
<file path=[Content_Types].xml><?xml version="1.0" encoding="utf-8"?>
<Types xmlns="http://schemas.openxmlformats.org/package/2006/content-types">
  <Override PartName="/xl/tables/table3.xml" ContentType="application/vnd.openxmlformats-officedocument.spreadsheetml.table+xml"/>
  <Override PartName="/xl/tables/table4.xml" ContentType="application/vnd.openxmlformats-officedocument.spreadsheetml.table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288" yWindow="156" windowWidth="22476" windowHeight="9996" firstSheet="1" activeTab="9"/>
  </bookViews>
  <sheets>
    <sheet name="sources" sheetId="10" r:id="rId1"/>
    <sheet name="postes 1" sheetId="1" r:id="rId2"/>
    <sheet name="postes 2" sheetId="2" r:id="rId3"/>
    <sheet name="postes 3" sheetId="3" r:id="rId4"/>
    <sheet name="hydro" sheetId="4" r:id="rId5"/>
    <sheet name="nucleaire" sheetId="5" r:id="rId6"/>
    <sheet name="thermique" sheetId="6" r:id="rId7"/>
    <sheet name="7" sheetId="7" r:id="rId8"/>
    <sheet name="Groupes" sheetId="8" r:id="rId9"/>
    <sheet name="Static Grid Model RTE lines" sheetId="9" r:id="rId10"/>
    <sheet name="Static Grid Model CWE FR IC" sheetId="11" r:id="rId11"/>
    <sheet name="Static Grid Model RTE Transf" sheetId="12" r:id="rId12"/>
    <sheet name="lines" sheetId="15" r:id="rId13"/>
    <sheet name="Feuil1" sheetId="16" r:id="rId14"/>
  </sheets>
  <calcPr calcId="125725"/>
</workbook>
</file>

<file path=xl/calcChain.xml><?xml version="1.0" encoding="utf-8"?>
<calcChain xmlns="http://schemas.openxmlformats.org/spreadsheetml/2006/main">
  <c r="I19" i="8"/>
  <c r="M3" a="1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3"/>
  <c r="Q155" l="1" a="1"/>
  <c r="R155" a="1"/>
  <c r="V834" i="9" l="1" a="1"/>
  <c r="T834" l="1" a="1"/>
  <c r="U834" a="1"/>
  <c r="S834" a="1"/>
  <c r="N155" i="8" l="1" a="1"/>
  <c r="M155" a="1"/>
  <c r="V748" i="9" l="1"/>
  <c r="V685"/>
  <c r="V273"/>
  <c r="V462"/>
  <c r="V82"/>
  <c r="V67"/>
  <c r="V66"/>
  <c r="V68"/>
  <c r="V7"/>
  <c r="V720"/>
  <c r="V592"/>
  <c r="V721"/>
  <c r="V551"/>
  <c r="V293"/>
  <c r="V294"/>
  <c r="V370"/>
  <c r="V8"/>
  <c r="V181"/>
  <c r="V411"/>
  <c r="V412"/>
  <c r="V328"/>
  <c r="V445"/>
  <c r="V446"/>
  <c r="V447"/>
  <c r="V98"/>
  <c r="V99"/>
  <c r="V602"/>
  <c r="V109"/>
  <c r="V110"/>
  <c r="V242"/>
  <c r="V481"/>
  <c r="V142"/>
  <c r="V752"/>
  <c r="V751"/>
  <c r="V749"/>
  <c r="V754"/>
  <c r="V753"/>
  <c r="V750"/>
  <c r="V755"/>
  <c r="V533"/>
  <c r="V65"/>
  <c r="V463"/>
  <c r="V329"/>
  <c r="V5"/>
  <c r="V559"/>
  <c r="V139"/>
  <c r="V6"/>
  <c r="V554"/>
  <c r="V318"/>
  <c r="V825"/>
  <c r="V756"/>
  <c r="V757"/>
  <c r="V284"/>
  <c r="V130"/>
  <c r="V243"/>
  <c r="V12"/>
  <c r="V299"/>
  <c r="V136"/>
  <c r="V137"/>
  <c r="V115"/>
  <c r="V488"/>
  <c r="V489"/>
  <c r="V652"/>
  <c r="V689"/>
  <c r="V717"/>
  <c r="V758"/>
  <c r="V718"/>
  <c r="V437"/>
  <c r="V448"/>
  <c r="V730"/>
  <c r="V759"/>
  <c r="V731"/>
  <c r="V760"/>
  <c r="V829"/>
  <c r="V264"/>
  <c r="V384"/>
  <c r="V351"/>
  <c r="V352"/>
  <c r="V353"/>
  <c r="V354"/>
  <c r="V555"/>
  <c r="V556"/>
  <c r="V227"/>
  <c r="V278"/>
  <c r="V154"/>
  <c r="V119"/>
  <c r="V228"/>
  <c r="V770"/>
  <c r="V769"/>
  <c r="V552"/>
  <c r="V112"/>
  <c r="V246"/>
  <c r="V820"/>
  <c r="V821"/>
  <c r="V408"/>
  <c r="V449"/>
  <c r="V375"/>
  <c r="V376"/>
  <c r="V118"/>
  <c r="V117"/>
  <c r="V761"/>
  <c r="V763"/>
  <c r="V741"/>
  <c r="V767"/>
  <c r="V765"/>
  <c r="V762"/>
  <c r="V764"/>
  <c r="V742"/>
  <c r="V768"/>
  <c r="V766"/>
  <c r="V216"/>
  <c r="V385"/>
  <c r="V167"/>
  <c r="V521"/>
  <c r="V22"/>
  <c r="V168"/>
  <c r="V701"/>
  <c r="V577"/>
  <c r="V579"/>
  <c r="V553"/>
  <c r="V578"/>
  <c r="V580"/>
  <c r="V702"/>
  <c r="V266"/>
  <c r="V265"/>
  <c r="V604"/>
  <c r="V417"/>
  <c r="V414"/>
  <c r="V415"/>
  <c r="V416"/>
  <c r="V771"/>
  <c r="V563"/>
  <c r="V737"/>
  <c r="V772"/>
  <c r="V304"/>
  <c r="V207"/>
  <c r="V386"/>
  <c r="V310"/>
  <c r="V347"/>
  <c r="V571"/>
  <c r="V572"/>
  <c r="V71"/>
  <c r="V399"/>
  <c r="V218"/>
  <c r="V120"/>
  <c r="V254"/>
  <c r="V219"/>
  <c r="V255"/>
  <c r="V539"/>
  <c r="V654"/>
  <c r="V174"/>
  <c r="V173"/>
  <c r="V348"/>
  <c r="V349"/>
  <c r="V320"/>
  <c r="V435"/>
  <c r="V436"/>
  <c r="V418"/>
  <c r="V221"/>
  <c r="V220"/>
  <c r="V605"/>
  <c r="V350"/>
  <c r="V406"/>
  <c r="V482"/>
  <c r="V726"/>
  <c r="V606"/>
  <c r="V710"/>
  <c r="V712"/>
  <c r="V711"/>
  <c r="V713"/>
  <c r="V714"/>
  <c r="V191"/>
  <c r="V192"/>
  <c r="V483"/>
  <c r="V498"/>
  <c r="V95"/>
  <c r="V91"/>
  <c r="V94"/>
  <c r="V530"/>
  <c r="V398"/>
  <c r="V113"/>
  <c r="V484"/>
  <c r="V96"/>
  <c r="V465"/>
  <c r="V464"/>
  <c r="V45"/>
  <c r="V34"/>
  <c r="V131"/>
  <c r="V413"/>
  <c r="V247"/>
  <c r="V527"/>
  <c r="V603"/>
  <c r="V151"/>
  <c r="V152"/>
  <c r="V251"/>
  <c r="V427"/>
  <c r="V199"/>
  <c r="V208"/>
  <c r="V222"/>
  <c r="V224"/>
  <c r="V223"/>
  <c r="V396"/>
  <c r="V607"/>
  <c r="V705"/>
  <c r="V309"/>
  <c r="V550"/>
  <c r="V279"/>
  <c r="V206"/>
  <c r="V698"/>
  <c r="V699"/>
  <c r="V490"/>
  <c r="V597"/>
  <c r="V690"/>
  <c r="V419"/>
  <c r="V48"/>
  <c r="V560"/>
  <c r="V608"/>
  <c r="V184"/>
  <c r="V185"/>
  <c r="V323"/>
  <c r="V324"/>
  <c r="V739"/>
  <c r="V732"/>
  <c r="V740"/>
  <c r="V733"/>
  <c r="V545"/>
  <c r="V52"/>
  <c r="V269"/>
  <c r="V420"/>
  <c r="V609"/>
  <c r="V672"/>
  <c r="V610"/>
  <c r="V673"/>
  <c r="V421"/>
  <c r="V422"/>
  <c r="V466"/>
  <c r="V467"/>
  <c r="V773"/>
  <c r="V569"/>
  <c r="V774"/>
  <c r="V540"/>
  <c r="V655"/>
  <c r="V657"/>
  <c r="V570"/>
  <c r="V775"/>
  <c r="V611"/>
  <c r="V656"/>
  <c r="V658"/>
  <c r="V659"/>
  <c r="V660"/>
  <c r="V237"/>
  <c r="V238"/>
  <c r="V383"/>
  <c r="V519"/>
  <c r="V520"/>
  <c r="V105"/>
  <c r="V528"/>
  <c r="V529"/>
  <c r="V613"/>
  <c r="V776"/>
  <c r="V778"/>
  <c r="V612"/>
  <c r="V777"/>
  <c r="V779"/>
  <c r="V423"/>
  <c r="V585"/>
  <c r="V780"/>
  <c r="V661"/>
  <c r="V781"/>
  <c r="V586"/>
  <c r="V662"/>
  <c r="V83"/>
  <c r="V248"/>
  <c r="V53"/>
  <c r="V150"/>
  <c r="V268"/>
  <c r="V241"/>
  <c r="V326"/>
  <c r="V674"/>
  <c r="V663"/>
  <c r="V581"/>
  <c r="V327"/>
  <c r="V675"/>
  <c r="V664"/>
  <c r="V703"/>
  <c r="V704"/>
  <c r="V434"/>
  <c r="V468"/>
  <c r="V124"/>
  <c r="V782"/>
  <c r="V676"/>
  <c r="V691"/>
  <c r="V783"/>
  <c r="V677"/>
  <c r="V692"/>
  <c r="V267"/>
  <c r="V469"/>
  <c r="V160"/>
  <c r="V291"/>
  <c r="V387"/>
  <c r="V200"/>
  <c r="V229"/>
  <c r="V230"/>
  <c r="V784"/>
  <c r="V665"/>
  <c r="V785"/>
  <c r="V666"/>
  <c r="V546"/>
  <c r="V425"/>
  <c r="V344"/>
  <c r="V345"/>
  <c r="V501"/>
  <c r="V487"/>
  <c r="V502"/>
  <c r="V193"/>
  <c r="V244"/>
  <c r="V470"/>
  <c r="V234"/>
  <c r="V126"/>
  <c r="V339"/>
  <c r="V338"/>
  <c r="V86"/>
  <c r="V213"/>
  <c r="V295"/>
  <c r="V69"/>
  <c r="V288"/>
  <c r="V504"/>
  <c r="V503"/>
  <c r="V505"/>
  <c r="V307"/>
  <c r="V474"/>
  <c r="V190"/>
  <c r="V155"/>
  <c r="V473"/>
  <c r="V614"/>
  <c r="V617"/>
  <c r="V615"/>
  <c r="V616"/>
  <c r="V442"/>
  <c r="V471"/>
  <c r="V472"/>
  <c r="V296"/>
  <c r="V25"/>
  <c r="V747"/>
  <c r="V670"/>
  <c r="V239"/>
  <c r="V209"/>
  <c r="V157"/>
  <c r="V355"/>
  <c r="V314"/>
  <c r="V315"/>
  <c r="V587"/>
  <c r="V584"/>
  <c r="V589"/>
  <c r="V588"/>
  <c r="V590"/>
  <c r="V591"/>
  <c r="V382"/>
  <c r="V134"/>
  <c r="V400"/>
  <c r="V73"/>
  <c r="V135"/>
  <c r="V322"/>
  <c r="V158"/>
  <c r="V9"/>
  <c r="V36"/>
  <c r="V141"/>
  <c r="V826"/>
  <c r="V491"/>
  <c r="V162"/>
  <c r="V249"/>
  <c r="V250"/>
  <c r="V547"/>
  <c r="V678"/>
  <c r="V536"/>
  <c r="V706"/>
  <c r="V700"/>
  <c r="V708"/>
  <c r="V707"/>
  <c r="V693"/>
  <c r="V709"/>
  <c r="V274"/>
  <c r="V538"/>
  <c r="V287"/>
  <c r="V377"/>
  <c r="V722"/>
  <c r="V549"/>
  <c r="V683"/>
  <c r="V723"/>
  <c r="V684"/>
  <c r="V424"/>
  <c r="V402"/>
  <c r="V426"/>
  <c r="V786"/>
  <c r="V618"/>
  <c r="V679"/>
  <c r="V787"/>
  <c r="V619"/>
  <c r="V680"/>
  <c r="V830"/>
  <c r="V428"/>
  <c r="V106"/>
  <c r="V13"/>
  <c r="V450"/>
  <c r="V156"/>
  <c r="V451"/>
  <c r="V280"/>
  <c r="V292"/>
  <c r="V620"/>
  <c r="V621"/>
  <c r="V395"/>
  <c r="V443"/>
  <c r="V788"/>
  <c r="V687"/>
  <c r="V622"/>
  <c r="V789"/>
  <c r="V688"/>
  <c r="V194"/>
  <c r="V734"/>
  <c r="V735"/>
  <c r="V169"/>
  <c r="V485"/>
  <c r="V506"/>
  <c r="V507"/>
  <c r="V356"/>
  <c r="V316"/>
  <c r="V26"/>
  <c r="V357"/>
  <c r="V317"/>
  <c r="V256"/>
  <c r="V542"/>
  <c r="V522"/>
  <c r="V257"/>
  <c r="V790"/>
  <c r="V827"/>
  <c r="V281"/>
  <c r="V10"/>
  <c r="V262"/>
  <c r="V54"/>
  <c r="V47"/>
  <c r="V27"/>
  <c r="V197"/>
  <c r="V593"/>
  <c r="V623"/>
  <c r="V526"/>
  <c r="V791"/>
  <c r="V624"/>
  <c r="V792"/>
  <c r="V403"/>
  <c r="V49"/>
  <c r="V340"/>
  <c r="V84"/>
  <c r="V170"/>
  <c r="V282"/>
  <c r="V90"/>
  <c r="V283"/>
  <c r="V271"/>
  <c r="V300"/>
  <c r="V475"/>
  <c r="V245"/>
  <c r="V453"/>
  <c r="V523"/>
  <c r="V452"/>
  <c r="V198"/>
  <c r="V97"/>
  <c r="V397"/>
  <c r="V195"/>
  <c r="V58"/>
  <c r="V107"/>
  <c r="V61"/>
  <c r="V214"/>
  <c r="V270"/>
  <c r="V275"/>
  <c r="V409"/>
  <c r="V23"/>
  <c r="V454"/>
  <c r="V455"/>
  <c r="V534"/>
  <c r="V564"/>
  <c r="V358"/>
  <c r="V359"/>
  <c r="V258"/>
  <c r="V39"/>
  <c r="V40"/>
  <c r="V492"/>
  <c r="V493"/>
  <c r="V301"/>
  <c r="V511"/>
  <c r="V499"/>
  <c r="V509"/>
  <c r="V512"/>
  <c r="V508"/>
  <c r="V510"/>
  <c r="V311"/>
  <c r="V179"/>
  <c r="V513"/>
  <c r="V514"/>
  <c r="V486"/>
  <c r="V515"/>
  <c r="V232"/>
  <c r="V231"/>
  <c r="V19"/>
  <c r="V16"/>
  <c r="V171"/>
  <c r="V727"/>
  <c r="V793"/>
  <c r="V728"/>
  <c r="V794"/>
  <c r="V381"/>
  <c r="V286"/>
  <c r="V457"/>
  <c r="V456"/>
  <c r="V625"/>
  <c r="V596"/>
  <c r="V724"/>
  <c r="V626"/>
  <c r="V725"/>
  <c r="V729"/>
  <c r="V289"/>
  <c r="V225"/>
  <c r="V41"/>
  <c r="V215"/>
  <c r="V627"/>
  <c r="V628"/>
  <c r="V461"/>
  <c r="V378"/>
  <c r="V379"/>
  <c r="V121"/>
  <c r="V74"/>
  <c r="V101"/>
  <c r="V100"/>
  <c r="V35"/>
  <c r="V178"/>
  <c r="V186"/>
  <c r="V187"/>
  <c r="V201"/>
  <c r="V111"/>
  <c r="V477"/>
  <c r="V476"/>
  <c r="V321"/>
  <c r="V629"/>
  <c r="V715"/>
  <c r="V795"/>
  <c r="V630"/>
  <c r="V716"/>
  <c r="V796"/>
  <c r="V196"/>
  <c r="V346"/>
  <c r="V172"/>
  <c r="V87"/>
  <c r="V653"/>
  <c r="V582"/>
  <c r="V372"/>
  <c r="V371"/>
  <c r="V272"/>
  <c r="V114"/>
  <c r="V631"/>
  <c r="V632"/>
  <c r="V567"/>
  <c r="V568"/>
  <c r="V298"/>
  <c r="V500"/>
  <c r="V516"/>
  <c r="V561"/>
  <c r="V681"/>
  <c r="V651"/>
  <c r="V682"/>
  <c r="V31"/>
  <c r="V24"/>
  <c r="V210"/>
  <c r="V388"/>
  <c r="V594"/>
  <c r="V595"/>
  <c r="V319"/>
  <c r="V147"/>
  <c r="V188"/>
  <c r="V337"/>
  <c r="V308"/>
  <c r="V686"/>
  <c r="V62"/>
  <c r="V182"/>
  <c r="V132"/>
  <c r="V122"/>
  <c r="V439"/>
  <c r="V444"/>
  <c r="V341"/>
  <c r="V373"/>
  <c r="V389"/>
  <c r="V390"/>
  <c r="V374"/>
  <c r="V138"/>
  <c r="V430"/>
  <c r="V429"/>
  <c r="V633"/>
  <c r="V260"/>
  <c r="V797"/>
  <c r="V798"/>
  <c r="V458"/>
  <c r="V634"/>
  <c r="V360"/>
  <c r="V164"/>
  <c r="V163"/>
  <c r="V431"/>
  <c r="V189"/>
  <c r="V165"/>
  <c r="V736"/>
  <c r="V330"/>
  <c r="V175"/>
  <c r="V460"/>
  <c r="V598"/>
  <c r="V599"/>
  <c r="V799"/>
  <c r="V801"/>
  <c r="V600"/>
  <c r="V800"/>
  <c r="V802"/>
  <c r="V495"/>
  <c r="V202"/>
  <c r="V108"/>
  <c r="V391"/>
  <c r="V203"/>
  <c r="V20"/>
  <c r="V211"/>
  <c r="V212"/>
  <c r="V133"/>
  <c r="V252"/>
  <c r="V635"/>
  <c r="V694"/>
  <c r="V695"/>
  <c r="V60"/>
  <c r="V331"/>
  <c r="V332"/>
  <c r="V75"/>
  <c r="V29"/>
  <c r="V59"/>
  <c r="V76"/>
  <c r="V565"/>
  <c r="V803"/>
  <c r="V144"/>
  <c r="V153"/>
  <c r="V159"/>
  <c r="V738"/>
  <c r="V804"/>
  <c r="V18"/>
  <c r="V28"/>
  <c r="V548"/>
  <c r="V531"/>
  <c r="V70"/>
  <c r="V342"/>
  <c r="V276"/>
  <c r="V303"/>
  <c r="V302"/>
  <c r="V290"/>
  <c r="V46"/>
  <c r="V129"/>
  <c r="V805"/>
  <c r="V696"/>
  <c r="V806"/>
  <c r="V697"/>
  <c r="V807"/>
  <c r="V808"/>
  <c r="V479"/>
  <c r="V478"/>
  <c r="V55"/>
  <c r="V56"/>
  <c r="V50"/>
  <c r="V637"/>
  <c r="V636"/>
  <c r="V638"/>
  <c r="V639"/>
  <c r="V78"/>
  <c r="V543"/>
  <c r="V233"/>
  <c r="V15"/>
  <c r="V259"/>
  <c r="V544"/>
  <c r="V336"/>
  <c r="V92"/>
  <c r="V77"/>
  <c r="V93"/>
  <c r="V809"/>
  <c r="V236"/>
  <c r="V810"/>
  <c r="V811"/>
  <c r="V312"/>
  <c r="V812"/>
  <c r="V566"/>
  <c r="V535"/>
  <c r="V64"/>
  <c r="V38"/>
  <c r="V459"/>
  <c r="V410"/>
  <c r="V438"/>
  <c r="V21"/>
  <c r="V537"/>
  <c r="V640"/>
  <c r="V562"/>
  <c r="V641"/>
  <c r="V57"/>
  <c r="V343"/>
  <c r="V557"/>
  <c r="V573"/>
  <c r="V558"/>
  <c r="V574"/>
  <c r="V161"/>
  <c r="V828"/>
  <c r="V261"/>
  <c r="V432"/>
  <c r="V404"/>
  <c r="V297"/>
  <c r="V17"/>
  <c r="V253"/>
  <c r="V240"/>
  <c r="V541"/>
  <c r="V667"/>
  <c r="V668"/>
  <c r="V643"/>
  <c r="V813"/>
  <c r="V814"/>
  <c r="V642"/>
  <c r="V525"/>
  <c r="V440"/>
  <c r="V496"/>
  <c r="V128"/>
  <c r="V518"/>
  <c r="V88"/>
  <c r="V177"/>
  <c r="V362"/>
  <c r="V204"/>
  <c r="V125"/>
  <c r="V497"/>
  <c r="V441"/>
  <c r="V37"/>
  <c r="V517"/>
  <c r="V166"/>
  <c r="V148"/>
  <c r="V32"/>
  <c r="V149"/>
  <c r="V143"/>
  <c r="V524"/>
  <c r="V176"/>
  <c r="V361"/>
  <c r="V89"/>
  <c r="V334"/>
  <c r="V263"/>
  <c r="V325"/>
  <c r="V79"/>
  <c r="V72"/>
  <c r="V285"/>
  <c r="V277"/>
  <c r="V42"/>
  <c r="V363"/>
  <c r="V364"/>
  <c r="V51"/>
  <c r="V405"/>
  <c r="V102"/>
  <c r="V392"/>
  <c r="V205"/>
  <c r="V180"/>
  <c r="V183"/>
  <c r="V831"/>
  <c r="V832"/>
  <c r="V123"/>
  <c r="V217"/>
  <c r="V480"/>
  <c r="V335"/>
  <c r="V433"/>
  <c r="V365"/>
  <c r="V366"/>
  <c r="V367"/>
  <c r="V575"/>
  <c r="V576"/>
  <c r="V815"/>
  <c r="V816"/>
  <c r="V601"/>
  <c r="V30"/>
  <c r="V127"/>
  <c r="V103"/>
  <c r="V369"/>
  <c r="V368"/>
  <c r="V43"/>
  <c r="V44"/>
  <c r="V145"/>
  <c r="V644"/>
  <c r="V743"/>
  <c r="V645"/>
  <c r="V744"/>
  <c r="V33"/>
  <c r="V333"/>
  <c r="V63"/>
  <c r="V226"/>
  <c r="V146"/>
  <c r="V14"/>
  <c r="V104"/>
  <c r="V140"/>
  <c r="V646"/>
  <c r="V393"/>
  <c r="V583"/>
  <c r="V4"/>
  <c r="V401"/>
  <c r="V116"/>
  <c r="V532"/>
  <c r="V407"/>
  <c r="V80"/>
  <c r="V85"/>
  <c r="V11"/>
  <c r="V394"/>
  <c r="V380"/>
  <c r="V669"/>
  <c r="V822"/>
  <c r="V823"/>
  <c r="V817"/>
  <c r="V818"/>
  <c r="V305"/>
  <c r="V306"/>
  <c r="V649"/>
  <c r="V650"/>
  <c r="V671"/>
  <c r="V824"/>
  <c r="V819"/>
  <c r="V745"/>
  <c r="V746"/>
  <c r="V313"/>
  <c r="V81"/>
  <c r="V647"/>
  <c r="V648"/>
  <c r="V494"/>
  <c r="V235"/>
  <c r="V719"/>
  <c r="U748"/>
  <c r="U685"/>
  <c r="U273"/>
  <c r="U462"/>
  <c r="U82"/>
  <c r="U67"/>
  <c r="U66"/>
  <c r="U68"/>
  <c r="U7"/>
  <c r="U720"/>
  <c r="U592"/>
  <c r="U721"/>
  <c r="U551"/>
  <c r="U293"/>
  <c r="U294"/>
  <c r="U370"/>
  <c r="U8"/>
  <c r="U181"/>
  <c r="U411"/>
  <c r="U412"/>
  <c r="U328"/>
  <c r="U445"/>
  <c r="U446"/>
  <c r="U447"/>
  <c r="U98"/>
  <c r="U99"/>
  <c r="U602"/>
  <c r="U109"/>
  <c r="U110"/>
  <c r="U242"/>
  <c r="U481"/>
  <c r="U142"/>
  <c r="U752"/>
  <c r="U751"/>
  <c r="U749"/>
  <c r="U754"/>
  <c r="U753"/>
  <c r="U750"/>
  <c r="U755"/>
  <c r="U533"/>
  <c r="U65"/>
  <c r="U463"/>
  <c r="U329"/>
  <c r="U5"/>
  <c r="U559"/>
  <c r="U139"/>
  <c r="U6"/>
  <c r="U554"/>
  <c r="U318"/>
  <c r="U825"/>
  <c r="U756"/>
  <c r="U757"/>
  <c r="U284"/>
  <c r="U130"/>
  <c r="U243"/>
  <c r="U12"/>
  <c r="U299"/>
  <c r="U136"/>
  <c r="U137"/>
  <c r="U115"/>
  <c r="U488"/>
  <c r="U489"/>
  <c r="U652"/>
  <c r="U689"/>
  <c r="U717"/>
  <c r="U758"/>
  <c r="U718"/>
  <c r="U437"/>
  <c r="U448"/>
  <c r="U730"/>
  <c r="U759"/>
  <c r="U731"/>
  <c r="U760"/>
  <c r="U829"/>
  <c r="U264"/>
  <c r="U384"/>
  <c r="U351"/>
  <c r="U352"/>
  <c r="U353"/>
  <c r="U354"/>
  <c r="U555"/>
  <c r="U556"/>
  <c r="U227"/>
  <c r="U278"/>
  <c r="U154"/>
  <c r="U119"/>
  <c r="U228"/>
  <c r="U770"/>
  <c r="U769"/>
  <c r="U552"/>
  <c r="U112"/>
  <c r="U246"/>
  <c r="U820"/>
  <c r="U821"/>
  <c r="U408"/>
  <c r="U449"/>
  <c r="U375"/>
  <c r="U376"/>
  <c r="U118"/>
  <c r="U117"/>
  <c r="U761"/>
  <c r="U763"/>
  <c r="U741"/>
  <c r="U767"/>
  <c r="U765"/>
  <c r="U762"/>
  <c r="U764"/>
  <c r="U742"/>
  <c r="U768"/>
  <c r="U766"/>
  <c r="U216"/>
  <c r="U385"/>
  <c r="U167"/>
  <c r="U521"/>
  <c r="U22"/>
  <c r="U168"/>
  <c r="U701"/>
  <c r="U577"/>
  <c r="U579"/>
  <c r="U553"/>
  <c r="U578"/>
  <c r="U580"/>
  <c r="U702"/>
  <c r="U266"/>
  <c r="U265"/>
  <c r="U604"/>
  <c r="U417"/>
  <c r="U414"/>
  <c r="U415"/>
  <c r="U416"/>
  <c r="U771"/>
  <c r="U563"/>
  <c r="U737"/>
  <c r="U772"/>
  <c r="U304"/>
  <c r="U207"/>
  <c r="U386"/>
  <c r="U310"/>
  <c r="U347"/>
  <c r="U571"/>
  <c r="U572"/>
  <c r="U71"/>
  <c r="U399"/>
  <c r="U218"/>
  <c r="U120"/>
  <c r="U254"/>
  <c r="U219"/>
  <c r="U255"/>
  <c r="U539"/>
  <c r="U654"/>
  <c r="U174"/>
  <c r="U173"/>
  <c r="U348"/>
  <c r="U349"/>
  <c r="U320"/>
  <c r="U435"/>
  <c r="U436"/>
  <c r="U418"/>
  <c r="U221"/>
  <c r="U220"/>
  <c r="U605"/>
  <c r="U350"/>
  <c r="U406"/>
  <c r="U482"/>
  <c r="U726"/>
  <c r="U606"/>
  <c r="U710"/>
  <c r="U712"/>
  <c r="U711"/>
  <c r="U713"/>
  <c r="U714"/>
  <c r="U191"/>
  <c r="U192"/>
  <c r="U483"/>
  <c r="U498"/>
  <c r="U95"/>
  <c r="U91"/>
  <c r="U94"/>
  <c r="U530"/>
  <c r="U398"/>
  <c r="U113"/>
  <c r="U484"/>
  <c r="U96"/>
  <c r="U465"/>
  <c r="U464"/>
  <c r="U45"/>
  <c r="U34"/>
  <c r="U131"/>
  <c r="U413"/>
  <c r="U247"/>
  <c r="U527"/>
  <c r="U603"/>
  <c r="U151"/>
  <c r="U152"/>
  <c r="U251"/>
  <c r="U427"/>
  <c r="U199"/>
  <c r="U208"/>
  <c r="U222"/>
  <c r="U224"/>
  <c r="U223"/>
  <c r="U396"/>
  <c r="U607"/>
  <c r="U705"/>
  <c r="U309"/>
  <c r="U550"/>
  <c r="U279"/>
  <c r="U206"/>
  <c r="U698"/>
  <c r="U699"/>
  <c r="U490"/>
  <c r="U597"/>
  <c r="U690"/>
  <c r="U419"/>
  <c r="U48"/>
  <c r="U560"/>
  <c r="U608"/>
  <c r="U184"/>
  <c r="U185"/>
  <c r="U323"/>
  <c r="U324"/>
  <c r="U739"/>
  <c r="U732"/>
  <c r="U740"/>
  <c r="U733"/>
  <c r="U545"/>
  <c r="U52"/>
  <c r="U269"/>
  <c r="U420"/>
  <c r="U609"/>
  <c r="U672"/>
  <c r="U610"/>
  <c r="U673"/>
  <c r="U421"/>
  <c r="U422"/>
  <c r="U466"/>
  <c r="U467"/>
  <c r="U773"/>
  <c r="U569"/>
  <c r="U774"/>
  <c r="U540"/>
  <c r="U655"/>
  <c r="U657"/>
  <c r="U570"/>
  <c r="U775"/>
  <c r="U611"/>
  <c r="U656"/>
  <c r="U658"/>
  <c r="U659"/>
  <c r="U660"/>
  <c r="U237"/>
  <c r="U238"/>
  <c r="U383"/>
  <c r="U519"/>
  <c r="U520"/>
  <c r="U105"/>
  <c r="U528"/>
  <c r="U529"/>
  <c r="U613"/>
  <c r="U776"/>
  <c r="U778"/>
  <c r="U612"/>
  <c r="U777"/>
  <c r="U779"/>
  <c r="U423"/>
  <c r="U585"/>
  <c r="U780"/>
  <c r="U661"/>
  <c r="U781"/>
  <c r="U586"/>
  <c r="U662"/>
  <c r="U83"/>
  <c r="U248"/>
  <c r="U53"/>
  <c r="U150"/>
  <c r="U268"/>
  <c r="U241"/>
  <c r="U326"/>
  <c r="U674"/>
  <c r="U663"/>
  <c r="U581"/>
  <c r="U327"/>
  <c r="U675"/>
  <c r="U664"/>
  <c r="U703"/>
  <c r="U704"/>
  <c r="U434"/>
  <c r="U468"/>
  <c r="U124"/>
  <c r="U782"/>
  <c r="U676"/>
  <c r="U691"/>
  <c r="U783"/>
  <c r="U677"/>
  <c r="U692"/>
  <c r="U267"/>
  <c r="U469"/>
  <c r="U160"/>
  <c r="U291"/>
  <c r="U387"/>
  <c r="U200"/>
  <c r="U229"/>
  <c r="U230"/>
  <c r="U784"/>
  <c r="U665"/>
  <c r="U785"/>
  <c r="U666"/>
  <c r="U546"/>
  <c r="U425"/>
  <c r="U344"/>
  <c r="U345"/>
  <c r="U501"/>
  <c r="U487"/>
  <c r="U502"/>
  <c r="U193"/>
  <c r="U244"/>
  <c r="U470"/>
  <c r="U234"/>
  <c r="U126"/>
  <c r="U339"/>
  <c r="U338"/>
  <c r="U86"/>
  <c r="U213"/>
  <c r="U295"/>
  <c r="U69"/>
  <c r="U288"/>
  <c r="U504"/>
  <c r="U503"/>
  <c r="U505"/>
  <c r="U307"/>
  <c r="U474"/>
  <c r="U190"/>
  <c r="U155"/>
  <c r="U473"/>
  <c r="U614"/>
  <c r="U617"/>
  <c r="U615"/>
  <c r="U616"/>
  <c r="U442"/>
  <c r="U471"/>
  <c r="U472"/>
  <c r="U296"/>
  <c r="U25"/>
  <c r="U747"/>
  <c r="U670"/>
  <c r="U239"/>
  <c r="U209"/>
  <c r="U157"/>
  <c r="U355"/>
  <c r="U314"/>
  <c r="U315"/>
  <c r="U587"/>
  <c r="U584"/>
  <c r="U589"/>
  <c r="U588"/>
  <c r="U590"/>
  <c r="U591"/>
  <c r="U382"/>
  <c r="U134"/>
  <c r="U400"/>
  <c r="U73"/>
  <c r="U135"/>
  <c r="U322"/>
  <c r="U158"/>
  <c r="U9"/>
  <c r="U36"/>
  <c r="U141"/>
  <c r="U826"/>
  <c r="U491"/>
  <c r="U162"/>
  <c r="U249"/>
  <c r="U250"/>
  <c r="U547"/>
  <c r="U678"/>
  <c r="U536"/>
  <c r="U706"/>
  <c r="U700"/>
  <c r="U708"/>
  <c r="U707"/>
  <c r="U693"/>
  <c r="U709"/>
  <c r="U274"/>
  <c r="U538"/>
  <c r="U287"/>
  <c r="U377"/>
  <c r="U722"/>
  <c r="U549"/>
  <c r="U683"/>
  <c r="U723"/>
  <c r="U684"/>
  <c r="U424"/>
  <c r="U402"/>
  <c r="U426"/>
  <c r="U786"/>
  <c r="U618"/>
  <c r="U679"/>
  <c r="U787"/>
  <c r="U619"/>
  <c r="U680"/>
  <c r="U830"/>
  <c r="U428"/>
  <c r="U106"/>
  <c r="U13"/>
  <c r="U450"/>
  <c r="U156"/>
  <c r="U451"/>
  <c r="U280"/>
  <c r="U292"/>
  <c r="U620"/>
  <c r="U621"/>
  <c r="U395"/>
  <c r="U443"/>
  <c r="U788"/>
  <c r="U687"/>
  <c r="U622"/>
  <c r="U789"/>
  <c r="U688"/>
  <c r="U194"/>
  <c r="U734"/>
  <c r="U735"/>
  <c r="U169"/>
  <c r="U485"/>
  <c r="U506"/>
  <c r="U507"/>
  <c r="U356"/>
  <c r="U316"/>
  <c r="U26"/>
  <c r="U357"/>
  <c r="U317"/>
  <c r="U256"/>
  <c r="U542"/>
  <c r="U522"/>
  <c r="U257"/>
  <c r="U790"/>
  <c r="U827"/>
  <c r="U281"/>
  <c r="U10"/>
  <c r="U262"/>
  <c r="U54"/>
  <c r="U47"/>
  <c r="U27"/>
  <c r="U197"/>
  <c r="U593"/>
  <c r="U623"/>
  <c r="U526"/>
  <c r="U791"/>
  <c r="U624"/>
  <c r="U792"/>
  <c r="U403"/>
  <c r="U49"/>
  <c r="U340"/>
  <c r="U84"/>
  <c r="U170"/>
  <c r="U282"/>
  <c r="U90"/>
  <c r="U283"/>
  <c r="U271"/>
  <c r="U300"/>
  <c r="U475"/>
  <c r="U245"/>
  <c r="U453"/>
  <c r="U523"/>
  <c r="U452"/>
  <c r="U198"/>
  <c r="U97"/>
  <c r="U397"/>
  <c r="U195"/>
  <c r="U58"/>
  <c r="U107"/>
  <c r="U61"/>
  <c r="U214"/>
  <c r="U270"/>
  <c r="U275"/>
  <c r="U409"/>
  <c r="U23"/>
  <c r="U454"/>
  <c r="U455"/>
  <c r="U534"/>
  <c r="U564"/>
  <c r="U358"/>
  <c r="U359"/>
  <c r="U258"/>
  <c r="U39"/>
  <c r="U40"/>
  <c r="U492"/>
  <c r="U493"/>
  <c r="U301"/>
  <c r="U511"/>
  <c r="U499"/>
  <c r="U509"/>
  <c r="U512"/>
  <c r="U508"/>
  <c r="U510"/>
  <c r="U311"/>
  <c r="U179"/>
  <c r="U513"/>
  <c r="U514"/>
  <c r="U486"/>
  <c r="U515"/>
  <c r="U232"/>
  <c r="U231"/>
  <c r="U19"/>
  <c r="U16"/>
  <c r="U171"/>
  <c r="U727"/>
  <c r="U793"/>
  <c r="U728"/>
  <c r="U794"/>
  <c r="U381"/>
  <c r="U286"/>
  <c r="U457"/>
  <c r="U456"/>
  <c r="U625"/>
  <c r="U596"/>
  <c r="U724"/>
  <c r="U626"/>
  <c r="U725"/>
  <c r="U729"/>
  <c r="U289"/>
  <c r="U225"/>
  <c r="U41"/>
  <c r="U215"/>
  <c r="U627"/>
  <c r="U628"/>
  <c r="U461"/>
  <c r="U378"/>
  <c r="U379"/>
  <c r="U121"/>
  <c r="U74"/>
  <c r="U101"/>
  <c r="U100"/>
  <c r="U35"/>
  <c r="U178"/>
  <c r="U186"/>
  <c r="U187"/>
  <c r="U201"/>
  <c r="U111"/>
  <c r="U477"/>
  <c r="U476"/>
  <c r="U321"/>
  <c r="U629"/>
  <c r="U715"/>
  <c r="U795"/>
  <c r="U630"/>
  <c r="U716"/>
  <c r="U796"/>
  <c r="U196"/>
  <c r="U346"/>
  <c r="U172"/>
  <c r="U87"/>
  <c r="U653"/>
  <c r="U582"/>
  <c r="U372"/>
  <c r="U371"/>
  <c r="U272"/>
  <c r="U114"/>
  <c r="U631"/>
  <c r="U632"/>
  <c r="U567"/>
  <c r="U568"/>
  <c r="U298"/>
  <c r="U500"/>
  <c r="U516"/>
  <c r="U561"/>
  <c r="U681"/>
  <c r="U651"/>
  <c r="U682"/>
  <c r="U31"/>
  <c r="U24"/>
  <c r="U210"/>
  <c r="U388"/>
  <c r="U594"/>
  <c r="U595"/>
  <c r="U319"/>
  <c r="U147"/>
  <c r="U188"/>
  <c r="U337"/>
  <c r="U308"/>
  <c r="U686"/>
  <c r="U62"/>
  <c r="U182"/>
  <c r="U132"/>
  <c r="U122"/>
  <c r="U439"/>
  <c r="U444"/>
  <c r="U341"/>
  <c r="U373"/>
  <c r="U389"/>
  <c r="U390"/>
  <c r="U374"/>
  <c r="U138"/>
  <c r="U430"/>
  <c r="U429"/>
  <c r="U633"/>
  <c r="U260"/>
  <c r="U797"/>
  <c r="U798"/>
  <c r="U458"/>
  <c r="U634"/>
  <c r="U360"/>
  <c r="U164"/>
  <c r="U163"/>
  <c r="U431"/>
  <c r="U189"/>
  <c r="U165"/>
  <c r="U736"/>
  <c r="U330"/>
  <c r="U175"/>
  <c r="U460"/>
  <c r="U598"/>
  <c r="U599"/>
  <c r="U799"/>
  <c r="U801"/>
  <c r="U600"/>
  <c r="U800"/>
  <c r="U802"/>
  <c r="U495"/>
  <c r="U202"/>
  <c r="U108"/>
  <c r="U391"/>
  <c r="U203"/>
  <c r="U20"/>
  <c r="U211"/>
  <c r="U212"/>
  <c r="U133"/>
  <c r="U252"/>
  <c r="U635"/>
  <c r="U694"/>
  <c r="U695"/>
  <c r="U60"/>
  <c r="U331"/>
  <c r="U332"/>
  <c r="U75"/>
  <c r="U29"/>
  <c r="U59"/>
  <c r="U76"/>
  <c r="U565"/>
  <c r="U803"/>
  <c r="U144"/>
  <c r="U153"/>
  <c r="U159"/>
  <c r="U738"/>
  <c r="U804"/>
  <c r="U18"/>
  <c r="U28"/>
  <c r="U548"/>
  <c r="U531"/>
  <c r="U70"/>
  <c r="U342"/>
  <c r="U276"/>
  <c r="U303"/>
  <c r="U302"/>
  <c r="U290"/>
  <c r="U46"/>
  <c r="U129"/>
  <c r="U805"/>
  <c r="U696"/>
  <c r="U806"/>
  <c r="U697"/>
  <c r="U807"/>
  <c r="U808"/>
  <c r="U479"/>
  <c r="U478"/>
  <c r="U55"/>
  <c r="U56"/>
  <c r="U50"/>
  <c r="U637"/>
  <c r="U636"/>
  <c r="U638"/>
  <c r="U639"/>
  <c r="U78"/>
  <c r="U543"/>
  <c r="U233"/>
  <c r="U15"/>
  <c r="U259"/>
  <c r="U544"/>
  <c r="U336"/>
  <c r="U92"/>
  <c r="U77"/>
  <c r="U93"/>
  <c r="U809"/>
  <c r="U236"/>
  <c r="U810"/>
  <c r="U811"/>
  <c r="U312"/>
  <c r="U812"/>
  <c r="U566"/>
  <c r="U535"/>
  <c r="U64"/>
  <c r="U38"/>
  <c r="U459"/>
  <c r="U410"/>
  <c r="U438"/>
  <c r="U21"/>
  <c r="U537"/>
  <c r="U640"/>
  <c r="U562"/>
  <c r="U641"/>
  <c r="U57"/>
  <c r="U343"/>
  <c r="U557"/>
  <c r="U573"/>
  <c r="U558"/>
  <c r="U574"/>
  <c r="U161"/>
  <c r="U828"/>
  <c r="U261"/>
  <c r="U432"/>
  <c r="U404"/>
  <c r="U297"/>
  <c r="U17"/>
  <c r="U253"/>
  <c r="U240"/>
  <c r="U541"/>
  <c r="U667"/>
  <c r="U668"/>
  <c r="U643"/>
  <c r="U813"/>
  <c r="U814"/>
  <c r="U642"/>
  <c r="U525"/>
  <c r="U440"/>
  <c r="U496"/>
  <c r="U128"/>
  <c r="U518"/>
  <c r="U88"/>
  <c r="U177"/>
  <c r="U362"/>
  <c r="U204"/>
  <c r="U125"/>
  <c r="U497"/>
  <c r="U441"/>
  <c r="U37"/>
  <c r="U517"/>
  <c r="U166"/>
  <c r="U148"/>
  <c r="U32"/>
  <c r="U149"/>
  <c r="U143"/>
  <c r="U524"/>
  <c r="U176"/>
  <c r="U361"/>
  <c r="U89"/>
  <c r="U334"/>
  <c r="U263"/>
  <c r="U325"/>
  <c r="U79"/>
  <c r="U72"/>
  <c r="U285"/>
  <c r="U277"/>
  <c r="U42"/>
  <c r="U363"/>
  <c r="U364"/>
  <c r="U51"/>
  <c r="U405"/>
  <c r="U102"/>
  <c r="U392"/>
  <c r="U205"/>
  <c r="U180"/>
  <c r="U183"/>
  <c r="U831"/>
  <c r="U832"/>
  <c r="U123"/>
  <c r="U217"/>
  <c r="U480"/>
  <c r="U335"/>
  <c r="U433"/>
  <c r="U365"/>
  <c r="U366"/>
  <c r="U367"/>
  <c r="U575"/>
  <c r="U576"/>
  <c r="U815"/>
  <c r="U816"/>
  <c r="U601"/>
  <c r="U30"/>
  <c r="U127"/>
  <c r="U103"/>
  <c r="U369"/>
  <c r="U368"/>
  <c r="U43"/>
  <c r="U44"/>
  <c r="U145"/>
  <c r="U644"/>
  <c r="U743"/>
  <c r="U645"/>
  <c r="U744"/>
  <c r="U33"/>
  <c r="U333"/>
  <c r="U63"/>
  <c r="U226"/>
  <c r="U146"/>
  <c r="U14"/>
  <c r="U104"/>
  <c r="U140"/>
  <c r="U646"/>
  <c r="U393"/>
  <c r="U583"/>
  <c r="U4"/>
  <c r="U401"/>
  <c r="U116"/>
  <c r="U532"/>
  <c r="U407"/>
  <c r="U80"/>
  <c r="U85"/>
  <c r="U11"/>
  <c r="U394"/>
  <c r="U380"/>
  <c r="U669"/>
  <c r="U822"/>
  <c r="U823"/>
  <c r="U817"/>
  <c r="U818"/>
  <c r="U305"/>
  <c r="U306"/>
  <c r="U649"/>
  <c r="U650"/>
  <c r="U671"/>
  <c r="U824"/>
  <c r="U819"/>
  <c r="U745"/>
  <c r="U746"/>
  <c r="U313"/>
  <c r="U81"/>
  <c r="U647"/>
  <c r="U648"/>
  <c r="U494"/>
  <c r="U235"/>
  <c r="U719"/>
  <c r="T748"/>
  <c r="T685"/>
  <c r="T273"/>
  <c r="T462"/>
  <c r="T82"/>
  <c r="T67"/>
  <c r="T66"/>
  <c r="T68"/>
  <c r="T7"/>
  <c r="T720"/>
  <c r="T592"/>
  <c r="T721"/>
  <c r="T551"/>
  <c r="T293"/>
  <c r="T294"/>
  <c r="T370"/>
  <c r="T8"/>
  <c r="T181"/>
  <c r="T411"/>
  <c r="T412"/>
  <c r="T328"/>
  <c r="T445"/>
  <c r="T446"/>
  <c r="T447"/>
  <c r="T98"/>
  <c r="T99"/>
  <c r="T602"/>
  <c r="T109"/>
  <c r="T110"/>
  <c r="T242"/>
  <c r="T481"/>
  <c r="T142"/>
  <c r="T752"/>
  <c r="T751"/>
  <c r="T749"/>
  <c r="T754"/>
  <c r="T753"/>
  <c r="T750"/>
  <c r="T755"/>
  <c r="T533"/>
  <c r="T65"/>
  <c r="T463"/>
  <c r="T329"/>
  <c r="T5"/>
  <c r="T559"/>
  <c r="T139"/>
  <c r="T6"/>
  <c r="T554"/>
  <c r="T318"/>
  <c r="T825"/>
  <c r="T756"/>
  <c r="T757"/>
  <c r="T284"/>
  <c r="T130"/>
  <c r="T243"/>
  <c r="T12"/>
  <c r="T299"/>
  <c r="T136"/>
  <c r="T137"/>
  <c r="T115"/>
  <c r="T488"/>
  <c r="T489"/>
  <c r="T652"/>
  <c r="T689"/>
  <c r="T717"/>
  <c r="T758"/>
  <c r="T718"/>
  <c r="T437"/>
  <c r="T448"/>
  <c r="T730"/>
  <c r="T759"/>
  <c r="T731"/>
  <c r="T760"/>
  <c r="T829"/>
  <c r="T264"/>
  <c r="T384"/>
  <c r="T351"/>
  <c r="T352"/>
  <c r="T353"/>
  <c r="T354"/>
  <c r="T555"/>
  <c r="T556"/>
  <c r="T227"/>
  <c r="T278"/>
  <c r="T154"/>
  <c r="T119"/>
  <c r="T228"/>
  <c r="T770"/>
  <c r="T769"/>
  <c r="T552"/>
  <c r="T112"/>
  <c r="T246"/>
  <c r="T820"/>
  <c r="T821"/>
  <c r="T408"/>
  <c r="T449"/>
  <c r="T375"/>
  <c r="T376"/>
  <c r="T118"/>
  <c r="T117"/>
  <c r="T761"/>
  <c r="T763"/>
  <c r="T741"/>
  <c r="T767"/>
  <c r="T765"/>
  <c r="T762"/>
  <c r="T764"/>
  <c r="T742"/>
  <c r="T768"/>
  <c r="T766"/>
  <c r="T216"/>
  <c r="T385"/>
  <c r="T167"/>
  <c r="T521"/>
  <c r="T22"/>
  <c r="T168"/>
  <c r="T701"/>
  <c r="T577"/>
  <c r="T579"/>
  <c r="T553"/>
  <c r="T578"/>
  <c r="T580"/>
  <c r="T702"/>
  <c r="T266"/>
  <c r="T265"/>
  <c r="T604"/>
  <c r="T417"/>
  <c r="T414"/>
  <c r="T415"/>
  <c r="T416"/>
  <c r="T771"/>
  <c r="T563"/>
  <c r="T737"/>
  <c r="T772"/>
  <c r="T304"/>
  <c r="T207"/>
  <c r="T386"/>
  <c r="T310"/>
  <c r="T347"/>
  <c r="T571"/>
  <c r="T572"/>
  <c r="T71"/>
  <c r="T399"/>
  <c r="T218"/>
  <c r="T120"/>
  <c r="T254"/>
  <c r="T219"/>
  <c r="T255"/>
  <c r="T539"/>
  <c r="T654"/>
  <c r="T174"/>
  <c r="T173"/>
  <c r="T348"/>
  <c r="T349"/>
  <c r="T320"/>
  <c r="T435"/>
  <c r="T436"/>
  <c r="T418"/>
  <c r="T221"/>
  <c r="T220"/>
  <c r="T605"/>
  <c r="T350"/>
  <c r="T406"/>
  <c r="T482"/>
  <c r="T726"/>
  <c r="T606"/>
  <c r="T710"/>
  <c r="T712"/>
  <c r="T711"/>
  <c r="T713"/>
  <c r="T714"/>
  <c r="T191"/>
  <c r="T192"/>
  <c r="T483"/>
  <c r="T498"/>
  <c r="T95"/>
  <c r="T91"/>
  <c r="T94"/>
  <c r="T530"/>
  <c r="T398"/>
  <c r="T113"/>
  <c r="T484"/>
  <c r="T96"/>
  <c r="T465"/>
  <c r="T464"/>
  <c r="T45"/>
  <c r="T34"/>
  <c r="T131"/>
  <c r="T413"/>
  <c r="T247"/>
  <c r="T527"/>
  <c r="T603"/>
  <c r="T151"/>
  <c r="T152"/>
  <c r="T251"/>
  <c r="T427"/>
  <c r="T199"/>
  <c r="T208"/>
  <c r="T222"/>
  <c r="T224"/>
  <c r="T223"/>
  <c r="T396"/>
  <c r="T607"/>
  <c r="T705"/>
  <c r="T309"/>
  <c r="T550"/>
  <c r="T279"/>
  <c r="T206"/>
  <c r="T698"/>
  <c r="T699"/>
  <c r="T490"/>
  <c r="T597"/>
  <c r="T690"/>
  <c r="T419"/>
  <c r="T48"/>
  <c r="T560"/>
  <c r="T608"/>
  <c r="T184"/>
  <c r="T185"/>
  <c r="T323"/>
  <c r="T324"/>
  <c r="T739"/>
  <c r="T732"/>
  <c r="T740"/>
  <c r="T733"/>
  <c r="T545"/>
  <c r="T52"/>
  <c r="T269"/>
  <c r="T420"/>
  <c r="T609"/>
  <c r="T672"/>
  <c r="T610"/>
  <c r="T673"/>
  <c r="T421"/>
  <c r="T422"/>
  <c r="T466"/>
  <c r="T467"/>
  <c r="T773"/>
  <c r="T569"/>
  <c r="T774"/>
  <c r="T540"/>
  <c r="T655"/>
  <c r="T657"/>
  <c r="T570"/>
  <c r="T775"/>
  <c r="T611"/>
  <c r="T656"/>
  <c r="T658"/>
  <c r="T659"/>
  <c r="T660"/>
  <c r="T237"/>
  <c r="T238"/>
  <c r="T383"/>
  <c r="T519"/>
  <c r="T520"/>
  <c r="T105"/>
  <c r="T528"/>
  <c r="T529"/>
  <c r="T613"/>
  <c r="T776"/>
  <c r="T778"/>
  <c r="T612"/>
  <c r="T777"/>
  <c r="T779"/>
  <c r="T423"/>
  <c r="T585"/>
  <c r="T780"/>
  <c r="T661"/>
  <c r="T781"/>
  <c r="T586"/>
  <c r="T662"/>
  <c r="T83"/>
  <c r="T248"/>
  <c r="T53"/>
  <c r="T150"/>
  <c r="T268"/>
  <c r="T241"/>
  <c r="T326"/>
  <c r="T674"/>
  <c r="T663"/>
  <c r="T581"/>
  <c r="T327"/>
  <c r="T675"/>
  <c r="T664"/>
  <c r="T703"/>
  <c r="T704"/>
  <c r="T434"/>
  <c r="T468"/>
  <c r="T124"/>
  <c r="T782"/>
  <c r="T676"/>
  <c r="T691"/>
  <c r="T783"/>
  <c r="T677"/>
  <c r="T692"/>
  <c r="T267"/>
  <c r="T469"/>
  <c r="T160"/>
  <c r="T291"/>
  <c r="T387"/>
  <c r="T200"/>
  <c r="T229"/>
  <c r="T230"/>
  <c r="T784"/>
  <c r="T665"/>
  <c r="T785"/>
  <c r="T666"/>
  <c r="T546"/>
  <c r="T425"/>
  <c r="T344"/>
  <c r="T345"/>
  <c r="T501"/>
  <c r="T487"/>
  <c r="T502"/>
  <c r="T193"/>
  <c r="T244"/>
  <c r="T470"/>
  <c r="T234"/>
  <c r="T126"/>
  <c r="T339"/>
  <c r="T338"/>
  <c r="T86"/>
  <c r="T213"/>
  <c r="T295"/>
  <c r="T69"/>
  <c r="T288"/>
  <c r="T504"/>
  <c r="T503"/>
  <c r="T505"/>
  <c r="T307"/>
  <c r="T474"/>
  <c r="T190"/>
  <c r="T155"/>
  <c r="T473"/>
  <c r="T614"/>
  <c r="T617"/>
  <c r="T615"/>
  <c r="T616"/>
  <c r="T442"/>
  <c r="T471"/>
  <c r="T472"/>
  <c r="T296"/>
  <c r="T25"/>
  <c r="T747"/>
  <c r="T670"/>
  <c r="T239"/>
  <c r="T209"/>
  <c r="T157"/>
  <c r="T355"/>
  <c r="T314"/>
  <c r="T315"/>
  <c r="T587"/>
  <c r="T584"/>
  <c r="T589"/>
  <c r="T588"/>
  <c r="T590"/>
  <c r="T591"/>
  <c r="T382"/>
  <c r="T134"/>
  <c r="T400"/>
  <c r="T73"/>
  <c r="T135"/>
  <c r="T322"/>
  <c r="T158"/>
  <c r="T9"/>
  <c r="T36"/>
  <c r="T141"/>
  <c r="T826"/>
  <c r="T491"/>
  <c r="T162"/>
  <c r="T249"/>
  <c r="T250"/>
  <c r="T547"/>
  <c r="T678"/>
  <c r="T536"/>
  <c r="T706"/>
  <c r="T700"/>
  <c r="T708"/>
  <c r="T707"/>
  <c r="T693"/>
  <c r="T709"/>
  <c r="T274"/>
  <c r="T538"/>
  <c r="T287"/>
  <c r="T377"/>
  <c r="T722"/>
  <c r="T549"/>
  <c r="T683"/>
  <c r="T723"/>
  <c r="T684"/>
  <c r="T424"/>
  <c r="T402"/>
  <c r="T426"/>
  <c r="T786"/>
  <c r="T618"/>
  <c r="T679"/>
  <c r="T787"/>
  <c r="T619"/>
  <c r="T680"/>
  <c r="T830"/>
  <c r="T428"/>
  <c r="T106"/>
  <c r="T13"/>
  <c r="T450"/>
  <c r="T156"/>
  <c r="T451"/>
  <c r="T280"/>
  <c r="T292"/>
  <c r="T620"/>
  <c r="T621"/>
  <c r="T395"/>
  <c r="T443"/>
  <c r="T788"/>
  <c r="T687"/>
  <c r="T622"/>
  <c r="T789"/>
  <c r="T688"/>
  <c r="T194"/>
  <c r="T734"/>
  <c r="T735"/>
  <c r="T169"/>
  <c r="T485"/>
  <c r="T506"/>
  <c r="T507"/>
  <c r="T356"/>
  <c r="T316"/>
  <c r="T26"/>
  <c r="T357"/>
  <c r="T317"/>
  <c r="T256"/>
  <c r="T542"/>
  <c r="T522"/>
  <c r="T257"/>
  <c r="T790"/>
  <c r="T827"/>
  <c r="T281"/>
  <c r="T10"/>
  <c r="T262"/>
  <c r="T54"/>
  <c r="T47"/>
  <c r="T27"/>
  <c r="T197"/>
  <c r="T593"/>
  <c r="T623"/>
  <c r="T526"/>
  <c r="T791"/>
  <c r="T624"/>
  <c r="T792"/>
  <c r="T403"/>
  <c r="T49"/>
  <c r="T340"/>
  <c r="T84"/>
  <c r="T170"/>
  <c r="T282"/>
  <c r="T90"/>
  <c r="T283"/>
  <c r="T271"/>
  <c r="T300"/>
  <c r="T475"/>
  <c r="T245"/>
  <c r="T453"/>
  <c r="T523"/>
  <c r="T452"/>
  <c r="T198"/>
  <c r="T97"/>
  <c r="T397"/>
  <c r="T195"/>
  <c r="T58"/>
  <c r="T107"/>
  <c r="T61"/>
  <c r="T214"/>
  <c r="T270"/>
  <c r="T275"/>
  <c r="T409"/>
  <c r="T23"/>
  <c r="T454"/>
  <c r="T455"/>
  <c r="T534"/>
  <c r="T564"/>
  <c r="T358"/>
  <c r="T359"/>
  <c r="T258"/>
  <c r="T39"/>
  <c r="T40"/>
  <c r="T492"/>
  <c r="T493"/>
  <c r="T301"/>
  <c r="T511"/>
  <c r="T499"/>
  <c r="T509"/>
  <c r="T512"/>
  <c r="T508"/>
  <c r="T510"/>
  <c r="T311"/>
  <c r="T179"/>
  <c r="T513"/>
  <c r="T514"/>
  <c r="T486"/>
  <c r="T515"/>
  <c r="T232"/>
  <c r="T231"/>
  <c r="T19"/>
  <c r="T16"/>
  <c r="T171"/>
  <c r="T727"/>
  <c r="T793"/>
  <c r="T728"/>
  <c r="T794"/>
  <c r="T381"/>
  <c r="T286"/>
  <c r="T457"/>
  <c r="T456"/>
  <c r="T625"/>
  <c r="T596"/>
  <c r="T724"/>
  <c r="T626"/>
  <c r="T725"/>
  <c r="T729"/>
  <c r="T289"/>
  <c r="T225"/>
  <c r="T41"/>
  <c r="T215"/>
  <c r="T627"/>
  <c r="T628"/>
  <c r="T461"/>
  <c r="T378"/>
  <c r="T379"/>
  <c r="T121"/>
  <c r="T74"/>
  <c r="T101"/>
  <c r="T100"/>
  <c r="T35"/>
  <c r="T178"/>
  <c r="T186"/>
  <c r="T187"/>
  <c r="T201"/>
  <c r="T111"/>
  <c r="T477"/>
  <c r="T476"/>
  <c r="T321"/>
  <c r="T629"/>
  <c r="T715"/>
  <c r="T795"/>
  <c r="T630"/>
  <c r="T716"/>
  <c r="T796"/>
  <c r="T196"/>
  <c r="T346"/>
  <c r="T172"/>
  <c r="T87"/>
  <c r="T653"/>
  <c r="T582"/>
  <c r="T372"/>
  <c r="T371"/>
  <c r="T272"/>
  <c r="T114"/>
  <c r="T631"/>
  <c r="T632"/>
  <c r="T567"/>
  <c r="T568"/>
  <c r="T298"/>
  <c r="T500"/>
  <c r="T516"/>
  <c r="T561"/>
  <c r="T681"/>
  <c r="T651"/>
  <c r="T682"/>
  <c r="T31"/>
  <c r="T24"/>
  <c r="T210"/>
  <c r="T388"/>
  <c r="T594"/>
  <c r="T595"/>
  <c r="T319"/>
  <c r="T147"/>
  <c r="T188"/>
  <c r="T337"/>
  <c r="T308"/>
  <c r="T686"/>
  <c r="T62"/>
  <c r="T182"/>
  <c r="T132"/>
  <c r="T122"/>
  <c r="T439"/>
  <c r="T444"/>
  <c r="T341"/>
  <c r="T373"/>
  <c r="T389"/>
  <c r="T390"/>
  <c r="T374"/>
  <c r="T138"/>
  <c r="T430"/>
  <c r="T429"/>
  <c r="T633"/>
  <c r="T260"/>
  <c r="T797"/>
  <c r="T798"/>
  <c r="T458"/>
  <c r="T634"/>
  <c r="T360"/>
  <c r="T164"/>
  <c r="T163"/>
  <c r="T431"/>
  <c r="T189"/>
  <c r="T165"/>
  <c r="T736"/>
  <c r="T330"/>
  <c r="T175"/>
  <c r="T460"/>
  <c r="T598"/>
  <c r="T599"/>
  <c r="T799"/>
  <c r="T801"/>
  <c r="T600"/>
  <c r="T800"/>
  <c r="T802"/>
  <c r="T495"/>
  <c r="T202"/>
  <c r="T108"/>
  <c r="T391"/>
  <c r="T203"/>
  <c r="T20"/>
  <c r="T211"/>
  <c r="T212"/>
  <c r="T133"/>
  <c r="T252"/>
  <c r="T635"/>
  <c r="T694"/>
  <c r="T695"/>
  <c r="T60"/>
  <c r="T331"/>
  <c r="T332"/>
  <c r="T75"/>
  <c r="T29"/>
  <c r="T59"/>
  <c r="T76"/>
  <c r="T565"/>
  <c r="T803"/>
  <c r="T144"/>
  <c r="T153"/>
  <c r="T159"/>
  <c r="T738"/>
  <c r="T804"/>
  <c r="T18"/>
  <c r="T28"/>
  <c r="T548"/>
  <c r="T531"/>
  <c r="T70"/>
  <c r="T342"/>
  <c r="T276"/>
  <c r="T303"/>
  <c r="T302"/>
  <c r="T290"/>
  <c r="T46"/>
  <c r="T129"/>
  <c r="T805"/>
  <c r="T696"/>
  <c r="T806"/>
  <c r="T697"/>
  <c r="T807"/>
  <c r="T808"/>
  <c r="T479"/>
  <c r="T478"/>
  <c r="T55"/>
  <c r="T56"/>
  <c r="T50"/>
  <c r="T637"/>
  <c r="T636"/>
  <c r="T638"/>
  <c r="T639"/>
  <c r="T78"/>
  <c r="T543"/>
  <c r="T233"/>
  <c r="T15"/>
  <c r="T259"/>
  <c r="T544"/>
  <c r="T336"/>
  <c r="T92"/>
  <c r="T77"/>
  <c r="T93"/>
  <c r="T809"/>
  <c r="T236"/>
  <c r="T810"/>
  <c r="T811"/>
  <c r="T312"/>
  <c r="T812"/>
  <c r="T566"/>
  <c r="T535"/>
  <c r="T64"/>
  <c r="T38"/>
  <c r="T459"/>
  <c r="T410"/>
  <c r="T438"/>
  <c r="T21"/>
  <c r="T537"/>
  <c r="T640"/>
  <c r="T562"/>
  <c r="T641"/>
  <c r="T57"/>
  <c r="T343"/>
  <c r="T557"/>
  <c r="T573"/>
  <c r="T558"/>
  <c r="T574"/>
  <c r="T161"/>
  <c r="T828"/>
  <c r="T261"/>
  <c r="T432"/>
  <c r="T404"/>
  <c r="T297"/>
  <c r="T17"/>
  <c r="T253"/>
  <c r="T240"/>
  <c r="T541"/>
  <c r="T667"/>
  <c r="T668"/>
  <c r="T643"/>
  <c r="T813"/>
  <c r="T814"/>
  <c r="T642"/>
  <c r="T525"/>
  <c r="T440"/>
  <c r="T496"/>
  <c r="T128"/>
  <c r="T518"/>
  <c r="T88"/>
  <c r="T177"/>
  <c r="T362"/>
  <c r="T204"/>
  <c r="T125"/>
  <c r="T497"/>
  <c r="T441"/>
  <c r="T37"/>
  <c r="T517"/>
  <c r="T166"/>
  <c r="T148"/>
  <c r="T32"/>
  <c r="T149"/>
  <c r="T143"/>
  <c r="T524"/>
  <c r="T176"/>
  <c r="T361"/>
  <c r="T89"/>
  <c r="T334"/>
  <c r="T263"/>
  <c r="T325"/>
  <c r="T79"/>
  <c r="T72"/>
  <c r="T285"/>
  <c r="T277"/>
  <c r="T42"/>
  <c r="T363"/>
  <c r="T364"/>
  <c r="T51"/>
  <c r="T405"/>
  <c r="T102"/>
  <c r="T392"/>
  <c r="T205"/>
  <c r="T180"/>
  <c r="T183"/>
  <c r="T831"/>
  <c r="T832"/>
  <c r="T123"/>
  <c r="T217"/>
  <c r="T480"/>
  <c r="T335"/>
  <c r="T433"/>
  <c r="T365"/>
  <c r="T366"/>
  <c r="T367"/>
  <c r="T575"/>
  <c r="T576"/>
  <c r="T815"/>
  <c r="T816"/>
  <c r="T601"/>
  <c r="T30"/>
  <c r="T127"/>
  <c r="T103"/>
  <c r="T369"/>
  <c r="T368"/>
  <c r="T43"/>
  <c r="T44"/>
  <c r="T145"/>
  <c r="T644"/>
  <c r="T743"/>
  <c r="T645"/>
  <c r="T744"/>
  <c r="T33"/>
  <c r="T333"/>
  <c r="T63"/>
  <c r="T226"/>
  <c r="T146"/>
  <c r="T14"/>
  <c r="T104"/>
  <c r="T140"/>
  <c r="T646"/>
  <c r="T393"/>
  <c r="T583"/>
  <c r="T4"/>
  <c r="T401"/>
  <c r="T116"/>
  <c r="T532"/>
  <c r="T407"/>
  <c r="T80"/>
  <c r="T85"/>
  <c r="T11"/>
  <c r="T394"/>
  <c r="T380"/>
  <c r="T669"/>
  <c r="T822"/>
  <c r="T823"/>
  <c r="T817"/>
  <c r="T818"/>
  <c r="T305"/>
  <c r="T306"/>
  <c r="T649"/>
  <c r="T650"/>
  <c r="T671"/>
  <c r="T824"/>
  <c r="T819"/>
  <c r="T745"/>
  <c r="T746"/>
  <c r="T313"/>
  <c r="T81"/>
  <c r="T647"/>
  <c r="T648"/>
  <c r="T494"/>
  <c r="T235"/>
  <c r="T719"/>
  <c r="N155" i="8" l="1"/>
  <c r="P155" s="1" a="1"/>
  <c r="P155" s="1"/>
  <c r="R155"/>
  <c r="T155" s="1" a="1"/>
  <c r="T155" s="1"/>
  <c r="S719" i="9"/>
  <c r="W719" s="1"/>
  <c r="D719"/>
  <c r="F719" s="1"/>
  <c r="C719"/>
  <c r="H719" s="1"/>
  <c r="J719" s="1"/>
  <c r="L719" s="1"/>
  <c r="S235"/>
  <c r="W235" s="1"/>
  <c r="D235"/>
  <c r="F235" s="1"/>
  <c r="C235"/>
  <c r="H235" s="1"/>
  <c r="J235" s="1"/>
  <c r="L235" s="1"/>
  <c r="S494"/>
  <c r="W494" s="1"/>
  <c r="D494"/>
  <c r="F494" s="1"/>
  <c r="C494"/>
  <c r="G494" s="1"/>
  <c r="I494" s="1"/>
  <c r="K494" s="1"/>
  <c r="S648"/>
  <c r="W648" s="1"/>
  <c r="D648"/>
  <c r="E648" s="1"/>
  <c r="C648"/>
  <c r="H648" s="1"/>
  <c r="J648" s="1"/>
  <c r="L648" s="1"/>
  <c r="S647"/>
  <c r="W647" s="1"/>
  <c r="D647"/>
  <c r="F647" s="1"/>
  <c r="C647"/>
  <c r="H647" s="1"/>
  <c r="J647" s="1"/>
  <c r="L647" s="1"/>
  <c r="S81"/>
  <c r="W81" s="1"/>
  <c r="D81"/>
  <c r="F81" s="1"/>
  <c r="C81"/>
  <c r="G81" s="1"/>
  <c r="I81" s="1"/>
  <c r="K81" s="1"/>
  <c r="F313"/>
  <c r="S313"/>
  <c r="W313" s="1"/>
  <c r="D313"/>
  <c r="E313" s="1"/>
  <c r="C313"/>
  <c r="G313" s="1"/>
  <c r="I313" s="1"/>
  <c r="K313" s="1"/>
  <c r="S746"/>
  <c r="W746" s="1"/>
  <c r="D746"/>
  <c r="F746" s="1"/>
  <c r="C746"/>
  <c r="G746" s="1"/>
  <c r="I746" s="1"/>
  <c r="K746" s="1"/>
  <c r="S745"/>
  <c r="W745" s="1"/>
  <c r="D745"/>
  <c r="E745" s="1"/>
  <c r="C745"/>
  <c r="H745" s="1"/>
  <c r="J745" s="1"/>
  <c r="L745" s="1"/>
  <c r="S819"/>
  <c r="W819" s="1"/>
  <c r="D819"/>
  <c r="F819" s="1"/>
  <c r="C819"/>
  <c r="G819" s="1"/>
  <c r="I819" s="1"/>
  <c r="K819" s="1"/>
  <c r="S824"/>
  <c r="W824" s="1"/>
  <c r="D824"/>
  <c r="E824" s="1"/>
  <c r="C824"/>
  <c r="H824" s="1"/>
  <c r="J824" s="1"/>
  <c r="L824" s="1"/>
  <c r="S671"/>
  <c r="W671" s="1"/>
  <c r="H671"/>
  <c r="J671" s="1"/>
  <c r="L671" s="1"/>
  <c r="D671"/>
  <c r="F671" s="1"/>
  <c r="C671"/>
  <c r="G671" s="1"/>
  <c r="I671" s="1"/>
  <c r="K671" s="1"/>
  <c r="F650"/>
  <c r="S650"/>
  <c r="W650" s="1"/>
  <c r="D650"/>
  <c r="E650" s="1"/>
  <c r="C650"/>
  <c r="H650" s="1"/>
  <c r="J650" s="1"/>
  <c r="L650" s="1"/>
  <c r="S649"/>
  <c r="W649" s="1"/>
  <c r="D649"/>
  <c r="F649" s="1"/>
  <c r="C649"/>
  <c r="H649" s="1"/>
  <c r="J649" s="1"/>
  <c r="L649" s="1"/>
  <c r="S306"/>
  <c r="W306" s="1"/>
  <c r="D306"/>
  <c r="E306" s="1"/>
  <c r="C306"/>
  <c r="H306" s="1"/>
  <c r="J306" s="1"/>
  <c r="L306" s="1"/>
  <c r="S305"/>
  <c r="W305" s="1"/>
  <c r="D305"/>
  <c r="F305" s="1"/>
  <c r="C305"/>
  <c r="G305" s="1"/>
  <c r="I305" s="1"/>
  <c r="K305" s="1"/>
  <c r="S818"/>
  <c r="W818" s="1"/>
  <c r="D818"/>
  <c r="E818" s="1"/>
  <c r="C818"/>
  <c r="H818" s="1"/>
  <c r="J818" s="1"/>
  <c r="L818" s="1"/>
  <c r="S817"/>
  <c r="W817" s="1"/>
  <c r="D817"/>
  <c r="F817" s="1"/>
  <c r="C817"/>
  <c r="H817" s="1"/>
  <c r="J817" s="1"/>
  <c r="L817" s="1"/>
  <c r="S823"/>
  <c r="W823" s="1"/>
  <c r="D823"/>
  <c r="E823" s="1"/>
  <c r="C823"/>
  <c r="G823" s="1"/>
  <c r="I823" s="1"/>
  <c r="K823" s="1"/>
  <c r="S822"/>
  <c r="W822" s="1"/>
  <c r="D822"/>
  <c r="E822" s="1"/>
  <c r="C822"/>
  <c r="G822" s="1"/>
  <c r="I822" s="1"/>
  <c r="K822" s="1"/>
  <c r="S669"/>
  <c r="W669" s="1"/>
  <c r="D669"/>
  <c r="E669" s="1"/>
  <c r="C669"/>
  <c r="H669" s="1"/>
  <c r="J669" s="1"/>
  <c r="L669" s="1"/>
  <c r="S380"/>
  <c r="W380" s="1"/>
  <c r="D380"/>
  <c r="F380" s="1"/>
  <c r="C380"/>
  <c r="H380" s="1"/>
  <c r="J380" s="1"/>
  <c r="L380" s="1"/>
  <c r="S394"/>
  <c r="W394" s="1"/>
  <c r="D394"/>
  <c r="F394" s="1"/>
  <c r="C394"/>
  <c r="H394" s="1"/>
  <c r="J394" s="1"/>
  <c r="L394" s="1"/>
  <c r="S11"/>
  <c r="W11" s="1"/>
  <c r="D11"/>
  <c r="F11" s="1"/>
  <c r="C11"/>
  <c r="H11" s="1"/>
  <c r="J11" s="1"/>
  <c r="L11" s="1"/>
  <c r="S85"/>
  <c r="W85" s="1"/>
  <c r="D85"/>
  <c r="F85" s="1"/>
  <c r="C85"/>
  <c r="H85" s="1"/>
  <c r="J85" s="1"/>
  <c r="L85" s="1"/>
  <c r="S80"/>
  <c r="W80" s="1"/>
  <c r="D80"/>
  <c r="F80" s="1"/>
  <c r="C80"/>
  <c r="H80" s="1"/>
  <c r="J80" s="1"/>
  <c r="L80" s="1"/>
  <c r="S407"/>
  <c r="W407" s="1"/>
  <c r="D407"/>
  <c r="F407" s="1"/>
  <c r="C407"/>
  <c r="G407" s="1"/>
  <c r="I407" s="1"/>
  <c r="K407" s="1"/>
  <c r="S532"/>
  <c r="W532" s="1"/>
  <c r="D532"/>
  <c r="F532" s="1"/>
  <c r="C532"/>
  <c r="G532" s="1"/>
  <c r="I532" s="1"/>
  <c r="K532" s="1"/>
  <c r="S116"/>
  <c r="W116" s="1"/>
  <c r="D116"/>
  <c r="E116" s="1"/>
  <c r="C116"/>
  <c r="H116" s="1"/>
  <c r="J116" s="1"/>
  <c r="L116" s="1"/>
  <c r="S401"/>
  <c r="W401" s="1"/>
  <c r="G401"/>
  <c r="I401" s="1"/>
  <c r="K401" s="1"/>
  <c r="D401"/>
  <c r="F401" s="1"/>
  <c r="C401"/>
  <c r="H401" s="1"/>
  <c r="J401" s="1"/>
  <c r="L401" s="1"/>
  <c r="S4"/>
  <c r="W4" s="1"/>
  <c r="D4"/>
  <c r="F4" s="1"/>
  <c r="C4"/>
  <c r="H4" s="1"/>
  <c r="S583"/>
  <c r="W583" s="1"/>
  <c r="D583"/>
  <c r="F583" s="1"/>
  <c r="C583"/>
  <c r="G583" s="1"/>
  <c r="I583" s="1"/>
  <c r="K583" s="1"/>
  <c r="S393"/>
  <c r="W393" s="1"/>
  <c r="D393"/>
  <c r="E393" s="1"/>
  <c r="C393"/>
  <c r="H393" s="1"/>
  <c r="J393" s="1"/>
  <c r="L393" s="1"/>
  <c r="S646"/>
  <c r="W646" s="1"/>
  <c r="D646"/>
  <c r="F646" s="1"/>
  <c r="C646"/>
  <c r="H646" s="1"/>
  <c r="J646" s="1"/>
  <c r="L646" s="1"/>
  <c r="S140"/>
  <c r="W140" s="1"/>
  <c r="D140"/>
  <c r="F140" s="1"/>
  <c r="C140"/>
  <c r="H140" s="1"/>
  <c r="J140" s="1"/>
  <c r="L140" s="1"/>
  <c r="S104"/>
  <c r="W104" s="1"/>
  <c r="H104"/>
  <c r="J104" s="1"/>
  <c r="L104" s="1"/>
  <c r="D104"/>
  <c r="E104" s="1"/>
  <c r="C104"/>
  <c r="G104" s="1"/>
  <c r="I104" s="1"/>
  <c r="K104" s="1"/>
  <c r="S14"/>
  <c r="W14" s="1"/>
  <c r="D14"/>
  <c r="E14" s="1"/>
  <c r="C14"/>
  <c r="H14" s="1"/>
  <c r="J14" s="1"/>
  <c r="L14" s="1"/>
  <c r="S146"/>
  <c r="W146" s="1"/>
  <c r="D146"/>
  <c r="F146" s="1"/>
  <c r="C146"/>
  <c r="H146" s="1"/>
  <c r="J146" s="1"/>
  <c r="L146" s="1"/>
  <c r="S226"/>
  <c r="W226" s="1"/>
  <c r="D226"/>
  <c r="F226" s="1"/>
  <c r="C226"/>
  <c r="H226" s="1"/>
  <c r="J226" s="1"/>
  <c r="L226" s="1"/>
  <c r="S63"/>
  <c r="W63" s="1"/>
  <c r="D63"/>
  <c r="F63" s="1"/>
  <c r="C63"/>
  <c r="H63" s="1"/>
  <c r="J63" s="1"/>
  <c r="L63" s="1"/>
  <c r="S333"/>
  <c r="W333" s="1"/>
  <c r="D333"/>
  <c r="F333" s="1"/>
  <c r="C333"/>
  <c r="H333" s="1"/>
  <c r="J333" s="1"/>
  <c r="L333" s="1"/>
  <c r="S33"/>
  <c r="W33" s="1"/>
  <c r="D33"/>
  <c r="F33" s="1"/>
  <c r="C33"/>
  <c r="H33" s="1"/>
  <c r="J33" s="1"/>
  <c r="L33" s="1"/>
  <c r="S744"/>
  <c r="W744" s="1"/>
  <c r="D744"/>
  <c r="F744" s="1"/>
  <c r="C744"/>
  <c r="H744" s="1"/>
  <c r="J744" s="1"/>
  <c r="L744" s="1"/>
  <c r="S645"/>
  <c r="W645" s="1"/>
  <c r="D645"/>
  <c r="E645" s="1"/>
  <c r="C645"/>
  <c r="H645" s="1"/>
  <c r="J645" s="1"/>
  <c r="L645" s="1"/>
  <c r="S743"/>
  <c r="W743" s="1"/>
  <c r="D743"/>
  <c r="F743" s="1"/>
  <c r="C743"/>
  <c r="S644"/>
  <c r="W644" s="1"/>
  <c r="D644"/>
  <c r="C644"/>
  <c r="H644" s="1"/>
  <c r="J644" s="1"/>
  <c r="L644" s="1"/>
  <c r="S145"/>
  <c r="W145" s="1"/>
  <c r="D145"/>
  <c r="F145" s="1"/>
  <c r="C145"/>
  <c r="H145" s="1"/>
  <c r="J145" s="1"/>
  <c r="L145" s="1"/>
  <c r="S44"/>
  <c r="W44" s="1"/>
  <c r="D44"/>
  <c r="E44" s="1"/>
  <c r="C44"/>
  <c r="H44" s="1"/>
  <c r="J44" s="1"/>
  <c r="L44" s="1"/>
  <c r="S43"/>
  <c r="W43" s="1"/>
  <c r="D43"/>
  <c r="F43" s="1"/>
  <c r="C43"/>
  <c r="S368"/>
  <c r="W368" s="1"/>
  <c r="D368"/>
  <c r="C368"/>
  <c r="H368" s="1"/>
  <c r="J368" s="1"/>
  <c r="L368" s="1"/>
  <c r="S369"/>
  <c r="W369" s="1"/>
  <c r="D369"/>
  <c r="F369" s="1"/>
  <c r="C369"/>
  <c r="H369" s="1"/>
  <c r="J369" s="1"/>
  <c r="L369" s="1"/>
  <c r="S103"/>
  <c r="W103" s="1"/>
  <c r="D103"/>
  <c r="F103" s="1"/>
  <c r="C103"/>
  <c r="H103" s="1"/>
  <c r="J103" s="1"/>
  <c r="L103" s="1"/>
  <c r="S127"/>
  <c r="W127" s="1"/>
  <c r="D127"/>
  <c r="F127" s="1"/>
  <c r="C127"/>
  <c r="S30"/>
  <c r="W30" s="1"/>
  <c r="D30"/>
  <c r="C30"/>
  <c r="H30" s="1"/>
  <c r="J30" s="1"/>
  <c r="L30" s="1"/>
  <c r="S601"/>
  <c r="W601" s="1"/>
  <c r="D601"/>
  <c r="F601" s="1"/>
  <c r="C601"/>
  <c r="H601" s="1"/>
  <c r="J601" s="1"/>
  <c r="L601" s="1"/>
  <c r="S816"/>
  <c r="W816" s="1"/>
  <c r="D816"/>
  <c r="F816" s="1"/>
  <c r="C816"/>
  <c r="G816" s="1"/>
  <c r="I816" s="1"/>
  <c r="K816" s="1"/>
  <c r="S815"/>
  <c r="W815" s="1"/>
  <c r="D815"/>
  <c r="E815" s="1"/>
  <c r="C815"/>
  <c r="S576"/>
  <c r="W576" s="1"/>
  <c r="D576"/>
  <c r="C576"/>
  <c r="H576" s="1"/>
  <c r="J576" s="1"/>
  <c r="L576" s="1"/>
  <c r="S575"/>
  <c r="W575" s="1"/>
  <c r="D575"/>
  <c r="F575" s="1"/>
  <c r="C575"/>
  <c r="H575" s="1"/>
  <c r="J575" s="1"/>
  <c r="L575" s="1"/>
  <c r="S367"/>
  <c r="W367" s="1"/>
  <c r="D367"/>
  <c r="F367" s="1"/>
  <c r="C367"/>
  <c r="H367" s="1"/>
  <c r="J367" s="1"/>
  <c r="L367" s="1"/>
  <c r="S366"/>
  <c r="W366" s="1"/>
  <c r="D366"/>
  <c r="F366" s="1"/>
  <c r="C366"/>
  <c r="G366" s="1"/>
  <c r="I366" s="1"/>
  <c r="K366" s="1"/>
  <c r="S365"/>
  <c r="W365" s="1"/>
  <c r="D365"/>
  <c r="E365" s="1"/>
  <c r="C365"/>
  <c r="H365" s="1"/>
  <c r="J365" s="1"/>
  <c r="L365" s="1"/>
  <c r="S433"/>
  <c r="W433" s="1"/>
  <c r="D433"/>
  <c r="F433" s="1"/>
  <c r="C433"/>
  <c r="G433" s="1"/>
  <c r="I433" s="1"/>
  <c r="K433" s="1"/>
  <c r="S335"/>
  <c r="W335" s="1"/>
  <c r="D335"/>
  <c r="E335" s="1"/>
  <c r="C335"/>
  <c r="H335" s="1"/>
  <c r="J335" s="1"/>
  <c r="L335" s="1"/>
  <c r="S480"/>
  <c r="W480" s="1"/>
  <c r="D480"/>
  <c r="F480" s="1"/>
  <c r="C480"/>
  <c r="G480" s="1"/>
  <c r="I480" s="1"/>
  <c r="K480" s="1"/>
  <c r="S217"/>
  <c r="W217" s="1"/>
  <c r="D217"/>
  <c r="C217"/>
  <c r="H217" s="1"/>
  <c r="J217" s="1"/>
  <c r="L217" s="1"/>
  <c r="S123"/>
  <c r="W123" s="1"/>
  <c r="D123"/>
  <c r="E123" s="1"/>
  <c r="C123"/>
  <c r="H123" s="1"/>
  <c r="J123" s="1"/>
  <c r="L123" s="1"/>
  <c r="S832"/>
  <c r="W832" s="1"/>
  <c r="D832"/>
  <c r="F832" s="1"/>
  <c r="C832"/>
  <c r="H832" s="1"/>
  <c r="J832" s="1"/>
  <c r="L832" s="1"/>
  <c r="S831"/>
  <c r="W831" s="1"/>
  <c r="D831"/>
  <c r="F831" s="1"/>
  <c r="C831"/>
  <c r="S183"/>
  <c r="W183" s="1"/>
  <c r="H183"/>
  <c r="J183" s="1"/>
  <c r="L183" s="1"/>
  <c r="D183"/>
  <c r="C183"/>
  <c r="G183" s="1"/>
  <c r="I183" s="1"/>
  <c r="K183" s="1"/>
  <c r="S180"/>
  <c r="W180" s="1"/>
  <c r="D180"/>
  <c r="E180" s="1"/>
  <c r="C180"/>
  <c r="H180" s="1"/>
  <c r="J180" s="1"/>
  <c r="L180" s="1"/>
  <c r="S205"/>
  <c r="W205" s="1"/>
  <c r="D205"/>
  <c r="F205" s="1"/>
  <c r="C205"/>
  <c r="G205" s="1"/>
  <c r="I205" s="1"/>
  <c r="K205" s="1"/>
  <c r="S392"/>
  <c r="W392" s="1"/>
  <c r="D392"/>
  <c r="E392" s="1"/>
  <c r="C392"/>
  <c r="S102"/>
  <c r="W102" s="1"/>
  <c r="D102"/>
  <c r="C102"/>
  <c r="H102" s="1"/>
  <c r="J102" s="1"/>
  <c r="L102" s="1"/>
  <c r="S405"/>
  <c r="W405" s="1"/>
  <c r="D405"/>
  <c r="F405" s="1"/>
  <c r="C405"/>
  <c r="H405" s="1"/>
  <c r="J405" s="1"/>
  <c r="L405" s="1"/>
  <c r="S51"/>
  <c r="W51" s="1"/>
  <c r="D51"/>
  <c r="F51" s="1"/>
  <c r="C51"/>
  <c r="G51" s="1"/>
  <c r="I51" s="1"/>
  <c r="K51" s="1"/>
  <c r="S364"/>
  <c r="W364" s="1"/>
  <c r="D364"/>
  <c r="E364" s="1"/>
  <c r="C364"/>
  <c r="S363"/>
  <c r="W363" s="1"/>
  <c r="D363"/>
  <c r="C363"/>
  <c r="H363" s="1"/>
  <c r="J363" s="1"/>
  <c r="L363" s="1"/>
  <c r="S42"/>
  <c r="W42" s="1"/>
  <c r="D42"/>
  <c r="F42" s="1"/>
  <c r="C42"/>
  <c r="H42" s="1"/>
  <c r="J42" s="1"/>
  <c r="L42" s="1"/>
  <c r="S277"/>
  <c r="W277" s="1"/>
  <c r="D277"/>
  <c r="F277" s="1"/>
  <c r="C277"/>
  <c r="G277" s="1"/>
  <c r="I277" s="1"/>
  <c r="K277" s="1"/>
  <c r="S285"/>
  <c r="W285" s="1"/>
  <c r="D285"/>
  <c r="E285" s="1"/>
  <c r="C285"/>
  <c r="H285" s="1"/>
  <c r="J285" s="1"/>
  <c r="L285" s="1"/>
  <c r="S72"/>
  <c r="W72" s="1"/>
  <c r="D72"/>
  <c r="F72" s="1"/>
  <c r="C72"/>
  <c r="H72" s="1"/>
  <c r="J72" s="1"/>
  <c r="L72" s="1"/>
  <c r="S79"/>
  <c r="W79" s="1"/>
  <c r="D79"/>
  <c r="F79" s="1"/>
  <c r="C79"/>
  <c r="H79" s="1"/>
  <c r="J79" s="1"/>
  <c r="L79" s="1"/>
  <c r="S325"/>
  <c r="W325" s="1"/>
  <c r="D325"/>
  <c r="F325" s="1"/>
  <c r="C325"/>
  <c r="G325" s="1"/>
  <c r="I325" s="1"/>
  <c r="K325" s="1"/>
  <c r="S263"/>
  <c r="W263" s="1"/>
  <c r="D263"/>
  <c r="E263" s="1"/>
  <c r="C263"/>
  <c r="H263" s="1"/>
  <c r="J263" s="1"/>
  <c r="L263" s="1"/>
  <c r="S334"/>
  <c r="W334" s="1"/>
  <c r="D334"/>
  <c r="F334" s="1"/>
  <c r="C334"/>
  <c r="H334" s="1"/>
  <c r="J334" s="1"/>
  <c r="L334" s="1"/>
  <c r="S89"/>
  <c r="W89" s="1"/>
  <c r="D89"/>
  <c r="F89" s="1"/>
  <c r="C89"/>
  <c r="H89" s="1"/>
  <c r="J89" s="1"/>
  <c r="L89" s="1"/>
  <c r="S361"/>
  <c r="W361" s="1"/>
  <c r="H361"/>
  <c r="J361" s="1"/>
  <c r="L361" s="1"/>
  <c r="D361"/>
  <c r="F361" s="1"/>
  <c r="C361"/>
  <c r="G361" s="1"/>
  <c r="I361" s="1"/>
  <c r="K361" s="1"/>
  <c r="S176"/>
  <c r="W176" s="1"/>
  <c r="D176"/>
  <c r="E176" s="1"/>
  <c r="C176"/>
  <c r="H176" s="1"/>
  <c r="J176" s="1"/>
  <c r="L176" s="1"/>
  <c r="S524"/>
  <c r="W524" s="1"/>
  <c r="D524"/>
  <c r="F524" s="1"/>
  <c r="C524"/>
  <c r="G524" s="1"/>
  <c r="I524" s="1"/>
  <c r="K524" s="1"/>
  <c r="S143"/>
  <c r="W143" s="1"/>
  <c r="D143"/>
  <c r="E143" s="1"/>
  <c r="C143"/>
  <c r="H143" s="1"/>
  <c r="J143" s="1"/>
  <c r="L143" s="1"/>
  <c r="S149"/>
  <c r="W149" s="1"/>
  <c r="D149"/>
  <c r="F149" s="1"/>
  <c r="C149"/>
  <c r="H149" s="1"/>
  <c r="J149" s="1"/>
  <c r="L149" s="1"/>
  <c r="S32"/>
  <c r="W32" s="1"/>
  <c r="D32"/>
  <c r="F32" s="1"/>
  <c r="C32"/>
  <c r="H32" s="1"/>
  <c r="J32" s="1"/>
  <c r="L32" s="1"/>
  <c r="S148"/>
  <c r="W148" s="1"/>
  <c r="D148"/>
  <c r="F148" s="1"/>
  <c r="C148"/>
  <c r="H148" s="1"/>
  <c r="J148" s="1"/>
  <c r="L148" s="1"/>
  <c r="S166"/>
  <c r="W166" s="1"/>
  <c r="D166"/>
  <c r="F166" s="1"/>
  <c r="C166"/>
  <c r="H166" s="1"/>
  <c r="J166" s="1"/>
  <c r="L166" s="1"/>
  <c r="S517"/>
  <c r="W517" s="1"/>
  <c r="D517"/>
  <c r="F517" s="1"/>
  <c r="C517"/>
  <c r="G517" s="1"/>
  <c r="I517" s="1"/>
  <c r="K517" s="1"/>
  <c r="S37"/>
  <c r="W37" s="1"/>
  <c r="D37"/>
  <c r="E37" s="1"/>
  <c r="C37"/>
  <c r="H37" s="1"/>
  <c r="J37" s="1"/>
  <c r="L37" s="1"/>
  <c r="S441"/>
  <c r="W441" s="1"/>
  <c r="D441"/>
  <c r="F441" s="1"/>
  <c r="C441"/>
  <c r="H441" s="1"/>
  <c r="J441" s="1"/>
  <c r="L441" s="1"/>
  <c r="S497"/>
  <c r="W497" s="1"/>
  <c r="D497"/>
  <c r="F497" s="1"/>
  <c r="C497"/>
  <c r="H497" s="1"/>
  <c r="J497" s="1"/>
  <c r="L497" s="1"/>
  <c r="S125"/>
  <c r="W125" s="1"/>
  <c r="D125"/>
  <c r="F125" s="1"/>
  <c r="C125"/>
  <c r="G125" s="1"/>
  <c r="I125" s="1"/>
  <c r="K125" s="1"/>
  <c r="S204"/>
  <c r="W204" s="1"/>
  <c r="D204"/>
  <c r="E204" s="1"/>
  <c r="C204"/>
  <c r="S362"/>
  <c r="W362" s="1"/>
  <c r="D362"/>
  <c r="F362" s="1"/>
  <c r="C362"/>
  <c r="S177"/>
  <c r="W177" s="1"/>
  <c r="D177"/>
  <c r="C177"/>
  <c r="H177" s="1"/>
  <c r="J177" s="1"/>
  <c r="L177" s="1"/>
  <c r="S88"/>
  <c r="W88" s="1"/>
  <c r="D88"/>
  <c r="F88" s="1"/>
  <c r="C88"/>
  <c r="G88" s="1"/>
  <c r="I88" s="1"/>
  <c r="K88" s="1"/>
  <c r="S518"/>
  <c r="W518" s="1"/>
  <c r="D518"/>
  <c r="C518"/>
  <c r="S128"/>
  <c r="W128" s="1"/>
  <c r="D128"/>
  <c r="F128" s="1"/>
  <c r="C128"/>
  <c r="G128" s="1"/>
  <c r="I128" s="1"/>
  <c r="K128" s="1"/>
  <c r="S496"/>
  <c r="W496" s="1"/>
  <c r="D496"/>
  <c r="F496" s="1"/>
  <c r="C496"/>
  <c r="S440"/>
  <c r="W440" s="1"/>
  <c r="D440"/>
  <c r="F440" s="1"/>
  <c r="C440"/>
  <c r="S525"/>
  <c r="W525" s="1"/>
  <c r="D525"/>
  <c r="C525"/>
  <c r="H525" s="1"/>
  <c r="J525" s="1"/>
  <c r="L525" s="1"/>
  <c r="S642"/>
  <c r="W642" s="1"/>
  <c r="D642"/>
  <c r="C642"/>
  <c r="G642" s="1"/>
  <c r="I642" s="1"/>
  <c r="K642" s="1"/>
  <c r="S814"/>
  <c r="W814" s="1"/>
  <c r="D814"/>
  <c r="E814" s="1"/>
  <c r="C814"/>
  <c r="S813"/>
  <c r="W813" s="1"/>
  <c r="D813"/>
  <c r="F813" s="1"/>
  <c r="C813"/>
  <c r="S643"/>
  <c r="W643" s="1"/>
  <c r="D643"/>
  <c r="E643" s="1"/>
  <c r="C643"/>
  <c r="S668"/>
  <c r="W668" s="1"/>
  <c r="G668"/>
  <c r="I668" s="1"/>
  <c r="K668" s="1"/>
  <c r="D668"/>
  <c r="C668"/>
  <c r="H668" s="1"/>
  <c r="J668" s="1"/>
  <c r="L668" s="1"/>
  <c r="S667"/>
  <c r="W667" s="1"/>
  <c r="D667"/>
  <c r="F667" s="1"/>
  <c r="C667"/>
  <c r="S541"/>
  <c r="W541" s="1"/>
  <c r="D541"/>
  <c r="F541" s="1"/>
  <c r="C541"/>
  <c r="S240"/>
  <c r="W240" s="1"/>
  <c r="D240"/>
  <c r="C240"/>
  <c r="S253"/>
  <c r="W253" s="1"/>
  <c r="D253"/>
  <c r="C253"/>
  <c r="H253" s="1"/>
  <c r="J253" s="1"/>
  <c r="L253" s="1"/>
  <c r="S17"/>
  <c r="W17" s="1"/>
  <c r="H17"/>
  <c r="J17" s="1"/>
  <c r="L17" s="1"/>
  <c r="D17"/>
  <c r="C17"/>
  <c r="G17" s="1"/>
  <c r="I17" s="1"/>
  <c r="K17" s="1"/>
  <c r="S297"/>
  <c r="W297" s="1"/>
  <c r="D297"/>
  <c r="E297" s="1"/>
  <c r="C297"/>
  <c r="H297" s="1"/>
  <c r="J297" s="1"/>
  <c r="L297" s="1"/>
  <c r="S404"/>
  <c r="W404" s="1"/>
  <c r="D404"/>
  <c r="C404"/>
  <c r="S432"/>
  <c r="W432" s="1"/>
  <c r="D432"/>
  <c r="E432" s="1"/>
  <c r="C432"/>
  <c r="S261"/>
  <c r="W261" s="1"/>
  <c r="D261"/>
  <c r="E261" s="1"/>
  <c r="C261"/>
  <c r="S828"/>
  <c r="W828" s="1"/>
  <c r="D828"/>
  <c r="F828" s="1"/>
  <c r="C828"/>
  <c r="G828" s="1"/>
  <c r="I828" s="1"/>
  <c r="K828" s="1"/>
  <c r="S161"/>
  <c r="W161" s="1"/>
  <c r="D161"/>
  <c r="E161" s="1"/>
  <c r="C161"/>
  <c r="H161" s="1"/>
  <c r="J161" s="1"/>
  <c r="L161" s="1"/>
  <c r="S574"/>
  <c r="W574" s="1"/>
  <c r="D574"/>
  <c r="F574" s="1"/>
  <c r="C574"/>
  <c r="S558"/>
  <c r="W558" s="1"/>
  <c r="D558"/>
  <c r="E558" s="1"/>
  <c r="C558"/>
  <c r="H558" s="1"/>
  <c r="J558" s="1"/>
  <c r="L558" s="1"/>
  <c r="S573"/>
  <c r="W573" s="1"/>
  <c r="D573"/>
  <c r="F573" s="1"/>
  <c r="C573"/>
  <c r="S557"/>
  <c r="W557" s="1"/>
  <c r="D557"/>
  <c r="F557" s="1"/>
  <c r="C557"/>
  <c r="H557" s="1"/>
  <c r="J557" s="1"/>
  <c r="L557" s="1"/>
  <c r="S343"/>
  <c r="W343" s="1"/>
  <c r="D343"/>
  <c r="F343" s="1"/>
  <c r="C343"/>
  <c r="G343" s="1"/>
  <c r="I343" s="1"/>
  <c r="K343" s="1"/>
  <c r="F57"/>
  <c r="S57"/>
  <c r="W57" s="1"/>
  <c r="D57"/>
  <c r="E57" s="1"/>
  <c r="C57"/>
  <c r="S641"/>
  <c r="W641" s="1"/>
  <c r="D641"/>
  <c r="F641" s="1"/>
  <c r="C641"/>
  <c r="S562"/>
  <c r="W562" s="1"/>
  <c r="D562"/>
  <c r="C562"/>
  <c r="H562" s="1"/>
  <c r="J562" s="1"/>
  <c r="L562" s="1"/>
  <c r="S640"/>
  <c r="W640" s="1"/>
  <c r="D640"/>
  <c r="F640" s="1"/>
  <c r="C640"/>
  <c r="G640" s="1"/>
  <c r="I640" s="1"/>
  <c r="K640" s="1"/>
  <c r="S537"/>
  <c r="W537" s="1"/>
  <c r="D537"/>
  <c r="C537"/>
  <c r="H537" s="1"/>
  <c r="J537" s="1"/>
  <c r="L537" s="1"/>
  <c r="S21"/>
  <c r="W21" s="1"/>
  <c r="D21"/>
  <c r="F21" s="1"/>
  <c r="C21"/>
  <c r="G21" s="1"/>
  <c r="I21" s="1"/>
  <c r="K21" s="1"/>
  <c r="S438"/>
  <c r="W438" s="1"/>
  <c r="D438"/>
  <c r="F438" s="1"/>
  <c r="C438"/>
  <c r="S410"/>
  <c r="W410" s="1"/>
  <c r="D410"/>
  <c r="F410" s="1"/>
  <c r="C410"/>
  <c r="S459"/>
  <c r="W459" s="1"/>
  <c r="D459"/>
  <c r="E459" s="1"/>
  <c r="C459"/>
  <c r="H459" s="1"/>
  <c r="J459" s="1"/>
  <c r="L459" s="1"/>
  <c r="S38"/>
  <c r="W38" s="1"/>
  <c r="D38"/>
  <c r="F38" s="1"/>
  <c r="C38"/>
  <c r="G38" s="1"/>
  <c r="I38" s="1"/>
  <c r="K38" s="1"/>
  <c r="F64"/>
  <c r="S64"/>
  <c r="W64" s="1"/>
  <c r="D64"/>
  <c r="E64" s="1"/>
  <c r="C64"/>
  <c r="S535"/>
  <c r="W535" s="1"/>
  <c r="D535"/>
  <c r="E535" s="1"/>
  <c r="C535"/>
  <c r="G535" s="1"/>
  <c r="I535" s="1"/>
  <c r="K535" s="1"/>
  <c r="S566"/>
  <c r="W566" s="1"/>
  <c r="D566"/>
  <c r="C566"/>
  <c r="H566" s="1"/>
  <c r="J566" s="1"/>
  <c r="L566" s="1"/>
  <c r="S812"/>
  <c r="W812" s="1"/>
  <c r="D812"/>
  <c r="F812" s="1"/>
  <c r="C812"/>
  <c r="H812" s="1"/>
  <c r="J812" s="1"/>
  <c r="L812" s="1"/>
  <c r="S312"/>
  <c r="W312" s="1"/>
  <c r="D312"/>
  <c r="E312" s="1"/>
  <c r="C312"/>
  <c r="G312" s="1"/>
  <c r="I312" s="1"/>
  <c r="K312" s="1"/>
  <c r="S811"/>
  <c r="W811" s="1"/>
  <c r="D811"/>
  <c r="F811" s="1"/>
  <c r="C811"/>
  <c r="G811" s="1"/>
  <c r="I811" s="1"/>
  <c r="K811" s="1"/>
  <c r="S810"/>
  <c r="W810" s="1"/>
  <c r="D810"/>
  <c r="E810" s="1"/>
  <c r="C810"/>
  <c r="H810" s="1"/>
  <c r="J810" s="1"/>
  <c r="L810" s="1"/>
  <c r="S236"/>
  <c r="W236" s="1"/>
  <c r="D236"/>
  <c r="F236" s="1"/>
  <c r="C236"/>
  <c r="G236" s="1"/>
  <c r="I236" s="1"/>
  <c r="K236" s="1"/>
  <c r="S809"/>
  <c r="W809" s="1"/>
  <c r="D809"/>
  <c r="E809" s="1"/>
  <c r="C809"/>
  <c r="G809" s="1"/>
  <c r="I809" s="1"/>
  <c r="K809" s="1"/>
  <c r="S93"/>
  <c r="W93" s="1"/>
  <c r="D93"/>
  <c r="E93" s="1"/>
  <c r="C93"/>
  <c r="G93" s="1"/>
  <c r="I93" s="1"/>
  <c r="K93" s="1"/>
  <c r="S77"/>
  <c r="W77" s="1"/>
  <c r="D77"/>
  <c r="E77" s="1"/>
  <c r="C77"/>
  <c r="S92"/>
  <c r="W92" s="1"/>
  <c r="D92"/>
  <c r="F92" s="1"/>
  <c r="C92"/>
  <c r="H92" s="1"/>
  <c r="J92" s="1"/>
  <c r="L92" s="1"/>
  <c r="S336"/>
  <c r="W336" s="1"/>
  <c r="D336"/>
  <c r="F336" s="1"/>
  <c r="C336"/>
  <c r="G336" s="1"/>
  <c r="I336" s="1"/>
  <c r="K336" s="1"/>
  <c r="S544"/>
  <c r="W544" s="1"/>
  <c r="D544"/>
  <c r="F544" s="1"/>
  <c r="C544"/>
  <c r="G544" s="1"/>
  <c r="I544" s="1"/>
  <c r="K544" s="1"/>
  <c r="S259"/>
  <c r="W259" s="1"/>
  <c r="D259"/>
  <c r="C259"/>
  <c r="H259" s="1"/>
  <c r="J259" s="1"/>
  <c r="L259" s="1"/>
  <c r="S15"/>
  <c r="W15" s="1"/>
  <c r="D15"/>
  <c r="F15" s="1"/>
  <c r="C15"/>
  <c r="G15" s="1"/>
  <c r="I15" s="1"/>
  <c r="K15" s="1"/>
  <c r="S233"/>
  <c r="W233" s="1"/>
  <c r="D233"/>
  <c r="F233" s="1"/>
  <c r="C233"/>
  <c r="H233" s="1"/>
  <c r="J233" s="1"/>
  <c r="L233" s="1"/>
  <c r="S543"/>
  <c r="W543" s="1"/>
  <c r="D543"/>
  <c r="F543" s="1"/>
  <c r="C543"/>
  <c r="G543" s="1"/>
  <c r="I543" s="1"/>
  <c r="K543" s="1"/>
  <c r="S78"/>
  <c r="W78" s="1"/>
  <c r="D78"/>
  <c r="E78" s="1"/>
  <c r="C78"/>
  <c r="H78" s="1"/>
  <c r="J78" s="1"/>
  <c r="L78" s="1"/>
  <c r="S639"/>
  <c r="W639" s="1"/>
  <c r="D639"/>
  <c r="F639" s="1"/>
  <c r="C639"/>
  <c r="G639" s="1"/>
  <c r="I639" s="1"/>
  <c r="K639" s="1"/>
  <c r="S638"/>
  <c r="W638" s="1"/>
  <c r="D638"/>
  <c r="F638" s="1"/>
  <c r="C638"/>
  <c r="H638" s="1"/>
  <c r="J638" s="1"/>
  <c r="L638" s="1"/>
  <c r="S636"/>
  <c r="W636" s="1"/>
  <c r="D636"/>
  <c r="F636" s="1"/>
  <c r="C636"/>
  <c r="G636" s="1"/>
  <c r="I636" s="1"/>
  <c r="K636" s="1"/>
  <c r="S637"/>
  <c r="W637" s="1"/>
  <c r="D637"/>
  <c r="E637" s="1"/>
  <c r="C637"/>
  <c r="H637" s="1"/>
  <c r="J637" s="1"/>
  <c r="L637" s="1"/>
  <c r="S50"/>
  <c r="W50" s="1"/>
  <c r="D50"/>
  <c r="F50" s="1"/>
  <c r="C50"/>
  <c r="G50" s="1"/>
  <c r="I50" s="1"/>
  <c r="K50" s="1"/>
  <c r="S56"/>
  <c r="W56" s="1"/>
  <c r="D56"/>
  <c r="F56" s="1"/>
  <c r="C56"/>
  <c r="H56" s="1"/>
  <c r="J56" s="1"/>
  <c r="L56" s="1"/>
  <c r="S55"/>
  <c r="W55" s="1"/>
  <c r="D55"/>
  <c r="F55" s="1"/>
  <c r="C55"/>
  <c r="G55" s="1"/>
  <c r="I55" s="1"/>
  <c r="K55" s="1"/>
  <c r="S478"/>
  <c r="W478" s="1"/>
  <c r="D478"/>
  <c r="E478" s="1"/>
  <c r="C478"/>
  <c r="H478" s="1"/>
  <c r="J478" s="1"/>
  <c r="L478" s="1"/>
  <c r="S479"/>
  <c r="W479" s="1"/>
  <c r="D479"/>
  <c r="F479" s="1"/>
  <c r="C479"/>
  <c r="H479" s="1"/>
  <c r="J479" s="1"/>
  <c r="L479" s="1"/>
  <c r="S808"/>
  <c r="W808" s="1"/>
  <c r="D808"/>
  <c r="F808" s="1"/>
  <c r="C808"/>
  <c r="H808" s="1"/>
  <c r="J808" s="1"/>
  <c r="L808" s="1"/>
  <c r="S807"/>
  <c r="W807" s="1"/>
  <c r="D807"/>
  <c r="F807" s="1"/>
  <c r="C807"/>
  <c r="G807" s="1"/>
  <c r="I807" s="1"/>
  <c r="K807" s="1"/>
  <c r="S697"/>
  <c r="W697" s="1"/>
  <c r="D697"/>
  <c r="E697" s="1"/>
  <c r="C697"/>
  <c r="H697" s="1"/>
  <c r="J697" s="1"/>
  <c r="L697" s="1"/>
  <c r="S806"/>
  <c r="W806" s="1"/>
  <c r="D806"/>
  <c r="F806" s="1"/>
  <c r="C806"/>
  <c r="G806" s="1"/>
  <c r="I806" s="1"/>
  <c r="K806" s="1"/>
  <c r="S696"/>
  <c r="W696" s="1"/>
  <c r="D696"/>
  <c r="F696" s="1"/>
  <c r="C696"/>
  <c r="H696" s="1"/>
  <c r="J696" s="1"/>
  <c r="L696" s="1"/>
  <c r="S805"/>
  <c r="W805" s="1"/>
  <c r="D805"/>
  <c r="F805" s="1"/>
  <c r="C805"/>
  <c r="G805" s="1"/>
  <c r="I805" s="1"/>
  <c r="K805" s="1"/>
  <c r="S129"/>
  <c r="W129" s="1"/>
  <c r="D129"/>
  <c r="E129" s="1"/>
  <c r="C129"/>
  <c r="H129" s="1"/>
  <c r="J129" s="1"/>
  <c r="L129" s="1"/>
  <c r="S46"/>
  <c r="W46" s="1"/>
  <c r="D46"/>
  <c r="F46" s="1"/>
  <c r="C46"/>
  <c r="G46" s="1"/>
  <c r="I46" s="1"/>
  <c r="K46" s="1"/>
  <c r="S290"/>
  <c r="W290" s="1"/>
  <c r="D290"/>
  <c r="F290" s="1"/>
  <c r="C290"/>
  <c r="H290" s="1"/>
  <c r="J290" s="1"/>
  <c r="L290" s="1"/>
  <c r="S302"/>
  <c r="W302" s="1"/>
  <c r="D302"/>
  <c r="F302" s="1"/>
  <c r="C302"/>
  <c r="G302" s="1"/>
  <c r="I302" s="1"/>
  <c r="K302" s="1"/>
  <c r="S303"/>
  <c r="W303" s="1"/>
  <c r="D303"/>
  <c r="E303" s="1"/>
  <c r="C303"/>
  <c r="S276"/>
  <c r="W276" s="1"/>
  <c r="D276"/>
  <c r="C276"/>
  <c r="H276" s="1"/>
  <c r="J276" s="1"/>
  <c r="L276" s="1"/>
  <c r="S342"/>
  <c r="W342" s="1"/>
  <c r="D342"/>
  <c r="F342" s="1"/>
  <c r="C342"/>
  <c r="H342" s="1"/>
  <c r="J342" s="1"/>
  <c r="L342" s="1"/>
  <c r="S70"/>
  <c r="W70" s="1"/>
  <c r="D70"/>
  <c r="F70" s="1"/>
  <c r="C70"/>
  <c r="G70" s="1"/>
  <c r="I70" s="1"/>
  <c r="K70" s="1"/>
  <c r="S531"/>
  <c r="W531" s="1"/>
  <c r="D531"/>
  <c r="E531" s="1"/>
  <c r="C531"/>
  <c r="S548"/>
  <c r="W548" s="1"/>
  <c r="D548"/>
  <c r="C548"/>
  <c r="G548" s="1"/>
  <c r="I548" s="1"/>
  <c r="K548" s="1"/>
  <c r="S28"/>
  <c r="W28" s="1"/>
  <c r="D28"/>
  <c r="F28" s="1"/>
  <c r="C28"/>
  <c r="H28" s="1"/>
  <c r="J28" s="1"/>
  <c r="L28" s="1"/>
  <c r="E18"/>
  <c r="S18"/>
  <c r="W18" s="1"/>
  <c r="D18"/>
  <c r="F18" s="1"/>
  <c r="C18"/>
  <c r="G18" s="1"/>
  <c r="I18" s="1"/>
  <c r="K18" s="1"/>
  <c r="S804"/>
  <c r="W804" s="1"/>
  <c r="D804"/>
  <c r="E804" s="1"/>
  <c r="C804"/>
  <c r="S738"/>
  <c r="W738" s="1"/>
  <c r="D738"/>
  <c r="C738"/>
  <c r="G738" s="1"/>
  <c r="I738" s="1"/>
  <c r="K738" s="1"/>
  <c r="S159"/>
  <c r="W159" s="1"/>
  <c r="D159"/>
  <c r="F159" s="1"/>
  <c r="C159"/>
  <c r="H159" s="1"/>
  <c r="J159" s="1"/>
  <c r="L159" s="1"/>
  <c r="S153"/>
  <c r="W153" s="1"/>
  <c r="D153"/>
  <c r="F153" s="1"/>
  <c r="C153"/>
  <c r="G153" s="1"/>
  <c r="I153" s="1"/>
  <c r="K153" s="1"/>
  <c r="S144"/>
  <c r="W144" s="1"/>
  <c r="D144"/>
  <c r="E144" s="1"/>
  <c r="C144"/>
  <c r="S803"/>
  <c r="W803" s="1"/>
  <c r="D803"/>
  <c r="C803"/>
  <c r="G803" s="1"/>
  <c r="I803" s="1"/>
  <c r="K803" s="1"/>
  <c r="S565"/>
  <c r="W565" s="1"/>
  <c r="D565"/>
  <c r="F565" s="1"/>
  <c r="C565"/>
  <c r="H565" s="1"/>
  <c r="J565" s="1"/>
  <c r="L565" s="1"/>
  <c r="S76"/>
  <c r="W76" s="1"/>
  <c r="D76"/>
  <c r="F76" s="1"/>
  <c r="C76"/>
  <c r="G76" s="1"/>
  <c r="I76" s="1"/>
  <c r="K76" s="1"/>
  <c r="S59"/>
  <c r="W59" s="1"/>
  <c r="D59"/>
  <c r="E59" s="1"/>
  <c r="C59"/>
  <c r="S29"/>
  <c r="W29" s="1"/>
  <c r="D29"/>
  <c r="C29"/>
  <c r="G29" s="1"/>
  <c r="I29" s="1"/>
  <c r="K29" s="1"/>
  <c r="S75"/>
  <c r="W75" s="1"/>
  <c r="D75"/>
  <c r="F75" s="1"/>
  <c r="C75"/>
  <c r="H75" s="1"/>
  <c r="J75" s="1"/>
  <c r="L75" s="1"/>
  <c r="S332"/>
  <c r="W332" s="1"/>
  <c r="D332"/>
  <c r="F332" s="1"/>
  <c r="C332"/>
  <c r="G332" s="1"/>
  <c r="I332" s="1"/>
  <c r="K332" s="1"/>
  <c r="S331"/>
  <c r="W331" s="1"/>
  <c r="D331"/>
  <c r="E331" s="1"/>
  <c r="C331"/>
  <c r="S60"/>
  <c r="W60" s="1"/>
  <c r="D60"/>
  <c r="C60"/>
  <c r="G60" s="1"/>
  <c r="I60" s="1"/>
  <c r="K60" s="1"/>
  <c r="S695"/>
  <c r="W695" s="1"/>
  <c r="D695"/>
  <c r="F695" s="1"/>
  <c r="C695"/>
  <c r="H695" s="1"/>
  <c r="J695" s="1"/>
  <c r="L695" s="1"/>
  <c r="S694"/>
  <c r="W694" s="1"/>
  <c r="D694"/>
  <c r="F694" s="1"/>
  <c r="C694"/>
  <c r="G694" s="1"/>
  <c r="I694" s="1"/>
  <c r="K694" s="1"/>
  <c r="S635"/>
  <c r="W635" s="1"/>
  <c r="D635"/>
  <c r="E635" s="1"/>
  <c r="C635"/>
  <c r="S252"/>
  <c r="W252" s="1"/>
  <c r="D252"/>
  <c r="C252"/>
  <c r="G252" s="1"/>
  <c r="I252" s="1"/>
  <c r="K252" s="1"/>
  <c r="S133"/>
  <c r="W133" s="1"/>
  <c r="D133"/>
  <c r="F133" s="1"/>
  <c r="C133"/>
  <c r="H133" s="1"/>
  <c r="J133" s="1"/>
  <c r="L133" s="1"/>
  <c r="S212"/>
  <c r="W212" s="1"/>
  <c r="D212"/>
  <c r="F212" s="1"/>
  <c r="C212"/>
  <c r="G212" s="1"/>
  <c r="I212" s="1"/>
  <c r="K212" s="1"/>
  <c r="S211"/>
  <c r="W211" s="1"/>
  <c r="D211"/>
  <c r="E211" s="1"/>
  <c r="C211"/>
  <c r="H211" s="1"/>
  <c r="J211" s="1"/>
  <c r="L211" s="1"/>
  <c r="S20"/>
  <c r="W20" s="1"/>
  <c r="D20"/>
  <c r="F20" s="1"/>
  <c r="C20"/>
  <c r="G20" s="1"/>
  <c r="I20" s="1"/>
  <c r="K20" s="1"/>
  <c r="S203"/>
  <c r="W203" s="1"/>
  <c r="D203"/>
  <c r="E203" s="1"/>
  <c r="C203"/>
  <c r="H203" s="1"/>
  <c r="J203" s="1"/>
  <c r="L203" s="1"/>
  <c r="S391"/>
  <c r="W391" s="1"/>
  <c r="D391"/>
  <c r="F391" s="1"/>
  <c r="C391"/>
  <c r="G391" s="1"/>
  <c r="I391" s="1"/>
  <c r="K391" s="1"/>
  <c r="S108"/>
  <c r="W108" s="1"/>
  <c r="D108"/>
  <c r="E108" s="1"/>
  <c r="C108"/>
  <c r="H108" s="1"/>
  <c r="J108" s="1"/>
  <c r="L108" s="1"/>
  <c r="S202"/>
  <c r="W202" s="1"/>
  <c r="D202"/>
  <c r="F202" s="1"/>
  <c r="C202"/>
  <c r="H202" s="1"/>
  <c r="J202" s="1"/>
  <c r="L202" s="1"/>
  <c r="S495"/>
  <c r="W495" s="1"/>
  <c r="D495"/>
  <c r="F495" s="1"/>
  <c r="C495"/>
  <c r="H495" s="1"/>
  <c r="J495" s="1"/>
  <c r="L495" s="1"/>
  <c r="S802"/>
  <c r="W802" s="1"/>
  <c r="D802"/>
  <c r="F802" s="1"/>
  <c r="C802"/>
  <c r="G802" s="1"/>
  <c r="I802" s="1"/>
  <c r="K802" s="1"/>
  <c r="S800"/>
  <c r="W800" s="1"/>
  <c r="D800"/>
  <c r="E800" s="1"/>
  <c r="C800"/>
  <c r="H800" s="1"/>
  <c r="J800" s="1"/>
  <c r="L800" s="1"/>
  <c r="S600"/>
  <c r="W600" s="1"/>
  <c r="D600"/>
  <c r="F600" s="1"/>
  <c r="C600"/>
  <c r="H600" s="1"/>
  <c r="J600" s="1"/>
  <c r="L600" s="1"/>
  <c r="S801"/>
  <c r="W801" s="1"/>
  <c r="D801"/>
  <c r="F801" s="1"/>
  <c r="C801"/>
  <c r="H801" s="1"/>
  <c r="J801" s="1"/>
  <c r="L801" s="1"/>
  <c r="S799"/>
  <c r="W799" s="1"/>
  <c r="D799"/>
  <c r="F799" s="1"/>
  <c r="C799"/>
  <c r="G799" s="1"/>
  <c r="I799" s="1"/>
  <c r="K799" s="1"/>
  <c r="S599"/>
  <c r="W599" s="1"/>
  <c r="D599"/>
  <c r="E599" s="1"/>
  <c r="C599"/>
  <c r="H599" s="1"/>
  <c r="J599" s="1"/>
  <c r="L599" s="1"/>
  <c r="S598"/>
  <c r="W598" s="1"/>
  <c r="D598"/>
  <c r="F598" s="1"/>
  <c r="C598"/>
  <c r="G598" s="1"/>
  <c r="I598" s="1"/>
  <c r="K598" s="1"/>
  <c r="S460"/>
  <c r="W460" s="1"/>
  <c r="D460"/>
  <c r="E460" s="1"/>
  <c r="C460"/>
  <c r="H460" s="1"/>
  <c r="J460" s="1"/>
  <c r="L460" s="1"/>
  <c r="S175"/>
  <c r="W175" s="1"/>
  <c r="D175"/>
  <c r="F175" s="1"/>
  <c r="C175"/>
  <c r="G175" s="1"/>
  <c r="I175" s="1"/>
  <c r="K175" s="1"/>
  <c r="S330"/>
  <c r="W330" s="1"/>
  <c r="D330"/>
  <c r="E330" s="1"/>
  <c r="C330"/>
  <c r="H330" s="1"/>
  <c r="J330" s="1"/>
  <c r="L330" s="1"/>
  <c r="S736"/>
  <c r="W736" s="1"/>
  <c r="D736"/>
  <c r="F736" s="1"/>
  <c r="C736"/>
  <c r="G736" s="1"/>
  <c r="I736" s="1"/>
  <c r="K736" s="1"/>
  <c r="S165"/>
  <c r="W165" s="1"/>
  <c r="D165"/>
  <c r="E165" s="1"/>
  <c r="C165"/>
  <c r="H165" s="1"/>
  <c r="J165" s="1"/>
  <c r="L165" s="1"/>
  <c r="S189"/>
  <c r="W189" s="1"/>
  <c r="D189"/>
  <c r="F189" s="1"/>
  <c r="C189"/>
  <c r="G189" s="1"/>
  <c r="I189" s="1"/>
  <c r="K189" s="1"/>
  <c r="S431"/>
  <c r="W431" s="1"/>
  <c r="D431"/>
  <c r="E431" s="1"/>
  <c r="C431"/>
  <c r="H431" s="1"/>
  <c r="J431" s="1"/>
  <c r="L431" s="1"/>
  <c r="S163"/>
  <c r="W163" s="1"/>
  <c r="D163"/>
  <c r="F163" s="1"/>
  <c r="C163"/>
  <c r="G163" s="1"/>
  <c r="I163" s="1"/>
  <c r="K163" s="1"/>
  <c r="S164"/>
  <c r="W164" s="1"/>
  <c r="D164"/>
  <c r="E164" s="1"/>
  <c r="C164"/>
  <c r="H164" s="1"/>
  <c r="J164" s="1"/>
  <c r="L164" s="1"/>
  <c r="S360"/>
  <c r="W360" s="1"/>
  <c r="D360"/>
  <c r="F360" s="1"/>
  <c r="C360"/>
  <c r="G360" s="1"/>
  <c r="I360" s="1"/>
  <c r="K360" s="1"/>
  <c r="S634"/>
  <c r="W634" s="1"/>
  <c r="D634"/>
  <c r="E634" s="1"/>
  <c r="C634"/>
  <c r="H634" s="1"/>
  <c r="J634" s="1"/>
  <c r="L634" s="1"/>
  <c r="S458"/>
  <c r="W458" s="1"/>
  <c r="D458"/>
  <c r="F458" s="1"/>
  <c r="C458"/>
  <c r="H458" s="1"/>
  <c r="J458" s="1"/>
  <c r="L458" s="1"/>
  <c r="S798"/>
  <c r="W798" s="1"/>
  <c r="D798"/>
  <c r="F798" s="1"/>
  <c r="C798"/>
  <c r="H798" s="1"/>
  <c r="J798" s="1"/>
  <c r="L798" s="1"/>
  <c r="S797"/>
  <c r="W797" s="1"/>
  <c r="D797"/>
  <c r="F797" s="1"/>
  <c r="C797"/>
  <c r="G797" s="1"/>
  <c r="I797" s="1"/>
  <c r="K797" s="1"/>
  <c r="S260"/>
  <c r="W260" s="1"/>
  <c r="D260"/>
  <c r="E260" s="1"/>
  <c r="C260"/>
  <c r="H260" s="1"/>
  <c r="J260" s="1"/>
  <c r="L260" s="1"/>
  <c r="S633"/>
  <c r="W633" s="1"/>
  <c r="D633"/>
  <c r="F633" s="1"/>
  <c r="C633"/>
  <c r="G633" s="1"/>
  <c r="I633" s="1"/>
  <c r="K633" s="1"/>
  <c r="S429"/>
  <c r="W429" s="1"/>
  <c r="D429"/>
  <c r="E429" s="1"/>
  <c r="C429"/>
  <c r="H429" s="1"/>
  <c r="J429" s="1"/>
  <c r="L429" s="1"/>
  <c r="S430"/>
  <c r="W430" s="1"/>
  <c r="D430"/>
  <c r="E430" s="1"/>
  <c r="C430"/>
  <c r="G430" s="1"/>
  <c r="I430" s="1"/>
  <c r="K430" s="1"/>
  <c r="S138"/>
  <c r="W138" s="1"/>
  <c r="D138"/>
  <c r="E138" s="1"/>
  <c r="C138"/>
  <c r="H138" s="1"/>
  <c r="J138" s="1"/>
  <c r="L138" s="1"/>
  <c r="S374"/>
  <c r="W374" s="1"/>
  <c r="D374"/>
  <c r="F374" s="1"/>
  <c r="C374"/>
  <c r="G374" s="1"/>
  <c r="I374" s="1"/>
  <c r="K374" s="1"/>
  <c r="S390"/>
  <c r="W390" s="1"/>
  <c r="D390"/>
  <c r="F390" s="1"/>
  <c r="C390"/>
  <c r="G390" s="1"/>
  <c r="I390" s="1"/>
  <c r="K390" s="1"/>
  <c r="S389"/>
  <c r="W389" s="1"/>
  <c r="I389"/>
  <c r="K389" s="1"/>
  <c r="D389"/>
  <c r="F389" s="1"/>
  <c r="C389"/>
  <c r="G389" s="1"/>
  <c r="S373"/>
  <c r="W373" s="1"/>
  <c r="D373"/>
  <c r="E373" s="1"/>
  <c r="C373"/>
  <c r="H373" s="1"/>
  <c r="J373" s="1"/>
  <c r="L373" s="1"/>
  <c r="S341"/>
  <c r="W341" s="1"/>
  <c r="D341"/>
  <c r="F341" s="1"/>
  <c r="C341"/>
  <c r="G341" s="1"/>
  <c r="I341" s="1"/>
  <c r="K341" s="1"/>
  <c r="S444"/>
  <c r="W444" s="1"/>
  <c r="D444"/>
  <c r="E444" s="1"/>
  <c r="C444"/>
  <c r="H444" s="1"/>
  <c r="J444" s="1"/>
  <c r="L444" s="1"/>
  <c r="S439"/>
  <c r="W439" s="1"/>
  <c r="D439"/>
  <c r="F439" s="1"/>
  <c r="C439"/>
  <c r="G439" s="1"/>
  <c r="I439" s="1"/>
  <c r="K439" s="1"/>
  <c r="S122"/>
  <c r="W122" s="1"/>
  <c r="D122"/>
  <c r="E122" s="1"/>
  <c r="C122"/>
  <c r="H122" s="1"/>
  <c r="J122" s="1"/>
  <c r="L122" s="1"/>
  <c r="S132"/>
  <c r="W132" s="1"/>
  <c r="D132"/>
  <c r="F132" s="1"/>
  <c r="C132"/>
  <c r="H132" s="1"/>
  <c r="J132" s="1"/>
  <c r="L132" s="1"/>
  <c r="S182"/>
  <c r="W182" s="1"/>
  <c r="D182"/>
  <c r="F182" s="1"/>
  <c r="C182"/>
  <c r="S62"/>
  <c r="W62" s="1"/>
  <c r="D62"/>
  <c r="E62" s="1"/>
  <c r="C62"/>
  <c r="H62" s="1"/>
  <c r="J62" s="1"/>
  <c r="L62" s="1"/>
  <c r="S686"/>
  <c r="W686" s="1"/>
  <c r="D686"/>
  <c r="F686" s="1"/>
  <c r="C686"/>
  <c r="S308"/>
  <c r="W308" s="1"/>
  <c r="H308"/>
  <c r="J308" s="1"/>
  <c r="L308" s="1"/>
  <c r="D308"/>
  <c r="F308" s="1"/>
  <c r="C308"/>
  <c r="G308" s="1"/>
  <c r="I308" s="1"/>
  <c r="K308" s="1"/>
  <c r="S337"/>
  <c r="W337" s="1"/>
  <c r="D337"/>
  <c r="E337" s="1"/>
  <c r="C337"/>
  <c r="H337" s="1"/>
  <c r="J337" s="1"/>
  <c r="L337" s="1"/>
  <c r="S188"/>
  <c r="W188" s="1"/>
  <c r="H188"/>
  <c r="J188" s="1"/>
  <c r="L188" s="1"/>
  <c r="D188"/>
  <c r="F188" s="1"/>
  <c r="C188"/>
  <c r="G188" s="1"/>
  <c r="I188" s="1"/>
  <c r="K188" s="1"/>
  <c r="S147"/>
  <c r="W147" s="1"/>
  <c r="D147"/>
  <c r="E147" s="1"/>
  <c r="C147"/>
  <c r="H147" s="1"/>
  <c r="J147" s="1"/>
  <c r="L147" s="1"/>
  <c r="S319"/>
  <c r="W319" s="1"/>
  <c r="D319"/>
  <c r="F319" s="1"/>
  <c r="C319"/>
  <c r="H319" s="1"/>
  <c r="J319" s="1"/>
  <c r="L319" s="1"/>
  <c r="S595"/>
  <c r="W595" s="1"/>
  <c r="D595"/>
  <c r="F595" s="1"/>
  <c r="C595"/>
  <c r="S594"/>
  <c r="W594" s="1"/>
  <c r="D594"/>
  <c r="F594" s="1"/>
  <c r="C594"/>
  <c r="G594" s="1"/>
  <c r="I594" s="1"/>
  <c r="K594" s="1"/>
  <c r="S388"/>
  <c r="W388" s="1"/>
  <c r="D388"/>
  <c r="E388" s="1"/>
  <c r="C388"/>
  <c r="H388" s="1"/>
  <c r="J388" s="1"/>
  <c r="L388" s="1"/>
  <c r="S210"/>
  <c r="W210" s="1"/>
  <c r="D210"/>
  <c r="F210" s="1"/>
  <c r="C210"/>
  <c r="H210" s="1"/>
  <c r="J210" s="1"/>
  <c r="L210" s="1"/>
  <c r="S24"/>
  <c r="W24" s="1"/>
  <c r="D24"/>
  <c r="F24" s="1"/>
  <c r="C24"/>
  <c r="H24" s="1"/>
  <c r="J24" s="1"/>
  <c r="L24" s="1"/>
  <c r="S31"/>
  <c r="W31" s="1"/>
  <c r="D31"/>
  <c r="F31" s="1"/>
  <c r="C31"/>
  <c r="G31" s="1"/>
  <c r="I31" s="1"/>
  <c r="K31" s="1"/>
  <c r="S682"/>
  <c r="W682" s="1"/>
  <c r="D682"/>
  <c r="E682" s="1"/>
  <c r="C682"/>
  <c r="H682" s="1"/>
  <c r="J682" s="1"/>
  <c r="L682" s="1"/>
  <c r="S651"/>
  <c r="W651" s="1"/>
  <c r="D651"/>
  <c r="F651" s="1"/>
  <c r="C651"/>
  <c r="H651" s="1"/>
  <c r="J651" s="1"/>
  <c r="L651" s="1"/>
  <c r="S681"/>
  <c r="W681" s="1"/>
  <c r="D681"/>
  <c r="F681" s="1"/>
  <c r="C681"/>
  <c r="S561"/>
  <c r="W561" s="1"/>
  <c r="D561"/>
  <c r="F561" s="1"/>
  <c r="C561"/>
  <c r="H561" s="1"/>
  <c r="J561" s="1"/>
  <c r="L561" s="1"/>
  <c r="S516"/>
  <c r="W516" s="1"/>
  <c r="D516"/>
  <c r="F516" s="1"/>
  <c r="C516"/>
  <c r="H516" s="1"/>
  <c r="J516" s="1"/>
  <c r="L516" s="1"/>
  <c r="S500"/>
  <c r="W500" s="1"/>
  <c r="D500"/>
  <c r="F500" s="1"/>
  <c r="C500"/>
  <c r="H500" s="1"/>
  <c r="J500" s="1"/>
  <c r="L500" s="1"/>
  <c r="S298"/>
  <c r="W298" s="1"/>
  <c r="D298"/>
  <c r="F298" s="1"/>
  <c r="C298"/>
  <c r="H298" s="1"/>
  <c r="J298" s="1"/>
  <c r="L298" s="1"/>
  <c r="E568"/>
  <c r="S568"/>
  <c r="W568" s="1"/>
  <c r="D568"/>
  <c r="F568" s="1"/>
  <c r="C568"/>
  <c r="G568" s="1"/>
  <c r="I568" s="1"/>
  <c r="K568" s="1"/>
  <c r="S567"/>
  <c r="W567" s="1"/>
  <c r="D567"/>
  <c r="E567" s="1"/>
  <c r="C567"/>
  <c r="H567" s="1"/>
  <c r="J567" s="1"/>
  <c r="L567" s="1"/>
  <c r="S632"/>
  <c r="W632" s="1"/>
  <c r="D632"/>
  <c r="F632" s="1"/>
  <c r="C632"/>
  <c r="H632" s="1"/>
  <c r="J632" s="1"/>
  <c r="L632" s="1"/>
  <c r="S631"/>
  <c r="W631" s="1"/>
  <c r="D631"/>
  <c r="F631" s="1"/>
  <c r="C631"/>
  <c r="H631" s="1"/>
  <c r="J631" s="1"/>
  <c r="L631" s="1"/>
  <c r="S114"/>
  <c r="W114" s="1"/>
  <c r="D114"/>
  <c r="F114" s="1"/>
  <c r="C114"/>
  <c r="H114" s="1"/>
  <c r="J114" s="1"/>
  <c r="L114" s="1"/>
  <c r="S272"/>
  <c r="W272" s="1"/>
  <c r="D272"/>
  <c r="F272" s="1"/>
  <c r="C272"/>
  <c r="H272" s="1"/>
  <c r="J272" s="1"/>
  <c r="L272" s="1"/>
  <c r="S371"/>
  <c r="W371" s="1"/>
  <c r="D371"/>
  <c r="F371" s="1"/>
  <c r="C371"/>
  <c r="H371" s="1"/>
  <c r="J371" s="1"/>
  <c r="L371" s="1"/>
  <c r="S372"/>
  <c r="W372" s="1"/>
  <c r="D372"/>
  <c r="F372" s="1"/>
  <c r="C372"/>
  <c r="H372" s="1"/>
  <c r="J372" s="1"/>
  <c r="L372" s="1"/>
  <c r="S582"/>
  <c r="W582" s="1"/>
  <c r="D582"/>
  <c r="F582" s="1"/>
  <c r="C582"/>
  <c r="H582" s="1"/>
  <c r="J582" s="1"/>
  <c r="L582" s="1"/>
  <c r="S653"/>
  <c r="W653" s="1"/>
  <c r="D653"/>
  <c r="F653" s="1"/>
  <c r="C653"/>
  <c r="H653" s="1"/>
  <c r="J653" s="1"/>
  <c r="L653" s="1"/>
  <c r="S87"/>
  <c r="W87" s="1"/>
  <c r="D87"/>
  <c r="F87" s="1"/>
  <c r="C87"/>
  <c r="H87" s="1"/>
  <c r="J87" s="1"/>
  <c r="L87" s="1"/>
  <c r="S172"/>
  <c r="W172" s="1"/>
  <c r="D172"/>
  <c r="F172" s="1"/>
  <c r="C172"/>
  <c r="G172" s="1"/>
  <c r="I172" s="1"/>
  <c r="K172" s="1"/>
  <c r="S346"/>
  <c r="W346" s="1"/>
  <c r="D346"/>
  <c r="E346" s="1"/>
  <c r="C346"/>
  <c r="H346" s="1"/>
  <c r="J346" s="1"/>
  <c r="L346" s="1"/>
  <c r="S196"/>
  <c r="W196" s="1"/>
  <c r="D196"/>
  <c r="F196" s="1"/>
  <c r="C196"/>
  <c r="H196" s="1"/>
  <c r="J196" s="1"/>
  <c r="L196" s="1"/>
  <c r="S796"/>
  <c r="W796" s="1"/>
  <c r="D796"/>
  <c r="F796" s="1"/>
  <c r="C796"/>
  <c r="H796" s="1"/>
  <c r="J796" s="1"/>
  <c r="L796" s="1"/>
  <c r="S716"/>
  <c r="W716" s="1"/>
  <c r="D716"/>
  <c r="F716" s="1"/>
  <c r="C716"/>
  <c r="H716" s="1"/>
  <c r="J716" s="1"/>
  <c r="L716" s="1"/>
  <c r="S630"/>
  <c r="W630" s="1"/>
  <c r="D630"/>
  <c r="F630" s="1"/>
  <c r="C630"/>
  <c r="H630" s="1"/>
  <c r="J630" s="1"/>
  <c r="L630" s="1"/>
  <c r="S795"/>
  <c r="W795" s="1"/>
  <c r="D795"/>
  <c r="F795" s="1"/>
  <c r="C795"/>
  <c r="H795" s="1"/>
  <c r="J795" s="1"/>
  <c r="L795" s="1"/>
  <c r="S715"/>
  <c r="W715" s="1"/>
  <c r="D715"/>
  <c r="F715" s="1"/>
  <c r="C715"/>
  <c r="H715" s="1"/>
  <c r="J715" s="1"/>
  <c r="L715" s="1"/>
  <c r="S629"/>
  <c r="W629" s="1"/>
  <c r="D629"/>
  <c r="F629" s="1"/>
  <c r="C629"/>
  <c r="G629" s="1"/>
  <c r="I629" s="1"/>
  <c r="K629" s="1"/>
  <c r="S321"/>
  <c r="W321" s="1"/>
  <c r="D321"/>
  <c r="E321" s="1"/>
  <c r="C321"/>
  <c r="H321" s="1"/>
  <c r="J321" s="1"/>
  <c r="L321" s="1"/>
  <c r="S476"/>
  <c r="W476" s="1"/>
  <c r="D476"/>
  <c r="F476" s="1"/>
  <c r="C476"/>
  <c r="H476" s="1"/>
  <c r="J476" s="1"/>
  <c r="L476" s="1"/>
  <c r="S477"/>
  <c r="W477" s="1"/>
  <c r="D477"/>
  <c r="F477" s="1"/>
  <c r="C477"/>
  <c r="H477" s="1"/>
  <c r="J477" s="1"/>
  <c r="L477" s="1"/>
  <c r="S111"/>
  <c r="W111" s="1"/>
  <c r="D111"/>
  <c r="F111" s="1"/>
  <c r="C111"/>
  <c r="H111" s="1"/>
  <c r="J111" s="1"/>
  <c r="L111" s="1"/>
  <c r="S201"/>
  <c r="W201" s="1"/>
  <c r="D201"/>
  <c r="E201" s="1"/>
  <c r="C201"/>
  <c r="G201" s="1"/>
  <c r="I201" s="1"/>
  <c r="K201" s="1"/>
  <c r="S187"/>
  <c r="W187" s="1"/>
  <c r="D187"/>
  <c r="E187" s="1"/>
  <c r="C187"/>
  <c r="S186"/>
  <c r="W186" s="1"/>
  <c r="D186"/>
  <c r="C186"/>
  <c r="H186" s="1"/>
  <c r="J186" s="1"/>
  <c r="L186" s="1"/>
  <c r="S178"/>
  <c r="W178" s="1"/>
  <c r="D178"/>
  <c r="F178" s="1"/>
  <c r="C178"/>
  <c r="H178" s="1"/>
  <c r="J178" s="1"/>
  <c r="L178" s="1"/>
  <c r="S35"/>
  <c r="W35" s="1"/>
  <c r="D35"/>
  <c r="E35" s="1"/>
  <c r="C35"/>
  <c r="G35" s="1"/>
  <c r="I35" s="1"/>
  <c r="K35" s="1"/>
  <c r="S100"/>
  <c r="W100" s="1"/>
  <c r="D100"/>
  <c r="E100" s="1"/>
  <c r="C100"/>
  <c r="G100" s="1"/>
  <c r="I100" s="1"/>
  <c r="K100" s="1"/>
  <c r="S101"/>
  <c r="W101" s="1"/>
  <c r="D101"/>
  <c r="E101" s="1"/>
  <c r="C101"/>
  <c r="H101" s="1"/>
  <c r="J101" s="1"/>
  <c r="L101" s="1"/>
  <c r="S74"/>
  <c r="W74" s="1"/>
  <c r="D74"/>
  <c r="F74" s="1"/>
  <c r="C74"/>
  <c r="G74" s="1"/>
  <c r="I74" s="1"/>
  <c r="K74" s="1"/>
  <c r="S121"/>
  <c r="W121" s="1"/>
  <c r="D121"/>
  <c r="E121" s="1"/>
  <c r="C121"/>
  <c r="H121" s="1"/>
  <c r="J121" s="1"/>
  <c r="L121" s="1"/>
  <c r="S379"/>
  <c r="W379" s="1"/>
  <c r="D379"/>
  <c r="F379" s="1"/>
  <c r="C379"/>
  <c r="G379" s="1"/>
  <c r="I379" s="1"/>
  <c r="K379" s="1"/>
  <c r="S378"/>
  <c r="W378" s="1"/>
  <c r="D378"/>
  <c r="E378" s="1"/>
  <c r="C378"/>
  <c r="H378" s="1"/>
  <c r="J378" s="1"/>
  <c r="L378" s="1"/>
  <c r="S461"/>
  <c r="W461" s="1"/>
  <c r="D461"/>
  <c r="F461" s="1"/>
  <c r="C461"/>
  <c r="H461" s="1"/>
  <c r="J461" s="1"/>
  <c r="L461" s="1"/>
  <c r="S628"/>
  <c r="W628" s="1"/>
  <c r="D628"/>
  <c r="F628" s="1"/>
  <c r="C628"/>
  <c r="H628" s="1"/>
  <c r="J628" s="1"/>
  <c r="L628" s="1"/>
  <c r="S627"/>
  <c r="W627" s="1"/>
  <c r="D627"/>
  <c r="F627" s="1"/>
  <c r="C627"/>
  <c r="G627" s="1"/>
  <c r="I627" s="1"/>
  <c r="K627" s="1"/>
  <c r="S215"/>
  <c r="W215" s="1"/>
  <c r="D215"/>
  <c r="E215" s="1"/>
  <c r="C215"/>
  <c r="H215" s="1"/>
  <c r="J215" s="1"/>
  <c r="L215" s="1"/>
  <c r="S41"/>
  <c r="W41" s="1"/>
  <c r="D41"/>
  <c r="F41" s="1"/>
  <c r="C41"/>
  <c r="G41" s="1"/>
  <c r="I41" s="1"/>
  <c r="K41" s="1"/>
  <c r="S225"/>
  <c r="W225" s="1"/>
  <c r="D225"/>
  <c r="E225" s="1"/>
  <c r="C225"/>
  <c r="H225" s="1"/>
  <c r="J225" s="1"/>
  <c r="L225" s="1"/>
  <c r="S289"/>
  <c r="W289" s="1"/>
  <c r="D289"/>
  <c r="E289" s="1"/>
  <c r="C289"/>
  <c r="G289" s="1"/>
  <c r="I289" s="1"/>
  <c r="K289" s="1"/>
  <c r="S729"/>
  <c r="W729" s="1"/>
  <c r="D729"/>
  <c r="E729" s="1"/>
  <c r="C729"/>
  <c r="G729" s="1"/>
  <c r="I729" s="1"/>
  <c r="K729" s="1"/>
  <c r="S725"/>
  <c r="W725" s="1"/>
  <c r="D725"/>
  <c r="E725" s="1"/>
  <c r="C725"/>
  <c r="H725" s="1"/>
  <c r="J725" s="1"/>
  <c r="L725" s="1"/>
  <c r="S626"/>
  <c r="W626" s="1"/>
  <c r="D626"/>
  <c r="E626" s="1"/>
  <c r="C626"/>
  <c r="G626" s="1"/>
  <c r="I626" s="1"/>
  <c r="K626" s="1"/>
  <c r="S724"/>
  <c r="W724" s="1"/>
  <c r="D724"/>
  <c r="E724" s="1"/>
  <c r="C724"/>
  <c r="H724" s="1"/>
  <c r="J724" s="1"/>
  <c r="L724" s="1"/>
  <c r="S596"/>
  <c r="W596" s="1"/>
  <c r="D596"/>
  <c r="E596" s="1"/>
  <c r="C596"/>
  <c r="G596" s="1"/>
  <c r="I596" s="1"/>
  <c r="K596" s="1"/>
  <c r="S625"/>
  <c r="W625" s="1"/>
  <c r="D625"/>
  <c r="E625" s="1"/>
  <c r="C625"/>
  <c r="G625" s="1"/>
  <c r="I625" s="1"/>
  <c r="K625" s="1"/>
  <c r="S456"/>
  <c r="W456" s="1"/>
  <c r="D456"/>
  <c r="E456" s="1"/>
  <c r="C456"/>
  <c r="H456" s="1"/>
  <c r="J456" s="1"/>
  <c r="L456" s="1"/>
  <c r="S457"/>
  <c r="W457" s="1"/>
  <c r="D457"/>
  <c r="F457" s="1"/>
  <c r="C457"/>
  <c r="G457" s="1"/>
  <c r="I457" s="1"/>
  <c r="K457" s="1"/>
  <c r="S286"/>
  <c r="W286" s="1"/>
  <c r="D286"/>
  <c r="E286" s="1"/>
  <c r="C286"/>
  <c r="H286" s="1"/>
  <c r="J286" s="1"/>
  <c r="L286" s="1"/>
  <c r="S381"/>
  <c r="W381" s="1"/>
  <c r="D381"/>
  <c r="F381" s="1"/>
  <c r="C381"/>
  <c r="H381" s="1"/>
  <c r="J381" s="1"/>
  <c r="L381" s="1"/>
  <c r="S794"/>
  <c r="W794" s="1"/>
  <c r="D794"/>
  <c r="F794" s="1"/>
  <c r="C794"/>
  <c r="H794" s="1"/>
  <c r="J794" s="1"/>
  <c r="L794" s="1"/>
  <c r="S728"/>
  <c r="W728" s="1"/>
  <c r="D728"/>
  <c r="F728" s="1"/>
  <c r="C728"/>
  <c r="H728" s="1"/>
  <c r="J728" s="1"/>
  <c r="L728" s="1"/>
  <c r="S793"/>
  <c r="W793" s="1"/>
  <c r="D793"/>
  <c r="F793" s="1"/>
  <c r="C793"/>
  <c r="H793" s="1"/>
  <c r="J793" s="1"/>
  <c r="L793" s="1"/>
  <c r="S727"/>
  <c r="W727" s="1"/>
  <c r="D727"/>
  <c r="F727" s="1"/>
  <c r="C727"/>
  <c r="H727" s="1"/>
  <c r="J727" s="1"/>
  <c r="L727" s="1"/>
  <c r="S171"/>
  <c r="W171" s="1"/>
  <c r="D171"/>
  <c r="F171" s="1"/>
  <c r="C171"/>
  <c r="G171" s="1"/>
  <c r="I171" s="1"/>
  <c r="K171" s="1"/>
  <c r="S16"/>
  <c r="W16" s="1"/>
  <c r="D16"/>
  <c r="E16" s="1"/>
  <c r="C16"/>
  <c r="H16" s="1"/>
  <c r="J16" s="1"/>
  <c r="L16" s="1"/>
  <c r="S19"/>
  <c r="W19" s="1"/>
  <c r="D19"/>
  <c r="F19" s="1"/>
  <c r="C19"/>
  <c r="H19" s="1"/>
  <c r="J19" s="1"/>
  <c r="L19" s="1"/>
  <c r="S231"/>
  <c r="W231" s="1"/>
  <c r="D231"/>
  <c r="F231" s="1"/>
  <c r="C231"/>
  <c r="G231" s="1"/>
  <c r="I231" s="1"/>
  <c r="K231" s="1"/>
  <c r="S232"/>
  <c r="W232" s="1"/>
  <c r="D232"/>
  <c r="E232" s="1"/>
  <c r="C232"/>
  <c r="H232" s="1"/>
  <c r="J232" s="1"/>
  <c r="L232" s="1"/>
  <c r="S515"/>
  <c r="W515" s="1"/>
  <c r="D515"/>
  <c r="F515" s="1"/>
  <c r="C515"/>
  <c r="H515" s="1"/>
  <c r="J515" s="1"/>
  <c r="L515" s="1"/>
  <c r="S486"/>
  <c r="W486" s="1"/>
  <c r="D486"/>
  <c r="F486" s="1"/>
  <c r="C486"/>
  <c r="H486" s="1"/>
  <c r="J486" s="1"/>
  <c r="L486" s="1"/>
  <c r="S514"/>
  <c r="W514" s="1"/>
  <c r="D514"/>
  <c r="F514" s="1"/>
  <c r="C514"/>
  <c r="G514" s="1"/>
  <c r="I514" s="1"/>
  <c r="K514" s="1"/>
  <c r="S513"/>
  <c r="W513" s="1"/>
  <c r="D513"/>
  <c r="E513" s="1"/>
  <c r="C513"/>
  <c r="H513" s="1"/>
  <c r="J513" s="1"/>
  <c r="L513" s="1"/>
  <c r="S179"/>
  <c r="W179" s="1"/>
  <c r="D179"/>
  <c r="F179" s="1"/>
  <c r="C179"/>
  <c r="H179" s="1"/>
  <c r="J179" s="1"/>
  <c r="L179" s="1"/>
  <c r="S311"/>
  <c r="W311" s="1"/>
  <c r="D311"/>
  <c r="F311" s="1"/>
  <c r="C311"/>
  <c r="H311" s="1"/>
  <c r="J311" s="1"/>
  <c r="L311" s="1"/>
  <c r="S510"/>
  <c r="W510" s="1"/>
  <c r="D510"/>
  <c r="F510" s="1"/>
  <c r="C510"/>
  <c r="G510" s="1"/>
  <c r="I510" s="1"/>
  <c r="K510" s="1"/>
  <c r="S508"/>
  <c r="W508" s="1"/>
  <c r="D508"/>
  <c r="E508" s="1"/>
  <c r="C508"/>
  <c r="H508" s="1"/>
  <c r="J508" s="1"/>
  <c r="L508" s="1"/>
  <c r="S512"/>
  <c r="W512" s="1"/>
  <c r="D512"/>
  <c r="F512" s="1"/>
  <c r="C512"/>
  <c r="H512" s="1"/>
  <c r="J512" s="1"/>
  <c r="L512" s="1"/>
  <c r="S509"/>
  <c r="W509" s="1"/>
  <c r="D509"/>
  <c r="F509" s="1"/>
  <c r="C509"/>
  <c r="H509" s="1"/>
  <c r="J509" s="1"/>
  <c r="L509" s="1"/>
  <c r="S499"/>
  <c r="W499" s="1"/>
  <c r="D499"/>
  <c r="F499" s="1"/>
  <c r="C499"/>
  <c r="H499" s="1"/>
  <c r="J499" s="1"/>
  <c r="L499" s="1"/>
  <c r="S511"/>
  <c r="W511" s="1"/>
  <c r="D511"/>
  <c r="F511" s="1"/>
  <c r="C511"/>
  <c r="H511" s="1"/>
  <c r="J511" s="1"/>
  <c r="L511" s="1"/>
  <c r="S301"/>
  <c r="W301" s="1"/>
  <c r="D301"/>
  <c r="F301" s="1"/>
  <c r="C301"/>
  <c r="H301" s="1"/>
  <c r="J301" s="1"/>
  <c r="L301" s="1"/>
  <c r="S493"/>
  <c r="W493" s="1"/>
  <c r="D493"/>
  <c r="F493" s="1"/>
  <c r="C493"/>
  <c r="H493" s="1"/>
  <c r="J493" s="1"/>
  <c r="L493" s="1"/>
  <c r="S492"/>
  <c r="W492" s="1"/>
  <c r="D492"/>
  <c r="F492" s="1"/>
  <c r="C492"/>
  <c r="G492" s="1"/>
  <c r="I492" s="1"/>
  <c r="K492" s="1"/>
  <c r="S40"/>
  <c r="W40" s="1"/>
  <c r="D40"/>
  <c r="E40" s="1"/>
  <c r="C40"/>
  <c r="H40" s="1"/>
  <c r="J40" s="1"/>
  <c r="L40" s="1"/>
  <c r="S39"/>
  <c r="W39" s="1"/>
  <c r="D39"/>
  <c r="F39" s="1"/>
  <c r="C39"/>
  <c r="H39" s="1"/>
  <c r="J39" s="1"/>
  <c r="L39" s="1"/>
  <c r="S258"/>
  <c r="W258" s="1"/>
  <c r="D258"/>
  <c r="F258" s="1"/>
  <c r="C258"/>
  <c r="H258" s="1"/>
  <c r="J258" s="1"/>
  <c r="L258" s="1"/>
  <c r="S359"/>
  <c r="W359" s="1"/>
  <c r="D359"/>
  <c r="F359" s="1"/>
  <c r="C359"/>
  <c r="G359" s="1"/>
  <c r="I359" s="1"/>
  <c r="K359" s="1"/>
  <c r="S358"/>
  <c r="W358" s="1"/>
  <c r="D358"/>
  <c r="E358" s="1"/>
  <c r="C358"/>
  <c r="H358" s="1"/>
  <c r="J358" s="1"/>
  <c r="L358" s="1"/>
  <c r="S564"/>
  <c r="W564" s="1"/>
  <c r="D564"/>
  <c r="F564" s="1"/>
  <c r="C564"/>
  <c r="H564" s="1"/>
  <c r="J564" s="1"/>
  <c r="L564" s="1"/>
  <c r="S534"/>
  <c r="W534" s="1"/>
  <c r="D534"/>
  <c r="F534" s="1"/>
  <c r="C534"/>
  <c r="H534" s="1"/>
  <c r="J534" s="1"/>
  <c r="L534" s="1"/>
  <c r="S455"/>
  <c r="W455" s="1"/>
  <c r="D455"/>
  <c r="F455" s="1"/>
  <c r="C455"/>
  <c r="G455" s="1"/>
  <c r="I455" s="1"/>
  <c r="K455" s="1"/>
  <c r="S454"/>
  <c r="W454" s="1"/>
  <c r="D454"/>
  <c r="E454" s="1"/>
  <c r="C454"/>
  <c r="S23"/>
  <c r="W23" s="1"/>
  <c r="D23"/>
  <c r="C23"/>
  <c r="H23" s="1"/>
  <c r="J23" s="1"/>
  <c r="L23" s="1"/>
  <c r="S409"/>
  <c r="W409" s="1"/>
  <c r="D409"/>
  <c r="F409" s="1"/>
  <c r="C409"/>
  <c r="S275"/>
  <c r="W275" s="1"/>
  <c r="D275"/>
  <c r="F275" s="1"/>
  <c r="C275"/>
  <c r="H275" s="1"/>
  <c r="J275" s="1"/>
  <c r="L275" s="1"/>
  <c r="S270"/>
  <c r="W270" s="1"/>
  <c r="D270"/>
  <c r="F270" s="1"/>
  <c r="C270"/>
  <c r="S214"/>
  <c r="W214" s="1"/>
  <c r="D214"/>
  <c r="C214"/>
  <c r="H214" s="1"/>
  <c r="J214" s="1"/>
  <c r="L214" s="1"/>
  <c r="S61"/>
  <c r="W61" s="1"/>
  <c r="D61"/>
  <c r="F61" s="1"/>
  <c r="C61"/>
  <c r="H61" s="1"/>
  <c r="J61" s="1"/>
  <c r="L61" s="1"/>
  <c r="S107"/>
  <c r="W107" s="1"/>
  <c r="D107"/>
  <c r="F107" s="1"/>
  <c r="C107"/>
  <c r="H107" s="1"/>
  <c r="J107" s="1"/>
  <c r="L107" s="1"/>
  <c r="S58"/>
  <c r="W58" s="1"/>
  <c r="D58"/>
  <c r="F58" s="1"/>
  <c r="C58"/>
  <c r="S195"/>
  <c r="W195" s="1"/>
  <c r="D195"/>
  <c r="C195"/>
  <c r="H195" s="1"/>
  <c r="J195" s="1"/>
  <c r="L195" s="1"/>
  <c r="S397"/>
  <c r="W397" s="1"/>
  <c r="D397"/>
  <c r="F397" s="1"/>
  <c r="C397"/>
  <c r="H397" s="1"/>
  <c r="J397" s="1"/>
  <c r="L397" s="1"/>
  <c r="S97"/>
  <c r="W97" s="1"/>
  <c r="D97"/>
  <c r="F97" s="1"/>
  <c r="C97"/>
  <c r="H97" s="1"/>
  <c r="J97" s="1"/>
  <c r="L97" s="1"/>
  <c r="E198"/>
  <c r="S198"/>
  <c r="W198" s="1"/>
  <c r="D198"/>
  <c r="F198" s="1"/>
  <c r="C198"/>
  <c r="S452"/>
  <c r="W452" s="1"/>
  <c r="D452"/>
  <c r="C452"/>
  <c r="G452" s="1"/>
  <c r="I452" s="1"/>
  <c r="K452" s="1"/>
  <c r="S523"/>
  <c r="W523" s="1"/>
  <c r="D523"/>
  <c r="E523" s="1"/>
  <c r="C523"/>
  <c r="H523" s="1"/>
  <c r="J523" s="1"/>
  <c r="L523" s="1"/>
  <c r="S453"/>
  <c r="W453" s="1"/>
  <c r="D453"/>
  <c r="F453" s="1"/>
  <c r="C453"/>
  <c r="H453" s="1"/>
  <c r="J453" s="1"/>
  <c r="L453" s="1"/>
  <c r="S245"/>
  <c r="W245" s="1"/>
  <c r="D245"/>
  <c r="F245" s="1"/>
  <c r="C245"/>
  <c r="S475"/>
  <c r="W475" s="1"/>
  <c r="D475"/>
  <c r="C475"/>
  <c r="H475" s="1"/>
  <c r="J475" s="1"/>
  <c r="L475" s="1"/>
  <c r="S300"/>
  <c r="W300" s="1"/>
  <c r="D300"/>
  <c r="F300" s="1"/>
  <c r="C300"/>
  <c r="H300" s="1"/>
  <c r="J300" s="1"/>
  <c r="L300" s="1"/>
  <c r="S271"/>
  <c r="W271" s="1"/>
  <c r="D271"/>
  <c r="C271"/>
  <c r="G271" s="1"/>
  <c r="I271" s="1"/>
  <c r="K271" s="1"/>
  <c r="S283"/>
  <c r="W283" s="1"/>
  <c r="D283"/>
  <c r="E283" s="1"/>
  <c r="C283"/>
  <c r="S90"/>
  <c r="W90" s="1"/>
  <c r="D90"/>
  <c r="E90" s="1"/>
  <c r="C90"/>
  <c r="S282"/>
  <c r="W282" s="1"/>
  <c r="D282"/>
  <c r="C282"/>
  <c r="S170"/>
  <c r="W170" s="1"/>
  <c r="D170"/>
  <c r="F170" s="1"/>
  <c r="C170"/>
  <c r="G170" s="1"/>
  <c r="I170" s="1"/>
  <c r="K170" s="1"/>
  <c r="S84"/>
  <c r="W84" s="1"/>
  <c r="D84"/>
  <c r="E84" s="1"/>
  <c r="C84"/>
  <c r="S340"/>
  <c r="W340" s="1"/>
  <c r="D340"/>
  <c r="F340" s="1"/>
  <c r="C340"/>
  <c r="H340" s="1"/>
  <c r="J340" s="1"/>
  <c r="L340" s="1"/>
  <c r="S49"/>
  <c r="W49" s="1"/>
  <c r="D49"/>
  <c r="F49" s="1"/>
  <c r="C49"/>
  <c r="H49" s="1"/>
  <c r="J49" s="1"/>
  <c r="L49" s="1"/>
  <c r="S403"/>
  <c r="W403" s="1"/>
  <c r="D403"/>
  <c r="E403" s="1"/>
  <c r="C403"/>
  <c r="S792"/>
  <c r="W792" s="1"/>
  <c r="D792"/>
  <c r="F792" s="1"/>
  <c r="C792"/>
  <c r="G792" s="1"/>
  <c r="I792" s="1"/>
  <c r="K792" s="1"/>
  <c r="S624"/>
  <c r="W624" s="1"/>
  <c r="D624"/>
  <c r="E624" s="1"/>
  <c r="C624"/>
  <c r="H624" s="1"/>
  <c r="J624" s="1"/>
  <c r="L624" s="1"/>
  <c r="S791"/>
  <c r="W791" s="1"/>
  <c r="D791"/>
  <c r="F791" s="1"/>
  <c r="C791"/>
  <c r="H791" s="1"/>
  <c r="J791" s="1"/>
  <c r="L791" s="1"/>
  <c r="S526"/>
  <c r="W526" s="1"/>
  <c r="D526"/>
  <c r="C526"/>
  <c r="G526" s="1"/>
  <c r="I526" s="1"/>
  <c r="K526" s="1"/>
  <c r="S623"/>
  <c r="W623" s="1"/>
  <c r="D623"/>
  <c r="E623" s="1"/>
  <c r="C623"/>
  <c r="G623" s="1"/>
  <c r="I623" s="1"/>
  <c r="K623" s="1"/>
  <c r="S593"/>
  <c r="W593" s="1"/>
  <c r="D593"/>
  <c r="E593" s="1"/>
  <c r="C593"/>
  <c r="H593" s="1"/>
  <c r="J593" s="1"/>
  <c r="L593" s="1"/>
  <c r="S197"/>
  <c r="W197" s="1"/>
  <c r="D197"/>
  <c r="F197" s="1"/>
  <c r="C197"/>
  <c r="S27"/>
  <c r="W27" s="1"/>
  <c r="H27"/>
  <c r="J27" s="1"/>
  <c r="L27" s="1"/>
  <c r="D27"/>
  <c r="E27" s="1"/>
  <c r="C27"/>
  <c r="G27" s="1"/>
  <c r="I27" s="1"/>
  <c r="K27" s="1"/>
  <c r="S47"/>
  <c r="W47" s="1"/>
  <c r="D47"/>
  <c r="F47" s="1"/>
  <c r="C47"/>
  <c r="S54"/>
  <c r="W54" s="1"/>
  <c r="D54"/>
  <c r="E54" s="1"/>
  <c r="C54"/>
  <c r="H54" s="1"/>
  <c r="J54" s="1"/>
  <c r="L54" s="1"/>
  <c r="S262"/>
  <c r="W262" s="1"/>
  <c r="D262"/>
  <c r="F262" s="1"/>
  <c r="C262"/>
  <c r="S10"/>
  <c r="W10" s="1"/>
  <c r="D10"/>
  <c r="F10" s="1"/>
  <c r="C10"/>
  <c r="S281"/>
  <c r="W281" s="1"/>
  <c r="I281"/>
  <c r="K281" s="1"/>
  <c r="D281"/>
  <c r="C281"/>
  <c r="G281" s="1"/>
  <c r="S827"/>
  <c r="W827" s="1"/>
  <c r="D827"/>
  <c r="C827"/>
  <c r="G827" s="1"/>
  <c r="I827" s="1"/>
  <c r="K827" s="1"/>
  <c r="S790"/>
  <c r="W790" s="1"/>
  <c r="D790"/>
  <c r="F790" s="1"/>
  <c r="C790"/>
  <c r="G790" s="1"/>
  <c r="I790" s="1"/>
  <c r="K790" s="1"/>
  <c r="S257"/>
  <c r="W257" s="1"/>
  <c r="D257"/>
  <c r="E257" s="1"/>
  <c r="C257"/>
  <c r="G257" s="1"/>
  <c r="I257" s="1"/>
  <c r="K257" s="1"/>
  <c r="S522"/>
  <c r="W522" s="1"/>
  <c r="D522"/>
  <c r="C522"/>
  <c r="H522" s="1"/>
  <c r="J522" s="1"/>
  <c r="L522" s="1"/>
  <c r="S542"/>
  <c r="W542" s="1"/>
  <c r="D542"/>
  <c r="F542" s="1"/>
  <c r="C542"/>
  <c r="H542" s="1"/>
  <c r="J542" s="1"/>
  <c r="L542" s="1"/>
  <c r="S256"/>
  <c r="W256" s="1"/>
  <c r="D256"/>
  <c r="F256" s="1"/>
  <c r="C256"/>
  <c r="G256" s="1"/>
  <c r="I256" s="1"/>
  <c r="K256" s="1"/>
  <c r="S317"/>
  <c r="W317" s="1"/>
  <c r="D317"/>
  <c r="F317" s="1"/>
  <c r="C317"/>
  <c r="H317" s="1"/>
  <c r="J317" s="1"/>
  <c r="L317" s="1"/>
  <c r="S357"/>
  <c r="W357" s="1"/>
  <c r="D357"/>
  <c r="C357"/>
  <c r="G357" s="1"/>
  <c r="I357" s="1"/>
  <c r="K357" s="1"/>
  <c r="S26"/>
  <c r="W26" s="1"/>
  <c r="D26"/>
  <c r="E26" s="1"/>
  <c r="C26"/>
  <c r="H26" s="1"/>
  <c r="J26" s="1"/>
  <c r="L26" s="1"/>
  <c r="S316"/>
  <c r="W316" s="1"/>
  <c r="D316"/>
  <c r="F316" s="1"/>
  <c r="C316"/>
  <c r="G316" s="1"/>
  <c r="I316" s="1"/>
  <c r="K316" s="1"/>
  <c r="S356"/>
  <c r="W356" s="1"/>
  <c r="D356"/>
  <c r="E356" s="1"/>
  <c r="C356"/>
  <c r="H356" s="1"/>
  <c r="J356" s="1"/>
  <c r="L356" s="1"/>
  <c r="S507"/>
  <c r="W507" s="1"/>
  <c r="D507"/>
  <c r="F507" s="1"/>
  <c r="C507"/>
  <c r="G507" s="1"/>
  <c r="I507" s="1"/>
  <c r="K507" s="1"/>
  <c r="S506"/>
  <c r="W506" s="1"/>
  <c r="D506"/>
  <c r="E506" s="1"/>
  <c r="C506"/>
  <c r="H506" s="1"/>
  <c r="J506" s="1"/>
  <c r="L506" s="1"/>
  <c r="S485"/>
  <c r="W485" s="1"/>
  <c r="D485"/>
  <c r="F485" s="1"/>
  <c r="C485"/>
  <c r="S169"/>
  <c r="W169" s="1"/>
  <c r="D169"/>
  <c r="E169" s="1"/>
  <c r="C169"/>
  <c r="S735"/>
  <c r="W735" s="1"/>
  <c r="D735"/>
  <c r="F735" s="1"/>
  <c r="C735"/>
  <c r="S734"/>
  <c r="W734" s="1"/>
  <c r="D734"/>
  <c r="C734"/>
  <c r="H734" s="1"/>
  <c r="J734" s="1"/>
  <c r="L734" s="1"/>
  <c r="S194"/>
  <c r="W194" s="1"/>
  <c r="D194"/>
  <c r="C194"/>
  <c r="G194" s="1"/>
  <c r="I194" s="1"/>
  <c r="K194" s="1"/>
  <c r="S688"/>
  <c r="W688" s="1"/>
  <c r="D688"/>
  <c r="E688" s="1"/>
  <c r="C688"/>
  <c r="H688" s="1"/>
  <c r="J688" s="1"/>
  <c r="L688" s="1"/>
  <c r="S789"/>
  <c r="W789" s="1"/>
  <c r="D789"/>
  <c r="C789"/>
  <c r="H789" s="1"/>
  <c r="J789" s="1"/>
  <c r="L789" s="1"/>
  <c r="S622"/>
  <c r="W622" s="1"/>
  <c r="D622"/>
  <c r="C622"/>
  <c r="S687"/>
  <c r="W687" s="1"/>
  <c r="D687"/>
  <c r="E687" s="1"/>
  <c r="C687"/>
  <c r="G687" s="1"/>
  <c r="I687" s="1"/>
  <c r="K687" s="1"/>
  <c r="S788"/>
  <c r="W788" s="1"/>
  <c r="D788"/>
  <c r="E788" s="1"/>
  <c r="C788"/>
  <c r="H788" s="1"/>
  <c r="J788" s="1"/>
  <c r="L788" s="1"/>
  <c r="S443"/>
  <c r="W443" s="1"/>
  <c r="D443"/>
  <c r="C443"/>
  <c r="S395"/>
  <c r="W395" s="1"/>
  <c r="D395"/>
  <c r="C395"/>
  <c r="H395" s="1"/>
  <c r="J395" s="1"/>
  <c r="L395" s="1"/>
  <c r="S621"/>
  <c r="W621" s="1"/>
  <c r="D621"/>
  <c r="F621" s="1"/>
  <c r="C621"/>
  <c r="H621" s="1"/>
  <c r="J621" s="1"/>
  <c r="L621" s="1"/>
  <c r="S620"/>
  <c r="W620" s="1"/>
  <c r="D620"/>
  <c r="C620"/>
  <c r="S292"/>
  <c r="W292" s="1"/>
  <c r="D292"/>
  <c r="F292" s="1"/>
  <c r="C292"/>
  <c r="S280"/>
  <c r="W280" s="1"/>
  <c r="D280"/>
  <c r="C280"/>
  <c r="H280" s="1"/>
  <c r="J280" s="1"/>
  <c r="L280" s="1"/>
  <c r="S451"/>
  <c r="W451" s="1"/>
  <c r="D451"/>
  <c r="F451" s="1"/>
  <c r="C451"/>
  <c r="S156"/>
  <c r="W156" s="1"/>
  <c r="D156"/>
  <c r="C156"/>
  <c r="S450"/>
  <c r="W450" s="1"/>
  <c r="D450"/>
  <c r="C450"/>
  <c r="G450" s="1"/>
  <c r="I450" s="1"/>
  <c r="K450" s="1"/>
  <c r="S13"/>
  <c r="W13" s="1"/>
  <c r="D13"/>
  <c r="C13"/>
  <c r="H13" s="1"/>
  <c r="J13" s="1"/>
  <c r="L13" s="1"/>
  <c r="S106"/>
  <c r="W106" s="1"/>
  <c r="D106"/>
  <c r="F106" s="1"/>
  <c r="C106"/>
  <c r="H106" s="1"/>
  <c r="J106" s="1"/>
  <c r="L106" s="1"/>
  <c r="S428"/>
  <c r="W428" s="1"/>
  <c r="D428"/>
  <c r="C428"/>
  <c r="S830"/>
  <c r="W830" s="1"/>
  <c r="D830"/>
  <c r="C830"/>
  <c r="H830" s="1"/>
  <c r="J830" s="1"/>
  <c r="L830" s="1"/>
  <c r="S680"/>
  <c r="W680" s="1"/>
  <c r="D680"/>
  <c r="F680" s="1"/>
  <c r="C680"/>
  <c r="S619"/>
  <c r="W619" s="1"/>
  <c r="D619"/>
  <c r="C619"/>
  <c r="G619" s="1"/>
  <c r="I619" s="1"/>
  <c r="K619" s="1"/>
  <c r="S787"/>
  <c r="W787" s="1"/>
  <c r="D787"/>
  <c r="E787" s="1"/>
  <c r="C787"/>
  <c r="S679"/>
  <c r="W679" s="1"/>
  <c r="D679"/>
  <c r="F679" s="1"/>
  <c r="C679"/>
  <c r="G679" s="1"/>
  <c r="I679" s="1"/>
  <c r="K679" s="1"/>
  <c r="S618"/>
  <c r="W618" s="1"/>
  <c r="D618"/>
  <c r="C618"/>
  <c r="H618" s="1"/>
  <c r="J618" s="1"/>
  <c r="L618" s="1"/>
  <c r="S786"/>
  <c r="W786" s="1"/>
  <c r="D786"/>
  <c r="F786" s="1"/>
  <c r="C786"/>
  <c r="G786" s="1"/>
  <c r="I786" s="1"/>
  <c r="K786" s="1"/>
  <c r="S426"/>
  <c r="W426" s="1"/>
  <c r="D426"/>
  <c r="E426" s="1"/>
  <c r="C426"/>
  <c r="H426" s="1"/>
  <c r="J426" s="1"/>
  <c r="L426" s="1"/>
  <c r="S402"/>
  <c r="W402" s="1"/>
  <c r="D402"/>
  <c r="F402" s="1"/>
  <c r="C402"/>
  <c r="G402" s="1"/>
  <c r="I402" s="1"/>
  <c r="K402" s="1"/>
  <c r="S424"/>
  <c r="W424" s="1"/>
  <c r="D424"/>
  <c r="E424" s="1"/>
  <c r="C424"/>
  <c r="H424" s="1"/>
  <c r="J424" s="1"/>
  <c r="L424" s="1"/>
  <c r="S684"/>
  <c r="W684" s="1"/>
  <c r="D684"/>
  <c r="F684" s="1"/>
  <c r="C684"/>
  <c r="S723"/>
  <c r="W723" s="1"/>
  <c r="D723"/>
  <c r="E723" s="1"/>
  <c r="C723"/>
  <c r="H723" s="1"/>
  <c r="J723" s="1"/>
  <c r="L723" s="1"/>
  <c r="S683"/>
  <c r="W683" s="1"/>
  <c r="D683"/>
  <c r="F683" s="1"/>
  <c r="C683"/>
  <c r="S549"/>
  <c r="W549" s="1"/>
  <c r="D549"/>
  <c r="E549" s="1"/>
  <c r="C549"/>
  <c r="H549" s="1"/>
  <c r="J549" s="1"/>
  <c r="L549" s="1"/>
  <c r="S722"/>
  <c r="W722" s="1"/>
  <c r="D722"/>
  <c r="F722" s="1"/>
  <c r="C722"/>
  <c r="H722" s="1"/>
  <c r="J722" s="1"/>
  <c r="L722" s="1"/>
  <c r="S377"/>
  <c r="W377" s="1"/>
  <c r="D377"/>
  <c r="F377" s="1"/>
  <c r="C377"/>
  <c r="S287"/>
  <c r="W287" s="1"/>
  <c r="D287"/>
  <c r="F287" s="1"/>
  <c r="C287"/>
  <c r="S538"/>
  <c r="W538" s="1"/>
  <c r="D538"/>
  <c r="C538"/>
  <c r="H538" s="1"/>
  <c r="J538" s="1"/>
  <c r="L538" s="1"/>
  <c r="S274"/>
  <c r="W274" s="1"/>
  <c r="D274"/>
  <c r="F274" s="1"/>
  <c r="C274"/>
  <c r="H274" s="1"/>
  <c r="J274" s="1"/>
  <c r="L274" s="1"/>
  <c r="S709"/>
  <c r="W709" s="1"/>
  <c r="D709"/>
  <c r="F709" s="1"/>
  <c r="C709"/>
  <c r="S693"/>
  <c r="W693" s="1"/>
  <c r="D693"/>
  <c r="C693"/>
  <c r="G693" s="1"/>
  <c r="I693" s="1"/>
  <c r="K693" s="1"/>
  <c r="S707"/>
  <c r="W707" s="1"/>
  <c r="D707"/>
  <c r="C707"/>
  <c r="H707" s="1"/>
  <c r="J707" s="1"/>
  <c r="L707" s="1"/>
  <c r="S708"/>
  <c r="W708" s="1"/>
  <c r="D708"/>
  <c r="F708" s="1"/>
  <c r="C708"/>
  <c r="G708" s="1"/>
  <c r="I708" s="1"/>
  <c r="K708" s="1"/>
  <c r="S700"/>
  <c r="W700" s="1"/>
  <c r="D700"/>
  <c r="E700" s="1"/>
  <c r="C700"/>
  <c r="H700" s="1"/>
  <c r="J700" s="1"/>
  <c r="L700" s="1"/>
  <c r="S706"/>
  <c r="W706" s="1"/>
  <c r="D706"/>
  <c r="F706" s="1"/>
  <c r="C706"/>
  <c r="G706" s="1"/>
  <c r="I706" s="1"/>
  <c r="K706" s="1"/>
  <c r="S536"/>
  <c r="W536" s="1"/>
  <c r="D536"/>
  <c r="E536" s="1"/>
  <c r="C536"/>
  <c r="H536" s="1"/>
  <c r="J536" s="1"/>
  <c r="L536" s="1"/>
  <c r="S678"/>
  <c r="W678" s="1"/>
  <c r="D678"/>
  <c r="F678" s="1"/>
  <c r="C678"/>
  <c r="S547"/>
  <c r="W547" s="1"/>
  <c r="D547"/>
  <c r="E547" s="1"/>
  <c r="C547"/>
  <c r="H547" s="1"/>
  <c r="J547" s="1"/>
  <c r="L547" s="1"/>
  <c r="S250"/>
  <c r="W250" s="1"/>
  <c r="D250"/>
  <c r="F250" s="1"/>
  <c r="C250"/>
  <c r="S249"/>
  <c r="W249" s="1"/>
  <c r="D249"/>
  <c r="E249" s="1"/>
  <c r="C249"/>
  <c r="H249" s="1"/>
  <c r="J249" s="1"/>
  <c r="L249" s="1"/>
  <c r="S162"/>
  <c r="W162" s="1"/>
  <c r="D162"/>
  <c r="F162" s="1"/>
  <c r="C162"/>
  <c r="H162" s="1"/>
  <c r="J162" s="1"/>
  <c r="L162" s="1"/>
  <c r="S491"/>
  <c r="W491" s="1"/>
  <c r="D491"/>
  <c r="F491" s="1"/>
  <c r="C491"/>
  <c r="S826"/>
  <c r="W826" s="1"/>
  <c r="D826"/>
  <c r="F826" s="1"/>
  <c r="C826"/>
  <c r="S141"/>
  <c r="W141" s="1"/>
  <c r="D141"/>
  <c r="C141"/>
  <c r="H141" s="1"/>
  <c r="J141" s="1"/>
  <c r="L141" s="1"/>
  <c r="S36"/>
  <c r="W36" s="1"/>
  <c r="D36"/>
  <c r="F36" s="1"/>
  <c r="C36"/>
  <c r="H36" s="1"/>
  <c r="J36" s="1"/>
  <c r="L36" s="1"/>
  <c r="S9"/>
  <c r="W9" s="1"/>
  <c r="D9"/>
  <c r="F9" s="1"/>
  <c r="C9"/>
  <c r="S158"/>
  <c r="W158" s="1"/>
  <c r="D158"/>
  <c r="F158" s="1"/>
  <c r="C158"/>
  <c r="G158" s="1"/>
  <c r="I158" s="1"/>
  <c r="K158" s="1"/>
  <c r="S322"/>
  <c r="W322" s="1"/>
  <c r="D322"/>
  <c r="C322"/>
  <c r="H322" s="1"/>
  <c r="J322" s="1"/>
  <c r="L322" s="1"/>
  <c r="S135"/>
  <c r="W135" s="1"/>
  <c r="D135"/>
  <c r="F135" s="1"/>
  <c r="C135"/>
  <c r="G135" s="1"/>
  <c r="I135" s="1"/>
  <c r="K135" s="1"/>
  <c r="S73"/>
  <c r="W73" s="1"/>
  <c r="D73"/>
  <c r="F73" s="1"/>
  <c r="C73"/>
  <c r="H73" s="1"/>
  <c r="J73" s="1"/>
  <c r="L73" s="1"/>
  <c r="S400"/>
  <c r="W400" s="1"/>
  <c r="D400"/>
  <c r="C400"/>
  <c r="G400" s="1"/>
  <c r="I400" s="1"/>
  <c r="K400" s="1"/>
  <c r="S134"/>
  <c r="W134" s="1"/>
  <c r="D134"/>
  <c r="E134" s="1"/>
  <c r="C134"/>
  <c r="G134" s="1"/>
  <c r="I134" s="1"/>
  <c r="K134" s="1"/>
  <c r="S382"/>
  <c r="W382" s="1"/>
  <c r="D382"/>
  <c r="E382" s="1"/>
  <c r="C382"/>
  <c r="H382" s="1"/>
  <c r="J382" s="1"/>
  <c r="L382" s="1"/>
  <c r="S591"/>
  <c r="W591" s="1"/>
  <c r="D591"/>
  <c r="F591" s="1"/>
  <c r="C591"/>
  <c r="G591" s="1"/>
  <c r="I591" s="1"/>
  <c r="K591" s="1"/>
  <c r="S590"/>
  <c r="W590" s="1"/>
  <c r="D590"/>
  <c r="E590" s="1"/>
  <c r="C590"/>
  <c r="H590" s="1"/>
  <c r="J590" s="1"/>
  <c r="L590" s="1"/>
  <c r="S588"/>
  <c r="W588" s="1"/>
  <c r="D588"/>
  <c r="C588"/>
  <c r="G588" s="1"/>
  <c r="I588" s="1"/>
  <c r="K588" s="1"/>
  <c r="S589"/>
  <c r="W589" s="1"/>
  <c r="D589"/>
  <c r="E589" s="1"/>
  <c r="C589"/>
  <c r="H589" s="1"/>
  <c r="J589" s="1"/>
  <c r="L589" s="1"/>
  <c r="S584"/>
  <c r="W584" s="1"/>
  <c r="D584"/>
  <c r="F584" s="1"/>
  <c r="C584"/>
  <c r="G584" s="1"/>
  <c r="I584" s="1"/>
  <c r="K584" s="1"/>
  <c r="S587"/>
  <c r="W587" s="1"/>
  <c r="D587"/>
  <c r="E587" s="1"/>
  <c r="C587"/>
  <c r="S315"/>
  <c r="W315" s="1"/>
  <c r="H315"/>
  <c r="J315" s="1"/>
  <c r="L315" s="1"/>
  <c r="G315"/>
  <c r="I315" s="1"/>
  <c r="K315" s="1"/>
  <c r="D315"/>
  <c r="C315"/>
  <c r="S314"/>
  <c r="W314" s="1"/>
  <c r="D314"/>
  <c r="F314" s="1"/>
  <c r="C314"/>
  <c r="G314" s="1"/>
  <c r="I314" s="1"/>
  <c r="K314" s="1"/>
  <c r="S355"/>
  <c r="W355" s="1"/>
  <c r="H355"/>
  <c r="J355" s="1"/>
  <c r="L355" s="1"/>
  <c r="D355"/>
  <c r="F355" s="1"/>
  <c r="C355"/>
  <c r="G355" s="1"/>
  <c r="I355" s="1"/>
  <c r="K355" s="1"/>
  <c r="S157"/>
  <c r="W157" s="1"/>
  <c r="D157"/>
  <c r="E157" s="1"/>
  <c r="C157"/>
  <c r="S209"/>
  <c r="W209" s="1"/>
  <c r="D209"/>
  <c r="F209" s="1"/>
  <c r="C209"/>
  <c r="G209" s="1"/>
  <c r="I209" s="1"/>
  <c r="K209" s="1"/>
  <c r="S239"/>
  <c r="W239" s="1"/>
  <c r="D239"/>
  <c r="F239" s="1"/>
  <c r="C239"/>
  <c r="G239" s="1"/>
  <c r="I239" s="1"/>
  <c r="K239" s="1"/>
  <c r="S670"/>
  <c r="W670" s="1"/>
  <c r="D670"/>
  <c r="E670" s="1"/>
  <c r="C670"/>
  <c r="S747"/>
  <c r="W747" s="1"/>
  <c r="D747"/>
  <c r="C747"/>
  <c r="G747" s="1"/>
  <c r="I747" s="1"/>
  <c r="K747" s="1"/>
  <c r="S25"/>
  <c r="W25" s="1"/>
  <c r="D25"/>
  <c r="E25" s="1"/>
  <c r="C25"/>
  <c r="H25" s="1"/>
  <c r="J25" s="1"/>
  <c r="L25" s="1"/>
  <c r="S296"/>
  <c r="W296" s="1"/>
  <c r="D296"/>
  <c r="F296" s="1"/>
  <c r="C296"/>
  <c r="G296" s="1"/>
  <c r="I296" s="1"/>
  <c r="K296" s="1"/>
  <c r="S472"/>
  <c r="W472" s="1"/>
  <c r="D472"/>
  <c r="E472" s="1"/>
  <c r="C472"/>
  <c r="S471"/>
  <c r="W471" s="1"/>
  <c r="D471"/>
  <c r="C471"/>
  <c r="H471" s="1"/>
  <c r="J471" s="1"/>
  <c r="L471" s="1"/>
  <c r="S442"/>
  <c r="W442" s="1"/>
  <c r="D442"/>
  <c r="E442" s="1"/>
  <c r="C442"/>
  <c r="H442" s="1"/>
  <c r="J442" s="1"/>
  <c r="L442" s="1"/>
  <c r="S616"/>
  <c r="W616" s="1"/>
  <c r="D616"/>
  <c r="F616" s="1"/>
  <c r="C616"/>
  <c r="G616" s="1"/>
  <c r="I616" s="1"/>
  <c r="K616" s="1"/>
  <c r="S615"/>
  <c r="W615" s="1"/>
  <c r="D615"/>
  <c r="E615" s="1"/>
  <c r="C615"/>
  <c r="S617"/>
  <c r="W617" s="1"/>
  <c r="D617"/>
  <c r="C617"/>
  <c r="H617" s="1"/>
  <c r="J617" s="1"/>
  <c r="L617" s="1"/>
  <c r="S614"/>
  <c r="W614" s="1"/>
  <c r="D614"/>
  <c r="E614" s="1"/>
  <c r="C614"/>
  <c r="H614" s="1"/>
  <c r="J614" s="1"/>
  <c r="L614" s="1"/>
  <c r="S473"/>
  <c r="W473" s="1"/>
  <c r="D473"/>
  <c r="F473" s="1"/>
  <c r="C473"/>
  <c r="G473" s="1"/>
  <c r="I473" s="1"/>
  <c r="K473" s="1"/>
  <c r="S155"/>
  <c r="W155" s="1"/>
  <c r="D155"/>
  <c r="E155" s="1"/>
  <c r="C155"/>
  <c r="S190"/>
  <c r="W190" s="1"/>
  <c r="G190"/>
  <c r="I190" s="1"/>
  <c r="K190" s="1"/>
  <c r="D190"/>
  <c r="C190"/>
  <c r="H190" s="1"/>
  <c r="J190" s="1"/>
  <c r="L190" s="1"/>
  <c r="S474"/>
  <c r="W474" s="1"/>
  <c r="D474"/>
  <c r="F474" s="1"/>
  <c r="C474"/>
  <c r="G474" s="1"/>
  <c r="I474" s="1"/>
  <c r="K474" s="1"/>
  <c r="S307"/>
  <c r="W307" s="1"/>
  <c r="D307"/>
  <c r="F307" s="1"/>
  <c r="C307"/>
  <c r="G307" s="1"/>
  <c r="I307" s="1"/>
  <c r="K307" s="1"/>
  <c r="S505"/>
  <c r="W505" s="1"/>
  <c r="D505"/>
  <c r="E505" s="1"/>
  <c r="C505"/>
  <c r="S503"/>
  <c r="W503" s="1"/>
  <c r="D503"/>
  <c r="C503"/>
  <c r="G503" s="1"/>
  <c r="I503" s="1"/>
  <c r="K503" s="1"/>
  <c r="S504"/>
  <c r="W504" s="1"/>
  <c r="D504"/>
  <c r="E504" s="1"/>
  <c r="C504"/>
  <c r="H504" s="1"/>
  <c r="J504" s="1"/>
  <c r="L504" s="1"/>
  <c r="S288"/>
  <c r="W288" s="1"/>
  <c r="D288"/>
  <c r="F288" s="1"/>
  <c r="C288"/>
  <c r="G288" s="1"/>
  <c r="I288" s="1"/>
  <c r="K288" s="1"/>
  <c r="S69"/>
  <c r="W69" s="1"/>
  <c r="D69"/>
  <c r="E69" s="1"/>
  <c r="C69"/>
  <c r="S295"/>
  <c r="W295" s="1"/>
  <c r="D295"/>
  <c r="C295"/>
  <c r="H295" s="1"/>
  <c r="J295" s="1"/>
  <c r="L295" s="1"/>
  <c r="S213"/>
  <c r="W213" s="1"/>
  <c r="D213"/>
  <c r="E213" s="1"/>
  <c r="C213"/>
  <c r="H213" s="1"/>
  <c r="J213" s="1"/>
  <c r="L213" s="1"/>
  <c r="S86"/>
  <c r="W86" s="1"/>
  <c r="D86"/>
  <c r="F86" s="1"/>
  <c r="C86"/>
  <c r="G86" s="1"/>
  <c r="I86" s="1"/>
  <c r="K86" s="1"/>
  <c r="S338"/>
  <c r="W338" s="1"/>
  <c r="D338"/>
  <c r="E338" s="1"/>
  <c r="C338"/>
  <c r="S339"/>
  <c r="W339" s="1"/>
  <c r="D339"/>
  <c r="C339"/>
  <c r="H339" s="1"/>
  <c r="J339" s="1"/>
  <c r="L339" s="1"/>
  <c r="S126"/>
  <c r="W126" s="1"/>
  <c r="D126"/>
  <c r="E126" s="1"/>
  <c r="C126"/>
  <c r="H126" s="1"/>
  <c r="J126" s="1"/>
  <c r="L126" s="1"/>
  <c r="S234"/>
  <c r="W234" s="1"/>
  <c r="D234"/>
  <c r="F234" s="1"/>
  <c r="C234"/>
  <c r="G234" s="1"/>
  <c r="I234" s="1"/>
  <c r="K234" s="1"/>
  <c r="S470"/>
  <c r="W470" s="1"/>
  <c r="D470"/>
  <c r="E470" s="1"/>
  <c r="C470"/>
  <c r="S244"/>
  <c r="W244" s="1"/>
  <c r="D244"/>
  <c r="C244"/>
  <c r="H244" s="1"/>
  <c r="J244" s="1"/>
  <c r="L244" s="1"/>
  <c r="S193"/>
  <c r="W193" s="1"/>
  <c r="D193"/>
  <c r="F193" s="1"/>
  <c r="C193"/>
  <c r="G193" s="1"/>
  <c r="I193" s="1"/>
  <c r="K193" s="1"/>
  <c r="S502"/>
  <c r="W502" s="1"/>
  <c r="D502"/>
  <c r="F502" s="1"/>
  <c r="C502"/>
  <c r="G502" s="1"/>
  <c r="I502" s="1"/>
  <c r="K502" s="1"/>
  <c r="S487"/>
  <c r="W487" s="1"/>
  <c r="D487"/>
  <c r="E487" s="1"/>
  <c r="C487"/>
  <c r="G487" s="1"/>
  <c r="I487" s="1"/>
  <c r="K487" s="1"/>
  <c r="S501"/>
  <c r="W501" s="1"/>
  <c r="D501"/>
  <c r="E501" s="1"/>
  <c r="C501"/>
  <c r="H501" s="1"/>
  <c r="J501" s="1"/>
  <c r="L501" s="1"/>
  <c r="S345"/>
  <c r="W345" s="1"/>
  <c r="D345"/>
  <c r="F345" s="1"/>
  <c r="C345"/>
  <c r="G345" s="1"/>
  <c r="I345" s="1"/>
  <c r="K345" s="1"/>
  <c r="S344"/>
  <c r="W344" s="1"/>
  <c r="D344"/>
  <c r="E344" s="1"/>
  <c r="C344"/>
  <c r="S425"/>
  <c r="W425" s="1"/>
  <c r="D425"/>
  <c r="C425"/>
  <c r="H425" s="1"/>
  <c r="J425" s="1"/>
  <c r="L425" s="1"/>
  <c r="S546"/>
  <c r="W546" s="1"/>
  <c r="D546"/>
  <c r="E546" s="1"/>
  <c r="C546"/>
  <c r="H546" s="1"/>
  <c r="J546" s="1"/>
  <c r="L546" s="1"/>
  <c r="S666"/>
  <c r="W666" s="1"/>
  <c r="D666"/>
  <c r="F666" s="1"/>
  <c r="C666"/>
  <c r="G666" s="1"/>
  <c r="I666" s="1"/>
  <c r="K666" s="1"/>
  <c r="S785"/>
  <c r="W785" s="1"/>
  <c r="D785"/>
  <c r="E785" s="1"/>
  <c r="C785"/>
  <c r="S665"/>
  <c r="W665" s="1"/>
  <c r="D665"/>
  <c r="F665" s="1"/>
  <c r="C665"/>
  <c r="H665" s="1"/>
  <c r="J665" s="1"/>
  <c r="L665" s="1"/>
  <c r="S784"/>
  <c r="W784" s="1"/>
  <c r="D784"/>
  <c r="F784" s="1"/>
  <c r="C784"/>
  <c r="G784" s="1"/>
  <c r="I784" s="1"/>
  <c r="K784" s="1"/>
  <c r="S230"/>
  <c r="W230" s="1"/>
  <c r="D230"/>
  <c r="E230" s="1"/>
  <c r="C230"/>
  <c r="S229"/>
  <c r="W229" s="1"/>
  <c r="D229"/>
  <c r="C229"/>
  <c r="G229" s="1"/>
  <c r="I229" s="1"/>
  <c r="K229" s="1"/>
  <c r="S200"/>
  <c r="W200" s="1"/>
  <c r="D200"/>
  <c r="E200" s="1"/>
  <c r="C200"/>
  <c r="H200" s="1"/>
  <c r="J200" s="1"/>
  <c r="L200" s="1"/>
  <c r="S387"/>
  <c r="W387" s="1"/>
  <c r="D387"/>
  <c r="F387" s="1"/>
  <c r="C387"/>
  <c r="G387" s="1"/>
  <c r="I387" s="1"/>
  <c r="K387" s="1"/>
  <c r="S291"/>
  <c r="W291" s="1"/>
  <c r="D291"/>
  <c r="E291" s="1"/>
  <c r="C291"/>
  <c r="S160"/>
  <c r="W160" s="1"/>
  <c r="G160"/>
  <c r="I160" s="1"/>
  <c r="K160" s="1"/>
  <c r="D160"/>
  <c r="C160"/>
  <c r="H160" s="1"/>
  <c r="J160" s="1"/>
  <c r="L160" s="1"/>
  <c r="S469"/>
  <c r="W469" s="1"/>
  <c r="D469"/>
  <c r="F469" s="1"/>
  <c r="C469"/>
  <c r="G469" s="1"/>
  <c r="I469" s="1"/>
  <c r="K469" s="1"/>
  <c r="S267"/>
  <c r="W267" s="1"/>
  <c r="D267"/>
  <c r="F267" s="1"/>
  <c r="C267"/>
  <c r="G267" s="1"/>
  <c r="I267" s="1"/>
  <c r="K267" s="1"/>
  <c r="S692"/>
  <c r="W692" s="1"/>
  <c r="D692"/>
  <c r="E692" s="1"/>
  <c r="C692"/>
  <c r="G692" s="1"/>
  <c r="I692" s="1"/>
  <c r="K692" s="1"/>
  <c r="S677"/>
  <c r="W677" s="1"/>
  <c r="D677"/>
  <c r="E677" s="1"/>
  <c r="C677"/>
  <c r="H677" s="1"/>
  <c r="J677" s="1"/>
  <c r="L677" s="1"/>
  <c r="S783"/>
  <c r="W783" s="1"/>
  <c r="D783"/>
  <c r="F783" s="1"/>
  <c r="C783"/>
  <c r="G783" s="1"/>
  <c r="I783" s="1"/>
  <c r="K783" s="1"/>
  <c r="S691"/>
  <c r="W691" s="1"/>
  <c r="D691"/>
  <c r="E691" s="1"/>
  <c r="C691"/>
  <c r="S676"/>
  <c r="W676" s="1"/>
  <c r="D676"/>
  <c r="F676" s="1"/>
  <c r="C676"/>
  <c r="H676" s="1"/>
  <c r="J676" s="1"/>
  <c r="L676" s="1"/>
  <c r="S782"/>
  <c r="W782" s="1"/>
  <c r="D782"/>
  <c r="F782" s="1"/>
  <c r="C782"/>
  <c r="G782" s="1"/>
  <c r="I782" s="1"/>
  <c r="K782" s="1"/>
  <c r="S124"/>
  <c r="W124" s="1"/>
  <c r="D124"/>
  <c r="E124" s="1"/>
  <c r="C124"/>
  <c r="S468"/>
  <c r="W468" s="1"/>
  <c r="D468"/>
  <c r="C468"/>
  <c r="H468" s="1"/>
  <c r="J468" s="1"/>
  <c r="L468" s="1"/>
  <c r="S434"/>
  <c r="W434" s="1"/>
  <c r="D434"/>
  <c r="E434" s="1"/>
  <c r="C434"/>
  <c r="H434" s="1"/>
  <c r="J434" s="1"/>
  <c r="L434" s="1"/>
  <c r="S704"/>
  <c r="W704" s="1"/>
  <c r="D704"/>
  <c r="F704" s="1"/>
  <c r="C704"/>
  <c r="G704" s="1"/>
  <c r="I704" s="1"/>
  <c r="K704" s="1"/>
  <c r="S703"/>
  <c r="W703" s="1"/>
  <c r="D703"/>
  <c r="E703" s="1"/>
  <c r="C703"/>
  <c r="S664"/>
  <c r="W664" s="1"/>
  <c r="D664"/>
  <c r="C664"/>
  <c r="H664" s="1"/>
  <c r="J664" s="1"/>
  <c r="L664" s="1"/>
  <c r="S675"/>
  <c r="W675" s="1"/>
  <c r="D675"/>
  <c r="E675" s="1"/>
  <c r="C675"/>
  <c r="H675" s="1"/>
  <c r="J675" s="1"/>
  <c r="L675" s="1"/>
  <c r="E327"/>
  <c r="S327"/>
  <c r="W327" s="1"/>
  <c r="D327"/>
  <c r="F327" s="1"/>
  <c r="C327"/>
  <c r="G327" s="1"/>
  <c r="I327" s="1"/>
  <c r="K327" s="1"/>
  <c r="F581"/>
  <c r="S581"/>
  <c r="W581" s="1"/>
  <c r="D581"/>
  <c r="E581" s="1"/>
  <c r="C581"/>
  <c r="S663"/>
  <c r="W663" s="1"/>
  <c r="D663"/>
  <c r="C663"/>
  <c r="H663" s="1"/>
  <c r="J663" s="1"/>
  <c r="L663" s="1"/>
  <c r="S674"/>
  <c r="W674" s="1"/>
  <c r="D674"/>
  <c r="F674" s="1"/>
  <c r="C674"/>
  <c r="G674" s="1"/>
  <c r="I674" s="1"/>
  <c r="K674" s="1"/>
  <c r="S326"/>
  <c r="W326" s="1"/>
  <c r="D326"/>
  <c r="F326" s="1"/>
  <c r="C326"/>
  <c r="G326" s="1"/>
  <c r="I326" s="1"/>
  <c r="K326" s="1"/>
  <c r="S241"/>
  <c r="W241" s="1"/>
  <c r="D241"/>
  <c r="E241" s="1"/>
  <c r="C241"/>
  <c r="S268"/>
  <c r="W268" s="1"/>
  <c r="D268"/>
  <c r="C268"/>
  <c r="H268" s="1"/>
  <c r="J268" s="1"/>
  <c r="L268" s="1"/>
  <c r="S150"/>
  <c r="W150" s="1"/>
  <c r="D150"/>
  <c r="E150" s="1"/>
  <c r="C150"/>
  <c r="H150" s="1"/>
  <c r="J150" s="1"/>
  <c r="L150" s="1"/>
  <c r="S53"/>
  <c r="W53" s="1"/>
  <c r="D53"/>
  <c r="E53" s="1"/>
  <c r="C53"/>
  <c r="G53" s="1"/>
  <c r="I53" s="1"/>
  <c r="K53" s="1"/>
  <c r="S248"/>
  <c r="W248" s="1"/>
  <c r="D248"/>
  <c r="E248" s="1"/>
  <c r="C248"/>
  <c r="S83"/>
  <c r="W83" s="1"/>
  <c r="D83"/>
  <c r="C83"/>
  <c r="H83" s="1"/>
  <c r="J83" s="1"/>
  <c r="L83" s="1"/>
  <c r="S662"/>
  <c r="W662" s="1"/>
  <c r="D662"/>
  <c r="E662" s="1"/>
  <c r="C662"/>
  <c r="H662" s="1"/>
  <c r="J662" s="1"/>
  <c r="L662" s="1"/>
  <c r="S586"/>
  <c r="W586" s="1"/>
  <c r="D586"/>
  <c r="F586" s="1"/>
  <c r="C586"/>
  <c r="G586" s="1"/>
  <c r="I586" s="1"/>
  <c r="K586" s="1"/>
  <c r="S781"/>
  <c r="W781" s="1"/>
  <c r="D781"/>
  <c r="E781" s="1"/>
  <c r="C781"/>
  <c r="S661"/>
  <c r="W661" s="1"/>
  <c r="D661"/>
  <c r="C661"/>
  <c r="G661" s="1"/>
  <c r="I661" s="1"/>
  <c r="K661" s="1"/>
  <c r="S780"/>
  <c r="W780" s="1"/>
  <c r="D780"/>
  <c r="F780" s="1"/>
  <c r="C780"/>
  <c r="H780" s="1"/>
  <c r="J780" s="1"/>
  <c r="L780" s="1"/>
  <c r="S585"/>
  <c r="W585" s="1"/>
  <c r="D585"/>
  <c r="F585" s="1"/>
  <c r="C585"/>
  <c r="G585" s="1"/>
  <c r="I585" s="1"/>
  <c r="K585" s="1"/>
  <c r="S423"/>
  <c r="W423" s="1"/>
  <c r="D423"/>
  <c r="E423" s="1"/>
  <c r="C423"/>
  <c r="H423" s="1"/>
  <c r="J423" s="1"/>
  <c r="L423" s="1"/>
  <c r="S779"/>
  <c r="W779" s="1"/>
  <c r="D779"/>
  <c r="F779" s="1"/>
  <c r="C779"/>
  <c r="G779" s="1"/>
  <c r="I779" s="1"/>
  <c r="K779" s="1"/>
  <c r="S777"/>
  <c r="W777" s="1"/>
  <c r="D777"/>
  <c r="E777" s="1"/>
  <c r="C777"/>
  <c r="H777" s="1"/>
  <c r="J777" s="1"/>
  <c r="L777" s="1"/>
  <c r="S612"/>
  <c r="W612" s="1"/>
  <c r="D612"/>
  <c r="F612" s="1"/>
  <c r="C612"/>
  <c r="G612" s="1"/>
  <c r="I612" s="1"/>
  <c r="K612" s="1"/>
  <c r="S778"/>
  <c r="W778" s="1"/>
  <c r="D778"/>
  <c r="E778" s="1"/>
  <c r="C778"/>
  <c r="H778" s="1"/>
  <c r="J778" s="1"/>
  <c r="L778" s="1"/>
  <c r="S776"/>
  <c r="W776" s="1"/>
  <c r="D776"/>
  <c r="F776" s="1"/>
  <c r="C776"/>
  <c r="H776" s="1"/>
  <c r="J776" s="1"/>
  <c r="L776" s="1"/>
  <c r="S613"/>
  <c r="W613" s="1"/>
  <c r="D613"/>
  <c r="F613" s="1"/>
  <c r="C613"/>
  <c r="H613" s="1"/>
  <c r="J613" s="1"/>
  <c r="L613" s="1"/>
  <c r="S529"/>
  <c r="W529" s="1"/>
  <c r="D529"/>
  <c r="F529" s="1"/>
  <c r="C529"/>
  <c r="G529" s="1"/>
  <c r="I529" s="1"/>
  <c r="K529" s="1"/>
  <c r="S528"/>
  <c r="W528" s="1"/>
  <c r="D528"/>
  <c r="E528" s="1"/>
  <c r="C528"/>
  <c r="H528" s="1"/>
  <c r="J528" s="1"/>
  <c r="L528" s="1"/>
  <c r="S105"/>
  <c r="W105" s="1"/>
  <c r="D105"/>
  <c r="F105" s="1"/>
  <c r="C105"/>
  <c r="H105" s="1"/>
  <c r="J105" s="1"/>
  <c r="L105" s="1"/>
  <c r="S520"/>
  <c r="W520" s="1"/>
  <c r="D520"/>
  <c r="F520" s="1"/>
  <c r="C520"/>
  <c r="H520" s="1"/>
  <c r="J520" s="1"/>
  <c r="L520" s="1"/>
  <c r="S519"/>
  <c r="W519" s="1"/>
  <c r="D519"/>
  <c r="F519" s="1"/>
  <c r="C519"/>
  <c r="G519" s="1"/>
  <c r="I519" s="1"/>
  <c r="K519" s="1"/>
  <c r="S383"/>
  <c r="W383" s="1"/>
  <c r="D383"/>
  <c r="E383" s="1"/>
  <c r="C383"/>
  <c r="H383" s="1"/>
  <c r="J383" s="1"/>
  <c r="L383" s="1"/>
  <c r="S238"/>
  <c r="W238" s="1"/>
  <c r="D238"/>
  <c r="F238" s="1"/>
  <c r="C238"/>
  <c r="H238" s="1"/>
  <c r="J238" s="1"/>
  <c r="L238" s="1"/>
  <c r="S237"/>
  <c r="W237" s="1"/>
  <c r="D237"/>
  <c r="F237" s="1"/>
  <c r="C237"/>
  <c r="H237" s="1"/>
  <c r="J237" s="1"/>
  <c r="L237" s="1"/>
  <c r="S660"/>
  <c r="W660" s="1"/>
  <c r="D660"/>
  <c r="F660" s="1"/>
  <c r="C660"/>
  <c r="G660" s="1"/>
  <c r="I660" s="1"/>
  <c r="K660" s="1"/>
  <c r="S659"/>
  <c r="W659" s="1"/>
  <c r="D659"/>
  <c r="E659" s="1"/>
  <c r="C659"/>
  <c r="H659" s="1"/>
  <c r="J659" s="1"/>
  <c r="L659" s="1"/>
  <c r="S658"/>
  <c r="W658" s="1"/>
  <c r="D658"/>
  <c r="F658" s="1"/>
  <c r="C658"/>
  <c r="G658" s="1"/>
  <c r="I658" s="1"/>
  <c r="K658" s="1"/>
  <c r="S656"/>
  <c r="W656" s="1"/>
  <c r="D656"/>
  <c r="E656" s="1"/>
  <c r="C656"/>
  <c r="H656" s="1"/>
  <c r="J656" s="1"/>
  <c r="L656" s="1"/>
  <c r="S611"/>
  <c r="W611" s="1"/>
  <c r="D611"/>
  <c r="F611" s="1"/>
  <c r="C611"/>
  <c r="G611" s="1"/>
  <c r="I611" s="1"/>
  <c r="K611" s="1"/>
  <c r="S775"/>
  <c r="W775" s="1"/>
  <c r="D775"/>
  <c r="E775" s="1"/>
  <c r="C775"/>
  <c r="H775" s="1"/>
  <c r="J775" s="1"/>
  <c r="L775" s="1"/>
  <c r="S570"/>
  <c r="W570" s="1"/>
  <c r="D570"/>
  <c r="F570" s="1"/>
  <c r="C570"/>
  <c r="H570" s="1"/>
  <c r="J570" s="1"/>
  <c r="L570" s="1"/>
  <c r="S657"/>
  <c r="W657" s="1"/>
  <c r="D657"/>
  <c r="F657" s="1"/>
  <c r="C657"/>
  <c r="H657" s="1"/>
  <c r="J657" s="1"/>
  <c r="L657" s="1"/>
  <c r="S655"/>
  <c r="W655" s="1"/>
  <c r="D655"/>
  <c r="F655" s="1"/>
  <c r="C655"/>
  <c r="G655" s="1"/>
  <c r="I655" s="1"/>
  <c r="K655" s="1"/>
  <c r="S540"/>
  <c r="W540" s="1"/>
  <c r="D540"/>
  <c r="E540" s="1"/>
  <c r="C540"/>
  <c r="H540" s="1"/>
  <c r="J540" s="1"/>
  <c r="L540" s="1"/>
  <c r="S774"/>
  <c r="W774" s="1"/>
  <c r="D774"/>
  <c r="F774" s="1"/>
  <c r="C774"/>
  <c r="H774" s="1"/>
  <c r="J774" s="1"/>
  <c r="L774" s="1"/>
  <c r="S569"/>
  <c r="W569" s="1"/>
  <c r="D569"/>
  <c r="F569" s="1"/>
  <c r="C569"/>
  <c r="H569" s="1"/>
  <c r="J569" s="1"/>
  <c r="L569" s="1"/>
  <c r="S773"/>
  <c r="W773" s="1"/>
  <c r="D773"/>
  <c r="F773" s="1"/>
  <c r="C773"/>
  <c r="G773" s="1"/>
  <c r="I773" s="1"/>
  <c r="K773" s="1"/>
  <c r="S467"/>
  <c r="W467" s="1"/>
  <c r="D467"/>
  <c r="E467" s="1"/>
  <c r="C467"/>
  <c r="H467" s="1"/>
  <c r="J467" s="1"/>
  <c r="L467" s="1"/>
  <c r="S466"/>
  <c r="W466" s="1"/>
  <c r="D466"/>
  <c r="F466" s="1"/>
  <c r="C466"/>
  <c r="H466" s="1"/>
  <c r="J466" s="1"/>
  <c r="L466" s="1"/>
  <c r="S422"/>
  <c r="W422" s="1"/>
  <c r="D422"/>
  <c r="F422" s="1"/>
  <c r="C422"/>
  <c r="H422" s="1"/>
  <c r="J422" s="1"/>
  <c r="L422" s="1"/>
  <c r="S421"/>
  <c r="W421" s="1"/>
  <c r="D421"/>
  <c r="F421" s="1"/>
  <c r="C421"/>
  <c r="G421" s="1"/>
  <c r="I421" s="1"/>
  <c r="K421" s="1"/>
  <c r="S673"/>
  <c r="W673" s="1"/>
  <c r="D673"/>
  <c r="E673" s="1"/>
  <c r="C673"/>
  <c r="H673" s="1"/>
  <c r="J673" s="1"/>
  <c r="L673" s="1"/>
  <c r="S610"/>
  <c r="W610" s="1"/>
  <c r="D610"/>
  <c r="F610" s="1"/>
  <c r="C610"/>
  <c r="G610" s="1"/>
  <c r="I610" s="1"/>
  <c r="K610" s="1"/>
  <c r="S672"/>
  <c r="W672" s="1"/>
  <c r="D672"/>
  <c r="E672" s="1"/>
  <c r="C672"/>
  <c r="H672" s="1"/>
  <c r="J672" s="1"/>
  <c r="L672" s="1"/>
  <c r="S609"/>
  <c r="W609" s="1"/>
  <c r="D609"/>
  <c r="F609" s="1"/>
  <c r="C609"/>
  <c r="G609" s="1"/>
  <c r="I609" s="1"/>
  <c r="K609" s="1"/>
  <c r="S420"/>
  <c r="W420" s="1"/>
  <c r="D420"/>
  <c r="E420" s="1"/>
  <c r="C420"/>
  <c r="H420" s="1"/>
  <c r="J420" s="1"/>
  <c r="L420" s="1"/>
  <c r="S269"/>
  <c r="W269" s="1"/>
  <c r="D269"/>
  <c r="F269" s="1"/>
  <c r="C269"/>
  <c r="H269" s="1"/>
  <c r="J269" s="1"/>
  <c r="L269" s="1"/>
  <c r="S52"/>
  <c r="W52" s="1"/>
  <c r="D52"/>
  <c r="F52" s="1"/>
  <c r="C52"/>
  <c r="H52" s="1"/>
  <c r="J52" s="1"/>
  <c r="L52" s="1"/>
  <c r="S545"/>
  <c r="W545" s="1"/>
  <c r="D545"/>
  <c r="F545" s="1"/>
  <c r="C545"/>
  <c r="G545" s="1"/>
  <c r="I545" s="1"/>
  <c r="K545" s="1"/>
  <c r="S733"/>
  <c r="W733" s="1"/>
  <c r="D733"/>
  <c r="E733" s="1"/>
  <c r="C733"/>
  <c r="H733" s="1"/>
  <c r="J733" s="1"/>
  <c r="L733" s="1"/>
  <c r="S740"/>
  <c r="W740" s="1"/>
  <c r="D740"/>
  <c r="F740" s="1"/>
  <c r="C740"/>
  <c r="H740" s="1"/>
  <c r="J740" s="1"/>
  <c r="L740" s="1"/>
  <c r="S732"/>
  <c r="W732" s="1"/>
  <c r="D732"/>
  <c r="F732" s="1"/>
  <c r="C732"/>
  <c r="H732" s="1"/>
  <c r="J732" s="1"/>
  <c r="L732" s="1"/>
  <c r="S739"/>
  <c r="W739" s="1"/>
  <c r="D739"/>
  <c r="F739" s="1"/>
  <c r="C739"/>
  <c r="G739" s="1"/>
  <c r="I739" s="1"/>
  <c r="K739" s="1"/>
  <c r="S324"/>
  <c r="W324" s="1"/>
  <c r="D324"/>
  <c r="E324" s="1"/>
  <c r="C324"/>
  <c r="H324" s="1"/>
  <c r="J324" s="1"/>
  <c r="L324" s="1"/>
  <c r="S323"/>
  <c r="W323" s="1"/>
  <c r="D323"/>
  <c r="F323" s="1"/>
  <c r="C323"/>
  <c r="H323" s="1"/>
  <c r="J323" s="1"/>
  <c r="L323" s="1"/>
  <c r="S185"/>
  <c r="W185" s="1"/>
  <c r="D185"/>
  <c r="F185" s="1"/>
  <c r="C185"/>
  <c r="H185" s="1"/>
  <c r="J185" s="1"/>
  <c r="L185" s="1"/>
  <c r="S184"/>
  <c r="W184" s="1"/>
  <c r="D184"/>
  <c r="F184" s="1"/>
  <c r="C184"/>
  <c r="G184" s="1"/>
  <c r="I184" s="1"/>
  <c r="K184" s="1"/>
  <c r="S608"/>
  <c r="W608" s="1"/>
  <c r="D608"/>
  <c r="E608" s="1"/>
  <c r="C608"/>
  <c r="H608" s="1"/>
  <c r="J608" s="1"/>
  <c r="L608" s="1"/>
  <c r="S560"/>
  <c r="W560" s="1"/>
  <c r="D560"/>
  <c r="F560" s="1"/>
  <c r="C560"/>
  <c r="G560" s="1"/>
  <c r="I560" s="1"/>
  <c r="K560" s="1"/>
  <c r="E48"/>
  <c r="S48"/>
  <c r="W48" s="1"/>
  <c r="D48"/>
  <c r="F48" s="1"/>
  <c r="C48"/>
  <c r="H48" s="1"/>
  <c r="J48" s="1"/>
  <c r="L48" s="1"/>
  <c r="E419"/>
  <c r="S419"/>
  <c r="W419" s="1"/>
  <c r="D419"/>
  <c r="F419" s="1"/>
  <c r="C419"/>
  <c r="G419" s="1"/>
  <c r="I419" s="1"/>
  <c r="K419" s="1"/>
  <c r="F690"/>
  <c r="S690"/>
  <c r="W690" s="1"/>
  <c r="D690"/>
  <c r="E690" s="1"/>
  <c r="C690"/>
  <c r="H690" s="1"/>
  <c r="J690" s="1"/>
  <c r="L690" s="1"/>
  <c r="S597"/>
  <c r="W597" s="1"/>
  <c r="D597"/>
  <c r="F597" s="1"/>
  <c r="C597"/>
  <c r="H597" s="1"/>
  <c r="J597" s="1"/>
  <c r="L597" s="1"/>
  <c r="S490"/>
  <c r="W490" s="1"/>
  <c r="D490"/>
  <c r="F490" s="1"/>
  <c r="C490"/>
  <c r="H490" s="1"/>
  <c r="J490" s="1"/>
  <c r="L490" s="1"/>
  <c r="S699"/>
  <c r="W699" s="1"/>
  <c r="D699"/>
  <c r="F699" s="1"/>
  <c r="C699"/>
  <c r="G699" s="1"/>
  <c r="I699" s="1"/>
  <c r="K699" s="1"/>
  <c r="S698"/>
  <c r="W698" s="1"/>
  <c r="D698"/>
  <c r="E698" s="1"/>
  <c r="C698"/>
  <c r="H698" s="1"/>
  <c r="J698" s="1"/>
  <c r="L698" s="1"/>
  <c r="S206"/>
  <c r="W206" s="1"/>
  <c r="D206"/>
  <c r="F206" s="1"/>
  <c r="C206"/>
  <c r="H206" s="1"/>
  <c r="J206" s="1"/>
  <c r="L206" s="1"/>
  <c r="S279"/>
  <c r="W279" s="1"/>
  <c r="D279"/>
  <c r="F279" s="1"/>
  <c r="C279"/>
  <c r="H279" s="1"/>
  <c r="J279" s="1"/>
  <c r="L279" s="1"/>
  <c r="S550"/>
  <c r="W550" s="1"/>
  <c r="D550"/>
  <c r="F550" s="1"/>
  <c r="C550"/>
  <c r="G550" s="1"/>
  <c r="I550" s="1"/>
  <c r="K550" s="1"/>
  <c r="S309"/>
  <c r="W309" s="1"/>
  <c r="D309"/>
  <c r="E309" s="1"/>
  <c r="C309"/>
  <c r="H309" s="1"/>
  <c r="J309" s="1"/>
  <c r="L309" s="1"/>
  <c r="S705"/>
  <c r="W705" s="1"/>
  <c r="D705"/>
  <c r="F705" s="1"/>
  <c r="C705"/>
  <c r="H705" s="1"/>
  <c r="J705" s="1"/>
  <c r="L705" s="1"/>
  <c r="S607"/>
  <c r="W607" s="1"/>
  <c r="D607"/>
  <c r="F607" s="1"/>
  <c r="C607"/>
  <c r="H607" s="1"/>
  <c r="J607" s="1"/>
  <c r="L607" s="1"/>
  <c r="S396"/>
  <c r="W396" s="1"/>
  <c r="D396"/>
  <c r="F396" s="1"/>
  <c r="C396"/>
  <c r="G396" s="1"/>
  <c r="I396" s="1"/>
  <c r="K396" s="1"/>
  <c r="S223"/>
  <c r="W223" s="1"/>
  <c r="D223"/>
  <c r="E223" s="1"/>
  <c r="C223"/>
  <c r="H223" s="1"/>
  <c r="J223" s="1"/>
  <c r="L223" s="1"/>
  <c r="S224"/>
  <c r="W224" s="1"/>
  <c r="D224"/>
  <c r="F224" s="1"/>
  <c r="C224"/>
  <c r="G224" s="1"/>
  <c r="I224" s="1"/>
  <c r="K224" s="1"/>
  <c r="S222"/>
  <c r="W222" s="1"/>
  <c r="D222"/>
  <c r="F222" s="1"/>
  <c r="C222"/>
  <c r="H222" s="1"/>
  <c r="J222" s="1"/>
  <c r="L222" s="1"/>
  <c r="S208"/>
  <c r="W208" s="1"/>
  <c r="D208"/>
  <c r="F208" s="1"/>
  <c r="C208"/>
  <c r="G208" s="1"/>
  <c r="I208" s="1"/>
  <c r="K208" s="1"/>
  <c r="S199"/>
  <c r="W199" s="1"/>
  <c r="D199"/>
  <c r="E199" s="1"/>
  <c r="C199"/>
  <c r="H199" s="1"/>
  <c r="J199" s="1"/>
  <c r="L199" s="1"/>
  <c r="S427"/>
  <c r="W427" s="1"/>
  <c r="D427"/>
  <c r="F427" s="1"/>
  <c r="C427"/>
  <c r="H427" s="1"/>
  <c r="J427" s="1"/>
  <c r="L427" s="1"/>
  <c r="S251"/>
  <c r="W251" s="1"/>
  <c r="D251"/>
  <c r="F251" s="1"/>
  <c r="C251"/>
  <c r="H251" s="1"/>
  <c r="J251" s="1"/>
  <c r="L251" s="1"/>
  <c r="S152"/>
  <c r="W152" s="1"/>
  <c r="D152"/>
  <c r="F152" s="1"/>
  <c r="C152"/>
  <c r="G152" s="1"/>
  <c r="I152" s="1"/>
  <c r="K152" s="1"/>
  <c r="S151"/>
  <c r="W151" s="1"/>
  <c r="D151"/>
  <c r="E151" s="1"/>
  <c r="C151"/>
  <c r="H151" s="1"/>
  <c r="J151" s="1"/>
  <c r="L151" s="1"/>
  <c r="S603"/>
  <c r="W603" s="1"/>
  <c r="D603"/>
  <c r="F603" s="1"/>
  <c r="C603"/>
  <c r="H603" s="1"/>
  <c r="J603" s="1"/>
  <c r="L603" s="1"/>
  <c r="S527"/>
  <c r="W527" s="1"/>
  <c r="D527"/>
  <c r="F527" s="1"/>
  <c r="C527"/>
  <c r="H527" s="1"/>
  <c r="J527" s="1"/>
  <c r="L527" s="1"/>
  <c r="S247"/>
  <c r="W247" s="1"/>
  <c r="D247"/>
  <c r="F247" s="1"/>
  <c r="C247"/>
  <c r="G247" s="1"/>
  <c r="I247" s="1"/>
  <c r="K247" s="1"/>
  <c r="S413"/>
  <c r="W413" s="1"/>
  <c r="D413"/>
  <c r="E413" s="1"/>
  <c r="C413"/>
  <c r="H413" s="1"/>
  <c r="J413" s="1"/>
  <c r="L413" s="1"/>
  <c r="S131"/>
  <c r="W131" s="1"/>
  <c r="D131"/>
  <c r="F131" s="1"/>
  <c r="C131"/>
  <c r="H131" s="1"/>
  <c r="J131" s="1"/>
  <c r="L131" s="1"/>
  <c r="S34"/>
  <c r="W34" s="1"/>
  <c r="D34"/>
  <c r="F34" s="1"/>
  <c r="C34"/>
  <c r="H34" s="1"/>
  <c r="J34" s="1"/>
  <c r="L34" s="1"/>
  <c r="S45"/>
  <c r="W45" s="1"/>
  <c r="D45"/>
  <c r="F45" s="1"/>
  <c r="C45"/>
  <c r="G45" s="1"/>
  <c r="I45" s="1"/>
  <c r="K45" s="1"/>
  <c r="S464"/>
  <c r="W464" s="1"/>
  <c r="D464"/>
  <c r="E464" s="1"/>
  <c r="C464"/>
  <c r="H464" s="1"/>
  <c r="J464" s="1"/>
  <c r="L464" s="1"/>
  <c r="S465"/>
  <c r="W465" s="1"/>
  <c r="D465"/>
  <c r="F465" s="1"/>
  <c r="C465"/>
  <c r="G465" s="1"/>
  <c r="I465" s="1"/>
  <c r="K465" s="1"/>
  <c r="S96"/>
  <c r="W96" s="1"/>
  <c r="D96"/>
  <c r="F96" s="1"/>
  <c r="C96"/>
  <c r="H96" s="1"/>
  <c r="J96" s="1"/>
  <c r="L96" s="1"/>
  <c r="S484"/>
  <c r="W484" s="1"/>
  <c r="D484"/>
  <c r="F484" s="1"/>
  <c r="C484"/>
  <c r="S113"/>
  <c r="W113" s="1"/>
  <c r="D113"/>
  <c r="E113" s="1"/>
  <c r="C113"/>
  <c r="H113" s="1"/>
  <c r="J113" s="1"/>
  <c r="L113" s="1"/>
  <c r="S398"/>
  <c r="W398" s="1"/>
  <c r="D398"/>
  <c r="F398" s="1"/>
  <c r="C398"/>
  <c r="H398" s="1"/>
  <c r="J398" s="1"/>
  <c r="L398" s="1"/>
  <c r="S530"/>
  <c r="W530" s="1"/>
  <c r="D530"/>
  <c r="F530" s="1"/>
  <c r="C530"/>
  <c r="S94"/>
  <c r="W94" s="1"/>
  <c r="D94"/>
  <c r="C94"/>
  <c r="G94" s="1"/>
  <c r="I94" s="1"/>
  <c r="K94" s="1"/>
  <c r="S91"/>
  <c r="W91" s="1"/>
  <c r="D91"/>
  <c r="C91"/>
  <c r="H91" s="1"/>
  <c r="J91" s="1"/>
  <c r="L91" s="1"/>
  <c r="S95"/>
  <c r="W95" s="1"/>
  <c r="D95"/>
  <c r="F95" s="1"/>
  <c r="C95"/>
  <c r="H95" s="1"/>
  <c r="J95" s="1"/>
  <c r="L95" s="1"/>
  <c r="S498"/>
  <c r="W498" s="1"/>
  <c r="D498"/>
  <c r="E498" s="1"/>
  <c r="C498"/>
  <c r="H498" s="1"/>
  <c r="J498" s="1"/>
  <c r="L498" s="1"/>
  <c r="S483"/>
  <c r="W483" s="1"/>
  <c r="H483"/>
  <c r="J483" s="1"/>
  <c r="L483" s="1"/>
  <c r="D483"/>
  <c r="F483" s="1"/>
  <c r="C483"/>
  <c r="G483" s="1"/>
  <c r="I483" s="1"/>
  <c r="K483" s="1"/>
  <c r="S192"/>
  <c r="W192" s="1"/>
  <c r="D192"/>
  <c r="F192" s="1"/>
  <c r="C192"/>
  <c r="S191"/>
  <c r="W191" s="1"/>
  <c r="D191"/>
  <c r="F191" s="1"/>
  <c r="C191"/>
  <c r="H191" s="1"/>
  <c r="J191" s="1"/>
  <c r="L191" s="1"/>
  <c r="S714"/>
  <c r="W714" s="1"/>
  <c r="D714"/>
  <c r="F714" s="1"/>
  <c r="C714"/>
  <c r="G714" s="1"/>
  <c r="I714" s="1"/>
  <c r="K714" s="1"/>
  <c r="S713"/>
  <c r="W713" s="1"/>
  <c r="D713"/>
  <c r="F713" s="1"/>
  <c r="C713"/>
  <c r="S711"/>
  <c r="W711" s="1"/>
  <c r="D711"/>
  <c r="F711" s="1"/>
  <c r="C711"/>
  <c r="H711" s="1"/>
  <c r="J711" s="1"/>
  <c r="L711" s="1"/>
  <c r="S712"/>
  <c r="W712" s="1"/>
  <c r="D712"/>
  <c r="F712" s="1"/>
  <c r="C712"/>
  <c r="S710"/>
  <c r="W710" s="1"/>
  <c r="D710"/>
  <c r="C710"/>
  <c r="H710" s="1"/>
  <c r="J710" s="1"/>
  <c r="L710" s="1"/>
  <c r="S606"/>
  <c r="W606" s="1"/>
  <c r="D606"/>
  <c r="F606" s="1"/>
  <c r="C606"/>
  <c r="G606" s="1"/>
  <c r="I606" s="1"/>
  <c r="K606" s="1"/>
  <c r="S726"/>
  <c r="W726" s="1"/>
  <c r="D726"/>
  <c r="F726" s="1"/>
  <c r="C726"/>
  <c r="S482"/>
  <c r="W482" s="1"/>
  <c r="D482"/>
  <c r="E482" s="1"/>
  <c r="C482"/>
  <c r="H482" s="1"/>
  <c r="J482" s="1"/>
  <c r="L482" s="1"/>
  <c r="S406"/>
  <c r="W406" s="1"/>
  <c r="D406"/>
  <c r="C406"/>
  <c r="H406" s="1"/>
  <c r="J406" s="1"/>
  <c r="L406" s="1"/>
  <c r="S350"/>
  <c r="W350" s="1"/>
  <c r="D350"/>
  <c r="C350"/>
  <c r="S605"/>
  <c r="W605" s="1"/>
  <c r="D605"/>
  <c r="C605"/>
  <c r="S220"/>
  <c r="W220" s="1"/>
  <c r="G220"/>
  <c r="I220" s="1"/>
  <c r="K220" s="1"/>
  <c r="D220"/>
  <c r="C220"/>
  <c r="H220" s="1"/>
  <c r="J220" s="1"/>
  <c r="L220" s="1"/>
  <c r="S221"/>
  <c r="W221" s="1"/>
  <c r="D221"/>
  <c r="F221" s="1"/>
  <c r="C221"/>
  <c r="S418"/>
  <c r="W418" s="1"/>
  <c r="D418"/>
  <c r="F418" s="1"/>
  <c r="C418"/>
  <c r="S436"/>
  <c r="W436" s="1"/>
  <c r="D436"/>
  <c r="C436"/>
  <c r="S435"/>
  <c r="W435" s="1"/>
  <c r="D435"/>
  <c r="C435"/>
  <c r="H435" s="1"/>
  <c r="J435" s="1"/>
  <c r="L435" s="1"/>
  <c r="S320"/>
  <c r="W320" s="1"/>
  <c r="D320"/>
  <c r="E320" s="1"/>
  <c r="C320"/>
  <c r="S349"/>
  <c r="W349" s="1"/>
  <c r="D349"/>
  <c r="C349"/>
  <c r="S348"/>
  <c r="W348" s="1"/>
  <c r="D348"/>
  <c r="C348"/>
  <c r="S173"/>
  <c r="W173" s="1"/>
  <c r="D173"/>
  <c r="C173"/>
  <c r="S174"/>
  <c r="W174" s="1"/>
  <c r="D174"/>
  <c r="C174"/>
  <c r="G174" s="1"/>
  <c r="I174" s="1"/>
  <c r="K174" s="1"/>
  <c r="S654"/>
  <c r="W654" s="1"/>
  <c r="D654"/>
  <c r="C654"/>
  <c r="S539"/>
  <c r="W539" s="1"/>
  <c r="D539"/>
  <c r="C539"/>
  <c r="S255"/>
  <c r="W255" s="1"/>
  <c r="G255"/>
  <c r="I255" s="1"/>
  <c r="K255" s="1"/>
  <c r="D255"/>
  <c r="C255"/>
  <c r="H255" s="1"/>
  <c r="J255" s="1"/>
  <c r="L255" s="1"/>
  <c r="S219"/>
  <c r="W219" s="1"/>
  <c r="D219"/>
  <c r="C219"/>
  <c r="S254"/>
  <c r="W254" s="1"/>
  <c r="D254"/>
  <c r="C254"/>
  <c r="G254" s="1"/>
  <c r="I254" s="1"/>
  <c r="K254" s="1"/>
  <c r="S120"/>
  <c r="W120" s="1"/>
  <c r="D120"/>
  <c r="E120" s="1"/>
  <c r="C120"/>
  <c r="E218"/>
  <c r="S218"/>
  <c r="W218" s="1"/>
  <c r="D218"/>
  <c r="F218" s="1"/>
  <c r="C218"/>
  <c r="S399"/>
  <c r="W399" s="1"/>
  <c r="D399"/>
  <c r="C399"/>
  <c r="S71"/>
  <c r="W71" s="1"/>
  <c r="D71"/>
  <c r="C71"/>
  <c r="S572"/>
  <c r="W572" s="1"/>
  <c r="G572"/>
  <c r="I572" s="1"/>
  <c r="K572" s="1"/>
  <c r="D572"/>
  <c r="F572" s="1"/>
  <c r="C572"/>
  <c r="H572" s="1"/>
  <c r="J572" s="1"/>
  <c r="L572" s="1"/>
  <c r="S571"/>
  <c r="W571" s="1"/>
  <c r="D571"/>
  <c r="F571" s="1"/>
  <c r="C571"/>
  <c r="S347"/>
  <c r="W347" s="1"/>
  <c r="D347"/>
  <c r="C347"/>
  <c r="G347" s="1"/>
  <c r="I347" s="1"/>
  <c r="K347" s="1"/>
  <c r="S310"/>
  <c r="W310" s="1"/>
  <c r="D310"/>
  <c r="F310" s="1"/>
  <c r="C310"/>
  <c r="S386"/>
  <c r="W386" s="1"/>
  <c r="D386"/>
  <c r="F386" s="1"/>
  <c r="C386"/>
  <c r="S207"/>
  <c r="W207" s="1"/>
  <c r="D207"/>
  <c r="F207" s="1"/>
  <c r="C207"/>
  <c r="S304"/>
  <c r="W304" s="1"/>
  <c r="D304"/>
  <c r="C304"/>
  <c r="S772"/>
  <c r="W772" s="1"/>
  <c r="D772"/>
  <c r="E772" s="1"/>
  <c r="C772"/>
  <c r="H772" s="1"/>
  <c r="J772" s="1"/>
  <c r="L772" s="1"/>
  <c r="E737"/>
  <c r="S737"/>
  <c r="W737" s="1"/>
  <c r="D737"/>
  <c r="F737" s="1"/>
  <c r="C737"/>
  <c r="S563"/>
  <c r="W563" s="1"/>
  <c r="D563"/>
  <c r="C563"/>
  <c r="S771"/>
  <c r="W771" s="1"/>
  <c r="G771"/>
  <c r="I771" s="1"/>
  <c r="K771" s="1"/>
  <c r="D771"/>
  <c r="F771" s="1"/>
  <c r="C771"/>
  <c r="H771" s="1"/>
  <c r="J771" s="1"/>
  <c r="L771" s="1"/>
  <c r="S416"/>
  <c r="W416" s="1"/>
  <c r="D416"/>
  <c r="F416" s="1"/>
  <c r="C416"/>
  <c r="S415"/>
  <c r="W415" s="1"/>
  <c r="D415"/>
  <c r="C415"/>
  <c r="S414"/>
  <c r="W414" s="1"/>
  <c r="D414"/>
  <c r="F414" s="1"/>
  <c r="C414"/>
  <c r="S417"/>
  <c r="W417" s="1"/>
  <c r="D417"/>
  <c r="F417" s="1"/>
  <c r="C417"/>
  <c r="S604"/>
  <c r="W604" s="1"/>
  <c r="D604"/>
  <c r="C604"/>
  <c r="S265"/>
  <c r="W265" s="1"/>
  <c r="H265"/>
  <c r="J265" s="1"/>
  <c r="L265" s="1"/>
  <c r="D265"/>
  <c r="C265"/>
  <c r="G265" s="1"/>
  <c r="I265" s="1"/>
  <c r="K265" s="1"/>
  <c r="S266"/>
  <c r="W266" s="1"/>
  <c r="D266"/>
  <c r="E266" s="1"/>
  <c r="C266"/>
  <c r="H266" s="1"/>
  <c r="J266" s="1"/>
  <c r="L266" s="1"/>
  <c r="S702"/>
  <c r="W702" s="1"/>
  <c r="D702"/>
  <c r="F702" s="1"/>
  <c r="C702"/>
  <c r="G702" s="1"/>
  <c r="I702" s="1"/>
  <c r="K702" s="1"/>
  <c r="S580"/>
  <c r="W580" s="1"/>
  <c r="D580"/>
  <c r="E580" s="1"/>
  <c r="C580"/>
  <c r="S578"/>
  <c r="W578" s="1"/>
  <c r="D578"/>
  <c r="C578"/>
  <c r="H578" s="1"/>
  <c r="J578" s="1"/>
  <c r="L578" s="1"/>
  <c r="S553"/>
  <c r="W553" s="1"/>
  <c r="D553"/>
  <c r="F553" s="1"/>
  <c r="C553"/>
  <c r="H553" s="1"/>
  <c r="J553" s="1"/>
  <c r="L553" s="1"/>
  <c r="S579"/>
  <c r="W579" s="1"/>
  <c r="D579"/>
  <c r="F579" s="1"/>
  <c r="C579"/>
  <c r="S577"/>
  <c r="W577" s="1"/>
  <c r="D577"/>
  <c r="C577"/>
  <c r="H577" s="1"/>
  <c r="J577" s="1"/>
  <c r="L577" s="1"/>
  <c r="S701"/>
  <c r="W701" s="1"/>
  <c r="D701"/>
  <c r="F701" s="1"/>
  <c r="C701"/>
  <c r="H701" s="1"/>
  <c r="J701" s="1"/>
  <c r="L701" s="1"/>
  <c r="S168"/>
  <c r="W168" s="1"/>
  <c r="D168"/>
  <c r="C168"/>
  <c r="G168" s="1"/>
  <c r="I168" s="1"/>
  <c r="K168" s="1"/>
  <c r="S22"/>
  <c r="W22" s="1"/>
  <c r="D22"/>
  <c r="C22"/>
  <c r="S521"/>
  <c r="W521" s="1"/>
  <c r="D521"/>
  <c r="C521"/>
  <c r="G521" s="1"/>
  <c r="I521" s="1"/>
  <c r="K521" s="1"/>
  <c r="S167"/>
  <c r="W167" s="1"/>
  <c r="G167"/>
  <c r="I167" s="1"/>
  <c r="K167" s="1"/>
  <c r="D167"/>
  <c r="C167"/>
  <c r="H167" s="1"/>
  <c r="J167" s="1"/>
  <c r="L167" s="1"/>
  <c r="S385"/>
  <c r="W385" s="1"/>
  <c r="H385"/>
  <c r="J385" s="1"/>
  <c r="L385" s="1"/>
  <c r="D385"/>
  <c r="F385" s="1"/>
  <c r="C385"/>
  <c r="G385" s="1"/>
  <c r="I385" s="1"/>
  <c r="K385" s="1"/>
  <c r="S216"/>
  <c r="W216" s="1"/>
  <c r="D216"/>
  <c r="E216" s="1"/>
  <c r="C216"/>
  <c r="S766"/>
  <c r="W766" s="1"/>
  <c r="D766"/>
  <c r="C766"/>
  <c r="G766" s="1"/>
  <c r="I766" s="1"/>
  <c r="K766" s="1"/>
  <c r="S768"/>
  <c r="W768" s="1"/>
  <c r="D768"/>
  <c r="C768"/>
  <c r="H768" s="1"/>
  <c r="J768" s="1"/>
  <c r="L768" s="1"/>
  <c r="S742"/>
  <c r="W742" s="1"/>
  <c r="D742"/>
  <c r="F742" s="1"/>
  <c r="C742"/>
  <c r="H742" s="1"/>
  <c r="J742" s="1"/>
  <c r="L742" s="1"/>
  <c r="S764"/>
  <c r="W764" s="1"/>
  <c r="D764"/>
  <c r="C764"/>
  <c r="S762"/>
  <c r="W762" s="1"/>
  <c r="D762"/>
  <c r="C762"/>
  <c r="G762" s="1"/>
  <c r="I762" s="1"/>
  <c r="K762" s="1"/>
  <c r="S765"/>
  <c r="W765" s="1"/>
  <c r="D765"/>
  <c r="E765" s="1"/>
  <c r="C765"/>
  <c r="H765" s="1"/>
  <c r="J765" s="1"/>
  <c r="L765" s="1"/>
  <c r="S767"/>
  <c r="W767" s="1"/>
  <c r="D767"/>
  <c r="F767" s="1"/>
  <c r="C767"/>
  <c r="S741"/>
  <c r="W741" s="1"/>
  <c r="D741"/>
  <c r="C741"/>
  <c r="S763"/>
  <c r="W763" s="1"/>
  <c r="D763"/>
  <c r="C763"/>
  <c r="G763" s="1"/>
  <c r="I763" s="1"/>
  <c r="K763" s="1"/>
  <c r="S761"/>
  <c r="W761" s="1"/>
  <c r="D761"/>
  <c r="E761" s="1"/>
  <c r="C761"/>
  <c r="S117"/>
  <c r="W117" s="1"/>
  <c r="D117"/>
  <c r="F117" s="1"/>
  <c r="C117"/>
  <c r="H117" s="1"/>
  <c r="J117" s="1"/>
  <c r="L117" s="1"/>
  <c r="S118"/>
  <c r="W118" s="1"/>
  <c r="D118"/>
  <c r="F118" s="1"/>
  <c r="C118"/>
  <c r="S376"/>
  <c r="W376" s="1"/>
  <c r="H376"/>
  <c r="J376" s="1"/>
  <c r="L376" s="1"/>
  <c r="D376"/>
  <c r="C376"/>
  <c r="G376" s="1"/>
  <c r="I376" s="1"/>
  <c r="K376" s="1"/>
  <c r="S375"/>
  <c r="W375" s="1"/>
  <c r="D375"/>
  <c r="F375" s="1"/>
  <c r="C375"/>
  <c r="H375" s="1"/>
  <c r="J375" s="1"/>
  <c r="L375" s="1"/>
  <c r="S449"/>
  <c r="W449" s="1"/>
  <c r="D449"/>
  <c r="F449" s="1"/>
  <c r="C449"/>
  <c r="H449" s="1"/>
  <c r="J449" s="1"/>
  <c r="L449" s="1"/>
  <c r="S408"/>
  <c r="W408" s="1"/>
  <c r="D408"/>
  <c r="F408" s="1"/>
  <c r="C408"/>
  <c r="H408" s="1"/>
  <c r="J408" s="1"/>
  <c r="L408" s="1"/>
  <c r="S821"/>
  <c r="W821" s="1"/>
  <c r="D821"/>
  <c r="F821" s="1"/>
  <c r="C821"/>
  <c r="H821" s="1"/>
  <c r="J821" s="1"/>
  <c r="L821" s="1"/>
  <c r="S820"/>
  <c r="W820" s="1"/>
  <c r="D820"/>
  <c r="F820" s="1"/>
  <c r="C820"/>
  <c r="H820" s="1"/>
  <c r="J820" s="1"/>
  <c r="L820" s="1"/>
  <c r="S246"/>
  <c r="W246" s="1"/>
  <c r="D246"/>
  <c r="F246" s="1"/>
  <c r="C246"/>
  <c r="H246" s="1"/>
  <c r="J246" s="1"/>
  <c r="L246" s="1"/>
  <c r="S112"/>
  <c r="W112" s="1"/>
  <c r="D112"/>
  <c r="F112" s="1"/>
  <c r="C112"/>
  <c r="S552"/>
  <c r="W552" s="1"/>
  <c r="D552"/>
  <c r="C552"/>
  <c r="G552" s="1"/>
  <c r="I552" s="1"/>
  <c r="K552" s="1"/>
  <c r="S769"/>
  <c r="W769" s="1"/>
  <c r="D769"/>
  <c r="E769" s="1"/>
  <c r="C769"/>
  <c r="H769" s="1"/>
  <c r="J769" s="1"/>
  <c r="L769" s="1"/>
  <c r="S770"/>
  <c r="W770" s="1"/>
  <c r="D770"/>
  <c r="F770" s="1"/>
  <c r="C770"/>
  <c r="S228"/>
  <c r="W228" s="1"/>
  <c r="D228"/>
  <c r="F228" s="1"/>
  <c r="C228"/>
  <c r="S119"/>
  <c r="W119" s="1"/>
  <c r="D119"/>
  <c r="F119" s="1"/>
  <c r="C119"/>
  <c r="S154"/>
  <c r="W154" s="1"/>
  <c r="D154"/>
  <c r="F154" s="1"/>
  <c r="C154"/>
  <c r="S278"/>
  <c r="W278" s="1"/>
  <c r="D278"/>
  <c r="E278" s="1"/>
  <c r="C278"/>
  <c r="H278" s="1"/>
  <c r="J278" s="1"/>
  <c r="L278" s="1"/>
  <c r="S227"/>
  <c r="W227" s="1"/>
  <c r="D227"/>
  <c r="F227" s="1"/>
  <c r="C227"/>
  <c r="H227" s="1"/>
  <c r="J227" s="1"/>
  <c r="L227" s="1"/>
  <c r="S556"/>
  <c r="W556" s="1"/>
  <c r="D556"/>
  <c r="F556" s="1"/>
  <c r="C556"/>
  <c r="S555"/>
  <c r="W555" s="1"/>
  <c r="D555"/>
  <c r="F555" s="1"/>
  <c r="C555"/>
  <c r="H555" s="1"/>
  <c r="J555" s="1"/>
  <c r="L555" s="1"/>
  <c r="S354"/>
  <c r="W354" s="1"/>
  <c r="D354"/>
  <c r="F354" s="1"/>
  <c r="C354"/>
  <c r="H354" s="1"/>
  <c r="J354" s="1"/>
  <c r="L354" s="1"/>
  <c r="S353"/>
  <c r="W353" s="1"/>
  <c r="D353"/>
  <c r="F353" s="1"/>
  <c r="C353"/>
  <c r="H353" s="1"/>
  <c r="J353" s="1"/>
  <c r="L353" s="1"/>
  <c r="S352"/>
  <c r="W352" s="1"/>
  <c r="D352"/>
  <c r="F352" s="1"/>
  <c r="C352"/>
  <c r="H352" s="1"/>
  <c r="J352" s="1"/>
  <c r="L352" s="1"/>
  <c r="S351"/>
  <c r="W351" s="1"/>
  <c r="D351"/>
  <c r="F351" s="1"/>
  <c r="C351"/>
  <c r="H351" s="1"/>
  <c r="J351" s="1"/>
  <c r="L351" s="1"/>
  <c r="S384"/>
  <c r="W384" s="1"/>
  <c r="D384"/>
  <c r="F384" s="1"/>
  <c r="C384"/>
  <c r="G384" s="1"/>
  <c r="I384" s="1"/>
  <c r="K384" s="1"/>
  <c r="S264"/>
  <c r="W264" s="1"/>
  <c r="D264"/>
  <c r="C264"/>
  <c r="H264" s="1"/>
  <c r="J264" s="1"/>
  <c r="L264" s="1"/>
  <c r="S829"/>
  <c r="W829" s="1"/>
  <c r="D829"/>
  <c r="F829" s="1"/>
  <c r="C829"/>
  <c r="H829" s="1"/>
  <c r="J829" s="1"/>
  <c r="L829" s="1"/>
  <c r="S760"/>
  <c r="W760" s="1"/>
  <c r="D760"/>
  <c r="F760" s="1"/>
  <c r="C760"/>
  <c r="G760" s="1"/>
  <c r="I760" s="1"/>
  <c r="K760" s="1"/>
  <c r="S731"/>
  <c r="W731" s="1"/>
  <c r="D731"/>
  <c r="C731"/>
  <c r="H731" s="1"/>
  <c r="J731" s="1"/>
  <c r="L731" s="1"/>
  <c r="S759"/>
  <c r="W759" s="1"/>
  <c r="D759"/>
  <c r="F759" s="1"/>
  <c r="C759"/>
  <c r="H759" s="1"/>
  <c r="J759" s="1"/>
  <c r="L759" s="1"/>
  <c r="S730"/>
  <c r="W730" s="1"/>
  <c r="D730"/>
  <c r="F730" s="1"/>
  <c r="C730"/>
  <c r="H730" s="1"/>
  <c r="J730" s="1"/>
  <c r="L730" s="1"/>
  <c r="S448"/>
  <c r="W448" s="1"/>
  <c r="D448"/>
  <c r="F448" s="1"/>
  <c r="C448"/>
  <c r="H448" s="1"/>
  <c r="J448" s="1"/>
  <c r="L448" s="1"/>
  <c r="S437"/>
  <c r="W437" s="1"/>
  <c r="D437"/>
  <c r="F437" s="1"/>
  <c r="C437"/>
  <c r="H437" s="1"/>
  <c r="J437" s="1"/>
  <c r="L437" s="1"/>
  <c r="S718"/>
  <c r="W718" s="1"/>
  <c r="D718"/>
  <c r="F718" s="1"/>
  <c r="C718"/>
  <c r="G718" s="1"/>
  <c r="I718" s="1"/>
  <c r="K718" s="1"/>
  <c r="S758"/>
  <c r="W758" s="1"/>
  <c r="D758"/>
  <c r="E758" s="1"/>
  <c r="C758"/>
  <c r="H758" s="1"/>
  <c r="J758" s="1"/>
  <c r="L758" s="1"/>
  <c r="S717"/>
  <c r="W717" s="1"/>
  <c r="D717"/>
  <c r="F717" s="1"/>
  <c r="C717"/>
  <c r="H717" s="1"/>
  <c r="J717" s="1"/>
  <c r="L717" s="1"/>
  <c r="S689"/>
  <c r="W689" s="1"/>
  <c r="D689"/>
  <c r="F689" s="1"/>
  <c r="C689"/>
  <c r="H689" s="1"/>
  <c r="J689" s="1"/>
  <c r="L689" s="1"/>
  <c r="S652"/>
  <c r="W652" s="1"/>
  <c r="D652"/>
  <c r="F652" s="1"/>
  <c r="C652"/>
  <c r="G652" s="1"/>
  <c r="I652" s="1"/>
  <c r="K652" s="1"/>
  <c r="S489"/>
  <c r="W489" s="1"/>
  <c r="D489"/>
  <c r="E489" s="1"/>
  <c r="C489"/>
  <c r="H489" s="1"/>
  <c r="J489" s="1"/>
  <c r="L489" s="1"/>
  <c r="S488"/>
  <c r="W488" s="1"/>
  <c r="D488"/>
  <c r="F488" s="1"/>
  <c r="C488"/>
  <c r="H488" s="1"/>
  <c r="J488" s="1"/>
  <c r="L488" s="1"/>
  <c r="S115"/>
  <c r="W115" s="1"/>
  <c r="D115"/>
  <c r="F115" s="1"/>
  <c r="C115"/>
  <c r="H115" s="1"/>
  <c r="J115" s="1"/>
  <c r="L115" s="1"/>
  <c r="S137"/>
  <c r="W137" s="1"/>
  <c r="D137"/>
  <c r="F137" s="1"/>
  <c r="C137"/>
  <c r="H137" s="1"/>
  <c r="J137" s="1"/>
  <c r="L137" s="1"/>
  <c r="S136"/>
  <c r="W136" s="1"/>
  <c r="D136"/>
  <c r="F136" s="1"/>
  <c r="C136"/>
  <c r="H136" s="1"/>
  <c r="J136" s="1"/>
  <c r="L136" s="1"/>
  <c r="S299"/>
  <c r="W299" s="1"/>
  <c r="D299"/>
  <c r="F299" s="1"/>
  <c r="C299"/>
  <c r="H299" s="1"/>
  <c r="J299" s="1"/>
  <c r="L299" s="1"/>
  <c r="E12"/>
  <c r="S12"/>
  <c r="W12" s="1"/>
  <c r="D12"/>
  <c r="F12" s="1"/>
  <c r="C12"/>
  <c r="H12" s="1"/>
  <c r="J12" s="1"/>
  <c r="L12" s="1"/>
  <c r="S243"/>
  <c r="W243" s="1"/>
  <c r="D243"/>
  <c r="F243" s="1"/>
  <c r="C243"/>
  <c r="H243" s="1"/>
  <c r="J243" s="1"/>
  <c r="L243" s="1"/>
  <c r="E130"/>
  <c r="S130"/>
  <c r="W130" s="1"/>
  <c r="D130"/>
  <c r="F130" s="1"/>
  <c r="C130"/>
  <c r="H130" s="1"/>
  <c r="J130" s="1"/>
  <c r="L130" s="1"/>
  <c r="S284"/>
  <c r="W284" s="1"/>
  <c r="D284"/>
  <c r="F284" s="1"/>
  <c r="C284"/>
  <c r="G284" s="1"/>
  <c r="I284" s="1"/>
  <c r="K284" s="1"/>
  <c r="S757"/>
  <c r="W757" s="1"/>
  <c r="D757"/>
  <c r="E757" s="1"/>
  <c r="C757"/>
  <c r="H757" s="1"/>
  <c r="J757" s="1"/>
  <c r="L757" s="1"/>
  <c r="S756"/>
  <c r="W756" s="1"/>
  <c r="D756"/>
  <c r="F756" s="1"/>
  <c r="C756"/>
  <c r="H756" s="1"/>
  <c r="J756" s="1"/>
  <c r="L756" s="1"/>
  <c r="S825"/>
  <c r="W825" s="1"/>
  <c r="D825"/>
  <c r="F825" s="1"/>
  <c r="C825"/>
  <c r="H825" s="1"/>
  <c r="J825" s="1"/>
  <c r="L825" s="1"/>
  <c r="S318"/>
  <c r="W318" s="1"/>
  <c r="D318"/>
  <c r="F318" s="1"/>
  <c r="C318"/>
  <c r="G318" s="1"/>
  <c r="I318" s="1"/>
  <c r="K318" s="1"/>
  <c r="S554"/>
  <c r="W554" s="1"/>
  <c r="D554"/>
  <c r="E554" s="1"/>
  <c r="C554"/>
  <c r="H554" s="1"/>
  <c r="J554" s="1"/>
  <c r="L554" s="1"/>
  <c r="S6"/>
  <c r="W6" s="1"/>
  <c r="D6"/>
  <c r="F6" s="1"/>
  <c r="C6"/>
  <c r="G6" s="1"/>
  <c r="I6" s="1"/>
  <c r="K6" s="1"/>
  <c r="S139"/>
  <c r="W139" s="1"/>
  <c r="D139"/>
  <c r="E139" s="1"/>
  <c r="C139"/>
  <c r="H139" s="1"/>
  <c r="J139" s="1"/>
  <c r="L139" s="1"/>
  <c r="S559"/>
  <c r="W559" s="1"/>
  <c r="D559"/>
  <c r="F559" s="1"/>
  <c r="C559"/>
  <c r="G559" s="1"/>
  <c r="I559" s="1"/>
  <c r="K559" s="1"/>
  <c r="S5"/>
  <c r="W5" s="1"/>
  <c r="D5"/>
  <c r="E5" s="1"/>
  <c r="C5"/>
  <c r="H5" s="1"/>
  <c r="J5" s="1"/>
  <c r="L5" s="1"/>
  <c r="S329"/>
  <c r="W329" s="1"/>
  <c r="D329"/>
  <c r="F329" s="1"/>
  <c r="C329"/>
  <c r="H329" s="1"/>
  <c r="J329" s="1"/>
  <c r="L329" s="1"/>
  <c r="S463"/>
  <c r="W463" s="1"/>
  <c r="D463"/>
  <c r="F463" s="1"/>
  <c r="C463"/>
  <c r="H463" s="1"/>
  <c r="J463" s="1"/>
  <c r="L463" s="1"/>
  <c r="S65"/>
  <c r="W65" s="1"/>
  <c r="D65"/>
  <c r="F65" s="1"/>
  <c r="C65"/>
  <c r="G65" s="1"/>
  <c r="I65" s="1"/>
  <c r="K65" s="1"/>
  <c r="S533"/>
  <c r="W533" s="1"/>
  <c r="D533"/>
  <c r="F533" s="1"/>
  <c r="C533"/>
  <c r="H533" s="1"/>
  <c r="J533" s="1"/>
  <c r="L533" s="1"/>
  <c r="S755"/>
  <c r="W755" s="1"/>
  <c r="D755"/>
  <c r="F755" s="1"/>
  <c r="C755"/>
  <c r="G755" s="1"/>
  <c r="I755" s="1"/>
  <c r="K755" s="1"/>
  <c r="S750"/>
  <c r="W750" s="1"/>
  <c r="D750"/>
  <c r="E750" s="1"/>
  <c r="C750"/>
  <c r="H750" s="1"/>
  <c r="J750" s="1"/>
  <c r="L750" s="1"/>
  <c r="S753"/>
  <c r="W753" s="1"/>
  <c r="D753"/>
  <c r="F753" s="1"/>
  <c r="C753"/>
  <c r="H753" s="1"/>
  <c r="J753" s="1"/>
  <c r="L753" s="1"/>
  <c r="S754"/>
  <c r="W754" s="1"/>
  <c r="D754"/>
  <c r="F754" s="1"/>
  <c r="C754"/>
  <c r="G754" s="1"/>
  <c r="I754" s="1"/>
  <c r="K754" s="1"/>
  <c r="S749"/>
  <c r="W749" s="1"/>
  <c r="D749"/>
  <c r="E749" s="1"/>
  <c r="C749"/>
  <c r="H749" s="1"/>
  <c r="J749" s="1"/>
  <c r="L749" s="1"/>
  <c r="S751"/>
  <c r="W751" s="1"/>
  <c r="G751"/>
  <c r="I751" s="1"/>
  <c r="K751" s="1"/>
  <c r="D751"/>
  <c r="F751" s="1"/>
  <c r="C751"/>
  <c r="H751" s="1"/>
  <c r="J751" s="1"/>
  <c r="L751" s="1"/>
  <c r="S752"/>
  <c r="W752" s="1"/>
  <c r="D752"/>
  <c r="F752" s="1"/>
  <c r="C752"/>
  <c r="H752" s="1"/>
  <c r="J752" s="1"/>
  <c r="L752" s="1"/>
  <c r="S142"/>
  <c r="W142" s="1"/>
  <c r="D142"/>
  <c r="F142" s="1"/>
  <c r="C142"/>
  <c r="G142" s="1"/>
  <c r="I142" s="1"/>
  <c r="K142" s="1"/>
  <c r="S481"/>
  <c r="W481" s="1"/>
  <c r="D481"/>
  <c r="E481" s="1"/>
  <c r="C481"/>
  <c r="H481" s="1"/>
  <c r="J481" s="1"/>
  <c r="L481" s="1"/>
  <c r="S242"/>
  <c r="W242" s="1"/>
  <c r="D242"/>
  <c r="F242" s="1"/>
  <c r="C242"/>
  <c r="G242" s="1"/>
  <c r="I242" s="1"/>
  <c r="K242" s="1"/>
  <c r="S110"/>
  <c r="W110" s="1"/>
  <c r="D110"/>
  <c r="F110" s="1"/>
  <c r="C110"/>
  <c r="H110" s="1"/>
  <c r="J110" s="1"/>
  <c r="L110" s="1"/>
  <c r="S109"/>
  <c r="W109" s="1"/>
  <c r="D109"/>
  <c r="F109" s="1"/>
  <c r="C109"/>
  <c r="H109" s="1"/>
  <c r="J109" s="1"/>
  <c r="L109" s="1"/>
  <c r="S602"/>
  <c r="W602" s="1"/>
  <c r="D602"/>
  <c r="F602" s="1"/>
  <c r="C602"/>
  <c r="G602" s="1"/>
  <c r="I602" s="1"/>
  <c r="K602" s="1"/>
  <c r="S99"/>
  <c r="W99" s="1"/>
  <c r="D99"/>
  <c r="F99" s="1"/>
  <c r="C99"/>
  <c r="H99" s="1"/>
  <c r="J99" s="1"/>
  <c r="L99" s="1"/>
  <c r="S98"/>
  <c r="W98" s="1"/>
  <c r="D98"/>
  <c r="F98" s="1"/>
  <c r="C98"/>
  <c r="G98" s="1"/>
  <c r="I98" s="1"/>
  <c r="K98" s="1"/>
  <c r="S447"/>
  <c r="W447" s="1"/>
  <c r="D447"/>
  <c r="E447" s="1"/>
  <c r="C447"/>
  <c r="H447" s="1"/>
  <c r="J447" s="1"/>
  <c r="L447" s="1"/>
  <c r="S446"/>
  <c r="W446" s="1"/>
  <c r="D446"/>
  <c r="F446" s="1"/>
  <c r="C446"/>
  <c r="H446" s="1"/>
  <c r="J446" s="1"/>
  <c r="L446" s="1"/>
  <c r="S445"/>
  <c r="W445" s="1"/>
  <c r="D445"/>
  <c r="F445" s="1"/>
  <c r="C445"/>
  <c r="H445" s="1"/>
  <c r="J445" s="1"/>
  <c r="L445" s="1"/>
  <c r="S328"/>
  <c r="W328" s="1"/>
  <c r="D328"/>
  <c r="F328" s="1"/>
  <c r="C328"/>
  <c r="G328" s="1"/>
  <c r="I328" s="1"/>
  <c r="K328" s="1"/>
  <c r="S412"/>
  <c r="W412" s="1"/>
  <c r="D412"/>
  <c r="E412" s="1"/>
  <c r="C412"/>
  <c r="H412" s="1"/>
  <c r="J412" s="1"/>
  <c r="L412" s="1"/>
  <c r="S411"/>
  <c r="W411" s="1"/>
  <c r="D411"/>
  <c r="F411" s="1"/>
  <c r="C411"/>
  <c r="H411" s="1"/>
  <c r="J411" s="1"/>
  <c r="L411" s="1"/>
  <c r="S181"/>
  <c r="W181" s="1"/>
  <c r="D181"/>
  <c r="F181" s="1"/>
  <c r="C181"/>
  <c r="H181" s="1"/>
  <c r="J181" s="1"/>
  <c r="L181" s="1"/>
  <c r="S8"/>
  <c r="W8" s="1"/>
  <c r="D8"/>
  <c r="F8" s="1"/>
  <c r="C8"/>
  <c r="G8" s="1"/>
  <c r="I8" s="1"/>
  <c r="K8" s="1"/>
  <c r="S370"/>
  <c r="W370" s="1"/>
  <c r="D370"/>
  <c r="E370" s="1"/>
  <c r="C370"/>
  <c r="H370" s="1"/>
  <c r="J370" s="1"/>
  <c r="L370" s="1"/>
  <c r="S294"/>
  <c r="W294" s="1"/>
  <c r="D294"/>
  <c r="F294" s="1"/>
  <c r="C294"/>
  <c r="H294" s="1"/>
  <c r="J294" s="1"/>
  <c r="L294" s="1"/>
  <c r="S293"/>
  <c r="W293" s="1"/>
  <c r="D293"/>
  <c r="F293" s="1"/>
  <c r="C293"/>
  <c r="G293" s="1"/>
  <c r="I293" s="1"/>
  <c r="K293" s="1"/>
  <c r="S551"/>
  <c r="W551" s="1"/>
  <c r="D551"/>
  <c r="E551" s="1"/>
  <c r="C551"/>
  <c r="H551" s="1"/>
  <c r="J551" s="1"/>
  <c r="L551" s="1"/>
  <c r="S721"/>
  <c r="W721" s="1"/>
  <c r="D721"/>
  <c r="F721" s="1"/>
  <c r="C721"/>
  <c r="H721" s="1"/>
  <c r="J721" s="1"/>
  <c r="L721" s="1"/>
  <c r="S592"/>
  <c r="W592" s="1"/>
  <c r="D592"/>
  <c r="F592" s="1"/>
  <c r="C592"/>
  <c r="H592" s="1"/>
  <c r="J592" s="1"/>
  <c r="L592" s="1"/>
  <c r="S720"/>
  <c r="W720" s="1"/>
  <c r="D720"/>
  <c r="F720" s="1"/>
  <c r="C720"/>
  <c r="G720" s="1"/>
  <c r="I720" s="1"/>
  <c r="K720" s="1"/>
  <c r="S7"/>
  <c r="W7" s="1"/>
  <c r="D7"/>
  <c r="E7" s="1"/>
  <c r="C7"/>
  <c r="H7" s="1"/>
  <c r="J7" s="1"/>
  <c r="L7" s="1"/>
  <c r="S68"/>
  <c r="W68" s="1"/>
  <c r="D68"/>
  <c r="F68" s="1"/>
  <c r="C68"/>
  <c r="H68" s="1"/>
  <c r="J68" s="1"/>
  <c r="L68" s="1"/>
  <c r="S66"/>
  <c r="W66" s="1"/>
  <c r="D66"/>
  <c r="F66" s="1"/>
  <c r="C66"/>
  <c r="H66" s="1"/>
  <c r="J66" s="1"/>
  <c r="L66" s="1"/>
  <c r="S67"/>
  <c r="W67" s="1"/>
  <c r="D67"/>
  <c r="F67" s="1"/>
  <c r="C67"/>
  <c r="G67" s="1"/>
  <c r="I67" s="1"/>
  <c r="K67" s="1"/>
  <c r="S82"/>
  <c r="W82" s="1"/>
  <c r="D82"/>
  <c r="E82" s="1"/>
  <c r="C82"/>
  <c r="H82" s="1"/>
  <c r="J82" s="1"/>
  <c r="L82" s="1"/>
  <c r="S462"/>
  <c r="W462" s="1"/>
  <c r="D462"/>
  <c r="F462" s="1"/>
  <c r="C462"/>
  <c r="G462" s="1"/>
  <c r="I462" s="1"/>
  <c r="K462" s="1"/>
  <c r="S273"/>
  <c r="W273" s="1"/>
  <c r="D273"/>
  <c r="F273" s="1"/>
  <c r="C273"/>
  <c r="G273" s="1"/>
  <c r="I273" s="1"/>
  <c r="K273" s="1"/>
  <c r="S685"/>
  <c r="W685" s="1"/>
  <c r="D685"/>
  <c r="E685" s="1"/>
  <c r="C685"/>
  <c r="H685" s="1"/>
  <c r="J685" s="1"/>
  <c r="L685" s="1"/>
  <c r="S748"/>
  <c r="D748"/>
  <c r="F748" s="1"/>
  <c r="C748"/>
  <c r="G748" s="1"/>
  <c r="I748" s="1"/>
  <c r="K748" s="1"/>
  <c r="E155" i="8"/>
  <c r="H155" s="1"/>
  <c r="E154"/>
  <c r="H154" s="1"/>
  <c r="E153"/>
  <c r="H153" s="1"/>
  <c r="E152"/>
  <c r="H152" s="1"/>
  <c r="E151"/>
  <c r="H151" s="1"/>
  <c r="E150"/>
  <c r="H150" s="1"/>
  <c r="E149"/>
  <c r="H149" s="1"/>
  <c r="E148"/>
  <c r="H148" s="1"/>
  <c r="E147"/>
  <c r="H147" s="1"/>
  <c r="E146"/>
  <c r="H146" s="1"/>
  <c r="E145"/>
  <c r="H145" s="1"/>
  <c r="E144"/>
  <c r="H144" s="1"/>
  <c r="E143"/>
  <c r="H143" s="1"/>
  <c r="E142"/>
  <c r="H142" s="1"/>
  <c r="E141"/>
  <c r="H141" s="1"/>
  <c r="E140"/>
  <c r="H140" s="1"/>
  <c r="E139"/>
  <c r="H139" s="1"/>
  <c r="E138"/>
  <c r="H138" s="1"/>
  <c r="E137"/>
  <c r="H137" s="1"/>
  <c r="E136"/>
  <c r="H136" s="1"/>
  <c r="E135"/>
  <c r="H135" s="1"/>
  <c r="E134"/>
  <c r="H134" s="1"/>
  <c r="E133"/>
  <c r="H133" s="1"/>
  <c r="E132"/>
  <c r="H132" s="1"/>
  <c r="E131"/>
  <c r="H131" s="1"/>
  <c r="E130"/>
  <c r="H130" s="1"/>
  <c r="E129"/>
  <c r="H129" s="1"/>
  <c r="E128"/>
  <c r="H128" s="1"/>
  <c r="E127"/>
  <c r="H127" s="1"/>
  <c r="E126"/>
  <c r="H126" s="1"/>
  <c r="E125"/>
  <c r="H125" s="1"/>
  <c r="E124"/>
  <c r="H124" s="1"/>
  <c r="E123"/>
  <c r="H123" s="1"/>
  <c r="E122"/>
  <c r="H122" s="1"/>
  <c r="E121"/>
  <c r="H121" s="1"/>
  <c r="E120"/>
  <c r="H120" s="1"/>
  <c r="E119"/>
  <c r="H119" s="1"/>
  <c r="E118"/>
  <c r="H118" s="1"/>
  <c r="E117"/>
  <c r="H117" s="1"/>
  <c r="E116"/>
  <c r="H116" s="1"/>
  <c r="E115"/>
  <c r="H115" s="1"/>
  <c r="E114"/>
  <c r="H114" s="1"/>
  <c r="E113"/>
  <c r="H113" s="1"/>
  <c r="E112"/>
  <c r="H112" s="1"/>
  <c r="E111"/>
  <c r="H111" s="1"/>
  <c r="E110"/>
  <c r="H110" s="1"/>
  <c r="E109"/>
  <c r="H109" s="1"/>
  <c r="E108"/>
  <c r="H108" s="1"/>
  <c r="E107"/>
  <c r="H107" s="1"/>
  <c r="E106"/>
  <c r="H106" s="1"/>
  <c r="E105"/>
  <c r="H105" s="1"/>
  <c r="E104"/>
  <c r="H104" s="1"/>
  <c r="E103"/>
  <c r="H103" s="1"/>
  <c r="E102"/>
  <c r="H102" s="1"/>
  <c r="E101"/>
  <c r="H101" s="1"/>
  <c r="E100"/>
  <c r="H100" s="1"/>
  <c r="E99"/>
  <c r="H99" s="1"/>
  <c r="E98"/>
  <c r="H98" s="1"/>
  <c r="E97"/>
  <c r="H97" s="1"/>
  <c r="E96"/>
  <c r="H96" s="1"/>
  <c r="E95"/>
  <c r="H95" s="1"/>
  <c r="E94"/>
  <c r="H94" s="1"/>
  <c r="E93"/>
  <c r="H93" s="1"/>
  <c r="E92"/>
  <c r="H92" s="1"/>
  <c r="E91"/>
  <c r="H91" s="1"/>
  <c r="E90"/>
  <c r="H90" s="1"/>
  <c r="E89"/>
  <c r="H89" s="1"/>
  <c r="E88"/>
  <c r="H88" s="1"/>
  <c r="E87"/>
  <c r="H87" s="1"/>
  <c r="E86"/>
  <c r="H86" s="1"/>
  <c r="E85"/>
  <c r="H85" s="1"/>
  <c r="E84"/>
  <c r="H84" s="1"/>
  <c r="E83"/>
  <c r="H83" s="1"/>
  <c r="E82"/>
  <c r="H82" s="1"/>
  <c r="E81"/>
  <c r="H81" s="1"/>
  <c r="E80"/>
  <c r="H80" s="1"/>
  <c r="E79"/>
  <c r="H79" s="1"/>
  <c r="E78"/>
  <c r="H78" s="1"/>
  <c r="E77"/>
  <c r="H77" s="1"/>
  <c r="E76"/>
  <c r="H76" s="1"/>
  <c r="E75"/>
  <c r="H75" s="1"/>
  <c r="E74"/>
  <c r="H74" s="1"/>
  <c r="E73"/>
  <c r="H73" s="1"/>
  <c r="E72"/>
  <c r="H72" s="1"/>
  <c r="E71"/>
  <c r="H71" s="1"/>
  <c r="E70"/>
  <c r="H70" s="1"/>
  <c r="E69"/>
  <c r="H69" s="1"/>
  <c r="E68"/>
  <c r="H68" s="1"/>
  <c r="E67"/>
  <c r="H67" s="1"/>
  <c r="E66"/>
  <c r="H66" s="1"/>
  <c r="E65"/>
  <c r="H65" s="1"/>
  <c r="E64"/>
  <c r="H64" s="1"/>
  <c r="E63"/>
  <c r="H63" s="1"/>
  <c r="E62"/>
  <c r="H62" s="1"/>
  <c r="E61"/>
  <c r="H61" s="1"/>
  <c r="E60"/>
  <c r="H60" s="1"/>
  <c r="E59"/>
  <c r="H59" s="1"/>
  <c r="E58"/>
  <c r="H58" s="1"/>
  <c r="E57"/>
  <c r="H57" s="1"/>
  <c r="E56"/>
  <c r="H56" s="1"/>
  <c r="E55"/>
  <c r="H55" s="1"/>
  <c r="E54"/>
  <c r="H54" s="1"/>
  <c r="E53"/>
  <c r="H53" s="1"/>
  <c r="E52"/>
  <c r="H52" s="1"/>
  <c r="E51"/>
  <c r="H51" s="1"/>
  <c r="E50"/>
  <c r="H50" s="1"/>
  <c r="E49"/>
  <c r="H49" s="1"/>
  <c r="E48"/>
  <c r="H48" s="1"/>
  <c r="E47"/>
  <c r="H47" s="1"/>
  <c r="E46"/>
  <c r="H46" s="1"/>
  <c r="E45"/>
  <c r="H45" s="1"/>
  <c r="E44"/>
  <c r="H44" s="1"/>
  <c r="E43"/>
  <c r="H43" s="1"/>
  <c r="E42"/>
  <c r="H42" s="1"/>
  <c r="E41"/>
  <c r="H41" s="1"/>
  <c r="E40"/>
  <c r="H40" s="1"/>
  <c r="E39"/>
  <c r="H39" s="1"/>
  <c r="E38"/>
  <c r="H38" s="1"/>
  <c r="E37"/>
  <c r="H37" s="1"/>
  <c r="E36"/>
  <c r="H36" s="1"/>
  <c r="E35"/>
  <c r="H35" s="1"/>
  <c r="E34"/>
  <c r="H34" s="1"/>
  <c r="E33"/>
  <c r="H33" s="1"/>
  <c r="E32"/>
  <c r="H32" s="1"/>
  <c r="E31"/>
  <c r="H31" s="1"/>
  <c r="E30"/>
  <c r="H30" s="1"/>
  <c r="E29"/>
  <c r="H29" s="1"/>
  <c r="E28"/>
  <c r="H28" s="1"/>
  <c r="E27"/>
  <c r="H27" s="1"/>
  <c r="E26"/>
  <c r="H26" s="1"/>
  <c r="E25"/>
  <c r="H25" s="1"/>
  <c r="E24"/>
  <c r="H24" s="1"/>
  <c r="E23"/>
  <c r="H23" s="1"/>
  <c r="E22"/>
  <c r="H22" s="1"/>
  <c r="E21"/>
  <c r="H21" s="1"/>
  <c r="E20"/>
  <c r="H20" s="1"/>
  <c r="E19"/>
  <c r="H19" s="1"/>
  <c r="E18"/>
  <c r="H18" s="1"/>
  <c r="E17"/>
  <c r="H17" s="1"/>
  <c r="E16"/>
  <c r="H16" s="1"/>
  <c r="E15"/>
  <c r="H15" s="1"/>
  <c r="E14"/>
  <c r="H14" s="1"/>
  <c r="E13"/>
  <c r="H13" s="1"/>
  <c r="E12"/>
  <c r="H12" s="1"/>
  <c r="E11"/>
  <c r="H11" s="1"/>
  <c r="E10"/>
  <c r="H10" s="1"/>
  <c r="E9"/>
  <c r="H9" s="1"/>
  <c r="E8"/>
  <c r="H8" s="1"/>
  <c r="E7"/>
  <c r="H7" s="1"/>
  <c r="E6"/>
  <c r="H6" s="1"/>
  <c r="E5"/>
  <c r="H5" s="1"/>
  <c r="E4"/>
  <c r="H4" s="1"/>
  <c r="E3"/>
  <c r="H3" s="1"/>
  <c r="C1046" i="3"/>
  <c r="C1045"/>
  <c r="C1044"/>
  <c r="C1043"/>
  <c r="C1042"/>
  <c r="C1041"/>
  <c r="C1040"/>
  <c r="C1039"/>
  <c r="C1038"/>
  <c r="C1037"/>
  <c r="C1036"/>
  <c r="C1035"/>
  <c r="C1034"/>
  <c r="C1033"/>
  <c r="C1032"/>
  <c r="C1031"/>
  <c r="C1030"/>
  <c r="C1029"/>
  <c r="C1028"/>
  <c r="C1027"/>
  <c r="C1026"/>
  <c r="C1025"/>
  <c r="C1024"/>
  <c r="C1023"/>
  <c r="C1022"/>
  <c r="C1021"/>
  <c r="C1020"/>
  <c r="C1019"/>
  <c r="C1018"/>
  <c r="C1017"/>
  <c r="C1016"/>
  <c r="C1015"/>
  <c r="C1014"/>
  <c r="C1013"/>
  <c r="C1012"/>
  <c r="C1011"/>
  <c r="C1010"/>
  <c r="C1009"/>
  <c r="C1008"/>
  <c r="C1007"/>
  <c r="C1006"/>
  <c r="C1005"/>
  <c r="C1004"/>
  <c r="C100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2"/>
  <c r="P4162" i="2"/>
  <c r="C4162"/>
  <c r="P4161"/>
  <c r="C4161"/>
  <c r="P4160"/>
  <c r="C4160"/>
  <c r="P4159"/>
  <c r="C4159"/>
  <c r="P4158"/>
  <c r="C4158"/>
  <c r="P4157"/>
  <c r="C4157"/>
  <c r="P4156"/>
  <c r="C4156"/>
  <c r="P4155"/>
  <c r="C4155"/>
  <c r="P4154"/>
  <c r="C4154"/>
  <c r="P4153"/>
  <c r="C4153"/>
  <c r="P4152"/>
  <c r="C4152"/>
  <c r="P4151"/>
  <c r="C4151"/>
  <c r="P4150"/>
  <c r="C4150"/>
  <c r="P4149"/>
  <c r="C4149"/>
  <c r="P4148"/>
  <c r="C4148"/>
  <c r="P4147"/>
  <c r="C4147"/>
  <c r="P4146"/>
  <c r="C4146"/>
  <c r="P4145"/>
  <c r="C4145"/>
  <c r="P4144"/>
  <c r="C4144"/>
  <c r="P4143"/>
  <c r="C4143"/>
  <c r="P4142"/>
  <c r="C4142"/>
  <c r="P4141"/>
  <c r="C4141"/>
  <c r="P4140"/>
  <c r="C4140"/>
  <c r="P4139"/>
  <c r="C4139"/>
  <c r="P4138"/>
  <c r="C4138"/>
  <c r="P4137"/>
  <c r="C4137"/>
  <c r="P4136"/>
  <c r="C4136"/>
  <c r="P4135"/>
  <c r="C4135"/>
  <c r="P4134"/>
  <c r="C4134"/>
  <c r="P4133"/>
  <c r="C4133"/>
  <c r="P4132"/>
  <c r="C4132"/>
  <c r="P4131"/>
  <c r="C4131"/>
  <c r="P4130"/>
  <c r="C4130"/>
  <c r="P4129"/>
  <c r="C4129"/>
  <c r="P4128"/>
  <c r="C4128"/>
  <c r="P4127"/>
  <c r="C4127"/>
  <c r="P4126"/>
  <c r="C4126"/>
  <c r="P4125"/>
  <c r="C4125"/>
  <c r="P4124"/>
  <c r="C4124"/>
  <c r="P4123"/>
  <c r="C4123"/>
  <c r="P4122"/>
  <c r="C4122"/>
  <c r="P4121"/>
  <c r="C4121"/>
  <c r="P4120"/>
  <c r="C4120"/>
  <c r="P4119"/>
  <c r="C4119"/>
  <c r="P4118"/>
  <c r="C4118"/>
  <c r="P4117"/>
  <c r="C4117"/>
  <c r="P4116"/>
  <c r="C4116"/>
  <c r="P4115"/>
  <c r="C4115"/>
  <c r="P4114"/>
  <c r="C4114"/>
  <c r="P4113"/>
  <c r="C4113"/>
  <c r="P4112"/>
  <c r="C4112"/>
  <c r="P4111"/>
  <c r="C4111"/>
  <c r="P4110"/>
  <c r="C4110"/>
  <c r="P4109"/>
  <c r="C4109"/>
  <c r="P4108"/>
  <c r="C4108"/>
  <c r="P4107"/>
  <c r="C4107"/>
  <c r="P4106"/>
  <c r="C4106"/>
  <c r="P4105"/>
  <c r="C4105"/>
  <c r="P4104"/>
  <c r="C4104"/>
  <c r="P4103"/>
  <c r="C4103"/>
  <c r="P4102"/>
  <c r="C4102"/>
  <c r="P4101"/>
  <c r="C4101"/>
  <c r="P4100"/>
  <c r="C4100"/>
  <c r="P4099"/>
  <c r="C4099"/>
  <c r="P4098"/>
  <c r="C4098"/>
  <c r="P4097"/>
  <c r="C4097"/>
  <c r="P4096"/>
  <c r="C4096"/>
  <c r="P4095"/>
  <c r="C4095"/>
  <c r="P4094"/>
  <c r="C4094"/>
  <c r="P4093"/>
  <c r="C4093"/>
  <c r="P4092"/>
  <c r="C4092"/>
  <c r="P4091"/>
  <c r="C4091"/>
  <c r="P4090"/>
  <c r="C4090"/>
  <c r="P4089"/>
  <c r="C4089"/>
  <c r="P4088"/>
  <c r="C4088"/>
  <c r="P4087"/>
  <c r="C4087"/>
  <c r="P4086"/>
  <c r="C4086"/>
  <c r="P4085"/>
  <c r="C4085"/>
  <c r="P4084"/>
  <c r="C4084"/>
  <c r="P4083"/>
  <c r="C4083"/>
  <c r="P4082"/>
  <c r="C4082"/>
  <c r="P4081"/>
  <c r="C4081"/>
  <c r="P4080"/>
  <c r="C4080"/>
  <c r="P4079"/>
  <c r="C4079"/>
  <c r="P4078"/>
  <c r="C4078"/>
  <c r="P4077"/>
  <c r="C4077"/>
  <c r="P4076"/>
  <c r="C4076"/>
  <c r="P4075"/>
  <c r="C4075"/>
  <c r="P4074"/>
  <c r="C4074"/>
  <c r="P4073"/>
  <c r="C4073"/>
  <c r="P4072"/>
  <c r="C4072"/>
  <c r="P4071"/>
  <c r="C4071"/>
  <c r="P4070"/>
  <c r="C4070"/>
  <c r="P4069"/>
  <c r="C4069"/>
  <c r="P4068"/>
  <c r="C4068"/>
  <c r="P4067"/>
  <c r="C4067"/>
  <c r="P4066"/>
  <c r="C4066"/>
  <c r="P4065"/>
  <c r="C4065"/>
  <c r="P4064"/>
  <c r="C4064"/>
  <c r="P4063"/>
  <c r="C4063"/>
  <c r="P4062"/>
  <c r="C4062"/>
  <c r="P4061"/>
  <c r="C4061"/>
  <c r="P4060"/>
  <c r="C4060"/>
  <c r="P4059"/>
  <c r="C4059"/>
  <c r="P4058"/>
  <c r="C4058"/>
  <c r="P4057"/>
  <c r="C4057"/>
  <c r="P4056"/>
  <c r="C4056"/>
  <c r="P4055"/>
  <c r="C4055"/>
  <c r="P4054"/>
  <c r="C4054"/>
  <c r="P4053"/>
  <c r="C4053"/>
  <c r="P4052"/>
  <c r="C4052"/>
  <c r="P4051"/>
  <c r="C4051"/>
  <c r="P4050"/>
  <c r="C4050"/>
  <c r="P4049"/>
  <c r="C4049"/>
  <c r="P4048"/>
  <c r="C4048"/>
  <c r="P4047"/>
  <c r="C4047"/>
  <c r="P4046"/>
  <c r="C4046"/>
  <c r="P4045"/>
  <c r="C4045"/>
  <c r="P4044"/>
  <c r="C4044"/>
  <c r="P4043"/>
  <c r="C4043"/>
  <c r="P4042"/>
  <c r="C4042"/>
  <c r="P4041"/>
  <c r="C4041"/>
  <c r="P4040"/>
  <c r="C4040"/>
  <c r="P4039"/>
  <c r="C4039"/>
  <c r="P4038"/>
  <c r="C4038"/>
  <c r="P4037"/>
  <c r="C4037"/>
  <c r="P4036"/>
  <c r="C4036"/>
  <c r="P4035"/>
  <c r="C4035"/>
  <c r="P4034"/>
  <c r="C4034"/>
  <c r="P4033"/>
  <c r="C4033"/>
  <c r="P4032"/>
  <c r="C4032"/>
  <c r="P4031"/>
  <c r="C4031"/>
  <c r="P4030"/>
  <c r="C4030"/>
  <c r="P4029"/>
  <c r="C4029"/>
  <c r="P4028"/>
  <c r="C4028"/>
  <c r="P4027"/>
  <c r="C4027"/>
  <c r="P4026"/>
  <c r="C4026"/>
  <c r="P4025"/>
  <c r="C4025"/>
  <c r="P4024"/>
  <c r="C4024"/>
  <c r="P4023"/>
  <c r="C4023"/>
  <c r="P4022"/>
  <c r="C4022"/>
  <c r="P4021"/>
  <c r="C4021"/>
  <c r="P4020"/>
  <c r="C4020"/>
  <c r="P4019"/>
  <c r="C4019"/>
  <c r="P4018"/>
  <c r="C4018"/>
  <c r="P4017"/>
  <c r="C4017"/>
  <c r="P4016"/>
  <c r="C4016"/>
  <c r="P4015"/>
  <c r="C4015"/>
  <c r="P4014"/>
  <c r="C4014"/>
  <c r="P4013"/>
  <c r="C4013"/>
  <c r="P4012"/>
  <c r="C4012"/>
  <c r="P4011"/>
  <c r="C4011"/>
  <c r="P4010"/>
  <c r="C4010"/>
  <c r="P4009"/>
  <c r="C4009"/>
  <c r="P4008"/>
  <c r="C4008"/>
  <c r="P4007"/>
  <c r="C4007"/>
  <c r="P4006"/>
  <c r="C4006"/>
  <c r="P4005"/>
  <c r="C4005"/>
  <c r="P4004"/>
  <c r="C4004"/>
  <c r="P4003"/>
  <c r="C4003"/>
  <c r="P4002"/>
  <c r="C4002"/>
  <c r="P4001"/>
  <c r="C4001"/>
  <c r="P4000"/>
  <c r="C4000"/>
  <c r="P3999"/>
  <c r="C3999"/>
  <c r="P3998"/>
  <c r="C3998"/>
  <c r="P3997"/>
  <c r="C3997"/>
  <c r="P3996"/>
  <c r="C3996"/>
  <c r="P3995"/>
  <c r="C3995"/>
  <c r="P3994"/>
  <c r="C3994"/>
  <c r="P3993"/>
  <c r="C3993"/>
  <c r="P3992"/>
  <c r="C3992"/>
  <c r="P3991"/>
  <c r="C3991"/>
  <c r="P3990"/>
  <c r="C3990"/>
  <c r="P3989"/>
  <c r="C3989"/>
  <c r="P3988"/>
  <c r="C3988"/>
  <c r="P3987"/>
  <c r="C3987"/>
  <c r="P3986"/>
  <c r="C3986"/>
  <c r="P3985"/>
  <c r="C3985"/>
  <c r="P3984"/>
  <c r="C3984"/>
  <c r="P3983"/>
  <c r="C3983"/>
  <c r="P3982"/>
  <c r="C3982"/>
  <c r="P3981"/>
  <c r="C3981"/>
  <c r="P3980"/>
  <c r="C3980"/>
  <c r="P3979"/>
  <c r="C3979"/>
  <c r="P3978"/>
  <c r="C3978"/>
  <c r="P3977"/>
  <c r="C3977"/>
  <c r="P3976"/>
  <c r="C3976"/>
  <c r="P3975"/>
  <c r="C3975"/>
  <c r="P3974"/>
  <c r="C3974"/>
  <c r="P3973"/>
  <c r="C3973"/>
  <c r="P3972"/>
  <c r="C3972"/>
  <c r="P3971"/>
  <c r="C3971"/>
  <c r="P3970"/>
  <c r="C3970"/>
  <c r="P3969"/>
  <c r="C3969"/>
  <c r="P3968"/>
  <c r="C3968"/>
  <c r="P3967"/>
  <c r="C3967"/>
  <c r="P3966"/>
  <c r="C3966"/>
  <c r="P3965"/>
  <c r="C3965"/>
  <c r="P3964"/>
  <c r="C3964"/>
  <c r="P3963"/>
  <c r="C3963"/>
  <c r="P3962"/>
  <c r="C3962"/>
  <c r="P3961"/>
  <c r="C3961"/>
  <c r="P3960"/>
  <c r="C3960"/>
  <c r="P3959"/>
  <c r="C3959"/>
  <c r="P3958"/>
  <c r="C3958"/>
  <c r="P3957"/>
  <c r="C3957"/>
  <c r="P3956"/>
  <c r="C3956"/>
  <c r="P3955"/>
  <c r="C3955"/>
  <c r="P3954"/>
  <c r="C3954"/>
  <c r="P3953"/>
  <c r="C3953"/>
  <c r="P3952"/>
  <c r="C3952"/>
  <c r="P3951"/>
  <c r="C3951"/>
  <c r="P3950"/>
  <c r="C3950"/>
  <c r="P3949"/>
  <c r="C3949"/>
  <c r="P3948"/>
  <c r="C3948"/>
  <c r="P3947"/>
  <c r="C3947"/>
  <c r="P3946"/>
  <c r="C3946"/>
  <c r="P3945"/>
  <c r="C3945"/>
  <c r="P3944"/>
  <c r="C3944"/>
  <c r="P3943"/>
  <c r="C3943"/>
  <c r="P3942"/>
  <c r="C3942"/>
  <c r="P3941"/>
  <c r="C3941"/>
  <c r="P3940"/>
  <c r="C3940"/>
  <c r="P3939"/>
  <c r="C3939"/>
  <c r="P3938"/>
  <c r="C3938"/>
  <c r="P3937"/>
  <c r="C3937"/>
  <c r="P3936"/>
  <c r="C3936"/>
  <c r="P3935"/>
  <c r="C3935"/>
  <c r="P3934"/>
  <c r="C3934"/>
  <c r="P3933"/>
  <c r="C3933"/>
  <c r="P3932"/>
  <c r="C3932"/>
  <c r="P3931"/>
  <c r="C3931"/>
  <c r="P3930"/>
  <c r="C3930"/>
  <c r="P3929"/>
  <c r="C3929"/>
  <c r="P3928"/>
  <c r="C3928"/>
  <c r="P3927"/>
  <c r="C3927"/>
  <c r="P3926"/>
  <c r="C3926"/>
  <c r="P3925"/>
  <c r="C3925"/>
  <c r="P3924"/>
  <c r="C3924"/>
  <c r="P3923"/>
  <c r="C3923"/>
  <c r="P3922"/>
  <c r="C3922"/>
  <c r="P3921"/>
  <c r="C3921"/>
  <c r="P3920"/>
  <c r="C3920"/>
  <c r="P3919"/>
  <c r="C3919"/>
  <c r="P3918"/>
  <c r="C3918"/>
  <c r="P3917"/>
  <c r="C3917"/>
  <c r="P3916"/>
  <c r="C3916"/>
  <c r="P3915"/>
  <c r="C3915"/>
  <c r="P3914"/>
  <c r="C3914"/>
  <c r="P3913"/>
  <c r="C3913"/>
  <c r="P3912"/>
  <c r="C3912"/>
  <c r="P3911"/>
  <c r="C3911"/>
  <c r="P3910"/>
  <c r="C3910"/>
  <c r="P3909"/>
  <c r="C3909"/>
  <c r="P3908"/>
  <c r="C3908"/>
  <c r="P3907"/>
  <c r="C3907"/>
  <c r="P3906"/>
  <c r="C3906"/>
  <c r="P3905"/>
  <c r="C3905"/>
  <c r="P3904"/>
  <c r="C3904"/>
  <c r="P3903"/>
  <c r="C3903"/>
  <c r="P3902"/>
  <c r="C3902"/>
  <c r="P3901"/>
  <c r="C3901"/>
  <c r="P3900"/>
  <c r="C3900"/>
  <c r="P3899"/>
  <c r="C3899"/>
  <c r="P3898"/>
  <c r="C3898"/>
  <c r="P3897"/>
  <c r="C3897"/>
  <c r="P3896"/>
  <c r="C3896"/>
  <c r="P3895"/>
  <c r="C3895"/>
  <c r="P3894"/>
  <c r="C3894"/>
  <c r="P3893"/>
  <c r="C3893"/>
  <c r="P3892"/>
  <c r="C3892"/>
  <c r="P3891"/>
  <c r="C3891"/>
  <c r="P3890"/>
  <c r="C3890"/>
  <c r="P3889"/>
  <c r="C3889"/>
  <c r="P3888"/>
  <c r="C3888"/>
  <c r="P3887"/>
  <c r="C3887"/>
  <c r="P3886"/>
  <c r="C3886"/>
  <c r="P3885"/>
  <c r="C3885"/>
  <c r="P3884"/>
  <c r="C3884"/>
  <c r="P3883"/>
  <c r="C3883"/>
  <c r="P3882"/>
  <c r="C3882"/>
  <c r="P3881"/>
  <c r="C3881"/>
  <c r="P3880"/>
  <c r="C3880"/>
  <c r="P3879"/>
  <c r="C3879"/>
  <c r="P3878"/>
  <c r="C3878"/>
  <c r="P3877"/>
  <c r="C3877"/>
  <c r="P3876"/>
  <c r="C3876"/>
  <c r="P3875"/>
  <c r="C3875"/>
  <c r="P3874"/>
  <c r="C3874"/>
  <c r="P3873"/>
  <c r="C3873"/>
  <c r="P3872"/>
  <c r="C3872"/>
  <c r="P3871"/>
  <c r="C3871"/>
  <c r="P3870"/>
  <c r="C3870"/>
  <c r="P3869"/>
  <c r="C3869"/>
  <c r="P3868"/>
  <c r="C3868"/>
  <c r="P3867"/>
  <c r="C3867"/>
  <c r="P3866"/>
  <c r="C3866"/>
  <c r="P3865"/>
  <c r="C3865"/>
  <c r="P3864"/>
  <c r="C3864"/>
  <c r="P3863"/>
  <c r="C3863"/>
  <c r="P3862"/>
  <c r="C3862"/>
  <c r="P3861"/>
  <c r="C3861"/>
  <c r="P3860"/>
  <c r="C3860"/>
  <c r="P3859"/>
  <c r="C3859"/>
  <c r="P3858"/>
  <c r="C3858"/>
  <c r="P3857"/>
  <c r="C3857"/>
  <c r="P3856"/>
  <c r="C3856"/>
  <c r="P3855"/>
  <c r="C3855"/>
  <c r="P3854"/>
  <c r="C3854"/>
  <c r="P3853"/>
  <c r="C3853"/>
  <c r="P3852"/>
  <c r="C3852"/>
  <c r="P3851"/>
  <c r="C3851"/>
  <c r="P3850"/>
  <c r="C3850"/>
  <c r="P3849"/>
  <c r="C3849"/>
  <c r="P3848"/>
  <c r="C3848"/>
  <c r="P3847"/>
  <c r="C3847"/>
  <c r="P3846"/>
  <c r="C3846"/>
  <c r="P3845"/>
  <c r="C3845"/>
  <c r="P3844"/>
  <c r="C3844"/>
  <c r="P3843"/>
  <c r="C3843"/>
  <c r="P3842"/>
  <c r="C3842"/>
  <c r="P3841"/>
  <c r="C3841"/>
  <c r="P3840"/>
  <c r="C3840"/>
  <c r="P3839"/>
  <c r="C3839"/>
  <c r="P3838"/>
  <c r="C3838"/>
  <c r="P3837"/>
  <c r="C3837"/>
  <c r="P3836"/>
  <c r="C3836"/>
  <c r="P3835"/>
  <c r="C3835"/>
  <c r="P3834"/>
  <c r="C3834"/>
  <c r="P3833"/>
  <c r="C3833"/>
  <c r="P3832"/>
  <c r="C3832"/>
  <c r="P3831"/>
  <c r="C3831"/>
  <c r="P3830"/>
  <c r="C3830"/>
  <c r="P3829"/>
  <c r="C3829"/>
  <c r="P3828"/>
  <c r="C3828"/>
  <c r="P3827"/>
  <c r="C3827"/>
  <c r="P3826"/>
  <c r="C3826"/>
  <c r="P3825"/>
  <c r="C3825"/>
  <c r="P3824"/>
  <c r="C3824"/>
  <c r="P3823"/>
  <c r="C3823"/>
  <c r="P3822"/>
  <c r="C3822"/>
  <c r="P3821"/>
  <c r="C3821"/>
  <c r="P3820"/>
  <c r="C3820"/>
  <c r="P3819"/>
  <c r="C3819"/>
  <c r="P3818"/>
  <c r="C3818"/>
  <c r="P3817"/>
  <c r="C3817"/>
  <c r="P3816"/>
  <c r="C3816"/>
  <c r="P3815"/>
  <c r="C3815"/>
  <c r="P3814"/>
  <c r="C3814"/>
  <c r="P3813"/>
  <c r="C3813"/>
  <c r="P3812"/>
  <c r="C3812"/>
  <c r="P3811"/>
  <c r="C3811"/>
  <c r="P3810"/>
  <c r="C3810"/>
  <c r="P3809"/>
  <c r="C3809"/>
  <c r="P3808"/>
  <c r="C3808"/>
  <c r="P3807"/>
  <c r="C3807"/>
  <c r="P3806"/>
  <c r="C3806"/>
  <c r="P3805"/>
  <c r="C3805"/>
  <c r="P3804"/>
  <c r="C3804"/>
  <c r="P3803"/>
  <c r="C3803"/>
  <c r="P3802"/>
  <c r="C3802"/>
  <c r="P3801"/>
  <c r="C3801"/>
  <c r="P3800"/>
  <c r="C3800"/>
  <c r="P3799"/>
  <c r="C3799"/>
  <c r="P3798"/>
  <c r="C3798"/>
  <c r="P3797"/>
  <c r="C3797"/>
  <c r="P3796"/>
  <c r="C3796"/>
  <c r="P3795"/>
  <c r="C3795"/>
  <c r="P3794"/>
  <c r="C3794"/>
  <c r="P3793"/>
  <c r="C3793"/>
  <c r="P3792"/>
  <c r="C3792"/>
  <c r="P3791"/>
  <c r="C3791"/>
  <c r="P3790"/>
  <c r="C3790"/>
  <c r="P3789"/>
  <c r="C3789"/>
  <c r="P3788"/>
  <c r="C3788"/>
  <c r="P3787"/>
  <c r="C3787"/>
  <c r="P3786"/>
  <c r="C3786"/>
  <c r="P3785"/>
  <c r="C3785"/>
  <c r="P3784"/>
  <c r="C3784"/>
  <c r="P3783"/>
  <c r="C3783"/>
  <c r="P3782"/>
  <c r="C3782"/>
  <c r="P3781"/>
  <c r="C3781"/>
  <c r="P3780"/>
  <c r="C3780"/>
  <c r="P3779"/>
  <c r="C3779"/>
  <c r="P3778"/>
  <c r="C3778"/>
  <c r="P3777"/>
  <c r="C3777"/>
  <c r="P3776"/>
  <c r="C3776"/>
  <c r="P3775"/>
  <c r="C3775"/>
  <c r="P3774"/>
  <c r="C3774"/>
  <c r="P3773"/>
  <c r="C3773"/>
  <c r="P3772"/>
  <c r="C3772"/>
  <c r="P3771"/>
  <c r="C3771"/>
  <c r="P3770"/>
  <c r="C3770"/>
  <c r="P3769"/>
  <c r="C3769"/>
  <c r="P3768"/>
  <c r="C3768"/>
  <c r="P3767"/>
  <c r="C3767"/>
  <c r="P3766"/>
  <c r="C3766"/>
  <c r="P3765"/>
  <c r="C3765"/>
  <c r="P3764"/>
  <c r="C3764"/>
  <c r="P3763"/>
  <c r="C3763"/>
  <c r="P3762"/>
  <c r="C3762"/>
  <c r="P3761"/>
  <c r="C3761"/>
  <c r="P3760"/>
  <c r="C3760"/>
  <c r="P3759"/>
  <c r="C3759"/>
  <c r="P3758"/>
  <c r="C3758"/>
  <c r="P3757"/>
  <c r="C3757"/>
  <c r="P3756"/>
  <c r="C3756"/>
  <c r="P3755"/>
  <c r="C3755"/>
  <c r="P3754"/>
  <c r="C3754"/>
  <c r="P3753"/>
  <c r="C3753"/>
  <c r="P3752"/>
  <c r="C3752"/>
  <c r="P3751"/>
  <c r="C3751"/>
  <c r="P3750"/>
  <c r="C3750"/>
  <c r="P3749"/>
  <c r="C3749"/>
  <c r="P3748"/>
  <c r="C3748"/>
  <c r="P3747"/>
  <c r="C3747"/>
  <c r="P3746"/>
  <c r="C3746"/>
  <c r="P3745"/>
  <c r="C3745"/>
  <c r="P3744"/>
  <c r="C3744"/>
  <c r="P3743"/>
  <c r="C3743"/>
  <c r="P3742"/>
  <c r="C3742"/>
  <c r="P3741"/>
  <c r="C3741"/>
  <c r="P3740"/>
  <c r="C3740"/>
  <c r="P3739"/>
  <c r="C3739"/>
  <c r="P3738"/>
  <c r="C3738"/>
  <c r="P3737"/>
  <c r="C3737"/>
  <c r="P3736"/>
  <c r="C3736"/>
  <c r="P3735"/>
  <c r="C3735"/>
  <c r="P3734"/>
  <c r="C3734"/>
  <c r="P3733"/>
  <c r="C3733"/>
  <c r="P3732"/>
  <c r="C3732"/>
  <c r="P3731"/>
  <c r="C3731"/>
  <c r="P3730"/>
  <c r="C3730"/>
  <c r="P3729"/>
  <c r="C3729"/>
  <c r="P3728"/>
  <c r="C3728"/>
  <c r="P3727"/>
  <c r="C3727"/>
  <c r="P3726"/>
  <c r="C3726"/>
  <c r="P3725"/>
  <c r="C3725"/>
  <c r="P3724"/>
  <c r="C3724"/>
  <c r="P3723"/>
  <c r="C3723"/>
  <c r="P3722"/>
  <c r="C3722"/>
  <c r="P3721"/>
  <c r="C3721"/>
  <c r="P3720"/>
  <c r="C3720"/>
  <c r="P3719"/>
  <c r="C3719"/>
  <c r="P3718"/>
  <c r="C3718"/>
  <c r="P3717"/>
  <c r="C3717"/>
  <c r="P3716"/>
  <c r="C3716"/>
  <c r="P3715"/>
  <c r="C3715"/>
  <c r="P3714"/>
  <c r="C3714"/>
  <c r="P3713"/>
  <c r="C3713"/>
  <c r="P3712"/>
  <c r="C3712"/>
  <c r="P3711"/>
  <c r="C3711"/>
  <c r="P3710"/>
  <c r="C3710"/>
  <c r="P3709"/>
  <c r="C3709"/>
  <c r="P3708"/>
  <c r="C3708"/>
  <c r="P3707"/>
  <c r="C3707"/>
  <c r="P3706"/>
  <c r="C3706"/>
  <c r="P3705"/>
  <c r="C3705"/>
  <c r="P3704"/>
  <c r="C3704"/>
  <c r="P3703"/>
  <c r="C3703"/>
  <c r="P3702"/>
  <c r="C3702"/>
  <c r="P3701"/>
  <c r="C3701"/>
  <c r="P3700"/>
  <c r="C3700"/>
  <c r="P3699"/>
  <c r="C3699"/>
  <c r="P3698"/>
  <c r="C3698"/>
  <c r="P3697"/>
  <c r="C3697"/>
  <c r="P3696"/>
  <c r="C3696"/>
  <c r="P3695"/>
  <c r="C3695"/>
  <c r="P3694"/>
  <c r="C3694"/>
  <c r="P3693"/>
  <c r="C3693"/>
  <c r="P3692"/>
  <c r="C3692"/>
  <c r="P3691"/>
  <c r="C3691"/>
  <c r="P3690"/>
  <c r="C3690"/>
  <c r="P3689"/>
  <c r="C3689"/>
  <c r="P3688"/>
  <c r="C3688"/>
  <c r="P3687"/>
  <c r="C3687"/>
  <c r="P3686"/>
  <c r="C3686"/>
  <c r="P3685"/>
  <c r="C3685"/>
  <c r="P3684"/>
  <c r="C3684"/>
  <c r="P3683"/>
  <c r="C3683"/>
  <c r="P3682"/>
  <c r="C3682"/>
  <c r="P3681"/>
  <c r="C3681"/>
  <c r="P3680"/>
  <c r="C3680"/>
  <c r="P3679"/>
  <c r="C3679"/>
  <c r="P3678"/>
  <c r="C3678"/>
  <c r="P3677"/>
  <c r="C3677"/>
  <c r="P3676"/>
  <c r="C3676"/>
  <c r="P3675"/>
  <c r="C3675"/>
  <c r="P3674"/>
  <c r="C3674"/>
  <c r="P3673"/>
  <c r="C3673"/>
  <c r="P3672"/>
  <c r="C3672"/>
  <c r="P3671"/>
  <c r="C3671"/>
  <c r="P3670"/>
  <c r="C3670"/>
  <c r="P3669"/>
  <c r="C3669"/>
  <c r="P3668"/>
  <c r="C3668"/>
  <c r="P3667"/>
  <c r="C3667"/>
  <c r="P3666"/>
  <c r="C3666"/>
  <c r="P3665"/>
  <c r="C3665"/>
  <c r="P3664"/>
  <c r="C3664"/>
  <c r="P3663"/>
  <c r="C3663"/>
  <c r="P3662"/>
  <c r="C3662"/>
  <c r="P3661"/>
  <c r="C3661"/>
  <c r="P3660"/>
  <c r="C3660"/>
  <c r="P3659"/>
  <c r="C3659"/>
  <c r="P3658"/>
  <c r="C3658"/>
  <c r="P3657"/>
  <c r="C3657"/>
  <c r="P3656"/>
  <c r="C3656"/>
  <c r="P3655"/>
  <c r="C3655"/>
  <c r="P3654"/>
  <c r="C3654"/>
  <c r="P3653"/>
  <c r="C3653"/>
  <c r="P3652"/>
  <c r="C3652"/>
  <c r="P3651"/>
  <c r="C3651"/>
  <c r="P3650"/>
  <c r="C3650"/>
  <c r="P3649"/>
  <c r="C3649"/>
  <c r="P3648"/>
  <c r="C3648"/>
  <c r="P3647"/>
  <c r="C3647"/>
  <c r="P3646"/>
  <c r="C3646"/>
  <c r="P3645"/>
  <c r="C3645"/>
  <c r="P3644"/>
  <c r="C3644"/>
  <c r="P3643"/>
  <c r="C3643"/>
  <c r="P3642"/>
  <c r="C3642"/>
  <c r="P3641"/>
  <c r="C3641"/>
  <c r="P3640"/>
  <c r="C3640"/>
  <c r="P3639"/>
  <c r="C3639"/>
  <c r="P3638"/>
  <c r="C3638"/>
  <c r="P3637"/>
  <c r="C3637"/>
  <c r="P3636"/>
  <c r="C3636"/>
  <c r="P3635"/>
  <c r="C3635"/>
  <c r="P3634"/>
  <c r="C3634"/>
  <c r="P3633"/>
  <c r="C3633"/>
  <c r="P3632"/>
  <c r="C3632"/>
  <c r="P3631"/>
  <c r="C3631"/>
  <c r="P3630"/>
  <c r="C3630"/>
  <c r="P3629"/>
  <c r="C3629"/>
  <c r="P3628"/>
  <c r="C3628"/>
  <c r="P3627"/>
  <c r="C3627"/>
  <c r="P3626"/>
  <c r="C3626"/>
  <c r="P3625"/>
  <c r="C3625"/>
  <c r="P3624"/>
  <c r="C3624"/>
  <c r="P3623"/>
  <c r="C3623"/>
  <c r="P3622"/>
  <c r="C3622"/>
  <c r="P3621"/>
  <c r="C3621"/>
  <c r="P3620"/>
  <c r="C3620"/>
  <c r="P3619"/>
  <c r="C3619"/>
  <c r="P3618"/>
  <c r="C3618"/>
  <c r="P3617"/>
  <c r="C3617"/>
  <c r="P3616"/>
  <c r="C3616"/>
  <c r="P3615"/>
  <c r="C3615"/>
  <c r="P3614"/>
  <c r="C3614"/>
  <c r="P3613"/>
  <c r="C3613"/>
  <c r="P3612"/>
  <c r="C3612"/>
  <c r="P3611"/>
  <c r="C3611"/>
  <c r="P3610"/>
  <c r="C3610"/>
  <c r="P3609"/>
  <c r="C3609"/>
  <c r="P3608"/>
  <c r="C3608"/>
  <c r="P3607"/>
  <c r="C3607"/>
  <c r="P3606"/>
  <c r="C3606"/>
  <c r="P3605"/>
  <c r="C3605"/>
  <c r="P3604"/>
  <c r="C3604"/>
  <c r="P3603"/>
  <c r="C3603"/>
  <c r="P3602"/>
  <c r="C3602"/>
  <c r="P3601"/>
  <c r="C3601"/>
  <c r="P3600"/>
  <c r="C3600"/>
  <c r="P3599"/>
  <c r="C3599"/>
  <c r="P3598"/>
  <c r="C3598"/>
  <c r="P3597"/>
  <c r="C3597"/>
  <c r="P3596"/>
  <c r="C3596"/>
  <c r="P3595"/>
  <c r="C3595"/>
  <c r="P3594"/>
  <c r="C3594"/>
  <c r="P3593"/>
  <c r="C3593"/>
  <c r="P3592"/>
  <c r="C3592"/>
  <c r="P3591"/>
  <c r="C3591"/>
  <c r="P3590"/>
  <c r="C3590"/>
  <c r="P3589"/>
  <c r="C3589"/>
  <c r="P3588"/>
  <c r="C3588"/>
  <c r="P3587"/>
  <c r="C3587"/>
  <c r="P3586"/>
  <c r="C3586"/>
  <c r="P3585"/>
  <c r="C3585"/>
  <c r="P3584"/>
  <c r="C3584"/>
  <c r="P3583"/>
  <c r="C3583"/>
  <c r="P3582"/>
  <c r="C3582"/>
  <c r="P3581"/>
  <c r="C3581"/>
  <c r="P3580"/>
  <c r="C3580"/>
  <c r="P3579"/>
  <c r="C3579"/>
  <c r="P3578"/>
  <c r="C3578"/>
  <c r="P3577"/>
  <c r="C3577"/>
  <c r="P3576"/>
  <c r="C3576"/>
  <c r="P3575"/>
  <c r="C3575"/>
  <c r="P3574"/>
  <c r="C3574"/>
  <c r="P3573"/>
  <c r="C3573"/>
  <c r="P3572"/>
  <c r="C3572"/>
  <c r="P3571"/>
  <c r="C3571"/>
  <c r="P3570"/>
  <c r="C3570"/>
  <c r="P3569"/>
  <c r="C3569"/>
  <c r="P3568"/>
  <c r="C3568"/>
  <c r="P3567"/>
  <c r="C3567"/>
  <c r="P3566"/>
  <c r="C3566"/>
  <c r="P3565"/>
  <c r="C3565"/>
  <c r="P3564"/>
  <c r="C3564"/>
  <c r="P3563"/>
  <c r="C3563"/>
  <c r="P3562"/>
  <c r="C3562"/>
  <c r="P3561"/>
  <c r="C3561"/>
  <c r="P3560"/>
  <c r="C3560"/>
  <c r="P3559"/>
  <c r="C3559"/>
  <c r="P3558"/>
  <c r="C3558"/>
  <c r="P3557"/>
  <c r="C3557"/>
  <c r="P3556"/>
  <c r="C3556"/>
  <c r="P3555"/>
  <c r="C3555"/>
  <c r="P3554"/>
  <c r="C3554"/>
  <c r="P3553"/>
  <c r="C3553"/>
  <c r="P3552"/>
  <c r="C3552"/>
  <c r="P3551"/>
  <c r="C3551"/>
  <c r="P3550"/>
  <c r="C3550"/>
  <c r="P3549"/>
  <c r="C3549"/>
  <c r="P3548"/>
  <c r="C3548"/>
  <c r="P3547"/>
  <c r="C3547"/>
  <c r="P3546"/>
  <c r="C3546"/>
  <c r="P3545"/>
  <c r="C3545"/>
  <c r="P3544"/>
  <c r="C3544"/>
  <c r="P3543"/>
  <c r="C3543"/>
  <c r="P3542"/>
  <c r="C3542"/>
  <c r="P3541"/>
  <c r="C3541"/>
  <c r="P3540"/>
  <c r="C3540"/>
  <c r="P3539"/>
  <c r="C3539"/>
  <c r="P3538"/>
  <c r="C3538"/>
  <c r="P3537"/>
  <c r="C3537"/>
  <c r="P3536"/>
  <c r="C3536"/>
  <c r="P3535"/>
  <c r="C3535"/>
  <c r="P3534"/>
  <c r="C3534"/>
  <c r="P3533"/>
  <c r="C3533"/>
  <c r="P3532"/>
  <c r="C3532"/>
  <c r="P3531"/>
  <c r="C3531"/>
  <c r="P3530"/>
  <c r="C3530"/>
  <c r="P3529"/>
  <c r="C3529"/>
  <c r="P3528"/>
  <c r="C3528"/>
  <c r="P3527"/>
  <c r="C3527"/>
  <c r="P3526"/>
  <c r="C3526"/>
  <c r="P3525"/>
  <c r="C3525"/>
  <c r="P3524"/>
  <c r="C3524"/>
  <c r="P3523"/>
  <c r="C3523"/>
  <c r="P3522"/>
  <c r="C3522"/>
  <c r="P3521"/>
  <c r="C3521"/>
  <c r="P3520"/>
  <c r="C3520"/>
  <c r="P3519"/>
  <c r="C3519"/>
  <c r="P3518"/>
  <c r="C3518"/>
  <c r="P3517"/>
  <c r="C3517"/>
  <c r="P3516"/>
  <c r="C3516"/>
  <c r="P3515"/>
  <c r="C3515"/>
  <c r="P3514"/>
  <c r="C3514"/>
  <c r="P3513"/>
  <c r="C3513"/>
  <c r="P3512"/>
  <c r="C3512"/>
  <c r="P3511"/>
  <c r="C3511"/>
  <c r="P3510"/>
  <c r="C3510"/>
  <c r="P3509"/>
  <c r="C3509"/>
  <c r="P3508"/>
  <c r="C3508"/>
  <c r="P3507"/>
  <c r="C3507"/>
  <c r="P3506"/>
  <c r="C3506"/>
  <c r="P3505"/>
  <c r="C3505"/>
  <c r="P3504"/>
  <c r="C3504"/>
  <c r="P3503"/>
  <c r="C3503"/>
  <c r="P3502"/>
  <c r="C3502"/>
  <c r="P3501"/>
  <c r="C3501"/>
  <c r="P3500"/>
  <c r="C3500"/>
  <c r="P3499"/>
  <c r="C3499"/>
  <c r="P3498"/>
  <c r="C3498"/>
  <c r="P3497"/>
  <c r="C3497"/>
  <c r="P3496"/>
  <c r="C3496"/>
  <c r="P3495"/>
  <c r="C3495"/>
  <c r="P3494"/>
  <c r="C3494"/>
  <c r="P3493"/>
  <c r="C3493"/>
  <c r="P3492"/>
  <c r="C3492"/>
  <c r="P3491"/>
  <c r="C3491"/>
  <c r="P3490"/>
  <c r="C3490"/>
  <c r="P3489"/>
  <c r="C3489"/>
  <c r="P3488"/>
  <c r="C3488"/>
  <c r="P3487"/>
  <c r="C3487"/>
  <c r="P3486"/>
  <c r="C3486"/>
  <c r="P3485"/>
  <c r="C3485"/>
  <c r="P3484"/>
  <c r="C3484"/>
  <c r="P3483"/>
  <c r="C3483"/>
  <c r="P3482"/>
  <c r="C3482"/>
  <c r="P3481"/>
  <c r="C3481"/>
  <c r="P3480"/>
  <c r="C3480"/>
  <c r="P3479"/>
  <c r="C3479"/>
  <c r="P3478"/>
  <c r="C3478"/>
  <c r="P3477"/>
  <c r="C3477"/>
  <c r="P3476"/>
  <c r="C3476"/>
  <c r="P3475"/>
  <c r="C3475"/>
  <c r="P3474"/>
  <c r="C3474"/>
  <c r="P3473"/>
  <c r="C3473"/>
  <c r="P3472"/>
  <c r="C3472"/>
  <c r="P3471"/>
  <c r="C3471"/>
  <c r="P3470"/>
  <c r="C3470"/>
  <c r="P3469"/>
  <c r="C3469"/>
  <c r="P3468"/>
  <c r="C3468"/>
  <c r="P3467"/>
  <c r="C3467"/>
  <c r="P3466"/>
  <c r="C3466"/>
  <c r="P3465"/>
  <c r="C3465"/>
  <c r="P3464"/>
  <c r="C3464"/>
  <c r="P3463"/>
  <c r="C3463"/>
  <c r="P3462"/>
  <c r="C3462"/>
  <c r="P3461"/>
  <c r="C3461"/>
  <c r="P3460"/>
  <c r="C3460"/>
  <c r="P3459"/>
  <c r="C3459"/>
  <c r="P3458"/>
  <c r="C3458"/>
  <c r="P3457"/>
  <c r="C3457"/>
  <c r="P3456"/>
  <c r="C3456"/>
  <c r="P3455"/>
  <c r="C3455"/>
  <c r="P3454"/>
  <c r="C3454"/>
  <c r="P3453"/>
  <c r="C3453"/>
  <c r="P3452"/>
  <c r="C3452"/>
  <c r="P3451"/>
  <c r="C3451"/>
  <c r="P3450"/>
  <c r="C3450"/>
  <c r="P3449"/>
  <c r="C3449"/>
  <c r="P3448"/>
  <c r="C3448"/>
  <c r="P3447"/>
  <c r="C3447"/>
  <c r="P3446"/>
  <c r="C3446"/>
  <c r="P3445"/>
  <c r="C3445"/>
  <c r="P3444"/>
  <c r="C3444"/>
  <c r="P3443"/>
  <c r="C3443"/>
  <c r="P3442"/>
  <c r="C3442"/>
  <c r="P3441"/>
  <c r="C3441"/>
  <c r="P3440"/>
  <c r="C3440"/>
  <c r="P3439"/>
  <c r="C3439"/>
  <c r="P3438"/>
  <c r="C3438"/>
  <c r="P3437"/>
  <c r="C3437"/>
  <c r="P3436"/>
  <c r="C3436"/>
  <c r="P3435"/>
  <c r="C3435"/>
  <c r="P3434"/>
  <c r="C3434"/>
  <c r="P3433"/>
  <c r="C3433"/>
  <c r="P3432"/>
  <c r="C3432"/>
  <c r="P3431"/>
  <c r="C3431"/>
  <c r="P3430"/>
  <c r="C3430"/>
  <c r="P3429"/>
  <c r="C3429"/>
  <c r="P3428"/>
  <c r="C3428"/>
  <c r="P3427"/>
  <c r="C3427"/>
  <c r="P3426"/>
  <c r="C3426"/>
  <c r="P3425"/>
  <c r="C3425"/>
  <c r="P3424"/>
  <c r="C3424"/>
  <c r="P3423"/>
  <c r="C3423"/>
  <c r="P3422"/>
  <c r="C3422"/>
  <c r="P3421"/>
  <c r="C3421"/>
  <c r="P3420"/>
  <c r="C3420"/>
  <c r="P3419"/>
  <c r="C3419"/>
  <c r="P3418"/>
  <c r="C3418"/>
  <c r="P3417"/>
  <c r="C3417"/>
  <c r="P3416"/>
  <c r="C3416"/>
  <c r="P3415"/>
  <c r="C3415"/>
  <c r="P3414"/>
  <c r="C3414"/>
  <c r="P3413"/>
  <c r="C3413"/>
  <c r="P3412"/>
  <c r="C3412"/>
  <c r="P3411"/>
  <c r="C3411"/>
  <c r="P3410"/>
  <c r="C3410"/>
  <c r="P3409"/>
  <c r="C3409"/>
  <c r="P3408"/>
  <c r="C3408"/>
  <c r="P3407"/>
  <c r="C3407"/>
  <c r="P3406"/>
  <c r="C3406"/>
  <c r="P3405"/>
  <c r="C3405"/>
  <c r="P3404"/>
  <c r="C3404"/>
  <c r="P3403"/>
  <c r="C3403"/>
  <c r="P3402"/>
  <c r="C3402"/>
  <c r="P3401"/>
  <c r="C3401"/>
  <c r="P3400"/>
  <c r="C3400"/>
  <c r="P3399"/>
  <c r="C3399"/>
  <c r="P3398"/>
  <c r="C3398"/>
  <c r="P3397"/>
  <c r="C3397"/>
  <c r="P3396"/>
  <c r="C3396"/>
  <c r="P3395"/>
  <c r="C3395"/>
  <c r="P3394"/>
  <c r="C3394"/>
  <c r="P3393"/>
  <c r="C3393"/>
  <c r="P3392"/>
  <c r="C3392"/>
  <c r="P3391"/>
  <c r="C3391"/>
  <c r="P3390"/>
  <c r="C3390"/>
  <c r="P3389"/>
  <c r="C3389"/>
  <c r="P3388"/>
  <c r="C3388"/>
  <c r="P3387"/>
  <c r="C3387"/>
  <c r="P3386"/>
  <c r="C3386"/>
  <c r="P3385"/>
  <c r="C3385"/>
  <c r="P3384"/>
  <c r="C3384"/>
  <c r="P3383"/>
  <c r="C3383"/>
  <c r="P3382"/>
  <c r="C3382"/>
  <c r="P3381"/>
  <c r="C3381"/>
  <c r="P3380"/>
  <c r="C3380"/>
  <c r="P3379"/>
  <c r="C3379"/>
  <c r="P3378"/>
  <c r="C3378"/>
  <c r="P3377"/>
  <c r="C3377"/>
  <c r="P3376"/>
  <c r="C3376"/>
  <c r="P3375"/>
  <c r="C3375"/>
  <c r="P3374"/>
  <c r="C3374"/>
  <c r="P3373"/>
  <c r="C3373"/>
  <c r="P3372"/>
  <c r="C3372"/>
  <c r="P3371"/>
  <c r="C3371"/>
  <c r="P3370"/>
  <c r="C3370"/>
  <c r="P3369"/>
  <c r="C3369"/>
  <c r="P3368"/>
  <c r="C3368"/>
  <c r="P3367"/>
  <c r="C3367"/>
  <c r="P3366"/>
  <c r="C3366"/>
  <c r="P3365"/>
  <c r="C3365"/>
  <c r="P3364"/>
  <c r="C3364"/>
  <c r="P3363"/>
  <c r="C3363"/>
  <c r="P3362"/>
  <c r="C3362"/>
  <c r="P3361"/>
  <c r="C3361"/>
  <c r="P3360"/>
  <c r="C3360"/>
  <c r="P3359"/>
  <c r="C3359"/>
  <c r="P3358"/>
  <c r="C3358"/>
  <c r="P3357"/>
  <c r="C3357"/>
  <c r="P3356"/>
  <c r="C3356"/>
  <c r="P3355"/>
  <c r="C3355"/>
  <c r="P3354"/>
  <c r="C3354"/>
  <c r="P3353"/>
  <c r="C3353"/>
  <c r="P3352"/>
  <c r="C3352"/>
  <c r="P3351"/>
  <c r="C3351"/>
  <c r="P3350"/>
  <c r="C3350"/>
  <c r="P3349"/>
  <c r="C3349"/>
  <c r="P3348"/>
  <c r="C3348"/>
  <c r="P3347"/>
  <c r="C3347"/>
  <c r="P3346"/>
  <c r="C3346"/>
  <c r="P3345"/>
  <c r="C3345"/>
  <c r="P3344"/>
  <c r="C3344"/>
  <c r="P3343"/>
  <c r="C3343"/>
  <c r="P3342"/>
  <c r="C3342"/>
  <c r="P3341"/>
  <c r="C3341"/>
  <c r="P3340"/>
  <c r="C3340"/>
  <c r="P3339"/>
  <c r="C3339"/>
  <c r="P3338"/>
  <c r="C3338"/>
  <c r="P3337"/>
  <c r="C3337"/>
  <c r="P3336"/>
  <c r="C3336"/>
  <c r="P3335"/>
  <c r="C3335"/>
  <c r="P3334"/>
  <c r="C3334"/>
  <c r="P3333"/>
  <c r="C3333"/>
  <c r="P3332"/>
  <c r="C3332"/>
  <c r="P3331"/>
  <c r="C3331"/>
  <c r="P3330"/>
  <c r="C3330"/>
  <c r="P3329"/>
  <c r="C3329"/>
  <c r="P3328"/>
  <c r="C3328"/>
  <c r="P3327"/>
  <c r="C3327"/>
  <c r="P3326"/>
  <c r="C3326"/>
  <c r="P3325"/>
  <c r="C3325"/>
  <c r="P3324"/>
  <c r="C3324"/>
  <c r="P3323"/>
  <c r="C3323"/>
  <c r="P3322"/>
  <c r="C3322"/>
  <c r="P3321"/>
  <c r="C3321"/>
  <c r="P3320"/>
  <c r="C3320"/>
  <c r="P3319"/>
  <c r="C3319"/>
  <c r="P3318"/>
  <c r="C3318"/>
  <c r="P3317"/>
  <c r="C3317"/>
  <c r="P3316"/>
  <c r="C3316"/>
  <c r="P3315"/>
  <c r="C3315"/>
  <c r="P3314"/>
  <c r="C3314"/>
  <c r="P3313"/>
  <c r="C3313"/>
  <c r="P3312"/>
  <c r="C3312"/>
  <c r="P3311"/>
  <c r="C3311"/>
  <c r="P3310"/>
  <c r="C3310"/>
  <c r="P3309"/>
  <c r="C3309"/>
  <c r="P3308"/>
  <c r="C3308"/>
  <c r="P3307"/>
  <c r="C3307"/>
  <c r="P3306"/>
  <c r="C3306"/>
  <c r="P3305"/>
  <c r="C3305"/>
  <c r="P3304"/>
  <c r="C3304"/>
  <c r="P3303"/>
  <c r="C3303"/>
  <c r="P3302"/>
  <c r="C3302"/>
  <c r="P3301"/>
  <c r="C3301"/>
  <c r="P3300"/>
  <c r="C3300"/>
  <c r="P3299"/>
  <c r="C3299"/>
  <c r="P3298"/>
  <c r="C3298"/>
  <c r="P3297"/>
  <c r="C3297"/>
  <c r="P3296"/>
  <c r="C3296"/>
  <c r="P3295"/>
  <c r="C3295"/>
  <c r="P3294"/>
  <c r="C3294"/>
  <c r="P3293"/>
  <c r="C3293"/>
  <c r="P3292"/>
  <c r="C3292"/>
  <c r="P3291"/>
  <c r="C3291"/>
  <c r="P3290"/>
  <c r="C3290"/>
  <c r="P3289"/>
  <c r="C3289"/>
  <c r="P3288"/>
  <c r="C3288"/>
  <c r="P3287"/>
  <c r="C3287"/>
  <c r="P3286"/>
  <c r="C3286"/>
  <c r="P3285"/>
  <c r="C3285"/>
  <c r="P3284"/>
  <c r="C3284"/>
  <c r="P3283"/>
  <c r="C3283"/>
  <c r="P3282"/>
  <c r="C3282"/>
  <c r="P3281"/>
  <c r="C3281"/>
  <c r="P3280"/>
  <c r="C3280"/>
  <c r="P3279"/>
  <c r="C3279"/>
  <c r="P3278"/>
  <c r="C3278"/>
  <c r="P3277"/>
  <c r="C3277"/>
  <c r="P3276"/>
  <c r="C3276"/>
  <c r="P3275"/>
  <c r="C3275"/>
  <c r="P3274"/>
  <c r="C3274"/>
  <c r="P3273"/>
  <c r="C3273"/>
  <c r="P3272"/>
  <c r="C3272"/>
  <c r="P3271"/>
  <c r="C3271"/>
  <c r="P3270"/>
  <c r="C3270"/>
  <c r="P3269"/>
  <c r="C3269"/>
  <c r="P3268"/>
  <c r="C3268"/>
  <c r="P3267"/>
  <c r="C3267"/>
  <c r="P3266"/>
  <c r="C3266"/>
  <c r="P3265"/>
  <c r="C3265"/>
  <c r="P3264"/>
  <c r="C3264"/>
  <c r="P3263"/>
  <c r="C3263"/>
  <c r="P3262"/>
  <c r="C3262"/>
  <c r="P3261"/>
  <c r="C3261"/>
  <c r="P3260"/>
  <c r="C3260"/>
  <c r="P3259"/>
  <c r="C3259"/>
  <c r="P3258"/>
  <c r="C3258"/>
  <c r="P3257"/>
  <c r="C3257"/>
  <c r="P3256"/>
  <c r="C3256"/>
  <c r="P3255"/>
  <c r="C3255"/>
  <c r="P3254"/>
  <c r="C3254"/>
  <c r="P3253"/>
  <c r="C3253"/>
  <c r="P3252"/>
  <c r="C3252"/>
  <c r="P3251"/>
  <c r="C3251"/>
  <c r="P3250"/>
  <c r="C3250"/>
  <c r="P3249"/>
  <c r="C3249"/>
  <c r="P3248"/>
  <c r="C3248"/>
  <c r="P3247"/>
  <c r="C3247"/>
  <c r="P3246"/>
  <c r="C3246"/>
  <c r="P3245"/>
  <c r="C3245"/>
  <c r="P3244"/>
  <c r="C3244"/>
  <c r="P3243"/>
  <c r="C3243"/>
  <c r="P3242"/>
  <c r="C3242"/>
  <c r="P3241"/>
  <c r="C3241"/>
  <c r="P3240"/>
  <c r="C3240"/>
  <c r="P3239"/>
  <c r="C3239"/>
  <c r="P3238"/>
  <c r="C3238"/>
  <c r="P3237"/>
  <c r="C3237"/>
  <c r="P3236"/>
  <c r="C3236"/>
  <c r="P3235"/>
  <c r="C3235"/>
  <c r="P3234"/>
  <c r="C3234"/>
  <c r="P3233"/>
  <c r="C3233"/>
  <c r="P3232"/>
  <c r="C3232"/>
  <c r="P3231"/>
  <c r="C3231"/>
  <c r="P3230"/>
  <c r="C3230"/>
  <c r="P3229"/>
  <c r="C3229"/>
  <c r="P3228"/>
  <c r="C3228"/>
  <c r="P3227"/>
  <c r="C3227"/>
  <c r="P3226"/>
  <c r="C3226"/>
  <c r="P3225"/>
  <c r="C3225"/>
  <c r="P3224"/>
  <c r="C3224"/>
  <c r="P3223"/>
  <c r="C3223"/>
  <c r="P3222"/>
  <c r="C3222"/>
  <c r="P3221"/>
  <c r="C3221"/>
  <c r="P3220"/>
  <c r="C3220"/>
  <c r="P3219"/>
  <c r="C3219"/>
  <c r="P3218"/>
  <c r="C3218"/>
  <c r="P3217"/>
  <c r="C3217"/>
  <c r="P3216"/>
  <c r="C3216"/>
  <c r="P3215"/>
  <c r="C3215"/>
  <c r="P3214"/>
  <c r="C3214"/>
  <c r="P3213"/>
  <c r="C3213"/>
  <c r="P3212"/>
  <c r="C3212"/>
  <c r="P3211"/>
  <c r="C3211"/>
  <c r="P3210"/>
  <c r="C3210"/>
  <c r="P3209"/>
  <c r="C3209"/>
  <c r="P3208"/>
  <c r="C3208"/>
  <c r="P3207"/>
  <c r="C3207"/>
  <c r="P3206"/>
  <c r="C3206"/>
  <c r="P3205"/>
  <c r="C3205"/>
  <c r="P3204"/>
  <c r="C3204"/>
  <c r="P3203"/>
  <c r="C3203"/>
  <c r="P3202"/>
  <c r="C3202"/>
  <c r="P3201"/>
  <c r="C3201"/>
  <c r="P3200"/>
  <c r="C3200"/>
  <c r="P3199"/>
  <c r="C3199"/>
  <c r="P3198"/>
  <c r="C3198"/>
  <c r="P3197"/>
  <c r="C3197"/>
  <c r="P3196"/>
  <c r="C3196"/>
  <c r="P3195"/>
  <c r="C3195"/>
  <c r="P3194"/>
  <c r="C3194"/>
  <c r="P3193"/>
  <c r="C3193"/>
  <c r="P3192"/>
  <c r="C3192"/>
  <c r="P3191"/>
  <c r="C3191"/>
  <c r="P3190"/>
  <c r="C3190"/>
  <c r="P3189"/>
  <c r="C3189"/>
  <c r="P3188"/>
  <c r="C3188"/>
  <c r="P3187"/>
  <c r="C3187"/>
  <c r="P3186"/>
  <c r="C3186"/>
  <c r="P3185"/>
  <c r="C3185"/>
  <c r="P3184"/>
  <c r="C3184"/>
  <c r="P3183"/>
  <c r="C3183"/>
  <c r="P3182"/>
  <c r="C3182"/>
  <c r="P3181"/>
  <c r="C3181"/>
  <c r="P3180"/>
  <c r="C3180"/>
  <c r="P3179"/>
  <c r="C3179"/>
  <c r="P3178"/>
  <c r="C3178"/>
  <c r="P3177"/>
  <c r="C3177"/>
  <c r="P3176"/>
  <c r="C3176"/>
  <c r="P3175"/>
  <c r="C3175"/>
  <c r="P3174"/>
  <c r="C3174"/>
  <c r="P3173"/>
  <c r="C3173"/>
  <c r="P3172"/>
  <c r="C3172"/>
  <c r="P3171"/>
  <c r="C3171"/>
  <c r="P3170"/>
  <c r="C3170"/>
  <c r="P3169"/>
  <c r="C3169"/>
  <c r="P3168"/>
  <c r="C3168"/>
  <c r="P3167"/>
  <c r="C3167"/>
  <c r="P3166"/>
  <c r="C3166"/>
  <c r="P3165"/>
  <c r="C3165"/>
  <c r="P3164"/>
  <c r="C3164"/>
  <c r="P3163"/>
  <c r="C3163"/>
  <c r="P3162"/>
  <c r="C3162"/>
  <c r="P3161"/>
  <c r="C3161"/>
  <c r="P3160"/>
  <c r="C3160"/>
  <c r="P3159"/>
  <c r="C3159"/>
  <c r="P3158"/>
  <c r="C3158"/>
  <c r="P3157"/>
  <c r="C3157"/>
  <c r="P3156"/>
  <c r="C3156"/>
  <c r="P3155"/>
  <c r="C3155"/>
  <c r="P3154"/>
  <c r="C3154"/>
  <c r="P3153"/>
  <c r="C3153"/>
  <c r="P3152"/>
  <c r="C3152"/>
  <c r="P3151"/>
  <c r="C3151"/>
  <c r="P3150"/>
  <c r="C3150"/>
  <c r="P3149"/>
  <c r="C3149"/>
  <c r="P3148"/>
  <c r="C3148"/>
  <c r="P3147"/>
  <c r="C3147"/>
  <c r="P3146"/>
  <c r="C3146"/>
  <c r="P3145"/>
  <c r="C3145"/>
  <c r="P3144"/>
  <c r="C3144"/>
  <c r="P3143"/>
  <c r="C3143"/>
  <c r="P3142"/>
  <c r="C3142"/>
  <c r="P3141"/>
  <c r="C3141"/>
  <c r="P3140"/>
  <c r="C3140"/>
  <c r="P3139"/>
  <c r="C3139"/>
  <c r="P3138"/>
  <c r="C3138"/>
  <c r="P3137"/>
  <c r="C3137"/>
  <c r="P3136"/>
  <c r="C3136"/>
  <c r="P3135"/>
  <c r="C3135"/>
  <c r="P3134"/>
  <c r="C3134"/>
  <c r="P3133"/>
  <c r="C3133"/>
  <c r="P3132"/>
  <c r="C3132"/>
  <c r="P3131"/>
  <c r="C3131"/>
  <c r="P3130"/>
  <c r="C3130"/>
  <c r="P3129"/>
  <c r="C3129"/>
  <c r="P3128"/>
  <c r="C3128"/>
  <c r="P3127"/>
  <c r="C3127"/>
  <c r="P3126"/>
  <c r="C3126"/>
  <c r="P3125"/>
  <c r="C3125"/>
  <c r="P3124"/>
  <c r="C3124"/>
  <c r="P3123"/>
  <c r="C3123"/>
  <c r="P3122"/>
  <c r="C3122"/>
  <c r="P3121"/>
  <c r="C3121"/>
  <c r="P3120"/>
  <c r="C3120"/>
  <c r="P3119"/>
  <c r="C3119"/>
  <c r="P3118"/>
  <c r="C3118"/>
  <c r="P3117"/>
  <c r="C3117"/>
  <c r="P3116"/>
  <c r="C3116"/>
  <c r="P3115"/>
  <c r="C3115"/>
  <c r="P3114"/>
  <c r="C3114"/>
  <c r="P3113"/>
  <c r="C3113"/>
  <c r="P3112"/>
  <c r="C3112"/>
  <c r="P3111"/>
  <c r="C3111"/>
  <c r="P3110"/>
  <c r="C3110"/>
  <c r="P3109"/>
  <c r="C3109"/>
  <c r="P3108"/>
  <c r="C3108"/>
  <c r="P3107"/>
  <c r="C3107"/>
  <c r="P3106"/>
  <c r="C3106"/>
  <c r="P3105"/>
  <c r="C3105"/>
  <c r="P3104"/>
  <c r="C3104"/>
  <c r="P3103"/>
  <c r="C3103"/>
  <c r="P3102"/>
  <c r="C3102"/>
  <c r="P3101"/>
  <c r="C3101"/>
  <c r="P3100"/>
  <c r="C3100"/>
  <c r="P3099"/>
  <c r="C3099"/>
  <c r="P3098"/>
  <c r="C3098"/>
  <c r="P3097"/>
  <c r="C3097"/>
  <c r="P3096"/>
  <c r="C3096"/>
  <c r="P3095"/>
  <c r="C3095"/>
  <c r="P3094"/>
  <c r="C3094"/>
  <c r="P3093"/>
  <c r="C3093"/>
  <c r="P3092"/>
  <c r="C3092"/>
  <c r="P3091"/>
  <c r="C3091"/>
  <c r="P3090"/>
  <c r="C3090"/>
  <c r="P3089"/>
  <c r="C3089"/>
  <c r="P3088"/>
  <c r="C3088"/>
  <c r="P3087"/>
  <c r="C3087"/>
  <c r="P3086"/>
  <c r="C3086"/>
  <c r="P3085"/>
  <c r="C3085"/>
  <c r="P3084"/>
  <c r="C3084"/>
  <c r="P3083"/>
  <c r="C3083"/>
  <c r="P3082"/>
  <c r="C3082"/>
  <c r="P3081"/>
  <c r="C3081"/>
  <c r="P3080"/>
  <c r="C3080"/>
  <c r="P3079"/>
  <c r="C3079"/>
  <c r="P3078"/>
  <c r="C3078"/>
  <c r="P3077"/>
  <c r="C3077"/>
  <c r="P3076"/>
  <c r="C3076"/>
  <c r="P3075"/>
  <c r="C3075"/>
  <c r="P3074"/>
  <c r="C3074"/>
  <c r="P3073"/>
  <c r="C3073"/>
  <c r="P3072"/>
  <c r="C3072"/>
  <c r="P3071"/>
  <c r="C3071"/>
  <c r="P3070"/>
  <c r="C3070"/>
  <c r="P3069"/>
  <c r="C3069"/>
  <c r="P3068"/>
  <c r="C3068"/>
  <c r="P3067"/>
  <c r="C3067"/>
  <c r="P3066"/>
  <c r="C3066"/>
  <c r="P3065"/>
  <c r="C3065"/>
  <c r="P3064"/>
  <c r="C3064"/>
  <c r="P3063"/>
  <c r="C3063"/>
  <c r="P3062"/>
  <c r="C3062"/>
  <c r="P3061"/>
  <c r="C3061"/>
  <c r="P3060"/>
  <c r="C3060"/>
  <c r="P3059"/>
  <c r="C3059"/>
  <c r="P3058"/>
  <c r="C3058"/>
  <c r="P3057"/>
  <c r="C3057"/>
  <c r="P3056"/>
  <c r="C3056"/>
  <c r="P3055"/>
  <c r="C3055"/>
  <c r="P3054"/>
  <c r="C3054"/>
  <c r="P3053"/>
  <c r="C3053"/>
  <c r="P3052"/>
  <c r="C3052"/>
  <c r="P3051"/>
  <c r="C3051"/>
  <c r="P3050"/>
  <c r="C3050"/>
  <c r="P3049"/>
  <c r="C3049"/>
  <c r="P3048"/>
  <c r="C3048"/>
  <c r="P3047"/>
  <c r="C3047"/>
  <c r="P3046"/>
  <c r="C3046"/>
  <c r="P3045"/>
  <c r="C3045"/>
  <c r="P3044"/>
  <c r="C3044"/>
  <c r="P3043"/>
  <c r="C3043"/>
  <c r="P3042"/>
  <c r="C3042"/>
  <c r="P3041"/>
  <c r="C3041"/>
  <c r="P3040"/>
  <c r="C3040"/>
  <c r="P3039"/>
  <c r="C3039"/>
  <c r="P3038"/>
  <c r="C3038"/>
  <c r="P3037"/>
  <c r="C3037"/>
  <c r="P3036"/>
  <c r="C3036"/>
  <c r="P3035"/>
  <c r="C3035"/>
  <c r="P3034"/>
  <c r="C3034"/>
  <c r="P3033"/>
  <c r="C3033"/>
  <c r="P3032"/>
  <c r="C3032"/>
  <c r="P3031"/>
  <c r="C3031"/>
  <c r="P3030"/>
  <c r="C3030"/>
  <c r="P3029"/>
  <c r="C3029"/>
  <c r="P3028"/>
  <c r="C3028"/>
  <c r="P3027"/>
  <c r="C3027"/>
  <c r="P3026"/>
  <c r="C3026"/>
  <c r="P3025"/>
  <c r="C3025"/>
  <c r="P3024"/>
  <c r="C3024"/>
  <c r="P3023"/>
  <c r="C3023"/>
  <c r="P3022"/>
  <c r="C3022"/>
  <c r="P3021"/>
  <c r="C3021"/>
  <c r="P3020"/>
  <c r="C3020"/>
  <c r="P3019"/>
  <c r="C3019"/>
  <c r="P3018"/>
  <c r="C3018"/>
  <c r="P3017"/>
  <c r="C3017"/>
  <c r="P3016"/>
  <c r="C3016"/>
  <c r="P3015"/>
  <c r="C3015"/>
  <c r="P3014"/>
  <c r="C3014"/>
  <c r="P3013"/>
  <c r="C3013"/>
  <c r="P3012"/>
  <c r="C3012"/>
  <c r="P3011"/>
  <c r="C3011"/>
  <c r="P3010"/>
  <c r="C3010"/>
  <c r="P3009"/>
  <c r="C3009"/>
  <c r="P3008"/>
  <c r="C3008"/>
  <c r="P3007"/>
  <c r="C3007"/>
  <c r="P3006"/>
  <c r="C3006"/>
  <c r="P3005"/>
  <c r="C3005"/>
  <c r="P3004"/>
  <c r="C3004"/>
  <c r="P3003"/>
  <c r="C3003"/>
  <c r="P3002"/>
  <c r="C3002"/>
  <c r="P3001"/>
  <c r="C3001"/>
  <c r="P3000"/>
  <c r="C3000"/>
  <c r="P2999"/>
  <c r="C2999"/>
  <c r="P2998"/>
  <c r="C2998"/>
  <c r="P2997"/>
  <c r="C2997"/>
  <c r="P2996"/>
  <c r="C2996"/>
  <c r="P2995"/>
  <c r="C2995"/>
  <c r="P2994"/>
  <c r="C2994"/>
  <c r="P2993"/>
  <c r="C2993"/>
  <c r="P2992"/>
  <c r="C2992"/>
  <c r="P2991"/>
  <c r="C2991"/>
  <c r="P2990"/>
  <c r="C2990"/>
  <c r="P2989"/>
  <c r="C2989"/>
  <c r="P2988"/>
  <c r="C2988"/>
  <c r="P2987"/>
  <c r="C2987"/>
  <c r="P2986"/>
  <c r="C2986"/>
  <c r="P2985"/>
  <c r="C2985"/>
  <c r="P2984"/>
  <c r="C2984"/>
  <c r="P2983"/>
  <c r="C2983"/>
  <c r="P2982"/>
  <c r="C2982"/>
  <c r="P2981"/>
  <c r="C2981"/>
  <c r="P2980"/>
  <c r="C2980"/>
  <c r="P2979"/>
  <c r="C2979"/>
  <c r="P2978"/>
  <c r="C2978"/>
  <c r="P2977"/>
  <c r="C2977"/>
  <c r="P2976"/>
  <c r="C2976"/>
  <c r="P2975"/>
  <c r="C2975"/>
  <c r="P2974"/>
  <c r="C2974"/>
  <c r="P2973"/>
  <c r="C2973"/>
  <c r="P2972"/>
  <c r="C2972"/>
  <c r="P2971"/>
  <c r="C2971"/>
  <c r="P2970"/>
  <c r="C2970"/>
  <c r="P2969"/>
  <c r="C2969"/>
  <c r="P2968"/>
  <c r="C2968"/>
  <c r="P2967"/>
  <c r="C2967"/>
  <c r="P2966"/>
  <c r="C2966"/>
  <c r="P2965"/>
  <c r="C2965"/>
  <c r="P2964"/>
  <c r="C2964"/>
  <c r="P2963"/>
  <c r="C2963"/>
  <c r="P2962"/>
  <c r="C2962"/>
  <c r="P2961"/>
  <c r="C2961"/>
  <c r="P2960"/>
  <c r="C2960"/>
  <c r="P2959"/>
  <c r="C2959"/>
  <c r="P2958"/>
  <c r="C2958"/>
  <c r="P2957"/>
  <c r="C2957"/>
  <c r="P2956"/>
  <c r="C2956"/>
  <c r="P2955"/>
  <c r="C2955"/>
  <c r="P2954"/>
  <c r="C2954"/>
  <c r="P2953"/>
  <c r="C2953"/>
  <c r="P2952"/>
  <c r="C2952"/>
  <c r="P2951"/>
  <c r="C2951"/>
  <c r="P2950"/>
  <c r="C2950"/>
  <c r="P2949"/>
  <c r="C2949"/>
  <c r="P2948"/>
  <c r="C2948"/>
  <c r="P2947"/>
  <c r="C2947"/>
  <c r="P2946"/>
  <c r="C2946"/>
  <c r="P2945"/>
  <c r="C2945"/>
  <c r="P2944"/>
  <c r="C2944"/>
  <c r="P2943"/>
  <c r="C2943"/>
  <c r="P2942"/>
  <c r="C2942"/>
  <c r="P2941"/>
  <c r="C2941"/>
  <c r="P2940"/>
  <c r="C2940"/>
  <c r="P2939"/>
  <c r="C2939"/>
  <c r="P2938"/>
  <c r="C2938"/>
  <c r="P2937"/>
  <c r="C2937"/>
  <c r="P2936"/>
  <c r="C2936"/>
  <c r="P2935"/>
  <c r="C2935"/>
  <c r="P2934"/>
  <c r="C2934"/>
  <c r="P2933"/>
  <c r="C2933"/>
  <c r="P2932"/>
  <c r="C2932"/>
  <c r="P2931"/>
  <c r="C2931"/>
  <c r="P2930"/>
  <c r="C2930"/>
  <c r="P2929"/>
  <c r="C2929"/>
  <c r="P2928"/>
  <c r="C2928"/>
  <c r="P2927"/>
  <c r="C2927"/>
  <c r="P2926"/>
  <c r="C2926"/>
  <c r="P2925"/>
  <c r="C2925"/>
  <c r="P2924"/>
  <c r="C2924"/>
  <c r="P2923"/>
  <c r="C2923"/>
  <c r="P2922"/>
  <c r="C2922"/>
  <c r="P2921"/>
  <c r="C2921"/>
  <c r="P2920"/>
  <c r="C2920"/>
  <c r="P2919"/>
  <c r="C2919"/>
  <c r="P2918"/>
  <c r="C2918"/>
  <c r="P2917"/>
  <c r="C2917"/>
  <c r="P2916"/>
  <c r="C2916"/>
  <c r="P2915"/>
  <c r="C2915"/>
  <c r="P2914"/>
  <c r="C2914"/>
  <c r="P2913"/>
  <c r="C2913"/>
  <c r="P2912"/>
  <c r="C2912"/>
  <c r="P2911"/>
  <c r="C2911"/>
  <c r="P2910"/>
  <c r="C2910"/>
  <c r="P2909"/>
  <c r="C2909"/>
  <c r="P2908"/>
  <c r="C2908"/>
  <c r="P2907"/>
  <c r="C2907"/>
  <c r="P2906"/>
  <c r="C2906"/>
  <c r="P2905"/>
  <c r="C2905"/>
  <c r="P2904"/>
  <c r="C2904"/>
  <c r="P2903"/>
  <c r="C2903"/>
  <c r="P2902"/>
  <c r="C2902"/>
  <c r="P2901"/>
  <c r="C2901"/>
  <c r="P2900"/>
  <c r="C2900"/>
  <c r="P2899"/>
  <c r="C2899"/>
  <c r="P2898"/>
  <c r="C2898"/>
  <c r="P2897"/>
  <c r="C2897"/>
  <c r="P2896"/>
  <c r="C2896"/>
  <c r="P2895"/>
  <c r="C2895"/>
  <c r="P2894"/>
  <c r="C2894"/>
  <c r="P2893"/>
  <c r="C2893"/>
  <c r="P2892"/>
  <c r="C2892"/>
  <c r="P2891"/>
  <c r="C2891"/>
  <c r="P2890"/>
  <c r="C2890"/>
  <c r="P2889"/>
  <c r="C2889"/>
  <c r="P2888"/>
  <c r="C2888"/>
  <c r="P2887"/>
  <c r="C2887"/>
  <c r="P2886"/>
  <c r="C2886"/>
  <c r="P2885"/>
  <c r="C2885"/>
  <c r="P2884"/>
  <c r="C2884"/>
  <c r="P2883"/>
  <c r="C2883"/>
  <c r="P2882"/>
  <c r="C2882"/>
  <c r="P2881"/>
  <c r="C2881"/>
  <c r="P2880"/>
  <c r="C2880"/>
  <c r="P2879"/>
  <c r="C2879"/>
  <c r="P2878"/>
  <c r="C2878"/>
  <c r="P2877"/>
  <c r="C2877"/>
  <c r="P2876"/>
  <c r="C2876"/>
  <c r="P2875"/>
  <c r="C2875"/>
  <c r="P2874"/>
  <c r="C2874"/>
  <c r="P2873"/>
  <c r="C2873"/>
  <c r="P2872"/>
  <c r="C2872"/>
  <c r="P2871"/>
  <c r="C2871"/>
  <c r="P2870"/>
  <c r="C2870"/>
  <c r="P2869"/>
  <c r="C2869"/>
  <c r="P2868"/>
  <c r="C2868"/>
  <c r="P2867"/>
  <c r="C2867"/>
  <c r="P2866"/>
  <c r="C2866"/>
  <c r="P2865"/>
  <c r="C2865"/>
  <c r="P2864"/>
  <c r="C2864"/>
  <c r="P2863"/>
  <c r="C2863"/>
  <c r="P2862"/>
  <c r="C2862"/>
  <c r="P2861"/>
  <c r="C2861"/>
  <c r="P2860"/>
  <c r="C2860"/>
  <c r="P2859"/>
  <c r="C2859"/>
  <c r="P2858"/>
  <c r="C2858"/>
  <c r="P2857"/>
  <c r="C2857"/>
  <c r="P2856"/>
  <c r="C2856"/>
  <c r="P2855"/>
  <c r="C2855"/>
  <c r="P2854"/>
  <c r="C2854"/>
  <c r="P2853"/>
  <c r="C2853"/>
  <c r="P2852"/>
  <c r="C2852"/>
  <c r="P2851"/>
  <c r="C2851"/>
  <c r="P2850"/>
  <c r="C2850"/>
  <c r="P2849"/>
  <c r="C2849"/>
  <c r="P2848"/>
  <c r="C2848"/>
  <c r="P2847"/>
  <c r="C2847"/>
  <c r="P2846"/>
  <c r="C2846"/>
  <c r="P2845"/>
  <c r="C2845"/>
  <c r="P2844"/>
  <c r="C2844"/>
  <c r="P2843"/>
  <c r="C2843"/>
  <c r="P2842"/>
  <c r="C2842"/>
  <c r="P2841"/>
  <c r="C2841"/>
  <c r="P2840"/>
  <c r="C2840"/>
  <c r="P2839"/>
  <c r="C2839"/>
  <c r="P2838"/>
  <c r="C2838"/>
  <c r="P2837"/>
  <c r="C2837"/>
  <c r="P2836"/>
  <c r="C2836"/>
  <c r="P2835"/>
  <c r="C2835"/>
  <c r="P2834"/>
  <c r="C2834"/>
  <c r="P2833"/>
  <c r="C2833"/>
  <c r="P2832"/>
  <c r="C2832"/>
  <c r="P2831"/>
  <c r="C2831"/>
  <c r="P2830"/>
  <c r="C2830"/>
  <c r="P2829"/>
  <c r="C2829"/>
  <c r="P2828"/>
  <c r="C2828"/>
  <c r="P2827"/>
  <c r="C2827"/>
  <c r="P2826"/>
  <c r="C2826"/>
  <c r="P2825"/>
  <c r="C2825"/>
  <c r="P2824"/>
  <c r="C2824"/>
  <c r="P2823"/>
  <c r="C2823"/>
  <c r="P2822"/>
  <c r="C2822"/>
  <c r="P2821"/>
  <c r="C2821"/>
  <c r="P2820"/>
  <c r="C2820"/>
  <c r="P2819"/>
  <c r="C2819"/>
  <c r="P2818"/>
  <c r="C2818"/>
  <c r="P2817"/>
  <c r="C2817"/>
  <c r="P2816"/>
  <c r="C2816"/>
  <c r="P2815"/>
  <c r="C2815"/>
  <c r="P2814"/>
  <c r="C2814"/>
  <c r="P2813"/>
  <c r="C2813"/>
  <c r="P2812"/>
  <c r="C2812"/>
  <c r="P2811"/>
  <c r="C2811"/>
  <c r="P2810"/>
  <c r="C2810"/>
  <c r="P2809"/>
  <c r="C2809"/>
  <c r="P2808"/>
  <c r="C2808"/>
  <c r="P2807"/>
  <c r="C2807"/>
  <c r="P2806"/>
  <c r="C2806"/>
  <c r="P2805"/>
  <c r="C2805"/>
  <c r="P2804"/>
  <c r="C2804"/>
  <c r="P2803"/>
  <c r="C2803"/>
  <c r="P2802"/>
  <c r="C2802"/>
  <c r="P2801"/>
  <c r="C2801"/>
  <c r="P2800"/>
  <c r="C2800"/>
  <c r="P2799"/>
  <c r="C2799"/>
  <c r="P2798"/>
  <c r="C2798"/>
  <c r="P2797"/>
  <c r="C2797"/>
  <c r="P2796"/>
  <c r="C2796"/>
  <c r="P2795"/>
  <c r="C2795"/>
  <c r="P2794"/>
  <c r="C2794"/>
  <c r="P2793"/>
  <c r="C2793"/>
  <c r="P2792"/>
  <c r="C2792"/>
  <c r="P2791"/>
  <c r="C2791"/>
  <c r="P2790"/>
  <c r="C2790"/>
  <c r="P2789"/>
  <c r="C2789"/>
  <c r="P2788"/>
  <c r="C2788"/>
  <c r="P2787"/>
  <c r="C2787"/>
  <c r="P2786"/>
  <c r="C2786"/>
  <c r="P2785"/>
  <c r="C2785"/>
  <c r="P2784"/>
  <c r="C2784"/>
  <c r="P2783"/>
  <c r="C2783"/>
  <c r="P2782"/>
  <c r="C2782"/>
  <c r="P2781"/>
  <c r="C2781"/>
  <c r="P2780"/>
  <c r="C2780"/>
  <c r="P2779"/>
  <c r="C2779"/>
  <c r="P2778"/>
  <c r="C2778"/>
  <c r="P2777"/>
  <c r="C2777"/>
  <c r="P2776"/>
  <c r="C2776"/>
  <c r="P2775"/>
  <c r="C2775"/>
  <c r="P2774"/>
  <c r="C2774"/>
  <c r="P2773"/>
  <c r="C2773"/>
  <c r="P2772"/>
  <c r="C2772"/>
  <c r="P2771"/>
  <c r="C2771"/>
  <c r="P2770"/>
  <c r="C2770"/>
  <c r="P2769"/>
  <c r="C2769"/>
  <c r="P2768"/>
  <c r="C2768"/>
  <c r="P2767"/>
  <c r="C2767"/>
  <c r="P2766"/>
  <c r="C2766"/>
  <c r="P2765"/>
  <c r="C2765"/>
  <c r="P2764"/>
  <c r="C2764"/>
  <c r="P2763"/>
  <c r="C2763"/>
  <c r="P2762"/>
  <c r="C2762"/>
  <c r="P2761"/>
  <c r="C2761"/>
  <c r="P2760"/>
  <c r="C2760"/>
  <c r="P2759"/>
  <c r="C2759"/>
  <c r="P2758"/>
  <c r="C2758"/>
  <c r="P2757"/>
  <c r="C2757"/>
  <c r="P2756"/>
  <c r="C2756"/>
  <c r="P2755"/>
  <c r="C2755"/>
  <c r="P2754"/>
  <c r="C2754"/>
  <c r="P2753"/>
  <c r="C2753"/>
  <c r="P2752"/>
  <c r="C2752"/>
  <c r="P2751"/>
  <c r="C2751"/>
  <c r="P2750"/>
  <c r="C2750"/>
  <c r="P2749"/>
  <c r="C2749"/>
  <c r="P2748"/>
  <c r="C2748"/>
  <c r="P2747"/>
  <c r="C2747"/>
  <c r="P2746"/>
  <c r="C2746"/>
  <c r="P2745"/>
  <c r="C2745"/>
  <c r="P2744"/>
  <c r="C2744"/>
  <c r="P2743"/>
  <c r="C2743"/>
  <c r="P2742"/>
  <c r="C2742"/>
  <c r="P2741"/>
  <c r="C2741"/>
  <c r="P2740"/>
  <c r="C2740"/>
  <c r="P2739"/>
  <c r="C2739"/>
  <c r="P2738"/>
  <c r="C2738"/>
  <c r="P2737"/>
  <c r="C2737"/>
  <c r="P2736"/>
  <c r="C2736"/>
  <c r="P2735"/>
  <c r="C2735"/>
  <c r="P2734"/>
  <c r="C2734"/>
  <c r="P2733"/>
  <c r="C2733"/>
  <c r="P2732"/>
  <c r="C2732"/>
  <c r="P2731"/>
  <c r="C2731"/>
  <c r="P2730"/>
  <c r="C2730"/>
  <c r="P2729"/>
  <c r="C2729"/>
  <c r="P2728"/>
  <c r="C2728"/>
  <c r="P2727"/>
  <c r="C2727"/>
  <c r="P2726"/>
  <c r="C2726"/>
  <c r="P2725"/>
  <c r="C2725"/>
  <c r="P2724"/>
  <c r="C2724"/>
  <c r="P2723"/>
  <c r="C2723"/>
  <c r="P2722"/>
  <c r="C2722"/>
  <c r="P2721"/>
  <c r="C2721"/>
  <c r="P2720"/>
  <c r="C2720"/>
  <c r="P2719"/>
  <c r="C2719"/>
  <c r="P2718"/>
  <c r="C2718"/>
  <c r="P2717"/>
  <c r="C2717"/>
  <c r="P2716"/>
  <c r="C2716"/>
  <c r="P2715"/>
  <c r="C2715"/>
  <c r="P2714"/>
  <c r="C2714"/>
  <c r="P2713"/>
  <c r="C2713"/>
  <c r="P2712"/>
  <c r="C2712"/>
  <c r="P2711"/>
  <c r="C2711"/>
  <c r="P2710"/>
  <c r="C2710"/>
  <c r="P2709"/>
  <c r="C2709"/>
  <c r="P2708"/>
  <c r="C2708"/>
  <c r="P2707"/>
  <c r="C2707"/>
  <c r="P2706"/>
  <c r="C2706"/>
  <c r="P2705"/>
  <c r="C2705"/>
  <c r="P2704"/>
  <c r="C2704"/>
  <c r="P2703"/>
  <c r="C2703"/>
  <c r="P2702"/>
  <c r="C2702"/>
  <c r="P2701"/>
  <c r="C2701"/>
  <c r="P2700"/>
  <c r="C2700"/>
  <c r="P2699"/>
  <c r="C2699"/>
  <c r="P2698"/>
  <c r="C2698"/>
  <c r="P2697"/>
  <c r="C2697"/>
  <c r="P2696"/>
  <c r="C2696"/>
  <c r="P2695"/>
  <c r="C2695"/>
  <c r="P2694"/>
  <c r="C2694"/>
  <c r="P2693"/>
  <c r="C2693"/>
  <c r="P2692"/>
  <c r="C2692"/>
  <c r="P2691"/>
  <c r="C2691"/>
  <c r="P2690"/>
  <c r="C2690"/>
  <c r="P2689"/>
  <c r="C2689"/>
  <c r="P2688"/>
  <c r="C2688"/>
  <c r="P2687"/>
  <c r="C2687"/>
  <c r="P2686"/>
  <c r="C2686"/>
  <c r="P2685"/>
  <c r="C2685"/>
  <c r="P2684"/>
  <c r="C2684"/>
  <c r="P2683"/>
  <c r="C2683"/>
  <c r="P2682"/>
  <c r="C2682"/>
  <c r="P2681"/>
  <c r="C2681"/>
  <c r="P2680"/>
  <c r="C2680"/>
  <c r="P2679"/>
  <c r="C2679"/>
  <c r="P2678"/>
  <c r="C2678"/>
  <c r="P2677"/>
  <c r="C2677"/>
  <c r="P2676"/>
  <c r="C2676"/>
  <c r="P2675"/>
  <c r="C2675"/>
  <c r="P2674"/>
  <c r="C2674"/>
  <c r="P2673"/>
  <c r="C2673"/>
  <c r="P2672"/>
  <c r="C2672"/>
  <c r="P2671"/>
  <c r="C2671"/>
  <c r="P2670"/>
  <c r="C2670"/>
  <c r="P2669"/>
  <c r="C2669"/>
  <c r="P2668"/>
  <c r="C2668"/>
  <c r="P2667"/>
  <c r="C2667"/>
  <c r="P2666"/>
  <c r="C2666"/>
  <c r="P2665"/>
  <c r="C2665"/>
  <c r="P2664"/>
  <c r="C2664"/>
  <c r="P2663"/>
  <c r="C2663"/>
  <c r="P2662"/>
  <c r="C2662"/>
  <c r="P2661"/>
  <c r="C2661"/>
  <c r="P2660"/>
  <c r="C2660"/>
  <c r="P2659"/>
  <c r="C2659"/>
  <c r="P2658"/>
  <c r="C2658"/>
  <c r="P2657"/>
  <c r="C2657"/>
  <c r="P2656"/>
  <c r="C2656"/>
  <c r="P2655"/>
  <c r="C2655"/>
  <c r="P2654"/>
  <c r="C2654"/>
  <c r="P2653"/>
  <c r="C2653"/>
  <c r="P2652"/>
  <c r="C2652"/>
  <c r="P2651"/>
  <c r="C2651"/>
  <c r="P2650"/>
  <c r="C2650"/>
  <c r="P2649"/>
  <c r="C2649"/>
  <c r="P2648"/>
  <c r="C2648"/>
  <c r="P2647"/>
  <c r="C2647"/>
  <c r="P2646"/>
  <c r="C2646"/>
  <c r="P2645"/>
  <c r="C2645"/>
  <c r="P2644"/>
  <c r="C2644"/>
  <c r="P2643"/>
  <c r="C2643"/>
  <c r="P2642"/>
  <c r="C2642"/>
  <c r="P2641"/>
  <c r="C2641"/>
  <c r="P2640"/>
  <c r="C2640"/>
  <c r="P2639"/>
  <c r="C2639"/>
  <c r="P2638"/>
  <c r="C2638"/>
  <c r="P2637"/>
  <c r="C2637"/>
  <c r="P2636"/>
  <c r="C2636"/>
  <c r="P2635"/>
  <c r="C2635"/>
  <c r="P2634"/>
  <c r="C2634"/>
  <c r="P2633"/>
  <c r="C2633"/>
  <c r="P2632"/>
  <c r="C2632"/>
  <c r="P2631"/>
  <c r="C2631"/>
  <c r="P2630"/>
  <c r="C2630"/>
  <c r="P2629"/>
  <c r="C2629"/>
  <c r="P2628"/>
  <c r="C2628"/>
  <c r="P2627"/>
  <c r="C2627"/>
  <c r="P2626"/>
  <c r="C2626"/>
  <c r="P2625"/>
  <c r="C2625"/>
  <c r="P2624"/>
  <c r="C2624"/>
  <c r="P2623"/>
  <c r="C2623"/>
  <c r="P2622"/>
  <c r="C2622"/>
  <c r="P2621"/>
  <c r="C2621"/>
  <c r="P2620"/>
  <c r="C2620"/>
  <c r="P2619"/>
  <c r="C2619"/>
  <c r="P2618"/>
  <c r="C2618"/>
  <c r="P2617"/>
  <c r="C2617"/>
  <c r="P2616"/>
  <c r="C2616"/>
  <c r="P2615"/>
  <c r="C2615"/>
  <c r="P2614"/>
  <c r="C2614"/>
  <c r="P2613"/>
  <c r="C2613"/>
  <c r="P2612"/>
  <c r="C2612"/>
  <c r="P2611"/>
  <c r="C2611"/>
  <c r="P2610"/>
  <c r="C2610"/>
  <c r="P2609"/>
  <c r="C2609"/>
  <c r="P2608"/>
  <c r="C2608"/>
  <c r="P2607"/>
  <c r="C2607"/>
  <c r="P2606"/>
  <c r="C2606"/>
  <c r="P2605"/>
  <c r="C2605"/>
  <c r="P2604"/>
  <c r="C2604"/>
  <c r="P2603"/>
  <c r="C2603"/>
  <c r="P2602"/>
  <c r="C2602"/>
  <c r="P2601"/>
  <c r="C2601"/>
  <c r="P2600"/>
  <c r="C2600"/>
  <c r="P2599"/>
  <c r="C2599"/>
  <c r="P2598"/>
  <c r="C2598"/>
  <c r="P2597"/>
  <c r="C2597"/>
  <c r="P2596"/>
  <c r="C2596"/>
  <c r="P2595"/>
  <c r="C2595"/>
  <c r="P2594"/>
  <c r="C2594"/>
  <c r="P2593"/>
  <c r="C2593"/>
  <c r="P2592"/>
  <c r="C2592"/>
  <c r="P2591"/>
  <c r="C2591"/>
  <c r="P2590"/>
  <c r="C2590"/>
  <c r="P2589"/>
  <c r="C2589"/>
  <c r="P2588"/>
  <c r="C2588"/>
  <c r="P2587"/>
  <c r="C2587"/>
  <c r="P2586"/>
  <c r="C2586"/>
  <c r="P2585"/>
  <c r="C2585"/>
  <c r="P2584"/>
  <c r="C2584"/>
  <c r="P2583"/>
  <c r="C2583"/>
  <c r="P2582"/>
  <c r="C2582"/>
  <c r="P2581"/>
  <c r="C2581"/>
  <c r="P2580"/>
  <c r="C2580"/>
  <c r="P2579"/>
  <c r="C2579"/>
  <c r="P2578"/>
  <c r="C2578"/>
  <c r="P2577"/>
  <c r="C2577"/>
  <c r="P2576"/>
  <c r="C2576"/>
  <c r="P2575"/>
  <c r="C2575"/>
  <c r="P2574"/>
  <c r="C2574"/>
  <c r="P2573"/>
  <c r="C2573"/>
  <c r="P2572"/>
  <c r="C2572"/>
  <c r="P2571"/>
  <c r="C2571"/>
  <c r="P2570"/>
  <c r="C2570"/>
  <c r="P2569"/>
  <c r="C2569"/>
  <c r="P2568"/>
  <c r="C2568"/>
  <c r="P2567"/>
  <c r="C2567"/>
  <c r="P2566"/>
  <c r="C2566"/>
  <c r="P2565"/>
  <c r="C2565"/>
  <c r="P2564"/>
  <c r="C2564"/>
  <c r="P2563"/>
  <c r="C2563"/>
  <c r="P2562"/>
  <c r="C2562"/>
  <c r="P2561"/>
  <c r="C2561"/>
  <c r="P2560"/>
  <c r="C2560"/>
  <c r="P2559"/>
  <c r="C2559"/>
  <c r="P2558"/>
  <c r="C2558"/>
  <c r="P2557"/>
  <c r="C2557"/>
  <c r="P2556"/>
  <c r="C2556"/>
  <c r="P2555"/>
  <c r="C2555"/>
  <c r="P2554"/>
  <c r="C2554"/>
  <c r="P2553"/>
  <c r="C2553"/>
  <c r="P2552"/>
  <c r="C2552"/>
  <c r="P2551"/>
  <c r="C2551"/>
  <c r="P2550"/>
  <c r="C2550"/>
  <c r="P2549"/>
  <c r="C2549"/>
  <c r="P2548"/>
  <c r="C2548"/>
  <c r="P2547"/>
  <c r="C2547"/>
  <c r="P2546"/>
  <c r="C2546"/>
  <c r="P2545"/>
  <c r="C2545"/>
  <c r="P2544"/>
  <c r="C2544"/>
  <c r="P2543"/>
  <c r="C2543"/>
  <c r="P2542"/>
  <c r="C2542"/>
  <c r="P2541"/>
  <c r="C2541"/>
  <c r="P2540"/>
  <c r="C2540"/>
  <c r="P2539"/>
  <c r="C2539"/>
  <c r="P2538"/>
  <c r="C2538"/>
  <c r="P2537"/>
  <c r="C2537"/>
  <c r="P2536"/>
  <c r="C2536"/>
  <c r="P2535"/>
  <c r="C2535"/>
  <c r="P2534"/>
  <c r="C2534"/>
  <c r="P2533"/>
  <c r="C2533"/>
  <c r="P2532"/>
  <c r="C2532"/>
  <c r="P2531"/>
  <c r="C2531"/>
  <c r="P2530"/>
  <c r="C2530"/>
  <c r="P2529"/>
  <c r="C2529"/>
  <c r="P2528"/>
  <c r="C2528"/>
  <c r="P2527"/>
  <c r="C2527"/>
  <c r="P2526"/>
  <c r="C2526"/>
  <c r="P2525"/>
  <c r="C2525"/>
  <c r="P2524"/>
  <c r="C2524"/>
  <c r="P2523"/>
  <c r="C2523"/>
  <c r="P2522"/>
  <c r="C2522"/>
  <c r="P2521"/>
  <c r="C2521"/>
  <c r="P2520"/>
  <c r="C2520"/>
  <c r="P2519"/>
  <c r="C2519"/>
  <c r="P2518"/>
  <c r="C2518"/>
  <c r="P2517"/>
  <c r="C2517"/>
  <c r="P2516"/>
  <c r="C2516"/>
  <c r="P2515"/>
  <c r="C2515"/>
  <c r="P2514"/>
  <c r="C2514"/>
  <c r="P2513"/>
  <c r="C2513"/>
  <c r="P2512"/>
  <c r="C2512"/>
  <c r="P2511"/>
  <c r="C2511"/>
  <c r="P2510"/>
  <c r="C2510"/>
  <c r="P2509"/>
  <c r="C2509"/>
  <c r="P2508"/>
  <c r="C2508"/>
  <c r="P2507"/>
  <c r="C2507"/>
  <c r="P2506"/>
  <c r="C2506"/>
  <c r="P2505"/>
  <c r="C2505"/>
  <c r="P2504"/>
  <c r="C2504"/>
  <c r="P2503"/>
  <c r="C2503"/>
  <c r="P2502"/>
  <c r="C2502"/>
  <c r="P2501"/>
  <c r="C2501"/>
  <c r="P2500"/>
  <c r="C2500"/>
  <c r="P2499"/>
  <c r="C2499"/>
  <c r="P2498"/>
  <c r="C2498"/>
  <c r="P2497"/>
  <c r="C2497"/>
  <c r="P2496"/>
  <c r="C2496"/>
  <c r="P2495"/>
  <c r="C2495"/>
  <c r="P2494"/>
  <c r="C2494"/>
  <c r="P2493"/>
  <c r="C2493"/>
  <c r="P2492"/>
  <c r="C2492"/>
  <c r="P2491"/>
  <c r="C2491"/>
  <c r="P2490"/>
  <c r="C2490"/>
  <c r="P2489"/>
  <c r="C2489"/>
  <c r="P2488"/>
  <c r="C2488"/>
  <c r="P2487"/>
  <c r="C2487"/>
  <c r="P2486"/>
  <c r="C2486"/>
  <c r="P2485"/>
  <c r="C2485"/>
  <c r="P2484"/>
  <c r="C2484"/>
  <c r="P2483"/>
  <c r="C2483"/>
  <c r="P2482"/>
  <c r="C2482"/>
  <c r="P2481"/>
  <c r="C2481"/>
  <c r="P2480"/>
  <c r="C2480"/>
  <c r="P2479"/>
  <c r="C2479"/>
  <c r="P2478"/>
  <c r="C2478"/>
  <c r="P2477"/>
  <c r="C2477"/>
  <c r="P2476"/>
  <c r="C2476"/>
  <c r="P2475"/>
  <c r="C2475"/>
  <c r="P2474"/>
  <c r="C2474"/>
  <c r="P2473"/>
  <c r="C2473"/>
  <c r="P2472"/>
  <c r="C2472"/>
  <c r="P2471"/>
  <c r="C2471"/>
  <c r="P2470"/>
  <c r="C2470"/>
  <c r="P2469"/>
  <c r="C2469"/>
  <c r="P2468"/>
  <c r="C2468"/>
  <c r="P2467"/>
  <c r="C2467"/>
  <c r="P2466"/>
  <c r="C2466"/>
  <c r="P2465"/>
  <c r="C2465"/>
  <c r="P2464"/>
  <c r="C2464"/>
  <c r="P2463"/>
  <c r="C2463"/>
  <c r="P2462"/>
  <c r="C2462"/>
  <c r="P2461"/>
  <c r="C2461"/>
  <c r="P2460"/>
  <c r="C2460"/>
  <c r="P2459"/>
  <c r="C2459"/>
  <c r="P2458"/>
  <c r="C2458"/>
  <c r="P2457"/>
  <c r="C2457"/>
  <c r="P2456"/>
  <c r="C2456"/>
  <c r="P2455"/>
  <c r="C2455"/>
  <c r="P2454"/>
  <c r="C2454"/>
  <c r="P2453"/>
  <c r="C2453"/>
  <c r="P2452"/>
  <c r="C2452"/>
  <c r="P2451"/>
  <c r="C2451"/>
  <c r="P2450"/>
  <c r="C2450"/>
  <c r="P2449"/>
  <c r="C2449"/>
  <c r="P2448"/>
  <c r="C2448"/>
  <c r="P2447"/>
  <c r="C2447"/>
  <c r="P2446"/>
  <c r="C2446"/>
  <c r="P2445"/>
  <c r="C2445"/>
  <c r="P2444"/>
  <c r="C2444"/>
  <c r="P2443"/>
  <c r="C2443"/>
  <c r="P2442"/>
  <c r="C2442"/>
  <c r="P2441"/>
  <c r="C2441"/>
  <c r="P2440"/>
  <c r="C2440"/>
  <c r="P2439"/>
  <c r="C2439"/>
  <c r="P2438"/>
  <c r="C2438"/>
  <c r="P2437"/>
  <c r="C2437"/>
  <c r="P2436"/>
  <c r="C2436"/>
  <c r="P2435"/>
  <c r="C2435"/>
  <c r="P2434"/>
  <c r="C2434"/>
  <c r="P2433"/>
  <c r="C2433"/>
  <c r="P2432"/>
  <c r="C2432"/>
  <c r="P2431"/>
  <c r="C2431"/>
  <c r="P2430"/>
  <c r="C2430"/>
  <c r="P2429"/>
  <c r="C2429"/>
  <c r="P2428"/>
  <c r="C2428"/>
  <c r="P2427"/>
  <c r="C2427"/>
  <c r="P2426"/>
  <c r="C2426"/>
  <c r="P2425"/>
  <c r="C2425"/>
  <c r="P2424"/>
  <c r="C2424"/>
  <c r="P2423"/>
  <c r="C2423"/>
  <c r="P2422"/>
  <c r="C2422"/>
  <c r="P2421"/>
  <c r="C2421"/>
  <c r="P2420"/>
  <c r="C2420"/>
  <c r="P2419"/>
  <c r="C2419"/>
  <c r="P2418"/>
  <c r="C2418"/>
  <c r="P2417"/>
  <c r="C2417"/>
  <c r="P2416"/>
  <c r="C2416"/>
  <c r="P2415"/>
  <c r="C2415"/>
  <c r="P2414"/>
  <c r="C2414"/>
  <c r="P2413"/>
  <c r="C2413"/>
  <c r="P2412"/>
  <c r="C2412"/>
  <c r="P2411"/>
  <c r="C2411"/>
  <c r="P2410"/>
  <c r="C2410"/>
  <c r="P2409"/>
  <c r="C2409"/>
  <c r="P2408"/>
  <c r="C2408"/>
  <c r="P2407"/>
  <c r="C2407"/>
  <c r="P2406"/>
  <c r="C2406"/>
  <c r="P2405"/>
  <c r="C2405"/>
  <c r="P2404"/>
  <c r="C2404"/>
  <c r="P2403"/>
  <c r="C2403"/>
  <c r="P2402"/>
  <c r="C2402"/>
  <c r="P2401"/>
  <c r="C2401"/>
  <c r="P2400"/>
  <c r="C2400"/>
  <c r="P2399"/>
  <c r="C2399"/>
  <c r="P2398"/>
  <c r="C2398"/>
  <c r="P2397"/>
  <c r="C2397"/>
  <c r="P2396"/>
  <c r="C2396"/>
  <c r="P2395"/>
  <c r="C2395"/>
  <c r="P2394"/>
  <c r="C2394"/>
  <c r="P2393"/>
  <c r="C2393"/>
  <c r="P2392"/>
  <c r="C2392"/>
  <c r="P2391"/>
  <c r="C2391"/>
  <c r="P2390"/>
  <c r="C2390"/>
  <c r="P2389"/>
  <c r="C2389"/>
  <c r="P2388"/>
  <c r="C2388"/>
  <c r="P2387"/>
  <c r="C2387"/>
  <c r="P2386"/>
  <c r="C2386"/>
  <c r="P2385"/>
  <c r="C2385"/>
  <c r="P2384"/>
  <c r="C2384"/>
  <c r="P2383"/>
  <c r="C2383"/>
  <c r="P2382"/>
  <c r="C2382"/>
  <c r="P2381"/>
  <c r="C2381"/>
  <c r="P2380"/>
  <c r="C2380"/>
  <c r="P2379"/>
  <c r="C2379"/>
  <c r="P2378"/>
  <c r="C2378"/>
  <c r="P2377"/>
  <c r="C2377"/>
  <c r="P2376"/>
  <c r="C2376"/>
  <c r="P2375"/>
  <c r="C2375"/>
  <c r="P2374"/>
  <c r="C2374"/>
  <c r="P2373"/>
  <c r="C2373"/>
  <c r="P2372"/>
  <c r="C2372"/>
  <c r="P2371"/>
  <c r="C2371"/>
  <c r="P2370"/>
  <c r="C2370"/>
  <c r="P2369"/>
  <c r="C2369"/>
  <c r="P2368"/>
  <c r="C2368"/>
  <c r="P2367"/>
  <c r="C2367"/>
  <c r="P2366"/>
  <c r="C2366"/>
  <c r="P2365"/>
  <c r="C2365"/>
  <c r="P2364"/>
  <c r="C2364"/>
  <c r="P2363"/>
  <c r="C2363"/>
  <c r="P2362"/>
  <c r="C2362"/>
  <c r="P2361"/>
  <c r="C2361"/>
  <c r="P2360"/>
  <c r="C2360"/>
  <c r="P2359"/>
  <c r="C2359"/>
  <c r="P2358"/>
  <c r="C2358"/>
  <c r="P2357"/>
  <c r="C2357"/>
  <c r="P2356"/>
  <c r="C2356"/>
  <c r="P2355"/>
  <c r="C2355"/>
  <c r="P2354"/>
  <c r="C2354"/>
  <c r="P2353"/>
  <c r="C2353"/>
  <c r="P2352"/>
  <c r="C2352"/>
  <c r="P2351"/>
  <c r="C2351"/>
  <c r="P2350"/>
  <c r="C2350"/>
  <c r="P2349"/>
  <c r="C2349"/>
  <c r="P2348"/>
  <c r="C2348"/>
  <c r="P2347"/>
  <c r="C2347"/>
  <c r="P2346"/>
  <c r="C2346"/>
  <c r="P2345"/>
  <c r="C2345"/>
  <c r="P2344"/>
  <c r="C2344"/>
  <c r="P2343"/>
  <c r="C2343"/>
  <c r="P2342"/>
  <c r="C2342"/>
  <c r="P2341"/>
  <c r="C2341"/>
  <c r="P2340"/>
  <c r="C2340"/>
  <c r="P2339"/>
  <c r="C2339"/>
  <c r="P2338"/>
  <c r="C2338"/>
  <c r="P2337"/>
  <c r="C2337"/>
  <c r="P2336"/>
  <c r="C2336"/>
  <c r="P2335"/>
  <c r="C2335"/>
  <c r="P2334"/>
  <c r="C2334"/>
  <c r="P2333"/>
  <c r="C2333"/>
  <c r="P2332"/>
  <c r="C2332"/>
  <c r="P2331"/>
  <c r="C2331"/>
  <c r="P2330"/>
  <c r="C2330"/>
  <c r="P2329"/>
  <c r="C2329"/>
  <c r="P2328"/>
  <c r="C2328"/>
  <c r="P2327"/>
  <c r="C2327"/>
  <c r="P2326"/>
  <c r="C2326"/>
  <c r="P2325"/>
  <c r="C2325"/>
  <c r="P2324"/>
  <c r="C2324"/>
  <c r="P2323"/>
  <c r="C2323"/>
  <c r="P2322"/>
  <c r="C2322"/>
  <c r="P2321"/>
  <c r="C2321"/>
  <c r="P2320"/>
  <c r="C2320"/>
  <c r="P2319"/>
  <c r="C2319"/>
  <c r="P2318"/>
  <c r="C2318"/>
  <c r="P2317"/>
  <c r="C2317"/>
  <c r="P2316"/>
  <c r="C2316"/>
  <c r="P2315"/>
  <c r="C2315"/>
  <c r="P2314"/>
  <c r="C2314"/>
  <c r="P2313"/>
  <c r="C2313"/>
  <c r="P2312"/>
  <c r="C2312"/>
  <c r="P2311"/>
  <c r="C2311"/>
  <c r="P2310"/>
  <c r="C2310"/>
  <c r="P2309"/>
  <c r="C2309"/>
  <c r="P2308"/>
  <c r="C2308"/>
  <c r="P2307"/>
  <c r="C2307"/>
  <c r="P2306"/>
  <c r="C2306"/>
  <c r="P2305"/>
  <c r="C2305"/>
  <c r="P2304"/>
  <c r="C2304"/>
  <c r="P2303"/>
  <c r="C2303"/>
  <c r="P2302"/>
  <c r="C2302"/>
  <c r="P2301"/>
  <c r="C2301"/>
  <c r="P2300"/>
  <c r="C2300"/>
  <c r="P2299"/>
  <c r="C2299"/>
  <c r="P2298"/>
  <c r="C2298"/>
  <c r="P2297"/>
  <c r="C2297"/>
  <c r="P2296"/>
  <c r="C2296"/>
  <c r="P2295"/>
  <c r="C2295"/>
  <c r="P2294"/>
  <c r="C2294"/>
  <c r="P2293"/>
  <c r="C2293"/>
  <c r="P2292"/>
  <c r="C2292"/>
  <c r="P2291"/>
  <c r="C2291"/>
  <c r="P2290"/>
  <c r="C2290"/>
  <c r="P2289"/>
  <c r="C2289"/>
  <c r="P2288"/>
  <c r="C2288"/>
  <c r="P2287"/>
  <c r="C2287"/>
  <c r="P2286"/>
  <c r="C2286"/>
  <c r="P2285"/>
  <c r="C2285"/>
  <c r="P2284"/>
  <c r="C2284"/>
  <c r="P2283"/>
  <c r="C2283"/>
  <c r="P2282"/>
  <c r="C2282"/>
  <c r="P2281"/>
  <c r="C2281"/>
  <c r="P2280"/>
  <c r="C2280"/>
  <c r="P2279"/>
  <c r="C2279"/>
  <c r="P2278"/>
  <c r="C2278"/>
  <c r="P2277"/>
  <c r="C2277"/>
  <c r="P2276"/>
  <c r="C2276"/>
  <c r="P2275"/>
  <c r="C2275"/>
  <c r="P2274"/>
  <c r="C2274"/>
  <c r="P2273"/>
  <c r="C2273"/>
  <c r="P2272"/>
  <c r="C2272"/>
  <c r="P2271"/>
  <c r="C2271"/>
  <c r="P2270"/>
  <c r="C2270"/>
  <c r="P2269"/>
  <c r="C2269"/>
  <c r="P2268"/>
  <c r="C2268"/>
  <c r="P2267"/>
  <c r="C2267"/>
  <c r="P2266"/>
  <c r="C2266"/>
  <c r="P2265"/>
  <c r="C2265"/>
  <c r="P2264"/>
  <c r="C2264"/>
  <c r="P2263"/>
  <c r="C2263"/>
  <c r="P2262"/>
  <c r="C2262"/>
  <c r="P2261"/>
  <c r="C2261"/>
  <c r="P2260"/>
  <c r="C2260"/>
  <c r="P2259"/>
  <c r="C2259"/>
  <c r="P2258"/>
  <c r="C2258"/>
  <c r="P2257"/>
  <c r="C2257"/>
  <c r="P2256"/>
  <c r="C2256"/>
  <c r="P2255"/>
  <c r="C2255"/>
  <c r="P2254"/>
  <c r="C2254"/>
  <c r="P2253"/>
  <c r="C2253"/>
  <c r="P2252"/>
  <c r="C2252"/>
  <c r="P2251"/>
  <c r="C2251"/>
  <c r="P2250"/>
  <c r="C2250"/>
  <c r="P2249"/>
  <c r="C2249"/>
  <c r="P2248"/>
  <c r="C2248"/>
  <c r="P2247"/>
  <c r="C2247"/>
  <c r="P2246"/>
  <c r="C2246"/>
  <c r="P2245"/>
  <c r="C2245"/>
  <c r="P2244"/>
  <c r="C2244"/>
  <c r="P2243"/>
  <c r="C2243"/>
  <c r="P2242"/>
  <c r="C2242"/>
  <c r="P2241"/>
  <c r="C2241"/>
  <c r="P2240"/>
  <c r="C2240"/>
  <c r="P2239"/>
  <c r="C2239"/>
  <c r="P2238"/>
  <c r="C2238"/>
  <c r="P2237"/>
  <c r="C2237"/>
  <c r="P2236"/>
  <c r="C2236"/>
  <c r="P2235"/>
  <c r="C2235"/>
  <c r="P2234"/>
  <c r="C2234"/>
  <c r="P2233"/>
  <c r="C2233"/>
  <c r="P2232"/>
  <c r="C2232"/>
  <c r="P2231"/>
  <c r="C2231"/>
  <c r="P2230"/>
  <c r="C2230"/>
  <c r="P2229"/>
  <c r="C2229"/>
  <c r="P2228"/>
  <c r="C2228"/>
  <c r="P2227"/>
  <c r="C2227"/>
  <c r="P2226"/>
  <c r="C2226"/>
  <c r="P2225"/>
  <c r="C2225"/>
  <c r="P2224"/>
  <c r="C2224"/>
  <c r="P2223"/>
  <c r="C2223"/>
  <c r="P2222"/>
  <c r="C2222"/>
  <c r="P2221"/>
  <c r="C2221"/>
  <c r="P2220"/>
  <c r="C2220"/>
  <c r="P2219"/>
  <c r="C2219"/>
  <c r="P2218"/>
  <c r="C2218"/>
  <c r="P2217"/>
  <c r="C2217"/>
  <c r="P2216"/>
  <c r="C2216"/>
  <c r="P2215"/>
  <c r="C2215"/>
  <c r="P2214"/>
  <c r="C2214"/>
  <c r="P2213"/>
  <c r="C2213"/>
  <c r="P2212"/>
  <c r="C2212"/>
  <c r="P2211"/>
  <c r="C2211"/>
  <c r="P2210"/>
  <c r="C2210"/>
  <c r="P2209"/>
  <c r="C2209"/>
  <c r="P2208"/>
  <c r="C2208"/>
  <c r="P2207"/>
  <c r="C2207"/>
  <c r="P2206"/>
  <c r="C2206"/>
  <c r="P2205"/>
  <c r="C2205"/>
  <c r="P2204"/>
  <c r="C2204"/>
  <c r="P2203"/>
  <c r="C2203"/>
  <c r="P2202"/>
  <c r="C2202"/>
  <c r="P2201"/>
  <c r="C2201"/>
  <c r="P2200"/>
  <c r="C2200"/>
  <c r="P2199"/>
  <c r="C2199"/>
  <c r="P2198"/>
  <c r="C2198"/>
  <c r="P2197"/>
  <c r="C2197"/>
  <c r="P2196"/>
  <c r="C2196"/>
  <c r="P2195"/>
  <c r="C2195"/>
  <c r="P2194"/>
  <c r="C2194"/>
  <c r="P2193"/>
  <c r="C2193"/>
  <c r="P2192"/>
  <c r="C2192"/>
  <c r="P2191"/>
  <c r="C2191"/>
  <c r="P2190"/>
  <c r="C2190"/>
  <c r="P2189"/>
  <c r="C2189"/>
  <c r="P2188"/>
  <c r="C2188"/>
  <c r="P2187"/>
  <c r="C2187"/>
  <c r="P2186"/>
  <c r="C2186"/>
  <c r="P2185"/>
  <c r="C2185"/>
  <c r="P2184"/>
  <c r="C2184"/>
  <c r="P2183"/>
  <c r="C2183"/>
  <c r="P2182"/>
  <c r="C2182"/>
  <c r="P2181"/>
  <c r="C2181"/>
  <c r="P2180"/>
  <c r="C2180"/>
  <c r="P2179"/>
  <c r="C2179"/>
  <c r="P2178"/>
  <c r="C2178"/>
  <c r="P2177"/>
  <c r="C2177"/>
  <c r="P2176"/>
  <c r="C2176"/>
  <c r="P2175"/>
  <c r="C2175"/>
  <c r="P2174"/>
  <c r="C2174"/>
  <c r="P2173"/>
  <c r="C2173"/>
  <c r="P2172"/>
  <c r="C2172"/>
  <c r="P2171"/>
  <c r="C2171"/>
  <c r="P2170"/>
  <c r="C2170"/>
  <c r="P2169"/>
  <c r="C2169"/>
  <c r="P2168"/>
  <c r="C2168"/>
  <c r="P2167"/>
  <c r="C2167"/>
  <c r="P2166"/>
  <c r="C2166"/>
  <c r="P2165"/>
  <c r="C2165"/>
  <c r="P2164"/>
  <c r="C2164"/>
  <c r="P2163"/>
  <c r="C2163"/>
  <c r="P2162"/>
  <c r="C2162"/>
  <c r="P2161"/>
  <c r="C2161"/>
  <c r="P2160"/>
  <c r="C2160"/>
  <c r="P2159"/>
  <c r="C2159"/>
  <c r="P2158"/>
  <c r="C2158"/>
  <c r="P2157"/>
  <c r="C2157"/>
  <c r="P2156"/>
  <c r="C2156"/>
  <c r="P2155"/>
  <c r="C2155"/>
  <c r="P2154"/>
  <c r="C2154"/>
  <c r="P2153"/>
  <c r="C2153"/>
  <c r="P2152"/>
  <c r="C2152"/>
  <c r="P2151"/>
  <c r="C2151"/>
  <c r="P2150"/>
  <c r="C2150"/>
  <c r="P2149"/>
  <c r="C2149"/>
  <c r="P2148"/>
  <c r="C2148"/>
  <c r="P2147"/>
  <c r="C2147"/>
  <c r="P2146"/>
  <c r="C2146"/>
  <c r="P2145"/>
  <c r="C2145"/>
  <c r="P2144"/>
  <c r="C2144"/>
  <c r="P2143"/>
  <c r="C2143"/>
  <c r="P2142"/>
  <c r="C2142"/>
  <c r="P2141"/>
  <c r="C2141"/>
  <c r="P2140"/>
  <c r="C2140"/>
  <c r="P2139"/>
  <c r="C2139"/>
  <c r="P2138"/>
  <c r="C2138"/>
  <c r="P2137"/>
  <c r="C2137"/>
  <c r="P2136"/>
  <c r="C2136"/>
  <c r="P2135"/>
  <c r="C2135"/>
  <c r="P2134"/>
  <c r="C2134"/>
  <c r="P2133"/>
  <c r="C2133"/>
  <c r="P2132"/>
  <c r="C2132"/>
  <c r="P2131"/>
  <c r="C2131"/>
  <c r="P2130"/>
  <c r="C2130"/>
  <c r="P2129"/>
  <c r="C2129"/>
  <c r="P2128"/>
  <c r="C2128"/>
  <c r="P2127"/>
  <c r="C2127"/>
  <c r="P2126"/>
  <c r="C2126"/>
  <c r="P2125"/>
  <c r="C2125"/>
  <c r="P2124"/>
  <c r="C2124"/>
  <c r="P2123"/>
  <c r="C2123"/>
  <c r="P2122"/>
  <c r="C2122"/>
  <c r="P2121"/>
  <c r="C2121"/>
  <c r="P2120"/>
  <c r="C2120"/>
  <c r="P2119"/>
  <c r="C2119"/>
  <c r="P2118"/>
  <c r="C2118"/>
  <c r="P2117"/>
  <c r="C2117"/>
  <c r="P2116"/>
  <c r="C2116"/>
  <c r="P2115"/>
  <c r="C2115"/>
  <c r="P2114"/>
  <c r="C2114"/>
  <c r="P2113"/>
  <c r="C2113"/>
  <c r="P2112"/>
  <c r="C2112"/>
  <c r="P2111"/>
  <c r="C2111"/>
  <c r="P2110"/>
  <c r="C2110"/>
  <c r="P2109"/>
  <c r="C2109"/>
  <c r="P2108"/>
  <c r="C2108"/>
  <c r="P2107"/>
  <c r="C2107"/>
  <c r="P2106"/>
  <c r="C2106"/>
  <c r="P2105"/>
  <c r="C2105"/>
  <c r="P2104"/>
  <c r="C2104"/>
  <c r="P2103"/>
  <c r="C2103"/>
  <c r="P2102"/>
  <c r="C2102"/>
  <c r="P2101"/>
  <c r="C2101"/>
  <c r="P2100"/>
  <c r="C2100"/>
  <c r="P2099"/>
  <c r="C2099"/>
  <c r="P2098"/>
  <c r="C2098"/>
  <c r="P2097"/>
  <c r="C2097"/>
  <c r="P2096"/>
  <c r="C2096"/>
  <c r="P2095"/>
  <c r="C2095"/>
  <c r="P2094"/>
  <c r="C2094"/>
  <c r="P2093"/>
  <c r="C2093"/>
  <c r="P2092"/>
  <c r="C2092"/>
  <c r="P2091"/>
  <c r="C2091"/>
  <c r="P2090"/>
  <c r="C2090"/>
  <c r="P2089"/>
  <c r="C2089"/>
  <c r="P2088"/>
  <c r="C2088"/>
  <c r="P2087"/>
  <c r="C2087"/>
  <c r="P2086"/>
  <c r="C2086"/>
  <c r="P2085"/>
  <c r="C2085"/>
  <c r="P2084"/>
  <c r="C2084"/>
  <c r="P2083"/>
  <c r="C2083"/>
  <c r="P2082"/>
  <c r="C2082"/>
  <c r="P2081"/>
  <c r="C2081"/>
  <c r="P2080"/>
  <c r="C2080"/>
  <c r="P2079"/>
  <c r="C2079"/>
  <c r="P2078"/>
  <c r="C2078"/>
  <c r="P2077"/>
  <c r="C2077"/>
  <c r="P2076"/>
  <c r="C2076"/>
  <c r="P2075"/>
  <c r="C2075"/>
  <c r="P2074"/>
  <c r="C2074"/>
  <c r="P2073"/>
  <c r="C2073"/>
  <c r="P2072"/>
  <c r="C2072"/>
  <c r="P2071"/>
  <c r="C2071"/>
  <c r="P2070"/>
  <c r="C2070"/>
  <c r="P2069"/>
  <c r="C2069"/>
  <c r="P2068"/>
  <c r="C2068"/>
  <c r="P2067"/>
  <c r="C2067"/>
  <c r="P2066"/>
  <c r="C2066"/>
  <c r="P2065"/>
  <c r="C2065"/>
  <c r="P2064"/>
  <c r="C2064"/>
  <c r="P2063"/>
  <c r="C2063"/>
  <c r="P2062"/>
  <c r="C2062"/>
  <c r="P2061"/>
  <c r="C2061"/>
  <c r="P2060"/>
  <c r="C2060"/>
  <c r="P2059"/>
  <c r="C2059"/>
  <c r="P2058"/>
  <c r="C2058"/>
  <c r="P2057"/>
  <c r="C2057"/>
  <c r="P2056"/>
  <c r="C2056"/>
  <c r="P2055"/>
  <c r="C2055"/>
  <c r="P2054"/>
  <c r="C2054"/>
  <c r="P2053"/>
  <c r="C2053"/>
  <c r="P2052"/>
  <c r="C2052"/>
  <c r="P2051"/>
  <c r="C2051"/>
  <c r="P2050"/>
  <c r="C2050"/>
  <c r="P2049"/>
  <c r="C2049"/>
  <c r="P2048"/>
  <c r="C2048"/>
  <c r="P2047"/>
  <c r="C2047"/>
  <c r="P2046"/>
  <c r="C2046"/>
  <c r="P2045"/>
  <c r="C2045"/>
  <c r="P2044"/>
  <c r="C2044"/>
  <c r="P2043"/>
  <c r="C2043"/>
  <c r="P2042"/>
  <c r="C2042"/>
  <c r="P2041"/>
  <c r="C2041"/>
  <c r="P2040"/>
  <c r="C2040"/>
  <c r="P2039"/>
  <c r="C2039"/>
  <c r="P2038"/>
  <c r="C2038"/>
  <c r="P2037"/>
  <c r="C2037"/>
  <c r="P2036"/>
  <c r="C2036"/>
  <c r="P2035"/>
  <c r="C2035"/>
  <c r="P2034"/>
  <c r="C2034"/>
  <c r="P2033"/>
  <c r="C2033"/>
  <c r="P2032"/>
  <c r="C2032"/>
  <c r="P2031"/>
  <c r="C2031"/>
  <c r="P2030"/>
  <c r="C2030"/>
  <c r="P2029"/>
  <c r="C2029"/>
  <c r="P2028"/>
  <c r="C2028"/>
  <c r="P2027"/>
  <c r="C2027"/>
  <c r="P2026"/>
  <c r="C2026"/>
  <c r="P2025"/>
  <c r="C2025"/>
  <c r="P2024"/>
  <c r="C2024"/>
  <c r="P2023"/>
  <c r="C2023"/>
  <c r="P2022"/>
  <c r="C2022"/>
  <c r="P2021"/>
  <c r="C2021"/>
  <c r="P2020"/>
  <c r="C2020"/>
  <c r="P2019"/>
  <c r="C2019"/>
  <c r="P2018"/>
  <c r="C2018"/>
  <c r="P2017"/>
  <c r="C2017"/>
  <c r="P2016"/>
  <c r="C2016"/>
  <c r="P2015"/>
  <c r="C2015"/>
  <c r="P2014"/>
  <c r="C2014"/>
  <c r="P2013"/>
  <c r="C2013"/>
  <c r="P2012"/>
  <c r="C2012"/>
  <c r="P2011"/>
  <c r="C2011"/>
  <c r="P2010"/>
  <c r="C2010"/>
  <c r="P2009"/>
  <c r="C2009"/>
  <c r="P2008"/>
  <c r="C2008"/>
  <c r="P2007"/>
  <c r="C2007"/>
  <c r="P2006"/>
  <c r="C2006"/>
  <c r="P2005"/>
  <c r="C2005"/>
  <c r="P2004"/>
  <c r="C2004"/>
  <c r="P2003"/>
  <c r="C2003"/>
  <c r="P2002"/>
  <c r="C2002"/>
  <c r="P2001"/>
  <c r="C2001"/>
  <c r="P2000"/>
  <c r="C2000"/>
  <c r="P1999"/>
  <c r="C1999"/>
  <c r="P1998"/>
  <c r="C1998"/>
  <c r="P1997"/>
  <c r="C1997"/>
  <c r="P1996"/>
  <c r="C1996"/>
  <c r="P1995"/>
  <c r="C1995"/>
  <c r="P1994"/>
  <c r="C1994"/>
  <c r="P1993"/>
  <c r="C1993"/>
  <c r="P1992"/>
  <c r="C1992"/>
  <c r="P1991"/>
  <c r="C1991"/>
  <c r="P1990"/>
  <c r="C1990"/>
  <c r="P1989"/>
  <c r="C1989"/>
  <c r="P1988"/>
  <c r="C1988"/>
  <c r="P1987"/>
  <c r="C1987"/>
  <c r="P1986"/>
  <c r="C1986"/>
  <c r="P1985"/>
  <c r="C1985"/>
  <c r="P1984"/>
  <c r="C1984"/>
  <c r="P1983"/>
  <c r="C1983"/>
  <c r="P1982"/>
  <c r="C1982"/>
  <c r="P1981"/>
  <c r="C1981"/>
  <c r="P1980"/>
  <c r="C1980"/>
  <c r="P1979"/>
  <c r="C1979"/>
  <c r="P1978"/>
  <c r="C1978"/>
  <c r="P1977"/>
  <c r="C1977"/>
  <c r="P1976"/>
  <c r="C1976"/>
  <c r="P1975"/>
  <c r="C1975"/>
  <c r="P1974"/>
  <c r="C1974"/>
  <c r="P1973"/>
  <c r="C1973"/>
  <c r="P1972"/>
  <c r="C1972"/>
  <c r="P1971"/>
  <c r="C1971"/>
  <c r="P1970"/>
  <c r="C1970"/>
  <c r="P1969"/>
  <c r="C1969"/>
  <c r="P1968"/>
  <c r="C1968"/>
  <c r="P1967"/>
  <c r="C1967"/>
  <c r="P1966"/>
  <c r="C1966"/>
  <c r="P1965"/>
  <c r="C1965"/>
  <c r="P1964"/>
  <c r="C1964"/>
  <c r="P1963"/>
  <c r="C1963"/>
  <c r="P1962"/>
  <c r="C1962"/>
  <c r="P1961"/>
  <c r="C1961"/>
  <c r="P1960"/>
  <c r="C1960"/>
  <c r="P1959"/>
  <c r="C1959"/>
  <c r="P1958"/>
  <c r="C1958"/>
  <c r="P1957"/>
  <c r="C1957"/>
  <c r="P1956"/>
  <c r="C1956"/>
  <c r="P1955"/>
  <c r="C1955"/>
  <c r="P1954"/>
  <c r="C1954"/>
  <c r="P1953"/>
  <c r="C1953"/>
  <c r="P1952"/>
  <c r="C1952"/>
  <c r="P1951"/>
  <c r="C1951"/>
  <c r="P1950"/>
  <c r="C1950"/>
  <c r="P1949"/>
  <c r="C1949"/>
  <c r="P1948"/>
  <c r="C1948"/>
  <c r="P1947"/>
  <c r="C1947"/>
  <c r="P1946"/>
  <c r="C1946"/>
  <c r="P1945"/>
  <c r="C1945"/>
  <c r="P1944"/>
  <c r="C1944"/>
  <c r="P1943"/>
  <c r="C1943"/>
  <c r="P1942"/>
  <c r="C1942"/>
  <c r="P1941"/>
  <c r="C1941"/>
  <c r="P1940"/>
  <c r="C1940"/>
  <c r="P1939"/>
  <c r="C1939"/>
  <c r="P1938"/>
  <c r="C1938"/>
  <c r="P1937"/>
  <c r="C1937"/>
  <c r="P1936"/>
  <c r="C1936"/>
  <c r="P1935"/>
  <c r="C1935"/>
  <c r="P1934"/>
  <c r="C1934"/>
  <c r="P1933"/>
  <c r="C1933"/>
  <c r="P1932"/>
  <c r="C1932"/>
  <c r="P1931"/>
  <c r="C1931"/>
  <c r="P1930"/>
  <c r="C1930"/>
  <c r="P1929"/>
  <c r="C1929"/>
  <c r="P1928"/>
  <c r="C1928"/>
  <c r="P1927"/>
  <c r="C1927"/>
  <c r="P1926"/>
  <c r="C1926"/>
  <c r="P1925"/>
  <c r="C1925"/>
  <c r="P1924"/>
  <c r="C1924"/>
  <c r="P1923"/>
  <c r="C1923"/>
  <c r="P1922"/>
  <c r="C1922"/>
  <c r="P1921"/>
  <c r="C1921"/>
  <c r="P1920"/>
  <c r="C1920"/>
  <c r="P1919"/>
  <c r="C1919"/>
  <c r="P1918"/>
  <c r="C1918"/>
  <c r="P1917"/>
  <c r="C1917"/>
  <c r="P1916"/>
  <c r="C1916"/>
  <c r="P1915"/>
  <c r="C1915"/>
  <c r="P1914"/>
  <c r="C1914"/>
  <c r="P1913"/>
  <c r="C1913"/>
  <c r="P1912"/>
  <c r="C1912"/>
  <c r="P1911"/>
  <c r="C1911"/>
  <c r="P1910"/>
  <c r="C1910"/>
  <c r="P1909"/>
  <c r="C1909"/>
  <c r="P1908"/>
  <c r="C1908"/>
  <c r="P1907"/>
  <c r="C1907"/>
  <c r="P1906"/>
  <c r="C1906"/>
  <c r="P1905"/>
  <c r="C1905"/>
  <c r="P1904"/>
  <c r="C1904"/>
  <c r="P1903"/>
  <c r="C1903"/>
  <c r="P1902"/>
  <c r="C1902"/>
  <c r="P1901"/>
  <c r="C1901"/>
  <c r="P1900"/>
  <c r="C1900"/>
  <c r="P1899"/>
  <c r="C1899"/>
  <c r="P1898"/>
  <c r="C1898"/>
  <c r="P1897"/>
  <c r="C1897"/>
  <c r="P1896"/>
  <c r="C1896"/>
  <c r="P1895"/>
  <c r="C1895"/>
  <c r="P1894"/>
  <c r="C1894"/>
  <c r="P1893"/>
  <c r="C1893"/>
  <c r="P1892"/>
  <c r="C1892"/>
  <c r="P1891"/>
  <c r="C1891"/>
  <c r="P1890"/>
  <c r="C1890"/>
  <c r="P1889"/>
  <c r="C1889"/>
  <c r="P1888"/>
  <c r="C1888"/>
  <c r="P1887"/>
  <c r="C1887"/>
  <c r="P1886"/>
  <c r="C1886"/>
  <c r="P1885"/>
  <c r="C1885"/>
  <c r="P1884"/>
  <c r="C1884"/>
  <c r="P1883"/>
  <c r="C1883"/>
  <c r="P1882"/>
  <c r="C1882"/>
  <c r="P1881"/>
  <c r="C1881"/>
  <c r="P1880"/>
  <c r="C1880"/>
  <c r="P1879"/>
  <c r="C1879"/>
  <c r="P1878"/>
  <c r="C1878"/>
  <c r="P1877"/>
  <c r="C1877"/>
  <c r="P1876"/>
  <c r="C1876"/>
  <c r="P1875"/>
  <c r="C1875"/>
  <c r="P1874"/>
  <c r="C1874"/>
  <c r="P1873"/>
  <c r="C1873"/>
  <c r="P1872"/>
  <c r="C1872"/>
  <c r="P1871"/>
  <c r="C1871"/>
  <c r="P1870"/>
  <c r="C1870"/>
  <c r="P1869"/>
  <c r="C1869"/>
  <c r="P1868"/>
  <c r="C1868"/>
  <c r="P1867"/>
  <c r="C1867"/>
  <c r="P1866"/>
  <c r="C1866"/>
  <c r="P1865"/>
  <c r="C1865"/>
  <c r="P1864"/>
  <c r="C1864"/>
  <c r="P1863"/>
  <c r="C1863"/>
  <c r="P1862"/>
  <c r="C1862"/>
  <c r="P1861"/>
  <c r="C1861"/>
  <c r="P1860"/>
  <c r="C1860"/>
  <c r="P1859"/>
  <c r="C1859"/>
  <c r="P1858"/>
  <c r="C1858"/>
  <c r="P1857"/>
  <c r="C1857"/>
  <c r="P1856"/>
  <c r="C1856"/>
  <c r="P1855"/>
  <c r="C1855"/>
  <c r="P1854"/>
  <c r="C1854"/>
  <c r="P1853"/>
  <c r="C1853"/>
  <c r="P1852"/>
  <c r="C1852"/>
  <c r="P1851"/>
  <c r="C1851"/>
  <c r="P1850"/>
  <c r="C1850"/>
  <c r="P1849"/>
  <c r="C1849"/>
  <c r="P1848"/>
  <c r="C1848"/>
  <c r="P1847"/>
  <c r="C1847"/>
  <c r="P1846"/>
  <c r="C1846"/>
  <c r="P1845"/>
  <c r="C1845"/>
  <c r="P1844"/>
  <c r="C1844"/>
  <c r="P1843"/>
  <c r="C1843"/>
  <c r="P1842"/>
  <c r="C1842"/>
  <c r="P1841"/>
  <c r="C1841"/>
  <c r="P1840"/>
  <c r="C1840"/>
  <c r="P1839"/>
  <c r="C1839"/>
  <c r="P1838"/>
  <c r="C1838"/>
  <c r="P1837"/>
  <c r="C1837"/>
  <c r="P1836"/>
  <c r="C1836"/>
  <c r="P1835"/>
  <c r="C1835"/>
  <c r="P1834"/>
  <c r="C1834"/>
  <c r="P1833"/>
  <c r="C1833"/>
  <c r="P1832"/>
  <c r="C1832"/>
  <c r="P1831"/>
  <c r="C1831"/>
  <c r="P1830"/>
  <c r="C1830"/>
  <c r="P1829"/>
  <c r="C1829"/>
  <c r="P1828"/>
  <c r="C1828"/>
  <c r="P1827"/>
  <c r="C1827"/>
  <c r="P1826"/>
  <c r="C1826"/>
  <c r="P1825"/>
  <c r="C1825"/>
  <c r="P1824"/>
  <c r="C1824"/>
  <c r="P1823"/>
  <c r="C1823"/>
  <c r="P1822"/>
  <c r="C1822"/>
  <c r="P1821"/>
  <c r="C1821"/>
  <c r="P1820"/>
  <c r="C1820"/>
  <c r="P1819"/>
  <c r="C1819"/>
  <c r="P1818"/>
  <c r="C1818"/>
  <c r="P1817"/>
  <c r="C1817"/>
  <c r="P1816"/>
  <c r="C1816"/>
  <c r="P1815"/>
  <c r="C1815"/>
  <c r="P1814"/>
  <c r="C1814"/>
  <c r="P1813"/>
  <c r="C1813"/>
  <c r="P1812"/>
  <c r="C1812"/>
  <c r="P1811"/>
  <c r="C1811"/>
  <c r="P1810"/>
  <c r="C1810"/>
  <c r="P1809"/>
  <c r="C1809"/>
  <c r="P1808"/>
  <c r="C1808"/>
  <c r="P1807"/>
  <c r="C1807"/>
  <c r="P1806"/>
  <c r="C1806"/>
  <c r="P1805"/>
  <c r="C1805"/>
  <c r="P1804"/>
  <c r="C1804"/>
  <c r="P1803"/>
  <c r="C1803"/>
  <c r="P1802"/>
  <c r="C1802"/>
  <c r="P1801"/>
  <c r="C1801"/>
  <c r="P1800"/>
  <c r="C1800"/>
  <c r="P1799"/>
  <c r="C1799"/>
  <c r="P1798"/>
  <c r="C1798"/>
  <c r="P1797"/>
  <c r="C1797"/>
  <c r="P1796"/>
  <c r="C1796"/>
  <c r="P1795"/>
  <c r="C1795"/>
  <c r="P1794"/>
  <c r="C1794"/>
  <c r="P1793"/>
  <c r="C1793"/>
  <c r="P1792"/>
  <c r="C1792"/>
  <c r="P1791"/>
  <c r="C1791"/>
  <c r="P1790"/>
  <c r="C1790"/>
  <c r="P1789"/>
  <c r="C1789"/>
  <c r="P1788"/>
  <c r="C1788"/>
  <c r="P1787"/>
  <c r="C1787"/>
  <c r="P1786"/>
  <c r="C1786"/>
  <c r="P1785"/>
  <c r="C1785"/>
  <c r="P1784"/>
  <c r="C1784"/>
  <c r="P1783"/>
  <c r="C1783"/>
  <c r="P1782"/>
  <c r="C1782"/>
  <c r="P1781"/>
  <c r="C1781"/>
  <c r="P1780"/>
  <c r="C1780"/>
  <c r="P1779"/>
  <c r="C1779"/>
  <c r="P1778"/>
  <c r="C1778"/>
  <c r="P1777"/>
  <c r="C1777"/>
  <c r="P1776"/>
  <c r="C1776"/>
  <c r="P1775"/>
  <c r="C1775"/>
  <c r="P1774"/>
  <c r="C1774"/>
  <c r="P1773"/>
  <c r="C1773"/>
  <c r="P1772"/>
  <c r="C1772"/>
  <c r="P1771"/>
  <c r="C1771"/>
  <c r="P1770"/>
  <c r="C1770"/>
  <c r="P1769"/>
  <c r="C1769"/>
  <c r="P1768"/>
  <c r="C1768"/>
  <c r="P1767"/>
  <c r="C1767"/>
  <c r="P1766"/>
  <c r="C1766"/>
  <c r="P1765"/>
  <c r="C1765"/>
  <c r="P1764"/>
  <c r="C1764"/>
  <c r="P1763"/>
  <c r="C1763"/>
  <c r="P1762"/>
  <c r="C1762"/>
  <c r="P1761"/>
  <c r="C1761"/>
  <c r="P1760"/>
  <c r="C1760"/>
  <c r="P1759"/>
  <c r="C1759"/>
  <c r="P1758"/>
  <c r="C1758"/>
  <c r="P1757"/>
  <c r="C1757"/>
  <c r="P1756"/>
  <c r="C1756"/>
  <c r="P1755"/>
  <c r="C1755"/>
  <c r="P1754"/>
  <c r="C1754"/>
  <c r="P1753"/>
  <c r="C1753"/>
  <c r="P1752"/>
  <c r="C1752"/>
  <c r="P1751"/>
  <c r="C1751"/>
  <c r="P1750"/>
  <c r="C1750"/>
  <c r="P1749"/>
  <c r="C1749"/>
  <c r="P1748"/>
  <c r="C1748"/>
  <c r="P1747"/>
  <c r="C1747"/>
  <c r="P1746"/>
  <c r="C1746"/>
  <c r="P1745"/>
  <c r="C1745"/>
  <c r="P1744"/>
  <c r="C1744"/>
  <c r="P1743"/>
  <c r="C1743"/>
  <c r="P1742"/>
  <c r="C1742"/>
  <c r="P1741"/>
  <c r="C1741"/>
  <c r="P1740"/>
  <c r="C1740"/>
  <c r="P1739"/>
  <c r="C1739"/>
  <c r="P1738"/>
  <c r="C1738"/>
  <c r="P1737"/>
  <c r="C1737"/>
  <c r="P1736"/>
  <c r="C1736"/>
  <c r="P1735"/>
  <c r="C1735"/>
  <c r="P1734"/>
  <c r="C1734"/>
  <c r="P1733"/>
  <c r="C1733"/>
  <c r="P1732"/>
  <c r="C1732"/>
  <c r="P1731"/>
  <c r="C1731"/>
  <c r="P1730"/>
  <c r="C1730"/>
  <c r="P1729"/>
  <c r="C1729"/>
  <c r="P1728"/>
  <c r="C1728"/>
  <c r="P1727"/>
  <c r="C1727"/>
  <c r="P1726"/>
  <c r="C1726"/>
  <c r="P1725"/>
  <c r="C1725"/>
  <c r="P1724"/>
  <c r="C1724"/>
  <c r="P1723"/>
  <c r="C1723"/>
  <c r="P1722"/>
  <c r="C1722"/>
  <c r="P1721"/>
  <c r="C1721"/>
  <c r="P1720"/>
  <c r="C1720"/>
  <c r="P1719"/>
  <c r="C1719"/>
  <c r="P1718"/>
  <c r="C1718"/>
  <c r="P1717"/>
  <c r="C1717"/>
  <c r="P1716"/>
  <c r="C1716"/>
  <c r="P1715"/>
  <c r="C1715"/>
  <c r="P1714"/>
  <c r="C1714"/>
  <c r="P1713"/>
  <c r="C1713"/>
  <c r="P1712"/>
  <c r="C1712"/>
  <c r="P1711"/>
  <c r="C1711"/>
  <c r="P1710"/>
  <c r="C1710"/>
  <c r="P1709"/>
  <c r="C1709"/>
  <c r="P1708"/>
  <c r="C1708"/>
  <c r="P1707"/>
  <c r="C1707"/>
  <c r="P1706"/>
  <c r="C1706"/>
  <c r="P1705"/>
  <c r="C1705"/>
  <c r="P1704"/>
  <c r="C1704"/>
  <c r="P1703"/>
  <c r="C1703"/>
  <c r="P1702"/>
  <c r="C1702"/>
  <c r="P1701"/>
  <c r="C1701"/>
  <c r="P1700"/>
  <c r="C1700"/>
  <c r="P1699"/>
  <c r="C1699"/>
  <c r="P1698"/>
  <c r="C1698"/>
  <c r="P1697"/>
  <c r="C1697"/>
  <c r="P1696"/>
  <c r="C1696"/>
  <c r="P1695"/>
  <c r="C1695"/>
  <c r="P1694"/>
  <c r="C1694"/>
  <c r="P1693"/>
  <c r="C1693"/>
  <c r="P1692"/>
  <c r="C1692"/>
  <c r="P1691"/>
  <c r="C1691"/>
  <c r="P1690"/>
  <c r="C1690"/>
  <c r="P1689"/>
  <c r="C1689"/>
  <c r="P1688"/>
  <c r="C1688"/>
  <c r="P1687"/>
  <c r="C1687"/>
  <c r="P1686"/>
  <c r="C1686"/>
  <c r="P1685"/>
  <c r="C1685"/>
  <c r="P1684"/>
  <c r="C1684"/>
  <c r="P1683"/>
  <c r="C1683"/>
  <c r="P1682"/>
  <c r="C1682"/>
  <c r="P1681"/>
  <c r="C1681"/>
  <c r="P1680"/>
  <c r="C1680"/>
  <c r="P1679"/>
  <c r="C1679"/>
  <c r="P1678"/>
  <c r="C1678"/>
  <c r="P1677"/>
  <c r="C1677"/>
  <c r="P1676"/>
  <c r="C1676"/>
  <c r="P1675"/>
  <c r="C1675"/>
  <c r="P1674"/>
  <c r="C1674"/>
  <c r="P1673"/>
  <c r="C1673"/>
  <c r="P1672"/>
  <c r="C1672"/>
  <c r="P1671"/>
  <c r="C1671"/>
  <c r="P1670"/>
  <c r="C1670"/>
  <c r="P1669"/>
  <c r="C1669"/>
  <c r="P1668"/>
  <c r="C1668"/>
  <c r="P1667"/>
  <c r="C1667"/>
  <c r="P1666"/>
  <c r="C1666"/>
  <c r="P1665"/>
  <c r="C1665"/>
  <c r="P1664"/>
  <c r="C1664"/>
  <c r="P1663"/>
  <c r="C1663"/>
  <c r="P1662"/>
  <c r="C1662"/>
  <c r="P1661"/>
  <c r="C1661"/>
  <c r="P1660"/>
  <c r="C1660"/>
  <c r="P1659"/>
  <c r="C1659"/>
  <c r="P1658"/>
  <c r="C1658"/>
  <c r="P1657"/>
  <c r="C1657"/>
  <c r="P1656"/>
  <c r="C1656"/>
  <c r="P1655"/>
  <c r="C1655"/>
  <c r="P1654"/>
  <c r="C1654"/>
  <c r="P1653"/>
  <c r="C1653"/>
  <c r="P1652"/>
  <c r="C1652"/>
  <c r="P1651"/>
  <c r="C1651"/>
  <c r="P1650"/>
  <c r="C1650"/>
  <c r="P1649"/>
  <c r="C1649"/>
  <c r="P1648"/>
  <c r="C1648"/>
  <c r="P1647"/>
  <c r="C1647"/>
  <c r="P1646"/>
  <c r="C1646"/>
  <c r="P1645"/>
  <c r="C1645"/>
  <c r="P1644"/>
  <c r="C1644"/>
  <c r="P1643"/>
  <c r="C1643"/>
  <c r="P1642"/>
  <c r="C1642"/>
  <c r="P1641"/>
  <c r="C1641"/>
  <c r="P1640"/>
  <c r="C1640"/>
  <c r="P1639"/>
  <c r="C1639"/>
  <c r="P1638"/>
  <c r="C1638"/>
  <c r="P1637"/>
  <c r="C1637"/>
  <c r="P1636"/>
  <c r="C1636"/>
  <c r="P1635"/>
  <c r="C1635"/>
  <c r="P1634"/>
  <c r="C1634"/>
  <c r="P1633"/>
  <c r="C1633"/>
  <c r="P1632"/>
  <c r="C1632"/>
  <c r="P1631"/>
  <c r="C1631"/>
  <c r="P1630"/>
  <c r="C1630"/>
  <c r="P1629"/>
  <c r="C1629"/>
  <c r="P1628"/>
  <c r="C1628"/>
  <c r="P1627"/>
  <c r="C1627"/>
  <c r="P1626"/>
  <c r="C1626"/>
  <c r="P1625"/>
  <c r="C1625"/>
  <c r="P1624"/>
  <c r="C1624"/>
  <c r="P1623"/>
  <c r="C1623"/>
  <c r="P1622"/>
  <c r="C1622"/>
  <c r="P1621"/>
  <c r="C1621"/>
  <c r="P1620"/>
  <c r="C1620"/>
  <c r="P1619"/>
  <c r="C1619"/>
  <c r="P1618"/>
  <c r="C1618"/>
  <c r="P1617"/>
  <c r="C1617"/>
  <c r="P1616"/>
  <c r="C1616"/>
  <c r="P1615"/>
  <c r="C1615"/>
  <c r="P1614"/>
  <c r="C1614"/>
  <c r="P1613"/>
  <c r="C1613"/>
  <c r="P1612"/>
  <c r="C1612"/>
  <c r="P1611"/>
  <c r="C1611"/>
  <c r="P1610"/>
  <c r="C1610"/>
  <c r="P1609"/>
  <c r="C1609"/>
  <c r="P1608"/>
  <c r="C1608"/>
  <c r="P1607"/>
  <c r="C1607"/>
  <c r="P1606"/>
  <c r="C1606"/>
  <c r="P1605"/>
  <c r="C1605"/>
  <c r="P1604"/>
  <c r="C1604"/>
  <c r="P1603"/>
  <c r="C1603"/>
  <c r="P1602"/>
  <c r="C1602"/>
  <c r="P1601"/>
  <c r="C1601"/>
  <c r="P1600"/>
  <c r="C1600"/>
  <c r="P1599"/>
  <c r="C1599"/>
  <c r="P1598"/>
  <c r="C1598"/>
  <c r="P1597"/>
  <c r="C1597"/>
  <c r="P1596"/>
  <c r="C1596"/>
  <c r="P1595"/>
  <c r="C1595"/>
  <c r="P1594"/>
  <c r="C1594"/>
  <c r="P1593"/>
  <c r="C1593"/>
  <c r="P1592"/>
  <c r="C1592"/>
  <c r="P1591"/>
  <c r="C1591"/>
  <c r="P1590"/>
  <c r="C1590"/>
  <c r="P1589"/>
  <c r="C1589"/>
  <c r="P1588"/>
  <c r="C1588"/>
  <c r="P1587"/>
  <c r="C1587"/>
  <c r="P1586"/>
  <c r="C1586"/>
  <c r="P1585"/>
  <c r="C1585"/>
  <c r="P1584"/>
  <c r="C1584"/>
  <c r="P1583"/>
  <c r="C1583"/>
  <c r="P1582"/>
  <c r="C1582"/>
  <c r="P1581"/>
  <c r="C1581"/>
  <c r="P1580"/>
  <c r="C1580"/>
  <c r="P1579"/>
  <c r="C1579"/>
  <c r="P1578"/>
  <c r="C1578"/>
  <c r="P1577"/>
  <c r="C1577"/>
  <c r="P1576"/>
  <c r="C1576"/>
  <c r="P1575"/>
  <c r="C1575"/>
  <c r="P1574"/>
  <c r="C1574"/>
  <c r="P1573"/>
  <c r="C1573"/>
  <c r="P1572"/>
  <c r="C1572"/>
  <c r="P1571"/>
  <c r="C1571"/>
  <c r="P1570"/>
  <c r="C1570"/>
  <c r="P1569"/>
  <c r="C1569"/>
  <c r="P1568"/>
  <c r="C1568"/>
  <c r="P1567"/>
  <c r="C1567"/>
  <c r="P1566"/>
  <c r="C1566"/>
  <c r="P1565"/>
  <c r="C1565"/>
  <c r="P1564"/>
  <c r="C1564"/>
  <c r="P1563"/>
  <c r="C1563"/>
  <c r="P1562"/>
  <c r="C1562"/>
  <c r="P1561"/>
  <c r="C1561"/>
  <c r="P1560"/>
  <c r="C1560"/>
  <c r="P1559"/>
  <c r="C1559"/>
  <c r="P1558"/>
  <c r="C1558"/>
  <c r="P1557"/>
  <c r="C1557"/>
  <c r="P1556"/>
  <c r="C1556"/>
  <c r="P1555"/>
  <c r="C1555"/>
  <c r="P1554"/>
  <c r="C1554"/>
  <c r="P1553"/>
  <c r="C1553"/>
  <c r="P1552"/>
  <c r="C1552"/>
  <c r="P1551"/>
  <c r="C1551"/>
  <c r="P1550"/>
  <c r="C1550"/>
  <c r="P1549"/>
  <c r="C1549"/>
  <c r="P1548"/>
  <c r="C1548"/>
  <c r="P1547"/>
  <c r="C1547"/>
  <c r="P1546"/>
  <c r="C1546"/>
  <c r="P1545"/>
  <c r="C1545"/>
  <c r="P1544"/>
  <c r="C1544"/>
  <c r="P1543"/>
  <c r="C1543"/>
  <c r="P1542"/>
  <c r="C1542"/>
  <c r="P1541"/>
  <c r="C1541"/>
  <c r="P1540"/>
  <c r="C1540"/>
  <c r="P1539"/>
  <c r="C1539"/>
  <c r="P1538"/>
  <c r="C1538"/>
  <c r="P1537"/>
  <c r="C1537"/>
  <c r="P1536"/>
  <c r="C1536"/>
  <c r="P1535"/>
  <c r="C1535"/>
  <c r="P1534"/>
  <c r="C1534"/>
  <c r="P1533"/>
  <c r="C1533"/>
  <c r="P1532"/>
  <c r="C1532"/>
  <c r="P1531"/>
  <c r="C1531"/>
  <c r="P1530"/>
  <c r="C1530"/>
  <c r="P1529"/>
  <c r="C1529"/>
  <c r="P1528"/>
  <c r="C1528"/>
  <c r="P1527"/>
  <c r="C1527"/>
  <c r="P1526"/>
  <c r="C1526"/>
  <c r="P1525"/>
  <c r="C1525"/>
  <c r="P1524"/>
  <c r="C1524"/>
  <c r="P1523"/>
  <c r="C1523"/>
  <c r="P1522"/>
  <c r="C1522"/>
  <c r="P1521"/>
  <c r="C1521"/>
  <c r="P1520"/>
  <c r="C1520"/>
  <c r="P1519"/>
  <c r="C1519"/>
  <c r="P1518"/>
  <c r="C1518"/>
  <c r="P1517"/>
  <c r="C1517"/>
  <c r="P1516"/>
  <c r="C1516"/>
  <c r="P1515"/>
  <c r="C1515"/>
  <c r="P1514"/>
  <c r="C1514"/>
  <c r="P1513"/>
  <c r="C1513"/>
  <c r="P1512"/>
  <c r="C1512"/>
  <c r="P1511"/>
  <c r="C1511"/>
  <c r="P1510"/>
  <c r="C1510"/>
  <c r="P1509"/>
  <c r="C1509"/>
  <c r="P1508"/>
  <c r="C1508"/>
  <c r="P1507"/>
  <c r="C1507"/>
  <c r="P1506"/>
  <c r="C1506"/>
  <c r="P1505"/>
  <c r="C1505"/>
  <c r="P1504"/>
  <c r="C1504"/>
  <c r="P1503"/>
  <c r="C1503"/>
  <c r="P1502"/>
  <c r="C1502"/>
  <c r="P1501"/>
  <c r="C1501"/>
  <c r="P1500"/>
  <c r="C1500"/>
  <c r="P1499"/>
  <c r="C1499"/>
  <c r="P1498"/>
  <c r="C1498"/>
  <c r="P1497"/>
  <c r="C1497"/>
  <c r="P1496"/>
  <c r="C1496"/>
  <c r="P1495"/>
  <c r="C1495"/>
  <c r="P1494"/>
  <c r="C1494"/>
  <c r="P1493"/>
  <c r="C1493"/>
  <c r="P1492"/>
  <c r="C1492"/>
  <c r="P1491"/>
  <c r="C1491"/>
  <c r="P1490"/>
  <c r="C1490"/>
  <c r="P1489"/>
  <c r="C1489"/>
  <c r="P1488"/>
  <c r="C1488"/>
  <c r="P1487"/>
  <c r="C1487"/>
  <c r="P1486"/>
  <c r="C1486"/>
  <c r="P1485"/>
  <c r="C1485"/>
  <c r="P1484"/>
  <c r="C1484"/>
  <c r="P1483"/>
  <c r="C1483"/>
  <c r="P1482"/>
  <c r="C1482"/>
  <c r="P1481"/>
  <c r="C1481"/>
  <c r="P1480"/>
  <c r="C1480"/>
  <c r="P1479"/>
  <c r="C1479"/>
  <c r="P1478"/>
  <c r="C1478"/>
  <c r="P1477"/>
  <c r="C1477"/>
  <c r="P1476"/>
  <c r="C1476"/>
  <c r="P1475"/>
  <c r="C1475"/>
  <c r="P1474"/>
  <c r="C1474"/>
  <c r="P1473"/>
  <c r="C1473"/>
  <c r="P1472"/>
  <c r="C1472"/>
  <c r="P1471"/>
  <c r="C1471"/>
  <c r="P1470"/>
  <c r="C1470"/>
  <c r="P1469"/>
  <c r="C1469"/>
  <c r="P1468"/>
  <c r="C1468"/>
  <c r="P1467"/>
  <c r="C1467"/>
  <c r="P1466"/>
  <c r="C1466"/>
  <c r="P1465"/>
  <c r="C1465"/>
  <c r="P1464"/>
  <c r="C1464"/>
  <c r="P1463"/>
  <c r="C1463"/>
  <c r="P1462"/>
  <c r="C1462"/>
  <c r="P1461"/>
  <c r="C1461"/>
  <c r="P1460"/>
  <c r="C1460"/>
  <c r="P1459"/>
  <c r="C1459"/>
  <c r="P1458"/>
  <c r="C1458"/>
  <c r="P1457"/>
  <c r="C1457"/>
  <c r="P1456"/>
  <c r="C1456"/>
  <c r="P1455"/>
  <c r="C1455"/>
  <c r="P1454"/>
  <c r="C1454"/>
  <c r="P1453"/>
  <c r="C1453"/>
  <c r="P1452"/>
  <c r="C1452"/>
  <c r="P1451"/>
  <c r="C1451"/>
  <c r="P1450"/>
  <c r="C1450"/>
  <c r="P1449"/>
  <c r="C1449"/>
  <c r="P1448"/>
  <c r="C1448"/>
  <c r="P1447"/>
  <c r="C1447"/>
  <c r="P1446"/>
  <c r="C1446"/>
  <c r="P1445"/>
  <c r="C1445"/>
  <c r="P1444"/>
  <c r="C1444"/>
  <c r="P1443"/>
  <c r="C1443"/>
  <c r="P1442"/>
  <c r="C1442"/>
  <c r="P1441"/>
  <c r="C1441"/>
  <c r="P1440"/>
  <c r="C1440"/>
  <c r="P1439"/>
  <c r="C1439"/>
  <c r="P1438"/>
  <c r="C1438"/>
  <c r="P1437"/>
  <c r="C1437"/>
  <c r="P1436"/>
  <c r="C1436"/>
  <c r="P1435"/>
  <c r="C1435"/>
  <c r="P1434"/>
  <c r="C1434"/>
  <c r="P1433"/>
  <c r="C1433"/>
  <c r="P1432"/>
  <c r="C1432"/>
  <c r="P1431"/>
  <c r="C1431"/>
  <c r="P1430"/>
  <c r="C1430"/>
  <c r="P1429"/>
  <c r="C1429"/>
  <c r="P1428"/>
  <c r="C1428"/>
  <c r="P1427"/>
  <c r="C1427"/>
  <c r="P1426"/>
  <c r="C1426"/>
  <c r="P1425"/>
  <c r="C1425"/>
  <c r="P1424"/>
  <c r="C1424"/>
  <c r="P1423"/>
  <c r="C1423"/>
  <c r="P1422"/>
  <c r="C1422"/>
  <c r="P1421"/>
  <c r="C1421"/>
  <c r="P1420"/>
  <c r="C1420"/>
  <c r="P1419"/>
  <c r="C1419"/>
  <c r="P1418"/>
  <c r="C1418"/>
  <c r="P1417"/>
  <c r="C1417"/>
  <c r="P1416"/>
  <c r="C1416"/>
  <c r="P1415"/>
  <c r="C1415"/>
  <c r="P1414"/>
  <c r="C1414"/>
  <c r="P1413"/>
  <c r="C1413"/>
  <c r="P1412"/>
  <c r="C1412"/>
  <c r="P1411"/>
  <c r="C1411"/>
  <c r="P1410"/>
  <c r="C1410"/>
  <c r="P1409"/>
  <c r="C1409"/>
  <c r="P1408"/>
  <c r="C1408"/>
  <c r="P1407"/>
  <c r="C1407"/>
  <c r="P1406"/>
  <c r="C1406"/>
  <c r="P1405"/>
  <c r="C1405"/>
  <c r="P1404"/>
  <c r="C1404"/>
  <c r="P1403"/>
  <c r="C1403"/>
  <c r="P1402"/>
  <c r="C1402"/>
  <c r="P1401"/>
  <c r="C1401"/>
  <c r="P1400"/>
  <c r="C1400"/>
  <c r="P1399"/>
  <c r="C1399"/>
  <c r="P1398"/>
  <c r="C1398"/>
  <c r="P1397"/>
  <c r="C1397"/>
  <c r="P1396"/>
  <c r="C1396"/>
  <c r="P1395"/>
  <c r="C1395"/>
  <c r="P1394"/>
  <c r="C1394"/>
  <c r="P1393"/>
  <c r="C1393"/>
  <c r="P1392"/>
  <c r="C1392"/>
  <c r="P1391"/>
  <c r="C1391"/>
  <c r="P1390"/>
  <c r="C1390"/>
  <c r="P1389"/>
  <c r="C1389"/>
  <c r="P1388"/>
  <c r="C1388"/>
  <c r="P1387"/>
  <c r="C1387"/>
  <c r="P1386"/>
  <c r="C1386"/>
  <c r="P1385"/>
  <c r="C1385"/>
  <c r="P1384"/>
  <c r="C1384"/>
  <c r="P1383"/>
  <c r="C1383"/>
  <c r="P1382"/>
  <c r="C1382"/>
  <c r="P1381"/>
  <c r="C1381"/>
  <c r="P1380"/>
  <c r="C1380"/>
  <c r="P1379"/>
  <c r="C1379"/>
  <c r="P1378"/>
  <c r="C1378"/>
  <c r="P1377"/>
  <c r="C1377"/>
  <c r="P1376"/>
  <c r="C1376"/>
  <c r="P1375"/>
  <c r="C1375"/>
  <c r="P1374"/>
  <c r="C1374"/>
  <c r="P1373"/>
  <c r="C1373"/>
  <c r="P1372"/>
  <c r="C1372"/>
  <c r="P1371"/>
  <c r="C1371"/>
  <c r="P1370"/>
  <c r="C1370"/>
  <c r="P1369"/>
  <c r="C1369"/>
  <c r="P1368"/>
  <c r="C1368"/>
  <c r="P1367"/>
  <c r="C1367"/>
  <c r="P1366"/>
  <c r="C1366"/>
  <c r="P1365"/>
  <c r="C1365"/>
  <c r="P1364"/>
  <c r="C1364"/>
  <c r="P1363"/>
  <c r="C1363"/>
  <c r="P1362"/>
  <c r="C1362"/>
  <c r="P1361"/>
  <c r="C1361"/>
  <c r="P1360"/>
  <c r="C1360"/>
  <c r="P1359"/>
  <c r="C1359"/>
  <c r="P1358"/>
  <c r="C1358"/>
  <c r="P1357"/>
  <c r="C1357"/>
  <c r="P1356"/>
  <c r="C1356"/>
  <c r="P1355"/>
  <c r="C1355"/>
  <c r="P1354"/>
  <c r="C1354"/>
  <c r="P1353"/>
  <c r="C1353"/>
  <c r="P1352"/>
  <c r="C1352"/>
  <c r="P1351"/>
  <c r="C1351"/>
  <c r="P1350"/>
  <c r="C1350"/>
  <c r="P1349"/>
  <c r="C1349"/>
  <c r="P1348"/>
  <c r="C1348"/>
  <c r="P1347"/>
  <c r="C1347"/>
  <c r="P1346"/>
  <c r="C1346"/>
  <c r="P1345"/>
  <c r="C1345"/>
  <c r="P1344"/>
  <c r="C1344"/>
  <c r="P1343"/>
  <c r="C1343"/>
  <c r="P1342"/>
  <c r="C1342"/>
  <c r="P1341"/>
  <c r="C1341"/>
  <c r="P1340"/>
  <c r="C1340"/>
  <c r="P1339"/>
  <c r="C1339"/>
  <c r="P1338"/>
  <c r="C1338"/>
  <c r="P1337"/>
  <c r="C1337"/>
  <c r="P1336"/>
  <c r="C1336"/>
  <c r="P1335"/>
  <c r="C1335"/>
  <c r="P1334"/>
  <c r="C1334"/>
  <c r="P1333"/>
  <c r="C1333"/>
  <c r="P1332"/>
  <c r="C1332"/>
  <c r="P1331"/>
  <c r="C1331"/>
  <c r="P1330"/>
  <c r="C1330"/>
  <c r="P1329"/>
  <c r="C1329"/>
  <c r="P1328"/>
  <c r="C1328"/>
  <c r="P1327"/>
  <c r="C1327"/>
  <c r="P1326"/>
  <c r="C1326"/>
  <c r="P1325"/>
  <c r="C1325"/>
  <c r="P1324"/>
  <c r="C1324"/>
  <c r="P1323"/>
  <c r="C1323"/>
  <c r="P1322"/>
  <c r="C1322"/>
  <c r="P1321"/>
  <c r="C1321"/>
  <c r="P1320"/>
  <c r="C1320"/>
  <c r="P1319"/>
  <c r="C1319"/>
  <c r="P1318"/>
  <c r="C1318"/>
  <c r="P1317"/>
  <c r="C1317"/>
  <c r="P1316"/>
  <c r="C1316"/>
  <c r="P1315"/>
  <c r="C1315"/>
  <c r="P1314"/>
  <c r="C1314"/>
  <c r="P1313"/>
  <c r="C1313"/>
  <c r="P1312"/>
  <c r="C1312"/>
  <c r="P1311"/>
  <c r="C1311"/>
  <c r="P1310"/>
  <c r="C1310"/>
  <c r="P1309"/>
  <c r="C1309"/>
  <c r="P1308"/>
  <c r="C1308"/>
  <c r="P1307"/>
  <c r="C1307"/>
  <c r="P1306"/>
  <c r="C1306"/>
  <c r="P1305"/>
  <c r="C1305"/>
  <c r="P1304"/>
  <c r="C1304"/>
  <c r="P1303"/>
  <c r="C1303"/>
  <c r="P1302"/>
  <c r="C1302"/>
  <c r="P1301"/>
  <c r="C1301"/>
  <c r="P1300"/>
  <c r="C1300"/>
  <c r="P1299"/>
  <c r="C1299"/>
  <c r="P1298"/>
  <c r="C1298"/>
  <c r="P1297"/>
  <c r="C1297"/>
  <c r="P1296"/>
  <c r="C1296"/>
  <c r="P1295"/>
  <c r="C1295"/>
  <c r="P1294"/>
  <c r="C1294"/>
  <c r="P1293"/>
  <c r="C1293"/>
  <c r="P1292"/>
  <c r="C1292"/>
  <c r="P1291"/>
  <c r="C1291"/>
  <c r="P1290"/>
  <c r="C1290"/>
  <c r="P1289"/>
  <c r="C1289"/>
  <c r="P1288"/>
  <c r="C1288"/>
  <c r="P1287"/>
  <c r="C1287"/>
  <c r="P1286"/>
  <c r="C1286"/>
  <c r="P1285"/>
  <c r="C1285"/>
  <c r="P1284"/>
  <c r="C1284"/>
  <c r="P1283"/>
  <c r="C1283"/>
  <c r="P1282"/>
  <c r="C1282"/>
  <c r="P1281"/>
  <c r="C1281"/>
  <c r="P1280"/>
  <c r="C1280"/>
  <c r="P1279"/>
  <c r="C1279"/>
  <c r="P1278"/>
  <c r="C1278"/>
  <c r="P1277"/>
  <c r="C1277"/>
  <c r="P1276"/>
  <c r="C1276"/>
  <c r="P1275"/>
  <c r="C1275"/>
  <c r="P1274"/>
  <c r="C1274"/>
  <c r="P1273"/>
  <c r="C1273"/>
  <c r="P1272"/>
  <c r="C1272"/>
  <c r="P1271"/>
  <c r="C1271"/>
  <c r="P1270"/>
  <c r="C1270"/>
  <c r="P1269"/>
  <c r="C1269"/>
  <c r="P1268"/>
  <c r="C1268"/>
  <c r="P1267"/>
  <c r="C1267"/>
  <c r="P1266"/>
  <c r="C1266"/>
  <c r="P1265"/>
  <c r="C1265"/>
  <c r="P1264"/>
  <c r="C1264"/>
  <c r="P1263"/>
  <c r="C1263"/>
  <c r="P1262"/>
  <c r="C1262"/>
  <c r="P1261"/>
  <c r="C1261"/>
  <c r="P1260"/>
  <c r="C1260"/>
  <c r="P1259"/>
  <c r="C1259"/>
  <c r="P1258"/>
  <c r="C1258"/>
  <c r="P1257"/>
  <c r="C1257"/>
  <c r="P1256"/>
  <c r="C1256"/>
  <c r="P1255"/>
  <c r="C1255"/>
  <c r="P1254"/>
  <c r="C1254"/>
  <c r="P1253"/>
  <c r="C1253"/>
  <c r="P1252"/>
  <c r="C1252"/>
  <c r="P1251"/>
  <c r="C1251"/>
  <c r="P1250"/>
  <c r="C1250"/>
  <c r="P1249"/>
  <c r="C1249"/>
  <c r="P1248"/>
  <c r="C1248"/>
  <c r="P1247"/>
  <c r="C1247"/>
  <c r="P1246"/>
  <c r="C1246"/>
  <c r="P1245"/>
  <c r="C1245"/>
  <c r="P1244"/>
  <c r="C1244"/>
  <c r="P1243"/>
  <c r="C1243"/>
  <c r="P1242"/>
  <c r="C1242"/>
  <c r="P1241"/>
  <c r="C1241"/>
  <c r="P1240"/>
  <c r="C1240"/>
  <c r="P1239"/>
  <c r="C1239"/>
  <c r="P1238"/>
  <c r="C1238"/>
  <c r="P1237"/>
  <c r="C1237"/>
  <c r="P1236"/>
  <c r="C1236"/>
  <c r="P1235"/>
  <c r="C1235"/>
  <c r="P1234"/>
  <c r="C1234"/>
  <c r="P1233"/>
  <c r="C1233"/>
  <c r="P1232"/>
  <c r="C1232"/>
  <c r="P1231"/>
  <c r="C1231"/>
  <c r="P1230"/>
  <c r="C1230"/>
  <c r="P1229"/>
  <c r="C1229"/>
  <c r="P1228"/>
  <c r="C1228"/>
  <c r="P1227"/>
  <c r="C1227"/>
  <c r="P1226"/>
  <c r="C1226"/>
  <c r="P1225"/>
  <c r="C1225"/>
  <c r="P1224"/>
  <c r="C1224"/>
  <c r="P1223"/>
  <c r="C1223"/>
  <c r="P1222"/>
  <c r="C1222"/>
  <c r="P1221"/>
  <c r="C1221"/>
  <c r="P1220"/>
  <c r="C1220"/>
  <c r="P1219"/>
  <c r="C1219"/>
  <c r="P1218"/>
  <c r="C1218"/>
  <c r="P1217"/>
  <c r="C1217"/>
  <c r="P1216"/>
  <c r="C1216"/>
  <c r="P1215"/>
  <c r="C1215"/>
  <c r="P1214"/>
  <c r="C1214"/>
  <c r="P1213"/>
  <c r="C1213"/>
  <c r="P1212"/>
  <c r="C1212"/>
  <c r="P1211"/>
  <c r="C1211"/>
  <c r="P1210"/>
  <c r="C1210"/>
  <c r="P1209"/>
  <c r="C1209"/>
  <c r="P1208"/>
  <c r="C1208"/>
  <c r="P1207"/>
  <c r="C1207"/>
  <c r="P1206"/>
  <c r="C1206"/>
  <c r="P1205"/>
  <c r="C1205"/>
  <c r="P1204"/>
  <c r="C1204"/>
  <c r="P1203"/>
  <c r="C1203"/>
  <c r="P1202"/>
  <c r="C1202"/>
  <c r="P1201"/>
  <c r="C1201"/>
  <c r="P1200"/>
  <c r="C1200"/>
  <c r="P1199"/>
  <c r="C1199"/>
  <c r="P1198"/>
  <c r="C1198"/>
  <c r="P1197"/>
  <c r="C1197"/>
  <c r="P1196"/>
  <c r="C1196"/>
  <c r="P1195"/>
  <c r="C1195"/>
  <c r="P1194"/>
  <c r="C1194"/>
  <c r="P1193"/>
  <c r="C1193"/>
  <c r="P1192"/>
  <c r="C1192"/>
  <c r="P1191"/>
  <c r="C1191"/>
  <c r="P1190"/>
  <c r="C1190"/>
  <c r="P1189"/>
  <c r="C1189"/>
  <c r="P1188"/>
  <c r="C1188"/>
  <c r="P1187"/>
  <c r="C1187"/>
  <c r="P1186"/>
  <c r="C1186"/>
  <c r="P1185"/>
  <c r="C1185"/>
  <c r="P1184"/>
  <c r="C1184"/>
  <c r="P1183"/>
  <c r="C1183"/>
  <c r="P1182"/>
  <c r="C1182"/>
  <c r="P1181"/>
  <c r="C1181"/>
  <c r="P1180"/>
  <c r="C1180"/>
  <c r="P1179"/>
  <c r="C1179"/>
  <c r="P1178"/>
  <c r="C1178"/>
  <c r="P1177"/>
  <c r="C1177"/>
  <c r="P1176"/>
  <c r="C1176"/>
  <c r="P1175"/>
  <c r="C1175"/>
  <c r="P1174"/>
  <c r="C1174"/>
  <c r="P1173"/>
  <c r="C1173"/>
  <c r="P1172"/>
  <c r="C1172"/>
  <c r="P1171"/>
  <c r="C1171"/>
  <c r="P1170"/>
  <c r="C1170"/>
  <c r="P1169"/>
  <c r="C1169"/>
  <c r="P1168"/>
  <c r="C1168"/>
  <c r="P1167"/>
  <c r="C1167"/>
  <c r="P1166"/>
  <c r="C1166"/>
  <c r="P1165"/>
  <c r="C1165"/>
  <c r="P1164"/>
  <c r="C1164"/>
  <c r="P1163"/>
  <c r="C1163"/>
  <c r="P1162"/>
  <c r="C1162"/>
  <c r="P1161"/>
  <c r="C1161"/>
  <c r="P1160"/>
  <c r="C1160"/>
  <c r="P1159"/>
  <c r="C1159"/>
  <c r="P1158"/>
  <c r="C1158"/>
  <c r="P1157"/>
  <c r="C1157"/>
  <c r="P1156"/>
  <c r="C1156"/>
  <c r="P1155"/>
  <c r="C1155"/>
  <c r="P1154"/>
  <c r="C1154"/>
  <c r="P1153"/>
  <c r="C1153"/>
  <c r="P1152"/>
  <c r="C1152"/>
  <c r="P1151"/>
  <c r="C1151"/>
  <c r="P1150"/>
  <c r="C1150"/>
  <c r="P1149"/>
  <c r="C1149"/>
  <c r="P1148"/>
  <c r="C1148"/>
  <c r="P1147"/>
  <c r="C1147"/>
  <c r="P1146"/>
  <c r="C1146"/>
  <c r="P1145"/>
  <c r="C1145"/>
  <c r="P1144"/>
  <c r="C1144"/>
  <c r="P1143"/>
  <c r="C1143"/>
  <c r="P1142"/>
  <c r="C1142"/>
  <c r="P1141"/>
  <c r="C1141"/>
  <c r="P1140"/>
  <c r="C1140"/>
  <c r="P1139"/>
  <c r="C1139"/>
  <c r="P1138"/>
  <c r="C1138"/>
  <c r="P1137"/>
  <c r="C1137"/>
  <c r="P1136"/>
  <c r="C1136"/>
  <c r="P1135"/>
  <c r="C1135"/>
  <c r="P1134"/>
  <c r="C1134"/>
  <c r="P1133"/>
  <c r="C1133"/>
  <c r="P1132"/>
  <c r="C1132"/>
  <c r="P1131"/>
  <c r="C1131"/>
  <c r="P1130"/>
  <c r="C1130"/>
  <c r="P1129"/>
  <c r="C1129"/>
  <c r="P1128"/>
  <c r="C1128"/>
  <c r="P1127"/>
  <c r="C1127"/>
  <c r="P1126"/>
  <c r="C1126"/>
  <c r="P1125"/>
  <c r="C1125"/>
  <c r="P1124"/>
  <c r="C1124"/>
  <c r="P1123"/>
  <c r="C1123"/>
  <c r="P1122"/>
  <c r="C1122"/>
  <c r="P1121"/>
  <c r="C1121"/>
  <c r="P1120"/>
  <c r="C1120"/>
  <c r="P1119"/>
  <c r="C1119"/>
  <c r="P1118"/>
  <c r="C1118"/>
  <c r="P1117"/>
  <c r="C1117"/>
  <c r="P1116"/>
  <c r="C1116"/>
  <c r="P1115"/>
  <c r="C1115"/>
  <c r="P1114"/>
  <c r="C1114"/>
  <c r="P1113"/>
  <c r="C1113"/>
  <c r="P1112"/>
  <c r="C1112"/>
  <c r="P1111"/>
  <c r="C1111"/>
  <c r="P1110"/>
  <c r="C1110"/>
  <c r="P1109"/>
  <c r="C1109"/>
  <c r="P1108"/>
  <c r="C1108"/>
  <c r="P1107"/>
  <c r="C1107"/>
  <c r="P1106"/>
  <c r="C1106"/>
  <c r="P1105"/>
  <c r="C1105"/>
  <c r="P1104"/>
  <c r="C1104"/>
  <c r="P1103"/>
  <c r="C1103"/>
  <c r="P1102"/>
  <c r="C1102"/>
  <c r="P1101"/>
  <c r="C1101"/>
  <c r="P1100"/>
  <c r="C1100"/>
  <c r="P1099"/>
  <c r="C1099"/>
  <c r="P1098"/>
  <c r="C1098"/>
  <c r="P1097"/>
  <c r="C1097"/>
  <c r="P1096"/>
  <c r="C1096"/>
  <c r="P1095"/>
  <c r="C1095"/>
  <c r="P1094"/>
  <c r="C1094"/>
  <c r="P1093"/>
  <c r="C1093"/>
  <c r="P1092"/>
  <c r="C1092"/>
  <c r="P1091"/>
  <c r="C1091"/>
  <c r="P1090"/>
  <c r="C1090"/>
  <c r="P1089"/>
  <c r="C1089"/>
  <c r="P1088"/>
  <c r="C1088"/>
  <c r="P1087"/>
  <c r="C1087"/>
  <c r="P1086"/>
  <c r="C1086"/>
  <c r="P1085"/>
  <c r="C1085"/>
  <c r="P1084"/>
  <c r="C1084"/>
  <c r="P1083"/>
  <c r="C1083"/>
  <c r="P1082"/>
  <c r="C1082"/>
  <c r="P1081"/>
  <c r="C1081"/>
  <c r="P1080"/>
  <c r="C1080"/>
  <c r="P1079"/>
  <c r="C1079"/>
  <c r="P1078"/>
  <c r="C1078"/>
  <c r="P1077"/>
  <c r="C1077"/>
  <c r="P1076"/>
  <c r="C1076"/>
  <c r="P1075"/>
  <c r="C1075"/>
  <c r="P1074"/>
  <c r="C1074"/>
  <c r="P1073"/>
  <c r="C1073"/>
  <c r="P1072"/>
  <c r="C1072"/>
  <c r="P1071"/>
  <c r="C1071"/>
  <c r="P1070"/>
  <c r="C1070"/>
  <c r="P1069"/>
  <c r="C1069"/>
  <c r="P1068"/>
  <c r="C1068"/>
  <c r="P1067"/>
  <c r="C1067"/>
  <c r="P1066"/>
  <c r="C1066"/>
  <c r="P1065"/>
  <c r="C1065"/>
  <c r="P1064"/>
  <c r="C1064"/>
  <c r="P1063"/>
  <c r="C1063"/>
  <c r="P1062"/>
  <c r="C1062"/>
  <c r="P1061"/>
  <c r="C1061"/>
  <c r="P1060"/>
  <c r="C1060"/>
  <c r="P1059"/>
  <c r="C1059"/>
  <c r="P1058"/>
  <c r="C1058"/>
  <c r="P1057"/>
  <c r="C1057"/>
  <c r="P1056"/>
  <c r="C1056"/>
  <c r="P1055"/>
  <c r="C1055"/>
  <c r="P1054"/>
  <c r="C1054"/>
  <c r="P1053"/>
  <c r="C1053"/>
  <c r="P1052"/>
  <c r="C1052"/>
  <c r="P1051"/>
  <c r="C1051"/>
  <c r="P1050"/>
  <c r="C1050"/>
  <c r="P1049"/>
  <c r="C1049"/>
  <c r="P1048"/>
  <c r="C1048"/>
  <c r="P1047"/>
  <c r="C1047"/>
  <c r="P1046"/>
  <c r="C1046"/>
  <c r="P1045"/>
  <c r="C1045"/>
  <c r="P1044"/>
  <c r="C1044"/>
  <c r="P1043"/>
  <c r="C1043"/>
  <c r="P1042"/>
  <c r="C1042"/>
  <c r="P1041"/>
  <c r="C1041"/>
  <c r="P1040"/>
  <c r="C1040"/>
  <c r="P1039"/>
  <c r="C1039"/>
  <c r="P1038"/>
  <c r="C1038"/>
  <c r="P1037"/>
  <c r="C1037"/>
  <c r="P1036"/>
  <c r="C1036"/>
  <c r="P1035"/>
  <c r="C1035"/>
  <c r="P1034"/>
  <c r="C1034"/>
  <c r="P1033"/>
  <c r="C1033"/>
  <c r="P1032"/>
  <c r="C1032"/>
  <c r="P1031"/>
  <c r="C1031"/>
  <c r="P1030"/>
  <c r="C1030"/>
  <c r="P1029"/>
  <c r="C1029"/>
  <c r="P1028"/>
  <c r="C1028"/>
  <c r="P1027"/>
  <c r="C1027"/>
  <c r="P1026"/>
  <c r="C1026"/>
  <c r="P1025"/>
  <c r="C1025"/>
  <c r="P1024"/>
  <c r="C1024"/>
  <c r="P1023"/>
  <c r="C1023"/>
  <c r="P1022"/>
  <c r="C1022"/>
  <c r="P1021"/>
  <c r="C1021"/>
  <c r="P1020"/>
  <c r="C1020"/>
  <c r="P1019"/>
  <c r="C1019"/>
  <c r="P1018"/>
  <c r="C1018"/>
  <c r="P1017"/>
  <c r="C1017"/>
  <c r="P1016"/>
  <c r="C1016"/>
  <c r="P1015"/>
  <c r="C1015"/>
  <c r="P1014"/>
  <c r="C1014"/>
  <c r="P1013"/>
  <c r="C1013"/>
  <c r="P1012"/>
  <c r="C1012"/>
  <c r="P1011"/>
  <c r="C1011"/>
  <c r="P1010"/>
  <c r="C1010"/>
  <c r="P1009"/>
  <c r="C1009"/>
  <c r="P1008"/>
  <c r="C1008"/>
  <c r="P1007"/>
  <c r="C1007"/>
  <c r="P1006"/>
  <c r="C1006"/>
  <c r="P1005"/>
  <c r="C1005"/>
  <c r="P1004"/>
  <c r="C1004"/>
  <c r="P1003"/>
  <c r="C1003"/>
  <c r="P1002"/>
  <c r="C1002"/>
  <c r="P1001"/>
  <c r="C1001"/>
  <c r="P1000"/>
  <c r="C1000"/>
  <c r="P999"/>
  <c r="C999"/>
  <c r="P998"/>
  <c r="C998"/>
  <c r="P997"/>
  <c r="C997"/>
  <c r="P996"/>
  <c r="C996"/>
  <c r="P995"/>
  <c r="C995"/>
  <c r="P994"/>
  <c r="C994"/>
  <c r="P993"/>
  <c r="C993"/>
  <c r="P992"/>
  <c r="C992"/>
  <c r="P991"/>
  <c r="C991"/>
  <c r="P990"/>
  <c r="C990"/>
  <c r="P989"/>
  <c r="C989"/>
  <c r="P988"/>
  <c r="C988"/>
  <c r="P987"/>
  <c r="C987"/>
  <c r="P986"/>
  <c r="C986"/>
  <c r="P985"/>
  <c r="C985"/>
  <c r="P984"/>
  <c r="C984"/>
  <c r="P983"/>
  <c r="C983"/>
  <c r="P982"/>
  <c r="C982"/>
  <c r="P981"/>
  <c r="C981"/>
  <c r="P980"/>
  <c r="C980"/>
  <c r="P979"/>
  <c r="C979"/>
  <c r="P978"/>
  <c r="C978"/>
  <c r="P977"/>
  <c r="C977"/>
  <c r="P976"/>
  <c r="C976"/>
  <c r="P975"/>
  <c r="C975"/>
  <c r="P974"/>
  <c r="C974"/>
  <c r="P973"/>
  <c r="C973"/>
  <c r="P972"/>
  <c r="C972"/>
  <c r="P971"/>
  <c r="C971"/>
  <c r="P970"/>
  <c r="C970"/>
  <c r="P969"/>
  <c r="C969"/>
  <c r="P968"/>
  <c r="C968"/>
  <c r="P967"/>
  <c r="C967"/>
  <c r="P966"/>
  <c r="C966"/>
  <c r="P965"/>
  <c r="C965"/>
  <c r="P964"/>
  <c r="C964"/>
  <c r="P963"/>
  <c r="C963"/>
  <c r="P962"/>
  <c r="C962"/>
  <c r="P961"/>
  <c r="C961"/>
  <c r="P960"/>
  <c r="C960"/>
  <c r="P959"/>
  <c r="C959"/>
  <c r="P958"/>
  <c r="C958"/>
  <c r="P957"/>
  <c r="C957"/>
  <c r="P956"/>
  <c r="C956"/>
  <c r="P955"/>
  <c r="C955"/>
  <c r="P954"/>
  <c r="C954"/>
  <c r="P953"/>
  <c r="C953"/>
  <c r="P952"/>
  <c r="C952"/>
  <c r="P951"/>
  <c r="C951"/>
  <c r="P950"/>
  <c r="C950"/>
  <c r="P949"/>
  <c r="C949"/>
  <c r="P948"/>
  <c r="C948"/>
  <c r="P947"/>
  <c r="C947"/>
  <c r="P946"/>
  <c r="C946"/>
  <c r="P945"/>
  <c r="C945"/>
  <c r="P944"/>
  <c r="C944"/>
  <c r="P943"/>
  <c r="C943"/>
  <c r="P942"/>
  <c r="C942"/>
  <c r="P941"/>
  <c r="C941"/>
  <c r="P940"/>
  <c r="C940"/>
  <c r="P939"/>
  <c r="C939"/>
  <c r="P938"/>
  <c r="C938"/>
  <c r="P937"/>
  <c r="C937"/>
  <c r="P936"/>
  <c r="C936"/>
  <c r="P935"/>
  <c r="C935"/>
  <c r="P934"/>
  <c r="C934"/>
  <c r="P933"/>
  <c r="C933"/>
  <c r="P932"/>
  <c r="C932"/>
  <c r="P931"/>
  <c r="C931"/>
  <c r="P930"/>
  <c r="C930"/>
  <c r="P929"/>
  <c r="C929"/>
  <c r="P928"/>
  <c r="C928"/>
  <c r="P927"/>
  <c r="C927"/>
  <c r="P926"/>
  <c r="C926"/>
  <c r="P925"/>
  <c r="C925"/>
  <c r="P924"/>
  <c r="C924"/>
  <c r="P923"/>
  <c r="C923"/>
  <c r="P922"/>
  <c r="C922"/>
  <c r="P921"/>
  <c r="C921"/>
  <c r="P920"/>
  <c r="C920"/>
  <c r="P919"/>
  <c r="C919"/>
  <c r="P918"/>
  <c r="C918"/>
  <c r="P917"/>
  <c r="C917"/>
  <c r="P916"/>
  <c r="C916"/>
  <c r="P915"/>
  <c r="C915"/>
  <c r="P914"/>
  <c r="C914"/>
  <c r="P913"/>
  <c r="C913"/>
  <c r="P912"/>
  <c r="C912"/>
  <c r="P911"/>
  <c r="C911"/>
  <c r="P910"/>
  <c r="C910"/>
  <c r="P909"/>
  <c r="C909"/>
  <c r="P908"/>
  <c r="C908"/>
  <c r="P907"/>
  <c r="C907"/>
  <c r="P906"/>
  <c r="C906"/>
  <c r="P905"/>
  <c r="C905"/>
  <c r="P904"/>
  <c r="C904"/>
  <c r="P903"/>
  <c r="C903"/>
  <c r="P902"/>
  <c r="C902"/>
  <c r="P901"/>
  <c r="C901"/>
  <c r="P900"/>
  <c r="C900"/>
  <c r="P899"/>
  <c r="C899"/>
  <c r="P898"/>
  <c r="C898"/>
  <c r="P897"/>
  <c r="C897"/>
  <c r="P896"/>
  <c r="C896"/>
  <c r="P895"/>
  <c r="C895"/>
  <c r="P894"/>
  <c r="C894"/>
  <c r="P893"/>
  <c r="C893"/>
  <c r="P892"/>
  <c r="C892"/>
  <c r="P891"/>
  <c r="C891"/>
  <c r="P890"/>
  <c r="C890"/>
  <c r="P889"/>
  <c r="C889"/>
  <c r="P888"/>
  <c r="C888"/>
  <c r="P887"/>
  <c r="C887"/>
  <c r="P886"/>
  <c r="C886"/>
  <c r="P885"/>
  <c r="C885"/>
  <c r="P884"/>
  <c r="C884"/>
  <c r="P883"/>
  <c r="C883"/>
  <c r="P882"/>
  <c r="C882"/>
  <c r="P881"/>
  <c r="C881"/>
  <c r="P880"/>
  <c r="C880"/>
  <c r="P879"/>
  <c r="C879"/>
  <c r="P878"/>
  <c r="C878"/>
  <c r="P877"/>
  <c r="C877"/>
  <c r="P876"/>
  <c r="C876"/>
  <c r="P875"/>
  <c r="C875"/>
  <c r="P874"/>
  <c r="C874"/>
  <c r="P873"/>
  <c r="C873"/>
  <c r="P872"/>
  <c r="C872"/>
  <c r="P871"/>
  <c r="C871"/>
  <c r="P870"/>
  <c r="C870"/>
  <c r="P869"/>
  <c r="C869"/>
  <c r="P868"/>
  <c r="C868"/>
  <c r="P867"/>
  <c r="C867"/>
  <c r="P866"/>
  <c r="C866"/>
  <c r="P865"/>
  <c r="C865"/>
  <c r="P864"/>
  <c r="C864"/>
  <c r="P863"/>
  <c r="C863"/>
  <c r="P862"/>
  <c r="C862"/>
  <c r="P861"/>
  <c r="C861"/>
  <c r="P860"/>
  <c r="C860"/>
  <c r="P859"/>
  <c r="C859"/>
  <c r="P858"/>
  <c r="C858"/>
  <c r="P857"/>
  <c r="C857"/>
  <c r="P856"/>
  <c r="C856"/>
  <c r="P855"/>
  <c r="C855"/>
  <c r="P854"/>
  <c r="C854"/>
  <c r="P853"/>
  <c r="C853"/>
  <c r="P852"/>
  <c r="C852"/>
  <c r="P851"/>
  <c r="C851"/>
  <c r="P850"/>
  <c r="C850"/>
  <c r="P849"/>
  <c r="C849"/>
  <c r="P848"/>
  <c r="C848"/>
  <c r="P847"/>
  <c r="C847"/>
  <c r="P846"/>
  <c r="C846"/>
  <c r="P845"/>
  <c r="C845"/>
  <c r="P844"/>
  <c r="C844"/>
  <c r="P843"/>
  <c r="C843"/>
  <c r="P842"/>
  <c r="C842"/>
  <c r="P841"/>
  <c r="C841"/>
  <c r="P840"/>
  <c r="C840"/>
  <c r="P839"/>
  <c r="C839"/>
  <c r="P838"/>
  <c r="C838"/>
  <c r="P837"/>
  <c r="C837"/>
  <c r="P836"/>
  <c r="C836"/>
  <c r="P835"/>
  <c r="C835"/>
  <c r="P834"/>
  <c r="C834"/>
  <c r="P833"/>
  <c r="C833"/>
  <c r="P832"/>
  <c r="C832"/>
  <c r="P831"/>
  <c r="C831"/>
  <c r="P830"/>
  <c r="C830"/>
  <c r="P829"/>
  <c r="C829"/>
  <c r="P828"/>
  <c r="C828"/>
  <c r="P827"/>
  <c r="C827"/>
  <c r="P826"/>
  <c r="C826"/>
  <c r="P825"/>
  <c r="C825"/>
  <c r="P824"/>
  <c r="C824"/>
  <c r="P823"/>
  <c r="C823"/>
  <c r="P822"/>
  <c r="C822"/>
  <c r="P821"/>
  <c r="C821"/>
  <c r="P820"/>
  <c r="C820"/>
  <c r="P819"/>
  <c r="C819"/>
  <c r="P818"/>
  <c r="C818"/>
  <c r="P817"/>
  <c r="C817"/>
  <c r="P816"/>
  <c r="C816"/>
  <c r="P815"/>
  <c r="C815"/>
  <c r="P814"/>
  <c r="C814"/>
  <c r="P813"/>
  <c r="C813"/>
  <c r="P812"/>
  <c r="C812"/>
  <c r="P811"/>
  <c r="C811"/>
  <c r="P810"/>
  <c r="C810"/>
  <c r="P809"/>
  <c r="C809"/>
  <c r="P808"/>
  <c r="C808"/>
  <c r="P807"/>
  <c r="C807"/>
  <c r="P806"/>
  <c r="C806"/>
  <c r="P805"/>
  <c r="C805"/>
  <c r="P804"/>
  <c r="C804"/>
  <c r="P803"/>
  <c r="C803"/>
  <c r="P802"/>
  <c r="C802"/>
  <c r="P801"/>
  <c r="C801"/>
  <c r="P800"/>
  <c r="C800"/>
  <c r="P799"/>
  <c r="C799"/>
  <c r="P798"/>
  <c r="C798"/>
  <c r="P797"/>
  <c r="C797"/>
  <c r="P796"/>
  <c r="C796"/>
  <c r="P795"/>
  <c r="C795"/>
  <c r="P794"/>
  <c r="C794"/>
  <c r="P793"/>
  <c r="C793"/>
  <c r="P792"/>
  <c r="C792"/>
  <c r="P791"/>
  <c r="C791"/>
  <c r="P790"/>
  <c r="C790"/>
  <c r="P789"/>
  <c r="C789"/>
  <c r="P788"/>
  <c r="C788"/>
  <c r="P787"/>
  <c r="C787"/>
  <c r="P786"/>
  <c r="C786"/>
  <c r="P785"/>
  <c r="C785"/>
  <c r="P784"/>
  <c r="C784"/>
  <c r="P783"/>
  <c r="C783"/>
  <c r="P782"/>
  <c r="C782"/>
  <c r="P781"/>
  <c r="C781"/>
  <c r="P780"/>
  <c r="C780"/>
  <c r="P779"/>
  <c r="C779"/>
  <c r="P778"/>
  <c r="C778"/>
  <c r="P777"/>
  <c r="C777"/>
  <c r="P776"/>
  <c r="C776"/>
  <c r="P775"/>
  <c r="C775"/>
  <c r="P774"/>
  <c r="C774"/>
  <c r="P773"/>
  <c r="C773"/>
  <c r="P772"/>
  <c r="C772"/>
  <c r="P771"/>
  <c r="C771"/>
  <c r="P770"/>
  <c r="C770"/>
  <c r="P769"/>
  <c r="C769"/>
  <c r="P768"/>
  <c r="C768"/>
  <c r="P767"/>
  <c r="C767"/>
  <c r="P766"/>
  <c r="C766"/>
  <c r="P765"/>
  <c r="C765"/>
  <c r="P764"/>
  <c r="C764"/>
  <c r="P763"/>
  <c r="C763"/>
  <c r="P762"/>
  <c r="C762"/>
  <c r="P761"/>
  <c r="C761"/>
  <c r="P760"/>
  <c r="C760"/>
  <c r="P759"/>
  <c r="C759"/>
  <c r="P758"/>
  <c r="C758"/>
  <c r="P757"/>
  <c r="C757"/>
  <c r="P756"/>
  <c r="C756"/>
  <c r="P755"/>
  <c r="C755"/>
  <c r="P754"/>
  <c r="C754"/>
  <c r="P753"/>
  <c r="C753"/>
  <c r="P752"/>
  <c r="C752"/>
  <c r="P751"/>
  <c r="C751"/>
  <c r="P750"/>
  <c r="C750"/>
  <c r="P749"/>
  <c r="C749"/>
  <c r="P748"/>
  <c r="C748"/>
  <c r="P747"/>
  <c r="C747"/>
  <c r="P746"/>
  <c r="C746"/>
  <c r="P745"/>
  <c r="C745"/>
  <c r="P744"/>
  <c r="C744"/>
  <c r="P743"/>
  <c r="C743"/>
  <c r="P742"/>
  <c r="C742"/>
  <c r="P741"/>
  <c r="C741"/>
  <c r="P740"/>
  <c r="C740"/>
  <c r="P739"/>
  <c r="C739"/>
  <c r="P738"/>
  <c r="C738"/>
  <c r="P737"/>
  <c r="C737"/>
  <c r="P736"/>
  <c r="C736"/>
  <c r="P735"/>
  <c r="C735"/>
  <c r="P734"/>
  <c r="C734"/>
  <c r="P733"/>
  <c r="C733"/>
  <c r="P732"/>
  <c r="C732"/>
  <c r="P731"/>
  <c r="C731"/>
  <c r="P730"/>
  <c r="C730"/>
  <c r="P729"/>
  <c r="C729"/>
  <c r="P728"/>
  <c r="C728"/>
  <c r="P727"/>
  <c r="C727"/>
  <c r="P726"/>
  <c r="C726"/>
  <c r="P725"/>
  <c r="C725"/>
  <c r="P724"/>
  <c r="C724"/>
  <c r="P723"/>
  <c r="C723"/>
  <c r="P722"/>
  <c r="C722"/>
  <c r="P721"/>
  <c r="C721"/>
  <c r="P720"/>
  <c r="C720"/>
  <c r="P719"/>
  <c r="C719"/>
  <c r="P718"/>
  <c r="C718"/>
  <c r="P717"/>
  <c r="C717"/>
  <c r="P716"/>
  <c r="C716"/>
  <c r="P715"/>
  <c r="C715"/>
  <c r="P714"/>
  <c r="C714"/>
  <c r="P713"/>
  <c r="C713"/>
  <c r="P712"/>
  <c r="C712"/>
  <c r="P711"/>
  <c r="C711"/>
  <c r="P710"/>
  <c r="C710"/>
  <c r="P709"/>
  <c r="C709"/>
  <c r="P708"/>
  <c r="C708"/>
  <c r="P707"/>
  <c r="C707"/>
  <c r="P706"/>
  <c r="C706"/>
  <c r="P705"/>
  <c r="C705"/>
  <c r="P704"/>
  <c r="C704"/>
  <c r="P703"/>
  <c r="C703"/>
  <c r="P702"/>
  <c r="C702"/>
  <c r="P701"/>
  <c r="C701"/>
  <c r="P700"/>
  <c r="C700"/>
  <c r="P699"/>
  <c r="C699"/>
  <c r="P698"/>
  <c r="C698"/>
  <c r="P697"/>
  <c r="C697"/>
  <c r="P696"/>
  <c r="C696"/>
  <c r="P695"/>
  <c r="C695"/>
  <c r="P694"/>
  <c r="C694"/>
  <c r="P693"/>
  <c r="C693"/>
  <c r="P692"/>
  <c r="C692"/>
  <c r="P691"/>
  <c r="C691"/>
  <c r="P690"/>
  <c r="C690"/>
  <c r="P689"/>
  <c r="C689"/>
  <c r="P688"/>
  <c r="C688"/>
  <c r="P687"/>
  <c r="C687"/>
  <c r="P686"/>
  <c r="C686"/>
  <c r="P685"/>
  <c r="C685"/>
  <c r="P684"/>
  <c r="C684"/>
  <c r="P683"/>
  <c r="C683"/>
  <c r="P682"/>
  <c r="C682"/>
  <c r="P681"/>
  <c r="C681"/>
  <c r="P680"/>
  <c r="C680"/>
  <c r="P679"/>
  <c r="C679"/>
  <c r="P678"/>
  <c r="C678"/>
  <c r="P677"/>
  <c r="C677"/>
  <c r="P676"/>
  <c r="C676"/>
  <c r="P675"/>
  <c r="C675"/>
  <c r="P674"/>
  <c r="C674"/>
  <c r="P673"/>
  <c r="C673"/>
  <c r="P672"/>
  <c r="C672"/>
  <c r="P671"/>
  <c r="C671"/>
  <c r="P670"/>
  <c r="C670"/>
  <c r="P669"/>
  <c r="C669"/>
  <c r="P668"/>
  <c r="C668"/>
  <c r="P667"/>
  <c r="C667"/>
  <c r="P666"/>
  <c r="C666"/>
  <c r="P665"/>
  <c r="C665"/>
  <c r="P664"/>
  <c r="C664"/>
  <c r="P663"/>
  <c r="C663"/>
  <c r="P662"/>
  <c r="C662"/>
  <c r="P661"/>
  <c r="C661"/>
  <c r="P660"/>
  <c r="C660"/>
  <c r="P659"/>
  <c r="C659"/>
  <c r="P658"/>
  <c r="C658"/>
  <c r="P657"/>
  <c r="C657"/>
  <c r="P656"/>
  <c r="C656"/>
  <c r="P655"/>
  <c r="C655"/>
  <c r="P654"/>
  <c r="C654"/>
  <c r="P653"/>
  <c r="C653"/>
  <c r="P652"/>
  <c r="C652"/>
  <c r="P651"/>
  <c r="C651"/>
  <c r="P650"/>
  <c r="C650"/>
  <c r="P649"/>
  <c r="C649"/>
  <c r="P648"/>
  <c r="C648"/>
  <c r="P647"/>
  <c r="C647"/>
  <c r="P646"/>
  <c r="C646"/>
  <c r="P645"/>
  <c r="C645"/>
  <c r="P644"/>
  <c r="C644"/>
  <c r="P643"/>
  <c r="C643"/>
  <c r="P642"/>
  <c r="C642"/>
  <c r="P641"/>
  <c r="C641"/>
  <c r="P640"/>
  <c r="C640"/>
  <c r="P639"/>
  <c r="C639"/>
  <c r="P638"/>
  <c r="C638"/>
  <c r="P637"/>
  <c r="C637"/>
  <c r="P636"/>
  <c r="C636"/>
  <c r="P635"/>
  <c r="C635"/>
  <c r="P634"/>
  <c r="C634"/>
  <c r="P633"/>
  <c r="C633"/>
  <c r="P632"/>
  <c r="C632"/>
  <c r="P631"/>
  <c r="C631"/>
  <c r="P630"/>
  <c r="C630"/>
  <c r="P629"/>
  <c r="C629"/>
  <c r="P628"/>
  <c r="C628"/>
  <c r="P627"/>
  <c r="C627"/>
  <c r="P626"/>
  <c r="C626"/>
  <c r="P625"/>
  <c r="C625"/>
  <c r="P624"/>
  <c r="C624"/>
  <c r="P623"/>
  <c r="C623"/>
  <c r="P622"/>
  <c r="C622"/>
  <c r="P621"/>
  <c r="C621"/>
  <c r="P620"/>
  <c r="C620"/>
  <c r="P619"/>
  <c r="C619"/>
  <c r="P618"/>
  <c r="C618"/>
  <c r="P617"/>
  <c r="C617"/>
  <c r="P616"/>
  <c r="C616"/>
  <c r="P615"/>
  <c r="C615"/>
  <c r="P614"/>
  <c r="C614"/>
  <c r="P613"/>
  <c r="C613"/>
  <c r="P612"/>
  <c r="C612"/>
  <c r="P611"/>
  <c r="C611"/>
  <c r="P610"/>
  <c r="C610"/>
  <c r="P609"/>
  <c r="C609"/>
  <c r="P608"/>
  <c r="C608"/>
  <c r="P607"/>
  <c r="C607"/>
  <c r="P606"/>
  <c r="C606"/>
  <c r="P605"/>
  <c r="C605"/>
  <c r="P604"/>
  <c r="C604"/>
  <c r="P603"/>
  <c r="C603"/>
  <c r="P602"/>
  <c r="C602"/>
  <c r="P601"/>
  <c r="C601"/>
  <c r="P600"/>
  <c r="C600"/>
  <c r="P599"/>
  <c r="C599"/>
  <c r="P598"/>
  <c r="C598"/>
  <c r="P597"/>
  <c r="C597"/>
  <c r="P596"/>
  <c r="C596"/>
  <c r="P595"/>
  <c r="C595"/>
  <c r="P594"/>
  <c r="C594"/>
  <c r="P593"/>
  <c r="C593"/>
  <c r="P592"/>
  <c r="C592"/>
  <c r="P591"/>
  <c r="C591"/>
  <c r="P590"/>
  <c r="C590"/>
  <c r="P589"/>
  <c r="C589"/>
  <c r="P588"/>
  <c r="C588"/>
  <c r="P587"/>
  <c r="C587"/>
  <c r="P586"/>
  <c r="C586"/>
  <c r="P585"/>
  <c r="C585"/>
  <c r="P584"/>
  <c r="C584"/>
  <c r="P583"/>
  <c r="C583"/>
  <c r="P582"/>
  <c r="C582"/>
  <c r="P581"/>
  <c r="C581"/>
  <c r="P580"/>
  <c r="C580"/>
  <c r="P579"/>
  <c r="C579"/>
  <c r="P578"/>
  <c r="C578"/>
  <c r="P577"/>
  <c r="C577"/>
  <c r="P576"/>
  <c r="C576"/>
  <c r="P575"/>
  <c r="C575"/>
  <c r="P574"/>
  <c r="C574"/>
  <c r="P573"/>
  <c r="C573"/>
  <c r="P572"/>
  <c r="C572"/>
  <c r="P571"/>
  <c r="C571"/>
  <c r="P570"/>
  <c r="C570"/>
  <c r="P569"/>
  <c r="C569"/>
  <c r="P568"/>
  <c r="C568"/>
  <c r="P567"/>
  <c r="C567"/>
  <c r="P566"/>
  <c r="C566"/>
  <c r="P565"/>
  <c r="C565"/>
  <c r="P564"/>
  <c r="C564"/>
  <c r="P563"/>
  <c r="C563"/>
  <c r="P562"/>
  <c r="C562"/>
  <c r="P561"/>
  <c r="C561"/>
  <c r="P560"/>
  <c r="C560"/>
  <c r="P559"/>
  <c r="C559"/>
  <c r="P558"/>
  <c r="C558"/>
  <c r="P557"/>
  <c r="C557"/>
  <c r="P556"/>
  <c r="C556"/>
  <c r="P555"/>
  <c r="C555"/>
  <c r="P554"/>
  <c r="C554"/>
  <c r="P553"/>
  <c r="C553"/>
  <c r="P552"/>
  <c r="C552"/>
  <c r="P551"/>
  <c r="C551"/>
  <c r="P550"/>
  <c r="C550"/>
  <c r="P549"/>
  <c r="C549"/>
  <c r="P548"/>
  <c r="C548"/>
  <c r="P547"/>
  <c r="C547"/>
  <c r="P546"/>
  <c r="C546"/>
  <c r="P545"/>
  <c r="C545"/>
  <c r="P544"/>
  <c r="C544"/>
  <c r="P543"/>
  <c r="C543"/>
  <c r="P542"/>
  <c r="C542"/>
  <c r="P541"/>
  <c r="C541"/>
  <c r="P540"/>
  <c r="C540"/>
  <c r="P539"/>
  <c r="C539"/>
  <c r="P538"/>
  <c r="C538"/>
  <c r="P537"/>
  <c r="C537"/>
  <c r="P536"/>
  <c r="C536"/>
  <c r="P535"/>
  <c r="C535"/>
  <c r="P534"/>
  <c r="C534"/>
  <c r="P533"/>
  <c r="C533"/>
  <c r="P532"/>
  <c r="C532"/>
  <c r="P531"/>
  <c r="C531"/>
  <c r="P530"/>
  <c r="C530"/>
  <c r="P529"/>
  <c r="C529"/>
  <c r="P528"/>
  <c r="C528"/>
  <c r="P527"/>
  <c r="C527"/>
  <c r="P526"/>
  <c r="C526"/>
  <c r="P525"/>
  <c r="C525"/>
  <c r="P524"/>
  <c r="C524"/>
  <c r="P523"/>
  <c r="C523"/>
  <c r="P522"/>
  <c r="C522"/>
  <c r="P521"/>
  <c r="C521"/>
  <c r="P520"/>
  <c r="C520"/>
  <c r="P519"/>
  <c r="C519"/>
  <c r="P518"/>
  <c r="C518"/>
  <c r="P517"/>
  <c r="C517"/>
  <c r="P516"/>
  <c r="C516"/>
  <c r="P515"/>
  <c r="C515"/>
  <c r="P514"/>
  <c r="C514"/>
  <c r="P513"/>
  <c r="C513"/>
  <c r="P512"/>
  <c r="C512"/>
  <c r="P511"/>
  <c r="C511"/>
  <c r="P510"/>
  <c r="C510"/>
  <c r="P509"/>
  <c r="C509"/>
  <c r="P508"/>
  <c r="C508"/>
  <c r="P507"/>
  <c r="C507"/>
  <c r="P506"/>
  <c r="C506"/>
  <c r="P505"/>
  <c r="C505"/>
  <c r="P504"/>
  <c r="C504"/>
  <c r="P503"/>
  <c r="C503"/>
  <c r="P502"/>
  <c r="C502"/>
  <c r="P501"/>
  <c r="C501"/>
  <c r="P500"/>
  <c r="C500"/>
  <c r="P499"/>
  <c r="C499"/>
  <c r="P498"/>
  <c r="C498"/>
  <c r="P497"/>
  <c r="C497"/>
  <c r="P496"/>
  <c r="C496"/>
  <c r="P495"/>
  <c r="C495"/>
  <c r="P494"/>
  <c r="C494"/>
  <c r="P493"/>
  <c r="C493"/>
  <c r="P492"/>
  <c r="C492"/>
  <c r="P491"/>
  <c r="C491"/>
  <c r="P490"/>
  <c r="C490"/>
  <c r="P489"/>
  <c r="C489"/>
  <c r="P488"/>
  <c r="C488"/>
  <c r="P487"/>
  <c r="C487"/>
  <c r="P486"/>
  <c r="C486"/>
  <c r="P485"/>
  <c r="C485"/>
  <c r="P484"/>
  <c r="C484"/>
  <c r="P483"/>
  <c r="C483"/>
  <c r="P482"/>
  <c r="C482"/>
  <c r="P481"/>
  <c r="C481"/>
  <c r="P480"/>
  <c r="C480"/>
  <c r="P479"/>
  <c r="C479"/>
  <c r="P478"/>
  <c r="C478"/>
  <c r="P477"/>
  <c r="C477"/>
  <c r="P476"/>
  <c r="C476"/>
  <c r="P475"/>
  <c r="C475"/>
  <c r="P474"/>
  <c r="C474"/>
  <c r="P473"/>
  <c r="C473"/>
  <c r="P472"/>
  <c r="C472"/>
  <c r="P471"/>
  <c r="C471"/>
  <c r="P470"/>
  <c r="C470"/>
  <c r="P469"/>
  <c r="C469"/>
  <c r="P468"/>
  <c r="C468"/>
  <c r="P467"/>
  <c r="C467"/>
  <c r="P466"/>
  <c r="C466"/>
  <c r="P465"/>
  <c r="C465"/>
  <c r="P464"/>
  <c r="C464"/>
  <c r="P463"/>
  <c r="C463"/>
  <c r="P462"/>
  <c r="C462"/>
  <c r="P461"/>
  <c r="C461"/>
  <c r="P460"/>
  <c r="C460"/>
  <c r="P459"/>
  <c r="C459"/>
  <c r="P458"/>
  <c r="C458"/>
  <c r="P457"/>
  <c r="C457"/>
  <c r="P456"/>
  <c r="C456"/>
  <c r="P455"/>
  <c r="C455"/>
  <c r="P454"/>
  <c r="C454"/>
  <c r="P453"/>
  <c r="C453"/>
  <c r="P452"/>
  <c r="C452"/>
  <c r="P451"/>
  <c r="C451"/>
  <c r="P450"/>
  <c r="C450"/>
  <c r="P449"/>
  <c r="C449"/>
  <c r="P448"/>
  <c r="C448"/>
  <c r="P447"/>
  <c r="C447"/>
  <c r="P446"/>
  <c r="C446"/>
  <c r="P445"/>
  <c r="C445"/>
  <c r="P444"/>
  <c r="C444"/>
  <c r="P443"/>
  <c r="C443"/>
  <c r="P442"/>
  <c r="C442"/>
  <c r="P441"/>
  <c r="C441"/>
  <c r="P440"/>
  <c r="C440"/>
  <c r="P439"/>
  <c r="C439"/>
  <c r="P438"/>
  <c r="C438"/>
  <c r="P437"/>
  <c r="C437"/>
  <c r="P436"/>
  <c r="C436"/>
  <c r="P435"/>
  <c r="C435"/>
  <c r="P434"/>
  <c r="C434"/>
  <c r="P433"/>
  <c r="C433"/>
  <c r="P432"/>
  <c r="C432"/>
  <c r="P431"/>
  <c r="C431"/>
  <c r="P430"/>
  <c r="C430"/>
  <c r="P429"/>
  <c r="C429"/>
  <c r="P428"/>
  <c r="C428"/>
  <c r="P427"/>
  <c r="C427"/>
  <c r="P426"/>
  <c r="C426"/>
  <c r="P425"/>
  <c r="C425"/>
  <c r="P424"/>
  <c r="C424"/>
  <c r="P423"/>
  <c r="C423"/>
  <c r="P422"/>
  <c r="C422"/>
  <c r="P421"/>
  <c r="C421"/>
  <c r="P420"/>
  <c r="C420"/>
  <c r="P419"/>
  <c r="C419"/>
  <c r="P418"/>
  <c r="C418"/>
  <c r="P417"/>
  <c r="C417"/>
  <c r="P416"/>
  <c r="C416"/>
  <c r="P415"/>
  <c r="C415"/>
  <c r="P414"/>
  <c r="C414"/>
  <c r="P413"/>
  <c r="C413"/>
  <c r="P412"/>
  <c r="C412"/>
  <c r="P411"/>
  <c r="C411"/>
  <c r="P410"/>
  <c r="C410"/>
  <c r="P409"/>
  <c r="C409"/>
  <c r="P408"/>
  <c r="C408"/>
  <c r="P407"/>
  <c r="C407"/>
  <c r="P406"/>
  <c r="C406"/>
  <c r="P405"/>
  <c r="C405"/>
  <c r="P404"/>
  <c r="C404"/>
  <c r="P403"/>
  <c r="C403"/>
  <c r="P402"/>
  <c r="C402"/>
  <c r="P401"/>
  <c r="C401"/>
  <c r="P400"/>
  <c r="C400"/>
  <c r="P399"/>
  <c r="C399"/>
  <c r="P398"/>
  <c r="C398"/>
  <c r="P397"/>
  <c r="C397"/>
  <c r="P396"/>
  <c r="C396"/>
  <c r="P395"/>
  <c r="C395"/>
  <c r="P394"/>
  <c r="C394"/>
  <c r="P393"/>
  <c r="C393"/>
  <c r="P392"/>
  <c r="C392"/>
  <c r="P391"/>
  <c r="C391"/>
  <c r="P390"/>
  <c r="C390"/>
  <c r="P389"/>
  <c r="C389"/>
  <c r="P388"/>
  <c r="C388"/>
  <c r="P387"/>
  <c r="C387"/>
  <c r="P386"/>
  <c r="C386"/>
  <c r="P385"/>
  <c r="C385"/>
  <c r="P384"/>
  <c r="C384"/>
  <c r="P383"/>
  <c r="C383"/>
  <c r="P382"/>
  <c r="C382"/>
  <c r="P381"/>
  <c r="C381"/>
  <c r="P380"/>
  <c r="C380"/>
  <c r="P379"/>
  <c r="C379"/>
  <c r="P378"/>
  <c r="C378"/>
  <c r="P377"/>
  <c r="C377"/>
  <c r="P376"/>
  <c r="C376"/>
  <c r="P375"/>
  <c r="C375"/>
  <c r="P374"/>
  <c r="C374"/>
  <c r="P373"/>
  <c r="C373"/>
  <c r="P372"/>
  <c r="C372"/>
  <c r="P371"/>
  <c r="C371"/>
  <c r="P370"/>
  <c r="C370"/>
  <c r="P369"/>
  <c r="C369"/>
  <c r="P368"/>
  <c r="C368"/>
  <c r="P367"/>
  <c r="C367"/>
  <c r="P366"/>
  <c r="C366"/>
  <c r="P365"/>
  <c r="C365"/>
  <c r="P364"/>
  <c r="C364"/>
  <c r="P363"/>
  <c r="C363"/>
  <c r="P362"/>
  <c r="C362"/>
  <c r="P361"/>
  <c r="C361"/>
  <c r="P360"/>
  <c r="C360"/>
  <c r="P359"/>
  <c r="C359"/>
  <c r="P358"/>
  <c r="C358"/>
  <c r="P357"/>
  <c r="C357"/>
  <c r="P356"/>
  <c r="C356"/>
  <c r="P355"/>
  <c r="C355"/>
  <c r="P354"/>
  <c r="C354"/>
  <c r="P353"/>
  <c r="C353"/>
  <c r="P352"/>
  <c r="C352"/>
  <c r="P351"/>
  <c r="C351"/>
  <c r="P350"/>
  <c r="C350"/>
  <c r="P349"/>
  <c r="C349"/>
  <c r="P348"/>
  <c r="C348"/>
  <c r="P347"/>
  <c r="C347"/>
  <c r="P346"/>
  <c r="C346"/>
  <c r="P345"/>
  <c r="C345"/>
  <c r="P344"/>
  <c r="C344"/>
  <c r="P343"/>
  <c r="C343"/>
  <c r="P342"/>
  <c r="C342"/>
  <c r="P341"/>
  <c r="C341"/>
  <c r="P340"/>
  <c r="C340"/>
  <c r="P339"/>
  <c r="C339"/>
  <c r="P338"/>
  <c r="C338"/>
  <c r="P337"/>
  <c r="C337"/>
  <c r="P336"/>
  <c r="C336"/>
  <c r="P335"/>
  <c r="C335"/>
  <c r="P334"/>
  <c r="C334"/>
  <c r="P333"/>
  <c r="C333"/>
  <c r="P332"/>
  <c r="C332"/>
  <c r="P331"/>
  <c r="C331"/>
  <c r="P330"/>
  <c r="C330"/>
  <c r="P329"/>
  <c r="C329"/>
  <c r="P328"/>
  <c r="C328"/>
  <c r="P327"/>
  <c r="C327"/>
  <c r="P326"/>
  <c r="C326"/>
  <c r="P325"/>
  <c r="C325"/>
  <c r="P324"/>
  <c r="C324"/>
  <c r="P323"/>
  <c r="C323"/>
  <c r="P322"/>
  <c r="C322"/>
  <c r="P321"/>
  <c r="C321"/>
  <c r="P320"/>
  <c r="C320"/>
  <c r="P319"/>
  <c r="C319"/>
  <c r="P318"/>
  <c r="C318"/>
  <c r="P317"/>
  <c r="C317"/>
  <c r="P316"/>
  <c r="C316"/>
  <c r="P315"/>
  <c r="C315"/>
  <c r="P314"/>
  <c r="C314"/>
  <c r="P313"/>
  <c r="C313"/>
  <c r="P312"/>
  <c r="C312"/>
  <c r="P311"/>
  <c r="C311"/>
  <c r="P310"/>
  <c r="C310"/>
  <c r="P309"/>
  <c r="C309"/>
  <c r="P308"/>
  <c r="C308"/>
  <c r="P307"/>
  <c r="C307"/>
  <c r="P306"/>
  <c r="C306"/>
  <c r="P305"/>
  <c r="C305"/>
  <c r="P304"/>
  <c r="C304"/>
  <c r="P303"/>
  <c r="C303"/>
  <c r="P302"/>
  <c r="C302"/>
  <c r="P301"/>
  <c r="C301"/>
  <c r="P300"/>
  <c r="C300"/>
  <c r="P299"/>
  <c r="C299"/>
  <c r="P298"/>
  <c r="C298"/>
  <c r="P297"/>
  <c r="C297"/>
  <c r="P296"/>
  <c r="C296"/>
  <c r="P295"/>
  <c r="C295"/>
  <c r="P294"/>
  <c r="C294"/>
  <c r="P293"/>
  <c r="C293"/>
  <c r="P292"/>
  <c r="C292"/>
  <c r="P291"/>
  <c r="C291"/>
  <c r="P290"/>
  <c r="C290"/>
  <c r="P289"/>
  <c r="C289"/>
  <c r="P288"/>
  <c r="C288"/>
  <c r="P287"/>
  <c r="C287"/>
  <c r="P286"/>
  <c r="C286"/>
  <c r="P285"/>
  <c r="C285"/>
  <c r="P284"/>
  <c r="C284"/>
  <c r="P283"/>
  <c r="C283"/>
  <c r="P282"/>
  <c r="C282"/>
  <c r="P281"/>
  <c r="C281"/>
  <c r="P280"/>
  <c r="C280"/>
  <c r="P279"/>
  <c r="C279"/>
  <c r="P278"/>
  <c r="C278"/>
  <c r="P277"/>
  <c r="C277"/>
  <c r="P276"/>
  <c r="C276"/>
  <c r="P275"/>
  <c r="C275"/>
  <c r="P274"/>
  <c r="C274"/>
  <c r="P273"/>
  <c r="C273"/>
  <c r="P272"/>
  <c r="C272"/>
  <c r="P271"/>
  <c r="C271"/>
  <c r="P270"/>
  <c r="C270"/>
  <c r="P269"/>
  <c r="C269"/>
  <c r="P268"/>
  <c r="C268"/>
  <c r="P267"/>
  <c r="C267"/>
  <c r="P266"/>
  <c r="C266"/>
  <c r="P265"/>
  <c r="C265"/>
  <c r="P264"/>
  <c r="C264"/>
  <c r="P263"/>
  <c r="C263"/>
  <c r="P262"/>
  <c r="C262"/>
  <c r="P261"/>
  <c r="C261"/>
  <c r="P260"/>
  <c r="C260"/>
  <c r="P259"/>
  <c r="C259"/>
  <c r="P258"/>
  <c r="C258"/>
  <c r="P257"/>
  <c r="C257"/>
  <c r="P256"/>
  <c r="C256"/>
  <c r="P255"/>
  <c r="C255"/>
  <c r="P254"/>
  <c r="C254"/>
  <c r="P253"/>
  <c r="C253"/>
  <c r="P252"/>
  <c r="C252"/>
  <c r="P251"/>
  <c r="C251"/>
  <c r="P250"/>
  <c r="C250"/>
  <c r="P249"/>
  <c r="C249"/>
  <c r="P248"/>
  <c r="C248"/>
  <c r="P247"/>
  <c r="C247"/>
  <c r="P246"/>
  <c r="C246"/>
  <c r="P245"/>
  <c r="C245"/>
  <c r="P244"/>
  <c r="C244"/>
  <c r="P243"/>
  <c r="C243"/>
  <c r="P242"/>
  <c r="C242"/>
  <c r="P241"/>
  <c r="C241"/>
  <c r="P240"/>
  <c r="C240"/>
  <c r="P239"/>
  <c r="C239"/>
  <c r="P238"/>
  <c r="C238"/>
  <c r="P237"/>
  <c r="C237"/>
  <c r="P236"/>
  <c r="C236"/>
  <c r="P235"/>
  <c r="C235"/>
  <c r="P234"/>
  <c r="C234"/>
  <c r="P233"/>
  <c r="C233"/>
  <c r="P232"/>
  <c r="C232"/>
  <c r="P231"/>
  <c r="C231"/>
  <c r="P230"/>
  <c r="C230"/>
  <c r="P229"/>
  <c r="C229"/>
  <c r="P228"/>
  <c r="C228"/>
  <c r="P227"/>
  <c r="C227"/>
  <c r="P226"/>
  <c r="C226"/>
  <c r="P225"/>
  <c r="C225"/>
  <c r="P224"/>
  <c r="C224"/>
  <c r="P223"/>
  <c r="C223"/>
  <c r="P222"/>
  <c r="C222"/>
  <c r="P221"/>
  <c r="C221"/>
  <c r="P220"/>
  <c r="C220"/>
  <c r="P219"/>
  <c r="C219"/>
  <c r="P218"/>
  <c r="C218"/>
  <c r="P217"/>
  <c r="C217"/>
  <c r="P216"/>
  <c r="C216"/>
  <c r="P215"/>
  <c r="C215"/>
  <c r="P214"/>
  <c r="C214"/>
  <c r="P213"/>
  <c r="C213"/>
  <c r="P212"/>
  <c r="C212"/>
  <c r="P211"/>
  <c r="C211"/>
  <c r="P210"/>
  <c r="C210"/>
  <c r="P209"/>
  <c r="C209"/>
  <c r="P208"/>
  <c r="C208"/>
  <c r="P207"/>
  <c r="C207"/>
  <c r="P206"/>
  <c r="C206"/>
  <c r="P205"/>
  <c r="C205"/>
  <c r="P204"/>
  <c r="C204"/>
  <c r="P203"/>
  <c r="C203"/>
  <c r="P202"/>
  <c r="C202"/>
  <c r="P201"/>
  <c r="C201"/>
  <c r="P200"/>
  <c r="C200"/>
  <c r="P199"/>
  <c r="C199"/>
  <c r="P198"/>
  <c r="C198"/>
  <c r="P197"/>
  <c r="C197"/>
  <c r="P196"/>
  <c r="C196"/>
  <c r="P195"/>
  <c r="C195"/>
  <c r="P194"/>
  <c r="C194"/>
  <c r="P193"/>
  <c r="C193"/>
  <c r="P192"/>
  <c r="C192"/>
  <c r="P191"/>
  <c r="C191"/>
  <c r="P190"/>
  <c r="C190"/>
  <c r="P189"/>
  <c r="C189"/>
  <c r="P188"/>
  <c r="C188"/>
  <c r="P187"/>
  <c r="C187"/>
  <c r="P186"/>
  <c r="C186"/>
  <c r="P185"/>
  <c r="C185"/>
  <c r="P184"/>
  <c r="C184"/>
  <c r="P183"/>
  <c r="C183"/>
  <c r="P182"/>
  <c r="C182"/>
  <c r="P181"/>
  <c r="C181"/>
  <c r="P180"/>
  <c r="C180"/>
  <c r="P179"/>
  <c r="C179"/>
  <c r="P178"/>
  <c r="C178"/>
  <c r="P177"/>
  <c r="C177"/>
  <c r="P176"/>
  <c r="C176"/>
  <c r="P175"/>
  <c r="C175"/>
  <c r="P174"/>
  <c r="C174"/>
  <c r="P173"/>
  <c r="C173"/>
  <c r="P172"/>
  <c r="C172"/>
  <c r="P171"/>
  <c r="C171"/>
  <c r="P170"/>
  <c r="C170"/>
  <c r="P169"/>
  <c r="C169"/>
  <c r="P168"/>
  <c r="C168"/>
  <c r="P167"/>
  <c r="C167"/>
  <c r="P166"/>
  <c r="C166"/>
  <c r="P165"/>
  <c r="C165"/>
  <c r="P164"/>
  <c r="C164"/>
  <c r="P163"/>
  <c r="C163"/>
  <c r="P162"/>
  <c r="C162"/>
  <c r="P161"/>
  <c r="C161"/>
  <c r="P160"/>
  <c r="C160"/>
  <c r="P159"/>
  <c r="C159"/>
  <c r="P158"/>
  <c r="C158"/>
  <c r="P157"/>
  <c r="C157"/>
  <c r="P156"/>
  <c r="C156"/>
  <c r="P155"/>
  <c r="C155"/>
  <c r="P154"/>
  <c r="C154"/>
  <c r="P153"/>
  <c r="C153"/>
  <c r="P152"/>
  <c r="C152"/>
  <c r="P151"/>
  <c r="C151"/>
  <c r="P150"/>
  <c r="C150"/>
  <c r="P149"/>
  <c r="C149"/>
  <c r="P148"/>
  <c r="C148"/>
  <c r="P147"/>
  <c r="C147"/>
  <c r="P146"/>
  <c r="C146"/>
  <c r="P145"/>
  <c r="C145"/>
  <c r="P144"/>
  <c r="C144"/>
  <c r="P143"/>
  <c r="C143"/>
  <c r="P142"/>
  <c r="C142"/>
  <c r="P141"/>
  <c r="C141"/>
  <c r="P140"/>
  <c r="C140"/>
  <c r="P139"/>
  <c r="C139"/>
  <c r="P138"/>
  <c r="C138"/>
  <c r="P137"/>
  <c r="C137"/>
  <c r="P136"/>
  <c r="C136"/>
  <c r="P135"/>
  <c r="C135"/>
  <c r="P134"/>
  <c r="C134"/>
  <c r="P133"/>
  <c r="C133"/>
  <c r="P132"/>
  <c r="C132"/>
  <c r="P131"/>
  <c r="C131"/>
  <c r="P130"/>
  <c r="C130"/>
  <c r="P129"/>
  <c r="C129"/>
  <c r="P128"/>
  <c r="C128"/>
  <c r="P127"/>
  <c r="C127"/>
  <c r="P126"/>
  <c r="C126"/>
  <c r="P125"/>
  <c r="C125"/>
  <c r="P124"/>
  <c r="C124"/>
  <c r="P123"/>
  <c r="C123"/>
  <c r="P122"/>
  <c r="C122"/>
  <c r="P121"/>
  <c r="C121"/>
  <c r="P120"/>
  <c r="C120"/>
  <c r="P119"/>
  <c r="C119"/>
  <c r="P118"/>
  <c r="C118"/>
  <c r="P117"/>
  <c r="C117"/>
  <c r="P116"/>
  <c r="C116"/>
  <c r="P115"/>
  <c r="C115"/>
  <c r="P114"/>
  <c r="C114"/>
  <c r="P113"/>
  <c r="C113"/>
  <c r="P112"/>
  <c r="C112"/>
  <c r="P111"/>
  <c r="C111"/>
  <c r="P110"/>
  <c r="C110"/>
  <c r="P109"/>
  <c r="C109"/>
  <c r="P108"/>
  <c r="C108"/>
  <c r="P107"/>
  <c r="C107"/>
  <c r="P106"/>
  <c r="C106"/>
  <c r="P105"/>
  <c r="C105"/>
  <c r="P104"/>
  <c r="C104"/>
  <c r="P103"/>
  <c r="C103"/>
  <c r="P102"/>
  <c r="C102"/>
  <c r="P101"/>
  <c r="C101"/>
  <c r="P100"/>
  <c r="C100"/>
  <c r="P99"/>
  <c r="C99"/>
  <c r="P98"/>
  <c r="C98"/>
  <c r="P97"/>
  <c r="C97"/>
  <c r="P96"/>
  <c r="C96"/>
  <c r="P95"/>
  <c r="C95"/>
  <c r="P94"/>
  <c r="C94"/>
  <c r="P93"/>
  <c r="C93"/>
  <c r="P92"/>
  <c r="C92"/>
  <c r="P91"/>
  <c r="C91"/>
  <c r="P90"/>
  <c r="C90"/>
  <c r="P89"/>
  <c r="C89"/>
  <c r="P88"/>
  <c r="C88"/>
  <c r="P87"/>
  <c r="C87"/>
  <c r="P86"/>
  <c r="C86"/>
  <c r="P85"/>
  <c r="C85"/>
  <c r="P84"/>
  <c r="C84"/>
  <c r="P83"/>
  <c r="C83"/>
  <c r="P82"/>
  <c r="C82"/>
  <c r="P81"/>
  <c r="C81"/>
  <c r="P80"/>
  <c r="C80"/>
  <c r="P79"/>
  <c r="C79"/>
  <c r="P78"/>
  <c r="C78"/>
  <c r="P77"/>
  <c r="C77"/>
  <c r="P76"/>
  <c r="C76"/>
  <c r="P75"/>
  <c r="C75"/>
  <c r="P74"/>
  <c r="C74"/>
  <c r="P73"/>
  <c r="C73"/>
  <c r="P72"/>
  <c r="C72"/>
  <c r="P71"/>
  <c r="C71"/>
  <c r="P70"/>
  <c r="C70"/>
  <c r="P69"/>
  <c r="C69"/>
  <c r="P68"/>
  <c r="C68"/>
  <c r="P67"/>
  <c r="C67"/>
  <c r="P66"/>
  <c r="C66"/>
  <c r="P65"/>
  <c r="C65"/>
  <c r="P64"/>
  <c r="C64"/>
  <c r="P63"/>
  <c r="C63"/>
  <c r="P62"/>
  <c r="C62"/>
  <c r="P61"/>
  <c r="C61"/>
  <c r="P60"/>
  <c r="C60"/>
  <c r="P59"/>
  <c r="C59"/>
  <c r="P58"/>
  <c r="C58"/>
  <c r="P57"/>
  <c r="C57"/>
  <c r="P56"/>
  <c r="C56"/>
  <c r="P55"/>
  <c r="C55"/>
  <c r="P54"/>
  <c r="C54"/>
  <c r="P53"/>
  <c r="C53"/>
  <c r="P52"/>
  <c r="C52"/>
  <c r="P51"/>
  <c r="C51"/>
  <c r="P50"/>
  <c r="C50"/>
  <c r="P49"/>
  <c r="C49"/>
  <c r="P48"/>
  <c r="C48"/>
  <c r="P47"/>
  <c r="C47"/>
  <c r="P46"/>
  <c r="C46"/>
  <c r="P45"/>
  <c r="C45"/>
  <c r="P44"/>
  <c r="C44"/>
  <c r="P43"/>
  <c r="C43"/>
  <c r="P42"/>
  <c r="C42"/>
  <c r="P41"/>
  <c r="C41"/>
  <c r="P40"/>
  <c r="C40"/>
  <c r="P39"/>
  <c r="C39"/>
  <c r="P38"/>
  <c r="C38"/>
  <c r="P37"/>
  <c r="C37"/>
  <c r="P36"/>
  <c r="C36"/>
  <c r="P35"/>
  <c r="C35"/>
  <c r="P34"/>
  <c r="C34"/>
  <c r="P33"/>
  <c r="C33"/>
  <c r="P32"/>
  <c r="C32"/>
  <c r="P31"/>
  <c r="C31"/>
  <c r="P30"/>
  <c r="C30"/>
  <c r="P29"/>
  <c r="C29"/>
  <c r="P28"/>
  <c r="C28"/>
  <c r="P27"/>
  <c r="C27"/>
  <c r="P26"/>
  <c r="C26"/>
  <c r="P25"/>
  <c r="C25"/>
  <c r="P24"/>
  <c r="C24"/>
  <c r="P23"/>
  <c r="C23"/>
  <c r="P22"/>
  <c r="C22"/>
  <c r="P21"/>
  <c r="C21"/>
  <c r="P20"/>
  <c r="C20"/>
  <c r="P19"/>
  <c r="C19"/>
  <c r="P18"/>
  <c r="C18"/>
  <c r="P17"/>
  <c r="C17"/>
  <c r="P16"/>
  <c r="C16"/>
  <c r="P15"/>
  <c r="C15"/>
  <c r="P14"/>
  <c r="C14"/>
  <c r="P13"/>
  <c r="C13"/>
  <c r="P12"/>
  <c r="C12"/>
  <c r="P11"/>
  <c r="C11"/>
  <c r="P10"/>
  <c r="C10"/>
  <c r="P9"/>
  <c r="C9"/>
  <c r="P8"/>
  <c r="C8"/>
  <c r="P7"/>
  <c r="C7"/>
  <c r="P6"/>
  <c r="C6"/>
  <c r="P5"/>
  <c r="C5"/>
  <c r="P4"/>
  <c r="C4"/>
  <c r="P3107" i="1"/>
  <c r="P3106"/>
  <c r="P2790"/>
  <c r="P2789"/>
  <c r="P612"/>
  <c r="P611"/>
  <c r="P163"/>
  <c r="P162"/>
  <c r="P2516"/>
  <c r="P2515"/>
  <c r="P2514"/>
  <c r="P2513"/>
  <c r="P2512"/>
  <c r="P3907"/>
  <c r="P3906"/>
  <c r="P1189"/>
  <c r="P1188"/>
  <c r="P2438"/>
  <c r="P2437"/>
  <c r="P4128"/>
  <c r="P4127"/>
  <c r="P3820"/>
  <c r="P3819"/>
  <c r="P2411"/>
  <c r="P2410"/>
  <c r="P1233"/>
  <c r="P1232"/>
  <c r="P2984"/>
  <c r="P2983"/>
  <c r="P663"/>
  <c r="P662"/>
  <c r="P3135"/>
  <c r="P3134"/>
  <c r="P1667"/>
  <c r="P1666"/>
  <c r="P2369"/>
  <c r="P2368"/>
  <c r="P4008"/>
  <c r="P4007"/>
  <c r="P2672"/>
  <c r="P2671"/>
  <c r="P3122"/>
  <c r="P3121"/>
  <c r="P1020"/>
  <c r="P2829"/>
  <c r="P2836"/>
  <c r="P3034"/>
  <c r="P3803"/>
  <c r="P1070"/>
  <c r="P3771"/>
  <c r="P2718"/>
  <c r="P1276"/>
  <c r="P3452"/>
  <c r="P122"/>
  <c r="P1717"/>
  <c r="P3243"/>
  <c r="P4075"/>
  <c r="P3143"/>
  <c r="P2123"/>
  <c r="P3816"/>
  <c r="P4047"/>
  <c r="P2769"/>
  <c r="P3236"/>
  <c r="P855"/>
  <c r="P1545"/>
  <c r="P2626"/>
  <c r="P2635"/>
  <c r="P2477"/>
  <c r="P250"/>
  <c r="P2048"/>
  <c r="P1288"/>
  <c r="P3309"/>
  <c r="P1581"/>
  <c r="P1677"/>
  <c r="P1676"/>
  <c r="P3388"/>
  <c r="P3387"/>
  <c r="P2179"/>
  <c r="P2178"/>
  <c r="P1090"/>
  <c r="P1089"/>
  <c r="P3443"/>
  <c r="P3442"/>
  <c r="P3083"/>
  <c r="P3082"/>
  <c r="P2347"/>
  <c r="P2346"/>
  <c r="P1224"/>
  <c r="P1223"/>
  <c r="P1222"/>
  <c r="P405"/>
  <c r="P404"/>
  <c r="P3024"/>
  <c r="P3023"/>
  <c r="P479"/>
  <c r="P478"/>
  <c r="P30"/>
  <c r="P29"/>
  <c r="P28"/>
  <c r="P3105"/>
  <c r="P3104"/>
  <c r="P3103"/>
  <c r="P2152"/>
  <c r="P2143"/>
  <c r="P2066"/>
  <c r="P2108"/>
  <c r="P2219"/>
  <c r="P2713"/>
  <c r="P1686"/>
  <c r="P2319"/>
  <c r="P2414"/>
  <c r="P2425"/>
  <c r="P2392"/>
  <c r="P1844"/>
  <c r="P2100"/>
  <c r="P252"/>
  <c r="P126"/>
  <c r="P246"/>
  <c r="P2819"/>
  <c r="P3720"/>
  <c r="P2867"/>
  <c r="P3196"/>
  <c r="P3604"/>
  <c r="P1308"/>
  <c r="P2899"/>
  <c r="P2134"/>
  <c r="P2220"/>
  <c r="P1870"/>
  <c r="P2322"/>
  <c r="P2435"/>
  <c r="P1882"/>
  <c r="P4123"/>
  <c r="P3363"/>
  <c r="P1931"/>
  <c r="P2059"/>
  <c r="P1769"/>
  <c r="P2060"/>
  <c r="P1794"/>
  <c r="P1919"/>
  <c r="P1178"/>
  <c r="P586"/>
  <c r="P2054"/>
  <c r="P1706"/>
  <c r="P2729"/>
  <c r="P2565"/>
  <c r="P3381"/>
  <c r="P2371"/>
  <c r="P435"/>
  <c r="P512"/>
  <c r="P3392"/>
  <c r="P278"/>
  <c r="P3840"/>
  <c r="P3938"/>
  <c r="P3394"/>
  <c r="P3967"/>
  <c r="P3932"/>
  <c r="P3240"/>
  <c r="P4046"/>
  <c r="P3526"/>
  <c r="P3716"/>
  <c r="P1656"/>
  <c r="P953"/>
  <c r="P2533"/>
  <c r="P1407"/>
  <c r="P2118"/>
  <c r="P1753"/>
  <c r="P548"/>
  <c r="P2089"/>
  <c r="P185"/>
  <c r="P1926"/>
  <c r="P2366"/>
  <c r="P2412"/>
  <c r="P572"/>
  <c r="P2415"/>
  <c r="P808"/>
  <c r="P1665"/>
  <c r="P25"/>
  <c r="P1523"/>
  <c r="P579"/>
  <c r="P1802"/>
  <c r="P1606"/>
  <c r="P2137"/>
  <c r="P2501"/>
  <c r="P3572"/>
  <c r="P1540"/>
  <c r="P1716"/>
  <c r="P1961"/>
  <c r="P1464"/>
  <c r="P1710"/>
  <c r="P1701"/>
  <c r="P845"/>
  <c r="P1916"/>
  <c r="P737"/>
  <c r="P1713"/>
  <c r="P1508"/>
  <c r="P4070"/>
  <c r="P738"/>
  <c r="P396"/>
  <c r="P3334"/>
  <c r="P2380"/>
  <c r="P2440"/>
  <c r="P2321"/>
  <c r="P2386"/>
  <c r="P2925"/>
  <c r="P113"/>
  <c r="P1869"/>
  <c r="P2231"/>
  <c r="P4090"/>
  <c r="P152"/>
  <c r="P193"/>
  <c r="P1828"/>
  <c r="P986"/>
  <c r="P7"/>
  <c r="P1495"/>
  <c r="P2076"/>
  <c r="P1411"/>
  <c r="P2309"/>
  <c r="P2300"/>
  <c r="P2303"/>
  <c r="P2298"/>
  <c r="P2869"/>
  <c r="P3571"/>
  <c r="P1080"/>
  <c r="P2361"/>
  <c r="P1647"/>
  <c r="P2389"/>
  <c r="P2002"/>
  <c r="P77"/>
  <c r="P2731"/>
  <c r="P63"/>
  <c r="P760"/>
  <c r="P740"/>
  <c r="P1487"/>
  <c r="P4150"/>
  <c r="P4154"/>
  <c r="P4159"/>
  <c r="P4161"/>
  <c r="P4103"/>
  <c r="P3781"/>
  <c r="P1669"/>
  <c r="P4131"/>
  <c r="P3527"/>
  <c r="P2377"/>
  <c r="P1191"/>
  <c r="P1105"/>
  <c r="P3797"/>
  <c r="P1616"/>
  <c r="P1922"/>
  <c r="P3690"/>
  <c r="P2354"/>
  <c r="P2162"/>
  <c r="P919"/>
  <c r="P2509"/>
  <c r="P3521"/>
  <c r="P2015"/>
  <c r="P2800"/>
  <c r="P1877"/>
  <c r="P1235"/>
  <c r="P1404"/>
  <c r="P1960"/>
  <c r="P2939"/>
  <c r="P3559"/>
  <c r="P1899"/>
  <c r="P1763"/>
  <c r="P208"/>
  <c r="P3328"/>
  <c r="P846"/>
  <c r="P3407"/>
  <c r="P3520"/>
  <c r="P3440"/>
  <c r="P1805"/>
  <c r="P641"/>
  <c r="P3419"/>
  <c r="P465"/>
  <c r="P4084"/>
  <c r="P773"/>
  <c r="P2589"/>
  <c r="P2892"/>
  <c r="P766"/>
  <c r="P2040"/>
  <c r="P2849"/>
  <c r="P3760"/>
  <c r="P2182"/>
  <c r="P2210"/>
  <c r="P2831"/>
  <c r="P1202"/>
  <c r="P2442"/>
  <c r="P1427"/>
  <c r="P1759"/>
  <c r="P3562"/>
  <c r="P3735"/>
  <c r="P3597"/>
  <c r="P2421"/>
  <c r="P2385"/>
  <c r="P3091"/>
  <c r="P4005"/>
  <c r="P3909"/>
  <c r="P837"/>
  <c r="P4109"/>
  <c r="P4113"/>
  <c r="P3200"/>
  <c r="P2551"/>
  <c r="P2556"/>
  <c r="P3022"/>
  <c r="P936"/>
  <c r="P1176"/>
  <c r="P1247"/>
  <c r="P3303"/>
  <c r="P1359"/>
  <c r="P1991"/>
  <c r="P2154"/>
  <c r="P1580"/>
  <c r="P1971"/>
  <c r="P1441"/>
  <c r="P1613"/>
  <c r="P4062"/>
  <c r="P3908"/>
  <c r="P3904"/>
  <c r="P1335"/>
  <c r="P3869"/>
  <c r="P2499"/>
  <c r="P3992"/>
  <c r="P1026"/>
  <c r="P1674"/>
  <c r="P1138"/>
  <c r="P3793"/>
  <c r="P2809"/>
  <c r="P1366"/>
  <c r="P4026"/>
  <c r="P1482"/>
  <c r="P3043"/>
  <c r="P3999"/>
  <c r="P3808"/>
  <c r="P1346"/>
  <c r="P2479"/>
  <c r="P1208"/>
  <c r="P3700"/>
  <c r="P637"/>
  <c r="P1161"/>
  <c r="P630"/>
  <c r="P3921"/>
  <c r="P244"/>
  <c r="P1554"/>
  <c r="P243"/>
  <c r="P484"/>
  <c r="P558"/>
  <c r="P3944"/>
  <c r="P1068"/>
  <c r="P557"/>
  <c r="P3975"/>
  <c r="P311"/>
  <c r="P4006"/>
  <c r="P3974"/>
  <c r="P3988"/>
  <c r="P1519"/>
  <c r="P2907"/>
  <c r="P2915"/>
  <c r="P613"/>
  <c r="P2417"/>
  <c r="P3428"/>
  <c r="P2750"/>
  <c r="P1484"/>
  <c r="P3601"/>
  <c r="P1155"/>
  <c r="P1975"/>
  <c r="P2034"/>
  <c r="P2289"/>
  <c r="P1996"/>
  <c r="P1611"/>
  <c r="P3770"/>
  <c r="P1715"/>
  <c r="P937"/>
  <c r="P675"/>
  <c r="P2526"/>
  <c r="P3979"/>
  <c r="P2490"/>
  <c r="P2887"/>
  <c r="P251"/>
  <c r="P2131"/>
  <c r="P3490"/>
  <c r="P325"/>
  <c r="P2908"/>
  <c r="P677"/>
  <c r="P1423"/>
  <c r="P3863"/>
  <c r="P3874"/>
  <c r="P3862"/>
  <c r="P3883"/>
  <c r="P3850"/>
  <c r="P1299"/>
  <c r="P3851"/>
  <c r="P3953"/>
  <c r="P3804"/>
  <c r="P784"/>
  <c r="P789"/>
  <c r="P475"/>
  <c r="P3905"/>
  <c r="P4043"/>
  <c r="P3499"/>
  <c r="P451"/>
  <c r="P1005"/>
  <c r="P3924"/>
  <c r="P946"/>
  <c r="P169"/>
  <c r="P459"/>
  <c r="P2638"/>
  <c r="P1578"/>
  <c r="P2163"/>
  <c r="P879"/>
  <c r="P553"/>
  <c r="P228"/>
  <c r="P3205"/>
  <c r="P632"/>
  <c r="P2524"/>
  <c r="P422"/>
  <c r="P3291"/>
  <c r="P3817"/>
  <c r="P3812"/>
  <c r="P1825"/>
  <c r="P3830"/>
  <c r="P2458"/>
  <c r="P2360"/>
  <c r="P2189"/>
  <c r="P1088"/>
  <c r="P1823"/>
  <c r="P1824"/>
  <c r="P3558"/>
  <c r="P2459"/>
  <c r="P4057"/>
  <c r="P215"/>
  <c r="P4058"/>
  <c r="P819"/>
  <c r="P1021"/>
  <c r="P703"/>
  <c r="P1954"/>
  <c r="P1567"/>
  <c r="P319"/>
  <c r="P2567"/>
  <c r="P3463"/>
  <c r="P202"/>
  <c r="P2853"/>
  <c r="P3615"/>
  <c r="P3378"/>
  <c r="P64"/>
  <c r="P84"/>
  <c r="P3289"/>
  <c r="P70"/>
  <c r="P72"/>
  <c r="P3136"/>
  <c r="P73"/>
  <c r="P3126"/>
  <c r="P120"/>
  <c r="P119"/>
  <c r="P69"/>
  <c r="P66"/>
  <c r="P2489"/>
  <c r="P1880"/>
  <c r="P2032"/>
  <c r="P1344"/>
  <c r="P1102"/>
  <c r="P4126"/>
  <c r="P2761"/>
  <c r="P839"/>
  <c r="P2901"/>
  <c r="P3028"/>
  <c r="P2099"/>
  <c r="P1860"/>
  <c r="P3084"/>
  <c r="P694"/>
  <c r="P3415"/>
  <c r="P3550"/>
  <c r="P2047"/>
  <c r="P1910"/>
  <c r="P1425"/>
  <c r="P1013"/>
  <c r="P1024"/>
  <c r="P3321"/>
  <c r="P1140"/>
  <c r="P3248"/>
  <c r="P3553"/>
  <c r="P3354"/>
  <c r="P552"/>
  <c r="P3068"/>
  <c r="P256"/>
  <c r="P615"/>
  <c r="P123"/>
  <c r="P649"/>
  <c r="P580"/>
  <c r="P595"/>
  <c r="P592"/>
  <c r="P574"/>
  <c r="P209"/>
  <c r="P342"/>
  <c r="P1584"/>
  <c r="P3472"/>
  <c r="P1646"/>
  <c r="P1952"/>
  <c r="P1751"/>
  <c r="P2498"/>
  <c r="P2441"/>
  <c r="P3201"/>
  <c r="P1406"/>
  <c r="P167"/>
  <c r="P110"/>
  <c r="P487"/>
  <c r="P235"/>
  <c r="P148"/>
  <c r="P203"/>
  <c r="P3318"/>
  <c r="P990"/>
  <c r="P2434"/>
  <c r="P1904"/>
  <c r="P2844"/>
  <c r="P3054"/>
  <c r="P890"/>
  <c r="P1035"/>
  <c r="P3162"/>
  <c r="P3509"/>
  <c r="P2600"/>
  <c r="P1693"/>
  <c r="P4016"/>
  <c r="P4122"/>
  <c r="P3325"/>
  <c r="P4009"/>
  <c r="P2950"/>
  <c r="P2115"/>
  <c r="P1927"/>
  <c r="P1373"/>
  <c r="P726"/>
  <c r="P3213"/>
  <c r="P984"/>
  <c r="P2880"/>
  <c r="P1512"/>
  <c r="P1361"/>
  <c r="P2538"/>
  <c r="P3890"/>
  <c r="P3055"/>
  <c r="P3182"/>
  <c r="P3051"/>
  <c r="P2960"/>
  <c r="P2870"/>
  <c r="P2229"/>
  <c r="P2865"/>
  <c r="P1856"/>
  <c r="P1287"/>
  <c r="P3283"/>
  <c r="P3120"/>
  <c r="P1029"/>
  <c r="P681"/>
  <c r="P1212"/>
  <c r="P710"/>
  <c r="P815"/>
  <c r="P728"/>
  <c r="P1078"/>
  <c r="P1217"/>
  <c r="P998"/>
  <c r="P960"/>
  <c r="P968"/>
  <c r="P3849"/>
  <c r="P1031"/>
  <c r="P934"/>
  <c r="P1655"/>
  <c r="P1305"/>
  <c r="P1857"/>
  <c r="P3145"/>
  <c r="P3220"/>
  <c r="P655"/>
  <c r="P3227"/>
  <c r="P722"/>
  <c r="P2691"/>
  <c r="P3370"/>
  <c r="P3169"/>
  <c r="P2947"/>
  <c r="P1294"/>
  <c r="P3546"/>
  <c r="P1803"/>
  <c r="P1292"/>
  <c r="P2807"/>
  <c r="P3423"/>
  <c r="P3413"/>
  <c r="P2167"/>
  <c r="P2082"/>
  <c r="P4039"/>
  <c r="P3015"/>
  <c r="P911"/>
  <c r="P281"/>
  <c r="P239"/>
  <c r="P173"/>
  <c r="P3573"/>
  <c r="P3670"/>
  <c r="P3584"/>
  <c r="P2610"/>
  <c r="P3686"/>
  <c r="P3699"/>
  <c r="P375"/>
  <c r="P567"/>
  <c r="P429"/>
  <c r="P2724"/>
  <c r="P1183"/>
  <c r="P1180"/>
  <c r="P2688"/>
  <c r="P198"/>
  <c r="P196"/>
  <c r="P272"/>
  <c r="P2077"/>
  <c r="P3348"/>
  <c r="P3523"/>
  <c r="P534"/>
  <c r="P2265"/>
  <c r="P3421"/>
  <c r="P3940"/>
  <c r="P3962"/>
  <c r="P3339"/>
  <c r="P3899"/>
  <c r="P3482"/>
  <c r="P2164"/>
  <c r="P473"/>
  <c r="P449"/>
  <c r="P477"/>
  <c r="P3593"/>
  <c r="P1812"/>
  <c r="P4059"/>
  <c r="P2557"/>
  <c r="P2271"/>
  <c r="P1859"/>
  <c r="P2157"/>
  <c r="P796"/>
  <c r="P3319"/>
  <c r="P2914"/>
  <c r="P1641"/>
  <c r="P629"/>
  <c r="P3285"/>
  <c r="P3149"/>
  <c r="P1504"/>
  <c r="P1323"/>
  <c r="P3299"/>
  <c r="P1304"/>
  <c r="P3369"/>
  <c r="P3347"/>
  <c r="P1775"/>
  <c r="P1733"/>
  <c r="P2667"/>
  <c r="P3888"/>
  <c r="P1321"/>
  <c r="P1561"/>
  <c r="P3805"/>
  <c r="P2609"/>
  <c r="P2221"/>
  <c r="P2485"/>
  <c r="P2673"/>
  <c r="P1237"/>
  <c r="P2570"/>
  <c r="P581"/>
  <c r="P3255"/>
  <c r="P2755"/>
  <c r="P2644"/>
  <c r="P3866"/>
  <c r="P489"/>
  <c r="P409"/>
  <c r="P2903"/>
  <c r="P2169"/>
  <c r="P191"/>
  <c r="P626"/>
  <c r="P900"/>
  <c r="P2861"/>
  <c r="P1807"/>
  <c r="P52"/>
  <c r="P2033"/>
  <c r="P3397"/>
  <c r="P3458"/>
  <c r="P3903"/>
  <c r="P89"/>
  <c r="P3445"/>
  <c r="P3500"/>
  <c r="P2920"/>
  <c r="P3660"/>
  <c r="P532"/>
  <c r="P3466"/>
  <c r="P3564"/>
  <c r="P1156"/>
  <c r="P3090"/>
  <c r="P1871"/>
  <c r="P3589"/>
  <c r="P1564"/>
  <c r="P646"/>
  <c r="P2492"/>
  <c r="P3633"/>
  <c r="P3677"/>
  <c r="P2184"/>
  <c r="P2630"/>
  <c r="P2069"/>
  <c r="P360"/>
  <c r="P2583"/>
  <c r="P1773"/>
  <c r="P3922"/>
  <c r="P2810"/>
  <c r="P2926"/>
  <c r="P3355"/>
  <c r="P921"/>
  <c r="P3432"/>
  <c r="P3537"/>
  <c r="P1958"/>
  <c r="P4054"/>
  <c r="P3708"/>
  <c r="P4031"/>
  <c r="P2661"/>
  <c r="P3894"/>
  <c r="P265"/>
  <c r="P1241"/>
  <c r="P2052"/>
  <c r="P3865"/>
  <c r="P1356"/>
  <c r="P869"/>
  <c r="P2792"/>
  <c r="P849"/>
  <c r="P2550"/>
  <c r="P2330"/>
  <c r="P54"/>
  <c r="P1204"/>
  <c r="P3950"/>
  <c r="P1895"/>
  <c r="P3977"/>
  <c r="P3893"/>
  <c r="P3668"/>
  <c r="P3522"/>
  <c r="P3895"/>
  <c r="P3286"/>
  <c r="P3846"/>
  <c r="P3964"/>
  <c r="P3868"/>
  <c r="P1352"/>
  <c r="P155"/>
  <c r="P1483"/>
  <c r="P3719"/>
  <c r="P3449"/>
  <c r="P1632"/>
  <c r="P1631"/>
  <c r="P3228"/>
  <c r="P1528"/>
  <c r="P3231"/>
  <c r="P3300"/>
  <c r="P2552"/>
  <c r="P2717"/>
  <c r="P3268"/>
  <c r="P727"/>
  <c r="P684"/>
  <c r="P3242"/>
  <c r="P3069"/>
  <c r="P3193"/>
  <c r="P2399"/>
  <c r="P3235"/>
  <c r="P3454"/>
  <c r="P3551"/>
  <c r="P551"/>
  <c r="P577"/>
  <c r="P368"/>
  <c r="P547"/>
  <c r="P137"/>
  <c r="P2653"/>
  <c r="P124"/>
  <c r="P793"/>
  <c r="P1732"/>
  <c r="P1582"/>
  <c r="P1691"/>
  <c r="P1783"/>
  <c r="P1765"/>
  <c r="P1707"/>
  <c r="P1603"/>
  <c r="P4001"/>
  <c r="P1722"/>
  <c r="P1772"/>
  <c r="P1767"/>
  <c r="P2690"/>
  <c r="P3880"/>
  <c r="P2283"/>
  <c r="P2669"/>
  <c r="P3470"/>
  <c r="P3721"/>
  <c r="P3467"/>
  <c r="P2679"/>
  <c r="P1242"/>
  <c r="P3703"/>
  <c r="P3481"/>
  <c r="P1662"/>
  <c r="P3731"/>
  <c r="P1654"/>
  <c r="P3815"/>
  <c r="P1439"/>
  <c r="P1575"/>
  <c r="P1250"/>
  <c r="P1137"/>
  <c r="P3151"/>
  <c r="P380"/>
  <c r="P3168"/>
  <c r="P3147"/>
  <c r="P1640"/>
  <c r="P3153"/>
  <c r="P2211"/>
  <c r="P1009"/>
  <c r="P2428"/>
  <c r="P914"/>
  <c r="P1061"/>
  <c r="P2241"/>
  <c r="P3825"/>
  <c r="P3019"/>
  <c r="P111"/>
  <c r="P75"/>
  <c r="P18"/>
  <c r="P1445"/>
  <c r="P23"/>
  <c r="P79"/>
  <c r="P3682"/>
  <c r="P10"/>
  <c r="P103"/>
  <c r="P516"/>
  <c r="P262"/>
  <c r="P3199"/>
  <c r="P241"/>
  <c r="P3312"/>
  <c r="P139"/>
  <c r="P1915"/>
  <c r="P4116"/>
  <c r="P962"/>
  <c r="P2461"/>
  <c r="P397"/>
  <c r="P2423"/>
  <c r="P388"/>
  <c r="P257"/>
  <c r="P377"/>
  <c r="P336"/>
  <c r="P333"/>
  <c r="P341"/>
  <c r="P743"/>
  <c r="P349"/>
  <c r="P335"/>
  <c r="P166"/>
  <c r="P354"/>
  <c r="P352"/>
  <c r="P337"/>
  <c r="P345"/>
  <c r="P303"/>
  <c r="P1934"/>
  <c r="P1946"/>
  <c r="P2257"/>
  <c r="P3727"/>
  <c r="P716"/>
  <c r="P805"/>
  <c r="P3915"/>
  <c r="P3063"/>
  <c r="P1079"/>
  <c r="P2112"/>
  <c r="P1748"/>
  <c r="P1588"/>
  <c r="P3540"/>
  <c r="P1092"/>
  <c r="P980"/>
  <c r="P842"/>
  <c r="P3917"/>
  <c r="P2078"/>
  <c r="P3802"/>
  <c r="P1704"/>
  <c r="P1734"/>
  <c r="P3262"/>
  <c r="P3264"/>
  <c r="P2213"/>
  <c r="P501"/>
  <c r="P3941"/>
  <c r="P3823"/>
  <c r="P3480"/>
  <c r="P2253"/>
  <c r="P2191"/>
  <c r="P695"/>
  <c r="P668"/>
  <c r="P158"/>
  <c r="P204"/>
  <c r="P788"/>
  <c r="P361"/>
  <c r="P2964"/>
  <c r="P3009"/>
  <c r="P3654"/>
  <c r="P853"/>
  <c r="P2282"/>
  <c r="P3960"/>
  <c r="P1735"/>
  <c r="P1923"/>
  <c r="P11"/>
  <c r="P3483"/>
  <c r="P2064"/>
  <c r="P2778"/>
  <c r="P2236"/>
  <c r="P3408"/>
  <c r="P1000"/>
  <c r="P1533"/>
  <c r="P3360"/>
  <c r="P1723"/>
  <c r="P1619"/>
  <c r="P1984"/>
  <c r="P1382"/>
  <c r="P3789"/>
  <c r="P1369"/>
  <c r="P774"/>
  <c r="P1379"/>
  <c r="P1447"/>
  <c r="P3111"/>
  <c r="P1257"/>
  <c r="P2763"/>
  <c r="P2677"/>
  <c r="P2615"/>
  <c r="P931"/>
  <c r="P395"/>
  <c r="P3806"/>
  <c r="P315"/>
  <c r="P318"/>
  <c r="P225"/>
  <c r="P283"/>
  <c r="P609"/>
  <c r="P4132"/>
  <c r="P3515"/>
  <c r="P3956"/>
  <c r="P3777"/>
  <c r="P3535"/>
  <c r="P3787"/>
  <c r="P3984"/>
  <c r="P331"/>
  <c r="P1817"/>
  <c r="P3327"/>
  <c r="P3495"/>
  <c r="P3253"/>
  <c r="P699"/>
  <c r="P1151"/>
  <c r="P3113"/>
  <c r="P561"/>
  <c r="P1433"/>
  <c r="P1621"/>
  <c r="P469"/>
  <c r="P3473"/>
  <c r="P1446"/>
  <c r="P3706"/>
  <c r="P3594"/>
  <c r="P1420"/>
  <c r="P3513"/>
  <c r="P1398"/>
  <c r="P515"/>
  <c r="P3548"/>
  <c r="P1577"/>
  <c r="P2130"/>
  <c r="P2523"/>
  <c r="P2430"/>
  <c r="P2961"/>
  <c r="P3705"/>
  <c r="P1719"/>
  <c r="P2186"/>
  <c r="P2897"/>
  <c r="P2823"/>
  <c r="P1149"/>
  <c r="P3184"/>
  <c r="P2119"/>
  <c r="P3178"/>
  <c r="P2095"/>
  <c r="P3568"/>
  <c r="P1048"/>
  <c r="P170"/>
  <c r="P141"/>
  <c r="P3961"/>
  <c r="P3672"/>
  <c r="P67"/>
  <c r="P2094"/>
  <c r="P576"/>
  <c r="P2460"/>
  <c r="P2668"/>
  <c r="P966"/>
  <c r="P2590"/>
  <c r="P3566"/>
  <c r="P1544"/>
  <c r="P3076"/>
  <c r="P2658"/>
  <c r="P2996"/>
  <c r="P3651"/>
  <c r="P2187"/>
  <c r="P3928"/>
  <c r="P3832"/>
  <c r="P437"/>
  <c r="P3978"/>
  <c r="P1414"/>
  <c r="P443"/>
  <c r="P3942"/>
  <c r="P1776"/>
  <c r="P1932"/>
  <c r="P457"/>
  <c r="P3842"/>
  <c r="P441"/>
  <c r="P3885"/>
  <c r="P2743"/>
  <c r="P3329"/>
  <c r="P3534"/>
  <c r="P1995"/>
  <c r="P3456"/>
  <c r="P1211"/>
  <c r="P1368"/>
  <c r="P2141"/>
  <c r="P4162"/>
  <c r="P533"/>
  <c r="P2712"/>
  <c r="P3047"/>
  <c r="P3030"/>
  <c r="P1409"/>
  <c r="P4134"/>
  <c r="P4073"/>
  <c r="P3037"/>
  <c r="P2706"/>
  <c r="P2207"/>
  <c r="P2240"/>
  <c r="P1104"/>
  <c r="P3016"/>
  <c r="P787"/>
  <c r="P2023"/>
  <c r="P3310"/>
  <c r="P2266"/>
  <c r="P2365"/>
  <c r="P2773"/>
  <c r="P1218"/>
  <c r="P2863"/>
  <c r="P299"/>
  <c r="P1741"/>
  <c r="P2559"/>
  <c r="P2109"/>
  <c r="P1501"/>
  <c r="P3212"/>
  <c r="P2276"/>
  <c r="P2269"/>
  <c r="P2491"/>
  <c r="P3349"/>
  <c r="P2900"/>
  <c r="P1396"/>
  <c r="P1925"/>
  <c r="P2107"/>
  <c r="P4074"/>
  <c r="P3518"/>
  <c r="P3244"/>
  <c r="P3623"/>
  <c r="P490"/>
  <c r="P3279"/>
  <c r="P3414"/>
  <c r="P3514"/>
  <c r="P1696"/>
  <c r="P1573"/>
  <c r="P2249"/>
  <c r="P1431"/>
  <c r="P4044"/>
  <c r="P836"/>
  <c r="P1203"/>
  <c r="P700"/>
  <c r="P1811"/>
  <c r="P1977"/>
  <c r="P1768"/>
  <c r="P1453"/>
  <c r="P407"/>
  <c r="P1947"/>
  <c r="P987"/>
  <c r="P2451"/>
  <c r="P1816"/>
  <c r="P981"/>
  <c r="P671"/>
  <c r="P3756"/>
  <c r="P3652"/>
  <c r="P3649"/>
  <c r="P3769"/>
  <c r="P3763"/>
  <c r="P1950"/>
  <c r="P1131"/>
  <c r="P3767"/>
  <c r="P3364"/>
  <c r="P2486"/>
  <c r="P826"/>
  <c r="P1522"/>
  <c r="P531"/>
  <c r="P3275"/>
  <c r="P3320"/>
  <c r="P2126"/>
  <c r="P720"/>
  <c r="P2405"/>
  <c r="P2940"/>
  <c r="P2798"/>
  <c r="P2781"/>
  <c r="P153"/>
  <c r="P44"/>
  <c r="P192"/>
  <c r="P2400"/>
  <c r="P3753"/>
  <c r="P372"/>
  <c r="P2159"/>
  <c r="P306"/>
  <c r="P618"/>
  <c r="P2020"/>
  <c r="P1848"/>
  <c r="P2065"/>
  <c r="P2247"/>
  <c r="P3437"/>
  <c r="P268"/>
  <c r="P3245"/>
  <c r="P1829"/>
  <c r="P2212"/>
  <c r="P3707"/>
  <c r="P2777"/>
  <c r="P219"/>
  <c r="P2113"/>
  <c r="P3447"/>
  <c r="P3331"/>
  <c r="P3947"/>
  <c r="P1103"/>
  <c r="P4022"/>
  <c r="P1039"/>
  <c r="P2359"/>
  <c r="P1887"/>
  <c r="P1796"/>
  <c r="P2001"/>
  <c r="P3970"/>
  <c r="P2426"/>
  <c r="P2353"/>
  <c r="P2820"/>
  <c r="P3226"/>
  <c r="P1938"/>
  <c r="P2587"/>
  <c r="P2787"/>
  <c r="P2132"/>
  <c r="P1570"/>
  <c r="P2859"/>
  <c r="P1785"/>
  <c r="P1162"/>
  <c r="P1388"/>
  <c r="P55"/>
  <c r="P43"/>
  <c r="P35"/>
  <c r="P32"/>
  <c r="P3766"/>
  <c r="P4018"/>
  <c r="P1296"/>
  <c r="P768"/>
  <c r="P3889"/>
  <c r="P509"/>
  <c r="P3409"/>
  <c r="P3096"/>
  <c r="P751"/>
  <c r="P1320"/>
  <c r="P2286"/>
  <c r="P3852"/>
  <c r="P2959"/>
  <c r="P3207"/>
  <c r="P4063"/>
  <c r="P3692"/>
  <c r="P4065"/>
  <c r="P2232"/>
  <c r="P1125"/>
  <c r="P4139"/>
  <c r="P2874"/>
  <c r="P2497"/>
  <c r="P827"/>
  <c r="P1371"/>
  <c r="P3448"/>
  <c r="P3669"/>
  <c r="P3528"/>
  <c r="P1801"/>
  <c r="P1730"/>
  <c r="P1798"/>
  <c r="P1671"/>
  <c r="P1879"/>
  <c r="P1746"/>
  <c r="P1771"/>
  <c r="P1850"/>
  <c r="P600"/>
  <c r="P1595"/>
  <c r="P3284"/>
  <c r="P3027"/>
  <c r="P26"/>
  <c r="P37"/>
  <c r="P3658"/>
  <c r="P2161"/>
  <c r="P1324"/>
  <c r="P3011"/>
  <c r="P967"/>
  <c r="P2021"/>
  <c r="P3985"/>
  <c r="P1400"/>
  <c r="P3430"/>
  <c r="P460"/>
  <c r="P3021"/>
  <c r="P935"/>
  <c r="P3109"/>
  <c r="P1831"/>
  <c r="P2035"/>
  <c r="P3099"/>
  <c r="P781"/>
  <c r="P642"/>
  <c r="P635"/>
  <c r="P2420"/>
  <c r="P1737"/>
  <c r="P868"/>
  <c r="P2838"/>
  <c r="P3451"/>
  <c r="P2530"/>
  <c r="P2574"/>
  <c r="P4037"/>
  <c r="P2379"/>
  <c r="P1864"/>
  <c r="P2183"/>
  <c r="P3958"/>
  <c r="P3968"/>
  <c r="P1127"/>
  <c r="P3776"/>
  <c r="P1520"/>
  <c r="P2039"/>
  <c r="P1171"/>
  <c r="P2295"/>
  <c r="P4010"/>
  <c r="P3170"/>
  <c r="P3702"/>
  <c r="P2080"/>
  <c r="P1728"/>
  <c r="P1015"/>
  <c r="P1889"/>
  <c r="P1789"/>
  <c r="P482"/>
  <c r="P276"/>
  <c r="P583"/>
  <c r="P634"/>
  <c r="P4158"/>
  <c r="P1454"/>
  <c r="P1270"/>
  <c r="P3730"/>
  <c r="P3667"/>
  <c r="P723"/>
  <c r="P3725"/>
  <c r="P3664"/>
  <c r="P3718"/>
  <c r="P2053"/>
  <c r="P1607"/>
  <c r="P1410"/>
  <c r="P3406"/>
  <c r="P2055"/>
  <c r="P854"/>
  <c r="P875"/>
  <c r="P917"/>
  <c r="P1053"/>
  <c r="P688"/>
  <c r="P683"/>
  <c r="P456"/>
  <c r="P2981"/>
  <c r="P371"/>
  <c r="P502"/>
  <c r="P293"/>
  <c r="P302"/>
  <c r="P307"/>
  <c r="P474"/>
  <c r="P2465"/>
  <c r="P3754"/>
  <c r="P1939"/>
  <c r="P1740"/>
  <c r="P1698"/>
  <c r="P3585"/>
  <c r="P1527"/>
  <c r="P3000"/>
  <c r="P1898"/>
  <c r="P2531"/>
  <c r="P1998"/>
  <c r="P2528"/>
  <c r="P2443"/>
  <c r="P1179"/>
  <c r="P3971"/>
  <c r="P3411"/>
  <c r="P140"/>
  <c r="P3307"/>
  <c r="P1788"/>
  <c r="P1653"/>
  <c r="P476"/>
  <c r="P2864"/>
  <c r="P206"/>
  <c r="P425"/>
  <c r="P2511"/>
  <c r="P2372"/>
  <c r="P2553"/>
  <c r="P790"/>
  <c r="P764"/>
  <c r="P3493"/>
  <c r="P1524"/>
  <c r="P1249"/>
  <c r="P287"/>
  <c r="P1290"/>
  <c r="P593"/>
  <c r="P458"/>
  <c r="P295"/>
  <c r="P3580"/>
  <c r="P1449"/>
  <c r="P2102"/>
  <c r="P1234"/>
  <c r="P2153"/>
  <c r="P2172"/>
  <c r="P2645"/>
  <c r="P2175"/>
  <c r="P2098"/>
  <c r="P872"/>
  <c r="P2007"/>
  <c r="P1941"/>
  <c r="P3281"/>
  <c r="P1992"/>
  <c r="P4042"/>
  <c r="P3163"/>
  <c r="P899"/>
  <c r="P3599"/>
  <c r="P3233"/>
  <c r="P226"/>
  <c r="P3152"/>
  <c r="P3044"/>
  <c r="P1055"/>
  <c r="P1683"/>
  <c r="P1451"/>
  <c r="P86"/>
  <c r="P2362"/>
  <c r="P2340"/>
  <c r="P2500"/>
  <c r="P2398"/>
  <c r="P2382"/>
  <c r="P860"/>
  <c r="P3747"/>
  <c r="P2256"/>
  <c r="P2796"/>
  <c r="P8"/>
  <c r="P2433"/>
  <c r="P2413"/>
  <c r="P3190"/>
  <c r="P2403"/>
  <c r="P1022"/>
  <c r="P2352"/>
  <c r="P2310"/>
  <c r="P1100"/>
  <c r="P496"/>
  <c r="P1037"/>
  <c r="P1157"/>
  <c r="P46"/>
  <c r="P50"/>
  <c r="P889"/>
  <c r="P913"/>
  <c r="P1316"/>
  <c r="P1328"/>
  <c r="P1430"/>
  <c r="P1659"/>
  <c r="P1610"/>
  <c r="P1658"/>
  <c r="P3867"/>
  <c r="P1657"/>
  <c r="P386"/>
  <c r="P559"/>
  <c r="P569"/>
  <c r="P627"/>
  <c r="P498"/>
  <c r="P605"/>
  <c r="P491"/>
  <c r="P1124"/>
  <c r="P2036"/>
  <c r="P902"/>
  <c r="P3662"/>
  <c r="P736"/>
  <c r="P156"/>
  <c r="P4034"/>
  <c r="P4025"/>
  <c r="P3344"/>
  <c r="P908"/>
  <c r="P3709"/>
  <c r="P180"/>
  <c r="P1314"/>
  <c r="P3911"/>
  <c r="P1525"/>
  <c r="P300"/>
  <c r="P1401"/>
  <c r="P2277"/>
  <c r="P1115"/>
  <c r="P3306"/>
  <c r="P1108"/>
  <c r="P2305"/>
  <c r="P68"/>
  <c r="P51"/>
  <c r="P2343"/>
  <c r="P2202"/>
  <c r="P2138"/>
  <c r="P2012"/>
  <c r="P2344"/>
  <c r="P2127"/>
  <c r="P164"/>
  <c r="P824"/>
  <c r="P648"/>
  <c r="P873"/>
  <c r="P1424"/>
  <c r="P924"/>
  <c r="P888"/>
  <c r="P3935"/>
  <c r="P1160"/>
  <c r="P3538"/>
  <c r="P3053"/>
  <c r="P2702"/>
  <c r="P3346"/>
  <c r="P3278"/>
  <c r="P3337"/>
  <c r="P2037"/>
  <c r="P1591"/>
  <c r="P1534"/>
  <c r="P1196"/>
  <c r="P1762"/>
  <c r="P2013"/>
  <c r="P3507"/>
  <c r="P97"/>
  <c r="P3541"/>
  <c r="P667"/>
  <c r="P1897"/>
  <c r="P3900"/>
  <c r="P1437"/>
  <c r="P2439"/>
  <c r="P427"/>
  <c r="P3424"/>
  <c r="P3485"/>
  <c r="P2974"/>
  <c r="P3204"/>
  <c r="P2450"/>
  <c r="P3741"/>
  <c r="P1239"/>
  <c r="P138"/>
  <c r="P1293"/>
  <c r="P2270"/>
  <c r="P3740"/>
  <c r="P1186"/>
  <c r="P721"/>
  <c r="P5"/>
  <c r="P1110"/>
  <c r="P2780"/>
  <c r="P575"/>
  <c r="P1253"/>
  <c r="P2121"/>
  <c r="P4086"/>
  <c r="P3171"/>
  <c r="P382"/>
  <c r="P1872"/>
  <c r="P1664"/>
  <c r="P112"/>
  <c r="P2503"/>
  <c r="P2721"/>
  <c r="P2621"/>
  <c r="P154"/>
  <c r="P1471"/>
  <c r="P1708"/>
  <c r="P1851"/>
  <c r="P1833"/>
  <c r="P3656"/>
  <c r="P769"/>
  <c r="P3464"/>
  <c r="P3316"/>
  <c r="P2698"/>
  <c r="P1502"/>
  <c r="P1378"/>
  <c r="P1555"/>
  <c r="P4124"/>
  <c r="P420"/>
  <c r="P2022"/>
  <c r="P673"/>
  <c r="P1360"/>
  <c r="P1849"/>
  <c r="P1038"/>
  <c r="P2233"/>
  <c r="P3468"/>
  <c r="P1354"/>
  <c r="P1177"/>
  <c r="P3479"/>
  <c r="P3878"/>
  <c r="P2612"/>
  <c r="P2140"/>
  <c r="P867"/>
  <c r="P2333"/>
  <c r="P182"/>
  <c r="P2748"/>
  <c r="P2811"/>
  <c r="P876"/>
  <c r="P1311"/>
  <c r="P1990"/>
  <c r="P1083"/>
  <c r="P178"/>
  <c r="P2987"/>
  <c r="P713"/>
  <c r="P563"/>
  <c r="P304"/>
  <c r="P414"/>
  <c r="P433"/>
  <c r="P355"/>
  <c r="P390"/>
  <c r="P13"/>
  <c r="P238"/>
  <c r="P1385"/>
  <c r="P1461"/>
  <c r="P2338"/>
  <c r="P3416"/>
  <c r="P4151"/>
  <c r="P3075"/>
  <c r="P999"/>
  <c r="P801"/>
  <c r="P3916"/>
  <c r="P601"/>
  <c r="P213"/>
  <c r="P3822"/>
  <c r="P1467"/>
  <c r="P3460"/>
  <c r="P3476"/>
  <c r="P3308"/>
  <c r="P4049"/>
  <c r="P1272"/>
  <c r="P798"/>
  <c r="P2710"/>
  <c r="P3596"/>
  <c r="P1219"/>
  <c r="P1194"/>
  <c r="P3635"/>
  <c r="P3704"/>
  <c r="P3636"/>
  <c r="P3693"/>
  <c r="P212"/>
  <c r="P434"/>
  <c r="P1969"/>
  <c r="P1949"/>
  <c r="P3224"/>
  <c r="P3004"/>
  <c r="P2999"/>
  <c r="P83"/>
  <c r="P2993"/>
  <c r="P2757"/>
  <c r="P253"/>
  <c r="P1350"/>
  <c r="P3714"/>
  <c r="P1121"/>
  <c r="P2418"/>
  <c r="P603"/>
  <c r="P571"/>
  <c r="P1097"/>
  <c r="P540"/>
  <c r="P4024"/>
  <c r="P3829"/>
  <c r="P2363"/>
  <c r="P171"/>
  <c r="P2447"/>
  <c r="P1906"/>
  <c r="P1790"/>
  <c r="P1861"/>
  <c r="P2332"/>
  <c r="P2355"/>
  <c r="P20"/>
  <c r="P15"/>
  <c r="P1929"/>
  <c r="P321"/>
  <c r="P3272"/>
  <c r="P1480"/>
  <c r="P1493"/>
  <c r="P2879"/>
  <c r="P116"/>
  <c r="P3689"/>
  <c r="P3694"/>
  <c r="P4021"/>
  <c r="P4055"/>
  <c r="P334"/>
  <c r="P1500"/>
  <c r="P4095"/>
  <c r="P3920"/>
  <c r="P1777"/>
  <c r="P1813"/>
  <c r="P1912"/>
  <c r="P4088"/>
  <c r="P2261"/>
  <c r="P950"/>
  <c r="P1144"/>
  <c r="P3587"/>
  <c r="P1199"/>
  <c r="P3779"/>
  <c r="P833"/>
  <c r="P1030"/>
  <c r="P1205"/>
  <c r="P3742"/>
  <c r="P3123"/>
  <c r="P3821"/>
  <c r="P3146"/>
  <c r="P2687"/>
  <c r="P2886"/>
  <c r="P1905"/>
  <c r="P2918"/>
  <c r="P301"/>
  <c r="P291"/>
  <c r="P1129"/>
  <c r="P136"/>
  <c r="P363"/>
  <c r="P560"/>
  <c r="P247"/>
  <c r="P240"/>
  <c r="P324"/>
  <c r="P3501"/>
  <c r="P3536"/>
  <c r="P3606"/>
  <c r="P3684"/>
  <c r="P3638"/>
  <c r="P3784"/>
  <c r="P2631"/>
  <c r="P2388"/>
  <c r="P3782"/>
  <c r="P1416"/>
  <c r="P1355"/>
  <c r="P3698"/>
  <c r="P1348"/>
  <c r="P3724"/>
  <c r="P1791"/>
  <c r="P3176"/>
  <c r="P3632"/>
  <c r="P1063"/>
  <c r="P920"/>
  <c r="P1622"/>
  <c r="P1549"/>
  <c r="P1426"/>
  <c r="P1419"/>
  <c r="P1956"/>
  <c r="P1380"/>
  <c r="P2011"/>
  <c r="P1873"/>
  <c r="P696"/>
  <c r="P444"/>
  <c r="P1370"/>
  <c r="P820"/>
  <c r="P4003"/>
  <c r="P739"/>
  <c r="P1045"/>
  <c r="P797"/>
  <c r="P3860"/>
  <c r="P1236"/>
  <c r="P832"/>
  <c r="P3800"/>
  <c r="P1159"/>
  <c r="P1165"/>
  <c r="P1422"/>
  <c r="P3650"/>
  <c r="P535"/>
  <c r="P1148"/>
  <c r="P3576"/>
  <c r="P4146"/>
  <c r="P799"/>
  <c r="P2014"/>
  <c r="P2148"/>
  <c r="P3081"/>
  <c r="P2738"/>
  <c r="P1648"/>
  <c r="P1300"/>
  <c r="P3655"/>
  <c r="P1065"/>
  <c r="P2767"/>
  <c r="P1071"/>
  <c r="P1505"/>
  <c r="P1452"/>
  <c r="P85"/>
  <c r="P1289"/>
  <c r="P176"/>
  <c r="P101"/>
  <c r="P2239"/>
  <c r="P3060"/>
  <c r="P1345"/>
  <c r="P1599"/>
  <c r="P1651"/>
  <c r="P614"/>
  <c r="P1510"/>
  <c r="P2165"/>
  <c r="P1478"/>
  <c r="P1642"/>
  <c r="P1985"/>
  <c r="P423"/>
  <c r="P2101"/>
  <c r="P3223"/>
  <c r="P2293"/>
  <c r="P105"/>
  <c r="P1258"/>
  <c r="P964"/>
  <c r="P1014"/>
  <c r="P1347"/>
  <c r="P795"/>
  <c r="P3324"/>
  <c r="P3598"/>
  <c r="P803"/>
  <c r="P421"/>
  <c r="P2547"/>
  <c r="P686"/>
  <c r="P545"/>
  <c r="P1822"/>
  <c r="P1106"/>
  <c r="P2456"/>
  <c r="P2407"/>
  <c r="P2452"/>
  <c r="P1819"/>
  <c r="P985"/>
  <c r="P1930"/>
  <c r="P3993"/>
  <c r="P4114"/>
  <c r="P2839"/>
  <c r="P3335"/>
  <c r="P3438"/>
  <c r="P1907"/>
  <c r="P2335"/>
  <c r="P546"/>
  <c r="P3818"/>
  <c r="P2180"/>
  <c r="P3644"/>
  <c r="P2243"/>
  <c r="P2391"/>
  <c r="P2408"/>
  <c r="P2122"/>
  <c r="P1692"/>
  <c r="P1389"/>
  <c r="P1169"/>
  <c r="P1069"/>
  <c r="P1764"/>
  <c r="P1559"/>
  <c r="P1377"/>
  <c r="P3474"/>
  <c r="P2611"/>
  <c r="P3844"/>
  <c r="P2634"/>
  <c r="P772"/>
  <c r="P2227"/>
  <c r="P3737"/>
  <c r="P3137"/>
  <c r="P298"/>
  <c r="P343"/>
  <c r="P1166"/>
  <c r="P1168"/>
  <c r="P758"/>
  <c r="P408"/>
  <c r="P384"/>
  <c r="P3340"/>
  <c r="P4087"/>
  <c r="P1381"/>
  <c r="P2081"/>
  <c r="P3983"/>
  <c r="P3214"/>
  <c r="P1047"/>
  <c r="P1485"/>
  <c r="P916"/>
  <c r="P825"/>
  <c r="P3194"/>
  <c r="P2051"/>
  <c r="P2306"/>
  <c r="P698"/>
  <c r="P2327"/>
  <c r="P717"/>
  <c r="P2387"/>
  <c r="P843"/>
  <c r="P748"/>
  <c r="P602"/>
  <c r="P2317"/>
  <c r="P636"/>
  <c r="P573"/>
  <c r="P542"/>
  <c r="P861"/>
  <c r="P492"/>
  <c r="P394"/>
  <c r="P282"/>
  <c r="P735"/>
  <c r="P500"/>
  <c r="P930"/>
  <c r="P1101"/>
  <c r="P898"/>
  <c r="P1141"/>
  <c r="P2312"/>
  <c r="P2535"/>
  <c r="P2315"/>
  <c r="P1799"/>
  <c r="P1749"/>
  <c r="P1834"/>
  <c r="P1781"/>
  <c r="P71"/>
  <c r="P1731"/>
  <c r="P3108"/>
  <c r="P3098"/>
  <c r="P3219"/>
  <c r="P1119"/>
  <c r="P2791"/>
  <c r="P2464"/>
  <c r="P549"/>
  <c r="P893"/>
  <c r="P1213"/>
  <c r="P242"/>
  <c r="P925"/>
  <c r="P1863"/>
  <c r="P863"/>
  <c r="P3356"/>
  <c r="P1963"/>
  <c r="P3401"/>
  <c r="P1112"/>
  <c r="P1438"/>
  <c r="P3814"/>
  <c r="P4041"/>
  <c r="P3799"/>
  <c r="P2586"/>
  <c r="P2642"/>
  <c r="P3180"/>
  <c r="P2104"/>
  <c r="P2617"/>
  <c r="P1842"/>
  <c r="P2603"/>
  <c r="P2725"/>
  <c r="P2018"/>
  <c r="P3711"/>
  <c r="P3674"/>
  <c r="P1011"/>
  <c r="P1117"/>
  <c r="P866"/>
  <c r="P3764"/>
  <c r="P782"/>
  <c r="P1363"/>
  <c r="P1492"/>
  <c r="P2640"/>
  <c r="P1987"/>
  <c r="P2889"/>
  <c r="P4068"/>
  <c r="P1608"/>
  <c r="P1285"/>
  <c r="P1645"/>
  <c r="P3418"/>
  <c r="P1331"/>
  <c r="P1050"/>
  <c r="P2416"/>
  <c r="P1459"/>
  <c r="P1858"/>
  <c r="P3503"/>
  <c r="P3276"/>
  <c r="P3230"/>
  <c r="P3261"/>
  <c r="P3293"/>
  <c r="P3969"/>
  <c r="P2508"/>
  <c r="P2316"/>
  <c r="P3251"/>
  <c r="P3141"/>
  <c r="P926"/>
  <c r="P323"/>
  <c r="P859"/>
  <c r="P1221"/>
  <c r="P1638"/>
  <c r="P1937"/>
  <c r="P1392"/>
  <c r="P2274"/>
  <c r="P1917"/>
  <c r="P2193"/>
  <c r="P1598"/>
  <c r="P529"/>
  <c r="P2156"/>
  <c r="P1761"/>
  <c r="P3622"/>
  <c r="P647"/>
  <c r="P2575"/>
  <c r="P733"/>
  <c r="P3556"/>
  <c r="P651"/>
  <c r="P973"/>
  <c r="P970"/>
  <c r="P616"/>
  <c r="P3614"/>
  <c r="P3629"/>
  <c r="P639"/>
  <c r="P2569"/>
  <c r="P2510"/>
  <c r="P3462"/>
  <c r="P622"/>
  <c r="P621"/>
  <c r="P2784"/>
  <c r="P1248"/>
  <c r="P2290"/>
  <c r="P2467"/>
  <c r="P3116"/>
  <c r="P90"/>
  <c r="P27"/>
  <c r="P117"/>
  <c r="P78"/>
  <c r="P88"/>
  <c r="P96"/>
  <c r="P76"/>
  <c r="P62"/>
  <c r="P2116"/>
  <c r="P3144"/>
  <c r="P2397"/>
  <c r="P1443"/>
  <c r="P1317"/>
  <c r="P1281"/>
  <c r="P2641"/>
  <c r="P383"/>
  <c r="P689"/>
  <c r="P2649"/>
  <c r="P428"/>
  <c r="P690"/>
  <c r="P2797"/>
  <c r="P362"/>
  <c r="P2031"/>
  <c r="P3845"/>
  <c r="P144"/>
  <c r="P1568"/>
  <c r="P2958"/>
  <c r="P2956"/>
  <c r="P2016"/>
  <c r="P330"/>
  <c r="P3659"/>
  <c r="P326"/>
  <c r="P1896"/>
  <c r="P3998"/>
  <c r="P1885"/>
  <c r="P3398"/>
  <c r="P1884"/>
  <c r="P1663"/>
  <c r="P279"/>
  <c r="P255"/>
  <c r="P850"/>
  <c r="P2084"/>
  <c r="P2144"/>
  <c r="P57"/>
  <c r="P1875"/>
  <c r="P431"/>
  <c r="P347"/>
  <c r="P2254"/>
  <c r="P2158"/>
  <c r="P4156"/>
  <c r="P1397"/>
  <c r="P1700"/>
  <c r="P792"/>
  <c r="P1976"/>
  <c r="P445"/>
  <c r="P3748"/>
  <c r="P1390"/>
  <c r="P2770"/>
  <c r="P1999"/>
  <c r="P2629"/>
  <c r="P874"/>
  <c r="P393"/>
  <c r="P823"/>
  <c r="P685"/>
  <c r="P3252"/>
  <c r="P1792"/>
  <c r="P2139"/>
  <c r="P704"/>
  <c r="P1953"/>
  <c r="P2223"/>
  <c r="P2057"/>
  <c r="P3092"/>
  <c r="P2681"/>
  <c r="P48"/>
  <c r="P3217"/>
  <c r="P1809"/>
  <c r="P3855"/>
  <c r="P2364"/>
  <c r="P3861"/>
  <c r="P1436"/>
  <c r="P1111"/>
  <c r="P904"/>
  <c r="P1193"/>
  <c r="P4002"/>
  <c r="P828"/>
  <c r="P765"/>
  <c r="P830"/>
  <c r="P499"/>
  <c r="P2744"/>
  <c r="P1408"/>
  <c r="P2160"/>
  <c r="P2445"/>
  <c r="P2079"/>
  <c r="P692"/>
  <c r="P1921"/>
  <c r="P1506"/>
  <c r="P1868"/>
  <c r="P3305"/>
  <c r="P1448"/>
  <c r="P3441"/>
  <c r="P1513"/>
  <c r="P2106"/>
  <c r="P3630"/>
  <c r="P92"/>
  <c r="P346"/>
  <c r="P521"/>
  <c r="P1341"/>
  <c r="P809"/>
  <c r="P1261"/>
  <c r="P3933"/>
  <c r="P644"/>
  <c r="P776"/>
  <c r="P972"/>
  <c r="P1267"/>
  <c r="P2812"/>
  <c r="P2832"/>
  <c r="P2857"/>
  <c r="P2003"/>
  <c r="P2294"/>
  <c r="P1724"/>
  <c r="P4072"/>
  <c r="P1774"/>
  <c r="P1920"/>
  <c r="P1252"/>
  <c r="P1032"/>
  <c r="P468"/>
  <c r="P1028"/>
  <c r="P2646"/>
  <c r="P1278"/>
  <c r="P1747"/>
  <c r="P2255"/>
  <c r="P3545"/>
  <c r="P399"/>
  <c r="P3828"/>
  <c r="P3811"/>
  <c r="P2258"/>
  <c r="P3796"/>
  <c r="P4035"/>
  <c r="P3847"/>
  <c r="P448"/>
  <c r="P538"/>
  <c r="P658"/>
  <c r="P1133"/>
  <c r="P1230"/>
  <c r="P682"/>
  <c r="P1240"/>
  <c r="P175"/>
  <c r="P2358"/>
  <c r="P3972"/>
  <c r="P1893"/>
  <c r="P1612"/>
  <c r="P514"/>
  <c r="P2124"/>
  <c r="P1498"/>
  <c r="P811"/>
  <c r="P2234"/>
  <c r="P659"/>
  <c r="P312"/>
  <c r="P2851"/>
  <c r="P519"/>
  <c r="P2562"/>
  <c r="P2815"/>
  <c r="P3902"/>
  <c r="P653"/>
  <c r="P351"/>
  <c r="P2356"/>
  <c r="P39"/>
  <c r="P3079"/>
  <c r="P508"/>
  <c r="P438"/>
  <c r="P566"/>
  <c r="P523"/>
  <c r="P2595"/>
  <c r="P2633"/>
  <c r="P2288"/>
  <c r="P2341"/>
  <c r="P2216"/>
  <c r="P3375"/>
  <c r="P2043"/>
  <c r="P858"/>
  <c r="P3399"/>
  <c r="P2541"/>
  <c r="P1983"/>
  <c r="P2639"/>
  <c r="P3450"/>
  <c r="P941"/>
  <c r="P2896"/>
  <c r="P1933"/>
  <c r="P3110"/>
  <c r="P2910"/>
  <c r="P3070"/>
  <c r="P4130"/>
  <c r="P707"/>
  <c r="P2969"/>
  <c r="P4119"/>
  <c r="P2933"/>
  <c r="P367"/>
  <c r="P236"/>
  <c r="P275"/>
  <c r="P2446"/>
  <c r="P266"/>
  <c r="P2942"/>
  <c r="P143"/>
  <c r="P4112"/>
  <c r="P2905"/>
  <c r="P4115"/>
  <c r="P591"/>
  <c r="P3786"/>
  <c r="P249"/>
  <c r="P332"/>
  <c r="P1182"/>
  <c r="P1114"/>
  <c r="P510"/>
  <c r="P381"/>
  <c r="P2192"/>
  <c r="P12"/>
  <c r="P218"/>
  <c r="P1440"/>
  <c r="P2684"/>
  <c r="P2728"/>
  <c r="P2670"/>
  <c r="P199"/>
  <c r="P2813"/>
  <c r="P2544"/>
  <c r="P652"/>
  <c r="P594"/>
  <c r="P3876"/>
  <c r="P1770"/>
  <c r="P3715"/>
  <c r="P3586"/>
  <c r="P1458"/>
  <c r="P3071"/>
  <c r="P892"/>
  <c r="P3074"/>
  <c r="P2383"/>
  <c r="P1095"/>
  <c r="P3058"/>
  <c r="P1184"/>
  <c r="P3296"/>
  <c r="P3544"/>
  <c r="P3101"/>
  <c r="P2588"/>
  <c r="P664"/>
  <c r="P3048"/>
  <c r="P3026"/>
  <c r="P2973"/>
  <c r="P3008"/>
  <c r="P121"/>
  <c r="P2882"/>
  <c r="P3050"/>
  <c r="P3155"/>
  <c r="P3607"/>
  <c r="P2264"/>
  <c r="P3625"/>
  <c r="P2308"/>
  <c r="P706"/>
  <c r="P729"/>
  <c r="P3647"/>
  <c r="P918"/>
  <c r="P3801"/>
  <c r="P411"/>
  <c r="P3491"/>
  <c r="P750"/>
  <c r="P2803"/>
  <c r="P852"/>
  <c r="P1970"/>
  <c r="P403"/>
  <c r="P929"/>
  <c r="P2657"/>
  <c r="P2783"/>
  <c r="P2979"/>
  <c r="P1428"/>
  <c r="P3934"/>
  <c r="P4106"/>
  <c r="P3345"/>
  <c r="P3343"/>
  <c r="P562"/>
  <c r="P3287"/>
  <c r="P2170"/>
  <c r="P3951"/>
  <c r="P3678"/>
  <c r="P179"/>
  <c r="P2830"/>
  <c r="P679"/>
  <c r="P3859"/>
  <c r="P3435"/>
  <c r="P2988"/>
  <c r="P1550"/>
  <c r="P2627"/>
  <c r="P4120"/>
  <c r="P3395"/>
  <c r="P3600"/>
  <c r="P2650"/>
  <c r="P570"/>
  <c r="P1806"/>
  <c r="P277"/>
  <c r="P3042"/>
  <c r="P539"/>
  <c r="P2746"/>
  <c r="P1729"/>
  <c r="P1982"/>
  <c r="P2818"/>
  <c r="P2151"/>
  <c r="P3215"/>
  <c r="P2943"/>
  <c r="P617"/>
  <c r="P3453"/>
  <c r="P2263"/>
  <c r="P3304"/>
  <c r="P466"/>
  <c r="P4080"/>
  <c r="P106"/>
  <c r="P248"/>
  <c r="P353"/>
  <c r="P495"/>
  <c r="P128"/>
  <c r="P109"/>
  <c r="P3124"/>
  <c r="P4083"/>
  <c r="P1936"/>
  <c r="P2852"/>
  <c r="P724"/>
  <c r="P2806"/>
  <c r="P455"/>
  <c r="P1532"/>
  <c r="P2607"/>
  <c r="P640"/>
  <c r="P691"/>
  <c r="P1489"/>
  <c r="P785"/>
  <c r="P838"/>
  <c r="P3269"/>
  <c r="P804"/>
  <c r="P2881"/>
  <c r="P3385"/>
  <c r="P3996"/>
  <c r="P3982"/>
  <c r="P4071"/>
  <c r="P4027"/>
  <c r="P3910"/>
  <c r="P4038"/>
  <c r="P3995"/>
  <c r="P4028"/>
  <c r="P3377"/>
  <c r="P3133"/>
  <c r="P3422"/>
  <c r="P3238"/>
  <c r="P753"/>
  <c r="P1066"/>
  <c r="P3611"/>
  <c r="P661"/>
  <c r="P674"/>
  <c r="P452"/>
  <c r="P416"/>
  <c r="P471"/>
  <c r="P3496"/>
  <c r="P1143"/>
  <c r="P783"/>
  <c r="P2683"/>
  <c r="P2028"/>
  <c r="P2336"/>
  <c r="P365"/>
  <c r="P81"/>
  <c r="P989"/>
  <c r="P1874"/>
  <c r="P424"/>
  <c r="P2740"/>
  <c r="P3056"/>
  <c r="P93"/>
  <c r="P2696"/>
  <c r="P945"/>
  <c r="P91"/>
  <c r="P1637"/>
  <c r="P2328"/>
  <c r="P4135"/>
  <c r="P4100"/>
  <c r="P2723"/>
  <c r="P2992"/>
  <c r="P2732"/>
  <c r="P851"/>
  <c r="P3059"/>
  <c r="P3955"/>
  <c r="P3759"/>
  <c r="P4140"/>
  <c r="P958"/>
  <c r="P149"/>
  <c r="P3225"/>
  <c r="P4014"/>
  <c r="P2173"/>
  <c r="P3762"/>
  <c r="P3192"/>
  <c r="P1059"/>
  <c r="P3412"/>
  <c r="P2026"/>
  <c r="P4053"/>
  <c r="P3465"/>
  <c r="P3919"/>
  <c r="P3506"/>
  <c r="P2771"/>
  <c r="P1643"/>
  <c r="P4045"/>
  <c r="P2129"/>
  <c r="P1745"/>
  <c r="P2752"/>
  <c r="P1142"/>
  <c r="P1966"/>
  <c r="P3555"/>
  <c r="P3810"/>
  <c r="P3831"/>
  <c r="P118"/>
  <c r="P53"/>
  <c r="P1838"/>
  <c r="P1576"/>
  <c r="P1911"/>
  <c r="P1908"/>
  <c r="P3457"/>
  <c r="P1399"/>
  <c r="P100"/>
  <c r="P114"/>
  <c r="P82"/>
  <c r="P183"/>
  <c r="P38"/>
  <c r="P104"/>
  <c r="P267"/>
  <c r="P2762"/>
  <c r="P3211"/>
  <c r="P297"/>
  <c r="P2604"/>
  <c r="P2804"/>
  <c r="P195"/>
  <c r="P133"/>
  <c r="P2817"/>
  <c r="P2759"/>
  <c r="P2822"/>
  <c r="P1986"/>
  <c r="P2799"/>
  <c r="P2895"/>
  <c r="P1876"/>
  <c r="P1744"/>
  <c r="P2912"/>
  <c r="P3497"/>
  <c r="P172"/>
  <c r="P2287"/>
  <c r="P186"/>
  <c r="P107"/>
  <c r="P131"/>
  <c r="P3185"/>
  <c r="P1562"/>
  <c r="P1543"/>
  <c r="P881"/>
  <c r="P1644"/>
  <c r="P95"/>
  <c r="P1694"/>
  <c r="P1727"/>
  <c r="P102"/>
  <c r="P1739"/>
  <c r="P3926"/>
  <c r="P1093"/>
  <c r="P3912"/>
  <c r="P3402"/>
  <c r="P1468"/>
  <c r="P1297"/>
  <c r="P3913"/>
  <c r="P3891"/>
  <c r="P3887"/>
  <c r="P821"/>
  <c r="P3683"/>
  <c r="P3041"/>
  <c r="P544"/>
  <c r="P3884"/>
  <c r="P3040"/>
  <c r="P1755"/>
  <c r="P3434"/>
  <c r="P3557"/>
  <c r="P3302"/>
  <c r="P2230"/>
  <c r="P708"/>
  <c r="P604"/>
  <c r="P3809"/>
  <c r="P1835"/>
  <c r="P831"/>
  <c r="P2794"/>
  <c r="P3826"/>
  <c r="P3139"/>
  <c r="P2395"/>
  <c r="P2963"/>
  <c r="P2808"/>
  <c r="P1238"/>
  <c r="P1721"/>
  <c r="P2058"/>
  <c r="P971"/>
  <c r="P947"/>
  <c r="P3025"/>
  <c r="P816"/>
  <c r="P127"/>
  <c r="P1583"/>
  <c r="P1325"/>
  <c r="P2068"/>
  <c r="P1057"/>
  <c r="P3258"/>
  <c r="P3733"/>
  <c r="P3373"/>
  <c r="P1086"/>
  <c r="P3313"/>
  <c r="P1479"/>
  <c r="P2582"/>
  <c r="P1372"/>
  <c r="P3554"/>
  <c r="P2323"/>
  <c r="P1516"/>
  <c r="P1547"/>
  <c r="P1942"/>
  <c r="P2686"/>
  <c r="P1497"/>
  <c r="P2754"/>
  <c r="P3410"/>
  <c r="P752"/>
  <c r="P1376"/>
  <c r="P3981"/>
  <c r="P1460"/>
  <c r="P2267"/>
  <c r="P2296"/>
  <c r="P313"/>
  <c r="P4110"/>
  <c r="P1403"/>
  <c r="P2753"/>
  <c r="P440"/>
  <c r="P1192"/>
  <c r="P1681"/>
  <c r="P806"/>
  <c r="P2941"/>
  <c r="P2952"/>
  <c r="P2919"/>
  <c r="P3013"/>
  <c r="P3052"/>
  <c r="P3001"/>
  <c r="P2676"/>
  <c r="P21"/>
  <c r="P14"/>
  <c r="P16"/>
  <c r="P59"/>
  <c r="P4"/>
  <c r="P24"/>
  <c r="P125"/>
  <c r="P61"/>
  <c r="P4067"/>
  <c r="P145"/>
  <c r="P2705"/>
  <c r="P232"/>
  <c r="P398"/>
  <c r="P2147"/>
  <c r="P4117"/>
  <c r="P2275"/>
  <c r="P2378"/>
  <c r="P3323"/>
  <c r="P207"/>
  <c r="P269"/>
  <c r="P260"/>
  <c r="P486"/>
  <c r="P2579"/>
  <c r="P2716"/>
  <c r="P217"/>
  <c r="P1531"/>
  <c r="P2747"/>
  <c r="P2893"/>
  <c r="P339"/>
  <c r="P142"/>
  <c r="P2862"/>
  <c r="P2476"/>
  <c r="P221"/>
  <c r="P1968"/>
  <c r="P3114"/>
  <c r="P418"/>
  <c r="P2625"/>
  <c r="P3642"/>
  <c r="P2898"/>
  <c r="P2521"/>
  <c r="P2468"/>
  <c r="P317"/>
  <c r="P2466"/>
  <c r="P2929"/>
  <c r="P308"/>
  <c r="P263"/>
  <c r="P2904"/>
  <c r="P2462"/>
  <c r="P205"/>
  <c r="P817"/>
  <c r="P310"/>
  <c r="P2444"/>
  <c r="P3357"/>
  <c r="P862"/>
  <c r="P3384"/>
  <c r="P3386"/>
  <c r="P22"/>
  <c r="P3835"/>
  <c r="P1435"/>
  <c r="P1888"/>
  <c r="P1886"/>
  <c r="P4015"/>
  <c r="P1800"/>
  <c r="P3519"/>
  <c r="P3017"/>
  <c r="P1010"/>
  <c r="P1883"/>
  <c r="P4017"/>
  <c r="P3989"/>
  <c r="P3739"/>
  <c r="P1786"/>
  <c r="P3858"/>
  <c r="P3439"/>
  <c r="P3641"/>
  <c r="P3833"/>
  <c r="P1572"/>
  <c r="P3080"/>
  <c r="P2046"/>
  <c r="P4097"/>
  <c r="P877"/>
  <c r="P2888"/>
  <c r="P450"/>
  <c r="P2878"/>
  <c r="P2268"/>
  <c r="P370"/>
  <c r="P4092"/>
  <c r="P472"/>
  <c r="P168"/>
  <c r="P4081"/>
  <c r="P3582"/>
  <c r="P3505"/>
  <c r="P406"/>
  <c r="P4040"/>
  <c r="P3475"/>
  <c r="P2737"/>
  <c r="P417"/>
  <c r="P3529"/>
  <c r="P2739"/>
  <c r="P624"/>
  <c r="P584"/>
  <c r="P1067"/>
  <c r="P1006"/>
  <c r="P2922"/>
  <c r="P3987"/>
  <c r="P2409"/>
  <c r="P3241"/>
  <c r="P656"/>
  <c r="P978"/>
  <c r="P870"/>
  <c r="P943"/>
  <c r="P2092"/>
  <c r="P410"/>
  <c r="P2045"/>
  <c r="P493"/>
  <c r="P462"/>
  <c r="P2245"/>
  <c r="P2217"/>
  <c r="P2348"/>
  <c r="P1962"/>
  <c r="P3341"/>
  <c r="P1051"/>
  <c r="P3336"/>
  <c r="P2788"/>
  <c r="P2177"/>
  <c r="P1291"/>
  <c r="P1283"/>
  <c r="P2824"/>
  <c r="P1060"/>
  <c r="P1852"/>
  <c r="P2222"/>
  <c r="P1967"/>
  <c r="P1332"/>
  <c r="P2083"/>
  <c r="P4060"/>
  <c r="P3294"/>
  <c r="P1044"/>
  <c r="P3959"/>
  <c r="P2826"/>
  <c r="P1826"/>
  <c r="P2651"/>
  <c r="P2246"/>
  <c r="P3072"/>
  <c r="P568"/>
  <c r="P1074"/>
  <c r="P305"/>
  <c r="P2827"/>
  <c r="P2845"/>
  <c r="P812"/>
  <c r="P807"/>
  <c r="P810"/>
  <c r="P3583"/>
  <c r="P2375"/>
  <c r="P296"/>
  <c r="P3752"/>
  <c r="P2775"/>
  <c r="P2592"/>
  <c r="P550"/>
  <c r="P2715"/>
  <c r="P511"/>
  <c r="P524"/>
  <c r="P94"/>
  <c r="P3877"/>
  <c r="P2598"/>
  <c r="P2166"/>
  <c r="P942"/>
  <c r="P1402"/>
  <c r="P3579"/>
  <c r="P1538"/>
  <c r="P322"/>
  <c r="P1405"/>
  <c r="P1362"/>
  <c r="P147"/>
  <c r="P1758"/>
  <c r="P1429"/>
  <c r="P216"/>
  <c r="P2334"/>
  <c r="P2484"/>
  <c r="P2699"/>
  <c r="P761"/>
  <c r="P2478"/>
  <c r="P2480"/>
  <c r="P2545"/>
  <c r="P2027"/>
  <c r="P3158"/>
  <c r="P3288"/>
  <c r="P1521"/>
  <c r="P160"/>
  <c r="P1421"/>
  <c r="P1668"/>
  <c r="P3380"/>
  <c r="P3510"/>
  <c r="P1569"/>
  <c r="P3142"/>
  <c r="P3191"/>
  <c r="P2995"/>
  <c r="P1845"/>
  <c r="P2962"/>
  <c r="P2145"/>
  <c r="P1847"/>
  <c r="P3361"/>
  <c r="P56"/>
  <c r="P2242"/>
  <c r="P2326"/>
  <c r="P2198"/>
  <c r="P1955"/>
  <c r="P1972"/>
  <c r="P1594"/>
  <c r="P1901"/>
  <c r="P1866"/>
  <c r="P3592"/>
  <c r="P2955"/>
  <c r="P3578"/>
  <c r="P1951"/>
  <c r="P2847"/>
  <c r="P2842"/>
  <c r="P2828"/>
  <c r="P3530"/>
  <c r="P3676"/>
  <c r="P3588"/>
  <c r="P2913"/>
  <c r="P3697"/>
  <c r="P3560"/>
  <c r="P3929"/>
  <c r="P1688"/>
  <c r="P2584"/>
  <c r="P2741"/>
  <c r="P3089"/>
  <c r="P3129"/>
  <c r="P3020"/>
  <c r="P2779"/>
  <c r="P504"/>
  <c r="P2431"/>
  <c r="P526"/>
  <c r="P2884"/>
  <c r="P2735"/>
  <c r="P2821"/>
  <c r="P2701"/>
  <c r="P4121"/>
  <c r="P2543"/>
  <c r="P1720"/>
  <c r="P2135"/>
  <c r="P2825"/>
  <c r="P2252"/>
  <c r="P3539"/>
  <c r="P3498"/>
  <c r="P977"/>
  <c r="P3574"/>
  <c r="P80"/>
  <c r="P1364"/>
  <c r="P1743"/>
  <c r="P151"/>
  <c r="P3257"/>
  <c r="P1810"/>
  <c r="P1804"/>
  <c r="P1795"/>
  <c r="P1830"/>
  <c r="P1979"/>
  <c r="P3882"/>
  <c r="P4000"/>
  <c r="P3923"/>
  <c r="P4029"/>
  <c r="P4012"/>
  <c r="P4013"/>
  <c r="P2006"/>
  <c r="P1779"/>
  <c r="P2860"/>
  <c r="P3322"/>
  <c r="P1391"/>
  <c r="P2580"/>
  <c r="P2285"/>
  <c r="P2736"/>
  <c r="P884"/>
  <c r="P2473"/>
  <c r="P2342"/>
  <c r="P2337"/>
  <c r="P2566"/>
  <c r="P401"/>
  <c r="P2685"/>
  <c r="P2654"/>
  <c r="P1456"/>
  <c r="P1865"/>
  <c r="P3367"/>
  <c r="P3524"/>
  <c r="P725"/>
  <c r="P2946"/>
  <c r="P2695"/>
  <c r="P3188"/>
  <c r="P3161"/>
  <c r="P1615"/>
  <c r="P2558"/>
  <c r="P1928"/>
  <c r="P2075"/>
  <c r="P2097"/>
  <c r="P2384"/>
  <c r="P2374"/>
  <c r="P2291"/>
  <c r="P4076"/>
  <c r="P2525"/>
  <c r="P2834"/>
  <c r="P1266"/>
  <c r="P1757"/>
  <c r="P650"/>
  <c r="P1442"/>
  <c r="P3791"/>
  <c r="P1147"/>
  <c r="P1145"/>
  <c r="P1709"/>
  <c r="P2786"/>
  <c r="P2292"/>
  <c r="P2357"/>
  <c r="P1965"/>
  <c r="P2406"/>
  <c r="P273"/>
  <c r="P2181"/>
  <c r="P1818"/>
  <c r="P1214"/>
  <c r="P3729"/>
  <c r="P3726"/>
  <c r="P254"/>
  <c r="P1336"/>
  <c r="P1944"/>
  <c r="P3547"/>
  <c r="P4125"/>
  <c r="P2174"/>
  <c r="P488"/>
  <c r="P33"/>
  <c r="P42"/>
  <c r="P412"/>
  <c r="P1680"/>
  <c r="P1515"/>
  <c r="P3646"/>
  <c r="P2970"/>
  <c r="P1503"/>
  <c r="P285"/>
  <c r="P1327"/>
  <c r="P1548"/>
  <c r="P747"/>
  <c r="P1412"/>
  <c r="P1714"/>
  <c r="P599"/>
  <c r="P2262"/>
  <c r="P2214"/>
  <c r="P2495"/>
  <c r="P2402"/>
  <c r="P2488"/>
  <c r="P2472"/>
  <c r="P2522"/>
  <c r="P2504"/>
  <c r="P2506"/>
  <c r="P2605"/>
  <c r="P678"/>
  <c r="P554"/>
  <c r="P818"/>
  <c r="P938"/>
  <c r="P3062"/>
  <c r="P3952"/>
  <c r="P2840"/>
  <c r="P620"/>
  <c r="P2837"/>
  <c r="P413"/>
  <c r="P1046"/>
  <c r="P222"/>
  <c r="P1625"/>
  <c r="P2481"/>
  <c r="P2394"/>
  <c r="P2493"/>
  <c r="P2494"/>
  <c r="P2578"/>
  <c r="P2571"/>
  <c r="P1181"/>
  <c r="P2714"/>
  <c r="P2376"/>
  <c r="P1286"/>
  <c r="P2719"/>
  <c r="P520"/>
  <c r="P2457"/>
  <c r="P887"/>
  <c r="P891"/>
  <c r="P2689"/>
  <c r="P2062"/>
  <c r="P1351"/>
  <c r="P3627"/>
  <c r="P3927"/>
  <c r="P590"/>
  <c r="P645"/>
  <c r="P731"/>
  <c r="P1571"/>
  <c r="P1902"/>
  <c r="P1342"/>
  <c r="P2074"/>
  <c r="P982"/>
  <c r="P3371"/>
  <c r="P1306"/>
  <c r="P1277"/>
  <c r="P34"/>
  <c r="P2133"/>
  <c r="P2855"/>
  <c r="P1150"/>
  <c r="P1840"/>
  <c r="P1536"/>
  <c r="P3681"/>
  <c r="P49"/>
  <c r="P483"/>
  <c r="P2599"/>
  <c r="P2517"/>
  <c r="P3643"/>
  <c r="P3675"/>
  <c r="P1064"/>
  <c r="P1417"/>
  <c r="P230"/>
  <c r="P3006"/>
  <c r="P210"/>
  <c r="P834"/>
  <c r="P2614"/>
  <c r="P3827"/>
  <c r="P3794"/>
  <c r="P480"/>
  <c r="P3746"/>
  <c r="P174"/>
  <c r="P2856"/>
  <c r="P2945"/>
  <c r="P430"/>
  <c r="P3333"/>
  <c r="P2997"/>
  <c r="P939"/>
  <c r="P4051"/>
  <c r="P3946"/>
  <c r="P770"/>
  <c r="P988"/>
  <c r="P932"/>
  <c r="P948"/>
  <c r="P794"/>
  <c r="P87"/>
  <c r="P19"/>
  <c r="P4019"/>
  <c r="P4030"/>
  <c r="P1629"/>
  <c r="P3936"/>
  <c r="P3824"/>
  <c r="P4091"/>
  <c r="P2114"/>
  <c r="P2977"/>
  <c r="P2921"/>
  <c r="P2989"/>
  <c r="P3531"/>
  <c r="P2876"/>
  <c r="P4050"/>
  <c r="P2948"/>
  <c r="P2090"/>
  <c r="P3853"/>
  <c r="P274"/>
  <c r="P327"/>
  <c r="P3602"/>
  <c r="P338"/>
  <c r="P259"/>
  <c r="P2496"/>
  <c r="P2534"/>
  <c r="P541"/>
  <c r="P543"/>
  <c r="P2931"/>
  <c r="P264"/>
  <c r="P2985"/>
  <c r="P2953"/>
  <c r="P1153"/>
  <c r="P1494"/>
  <c r="P1018"/>
  <c r="P1854"/>
  <c r="P530"/>
  <c r="P974"/>
  <c r="P3045"/>
  <c r="P3066"/>
  <c r="P3073"/>
  <c r="P3088"/>
  <c r="P3118"/>
  <c r="P1375"/>
  <c r="P741"/>
  <c r="P1415"/>
  <c r="P284"/>
  <c r="P894"/>
  <c r="P200"/>
  <c r="P233"/>
  <c r="P954"/>
  <c r="P292"/>
  <c r="P187"/>
  <c r="P426"/>
  <c r="P1754"/>
  <c r="P1118"/>
  <c r="P905"/>
  <c r="P1271"/>
  <c r="P1081"/>
  <c r="P2422"/>
  <c r="P1132"/>
  <c r="P952"/>
  <c r="P2655"/>
  <c r="P2436"/>
  <c r="P115"/>
  <c r="P2117"/>
  <c r="P2883"/>
  <c r="P4160"/>
  <c r="P3494"/>
  <c r="P2396"/>
  <c r="P2393"/>
  <c r="P3637"/>
  <c r="P2554"/>
  <c r="P3645"/>
  <c r="P1900"/>
  <c r="P1387"/>
  <c r="P2250"/>
  <c r="P2505"/>
  <c r="P2260"/>
  <c r="P2200"/>
  <c r="P2096"/>
  <c r="P1526"/>
  <c r="P2204"/>
  <c r="P1892"/>
  <c r="P3512"/>
  <c r="P1890"/>
  <c r="P1881"/>
  <c r="P1517"/>
  <c r="P1033"/>
  <c r="P3131"/>
  <c r="P2390"/>
  <c r="P996"/>
  <c r="P3898"/>
  <c r="P1827"/>
  <c r="P2841"/>
  <c r="P446"/>
  <c r="P3757"/>
  <c r="P907"/>
  <c r="P4144"/>
  <c r="P4107"/>
  <c r="P4129"/>
  <c r="P4145"/>
  <c r="P3856"/>
  <c r="P3713"/>
  <c r="P4143"/>
  <c r="P1530"/>
  <c r="P4138"/>
  <c r="P4136"/>
  <c r="P4147"/>
  <c r="P4149"/>
  <c r="P4105"/>
  <c r="P1924"/>
  <c r="P4104"/>
  <c r="P4142"/>
  <c r="P3232"/>
  <c r="P4101"/>
  <c r="P4102"/>
  <c r="P1682"/>
  <c r="P2734"/>
  <c r="P2751"/>
  <c r="P2694"/>
  <c r="P4082"/>
  <c r="P2652"/>
  <c r="P2875"/>
  <c r="P3138"/>
  <c r="P3159"/>
  <c r="P3140"/>
  <c r="P2680"/>
  <c r="P3128"/>
  <c r="P2902"/>
  <c r="P2982"/>
  <c r="P2930"/>
  <c r="P3127"/>
  <c r="P2618"/>
  <c r="P2665"/>
  <c r="P2539"/>
  <c r="P3005"/>
  <c r="P3010"/>
  <c r="P3561"/>
  <c r="P2318"/>
  <c r="P229"/>
  <c r="P1913"/>
  <c r="P1782"/>
  <c r="P660"/>
  <c r="P995"/>
  <c r="P1684"/>
  <c r="P749"/>
  <c r="P442"/>
  <c r="P2894"/>
  <c r="P58"/>
  <c r="P1997"/>
  <c r="P2196"/>
  <c r="P619"/>
  <c r="P565"/>
  <c r="P3130"/>
  <c r="P3222"/>
  <c r="P3330"/>
  <c r="P3446"/>
  <c r="P555"/>
  <c r="P3813"/>
  <c r="P3165"/>
  <c r="P3046"/>
  <c r="P3775"/>
  <c r="P3616"/>
  <c r="P3102"/>
  <c r="P320"/>
  <c r="P886"/>
  <c r="P991"/>
  <c r="P2774"/>
  <c r="P3087"/>
  <c r="P2971"/>
  <c r="P744"/>
  <c r="P2843"/>
  <c r="P1832"/>
  <c r="P3595"/>
  <c r="P1989"/>
  <c r="P2957"/>
  <c r="P949"/>
  <c r="P3003"/>
  <c r="P2324"/>
  <c r="P2986"/>
  <c r="P3195"/>
  <c r="P2453"/>
  <c r="P3552"/>
  <c r="P3525"/>
  <c r="P3486"/>
  <c r="P99"/>
  <c r="P2401"/>
  <c r="P780"/>
  <c r="P2272"/>
  <c r="P1450"/>
  <c r="P4069"/>
  <c r="P1843"/>
  <c r="P1474"/>
  <c r="P1518"/>
  <c r="P2301"/>
  <c r="P3297"/>
  <c r="P2805"/>
  <c r="P2675"/>
  <c r="P3688"/>
  <c r="P3575"/>
  <c r="P2199"/>
  <c r="P1862"/>
  <c r="P1099"/>
  <c r="P1690"/>
  <c r="P715"/>
  <c r="P596"/>
  <c r="P1302"/>
  <c r="P108"/>
  <c r="P1072"/>
  <c r="P47"/>
  <c r="P2722"/>
  <c r="P2581"/>
  <c r="P2370"/>
  <c r="P1556"/>
  <c r="P3057"/>
  <c r="P329"/>
  <c r="P771"/>
  <c r="P3732"/>
  <c r="P1948"/>
  <c r="P1974"/>
  <c r="P1322"/>
  <c r="P638"/>
  <c r="P3780"/>
  <c r="P3857"/>
  <c r="P3744"/>
  <c r="P1357"/>
  <c r="P1007"/>
  <c r="P419"/>
  <c r="P1623"/>
  <c r="P3234"/>
  <c r="P3338"/>
  <c r="P2727"/>
  <c r="P316"/>
  <c r="P2483"/>
  <c r="P2555"/>
  <c r="P2659"/>
  <c r="P1787"/>
  <c r="P2029"/>
  <c r="P1541"/>
  <c r="P2280"/>
  <c r="P525"/>
  <c r="P1705"/>
  <c r="P1815"/>
  <c r="P711"/>
  <c r="P1034"/>
  <c r="P3461"/>
  <c r="P3798"/>
  <c r="P2190"/>
  <c r="P2194"/>
  <c r="P378"/>
  <c r="P3710"/>
  <c r="P1002"/>
  <c r="P1496"/>
  <c r="P3749"/>
  <c r="P1462"/>
  <c r="P467"/>
  <c r="P2885"/>
  <c r="P3774"/>
  <c r="P1633"/>
  <c r="P3619"/>
  <c r="P2572"/>
  <c r="P1187"/>
  <c r="P969"/>
  <c r="P2350"/>
  <c r="P718"/>
  <c r="P2454"/>
  <c r="P895"/>
  <c r="P379"/>
  <c r="P1244"/>
  <c r="P159"/>
  <c r="P912"/>
  <c r="P359"/>
  <c r="P1579"/>
  <c r="P1587"/>
  <c r="P1586"/>
  <c r="P1592"/>
  <c r="P1590"/>
  <c r="P1596"/>
  <c r="P2520"/>
  <c r="P2527"/>
  <c r="P3581"/>
  <c r="P1210"/>
  <c r="P1209"/>
  <c r="P1216"/>
  <c r="P2532"/>
  <c r="P1215"/>
  <c r="P2519"/>
  <c r="P940"/>
  <c r="P2548"/>
  <c r="P2871"/>
  <c r="P1185"/>
  <c r="P3843"/>
  <c r="P1712"/>
  <c r="P3029"/>
  <c r="P800"/>
  <c r="P1395"/>
  <c r="P687"/>
  <c r="P1049"/>
  <c r="P513"/>
  <c r="P666"/>
  <c r="P1329"/>
  <c r="P606"/>
  <c r="P3590"/>
  <c r="P1012"/>
  <c r="P3078"/>
  <c r="P2563"/>
  <c r="P1220"/>
  <c r="P2560"/>
  <c r="P2622"/>
  <c r="P3273"/>
  <c r="P610"/>
  <c r="P385"/>
  <c r="P6"/>
  <c r="P3326"/>
  <c r="P4061"/>
  <c r="P4098"/>
  <c r="P4099"/>
  <c r="P956"/>
  <c r="P933"/>
  <c r="P588"/>
  <c r="P1259"/>
  <c r="P1054"/>
  <c r="P757"/>
  <c r="P3788"/>
  <c r="P1073"/>
  <c r="P1303"/>
  <c r="P1098"/>
  <c r="P3563"/>
  <c r="P1295"/>
  <c r="P1170"/>
  <c r="P1163"/>
  <c r="P2976"/>
  <c r="P2024"/>
  <c r="P3301"/>
  <c r="P1867"/>
  <c r="P564"/>
  <c r="P3836"/>
  <c r="P762"/>
  <c r="P1265"/>
  <c r="P3174"/>
  <c r="P3549"/>
  <c r="P759"/>
  <c r="P3148"/>
  <c r="P856"/>
  <c r="P2745"/>
  <c r="P3036"/>
  <c r="P4108"/>
  <c r="P4052"/>
  <c r="P3591"/>
  <c r="P3872"/>
  <c r="P3873"/>
  <c r="P4085"/>
  <c r="P1393"/>
  <c r="P643"/>
  <c r="P3897"/>
  <c r="P3609"/>
  <c r="P2708"/>
  <c r="P3790"/>
  <c r="P1353"/>
  <c r="P814"/>
  <c r="P3115"/>
  <c r="P3077"/>
  <c r="P2381"/>
  <c r="P3577"/>
  <c r="P3014"/>
  <c r="P3132"/>
  <c r="P3620"/>
  <c r="P2697"/>
  <c r="P536"/>
  <c r="P2030"/>
  <c r="P822"/>
  <c r="P4079"/>
  <c r="P903"/>
  <c r="P598"/>
  <c r="P857"/>
  <c r="P665"/>
  <c r="P3569"/>
  <c r="P1269"/>
  <c r="P1349"/>
  <c r="P3277"/>
  <c r="P3172"/>
  <c r="P3271"/>
  <c r="P3295"/>
  <c r="P328"/>
  <c r="P146"/>
  <c r="P2470"/>
  <c r="P1821"/>
  <c r="P1981"/>
  <c r="P1444"/>
  <c r="P2424"/>
  <c r="P2965"/>
  <c r="P358"/>
  <c r="P1537"/>
  <c r="P2105"/>
  <c r="P132"/>
  <c r="P2150"/>
  <c r="P129"/>
  <c r="P3216"/>
  <c r="P3229"/>
  <c r="P4118"/>
  <c r="P2772"/>
  <c r="P1085"/>
  <c r="P2662"/>
  <c r="P3508"/>
  <c r="P3712"/>
  <c r="P1245"/>
  <c r="P537"/>
  <c r="P997"/>
  <c r="P481"/>
  <c r="P3427"/>
  <c r="P60"/>
  <c r="P1602"/>
  <c r="P1711"/>
  <c r="P1601"/>
  <c r="P270"/>
  <c r="P2120"/>
  <c r="P3007"/>
  <c r="P3202"/>
  <c r="P589"/>
  <c r="P1167"/>
  <c r="P1116"/>
  <c r="P1126"/>
  <c r="P775"/>
  <c r="P1198"/>
  <c r="P993"/>
  <c r="P494"/>
  <c r="P2585"/>
  <c r="P2041"/>
  <c r="P4148"/>
  <c r="P976"/>
  <c r="P1016"/>
  <c r="P1056"/>
  <c r="P1017"/>
  <c r="P3459"/>
  <c r="P3765"/>
  <c r="P3937"/>
  <c r="P2733"/>
  <c r="P2427"/>
  <c r="P3750"/>
  <c r="P3966"/>
  <c r="P2304"/>
  <c r="P697"/>
  <c r="P2044"/>
  <c r="P2050"/>
  <c r="P2049"/>
  <c r="P400"/>
  <c r="P2620"/>
  <c r="P2471"/>
  <c r="P3841"/>
  <c r="P955"/>
  <c r="P470"/>
  <c r="P1043"/>
  <c r="P1315"/>
  <c r="P364"/>
  <c r="P1255"/>
  <c r="P1273"/>
  <c r="P1062"/>
  <c r="P3444"/>
  <c r="P1130"/>
  <c r="P3097"/>
  <c r="P1585"/>
  <c r="P1891"/>
  <c r="P2591"/>
  <c r="P2549"/>
  <c r="P3160"/>
  <c r="P2469"/>
  <c r="P3848"/>
  <c r="P3965"/>
  <c r="P2073"/>
  <c r="P387"/>
  <c r="P2636"/>
  <c r="P2088"/>
  <c r="P883"/>
  <c r="P3247"/>
  <c r="P3390"/>
  <c r="P3405"/>
  <c r="P3755"/>
  <c r="P3758"/>
  <c r="P745"/>
  <c r="P1535"/>
  <c r="P3166"/>
  <c r="P2568"/>
  <c r="P1846"/>
  <c r="P2225"/>
  <c r="P2226"/>
  <c r="P2873"/>
  <c r="P3628"/>
  <c r="P220"/>
  <c r="P3033"/>
  <c r="P2195"/>
  <c r="P1957"/>
  <c r="P1507"/>
  <c r="P1197"/>
  <c r="P2656"/>
  <c r="P1122"/>
  <c r="P3565"/>
  <c r="P2648"/>
  <c r="P3661"/>
  <c r="P1298"/>
  <c r="P2251"/>
  <c r="P527"/>
  <c r="P3502"/>
  <c r="P1374"/>
  <c r="P3839"/>
  <c r="P1251"/>
  <c r="P1172"/>
  <c r="P1275"/>
  <c r="P1557"/>
  <c r="P1566"/>
  <c r="P1628"/>
  <c r="P1841"/>
  <c r="P194"/>
  <c r="P3666"/>
  <c r="P3653"/>
  <c r="P2311"/>
  <c r="P3648"/>
  <c r="P3359"/>
  <c r="P3871"/>
  <c r="P3543"/>
  <c r="P3994"/>
  <c r="P1333"/>
  <c r="P4153"/>
  <c r="P4077"/>
  <c r="P3064"/>
  <c r="P1597"/>
  <c r="P878"/>
  <c r="P2802"/>
  <c r="P2314"/>
  <c r="P357"/>
  <c r="P3117"/>
  <c r="P3315"/>
  <c r="P2613"/>
  <c r="P1418"/>
  <c r="P3896"/>
  <c r="P3768"/>
  <c r="P344"/>
  <c r="P3772"/>
  <c r="P3854"/>
  <c r="P1226"/>
  <c r="P3785"/>
  <c r="P1386"/>
  <c r="P3948"/>
  <c r="P3673"/>
  <c r="P901"/>
  <c r="P693"/>
  <c r="P1152"/>
  <c r="P1246"/>
  <c r="P2906"/>
  <c r="P1476"/>
  <c r="P1173"/>
  <c r="P3881"/>
  <c r="P3018"/>
  <c r="P1609"/>
  <c r="P3570"/>
  <c r="P3314"/>
  <c r="P2923"/>
  <c r="P2994"/>
  <c r="P2103"/>
  <c r="P3125"/>
  <c r="P3542"/>
  <c r="P2061"/>
  <c r="P2730"/>
  <c r="P2063"/>
  <c r="P402"/>
  <c r="P3957"/>
  <c r="P2429"/>
  <c r="P2248"/>
  <c r="P309"/>
  <c r="P3221"/>
  <c r="P1793"/>
  <c r="P3209"/>
  <c r="P2801"/>
  <c r="P2890"/>
  <c r="P2320"/>
  <c r="P2848"/>
  <c r="P2991"/>
  <c r="P1750"/>
  <c r="P2954"/>
  <c r="P3455"/>
  <c r="P2966"/>
  <c r="P3605"/>
  <c r="P3773"/>
  <c r="P1660"/>
  <c r="P1675"/>
  <c r="P2682"/>
  <c r="P1797"/>
  <c r="P1736"/>
  <c r="P4141"/>
  <c r="P1574"/>
  <c r="P701"/>
  <c r="P2624"/>
  <c r="P1593"/>
  <c r="P2764"/>
  <c r="P2540"/>
  <c r="P994"/>
  <c r="P2273"/>
  <c r="P3838"/>
  <c r="P2756"/>
  <c r="P2136"/>
  <c r="P2475"/>
  <c r="P3396"/>
  <c r="P2487"/>
  <c r="P3119"/>
  <c r="P45"/>
  <c r="P1229"/>
  <c r="P3723"/>
  <c r="P2542"/>
  <c r="P2703"/>
  <c r="P3963"/>
  <c r="P4133"/>
  <c r="P2208"/>
  <c r="P3870"/>
  <c r="P1488"/>
  <c r="P1164"/>
  <c r="P3425"/>
  <c r="P777"/>
  <c r="P348"/>
  <c r="P150"/>
  <c r="P2666"/>
  <c r="P2019"/>
  <c r="P3256"/>
  <c r="P2432"/>
  <c r="P3177"/>
  <c r="P507"/>
  <c r="P1837"/>
  <c r="P3436"/>
  <c r="P2237"/>
  <c r="P3930"/>
  <c r="P3374"/>
  <c r="P4137"/>
  <c r="P3393"/>
  <c r="P234"/>
  <c r="P1195"/>
  <c r="P1087"/>
  <c r="P1384"/>
  <c r="P4093"/>
  <c r="P3237"/>
  <c r="P1738"/>
  <c r="P1036"/>
  <c r="P1040"/>
  <c r="P1052"/>
  <c r="P3426"/>
  <c r="P3400"/>
  <c r="P3332"/>
  <c r="P3342"/>
  <c r="P1175"/>
  <c r="P3717"/>
  <c r="P3685"/>
  <c r="P3420"/>
  <c r="P3792"/>
  <c r="P1784"/>
  <c r="P461"/>
  <c r="P1627"/>
  <c r="P2916"/>
  <c r="P1546"/>
  <c r="P3061"/>
  <c r="P1702"/>
  <c r="P1820"/>
  <c r="P3259"/>
  <c r="P2281"/>
  <c r="P3745"/>
  <c r="P1605"/>
  <c r="P2608"/>
  <c r="P779"/>
  <c r="P2448"/>
  <c r="P3417"/>
  <c r="P2278"/>
  <c r="P2502"/>
  <c r="P161"/>
  <c r="P1614"/>
  <c r="P3778"/>
  <c r="P3603"/>
  <c r="P2872"/>
  <c r="P3783"/>
  <c r="P840"/>
  <c r="P2128"/>
  <c r="P1027"/>
  <c r="P1307"/>
  <c r="P1604"/>
  <c r="P2678"/>
  <c r="P607"/>
  <c r="P41"/>
  <c r="P3680"/>
  <c r="P3065"/>
  <c r="P2891"/>
  <c r="P1263"/>
  <c r="P1481"/>
  <c r="P714"/>
  <c r="P2209"/>
  <c r="P3751"/>
  <c r="P3404"/>
  <c r="P841"/>
  <c r="P3696"/>
  <c r="P3366"/>
  <c r="P3943"/>
  <c r="P3980"/>
  <c r="P802"/>
  <c r="P730"/>
  <c r="P910"/>
  <c r="P3085"/>
  <c r="P1943"/>
  <c r="P3154"/>
  <c r="P3722"/>
  <c r="P2086"/>
  <c r="P1552"/>
  <c r="P871"/>
  <c r="P1914"/>
  <c r="P1365"/>
  <c r="P3206"/>
  <c r="P3183"/>
  <c r="P3156"/>
  <c r="P3002"/>
  <c r="P1742"/>
  <c r="P1600"/>
  <c r="P1618"/>
  <c r="P497"/>
  <c r="P1367"/>
  <c r="P2111"/>
  <c r="P2632"/>
  <c r="P1589"/>
  <c r="P880"/>
  <c r="P2313"/>
  <c r="P1310"/>
  <c r="P1174"/>
  <c r="P848"/>
  <c r="P1264"/>
  <c r="P1338"/>
  <c r="P1339"/>
  <c r="P1019"/>
  <c r="P1313"/>
  <c r="P1465"/>
  <c r="P1491"/>
  <c r="P2349"/>
  <c r="P1475"/>
  <c r="P3949"/>
  <c r="P897"/>
  <c r="P1334"/>
  <c r="P3875"/>
  <c r="P3613"/>
  <c r="P3918"/>
  <c r="P1978"/>
  <c r="P975"/>
  <c r="P9"/>
  <c r="P2507"/>
  <c r="P1008"/>
  <c r="P3175"/>
  <c r="P2197"/>
  <c r="P959"/>
  <c r="P1780"/>
  <c r="P1477"/>
  <c r="P2404"/>
  <c r="P2307"/>
  <c r="P1260"/>
  <c r="P2927"/>
  <c r="P2911"/>
  <c r="P2577"/>
  <c r="P2850"/>
  <c r="P2235"/>
  <c r="P2238"/>
  <c r="P1455"/>
  <c r="P1262"/>
  <c r="P261"/>
  <c r="P2009"/>
  <c r="P1940"/>
  <c r="P3311"/>
  <c r="P3640"/>
  <c r="P1309"/>
  <c r="P3492"/>
  <c r="P2329"/>
  <c r="P2637"/>
  <c r="P3478"/>
  <c r="P2087"/>
  <c r="P3389"/>
  <c r="P2279"/>
  <c r="P2749"/>
  <c r="P2325"/>
  <c r="P1718"/>
  <c r="P2693"/>
  <c r="P3477"/>
  <c r="P1639"/>
  <c r="P2597"/>
  <c r="P4064"/>
  <c r="P3382"/>
  <c r="P2720"/>
  <c r="P3266"/>
  <c r="P181"/>
  <c r="P3173"/>
  <c r="P2345"/>
  <c r="P2351"/>
  <c r="P2331"/>
  <c r="P3280"/>
  <c r="P2339"/>
  <c r="P2244"/>
  <c r="P3892"/>
  <c r="P2302"/>
  <c r="P1672"/>
  <c r="P885"/>
  <c r="P1529"/>
  <c r="P963"/>
  <c r="P965"/>
  <c r="P3254"/>
  <c r="P1190"/>
  <c r="P923"/>
  <c r="P3728"/>
  <c r="P2284"/>
  <c r="P3517"/>
  <c r="P2155"/>
  <c r="P3350"/>
  <c r="P2606"/>
  <c r="P3484"/>
  <c r="P3532"/>
  <c r="P844"/>
  <c r="P2998"/>
  <c r="P211"/>
  <c r="P2474"/>
  <c r="P2463"/>
  <c r="P2619"/>
  <c r="P3179"/>
  <c r="P3504"/>
  <c r="P1808"/>
  <c r="P813"/>
  <c r="P1903"/>
  <c r="P2218"/>
  <c r="P3626"/>
  <c r="P1499"/>
  <c r="P1689"/>
  <c r="P3837"/>
  <c r="P2949"/>
  <c r="P742"/>
  <c r="P2000"/>
  <c r="P1697"/>
  <c r="P3208"/>
  <c r="P3743"/>
  <c r="P3738"/>
  <c r="P4032"/>
  <c r="P3997"/>
  <c r="P633"/>
  <c r="P1001"/>
  <c r="P928"/>
  <c r="P432"/>
  <c r="P1935"/>
  <c r="P436"/>
  <c r="P369"/>
  <c r="P2259"/>
  <c r="P1687"/>
  <c r="P865"/>
  <c r="P1988"/>
  <c r="P3093"/>
  <c r="P847"/>
  <c r="P3617"/>
  <c r="P1228"/>
  <c r="P1551"/>
  <c r="P1539"/>
  <c r="P503"/>
  <c r="P3157"/>
  <c r="P2975"/>
  <c r="P3031"/>
  <c r="P705"/>
  <c r="P2692"/>
  <c r="P1839"/>
  <c r="P719"/>
  <c r="P582"/>
  <c r="P676"/>
  <c r="P3990"/>
  <c r="P392"/>
  <c r="P376"/>
  <c r="P1752"/>
  <c r="P4011"/>
  <c r="P2573"/>
  <c r="P763"/>
  <c r="P709"/>
  <c r="P1096"/>
  <c r="P2972"/>
  <c r="P505"/>
  <c r="P1703"/>
  <c r="P1075"/>
  <c r="P1695"/>
  <c r="P2711"/>
  <c r="P134"/>
  <c r="P2067"/>
  <c r="P1678"/>
  <c r="P1652"/>
  <c r="P2188"/>
  <c r="P2596"/>
  <c r="P2643"/>
  <c r="P2793"/>
  <c r="P585"/>
  <c r="P340"/>
  <c r="P2782"/>
  <c r="P2455"/>
  <c r="P3298"/>
  <c r="P3187"/>
  <c r="P2816"/>
  <c r="P197"/>
  <c r="P374"/>
  <c r="P201"/>
  <c r="P231"/>
  <c r="P237"/>
  <c r="P1635"/>
  <c r="P17"/>
  <c r="P755"/>
  <c r="P951"/>
  <c r="P672"/>
  <c r="P389"/>
  <c r="P2008"/>
  <c r="P2742"/>
  <c r="P2709"/>
  <c r="P556"/>
  <c r="P786"/>
  <c r="P2206"/>
  <c r="P2518"/>
  <c r="P2215"/>
  <c r="P2707"/>
  <c r="P778"/>
  <c r="P2536"/>
  <c r="P506"/>
  <c r="P1139"/>
  <c r="P2529"/>
  <c r="P2760"/>
  <c r="P3973"/>
  <c r="P909"/>
  <c r="P1918"/>
  <c r="P1004"/>
  <c r="P983"/>
  <c r="P3612"/>
  <c r="P1003"/>
  <c r="P1673"/>
  <c r="P2071"/>
  <c r="P3761"/>
  <c r="P3736"/>
  <c r="P2700"/>
  <c r="P2367"/>
  <c r="P2537"/>
  <c r="P2110"/>
  <c r="P669"/>
  <c r="P3834"/>
  <c r="P3807"/>
  <c r="P922"/>
  <c r="P702"/>
  <c r="P3701"/>
  <c r="P3691"/>
  <c r="P3533"/>
  <c r="P3488"/>
  <c r="P3634"/>
  <c r="P3038"/>
  <c r="P3608"/>
  <c r="P767"/>
  <c r="P3094"/>
  <c r="P2924"/>
  <c r="P2768"/>
  <c r="P2990"/>
  <c r="P1558"/>
  <c r="P1624"/>
  <c r="P3679"/>
  <c r="P1511"/>
  <c r="P2663"/>
  <c r="P3624"/>
  <c r="P1514"/>
  <c r="P3012"/>
  <c r="P1463"/>
  <c r="P3267"/>
  <c r="P1284"/>
  <c r="P3049"/>
  <c r="P3282"/>
  <c r="P2866"/>
  <c r="P3197"/>
  <c r="P1563"/>
  <c r="P3358"/>
  <c r="P3391"/>
  <c r="P3471"/>
  <c r="P1909"/>
  <c r="P1318"/>
  <c r="P1042"/>
  <c r="P732"/>
  <c r="P3567"/>
  <c r="P1084"/>
  <c r="P746"/>
  <c r="P1337"/>
  <c r="P3095"/>
  <c r="P3100"/>
  <c r="P2934"/>
  <c r="P2785"/>
  <c r="P1107"/>
  <c r="P2917"/>
  <c r="P3186"/>
  <c r="P1254"/>
  <c r="P2814"/>
  <c r="P2868"/>
  <c r="P2765"/>
  <c r="P3695"/>
  <c r="P1330"/>
  <c r="P4111"/>
  <c r="P754"/>
  <c r="P3671"/>
  <c r="P3368"/>
  <c r="P3657"/>
  <c r="P3610"/>
  <c r="P2091"/>
  <c r="P712"/>
  <c r="P2017"/>
  <c r="P2072"/>
  <c r="P1469"/>
  <c r="P2854"/>
  <c r="P657"/>
  <c r="P2070"/>
  <c r="P1959"/>
  <c r="P623"/>
  <c r="P1243"/>
  <c r="P3687"/>
  <c r="P227"/>
  <c r="P189"/>
  <c r="P829"/>
  <c r="P3795"/>
  <c r="P3639"/>
  <c r="P979"/>
  <c r="P4033"/>
  <c r="P2877"/>
  <c r="P2576"/>
  <c r="P1256"/>
  <c r="P1136"/>
  <c r="P2616"/>
  <c r="P31"/>
  <c r="P2203"/>
  <c r="P1836"/>
  <c r="P756"/>
  <c r="P3879"/>
  <c r="P453"/>
  <c r="P1560"/>
  <c r="P1756"/>
  <c r="P1685"/>
  <c r="P1432"/>
  <c r="P1413"/>
  <c r="P1227"/>
  <c r="P1134"/>
  <c r="P631"/>
  <c r="P1766"/>
  <c r="P1109"/>
  <c r="P670"/>
  <c r="P1225"/>
  <c r="P3150"/>
  <c r="P3317"/>
  <c r="P3260"/>
  <c r="P3376"/>
  <c r="P3489"/>
  <c r="P214"/>
  <c r="P3864"/>
  <c r="P1319"/>
  <c r="P1231"/>
  <c r="P1509"/>
  <c r="P2937"/>
  <c r="P2938"/>
  <c r="P2093"/>
  <c r="P294"/>
  <c r="P454"/>
  <c r="P528"/>
  <c r="P391"/>
  <c r="P366"/>
  <c r="P587"/>
  <c r="P517"/>
  <c r="P3249"/>
  <c r="P2623"/>
  <c r="P1878"/>
  <c r="P2704"/>
  <c r="P2660"/>
  <c r="P2449"/>
  <c r="P3431"/>
  <c r="P3181"/>
  <c r="P1282"/>
  <c r="P1650"/>
  <c r="P2042"/>
  <c r="P2038"/>
  <c r="P2601"/>
  <c r="P4004"/>
  <c r="P1128"/>
  <c r="P4066"/>
  <c r="P961"/>
  <c r="P1457"/>
  <c r="P1058"/>
  <c r="P2546"/>
  <c r="P1993"/>
  <c r="P223"/>
  <c r="P3621"/>
  <c r="P4155"/>
  <c r="P3663"/>
  <c r="P1340"/>
  <c r="P1679"/>
  <c r="P4152"/>
  <c r="P680"/>
  <c r="P3198"/>
  <c r="P157"/>
  <c r="P1094"/>
  <c r="P3218"/>
  <c r="P3032"/>
  <c r="P4078"/>
  <c r="P1343"/>
  <c r="P628"/>
  <c r="P625"/>
  <c r="P485"/>
  <c r="P258"/>
  <c r="P2628"/>
  <c r="P4020"/>
  <c r="P447"/>
  <c r="P463"/>
  <c r="P1726"/>
  <c r="P286"/>
  <c r="P2776"/>
  <c r="P2142"/>
  <c r="P135"/>
  <c r="P2968"/>
  <c r="P2846"/>
  <c r="P2936"/>
  <c r="P882"/>
  <c r="P1980"/>
  <c r="P2228"/>
  <c r="P2010"/>
  <c r="P373"/>
  <c r="P415"/>
  <c r="P3246"/>
  <c r="P2928"/>
  <c r="P2647"/>
  <c r="P654"/>
  <c r="P1113"/>
  <c r="P2758"/>
  <c r="P1634"/>
  <c r="P1760"/>
  <c r="P2951"/>
  <c r="P2664"/>
  <c r="P3631"/>
  <c r="P1945"/>
  <c r="P2168"/>
  <c r="P3372"/>
  <c r="P3516"/>
  <c r="P734"/>
  <c r="P2593"/>
  <c r="P2594"/>
  <c r="P1472"/>
  <c r="P2602"/>
  <c r="P1617"/>
  <c r="P1778"/>
  <c r="P896"/>
  <c r="P927"/>
  <c r="P3939"/>
  <c r="P3365"/>
  <c r="P3274"/>
  <c r="P3292"/>
  <c r="P3618"/>
  <c r="P3352"/>
  <c r="P2185"/>
  <c r="P289"/>
  <c r="P1626"/>
  <c r="P98"/>
  <c r="P3250"/>
  <c r="P3379"/>
  <c r="P2205"/>
  <c r="P3487"/>
  <c r="P3511"/>
  <c r="P3164"/>
  <c r="P165"/>
  <c r="P1120"/>
  <c r="P1023"/>
  <c r="P1699"/>
  <c r="P2004"/>
  <c r="P288"/>
  <c r="P314"/>
  <c r="P957"/>
  <c r="P2125"/>
  <c r="P597"/>
  <c r="P1473"/>
  <c r="P1146"/>
  <c r="P1725"/>
  <c r="P608"/>
  <c r="P915"/>
  <c r="P2085"/>
  <c r="P1964"/>
  <c r="P2056"/>
  <c r="P906"/>
  <c r="P3734"/>
  <c r="P864"/>
  <c r="P1490"/>
  <c r="P835"/>
  <c r="P1135"/>
  <c r="P2176"/>
  <c r="P2025"/>
  <c r="P3433"/>
  <c r="P1091"/>
  <c r="P3290"/>
  <c r="P464"/>
  <c r="P1553"/>
  <c r="P2201"/>
  <c r="P1894"/>
  <c r="P1661"/>
  <c r="P2299"/>
  <c r="P578"/>
  <c r="P1994"/>
  <c r="P4094"/>
  <c r="P4089"/>
  <c r="P3263"/>
  <c r="P3265"/>
  <c r="P2297"/>
  <c r="P2482"/>
  <c r="P3665"/>
  <c r="P1025"/>
  <c r="P2564"/>
  <c r="P36"/>
  <c r="P290"/>
  <c r="P1207"/>
  <c r="P3931"/>
  <c r="P3039"/>
  <c r="P3239"/>
  <c r="P188"/>
  <c r="P1268"/>
  <c r="P1973"/>
  <c r="P1154"/>
  <c r="P2005"/>
  <c r="P2561"/>
  <c r="P4096"/>
  <c r="P2146"/>
  <c r="P3925"/>
  <c r="P2373"/>
  <c r="P4036"/>
  <c r="P4048"/>
  <c r="P4056"/>
  <c r="P177"/>
  <c r="P1326"/>
  <c r="P3469"/>
  <c r="P3270"/>
  <c r="P3189"/>
  <c r="P3353"/>
  <c r="P130"/>
  <c r="P2171"/>
  <c r="P2674"/>
  <c r="P3067"/>
  <c r="P2909"/>
  <c r="P2795"/>
  <c r="P2833"/>
  <c r="P3203"/>
  <c r="P2858"/>
  <c r="P2944"/>
  <c r="P1082"/>
  <c r="P2967"/>
  <c r="P3429"/>
  <c r="P3086"/>
  <c r="P2419"/>
  <c r="P3351"/>
  <c r="P2980"/>
  <c r="P3362"/>
  <c r="P2149"/>
  <c r="P2224"/>
  <c r="P1853"/>
  <c r="P3403"/>
  <c r="P1855"/>
  <c r="P2978"/>
  <c r="P4157"/>
  <c r="P245"/>
  <c r="P1301"/>
  <c r="P184"/>
  <c r="P3383"/>
  <c r="P1158"/>
  <c r="P3954"/>
  <c r="P3167"/>
  <c r="P1076"/>
  <c r="P944"/>
  <c r="P1486"/>
  <c r="P1565"/>
  <c r="P1620"/>
  <c r="P1077"/>
  <c r="P350"/>
  <c r="P1466"/>
  <c r="P3886"/>
  <c r="P3945"/>
  <c r="P224"/>
  <c r="P271"/>
  <c r="P1123"/>
  <c r="P1470"/>
  <c r="P3976"/>
  <c r="P3914"/>
  <c r="P3991"/>
  <c r="P1200"/>
  <c r="P3986"/>
  <c r="P992"/>
  <c r="P3112"/>
  <c r="P280"/>
  <c r="P1274"/>
  <c r="P2932"/>
  <c r="P3210"/>
  <c r="P791"/>
  <c r="P3035"/>
  <c r="P2766"/>
  <c r="P439"/>
  <c r="P2726"/>
  <c r="P1394"/>
  <c r="P2835"/>
  <c r="P65"/>
  <c r="P40"/>
  <c r="P74"/>
  <c r="P3901"/>
  <c r="P522"/>
  <c r="P1201"/>
  <c r="P1358"/>
  <c r="P1280"/>
  <c r="P518"/>
  <c r="P1206"/>
  <c r="P1312"/>
  <c r="P1041"/>
  <c r="P1434"/>
  <c r="P1383"/>
  <c r="P190"/>
  <c r="P356"/>
  <c r="P1814"/>
  <c r="P1670"/>
  <c r="P2935"/>
  <c r="P1636"/>
  <c r="P4023"/>
  <c r="P1649"/>
  <c r="P1279"/>
  <c r="P1630"/>
  <c r="P1542"/>
  <c r="O130" i="9" l="1"/>
  <c r="P130"/>
  <c r="O769"/>
  <c r="P769"/>
  <c r="O266"/>
  <c r="P266"/>
  <c r="P737"/>
  <c r="O737"/>
  <c r="O320"/>
  <c r="P320"/>
  <c r="O482"/>
  <c r="P482"/>
  <c r="P608"/>
  <c r="O608"/>
  <c r="P324"/>
  <c r="O324"/>
  <c r="P53"/>
  <c r="O53"/>
  <c r="P150"/>
  <c r="O150"/>
  <c r="P327"/>
  <c r="O327"/>
  <c r="P703"/>
  <c r="O703"/>
  <c r="P124"/>
  <c r="O124"/>
  <c r="P785"/>
  <c r="O785"/>
  <c r="P344"/>
  <c r="O344"/>
  <c r="P157"/>
  <c r="O157"/>
  <c r="P134"/>
  <c r="O134"/>
  <c r="P249"/>
  <c r="O249"/>
  <c r="P536"/>
  <c r="O536"/>
  <c r="P549"/>
  <c r="O549"/>
  <c r="P424"/>
  <c r="O424"/>
  <c r="P506"/>
  <c r="O506"/>
  <c r="P26"/>
  <c r="O26"/>
  <c r="P403"/>
  <c r="O403"/>
  <c r="P40"/>
  <c r="O40"/>
  <c r="P508"/>
  <c r="O508"/>
  <c r="P513"/>
  <c r="O513"/>
  <c r="P232"/>
  <c r="O232"/>
  <c r="P724"/>
  <c r="O724"/>
  <c r="P289"/>
  <c r="O289"/>
  <c r="P100"/>
  <c r="O100"/>
  <c r="P187"/>
  <c r="O187"/>
  <c r="P567"/>
  <c r="O567"/>
  <c r="P337"/>
  <c r="O337"/>
  <c r="P122"/>
  <c r="O122"/>
  <c r="P373"/>
  <c r="O373"/>
  <c r="P430"/>
  <c r="O430"/>
  <c r="P697"/>
  <c r="O697"/>
  <c r="P478"/>
  <c r="O478"/>
  <c r="P637"/>
  <c r="O637"/>
  <c r="P78"/>
  <c r="O78"/>
  <c r="P77"/>
  <c r="O77"/>
  <c r="P810"/>
  <c r="O810"/>
  <c r="P161"/>
  <c r="O161"/>
  <c r="P263"/>
  <c r="O263"/>
  <c r="P123"/>
  <c r="O123"/>
  <c r="P14"/>
  <c r="O14"/>
  <c r="P823"/>
  <c r="O823"/>
  <c r="P306"/>
  <c r="O306"/>
  <c r="P745"/>
  <c r="O745"/>
  <c r="P648"/>
  <c r="O648"/>
  <c r="P370"/>
  <c r="O370"/>
  <c r="O82"/>
  <c r="P82"/>
  <c r="O7"/>
  <c r="P7"/>
  <c r="O551"/>
  <c r="P551"/>
  <c r="O12"/>
  <c r="P12"/>
  <c r="O216"/>
  <c r="P216"/>
  <c r="O218"/>
  <c r="P218"/>
  <c r="P419"/>
  <c r="O419"/>
  <c r="P48"/>
  <c r="O48"/>
  <c r="P672"/>
  <c r="O672"/>
  <c r="P656"/>
  <c r="O656"/>
  <c r="P777"/>
  <c r="O777"/>
  <c r="P662"/>
  <c r="O662"/>
  <c r="P677"/>
  <c r="O677"/>
  <c r="P291"/>
  <c r="O291"/>
  <c r="P230"/>
  <c r="O230"/>
  <c r="P126"/>
  <c r="O126"/>
  <c r="P213"/>
  <c r="O213"/>
  <c r="P504"/>
  <c r="O504"/>
  <c r="P155"/>
  <c r="O155"/>
  <c r="P615"/>
  <c r="O615"/>
  <c r="P472"/>
  <c r="O472"/>
  <c r="P670"/>
  <c r="O670"/>
  <c r="P587"/>
  <c r="O587"/>
  <c r="P590"/>
  <c r="O590"/>
  <c r="P27"/>
  <c r="O27"/>
  <c r="P523"/>
  <c r="O523"/>
  <c r="P198"/>
  <c r="O198"/>
  <c r="P454"/>
  <c r="O454"/>
  <c r="P358"/>
  <c r="O358"/>
  <c r="P456"/>
  <c r="O456"/>
  <c r="P626"/>
  <c r="O626"/>
  <c r="P225"/>
  <c r="O225"/>
  <c r="P121"/>
  <c r="O121"/>
  <c r="P35"/>
  <c r="O35"/>
  <c r="P201"/>
  <c r="O201"/>
  <c r="P321"/>
  <c r="O321"/>
  <c r="P346"/>
  <c r="O346"/>
  <c r="P429"/>
  <c r="O429"/>
  <c r="P164"/>
  <c r="O164"/>
  <c r="P165"/>
  <c r="O165"/>
  <c r="P460"/>
  <c r="O460"/>
  <c r="P203"/>
  <c r="O203"/>
  <c r="P18"/>
  <c r="O18"/>
  <c r="P531"/>
  <c r="O531"/>
  <c r="P303"/>
  <c r="O303"/>
  <c r="P129"/>
  <c r="O129"/>
  <c r="P93"/>
  <c r="O93"/>
  <c r="P535"/>
  <c r="O535"/>
  <c r="P297"/>
  <c r="O297"/>
  <c r="P643"/>
  <c r="O643"/>
  <c r="P204"/>
  <c r="O204"/>
  <c r="P37"/>
  <c r="O37"/>
  <c r="P176"/>
  <c r="O176"/>
  <c r="P180"/>
  <c r="O180"/>
  <c r="P365"/>
  <c r="O365"/>
  <c r="P645"/>
  <c r="O645"/>
  <c r="P104"/>
  <c r="O104"/>
  <c r="F16"/>
  <c r="P757"/>
  <c r="O757"/>
  <c r="O278"/>
  <c r="P278"/>
  <c r="P5"/>
  <c r="O5"/>
  <c r="P554"/>
  <c r="O554"/>
  <c r="O685"/>
  <c r="P685"/>
  <c r="O481"/>
  <c r="P481"/>
  <c r="O580"/>
  <c r="P580"/>
  <c r="O772"/>
  <c r="P772"/>
  <c r="O498"/>
  <c r="P498"/>
  <c r="P241"/>
  <c r="O241"/>
  <c r="P581"/>
  <c r="O581"/>
  <c r="P675"/>
  <c r="O675"/>
  <c r="P434"/>
  <c r="O434"/>
  <c r="P692"/>
  <c r="O692"/>
  <c r="P546"/>
  <c r="O546"/>
  <c r="P501"/>
  <c r="O501"/>
  <c r="P547"/>
  <c r="O547"/>
  <c r="P700"/>
  <c r="O700"/>
  <c r="P723"/>
  <c r="O723"/>
  <c r="P426"/>
  <c r="O426"/>
  <c r="P787"/>
  <c r="O787"/>
  <c r="P788"/>
  <c r="O788"/>
  <c r="P688"/>
  <c r="O688"/>
  <c r="P169"/>
  <c r="O169"/>
  <c r="P356"/>
  <c r="O356"/>
  <c r="P257"/>
  <c r="O257"/>
  <c r="P593"/>
  <c r="O593"/>
  <c r="P624"/>
  <c r="O624"/>
  <c r="P90"/>
  <c r="O90"/>
  <c r="P625"/>
  <c r="O625"/>
  <c r="P725"/>
  <c r="O725"/>
  <c r="P62"/>
  <c r="O62"/>
  <c r="P444"/>
  <c r="O444"/>
  <c r="P59"/>
  <c r="O59"/>
  <c r="P144"/>
  <c r="O144"/>
  <c r="P804"/>
  <c r="O804"/>
  <c r="P809"/>
  <c r="O809"/>
  <c r="P312"/>
  <c r="O312"/>
  <c r="P64"/>
  <c r="O64"/>
  <c r="P558"/>
  <c r="O558"/>
  <c r="P261"/>
  <c r="O261"/>
  <c r="P815"/>
  <c r="O815"/>
  <c r="J4"/>
  <c r="L4" s="1"/>
  <c r="P116"/>
  <c r="O116"/>
  <c r="P669"/>
  <c r="O669"/>
  <c r="P818"/>
  <c r="O818"/>
  <c r="P650"/>
  <c r="O650"/>
  <c r="P824"/>
  <c r="O824"/>
  <c r="P313"/>
  <c r="O313"/>
  <c r="G411"/>
  <c r="I411" s="1"/>
  <c r="K411" s="1"/>
  <c r="H142"/>
  <c r="J142" s="1"/>
  <c r="L142" s="1"/>
  <c r="E136"/>
  <c r="E227"/>
  <c r="F278"/>
  <c r="G95"/>
  <c r="I95" s="1"/>
  <c r="K95" s="1"/>
  <c r="G740"/>
  <c r="I740" s="1"/>
  <c r="K740" s="1"/>
  <c r="G107"/>
  <c r="I107" s="1"/>
  <c r="K107" s="1"/>
  <c r="H171"/>
  <c r="J171" s="1"/>
  <c r="L171" s="1"/>
  <c r="G381"/>
  <c r="I381" s="1"/>
  <c r="K381" s="1"/>
  <c r="G696"/>
  <c r="I696" s="1"/>
  <c r="K696" s="1"/>
  <c r="G72"/>
  <c r="I72" s="1"/>
  <c r="K72" s="1"/>
  <c r="G44"/>
  <c r="I44" s="1"/>
  <c r="K44" s="1"/>
  <c r="O749"/>
  <c r="P749"/>
  <c r="P412"/>
  <c r="O412"/>
  <c r="P447"/>
  <c r="O447"/>
  <c r="O750"/>
  <c r="P750"/>
  <c r="O139"/>
  <c r="P139"/>
  <c r="O489"/>
  <c r="P489"/>
  <c r="O758"/>
  <c r="P758"/>
  <c r="O761"/>
  <c r="P761"/>
  <c r="O765"/>
  <c r="P765"/>
  <c r="P120"/>
  <c r="O120"/>
  <c r="O113"/>
  <c r="P113"/>
  <c r="O464"/>
  <c r="P464"/>
  <c r="O413"/>
  <c r="P413"/>
  <c r="P151"/>
  <c r="O151"/>
  <c r="P199"/>
  <c r="O199"/>
  <c r="P223"/>
  <c r="O223"/>
  <c r="P309"/>
  <c r="O309"/>
  <c r="P698"/>
  <c r="O698"/>
  <c r="P690"/>
  <c r="O690"/>
  <c r="P733"/>
  <c r="O733"/>
  <c r="P420"/>
  <c r="O420"/>
  <c r="P673"/>
  <c r="O673"/>
  <c r="P467"/>
  <c r="O467"/>
  <c r="P540"/>
  <c r="O540"/>
  <c r="P775"/>
  <c r="O775"/>
  <c r="P659"/>
  <c r="O659"/>
  <c r="P383"/>
  <c r="O383"/>
  <c r="P528"/>
  <c r="O528"/>
  <c r="P778"/>
  <c r="O778"/>
  <c r="P423"/>
  <c r="O423"/>
  <c r="P781"/>
  <c r="O781"/>
  <c r="P248"/>
  <c r="O248"/>
  <c r="P691"/>
  <c r="O691"/>
  <c r="P200"/>
  <c r="O200"/>
  <c r="P487"/>
  <c r="O487"/>
  <c r="P470"/>
  <c r="O470"/>
  <c r="P338"/>
  <c r="O338"/>
  <c r="P69"/>
  <c r="O69"/>
  <c r="P505"/>
  <c r="O505"/>
  <c r="P614"/>
  <c r="O614"/>
  <c r="P442"/>
  <c r="O442"/>
  <c r="P25"/>
  <c r="O25"/>
  <c r="P589"/>
  <c r="O589"/>
  <c r="P382"/>
  <c r="O382"/>
  <c r="P687"/>
  <c r="O687"/>
  <c r="P54"/>
  <c r="O54"/>
  <c r="P623"/>
  <c r="O623"/>
  <c r="P84"/>
  <c r="O84"/>
  <c r="P283"/>
  <c r="O283"/>
  <c r="P16"/>
  <c r="O16"/>
  <c r="P286"/>
  <c r="O286"/>
  <c r="P596"/>
  <c r="O596"/>
  <c r="P729"/>
  <c r="O729"/>
  <c r="P215"/>
  <c r="O215"/>
  <c r="P378"/>
  <c r="O378"/>
  <c r="P101"/>
  <c r="O101"/>
  <c r="P568"/>
  <c r="O568"/>
  <c r="P682"/>
  <c r="O682"/>
  <c r="P388"/>
  <c r="O388"/>
  <c r="P147"/>
  <c r="O147"/>
  <c r="P138"/>
  <c r="O138"/>
  <c r="P260"/>
  <c r="O260"/>
  <c r="P634"/>
  <c r="O634"/>
  <c r="P431"/>
  <c r="O431"/>
  <c r="P330"/>
  <c r="O330"/>
  <c r="P599"/>
  <c r="O599"/>
  <c r="P800"/>
  <c r="O800"/>
  <c r="P108"/>
  <c r="O108"/>
  <c r="P211"/>
  <c r="O211"/>
  <c r="P635"/>
  <c r="O635"/>
  <c r="P331"/>
  <c r="O331"/>
  <c r="P459"/>
  <c r="O459"/>
  <c r="P57"/>
  <c r="O57"/>
  <c r="P432"/>
  <c r="O432"/>
  <c r="P814"/>
  <c r="O814"/>
  <c r="P143"/>
  <c r="O143"/>
  <c r="P285"/>
  <c r="O285"/>
  <c r="P364"/>
  <c r="O364"/>
  <c r="P392"/>
  <c r="O392"/>
  <c r="P335"/>
  <c r="O335"/>
  <c r="P44"/>
  <c r="O44"/>
  <c r="P393"/>
  <c r="O393"/>
  <c r="P822"/>
  <c r="O822"/>
  <c r="G756"/>
  <c r="I756" s="1"/>
  <c r="K756" s="1"/>
  <c r="G266"/>
  <c r="I266" s="1"/>
  <c r="K266" s="1"/>
  <c r="H53"/>
  <c r="J53" s="1"/>
  <c r="L53" s="1"/>
  <c r="H307"/>
  <c r="J307" s="1"/>
  <c r="L307" s="1"/>
  <c r="F358"/>
  <c r="G132"/>
  <c r="I132" s="1"/>
  <c r="K132" s="1"/>
  <c r="E75"/>
  <c r="F297"/>
  <c r="E743"/>
  <c r="M3" i="8"/>
  <c r="Q155"/>
  <c r="S155" s="1" a="1"/>
  <c r="S155" s="1"/>
  <c r="V834" i="9"/>
  <c r="S834"/>
  <c r="U834"/>
  <c r="T834"/>
  <c r="M155" i="8"/>
  <c r="I5"/>
  <c r="G5"/>
  <c r="F5"/>
  <c r="I9"/>
  <c r="G9"/>
  <c r="F9"/>
  <c r="I13"/>
  <c r="G13"/>
  <c r="F13"/>
  <c r="I17"/>
  <c r="G17"/>
  <c r="F17"/>
  <c r="I21"/>
  <c r="G21"/>
  <c r="F21"/>
  <c r="I25"/>
  <c r="G25"/>
  <c r="F25"/>
  <c r="I29"/>
  <c r="G29"/>
  <c r="F29"/>
  <c r="I33"/>
  <c r="G33"/>
  <c r="F33"/>
  <c r="I37"/>
  <c r="G37"/>
  <c r="F37"/>
  <c r="I41"/>
  <c r="G41"/>
  <c r="F41"/>
  <c r="I45"/>
  <c r="G45"/>
  <c r="F45"/>
  <c r="I49"/>
  <c r="G49"/>
  <c r="F49"/>
  <c r="I53"/>
  <c r="F53"/>
  <c r="G53"/>
  <c r="I57"/>
  <c r="G57"/>
  <c r="F57"/>
  <c r="I61"/>
  <c r="G61"/>
  <c r="F61"/>
  <c r="I65"/>
  <c r="G65"/>
  <c r="F65"/>
  <c r="I69"/>
  <c r="G69"/>
  <c r="F69"/>
  <c r="I73"/>
  <c r="G73"/>
  <c r="F73"/>
  <c r="I77"/>
  <c r="G77"/>
  <c r="F77"/>
  <c r="I81"/>
  <c r="G81"/>
  <c r="F81"/>
  <c r="I85"/>
  <c r="G85"/>
  <c r="F85"/>
  <c r="I89"/>
  <c r="G89"/>
  <c r="F89"/>
  <c r="I93"/>
  <c r="G93"/>
  <c r="F93"/>
  <c r="I97"/>
  <c r="F97"/>
  <c r="G97"/>
  <c r="I101"/>
  <c r="G101"/>
  <c r="F101"/>
  <c r="I105"/>
  <c r="G105"/>
  <c r="F105"/>
  <c r="I109"/>
  <c r="G109"/>
  <c r="F109"/>
  <c r="I113"/>
  <c r="G113"/>
  <c r="F113"/>
  <c r="I117"/>
  <c r="G117"/>
  <c r="F117"/>
  <c r="I121"/>
  <c r="G121"/>
  <c r="F121"/>
  <c r="I125"/>
  <c r="G125"/>
  <c r="F125"/>
  <c r="I129"/>
  <c r="G129"/>
  <c r="F129"/>
  <c r="I133"/>
  <c r="G133"/>
  <c r="F133"/>
  <c r="I137"/>
  <c r="G137"/>
  <c r="F137"/>
  <c r="I141"/>
  <c r="G141"/>
  <c r="F141"/>
  <c r="I145"/>
  <c r="G145"/>
  <c r="F145"/>
  <c r="I149"/>
  <c r="G149"/>
  <c r="F149"/>
  <c r="I153"/>
  <c r="G153"/>
  <c r="F153"/>
  <c r="I6"/>
  <c r="F6"/>
  <c r="G6"/>
  <c r="I10"/>
  <c r="F10"/>
  <c r="G10"/>
  <c r="I14"/>
  <c r="F14"/>
  <c r="G14"/>
  <c r="I18"/>
  <c r="F18"/>
  <c r="G18"/>
  <c r="I22"/>
  <c r="F22"/>
  <c r="G22"/>
  <c r="I26"/>
  <c r="G26"/>
  <c r="F26"/>
  <c r="I30"/>
  <c r="F30"/>
  <c r="G30"/>
  <c r="I34"/>
  <c r="F34"/>
  <c r="G34"/>
  <c r="I38"/>
  <c r="F38"/>
  <c r="G38"/>
  <c r="I42"/>
  <c r="F42"/>
  <c r="G42"/>
  <c r="I46"/>
  <c r="F46"/>
  <c r="G46"/>
  <c r="I50"/>
  <c r="F50"/>
  <c r="G50"/>
  <c r="I54"/>
  <c r="F54"/>
  <c r="G54"/>
  <c r="I58"/>
  <c r="F58"/>
  <c r="G58"/>
  <c r="I62"/>
  <c r="F62"/>
  <c r="G62"/>
  <c r="I66"/>
  <c r="F66"/>
  <c r="G66"/>
  <c r="I70"/>
  <c r="F70"/>
  <c r="G70"/>
  <c r="I74"/>
  <c r="F74"/>
  <c r="G74"/>
  <c r="I78"/>
  <c r="F78"/>
  <c r="G78"/>
  <c r="I82"/>
  <c r="F82"/>
  <c r="G82"/>
  <c r="I86"/>
  <c r="F86"/>
  <c r="G86"/>
  <c r="I90"/>
  <c r="F90"/>
  <c r="G90"/>
  <c r="I94"/>
  <c r="F94"/>
  <c r="G94"/>
  <c r="I98"/>
  <c r="F98"/>
  <c r="G98"/>
  <c r="I102"/>
  <c r="G102"/>
  <c r="F102"/>
  <c r="I106"/>
  <c r="F106"/>
  <c r="G106"/>
  <c r="I110"/>
  <c r="G110"/>
  <c r="F110"/>
  <c r="I114"/>
  <c r="F114"/>
  <c r="G114"/>
  <c r="I118"/>
  <c r="F118"/>
  <c r="G118"/>
  <c r="I122"/>
  <c r="F122"/>
  <c r="G122"/>
  <c r="I126"/>
  <c r="F126"/>
  <c r="G126"/>
  <c r="I130"/>
  <c r="F130"/>
  <c r="G130"/>
  <c r="I134"/>
  <c r="F134"/>
  <c r="G134"/>
  <c r="I138"/>
  <c r="F138"/>
  <c r="G138"/>
  <c r="I142"/>
  <c r="F142"/>
  <c r="G142"/>
  <c r="I146"/>
  <c r="F146"/>
  <c r="G146"/>
  <c r="I150"/>
  <c r="F150"/>
  <c r="G150"/>
  <c r="I154"/>
  <c r="F154"/>
  <c r="G154"/>
  <c r="I3"/>
  <c r="F3"/>
  <c r="G3"/>
  <c r="I7"/>
  <c r="G7"/>
  <c r="F7"/>
  <c r="I11"/>
  <c r="G11"/>
  <c r="F11"/>
  <c r="I15"/>
  <c r="G15"/>
  <c r="F15"/>
  <c r="G19"/>
  <c r="F19"/>
  <c r="I23"/>
  <c r="G23"/>
  <c r="F23"/>
  <c r="I27"/>
  <c r="G27"/>
  <c r="F27"/>
  <c r="I31"/>
  <c r="G31"/>
  <c r="F31"/>
  <c r="I35"/>
  <c r="F35"/>
  <c r="G35"/>
  <c r="I39"/>
  <c r="F39"/>
  <c r="G39"/>
  <c r="I43"/>
  <c r="F43"/>
  <c r="G43"/>
  <c r="I47"/>
  <c r="F47"/>
  <c r="G47"/>
  <c r="I51"/>
  <c r="F51"/>
  <c r="G51"/>
  <c r="I55"/>
  <c r="G55"/>
  <c r="F55"/>
  <c r="I59"/>
  <c r="G59"/>
  <c r="F59"/>
  <c r="I63"/>
  <c r="G63"/>
  <c r="F63"/>
  <c r="I67"/>
  <c r="G67"/>
  <c r="F67"/>
  <c r="I71"/>
  <c r="G71"/>
  <c r="F71"/>
  <c r="I75"/>
  <c r="G75"/>
  <c r="F75"/>
  <c r="I79"/>
  <c r="G79"/>
  <c r="F79"/>
  <c r="I83"/>
  <c r="G83"/>
  <c r="F83"/>
  <c r="I87"/>
  <c r="G87"/>
  <c r="F87"/>
  <c r="I91"/>
  <c r="G91"/>
  <c r="F91"/>
  <c r="I95"/>
  <c r="G95"/>
  <c r="F95"/>
  <c r="I99"/>
  <c r="G99"/>
  <c r="F99"/>
  <c r="I103"/>
  <c r="G103"/>
  <c r="F103"/>
  <c r="I107"/>
  <c r="G107"/>
  <c r="F107"/>
  <c r="I111"/>
  <c r="G111"/>
  <c r="F111"/>
  <c r="I115"/>
  <c r="G115"/>
  <c r="F115"/>
  <c r="I119"/>
  <c r="G119"/>
  <c r="F119"/>
  <c r="I123"/>
  <c r="G123"/>
  <c r="F123"/>
  <c r="I127"/>
  <c r="G127"/>
  <c r="F127"/>
  <c r="I131"/>
  <c r="G131"/>
  <c r="F131"/>
  <c r="I135"/>
  <c r="G135"/>
  <c r="F135"/>
  <c r="I139"/>
  <c r="G139"/>
  <c r="F139"/>
  <c r="I143"/>
  <c r="G143"/>
  <c r="F143"/>
  <c r="I147"/>
  <c r="G147"/>
  <c r="F147"/>
  <c r="I151"/>
  <c r="G151"/>
  <c r="F151"/>
  <c r="I4"/>
  <c r="F4"/>
  <c r="G4"/>
  <c r="I8"/>
  <c r="F8"/>
  <c r="G8"/>
  <c r="I12"/>
  <c r="F12"/>
  <c r="G12"/>
  <c r="I16"/>
  <c r="F16"/>
  <c r="G16"/>
  <c r="I20"/>
  <c r="G20"/>
  <c r="F20"/>
  <c r="I24"/>
  <c r="F24"/>
  <c r="G24"/>
  <c r="I28"/>
  <c r="F28"/>
  <c r="G28"/>
  <c r="I32"/>
  <c r="F32"/>
  <c r="G32"/>
  <c r="I36"/>
  <c r="F36"/>
  <c r="G36"/>
  <c r="I40"/>
  <c r="F40"/>
  <c r="G40"/>
  <c r="I44"/>
  <c r="F44"/>
  <c r="G44"/>
  <c r="I48"/>
  <c r="F48"/>
  <c r="G48"/>
  <c r="I52"/>
  <c r="F52"/>
  <c r="G52"/>
  <c r="I56"/>
  <c r="F56"/>
  <c r="G56"/>
  <c r="I60"/>
  <c r="F60"/>
  <c r="G60"/>
  <c r="I64"/>
  <c r="F64"/>
  <c r="G64"/>
  <c r="I68"/>
  <c r="F68"/>
  <c r="G68"/>
  <c r="I72"/>
  <c r="F72"/>
  <c r="G72"/>
  <c r="I76"/>
  <c r="F76"/>
  <c r="G76"/>
  <c r="I80"/>
  <c r="F80"/>
  <c r="G80"/>
  <c r="I84"/>
  <c r="F84"/>
  <c r="G84"/>
  <c r="I88"/>
  <c r="F88"/>
  <c r="G88"/>
  <c r="I92"/>
  <c r="F92"/>
  <c r="G92"/>
  <c r="I96"/>
  <c r="F96"/>
  <c r="G96"/>
  <c r="I100"/>
  <c r="F100"/>
  <c r="G100"/>
  <c r="I104"/>
  <c r="F104"/>
  <c r="G104"/>
  <c r="I108"/>
  <c r="F108"/>
  <c r="G108"/>
  <c r="I112"/>
  <c r="F112"/>
  <c r="G112"/>
  <c r="I116"/>
  <c r="F116"/>
  <c r="G116"/>
  <c r="I120"/>
  <c r="F120"/>
  <c r="G120"/>
  <c r="I124"/>
  <c r="F124"/>
  <c r="G124"/>
  <c r="I128"/>
  <c r="F128"/>
  <c r="G128"/>
  <c r="I132"/>
  <c r="F132"/>
  <c r="G132"/>
  <c r="I136"/>
  <c r="F136"/>
  <c r="G136"/>
  <c r="I140"/>
  <c r="F140"/>
  <c r="G140"/>
  <c r="I144"/>
  <c r="F144"/>
  <c r="G144"/>
  <c r="I148"/>
  <c r="F148"/>
  <c r="G148"/>
  <c r="I152"/>
  <c r="F152"/>
  <c r="G152"/>
  <c r="W748" i="9"/>
  <c r="H128"/>
  <c r="J128" s="1"/>
  <c r="L128" s="1"/>
  <c r="H6"/>
  <c r="J6" s="1"/>
  <c r="L6" s="1"/>
  <c r="G554"/>
  <c r="I554" s="1"/>
  <c r="K554" s="1"/>
  <c r="E825"/>
  <c r="G449"/>
  <c r="I449" s="1"/>
  <c r="K449" s="1"/>
  <c r="G553"/>
  <c r="I553" s="1"/>
  <c r="K553" s="1"/>
  <c r="F580"/>
  <c r="E702"/>
  <c r="H347"/>
  <c r="J347" s="1"/>
  <c r="L347" s="1"/>
  <c r="F113"/>
  <c r="E484"/>
  <c r="H550"/>
  <c r="J550" s="1"/>
  <c r="L550" s="1"/>
  <c r="F420"/>
  <c r="E609"/>
  <c r="H773"/>
  <c r="J773" s="1"/>
  <c r="L773" s="1"/>
  <c r="H658"/>
  <c r="J658" s="1"/>
  <c r="L658" s="1"/>
  <c r="G780"/>
  <c r="I780" s="1"/>
  <c r="K780" s="1"/>
  <c r="G83"/>
  <c r="I83" s="1"/>
  <c r="K83" s="1"/>
  <c r="H229"/>
  <c r="J229" s="1"/>
  <c r="L229" s="1"/>
  <c r="E307"/>
  <c r="G614"/>
  <c r="I614" s="1"/>
  <c r="K614" s="1"/>
  <c r="H239"/>
  <c r="J239" s="1"/>
  <c r="L239" s="1"/>
  <c r="F157"/>
  <c r="H588"/>
  <c r="J588" s="1"/>
  <c r="L588" s="1"/>
  <c r="E73"/>
  <c r="G542"/>
  <c r="I542" s="1"/>
  <c r="K542" s="1"/>
  <c r="H790"/>
  <c r="J790" s="1"/>
  <c r="L790" s="1"/>
  <c r="G49"/>
  <c r="I49" s="1"/>
  <c r="K49" s="1"/>
  <c r="E58"/>
  <c r="H189"/>
  <c r="J189" s="1"/>
  <c r="L189" s="1"/>
  <c r="G202"/>
  <c r="I202" s="1"/>
  <c r="K202" s="1"/>
  <c r="H391"/>
  <c r="J391" s="1"/>
  <c r="L391" s="1"/>
  <c r="G695"/>
  <c r="I695" s="1"/>
  <c r="K695" s="1"/>
  <c r="H60"/>
  <c r="J60" s="1"/>
  <c r="L60" s="1"/>
  <c r="E159"/>
  <c r="H46"/>
  <c r="J46" s="1"/>
  <c r="L46" s="1"/>
  <c r="H807"/>
  <c r="J807" s="1"/>
  <c r="L807" s="1"/>
  <c r="F78"/>
  <c r="H642"/>
  <c r="J642" s="1"/>
  <c r="L642" s="1"/>
  <c r="F204"/>
  <c r="G123"/>
  <c r="I123" s="1"/>
  <c r="K123" s="1"/>
  <c r="G576"/>
  <c r="I576" s="1"/>
  <c r="K576" s="1"/>
  <c r="G744"/>
  <c r="I744" s="1"/>
  <c r="K744" s="1"/>
  <c r="F14"/>
  <c r="H822"/>
  <c r="J822" s="1"/>
  <c r="L822" s="1"/>
  <c r="E445"/>
  <c r="G5"/>
  <c r="I5" s="1"/>
  <c r="K5" s="1"/>
  <c r="H559"/>
  <c r="J559" s="1"/>
  <c r="L559" s="1"/>
  <c r="G243"/>
  <c r="I243" s="1"/>
  <c r="K243" s="1"/>
  <c r="G299"/>
  <c r="I299" s="1"/>
  <c r="K299" s="1"/>
  <c r="G137"/>
  <c r="I137" s="1"/>
  <c r="K137" s="1"/>
  <c r="G821"/>
  <c r="I821" s="1"/>
  <c r="K821" s="1"/>
  <c r="E712"/>
  <c r="E530"/>
  <c r="E52"/>
  <c r="F656"/>
  <c r="G238"/>
  <c r="I238" s="1"/>
  <c r="K238" s="1"/>
  <c r="G423"/>
  <c r="I423" s="1"/>
  <c r="K423" s="1"/>
  <c r="G434"/>
  <c r="I434" s="1"/>
  <c r="K434" s="1"/>
  <c r="H502"/>
  <c r="J502" s="1"/>
  <c r="L502" s="1"/>
  <c r="F670"/>
  <c r="H706"/>
  <c r="J706" s="1"/>
  <c r="L706" s="1"/>
  <c r="G700"/>
  <c r="I700" s="1"/>
  <c r="K700" s="1"/>
  <c r="G621"/>
  <c r="I621" s="1"/>
  <c r="K621" s="1"/>
  <c r="E735"/>
  <c r="H507"/>
  <c r="J507" s="1"/>
  <c r="L507" s="1"/>
  <c r="G317"/>
  <c r="I317" s="1"/>
  <c r="K317" s="1"/>
  <c r="F257"/>
  <c r="H792"/>
  <c r="J792" s="1"/>
  <c r="L792" s="1"/>
  <c r="G340"/>
  <c r="I340" s="1"/>
  <c r="K340" s="1"/>
  <c r="G97"/>
  <c r="I97" s="1"/>
  <c r="K97" s="1"/>
  <c r="H359"/>
  <c r="J359" s="1"/>
  <c r="L359" s="1"/>
  <c r="F456"/>
  <c r="H201"/>
  <c r="J201" s="1"/>
  <c r="L201" s="1"/>
  <c r="H374"/>
  <c r="J374" s="1"/>
  <c r="L374" s="1"/>
  <c r="F460"/>
  <c r="E56"/>
  <c r="H343"/>
  <c r="J343" s="1"/>
  <c r="L343" s="1"/>
  <c r="G557"/>
  <c r="I557" s="1"/>
  <c r="K557" s="1"/>
  <c r="F558"/>
  <c r="F814"/>
  <c r="H88"/>
  <c r="J88" s="1"/>
  <c r="L88" s="1"/>
  <c r="H51"/>
  <c r="J51" s="1"/>
  <c r="L51" s="1"/>
  <c r="G405"/>
  <c r="I405" s="1"/>
  <c r="K405" s="1"/>
  <c r="H532"/>
  <c r="J532" s="1"/>
  <c r="L532" s="1"/>
  <c r="H407"/>
  <c r="J407" s="1"/>
  <c r="L407" s="1"/>
  <c r="G80"/>
  <c r="I80" s="1"/>
  <c r="K80" s="1"/>
  <c r="G110"/>
  <c r="I110" s="1"/>
  <c r="K110" s="1"/>
  <c r="H242"/>
  <c r="J242" s="1"/>
  <c r="L242" s="1"/>
  <c r="E752"/>
  <c r="F139"/>
  <c r="H760"/>
  <c r="J760" s="1"/>
  <c r="L760" s="1"/>
  <c r="G829"/>
  <c r="I829" s="1"/>
  <c r="K829" s="1"/>
  <c r="G353"/>
  <c r="I353" s="1"/>
  <c r="K353" s="1"/>
  <c r="E555"/>
  <c r="E246"/>
  <c r="E820"/>
  <c r="E408"/>
  <c r="H766"/>
  <c r="J766" s="1"/>
  <c r="L766" s="1"/>
  <c r="E310"/>
  <c r="E571"/>
  <c r="H714"/>
  <c r="J714" s="1"/>
  <c r="L714" s="1"/>
  <c r="G191"/>
  <c r="I191" s="1"/>
  <c r="K191" s="1"/>
  <c r="F498"/>
  <c r="H45"/>
  <c r="J45" s="1"/>
  <c r="L45" s="1"/>
  <c r="G34"/>
  <c r="I34" s="1"/>
  <c r="K34" s="1"/>
  <c r="G427"/>
  <c r="I427" s="1"/>
  <c r="K427" s="1"/>
  <c r="H739"/>
  <c r="J739" s="1"/>
  <c r="L739" s="1"/>
  <c r="E611"/>
  <c r="H660"/>
  <c r="J660" s="1"/>
  <c r="L660" s="1"/>
  <c r="E326"/>
  <c r="H267"/>
  <c r="J267" s="1"/>
  <c r="L267" s="1"/>
  <c r="G126"/>
  <c r="I126" s="1"/>
  <c r="K126" s="1"/>
  <c r="F505"/>
  <c r="E239"/>
  <c r="E355"/>
  <c r="H450"/>
  <c r="J450" s="1"/>
  <c r="L450" s="1"/>
  <c r="G789"/>
  <c r="I789" s="1"/>
  <c r="K789" s="1"/>
  <c r="E790"/>
  <c r="G791"/>
  <c r="I791" s="1"/>
  <c r="K791" s="1"/>
  <c r="G453"/>
  <c r="I453" s="1"/>
  <c r="K453" s="1"/>
  <c r="G534"/>
  <c r="I534" s="1"/>
  <c r="K534" s="1"/>
  <c r="G121"/>
  <c r="I121" s="1"/>
  <c r="K121" s="1"/>
  <c r="G631"/>
  <c r="I631" s="1"/>
  <c r="K631" s="1"/>
  <c r="H389"/>
  <c r="J389" s="1"/>
  <c r="L389" s="1"/>
  <c r="G798"/>
  <c r="I798" s="1"/>
  <c r="K798" s="1"/>
  <c r="F645"/>
  <c r="H583"/>
  <c r="J583" s="1"/>
  <c r="L583" s="1"/>
  <c r="G394"/>
  <c r="I394" s="1"/>
  <c r="K394" s="1"/>
  <c r="F669"/>
  <c r="H305"/>
  <c r="J305" s="1"/>
  <c r="L305" s="1"/>
  <c r="G759"/>
  <c r="I759" s="1"/>
  <c r="K759" s="1"/>
  <c r="G742"/>
  <c r="I742" s="1"/>
  <c r="K742" s="1"/>
  <c r="H168"/>
  <c r="J168" s="1"/>
  <c r="L168" s="1"/>
  <c r="G701"/>
  <c r="I701" s="1"/>
  <c r="K701" s="1"/>
  <c r="E414"/>
  <c r="G772"/>
  <c r="I772" s="1"/>
  <c r="K772" s="1"/>
  <c r="E207"/>
  <c r="F482"/>
  <c r="G711"/>
  <c r="I711" s="1"/>
  <c r="K711" s="1"/>
  <c r="G96"/>
  <c r="I96" s="1"/>
  <c r="K96" s="1"/>
  <c r="F464"/>
  <c r="F608"/>
  <c r="E586"/>
  <c r="G675"/>
  <c r="I675" s="1"/>
  <c r="K675" s="1"/>
  <c r="H782"/>
  <c r="J782" s="1"/>
  <c r="L782" s="1"/>
  <c r="G244"/>
  <c r="I244" s="1"/>
  <c r="K244" s="1"/>
  <c r="G589"/>
  <c r="I589" s="1"/>
  <c r="K589" s="1"/>
  <c r="H402"/>
  <c r="J402" s="1"/>
  <c r="L402" s="1"/>
  <c r="G426"/>
  <c r="I426" s="1"/>
  <c r="K426" s="1"/>
  <c r="G788"/>
  <c r="I788" s="1"/>
  <c r="K788" s="1"/>
  <c r="H687"/>
  <c r="J687" s="1"/>
  <c r="L687" s="1"/>
  <c r="E485"/>
  <c r="G593"/>
  <c r="I593" s="1"/>
  <c r="K593" s="1"/>
  <c r="G300"/>
  <c r="I300" s="1"/>
  <c r="K300" s="1"/>
  <c r="E245"/>
  <c r="G493"/>
  <c r="I493" s="1"/>
  <c r="K493" s="1"/>
  <c r="E511"/>
  <c r="G499"/>
  <c r="I499" s="1"/>
  <c r="K499" s="1"/>
  <c r="H625"/>
  <c r="J625" s="1"/>
  <c r="L625" s="1"/>
  <c r="H35"/>
  <c r="J35" s="1"/>
  <c r="L35" s="1"/>
  <c r="F321"/>
  <c r="H341"/>
  <c r="J341" s="1"/>
  <c r="L341" s="1"/>
  <c r="G458"/>
  <c r="I458" s="1"/>
  <c r="K458" s="1"/>
  <c r="H360"/>
  <c r="J360" s="1"/>
  <c r="L360" s="1"/>
  <c r="G164"/>
  <c r="I164" s="1"/>
  <c r="K164" s="1"/>
  <c r="G460"/>
  <c r="I460" s="1"/>
  <c r="K460" s="1"/>
  <c r="E801"/>
  <c r="G600"/>
  <c r="I600" s="1"/>
  <c r="K600" s="1"/>
  <c r="H802"/>
  <c r="J802" s="1"/>
  <c r="L802" s="1"/>
  <c r="F635"/>
  <c r="E694"/>
  <c r="H803"/>
  <c r="J803" s="1"/>
  <c r="L803" s="1"/>
  <c r="G159"/>
  <c r="I159" s="1"/>
  <c r="K159" s="1"/>
  <c r="H18"/>
  <c r="J18" s="1"/>
  <c r="L18" s="1"/>
  <c r="H70"/>
  <c r="J70" s="1"/>
  <c r="L70" s="1"/>
  <c r="G276"/>
  <c r="I276" s="1"/>
  <c r="K276" s="1"/>
  <c r="E290"/>
  <c r="F129"/>
  <c r="E805"/>
  <c r="F697"/>
  <c r="G808"/>
  <c r="I808" s="1"/>
  <c r="K808" s="1"/>
  <c r="H828"/>
  <c r="J828" s="1"/>
  <c r="L828" s="1"/>
  <c r="F432"/>
  <c r="H524"/>
  <c r="J524" s="1"/>
  <c r="L524" s="1"/>
  <c r="G42"/>
  <c r="I42" s="1"/>
  <c r="K42" s="1"/>
  <c r="F364"/>
  <c r="G369"/>
  <c r="I369" s="1"/>
  <c r="K369" s="1"/>
  <c r="E43"/>
  <c r="F745"/>
  <c r="H748"/>
  <c r="J748" s="1"/>
  <c r="L748" s="1"/>
  <c r="G294"/>
  <c r="I294" s="1"/>
  <c r="K294" s="1"/>
  <c r="H736"/>
  <c r="J736" s="1"/>
  <c r="L736" s="1"/>
  <c r="G330"/>
  <c r="I330" s="1"/>
  <c r="K330" s="1"/>
  <c r="H598"/>
  <c r="J598" s="1"/>
  <c r="L598" s="1"/>
  <c r="E212"/>
  <c r="E133"/>
  <c r="H29"/>
  <c r="J29" s="1"/>
  <c r="L29" s="1"/>
  <c r="E76"/>
  <c r="E565"/>
  <c r="F144"/>
  <c r="E153"/>
  <c r="F804"/>
  <c r="G28"/>
  <c r="I28" s="1"/>
  <c r="K28" s="1"/>
  <c r="H548"/>
  <c r="J548" s="1"/>
  <c r="L548" s="1"/>
  <c r="E342"/>
  <c r="E696"/>
  <c r="E807"/>
  <c r="H50"/>
  <c r="J50" s="1"/>
  <c r="L50" s="1"/>
  <c r="E233"/>
  <c r="H38"/>
  <c r="J38" s="1"/>
  <c r="L38" s="1"/>
  <c r="G459"/>
  <c r="I459" s="1"/>
  <c r="K459" s="1"/>
  <c r="F161"/>
  <c r="F143"/>
  <c r="G645"/>
  <c r="I645" s="1"/>
  <c r="K645" s="1"/>
  <c r="G154"/>
  <c r="I154" s="1"/>
  <c r="K154" s="1"/>
  <c r="H154"/>
  <c r="J154" s="1"/>
  <c r="L154" s="1"/>
  <c r="F552"/>
  <c r="E552"/>
  <c r="H767"/>
  <c r="J767" s="1"/>
  <c r="L767" s="1"/>
  <c r="G767"/>
  <c r="I767" s="1"/>
  <c r="K767" s="1"/>
  <c r="G218"/>
  <c r="I218" s="1"/>
  <c r="K218" s="1"/>
  <c r="H218"/>
  <c r="J218" s="1"/>
  <c r="L218" s="1"/>
  <c r="H120"/>
  <c r="J120" s="1"/>
  <c r="L120" s="1"/>
  <c r="G120"/>
  <c r="I120" s="1"/>
  <c r="K120" s="1"/>
  <c r="G68"/>
  <c r="I68" s="1"/>
  <c r="K68" s="1"/>
  <c r="G721"/>
  <c r="I721" s="1"/>
  <c r="K721" s="1"/>
  <c r="E8"/>
  <c r="E181"/>
  <c r="G445"/>
  <c r="I445" s="1"/>
  <c r="K445" s="1"/>
  <c r="H98"/>
  <c r="J98" s="1"/>
  <c r="L98" s="1"/>
  <c r="G99"/>
  <c r="I99" s="1"/>
  <c r="K99" s="1"/>
  <c r="H602"/>
  <c r="J602" s="1"/>
  <c r="L602" s="1"/>
  <c r="H755"/>
  <c r="J755" s="1"/>
  <c r="L755" s="1"/>
  <c r="G533"/>
  <c r="I533" s="1"/>
  <c r="K533" s="1"/>
  <c r="H65"/>
  <c r="J65" s="1"/>
  <c r="L65" s="1"/>
  <c r="F757"/>
  <c r="G488"/>
  <c r="I488" s="1"/>
  <c r="K488" s="1"/>
  <c r="G717"/>
  <c r="I717" s="1"/>
  <c r="K717" s="1"/>
  <c r="G437"/>
  <c r="I437" s="1"/>
  <c r="K437" s="1"/>
  <c r="E730"/>
  <c r="H556"/>
  <c r="J556" s="1"/>
  <c r="L556" s="1"/>
  <c r="G556"/>
  <c r="I556" s="1"/>
  <c r="K556" s="1"/>
  <c r="H770"/>
  <c r="J770" s="1"/>
  <c r="L770" s="1"/>
  <c r="G770"/>
  <c r="I770" s="1"/>
  <c r="K770" s="1"/>
  <c r="E112"/>
  <c r="E768"/>
  <c r="F768"/>
  <c r="E577"/>
  <c r="F577"/>
  <c r="G539"/>
  <c r="I539" s="1"/>
  <c r="K539" s="1"/>
  <c r="H539"/>
  <c r="J539" s="1"/>
  <c r="L539" s="1"/>
  <c r="H348"/>
  <c r="J348" s="1"/>
  <c r="L348" s="1"/>
  <c r="G348"/>
  <c r="I348" s="1"/>
  <c r="K348" s="1"/>
  <c r="H67"/>
  <c r="J67" s="1"/>
  <c r="L67" s="1"/>
  <c r="H462"/>
  <c r="J462" s="1"/>
  <c r="L462" s="1"/>
  <c r="E66"/>
  <c r="E720"/>
  <c r="E592"/>
  <c r="F551"/>
  <c r="F412"/>
  <c r="E328"/>
  <c r="F447"/>
  <c r="F750"/>
  <c r="E115"/>
  <c r="E652"/>
  <c r="E689"/>
  <c r="F758"/>
  <c r="E718"/>
  <c r="E264"/>
  <c r="F264"/>
  <c r="H384"/>
  <c r="J384" s="1"/>
  <c r="L384" s="1"/>
  <c r="G228"/>
  <c r="I228" s="1"/>
  <c r="K228" s="1"/>
  <c r="H228"/>
  <c r="J228" s="1"/>
  <c r="L228" s="1"/>
  <c r="H112"/>
  <c r="J112" s="1"/>
  <c r="L112" s="1"/>
  <c r="G112"/>
  <c r="I112" s="1"/>
  <c r="K112" s="1"/>
  <c r="F741"/>
  <c r="E741"/>
  <c r="F764"/>
  <c r="E764"/>
  <c r="E22"/>
  <c r="F22"/>
  <c r="E399"/>
  <c r="F399"/>
  <c r="E255"/>
  <c r="F255"/>
  <c r="F350"/>
  <c r="E350"/>
  <c r="E731"/>
  <c r="F731"/>
  <c r="H119"/>
  <c r="J119" s="1"/>
  <c r="L119" s="1"/>
  <c r="G119"/>
  <c r="I119" s="1"/>
  <c r="K119" s="1"/>
  <c r="H761"/>
  <c r="J761" s="1"/>
  <c r="L761" s="1"/>
  <c r="G761"/>
  <c r="I761" s="1"/>
  <c r="K761" s="1"/>
  <c r="E167"/>
  <c r="F167"/>
  <c r="H414"/>
  <c r="J414" s="1"/>
  <c r="L414" s="1"/>
  <c r="G414"/>
  <c r="I414" s="1"/>
  <c r="K414" s="1"/>
  <c r="H386"/>
  <c r="J386" s="1"/>
  <c r="L386" s="1"/>
  <c r="G386"/>
  <c r="I386" s="1"/>
  <c r="K386" s="1"/>
  <c r="F71"/>
  <c r="E71"/>
  <c r="F173"/>
  <c r="E173"/>
  <c r="F605"/>
  <c r="E605"/>
  <c r="E553"/>
  <c r="H174"/>
  <c r="J174" s="1"/>
  <c r="L174" s="1"/>
  <c r="G435"/>
  <c r="I435" s="1"/>
  <c r="K435" s="1"/>
  <c r="E221"/>
  <c r="G406"/>
  <c r="I406" s="1"/>
  <c r="K406" s="1"/>
  <c r="E711"/>
  <c r="E714"/>
  <c r="E96"/>
  <c r="E45"/>
  <c r="G603"/>
  <c r="I603" s="1"/>
  <c r="K603" s="1"/>
  <c r="E251"/>
  <c r="G222"/>
  <c r="I222" s="1"/>
  <c r="K222" s="1"/>
  <c r="H396"/>
  <c r="J396" s="1"/>
  <c r="L396" s="1"/>
  <c r="G607"/>
  <c r="I607" s="1"/>
  <c r="K607" s="1"/>
  <c r="G597"/>
  <c r="I597" s="1"/>
  <c r="K597" s="1"/>
  <c r="H421"/>
  <c r="J421" s="1"/>
  <c r="L421" s="1"/>
  <c r="G422"/>
  <c r="I422" s="1"/>
  <c r="K422" s="1"/>
  <c r="G570"/>
  <c r="I570" s="1"/>
  <c r="K570" s="1"/>
  <c r="G613"/>
  <c r="I613" s="1"/>
  <c r="K613" s="1"/>
  <c r="E780"/>
  <c r="F662"/>
  <c r="F150"/>
  <c r="G664"/>
  <c r="I664" s="1"/>
  <c r="K664" s="1"/>
  <c r="G200"/>
  <c r="I200" s="1"/>
  <c r="K200" s="1"/>
  <c r="G546"/>
  <c r="I546" s="1"/>
  <c r="K546" s="1"/>
  <c r="H345"/>
  <c r="J345" s="1"/>
  <c r="L345" s="1"/>
  <c r="E502"/>
  <c r="F470"/>
  <c r="E234"/>
  <c r="G213"/>
  <c r="I213" s="1"/>
  <c r="K213" s="1"/>
  <c r="H288"/>
  <c r="J288" s="1"/>
  <c r="L288" s="1"/>
  <c r="F155"/>
  <c r="E473"/>
  <c r="G442"/>
  <c r="I442" s="1"/>
  <c r="K442" s="1"/>
  <c r="H296"/>
  <c r="J296" s="1"/>
  <c r="L296" s="1"/>
  <c r="F587"/>
  <c r="E584"/>
  <c r="G382"/>
  <c r="I382" s="1"/>
  <c r="K382" s="1"/>
  <c r="G162"/>
  <c r="I162" s="1"/>
  <c r="K162" s="1"/>
  <c r="G547"/>
  <c r="I547" s="1"/>
  <c r="K547" s="1"/>
  <c r="F536"/>
  <c r="G274"/>
  <c r="I274" s="1"/>
  <c r="K274" s="1"/>
  <c r="G722"/>
  <c r="I722" s="1"/>
  <c r="K722" s="1"/>
  <c r="G723"/>
  <c r="I723" s="1"/>
  <c r="K723" s="1"/>
  <c r="F424"/>
  <c r="H786"/>
  <c r="J786" s="1"/>
  <c r="L786" s="1"/>
  <c r="H679"/>
  <c r="J679" s="1"/>
  <c r="L679" s="1"/>
  <c r="H619"/>
  <c r="J619" s="1"/>
  <c r="L619" s="1"/>
  <c r="F622"/>
  <c r="E622"/>
  <c r="G10"/>
  <c r="I10" s="1"/>
  <c r="K10" s="1"/>
  <c r="H10"/>
  <c r="J10" s="1"/>
  <c r="L10" s="1"/>
  <c r="E526"/>
  <c r="F526"/>
  <c r="F403"/>
  <c r="H282"/>
  <c r="J282" s="1"/>
  <c r="L282" s="1"/>
  <c r="G282"/>
  <c r="I282" s="1"/>
  <c r="K282" s="1"/>
  <c r="G398"/>
  <c r="I398" s="1"/>
  <c r="K398" s="1"/>
  <c r="H247"/>
  <c r="J247" s="1"/>
  <c r="L247" s="1"/>
  <c r="F199"/>
  <c r="E208"/>
  <c r="F223"/>
  <c r="G206"/>
  <c r="I206" s="1"/>
  <c r="K206" s="1"/>
  <c r="E490"/>
  <c r="G48"/>
  <c r="I48" s="1"/>
  <c r="K48" s="1"/>
  <c r="H184"/>
  <c r="J184" s="1"/>
  <c r="L184" s="1"/>
  <c r="G185"/>
  <c r="I185" s="1"/>
  <c r="K185" s="1"/>
  <c r="G269"/>
  <c r="I269" s="1"/>
  <c r="K269" s="1"/>
  <c r="G672"/>
  <c r="I672" s="1"/>
  <c r="K672" s="1"/>
  <c r="F673"/>
  <c r="G774"/>
  <c r="I774" s="1"/>
  <c r="K774" s="1"/>
  <c r="E657"/>
  <c r="E658"/>
  <c r="E660"/>
  <c r="E529"/>
  <c r="G662"/>
  <c r="I662" s="1"/>
  <c r="K662" s="1"/>
  <c r="G150"/>
  <c r="I150" s="1"/>
  <c r="K150" s="1"/>
  <c r="G663"/>
  <c r="I663" s="1"/>
  <c r="K663" s="1"/>
  <c r="F675"/>
  <c r="H783"/>
  <c r="J783" s="1"/>
  <c r="L783" s="1"/>
  <c r="E267"/>
  <c r="F291"/>
  <c r="E387"/>
  <c r="G665"/>
  <c r="I665" s="1"/>
  <c r="K665" s="1"/>
  <c r="G339"/>
  <c r="I339" s="1"/>
  <c r="K339" s="1"/>
  <c r="G617"/>
  <c r="I617" s="1"/>
  <c r="K617" s="1"/>
  <c r="H400"/>
  <c r="J400" s="1"/>
  <c r="L400" s="1"/>
  <c r="G73"/>
  <c r="I73" s="1"/>
  <c r="K73" s="1"/>
  <c r="E158"/>
  <c r="E9"/>
  <c r="G36"/>
  <c r="I36" s="1"/>
  <c r="K36" s="1"/>
  <c r="E491"/>
  <c r="F249"/>
  <c r="E250"/>
  <c r="H693"/>
  <c r="J693" s="1"/>
  <c r="L693" s="1"/>
  <c r="E287"/>
  <c r="E377"/>
  <c r="F549"/>
  <c r="E683"/>
  <c r="F426"/>
  <c r="F428"/>
  <c r="E428"/>
  <c r="G106"/>
  <c r="I106" s="1"/>
  <c r="K106" s="1"/>
  <c r="G451"/>
  <c r="I451" s="1"/>
  <c r="K451" s="1"/>
  <c r="H451"/>
  <c r="J451" s="1"/>
  <c r="L451" s="1"/>
  <c r="F443"/>
  <c r="E443"/>
  <c r="E734"/>
  <c r="F734"/>
  <c r="E281"/>
  <c r="F281"/>
  <c r="G403"/>
  <c r="I403" s="1"/>
  <c r="K403" s="1"/>
  <c r="H403"/>
  <c r="J403" s="1"/>
  <c r="L403" s="1"/>
  <c r="E222"/>
  <c r="E238"/>
  <c r="F53"/>
  <c r="F434"/>
  <c r="F126"/>
  <c r="F614"/>
  <c r="F589"/>
  <c r="E830"/>
  <c r="F830"/>
  <c r="E395"/>
  <c r="F395"/>
  <c r="F194"/>
  <c r="E194"/>
  <c r="G485"/>
  <c r="I485" s="1"/>
  <c r="K485" s="1"/>
  <c r="H485"/>
  <c r="J485" s="1"/>
  <c r="L485" s="1"/>
  <c r="E827"/>
  <c r="F827"/>
  <c r="F271"/>
  <c r="E271"/>
  <c r="E570"/>
  <c r="F200"/>
  <c r="F546"/>
  <c r="F213"/>
  <c r="F442"/>
  <c r="F382"/>
  <c r="E156"/>
  <c r="F156"/>
  <c r="F620"/>
  <c r="E620"/>
  <c r="F789"/>
  <c r="E789"/>
  <c r="G735"/>
  <c r="I735" s="1"/>
  <c r="K735" s="1"/>
  <c r="H735"/>
  <c r="J735" s="1"/>
  <c r="L735" s="1"/>
  <c r="H409"/>
  <c r="J409" s="1"/>
  <c r="L409" s="1"/>
  <c r="G409"/>
  <c r="I409" s="1"/>
  <c r="K409" s="1"/>
  <c r="F513"/>
  <c r="H514"/>
  <c r="J514" s="1"/>
  <c r="L514" s="1"/>
  <c r="G19"/>
  <c r="I19" s="1"/>
  <c r="K19" s="1"/>
  <c r="G456"/>
  <c r="I456" s="1"/>
  <c r="K456" s="1"/>
  <c r="F625"/>
  <c r="H596"/>
  <c r="J596" s="1"/>
  <c r="L596" s="1"/>
  <c r="H626"/>
  <c r="J626" s="1"/>
  <c r="L626" s="1"/>
  <c r="F121"/>
  <c r="H74"/>
  <c r="J74" s="1"/>
  <c r="L74" s="1"/>
  <c r="H629"/>
  <c r="J629" s="1"/>
  <c r="L629" s="1"/>
  <c r="G715"/>
  <c r="I715" s="1"/>
  <c r="K715" s="1"/>
  <c r="E630"/>
  <c r="E716"/>
  <c r="F346"/>
  <c r="H172"/>
  <c r="J172" s="1"/>
  <c r="L172" s="1"/>
  <c r="G87"/>
  <c r="I87" s="1"/>
  <c r="K87" s="1"/>
  <c r="E582"/>
  <c r="G298"/>
  <c r="I298" s="1"/>
  <c r="K298" s="1"/>
  <c r="E516"/>
  <c r="G561"/>
  <c r="I561" s="1"/>
  <c r="K561" s="1"/>
  <c r="F682"/>
  <c r="E31"/>
  <c r="F388"/>
  <c r="H594"/>
  <c r="J594" s="1"/>
  <c r="L594" s="1"/>
  <c r="E308"/>
  <c r="F122"/>
  <c r="F164"/>
  <c r="E600"/>
  <c r="G211"/>
  <c r="I211" s="1"/>
  <c r="K211" s="1"/>
  <c r="G133"/>
  <c r="I133" s="1"/>
  <c r="K133" s="1"/>
  <c r="H694"/>
  <c r="J694" s="1"/>
  <c r="L694" s="1"/>
  <c r="H332"/>
  <c r="J332" s="1"/>
  <c r="L332" s="1"/>
  <c r="H55"/>
  <c r="J55" s="1"/>
  <c r="L55" s="1"/>
  <c r="E638"/>
  <c r="H639"/>
  <c r="J639" s="1"/>
  <c r="L639" s="1"/>
  <c r="F77"/>
  <c r="F93"/>
  <c r="F810"/>
  <c r="H312"/>
  <c r="J312" s="1"/>
  <c r="L312" s="1"/>
  <c r="G812"/>
  <c r="I812" s="1"/>
  <c r="K812" s="1"/>
  <c r="G566"/>
  <c r="I566" s="1"/>
  <c r="K566" s="1"/>
  <c r="H21"/>
  <c r="J21" s="1"/>
  <c r="L21" s="1"/>
  <c r="H125"/>
  <c r="J125" s="1"/>
  <c r="L125" s="1"/>
  <c r="G497"/>
  <c r="I497" s="1"/>
  <c r="K497" s="1"/>
  <c r="F37"/>
  <c r="E166"/>
  <c r="E32"/>
  <c r="H480"/>
  <c r="J480" s="1"/>
  <c r="L480" s="1"/>
  <c r="H433"/>
  <c r="J433" s="1"/>
  <c r="L433" s="1"/>
  <c r="H816"/>
  <c r="J816" s="1"/>
  <c r="L816" s="1"/>
  <c r="F44"/>
  <c r="G226"/>
  <c r="I226" s="1"/>
  <c r="K226" s="1"/>
  <c r="F823"/>
  <c r="E746"/>
  <c r="F35"/>
  <c r="G646"/>
  <c r="I646" s="1"/>
  <c r="K646" s="1"/>
  <c r="F596"/>
  <c r="F289"/>
  <c r="E433"/>
  <c r="H823"/>
  <c r="J823" s="1"/>
  <c r="L823" s="1"/>
  <c r="F306"/>
  <c r="H746"/>
  <c r="J746" s="1"/>
  <c r="L746" s="1"/>
  <c r="E507"/>
  <c r="F27"/>
  <c r="F593"/>
  <c r="G311"/>
  <c r="I311" s="1"/>
  <c r="K311" s="1"/>
  <c r="H289"/>
  <c r="J289" s="1"/>
  <c r="L289" s="1"/>
  <c r="G378"/>
  <c r="I378" s="1"/>
  <c r="K378" s="1"/>
  <c r="G186"/>
  <c r="I186" s="1"/>
  <c r="K186" s="1"/>
  <c r="E111"/>
  <c r="G796"/>
  <c r="I796" s="1"/>
  <c r="K796" s="1"/>
  <c r="G372"/>
  <c r="I372" s="1"/>
  <c r="K372" s="1"/>
  <c r="G371"/>
  <c r="I371" s="1"/>
  <c r="K371" s="1"/>
  <c r="E114"/>
  <c r="G24"/>
  <c r="I24" s="1"/>
  <c r="K24" s="1"/>
  <c r="F147"/>
  <c r="F337"/>
  <c r="F62"/>
  <c r="E182"/>
  <c r="F444"/>
  <c r="H163"/>
  <c r="J163" s="1"/>
  <c r="L163" s="1"/>
  <c r="F165"/>
  <c r="F108"/>
  <c r="G233"/>
  <c r="I233" s="1"/>
  <c r="K233" s="1"/>
  <c r="H809"/>
  <c r="J809" s="1"/>
  <c r="L809" s="1"/>
  <c r="H236"/>
  <c r="J236" s="1"/>
  <c r="L236" s="1"/>
  <c r="H811"/>
  <c r="J811" s="1"/>
  <c r="L811" s="1"/>
  <c r="H640"/>
  <c r="J640" s="1"/>
  <c r="L640" s="1"/>
  <c r="E667"/>
  <c r="F643"/>
  <c r="G525"/>
  <c r="I525" s="1"/>
  <c r="K525" s="1"/>
  <c r="E496"/>
  <c r="H517"/>
  <c r="J517" s="1"/>
  <c r="L517" s="1"/>
  <c r="G148"/>
  <c r="I148" s="1"/>
  <c r="K148" s="1"/>
  <c r="G149"/>
  <c r="I149" s="1"/>
  <c r="K149" s="1"/>
  <c r="G263"/>
  <c r="I263" s="1"/>
  <c r="K263" s="1"/>
  <c r="E79"/>
  <c r="F285"/>
  <c r="E277"/>
  <c r="H205"/>
  <c r="J205" s="1"/>
  <c r="L205" s="1"/>
  <c r="G30"/>
  <c r="I30" s="1"/>
  <c r="K30" s="1"/>
  <c r="F104"/>
  <c r="F822"/>
  <c r="H81"/>
  <c r="J81" s="1"/>
  <c r="L81" s="1"/>
  <c r="E329"/>
  <c r="H273"/>
  <c r="J273" s="1"/>
  <c r="L273" s="1"/>
  <c r="F82"/>
  <c r="G66"/>
  <c r="I66" s="1"/>
  <c r="K66" s="1"/>
  <c r="H720"/>
  <c r="J720" s="1"/>
  <c r="L720" s="1"/>
  <c r="H8"/>
  <c r="J8" s="1"/>
  <c r="L8" s="1"/>
  <c r="G446"/>
  <c r="I446" s="1"/>
  <c r="K446" s="1"/>
  <c r="E98"/>
  <c r="E109"/>
  <c r="F481"/>
  <c r="G752"/>
  <c r="I752" s="1"/>
  <c r="K752" s="1"/>
  <c r="H754"/>
  <c r="J754" s="1"/>
  <c r="L754" s="1"/>
  <c r="G753"/>
  <c r="I753" s="1"/>
  <c r="K753" s="1"/>
  <c r="E755"/>
  <c r="E463"/>
  <c r="G329"/>
  <c r="I329" s="1"/>
  <c r="K329" s="1"/>
  <c r="F5"/>
  <c r="E6"/>
  <c r="H318"/>
  <c r="J318" s="1"/>
  <c r="L318" s="1"/>
  <c r="G757"/>
  <c r="I757" s="1"/>
  <c r="K757" s="1"/>
  <c r="G115"/>
  <c r="I115" s="1"/>
  <c r="K115" s="1"/>
  <c r="H652"/>
  <c r="J652" s="1"/>
  <c r="L652" s="1"/>
  <c r="E437"/>
  <c r="G448"/>
  <c r="I448" s="1"/>
  <c r="K448" s="1"/>
  <c r="E351"/>
  <c r="G352"/>
  <c r="I352" s="1"/>
  <c r="K352" s="1"/>
  <c r="E353"/>
  <c r="G354"/>
  <c r="I354" s="1"/>
  <c r="K354" s="1"/>
  <c r="E154"/>
  <c r="G375"/>
  <c r="I375" s="1"/>
  <c r="K375" s="1"/>
  <c r="E117"/>
  <c r="H763"/>
  <c r="J763" s="1"/>
  <c r="L763" s="1"/>
  <c r="G765"/>
  <c r="I765" s="1"/>
  <c r="K765" s="1"/>
  <c r="F216"/>
  <c r="E701"/>
  <c r="G577"/>
  <c r="I577" s="1"/>
  <c r="K577" s="1"/>
  <c r="E579"/>
  <c r="G578"/>
  <c r="I578" s="1"/>
  <c r="K578" s="1"/>
  <c r="F266"/>
  <c r="E417"/>
  <c r="E416"/>
  <c r="G737"/>
  <c r="I737" s="1"/>
  <c r="K737" s="1"/>
  <c r="H737"/>
  <c r="J737" s="1"/>
  <c r="L737" s="1"/>
  <c r="G304"/>
  <c r="I304" s="1"/>
  <c r="K304" s="1"/>
  <c r="H304"/>
  <c r="J304" s="1"/>
  <c r="L304" s="1"/>
  <c r="E386"/>
  <c r="H71"/>
  <c r="J71" s="1"/>
  <c r="L71" s="1"/>
  <c r="G71"/>
  <c r="I71" s="1"/>
  <c r="K71" s="1"/>
  <c r="H254"/>
  <c r="J254" s="1"/>
  <c r="L254" s="1"/>
  <c r="F219"/>
  <c r="E219"/>
  <c r="F174"/>
  <c r="E174"/>
  <c r="H320"/>
  <c r="J320" s="1"/>
  <c r="L320" s="1"/>
  <c r="G320"/>
  <c r="I320" s="1"/>
  <c r="K320" s="1"/>
  <c r="F320"/>
  <c r="E418"/>
  <c r="H606"/>
  <c r="J606" s="1"/>
  <c r="L606" s="1"/>
  <c r="E710"/>
  <c r="F710"/>
  <c r="H192"/>
  <c r="J192" s="1"/>
  <c r="L192" s="1"/>
  <c r="G192"/>
  <c r="I192" s="1"/>
  <c r="K192" s="1"/>
  <c r="G484"/>
  <c r="I484" s="1"/>
  <c r="K484" s="1"/>
  <c r="H484"/>
  <c r="J484" s="1"/>
  <c r="L484" s="1"/>
  <c r="F685"/>
  <c r="E67"/>
  <c r="F7"/>
  <c r="G592"/>
  <c r="I592" s="1"/>
  <c r="K592" s="1"/>
  <c r="H293"/>
  <c r="J293" s="1"/>
  <c r="L293" s="1"/>
  <c r="F370"/>
  <c r="G181"/>
  <c r="I181" s="1"/>
  <c r="K181" s="1"/>
  <c r="H328"/>
  <c r="J328" s="1"/>
  <c r="L328" s="1"/>
  <c r="E99"/>
  <c r="E110"/>
  <c r="E142"/>
  <c r="F749"/>
  <c r="E533"/>
  <c r="F554"/>
  <c r="E756"/>
  <c r="H284"/>
  <c r="J284" s="1"/>
  <c r="L284" s="1"/>
  <c r="G12"/>
  <c r="I12" s="1"/>
  <c r="K12" s="1"/>
  <c r="E137"/>
  <c r="F489"/>
  <c r="G689"/>
  <c r="I689" s="1"/>
  <c r="K689" s="1"/>
  <c r="H718"/>
  <c r="J718" s="1"/>
  <c r="L718" s="1"/>
  <c r="G731"/>
  <c r="I731" s="1"/>
  <c r="K731" s="1"/>
  <c r="G264"/>
  <c r="I264" s="1"/>
  <c r="K264" s="1"/>
  <c r="G227"/>
  <c r="I227" s="1"/>
  <c r="K227" s="1"/>
  <c r="E119"/>
  <c r="H552"/>
  <c r="J552" s="1"/>
  <c r="L552" s="1"/>
  <c r="G820"/>
  <c r="I820" s="1"/>
  <c r="K820" s="1"/>
  <c r="E118"/>
  <c r="G117"/>
  <c r="I117" s="1"/>
  <c r="K117" s="1"/>
  <c r="F761"/>
  <c r="E767"/>
  <c r="H762"/>
  <c r="J762" s="1"/>
  <c r="L762" s="1"/>
  <c r="G768"/>
  <c r="I768" s="1"/>
  <c r="K768" s="1"/>
  <c r="E385"/>
  <c r="H521"/>
  <c r="J521" s="1"/>
  <c r="L521" s="1"/>
  <c r="F168"/>
  <c r="E168"/>
  <c r="G579"/>
  <c r="I579" s="1"/>
  <c r="K579" s="1"/>
  <c r="H579"/>
  <c r="J579" s="1"/>
  <c r="L579" s="1"/>
  <c r="H702"/>
  <c r="J702" s="1"/>
  <c r="L702" s="1"/>
  <c r="G417"/>
  <c r="I417" s="1"/>
  <c r="K417" s="1"/>
  <c r="H417"/>
  <c r="J417" s="1"/>
  <c r="L417" s="1"/>
  <c r="G416"/>
  <c r="I416" s="1"/>
  <c r="K416" s="1"/>
  <c r="H416"/>
  <c r="J416" s="1"/>
  <c r="L416" s="1"/>
  <c r="H310"/>
  <c r="J310" s="1"/>
  <c r="L310" s="1"/>
  <c r="G310"/>
  <c r="I310" s="1"/>
  <c r="K310" s="1"/>
  <c r="F120"/>
  <c r="E654"/>
  <c r="F654"/>
  <c r="G418"/>
  <c r="I418" s="1"/>
  <c r="K418" s="1"/>
  <c r="H418"/>
  <c r="J418" s="1"/>
  <c r="L418" s="1"/>
  <c r="H221"/>
  <c r="J221" s="1"/>
  <c r="L221" s="1"/>
  <c r="G221"/>
  <c r="I221" s="1"/>
  <c r="K221" s="1"/>
  <c r="F94"/>
  <c r="E94"/>
  <c r="E243"/>
  <c r="E759"/>
  <c r="E829"/>
  <c r="E556"/>
  <c r="E375"/>
  <c r="F765"/>
  <c r="E742"/>
  <c r="E563"/>
  <c r="F563"/>
  <c r="F349"/>
  <c r="E349"/>
  <c r="H350"/>
  <c r="J350" s="1"/>
  <c r="L350" s="1"/>
  <c r="G350"/>
  <c r="I350" s="1"/>
  <c r="K350" s="1"/>
  <c r="G712"/>
  <c r="I712" s="1"/>
  <c r="K712" s="1"/>
  <c r="H712"/>
  <c r="J712" s="1"/>
  <c r="L712" s="1"/>
  <c r="E91"/>
  <c r="F91"/>
  <c r="E352"/>
  <c r="E770"/>
  <c r="E821"/>
  <c r="E604"/>
  <c r="F604"/>
  <c r="E415"/>
  <c r="F415"/>
  <c r="H173"/>
  <c r="J173" s="1"/>
  <c r="L173" s="1"/>
  <c r="G173"/>
  <c r="I173" s="1"/>
  <c r="K173" s="1"/>
  <c r="E436"/>
  <c r="F436"/>
  <c r="G726"/>
  <c r="I726" s="1"/>
  <c r="K726" s="1"/>
  <c r="H726"/>
  <c r="J726" s="1"/>
  <c r="L726" s="1"/>
  <c r="G713"/>
  <c r="I713" s="1"/>
  <c r="K713" s="1"/>
  <c r="H713"/>
  <c r="J713" s="1"/>
  <c r="L713" s="1"/>
  <c r="H530"/>
  <c r="J530" s="1"/>
  <c r="L530" s="1"/>
  <c r="G530"/>
  <c r="I530" s="1"/>
  <c r="K530" s="1"/>
  <c r="F772"/>
  <c r="E572"/>
  <c r="E191"/>
  <c r="E483"/>
  <c r="H465"/>
  <c r="J465" s="1"/>
  <c r="L465" s="1"/>
  <c r="E34"/>
  <c r="G131"/>
  <c r="I131" s="1"/>
  <c r="K131" s="1"/>
  <c r="E247"/>
  <c r="F151"/>
  <c r="G251"/>
  <c r="I251" s="1"/>
  <c r="K251" s="1"/>
  <c r="H208"/>
  <c r="J208" s="1"/>
  <c r="L208" s="1"/>
  <c r="H224"/>
  <c r="J224" s="1"/>
  <c r="L224" s="1"/>
  <c r="E607"/>
  <c r="G705"/>
  <c r="I705" s="1"/>
  <c r="K705" s="1"/>
  <c r="E550"/>
  <c r="F698"/>
  <c r="G490"/>
  <c r="I490" s="1"/>
  <c r="K490" s="1"/>
  <c r="H419"/>
  <c r="J419" s="1"/>
  <c r="L419" s="1"/>
  <c r="H560"/>
  <c r="J560" s="1"/>
  <c r="L560" s="1"/>
  <c r="E185"/>
  <c r="G323"/>
  <c r="I323" s="1"/>
  <c r="K323" s="1"/>
  <c r="E739"/>
  <c r="F733"/>
  <c r="G52"/>
  <c r="I52" s="1"/>
  <c r="K52" s="1"/>
  <c r="H609"/>
  <c r="J609" s="1"/>
  <c r="L609" s="1"/>
  <c r="F672"/>
  <c r="H610"/>
  <c r="J610" s="1"/>
  <c r="L610" s="1"/>
  <c r="E422"/>
  <c r="G466"/>
  <c r="I466" s="1"/>
  <c r="K466" s="1"/>
  <c r="E773"/>
  <c r="F540"/>
  <c r="G657"/>
  <c r="I657" s="1"/>
  <c r="K657" s="1"/>
  <c r="G659"/>
  <c r="I659" s="1"/>
  <c r="K659" s="1"/>
  <c r="E519"/>
  <c r="E520"/>
  <c r="G105"/>
  <c r="I105" s="1"/>
  <c r="K105" s="1"/>
  <c r="E105"/>
  <c r="H529"/>
  <c r="J529" s="1"/>
  <c r="L529" s="1"/>
  <c r="E613"/>
  <c r="G776"/>
  <c r="I776" s="1"/>
  <c r="K776" s="1"/>
  <c r="E776"/>
  <c r="F777"/>
  <c r="H779"/>
  <c r="J779" s="1"/>
  <c r="L779" s="1"/>
  <c r="H661"/>
  <c r="J661" s="1"/>
  <c r="L661" s="1"/>
  <c r="G268"/>
  <c r="I268" s="1"/>
  <c r="K268" s="1"/>
  <c r="H674"/>
  <c r="J674" s="1"/>
  <c r="L674" s="1"/>
  <c r="H327"/>
  <c r="J327" s="1"/>
  <c r="L327" s="1"/>
  <c r="F703"/>
  <c r="G468"/>
  <c r="I468" s="1"/>
  <c r="K468" s="1"/>
  <c r="E782"/>
  <c r="G676"/>
  <c r="I676" s="1"/>
  <c r="K676" s="1"/>
  <c r="E783"/>
  <c r="G677"/>
  <c r="I677" s="1"/>
  <c r="K677" s="1"/>
  <c r="F677"/>
  <c r="H692"/>
  <c r="J692" s="1"/>
  <c r="L692" s="1"/>
  <c r="H469"/>
  <c r="J469" s="1"/>
  <c r="L469" s="1"/>
  <c r="H387"/>
  <c r="J387" s="1"/>
  <c r="L387" s="1"/>
  <c r="F230"/>
  <c r="E665"/>
  <c r="F785"/>
  <c r="G425"/>
  <c r="I425" s="1"/>
  <c r="K425" s="1"/>
  <c r="E345"/>
  <c r="G501"/>
  <c r="I501" s="1"/>
  <c r="K501" s="1"/>
  <c r="F501"/>
  <c r="H487"/>
  <c r="J487" s="1"/>
  <c r="L487" s="1"/>
  <c r="H193"/>
  <c r="J193" s="1"/>
  <c r="L193" s="1"/>
  <c r="H234"/>
  <c r="J234" s="1"/>
  <c r="L234" s="1"/>
  <c r="F338"/>
  <c r="G295"/>
  <c r="I295" s="1"/>
  <c r="K295" s="1"/>
  <c r="E288"/>
  <c r="G504"/>
  <c r="I504" s="1"/>
  <c r="K504" s="1"/>
  <c r="F504"/>
  <c r="H503"/>
  <c r="J503" s="1"/>
  <c r="L503" s="1"/>
  <c r="H474"/>
  <c r="J474" s="1"/>
  <c r="L474" s="1"/>
  <c r="H473"/>
  <c r="J473" s="1"/>
  <c r="L473" s="1"/>
  <c r="F615"/>
  <c r="G471"/>
  <c r="I471" s="1"/>
  <c r="K471" s="1"/>
  <c r="E296"/>
  <c r="G25"/>
  <c r="I25" s="1"/>
  <c r="K25" s="1"/>
  <c r="F25"/>
  <c r="H747"/>
  <c r="J747" s="1"/>
  <c r="L747" s="1"/>
  <c r="H209"/>
  <c r="J209" s="1"/>
  <c r="L209" s="1"/>
  <c r="H314"/>
  <c r="J314" s="1"/>
  <c r="L314" s="1"/>
  <c r="H584"/>
  <c r="J584" s="1"/>
  <c r="L584" s="1"/>
  <c r="F590"/>
  <c r="H134"/>
  <c r="J134" s="1"/>
  <c r="L134" s="1"/>
  <c r="F400"/>
  <c r="E400"/>
  <c r="H135"/>
  <c r="J135" s="1"/>
  <c r="L135" s="1"/>
  <c r="E322"/>
  <c r="F322"/>
  <c r="H158"/>
  <c r="J158" s="1"/>
  <c r="L158" s="1"/>
  <c r="G826"/>
  <c r="I826" s="1"/>
  <c r="K826" s="1"/>
  <c r="H826"/>
  <c r="J826" s="1"/>
  <c r="L826" s="1"/>
  <c r="H491"/>
  <c r="J491" s="1"/>
  <c r="L491" s="1"/>
  <c r="G491"/>
  <c r="I491" s="1"/>
  <c r="K491" s="1"/>
  <c r="G250"/>
  <c r="I250" s="1"/>
  <c r="K250" s="1"/>
  <c r="H250"/>
  <c r="J250" s="1"/>
  <c r="L250" s="1"/>
  <c r="G678"/>
  <c r="I678" s="1"/>
  <c r="K678" s="1"/>
  <c r="H678"/>
  <c r="J678" s="1"/>
  <c r="L678" s="1"/>
  <c r="F700"/>
  <c r="E709"/>
  <c r="E538"/>
  <c r="F538"/>
  <c r="G787"/>
  <c r="I787" s="1"/>
  <c r="K787" s="1"/>
  <c r="H787"/>
  <c r="J787" s="1"/>
  <c r="L787" s="1"/>
  <c r="H680"/>
  <c r="J680" s="1"/>
  <c r="L680" s="1"/>
  <c r="G680"/>
  <c r="I680" s="1"/>
  <c r="K680" s="1"/>
  <c r="G428"/>
  <c r="I428" s="1"/>
  <c r="K428" s="1"/>
  <c r="H428"/>
  <c r="J428" s="1"/>
  <c r="L428" s="1"/>
  <c r="F450"/>
  <c r="E450"/>
  <c r="G292"/>
  <c r="I292" s="1"/>
  <c r="K292" s="1"/>
  <c r="H292"/>
  <c r="J292" s="1"/>
  <c r="L292" s="1"/>
  <c r="H620"/>
  <c r="J620" s="1"/>
  <c r="L620" s="1"/>
  <c r="G620"/>
  <c r="I620" s="1"/>
  <c r="K620" s="1"/>
  <c r="G443"/>
  <c r="I443" s="1"/>
  <c r="K443" s="1"/>
  <c r="H443"/>
  <c r="J443" s="1"/>
  <c r="L443" s="1"/>
  <c r="F687"/>
  <c r="H169"/>
  <c r="J169" s="1"/>
  <c r="L169" s="1"/>
  <c r="G169"/>
  <c r="I169" s="1"/>
  <c r="K169" s="1"/>
  <c r="F357"/>
  <c r="E357"/>
  <c r="E522"/>
  <c r="F522"/>
  <c r="H262"/>
  <c r="J262" s="1"/>
  <c r="L262" s="1"/>
  <c r="G262"/>
  <c r="I262" s="1"/>
  <c r="K262" s="1"/>
  <c r="E527"/>
  <c r="E152"/>
  <c r="E279"/>
  <c r="E699"/>
  <c r="E732"/>
  <c r="E545"/>
  <c r="E569"/>
  <c r="E655"/>
  <c r="E237"/>
  <c r="E585"/>
  <c r="E704"/>
  <c r="E784"/>
  <c r="E666"/>
  <c r="E86"/>
  <c r="E616"/>
  <c r="E591"/>
  <c r="H709"/>
  <c r="J709" s="1"/>
  <c r="L709" s="1"/>
  <c r="G709"/>
  <c r="I709" s="1"/>
  <c r="K709" s="1"/>
  <c r="E618"/>
  <c r="F618"/>
  <c r="F619"/>
  <c r="E619"/>
  <c r="E13"/>
  <c r="F13"/>
  <c r="H622"/>
  <c r="J622" s="1"/>
  <c r="L622" s="1"/>
  <c r="G622"/>
  <c r="I622" s="1"/>
  <c r="K622" s="1"/>
  <c r="E256"/>
  <c r="E170"/>
  <c r="G283"/>
  <c r="I283" s="1"/>
  <c r="K283" s="1"/>
  <c r="H283"/>
  <c r="J283" s="1"/>
  <c r="L283" s="1"/>
  <c r="E674"/>
  <c r="E469"/>
  <c r="E193"/>
  <c r="E474"/>
  <c r="E209"/>
  <c r="E314"/>
  <c r="E141"/>
  <c r="F141"/>
  <c r="F693"/>
  <c r="E693"/>
  <c r="G287"/>
  <c r="I287" s="1"/>
  <c r="K287" s="1"/>
  <c r="H287"/>
  <c r="J287" s="1"/>
  <c r="L287" s="1"/>
  <c r="H377"/>
  <c r="J377" s="1"/>
  <c r="L377" s="1"/>
  <c r="G377"/>
  <c r="I377" s="1"/>
  <c r="K377" s="1"/>
  <c r="G683"/>
  <c r="I683" s="1"/>
  <c r="K683" s="1"/>
  <c r="H683"/>
  <c r="J683" s="1"/>
  <c r="L683" s="1"/>
  <c r="G684"/>
  <c r="I684" s="1"/>
  <c r="K684" s="1"/>
  <c r="H684"/>
  <c r="J684" s="1"/>
  <c r="L684" s="1"/>
  <c r="E280"/>
  <c r="F280"/>
  <c r="G47"/>
  <c r="I47" s="1"/>
  <c r="K47" s="1"/>
  <c r="H47"/>
  <c r="J47" s="1"/>
  <c r="L47" s="1"/>
  <c r="E771"/>
  <c r="G498"/>
  <c r="I498" s="1"/>
  <c r="K498" s="1"/>
  <c r="H94"/>
  <c r="J94" s="1"/>
  <c r="L94" s="1"/>
  <c r="F413"/>
  <c r="G527"/>
  <c r="I527" s="1"/>
  <c r="K527" s="1"/>
  <c r="H152"/>
  <c r="J152" s="1"/>
  <c r="L152" s="1"/>
  <c r="E396"/>
  <c r="F309"/>
  <c r="G279"/>
  <c r="I279" s="1"/>
  <c r="K279" s="1"/>
  <c r="H699"/>
  <c r="J699" s="1"/>
  <c r="L699" s="1"/>
  <c r="E184"/>
  <c r="F324"/>
  <c r="G732"/>
  <c r="I732" s="1"/>
  <c r="K732" s="1"/>
  <c r="H545"/>
  <c r="J545" s="1"/>
  <c r="L545" s="1"/>
  <c r="E421"/>
  <c r="F467"/>
  <c r="G569"/>
  <c r="I569" s="1"/>
  <c r="K569" s="1"/>
  <c r="H655"/>
  <c r="J655" s="1"/>
  <c r="L655" s="1"/>
  <c r="G237"/>
  <c r="I237" s="1"/>
  <c r="K237" s="1"/>
  <c r="G528"/>
  <c r="I528" s="1"/>
  <c r="K528" s="1"/>
  <c r="E612"/>
  <c r="E779"/>
  <c r="H585"/>
  <c r="J585" s="1"/>
  <c r="L585" s="1"/>
  <c r="H704"/>
  <c r="J704" s="1"/>
  <c r="L704" s="1"/>
  <c r="F124"/>
  <c r="E676"/>
  <c r="F691"/>
  <c r="H784"/>
  <c r="J784" s="1"/>
  <c r="L784" s="1"/>
  <c r="H666"/>
  <c r="J666" s="1"/>
  <c r="L666" s="1"/>
  <c r="F344"/>
  <c r="H86"/>
  <c r="J86" s="1"/>
  <c r="L86" s="1"/>
  <c r="F69"/>
  <c r="H616"/>
  <c r="J616" s="1"/>
  <c r="L616" s="1"/>
  <c r="F472"/>
  <c r="H591"/>
  <c r="J591" s="1"/>
  <c r="L591" s="1"/>
  <c r="H9"/>
  <c r="J9" s="1"/>
  <c r="L9" s="1"/>
  <c r="G9"/>
  <c r="I9" s="1"/>
  <c r="K9" s="1"/>
  <c r="E826"/>
  <c r="H708"/>
  <c r="J708" s="1"/>
  <c r="L708" s="1"/>
  <c r="E707"/>
  <c r="F707"/>
  <c r="E680"/>
  <c r="H156"/>
  <c r="J156" s="1"/>
  <c r="L156" s="1"/>
  <c r="G156"/>
  <c r="I156" s="1"/>
  <c r="K156" s="1"/>
  <c r="E292"/>
  <c r="F506"/>
  <c r="H197"/>
  <c r="J197" s="1"/>
  <c r="L197" s="1"/>
  <c r="G197"/>
  <c r="I197" s="1"/>
  <c r="K197" s="1"/>
  <c r="H84"/>
  <c r="J84" s="1"/>
  <c r="L84" s="1"/>
  <c r="G84"/>
  <c r="I84" s="1"/>
  <c r="K84" s="1"/>
  <c r="F547"/>
  <c r="F723"/>
  <c r="F26"/>
  <c r="H357"/>
  <c r="J357" s="1"/>
  <c r="L357" s="1"/>
  <c r="H256"/>
  <c r="J256" s="1"/>
  <c r="L256" s="1"/>
  <c r="H827"/>
  <c r="J827" s="1"/>
  <c r="L827" s="1"/>
  <c r="E10"/>
  <c r="F623"/>
  <c r="E340"/>
  <c r="F84"/>
  <c r="H170"/>
  <c r="J170" s="1"/>
  <c r="L170" s="1"/>
  <c r="F283"/>
  <c r="H271"/>
  <c r="J271" s="1"/>
  <c r="L271" s="1"/>
  <c r="E453"/>
  <c r="H452"/>
  <c r="J452" s="1"/>
  <c r="L452" s="1"/>
  <c r="G397"/>
  <c r="I397" s="1"/>
  <c r="K397" s="1"/>
  <c r="E107"/>
  <c r="E270"/>
  <c r="G275"/>
  <c r="I275" s="1"/>
  <c r="K275" s="1"/>
  <c r="F454"/>
  <c r="H455"/>
  <c r="J455" s="1"/>
  <c r="L455" s="1"/>
  <c r="E359"/>
  <c r="F40"/>
  <c r="H492"/>
  <c r="J492" s="1"/>
  <c r="L492" s="1"/>
  <c r="E499"/>
  <c r="F508"/>
  <c r="H510"/>
  <c r="J510" s="1"/>
  <c r="L510" s="1"/>
  <c r="E514"/>
  <c r="F232"/>
  <c r="H231"/>
  <c r="J231" s="1"/>
  <c r="L231" s="1"/>
  <c r="G727"/>
  <c r="I727" s="1"/>
  <c r="K727" s="1"/>
  <c r="E728"/>
  <c r="G794"/>
  <c r="I794" s="1"/>
  <c r="K794" s="1"/>
  <c r="F286"/>
  <c r="H457"/>
  <c r="J457" s="1"/>
  <c r="L457" s="1"/>
  <c r="G724"/>
  <c r="I724" s="1"/>
  <c r="K724" s="1"/>
  <c r="G725"/>
  <c r="I725" s="1"/>
  <c r="K725" s="1"/>
  <c r="F725"/>
  <c r="H729"/>
  <c r="J729" s="1"/>
  <c r="L729" s="1"/>
  <c r="G225"/>
  <c r="I225" s="1"/>
  <c r="K225" s="1"/>
  <c r="F225"/>
  <c r="H41"/>
  <c r="J41" s="1"/>
  <c r="L41" s="1"/>
  <c r="E628"/>
  <c r="G461"/>
  <c r="I461" s="1"/>
  <c r="K461" s="1"/>
  <c r="F378"/>
  <c r="E74"/>
  <c r="G178"/>
  <c r="I178" s="1"/>
  <c r="K178" s="1"/>
  <c r="F201"/>
  <c r="G477"/>
  <c r="I477" s="1"/>
  <c r="K477" s="1"/>
  <c r="G716"/>
  <c r="I716" s="1"/>
  <c r="K716" s="1"/>
  <c r="F567"/>
  <c r="H681"/>
  <c r="J681" s="1"/>
  <c r="L681" s="1"/>
  <c r="G681"/>
  <c r="I681" s="1"/>
  <c r="K681" s="1"/>
  <c r="H31"/>
  <c r="J31" s="1"/>
  <c r="L31" s="1"/>
  <c r="E594"/>
  <c r="G686"/>
  <c r="I686" s="1"/>
  <c r="K686" s="1"/>
  <c r="H686"/>
  <c r="J686" s="1"/>
  <c r="L686" s="1"/>
  <c r="E132"/>
  <c r="F523"/>
  <c r="E97"/>
  <c r="E171"/>
  <c r="F626"/>
  <c r="H595"/>
  <c r="J595" s="1"/>
  <c r="L595" s="1"/>
  <c r="G595"/>
  <c r="I595" s="1"/>
  <c r="K595" s="1"/>
  <c r="E455"/>
  <c r="E492"/>
  <c r="E510"/>
  <c r="E231"/>
  <c r="F729"/>
  <c r="E41"/>
  <c r="E379"/>
  <c r="E706"/>
  <c r="E402"/>
  <c r="E106"/>
  <c r="F788"/>
  <c r="G506"/>
  <c r="I506" s="1"/>
  <c r="K506" s="1"/>
  <c r="G522"/>
  <c r="I522" s="1"/>
  <c r="K522" s="1"/>
  <c r="H526"/>
  <c r="J526" s="1"/>
  <c r="L526" s="1"/>
  <c r="G523"/>
  <c r="I523" s="1"/>
  <c r="K523" s="1"/>
  <c r="G61"/>
  <c r="I61" s="1"/>
  <c r="K61" s="1"/>
  <c r="E275"/>
  <c r="G258"/>
  <c r="I258" s="1"/>
  <c r="K258" s="1"/>
  <c r="G509"/>
  <c r="I509" s="1"/>
  <c r="K509" s="1"/>
  <c r="G486"/>
  <c r="I486" s="1"/>
  <c r="K486" s="1"/>
  <c r="E794"/>
  <c r="F724"/>
  <c r="H379"/>
  <c r="J379" s="1"/>
  <c r="L379" s="1"/>
  <c r="E178"/>
  <c r="G111"/>
  <c r="I111" s="1"/>
  <c r="K111" s="1"/>
  <c r="E372"/>
  <c r="G632"/>
  <c r="I632" s="1"/>
  <c r="K632" s="1"/>
  <c r="H568"/>
  <c r="J568" s="1"/>
  <c r="L568" s="1"/>
  <c r="E561"/>
  <c r="G182"/>
  <c r="I182" s="1"/>
  <c r="K182" s="1"/>
  <c r="H182"/>
  <c r="J182" s="1"/>
  <c r="L182" s="1"/>
  <c r="E629"/>
  <c r="E172"/>
  <c r="E631"/>
  <c r="E389"/>
  <c r="H390"/>
  <c r="J390" s="1"/>
  <c r="L390" s="1"/>
  <c r="G138"/>
  <c r="I138" s="1"/>
  <c r="K138" s="1"/>
  <c r="F429"/>
  <c r="H633"/>
  <c r="J633" s="1"/>
  <c r="L633" s="1"/>
  <c r="H797"/>
  <c r="J797" s="1"/>
  <c r="L797" s="1"/>
  <c r="E458"/>
  <c r="H175"/>
  <c r="J175" s="1"/>
  <c r="L175" s="1"/>
  <c r="E598"/>
  <c r="F599"/>
  <c r="G800"/>
  <c r="I800" s="1"/>
  <c r="K800" s="1"/>
  <c r="F203"/>
  <c r="H20"/>
  <c r="J20" s="1"/>
  <c r="L20" s="1"/>
  <c r="H212"/>
  <c r="J212" s="1"/>
  <c r="L212" s="1"/>
  <c r="H252"/>
  <c r="J252" s="1"/>
  <c r="L252" s="1"/>
  <c r="E695"/>
  <c r="E332"/>
  <c r="F59"/>
  <c r="G565"/>
  <c r="I565" s="1"/>
  <c r="K565" s="1"/>
  <c r="H153"/>
  <c r="J153" s="1"/>
  <c r="L153" s="1"/>
  <c r="H738"/>
  <c r="J738" s="1"/>
  <c r="L738" s="1"/>
  <c r="E28"/>
  <c r="E70"/>
  <c r="F303"/>
  <c r="G290"/>
  <c r="I290" s="1"/>
  <c r="K290" s="1"/>
  <c r="H805"/>
  <c r="J805" s="1"/>
  <c r="L805" s="1"/>
  <c r="H806"/>
  <c r="J806" s="1"/>
  <c r="L806" s="1"/>
  <c r="E808"/>
  <c r="G479"/>
  <c r="I479" s="1"/>
  <c r="K479" s="1"/>
  <c r="E55"/>
  <c r="F637"/>
  <c r="G638"/>
  <c r="I638" s="1"/>
  <c r="K638" s="1"/>
  <c r="H543"/>
  <c r="J543" s="1"/>
  <c r="L543" s="1"/>
  <c r="H15"/>
  <c r="J15" s="1"/>
  <c r="L15" s="1"/>
  <c r="E259"/>
  <c r="F259"/>
  <c r="H544"/>
  <c r="J544" s="1"/>
  <c r="L544" s="1"/>
  <c r="H336"/>
  <c r="J336" s="1"/>
  <c r="L336" s="1"/>
  <c r="F809"/>
  <c r="F312"/>
  <c r="E438"/>
  <c r="E537"/>
  <c r="F537"/>
  <c r="H57"/>
  <c r="J57" s="1"/>
  <c r="L57" s="1"/>
  <c r="G57"/>
  <c r="I57" s="1"/>
  <c r="K57" s="1"/>
  <c r="H573"/>
  <c r="J573" s="1"/>
  <c r="L573" s="1"/>
  <c r="G573"/>
  <c r="I573" s="1"/>
  <c r="K573" s="1"/>
  <c r="H261"/>
  <c r="J261" s="1"/>
  <c r="L261" s="1"/>
  <c r="G261"/>
  <c r="I261" s="1"/>
  <c r="K261" s="1"/>
  <c r="G432"/>
  <c r="I432" s="1"/>
  <c r="K432" s="1"/>
  <c r="H432"/>
  <c r="J432" s="1"/>
  <c r="L432" s="1"/>
  <c r="G541"/>
  <c r="I541" s="1"/>
  <c r="K541" s="1"/>
  <c r="H541"/>
  <c r="J541" s="1"/>
  <c r="L541" s="1"/>
  <c r="G440"/>
  <c r="I440" s="1"/>
  <c r="K440" s="1"/>
  <c r="H440"/>
  <c r="J440" s="1"/>
  <c r="L440" s="1"/>
  <c r="E374"/>
  <c r="E798"/>
  <c r="F330"/>
  <c r="F211"/>
  <c r="E302"/>
  <c r="E636"/>
  <c r="G92"/>
  <c r="I92" s="1"/>
  <c r="K92" s="1"/>
  <c r="F459"/>
  <c r="H438"/>
  <c r="J438" s="1"/>
  <c r="L438" s="1"/>
  <c r="G438"/>
  <c r="I438" s="1"/>
  <c r="K438" s="1"/>
  <c r="H641"/>
  <c r="J641" s="1"/>
  <c r="L641" s="1"/>
  <c r="G641"/>
  <c r="I641" s="1"/>
  <c r="K641" s="1"/>
  <c r="H404"/>
  <c r="J404" s="1"/>
  <c r="L404" s="1"/>
  <c r="G404"/>
  <c r="I404" s="1"/>
  <c r="K404" s="1"/>
  <c r="H240"/>
  <c r="J240" s="1"/>
  <c r="L240" s="1"/>
  <c r="G240"/>
  <c r="I240" s="1"/>
  <c r="K240" s="1"/>
  <c r="E525"/>
  <c r="F525"/>
  <c r="F177"/>
  <c r="E177"/>
  <c r="E390"/>
  <c r="F634"/>
  <c r="E495"/>
  <c r="E202"/>
  <c r="E543"/>
  <c r="E336"/>
  <c r="F535"/>
  <c r="G410"/>
  <c r="I410" s="1"/>
  <c r="K410" s="1"/>
  <c r="H410"/>
  <c r="J410" s="1"/>
  <c r="L410" s="1"/>
  <c r="E518"/>
  <c r="F518"/>
  <c r="H204"/>
  <c r="J204" s="1"/>
  <c r="L204" s="1"/>
  <c r="G204"/>
  <c r="I204" s="1"/>
  <c r="K204" s="1"/>
  <c r="F138"/>
  <c r="F430"/>
  <c r="E797"/>
  <c r="G634"/>
  <c r="I634" s="1"/>
  <c r="K634" s="1"/>
  <c r="F431"/>
  <c r="E736"/>
  <c r="H799"/>
  <c r="J799" s="1"/>
  <c r="L799" s="1"/>
  <c r="F800"/>
  <c r="G495"/>
  <c r="I495" s="1"/>
  <c r="K495" s="1"/>
  <c r="E20"/>
  <c r="F331"/>
  <c r="G75"/>
  <c r="I75" s="1"/>
  <c r="K75" s="1"/>
  <c r="H76"/>
  <c r="J76" s="1"/>
  <c r="L76" s="1"/>
  <c r="F531"/>
  <c r="G342"/>
  <c r="I342" s="1"/>
  <c r="K342" s="1"/>
  <c r="H302"/>
  <c r="J302" s="1"/>
  <c r="L302" s="1"/>
  <c r="F478"/>
  <c r="G56"/>
  <c r="I56" s="1"/>
  <c r="K56" s="1"/>
  <c r="H636"/>
  <c r="J636" s="1"/>
  <c r="L636" s="1"/>
  <c r="H77"/>
  <c r="J77" s="1"/>
  <c r="L77" s="1"/>
  <c r="G77"/>
  <c r="I77" s="1"/>
  <c r="K77" s="1"/>
  <c r="E566"/>
  <c r="F566"/>
  <c r="G64"/>
  <c r="I64" s="1"/>
  <c r="K64" s="1"/>
  <c r="H64"/>
  <c r="J64" s="1"/>
  <c r="L64" s="1"/>
  <c r="F562"/>
  <c r="E562"/>
  <c r="G574"/>
  <c r="I574" s="1"/>
  <c r="K574" s="1"/>
  <c r="H574"/>
  <c r="J574" s="1"/>
  <c r="L574" s="1"/>
  <c r="F261"/>
  <c r="F253"/>
  <c r="E253"/>
  <c r="H667"/>
  <c r="J667" s="1"/>
  <c r="L667" s="1"/>
  <c r="G667"/>
  <c r="I667" s="1"/>
  <c r="K667" s="1"/>
  <c r="H643"/>
  <c r="J643" s="1"/>
  <c r="L643" s="1"/>
  <c r="G643"/>
  <c r="I643" s="1"/>
  <c r="K643" s="1"/>
  <c r="G813"/>
  <c r="I813" s="1"/>
  <c r="K813" s="1"/>
  <c r="H813"/>
  <c r="J813" s="1"/>
  <c r="L813" s="1"/>
  <c r="H496"/>
  <c r="J496" s="1"/>
  <c r="L496" s="1"/>
  <c r="G496"/>
  <c r="I496" s="1"/>
  <c r="K496" s="1"/>
  <c r="H362"/>
  <c r="J362" s="1"/>
  <c r="L362" s="1"/>
  <c r="G362"/>
  <c r="I362" s="1"/>
  <c r="K362" s="1"/>
  <c r="E441"/>
  <c r="F176"/>
  <c r="F180"/>
  <c r="F335"/>
  <c r="E103"/>
  <c r="E63"/>
  <c r="E11"/>
  <c r="F818"/>
  <c r="G649"/>
  <c r="I649" s="1"/>
  <c r="K649" s="1"/>
  <c r="E671"/>
  <c r="G824"/>
  <c r="I824" s="1"/>
  <c r="K824" s="1"/>
  <c r="F824"/>
  <c r="H819"/>
  <c r="J819" s="1"/>
  <c r="L819" s="1"/>
  <c r="H313"/>
  <c r="J313" s="1"/>
  <c r="L313" s="1"/>
  <c r="G647"/>
  <c r="I647" s="1"/>
  <c r="K647" s="1"/>
  <c r="E494"/>
  <c r="G235"/>
  <c r="I235" s="1"/>
  <c r="K235" s="1"/>
  <c r="E557"/>
  <c r="E497"/>
  <c r="G441"/>
  <c r="I441" s="1"/>
  <c r="K441" s="1"/>
  <c r="G176"/>
  <c r="I176" s="1"/>
  <c r="K176" s="1"/>
  <c r="H325"/>
  <c r="J325" s="1"/>
  <c r="L325" s="1"/>
  <c r="E42"/>
  <c r="G363"/>
  <c r="I363" s="1"/>
  <c r="K363" s="1"/>
  <c r="E51"/>
  <c r="F392"/>
  <c r="G180"/>
  <c r="I180" s="1"/>
  <c r="K180" s="1"/>
  <c r="E832"/>
  <c r="G335"/>
  <c r="I335" s="1"/>
  <c r="K335" s="1"/>
  <c r="E575"/>
  <c r="F815"/>
  <c r="E601"/>
  <c r="E127"/>
  <c r="G103"/>
  <c r="I103" s="1"/>
  <c r="K103" s="1"/>
  <c r="E333"/>
  <c r="G63"/>
  <c r="I63" s="1"/>
  <c r="K63" s="1"/>
  <c r="E140"/>
  <c r="F393"/>
  <c r="E4"/>
  <c r="F116"/>
  <c r="E407"/>
  <c r="E85"/>
  <c r="G11"/>
  <c r="I11" s="1"/>
  <c r="K11" s="1"/>
  <c r="G817"/>
  <c r="I817" s="1"/>
  <c r="K817" s="1"/>
  <c r="E305"/>
  <c r="G306"/>
  <c r="I306" s="1"/>
  <c r="K306" s="1"/>
  <c r="E81"/>
  <c r="G32"/>
  <c r="I32" s="1"/>
  <c r="K32" s="1"/>
  <c r="E361"/>
  <c r="E89"/>
  <c r="G334"/>
  <c r="I334" s="1"/>
  <c r="K334" s="1"/>
  <c r="F263"/>
  <c r="G79"/>
  <c r="I79" s="1"/>
  <c r="K79" s="1"/>
  <c r="H277"/>
  <c r="J277" s="1"/>
  <c r="L277" s="1"/>
  <c r="E405"/>
  <c r="G102"/>
  <c r="I102" s="1"/>
  <c r="K102" s="1"/>
  <c r="E205"/>
  <c r="E831"/>
  <c r="G832"/>
  <c r="I832" s="1"/>
  <c r="K832" s="1"/>
  <c r="F123"/>
  <c r="E480"/>
  <c r="E366"/>
  <c r="E367"/>
  <c r="G575"/>
  <c r="I575" s="1"/>
  <c r="K575" s="1"/>
  <c r="E816"/>
  <c r="G601"/>
  <c r="I601" s="1"/>
  <c r="K601" s="1"/>
  <c r="G368"/>
  <c r="I368" s="1"/>
  <c r="K368" s="1"/>
  <c r="G145"/>
  <c r="I145" s="1"/>
  <c r="K145" s="1"/>
  <c r="G146"/>
  <c r="I146" s="1"/>
  <c r="K146" s="1"/>
  <c r="G140"/>
  <c r="I140" s="1"/>
  <c r="K140" s="1"/>
  <c r="E583"/>
  <c r="G4"/>
  <c r="E532"/>
  <c r="G380"/>
  <c r="I380" s="1"/>
  <c r="K380" s="1"/>
  <c r="G719"/>
  <c r="I719" s="1"/>
  <c r="K719" s="1"/>
  <c r="E149"/>
  <c r="E72"/>
  <c r="E369"/>
  <c r="E226"/>
  <c r="E394"/>
  <c r="E235"/>
  <c r="E273"/>
  <c r="E293"/>
  <c r="E754"/>
  <c r="G769"/>
  <c r="I769" s="1"/>
  <c r="K769" s="1"/>
  <c r="F769"/>
  <c r="E449"/>
  <c r="F376"/>
  <c r="E376"/>
  <c r="F265"/>
  <c r="E265"/>
  <c r="F304"/>
  <c r="E304"/>
  <c r="F347"/>
  <c r="E347"/>
  <c r="F254"/>
  <c r="E254"/>
  <c r="H349"/>
  <c r="J349" s="1"/>
  <c r="L349" s="1"/>
  <c r="G349"/>
  <c r="I349" s="1"/>
  <c r="K349" s="1"/>
  <c r="F435"/>
  <c r="E435"/>
  <c r="E748"/>
  <c r="G685"/>
  <c r="I685" s="1"/>
  <c r="K685" s="1"/>
  <c r="E68"/>
  <c r="G7"/>
  <c r="I7" s="1"/>
  <c r="K7" s="1"/>
  <c r="E294"/>
  <c r="G370"/>
  <c r="I370" s="1"/>
  <c r="K370" s="1"/>
  <c r="E411"/>
  <c r="G412"/>
  <c r="I412" s="1"/>
  <c r="K412" s="1"/>
  <c r="E446"/>
  <c r="G447"/>
  <c r="I447" s="1"/>
  <c r="K447" s="1"/>
  <c r="E602"/>
  <c r="G109"/>
  <c r="I109" s="1"/>
  <c r="K109" s="1"/>
  <c r="E242"/>
  <c r="G481"/>
  <c r="I481" s="1"/>
  <c r="K481" s="1"/>
  <c r="E751"/>
  <c r="G749"/>
  <c r="I749" s="1"/>
  <c r="K749" s="1"/>
  <c r="E753"/>
  <c r="G750"/>
  <c r="I750" s="1"/>
  <c r="K750" s="1"/>
  <c r="E65"/>
  <c r="G463"/>
  <c r="I463" s="1"/>
  <c r="K463" s="1"/>
  <c r="E559"/>
  <c r="G139"/>
  <c r="I139" s="1"/>
  <c r="K139" s="1"/>
  <c r="E318"/>
  <c r="G825"/>
  <c r="I825" s="1"/>
  <c r="K825" s="1"/>
  <c r="E284"/>
  <c r="G130"/>
  <c r="I130" s="1"/>
  <c r="K130" s="1"/>
  <c r="E299"/>
  <c r="G136"/>
  <c r="I136" s="1"/>
  <c r="K136" s="1"/>
  <c r="E488"/>
  <c r="G489"/>
  <c r="I489" s="1"/>
  <c r="K489" s="1"/>
  <c r="E717"/>
  <c r="G758"/>
  <c r="I758" s="1"/>
  <c r="K758" s="1"/>
  <c r="E448"/>
  <c r="G730"/>
  <c r="I730" s="1"/>
  <c r="K730" s="1"/>
  <c r="E384"/>
  <c r="G351"/>
  <c r="I351" s="1"/>
  <c r="K351" s="1"/>
  <c r="E354"/>
  <c r="G555"/>
  <c r="I555" s="1"/>
  <c r="K555" s="1"/>
  <c r="G278"/>
  <c r="I278" s="1"/>
  <c r="K278" s="1"/>
  <c r="E228"/>
  <c r="H118"/>
  <c r="J118" s="1"/>
  <c r="L118" s="1"/>
  <c r="G118"/>
  <c r="I118" s="1"/>
  <c r="K118" s="1"/>
  <c r="F762"/>
  <c r="E762"/>
  <c r="H764"/>
  <c r="J764" s="1"/>
  <c r="L764" s="1"/>
  <c r="G764"/>
  <c r="I764" s="1"/>
  <c r="K764" s="1"/>
  <c r="H604"/>
  <c r="J604" s="1"/>
  <c r="L604" s="1"/>
  <c r="G604"/>
  <c r="I604" s="1"/>
  <c r="K604" s="1"/>
  <c r="H563"/>
  <c r="J563" s="1"/>
  <c r="L563" s="1"/>
  <c r="G563"/>
  <c r="I563" s="1"/>
  <c r="K563" s="1"/>
  <c r="H207"/>
  <c r="J207" s="1"/>
  <c r="L207" s="1"/>
  <c r="G207"/>
  <c r="I207" s="1"/>
  <c r="K207" s="1"/>
  <c r="H571"/>
  <c r="J571" s="1"/>
  <c r="L571" s="1"/>
  <c r="G571"/>
  <c r="I571" s="1"/>
  <c r="K571" s="1"/>
  <c r="H219"/>
  <c r="J219" s="1"/>
  <c r="L219" s="1"/>
  <c r="G219"/>
  <c r="I219" s="1"/>
  <c r="K219" s="1"/>
  <c r="F539"/>
  <c r="E539"/>
  <c r="H436"/>
  <c r="J436" s="1"/>
  <c r="L436" s="1"/>
  <c r="G436"/>
  <c r="I436" s="1"/>
  <c r="K436" s="1"/>
  <c r="E462"/>
  <c r="G82"/>
  <c r="I82" s="1"/>
  <c r="K82" s="1"/>
  <c r="E721"/>
  <c r="G551"/>
  <c r="I551" s="1"/>
  <c r="K551" s="1"/>
  <c r="E760"/>
  <c r="G246"/>
  <c r="I246" s="1"/>
  <c r="K246" s="1"/>
  <c r="G408"/>
  <c r="I408" s="1"/>
  <c r="K408" s="1"/>
  <c r="F521"/>
  <c r="E521"/>
  <c r="F578"/>
  <c r="E578"/>
  <c r="H654"/>
  <c r="J654" s="1"/>
  <c r="L654" s="1"/>
  <c r="G654"/>
  <c r="I654" s="1"/>
  <c r="K654" s="1"/>
  <c r="F220"/>
  <c r="E220"/>
  <c r="F763"/>
  <c r="E763"/>
  <c r="H741"/>
  <c r="J741" s="1"/>
  <c r="L741" s="1"/>
  <c r="G741"/>
  <c r="I741" s="1"/>
  <c r="K741" s="1"/>
  <c r="F766"/>
  <c r="E766"/>
  <c r="H216"/>
  <c r="J216" s="1"/>
  <c r="L216" s="1"/>
  <c r="G216"/>
  <c r="I216" s="1"/>
  <c r="K216" s="1"/>
  <c r="H22"/>
  <c r="J22" s="1"/>
  <c r="L22" s="1"/>
  <c r="G22"/>
  <c r="I22" s="1"/>
  <c r="K22" s="1"/>
  <c r="H580"/>
  <c r="J580" s="1"/>
  <c r="L580" s="1"/>
  <c r="G580"/>
  <c r="I580" s="1"/>
  <c r="K580" s="1"/>
  <c r="H415"/>
  <c r="J415" s="1"/>
  <c r="L415" s="1"/>
  <c r="G415"/>
  <c r="I415" s="1"/>
  <c r="K415" s="1"/>
  <c r="H399"/>
  <c r="J399" s="1"/>
  <c r="L399" s="1"/>
  <c r="G399"/>
  <c r="I399" s="1"/>
  <c r="K399" s="1"/>
  <c r="F348"/>
  <c r="E348"/>
  <c r="H605"/>
  <c r="J605" s="1"/>
  <c r="L605" s="1"/>
  <c r="G605"/>
  <c r="I605" s="1"/>
  <c r="K605" s="1"/>
  <c r="F406"/>
  <c r="E406"/>
  <c r="E726"/>
  <c r="F659"/>
  <c r="F528"/>
  <c r="F423"/>
  <c r="H248"/>
  <c r="J248" s="1"/>
  <c r="L248" s="1"/>
  <c r="G248"/>
  <c r="I248" s="1"/>
  <c r="K248" s="1"/>
  <c r="H581"/>
  <c r="J581" s="1"/>
  <c r="L581" s="1"/>
  <c r="G581"/>
  <c r="I581" s="1"/>
  <c r="K581" s="1"/>
  <c r="H703"/>
  <c r="J703" s="1"/>
  <c r="L703" s="1"/>
  <c r="G703"/>
  <c r="I703" s="1"/>
  <c r="K703" s="1"/>
  <c r="H124"/>
  <c r="J124" s="1"/>
  <c r="L124" s="1"/>
  <c r="G124"/>
  <c r="I124" s="1"/>
  <c r="K124" s="1"/>
  <c r="F160"/>
  <c r="E160"/>
  <c r="F229"/>
  <c r="E229"/>
  <c r="G482"/>
  <c r="I482" s="1"/>
  <c r="K482" s="1"/>
  <c r="E606"/>
  <c r="G710"/>
  <c r="I710" s="1"/>
  <c r="K710" s="1"/>
  <c r="E95"/>
  <c r="G91"/>
  <c r="I91" s="1"/>
  <c r="K91" s="1"/>
  <c r="E398"/>
  <c r="G113"/>
  <c r="I113" s="1"/>
  <c r="K113" s="1"/>
  <c r="E465"/>
  <c r="G464"/>
  <c r="I464" s="1"/>
  <c r="K464" s="1"/>
  <c r="E131"/>
  <c r="G413"/>
  <c r="I413" s="1"/>
  <c r="K413" s="1"/>
  <c r="E603"/>
  <c r="G151"/>
  <c r="I151" s="1"/>
  <c r="K151" s="1"/>
  <c r="E427"/>
  <c r="G199"/>
  <c r="I199" s="1"/>
  <c r="K199" s="1"/>
  <c r="E224"/>
  <c r="G223"/>
  <c r="I223" s="1"/>
  <c r="K223" s="1"/>
  <c r="E705"/>
  <c r="G309"/>
  <c r="I309" s="1"/>
  <c r="K309" s="1"/>
  <c r="E206"/>
  <c r="G698"/>
  <c r="I698" s="1"/>
  <c r="K698" s="1"/>
  <c r="E597"/>
  <c r="G690"/>
  <c r="I690" s="1"/>
  <c r="K690" s="1"/>
  <c r="E560"/>
  <c r="G608"/>
  <c r="I608" s="1"/>
  <c r="K608" s="1"/>
  <c r="E323"/>
  <c r="G324"/>
  <c r="I324" s="1"/>
  <c r="K324" s="1"/>
  <c r="E740"/>
  <c r="G733"/>
  <c r="I733" s="1"/>
  <c r="K733" s="1"/>
  <c r="E269"/>
  <c r="G420"/>
  <c r="I420" s="1"/>
  <c r="K420" s="1"/>
  <c r="E610"/>
  <c r="G673"/>
  <c r="I673" s="1"/>
  <c r="K673" s="1"/>
  <c r="E466"/>
  <c r="G467"/>
  <c r="I467" s="1"/>
  <c r="K467" s="1"/>
  <c r="E774"/>
  <c r="G540"/>
  <c r="I540" s="1"/>
  <c r="K540" s="1"/>
  <c r="H611"/>
  <c r="J611" s="1"/>
  <c r="L611" s="1"/>
  <c r="G656"/>
  <c r="I656" s="1"/>
  <c r="K656" s="1"/>
  <c r="H519"/>
  <c r="J519" s="1"/>
  <c r="L519" s="1"/>
  <c r="G520"/>
  <c r="I520" s="1"/>
  <c r="K520" s="1"/>
  <c r="H612"/>
  <c r="J612" s="1"/>
  <c r="L612" s="1"/>
  <c r="G777"/>
  <c r="I777" s="1"/>
  <c r="K777" s="1"/>
  <c r="F661"/>
  <c r="E661"/>
  <c r="F248"/>
  <c r="F268"/>
  <c r="E268"/>
  <c r="H691"/>
  <c r="J691" s="1"/>
  <c r="L691" s="1"/>
  <c r="G691"/>
  <c r="I691" s="1"/>
  <c r="K691" s="1"/>
  <c r="F692"/>
  <c r="H291"/>
  <c r="J291" s="1"/>
  <c r="L291" s="1"/>
  <c r="G291"/>
  <c r="I291" s="1"/>
  <c r="K291" s="1"/>
  <c r="H230"/>
  <c r="J230" s="1"/>
  <c r="L230" s="1"/>
  <c r="G230"/>
  <c r="I230" s="1"/>
  <c r="K230" s="1"/>
  <c r="F425"/>
  <c r="E425"/>
  <c r="F244"/>
  <c r="E244"/>
  <c r="F339"/>
  <c r="E339"/>
  <c r="F295"/>
  <c r="E295"/>
  <c r="F503"/>
  <c r="E503"/>
  <c r="F190"/>
  <c r="E190"/>
  <c r="F617"/>
  <c r="E617"/>
  <c r="F471"/>
  <c r="E471"/>
  <c r="F747"/>
  <c r="E747"/>
  <c r="E713"/>
  <c r="E192"/>
  <c r="G775"/>
  <c r="I775" s="1"/>
  <c r="K775" s="1"/>
  <c r="F775"/>
  <c r="G383"/>
  <c r="I383" s="1"/>
  <c r="K383" s="1"/>
  <c r="F383"/>
  <c r="G778"/>
  <c r="I778" s="1"/>
  <c r="K778" s="1"/>
  <c r="F778"/>
  <c r="H781"/>
  <c r="J781" s="1"/>
  <c r="L781" s="1"/>
  <c r="G781"/>
  <c r="I781" s="1"/>
  <c r="K781" s="1"/>
  <c r="H586"/>
  <c r="J586" s="1"/>
  <c r="L586" s="1"/>
  <c r="H241"/>
  <c r="J241" s="1"/>
  <c r="L241" s="1"/>
  <c r="G241"/>
  <c r="I241" s="1"/>
  <c r="K241" s="1"/>
  <c r="H326"/>
  <c r="J326" s="1"/>
  <c r="L326" s="1"/>
  <c r="H785"/>
  <c r="J785" s="1"/>
  <c r="L785" s="1"/>
  <c r="G785"/>
  <c r="I785" s="1"/>
  <c r="K785" s="1"/>
  <c r="H344"/>
  <c r="J344" s="1"/>
  <c r="L344" s="1"/>
  <c r="G344"/>
  <c r="I344" s="1"/>
  <c r="K344" s="1"/>
  <c r="F487"/>
  <c r="H470"/>
  <c r="J470" s="1"/>
  <c r="L470" s="1"/>
  <c r="G470"/>
  <c r="I470" s="1"/>
  <c r="K470" s="1"/>
  <c r="H338"/>
  <c r="J338" s="1"/>
  <c r="L338" s="1"/>
  <c r="G338"/>
  <c r="I338" s="1"/>
  <c r="K338" s="1"/>
  <c r="H69"/>
  <c r="J69" s="1"/>
  <c r="L69" s="1"/>
  <c r="G69"/>
  <c r="I69" s="1"/>
  <c r="K69" s="1"/>
  <c r="H505"/>
  <c r="J505" s="1"/>
  <c r="L505" s="1"/>
  <c r="G505"/>
  <c r="I505" s="1"/>
  <c r="K505" s="1"/>
  <c r="H155"/>
  <c r="J155" s="1"/>
  <c r="L155" s="1"/>
  <c r="G155"/>
  <c r="I155" s="1"/>
  <c r="K155" s="1"/>
  <c r="H615"/>
  <c r="J615" s="1"/>
  <c r="L615" s="1"/>
  <c r="G615"/>
  <c r="I615" s="1"/>
  <c r="K615" s="1"/>
  <c r="H472"/>
  <c r="J472" s="1"/>
  <c r="L472" s="1"/>
  <c r="G472"/>
  <c r="I472" s="1"/>
  <c r="K472" s="1"/>
  <c r="H670"/>
  <c r="J670" s="1"/>
  <c r="L670" s="1"/>
  <c r="G670"/>
  <c r="I670" s="1"/>
  <c r="K670" s="1"/>
  <c r="F315"/>
  <c r="E315"/>
  <c r="F588"/>
  <c r="E588"/>
  <c r="F781"/>
  <c r="F83"/>
  <c r="E83"/>
  <c r="F241"/>
  <c r="F663"/>
  <c r="E663"/>
  <c r="F664"/>
  <c r="E664"/>
  <c r="F468"/>
  <c r="E468"/>
  <c r="H157"/>
  <c r="J157" s="1"/>
  <c r="L157" s="1"/>
  <c r="G157"/>
  <c r="I157" s="1"/>
  <c r="K157" s="1"/>
  <c r="H587"/>
  <c r="J587" s="1"/>
  <c r="L587" s="1"/>
  <c r="G587"/>
  <c r="I587" s="1"/>
  <c r="K587" s="1"/>
  <c r="F134"/>
  <c r="F787"/>
  <c r="H245"/>
  <c r="J245" s="1"/>
  <c r="L245" s="1"/>
  <c r="G245"/>
  <c r="I245" s="1"/>
  <c r="K245" s="1"/>
  <c r="E679"/>
  <c r="F169"/>
  <c r="E317"/>
  <c r="E542"/>
  <c r="E47"/>
  <c r="E197"/>
  <c r="E792"/>
  <c r="E49"/>
  <c r="F282"/>
  <c r="E282"/>
  <c r="H90"/>
  <c r="J90" s="1"/>
  <c r="L90" s="1"/>
  <c r="G90"/>
  <c r="I90" s="1"/>
  <c r="K90" s="1"/>
  <c r="F475"/>
  <c r="E475"/>
  <c r="G590"/>
  <c r="I590" s="1"/>
  <c r="K590" s="1"/>
  <c r="E135"/>
  <c r="G322"/>
  <c r="I322" s="1"/>
  <c r="K322" s="1"/>
  <c r="E36"/>
  <c r="G141"/>
  <c r="I141" s="1"/>
  <c r="K141" s="1"/>
  <c r="E162"/>
  <c r="G249"/>
  <c r="I249" s="1"/>
  <c r="K249" s="1"/>
  <c r="E678"/>
  <c r="G536"/>
  <c r="I536" s="1"/>
  <c r="K536" s="1"/>
  <c r="E708"/>
  <c r="G707"/>
  <c r="I707" s="1"/>
  <c r="K707" s="1"/>
  <c r="E274"/>
  <c r="G538"/>
  <c r="I538" s="1"/>
  <c r="K538" s="1"/>
  <c r="E722"/>
  <c r="G549"/>
  <c r="I549" s="1"/>
  <c r="K549" s="1"/>
  <c r="E684"/>
  <c r="G424"/>
  <c r="I424" s="1"/>
  <c r="K424" s="1"/>
  <c r="E786"/>
  <c r="G618"/>
  <c r="I618" s="1"/>
  <c r="K618" s="1"/>
  <c r="G830"/>
  <c r="I830" s="1"/>
  <c r="K830" s="1"/>
  <c r="G13"/>
  <c r="I13" s="1"/>
  <c r="K13" s="1"/>
  <c r="E451"/>
  <c r="G280"/>
  <c r="I280" s="1"/>
  <c r="K280" s="1"/>
  <c r="E621"/>
  <c r="G395"/>
  <c r="I395" s="1"/>
  <c r="K395" s="1"/>
  <c r="H194"/>
  <c r="J194" s="1"/>
  <c r="L194" s="1"/>
  <c r="G734"/>
  <c r="I734" s="1"/>
  <c r="K734" s="1"/>
  <c r="H316"/>
  <c r="J316" s="1"/>
  <c r="L316" s="1"/>
  <c r="E316"/>
  <c r="G26"/>
  <c r="I26" s="1"/>
  <c r="K26" s="1"/>
  <c r="G54"/>
  <c r="I54" s="1"/>
  <c r="K54" s="1"/>
  <c r="F54"/>
  <c r="G624"/>
  <c r="I624" s="1"/>
  <c r="K624" s="1"/>
  <c r="F624"/>
  <c r="F90"/>
  <c r="F452"/>
  <c r="E452"/>
  <c r="H198"/>
  <c r="J198" s="1"/>
  <c r="L198" s="1"/>
  <c r="G198"/>
  <c r="I198" s="1"/>
  <c r="K198" s="1"/>
  <c r="H58"/>
  <c r="J58" s="1"/>
  <c r="L58" s="1"/>
  <c r="G58"/>
  <c r="I58" s="1"/>
  <c r="K58" s="1"/>
  <c r="H270"/>
  <c r="J270" s="1"/>
  <c r="L270" s="1"/>
  <c r="G270"/>
  <c r="I270" s="1"/>
  <c r="K270" s="1"/>
  <c r="H454"/>
  <c r="J454" s="1"/>
  <c r="L454" s="1"/>
  <c r="G454"/>
  <c r="I454" s="1"/>
  <c r="K454" s="1"/>
  <c r="G688"/>
  <c r="I688" s="1"/>
  <c r="K688" s="1"/>
  <c r="F688"/>
  <c r="G356"/>
  <c r="I356" s="1"/>
  <c r="K356" s="1"/>
  <c r="F356"/>
  <c r="H257"/>
  <c r="J257" s="1"/>
  <c r="L257" s="1"/>
  <c r="H281"/>
  <c r="J281" s="1"/>
  <c r="L281" s="1"/>
  <c r="E262"/>
  <c r="H623"/>
  <c r="J623" s="1"/>
  <c r="L623" s="1"/>
  <c r="E791"/>
  <c r="F195"/>
  <c r="E195"/>
  <c r="F214"/>
  <c r="E214"/>
  <c r="F23"/>
  <c r="E23"/>
  <c r="E300"/>
  <c r="G475"/>
  <c r="I475" s="1"/>
  <c r="K475" s="1"/>
  <c r="E397"/>
  <c r="G195"/>
  <c r="I195" s="1"/>
  <c r="K195" s="1"/>
  <c r="E61"/>
  <c r="G214"/>
  <c r="I214" s="1"/>
  <c r="K214" s="1"/>
  <c r="E409"/>
  <c r="G23"/>
  <c r="I23" s="1"/>
  <c r="K23" s="1"/>
  <c r="E534"/>
  <c r="G564"/>
  <c r="I564" s="1"/>
  <c r="K564" s="1"/>
  <c r="E258"/>
  <c r="G39"/>
  <c r="I39" s="1"/>
  <c r="K39" s="1"/>
  <c r="E493"/>
  <c r="G301"/>
  <c r="I301" s="1"/>
  <c r="K301" s="1"/>
  <c r="E509"/>
  <c r="G512"/>
  <c r="I512" s="1"/>
  <c r="K512" s="1"/>
  <c r="E311"/>
  <c r="G179"/>
  <c r="I179" s="1"/>
  <c r="K179" s="1"/>
  <c r="E486"/>
  <c r="G515"/>
  <c r="I515" s="1"/>
  <c r="K515" s="1"/>
  <c r="E727"/>
  <c r="G793"/>
  <c r="I793" s="1"/>
  <c r="K793" s="1"/>
  <c r="E381"/>
  <c r="G286"/>
  <c r="I286" s="1"/>
  <c r="K286" s="1"/>
  <c r="E457"/>
  <c r="H627"/>
  <c r="J627" s="1"/>
  <c r="L627" s="1"/>
  <c r="E627"/>
  <c r="G628"/>
  <c r="I628" s="1"/>
  <c r="K628" s="1"/>
  <c r="E461"/>
  <c r="H100"/>
  <c r="J100" s="1"/>
  <c r="L100" s="1"/>
  <c r="F100"/>
  <c r="F187"/>
  <c r="E564"/>
  <c r="G358"/>
  <c r="I358" s="1"/>
  <c r="K358" s="1"/>
  <c r="E39"/>
  <c r="G40"/>
  <c r="I40" s="1"/>
  <c r="K40" s="1"/>
  <c r="E301"/>
  <c r="G511"/>
  <c r="I511" s="1"/>
  <c r="K511" s="1"/>
  <c r="E512"/>
  <c r="G508"/>
  <c r="I508" s="1"/>
  <c r="K508" s="1"/>
  <c r="E179"/>
  <c r="G513"/>
  <c r="I513" s="1"/>
  <c r="K513" s="1"/>
  <c r="E515"/>
  <c r="G232"/>
  <c r="I232" s="1"/>
  <c r="K232" s="1"/>
  <c r="E19"/>
  <c r="G16"/>
  <c r="I16" s="1"/>
  <c r="K16" s="1"/>
  <c r="E793"/>
  <c r="G728"/>
  <c r="I728" s="1"/>
  <c r="K728" s="1"/>
  <c r="G215"/>
  <c r="I215" s="1"/>
  <c r="K215" s="1"/>
  <c r="F215"/>
  <c r="G101"/>
  <c r="I101" s="1"/>
  <c r="K101" s="1"/>
  <c r="F101"/>
  <c r="F186"/>
  <c r="E186"/>
  <c r="H187"/>
  <c r="J187" s="1"/>
  <c r="L187" s="1"/>
  <c r="G187"/>
  <c r="I187" s="1"/>
  <c r="K187" s="1"/>
  <c r="G373"/>
  <c r="I373" s="1"/>
  <c r="K373" s="1"/>
  <c r="F373"/>
  <c r="G260"/>
  <c r="I260" s="1"/>
  <c r="K260" s="1"/>
  <c r="F260"/>
  <c r="G431"/>
  <c r="I431" s="1"/>
  <c r="K431" s="1"/>
  <c r="G165"/>
  <c r="I165" s="1"/>
  <c r="K165" s="1"/>
  <c r="G599"/>
  <c r="I599" s="1"/>
  <c r="K599" s="1"/>
  <c r="G801"/>
  <c r="I801" s="1"/>
  <c r="K801" s="1"/>
  <c r="G108"/>
  <c r="I108" s="1"/>
  <c r="K108" s="1"/>
  <c r="G203"/>
  <c r="I203" s="1"/>
  <c r="K203" s="1"/>
  <c r="F60"/>
  <c r="E60"/>
  <c r="F803"/>
  <c r="E803"/>
  <c r="F548"/>
  <c r="E548"/>
  <c r="E477"/>
  <c r="G476"/>
  <c r="I476" s="1"/>
  <c r="K476" s="1"/>
  <c r="E715"/>
  <c r="G795"/>
  <c r="I795" s="1"/>
  <c r="K795" s="1"/>
  <c r="E796"/>
  <c r="G196"/>
  <c r="I196" s="1"/>
  <c r="K196" s="1"/>
  <c r="E87"/>
  <c r="G653"/>
  <c r="I653" s="1"/>
  <c r="K653" s="1"/>
  <c r="E371"/>
  <c r="G272"/>
  <c r="I272" s="1"/>
  <c r="K272" s="1"/>
  <c r="E298"/>
  <c r="G500"/>
  <c r="I500" s="1"/>
  <c r="K500" s="1"/>
  <c r="E681"/>
  <c r="G651"/>
  <c r="I651" s="1"/>
  <c r="K651" s="1"/>
  <c r="E24"/>
  <c r="G210"/>
  <c r="I210" s="1"/>
  <c r="K210" s="1"/>
  <c r="E595"/>
  <c r="G319"/>
  <c r="I319" s="1"/>
  <c r="K319" s="1"/>
  <c r="E188"/>
  <c r="G337"/>
  <c r="I337" s="1"/>
  <c r="K337" s="1"/>
  <c r="E686"/>
  <c r="G62"/>
  <c r="I62" s="1"/>
  <c r="K62" s="1"/>
  <c r="H439"/>
  <c r="J439" s="1"/>
  <c r="L439" s="1"/>
  <c r="E439"/>
  <c r="G444"/>
  <c r="I444" s="1"/>
  <c r="K444" s="1"/>
  <c r="E341"/>
  <c r="H430"/>
  <c r="J430" s="1"/>
  <c r="L430" s="1"/>
  <c r="G429"/>
  <c r="I429" s="1"/>
  <c r="K429" s="1"/>
  <c r="E633"/>
  <c r="E163"/>
  <c r="E189"/>
  <c r="E799"/>
  <c r="E391"/>
  <c r="H331"/>
  <c r="J331" s="1"/>
  <c r="L331" s="1"/>
  <c r="G331"/>
  <c r="I331" s="1"/>
  <c r="K331" s="1"/>
  <c r="H144"/>
  <c r="J144" s="1"/>
  <c r="L144" s="1"/>
  <c r="G144"/>
  <c r="I144" s="1"/>
  <c r="K144" s="1"/>
  <c r="H531"/>
  <c r="J531" s="1"/>
  <c r="L531" s="1"/>
  <c r="G531"/>
  <c r="I531" s="1"/>
  <c r="K531" s="1"/>
  <c r="E476"/>
  <c r="G321"/>
  <c r="I321" s="1"/>
  <c r="K321" s="1"/>
  <c r="E795"/>
  <c r="G630"/>
  <c r="I630" s="1"/>
  <c r="K630" s="1"/>
  <c r="E196"/>
  <c r="G346"/>
  <c r="I346" s="1"/>
  <c r="K346" s="1"/>
  <c r="E653"/>
  <c r="G582"/>
  <c r="I582" s="1"/>
  <c r="K582" s="1"/>
  <c r="E272"/>
  <c r="G114"/>
  <c r="I114" s="1"/>
  <c r="K114" s="1"/>
  <c r="E632"/>
  <c r="G567"/>
  <c r="I567" s="1"/>
  <c r="K567" s="1"/>
  <c r="E500"/>
  <c r="G516"/>
  <c r="I516" s="1"/>
  <c r="K516" s="1"/>
  <c r="E651"/>
  <c r="G682"/>
  <c r="I682" s="1"/>
  <c r="K682" s="1"/>
  <c r="E210"/>
  <c r="G388"/>
  <c r="I388" s="1"/>
  <c r="K388" s="1"/>
  <c r="E319"/>
  <c r="G147"/>
  <c r="I147" s="1"/>
  <c r="K147" s="1"/>
  <c r="G122"/>
  <c r="I122" s="1"/>
  <c r="K122" s="1"/>
  <c r="F252"/>
  <c r="E252"/>
  <c r="F29"/>
  <c r="E29"/>
  <c r="F738"/>
  <c r="E738"/>
  <c r="F276"/>
  <c r="E276"/>
  <c r="E360"/>
  <c r="E175"/>
  <c r="E802"/>
  <c r="H635"/>
  <c r="J635" s="1"/>
  <c r="L635" s="1"/>
  <c r="G635"/>
  <c r="I635" s="1"/>
  <c r="K635" s="1"/>
  <c r="H59"/>
  <c r="J59" s="1"/>
  <c r="L59" s="1"/>
  <c r="G59"/>
  <c r="I59" s="1"/>
  <c r="K59" s="1"/>
  <c r="H804"/>
  <c r="J804" s="1"/>
  <c r="L804" s="1"/>
  <c r="G804"/>
  <c r="I804" s="1"/>
  <c r="K804" s="1"/>
  <c r="H303"/>
  <c r="J303" s="1"/>
  <c r="L303" s="1"/>
  <c r="G303"/>
  <c r="I303" s="1"/>
  <c r="K303" s="1"/>
  <c r="G537"/>
  <c r="I537" s="1"/>
  <c r="K537" s="1"/>
  <c r="G562"/>
  <c r="I562" s="1"/>
  <c r="K562" s="1"/>
  <c r="G558"/>
  <c r="I558" s="1"/>
  <c r="K558" s="1"/>
  <c r="G161"/>
  <c r="I161" s="1"/>
  <c r="K161" s="1"/>
  <c r="G297"/>
  <c r="I297" s="1"/>
  <c r="K297" s="1"/>
  <c r="E240"/>
  <c r="F240"/>
  <c r="H814"/>
  <c r="J814" s="1"/>
  <c r="L814" s="1"/>
  <c r="G814"/>
  <c r="I814" s="1"/>
  <c r="K814" s="1"/>
  <c r="E544"/>
  <c r="E92"/>
  <c r="E811"/>
  <c r="E812"/>
  <c r="E21"/>
  <c r="E640"/>
  <c r="E573"/>
  <c r="E574"/>
  <c r="F17"/>
  <c r="E17"/>
  <c r="E46"/>
  <c r="G129"/>
  <c r="I129" s="1"/>
  <c r="K129" s="1"/>
  <c r="E806"/>
  <c r="G697"/>
  <c r="I697" s="1"/>
  <c r="K697" s="1"/>
  <c r="E479"/>
  <c r="G478"/>
  <c r="I478" s="1"/>
  <c r="K478" s="1"/>
  <c r="E50"/>
  <c r="G637"/>
  <c r="I637" s="1"/>
  <c r="K637" s="1"/>
  <c r="E639"/>
  <c r="G78"/>
  <c r="I78" s="1"/>
  <c r="K78" s="1"/>
  <c r="E15"/>
  <c r="G259"/>
  <c r="I259" s="1"/>
  <c r="K259" s="1"/>
  <c r="G810"/>
  <c r="I810" s="1"/>
  <c r="K810" s="1"/>
  <c r="F404"/>
  <c r="E404"/>
  <c r="F642"/>
  <c r="E642"/>
  <c r="H518"/>
  <c r="J518" s="1"/>
  <c r="L518" s="1"/>
  <c r="G518"/>
  <c r="I518" s="1"/>
  <c r="K518" s="1"/>
  <c r="H93"/>
  <c r="J93" s="1"/>
  <c r="L93" s="1"/>
  <c r="E236"/>
  <c r="H535"/>
  <c r="J535" s="1"/>
  <c r="L535" s="1"/>
  <c r="E38"/>
  <c r="E410"/>
  <c r="E641"/>
  <c r="E343"/>
  <c r="E828"/>
  <c r="G253"/>
  <c r="I253" s="1"/>
  <c r="K253" s="1"/>
  <c r="F668"/>
  <c r="E668"/>
  <c r="E541"/>
  <c r="E440"/>
  <c r="E362"/>
  <c r="E125"/>
  <c r="E148"/>
  <c r="E524"/>
  <c r="E334"/>
  <c r="E325"/>
  <c r="H392"/>
  <c r="J392" s="1"/>
  <c r="L392" s="1"/>
  <c r="G392"/>
  <c r="I392" s="1"/>
  <c r="K392" s="1"/>
  <c r="E217"/>
  <c r="F217"/>
  <c r="G177"/>
  <c r="I177" s="1"/>
  <c r="K177" s="1"/>
  <c r="G37"/>
  <c r="I37" s="1"/>
  <c r="K37" s="1"/>
  <c r="G166"/>
  <c r="I166" s="1"/>
  <c r="K166" s="1"/>
  <c r="G143"/>
  <c r="I143" s="1"/>
  <c r="K143" s="1"/>
  <c r="G89"/>
  <c r="I89" s="1"/>
  <c r="K89" s="1"/>
  <c r="G285"/>
  <c r="I285" s="1"/>
  <c r="K285" s="1"/>
  <c r="F363"/>
  <c r="E363"/>
  <c r="F183"/>
  <c r="E183"/>
  <c r="E813"/>
  <c r="E128"/>
  <c r="E88"/>
  <c r="E517"/>
  <c r="H364"/>
  <c r="J364" s="1"/>
  <c r="L364" s="1"/>
  <c r="G364"/>
  <c r="I364" s="1"/>
  <c r="K364" s="1"/>
  <c r="H831"/>
  <c r="J831" s="1"/>
  <c r="L831" s="1"/>
  <c r="G831"/>
  <c r="I831" s="1"/>
  <c r="K831" s="1"/>
  <c r="F102"/>
  <c r="E102"/>
  <c r="H743"/>
  <c r="J743" s="1"/>
  <c r="L743" s="1"/>
  <c r="G743"/>
  <c r="I743" s="1"/>
  <c r="K743" s="1"/>
  <c r="G217"/>
  <c r="I217" s="1"/>
  <c r="K217" s="1"/>
  <c r="F30"/>
  <c r="E30"/>
  <c r="H127"/>
  <c r="J127" s="1"/>
  <c r="L127" s="1"/>
  <c r="G127"/>
  <c r="I127" s="1"/>
  <c r="K127" s="1"/>
  <c r="F368"/>
  <c r="E368"/>
  <c r="H43"/>
  <c r="J43" s="1"/>
  <c r="L43" s="1"/>
  <c r="G43"/>
  <c r="I43" s="1"/>
  <c r="K43" s="1"/>
  <c r="F644"/>
  <c r="E644"/>
  <c r="H366"/>
  <c r="J366" s="1"/>
  <c r="L366" s="1"/>
  <c r="G367"/>
  <c r="I367" s="1"/>
  <c r="K367" s="1"/>
  <c r="G365"/>
  <c r="I365" s="1"/>
  <c r="K365" s="1"/>
  <c r="F365"/>
  <c r="F576"/>
  <c r="E576"/>
  <c r="H815"/>
  <c r="J815" s="1"/>
  <c r="L815" s="1"/>
  <c r="G815"/>
  <c r="I815" s="1"/>
  <c r="K815" s="1"/>
  <c r="E145"/>
  <c r="G644"/>
  <c r="I644" s="1"/>
  <c r="K644" s="1"/>
  <c r="E744"/>
  <c r="G33"/>
  <c r="I33" s="1"/>
  <c r="K33" s="1"/>
  <c r="F648"/>
  <c r="H494"/>
  <c r="J494" s="1"/>
  <c r="L494" s="1"/>
  <c r="E33"/>
  <c r="G333"/>
  <c r="I333" s="1"/>
  <c r="K333" s="1"/>
  <c r="E146"/>
  <c r="G14"/>
  <c r="I14" s="1"/>
  <c r="K14" s="1"/>
  <c r="E646"/>
  <c r="G393"/>
  <c r="I393" s="1"/>
  <c r="K393" s="1"/>
  <c r="E401"/>
  <c r="G116"/>
  <c r="I116" s="1"/>
  <c r="K116" s="1"/>
  <c r="E80"/>
  <c r="G85"/>
  <c r="I85" s="1"/>
  <c r="K85" s="1"/>
  <c r="E380"/>
  <c r="G669"/>
  <c r="I669" s="1"/>
  <c r="K669" s="1"/>
  <c r="E817"/>
  <c r="G818"/>
  <c r="I818" s="1"/>
  <c r="K818" s="1"/>
  <c r="E649"/>
  <c r="G650"/>
  <c r="I650" s="1"/>
  <c r="K650" s="1"/>
  <c r="E819"/>
  <c r="G745"/>
  <c r="I745" s="1"/>
  <c r="K745" s="1"/>
  <c r="E647"/>
  <c r="G648"/>
  <c r="I648" s="1"/>
  <c r="K648" s="1"/>
  <c r="E719"/>
  <c r="W1" a="1"/>
  <c r="W1" s="1"/>
  <c r="P404" l="1"/>
  <c r="O404"/>
  <c r="P15"/>
  <c r="O15"/>
  <c r="P50"/>
  <c r="O50"/>
  <c r="P806"/>
  <c r="O806"/>
  <c r="P21"/>
  <c r="O21"/>
  <c r="P544"/>
  <c r="O544"/>
  <c r="P240"/>
  <c r="O240"/>
  <c r="P719"/>
  <c r="O719"/>
  <c r="P819"/>
  <c r="O819"/>
  <c r="P817"/>
  <c r="O817"/>
  <c r="P80"/>
  <c r="O80"/>
  <c r="P646"/>
  <c r="O646"/>
  <c r="P33"/>
  <c r="O33"/>
  <c r="P744"/>
  <c r="O744"/>
  <c r="P102"/>
  <c r="O102"/>
  <c r="P128"/>
  <c r="O128"/>
  <c r="P363"/>
  <c r="O363"/>
  <c r="P325"/>
  <c r="O325"/>
  <c r="P125"/>
  <c r="O125"/>
  <c r="P668"/>
  <c r="O668"/>
  <c r="P343"/>
  <c r="O343"/>
  <c r="P574"/>
  <c r="O574"/>
  <c r="P812"/>
  <c r="O812"/>
  <c r="P276"/>
  <c r="O276"/>
  <c r="P29"/>
  <c r="O29"/>
  <c r="P210"/>
  <c r="O210"/>
  <c r="P500"/>
  <c r="O500"/>
  <c r="P272"/>
  <c r="O272"/>
  <c r="P196"/>
  <c r="O196"/>
  <c r="P476"/>
  <c r="O476"/>
  <c r="P799"/>
  <c r="O799"/>
  <c r="P439"/>
  <c r="O439"/>
  <c r="P548"/>
  <c r="O548"/>
  <c r="P60"/>
  <c r="O60"/>
  <c r="P23"/>
  <c r="O23"/>
  <c r="P195"/>
  <c r="O195"/>
  <c r="P262"/>
  <c r="O262"/>
  <c r="P621"/>
  <c r="O621"/>
  <c r="P684"/>
  <c r="O684"/>
  <c r="P274"/>
  <c r="O274"/>
  <c r="P678"/>
  <c r="O678"/>
  <c r="P36"/>
  <c r="O36"/>
  <c r="P475"/>
  <c r="O475"/>
  <c r="P282"/>
  <c r="O282"/>
  <c r="P197"/>
  <c r="O197"/>
  <c r="P664"/>
  <c r="O664"/>
  <c r="P588"/>
  <c r="O588"/>
  <c r="P268"/>
  <c r="O268"/>
  <c r="P774"/>
  <c r="O774"/>
  <c r="P610"/>
  <c r="O610"/>
  <c r="P740"/>
  <c r="O740"/>
  <c r="P560"/>
  <c r="O560"/>
  <c r="P206"/>
  <c r="O206"/>
  <c r="P224"/>
  <c r="O224"/>
  <c r="O603"/>
  <c r="P603"/>
  <c r="P465"/>
  <c r="O465"/>
  <c r="O95"/>
  <c r="P95"/>
  <c r="P229"/>
  <c r="O229"/>
  <c r="O406"/>
  <c r="P406"/>
  <c r="P348"/>
  <c r="O348"/>
  <c r="P766"/>
  <c r="O766"/>
  <c r="O763"/>
  <c r="P763"/>
  <c r="O521"/>
  <c r="P521"/>
  <c r="O760"/>
  <c r="P760"/>
  <c r="P462"/>
  <c r="O462"/>
  <c r="O354"/>
  <c r="P354"/>
  <c r="O448"/>
  <c r="P448"/>
  <c r="O488"/>
  <c r="P488"/>
  <c r="O284"/>
  <c r="P284"/>
  <c r="O559"/>
  <c r="P559"/>
  <c r="O753"/>
  <c r="P753"/>
  <c r="P242"/>
  <c r="O242"/>
  <c r="O446"/>
  <c r="P446"/>
  <c r="O294"/>
  <c r="P294"/>
  <c r="O748"/>
  <c r="P748"/>
  <c r="O273"/>
  <c r="P273"/>
  <c r="P369"/>
  <c r="O369"/>
  <c r="P366"/>
  <c r="O366"/>
  <c r="P831"/>
  <c r="O831"/>
  <c r="P89"/>
  <c r="O89"/>
  <c r="P85"/>
  <c r="O85"/>
  <c r="P575"/>
  <c r="O575"/>
  <c r="P557"/>
  <c r="O557"/>
  <c r="P671"/>
  <c r="O671"/>
  <c r="P63"/>
  <c r="O63"/>
  <c r="P253"/>
  <c r="O253"/>
  <c r="P543"/>
  <c r="O543"/>
  <c r="P390"/>
  <c r="O390"/>
  <c r="P525"/>
  <c r="O525"/>
  <c r="P302"/>
  <c r="O302"/>
  <c r="P374"/>
  <c r="O374"/>
  <c r="P808"/>
  <c r="O808"/>
  <c r="P695"/>
  <c r="O695"/>
  <c r="P631"/>
  <c r="O631"/>
  <c r="P372"/>
  <c r="O372"/>
  <c r="P106"/>
  <c r="O106"/>
  <c r="P41"/>
  <c r="O41"/>
  <c r="P492"/>
  <c r="O492"/>
  <c r="P132"/>
  <c r="O132"/>
  <c r="P74"/>
  <c r="O74"/>
  <c r="P359"/>
  <c r="O359"/>
  <c r="P270"/>
  <c r="O270"/>
  <c r="P453"/>
  <c r="O453"/>
  <c r="P707"/>
  <c r="O707"/>
  <c r="P693"/>
  <c r="O693"/>
  <c r="P314"/>
  <c r="O314"/>
  <c r="P469"/>
  <c r="O469"/>
  <c r="P170"/>
  <c r="O170"/>
  <c r="P591"/>
  <c r="O591"/>
  <c r="P784"/>
  <c r="O784"/>
  <c r="P655"/>
  <c r="O655"/>
  <c r="P699"/>
  <c r="O699"/>
  <c r="P357"/>
  <c r="O357"/>
  <c r="P538"/>
  <c r="O538"/>
  <c r="P665"/>
  <c r="O665"/>
  <c r="P613"/>
  <c r="O613"/>
  <c r="P520"/>
  <c r="O520"/>
  <c r="P550"/>
  <c r="O550"/>
  <c r="P191"/>
  <c r="O191"/>
  <c r="P604"/>
  <c r="O604"/>
  <c r="O375"/>
  <c r="P375"/>
  <c r="P243"/>
  <c r="O243"/>
  <c r="O654"/>
  <c r="P654"/>
  <c r="O118"/>
  <c r="P118"/>
  <c r="P417"/>
  <c r="O417"/>
  <c r="O98"/>
  <c r="P98"/>
  <c r="P496"/>
  <c r="O496"/>
  <c r="P600"/>
  <c r="O600"/>
  <c r="P630"/>
  <c r="O630"/>
  <c r="P789"/>
  <c r="O789"/>
  <c r="P271"/>
  <c r="O271"/>
  <c r="P734"/>
  <c r="O734"/>
  <c r="P287"/>
  <c r="O287"/>
  <c r="P491"/>
  <c r="O491"/>
  <c r="P657"/>
  <c r="O657"/>
  <c r="P490"/>
  <c r="O490"/>
  <c r="P780"/>
  <c r="O780"/>
  <c r="O96"/>
  <c r="P96"/>
  <c r="O221"/>
  <c r="P221"/>
  <c r="P605"/>
  <c r="O605"/>
  <c r="P71"/>
  <c r="O71"/>
  <c r="O741"/>
  <c r="P741"/>
  <c r="P264"/>
  <c r="O264"/>
  <c r="O652"/>
  <c r="P652"/>
  <c r="O328"/>
  <c r="P328"/>
  <c r="O720"/>
  <c r="P720"/>
  <c r="O112"/>
  <c r="P112"/>
  <c r="P233"/>
  <c r="O233"/>
  <c r="P342"/>
  <c r="O342"/>
  <c r="P153"/>
  <c r="O153"/>
  <c r="P290"/>
  <c r="O290"/>
  <c r="P511"/>
  <c r="O511"/>
  <c r="O207"/>
  <c r="P207"/>
  <c r="O408"/>
  <c r="P408"/>
  <c r="P752"/>
  <c r="O752"/>
  <c r="O530"/>
  <c r="P530"/>
  <c r="O445"/>
  <c r="P445"/>
  <c r="P609"/>
  <c r="O609"/>
  <c r="D222" i="12"/>
  <c r="D206"/>
  <c r="D190"/>
  <c r="D174"/>
  <c r="D158"/>
  <c r="D142"/>
  <c r="D126"/>
  <c r="D110"/>
  <c r="D94"/>
  <c r="D78"/>
  <c r="D62"/>
  <c r="D46"/>
  <c r="D30"/>
  <c r="D14"/>
  <c r="D235"/>
  <c r="D219"/>
  <c r="D203"/>
  <c r="D187"/>
  <c r="D171"/>
  <c r="D155"/>
  <c r="D139"/>
  <c r="D123"/>
  <c r="D107"/>
  <c r="D91"/>
  <c r="D75"/>
  <c r="D59"/>
  <c r="D43"/>
  <c r="D27"/>
  <c r="D11"/>
  <c r="D232"/>
  <c r="D216"/>
  <c r="D200"/>
  <c r="D184"/>
  <c r="D168"/>
  <c r="D152"/>
  <c r="D136"/>
  <c r="D120"/>
  <c r="D104"/>
  <c r="D88"/>
  <c r="D72"/>
  <c r="D56"/>
  <c r="D40"/>
  <c r="D24"/>
  <c r="D8"/>
  <c r="D229"/>
  <c r="D213"/>
  <c r="D197"/>
  <c r="D181"/>
  <c r="D165"/>
  <c r="D149"/>
  <c r="D133"/>
  <c r="D117"/>
  <c r="D101"/>
  <c r="D85"/>
  <c r="D69"/>
  <c r="D53"/>
  <c r="D37"/>
  <c r="D21"/>
  <c r="D5"/>
  <c r="P391" i="9"/>
  <c r="O391"/>
  <c r="P633"/>
  <c r="O633"/>
  <c r="P686"/>
  <c r="O686"/>
  <c r="P595"/>
  <c r="O595"/>
  <c r="P681"/>
  <c r="O681"/>
  <c r="P371"/>
  <c r="O371"/>
  <c r="P796"/>
  <c r="O796"/>
  <c r="P477"/>
  <c r="O477"/>
  <c r="P19"/>
  <c r="O19"/>
  <c r="P179"/>
  <c r="O179"/>
  <c r="P301"/>
  <c r="O301"/>
  <c r="P564"/>
  <c r="O564"/>
  <c r="P461"/>
  <c r="O461"/>
  <c r="P457"/>
  <c r="O457"/>
  <c r="P727"/>
  <c r="O727"/>
  <c r="P311"/>
  <c r="O311"/>
  <c r="P493"/>
  <c r="O493"/>
  <c r="P534"/>
  <c r="O534"/>
  <c r="P61"/>
  <c r="O61"/>
  <c r="P300"/>
  <c r="O300"/>
  <c r="P452"/>
  <c r="O452"/>
  <c r="P316"/>
  <c r="O316"/>
  <c r="P792"/>
  <c r="O792"/>
  <c r="P317"/>
  <c r="O317"/>
  <c r="P747"/>
  <c r="O747"/>
  <c r="P617"/>
  <c r="O617"/>
  <c r="P503"/>
  <c r="O503"/>
  <c r="P339"/>
  <c r="O339"/>
  <c r="P425"/>
  <c r="O425"/>
  <c r="P661"/>
  <c r="O661"/>
  <c r="O726"/>
  <c r="P726"/>
  <c r="O539"/>
  <c r="P539"/>
  <c r="P347"/>
  <c r="O347"/>
  <c r="O265"/>
  <c r="P265"/>
  <c r="O449"/>
  <c r="P449"/>
  <c r="O293"/>
  <c r="P293"/>
  <c r="P226"/>
  <c r="O226"/>
  <c r="P583"/>
  <c r="O583"/>
  <c r="P367"/>
  <c r="O367"/>
  <c r="P405"/>
  <c r="O405"/>
  <c r="P81"/>
  <c r="O81"/>
  <c r="P4"/>
  <c r="O4"/>
  <c r="Q335" s="1"/>
  <c r="P333"/>
  <c r="O333"/>
  <c r="P42"/>
  <c r="O42"/>
  <c r="P497"/>
  <c r="O497"/>
  <c r="P11"/>
  <c r="O11"/>
  <c r="P518"/>
  <c r="O518"/>
  <c r="P336"/>
  <c r="O336"/>
  <c r="P636"/>
  <c r="O636"/>
  <c r="P798"/>
  <c r="O798"/>
  <c r="P438"/>
  <c r="O438"/>
  <c r="P332"/>
  <c r="O332"/>
  <c r="P598"/>
  <c r="O598"/>
  <c r="P389"/>
  <c r="O389"/>
  <c r="P379"/>
  <c r="O379"/>
  <c r="P510"/>
  <c r="O510"/>
  <c r="P594"/>
  <c r="O594"/>
  <c r="P628"/>
  <c r="O628"/>
  <c r="P10"/>
  <c r="O10"/>
  <c r="P292"/>
  <c r="O292"/>
  <c r="P612"/>
  <c r="O612"/>
  <c r="O771"/>
  <c r="P771"/>
  <c r="P280"/>
  <c r="O280"/>
  <c r="P141"/>
  <c r="O141"/>
  <c r="P193"/>
  <c r="O193"/>
  <c r="P666"/>
  <c r="O666"/>
  <c r="P237"/>
  <c r="O237"/>
  <c r="P732"/>
  <c r="O732"/>
  <c r="O527"/>
  <c r="P527"/>
  <c r="P522"/>
  <c r="O522"/>
  <c r="P450"/>
  <c r="O450"/>
  <c r="P400"/>
  <c r="O400"/>
  <c r="P783"/>
  <c r="O783"/>
  <c r="P422"/>
  <c r="O422"/>
  <c r="P185"/>
  <c r="O185"/>
  <c r="O247"/>
  <c r="P247"/>
  <c r="O483"/>
  <c r="P483"/>
  <c r="P352"/>
  <c r="O352"/>
  <c r="O759"/>
  <c r="P759"/>
  <c r="O168"/>
  <c r="P168"/>
  <c r="O119"/>
  <c r="P119"/>
  <c r="P533"/>
  <c r="O533"/>
  <c r="O99"/>
  <c r="P99"/>
  <c r="O418"/>
  <c r="P418"/>
  <c r="O174"/>
  <c r="P174"/>
  <c r="O416"/>
  <c r="P416"/>
  <c r="P579"/>
  <c r="O579"/>
  <c r="P154"/>
  <c r="O154"/>
  <c r="O351"/>
  <c r="P351"/>
  <c r="P109"/>
  <c r="O109"/>
  <c r="O329"/>
  <c r="P329"/>
  <c r="P79"/>
  <c r="O79"/>
  <c r="P667"/>
  <c r="O667"/>
  <c r="P308"/>
  <c r="O308"/>
  <c r="P582"/>
  <c r="O582"/>
  <c r="P716"/>
  <c r="O716"/>
  <c r="P570"/>
  <c r="O570"/>
  <c r="P827"/>
  <c r="O827"/>
  <c r="P830"/>
  <c r="O830"/>
  <c r="P377"/>
  <c r="O377"/>
  <c r="P158"/>
  <c r="O158"/>
  <c r="P267"/>
  <c r="O267"/>
  <c r="P658"/>
  <c r="O658"/>
  <c r="P208"/>
  <c r="O208"/>
  <c r="P526"/>
  <c r="O526"/>
  <c r="P584"/>
  <c r="O584"/>
  <c r="P473"/>
  <c r="O473"/>
  <c r="P234"/>
  <c r="O234"/>
  <c r="O45"/>
  <c r="P45"/>
  <c r="O553"/>
  <c r="P553"/>
  <c r="P167"/>
  <c r="O167"/>
  <c r="O399"/>
  <c r="P399"/>
  <c r="O689"/>
  <c r="P689"/>
  <c r="P592"/>
  <c r="O592"/>
  <c r="P768"/>
  <c r="O768"/>
  <c r="O552"/>
  <c r="P552"/>
  <c r="P696"/>
  <c r="O696"/>
  <c r="P76"/>
  <c r="O76"/>
  <c r="P790"/>
  <c r="O790"/>
  <c r="P239"/>
  <c r="O239"/>
  <c r="P326"/>
  <c r="O326"/>
  <c r="O555"/>
  <c r="P555"/>
  <c r="P52"/>
  <c r="O52"/>
  <c r="P159"/>
  <c r="O159"/>
  <c r="O484"/>
  <c r="P484"/>
  <c r="P75"/>
  <c r="O75"/>
  <c r="D226" i="12"/>
  <c r="D210"/>
  <c r="D194"/>
  <c r="D178"/>
  <c r="D162"/>
  <c r="D146"/>
  <c r="D130"/>
  <c r="D114"/>
  <c r="D98"/>
  <c r="D82"/>
  <c r="D66"/>
  <c r="D50"/>
  <c r="D34"/>
  <c r="D18"/>
  <c r="D2"/>
  <c r="D223"/>
  <c r="D207"/>
  <c r="D191"/>
  <c r="D175"/>
  <c r="D159"/>
  <c r="D143"/>
  <c r="D127"/>
  <c r="D111"/>
  <c r="D95"/>
  <c r="D79"/>
  <c r="D63"/>
  <c r="D47"/>
  <c r="D31"/>
  <c r="D15"/>
  <c r="D236"/>
  <c r="D220"/>
  <c r="D204"/>
  <c r="D188"/>
  <c r="D172"/>
  <c r="D156"/>
  <c r="D140"/>
  <c r="D124"/>
  <c r="D108"/>
  <c r="D92"/>
  <c r="D76"/>
  <c r="D60"/>
  <c r="D44"/>
  <c r="D28"/>
  <c r="D12"/>
  <c r="D233"/>
  <c r="D217"/>
  <c r="D201"/>
  <c r="D185"/>
  <c r="D169"/>
  <c r="D153"/>
  <c r="D137"/>
  <c r="D121"/>
  <c r="D105"/>
  <c r="D89"/>
  <c r="D73"/>
  <c r="D57"/>
  <c r="D41"/>
  <c r="D25"/>
  <c r="D9"/>
  <c r="P644" i="9"/>
  <c r="O644"/>
  <c r="P368"/>
  <c r="O368"/>
  <c r="P30"/>
  <c r="O30"/>
  <c r="P88"/>
  <c r="O88"/>
  <c r="P517"/>
  <c r="O517"/>
  <c r="P183"/>
  <c r="O183"/>
  <c r="P524"/>
  <c r="O524"/>
  <c r="P440"/>
  <c r="O440"/>
  <c r="P410"/>
  <c r="O410"/>
  <c r="P17"/>
  <c r="O17"/>
  <c r="P640"/>
  <c r="O640"/>
  <c r="P92"/>
  <c r="O92"/>
  <c r="P175"/>
  <c r="O175"/>
  <c r="P738"/>
  <c r="O738"/>
  <c r="P252"/>
  <c r="O252"/>
  <c r="P319"/>
  <c r="O319"/>
  <c r="P651"/>
  <c r="O651"/>
  <c r="P632"/>
  <c r="O632"/>
  <c r="P653"/>
  <c r="O653"/>
  <c r="P795"/>
  <c r="O795"/>
  <c r="P163"/>
  <c r="O163"/>
  <c r="P341"/>
  <c r="O341"/>
  <c r="P803"/>
  <c r="O803"/>
  <c r="P186"/>
  <c r="O186"/>
  <c r="P214"/>
  <c r="O214"/>
  <c r="P791"/>
  <c r="O791"/>
  <c r="P451"/>
  <c r="O451"/>
  <c r="P786"/>
  <c r="O786"/>
  <c r="P722"/>
  <c r="O722"/>
  <c r="P708"/>
  <c r="O708"/>
  <c r="P162"/>
  <c r="O162"/>
  <c r="P135"/>
  <c r="O135"/>
  <c r="P49"/>
  <c r="O49"/>
  <c r="P542"/>
  <c r="O542"/>
  <c r="P468"/>
  <c r="O468"/>
  <c r="P663"/>
  <c r="O663"/>
  <c r="P315"/>
  <c r="O315"/>
  <c r="P713"/>
  <c r="O713"/>
  <c r="P466"/>
  <c r="O466"/>
  <c r="P269"/>
  <c r="O269"/>
  <c r="P323"/>
  <c r="O323"/>
  <c r="P597"/>
  <c r="O597"/>
  <c r="P705"/>
  <c r="O705"/>
  <c r="P427"/>
  <c r="O427"/>
  <c r="O131"/>
  <c r="P131"/>
  <c r="O398"/>
  <c r="P398"/>
  <c r="O606"/>
  <c r="P606"/>
  <c r="P160"/>
  <c r="O160"/>
  <c r="O220"/>
  <c r="P220"/>
  <c r="P578"/>
  <c r="O578"/>
  <c r="P721"/>
  <c r="O721"/>
  <c r="O384"/>
  <c r="P384"/>
  <c r="O717"/>
  <c r="P717"/>
  <c r="O299"/>
  <c r="P299"/>
  <c r="O318"/>
  <c r="P318"/>
  <c r="O65"/>
  <c r="P65"/>
  <c r="O751"/>
  <c r="P751"/>
  <c r="O602"/>
  <c r="P602"/>
  <c r="O411"/>
  <c r="P411"/>
  <c r="O68"/>
  <c r="P68"/>
  <c r="O754"/>
  <c r="P754"/>
  <c r="P394"/>
  <c r="O394"/>
  <c r="P149"/>
  <c r="O149"/>
  <c r="I4"/>
  <c r="K4" s="1"/>
  <c r="C5" i="12"/>
  <c r="C9"/>
  <c r="C13"/>
  <c r="C17"/>
  <c r="C21"/>
  <c r="C25"/>
  <c r="C29"/>
  <c r="C33"/>
  <c r="C37"/>
  <c r="C41"/>
  <c r="C45"/>
  <c r="C49"/>
  <c r="C53"/>
  <c r="C57"/>
  <c r="C61"/>
  <c r="C65"/>
  <c r="C69"/>
  <c r="C73"/>
  <c r="C77"/>
  <c r="C81"/>
  <c r="C85"/>
  <c r="C89"/>
  <c r="C93"/>
  <c r="C97"/>
  <c r="C101"/>
  <c r="C105"/>
  <c r="C109"/>
  <c r="C113"/>
  <c r="C117"/>
  <c r="C121"/>
  <c r="C125"/>
  <c r="C129"/>
  <c r="C133"/>
  <c r="C137"/>
  <c r="C141"/>
  <c r="C145"/>
  <c r="C149"/>
  <c r="C153"/>
  <c r="C157"/>
  <c r="C161"/>
  <c r="C165"/>
  <c r="C169"/>
  <c r="C173"/>
  <c r="C177"/>
  <c r="C181"/>
  <c r="C185"/>
  <c r="C189"/>
  <c r="C193"/>
  <c r="C197"/>
  <c r="C201"/>
  <c r="C205"/>
  <c r="C209"/>
  <c r="C213"/>
  <c r="C217"/>
  <c r="C221"/>
  <c r="C225"/>
  <c r="C229"/>
  <c r="C233"/>
  <c r="C237"/>
  <c r="C159"/>
  <c r="C183"/>
  <c r="C199"/>
  <c r="C211"/>
  <c r="C227"/>
  <c r="C4"/>
  <c r="C8"/>
  <c r="C12"/>
  <c r="C16"/>
  <c r="C20"/>
  <c r="C24"/>
  <c r="C28"/>
  <c r="C32"/>
  <c r="C36"/>
  <c r="C40"/>
  <c r="C44"/>
  <c r="C48"/>
  <c r="C52"/>
  <c r="C56"/>
  <c r="C60"/>
  <c r="C64"/>
  <c r="C68"/>
  <c r="C72"/>
  <c r="C76"/>
  <c r="C80"/>
  <c r="C84"/>
  <c r="C88"/>
  <c r="C92"/>
  <c r="C96"/>
  <c r="C100"/>
  <c r="C104"/>
  <c r="C108"/>
  <c r="C112"/>
  <c r="C116"/>
  <c r="C120"/>
  <c r="C124"/>
  <c r="C128"/>
  <c r="C132"/>
  <c r="C136"/>
  <c r="C140"/>
  <c r="C144"/>
  <c r="C148"/>
  <c r="C152"/>
  <c r="C156"/>
  <c r="C160"/>
  <c r="C164"/>
  <c r="C168"/>
  <c r="C172"/>
  <c r="C176"/>
  <c r="C180"/>
  <c r="C184"/>
  <c r="C188"/>
  <c r="C192"/>
  <c r="C196"/>
  <c r="C200"/>
  <c r="C204"/>
  <c r="C208"/>
  <c r="C212"/>
  <c r="C216"/>
  <c r="C220"/>
  <c r="C224"/>
  <c r="C228"/>
  <c r="C232"/>
  <c r="C236"/>
  <c r="C155"/>
  <c r="C179"/>
  <c r="C195"/>
  <c r="C215"/>
  <c r="C231"/>
  <c r="C3"/>
  <c r="C7"/>
  <c r="C11"/>
  <c r="C15"/>
  <c r="C19"/>
  <c r="C23"/>
  <c r="C27"/>
  <c r="C31"/>
  <c r="C35"/>
  <c r="C39"/>
  <c r="C43"/>
  <c r="C47"/>
  <c r="C51"/>
  <c r="C55"/>
  <c r="C59"/>
  <c r="C63"/>
  <c r="C67"/>
  <c r="C71"/>
  <c r="C75"/>
  <c r="C79"/>
  <c r="C83"/>
  <c r="C87"/>
  <c r="C91"/>
  <c r="C95"/>
  <c r="C99"/>
  <c r="C103"/>
  <c r="C107"/>
  <c r="C111"/>
  <c r="C115"/>
  <c r="C119"/>
  <c r="C123"/>
  <c r="C127"/>
  <c r="C131"/>
  <c r="C135"/>
  <c r="C139"/>
  <c r="C143"/>
  <c r="C147"/>
  <c r="C151"/>
  <c r="C167"/>
  <c r="C175"/>
  <c r="C191"/>
  <c r="C207"/>
  <c r="C223"/>
  <c r="C2"/>
  <c r="C6"/>
  <c r="C10"/>
  <c r="C14"/>
  <c r="C18"/>
  <c r="C22"/>
  <c r="C26"/>
  <c r="C30"/>
  <c r="C34"/>
  <c r="C38"/>
  <c r="C42"/>
  <c r="C46"/>
  <c r="C50"/>
  <c r="C54"/>
  <c r="C58"/>
  <c r="C62"/>
  <c r="C66"/>
  <c r="C70"/>
  <c r="C74"/>
  <c r="C78"/>
  <c r="C82"/>
  <c r="C86"/>
  <c r="C90"/>
  <c r="C94"/>
  <c r="C98"/>
  <c r="C102"/>
  <c r="C106"/>
  <c r="C110"/>
  <c r="C114"/>
  <c r="C118"/>
  <c r="C122"/>
  <c r="C126"/>
  <c r="C130"/>
  <c r="C134"/>
  <c r="C138"/>
  <c r="C142"/>
  <c r="C146"/>
  <c r="C150"/>
  <c r="C154"/>
  <c r="C158"/>
  <c r="C162"/>
  <c r="C166"/>
  <c r="C170"/>
  <c r="C174"/>
  <c r="C178"/>
  <c r="C182"/>
  <c r="C186"/>
  <c r="C190"/>
  <c r="C194"/>
  <c r="C198"/>
  <c r="C202"/>
  <c r="C206"/>
  <c r="C210"/>
  <c r="C214"/>
  <c r="C218"/>
  <c r="C222"/>
  <c r="C226"/>
  <c r="C230"/>
  <c r="C234"/>
  <c r="C163"/>
  <c r="C171"/>
  <c r="C187"/>
  <c r="C203"/>
  <c r="C219"/>
  <c r="C235"/>
  <c r="P601" i="9"/>
  <c r="O601"/>
  <c r="P832"/>
  <c r="O832"/>
  <c r="P494"/>
  <c r="O494"/>
  <c r="P566"/>
  <c r="O566"/>
  <c r="P20"/>
  <c r="O20"/>
  <c r="P736"/>
  <c r="O736"/>
  <c r="P495"/>
  <c r="O495"/>
  <c r="P537"/>
  <c r="O537"/>
  <c r="P55"/>
  <c r="O55"/>
  <c r="P28"/>
  <c r="O28"/>
  <c r="P629"/>
  <c r="O629"/>
  <c r="P178"/>
  <c r="O178"/>
  <c r="P706"/>
  <c r="O706"/>
  <c r="P231"/>
  <c r="O231"/>
  <c r="P97"/>
  <c r="O97"/>
  <c r="P728"/>
  <c r="O728"/>
  <c r="P514"/>
  <c r="O514"/>
  <c r="P680"/>
  <c r="O680"/>
  <c r="P826"/>
  <c r="O826"/>
  <c r="P676"/>
  <c r="O676"/>
  <c r="P779"/>
  <c r="O779"/>
  <c r="P474"/>
  <c r="O474"/>
  <c r="P619"/>
  <c r="O619"/>
  <c r="P86"/>
  <c r="O86"/>
  <c r="P585"/>
  <c r="O585"/>
  <c r="P545"/>
  <c r="O545"/>
  <c r="O152"/>
  <c r="P152"/>
  <c r="P776"/>
  <c r="O776"/>
  <c r="P105"/>
  <c r="O105"/>
  <c r="P607"/>
  <c r="O607"/>
  <c r="P436"/>
  <c r="O436"/>
  <c r="O415"/>
  <c r="P415"/>
  <c r="P770"/>
  <c r="O770"/>
  <c r="O349"/>
  <c r="P349"/>
  <c r="O742"/>
  <c r="P742"/>
  <c r="O829"/>
  <c r="P829"/>
  <c r="O385"/>
  <c r="P385"/>
  <c r="O137"/>
  <c r="P137"/>
  <c r="O110"/>
  <c r="P110"/>
  <c r="O67"/>
  <c r="P67"/>
  <c r="O386"/>
  <c r="P386"/>
  <c r="O6"/>
  <c r="P6"/>
  <c r="Q822" s="1"/>
  <c r="O755"/>
  <c r="P755"/>
  <c r="P114"/>
  <c r="O114"/>
  <c r="P111"/>
  <c r="O111"/>
  <c r="P746"/>
  <c r="O746"/>
  <c r="P166"/>
  <c r="O166"/>
  <c r="P638"/>
  <c r="O638"/>
  <c r="P31"/>
  <c r="O31"/>
  <c r="P620"/>
  <c r="O620"/>
  <c r="P194"/>
  <c r="O194"/>
  <c r="P222"/>
  <c r="O222"/>
  <c r="P281"/>
  <c r="O281"/>
  <c r="P428"/>
  <c r="O428"/>
  <c r="P250"/>
  <c r="O250"/>
  <c r="P9"/>
  <c r="O9"/>
  <c r="P660"/>
  <c r="O660"/>
  <c r="P622"/>
  <c r="O622"/>
  <c r="O711"/>
  <c r="P711"/>
  <c r="O173"/>
  <c r="P173"/>
  <c r="O350"/>
  <c r="P350"/>
  <c r="O764"/>
  <c r="P764"/>
  <c r="O8"/>
  <c r="P8"/>
  <c r="Q312" s="1"/>
  <c r="P807"/>
  <c r="O807"/>
  <c r="P565"/>
  <c r="O565"/>
  <c r="P212"/>
  <c r="O212"/>
  <c r="P805"/>
  <c r="O805"/>
  <c r="P694"/>
  <c r="O694"/>
  <c r="P801"/>
  <c r="O801"/>
  <c r="P245"/>
  <c r="O245"/>
  <c r="P586"/>
  <c r="O586"/>
  <c r="O414"/>
  <c r="P414"/>
  <c r="P355"/>
  <c r="O355"/>
  <c r="O310"/>
  <c r="P310"/>
  <c r="O246"/>
  <c r="P246"/>
  <c r="P307"/>
  <c r="O307"/>
  <c r="O702"/>
  <c r="P702"/>
  <c r="O825"/>
  <c r="P825"/>
  <c r="O136"/>
  <c r="P136"/>
  <c r="D230" i="12"/>
  <c r="D214"/>
  <c r="D198"/>
  <c r="D182"/>
  <c r="D166"/>
  <c r="D150"/>
  <c r="D134"/>
  <c r="D118"/>
  <c r="D102"/>
  <c r="D86"/>
  <c r="D70"/>
  <c r="D54"/>
  <c r="D38"/>
  <c r="D22"/>
  <c r="D6"/>
  <c r="D227"/>
  <c r="D211"/>
  <c r="D195"/>
  <c r="D179"/>
  <c r="D163"/>
  <c r="D147"/>
  <c r="D131"/>
  <c r="D115"/>
  <c r="D99"/>
  <c r="D83"/>
  <c r="D67"/>
  <c r="D51"/>
  <c r="D35"/>
  <c r="D19"/>
  <c r="D3"/>
  <c r="D224"/>
  <c r="D208"/>
  <c r="D192"/>
  <c r="D176"/>
  <c r="D160"/>
  <c r="D144"/>
  <c r="D128"/>
  <c r="D112"/>
  <c r="D96"/>
  <c r="D80"/>
  <c r="D64"/>
  <c r="D48"/>
  <c r="D32"/>
  <c r="D16"/>
  <c r="D237"/>
  <c r="D221"/>
  <c r="D205"/>
  <c r="D189"/>
  <c r="D173"/>
  <c r="D157"/>
  <c r="D141"/>
  <c r="D125"/>
  <c r="D109"/>
  <c r="D93"/>
  <c r="D77"/>
  <c r="D61"/>
  <c r="D45"/>
  <c r="D29"/>
  <c r="D13"/>
  <c r="P148" i="9"/>
  <c r="O148"/>
  <c r="P541"/>
  <c r="O541"/>
  <c r="P828"/>
  <c r="O828"/>
  <c r="P38"/>
  <c r="O38"/>
  <c r="P360"/>
  <c r="O360"/>
  <c r="P647"/>
  <c r="O647"/>
  <c r="P649"/>
  <c r="O649"/>
  <c r="P380"/>
  <c r="O380"/>
  <c r="P401"/>
  <c r="O401"/>
  <c r="P146"/>
  <c r="O146"/>
  <c r="P145"/>
  <c r="O145"/>
  <c r="P576"/>
  <c r="O576"/>
  <c r="P813"/>
  <c r="O813"/>
  <c r="P217"/>
  <c r="O217"/>
  <c r="P334"/>
  <c r="O334"/>
  <c r="P362"/>
  <c r="O362"/>
  <c r="P641"/>
  <c r="O641"/>
  <c r="P236"/>
  <c r="O236"/>
  <c r="P642"/>
  <c r="O642"/>
  <c r="P639"/>
  <c r="O639"/>
  <c r="P479"/>
  <c r="O479"/>
  <c r="P46"/>
  <c r="O46"/>
  <c r="P573"/>
  <c r="O573"/>
  <c r="P811"/>
  <c r="O811"/>
  <c r="P802"/>
  <c r="O802"/>
  <c r="P189"/>
  <c r="O189"/>
  <c r="P188"/>
  <c r="O188"/>
  <c r="P24"/>
  <c r="O24"/>
  <c r="P298"/>
  <c r="O298"/>
  <c r="P87"/>
  <c r="O87"/>
  <c r="P715"/>
  <c r="O715"/>
  <c r="P793"/>
  <c r="O793"/>
  <c r="P515"/>
  <c r="O515"/>
  <c r="P512"/>
  <c r="O512"/>
  <c r="P39"/>
  <c r="O39"/>
  <c r="P627"/>
  <c r="O627"/>
  <c r="P381"/>
  <c r="O381"/>
  <c r="P486"/>
  <c r="O486"/>
  <c r="P509"/>
  <c r="O509"/>
  <c r="P258"/>
  <c r="O258"/>
  <c r="P409"/>
  <c r="O409"/>
  <c r="P397"/>
  <c r="O397"/>
  <c r="P47"/>
  <c r="O47"/>
  <c r="P679"/>
  <c r="O679"/>
  <c r="P83"/>
  <c r="O83"/>
  <c r="O192"/>
  <c r="P192"/>
  <c r="P471"/>
  <c r="O471"/>
  <c r="P190"/>
  <c r="O190"/>
  <c r="P295"/>
  <c r="O295"/>
  <c r="P244"/>
  <c r="O244"/>
  <c r="P762"/>
  <c r="O762"/>
  <c r="O228"/>
  <c r="P228"/>
  <c r="O435"/>
  <c r="P435"/>
  <c r="P254"/>
  <c r="O254"/>
  <c r="O304"/>
  <c r="P304"/>
  <c r="P376"/>
  <c r="O376"/>
  <c r="P235"/>
  <c r="O235"/>
  <c r="P72"/>
  <c r="O72"/>
  <c r="P532"/>
  <c r="O532"/>
  <c r="P816"/>
  <c r="O816"/>
  <c r="P480"/>
  <c r="O480"/>
  <c r="P205"/>
  <c r="O205"/>
  <c r="P361"/>
  <c r="O361"/>
  <c r="P305"/>
  <c r="O305"/>
  <c r="P407"/>
  <c r="O407"/>
  <c r="P140"/>
  <c r="O140"/>
  <c r="P127"/>
  <c r="O127"/>
  <c r="P51"/>
  <c r="O51"/>
  <c r="P103"/>
  <c r="O103"/>
  <c r="P441"/>
  <c r="O441"/>
  <c r="P562"/>
  <c r="O562"/>
  <c r="P797"/>
  <c r="O797"/>
  <c r="P202"/>
  <c r="O202"/>
  <c r="P177"/>
  <c r="O177"/>
  <c r="P259"/>
  <c r="O259"/>
  <c r="P70"/>
  <c r="O70"/>
  <c r="P458"/>
  <c r="O458"/>
  <c r="P172"/>
  <c r="O172"/>
  <c r="P561"/>
  <c r="O561"/>
  <c r="P794"/>
  <c r="O794"/>
  <c r="P275"/>
  <c r="O275"/>
  <c r="P402"/>
  <c r="O402"/>
  <c r="P455"/>
  <c r="O455"/>
  <c r="P171"/>
  <c r="O171"/>
  <c r="P499"/>
  <c r="O499"/>
  <c r="P107"/>
  <c r="O107"/>
  <c r="P340"/>
  <c r="O340"/>
  <c r="P421"/>
  <c r="O421"/>
  <c r="P184"/>
  <c r="O184"/>
  <c r="O396"/>
  <c r="P396"/>
  <c r="P209"/>
  <c r="O209"/>
  <c r="P674"/>
  <c r="O674"/>
  <c r="P256"/>
  <c r="O256"/>
  <c r="P13"/>
  <c r="O13"/>
  <c r="P618"/>
  <c r="O618"/>
  <c r="P616"/>
  <c r="O616"/>
  <c r="P704"/>
  <c r="O704"/>
  <c r="P569"/>
  <c r="O569"/>
  <c r="P279"/>
  <c r="O279"/>
  <c r="P709"/>
  <c r="O709"/>
  <c r="P322"/>
  <c r="O322"/>
  <c r="P296"/>
  <c r="O296"/>
  <c r="P288"/>
  <c r="O288"/>
  <c r="P345"/>
  <c r="O345"/>
  <c r="P782"/>
  <c r="O782"/>
  <c r="P519"/>
  <c r="O519"/>
  <c r="P773"/>
  <c r="O773"/>
  <c r="P739"/>
  <c r="O739"/>
  <c r="P34"/>
  <c r="O34"/>
  <c r="O572"/>
  <c r="P572"/>
  <c r="P821"/>
  <c r="O821"/>
  <c r="P91"/>
  <c r="O91"/>
  <c r="O563"/>
  <c r="P563"/>
  <c r="P556"/>
  <c r="O556"/>
  <c r="O94"/>
  <c r="P94"/>
  <c r="O767"/>
  <c r="P767"/>
  <c r="O756"/>
  <c r="P756"/>
  <c r="O142"/>
  <c r="P142"/>
  <c r="P710"/>
  <c r="O710"/>
  <c r="O219"/>
  <c r="P219"/>
  <c r="O701"/>
  <c r="P701"/>
  <c r="O117"/>
  <c r="P117"/>
  <c r="O353"/>
  <c r="P353"/>
  <c r="P437"/>
  <c r="O437"/>
  <c r="O463"/>
  <c r="P463"/>
  <c r="P277"/>
  <c r="O277"/>
  <c r="P182"/>
  <c r="O182"/>
  <c r="P507"/>
  <c r="O507"/>
  <c r="P433"/>
  <c r="O433"/>
  <c r="P32"/>
  <c r="O32"/>
  <c r="P516"/>
  <c r="O516"/>
  <c r="P156"/>
  <c r="O156"/>
  <c r="P395"/>
  <c r="O395"/>
  <c r="P238"/>
  <c r="O238"/>
  <c r="P443"/>
  <c r="O443"/>
  <c r="P683"/>
  <c r="O683"/>
  <c r="P387"/>
  <c r="O387"/>
  <c r="P529"/>
  <c r="O529"/>
  <c r="P502"/>
  <c r="O502"/>
  <c r="P251"/>
  <c r="O251"/>
  <c r="O714"/>
  <c r="P714"/>
  <c r="O731"/>
  <c r="P731"/>
  <c r="O255"/>
  <c r="P255"/>
  <c r="O22"/>
  <c r="P22"/>
  <c r="P718"/>
  <c r="O718"/>
  <c r="P115"/>
  <c r="O115"/>
  <c r="O66"/>
  <c r="P66"/>
  <c r="O577"/>
  <c r="P577"/>
  <c r="P730"/>
  <c r="O730"/>
  <c r="O181"/>
  <c r="P181"/>
  <c r="P133"/>
  <c r="O133"/>
  <c r="P43"/>
  <c r="O43"/>
  <c r="P485"/>
  <c r="O485"/>
  <c r="P611"/>
  <c r="O611"/>
  <c r="O571"/>
  <c r="P571"/>
  <c r="O820"/>
  <c r="P820"/>
  <c r="P56"/>
  <c r="O56"/>
  <c r="P735"/>
  <c r="O735"/>
  <c r="O712"/>
  <c r="P712"/>
  <c r="P58"/>
  <c r="O58"/>
  <c r="P73"/>
  <c r="O73"/>
  <c r="P743"/>
  <c r="O743"/>
  <c r="O227"/>
  <c r="Q227" s="1"/>
  <c r="P227"/>
  <c r="R364"/>
  <c r="R635"/>
  <c r="R260"/>
  <c r="R215"/>
  <c r="R54"/>
  <c r="R69"/>
  <c r="R423"/>
  <c r="R673"/>
  <c r="R151"/>
  <c r="Q489"/>
  <c r="Q650"/>
  <c r="D234" i="12"/>
  <c r="D218"/>
  <c r="D202"/>
  <c r="D186"/>
  <c r="D170"/>
  <c r="D154"/>
  <c r="D138"/>
  <c r="D122"/>
  <c r="D106"/>
  <c r="D90"/>
  <c r="D74"/>
  <c r="D58"/>
  <c r="D42"/>
  <c r="D26"/>
  <c r="D10"/>
  <c r="D231"/>
  <c r="D215"/>
  <c r="D199"/>
  <c r="D183"/>
  <c r="D167"/>
  <c r="D151"/>
  <c r="D135"/>
  <c r="D119"/>
  <c r="D103"/>
  <c r="D87"/>
  <c r="D71"/>
  <c r="D55"/>
  <c r="D39"/>
  <c r="D23"/>
  <c r="D7"/>
  <c r="D228"/>
  <c r="D212"/>
  <c r="D196"/>
  <c r="D180"/>
  <c r="D164"/>
  <c r="D148"/>
  <c r="D132"/>
  <c r="D116"/>
  <c r="D100"/>
  <c r="D84"/>
  <c r="D68"/>
  <c r="D52"/>
  <c r="D36"/>
  <c r="D20"/>
  <c r="D4"/>
  <c r="D225"/>
  <c r="D209"/>
  <c r="D193"/>
  <c r="D177"/>
  <c r="D161"/>
  <c r="D145"/>
  <c r="D129"/>
  <c r="D113"/>
  <c r="D97"/>
  <c r="D81"/>
  <c r="D65"/>
  <c r="D49"/>
  <c r="D33"/>
  <c r="D17"/>
  <c r="R144" i="9"/>
  <c r="R593"/>
  <c r="R723"/>
  <c r="R581"/>
  <c r="R5"/>
  <c r="Q37"/>
  <c r="Q531"/>
  <c r="Q321"/>
  <c r="Q454"/>
  <c r="Q615"/>
  <c r="Q662"/>
  <c r="R12"/>
  <c r="Q823"/>
  <c r="Q637"/>
  <c r="Q187"/>
  <c r="Q403"/>
  <c r="Q157"/>
  <c r="Q324"/>
  <c r="O155" i="8" a="1"/>
  <c r="O155" s="1"/>
  <c r="U155" a="1"/>
  <c r="U155" s="1"/>
  <c r="R148" a="1"/>
  <c r="R148" s="1"/>
  <c r="T148" s="1" a="1"/>
  <c r="T148" s="1"/>
  <c r="Q148" a="1"/>
  <c r="Q148" s="1"/>
  <c r="S148" s="1" a="1"/>
  <c r="S148" s="1"/>
  <c r="R132" a="1"/>
  <c r="R132" s="1"/>
  <c r="T132" s="1" a="1"/>
  <c r="T132" s="1"/>
  <c r="Q132" a="1"/>
  <c r="Q132" s="1"/>
  <c r="S132" s="1" a="1"/>
  <c r="S132" s="1"/>
  <c r="R116" a="1"/>
  <c r="R116" s="1"/>
  <c r="T116" s="1" a="1"/>
  <c r="T116" s="1"/>
  <c r="Q116" a="1"/>
  <c r="Q116" s="1"/>
  <c r="S116" s="1" a="1"/>
  <c r="S116" s="1"/>
  <c r="Q100" a="1"/>
  <c r="Q100" s="1"/>
  <c r="S100" s="1" a="1"/>
  <c r="S100" s="1"/>
  <c r="R100" a="1"/>
  <c r="R100" s="1"/>
  <c r="T100" s="1" a="1"/>
  <c r="T100" s="1"/>
  <c r="Q84" a="1"/>
  <c r="Q84" s="1"/>
  <c r="S84" s="1" a="1"/>
  <c r="S84" s="1"/>
  <c r="R84" a="1"/>
  <c r="R84" s="1"/>
  <c r="T84" s="1" a="1"/>
  <c r="T84" s="1"/>
  <c r="Q68" a="1"/>
  <c r="Q68" s="1"/>
  <c r="S68" s="1" a="1"/>
  <c r="S68" s="1"/>
  <c r="R68" a="1"/>
  <c r="R68" s="1"/>
  <c r="T68" s="1" a="1"/>
  <c r="T68" s="1"/>
  <c r="Q52" a="1"/>
  <c r="Q52" s="1"/>
  <c r="S52" s="1" a="1"/>
  <c r="S52" s="1"/>
  <c r="R52" a="1"/>
  <c r="R52" s="1"/>
  <c r="T52" s="1" a="1"/>
  <c r="T52" s="1"/>
  <c r="Q36" a="1"/>
  <c r="Q36" s="1"/>
  <c r="S36" s="1" a="1"/>
  <c r="S36" s="1"/>
  <c r="R36" a="1"/>
  <c r="R36" s="1"/>
  <c r="T36" s="1" a="1"/>
  <c r="T36" s="1"/>
  <c r="Q4" a="1"/>
  <c r="Q4" s="1"/>
  <c r="S4" s="1" a="1"/>
  <c r="S4" s="1"/>
  <c r="R4" a="1"/>
  <c r="R4" s="1"/>
  <c r="T4" s="1" a="1"/>
  <c r="T4" s="1"/>
  <c r="Q143" a="1"/>
  <c r="Q143" s="1"/>
  <c r="S143" s="1" a="1"/>
  <c r="S143" s="1"/>
  <c r="R143" a="1"/>
  <c r="R143" s="1"/>
  <c r="T143" s="1" a="1"/>
  <c r="T143" s="1"/>
  <c r="Q127" a="1"/>
  <c r="Q127" s="1"/>
  <c r="S127" s="1" a="1"/>
  <c r="S127" s="1"/>
  <c r="R127" a="1"/>
  <c r="R127" s="1"/>
  <c r="T127" s="1" a="1"/>
  <c r="T127" s="1"/>
  <c r="Q111" a="1"/>
  <c r="Q111" s="1"/>
  <c r="S111" s="1" a="1"/>
  <c r="S111" s="1"/>
  <c r="R111" a="1"/>
  <c r="R111" s="1"/>
  <c r="T111" s="1" a="1"/>
  <c r="T111" s="1"/>
  <c r="Q95" a="1"/>
  <c r="Q95" s="1"/>
  <c r="S95" s="1" a="1"/>
  <c r="S95" s="1"/>
  <c r="R95" a="1"/>
  <c r="R95" s="1"/>
  <c r="T95" s="1" a="1"/>
  <c r="T95" s="1"/>
  <c r="Q79" a="1"/>
  <c r="Q79" s="1"/>
  <c r="S79" s="1" a="1"/>
  <c r="S79" s="1"/>
  <c r="R79" a="1"/>
  <c r="R79" s="1"/>
  <c r="T79" s="1" a="1"/>
  <c r="T79" s="1"/>
  <c r="Q63" a="1"/>
  <c r="Q63" s="1"/>
  <c r="S63" s="1" a="1"/>
  <c r="S63" s="1"/>
  <c r="R63" a="1"/>
  <c r="R63" s="1"/>
  <c r="T63" s="1" a="1"/>
  <c r="T63" s="1"/>
  <c r="Q43" a="1"/>
  <c r="Q43" s="1"/>
  <c r="S43" s="1" a="1"/>
  <c r="S43" s="1"/>
  <c r="R43" a="1"/>
  <c r="R43" s="1"/>
  <c r="T43" s="1" a="1"/>
  <c r="T43" s="1"/>
  <c r="Q31" a="1"/>
  <c r="Q31" s="1"/>
  <c r="S31" s="1" a="1"/>
  <c r="S31" s="1"/>
  <c r="R31" a="1"/>
  <c r="R31" s="1"/>
  <c r="T31" s="1" a="1"/>
  <c r="T31" s="1"/>
  <c r="Q15" a="1"/>
  <c r="Q15" s="1"/>
  <c r="S15" s="1" a="1"/>
  <c r="S15" s="1"/>
  <c r="R15" a="1"/>
  <c r="R15" s="1"/>
  <c r="T15" s="1" a="1"/>
  <c r="T15" s="1"/>
  <c r="R150" a="1"/>
  <c r="R150" s="1"/>
  <c r="T150" s="1" a="1"/>
  <c r="T150" s="1"/>
  <c r="Q150" a="1"/>
  <c r="Q150" s="1"/>
  <c r="S150" s="1" a="1"/>
  <c r="S150" s="1"/>
  <c r="R134" a="1"/>
  <c r="R134" s="1"/>
  <c r="T134" s="1" a="1"/>
  <c r="T134" s="1"/>
  <c r="Q134" a="1"/>
  <c r="Q134" s="1"/>
  <c r="S134" s="1" a="1"/>
  <c r="S134" s="1"/>
  <c r="R118" a="1"/>
  <c r="R118" s="1"/>
  <c r="T118" s="1" a="1"/>
  <c r="T118" s="1"/>
  <c r="Q118" a="1"/>
  <c r="Q118" s="1"/>
  <c r="S118" s="1" a="1"/>
  <c r="S118" s="1"/>
  <c r="Q86" a="1"/>
  <c r="Q86" s="1"/>
  <c r="S86" s="1" a="1"/>
  <c r="S86" s="1"/>
  <c r="R86" a="1"/>
  <c r="R86" s="1"/>
  <c r="T86" s="1" a="1"/>
  <c r="T86" s="1"/>
  <c r="Q70" a="1"/>
  <c r="Q70" s="1"/>
  <c r="S70" s="1" a="1"/>
  <c r="S70" s="1"/>
  <c r="R70" a="1"/>
  <c r="R70" s="1"/>
  <c r="T70" s="1" a="1"/>
  <c r="T70" s="1"/>
  <c r="Q54" a="1"/>
  <c r="Q54" s="1"/>
  <c r="S54" s="1" a="1"/>
  <c r="S54" s="1"/>
  <c r="R54" a="1"/>
  <c r="R54" s="1"/>
  <c r="T54" s="1" a="1"/>
  <c r="T54" s="1"/>
  <c r="Q38" a="1"/>
  <c r="Q38" s="1"/>
  <c r="S38" s="1" a="1"/>
  <c r="S38" s="1"/>
  <c r="R38" a="1"/>
  <c r="R38" s="1"/>
  <c r="T38" s="1" a="1"/>
  <c r="T38" s="1"/>
  <c r="Q26" a="1"/>
  <c r="Q26" s="1"/>
  <c r="S26" s="1" a="1"/>
  <c r="S26" s="1"/>
  <c r="R26" a="1"/>
  <c r="R26" s="1"/>
  <c r="T26" s="1" a="1"/>
  <c r="T26" s="1"/>
  <c r="Q22" a="1"/>
  <c r="Q22" s="1"/>
  <c r="S22" s="1" a="1"/>
  <c r="S22" s="1"/>
  <c r="R22" a="1"/>
  <c r="R22" s="1"/>
  <c r="T22" s="1" a="1"/>
  <c r="T22" s="1"/>
  <c r="Q6" a="1"/>
  <c r="Q6" s="1"/>
  <c r="S6" s="1" a="1"/>
  <c r="S6" s="1"/>
  <c r="R6" a="1"/>
  <c r="R6" s="1"/>
  <c r="T6" s="1" a="1"/>
  <c r="T6" s="1"/>
  <c r="R145" a="1"/>
  <c r="R145" s="1"/>
  <c r="T145" s="1" a="1"/>
  <c r="T145" s="1"/>
  <c r="Q145" a="1"/>
  <c r="Q145" s="1"/>
  <c r="S145" s="1" a="1"/>
  <c r="S145" s="1"/>
  <c r="R129" a="1"/>
  <c r="R129" s="1"/>
  <c r="T129" s="1" a="1"/>
  <c r="T129" s="1"/>
  <c r="Q129" a="1"/>
  <c r="Q129" s="1"/>
  <c r="S129" s="1" a="1"/>
  <c r="S129" s="1"/>
  <c r="R113" a="1"/>
  <c r="R113" s="1"/>
  <c r="T113" s="1" a="1"/>
  <c r="T113" s="1"/>
  <c r="Q113" a="1"/>
  <c r="Q113" s="1"/>
  <c r="S113" s="1" a="1"/>
  <c r="S113" s="1"/>
  <c r="Q81" a="1"/>
  <c r="Q81" s="1"/>
  <c r="S81" s="1" a="1"/>
  <c r="S81" s="1"/>
  <c r="R81" a="1"/>
  <c r="R81" s="1"/>
  <c r="T81" s="1" a="1"/>
  <c r="T81" s="1"/>
  <c r="Q65" a="1"/>
  <c r="Q65" s="1"/>
  <c r="S65" s="1" a="1"/>
  <c r="S65" s="1"/>
  <c r="R65" a="1"/>
  <c r="R65" s="1"/>
  <c r="T65" s="1" a="1"/>
  <c r="T65" s="1"/>
  <c r="Q49" a="1"/>
  <c r="Q49" s="1"/>
  <c r="S49" s="1" a="1"/>
  <c r="S49" s="1"/>
  <c r="R49" a="1"/>
  <c r="R49" s="1"/>
  <c r="T49" s="1" a="1"/>
  <c r="T49" s="1"/>
  <c r="Q33" a="1"/>
  <c r="Q33" s="1"/>
  <c r="S33" s="1" a="1"/>
  <c r="S33" s="1"/>
  <c r="R33" a="1"/>
  <c r="R33" s="1"/>
  <c r="T33" s="1" a="1"/>
  <c r="T33" s="1"/>
  <c r="Q17" a="1"/>
  <c r="Q17" s="1"/>
  <c r="S17" s="1" a="1"/>
  <c r="S17" s="1"/>
  <c r="R17" a="1"/>
  <c r="R17" s="1"/>
  <c r="T17" s="1" a="1"/>
  <c r="T17" s="1"/>
  <c r="R152" a="1"/>
  <c r="R152" s="1"/>
  <c r="T152" s="1" a="1"/>
  <c r="T152" s="1"/>
  <c r="Q152" a="1"/>
  <c r="Q152" s="1"/>
  <c r="S152" s="1" a="1"/>
  <c r="S152" s="1"/>
  <c r="R136" a="1"/>
  <c r="R136" s="1"/>
  <c r="T136" s="1" a="1"/>
  <c r="T136" s="1"/>
  <c r="Q136" a="1"/>
  <c r="Q136" s="1"/>
  <c r="S136" s="1" a="1"/>
  <c r="S136" s="1"/>
  <c r="R120" a="1"/>
  <c r="R120" s="1"/>
  <c r="T120" s="1" a="1"/>
  <c r="T120" s="1"/>
  <c r="Q120" a="1"/>
  <c r="Q120" s="1"/>
  <c r="S120" s="1" a="1"/>
  <c r="S120" s="1"/>
  <c r="Q104" a="1"/>
  <c r="Q104" s="1"/>
  <c r="S104" s="1" a="1"/>
  <c r="S104" s="1"/>
  <c r="R104" a="1"/>
  <c r="R104" s="1"/>
  <c r="T104" s="1" a="1"/>
  <c r="T104" s="1"/>
  <c r="Q88" a="1"/>
  <c r="Q88" s="1"/>
  <c r="S88" s="1" a="1"/>
  <c r="S88" s="1"/>
  <c r="R88" a="1"/>
  <c r="R88" s="1"/>
  <c r="T88" s="1" a="1"/>
  <c r="T88" s="1"/>
  <c r="Q72" a="1"/>
  <c r="Q72" s="1"/>
  <c r="S72" s="1" a="1"/>
  <c r="S72" s="1"/>
  <c r="R72" a="1"/>
  <c r="R72" s="1"/>
  <c r="T72" s="1" a="1"/>
  <c r="T72" s="1"/>
  <c r="Q56" a="1"/>
  <c r="Q56" s="1"/>
  <c r="S56" s="1" a="1"/>
  <c r="S56" s="1"/>
  <c r="R56" a="1"/>
  <c r="R56" s="1"/>
  <c r="T56" s="1" a="1"/>
  <c r="T56" s="1"/>
  <c r="Q40" a="1"/>
  <c r="Q40" s="1"/>
  <c r="S40" s="1" a="1"/>
  <c r="S40" s="1"/>
  <c r="R40" a="1"/>
  <c r="R40" s="1"/>
  <c r="T40" s="1" a="1"/>
  <c r="T40" s="1"/>
  <c r="Q24" a="1"/>
  <c r="Q24" s="1"/>
  <c r="S24" s="1" a="1"/>
  <c r="S24" s="1"/>
  <c r="R24" a="1"/>
  <c r="R24" s="1"/>
  <c r="T24" s="1" a="1"/>
  <c r="T24" s="1"/>
  <c r="Q8" a="1"/>
  <c r="Q8" s="1"/>
  <c r="S8" s="1" a="1"/>
  <c r="S8" s="1"/>
  <c r="R8" a="1"/>
  <c r="R8" s="1"/>
  <c r="T8" s="1" a="1"/>
  <c r="T8" s="1"/>
  <c r="Q147" a="1"/>
  <c r="Q147" s="1"/>
  <c r="S147" s="1" a="1"/>
  <c r="S147" s="1"/>
  <c r="R147" a="1"/>
  <c r="R147" s="1"/>
  <c r="T147" s="1" a="1"/>
  <c r="T147" s="1"/>
  <c r="Q131" a="1"/>
  <c r="Q131" s="1"/>
  <c r="S131" s="1" a="1"/>
  <c r="S131" s="1"/>
  <c r="R131" a="1"/>
  <c r="R131" s="1"/>
  <c r="T131" s="1" a="1"/>
  <c r="T131" s="1"/>
  <c r="Q115" a="1"/>
  <c r="Q115" s="1"/>
  <c r="S115" s="1" a="1"/>
  <c r="S115" s="1"/>
  <c r="R115" a="1"/>
  <c r="R115" s="1"/>
  <c r="T115" s="1" a="1"/>
  <c r="T115" s="1"/>
  <c r="Q99" a="1"/>
  <c r="Q99" s="1"/>
  <c r="S99" s="1" a="1"/>
  <c r="S99" s="1"/>
  <c r="R99" a="1"/>
  <c r="R99" s="1"/>
  <c r="T99" s="1" a="1"/>
  <c r="T99" s="1"/>
  <c r="Q83" a="1"/>
  <c r="Q83" s="1"/>
  <c r="S83" s="1" a="1"/>
  <c r="S83" s="1"/>
  <c r="R83" a="1"/>
  <c r="R83" s="1"/>
  <c r="T83" s="1" a="1"/>
  <c r="T83" s="1"/>
  <c r="Q67" a="1"/>
  <c r="Q67" s="1"/>
  <c r="S67" s="1" a="1"/>
  <c r="S67" s="1"/>
  <c r="R67" a="1"/>
  <c r="R67" s="1"/>
  <c r="T67" s="1" a="1"/>
  <c r="T67" s="1"/>
  <c r="Q47" a="1"/>
  <c r="Q47" s="1"/>
  <c r="S47" s="1" a="1"/>
  <c r="S47" s="1"/>
  <c r="R47" a="1"/>
  <c r="R47" s="1"/>
  <c r="T47" s="1" a="1"/>
  <c r="T47" s="1"/>
  <c r="Q19" a="1"/>
  <c r="Q19" s="1"/>
  <c r="S19" s="1" a="1"/>
  <c r="S19" s="1"/>
  <c r="R19" a="1"/>
  <c r="R19" s="1"/>
  <c r="T19" s="1" a="1"/>
  <c r="T19" s="1"/>
  <c r="R154" a="1"/>
  <c r="R154" s="1"/>
  <c r="T154" s="1" a="1"/>
  <c r="T154" s="1"/>
  <c r="Q154" a="1"/>
  <c r="Q154" s="1"/>
  <c r="S154" s="1" a="1"/>
  <c r="S154" s="1"/>
  <c r="R138" a="1"/>
  <c r="R138" s="1"/>
  <c r="T138" s="1" a="1"/>
  <c r="T138" s="1"/>
  <c r="Q138" a="1"/>
  <c r="Q138" s="1"/>
  <c r="S138" s="1" a="1"/>
  <c r="S138" s="1"/>
  <c r="R122" a="1"/>
  <c r="R122" s="1"/>
  <c r="T122" s="1" a="1"/>
  <c r="T122" s="1"/>
  <c r="Q122" a="1"/>
  <c r="Q122" s="1"/>
  <c r="S122" s="1" a="1"/>
  <c r="S122" s="1"/>
  <c r="Q110" a="1"/>
  <c r="Q110" s="1"/>
  <c r="S110" s="1" a="1"/>
  <c r="S110" s="1"/>
  <c r="R110" a="1"/>
  <c r="R110" s="1"/>
  <c r="T110" s="1" a="1"/>
  <c r="T110" s="1"/>
  <c r="Q106" a="1"/>
  <c r="Q106" s="1"/>
  <c r="S106" s="1" a="1"/>
  <c r="S106" s="1"/>
  <c r="R106" a="1"/>
  <c r="R106" s="1"/>
  <c r="T106" s="1" a="1"/>
  <c r="T106" s="1"/>
  <c r="Q90" a="1"/>
  <c r="Q90" s="1"/>
  <c r="S90" s="1" a="1"/>
  <c r="S90" s="1"/>
  <c r="R90" a="1"/>
  <c r="R90" s="1"/>
  <c r="T90" s="1" a="1"/>
  <c r="T90" s="1"/>
  <c r="Q74" a="1"/>
  <c r="Q74" s="1"/>
  <c r="S74" s="1" a="1"/>
  <c r="S74" s="1"/>
  <c r="R74" a="1"/>
  <c r="R74" s="1"/>
  <c r="T74" s="1" a="1"/>
  <c r="T74" s="1"/>
  <c r="Q58" a="1"/>
  <c r="Q58" s="1"/>
  <c r="S58" s="1" a="1"/>
  <c r="S58" s="1"/>
  <c r="R58" a="1"/>
  <c r="R58" s="1"/>
  <c r="T58" s="1" a="1"/>
  <c r="T58" s="1"/>
  <c r="Q42" a="1"/>
  <c r="Q42" s="1"/>
  <c r="S42" s="1" a="1"/>
  <c r="S42" s="1"/>
  <c r="R42" a="1"/>
  <c r="R42" s="1"/>
  <c r="T42" s="1" a="1"/>
  <c r="T42" s="1"/>
  <c r="Q10" a="1"/>
  <c r="Q10" s="1"/>
  <c r="S10" s="1" a="1"/>
  <c r="S10" s="1"/>
  <c r="R10" a="1"/>
  <c r="R10" s="1"/>
  <c r="T10" s="1" a="1"/>
  <c r="T10" s="1"/>
  <c r="Q149" a="1"/>
  <c r="Q149" s="1"/>
  <c r="S149" s="1" a="1"/>
  <c r="S149" s="1"/>
  <c r="R149" a="1"/>
  <c r="R149" s="1"/>
  <c r="T149" s="1" a="1"/>
  <c r="T149" s="1"/>
  <c r="Q133" a="1"/>
  <c r="Q133" s="1"/>
  <c r="S133" s="1" a="1"/>
  <c r="S133" s="1"/>
  <c r="R133" a="1"/>
  <c r="R133" s="1"/>
  <c r="T133" s="1" a="1"/>
  <c r="T133" s="1"/>
  <c r="Q117" a="1"/>
  <c r="Q117" s="1"/>
  <c r="S117" s="1" a="1"/>
  <c r="S117" s="1"/>
  <c r="R117" a="1"/>
  <c r="R117" s="1"/>
  <c r="T117" s="1" a="1"/>
  <c r="T117" s="1"/>
  <c r="R101"/>
  <c r="T101" s="1" a="1"/>
  <c r="T101" s="1"/>
  <c r="Q101" a="1"/>
  <c r="Q101" s="1"/>
  <c r="S101" s="1" a="1"/>
  <c r="S101" s="1"/>
  <c r="R101" a="1"/>
  <c r="Q97" a="1"/>
  <c r="Q97" s="1"/>
  <c r="S97" s="1" a="1"/>
  <c r="S97" s="1"/>
  <c r="R97" a="1"/>
  <c r="R97" s="1"/>
  <c r="T97" s="1" a="1"/>
  <c r="T97" s="1"/>
  <c r="Q85" a="1"/>
  <c r="Q85" s="1"/>
  <c r="S85" s="1" a="1"/>
  <c r="S85" s="1"/>
  <c r="R85" a="1"/>
  <c r="R85" s="1"/>
  <c r="T85" s="1" a="1"/>
  <c r="T85" s="1"/>
  <c r="Q69" a="1"/>
  <c r="Q69" s="1"/>
  <c r="S69" s="1" a="1"/>
  <c r="S69" s="1"/>
  <c r="R69" a="1"/>
  <c r="R69" s="1"/>
  <c r="T69" s="1" a="1"/>
  <c r="T69" s="1"/>
  <c r="Q37" a="1"/>
  <c r="Q37" s="1"/>
  <c r="S37" s="1" a="1"/>
  <c r="S37" s="1"/>
  <c r="R37" a="1"/>
  <c r="R37" s="1"/>
  <c r="T37" s="1" a="1"/>
  <c r="T37" s="1"/>
  <c r="Q21" a="1"/>
  <c r="Q21" s="1"/>
  <c r="S21" s="1" a="1"/>
  <c r="S21" s="1"/>
  <c r="R21" a="1"/>
  <c r="R21" s="1"/>
  <c r="T21" s="1" a="1"/>
  <c r="T21" s="1"/>
  <c r="Q5" a="1"/>
  <c r="Q5" s="1"/>
  <c r="S5" s="1" a="1"/>
  <c r="S5" s="1"/>
  <c r="R5" a="1"/>
  <c r="R5" s="1"/>
  <c r="T5" s="1" a="1"/>
  <c r="T5" s="1"/>
  <c r="R140" a="1"/>
  <c r="R140" s="1"/>
  <c r="T140" s="1" a="1"/>
  <c r="T140" s="1"/>
  <c r="Q140" a="1"/>
  <c r="Q140" s="1"/>
  <c r="S140" s="1" a="1"/>
  <c r="S140" s="1"/>
  <c r="R124" a="1"/>
  <c r="R124" s="1"/>
  <c r="T124" s="1" a="1"/>
  <c r="T124" s="1"/>
  <c r="Q124" a="1"/>
  <c r="Q124" s="1"/>
  <c r="S124" s="1" a="1"/>
  <c r="S124" s="1"/>
  <c r="Q108" a="1"/>
  <c r="Q108" s="1"/>
  <c r="S108" s="1" a="1"/>
  <c r="S108" s="1"/>
  <c r="R108" a="1"/>
  <c r="R108" s="1"/>
  <c r="T108" s="1" a="1"/>
  <c r="T108" s="1"/>
  <c r="R92"/>
  <c r="T92" s="1" a="1"/>
  <c r="T92" s="1"/>
  <c r="Q92" a="1"/>
  <c r="Q92" s="1"/>
  <c r="S92" s="1" a="1"/>
  <c r="S92" s="1"/>
  <c r="R92" a="1"/>
  <c r="Q76" a="1"/>
  <c r="Q76" s="1"/>
  <c r="S76" s="1" a="1"/>
  <c r="S76" s="1"/>
  <c r="R76" a="1"/>
  <c r="R76" s="1"/>
  <c r="T76" s="1" a="1"/>
  <c r="T76" s="1"/>
  <c r="Q60" a="1"/>
  <c r="Q60" s="1"/>
  <c r="S60" s="1" a="1"/>
  <c r="S60" s="1"/>
  <c r="R60" a="1"/>
  <c r="R60" s="1"/>
  <c r="T60" s="1" a="1"/>
  <c r="T60" s="1"/>
  <c r="Q44" a="1"/>
  <c r="Q44" s="1"/>
  <c r="S44" s="1" a="1"/>
  <c r="S44" s="1"/>
  <c r="R44" a="1"/>
  <c r="R44" s="1"/>
  <c r="T44" s="1" a="1"/>
  <c r="T44" s="1"/>
  <c r="Q28" a="1"/>
  <c r="Q28" s="1"/>
  <c r="S28" s="1" a="1"/>
  <c r="S28" s="1"/>
  <c r="R28" a="1"/>
  <c r="R28" s="1"/>
  <c r="T28" s="1" a="1"/>
  <c r="T28" s="1"/>
  <c r="Q12" a="1"/>
  <c r="Q12" s="1"/>
  <c r="S12" s="1" a="1"/>
  <c r="S12" s="1"/>
  <c r="R12" a="1"/>
  <c r="R12" s="1"/>
  <c r="T12" s="1" a="1"/>
  <c r="T12" s="1"/>
  <c r="Q151" a="1"/>
  <c r="Q151" s="1"/>
  <c r="S151" s="1" a="1"/>
  <c r="S151" s="1"/>
  <c r="R151" a="1"/>
  <c r="R151" s="1"/>
  <c r="T151" s="1" a="1"/>
  <c r="T151" s="1"/>
  <c r="Q135" a="1"/>
  <c r="Q135" s="1"/>
  <c r="S135" s="1" a="1"/>
  <c r="S135" s="1"/>
  <c r="R135" a="1"/>
  <c r="R135" s="1"/>
  <c r="T135" s="1" a="1"/>
  <c r="T135" s="1"/>
  <c r="Q119" a="1"/>
  <c r="Q119" s="1"/>
  <c r="S119" s="1" a="1"/>
  <c r="S119" s="1"/>
  <c r="R119" a="1"/>
  <c r="R119" s="1"/>
  <c r="T119" s="1" a="1"/>
  <c r="T119" s="1"/>
  <c r="Q103" a="1"/>
  <c r="Q103" s="1"/>
  <c r="S103" s="1" a="1"/>
  <c r="S103" s="1"/>
  <c r="R103" a="1"/>
  <c r="R103" s="1"/>
  <c r="T103" s="1" a="1"/>
  <c r="T103" s="1"/>
  <c r="Q87" a="1"/>
  <c r="Q87" s="1"/>
  <c r="S87" s="1" a="1"/>
  <c r="S87" s="1"/>
  <c r="R87" a="1"/>
  <c r="R87" s="1"/>
  <c r="T87" s="1" a="1"/>
  <c r="T87" s="1"/>
  <c r="Q71" a="1"/>
  <c r="Q71" s="1"/>
  <c r="S71" s="1" a="1"/>
  <c r="S71" s="1"/>
  <c r="R71" a="1"/>
  <c r="R71" s="1"/>
  <c r="T71" s="1" a="1"/>
  <c r="T71" s="1"/>
  <c r="Q55" a="1"/>
  <c r="Q55" s="1"/>
  <c r="S55" s="1" a="1"/>
  <c r="S55" s="1"/>
  <c r="R55" a="1"/>
  <c r="R55" s="1"/>
  <c r="T55" s="1" a="1"/>
  <c r="T55" s="1"/>
  <c r="Q51" a="1"/>
  <c r="Q51" s="1"/>
  <c r="S51" s="1" a="1"/>
  <c r="S51" s="1"/>
  <c r="R51" a="1"/>
  <c r="R51" s="1"/>
  <c r="T51" s="1" a="1"/>
  <c r="T51" s="1"/>
  <c r="Q35" a="1"/>
  <c r="Q35" s="1"/>
  <c r="S35" s="1" a="1"/>
  <c r="S35" s="1"/>
  <c r="R35" a="1"/>
  <c r="R35" s="1"/>
  <c r="T35" s="1" a="1"/>
  <c r="T35" s="1"/>
  <c r="Q23" a="1"/>
  <c r="Q23" s="1"/>
  <c r="S23" s="1" a="1"/>
  <c r="S23" s="1"/>
  <c r="R23" a="1"/>
  <c r="R23" s="1"/>
  <c r="T23" s="1" a="1"/>
  <c r="T23" s="1"/>
  <c r="Q7" a="1"/>
  <c r="Q7" s="1"/>
  <c r="S7" s="1" a="1"/>
  <c r="S7" s="1"/>
  <c r="R7" a="1"/>
  <c r="R7" s="1"/>
  <c r="T7" s="1" a="1"/>
  <c r="T7" s="1"/>
  <c r="Q3" a="1"/>
  <c r="Q3" s="1"/>
  <c r="S3" s="1" a="1"/>
  <c r="S3" s="1"/>
  <c r="R3" a="1"/>
  <c r="R3" s="1"/>
  <c r="T3" s="1" a="1"/>
  <c r="T3" s="1"/>
  <c r="R142" a="1"/>
  <c r="R142" s="1"/>
  <c r="T142" s="1" a="1"/>
  <c r="T142" s="1"/>
  <c r="Q142" a="1"/>
  <c r="Q142" s="1"/>
  <c r="S142" s="1" a="1"/>
  <c r="S142" s="1"/>
  <c r="R126" a="1"/>
  <c r="R126" s="1"/>
  <c r="T126" s="1" a="1"/>
  <c r="T126" s="1"/>
  <c r="Q126" a="1"/>
  <c r="Q126" s="1"/>
  <c r="S126" s="1" a="1"/>
  <c r="S126" s="1"/>
  <c r="Q94" a="1"/>
  <c r="Q94" s="1"/>
  <c r="S94" s="1" a="1"/>
  <c r="S94" s="1"/>
  <c r="R94" a="1"/>
  <c r="R94" s="1"/>
  <c r="T94" s="1" a="1"/>
  <c r="T94" s="1"/>
  <c r="Q78" a="1"/>
  <c r="Q78" s="1"/>
  <c r="S78" s="1" a="1"/>
  <c r="S78" s="1"/>
  <c r="R78" a="1"/>
  <c r="R78" s="1"/>
  <c r="T78" s="1" a="1"/>
  <c r="T78" s="1"/>
  <c r="Q62" a="1"/>
  <c r="Q62" s="1"/>
  <c r="S62" s="1" a="1"/>
  <c r="S62" s="1"/>
  <c r="R62" a="1"/>
  <c r="R62" s="1"/>
  <c r="T62" s="1" a="1"/>
  <c r="T62" s="1"/>
  <c r="Q46" a="1"/>
  <c r="Q46" s="1"/>
  <c r="S46" s="1" a="1"/>
  <c r="S46" s="1"/>
  <c r="R46" a="1"/>
  <c r="R46" s="1"/>
  <c r="T46" s="1" a="1"/>
  <c r="T46" s="1"/>
  <c r="Q30" a="1"/>
  <c r="Q30" s="1"/>
  <c r="S30" s="1" a="1"/>
  <c r="S30" s="1"/>
  <c r="R30" a="1"/>
  <c r="R30" s="1"/>
  <c r="T30" s="1" a="1"/>
  <c r="T30" s="1"/>
  <c r="Q14" a="1"/>
  <c r="Q14" s="1"/>
  <c r="S14" s="1" a="1"/>
  <c r="S14" s="1"/>
  <c r="R14" a="1"/>
  <c r="R14" s="1"/>
  <c r="T14" s="1" a="1"/>
  <c r="T14" s="1"/>
  <c r="R153" a="1"/>
  <c r="R153" s="1"/>
  <c r="T153" s="1" a="1"/>
  <c r="T153" s="1"/>
  <c r="Q153" a="1"/>
  <c r="Q153" s="1"/>
  <c r="S153" s="1" a="1"/>
  <c r="S153" s="1"/>
  <c r="R137"/>
  <c r="T137" s="1" a="1"/>
  <c r="T137" s="1"/>
  <c r="R137" a="1"/>
  <c r="Q137" a="1"/>
  <c r="Q137" s="1"/>
  <c r="S137" s="1" a="1"/>
  <c r="S137" s="1"/>
  <c r="R121" a="1"/>
  <c r="R121" s="1"/>
  <c r="T121" s="1" a="1"/>
  <c r="T121" s="1"/>
  <c r="Q121" a="1"/>
  <c r="Q121" s="1"/>
  <c r="S121" s="1" a="1"/>
  <c r="S121" s="1"/>
  <c r="Q105" a="1"/>
  <c r="Q105" s="1"/>
  <c r="S105" s="1" a="1"/>
  <c r="S105" s="1"/>
  <c r="R105" a="1"/>
  <c r="R105" s="1"/>
  <c r="T105" s="1" a="1"/>
  <c r="T105" s="1"/>
  <c r="Q89" a="1"/>
  <c r="Q89" s="1"/>
  <c r="S89" s="1" a="1"/>
  <c r="S89" s="1"/>
  <c r="R89" a="1"/>
  <c r="R89" s="1"/>
  <c r="T89" s="1" a="1"/>
  <c r="T89" s="1"/>
  <c r="Q73" a="1"/>
  <c r="Q73" s="1"/>
  <c r="S73" s="1" a="1"/>
  <c r="S73" s="1"/>
  <c r="R73" a="1"/>
  <c r="R73" s="1"/>
  <c r="T73" s="1" a="1"/>
  <c r="T73" s="1"/>
  <c r="Q57" a="1"/>
  <c r="Q57" s="1"/>
  <c r="S57" s="1" a="1"/>
  <c r="S57" s="1"/>
  <c r="R57" a="1"/>
  <c r="R57" s="1"/>
  <c r="T57" s="1" a="1"/>
  <c r="T57" s="1"/>
  <c r="Q53" a="1"/>
  <c r="Q53" s="1"/>
  <c r="S53" s="1" a="1"/>
  <c r="S53" s="1"/>
  <c r="R53" a="1"/>
  <c r="R53" s="1"/>
  <c r="T53" s="1" a="1"/>
  <c r="T53" s="1"/>
  <c r="Q41" a="1"/>
  <c r="Q41" s="1"/>
  <c r="S41" s="1" a="1"/>
  <c r="S41" s="1"/>
  <c r="R41" a="1"/>
  <c r="R41" s="1"/>
  <c r="T41" s="1" a="1"/>
  <c r="T41" s="1"/>
  <c r="Q25" a="1"/>
  <c r="Q25" s="1"/>
  <c r="S25" s="1" a="1"/>
  <c r="S25" s="1"/>
  <c r="R25" a="1"/>
  <c r="R25" s="1"/>
  <c r="T25" s="1" a="1"/>
  <c r="T25" s="1"/>
  <c r="Q9" a="1"/>
  <c r="Q9" s="1"/>
  <c r="S9" s="1" a="1"/>
  <c r="S9" s="1"/>
  <c r="R9" a="1"/>
  <c r="R9" s="1"/>
  <c r="T9" s="1" a="1"/>
  <c r="T9" s="1"/>
  <c r="R144" a="1"/>
  <c r="R144" s="1"/>
  <c r="T144" s="1" a="1"/>
  <c r="T144" s="1"/>
  <c r="Q144" a="1"/>
  <c r="Q144" s="1"/>
  <c r="S144" s="1" a="1"/>
  <c r="S144" s="1"/>
  <c r="R128" a="1"/>
  <c r="R128" s="1"/>
  <c r="T128" s="1" a="1"/>
  <c r="T128" s="1"/>
  <c r="Q128" a="1"/>
  <c r="Q128" s="1"/>
  <c r="S128" s="1" a="1"/>
  <c r="S128" s="1"/>
  <c r="R112" a="1"/>
  <c r="R112" s="1"/>
  <c r="T112" s="1" a="1"/>
  <c r="T112" s="1"/>
  <c r="Q112" a="1"/>
  <c r="Q112" s="1"/>
  <c r="S112" s="1" a="1"/>
  <c r="S112" s="1"/>
  <c r="Q96" a="1"/>
  <c r="Q96" s="1"/>
  <c r="S96" s="1" a="1"/>
  <c r="S96" s="1"/>
  <c r="R96" a="1"/>
  <c r="R96" s="1"/>
  <c r="T96" s="1" a="1"/>
  <c r="T96" s="1"/>
  <c r="Q80" a="1"/>
  <c r="Q80" s="1"/>
  <c r="S80" s="1" a="1"/>
  <c r="S80" s="1"/>
  <c r="R80" a="1"/>
  <c r="R80" s="1"/>
  <c r="T80" s="1" a="1"/>
  <c r="T80" s="1"/>
  <c r="Q64" a="1"/>
  <c r="Q64" s="1"/>
  <c r="S64" s="1" a="1"/>
  <c r="S64" s="1"/>
  <c r="R64" a="1"/>
  <c r="R64" s="1"/>
  <c r="T64" s="1" a="1"/>
  <c r="T64" s="1"/>
  <c r="Q48" a="1"/>
  <c r="Q48" s="1"/>
  <c r="S48" s="1" a="1"/>
  <c r="S48" s="1"/>
  <c r="R48" a="1"/>
  <c r="R48" s="1"/>
  <c r="T48" s="1" a="1"/>
  <c r="T48" s="1"/>
  <c r="Q32" a="1"/>
  <c r="Q32" s="1"/>
  <c r="S32" s="1" a="1"/>
  <c r="S32" s="1"/>
  <c r="R32" a="1"/>
  <c r="R32" s="1"/>
  <c r="T32" s="1" a="1"/>
  <c r="T32" s="1"/>
  <c r="Q20" a="1"/>
  <c r="Q20" s="1"/>
  <c r="S20" s="1" a="1"/>
  <c r="S20" s="1"/>
  <c r="R20" a="1"/>
  <c r="R20" s="1"/>
  <c r="T20" s="1" a="1"/>
  <c r="T20" s="1"/>
  <c r="Q16" a="1"/>
  <c r="Q16" s="1"/>
  <c r="S16" s="1" a="1"/>
  <c r="S16" s="1"/>
  <c r="R16" a="1"/>
  <c r="R16" s="1"/>
  <c r="T16" s="1" a="1"/>
  <c r="T16" s="1"/>
  <c r="Q139" a="1"/>
  <c r="Q139" s="1"/>
  <c r="S139" s="1" a="1"/>
  <c r="S139" s="1"/>
  <c r="R139" a="1"/>
  <c r="R139" s="1"/>
  <c r="T139" s="1" a="1"/>
  <c r="T139" s="1"/>
  <c r="Q123" a="1"/>
  <c r="Q123" s="1"/>
  <c r="S123" s="1" a="1"/>
  <c r="S123" s="1"/>
  <c r="R123" a="1"/>
  <c r="R123" s="1"/>
  <c r="T123" s="1" a="1"/>
  <c r="T123" s="1"/>
  <c r="Q107" a="1"/>
  <c r="Q107" s="1"/>
  <c r="S107" s="1" a="1"/>
  <c r="S107" s="1"/>
  <c r="R107" a="1"/>
  <c r="R107" s="1"/>
  <c r="T107" s="1" a="1"/>
  <c r="T107" s="1"/>
  <c r="Q91" a="1"/>
  <c r="Q91" s="1"/>
  <c r="S91" s="1" a="1"/>
  <c r="S91" s="1"/>
  <c r="R91" a="1"/>
  <c r="R91" s="1"/>
  <c r="T91" s="1" a="1"/>
  <c r="T91" s="1"/>
  <c r="Q75" a="1"/>
  <c r="Q75" s="1"/>
  <c r="S75" s="1" a="1"/>
  <c r="S75" s="1"/>
  <c r="R75" a="1"/>
  <c r="R75" s="1"/>
  <c r="T75" s="1" a="1"/>
  <c r="T75" s="1"/>
  <c r="Q59" a="1"/>
  <c r="Q59" s="1"/>
  <c r="S59" s="1" a="1"/>
  <c r="S59" s="1"/>
  <c r="R59" a="1"/>
  <c r="R59" s="1"/>
  <c r="T59" s="1" a="1"/>
  <c r="T59" s="1"/>
  <c r="Q39" a="1"/>
  <c r="Q39" s="1"/>
  <c r="S39" s="1" a="1"/>
  <c r="S39" s="1"/>
  <c r="R39" a="1"/>
  <c r="R39" s="1"/>
  <c r="T39" s="1" a="1"/>
  <c r="T39" s="1"/>
  <c r="Q27" a="1"/>
  <c r="Q27" s="1"/>
  <c r="S27" s="1" a="1"/>
  <c r="S27" s="1"/>
  <c r="R27" a="1"/>
  <c r="R27" s="1"/>
  <c r="T27" s="1" a="1"/>
  <c r="T27" s="1"/>
  <c r="Q11" a="1"/>
  <c r="Q11" s="1"/>
  <c r="S11" s="1" a="1"/>
  <c r="S11" s="1"/>
  <c r="R11" a="1"/>
  <c r="R11" s="1"/>
  <c r="T11" s="1" a="1"/>
  <c r="T11" s="1"/>
  <c r="R146" a="1"/>
  <c r="R146" s="1"/>
  <c r="T146" s="1" a="1"/>
  <c r="T146" s="1"/>
  <c r="Q146" a="1"/>
  <c r="Q146" s="1"/>
  <c r="S146" s="1" a="1"/>
  <c r="S146" s="1"/>
  <c r="R130" a="1"/>
  <c r="R130" s="1"/>
  <c r="T130" s="1" a="1"/>
  <c r="T130" s="1"/>
  <c r="Q130" a="1"/>
  <c r="Q130" s="1"/>
  <c r="S130" s="1" a="1"/>
  <c r="S130" s="1"/>
  <c r="R114" a="1"/>
  <c r="R114" s="1"/>
  <c r="T114" s="1" a="1"/>
  <c r="T114" s="1"/>
  <c r="Q114" a="1"/>
  <c r="Q114" s="1"/>
  <c r="S114" s="1" a="1"/>
  <c r="S114" s="1"/>
  <c r="Q102" a="1"/>
  <c r="Q102" s="1"/>
  <c r="S102" s="1" a="1"/>
  <c r="S102" s="1"/>
  <c r="R102" a="1"/>
  <c r="R102" s="1"/>
  <c r="T102" s="1" a="1"/>
  <c r="T102" s="1"/>
  <c r="Q98" a="1"/>
  <c r="Q98" s="1"/>
  <c r="S98" s="1" a="1"/>
  <c r="S98" s="1"/>
  <c r="R98" a="1"/>
  <c r="R98" s="1"/>
  <c r="T98" s="1" a="1"/>
  <c r="T98" s="1"/>
  <c r="Q82" a="1"/>
  <c r="Q82" s="1"/>
  <c r="S82" s="1" a="1"/>
  <c r="S82" s="1"/>
  <c r="R82" a="1"/>
  <c r="R82" s="1"/>
  <c r="T82" s="1" a="1"/>
  <c r="T82" s="1"/>
  <c r="Q66" a="1"/>
  <c r="Q66" s="1"/>
  <c r="S66" s="1" a="1"/>
  <c r="S66" s="1"/>
  <c r="R66" a="1"/>
  <c r="R66" s="1"/>
  <c r="T66" s="1" a="1"/>
  <c r="T66" s="1"/>
  <c r="Q50" a="1"/>
  <c r="Q50" s="1"/>
  <c r="S50" s="1" a="1"/>
  <c r="S50" s="1"/>
  <c r="R50" a="1"/>
  <c r="R50" s="1"/>
  <c r="T50" s="1" a="1"/>
  <c r="T50" s="1"/>
  <c r="Q34" a="1"/>
  <c r="Q34" s="1"/>
  <c r="S34" s="1" a="1"/>
  <c r="S34" s="1"/>
  <c r="R34" a="1"/>
  <c r="R34" s="1"/>
  <c r="T34" s="1" a="1"/>
  <c r="T34" s="1"/>
  <c r="Q18" a="1"/>
  <c r="Q18" s="1"/>
  <c r="S18" s="1" a="1"/>
  <c r="S18" s="1"/>
  <c r="R18" a="1"/>
  <c r="R18" s="1"/>
  <c r="T18" s="1" a="1"/>
  <c r="T18" s="1"/>
  <c r="Q141" a="1"/>
  <c r="Q141" s="1"/>
  <c r="S141" s="1" a="1"/>
  <c r="S141" s="1"/>
  <c r="R141" a="1"/>
  <c r="R141" s="1"/>
  <c r="T141" s="1" a="1"/>
  <c r="T141" s="1"/>
  <c r="Q125" a="1"/>
  <c r="Q125" s="1"/>
  <c r="S125" s="1" a="1"/>
  <c r="S125" s="1"/>
  <c r="R125" a="1"/>
  <c r="R125" s="1"/>
  <c r="T125" s="1" a="1"/>
  <c r="T125" s="1"/>
  <c r="Q109" a="1"/>
  <c r="Q109" s="1"/>
  <c r="S109" s="1" a="1"/>
  <c r="S109" s="1"/>
  <c r="R109" a="1"/>
  <c r="R109" s="1"/>
  <c r="T109" s="1" a="1"/>
  <c r="T109" s="1"/>
  <c r="Q93" a="1"/>
  <c r="Q93" s="1"/>
  <c r="S93" s="1" a="1"/>
  <c r="S93" s="1"/>
  <c r="R93" a="1"/>
  <c r="R93" s="1"/>
  <c r="T93" s="1" a="1"/>
  <c r="T93" s="1"/>
  <c r="Q77" a="1"/>
  <c r="Q77" s="1"/>
  <c r="S77" s="1" a="1"/>
  <c r="S77" s="1"/>
  <c r="R77" a="1"/>
  <c r="R77" s="1"/>
  <c r="T77" s="1" a="1"/>
  <c r="T77" s="1"/>
  <c r="Q61" a="1"/>
  <c r="Q61" s="1"/>
  <c r="S61" s="1" a="1"/>
  <c r="S61" s="1"/>
  <c r="R61" a="1"/>
  <c r="R61" s="1"/>
  <c r="T61" s="1" a="1"/>
  <c r="T61" s="1"/>
  <c r="Q45" a="1"/>
  <c r="Q45" s="1"/>
  <c r="S45" s="1" a="1"/>
  <c r="S45" s="1"/>
  <c r="R45" a="1"/>
  <c r="R45" s="1"/>
  <c r="T45" s="1" a="1"/>
  <c r="T45" s="1"/>
  <c r="Q29" a="1"/>
  <c r="Q29" s="1"/>
  <c r="S29" s="1" a="1"/>
  <c r="S29" s="1"/>
  <c r="R29" a="1"/>
  <c r="R29" s="1"/>
  <c r="T29" s="1" a="1"/>
  <c r="T29" s="1"/>
  <c r="Q13" a="1"/>
  <c r="Q13" s="1"/>
  <c r="S13" s="1" a="1"/>
  <c r="S13" s="1"/>
  <c r="R13" a="1"/>
  <c r="R13" s="1"/>
  <c r="T13" s="1" a="1"/>
  <c r="T13" s="1"/>
  <c r="N34" a="1"/>
  <c r="M34" a="1"/>
  <c r="N44" a="1"/>
  <c r="M44" a="1"/>
  <c r="N40" a="1"/>
  <c r="M40" a="1"/>
  <c r="N36" a="1"/>
  <c r="M36" a="1"/>
  <c r="N32" a="1"/>
  <c r="M32" a="1"/>
  <c r="N28" a="1"/>
  <c r="M28" a="1"/>
  <c r="N24" a="1"/>
  <c r="M24" a="1"/>
  <c r="N20" a="1"/>
  <c r="M20" a="1"/>
  <c r="N10" a="1"/>
  <c r="M10" a="1"/>
  <c r="N6" a="1"/>
  <c r="M6" a="1"/>
  <c r="N149" a="1"/>
  <c r="M149" a="1"/>
  <c r="N137" a="1"/>
  <c r="M137" a="1"/>
  <c r="N125" a="1"/>
  <c r="M125" a="1"/>
  <c r="N111" a="1"/>
  <c r="M111" a="1"/>
  <c r="N103" a="1"/>
  <c r="M103" a="1"/>
  <c r="N91" a="1"/>
  <c r="M91" a="1"/>
  <c r="N79" a="1"/>
  <c r="M79" a="1"/>
  <c r="N65" a="1"/>
  <c r="M65" a="1"/>
  <c r="N51" a="1"/>
  <c r="M51" a="1"/>
  <c r="N45" a="1"/>
  <c r="M45" a="1"/>
  <c r="N41" a="1"/>
  <c r="M41" a="1"/>
  <c r="N33" a="1"/>
  <c r="M33" a="1"/>
  <c r="N25" a="1"/>
  <c r="M25" a="1"/>
  <c r="N5" a="1"/>
  <c r="M5" a="1"/>
  <c r="N145" a="1"/>
  <c r="M145" a="1"/>
  <c r="N133" a="1"/>
  <c r="M133" a="1"/>
  <c r="N121" a="1"/>
  <c r="M121" a="1"/>
  <c r="N107" a="1"/>
  <c r="M107" a="1"/>
  <c r="N95" a="1"/>
  <c r="M95" a="1"/>
  <c r="N81" a="1"/>
  <c r="M81" a="1"/>
  <c r="N69" a="1"/>
  <c r="M69" a="1"/>
  <c r="N57" a="1"/>
  <c r="M57" a="1"/>
  <c r="N47" a="1"/>
  <c r="M47" a="1"/>
  <c r="N154" a="1"/>
  <c r="M154" a="1"/>
  <c r="N150" a="1"/>
  <c r="M150" a="1"/>
  <c r="N146" a="1"/>
  <c r="M146" a="1"/>
  <c r="N142" a="1"/>
  <c r="M142" a="1"/>
  <c r="N138" a="1"/>
  <c r="M138" a="1"/>
  <c r="N134" a="1"/>
  <c r="M134" a="1"/>
  <c r="N130" a="1"/>
  <c r="M130" a="1"/>
  <c r="N126" a="1"/>
  <c r="M126" a="1"/>
  <c r="N122" a="1"/>
  <c r="M122" a="1"/>
  <c r="N118" a="1"/>
  <c r="M118" a="1"/>
  <c r="N114" a="1"/>
  <c r="M114" a="1"/>
  <c r="N110" a="1"/>
  <c r="M110" a="1"/>
  <c r="N106" a="1"/>
  <c r="M106" a="1"/>
  <c r="N102" a="1"/>
  <c r="M102" a="1"/>
  <c r="N98" a="1"/>
  <c r="M98" a="1"/>
  <c r="N94" a="1"/>
  <c r="M94" a="1"/>
  <c r="N90" a="1"/>
  <c r="M90" a="1"/>
  <c r="N86" a="1"/>
  <c r="M86" a="1"/>
  <c r="N82" a="1"/>
  <c r="M82" a="1"/>
  <c r="N78" a="1"/>
  <c r="M78" a="1"/>
  <c r="N74" a="1"/>
  <c r="M74" a="1"/>
  <c r="N70" a="1"/>
  <c r="M70" a="1"/>
  <c r="N66" a="1"/>
  <c r="M66" a="1"/>
  <c r="N62" a="1"/>
  <c r="M62" a="1"/>
  <c r="N58" a="1"/>
  <c r="M58" a="1"/>
  <c r="N54" a="1"/>
  <c r="M54" a="1"/>
  <c r="N50" a="1"/>
  <c r="M50" a="1"/>
  <c r="N46" a="1"/>
  <c r="M46" a="1"/>
  <c r="N17" a="1"/>
  <c r="M17" a="1"/>
  <c r="N151" a="1"/>
  <c r="M151" a="1"/>
  <c r="N141" a="1"/>
  <c r="M141" a="1"/>
  <c r="N129" a="1"/>
  <c r="M129" a="1"/>
  <c r="N119" a="1"/>
  <c r="M119" a="1"/>
  <c r="N105" a="1"/>
  <c r="M105" a="1"/>
  <c r="N93" a="1"/>
  <c r="M93" a="1"/>
  <c r="N83" a="1"/>
  <c r="M83" a="1"/>
  <c r="N71" a="1"/>
  <c r="M71" a="1"/>
  <c r="N61" a="1"/>
  <c r="M61" a="1"/>
  <c r="N49" a="1"/>
  <c r="M49" a="1"/>
  <c r="N11" a="1"/>
  <c r="M11" a="1"/>
  <c r="N39" a="1"/>
  <c r="M39" a="1"/>
  <c r="N31" a="1"/>
  <c r="M31" a="1"/>
  <c r="N23" a="1"/>
  <c r="M23" a="1"/>
  <c r="N7" a="1"/>
  <c r="M7" a="1"/>
  <c r="N42" a="1"/>
  <c r="M42" a="1"/>
  <c r="N30" a="1"/>
  <c r="M30" a="1"/>
  <c r="N26" a="1"/>
  <c r="M26" a="1"/>
  <c r="N22" a="1"/>
  <c r="M22" a="1"/>
  <c r="N15" a="1"/>
  <c r="M15" a="1"/>
  <c r="N8" a="1"/>
  <c r="M8" a="1"/>
  <c r="N4" a="1"/>
  <c r="M4" a="1"/>
  <c r="N143" a="1"/>
  <c r="M143" a="1"/>
  <c r="N131" a="1"/>
  <c r="M131" a="1"/>
  <c r="N117" a="1"/>
  <c r="M117" a="1"/>
  <c r="N109" a="1"/>
  <c r="M109" a="1"/>
  <c r="N97" a="1"/>
  <c r="M97" a="1"/>
  <c r="N85" a="1"/>
  <c r="M85" a="1"/>
  <c r="N73" a="1"/>
  <c r="M73" a="1"/>
  <c r="N59" a="1"/>
  <c r="M59" a="1"/>
  <c r="N16" a="1"/>
  <c r="M16" a="1"/>
  <c r="N43" a="1"/>
  <c r="M43" a="1"/>
  <c r="N35" a="1"/>
  <c r="M35" a="1"/>
  <c r="N27" a="1"/>
  <c r="M27" a="1"/>
  <c r="N14" a="1"/>
  <c r="M14" a="1"/>
  <c r="N153" a="1"/>
  <c r="M153" a="1"/>
  <c r="N139" a="1"/>
  <c r="M139" a="1"/>
  <c r="N127" a="1"/>
  <c r="M127" a="1"/>
  <c r="N115" a="1"/>
  <c r="M115" a="1"/>
  <c r="N101" a="1"/>
  <c r="M101" a="1"/>
  <c r="N87" a="1"/>
  <c r="M87" a="1"/>
  <c r="N75" a="1"/>
  <c r="M75" a="1"/>
  <c r="N63" a="1"/>
  <c r="M63" a="1"/>
  <c r="N53" a="1"/>
  <c r="M53" a="1"/>
  <c r="N13" a="1"/>
  <c r="M13" a="1"/>
  <c r="N152" a="1"/>
  <c r="M152" a="1"/>
  <c r="N148" a="1"/>
  <c r="M148" a="1"/>
  <c r="N144" a="1"/>
  <c r="M144" a="1"/>
  <c r="N140" a="1"/>
  <c r="M140" a="1"/>
  <c r="N136" a="1"/>
  <c r="M136" a="1"/>
  <c r="N132" a="1"/>
  <c r="M132" a="1"/>
  <c r="N128" a="1"/>
  <c r="M128" a="1"/>
  <c r="N124" a="1"/>
  <c r="M124" a="1"/>
  <c r="N120" a="1"/>
  <c r="M120" a="1"/>
  <c r="N116" a="1"/>
  <c r="M116" a="1"/>
  <c r="N112" a="1"/>
  <c r="M112" a="1"/>
  <c r="N108" a="1"/>
  <c r="M108" a="1"/>
  <c r="N104" a="1"/>
  <c r="M104" a="1"/>
  <c r="N100" a="1"/>
  <c r="M100" a="1"/>
  <c r="N96" a="1"/>
  <c r="M96" a="1"/>
  <c r="N92" a="1"/>
  <c r="M92" a="1"/>
  <c r="N88" a="1"/>
  <c r="M88" a="1"/>
  <c r="N84" a="1"/>
  <c r="M84" a="1"/>
  <c r="N80" a="1"/>
  <c r="M80" a="1"/>
  <c r="N76" a="1"/>
  <c r="M76" a="1"/>
  <c r="N72" a="1"/>
  <c r="M72" a="1"/>
  <c r="N68" a="1"/>
  <c r="M68" a="1"/>
  <c r="N64" a="1"/>
  <c r="M64" a="1"/>
  <c r="N60" a="1"/>
  <c r="M60" a="1"/>
  <c r="N56" a="1"/>
  <c r="M56" a="1"/>
  <c r="N52" a="1"/>
  <c r="M52" a="1"/>
  <c r="N48" a="1"/>
  <c r="M48" a="1"/>
  <c r="N19" a="1"/>
  <c r="M19" a="1"/>
  <c r="N12" a="1"/>
  <c r="M12" a="1"/>
  <c r="N147" a="1"/>
  <c r="M147" a="1"/>
  <c r="N135" a="1"/>
  <c r="M135" a="1"/>
  <c r="N123" a="1"/>
  <c r="M123" a="1"/>
  <c r="N113" a="1"/>
  <c r="M113" a="1"/>
  <c r="N99" a="1"/>
  <c r="M99" a="1"/>
  <c r="N89" a="1"/>
  <c r="M89" a="1"/>
  <c r="N77" a="1"/>
  <c r="M77" a="1"/>
  <c r="N67" a="1"/>
  <c r="M67" a="1"/>
  <c r="N55" a="1"/>
  <c r="M55" a="1"/>
  <c r="N18" a="1"/>
  <c r="M18" a="1"/>
  <c r="N3" a="1"/>
  <c r="N3" s="1"/>
  <c r="P3" s="1" a="1"/>
  <c r="P3" s="1"/>
  <c r="O3" a="1"/>
  <c r="O3" s="1"/>
  <c r="N38" a="1"/>
  <c r="M38" a="1"/>
  <c r="N37" a="1"/>
  <c r="M37" a="1"/>
  <c r="N29" a="1"/>
  <c r="M29" a="1"/>
  <c r="N21" a="1"/>
  <c r="M21" a="1"/>
  <c r="N9" a="1"/>
  <c r="M9" a="1"/>
  <c r="N34"/>
  <c r="P34" s="1" a="1"/>
  <c r="P34" s="1"/>
  <c r="M34"/>
  <c r="N30"/>
  <c r="P30" s="1" a="1"/>
  <c r="P30" s="1"/>
  <c r="M30"/>
  <c r="N44"/>
  <c r="P44" s="1" a="1"/>
  <c r="P44" s="1"/>
  <c r="M44"/>
  <c r="N22"/>
  <c r="P22" s="1" a="1"/>
  <c r="P22" s="1"/>
  <c r="M22"/>
  <c r="N15"/>
  <c r="P15" s="1" a="1"/>
  <c r="P15" s="1"/>
  <c r="M15"/>
  <c r="N10"/>
  <c r="P10" s="1" a="1"/>
  <c r="P10" s="1"/>
  <c r="M10"/>
  <c r="N143"/>
  <c r="P143" s="1" a="1"/>
  <c r="P143" s="1"/>
  <c r="M143"/>
  <c r="N131"/>
  <c r="P131" s="1" a="1"/>
  <c r="P131" s="1"/>
  <c r="M131"/>
  <c r="N117"/>
  <c r="P117" s="1" a="1"/>
  <c r="P117" s="1"/>
  <c r="M117"/>
  <c r="N109"/>
  <c r="P109" s="1" a="1"/>
  <c r="P109" s="1"/>
  <c r="M109"/>
  <c r="N97"/>
  <c r="P97" s="1" a="1"/>
  <c r="P97" s="1"/>
  <c r="M97"/>
  <c r="N85"/>
  <c r="P85" s="1" a="1"/>
  <c r="P85" s="1"/>
  <c r="M85"/>
  <c r="N73"/>
  <c r="P73" s="1" a="1"/>
  <c r="P73" s="1"/>
  <c r="M73"/>
  <c r="N59"/>
  <c r="P59" s="1" a="1"/>
  <c r="P59" s="1"/>
  <c r="M59"/>
  <c r="N16"/>
  <c r="P16" s="1" a="1"/>
  <c r="P16" s="1"/>
  <c r="M16"/>
  <c r="N41"/>
  <c r="P41" s="1" a="1"/>
  <c r="P41" s="1"/>
  <c r="M41"/>
  <c r="N33"/>
  <c r="P33" s="1" a="1"/>
  <c r="P33" s="1"/>
  <c r="M33"/>
  <c r="N25"/>
  <c r="P25" s="1" a="1"/>
  <c r="P25" s="1"/>
  <c r="M25"/>
  <c r="N21"/>
  <c r="P21" s="1" a="1"/>
  <c r="P21" s="1"/>
  <c r="M21"/>
  <c r="N14"/>
  <c r="P14" s="1" a="1"/>
  <c r="P14" s="1"/>
  <c r="M14"/>
  <c r="N152"/>
  <c r="P152" s="1" a="1"/>
  <c r="P152" s="1"/>
  <c r="M152"/>
  <c r="N148"/>
  <c r="P148" s="1" a="1"/>
  <c r="P148" s="1"/>
  <c r="M148"/>
  <c r="N144"/>
  <c r="P144" s="1" a="1"/>
  <c r="P144" s="1"/>
  <c r="M144"/>
  <c r="N140"/>
  <c r="P140" s="1" a="1"/>
  <c r="P140" s="1"/>
  <c r="M140"/>
  <c r="N136"/>
  <c r="P136" s="1" a="1"/>
  <c r="P136" s="1"/>
  <c r="M136"/>
  <c r="N132"/>
  <c r="P132" s="1" a="1"/>
  <c r="P132" s="1"/>
  <c r="M132"/>
  <c r="N128"/>
  <c r="P128" s="1" a="1"/>
  <c r="P128" s="1"/>
  <c r="M128"/>
  <c r="N124"/>
  <c r="P124" s="1" a="1"/>
  <c r="P124" s="1"/>
  <c r="M124"/>
  <c r="N120"/>
  <c r="P120" s="1" a="1"/>
  <c r="P120" s="1"/>
  <c r="M120"/>
  <c r="N116"/>
  <c r="P116" s="1" a="1"/>
  <c r="P116" s="1"/>
  <c r="M116"/>
  <c r="N112"/>
  <c r="P112" s="1" a="1"/>
  <c r="P112" s="1"/>
  <c r="M112"/>
  <c r="N108"/>
  <c r="P108" s="1" a="1"/>
  <c r="P108" s="1"/>
  <c r="M108"/>
  <c r="N104"/>
  <c r="P104" s="1" a="1"/>
  <c r="P104" s="1"/>
  <c r="M104"/>
  <c r="N100"/>
  <c r="P100" s="1" a="1"/>
  <c r="P100" s="1"/>
  <c r="M100"/>
  <c r="N96"/>
  <c r="P96" s="1" a="1"/>
  <c r="P96" s="1"/>
  <c r="M96"/>
  <c r="N92"/>
  <c r="P92" s="1" a="1"/>
  <c r="P92" s="1"/>
  <c r="M92"/>
  <c r="N88"/>
  <c r="P88" s="1" a="1"/>
  <c r="P88" s="1"/>
  <c r="M88"/>
  <c r="N84"/>
  <c r="P84" s="1" a="1"/>
  <c r="P84" s="1"/>
  <c r="M84"/>
  <c r="N80"/>
  <c r="P80" s="1" a="1"/>
  <c r="P80" s="1"/>
  <c r="M80"/>
  <c r="N76"/>
  <c r="P76" s="1" a="1"/>
  <c r="P76" s="1"/>
  <c r="M76"/>
  <c r="N72"/>
  <c r="P72" s="1" a="1"/>
  <c r="P72" s="1"/>
  <c r="M72"/>
  <c r="N68"/>
  <c r="P68" s="1" a="1"/>
  <c r="P68" s="1"/>
  <c r="M68"/>
  <c r="N64"/>
  <c r="P64" s="1" a="1"/>
  <c r="P64" s="1"/>
  <c r="M64"/>
  <c r="N60"/>
  <c r="P60" s="1" a="1"/>
  <c r="P60" s="1"/>
  <c r="M60"/>
  <c r="N56"/>
  <c r="P56" s="1" a="1"/>
  <c r="P56" s="1"/>
  <c r="M56"/>
  <c r="N52"/>
  <c r="P52" s="1" a="1"/>
  <c r="P52" s="1"/>
  <c r="M52"/>
  <c r="N48"/>
  <c r="P48" s="1" a="1"/>
  <c r="P48" s="1"/>
  <c r="M48"/>
  <c r="N19"/>
  <c r="P19" s="1" a="1"/>
  <c r="P19" s="1"/>
  <c r="M19"/>
  <c r="N151"/>
  <c r="P151" s="1" a="1"/>
  <c r="P151" s="1"/>
  <c r="M151"/>
  <c r="N141"/>
  <c r="P141" s="1" a="1"/>
  <c r="P141" s="1"/>
  <c r="M141"/>
  <c r="N129"/>
  <c r="P129" s="1" a="1"/>
  <c r="P129" s="1"/>
  <c r="M129"/>
  <c r="N119"/>
  <c r="P119" s="1" a="1"/>
  <c r="P119" s="1"/>
  <c r="M119"/>
  <c r="N105"/>
  <c r="P105" s="1" a="1"/>
  <c r="P105" s="1"/>
  <c r="M105"/>
  <c r="N93"/>
  <c r="P93" s="1" a="1"/>
  <c r="P93" s="1"/>
  <c r="M93"/>
  <c r="N83"/>
  <c r="P83" s="1" a="1"/>
  <c r="P83" s="1"/>
  <c r="M83"/>
  <c r="N8"/>
  <c r="P8" s="1" a="1"/>
  <c r="P8" s="1"/>
  <c r="M8"/>
  <c r="N4"/>
  <c r="P4" s="1" a="1"/>
  <c r="P4" s="1"/>
  <c r="M4"/>
  <c r="N40"/>
  <c r="P40" s="1" a="1"/>
  <c r="P40" s="1"/>
  <c r="M40"/>
  <c r="N36"/>
  <c r="P36" s="1" a="1"/>
  <c r="P36" s="1"/>
  <c r="M36"/>
  <c r="N32"/>
  <c r="P32" s="1" a="1"/>
  <c r="P32" s="1"/>
  <c r="M32"/>
  <c r="N28"/>
  <c r="P28" s="1" a="1"/>
  <c r="P28" s="1"/>
  <c r="M28"/>
  <c r="N24"/>
  <c r="P24" s="1" a="1"/>
  <c r="P24" s="1"/>
  <c r="M24"/>
  <c r="N39"/>
  <c r="P39" s="1" a="1"/>
  <c r="P39" s="1"/>
  <c r="M39"/>
  <c r="N31"/>
  <c r="P31" s="1" a="1"/>
  <c r="P31" s="1"/>
  <c r="M31"/>
  <c r="N23"/>
  <c r="P23" s="1" a="1"/>
  <c r="P23" s="1"/>
  <c r="M23"/>
  <c r="N7"/>
  <c r="P7" s="1" a="1"/>
  <c r="P7" s="1"/>
  <c r="M7"/>
  <c r="N5"/>
  <c r="P5" s="1" a="1"/>
  <c r="P5" s="1"/>
  <c r="M5"/>
  <c r="N145"/>
  <c r="P145" s="1" a="1"/>
  <c r="P145" s="1"/>
  <c r="M145"/>
  <c r="N133"/>
  <c r="P133" s="1" a="1"/>
  <c r="P133" s="1"/>
  <c r="M133"/>
  <c r="N121"/>
  <c r="P121" s="1" a="1"/>
  <c r="P121" s="1"/>
  <c r="M121"/>
  <c r="N107"/>
  <c r="P107" s="1" a="1"/>
  <c r="P107" s="1"/>
  <c r="M107"/>
  <c r="N95"/>
  <c r="P95" s="1" a="1"/>
  <c r="P95" s="1"/>
  <c r="M95"/>
  <c r="N81"/>
  <c r="P81" s="1" a="1"/>
  <c r="P81" s="1"/>
  <c r="M81"/>
  <c r="N69"/>
  <c r="P69" s="1" a="1"/>
  <c r="P69" s="1"/>
  <c r="M69"/>
  <c r="N57"/>
  <c r="P57" s="1" a="1"/>
  <c r="P57" s="1"/>
  <c r="M57"/>
  <c r="N47"/>
  <c r="P47" s="1" a="1"/>
  <c r="P47" s="1"/>
  <c r="M47"/>
  <c r="N12"/>
  <c r="P12" s="1" a="1"/>
  <c r="P12" s="1"/>
  <c r="M12"/>
  <c r="N71"/>
  <c r="P71" s="1" a="1"/>
  <c r="P71" s="1"/>
  <c r="M71"/>
  <c r="N61"/>
  <c r="P61" s="1" a="1"/>
  <c r="P61" s="1"/>
  <c r="M61"/>
  <c r="N49"/>
  <c r="P49" s="1" a="1"/>
  <c r="P49" s="1"/>
  <c r="M49"/>
  <c r="N11"/>
  <c r="P11" s="1" a="1"/>
  <c r="P11" s="1"/>
  <c r="M11"/>
  <c r="N38"/>
  <c r="P38" s="1" a="1"/>
  <c r="P38" s="1"/>
  <c r="M38"/>
  <c r="N20"/>
  <c r="P20" s="1" a="1"/>
  <c r="P20" s="1"/>
  <c r="M20"/>
  <c r="N6"/>
  <c r="P6" s="1" a="1"/>
  <c r="P6" s="1"/>
  <c r="M6"/>
  <c r="N149"/>
  <c r="P149" s="1" a="1"/>
  <c r="P149" s="1"/>
  <c r="M149"/>
  <c r="N137"/>
  <c r="P137" s="1" a="1"/>
  <c r="P137" s="1"/>
  <c r="M137"/>
  <c r="N125"/>
  <c r="P125" s="1" a="1"/>
  <c r="P125" s="1"/>
  <c r="M125"/>
  <c r="N111"/>
  <c r="P111" s="1" a="1"/>
  <c r="P111" s="1"/>
  <c r="M111"/>
  <c r="N103"/>
  <c r="P103" s="1" a="1"/>
  <c r="P103" s="1"/>
  <c r="M103"/>
  <c r="N91"/>
  <c r="P91" s="1" a="1"/>
  <c r="P91" s="1"/>
  <c r="M91"/>
  <c r="N79"/>
  <c r="P79" s="1" a="1"/>
  <c r="P79" s="1"/>
  <c r="M79"/>
  <c r="N65"/>
  <c r="P65" s="1" a="1"/>
  <c r="P65" s="1"/>
  <c r="M65"/>
  <c r="N51"/>
  <c r="P51" s="1" a="1"/>
  <c r="P51" s="1"/>
  <c r="M51"/>
  <c r="N43"/>
  <c r="P43" s="1" a="1"/>
  <c r="P43" s="1"/>
  <c r="M43"/>
  <c r="N35"/>
  <c r="P35" s="1" a="1"/>
  <c r="P35" s="1"/>
  <c r="M35"/>
  <c r="N27"/>
  <c r="P27" s="1" a="1"/>
  <c r="P27" s="1"/>
  <c r="M27"/>
  <c r="N9"/>
  <c r="P9" s="1" a="1"/>
  <c r="P9" s="1"/>
  <c r="M9"/>
  <c r="N154"/>
  <c r="P154" s="1" a="1"/>
  <c r="P154" s="1"/>
  <c r="M154"/>
  <c r="N150"/>
  <c r="P150" s="1" a="1"/>
  <c r="P150" s="1"/>
  <c r="M150"/>
  <c r="N146"/>
  <c r="P146" s="1" a="1"/>
  <c r="P146" s="1"/>
  <c r="M146"/>
  <c r="N142"/>
  <c r="P142" s="1" a="1"/>
  <c r="P142" s="1"/>
  <c r="M142"/>
  <c r="N138"/>
  <c r="P138" s="1" a="1"/>
  <c r="P138" s="1"/>
  <c r="M138"/>
  <c r="N134"/>
  <c r="P134" s="1" a="1"/>
  <c r="P134" s="1"/>
  <c r="M134"/>
  <c r="N130"/>
  <c r="P130" s="1" a="1"/>
  <c r="P130" s="1"/>
  <c r="M130"/>
  <c r="N126"/>
  <c r="P126" s="1" a="1"/>
  <c r="P126" s="1"/>
  <c r="M126"/>
  <c r="N122"/>
  <c r="P122" s="1" a="1"/>
  <c r="P122" s="1"/>
  <c r="M122"/>
  <c r="N118"/>
  <c r="P118" s="1" a="1"/>
  <c r="P118" s="1"/>
  <c r="M118"/>
  <c r="N114"/>
  <c r="P114" s="1" a="1"/>
  <c r="P114" s="1"/>
  <c r="M114"/>
  <c r="N110"/>
  <c r="P110" s="1" a="1"/>
  <c r="P110" s="1"/>
  <c r="M110"/>
  <c r="N106"/>
  <c r="P106" s="1" a="1"/>
  <c r="P106" s="1"/>
  <c r="M106"/>
  <c r="N102"/>
  <c r="P102" s="1" a="1"/>
  <c r="P102" s="1"/>
  <c r="M102"/>
  <c r="N98"/>
  <c r="P98" s="1" a="1"/>
  <c r="P98" s="1"/>
  <c r="M98"/>
  <c r="N94"/>
  <c r="P94" s="1" a="1"/>
  <c r="P94" s="1"/>
  <c r="M94"/>
  <c r="N90"/>
  <c r="P90" s="1" a="1"/>
  <c r="P90" s="1"/>
  <c r="M90"/>
  <c r="N86"/>
  <c r="P86" s="1" a="1"/>
  <c r="P86" s="1"/>
  <c r="M86"/>
  <c r="N82"/>
  <c r="P82" s="1" a="1"/>
  <c r="P82" s="1"/>
  <c r="M82"/>
  <c r="N78"/>
  <c r="P78" s="1" a="1"/>
  <c r="P78" s="1"/>
  <c r="M78"/>
  <c r="N74"/>
  <c r="P74" s="1" a="1"/>
  <c r="P74" s="1"/>
  <c r="M74"/>
  <c r="N70"/>
  <c r="P70" s="1" a="1"/>
  <c r="P70" s="1"/>
  <c r="M70"/>
  <c r="N66"/>
  <c r="P66" s="1" a="1"/>
  <c r="P66" s="1"/>
  <c r="M66"/>
  <c r="N62"/>
  <c r="P62" s="1" a="1"/>
  <c r="P62" s="1"/>
  <c r="M62"/>
  <c r="N58"/>
  <c r="P58" s="1" a="1"/>
  <c r="P58" s="1"/>
  <c r="M58"/>
  <c r="N54"/>
  <c r="P54" s="1" a="1"/>
  <c r="P54" s="1"/>
  <c r="M54"/>
  <c r="N50"/>
  <c r="P50" s="1" a="1"/>
  <c r="P50" s="1"/>
  <c r="M50"/>
  <c r="N46"/>
  <c r="P46" s="1" a="1"/>
  <c r="P46" s="1"/>
  <c r="M46"/>
  <c r="N147"/>
  <c r="P147" s="1" a="1"/>
  <c r="P147" s="1"/>
  <c r="M147"/>
  <c r="N135"/>
  <c r="P135" s="1" a="1"/>
  <c r="P135" s="1"/>
  <c r="M135"/>
  <c r="N123"/>
  <c r="P123" s="1" a="1"/>
  <c r="P123" s="1"/>
  <c r="M123"/>
  <c r="N113"/>
  <c r="P113" s="1" a="1"/>
  <c r="P113" s="1"/>
  <c r="M113"/>
  <c r="N99"/>
  <c r="P99" s="1" a="1"/>
  <c r="P99" s="1"/>
  <c r="M99"/>
  <c r="N89"/>
  <c r="P89" s="1" a="1"/>
  <c r="P89" s="1"/>
  <c r="M89"/>
  <c r="N42"/>
  <c r="P42" s="1" a="1"/>
  <c r="P42" s="1"/>
  <c r="M42"/>
  <c r="N26"/>
  <c r="P26" s="1" a="1"/>
  <c r="P26" s="1"/>
  <c r="M26"/>
  <c r="N45"/>
  <c r="P45" s="1" a="1"/>
  <c r="P45" s="1"/>
  <c r="M45"/>
  <c r="N37"/>
  <c r="P37" s="1" a="1"/>
  <c r="P37" s="1"/>
  <c r="M37"/>
  <c r="N29"/>
  <c r="P29" s="1" a="1"/>
  <c r="P29" s="1"/>
  <c r="M29"/>
  <c r="N153"/>
  <c r="P153" s="1" a="1"/>
  <c r="P153" s="1"/>
  <c r="M153"/>
  <c r="N139"/>
  <c r="P139" s="1" a="1"/>
  <c r="P139" s="1"/>
  <c r="M139"/>
  <c r="N127"/>
  <c r="P127" s="1" a="1"/>
  <c r="P127" s="1"/>
  <c r="M127"/>
  <c r="N115"/>
  <c r="P115" s="1" a="1"/>
  <c r="P115" s="1"/>
  <c r="M115"/>
  <c r="N101"/>
  <c r="P101" s="1" a="1"/>
  <c r="P101" s="1"/>
  <c r="M101"/>
  <c r="N87"/>
  <c r="P87" s="1" a="1"/>
  <c r="P87" s="1"/>
  <c r="M87"/>
  <c r="N75"/>
  <c r="P75" s="1" a="1"/>
  <c r="P75" s="1"/>
  <c r="M75"/>
  <c r="N63"/>
  <c r="P63" s="1" a="1"/>
  <c r="P63" s="1"/>
  <c r="M63"/>
  <c r="N53"/>
  <c r="P53" s="1" a="1"/>
  <c r="P53" s="1"/>
  <c r="M53"/>
  <c r="N13"/>
  <c r="P13" s="1" a="1"/>
  <c r="P13" s="1"/>
  <c r="M13"/>
  <c r="N17"/>
  <c r="P17" s="1" a="1"/>
  <c r="P17" s="1"/>
  <c r="M17"/>
  <c r="N77"/>
  <c r="P77" s="1" a="1"/>
  <c r="P77" s="1"/>
  <c r="M77"/>
  <c r="N67"/>
  <c r="P67" s="1" a="1"/>
  <c r="P67" s="1"/>
  <c r="M67"/>
  <c r="N55"/>
  <c r="P55" s="1" a="1"/>
  <c r="P55" s="1"/>
  <c r="M55"/>
  <c r="N18"/>
  <c r="P18" s="1" a="1"/>
  <c r="P18" s="1"/>
  <c r="M18"/>
  <c r="Q647" i="9" l="1"/>
  <c r="R832"/>
  <c r="Q629"/>
  <c r="R831"/>
  <c r="R482"/>
  <c r="Q785"/>
  <c r="Q506"/>
  <c r="Q289"/>
  <c r="Q697"/>
  <c r="Q123"/>
  <c r="R7"/>
  <c r="Q656"/>
  <c r="Q504"/>
  <c r="Q523"/>
  <c r="Q35"/>
  <c r="Q203"/>
  <c r="Q643"/>
  <c r="R757"/>
  <c r="Q498"/>
  <c r="R547"/>
  <c r="R356"/>
  <c r="R444"/>
  <c r="R261"/>
  <c r="Q669"/>
  <c r="Q750"/>
  <c r="Q464"/>
  <c r="R733"/>
  <c r="R528"/>
  <c r="R470"/>
  <c r="R382"/>
  <c r="R596"/>
  <c r="R147"/>
  <c r="R108"/>
  <c r="R143"/>
  <c r="R227"/>
  <c r="Q73"/>
  <c r="R712"/>
  <c r="Q56"/>
  <c r="R571"/>
  <c r="Q485"/>
  <c r="Q133"/>
  <c r="Q730"/>
  <c r="R66"/>
  <c r="Q718"/>
  <c r="R255"/>
  <c r="R714"/>
  <c r="Q502"/>
  <c r="Q387"/>
  <c r="Q443"/>
  <c r="Q395"/>
  <c r="Q516"/>
  <c r="Q433"/>
  <c r="Q182"/>
  <c r="R463"/>
  <c r="R353"/>
  <c r="R701"/>
  <c r="Q710"/>
  <c r="R756"/>
  <c r="R94"/>
  <c r="R563"/>
  <c r="Q821"/>
  <c r="Q34"/>
  <c r="Q773"/>
  <c r="Q782"/>
  <c r="Q288"/>
  <c r="Q322"/>
  <c r="Q279"/>
  <c r="Q704"/>
  <c r="Q618"/>
  <c r="Q256"/>
  <c r="Q209"/>
  <c r="Q184"/>
  <c r="Q340"/>
  <c r="Q499"/>
  <c r="Q455"/>
  <c r="Q275"/>
  <c r="Q561"/>
  <c r="Q458"/>
  <c r="Q259"/>
  <c r="Q202"/>
  <c r="Q562"/>
  <c r="Q103"/>
  <c r="Q127"/>
  <c r="Q407"/>
  <c r="Q361"/>
  <c r="Q480"/>
  <c r="Q532"/>
  <c r="Q235"/>
  <c r="R304"/>
  <c r="R435"/>
  <c r="Q762"/>
  <c r="Q295"/>
  <c r="Q471"/>
  <c r="Q83"/>
  <c r="Q47"/>
  <c r="Q409"/>
  <c r="Q509"/>
  <c r="Q381"/>
  <c r="Q39"/>
  <c r="Q515"/>
  <c r="Q715"/>
  <c r="Q298"/>
  <c r="Q188"/>
  <c r="Q802"/>
  <c r="Q573"/>
  <c r="Q479"/>
  <c r="Q642"/>
  <c r="Q641"/>
  <c r="Q334"/>
  <c r="Q813"/>
  <c r="Q145"/>
  <c r="Q401"/>
  <c r="Q649"/>
  <c r="Q360"/>
  <c r="Q828"/>
  <c r="Q148"/>
  <c r="Q482"/>
  <c r="R785"/>
  <c r="R506"/>
  <c r="R289"/>
  <c r="R697"/>
  <c r="R123"/>
  <c r="Q7"/>
  <c r="R656"/>
  <c r="R504"/>
  <c r="R523"/>
  <c r="R35"/>
  <c r="R203"/>
  <c r="R643"/>
  <c r="R278"/>
  <c r="Q241"/>
  <c r="Q700"/>
  <c r="Q257"/>
  <c r="Q59"/>
  <c r="Q815"/>
  <c r="R669"/>
  <c r="Q447"/>
  <c r="R113"/>
  <c r="Q690"/>
  <c r="Q383"/>
  <c r="Q487"/>
  <c r="Q589"/>
  <c r="Q286"/>
  <c r="Q388"/>
  <c r="Q800"/>
  <c r="Q814"/>
  <c r="Q825"/>
  <c r="R307"/>
  <c r="Q310"/>
  <c r="Q414"/>
  <c r="R245"/>
  <c r="R694"/>
  <c r="R212"/>
  <c r="R807"/>
  <c r="Q764"/>
  <c r="Q173"/>
  <c r="R622"/>
  <c r="R9"/>
  <c r="R428"/>
  <c r="R222"/>
  <c r="R620"/>
  <c r="R638"/>
  <c r="R746"/>
  <c r="R114"/>
  <c r="Q6"/>
  <c r="Q67"/>
  <c r="Q137"/>
  <c r="Q829"/>
  <c r="Q349"/>
  <c r="Q415"/>
  <c r="R607"/>
  <c r="R776"/>
  <c r="R545"/>
  <c r="R86"/>
  <c r="R474"/>
  <c r="R676"/>
  <c r="R680"/>
  <c r="R728"/>
  <c r="R231"/>
  <c r="R178"/>
  <c r="R28"/>
  <c r="R537"/>
  <c r="R736"/>
  <c r="R566"/>
  <c r="Q149"/>
  <c r="R754"/>
  <c r="R411"/>
  <c r="R751"/>
  <c r="R318"/>
  <c r="R717"/>
  <c r="Q721"/>
  <c r="R220"/>
  <c r="R606"/>
  <c r="R131"/>
  <c r="Q705"/>
  <c r="Q323"/>
  <c r="Q466"/>
  <c r="Q315"/>
  <c r="Q468"/>
  <c r="Q49"/>
  <c r="Q162"/>
  <c r="Q722"/>
  <c r="Q451"/>
  <c r="Q214"/>
  <c r="Q803"/>
  <c r="Q163"/>
  <c r="Q653"/>
  <c r="Q651"/>
  <c r="Q252"/>
  <c r="Q175"/>
  <c r="Q640"/>
  <c r="Q410"/>
  <c r="Q524"/>
  <c r="Q517"/>
  <c r="Q30"/>
  <c r="Q644"/>
  <c r="R320"/>
  <c r="Q124"/>
  <c r="Q424"/>
  <c r="Q724"/>
  <c r="Q430"/>
  <c r="Q263"/>
  <c r="R82"/>
  <c r="Q672"/>
  <c r="Q213"/>
  <c r="Q27"/>
  <c r="Q121"/>
  <c r="Q460"/>
  <c r="Q297"/>
  <c r="Q104"/>
  <c r="Q772"/>
  <c r="R501"/>
  <c r="R169"/>
  <c r="R62"/>
  <c r="R558"/>
  <c r="Q749"/>
  <c r="Q765"/>
  <c r="R309"/>
  <c r="R775"/>
  <c r="R691"/>
  <c r="R442"/>
  <c r="R283"/>
  <c r="R568"/>
  <c r="R330"/>
  <c r="R57"/>
  <c r="R44"/>
  <c r="R484"/>
  <c r="Q52"/>
  <c r="Q326"/>
  <c r="Q790"/>
  <c r="Q696"/>
  <c r="Q768"/>
  <c r="R689"/>
  <c r="Q167"/>
  <c r="R45"/>
  <c r="Q473"/>
  <c r="Q526"/>
  <c r="Q658"/>
  <c r="Q158"/>
  <c r="Q830"/>
  <c r="Q570"/>
  <c r="Q582"/>
  <c r="Q667"/>
  <c r="R329"/>
  <c r="R351"/>
  <c r="Q579"/>
  <c r="R174"/>
  <c r="R99"/>
  <c r="R119"/>
  <c r="R759"/>
  <c r="R483"/>
  <c r="Q185"/>
  <c r="Q783"/>
  <c r="Q450"/>
  <c r="R527"/>
  <c r="Q237"/>
  <c r="Q193"/>
  <c r="Q280"/>
  <c r="Q612"/>
  <c r="Q10"/>
  <c r="Q594"/>
  <c r="Q379"/>
  <c r="Q598"/>
  <c r="Q438"/>
  <c r="Q636"/>
  <c r="Q518"/>
  <c r="Q497"/>
  <c r="Q333"/>
  <c r="Q81"/>
  <c r="Q367"/>
  <c r="Q226"/>
  <c r="R449"/>
  <c r="Q347"/>
  <c r="R726"/>
  <c r="Q425"/>
  <c r="Q503"/>
  <c r="Q747"/>
  <c r="Q792"/>
  <c r="Q452"/>
  <c r="Q61"/>
  <c r="Q493"/>
  <c r="Q727"/>
  <c r="Q461"/>
  <c r="Q301"/>
  <c r="Q19"/>
  <c r="Q796"/>
  <c r="Q681"/>
  <c r="Q686"/>
  <c r="Q391"/>
  <c r="Q320"/>
  <c r="R124"/>
  <c r="R424"/>
  <c r="R724"/>
  <c r="R430"/>
  <c r="R263"/>
  <c r="Q82"/>
  <c r="R672"/>
  <c r="R213"/>
  <c r="R27"/>
  <c r="R121"/>
  <c r="R460"/>
  <c r="R297"/>
  <c r="R104"/>
  <c r="R580"/>
  <c r="Q546"/>
  <c r="Q688"/>
  <c r="Q725"/>
  <c r="Q64"/>
  <c r="Q412"/>
  <c r="Q120"/>
  <c r="Q698"/>
  <c r="Q659"/>
  <c r="Q200"/>
  <c r="Q25"/>
  <c r="Q16"/>
  <c r="Q682"/>
  <c r="Q599"/>
  <c r="Q432"/>
  <c r="Q393"/>
  <c r="Q445"/>
  <c r="R752"/>
  <c r="Q207"/>
  <c r="R290"/>
  <c r="R342"/>
  <c r="Q112"/>
  <c r="Q328"/>
  <c r="R264"/>
  <c r="R71"/>
  <c r="Q221"/>
  <c r="R780"/>
  <c r="R657"/>
  <c r="R287"/>
  <c r="R271"/>
  <c r="R630"/>
  <c r="R496"/>
  <c r="R417"/>
  <c r="Q654"/>
  <c r="Q375"/>
  <c r="R191"/>
  <c r="R520"/>
  <c r="R665"/>
  <c r="R357"/>
  <c r="R655"/>
  <c r="R591"/>
  <c r="R469"/>
  <c r="R693"/>
  <c r="R453"/>
  <c r="R359"/>
  <c r="R132"/>
  <c r="R41"/>
  <c r="R372"/>
  <c r="R695"/>
  <c r="R374"/>
  <c r="R525"/>
  <c r="R543"/>
  <c r="R63"/>
  <c r="R557"/>
  <c r="R85"/>
  <c r="R369"/>
  <c r="Q748"/>
  <c r="Q446"/>
  <c r="Q753"/>
  <c r="Q284"/>
  <c r="Q448"/>
  <c r="R462"/>
  <c r="Q521"/>
  <c r="R766"/>
  <c r="Q406"/>
  <c r="Q95"/>
  <c r="Q603"/>
  <c r="R206"/>
  <c r="R740"/>
  <c r="R774"/>
  <c r="R588"/>
  <c r="R197"/>
  <c r="R475"/>
  <c r="R678"/>
  <c r="R684"/>
  <c r="R262"/>
  <c r="R23"/>
  <c r="R548"/>
  <c r="R799"/>
  <c r="R196"/>
  <c r="R500"/>
  <c r="R29"/>
  <c r="R812"/>
  <c r="R343"/>
  <c r="R125"/>
  <c r="R363"/>
  <c r="R102"/>
  <c r="R33"/>
  <c r="R80"/>
  <c r="R819"/>
  <c r="R240"/>
  <c r="R21"/>
  <c r="R50"/>
  <c r="R404"/>
  <c r="Q737"/>
  <c r="Q703"/>
  <c r="Q549"/>
  <c r="Q232"/>
  <c r="Q373"/>
  <c r="Q161"/>
  <c r="Q370"/>
  <c r="Q48"/>
  <c r="Q126"/>
  <c r="Q590"/>
  <c r="Q225"/>
  <c r="Q165"/>
  <c r="Q535"/>
  <c r="Q645"/>
  <c r="Q580"/>
  <c r="R546"/>
  <c r="R688"/>
  <c r="R725"/>
  <c r="R64"/>
  <c r="R412"/>
  <c r="R120"/>
  <c r="R698"/>
  <c r="R659"/>
  <c r="R200"/>
  <c r="R25"/>
  <c r="R16"/>
  <c r="R682"/>
  <c r="R599"/>
  <c r="R432"/>
  <c r="R393"/>
  <c r="R743"/>
  <c r="R58"/>
  <c r="R735"/>
  <c r="Q820"/>
  <c r="R611"/>
  <c r="R43"/>
  <c r="Q181"/>
  <c r="Q577"/>
  <c r="R115"/>
  <c r="Q22"/>
  <c r="Q731"/>
  <c r="R251"/>
  <c r="R529"/>
  <c r="R683"/>
  <c r="R238"/>
  <c r="R156"/>
  <c r="R32"/>
  <c r="R507"/>
  <c r="R277"/>
  <c r="R437"/>
  <c r="Q117"/>
  <c r="Q219"/>
  <c r="Q142"/>
  <c r="Q767"/>
  <c r="R556"/>
  <c r="R91"/>
  <c r="Q572"/>
  <c r="R739"/>
  <c r="R519"/>
  <c r="R345"/>
  <c r="R296"/>
  <c r="R709"/>
  <c r="R569"/>
  <c r="R616"/>
  <c r="R13"/>
  <c r="R674"/>
  <c r="Q396"/>
  <c r="R421"/>
  <c r="R107"/>
  <c r="R171"/>
  <c r="R402"/>
  <c r="R794"/>
  <c r="R172"/>
  <c r="R70"/>
  <c r="R177"/>
  <c r="R797"/>
  <c r="R441"/>
  <c r="R51"/>
  <c r="R140"/>
  <c r="R305"/>
  <c r="R205"/>
  <c r="R816"/>
  <c r="R72"/>
  <c r="R376"/>
  <c r="R254"/>
  <c r="Q228"/>
  <c r="R244"/>
  <c r="R190"/>
  <c r="Q192"/>
  <c r="R679"/>
  <c r="R397"/>
  <c r="R258"/>
  <c r="R486"/>
  <c r="R627"/>
  <c r="R512"/>
  <c r="R793"/>
  <c r="R87"/>
  <c r="R24"/>
  <c r="R189"/>
  <c r="R811"/>
  <c r="R46"/>
  <c r="R639"/>
  <c r="R236"/>
  <c r="R362"/>
  <c r="R217"/>
  <c r="R576"/>
  <c r="R146"/>
  <c r="R380"/>
  <c r="R647"/>
  <c r="R38"/>
  <c r="R541"/>
  <c r="R737"/>
  <c r="R703"/>
  <c r="R549"/>
  <c r="R232"/>
  <c r="R373"/>
  <c r="R161"/>
  <c r="R370"/>
  <c r="R48"/>
  <c r="R126"/>
  <c r="R590"/>
  <c r="R225"/>
  <c r="R165"/>
  <c r="R535"/>
  <c r="R645"/>
  <c r="R772"/>
  <c r="Q501"/>
  <c r="Q169"/>
  <c r="Q62"/>
  <c r="Q558"/>
  <c r="R749"/>
  <c r="R765"/>
  <c r="Q309"/>
  <c r="Q775"/>
  <c r="Q691"/>
  <c r="Q442"/>
  <c r="Q283"/>
  <c r="Q568"/>
  <c r="Q330"/>
  <c r="Q57"/>
  <c r="Q44"/>
  <c r="R825"/>
  <c r="Q307"/>
  <c r="R310"/>
  <c r="R414"/>
  <c r="Q245"/>
  <c r="Q694"/>
  <c r="Q212"/>
  <c r="Q807"/>
  <c r="R764"/>
  <c r="R173"/>
  <c r="Q622"/>
  <c r="Q9"/>
  <c r="Q428"/>
  <c r="Q222"/>
  <c r="Q620"/>
  <c r="Q638"/>
  <c r="Q746"/>
  <c r="Q114"/>
  <c r="R6"/>
  <c r="R67"/>
  <c r="R137"/>
  <c r="R829"/>
  <c r="R349"/>
  <c r="R415"/>
  <c r="Q607"/>
  <c r="Q776"/>
  <c r="Q545"/>
  <c r="Q86"/>
  <c r="Q474"/>
  <c r="Q676"/>
  <c r="Q680"/>
  <c r="Q728"/>
  <c r="Q231"/>
  <c r="Q178"/>
  <c r="Q28"/>
  <c r="Q537"/>
  <c r="Q736"/>
  <c r="Q566"/>
  <c r="Q832"/>
  <c r="R394"/>
  <c r="Q68"/>
  <c r="Q602"/>
  <c r="Q65"/>
  <c r="Q299"/>
  <c r="Q384"/>
  <c r="R578"/>
  <c r="R160"/>
  <c r="Q398"/>
  <c r="R427"/>
  <c r="R597"/>
  <c r="R269"/>
  <c r="R713"/>
  <c r="R663"/>
  <c r="R542"/>
  <c r="R135"/>
  <c r="R708"/>
  <c r="R786"/>
  <c r="R791"/>
  <c r="R186"/>
  <c r="R341"/>
  <c r="R795"/>
  <c r="R632"/>
  <c r="R319"/>
  <c r="R738"/>
  <c r="R92"/>
  <c r="R17"/>
  <c r="R440"/>
  <c r="R183"/>
  <c r="R88"/>
  <c r="R368"/>
  <c r="R266"/>
  <c r="Q327"/>
  <c r="Q536"/>
  <c r="Q513"/>
  <c r="Q122"/>
  <c r="Q810"/>
  <c r="Q648"/>
  <c r="Q419"/>
  <c r="Q230"/>
  <c r="Q587"/>
  <c r="Q626"/>
  <c r="Q164"/>
  <c r="Q93"/>
  <c r="Q365"/>
  <c r="Q481"/>
  <c r="R692"/>
  <c r="R788"/>
  <c r="R625"/>
  <c r="R312"/>
  <c r="Q824"/>
  <c r="Q758"/>
  <c r="R199"/>
  <c r="R467"/>
  <c r="R781"/>
  <c r="R505"/>
  <c r="R623"/>
  <c r="R378"/>
  <c r="R634"/>
  <c r="R331"/>
  <c r="R392"/>
  <c r="R75"/>
  <c r="R159"/>
  <c r="Q555"/>
  <c r="R239"/>
  <c r="R76"/>
  <c r="Q552"/>
  <c r="R592"/>
  <c r="Q399"/>
  <c r="Q553"/>
  <c r="R234"/>
  <c r="R584"/>
  <c r="R208"/>
  <c r="R267"/>
  <c r="R377"/>
  <c r="R827"/>
  <c r="R716"/>
  <c r="R308"/>
  <c r="R79"/>
  <c r="R109"/>
  <c r="R154"/>
  <c r="Q416"/>
  <c r="Q418"/>
  <c r="R533"/>
  <c r="Q168"/>
  <c r="R352"/>
  <c r="Q247"/>
  <c r="R422"/>
  <c r="R400"/>
  <c r="R522"/>
  <c r="R732"/>
  <c r="R666"/>
  <c r="R141"/>
  <c r="Q771"/>
  <c r="R292"/>
  <c r="R628"/>
  <c r="R510"/>
  <c r="R389"/>
  <c r="R332"/>
  <c r="R798"/>
  <c r="R336"/>
  <c r="R11"/>
  <c r="R42"/>
  <c r="R4"/>
  <c r="R405"/>
  <c r="R583"/>
  <c r="Q293"/>
  <c r="Q265"/>
  <c r="Q539"/>
  <c r="R661"/>
  <c r="R339"/>
  <c r="R617"/>
  <c r="R317"/>
  <c r="R316"/>
  <c r="R300"/>
  <c r="R534"/>
  <c r="R311"/>
  <c r="R457"/>
  <c r="R564"/>
  <c r="R179"/>
  <c r="R477"/>
  <c r="R371"/>
  <c r="R595"/>
  <c r="R633"/>
  <c r="Q266"/>
  <c r="R327"/>
  <c r="R536"/>
  <c r="R513"/>
  <c r="R122"/>
  <c r="R810"/>
  <c r="R648"/>
  <c r="R419"/>
  <c r="R230"/>
  <c r="R587"/>
  <c r="R626"/>
  <c r="R164"/>
  <c r="R93"/>
  <c r="R365"/>
  <c r="R685"/>
  <c r="Q434"/>
  <c r="Q787"/>
  <c r="Q90"/>
  <c r="Q809"/>
  <c r="R824"/>
  <c r="R761"/>
  <c r="Q223"/>
  <c r="Q540"/>
  <c r="Q248"/>
  <c r="Q614"/>
  <c r="Q84"/>
  <c r="Q101"/>
  <c r="Q431"/>
  <c r="Q459"/>
  <c r="R445"/>
  <c r="Q752"/>
  <c r="R207"/>
  <c r="Q290"/>
  <c r="Q342"/>
  <c r="R112"/>
  <c r="R328"/>
  <c r="Q264"/>
  <c r="Q71"/>
  <c r="R221"/>
  <c r="Q780"/>
  <c r="Q657"/>
  <c r="Q287"/>
  <c r="Q271"/>
  <c r="Q630"/>
  <c r="Q496"/>
  <c r="Q417"/>
  <c r="R654"/>
  <c r="R375"/>
  <c r="Q191"/>
  <c r="Q520"/>
  <c r="Q665"/>
  <c r="Q357"/>
  <c r="Q655"/>
  <c r="Q591"/>
  <c r="Q469"/>
  <c r="Q693"/>
  <c r="Q453"/>
  <c r="Q359"/>
  <c r="Q132"/>
  <c r="Q41"/>
  <c r="Q372"/>
  <c r="Q695"/>
  <c r="Q374"/>
  <c r="Q525"/>
  <c r="Q543"/>
  <c r="Q63"/>
  <c r="Q557"/>
  <c r="Q85"/>
  <c r="Q831"/>
  <c r="Q369"/>
  <c r="R748"/>
  <c r="R446"/>
  <c r="R753"/>
  <c r="R284"/>
  <c r="R448"/>
  <c r="Q462"/>
  <c r="R521"/>
  <c r="Q766"/>
  <c r="R406"/>
  <c r="R95"/>
  <c r="R603"/>
  <c r="Q206"/>
  <c r="Q740"/>
  <c r="Q774"/>
  <c r="Q588"/>
  <c r="Q197"/>
  <c r="Q475"/>
  <c r="Q678"/>
  <c r="Q684"/>
  <c r="Q262"/>
  <c r="Q23"/>
  <c r="Q548"/>
  <c r="Q799"/>
  <c r="Q196"/>
  <c r="Q500"/>
  <c r="Q29"/>
  <c r="Q812"/>
  <c r="Q343"/>
  <c r="Q125"/>
  <c r="Q363"/>
  <c r="Q102"/>
  <c r="Q33"/>
  <c r="Q80"/>
  <c r="Q819"/>
  <c r="Q240"/>
  <c r="Q21"/>
  <c r="Q50"/>
  <c r="Q404"/>
  <c r="R769"/>
  <c r="Q150"/>
  <c r="Q249"/>
  <c r="Q508"/>
  <c r="Q337"/>
  <c r="Q77"/>
  <c r="Q745"/>
  <c r="R218"/>
  <c r="Q291"/>
  <c r="Q670"/>
  <c r="Q456"/>
  <c r="Q429"/>
  <c r="Q129"/>
  <c r="Q180"/>
  <c r="Q685"/>
  <c r="R434"/>
  <c r="R787"/>
  <c r="R90"/>
  <c r="R809"/>
  <c r="Q313"/>
  <c r="Q761"/>
  <c r="R223"/>
  <c r="R540"/>
  <c r="R248"/>
  <c r="R614"/>
  <c r="R84"/>
  <c r="R101"/>
  <c r="R431"/>
  <c r="R459"/>
  <c r="R335"/>
  <c r="Q743"/>
  <c r="Q58"/>
  <c r="Q735"/>
  <c r="R820"/>
  <c r="Q611"/>
  <c r="Q43"/>
  <c r="R181"/>
  <c r="R577"/>
  <c r="Q115"/>
  <c r="R22"/>
  <c r="R731"/>
  <c r="Q251"/>
  <c r="Q529"/>
  <c r="Q683"/>
  <c r="Q238"/>
  <c r="Q156"/>
  <c r="Q32"/>
  <c r="Q507"/>
  <c r="Q277"/>
  <c r="Q437"/>
  <c r="R117"/>
  <c r="R219"/>
  <c r="R142"/>
  <c r="R767"/>
  <c r="Q556"/>
  <c r="Q91"/>
  <c r="R572"/>
  <c r="Q739"/>
  <c r="Q519"/>
  <c r="Q345"/>
  <c r="Q296"/>
  <c r="Q709"/>
  <c r="Q569"/>
  <c r="Q616"/>
  <c r="Q13"/>
  <c r="Q674"/>
  <c r="R396"/>
  <c r="Q421"/>
  <c r="Q107"/>
  <c r="Q171"/>
  <c r="Q402"/>
  <c r="Q794"/>
  <c r="Q172"/>
  <c r="Q70"/>
  <c r="Q177"/>
  <c r="Q797"/>
  <c r="Q441"/>
  <c r="Q51"/>
  <c r="Q140"/>
  <c r="Q305"/>
  <c r="Q205"/>
  <c r="Q816"/>
  <c r="Q72"/>
  <c r="Q376"/>
  <c r="Q254"/>
  <c r="R228"/>
  <c r="Q244"/>
  <c r="Q190"/>
  <c r="R192"/>
  <c r="Q679"/>
  <c r="Q397"/>
  <c r="Q258"/>
  <c r="Q486"/>
  <c r="Q627"/>
  <c r="Q512"/>
  <c r="Q793"/>
  <c r="Q87"/>
  <c r="Q24"/>
  <c r="Q189"/>
  <c r="Q811"/>
  <c r="Q46"/>
  <c r="Q639"/>
  <c r="Q236"/>
  <c r="Q362"/>
  <c r="Q217"/>
  <c r="Q576"/>
  <c r="Q146"/>
  <c r="Q380"/>
  <c r="Q38"/>
  <c r="Q541"/>
  <c r="Q769"/>
  <c r="R150"/>
  <c r="R249"/>
  <c r="R508"/>
  <c r="R337"/>
  <c r="R77"/>
  <c r="R745"/>
  <c r="Q218"/>
  <c r="R291"/>
  <c r="R670"/>
  <c r="R456"/>
  <c r="R429"/>
  <c r="R129"/>
  <c r="R180"/>
  <c r="R481"/>
  <c r="Q692"/>
  <c r="Q788"/>
  <c r="Q625"/>
  <c r="R313"/>
  <c r="R758"/>
  <c r="Q199"/>
  <c r="Q467"/>
  <c r="Q781"/>
  <c r="Q505"/>
  <c r="Q623"/>
  <c r="Q378"/>
  <c r="Q634"/>
  <c r="Q331"/>
  <c r="Q392"/>
  <c r="Q136"/>
  <c r="Q702"/>
  <c r="Q246"/>
  <c r="R355"/>
  <c r="R586"/>
  <c r="R801"/>
  <c r="R805"/>
  <c r="R565"/>
  <c r="Q8"/>
  <c r="Q350"/>
  <c r="Q711"/>
  <c r="R660"/>
  <c r="R250"/>
  <c r="R281"/>
  <c r="R194"/>
  <c r="R31"/>
  <c r="R166"/>
  <c r="R111"/>
  <c r="Q755"/>
  <c r="Q386"/>
  <c r="Q110"/>
  <c r="Q385"/>
  <c r="Q742"/>
  <c r="R770"/>
  <c r="R436"/>
  <c r="R105"/>
  <c r="Q152"/>
  <c r="R585"/>
  <c r="R619"/>
  <c r="R779"/>
  <c r="R826"/>
  <c r="R514"/>
  <c r="R97"/>
  <c r="R706"/>
  <c r="R629"/>
  <c r="R55"/>
  <c r="R495"/>
  <c r="R20"/>
  <c r="R494"/>
  <c r="R601"/>
  <c r="Q394"/>
  <c r="R68"/>
  <c r="R602"/>
  <c r="R65"/>
  <c r="R299"/>
  <c r="R384"/>
  <c r="Q578"/>
  <c r="Q160"/>
  <c r="R398"/>
  <c r="Q427"/>
  <c r="Q597"/>
  <c r="Q269"/>
  <c r="Q713"/>
  <c r="Q663"/>
  <c r="Q542"/>
  <c r="Q135"/>
  <c r="Q708"/>
  <c r="Q786"/>
  <c r="Q791"/>
  <c r="Q186"/>
  <c r="Q341"/>
  <c r="Q795"/>
  <c r="Q632"/>
  <c r="Q319"/>
  <c r="Q738"/>
  <c r="Q92"/>
  <c r="Q17"/>
  <c r="Q440"/>
  <c r="Q183"/>
  <c r="Q88"/>
  <c r="Q368"/>
  <c r="R130"/>
  <c r="Q53"/>
  <c r="Q134"/>
  <c r="Q40"/>
  <c r="Q567"/>
  <c r="Q78"/>
  <c r="Q306"/>
  <c r="R216"/>
  <c r="Q677"/>
  <c r="Q472"/>
  <c r="Q358"/>
  <c r="Q346"/>
  <c r="Q303"/>
  <c r="Q176"/>
  <c r="R554"/>
  <c r="R675"/>
  <c r="R426"/>
  <c r="R624"/>
  <c r="R804"/>
  <c r="Q818"/>
  <c r="Q139"/>
  <c r="Q413"/>
  <c r="R420"/>
  <c r="R778"/>
  <c r="R338"/>
  <c r="R687"/>
  <c r="R729"/>
  <c r="R138"/>
  <c r="R211"/>
  <c r="R285"/>
  <c r="Q75"/>
  <c r="Q159"/>
  <c r="R555"/>
  <c r="Q239"/>
  <c r="Q76"/>
  <c r="R552"/>
  <c r="Q592"/>
  <c r="R399"/>
  <c r="R553"/>
  <c r="Q234"/>
  <c r="Q584"/>
  <c r="Q208"/>
  <c r="Q267"/>
  <c r="Q377"/>
  <c r="Q827"/>
  <c r="Q716"/>
  <c r="Q308"/>
  <c r="Q79"/>
  <c r="Q109"/>
  <c r="Q154"/>
  <c r="R416"/>
  <c r="R418"/>
  <c r="Q533"/>
  <c r="R168"/>
  <c r="Q352"/>
  <c r="R247"/>
  <c r="Q422"/>
  <c r="Q400"/>
  <c r="Q522"/>
  <c r="Q732"/>
  <c r="Q666"/>
  <c r="Q141"/>
  <c r="R771"/>
  <c r="Q292"/>
  <c r="Q628"/>
  <c r="Q510"/>
  <c r="Q389"/>
  <c r="Q332"/>
  <c r="Q798"/>
  <c r="Q336"/>
  <c r="Q11"/>
  <c r="Q42"/>
  <c r="Q4"/>
  <c r="Q405"/>
  <c r="Q583"/>
  <c r="R293"/>
  <c r="R265"/>
  <c r="R539"/>
  <c r="Q661"/>
  <c r="Q339"/>
  <c r="Q617"/>
  <c r="Q317"/>
  <c r="Q316"/>
  <c r="Q300"/>
  <c r="Q534"/>
  <c r="Q311"/>
  <c r="Q457"/>
  <c r="Q564"/>
  <c r="Q179"/>
  <c r="Q477"/>
  <c r="Q371"/>
  <c r="Q595"/>
  <c r="Q633"/>
  <c r="Q130"/>
  <c r="R53"/>
  <c r="R134"/>
  <c r="R40"/>
  <c r="R567"/>
  <c r="R78"/>
  <c r="R306"/>
  <c r="Q216"/>
  <c r="R677"/>
  <c r="R472"/>
  <c r="R358"/>
  <c r="R346"/>
  <c r="R303"/>
  <c r="R176"/>
  <c r="Q5"/>
  <c r="Q581"/>
  <c r="Q723"/>
  <c r="Q593"/>
  <c r="Q144"/>
  <c r="R818"/>
  <c r="R489"/>
  <c r="Q151"/>
  <c r="Q673"/>
  <c r="Q423"/>
  <c r="Q69"/>
  <c r="Q54"/>
  <c r="Q215"/>
  <c r="Q260"/>
  <c r="Q635"/>
  <c r="Q364"/>
  <c r="R609"/>
  <c r="Q530"/>
  <c r="Q408"/>
  <c r="R511"/>
  <c r="R153"/>
  <c r="R233"/>
  <c r="Q720"/>
  <c r="Q652"/>
  <c r="Q741"/>
  <c r="R605"/>
  <c r="Q96"/>
  <c r="R490"/>
  <c r="R491"/>
  <c r="R734"/>
  <c r="R789"/>
  <c r="R600"/>
  <c r="Q98"/>
  <c r="Q118"/>
  <c r="R243"/>
  <c r="R604"/>
  <c r="R550"/>
  <c r="R613"/>
  <c r="R538"/>
  <c r="R699"/>
  <c r="R784"/>
  <c r="R170"/>
  <c r="R314"/>
  <c r="R707"/>
  <c r="R270"/>
  <c r="R74"/>
  <c r="R492"/>
  <c r="R106"/>
  <c r="R631"/>
  <c r="R808"/>
  <c r="R302"/>
  <c r="R390"/>
  <c r="R253"/>
  <c r="R671"/>
  <c r="R575"/>
  <c r="R89"/>
  <c r="R366"/>
  <c r="Q273"/>
  <c r="Q294"/>
  <c r="R242"/>
  <c r="Q559"/>
  <c r="Q488"/>
  <c r="Q354"/>
  <c r="Q760"/>
  <c r="Q763"/>
  <c r="R348"/>
  <c r="R229"/>
  <c r="R465"/>
  <c r="R224"/>
  <c r="R560"/>
  <c r="R610"/>
  <c r="R268"/>
  <c r="R664"/>
  <c r="R282"/>
  <c r="R36"/>
  <c r="R274"/>
  <c r="R621"/>
  <c r="R195"/>
  <c r="R60"/>
  <c r="R439"/>
  <c r="R476"/>
  <c r="R272"/>
  <c r="R210"/>
  <c r="R276"/>
  <c r="R574"/>
  <c r="R668"/>
  <c r="R325"/>
  <c r="R128"/>
  <c r="R744"/>
  <c r="R646"/>
  <c r="R817"/>
  <c r="R719"/>
  <c r="R544"/>
  <c r="R806"/>
  <c r="R15"/>
  <c r="R73"/>
  <c r="Q712"/>
  <c r="R56"/>
  <c r="Q571"/>
  <c r="R485"/>
  <c r="R133"/>
  <c r="R730"/>
  <c r="Q66"/>
  <c r="R718"/>
  <c r="Q255"/>
  <c r="Q714"/>
  <c r="R502"/>
  <c r="R387"/>
  <c r="R443"/>
  <c r="R395"/>
  <c r="R516"/>
  <c r="R433"/>
  <c r="R182"/>
  <c r="Q463"/>
  <c r="Q353"/>
  <c r="Q701"/>
  <c r="R710"/>
  <c r="Q756"/>
  <c r="Q94"/>
  <c r="Q563"/>
  <c r="R821"/>
  <c r="R34"/>
  <c r="R773"/>
  <c r="R782"/>
  <c r="R288"/>
  <c r="R322"/>
  <c r="R279"/>
  <c r="R704"/>
  <c r="R618"/>
  <c r="R256"/>
  <c r="R209"/>
  <c r="R184"/>
  <c r="R340"/>
  <c r="R499"/>
  <c r="R455"/>
  <c r="R275"/>
  <c r="R561"/>
  <c r="R458"/>
  <c r="R259"/>
  <c r="R202"/>
  <c r="R562"/>
  <c r="R103"/>
  <c r="R127"/>
  <c r="R407"/>
  <c r="R361"/>
  <c r="R480"/>
  <c r="R532"/>
  <c r="R235"/>
  <c r="Q304"/>
  <c r="Q435"/>
  <c r="R762"/>
  <c r="R295"/>
  <c r="R471"/>
  <c r="R83"/>
  <c r="R47"/>
  <c r="R409"/>
  <c r="R509"/>
  <c r="R381"/>
  <c r="R39"/>
  <c r="R515"/>
  <c r="R715"/>
  <c r="R298"/>
  <c r="R188"/>
  <c r="R802"/>
  <c r="R573"/>
  <c r="R479"/>
  <c r="R642"/>
  <c r="R641"/>
  <c r="R334"/>
  <c r="R813"/>
  <c r="R145"/>
  <c r="R401"/>
  <c r="R649"/>
  <c r="R360"/>
  <c r="R828"/>
  <c r="R148"/>
  <c r="R324"/>
  <c r="R157"/>
  <c r="R403"/>
  <c r="R187"/>
  <c r="R637"/>
  <c r="R823"/>
  <c r="Q12"/>
  <c r="R662"/>
  <c r="R615"/>
  <c r="R454"/>
  <c r="R321"/>
  <c r="R531"/>
  <c r="R37"/>
  <c r="Q554"/>
  <c r="Q675"/>
  <c r="Q426"/>
  <c r="Q624"/>
  <c r="Q804"/>
  <c r="R650"/>
  <c r="R139"/>
  <c r="R413"/>
  <c r="Q420"/>
  <c r="Q778"/>
  <c r="Q338"/>
  <c r="Q687"/>
  <c r="Q729"/>
  <c r="Q138"/>
  <c r="Q211"/>
  <c r="Q285"/>
  <c r="R136"/>
  <c r="R702"/>
  <c r="R246"/>
  <c r="Q355"/>
  <c r="Q586"/>
  <c r="Q801"/>
  <c r="Q805"/>
  <c r="Q565"/>
  <c r="R8"/>
  <c r="R350"/>
  <c r="R711"/>
  <c r="Q660"/>
  <c r="Q250"/>
  <c r="Q281"/>
  <c r="Q194"/>
  <c r="Q31"/>
  <c r="Q166"/>
  <c r="Q111"/>
  <c r="R755"/>
  <c r="R386"/>
  <c r="R110"/>
  <c r="R385"/>
  <c r="R742"/>
  <c r="Q770"/>
  <c r="Q436"/>
  <c r="Q105"/>
  <c r="R152"/>
  <c r="Q585"/>
  <c r="Q619"/>
  <c r="Q779"/>
  <c r="Q826"/>
  <c r="Q514"/>
  <c r="Q97"/>
  <c r="Q706"/>
  <c r="Q55"/>
  <c r="Q495"/>
  <c r="Q20"/>
  <c r="Q494"/>
  <c r="Q601"/>
  <c r="R149"/>
  <c r="Q754"/>
  <c r="Q411"/>
  <c r="Q751"/>
  <c r="Q318"/>
  <c r="Q717"/>
  <c r="R721"/>
  <c r="Q220"/>
  <c r="Q606"/>
  <c r="Q131"/>
  <c r="R705"/>
  <c r="R323"/>
  <c r="R466"/>
  <c r="R315"/>
  <c r="R468"/>
  <c r="R49"/>
  <c r="R162"/>
  <c r="R722"/>
  <c r="R451"/>
  <c r="R214"/>
  <c r="R803"/>
  <c r="R163"/>
  <c r="R653"/>
  <c r="R651"/>
  <c r="R252"/>
  <c r="R175"/>
  <c r="R640"/>
  <c r="R410"/>
  <c r="R524"/>
  <c r="R517"/>
  <c r="R30"/>
  <c r="R644"/>
  <c r="Q608"/>
  <c r="Q344"/>
  <c r="Q26"/>
  <c r="Q100"/>
  <c r="Q478"/>
  <c r="Q14"/>
  <c r="R551"/>
  <c r="Q777"/>
  <c r="Q155"/>
  <c r="Q198"/>
  <c r="Q201"/>
  <c r="Q18"/>
  <c r="Q204"/>
  <c r="Q278"/>
  <c r="R241"/>
  <c r="R700"/>
  <c r="R257"/>
  <c r="R59"/>
  <c r="R815"/>
  <c r="Q116"/>
  <c r="R447"/>
  <c r="Q113"/>
  <c r="R690"/>
  <c r="R383"/>
  <c r="R487"/>
  <c r="R589"/>
  <c r="R286"/>
  <c r="R388"/>
  <c r="R800"/>
  <c r="R814"/>
  <c r="R822"/>
  <c r="Q484"/>
  <c r="R52"/>
  <c r="R326"/>
  <c r="R790"/>
  <c r="R696"/>
  <c r="R768"/>
  <c r="Q689"/>
  <c r="R167"/>
  <c r="Q45"/>
  <c r="R473"/>
  <c r="R526"/>
  <c r="R658"/>
  <c r="R158"/>
  <c r="R830"/>
  <c r="R570"/>
  <c r="R582"/>
  <c r="R667"/>
  <c r="Q329"/>
  <c r="Q351"/>
  <c r="R579"/>
  <c r="Q174"/>
  <c r="Q99"/>
  <c r="Q119"/>
  <c r="Q759"/>
  <c r="Q483"/>
  <c r="R185"/>
  <c r="R783"/>
  <c r="R450"/>
  <c r="Q527"/>
  <c r="R237"/>
  <c r="R193"/>
  <c r="R280"/>
  <c r="R612"/>
  <c r="R10"/>
  <c r="R594"/>
  <c r="R379"/>
  <c r="R598"/>
  <c r="R438"/>
  <c r="R636"/>
  <c r="R518"/>
  <c r="R497"/>
  <c r="R333"/>
  <c r="R81"/>
  <c r="R367"/>
  <c r="R226"/>
  <c r="Q449"/>
  <c r="R347"/>
  <c r="Q726"/>
  <c r="R425"/>
  <c r="R503"/>
  <c r="R747"/>
  <c r="R792"/>
  <c r="R452"/>
  <c r="R61"/>
  <c r="R493"/>
  <c r="R727"/>
  <c r="R461"/>
  <c r="R301"/>
  <c r="R19"/>
  <c r="R796"/>
  <c r="R681"/>
  <c r="R686"/>
  <c r="R391"/>
  <c r="R608"/>
  <c r="R344"/>
  <c r="R26"/>
  <c r="R100"/>
  <c r="R478"/>
  <c r="R14"/>
  <c r="Q551"/>
  <c r="R777"/>
  <c r="R155"/>
  <c r="R198"/>
  <c r="R201"/>
  <c r="R18"/>
  <c r="R204"/>
  <c r="Q757"/>
  <c r="R498"/>
  <c r="Q547"/>
  <c r="Q356"/>
  <c r="Q444"/>
  <c r="Q261"/>
  <c r="R116"/>
  <c r="R750"/>
  <c r="R464"/>
  <c r="Q733"/>
  <c r="Q528"/>
  <c r="Q470"/>
  <c r="Q382"/>
  <c r="Q596"/>
  <c r="Q147"/>
  <c r="Q108"/>
  <c r="Q143"/>
  <c r="Q609"/>
  <c r="R530"/>
  <c r="R408"/>
  <c r="Q511"/>
  <c r="Q153"/>
  <c r="Q233"/>
  <c r="R720"/>
  <c r="R652"/>
  <c r="R741"/>
  <c r="Q605"/>
  <c r="R96"/>
  <c r="Q490"/>
  <c r="Q491"/>
  <c r="Q734"/>
  <c r="Q789"/>
  <c r="Q600"/>
  <c r="R98"/>
  <c r="R118"/>
  <c r="Q243"/>
  <c r="Q604"/>
  <c r="Q550"/>
  <c r="Q613"/>
  <c r="Q538"/>
  <c r="Q699"/>
  <c r="Q784"/>
  <c r="Q170"/>
  <c r="Q314"/>
  <c r="Q707"/>
  <c r="Q270"/>
  <c r="Q74"/>
  <c r="Q492"/>
  <c r="Q106"/>
  <c r="Q631"/>
  <c r="Q808"/>
  <c r="Q302"/>
  <c r="Q390"/>
  <c r="Q253"/>
  <c r="Q671"/>
  <c r="Q575"/>
  <c r="Q89"/>
  <c r="Q366"/>
  <c r="R273"/>
  <c r="R294"/>
  <c r="Q242"/>
  <c r="R559"/>
  <c r="R488"/>
  <c r="R354"/>
  <c r="R760"/>
  <c r="R763"/>
  <c r="Q348"/>
  <c r="Q229"/>
  <c r="Q465"/>
  <c r="Q224"/>
  <c r="Q560"/>
  <c r="Q610"/>
  <c r="Q268"/>
  <c r="Q664"/>
  <c r="Q282"/>
  <c r="Q36"/>
  <c r="Q274"/>
  <c r="Q621"/>
  <c r="Q195"/>
  <c r="Q60"/>
  <c r="Q439"/>
  <c r="Q476"/>
  <c r="Q272"/>
  <c r="Q210"/>
  <c r="Q276"/>
  <c r="Q574"/>
  <c r="Q668"/>
  <c r="Q325"/>
  <c r="Q128"/>
  <c r="Q744"/>
  <c r="Q646"/>
  <c r="Q817"/>
  <c r="Q719"/>
  <c r="Q544"/>
  <c r="Q806"/>
  <c r="Q15"/>
  <c r="O55" i="8" a="1"/>
  <c r="O55" s="1"/>
  <c r="U55" a="1"/>
  <c r="U55" s="1"/>
  <c r="V55" s="1"/>
  <c r="O77" a="1"/>
  <c r="O77" s="1"/>
  <c r="U77" a="1"/>
  <c r="U77" s="1"/>
  <c r="O13" a="1"/>
  <c r="O13" s="1"/>
  <c r="U13" a="1"/>
  <c r="U13" s="1"/>
  <c r="O63" a="1"/>
  <c r="O63" s="1"/>
  <c r="U63" a="1"/>
  <c r="U63" s="1"/>
  <c r="V63" s="1"/>
  <c r="O87" a="1"/>
  <c r="O87" s="1"/>
  <c r="U87" a="1"/>
  <c r="U87" s="1"/>
  <c r="O115" a="1"/>
  <c r="O115" s="1"/>
  <c r="U115" a="1"/>
  <c r="U115" s="1"/>
  <c r="O139" a="1"/>
  <c r="O139" s="1"/>
  <c r="U139" a="1"/>
  <c r="U139" s="1"/>
  <c r="V139" s="1"/>
  <c r="O29" a="1"/>
  <c r="O29" s="1"/>
  <c r="U29" a="1"/>
  <c r="U29" s="1"/>
  <c r="O45" a="1"/>
  <c r="O45" s="1"/>
  <c r="U45" a="1"/>
  <c r="U45" s="1"/>
  <c r="O42" a="1"/>
  <c r="O42" s="1"/>
  <c r="U42" a="1"/>
  <c r="U42" s="1"/>
  <c r="O99" a="1"/>
  <c r="O99" s="1"/>
  <c r="U99" a="1"/>
  <c r="U99" s="1"/>
  <c r="O123" a="1"/>
  <c r="O123" s="1"/>
  <c r="U123" a="1"/>
  <c r="U123" s="1"/>
  <c r="V123" s="1"/>
  <c r="O147" a="1"/>
  <c r="O147" s="1"/>
  <c r="U147" a="1"/>
  <c r="U147" s="1"/>
  <c r="V147" s="1"/>
  <c r="O50" a="1"/>
  <c r="O50" s="1"/>
  <c r="U50" a="1"/>
  <c r="U50" s="1"/>
  <c r="V50" s="1"/>
  <c r="O58" a="1"/>
  <c r="O58" s="1"/>
  <c r="U58" a="1"/>
  <c r="U58" s="1"/>
  <c r="V58" s="1"/>
  <c r="O66" a="1"/>
  <c r="O66" s="1"/>
  <c r="U66" a="1"/>
  <c r="U66" s="1"/>
  <c r="V66" s="1"/>
  <c r="O74" a="1"/>
  <c r="O74" s="1"/>
  <c r="U74" a="1"/>
  <c r="U74" s="1"/>
  <c r="V74" s="1"/>
  <c r="O82" a="1"/>
  <c r="O82" s="1"/>
  <c r="U82" a="1"/>
  <c r="U82" s="1"/>
  <c r="V82" s="1"/>
  <c r="O90" a="1"/>
  <c r="O90" s="1"/>
  <c r="U90" a="1"/>
  <c r="U90" s="1"/>
  <c r="O98" a="1"/>
  <c r="O98" s="1"/>
  <c r="U98" a="1"/>
  <c r="U98" s="1"/>
  <c r="O106" a="1"/>
  <c r="O106" s="1"/>
  <c r="U106" a="1"/>
  <c r="U106" s="1"/>
  <c r="V106" s="1"/>
  <c r="O114" a="1"/>
  <c r="O114" s="1"/>
  <c r="U114" a="1"/>
  <c r="U114" s="1"/>
  <c r="O122" a="1"/>
  <c r="O122" s="1"/>
  <c r="U122" a="1"/>
  <c r="U122" s="1"/>
  <c r="O130" a="1"/>
  <c r="O130" s="1"/>
  <c r="U130" a="1"/>
  <c r="U130" s="1"/>
  <c r="V130" s="1"/>
  <c r="O138" a="1"/>
  <c r="O138" s="1"/>
  <c r="U138" a="1"/>
  <c r="U138" s="1"/>
  <c r="O146" a="1"/>
  <c r="O146" s="1"/>
  <c r="U146" a="1"/>
  <c r="U146" s="1"/>
  <c r="V146" s="1"/>
  <c r="O154" a="1"/>
  <c r="O154" s="1"/>
  <c r="U154" a="1"/>
  <c r="U154" s="1"/>
  <c r="V154" s="1"/>
  <c r="O27" a="1"/>
  <c r="O27" s="1"/>
  <c r="U27" a="1"/>
  <c r="U27" s="1"/>
  <c r="O43" a="1"/>
  <c r="O43" s="1"/>
  <c r="U43" a="1"/>
  <c r="U43" s="1"/>
  <c r="O65" a="1"/>
  <c r="O65" s="1"/>
  <c r="U65" a="1"/>
  <c r="U65" s="1"/>
  <c r="V65" s="1"/>
  <c r="O91" a="1"/>
  <c r="O91" s="1"/>
  <c r="U91" a="1"/>
  <c r="U91" s="1"/>
  <c r="O111" a="1"/>
  <c r="O111" s="1"/>
  <c r="U111" a="1"/>
  <c r="U111" s="1"/>
  <c r="O137" a="1"/>
  <c r="O137" s="1"/>
  <c r="U137" a="1"/>
  <c r="U137" s="1"/>
  <c r="O6" a="1"/>
  <c r="O6" s="1"/>
  <c r="U6" a="1"/>
  <c r="U6" s="1"/>
  <c r="O38" a="1"/>
  <c r="O38" s="1"/>
  <c r="U38" a="1"/>
  <c r="U38" s="1"/>
  <c r="O49" a="1"/>
  <c r="O49" s="1"/>
  <c r="U49" a="1"/>
  <c r="U49" s="1"/>
  <c r="O71" a="1"/>
  <c r="O71" s="1"/>
  <c r="U71" a="1"/>
  <c r="U71" s="1"/>
  <c r="V71" s="1"/>
  <c r="O47" a="1"/>
  <c r="O47" s="1"/>
  <c r="U47" a="1"/>
  <c r="U47" s="1"/>
  <c r="O69" a="1"/>
  <c r="O69" s="1"/>
  <c r="U69" a="1"/>
  <c r="U69" s="1"/>
  <c r="O95" a="1"/>
  <c r="O95" s="1"/>
  <c r="U95" a="1"/>
  <c r="U95" s="1"/>
  <c r="O121" a="1"/>
  <c r="O121" s="1"/>
  <c r="U121" a="1"/>
  <c r="U121" s="1"/>
  <c r="O145" a="1"/>
  <c r="O145" s="1"/>
  <c r="U145" a="1"/>
  <c r="U145" s="1"/>
  <c r="V145" s="1"/>
  <c r="O7" a="1"/>
  <c r="O7" s="1"/>
  <c r="U7" a="1"/>
  <c r="U7" s="1"/>
  <c r="O31" a="1"/>
  <c r="O31" s="1"/>
  <c r="U31" a="1"/>
  <c r="U31" s="1"/>
  <c r="O24" a="1"/>
  <c r="O24" s="1"/>
  <c r="U24" a="1"/>
  <c r="U24" s="1"/>
  <c r="V24" s="1"/>
  <c r="O32" a="1"/>
  <c r="O32" s="1"/>
  <c r="U32" a="1"/>
  <c r="U32" s="1"/>
  <c r="V32" s="1"/>
  <c r="O40" a="1"/>
  <c r="O40" s="1"/>
  <c r="U40" a="1"/>
  <c r="U40" s="1"/>
  <c r="O8" a="1"/>
  <c r="O8" s="1"/>
  <c r="U8" a="1"/>
  <c r="U8" s="1"/>
  <c r="O93" a="1"/>
  <c r="O93" s="1"/>
  <c r="U93" a="1"/>
  <c r="U93" s="1"/>
  <c r="V93" s="1"/>
  <c r="O119" a="1"/>
  <c r="O119" s="1"/>
  <c r="U119" a="1"/>
  <c r="U119" s="1"/>
  <c r="O141" a="1"/>
  <c r="O141" s="1"/>
  <c r="U141" a="1"/>
  <c r="U141" s="1"/>
  <c r="V141" s="1"/>
  <c r="O19" a="1"/>
  <c r="O19" s="1"/>
  <c r="U19" a="1"/>
  <c r="U19" s="1"/>
  <c r="O52" a="1"/>
  <c r="O52" s="1"/>
  <c r="U52" a="1"/>
  <c r="U52" s="1"/>
  <c r="V52" s="1"/>
  <c r="O60" a="1"/>
  <c r="O60" s="1"/>
  <c r="U60" a="1"/>
  <c r="U60" s="1"/>
  <c r="V60" s="1"/>
  <c r="O68" a="1"/>
  <c r="O68" s="1"/>
  <c r="U68" a="1"/>
  <c r="U68" s="1"/>
  <c r="O76" a="1"/>
  <c r="O76" s="1"/>
  <c r="U76" a="1"/>
  <c r="U76" s="1"/>
  <c r="O84" a="1"/>
  <c r="O84" s="1"/>
  <c r="U84" a="1"/>
  <c r="U84" s="1"/>
  <c r="O92" a="1"/>
  <c r="O92" s="1"/>
  <c r="U92" a="1"/>
  <c r="U92" s="1"/>
  <c r="V92" s="1"/>
  <c r="O100" a="1"/>
  <c r="O100" s="1"/>
  <c r="U100" a="1"/>
  <c r="U100" s="1"/>
  <c r="O108" a="1"/>
  <c r="O108" s="1"/>
  <c r="U108" a="1"/>
  <c r="U108" s="1"/>
  <c r="V108" s="1"/>
  <c r="O116" a="1"/>
  <c r="O116" s="1"/>
  <c r="U116" a="1"/>
  <c r="U116" s="1"/>
  <c r="O124" a="1"/>
  <c r="O124" s="1"/>
  <c r="U124" a="1"/>
  <c r="U124" s="1"/>
  <c r="V124" s="1"/>
  <c r="O132" a="1"/>
  <c r="O132" s="1"/>
  <c r="U132" a="1"/>
  <c r="U132" s="1"/>
  <c r="O140" a="1"/>
  <c r="O140" s="1"/>
  <c r="U140" a="1"/>
  <c r="U140" s="1"/>
  <c r="V140" s="1"/>
  <c r="O148" a="1"/>
  <c r="O148" s="1"/>
  <c r="U148" a="1"/>
  <c r="U148" s="1"/>
  <c r="V148" s="1"/>
  <c r="O14" a="1"/>
  <c r="O14" s="1"/>
  <c r="U14" a="1"/>
  <c r="U14" s="1"/>
  <c r="O25" a="1"/>
  <c r="O25" s="1"/>
  <c r="U25" a="1"/>
  <c r="U25" s="1"/>
  <c r="O41" a="1"/>
  <c r="O41" s="1"/>
  <c r="U41" a="1"/>
  <c r="U41" s="1"/>
  <c r="O59" a="1"/>
  <c r="O59" s="1"/>
  <c r="U59" a="1"/>
  <c r="U59" s="1"/>
  <c r="V59" s="1"/>
  <c r="O85" a="1"/>
  <c r="O85" s="1"/>
  <c r="U85" a="1"/>
  <c r="U85" s="1"/>
  <c r="O109" a="1"/>
  <c r="O109" s="1"/>
  <c r="U109" a="1"/>
  <c r="U109" s="1"/>
  <c r="V109" s="1"/>
  <c r="O131" a="1"/>
  <c r="O131" s="1"/>
  <c r="U131" a="1"/>
  <c r="U131" s="1"/>
  <c r="O10" a="1"/>
  <c r="O10" s="1"/>
  <c r="U10" a="1"/>
  <c r="U10" s="1"/>
  <c r="O22" a="1"/>
  <c r="O22" s="1"/>
  <c r="U22" a="1"/>
  <c r="U22" s="1"/>
  <c r="O30" a="1"/>
  <c r="O30" s="1"/>
  <c r="U30" a="1"/>
  <c r="U30" s="1"/>
  <c r="V155"/>
  <c r="U3" a="1"/>
  <c r="U3" s="1"/>
  <c r="V3" s="1"/>
  <c r="O18" a="1"/>
  <c r="O18" s="1"/>
  <c r="U18" a="1"/>
  <c r="U18" s="1"/>
  <c r="O67" a="1"/>
  <c r="O67" s="1"/>
  <c r="U67" a="1"/>
  <c r="U67" s="1"/>
  <c r="O17" a="1"/>
  <c r="O17" s="1"/>
  <c r="U17" a="1"/>
  <c r="U17" s="1"/>
  <c r="O53" a="1"/>
  <c r="O53" s="1"/>
  <c r="U53" a="1"/>
  <c r="U53" s="1"/>
  <c r="V53" s="1"/>
  <c r="O75" a="1"/>
  <c r="O75" s="1"/>
  <c r="U75" a="1"/>
  <c r="U75" s="1"/>
  <c r="O101" a="1"/>
  <c r="O101" s="1"/>
  <c r="U101" a="1"/>
  <c r="U101" s="1"/>
  <c r="O127" a="1"/>
  <c r="O127" s="1"/>
  <c r="U127" a="1"/>
  <c r="U127" s="1"/>
  <c r="O153" a="1"/>
  <c r="O153" s="1"/>
  <c r="U153" a="1"/>
  <c r="U153" s="1"/>
  <c r="V153" s="1"/>
  <c r="O37" a="1"/>
  <c r="O37" s="1"/>
  <c r="U37" a="1"/>
  <c r="U37" s="1"/>
  <c r="O26" a="1"/>
  <c r="O26" s="1"/>
  <c r="U26" a="1"/>
  <c r="U26" s="1"/>
  <c r="O89" a="1"/>
  <c r="O89" s="1"/>
  <c r="U89" a="1"/>
  <c r="U89" s="1"/>
  <c r="O113" a="1"/>
  <c r="O113" s="1"/>
  <c r="U113" a="1"/>
  <c r="U113" s="1"/>
  <c r="O135" a="1"/>
  <c r="O135" s="1"/>
  <c r="U135" a="1"/>
  <c r="U135" s="1"/>
  <c r="O46" a="1"/>
  <c r="O46" s="1"/>
  <c r="U46" a="1"/>
  <c r="U46" s="1"/>
  <c r="O54" a="1"/>
  <c r="O54" s="1"/>
  <c r="U54" a="1"/>
  <c r="U54" s="1"/>
  <c r="V54" s="1"/>
  <c r="O62" a="1"/>
  <c r="O62" s="1"/>
  <c r="U62" a="1"/>
  <c r="U62" s="1"/>
  <c r="V62" s="1"/>
  <c r="O70" a="1"/>
  <c r="O70" s="1"/>
  <c r="U70" a="1"/>
  <c r="U70" s="1"/>
  <c r="O78" a="1"/>
  <c r="O78" s="1"/>
  <c r="U78" a="1"/>
  <c r="U78" s="1"/>
  <c r="O86" a="1"/>
  <c r="O86" s="1"/>
  <c r="U86" a="1"/>
  <c r="U86" s="1"/>
  <c r="O94" a="1"/>
  <c r="O94" s="1"/>
  <c r="U94" a="1"/>
  <c r="U94" s="1"/>
  <c r="V94" s="1"/>
  <c r="O102" a="1"/>
  <c r="O102" s="1"/>
  <c r="U102" a="1"/>
  <c r="U102" s="1"/>
  <c r="O110" a="1"/>
  <c r="O110" s="1"/>
  <c r="U110" a="1"/>
  <c r="U110" s="1"/>
  <c r="V110" s="1"/>
  <c r="O118" a="1"/>
  <c r="O118" s="1"/>
  <c r="U118" a="1"/>
  <c r="U118" s="1"/>
  <c r="V118" s="1"/>
  <c r="O126" a="1"/>
  <c r="O126" s="1"/>
  <c r="U126" a="1"/>
  <c r="U126" s="1"/>
  <c r="V126" s="1"/>
  <c r="O134" a="1"/>
  <c r="O134" s="1"/>
  <c r="U134" a="1"/>
  <c r="U134" s="1"/>
  <c r="O142" a="1"/>
  <c r="O142" s="1"/>
  <c r="U142" a="1"/>
  <c r="U142" s="1"/>
  <c r="V142" s="1"/>
  <c r="O150" a="1"/>
  <c r="O150" s="1"/>
  <c r="U150" a="1"/>
  <c r="U150" s="1"/>
  <c r="O9" a="1"/>
  <c r="O9" s="1"/>
  <c r="U9" a="1"/>
  <c r="U9" s="1"/>
  <c r="O35" a="1"/>
  <c r="O35" s="1"/>
  <c r="U35" a="1"/>
  <c r="U35" s="1"/>
  <c r="V35" s="1"/>
  <c r="O51" a="1"/>
  <c r="O51" s="1"/>
  <c r="U51" a="1"/>
  <c r="U51" s="1"/>
  <c r="V51" s="1"/>
  <c r="O79" a="1"/>
  <c r="O79" s="1"/>
  <c r="U79" a="1"/>
  <c r="U79" s="1"/>
  <c r="O103" a="1"/>
  <c r="O103" s="1"/>
  <c r="U103" a="1"/>
  <c r="U103" s="1"/>
  <c r="V103" s="1"/>
  <c r="O125" a="1"/>
  <c r="O125" s="1"/>
  <c r="U125" a="1"/>
  <c r="U125" s="1"/>
  <c r="V125" s="1"/>
  <c r="O149" a="1"/>
  <c r="O149" s="1"/>
  <c r="U149" a="1"/>
  <c r="U149" s="1"/>
  <c r="O20" a="1"/>
  <c r="O20" s="1"/>
  <c r="U20" a="1"/>
  <c r="U20" s="1"/>
  <c r="O11" a="1"/>
  <c r="O11" s="1"/>
  <c r="U11" a="1"/>
  <c r="U11" s="1"/>
  <c r="O61" a="1"/>
  <c r="O61" s="1"/>
  <c r="U61" a="1"/>
  <c r="U61" s="1"/>
  <c r="V61" s="1"/>
  <c r="O12" a="1"/>
  <c r="O12" s="1"/>
  <c r="U12" a="1"/>
  <c r="U12" s="1"/>
  <c r="O57" a="1"/>
  <c r="O57" s="1"/>
  <c r="U57" a="1"/>
  <c r="U57" s="1"/>
  <c r="V57" s="1"/>
  <c r="O81" a="1"/>
  <c r="O81" s="1"/>
  <c r="U81" a="1"/>
  <c r="U81" s="1"/>
  <c r="V81" s="1"/>
  <c r="O107" a="1"/>
  <c r="O107" s="1"/>
  <c r="U107" a="1"/>
  <c r="U107" s="1"/>
  <c r="V107" s="1"/>
  <c r="O133" a="1"/>
  <c r="O133" s="1"/>
  <c r="U133" a="1"/>
  <c r="U133" s="1"/>
  <c r="O5" a="1"/>
  <c r="O5" s="1"/>
  <c r="U5" a="1"/>
  <c r="U5" s="1"/>
  <c r="O23" a="1"/>
  <c r="O23" s="1"/>
  <c r="U23" a="1"/>
  <c r="U23" s="1"/>
  <c r="V23" s="1"/>
  <c r="O39" a="1"/>
  <c r="O39" s="1"/>
  <c r="U39" a="1"/>
  <c r="U39" s="1"/>
  <c r="O28" a="1"/>
  <c r="O28" s="1"/>
  <c r="U28" a="1"/>
  <c r="U28" s="1"/>
  <c r="O36" a="1"/>
  <c r="O36" s="1"/>
  <c r="U36" a="1"/>
  <c r="U36" s="1"/>
  <c r="V36" s="1"/>
  <c r="O4" a="1"/>
  <c r="O4" s="1"/>
  <c r="U4" a="1"/>
  <c r="U4" s="1"/>
  <c r="O83" a="1"/>
  <c r="O83" s="1"/>
  <c r="U83" a="1"/>
  <c r="U83" s="1"/>
  <c r="O105" a="1"/>
  <c r="O105" s="1"/>
  <c r="U105" a="1"/>
  <c r="U105" s="1"/>
  <c r="V105" s="1"/>
  <c r="O129" a="1"/>
  <c r="O129" s="1"/>
  <c r="U129" a="1"/>
  <c r="U129" s="1"/>
  <c r="V129" s="1"/>
  <c r="O151" a="1"/>
  <c r="O151" s="1"/>
  <c r="U151" a="1"/>
  <c r="U151" s="1"/>
  <c r="V151" s="1"/>
  <c r="O48" a="1"/>
  <c r="O48" s="1"/>
  <c r="U48" a="1"/>
  <c r="U48" s="1"/>
  <c r="O56" a="1"/>
  <c r="O56" s="1"/>
  <c r="U56" a="1"/>
  <c r="U56" s="1"/>
  <c r="V56" s="1"/>
  <c r="O64" a="1"/>
  <c r="O64" s="1"/>
  <c r="U64" a="1"/>
  <c r="U64" s="1"/>
  <c r="V64" s="1"/>
  <c r="O72" a="1"/>
  <c r="O72" s="1"/>
  <c r="U72" a="1"/>
  <c r="U72" s="1"/>
  <c r="V72" s="1"/>
  <c r="O80" a="1"/>
  <c r="O80" s="1"/>
  <c r="U80" a="1"/>
  <c r="U80" s="1"/>
  <c r="V80" s="1"/>
  <c r="O88" a="1"/>
  <c r="O88" s="1"/>
  <c r="U88" a="1"/>
  <c r="U88" s="1"/>
  <c r="O96" a="1"/>
  <c r="O96" s="1"/>
  <c r="U96" a="1"/>
  <c r="U96" s="1"/>
  <c r="O104" a="1"/>
  <c r="O104" s="1"/>
  <c r="U104" a="1"/>
  <c r="U104" s="1"/>
  <c r="V104" s="1"/>
  <c r="O112" a="1"/>
  <c r="O112" s="1"/>
  <c r="U112" a="1"/>
  <c r="U112" s="1"/>
  <c r="O120" a="1"/>
  <c r="O120" s="1"/>
  <c r="U120" a="1"/>
  <c r="U120" s="1"/>
  <c r="O128" a="1"/>
  <c r="O128" s="1"/>
  <c r="U128" a="1"/>
  <c r="U128" s="1"/>
  <c r="O136" a="1"/>
  <c r="O136" s="1"/>
  <c r="U136" a="1"/>
  <c r="U136" s="1"/>
  <c r="O144" a="1"/>
  <c r="O144" s="1"/>
  <c r="U144" a="1"/>
  <c r="U144" s="1"/>
  <c r="V144" s="1"/>
  <c r="O152" a="1"/>
  <c r="O152" s="1"/>
  <c r="U152" a="1"/>
  <c r="U152" s="1"/>
  <c r="V152" s="1"/>
  <c r="O21" a="1"/>
  <c r="O21" s="1"/>
  <c r="U21" a="1"/>
  <c r="U21" s="1"/>
  <c r="O33" a="1"/>
  <c r="O33" s="1"/>
  <c r="U33" a="1"/>
  <c r="U33" s="1"/>
  <c r="O16" a="1"/>
  <c r="O16" s="1"/>
  <c r="U16" a="1"/>
  <c r="U16" s="1"/>
  <c r="O73" a="1"/>
  <c r="O73" s="1"/>
  <c r="U73" a="1"/>
  <c r="U73" s="1"/>
  <c r="V73" s="1"/>
  <c r="O97" a="1"/>
  <c r="O97" s="1"/>
  <c r="U97" a="1"/>
  <c r="U97" s="1"/>
  <c r="O117" a="1"/>
  <c r="O117" s="1"/>
  <c r="U117" a="1"/>
  <c r="U117" s="1"/>
  <c r="V117" s="1"/>
  <c r="O143" a="1"/>
  <c r="O143" s="1"/>
  <c r="U143" a="1"/>
  <c r="U143" s="1"/>
  <c r="V143" s="1"/>
  <c r="O15" a="1"/>
  <c r="O15" s="1"/>
  <c r="U15" a="1"/>
  <c r="U15" s="1"/>
  <c r="O44" a="1"/>
  <c r="O44" s="1"/>
  <c r="U44" a="1"/>
  <c r="U44" s="1"/>
  <c r="O34" a="1"/>
  <c r="O34" s="1"/>
  <c r="U34" a="1"/>
  <c r="U34" s="1"/>
  <c r="V44" l="1"/>
  <c r="V97"/>
  <c r="V16"/>
  <c r="V21"/>
  <c r="V128"/>
  <c r="V112"/>
  <c r="V96"/>
  <c r="V48"/>
  <c r="V83"/>
  <c r="V39"/>
  <c r="V5"/>
  <c r="V20"/>
  <c r="V79"/>
  <c r="V150"/>
  <c r="V134"/>
  <c r="V102"/>
  <c r="V86"/>
  <c r="V70"/>
  <c r="V135"/>
  <c r="V37"/>
  <c r="V127"/>
  <c r="V75"/>
  <c r="V17"/>
  <c r="V18"/>
  <c r="V30"/>
  <c r="V10"/>
  <c r="V25"/>
  <c r="V132"/>
  <c r="V116"/>
  <c r="V100"/>
  <c r="V84"/>
  <c r="V68"/>
  <c r="V40"/>
  <c r="V7"/>
  <c r="V121"/>
  <c r="V69"/>
  <c r="V38"/>
  <c r="V137"/>
  <c r="V91"/>
  <c r="V43"/>
  <c r="V138"/>
  <c r="V122"/>
  <c r="V90"/>
  <c r="V99"/>
  <c r="V45"/>
  <c r="V87"/>
  <c r="V13"/>
  <c r="V34"/>
  <c r="V15"/>
  <c r="V33"/>
  <c r="V136"/>
  <c r="V120"/>
  <c r="V4"/>
  <c r="V28"/>
  <c r="V133"/>
  <c r="V12"/>
  <c r="V11"/>
  <c r="V149"/>
  <c r="V9"/>
  <c r="V78"/>
  <c r="V46"/>
  <c r="V113"/>
  <c r="V26"/>
  <c r="V101"/>
  <c r="V67"/>
  <c r="V22"/>
  <c r="V131"/>
  <c r="V85"/>
  <c r="V41"/>
  <c r="V14"/>
  <c r="V76"/>
  <c r="V19"/>
  <c r="V119"/>
  <c r="V8"/>
  <c r="V31"/>
  <c r="V95"/>
  <c r="V47"/>
  <c r="V49"/>
  <c r="V6"/>
  <c r="V111"/>
  <c r="V27"/>
  <c r="V114"/>
  <c r="V98"/>
  <c r="V42"/>
  <c r="V29"/>
  <c r="V115"/>
  <c r="V77"/>
</calcChain>
</file>

<file path=xl/sharedStrings.xml><?xml version="1.0" encoding="utf-8"?>
<sst xmlns="http://schemas.openxmlformats.org/spreadsheetml/2006/main" count="77001" uniqueCount="10785">
  <si>
    <t>OBJECTID</t>
  </si>
  <si>
    <t>ID</t>
  </si>
  <si>
    <t>SYMBOLE</t>
  </si>
  <si>
    <t>ACTEUR</t>
  </si>
  <si>
    <t>MAJ</t>
  </si>
  <si>
    <t>MAJ_GEO</t>
  </si>
  <si>
    <t>TRACE</t>
  </si>
  <si>
    <t>CODNAT</t>
  </si>
  <si>
    <t>ADR_SITE</t>
  </si>
  <si>
    <t>LIB_SUITE</t>
  </si>
  <si>
    <t>FONCTION</t>
  </si>
  <si>
    <t>PORTIQUE</t>
  </si>
  <si>
    <t>POSTE_ISOLE</t>
  </si>
  <si>
    <t>ETAT</t>
  </si>
  <si>
    <t>U_MAX</t>
  </si>
  <si>
    <t>x</t>
  </si>
  <si>
    <t>y</t>
  </si>
  <si>
    <t>CAP</t>
  </si>
  <si>
    <t>CATEA</t>
  </si>
  <si>
    <t>CATEAU (LE)</t>
  </si>
  <si>
    <t>NA</t>
  </si>
  <si>
    <t>P</t>
  </si>
  <si>
    <t>E</t>
  </si>
  <si>
    <t>FL</t>
  </si>
  <si>
    <t>FOUR5</t>
  </si>
  <si>
    <t>FOURMIES</t>
  </si>
  <si>
    <t>(S.N.C.F.)</t>
  </si>
  <si>
    <t>fl</t>
  </si>
  <si>
    <t>ABBEV</t>
  </si>
  <si>
    <t>ABBEVILLE</t>
  </si>
  <si>
    <t>CA</t>
  </si>
  <si>
    <t>AZINC</t>
  </si>
  <si>
    <t>AZINCOURT</t>
  </si>
  <si>
    <t>(SAINT-GOBAIN)</t>
  </si>
  <si>
    <t>MEREN</t>
  </si>
  <si>
    <t>MERENS</t>
  </si>
  <si>
    <t>vc</t>
  </si>
  <si>
    <t>FOURM</t>
  </si>
  <si>
    <t>FMP</t>
  </si>
  <si>
    <t>RIBEA</t>
  </si>
  <si>
    <t>RIBEAUVILLE</t>
  </si>
  <si>
    <t>F.MAN</t>
  </si>
  <si>
    <t>FOUR-MANOIR</t>
  </si>
  <si>
    <t>JPP</t>
  </si>
  <si>
    <t>MAUBE</t>
  </si>
  <si>
    <t>MAUBEUGE</t>
  </si>
  <si>
    <t xml:space="preserve">CEZY </t>
  </si>
  <si>
    <t>CEZY</t>
  </si>
  <si>
    <t xml:space="preserve">JOUY </t>
  </si>
  <si>
    <t>JOUY</t>
  </si>
  <si>
    <t>GROSN</t>
  </si>
  <si>
    <t>GROSNE</t>
  </si>
  <si>
    <t>VAREN</t>
  </si>
  <si>
    <t>VARENNES</t>
  </si>
  <si>
    <t>ARRO5</t>
  </si>
  <si>
    <t>ARROUX</t>
  </si>
  <si>
    <t>VC</t>
  </si>
  <si>
    <t>F.COM</t>
  </si>
  <si>
    <t>FONTENAY-LE-COMTE</t>
  </si>
  <si>
    <t>FAYMO</t>
  </si>
  <si>
    <t>FAYMOREAU</t>
  </si>
  <si>
    <t>LAROC</t>
  </si>
  <si>
    <t>LAROCHE</t>
  </si>
  <si>
    <t>BENET</t>
  </si>
  <si>
    <t>C.ROY</t>
  </si>
  <si>
    <t>CHATENOY-LE-ROYAL</t>
  </si>
  <si>
    <t>CHAT6</t>
  </si>
  <si>
    <t>CHATAIGNERAIE (LA)</t>
  </si>
  <si>
    <t>MIGEN</t>
  </si>
  <si>
    <t>MIGENNES</t>
  </si>
  <si>
    <t>USSAT</t>
  </si>
  <si>
    <t>VENDO</t>
  </si>
  <si>
    <t>VENDOME</t>
  </si>
  <si>
    <t>MOISY</t>
  </si>
  <si>
    <t>MBP</t>
  </si>
  <si>
    <t>D.BUR</t>
  </si>
  <si>
    <t>DAMPIERRE-EN-BURLY</t>
  </si>
  <si>
    <t>RTP</t>
  </si>
  <si>
    <t>GUIL5</t>
  </si>
  <si>
    <t>GUILHERAND</t>
  </si>
  <si>
    <t>MAGNY</t>
  </si>
  <si>
    <t>MAGNY(-SUR TILLE)</t>
  </si>
  <si>
    <t>DELLE</t>
  </si>
  <si>
    <t>NBP</t>
  </si>
  <si>
    <t xml:space="preserve">NEY  </t>
  </si>
  <si>
    <t>NEY (RATP)</t>
  </si>
  <si>
    <t>LANG5</t>
  </si>
  <si>
    <t>LANGONNET</t>
  </si>
  <si>
    <t>P.GRA</t>
  </si>
  <si>
    <t>PRE-GRAND</t>
  </si>
  <si>
    <t>JAP</t>
  </si>
  <si>
    <t>TRO.E</t>
  </si>
  <si>
    <t>TROYES-EST</t>
  </si>
  <si>
    <t>AUBE</t>
  </si>
  <si>
    <t>BARJA</t>
  </si>
  <si>
    <t>BARJAC</t>
  </si>
  <si>
    <t>SSPLA</t>
  </si>
  <si>
    <t>STE-CROIX-EN-PLAINE</t>
  </si>
  <si>
    <t>(ERDF)</t>
  </si>
  <si>
    <t>MARCI</t>
  </si>
  <si>
    <t>MARCIGNY</t>
  </si>
  <si>
    <t>SORIG</t>
  </si>
  <si>
    <t>SORIGNY</t>
  </si>
  <si>
    <t>MTAUB</t>
  </si>
  <si>
    <t>MONTAUBAN</t>
  </si>
  <si>
    <t>smo</t>
  </si>
  <si>
    <t>YVETO</t>
  </si>
  <si>
    <t>YVETOT</t>
  </si>
  <si>
    <t>DCP</t>
  </si>
  <si>
    <t>L.ATH</t>
  </si>
  <si>
    <t>LICQ-ATHEREY</t>
  </si>
  <si>
    <t xml:space="preserve">LUCY </t>
  </si>
  <si>
    <t>LUCY</t>
  </si>
  <si>
    <t xml:space="preserve">ORLU </t>
  </si>
  <si>
    <t>ORLU</t>
  </si>
  <si>
    <t>EYLIE</t>
  </si>
  <si>
    <t>PRADI</t>
  </si>
  <si>
    <t>PRADIERES</t>
  </si>
  <si>
    <t>CZPIE</t>
  </si>
  <si>
    <t>COURPIERE</t>
  </si>
  <si>
    <t>DIGOI</t>
  </si>
  <si>
    <t>DIGOIN</t>
  </si>
  <si>
    <t>ORLY</t>
  </si>
  <si>
    <t>VERRI</t>
  </si>
  <si>
    <t>VERRIERE (LA)</t>
  </si>
  <si>
    <t>AUZAT</t>
  </si>
  <si>
    <t>TARAS</t>
  </si>
  <si>
    <t>TARASCON</t>
  </si>
  <si>
    <t>CLUNY</t>
  </si>
  <si>
    <t xml:space="preserve">SENS </t>
  </si>
  <si>
    <t>SENS</t>
  </si>
  <si>
    <t>GUEU5</t>
  </si>
  <si>
    <t>GUEUGNON</t>
  </si>
  <si>
    <t>(UGINE GUEUGNON)</t>
  </si>
  <si>
    <t>MAC.S</t>
  </si>
  <si>
    <t>MACON-SUD</t>
  </si>
  <si>
    <t>FLEUR</t>
  </si>
  <si>
    <t>FLEURVILLE</t>
  </si>
  <si>
    <t>NAVIL</t>
  </si>
  <si>
    <t>NAVILLY</t>
  </si>
  <si>
    <t>B.LAN</t>
  </si>
  <si>
    <t>BOURBON-LANCY</t>
  </si>
  <si>
    <t>(UNIC S.A.)</t>
  </si>
  <si>
    <t>GUEUG</t>
  </si>
  <si>
    <t>CROUX</t>
  </si>
  <si>
    <t>CROUX (LA)</t>
  </si>
  <si>
    <t>CSLET</t>
  </si>
  <si>
    <t>CASTELET (LE)</t>
  </si>
  <si>
    <t>CREUS</t>
  </si>
  <si>
    <t>CREUSOT (LE)</t>
  </si>
  <si>
    <t xml:space="preserve">COL  </t>
  </si>
  <si>
    <t>LE COL</t>
  </si>
  <si>
    <t>CGP</t>
  </si>
  <si>
    <t>PROVE</t>
  </si>
  <si>
    <t>PROVENCE</t>
  </si>
  <si>
    <t>(CHAUFFAGE URBAIN DE BURES-ORSAY)</t>
  </si>
  <si>
    <t>LAVOI</t>
  </si>
  <si>
    <t>LAVOIR</t>
  </si>
  <si>
    <t>MASSY</t>
  </si>
  <si>
    <t>SSDEV</t>
  </si>
  <si>
    <t>SAINTE-DEVOTE</t>
  </si>
  <si>
    <t>(STE MONEGASQUE D ELECTRICITE)</t>
  </si>
  <si>
    <t>SSAL5</t>
  </si>
  <si>
    <t>ST-PIERRE-D ALBIGNY</t>
  </si>
  <si>
    <t>LESPA</t>
  </si>
  <si>
    <t>LESPARAT</t>
  </si>
  <si>
    <t>BRONS</t>
  </si>
  <si>
    <t>BRONSONNIERE (LA)</t>
  </si>
  <si>
    <t>LCP</t>
  </si>
  <si>
    <t>ETREZ</t>
  </si>
  <si>
    <t>CUTRY</t>
  </si>
  <si>
    <t>(STE DES TUBES DE LA PROVIDENCE)</t>
  </si>
  <si>
    <t>DECIN</t>
  </si>
  <si>
    <t>DECINES</t>
  </si>
  <si>
    <t>RHONE</t>
  </si>
  <si>
    <t>MENUI</t>
  </si>
  <si>
    <t>MENUIRES (LES)</t>
  </si>
  <si>
    <t>SSAL6</t>
  </si>
  <si>
    <t>MTRIC</t>
  </si>
  <si>
    <t>MONTRICHER</t>
  </si>
  <si>
    <t>(EDF + PECHINEY ELECTROM. A MONTRICHER)</t>
  </si>
  <si>
    <t>.ACHE</t>
  </si>
  <si>
    <t>ACHENE</t>
  </si>
  <si>
    <t>(BELGIQUE)</t>
  </si>
  <si>
    <t>OBERN</t>
  </si>
  <si>
    <t>OBERNAI</t>
  </si>
  <si>
    <t>(ELECTRICITE DE STRASBOURG)</t>
  </si>
  <si>
    <t>V.FEZ</t>
  </si>
  <si>
    <t>VIC-FEZENSAC</t>
  </si>
  <si>
    <t>SAULC</t>
  </si>
  <si>
    <t>SAULCE-SUR-RHONE (LA)</t>
  </si>
  <si>
    <t>SSMAI</t>
  </si>
  <si>
    <t>ST-MAIXENT</t>
  </si>
  <si>
    <t>LORIO</t>
  </si>
  <si>
    <t>LORIOL</t>
  </si>
  <si>
    <t>(E.D.F. ET S.N.C.F.)</t>
  </si>
  <si>
    <t>SSHIL</t>
  </si>
  <si>
    <t>ST-HILAIRE</t>
  </si>
  <si>
    <t xml:space="preserve">DIE  </t>
  </si>
  <si>
    <t>DIE</t>
  </si>
  <si>
    <t>PIZAN</t>
  </si>
  <si>
    <t>PIZANCON</t>
  </si>
  <si>
    <t>MARI6</t>
  </si>
  <si>
    <t>MARIE</t>
  </si>
  <si>
    <t>SSROY</t>
  </si>
  <si>
    <t>ST-THOMAS-EN-ROYANS</t>
  </si>
  <si>
    <t>CREST</t>
  </si>
  <si>
    <t>HASTI</t>
  </si>
  <si>
    <t>HASTIGNAN</t>
  </si>
  <si>
    <t>THEIX</t>
  </si>
  <si>
    <t>MAINT</t>
  </si>
  <si>
    <t>MAINTENON</t>
  </si>
  <si>
    <t>DDP</t>
  </si>
  <si>
    <t>BOZEL</t>
  </si>
  <si>
    <t>FEISS</t>
  </si>
  <si>
    <t>FEISSONS</t>
  </si>
  <si>
    <t>BERMO</t>
  </si>
  <si>
    <t>BERMONTS</t>
  </si>
  <si>
    <t>T.FRO</t>
  </si>
  <si>
    <t>TERRES-FROIDES</t>
  </si>
  <si>
    <t>LIEVE</t>
  </si>
  <si>
    <t>FOURA</t>
  </si>
  <si>
    <t>FOURAUDERIE</t>
  </si>
  <si>
    <t>OLETT</t>
  </si>
  <si>
    <t>OLETTE</t>
  </si>
  <si>
    <t>V.CO5</t>
  </si>
  <si>
    <t>VILLEFRANCHE-DE-CONFLENT</t>
  </si>
  <si>
    <t>BOUL5</t>
  </si>
  <si>
    <t>BOULETERNERE</t>
  </si>
  <si>
    <t>CV</t>
  </si>
  <si>
    <t>USIN6</t>
  </si>
  <si>
    <t>USINOR</t>
  </si>
  <si>
    <t>SOLLAC A DUNKERQUE)</t>
  </si>
  <si>
    <t>SSFEN</t>
  </si>
  <si>
    <t>ST-PAUL-DE-FENOUILLET</t>
  </si>
  <si>
    <t>1B.E5</t>
  </si>
  <si>
    <t>BELLE-ETOILE</t>
  </si>
  <si>
    <t>(RHODIACETA) /BELLE-ETOILE 10KV</t>
  </si>
  <si>
    <t>TERR5</t>
  </si>
  <si>
    <t>TERRIMBO</t>
  </si>
  <si>
    <t>(S.N.C.F. + E.D.F.)</t>
  </si>
  <si>
    <t>ANNEY</t>
  </si>
  <si>
    <t>ANNEYRON</t>
  </si>
  <si>
    <t>SSROC</t>
  </si>
  <si>
    <t>ST-ROCH</t>
  </si>
  <si>
    <t>ENVER</t>
  </si>
  <si>
    <t>ENVERMEU</t>
  </si>
  <si>
    <t>CHARI</t>
  </si>
  <si>
    <t>CHARIEZ</t>
  </si>
  <si>
    <t>(SICAE DE RAY-CENDRECOURT)</t>
  </si>
  <si>
    <t>CHARO</t>
  </si>
  <si>
    <t>CHAROLLES</t>
  </si>
  <si>
    <t>CHAN5</t>
  </si>
  <si>
    <t>CHANCEAUX</t>
  </si>
  <si>
    <t>GLAND</t>
  </si>
  <si>
    <t>GLANDON</t>
  </si>
  <si>
    <t>DONZA</t>
  </si>
  <si>
    <t>DONZAC</t>
  </si>
  <si>
    <t>ASTON</t>
  </si>
  <si>
    <t>BLANZ</t>
  </si>
  <si>
    <t>BLANZY</t>
  </si>
  <si>
    <t>(MICHELIN)</t>
  </si>
  <si>
    <t>CHAT7</t>
  </si>
  <si>
    <t>CHATILLON (-SUR INDRE)</t>
  </si>
  <si>
    <t>JUL</t>
  </si>
  <si>
    <t>R.JAN</t>
  </si>
  <si>
    <t>ROUTE DE JANVILLE (S/STATION SNCF)</t>
  </si>
  <si>
    <t>U</t>
  </si>
  <si>
    <t>MTGRO</t>
  </si>
  <si>
    <t>MONTGROS</t>
  </si>
  <si>
    <t xml:space="preserve">GER  </t>
  </si>
  <si>
    <t>GER</t>
  </si>
  <si>
    <t>PRAL5</t>
  </si>
  <si>
    <t>PRALONG</t>
  </si>
  <si>
    <t>CFP</t>
  </si>
  <si>
    <t>PAPIN</t>
  </si>
  <si>
    <t>SSGCO</t>
  </si>
  <si>
    <t>SAINT-GERAUD-DE-CORPS</t>
  </si>
  <si>
    <t>MIOLL</t>
  </si>
  <si>
    <t>MIOLLES</t>
  </si>
  <si>
    <t>ZMIOL</t>
  </si>
  <si>
    <t>PIQUAGE MIOLLES (LIAISON GOURJZ61SSVIC)</t>
  </si>
  <si>
    <t>LIAISON N°1 225 KV (GOURJ - MIOLL - SSVIC)</t>
  </si>
  <si>
    <t>Z</t>
  </si>
  <si>
    <t>TOURR</t>
  </si>
  <si>
    <t>TOURRETTES</t>
  </si>
  <si>
    <t>ZMTAU</t>
  </si>
  <si>
    <t>PIQUAGE A MONTAUROUX</t>
  </si>
  <si>
    <t>LIAISON N°1 63 KV (SIAGN - SSCAS - TOURR)</t>
  </si>
  <si>
    <t>MELI5</t>
  </si>
  <si>
    <t>MELINCOLS</t>
  </si>
  <si>
    <t>RUPER</t>
  </si>
  <si>
    <t>RUPEREUX</t>
  </si>
  <si>
    <t>ZSS11</t>
  </si>
  <si>
    <t>PIQUAGE A SAINT-GERAUD-DE-CORPS</t>
  </si>
  <si>
    <t>Liaison n°1 225 kV (CUBNE - SSGCO - TUILI)</t>
  </si>
  <si>
    <t>PRINQ</t>
  </si>
  <si>
    <t>PRINQUIAU</t>
  </si>
  <si>
    <t>B.GUE</t>
  </si>
  <si>
    <t>BANC-DE-GUERANDE</t>
  </si>
  <si>
    <t>SITE EN MER (OFFSHORE)</t>
  </si>
  <si>
    <t>PEUP5</t>
  </si>
  <si>
    <t>PEUPLINGUES</t>
  </si>
  <si>
    <t>(SOUS-STATION ELECLINK)</t>
  </si>
  <si>
    <t>ZT.RO</t>
  </si>
  <si>
    <t>PIQUAGE A TOURZEL-RONZIERES</t>
  </si>
  <si>
    <t>LIAISON N°1 63 KV (ISSOI - M.BL6 - S.BES)</t>
  </si>
  <si>
    <t>AUBE6</t>
  </si>
  <si>
    <t>AUBERVILLIERS</t>
  </si>
  <si>
    <t>CODIFICATION PROVISOIRE A CHANGER A L'APD</t>
  </si>
  <si>
    <t>HOERD</t>
  </si>
  <si>
    <t>HOERDT</t>
  </si>
  <si>
    <t>(CIE RHENANE DE RAFFINAGE ELEC.STRASBOURG)</t>
  </si>
  <si>
    <t>FADE5</t>
  </si>
  <si>
    <t>FADES (LES)</t>
  </si>
  <si>
    <t>LANIN</t>
  </si>
  <si>
    <t>LANINON</t>
  </si>
  <si>
    <t>(MARINE NATIONALE A BREST)</t>
  </si>
  <si>
    <t>JOSSE</t>
  </si>
  <si>
    <t>JOSSELIN</t>
  </si>
  <si>
    <t>FEYZI</t>
  </si>
  <si>
    <t>FEYZIN</t>
  </si>
  <si>
    <t>(AIR-LIQUIDE)</t>
  </si>
  <si>
    <t>MEURA</t>
  </si>
  <si>
    <t>MEURANT</t>
  </si>
  <si>
    <t>(CEGEDUR PECHINEY A HAM)</t>
  </si>
  <si>
    <t>H.DIE</t>
  </si>
  <si>
    <t>HOTEL-DIEU</t>
  </si>
  <si>
    <t>G.LIE</t>
  </si>
  <si>
    <t>GRAND LIEU</t>
  </si>
  <si>
    <t>MEZEA</t>
  </si>
  <si>
    <t>MEZEAUX</t>
  </si>
  <si>
    <t>(EDF + SNCF)</t>
  </si>
  <si>
    <t>BELEM</t>
  </si>
  <si>
    <t>POLIS</t>
  </si>
  <si>
    <t>POLISOT</t>
  </si>
  <si>
    <t>CHARB</t>
  </si>
  <si>
    <t>CHARBONNIERE</t>
  </si>
  <si>
    <t>THAIM</t>
  </si>
  <si>
    <t>THAIMS</t>
  </si>
  <si>
    <t>MTEND</t>
  </si>
  <si>
    <t>MONTENDRE</t>
  </si>
  <si>
    <t>THOUR</t>
  </si>
  <si>
    <t>THOUROTTE</t>
  </si>
  <si>
    <t>(SICAE OISE)</t>
  </si>
  <si>
    <t>MEAUX</t>
  </si>
  <si>
    <t>(ENERGIE MEAUX)</t>
  </si>
  <si>
    <t>DINAR</t>
  </si>
  <si>
    <t>DINARD</t>
  </si>
  <si>
    <t>DROUG</t>
  </si>
  <si>
    <t>DROUGES</t>
  </si>
  <si>
    <t>VOUZI</t>
  </si>
  <si>
    <t>VOUZIERS</t>
  </si>
  <si>
    <t xml:space="preserve">SEES </t>
  </si>
  <si>
    <t>SEES</t>
  </si>
  <si>
    <t>FROME</t>
  </si>
  <si>
    <t>FROMELENNES</t>
  </si>
  <si>
    <t>(TREFIMETAUX)</t>
  </si>
  <si>
    <t>RUPRE</t>
  </si>
  <si>
    <t>RUPREUX</t>
  </si>
  <si>
    <t>(PAPETERIES LA ROCHETTE)</t>
  </si>
  <si>
    <t>VITR5</t>
  </si>
  <si>
    <t>VITRY</t>
  </si>
  <si>
    <t>(S.N.C.F. LABO)</t>
  </si>
  <si>
    <t>BERLI</t>
  </si>
  <si>
    <t>BERLIOZ</t>
  </si>
  <si>
    <t>VERTE</t>
  </si>
  <si>
    <t>VERTEFEUILLE</t>
  </si>
  <si>
    <t xml:space="preserve">CAIL </t>
  </si>
  <si>
    <t>CAIL</t>
  </si>
  <si>
    <t>CROI5</t>
  </si>
  <si>
    <t>CROIXRAULT</t>
  </si>
  <si>
    <t>(DE PICARDIE)</t>
  </si>
  <si>
    <t>QUENT</t>
  </si>
  <si>
    <t>QUENTOIS</t>
  </si>
  <si>
    <t>MARGU</t>
  </si>
  <si>
    <t>MARGUAND</t>
  </si>
  <si>
    <t>MTVAU</t>
  </si>
  <si>
    <t>MONTVAUTHIER</t>
  </si>
  <si>
    <t>LANSL</t>
  </si>
  <si>
    <t>LANSLEBOURG</t>
  </si>
  <si>
    <t>AVRIE</t>
  </si>
  <si>
    <t>AVRIEUX</t>
  </si>
  <si>
    <t>M.FEN</t>
  </si>
  <si>
    <t>MOTHE-FENELON (LA)</t>
  </si>
  <si>
    <t>V.THO</t>
  </si>
  <si>
    <t>VAL THORENS</t>
  </si>
  <si>
    <t>COCHE</t>
  </si>
  <si>
    <t>COCHE (LA)</t>
  </si>
  <si>
    <t>MONDO</t>
  </si>
  <si>
    <t>MONDOUBLEAU</t>
  </si>
  <si>
    <t>ARCHI</t>
  </si>
  <si>
    <t>ARCHINGEAY</t>
  </si>
  <si>
    <t>CHEVI</t>
  </si>
  <si>
    <t>CHEVILLY</t>
  </si>
  <si>
    <t>R.GIE</t>
  </si>
  <si>
    <t>RIVE-DE-GIER</t>
  </si>
  <si>
    <t>MOTTA</t>
  </si>
  <si>
    <t>MOTTARET</t>
  </si>
  <si>
    <t>REALS</t>
  </si>
  <si>
    <t>(C.N.A.B.R.L.)</t>
  </si>
  <si>
    <t>ROBE5</t>
  </si>
  <si>
    <t>ROBERTSAU</t>
  </si>
  <si>
    <t>POM.C</t>
  </si>
  <si>
    <t>POMBLIERE</t>
  </si>
  <si>
    <t>(POSTE CENTRALE)</t>
  </si>
  <si>
    <t>PRALO</t>
  </si>
  <si>
    <t>PRALOGNAN</t>
  </si>
  <si>
    <t>1LUZE</t>
  </si>
  <si>
    <t>LUZENAC</t>
  </si>
  <si>
    <t>(TALCS DE LUZENAC) /CASTELET</t>
  </si>
  <si>
    <t>ALLEU</t>
  </si>
  <si>
    <t>ALLEUX</t>
  </si>
  <si>
    <t>CAPEY</t>
  </si>
  <si>
    <t xml:space="preserve">JOUX </t>
  </si>
  <si>
    <t>JOUX</t>
  </si>
  <si>
    <t>HORDA</t>
  </si>
  <si>
    <t>HORDAIN</t>
  </si>
  <si>
    <t>BELLE</t>
  </si>
  <si>
    <t>BELLEY</t>
  </si>
  <si>
    <t>PERIZ</t>
  </si>
  <si>
    <t>PERIZET (LE)</t>
  </si>
  <si>
    <t>BRACH</t>
  </si>
  <si>
    <t>BRACHAY</t>
  </si>
  <si>
    <t>P.ROI</t>
  </si>
  <si>
    <t>PONT-DE-ROIDE</t>
  </si>
  <si>
    <t>BOSCH</t>
  </si>
  <si>
    <t>BOSCHERVILLE</t>
  </si>
  <si>
    <t>B.LAM</t>
  </si>
  <si>
    <t>BORDERES-ET-LAMENSANS</t>
  </si>
  <si>
    <t>(BONDUELLE)</t>
  </si>
  <si>
    <t>GAMBS</t>
  </si>
  <si>
    <t>GAMBSHEIM</t>
  </si>
  <si>
    <t>ORNAN</t>
  </si>
  <si>
    <t>ORNANS</t>
  </si>
  <si>
    <t>QUING</t>
  </si>
  <si>
    <t>QUINGEY</t>
  </si>
  <si>
    <t>(PIPE-LINE SUD-EUROPEEN NO 5A)</t>
  </si>
  <si>
    <t>PICHE</t>
  </si>
  <si>
    <t>PICHEGU</t>
  </si>
  <si>
    <t>(E.D.F. ET C.N.A.B.R.L.)</t>
  </si>
  <si>
    <t>GOUTR</t>
  </si>
  <si>
    <t>GOUTRENS</t>
  </si>
  <si>
    <t>P.AGE</t>
  </si>
  <si>
    <t>PASSAGE-D AGEN</t>
  </si>
  <si>
    <t>PINIE</t>
  </si>
  <si>
    <t>PINIER (LE)</t>
  </si>
  <si>
    <t>PLELA</t>
  </si>
  <si>
    <t>PLELAN</t>
  </si>
  <si>
    <t>CURSO</t>
  </si>
  <si>
    <t>CURSON</t>
  </si>
  <si>
    <t>(PIPE-LINE SUD-EUROPEEN NO 3)</t>
  </si>
  <si>
    <t>DONJO</t>
  </si>
  <si>
    <t>DONJON (LE)</t>
  </si>
  <si>
    <t>NEUBO</t>
  </si>
  <si>
    <t>NEUBOURG</t>
  </si>
  <si>
    <t>SERV5</t>
  </si>
  <si>
    <t>SERVES</t>
  </si>
  <si>
    <t>P.CAS</t>
  </si>
  <si>
    <t>PONT-DU-CASSE</t>
  </si>
  <si>
    <t>MTJOY</t>
  </si>
  <si>
    <t>MONTJOYER</t>
  </si>
  <si>
    <t>TURGO</t>
  </si>
  <si>
    <t>TURGOT</t>
  </si>
  <si>
    <t xml:space="preserve">ALMA </t>
  </si>
  <si>
    <t>ALMA</t>
  </si>
  <si>
    <t>C.FO6</t>
  </si>
  <si>
    <t>CAILLOUX-SUR-FONTAINES</t>
  </si>
  <si>
    <t>GENAS</t>
  </si>
  <si>
    <t>LAMAT</t>
  </si>
  <si>
    <t>LAMATIVIE</t>
  </si>
  <si>
    <t>TEIL2</t>
  </si>
  <si>
    <t>TEILLET (-ARGENTY)</t>
  </si>
  <si>
    <t>II</t>
  </si>
  <si>
    <t>AIGUI</t>
  </si>
  <si>
    <t>AIGUILLON</t>
  </si>
  <si>
    <t>(S.N.C.F)</t>
  </si>
  <si>
    <t>P.SI1</t>
  </si>
  <si>
    <t>PUITS-SIMON I</t>
  </si>
  <si>
    <t>(ET II)(H.B.LORRAINE)</t>
  </si>
  <si>
    <t xml:space="preserve">BOE  </t>
  </si>
  <si>
    <t>BOE</t>
  </si>
  <si>
    <t>SDP</t>
  </si>
  <si>
    <t>EPER5</t>
  </si>
  <si>
    <t>EPERNON</t>
  </si>
  <si>
    <t>S.MOR</t>
  </si>
  <si>
    <t>SAUT-MORTIER</t>
  </si>
  <si>
    <t>SSILL</t>
  </si>
  <si>
    <t>ST-JEAN-D ILLAC</t>
  </si>
  <si>
    <t>PLAI5</t>
  </si>
  <si>
    <t>PLAISIR</t>
  </si>
  <si>
    <t>FAMAR</t>
  </si>
  <si>
    <t>FAMARS</t>
  </si>
  <si>
    <t>MTALE</t>
  </si>
  <si>
    <t>MONTALET</t>
  </si>
  <si>
    <t>(E.L.F.FRANCE A GARGENVILLE)</t>
  </si>
  <si>
    <t>PORC2</t>
  </si>
  <si>
    <t>PORCHEVILLE B</t>
  </si>
  <si>
    <t>CONCE</t>
  </si>
  <si>
    <t>CONCEPTION</t>
  </si>
  <si>
    <t>MARNI</t>
  </si>
  <si>
    <t>MARNISE (LA)</t>
  </si>
  <si>
    <t>YVE.O</t>
  </si>
  <si>
    <t>YVELINES-OUEST</t>
  </si>
  <si>
    <t>MUREA</t>
  </si>
  <si>
    <t>MUREAUX (LES)</t>
  </si>
  <si>
    <t>ZMA10</t>
  </si>
  <si>
    <t>MARN7</t>
  </si>
  <si>
    <t>MARNAY-SUR-SEINE</t>
  </si>
  <si>
    <t>GUISL</t>
  </si>
  <si>
    <t>GUISLAIN (LE)</t>
  </si>
  <si>
    <t>ZGUE5</t>
  </si>
  <si>
    <t>PIQUAGE A GUERACHE (LA)</t>
  </si>
  <si>
    <t>LIAISON N°1 225 KV (GUER8 - TRANS - VINS)</t>
  </si>
  <si>
    <t>HARDT</t>
  </si>
  <si>
    <t>PONAN</t>
  </si>
  <si>
    <t>PONANT</t>
  </si>
  <si>
    <t>G.HAY</t>
  </si>
  <si>
    <t>GRANDE-HAYE (LA)</t>
  </si>
  <si>
    <t>ZLIN7</t>
  </si>
  <si>
    <t>PIQUAGE A LINAS (SECOURS)</t>
  </si>
  <si>
    <t>LIAISON N°1 225 KV (P.BOI - LIERS - VLEJU)</t>
  </si>
  <si>
    <t>GAVE5</t>
  </si>
  <si>
    <t>GAVET (HYDRAULIQUE)</t>
  </si>
  <si>
    <t>ZCO10</t>
  </si>
  <si>
    <t>PIQUAGE A LA COULINIERE</t>
  </si>
  <si>
    <t>LIAISON N°1 90 KV (COULI-FOUL5-VAUDR)</t>
  </si>
  <si>
    <t>GRIM5</t>
  </si>
  <si>
    <t>GRIMAUD</t>
  </si>
  <si>
    <t>REBEU</t>
  </si>
  <si>
    <t>REBEUVILLE</t>
  </si>
  <si>
    <t>TIZEE</t>
  </si>
  <si>
    <t>TIZE</t>
  </si>
  <si>
    <t>BEZ.E</t>
  </si>
  <si>
    <t>BEZIERS-EST</t>
  </si>
  <si>
    <t>M.CAR</t>
  </si>
  <si>
    <t>MONTE-CARLO</t>
  </si>
  <si>
    <t>(SOCIETE MONEGASQUE ELECTRICITE GAZ)</t>
  </si>
  <si>
    <t>MTAG5</t>
  </si>
  <si>
    <t>MONTAGNETTE (LA)</t>
  </si>
  <si>
    <t>V.BAC</t>
  </si>
  <si>
    <t>VILLIERS-LE-BACLE  (CEA SACLAY)</t>
  </si>
  <si>
    <t>A.BOU</t>
  </si>
  <si>
    <t>ANDREZIEUX-BOUTHEON</t>
  </si>
  <si>
    <t>P.MOE</t>
  </si>
  <si>
    <t>PREVESSIN-MOENS</t>
  </si>
  <si>
    <t>F.ETO</t>
  </si>
  <si>
    <t>FONTAINE-ETOUPEFOUR</t>
  </si>
  <si>
    <t>ORVAU</t>
  </si>
  <si>
    <t>ORVAULT</t>
  </si>
  <si>
    <t>LAITI</t>
  </si>
  <si>
    <t>LAITIER (LE)</t>
  </si>
  <si>
    <t>CSLLE</t>
  </si>
  <si>
    <t>CASTELLET (LE)</t>
  </si>
  <si>
    <t>C.DEN</t>
  </si>
  <si>
    <t>CHAMPDENIERS-ST-DENIS</t>
  </si>
  <si>
    <t>C.GOM</t>
  </si>
  <si>
    <t>CHATEAU-GOMBERT</t>
  </si>
  <si>
    <t>ZBLA6</t>
  </si>
  <si>
    <t>PIQUAGE A BLANQUEFORT</t>
  </si>
  <si>
    <t>LIAISON N°1 63 KV (BLAN5 - BRUGE - P.MED)</t>
  </si>
  <si>
    <t>MESSI</t>
  </si>
  <si>
    <t>MESSIMY-NEMOZ</t>
  </si>
  <si>
    <t>ZMES5</t>
  </si>
  <si>
    <t>PIQUAGE A CHAPONOST</t>
  </si>
  <si>
    <t xml:space="preserve">GUER </t>
  </si>
  <si>
    <t>GUER</t>
  </si>
  <si>
    <t>CHAGN</t>
  </si>
  <si>
    <t>CHAGNY</t>
  </si>
  <si>
    <t>SSCO6</t>
  </si>
  <si>
    <t>ST-COULITZ</t>
  </si>
  <si>
    <t>LOSCO</t>
  </si>
  <si>
    <t>LOSCOAT</t>
  </si>
  <si>
    <t>G.MAR</t>
  </si>
  <si>
    <t>GRANGES-STE-MARIE</t>
  </si>
  <si>
    <t>.CTLO</t>
  </si>
  <si>
    <t>CHATELOT (LE)</t>
  </si>
  <si>
    <t>(SUISSE)</t>
  </si>
  <si>
    <t>REFRA</t>
  </si>
  <si>
    <t>REFRAIN (LE)</t>
  </si>
  <si>
    <t>SSGEN</t>
  </si>
  <si>
    <t>ST-GENIEZ</t>
  </si>
  <si>
    <t>LIEBV</t>
  </si>
  <si>
    <t>LIEBVILLERS</t>
  </si>
  <si>
    <t>ILLKI</t>
  </si>
  <si>
    <t>ILLKIRCH</t>
  </si>
  <si>
    <t>MARN5</t>
  </si>
  <si>
    <t>MARNIERE</t>
  </si>
  <si>
    <t>SSBAI</t>
  </si>
  <si>
    <t>ST-PIERRE-DE-BAILLEUL</t>
  </si>
  <si>
    <t>MALMA</t>
  </si>
  <si>
    <t>MALMAISON</t>
  </si>
  <si>
    <t>V.AVR</t>
  </si>
  <si>
    <t>VERNEUIL-SUR-AVRE</t>
  </si>
  <si>
    <t>CORDI</t>
  </si>
  <si>
    <t>CORDIEU</t>
  </si>
  <si>
    <t>(CEGEDUR)</t>
  </si>
  <si>
    <t>SSEUR</t>
  </si>
  <si>
    <t>ST-ANDRE-DE-L EURE</t>
  </si>
  <si>
    <t>NONAN</t>
  </si>
  <si>
    <t>NONANCOURT</t>
  </si>
  <si>
    <t>CUSSE</t>
  </si>
  <si>
    <t>CUSSET</t>
  </si>
  <si>
    <t>(CENTRALE)</t>
  </si>
  <si>
    <t>COLAY</t>
  </si>
  <si>
    <t>COLAYRAC</t>
  </si>
  <si>
    <t>CATOY</t>
  </si>
  <si>
    <t>MORT5</t>
  </si>
  <si>
    <t>MORTEAU (LE)</t>
  </si>
  <si>
    <t>(NESTLE FRANCE)</t>
  </si>
  <si>
    <t>VEZIN</t>
  </si>
  <si>
    <t>VEZINS</t>
  </si>
  <si>
    <t>ENVAL</t>
  </si>
  <si>
    <t>.ROND</t>
  </si>
  <si>
    <t>RONDISSONE</t>
  </si>
  <si>
    <t>(ITALIE)</t>
  </si>
  <si>
    <t>CZANC</t>
  </si>
  <si>
    <t>COURANCES (LES)</t>
  </si>
  <si>
    <t>BEINH</t>
  </si>
  <si>
    <t>BEINHEIM</t>
  </si>
  <si>
    <t>OBERH</t>
  </si>
  <si>
    <t>OBERHOFFEN</t>
  </si>
  <si>
    <t>(PIPE-LINE SUD-EUROP. ELEC.DE STRAS.)</t>
  </si>
  <si>
    <t>BRUMA</t>
  </si>
  <si>
    <t>BRUMATH</t>
  </si>
  <si>
    <t>WANTZ</t>
  </si>
  <si>
    <t>WANTZENAU</t>
  </si>
  <si>
    <t>ALTOR</t>
  </si>
  <si>
    <t>ALTORF</t>
  </si>
  <si>
    <t>BXCH5</t>
  </si>
  <si>
    <t>BEAUCHAMPS</t>
  </si>
  <si>
    <t>CARRI</t>
  </si>
  <si>
    <t>CARRIERES</t>
  </si>
  <si>
    <t>BZBEL</t>
  </si>
  <si>
    <t>BOURBEL</t>
  </si>
  <si>
    <t>QUAR5</t>
  </si>
  <si>
    <t>QUARTES</t>
  </si>
  <si>
    <t xml:space="preserve">GACE </t>
  </si>
  <si>
    <t>GACE</t>
  </si>
  <si>
    <t>BUTTE</t>
  </si>
  <si>
    <t>DOUAI</t>
  </si>
  <si>
    <t>DOUAIRES</t>
  </si>
  <si>
    <t>RENNE</t>
  </si>
  <si>
    <t>RENNES</t>
  </si>
  <si>
    <t>SERVI</t>
  </si>
  <si>
    <t>SERVIGNE</t>
  </si>
  <si>
    <t>(CITROEN 1)</t>
  </si>
  <si>
    <t>SSMAL</t>
  </si>
  <si>
    <t>ST-MALO</t>
  </si>
  <si>
    <t xml:space="preserve">GAEL </t>
  </si>
  <si>
    <t>GAEL</t>
  </si>
  <si>
    <t>MTFO5</t>
  </si>
  <si>
    <t>MONTFORT</t>
  </si>
  <si>
    <t>DAMVI</t>
  </si>
  <si>
    <t>DAMVILLE</t>
  </si>
  <si>
    <t>LAURO</t>
  </si>
  <si>
    <t>LAURONS</t>
  </si>
  <si>
    <t>(ATOCHEM A LAVERA)</t>
  </si>
  <si>
    <t>V.MOY</t>
  </si>
  <si>
    <t>VOIE-MOYENNE (LA)</t>
  </si>
  <si>
    <t>REVIN</t>
  </si>
  <si>
    <t xml:space="preserve">PRAT </t>
  </si>
  <si>
    <t>LE PRAT</t>
  </si>
  <si>
    <t>ARTEN</t>
  </si>
  <si>
    <t>ARTENAY</t>
  </si>
  <si>
    <t>(COOP.AGR.SUCRERIE ET DISTILLERIE)</t>
  </si>
  <si>
    <t>BLANQ</t>
  </si>
  <si>
    <t>BLANQUEFORT</t>
  </si>
  <si>
    <t>LAMO5</t>
  </si>
  <si>
    <t>LAMOTTE (-BREBIERE)</t>
  </si>
  <si>
    <t>(S.N.C.F.) (MONOPHASE)</t>
  </si>
  <si>
    <t>ALBE5</t>
  </si>
  <si>
    <t>ALBERT</t>
  </si>
  <si>
    <t>P.MED</t>
  </si>
  <si>
    <t>PIAN-MEDOC (LE)</t>
  </si>
  <si>
    <t>M.LOU</t>
  </si>
  <si>
    <t>MARIE-LOUISE</t>
  </si>
  <si>
    <t>SSMA8</t>
  </si>
  <si>
    <t>ST-MAXIMIN</t>
  </si>
  <si>
    <t>BARNA</t>
  </si>
  <si>
    <t>BARNABOS</t>
  </si>
  <si>
    <t>SEGON</t>
  </si>
  <si>
    <t>SEGONNAUX (LES)</t>
  </si>
  <si>
    <t>ROCAD</t>
  </si>
  <si>
    <t>ROCADE</t>
  </si>
  <si>
    <t>(AIR LIQUIDE A FOS)</t>
  </si>
  <si>
    <t>ROCH4</t>
  </si>
  <si>
    <t>ROCHEREAU</t>
  </si>
  <si>
    <t>(REGIE DE LA VIENNE)</t>
  </si>
  <si>
    <t>NOZAY</t>
  </si>
  <si>
    <t>(CIE IND.DES TELECOM. A VILLARCEAUX)</t>
  </si>
  <si>
    <t>GRIGN</t>
  </si>
  <si>
    <t>GRIGNY</t>
  </si>
  <si>
    <t xml:space="preserve">JANE </t>
  </si>
  <si>
    <t>JANE</t>
  </si>
  <si>
    <t>BRUN5</t>
  </si>
  <si>
    <t>BRUNEHAUT</t>
  </si>
  <si>
    <t>A.OTH</t>
  </si>
  <si>
    <t>AIX-EN-OTHE</t>
  </si>
  <si>
    <t>ANSTA</t>
  </si>
  <si>
    <t>ANSTAING</t>
  </si>
  <si>
    <t>ROU.N</t>
  </si>
  <si>
    <t>ROUBAIX-NORD</t>
  </si>
  <si>
    <t>SAUMU</t>
  </si>
  <si>
    <t>SAUMUR</t>
  </si>
  <si>
    <t>GOURI</t>
  </si>
  <si>
    <t>GOURIN</t>
  </si>
  <si>
    <t>VLERE</t>
  </si>
  <si>
    <t>VILLEREST</t>
  </si>
  <si>
    <t>N.MAI</t>
  </si>
  <si>
    <t>NEUVES-MAISONS</t>
  </si>
  <si>
    <t>(UNIMETAL)</t>
  </si>
  <si>
    <t>HOUDR</t>
  </si>
  <si>
    <t>HOUDREVILLE</t>
  </si>
  <si>
    <t>ALIZA</t>
  </si>
  <si>
    <t>ALIZAY</t>
  </si>
  <si>
    <t>(ALICEL)</t>
  </si>
  <si>
    <t>BRABO</t>
  </si>
  <si>
    <t>BRABOIS</t>
  </si>
  <si>
    <t>LAVAG</t>
  </si>
  <si>
    <t>LAVAGNAC</t>
  </si>
  <si>
    <t>BALAR</t>
  </si>
  <si>
    <t>BALARUC</t>
  </si>
  <si>
    <t>GANGE</t>
  </si>
  <si>
    <t>GANGES</t>
  </si>
  <si>
    <t>ARLE5</t>
  </si>
  <si>
    <t>ARLES</t>
  </si>
  <si>
    <t>ROSIE</t>
  </si>
  <si>
    <t>ROSIERES</t>
  </si>
  <si>
    <t>COUDO</t>
  </si>
  <si>
    <t>COUDON (LE)</t>
  </si>
  <si>
    <t>BOLOG</t>
  </si>
  <si>
    <t>BOLOGNE</t>
  </si>
  <si>
    <t>(FORGES)</t>
  </si>
  <si>
    <t>CAZER</t>
  </si>
  <si>
    <t>CAZERES</t>
  </si>
  <si>
    <t>L.NOI</t>
  </si>
  <si>
    <t>LAC-NOIR</t>
  </si>
  <si>
    <t>SCHIR</t>
  </si>
  <si>
    <t>SCHIRMECK</t>
  </si>
  <si>
    <t>LAPOU</t>
  </si>
  <si>
    <t>LAPOUTROIE</t>
  </si>
  <si>
    <t>PERON</t>
  </si>
  <si>
    <t>PERONNE</t>
  </si>
  <si>
    <t>TRUCH</t>
  </si>
  <si>
    <t>TRUCHTERSHEIM</t>
  </si>
  <si>
    <t>COLMA</t>
  </si>
  <si>
    <t>COLMAR</t>
  </si>
  <si>
    <t>NESLE</t>
  </si>
  <si>
    <t>(ORSAN)</t>
  </si>
  <si>
    <t>MUNST</t>
  </si>
  <si>
    <t>MUNSTER</t>
  </si>
  <si>
    <t>C.CAN</t>
  </si>
  <si>
    <t>COLMAR-CANAL</t>
  </si>
  <si>
    <t>(REGIE DE COLMAR)</t>
  </si>
  <si>
    <t>RHENA</t>
  </si>
  <si>
    <t>RHENALU</t>
  </si>
  <si>
    <t>(GLE DURALUMIN CEGEDUR A NEUF-BRISACH)</t>
  </si>
  <si>
    <t>KUNHE</t>
  </si>
  <si>
    <t>KUNHEIM</t>
  </si>
  <si>
    <t>(STE KAYSESBERG)</t>
  </si>
  <si>
    <t>SSAPO</t>
  </si>
  <si>
    <t>ST APOLLINAIRE</t>
  </si>
  <si>
    <t xml:space="preserve">PACY </t>
  </si>
  <si>
    <t>PACY</t>
  </si>
  <si>
    <t>PTMAI</t>
  </si>
  <si>
    <t>PONTMAIN</t>
  </si>
  <si>
    <t>(SOFIVO)</t>
  </si>
  <si>
    <t>F.IRA</t>
  </si>
  <si>
    <t>FONT D IRAC</t>
  </si>
  <si>
    <t>FRANG</t>
  </si>
  <si>
    <t>FRANGEY</t>
  </si>
  <si>
    <t>(CIMENTS LAFARGE)</t>
  </si>
  <si>
    <t>EPIN6</t>
  </si>
  <si>
    <t>EPINAY</t>
  </si>
  <si>
    <t>C.REG</t>
  </si>
  <si>
    <t>CHAMPS-REGNAUD</t>
  </si>
  <si>
    <t>WATTI</t>
  </si>
  <si>
    <t>WATTIGNIES</t>
  </si>
  <si>
    <t>LANN6</t>
  </si>
  <si>
    <t>LANNILIS</t>
  </si>
  <si>
    <t>CROZO</t>
  </si>
  <si>
    <t>CROZON</t>
  </si>
  <si>
    <t>LESNE</t>
  </si>
  <si>
    <t>LESNEVEN</t>
  </si>
  <si>
    <t>C.FOU</t>
  </si>
  <si>
    <t>CHAMP-FOURNIER</t>
  </si>
  <si>
    <t>LANDI</t>
  </si>
  <si>
    <t>LANDIVISIAU</t>
  </si>
  <si>
    <t>GUER5</t>
  </si>
  <si>
    <t>GUERLESQUIN</t>
  </si>
  <si>
    <t>MARTY</t>
  </si>
  <si>
    <t>MARTYRE (LA)</t>
  </si>
  <si>
    <t>MORLA</t>
  </si>
  <si>
    <t>MORLAIX</t>
  </si>
  <si>
    <t>MOLLE</t>
  </si>
  <si>
    <t>MOLLEPIERRE</t>
  </si>
  <si>
    <t>CLEDE</t>
  </si>
  <si>
    <t>CLEDER</t>
  </si>
  <si>
    <t>SENNE</t>
  </si>
  <si>
    <t>SENNECEY</t>
  </si>
  <si>
    <t>SSFIA</t>
  </si>
  <si>
    <t>ST-FIACRE</t>
  </si>
  <si>
    <t>GRANG</t>
  </si>
  <si>
    <t>GRANGE (LA)</t>
  </si>
  <si>
    <t>PSP</t>
  </si>
  <si>
    <t>CAZED</t>
  </si>
  <si>
    <t>CAZEDARNES</t>
  </si>
  <si>
    <t>B.AIR</t>
  </si>
  <si>
    <t>BEL-AIR</t>
  </si>
  <si>
    <t>C.LEO</t>
  </si>
  <si>
    <t>CROIX-LEONARD</t>
  </si>
  <si>
    <t>SAUCL</t>
  </si>
  <si>
    <t>SAUCLIERES</t>
  </si>
  <si>
    <t>ROMEN</t>
  </si>
  <si>
    <t>ROMENAY</t>
  </si>
  <si>
    <t>VLARS</t>
  </si>
  <si>
    <t>VILLARS (LE)</t>
  </si>
  <si>
    <t>ALRAN</t>
  </si>
  <si>
    <t>ALRANCE</t>
  </si>
  <si>
    <t>CAMPA</t>
  </si>
  <si>
    <t>CAMPAGNAC</t>
  </si>
  <si>
    <t>ARVIE</t>
  </si>
  <si>
    <t>ARVIEU</t>
  </si>
  <si>
    <t>PINET</t>
  </si>
  <si>
    <t>C.THI</t>
  </si>
  <si>
    <t>CHATEAU-THIERRY</t>
  </si>
  <si>
    <t>MAUGU</t>
  </si>
  <si>
    <t>MAUGUIO</t>
  </si>
  <si>
    <t>AGUES</t>
  </si>
  <si>
    <t>AGUESSAC</t>
  </si>
  <si>
    <t>FREJO</t>
  </si>
  <si>
    <t>FREJORGUES</t>
  </si>
  <si>
    <t>SSLON</t>
  </si>
  <si>
    <t>ST-MARTIN-DE-LONDRES</t>
  </si>
  <si>
    <t>(SICAE)</t>
  </si>
  <si>
    <t>COUL5</t>
  </si>
  <si>
    <t>COULONDRES</t>
  </si>
  <si>
    <t>ENSER</t>
  </si>
  <si>
    <t>ENSERUNE</t>
  </si>
  <si>
    <t>CSLL5</t>
  </si>
  <si>
    <t>CASTELLAS</t>
  </si>
  <si>
    <t>SERIF</t>
  </si>
  <si>
    <t>SERIFONTAINE</t>
  </si>
  <si>
    <t>BRET5</t>
  </si>
  <si>
    <t>BRETEUIL</t>
  </si>
  <si>
    <t xml:space="preserve">FOIX </t>
  </si>
  <si>
    <t>FOIX</t>
  </si>
  <si>
    <t>FERRI</t>
  </si>
  <si>
    <t>FERRIERES</t>
  </si>
  <si>
    <t>SENLI</t>
  </si>
  <si>
    <t>SENLIS</t>
  </si>
  <si>
    <t>GENN5</t>
  </si>
  <si>
    <t>GENNES</t>
  </si>
  <si>
    <t>(STATION DE POMPAGE DU PIPE-LINE DU JURA)</t>
  </si>
  <si>
    <t>C.FO5</t>
  </si>
  <si>
    <t>COLOMBIER-FONTAINE</t>
  </si>
  <si>
    <t>(STE S.M.C)</t>
  </si>
  <si>
    <t>ABBEN</t>
  </si>
  <si>
    <t>ABBENANS</t>
  </si>
  <si>
    <t>E.HUC</t>
  </si>
  <si>
    <t>EMILE-HUCHET</t>
  </si>
  <si>
    <t>(H.B.LORRAINE)</t>
  </si>
  <si>
    <t>MALLE</t>
  </si>
  <si>
    <t>MALLEMORT</t>
  </si>
  <si>
    <t>(USINE)</t>
  </si>
  <si>
    <t>MIRA5</t>
  </si>
  <si>
    <t>MIRAMAS</t>
  </si>
  <si>
    <t>(COGEMA A MIRAMAS)</t>
  </si>
  <si>
    <t>FEYSS</t>
  </si>
  <si>
    <t>FEYSSINE(LA)</t>
  </si>
  <si>
    <t>(COMPAGNIE GENERALE DES EAUX)</t>
  </si>
  <si>
    <t>GAUCH</t>
  </si>
  <si>
    <t>GAUCHET (LE)</t>
  </si>
  <si>
    <t>AUMAL</t>
  </si>
  <si>
    <t>AUMALE</t>
  </si>
  <si>
    <t>OLIVE</t>
  </si>
  <si>
    <t>OLIVETTES (LES)</t>
  </si>
  <si>
    <t>FOUIL</t>
  </si>
  <si>
    <t>FOUILLOY</t>
  </si>
  <si>
    <t>HARGI</t>
  </si>
  <si>
    <t>HARGICOURT</t>
  </si>
  <si>
    <t>FLEYR</t>
  </si>
  <si>
    <t>FLEYRIAT</t>
  </si>
  <si>
    <t>MAIGN</t>
  </si>
  <si>
    <t>MAIGNELAY</t>
  </si>
  <si>
    <t>ERRON</t>
  </si>
  <si>
    <t>ERRONDENIA</t>
  </si>
  <si>
    <t>CORNI</t>
  </si>
  <si>
    <t>CORNIER</t>
  </si>
  <si>
    <t>ROSSI</t>
  </si>
  <si>
    <t>ROSSILLON</t>
  </si>
  <si>
    <t>VAUVI</t>
  </si>
  <si>
    <t>VAUVILLERS</t>
  </si>
  <si>
    <t>VLECH</t>
  </si>
  <si>
    <t>VILLECHETIVE</t>
  </si>
  <si>
    <t xml:space="preserve">CERN </t>
  </si>
  <si>
    <t>C.E.R.N.</t>
  </si>
  <si>
    <t>MESLA</t>
  </si>
  <si>
    <t>MESLAY</t>
  </si>
  <si>
    <t>POISY</t>
  </si>
  <si>
    <t>LOCQU</t>
  </si>
  <si>
    <t>LOCQUELTAS</t>
  </si>
  <si>
    <t>LONGE</t>
  </si>
  <si>
    <t>LONGERAY</t>
  </si>
  <si>
    <t>HAUT6</t>
  </si>
  <si>
    <t>HAUTERIVE</t>
  </si>
  <si>
    <t>RIVAR</t>
  </si>
  <si>
    <t>RIVARDIERE (LA)</t>
  </si>
  <si>
    <t>P.GAS</t>
  </si>
  <si>
    <t>PLESSIS-GASSOT</t>
  </si>
  <si>
    <t>CHAVA</t>
  </si>
  <si>
    <t>CHAVAROCHE</t>
  </si>
  <si>
    <t>M.LAN</t>
  </si>
  <si>
    <t>MONTAGNY-LES-LANCHES</t>
  </si>
  <si>
    <t>H.LOG</t>
  </si>
  <si>
    <t>HAUTE-LOGE</t>
  </si>
  <si>
    <t>(LESSAFRE SI)</t>
  </si>
  <si>
    <t>SAUIL</t>
  </si>
  <si>
    <t>SAUILLY</t>
  </si>
  <si>
    <t>B.CUR</t>
  </si>
  <si>
    <t>BOIS-DE-CURE</t>
  </si>
  <si>
    <t xml:space="preserve">EPN  </t>
  </si>
  <si>
    <t>EPN (STE FRANCAISE HOECHST)</t>
  </si>
  <si>
    <t>CHAPE</t>
  </si>
  <si>
    <t>CHAPELLE (LA)</t>
  </si>
  <si>
    <t>(CHAPELLE D ARBLAY)</t>
  </si>
  <si>
    <t>SSVA6</t>
  </si>
  <si>
    <t>ST-CYR-EN-VAL</t>
  </si>
  <si>
    <t>MASTA</t>
  </si>
  <si>
    <t>MASTAING</t>
  </si>
  <si>
    <t>ARVIG</t>
  </si>
  <si>
    <t>ARVIGNY</t>
  </si>
  <si>
    <t>(SOGIS)</t>
  </si>
  <si>
    <t>PLISO</t>
  </si>
  <si>
    <t>PLISON</t>
  </si>
  <si>
    <t>P.MEE</t>
  </si>
  <si>
    <t>PONT-DU-MEE</t>
  </si>
  <si>
    <t>PUTEA</t>
  </si>
  <si>
    <t>PUTEAUX</t>
  </si>
  <si>
    <t>CHART</t>
  </si>
  <si>
    <t>CHARTREUX</t>
  </si>
  <si>
    <t>CRUSS</t>
  </si>
  <si>
    <t>CRUSSOL</t>
  </si>
  <si>
    <t>VIVI5</t>
  </si>
  <si>
    <t>VIVIERS</t>
  </si>
  <si>
    <t>COMBE</t>
  </si>
  <si>
    <t>COMBETTE</t>
  </si>
  <si>
    <t>LIMON</t>
  </si>
  <si>
    <t>LIMONY</t>
  </si>
  <si>
    <t>THANN</t>
  </si>
  <si>
    <t>DENFE</t>
  </si>
  <si>
    <t>DENFERT</t>
  </si>
  <si>
    <t>(R.A.T.P.)</t>
  </si>
  <si>
    <t>NEVER</t>
  </si>
  <si>
    <t>NEVERS</t>
  </si>
  <si>
    <t>SSMAC</t>
  </si>
  <si>
    <t>ST-MACAIRE</t>
  </si>
  <si>
    <t>FUMEL</t>
  </si>
  <si>
    <t>(STE DES FONDERIES DE PONT-A-MOUSSON)</t>
  </si>
  <si>
    <t>BLAN5</t>
  </si>
  <si>
    <t>(FORD)</t>
  </si>
  <si>
    <t>BUSSA</t>
  </si>
  <si>
    <t>BUSSAC</t>
  </si>
  <si>
    <t>(CIMENTS FRANCAIS)</t>
  </si>
  <si>
    <t>JARNE</t>
  </si>
  <si>
    <t>JARNE (LA)</t>
  </si>
  <si>
    <t>R.NEN</t>
  </si>
  <si>
    <t>ROCHEFORT-SUR-NENON</t>
  </si>
  <si>
    <t>(CIMENTS DE CHAMPAGNOLE)</t>
  </si>
  <si>
    <t xml:space="preserve">MAME </t>
  </si>
  <si>
    <t>LA MAME</t>
  </si>
  <si>
    <t>VAUFR</t>
  </si>
  <si>
    <t>VAUFREY</t>
  </si>
  <si>
    <t>M.ACH</t>
  </si>
  <si>
    <t>MOTHE ACHARD</t>
  </si>
  <si>
    <t>VERRE</t>
  </si>
  <si>
    <t>VERREY</t>
  </si>
  <si>
    <t>RAN.P</t>
  </si>
  <si>
    <t>RANCE-POSTE</t>
  </si>
  <si>
    <t>DRANC</t>
  </si>
  <si>
    <t>DRANCY</t>
  </si>
  <si>
    <t>LAFOX</t>
  </si>
  <si>
    <t>GANNA</t>
  </si>
  <si>
    <t>GANNAT</t>
  </si>
  <si>
    <t>V.PAU</t>
  </si>
  <si>
    <t>VILLERS-SAINT-PAUL</t>
  </si>
  <si>
    <t>(C.D.F. CHIMIE S.P.)</t>
  </si>
  <si>
    <t>CATEN</t>
  </si>
  <si>
    <t>CATENOY</t>
  </si>
  <si>
    <t>(SICAE DE L OISE)</t>
  </si>
  <si>
    <t>CPBLA</t>
  </si>
  <si>
    <t>CHAMPBLAIN</t>
  </si>
  <si>
    <t>(PAPETERIES LEYDIER)</t>
  </si>
  <si>
    <t>CXDAN</t>
  </si>
  <si>
    <t>CHAUDANNE (LA)</t>
  </si>
  <si>
    <t>TRITH</t>
  </si>
  <si>
    <t>TRITH(-ST-LEGER)</t>
  </si>
  <si>
    <t>(L.M.E. )</t>
  </si>
  <si>
    <t xml:space="preserve">FOCH </t>
  </si>
  <si>
    <t>FOCH</t>
  </si>
  <si>
    <t>CZCEL</t>
  </si>
  <si>
    <t>COURCELLES</t>
  </si>
  <si>
    <t>CASTI</t>
  </si>
  <si>
    <t>CASTILLON</t>
  </si>
  <si>
    <t>SERQU</t>
  </si>
  <si>
    <t>SERQUIGNY</t>
  </si>
  <si>
    <t>TILL5</t>
  </si>
  <si>
    <t>TILLEUL</t>
  </si>
  <si>
    <t>THIOT</t>
  </si>
  <si>
    <t>GYSSE</t>
  </si>
  <si>
    <t>GYSSERIE</t>
  </si>
  <si>
    <t>YENNE</t>
  </si>
  <si>
    <t>ARGE8</t>
  </si>
  <si>
    <t>ARGENTAN</t>
  </si>
  <si>
    <t>CONCA</t>
  </si>
  <si>
    <t>CONCARNEAU</t>
  </si>
  <si>
    <t>FINISTERE</t>
  </si>
  <si>
    <t>MELGV</t>
  </si>
  <si>
    <t>MELGVEN</t>
  </si>
  <si>
    <t>BRIEC</t>
  </si>
  <si>
    <t>BZGET</t>
  </si>
  <si>
    <t>BOURGET (LE)</t>
  </si>
  <si>
    <t>TILLE</t>
  </si>
  <si>
    <t>TILLENAY</t>
  </si>
  <si>
    <t>AUXON</t>
  </si>
  <si>
    <t>AUXONNE</t>
  </si>
  <si>
    <t>TREVI</t>
  </si>
  <si>
    <t>TREVINS</t>
  </si>
  <si>
    <t>SEVRES (DEUX)</t>
  </si>
  <si>
    <t>M.SEN</t>
  </si>
  <si>
    <t>MIRAMONT-SENSACQ</t>
  </si>
  <si>
    <t>CAZE5</t>
  </si>
  <si>
    <t>CAZERIE</t>
  </si>
  <si>
    <t>NERAC</t>
  </si>
  <si>
    <t>SSFER</t>
  </si>
  <si>
    <t>ST-FERJEUX</t>
  </si>
  <si>
    <t>VAUPA</t>
  </si>
  <si>
    <t>VAUPALIERE (LA)</t>
  </si>
  <si>
    <t>TADEN</t>
  </si>
  <si>
    <t>MAUZA</t>
  </si>
  <si>
    <t>MAUZAC</t>
  </si>
  <si>
    <t>BOULE</t>
  </si>
  <si>
    <t>BOULE (LA)</t>
  </si>
  <si>
    <t>F.MAU</t>
  </si>
  <si>
    <t>FONTENAY-MAUVOISIN</t>
  </si>
  <si>
    <t>(GRT GAZ)</t>
  </si>
  <si>
    <t>HAYBE</t>
  </si>
  <si>
    <t>HAYBES</t>
  </si>
  <si>
    <t>POISS</t>
  </si>
  <si>
    <t>POISSY</t>
  </si>
  <si>
    <t>CUBRY</t>
  </si>
  <si>
    <t>CUBRY (LE)</t>
  </si>
  <si>
    <t>OUDON</t>
  </si>
  <si>
    <t>(POSTE MAINE)</t>
  </si>
  <si>
    <t>SANDR</t>
  </si>
  <si>
    <t>SANDRICOURT</t>
  </si>
  <si>
    <t>BAIXA</t>
  </si>
  <si>
    <t>BAIXAS</t>
  </si>
  <si>
    <t>SOLER</t>
  </si>
  <si>
    <t>LE SOLER</t>
  </si>
  <si>
    <t>PAU.E</t>
  </si>
  <si>
    <t>PAU-EST</t>
  </si>
  <si>
    <t>PAU.N</t>
  </si>
  <si>
    <t>PAU-NORD</t>
  </si>
  <si>
    <t>GAILL</t>
  </si>
  <si>
    <t>GAILLAC</t>
  </si>
  <si>
    <t>SSARD</t>
  </si>
  <si>
    <t>ST-JEAN D ARDIERES</t>
  </si>
  <si>
    <t>DOBER</t>
  </si>
  <si>
    <t>DOBERIE</t>
  </si>
  <si>
    <t xml:space="preserve">MORU </t>
  </si>
  <si>
    <t>MORU</t>
  </si>
  <si>
    <t>I.NAP</t>
  </si>
  <si>
    <t>ILE-NAPOLEON</t>
  </si>
  <si>
    <t>SSTUL</t>
  </si>
  <si>
    <t>SAINTE-TULLE 1</t>
  </si>
  <si>
    <t>MINIM</t>
  </si>
  <si>
    <t>MINIMES</t>
  </si>
  <si>
    <t>(LES)</t>
  </si>
  <si>
    <t>A.NOU</t>
  </si>
  <si>
    <t>ASNIERES-SUR-NOUERE</t>
  </si>
  <si>
    <t>ESPO5</t>
  </si>
  <si>
    <t>ESPONDEILHAN</t>
  </si>
  <si>
    <t>VINCE</t>
  </si>
  <si>
    <t>VINCEY</t>
  </si>
  <si>
    <t>V.VOI</t>
  </si>
  <si>
    <t>VERTE-VOIE</t>
  </si>
  <si>
    <t>CREU5</t>
  </si>
  <si>
    <t>CREUSE (LA)</t>
  </si>
  <si>
    <t>BOUC6</t>
  </si>
  <si>
    <t>BOUCHAUD (LE)</t>
  </si>
  <si>
    <t>(PIPE-LINE SUD-EUROPEEN NO 5)</t>
  </si>
  <si>
    <t>JALIS</t>
  </si>
  <si>
    <t>RDP</t>
  </si>
  <si>
    <t>1AVAL</t>
  </si>
  <si>
    <t>AVALATS(LES)</t>
  </si>
  <si>
    <t>/AMBIALET</t>
  </si>
  <si>
    <t>ARSOT</t>
  </si>
  <si>
    <t>AURAY</t>
  </si>
  <si>
    <t xml:space="preserve">BAUD </t>
  </si>
  <si>
    <t>BAUD</t>
  </si>
  <si>
    <t>RIVAG</t>
  </si>
  <si>
    <t>RIVAGES (LES)</t>
  </si>
  <si>
    <t>AMPE8</t>
  </si>
  <si>
    <t>AMPERE</t>
  </si>
  <si>
    <t>(GAZ ET ELECTRICITE DE GRENOBLE)</t>
  </si>
  <si>
    <t>SSBEN</t>
  </si>
  <si>
    <t>ST-BENOIT</t>
  </si>
  <si>
    <t>MARC8</t>
  </si>
  <si>
    <t>MARCLAN</t>
  </si>
  <si>
    <t xml:space="preserve">AUCH </t>
  </si>
  <si>
    <t>AUCH</t>
  </si>
  <si>
    <t>ESSER</t>
  </si>
  <si>
    <t>ESSERT</t>
  </si>
  <si>
    <t>ANDUZ</t>
  </si>
  <si>
    <t>ANDUZE</t>
  </si>
  <si>
    <t>MILLE</t>
  </si>
  <si>
    <t>MILLERY</t>
  </si>
  <si>
    <t>MTAHU</t>
  </si>
  <si>
    <t>MONTAHUT</t>
  </si>
  <si>
    <t>TREGU</t>
  </si>
  <si>
    <t>TREGUEUX</t>
  </si>
  <si>
    <t xml:space="preserve">LACQ </t>
  </si>
  <si>
    <t>LACQ</t>
  </si>
  <si>
    <t>CAUD5</t>
  </si>
  <si>
    <t>CAUDEBECQUET</t>
  </si>
  <si>
    <t>MAGRE</t>
  </si>
  <si>
    <t>NAVA5</t>
  </si>
  <si>
    <t>NAVAROSSE</t>
  </si>
  <si>
    <t>BELLA</t>
  </si>
  <si>
    <t>BELLAC</t>
  </si>
  <si>
    <t>L.CHA</t>
  </si>
  <si>
    <t>LONG-CHAMP (LE)</t>
  </si>
  <si>
    <t>SOYAU</t>
  </si>
  <si>
    <t>SOYAUX</t>
  </si>
  <si>
    <t>YAINV</t>
  </si>
  <si>
    <t>YAINVILLE</t>
  </si>
  <si>
    <t>G.CAI</t>
  </si>
  <si>
    <t>GROS-CAILLOU</t>
  </si>
  <si>
    <t>MARL8</t>
  </si>
  <si>
    <t>MARLY</t>
  </si>
  <si>
    <t>(U.E.METZ)</t>
  </si>
  <si>
    <t xml:space="preserve">AIX  </t>
  </si>
  <si>
    <t>AIX</t>
  </si>
  <si>
    <t>BAYON</t>
  </si>
  <si>
    <t>BUGEY</t>
  </si>
  <si>
    <t>BUGEY (LE)</t>
  </si>
  <si>
    <t>TAMA5</t>
  </si>
  <si>
    <t>TAMARIS</t>
  </si>
  <si>
    <t>(ACIERIES DU HAUT LANGUEDOC)</t>
  </si>
  <si>
    <t>C.RHO</t>
  </si>
  <si>
    <t>CHATEAUNEUF-DU-RHONE</t>
  </si>
  <si>
    <t>THEIL</t>
  </si>
  <si>
    <t>THEIL (LE)</t>
  </si>
  <si>
    <t>FUSTE</t>
  </si>
  <si>
    <t>FUSTEL</t>
  </si>
  <si>
    <t>TOURN</t>
  </si>
  <si>
    <t>TOURNON</t>
  </si>
  <si>
    <t>SABRA</t>
  </si>
  <si>
    <t>SABRAN</t>
  </si>
  <si>
    <t>CASSA</t>
  </si>
  <si>
    <t>CASSAGNE (LA)</t>
  </si>
  <si>
    <t>VIAUD</t>
  </si>
  <si>
    <t>(U.E. METZ)</t>
  </si>
  <si>
    <t>SEVE5</t>
  </si>
  <si>
    <t>SEVERAC</t>
  </si>
  <si>
    <t>V.ISE</t>
  </si>
  <si>
    <t>VAL-D ISERE</t>
  </si>
  <si>
    <t>SSDIE</t>
  </si>
  <si>
    <t>ST-DIE</t>
  </si>
  <si>
    <t>DONGE</t>
  </si>
  <si>
    <t>DONGES</t>
  </si>
  <si>
    <t>(E.D.F. ET ELF FRANCE A DONGES)</t>
  </si>
  <si>
    <t>COUDE</t>
  </si>
  <si>
    <t>COUDEKERQUE</t>
  </si>
  <si>
    <t xml:space="preserve">CRAN </t>
  </si>
  <si>
    <t>CRAN</t>
  </si>
  <si>
    <t>GRAVE</t>
  </si>
  <si>
    <t>GRAVELINES</t>
  </si>
  <si>
    <t>SAUV7</t>
  </si>
  <si>
    <t>SAUVE</t>
  </si>
  <si>
    <t>HOLQU</t>
  </si>
  <si>
    <t>HOLQUE</t>
  </si>
  <si>
    <t>CAS.S</t>
  </si>
  <si>
    <t>CASTRES-SUD</t>
  </si>
  <si>
    <t>BRENS</t>
  </si>
  <si>
    <t>(C.N.R.)</t>
  </si>
  <si>
    <t>NOORD</t>
  </si>
  <si>
    <t>NOORD (-GRACHT)</t>
  </si>
  <si>
    <t>MIDOU</t>
  </si>
  <si>
    <t>MIDOUR</t>
  </si>
  <si>
    <t>P.BER</t>
  </si>
  <si>
    <t>PETIT-BERNARD</t>
  </si>
  <si>
    <t>LAGUI</t>
  </si>
  <si>
    <t>LAGUIAN</t>
  </si>
  <si>
    <t>MTREA</t>
  </si>
  <si>
    <t>MONTREAL</t>
  </si>
  <si>
    <t>GIGNA</t>
  </si>
  <si>
    <t>GIGNAC</t>
  </si>
  <si>
    <t>L.CE1</t>
  </si>
  <si>
    <t>LAVAL-DE-CERE I</t>
  </si>
  <si>
    <t>VERIN</t>
  </si>
  <si>
    <t>VERINNERIE (LA)</t>
  </si>
  <si>
    <t xml:space="preserve">MERS </t>
  </si>
  <si>
    <t>MERS (ST-GOBAIN DESJONQUERES)</t>
  </si>
  <si>
    <t>CHEV5</t>
  </si>
  <si>
    <t>CHEVIRE</t>
  </si>
  <si>
    <t>OYONN</t>
  </si>
  <si>
    <t>OYONNAX</t>
  </si>
  <si>
    <t>BELLI</t>
  </si>
  <si>
    <t>BELLIGNAT</t>
  </si>
  <si>
    <t>SEVER</t>
  </si>
  <si>
    <t>SEVERAC-LE-CHATEAU</t>
  </si>
  <si>
    <t>VOUJE</t>
  </si>
  <si>
    <t>VOUJEAUCOURT</t>
  </si>
  <si>
    <t>G.LUS</t>
  </si>
  <si>
    <t>GAY-LUSSAC</t>
  </si>
  <si>
    <t>MULHO</t>
  </si>
  <si>
    <t>MULHOUSE</t>
  </si>
  <si>
    <t>SSBR6</t>
  </si>
  <si>
    <t>SAINT-BRICE</t>
  </si>
  <si>
    <t>SSCL5</t>
  </si>
  <si>
    <t>ST-CLAUDE</t>
  </si>
  <si>
    <t>MOREZ</t>
  </si>
  <si>
    <t>CPNI5</t>
  </si>
  <si>
    <t>CHAMPNIERS</t>
  </si>
  <si>
    <t>CHARENTE</t>
  </si>
  <si>
    <t>GUERS</t>
  </si>
  <si>
    <t>GUERSAC</t>
  </si>
  <si>
    <t>SSFOL</t>
  </si>
  <si>
    <t>ST-JEAN-DE-FOLLEVILLE</t>
  </si>
  <si>
    <t>CLERA</t>
  </si>
  <si>
    <t>CLERAC</t>
  </si>
  <si>
    <t>SQUIV</t>
  </si>
  <si>
    <t>SQUIVIDAN</t>
  </si>
  <si>
    <t>BLOCA</t>
  </si>
  <si>
    <t>BLOCAUX</t>
  </si>
  <si>
    <t>B.HAM</t>
  </si>
  <si>
    <t>BASSE-HAM</t>
  </si>
  <si>
    <t>AYDES</t>
  </si>
  <si>
    <t>AYDES (LES)</t>
  </si>
  <si>
    <t>TOUQU</t>
  </si>
  <si>
    <t>TOUQUES</t>
  </si>
  <si>
    <t>BAULE</t>
  </si>
  <si>
    <t>BAULE (LA)</t>
  </si>
  <si>
    <t>P.LAN</t>
  </si>
  <si>
    <t>PAS-DES-LANCIERS</t>
  </si>
  <si>
    <t>CURBA</t>
  </si>
  <si>
    <t>CURBANS</t>
  </si>
  <si>
    <t>VINON</t>
  </si>
  <si>
    <t>REPAI</t>
  </si>
  <si>
    <t>REPAIRE (LE)</t>
  </si>
  <si>
    <t>LAVAU</t>
  </si>
  <si>
    <t>LAVAUD</t>
  </si>
  <si>
    <t>SSCRO</t>
  </si>
  <si>
    <t>STE-CROIX-DU-VERDON</t>
  </si>
  <si>
    <t>HERM5</t>
  </si>
  <si>
    <t>HERMITAGE</t>
  </si>
  <si>
    <t>(L')(SOCIETE BRIDEL)</t>
  </si>
  <si>
    <t>BERG6</t>
  </si>
  <si>
    <t>BERGERAC</t>
  </si>
  <si>
    <t>(NITRO-CELLULOSE)</t>
  </si>
  <si>
    <t xml:space="preserve">BEON </t>
  </si>
  <si>
    <t>BEON</t>
  </si>
  <si>
    <t>COLLO</t>
  </si>
  <si>
    <t>COLLONGES</t>
  </si>
  <si>
    <t>VOSNE</t>
  </si>
  <si>
    <t>SSCOU</t>
  </si>
  <si>
    <t>ST-PIERRE-LA-COUR</t>
  </si>
  <si>
    <t>BAYAR</t>
  </si>
  <si>
    <t>BAYARD</t>
  </si>
  <si>
    <t>CHAM5</t>
  </si>
  <si>
    <t>CHAMOUILLEY</t>
  </si>
  <si>
    <t>(ISOROY)</t>
  </si>
  <si>
    <t>BROUS</t>
  </si>
  <si>
    <t>BROUSSEVAL</t>
  </si>
  <si>
    <t>JUMEA</t>
  </si>
  <si>
    <t>JUMEAUX (LES)</t>
  </si>
  <si>
    <t>B.ROC</t>
  </si>
  <si>
    <t>BAULME-LA-ROCHE</t>
  </si>
  <si>
    <t>MARNA</t>
  </si>
  <si>
    <t>MARNAVAL</t>
  </si>
  <si>
    <t>CAUDE</t>
  </si>
  <si>
    <t>CAUDEAU</t>
  </si>
  <si>
    <t>SSBAR</t>
  </si>
  <si>
    <t>STE-BARBE</t>
  </si>
  <si>
    <t>AUBRE</t>
  </si>
  <si>
    <t>AUBREAUX (LES)</t>
  </si>
  <si>
    <t>CAHO5</t>
  </si>
  <si>
    <t>CAHORS</t>
  </si>
  <si>
    <t>BOLOZ</t>
  </si>
  <si>
    <t>BOLOZON</t>
  </si>
  <si>
    <t>CLAYE</t>
  </si>
  <si>
    <t>CLAYETTE (LA)</t>
  </si>
  <si>
    <t>BONDY</t>
  </si>
  <si>
    <t>MOUT5</t>
  </si>
  <si>
    <t>MOUTHIERS</t>
  </si>
  <si>
    <t>CORD5</t>
  </si>
  <si>
    <t>CORDEMAIS</t>
  </si>
  <si>
    <t>SSRET</t>
  </si>
  <si>
    <t>ST-PERE-EN-RETZ</t>
  </si>
  <si>
    <t>I.VER</t>
  </si>
  <si>
    <t>ILE-VERTE</t>
  </si>
  <si>
    <t>(EDF ET GAZ ET ELECTRICITE DE GRENOBLE)</t>
  </si>
  <si>
    <t>VIZIL</t>
  </si>
  <si>
    <t>VIZILLE</t>
  </si>
  <si>
    <t>L.MOR</t>
  </si>
  <si>
    <t>LAC-MORT</t>
  </si>
  <si>
    <t>RIOUP</t>
  </si>
  <si>
    <t>RIOUPEROUX</t>
  </si>
  <si>
    <t>(ALUMINIUM PECHINEY)</t>
  </si>
  <si>
    <t>BLOTT</t>
  </si>
  <si>
    <t>BLOTTEREAU</t>
  </si>
  <si>
    <t>CHOC5</t>
  </si>
  <si>
    <t>CHOCQUET</t>
  </si>
  <si>
    <t>(PAPETERIES DE L AA)</t>
  </si>
  <si>
    <t>F.ARG</t>
  </si>
  <si>
    <t>FIEF D ARGENT</t>
  </si>
  <si>
    <t>(CIMENTS FRANCAIS A AIRVAULT)</t>
  </si>
  <si>
    <t>MAZE5</t>
  </si>
  <si>
    <t>MAZE</t>
  </si>
  <si>
    <t>(CEGEDUR A ISSOIRE)</t>
  </si>
  <si>
    <t>SSMR5</t>
  </si>
  <si>
    <t>ST-MAURICE DE BEYNOST</t>
  </si>
  <si>
    <t>PAMIE</t>
  </si>
  <si>
    <t>PAMIERS</t>
  </si>
  <si>
    <t>(C.F.F.F.)</t>
  </si>
  <si>
    <t xml:space="preserve">ODET </t>
  </si>
  <si>
    <t>ODET</t>
  </si>
  <si>
    <t>CZTIL</t>
  </si>
  <si>
    <t>COURTILLERE (LA)</t>
  </si>
  <si>
    <t>LAVIL</t>
  </si>
  <si>
    <t>LAVILLEDIEU</t>
  </si>
  <si>
    <t>SAUTI</t>
  </si>
  <si>
    <t>SAUTILLET</t>
  </si>
  <si>
    <t>CHEZY</t>
  </si>
  <si>
    <t>V.COT</t>
  </si>
  <si>
    <t>VILLERS-COTTERET</t>
  </si>
  <si>
    <t>SSLAR</t>
  </si>
  <si>
    <t>ST-LARY</t>
  </si>
  <si>
    <t>MALL5</t>
  </si>
  <si>
    <t>MALLE (LA)</t>
  </si>
  <si>
    <t>(CIMENTS LAFARGE A LA MALLE)</t>
  </si>
  <si>
    <t>SSJOR</t>
  </si>
  <si>
    <t>ST-JORY</t>
  </si>
  <si>
    <t>ROURE</t>
  </si>
  <si>
    <t>ESTR5</t>
  </si>
  <si>
    <t>ESTREES</t>
  </si>
  <si>
    <t>GINES</t>
  </si>
  <si>
    <t>GINESTOUS</t>
  </si>
  <si>
    <t>LUGRA</t>
  </si>
  <si>
    <t>MEYZI</t>
  </si>
  <si>
    <t>MEYZIEU</t>
  </si>
  <si>
    <t>P.ARC</t>
  </si>
  <si>
    <t>PONT-DE-L ARCHE</t>
  </si>
  <si>
    <t>TOUVR</t>
  </si>
  <si>
    <t>TOUVRE</t>
  </si>
  <si>
    <t>PTFAV</t>
  </si>
  <si>
    <t>PONTFAVERGER</t>
  </si>
  <si>
    <t>LOGEL</t>
  </si>
  <si>
    <t>LOGELBACH</t>
  </si>
  <si>
    <t>P.RH5</t>
  </si>
  <si>
    <t>PEC-RHIN</t>
  </si>
  <si>
    <t>(STE POTASSE ENGRAIS CHIM.A OTTMARSHEIM)</t>
  </si>
  <si>
    <t>SETE</t>
  </si>
  <si>
    <t>TOURY</t>
  </si>
  <si>
    <t>(SICA PITHIVIERS+SUCRERIE)</t>
  </si>
  <si>
    <t>PERSA</t>
  </si>
  <si>
    <t>PERSAN</t>
  </si>
  <si>
    <t>SSMED</t>
  </si>
  <si>
    <t>ST-MEDARD</t>
  </si>
  <si>
    <t>(S.N.P.E.)</t>
  </si>
  <si>
    <t>AUZER</t>
  </si>
  <si>
    <t>AUZERETTE</t>
  </si>
  <si>
    <t>PERRI</t>
  </si>
  <si>
    <t>PERRIGNY</t>
  </si>
  <si>
    <t xml:space="preserve">ROM  </t>
  </si>
  <si>
    <t>ROM</t>
  </si>
  <si>
    <t>(SNCF)</t>
  </si>
  <si>
    <t xml:space="preserve">CIZE </t>
  </si>
  <si>
    <t>CIZE</t>
  </si>
  <si>
    <t>B.GUI</t>
  </si>
  <si>
    <t>BOIS-GUILLAUME</t>
  </si>
  <si>
    <t>SSEST</t>
  </si>
  <si>
    <t>ST-ESTEVE</t>
  </si>
  <si>
    <t>KERBA</t>
  </si>
  <si>
    <t>KERBACH</t>
  </si>
  <si>
    <t>ARGEN</t>
  </si>
  <si>
    <t>ARGENTIERE (L)</t>
  </si>
  <si>
    <t>BORD6</t>
  </si>
  <si>
    <t>BORDES</t>
  </si>
  <si>
    <t>(TURBOMECA)</t>
  </si>
  <si>
    <t>CPVAN</t>
  </si>
  <si>
    <t>CHAMPVANS</t>
  </si>
  <si>
    <t>GAUGL</t>
  </si>
  <si>
    <t>GAUGLIN</t>
  </si>
  <si>
    <t>GENIS</t>
  </si>
  <si>
    <t>GENISSIAT</t>
  </si>
  <si>
    <t>ETAUL</t>
  </si>
  <si>
    <t>ETAULIERS</t>
  </si>
  <si>
    <t>(REGIE DE LA GIRONDE)</t>
  </si>
  <si>
    <t>P.AND</t>
  </si>
  <si>
    <t>PRAZ-ST-ANDRE</t>
  </si>
  <si>
    <t>REMIR</t>
  </si>
  <si>
    <t>REMIREMONT</t>
  </si>
  <si>
    <t>DURRE</t>
  </si>
  <si>
    <t>DURRE (LA)</t>
  </si>
  <si>
    <t>PEU.N</t>
  </si>
  <si>
    <t>PEUGEOT-NORD</t>
  </si>
  <si>
    <t>(STE AUTOMOBILES PEUGEOT A SOCHAUX)</t>
  </si>
  <si>
    <t>P.TER</t>
  </si>
  <si>
    <t>POIX-TERRON</t>
  </si>
  <si>
    <t>TARBE</t>
  </si>
  <si>
    <t>tarbe</t>
  </si>
  <si>
    <t>(ALSTHOM A SEMEAC)</t>
  </si>
  <si>
    <t>ALGER</t>
  </si>
  <si>
    <t>P.HAL</t>
  </si>
  <si>
    <t>PLACE-DES-HALLES</t>
  </si>
  <si>
    <t>PLESS</t>
  </si>
  <si>
    <t>PLESSES (LES)</t>
  </si>
  <si>
    <t>LONG7</t>
  </si>
  <si>
    <t>LONGEVILLE</t>
  </si>
  <si>
    <t>CHABR</t>
  </si>
  <si>
    <t>CHABRILLAN</t>
  </si>
  <si>
    <t>SIRMI</t>
  </si>
  <si>
    <t>SIRMIERE</t>
  </si>
  <si>
    <t>BETJA</t>
  </si>
  <si>
    <t>BETJANOT</t>
  </si>
  <si>
    <t>(LE COMMUNAL EST-OUEST)</t>
  </si>
  <si>
    <t>GRUES</t>
  </si>
  <si>
    <t>GRUES (LES)</t>
  </si>
  <si>
    <t>NOURO</t>
  </si>
  <si>
    <t>NOUROTTES</t>
  </si>
  <si>
    <t>P.FOR</t>
  </si>
  <si>
    <t>PETITE FORET</t>
  </si>
  <si>
    <t>BRILL</t>
  </si>
  <si>
    <t>BRILLANNE (LA)</t>
  </si>
  <si>
    <t>TRINI</t>
  </si>
  <si>
    <t>TRINITE (LA)</t>
  </si>
  <si>
    <t>C.QUE</t>
  </si>
  <si>
    <t>CHATEAU-QUEYRAS</t>
  </si>
  <si>
    <t>LIMAN</t>
  </si>
  <si>
    <t>LIMANS</t>
  </si>
  <si>
    <t>SSJUN</t>
  </si>
  <si>
    <t>ST-JUNIEN</t>
  </si>
  <si>
    <t>IRANG</t>
  </si>
  <si>
    <t>IRANGER (L)</t>
  </si>
  <si>
    <t>ONDES</t>
  </si>
  <si>
    <t xml:space="preserve">DAUX </t>
  </si>
  <si>
    <t>DAUX</t>
  </si>
  <si>
    <t>VERFE</t>
  </si>
  <si>
    <t>VERFEIL</t>
  </si>
  <si>
    <t>SAINN</t>
  </si>
  <si>
    <t>SAINNEVILLE</t>
  </si>
  <si>
    <t>HAVR5</t>
  </si>
  <si>
    <t>HAVRE (LE)</t>
  </si>
  <si>
    <t>(POSTE)</t>
  </si>
  <si>
    <t>HAVRE</t>
  </si>
  <si>
    <t>M.CAM</t>
  </si>
  <si>
    <t>MAL CAMPEE (LA)</t>
  </si>
  <si>
    <t>.EICH</t>
  </si>
  <si>
    <t>EICHSTETTEN</t>
  </si>
  <si>
    <t>(ALLEMAGNE)</t>
  </si>
  <si>
    <t>ENTRA</t>
  </si>
  <si>
    <t>ENTRAIGUES</t>
  </si>
  <si>
    <t>AIGRE</t>
  </si>
  <si>
    <t>M.HER</t>
  </si>
  <si>
    <t>MOTHE-ST-HERAY (LA)</t>
  </si>
  <si>
    <t>(REGIE SOREGIES DE SEVRES)</t>
  </si>
  <si>
    <t>P.BO8</t>
  </si>
  <si>
    <t>PETIT-BOULAY</t>
  </si>
  <si>
    <t>(WESTFALEN)</t>
  </si>
  <si>
    <t>PORT6</t>
  </si>
  <si>
    <t>PORTILLON</t>
  </si>
  <si>
    <t>MADIE</t>
  </si>
  <si>
    <t>MADIERES</t>
  </si>
  <si>
    <t>VALBO</t>
  </si>
  <si>
    <t>VALBONNE</t>
  </si>
  <si>
    <t>BRETA</t>
  </si>
  <si>
    <t>BRETAGNE</t>
  </si>
  <si>
    <t>(D ARMAGNAC)</t>
  </si>
  <si>
    <t>1ALBI</t>
  </si>
  <si>
    <t>ALBIES</t>
  </si>
  <si>
    <t>(TALC DE LUZENAC) /LUZENAC 20KV</t>
  </si>
  <si>
    <t>RIGNA</t>
  </si>
  <si>
    <t>RIGNAC</t>
  </si>
  <si>
    <t>ALTEN</t>
  </si>
  <si>
    <t>ALTENSTADT</t>
  </si>
  <si>
    <t>SSRIE</t>
  </si>
  <si>
    <t>ST-HILAIRE-DE-RIEZ</t>
  </si>
  <si>
    <t>AIRME</t>
  </si>
  <si>
    <t>AIRMESNIL</t>
  </si>
  <si>
    <t>( AIR LIQUIDE AU BLANC-MESNIL )</t>
  </si>
  <si>
    <t>ERSTE</t>
  </si>
  <si>
    <t>ERSTEIN</t>
  </si>
  <si>
    <t>ASSIE</t>
  </si>
  <si>
    <t>ASSIER</t>
  </si>
  <si>
    <t>LECTO</t>
  </si>
  <si>
    <t>LECTOURE</t>
  </si>
  <si>
    <t>LAVA2</t>
  </si>
  <si>
    <t>LAVAUR II</t>
  </si>
  <si>
    <t>ROSTR</t>
  </si>
  <si>
    <t>ROSTRENEN</t>
  </si>
  <si>
    <t>LOGES</t>
  </si>
  <si>
    <t>LOGES (LES)</t>
  </si>
  <si>
    <t>HARGE</t>
  </si>
  <si>
    <t>HARGEVILLE</t>
  </si>
  <si>
    <t>(ELF-FRANCE STATION DE POMPAGE NO 4)</t>
  </si>
  <si>
    <t>LIVAR</t>
  </si>
  <si>
    <t>LIVAROT</t>
  </si>
  <si>
    <t>BISSO</t>
  </si>
  <si>
    <t>BISSORTE</t>
  </si>
  <si>
    <t>ANCEN</t>
  </si>
  <si>
    <t>ANCENIS</t>
  </si>
  <si>
    <t>RONCI</t>
  </si>
  <si>
    <t>RONCIERE (LA)</t>
  </si>
  <si>
    <t>PRION</t>
  </si>
  <si>
    <t>PRIONNET</t>
  </si>
  <si>
    <t>(ITER)</t>
  </si>
  <si>
    <t>JONAG</t>
  </si>
  <si>
    <t>JONAGE (FORMATION)</t>
  </si>
  <si>
    <t>C.MER</t>
  </si>
  <si>
    <t>CAGNES-SUR-MER</t>
  </si>
  <si>
    <t>ROUS5</t>
  </si>
  <si>
    <t>ROUSSET</t>
  </si>
  <si>
    <t>LACAN</t>
  </si>
  <si>
    <t>LACANAU</t>
  </si>
  <si>
    <t>HOURT</t>
  </si>
  <si>
    <t>HOURTIN</t>
  </si>
  <si>
    <t>ANGRE</t>
  </si>
  <si>
    <t>ANGRESSE</t>
  </si>
  <si>
    <t>BREJO</t>
  </si>
  <si>
    <t>BREJOU (LE)</t>
  </si>
  <si>
    <t xml:space="preserve">RIOU </t>
  </si>
  <si>
    <t>RIOU</t>
  </si>
  <si>
    <t>VERNA</t>
  </si>
  <si>
    <t>VERNAYS (LES)</t>
  </si>
  <si>
    <t>(PECHINEY ELECTROMETALLURGIE)</t>
  </si>
  <si>
    <t>AMELE</t>
  </si>
  <si>
    <t>AMELECOURT</t>
  </si>
  <si>
    <t>(CHATEAU-SALINS)</t>
  </si>
  <si>
    <t>COATA</t>
  </si>
  <si>
    <t>COATAUDON</t>
  </si>
  <si>
    <t>RONCH</t>
  </si>
  <si>
    <t>RONCHAMP</t>
  </si>
  <si>
    <t xml:space="preserve">RELE </t>
  </si>
  <si>
    <t>RELE</t>
  </si>
  <si>
    <t>THIOU</t>
  </si>
  <si>
    <t>THIOU (LE)</t>
  </si>
  <si>
    <t>(STE NOUVELLE DE ROULEMENTS A ANNECY)</t>
  </si>
  <si>
    <t>MOUGU</t>
  </si>
  <si>
    <t>MOUGUERRE</t>
  </si>
  <si>
    <t>SARRA</t>
  </si>
  <si>
    <t>SARRANS</t>
  </si>
  <si>
    <t>MORTE</t>
  </si>
  <si>
    <t>MORTEMER</t>
  </si>
  <si>
    <t>(AIR-LIQUIDE A SANDOUVILLE)</t>
  </si>
  <si>
    <t>B.TOL</t>
  </si>
  <si>
    <t>BOIS-TOLLOT</t>
  </si>
  <si>
    <t>PRAD5</t>
  </si>
  <si>
    <t>PRADE (LA)</t>
  </si>
  <si>
    <t>SENOZ</t>
  </si>
  <si>
    <t>SENOZAN</t>
  </si>
  <si>
    <t>MIST5</t>
  </si>
  <si>
    <t>MISTROU</t>
  </si>
  <si>
    <t>C.VE5</t>
  </si>
  <si>
    <t>CROIX-VERTE (LA)</t>
  </si>
  <si>
    <t>(EDF EN)</t>
  </si>
  <si>
    <t>FLEVI</t>
  </si>
  <si>
    <t>FLEVILLE</t>
  </si>
  <si>
    <t>HYERE</t>
  </si>
  <si>
    <t>HYERES</t>
  </si>
  <si>
    <t>jul</t>
  </si>
  <si>
    <t>SAINT</t>
  </si>
  <si>
    <t>SAINTES</t>
  </si>
  <si>
    <t>PREGU</t>
  </si>
  <si>
    <t>PREGUILLAC</t>
  </si>
  <si>
    <t>MERIG</t>
  </si>
  <si>
    <t>MERIGNAC</t>
  </si>
  <si>
    <t>M.JUL</t>
  </si>
  <si>
    <t>MOTTE-JULIENNE (LA)</t>
  </si>
  <si>
    <t>T.NOI</t>
  </si>
  <si>
    <t>TERRES-NOIRES</t>
  </si>
  <si>
    <t>SULAU</t>
  </si>
  <si>
    <t>SULAUZE</t>
  </si>
  <si>
    <t>AVIG5</t>
  </si>
  <si>
    <t>AVIGNONET</t>
  </si>
  <si>
    <t>HOSTE</t>
  </si>
  <si>
    <t>HOSTENS</t>
  </si>
  <si>
    <t>J.BRU</t>
  </si>
  <si>
    <t>JEAN BRUNHES</t>
  </si>
  <si>
    <t>FACTU</t>
  </si>
  <si>
    <t>FACTURE</t>
  </si>
  <si>
    <t>PATUR</t>
  </si>
  <si>
    <t>PATURAL</t>
  </si>
  <si>
    <t>BELIE</t>
  </si>
  <si>
    <t>BELIET</t>
  </si>
  <si>
    <t>C.HIN</t>
  </si>
  <si>
    <t>CROIX-D HINS</t>
  </si>
  <si>
    <t>GOUR6</t>
  </si>
  <si>
    <t>GOURDON</t>
  </si>
  <si>
    <t>(SOUS-STATION S.N.C.F)</t>
  </si>
  <si>
    <t xml:space="preserve">BARP </t>
  </si>
  <si>
    <t>BARP (LE)</t>
  </si>
  <si>
    <t>VOIRO</t>
  </si>
  <si>
    <t>VOIRON</t>
  </si>
  <si>
    <t>CLAVA</t>
  </si>
  <si>
    <t>CLAVAUX (LES)</t>
  </si>
  <si>
    <t>(EDF)</t>
  </si>
  <si>
    <t>TORCY</t>
  </si>
  <si>
    <t>(CEPIA )</t>
  </si>
  <si>
    <t>PFAFF</t>
  </si>
  <si>
    <t>PFAFFENHOFFEN</t>
  </si>
  <si>
    <t>BILLA</t>
  </si>
  <si>
    <t>BILLANCOURT</t>
  </si>
  <si>
    <t>LUXEU</t>
  </si>
  <si>
    <t>LUXEUIL</t>
  </si>
  <si>
    <t>BORNY</t>
  </si>
  <si>
    <t>ESPAL</t>
  </si>
  <si>
    <t>ESPALUNGUE</t>
  </si>
  <si>
    <t>(SFMV)</t>
  </si>
  <si>
    <t>LC</t>
  </si>
  <si>
    <t>CLIMA</t>
  </si>
  <si>
    <t>CLIMADEF</t>
  </si>
  <si>
    <t>BROTT</t>
  </si>
  <si>
    <t>BROTTEAUX</t>
  </si>
  <si>
    <t>MIRAI</t>
  </si>
  <si>
    <t>MIRAIL (LE)</t>
  </si>
  <si>
    <t>P.TEM</t>
  </si>
  <si>
    <t>PORT-DU-TEMPLE</t>
  </si>
  <si>
    <t>RISCL</t>
  </si>
  <si>
    <t>RISCLE</t>
  </si>
  <si>
    <t>AIGUE</t>
  </si>
  <si>
    <t>AIGUEBELLE</t>
  </si>
  <si>
    <t>MARA5</t>
  </si>
  <si>
    <t>MARAIS</t>
  </si>
  <si>
    <t>(ASCOMETAL AU MARAIS)</t>
  </si>
  <si>
    <t>CORD6</t>
  </si>
  <si>
    <t>CORDES</t>
  </si>
  <si>
    <t>E.RHO</t>
  </si>
  <si>
    <t>ETOILE-SUR-RHONE</t>
  </si>
  <si>
    <t>TRI.P</t>
  </si>
  <si>
    <t>TRICASTIN-POSTE (LE)</t>
  </si>
  <si>
    <t>(E.D.F. ET EURODIF)</t>
  </si>
  <si>
    <t>BERG9</t>
  </si>
  <si>
    <t>BERGE</t>
  </si>
  <si>
    <t>GONCO</t>
  </si>
  <si>
    <t>GONCOURT</t>
  </si>
  <si>
    <t>COULA</t>
  </si>
  <si>
    <t>COULANGE</t>
  </si>
  <si>
    <t>MARIG</t>
  </si>
  <si>
    <t>MARIGNAC</t>
  </si>
  <si>
    <t>(PECHINEY EL.METALLURGIE A MARIGNAC)</t>
  </si>
  <si>
    <t>1VLEJ</t>
  </si>
  <si>
    <t>VILLEJOUBERT /1ZVLE 30KV</t>
  </si>
  <si>
    <t>A.COM</t>
  </si>
  <si>
    <t>AVESNES-LE-COMTE</t>
  </si>
  <si>
    <t xml:space="preserve">ANNA </t>
  </si>
  <si>
    <t>ANNA</t>
  </si>
  <si>
    <t>SSVI6</t>
  </si>
  <si>
    <t>ST-MARTIN-LE-VIEUX</t>
  </si>
  <si>
    <t>PLAUD</t>
  </si>
  <si>
    <t>ROUS6</t>
  </si>
  <si>
    <t>ROUSSINES</t>
  </si>
  <si>
    <t xml:space="preserve">AGE  </t>
  </si>
  <si>
    <t>AGE (L )</t>
  </si>
  <si>
    <t>EMBRU</t>
  </si>
  <si>
    <t>EMBRUN</t>
  </si>
  <si>
    <t>QUINS</t>
  </si>
  <si>
    <t>QUINSON</t>
  </si>
  <si>
    <t>TREIG</t>
  </si>
  <si>
    <t>TREIGNAC</t>
  </si>
  <si>
    <t>DIGNE</t>
  </si>
  <si>
    <t>VEYTI</t>
  </si>
  <si>
    <t>VEYTISOU (LA)</t>
  </si>
  <si>
    <t>BXMON</t>
  </si>
  <si>
    <t>BEAUMONT (BEAUMONT-DE-PERTUIS)</t>
  </si>
  <si>
    <t>(BEAUMONT-DE-PERTUIS)</t>
  </si>
  <si>
    <t>MIRA6</t>
  </si>
  <si>
    <t>CHARE</t>
  </si>
  <si>
    <t>CHARENTON</t>
  </si>
  <si>
    <t>MIRAM</t>
  </si>
  <si>
    <t>BOUTR</t>
  </si>
  <si>
    <t>BOUTRE</t>
  </si>
  <si>
    <t>I.NAN</t>
  </si>
  <si>
    <t>ILE-DE-NANTES</t>
  </si>
  <si>
    <t>PEU.S</t>
  </si>
  <si>
    <t>PEUGEOT-SUD</t>
  </si>
  <si>
    <t>LANDE</t>
  </si>
  <si>
    <t>LANDERNEAU</t>
  </si>
  <si>
    <t>HESIN</t>
  </si>
  <si>
    <t>HESINGUE</t>
  </si>
  <si>
    <t>EBM (ELEKTRA - BIRSECK)</t>
  </si>
  <si>
    <t>SSTER</t>
  </si>
  <si>
    <t>ST-MARTIN-DU-TERTRE</t>
  </si>
  <si>
    <t>DOGNE</t>
  </si>
  <si>
    <t>DOGNEVILLE</t>
  </si>
  <si>
    <t>PUTTE</t>
  </si>
  <si>
    <t>PUTTELANGE</t>
  </si>
  <si>
    <t>VALLE</t>
  </si>
  <si>
    <t>VALLEE (LA)</t>
  </si>
  <si>
    <t>SSPAZ</t>
  </si>
  <si>
    <t>STE-PAZANNE</t>
  </si>
  <si>
    <t>OTTMA</t>
  </si>
  <si>
    <t>OTTMARSHEIM</t>
  </si>
  <si>
    <t>SSCYR</t>
  </si>
  <si>
    <t>SAINT-CYR SUR MER</t>
  </si>
  <si>
    <t>BXSOL</t>
  </si>
  <si>
    <t>BEAUSOLEIL</t>
  </si>
  <si>
    <t>CHAN6</t>
  </si>
  <si>
    <t>CHANCENAY</t>
  </si>
  <si>
    <t>MIEGE</t>
  </si>
  <si>
    <t>MIEGEBAT</t>
  </si>
  <si>
    <t>NIME6</t>
  </si>
  <si>
    <t>NIMES</t>
  </si>
  <si>
    <t>BORD5</t>
  </si>
  <si>
    <t>ARIEGE</t>
  </si>
  <si>
    <t>LABOU</t>
  </si>
  <si>
    <t>LABOUHEYRE</t>
  </si>
  <si>
    <t xml:space="preserve">DAX  </t>
  </si>
  <si>
    <t>DAX</t>
  </si>
  <si>
    <t>TUILI</t>
  </si>
  <si>
    <t>TUILIERES</t>
  </si>
  <si>
    <t>SSDAX</t>
  </si>
  <si>
    <t>ST-PAUL-LES-DAX</t>
  </si>
  <si>
    <t>SOUST</t>
  </si>
  <si>
    <t>SOUSTONS</t>
  </si>
  <si>
    <t>VLEJU</t>
  </si>
  <si>
    <t>VILLEJUST</t>
  </si>
  <si>
    <t>MASSI</t>
  </si>
  <si>
    <t>MASSIAC</t>
  </si>
  <si>
    <t>B.DUR</t>
  </si>
  <si>
    <t>BOIS-DURAND</t>
  </si>
  <si>
    <t>HIRSO</t>
  </si>
  <si>
    <t>HIRSON</t>
  </si>
  <si>
    <t>CAPEL</t>
  </si>
  <si>
    <t>CAPELLE (LA)</t>
  </si>
  <si>
    <t>SSJEA</t>
  </si>
  <si>
    <t>ST-JEAN</t>
  </si>
  <si>
    <t xml:space="preserve">LAON </t>
  </si>
  <si>
    <t>LAON</t>
  </si>
  <si>
    <t>GAUC5</t>
  </si>
  <si>
    <t>GAUCHY</t>
  </si>
  <si>
    <t>SARSA</t>
  </si>
  <si>
    <t>SARSAN</t>
  </si>
  <si>
    <t>NOYAL</t>
  </si>
  <si>
    <t>NOYALES</t>
  </si>
  <si>
    <t>LUSSA</t>
  </si>
  <si>
    <t>LUSSAGNET</t>
  </si>
  <si>
    <t>(STE NLE DES PETROLES D AQUITAINE)</t>
  </si>
  <si>
    <t>LIESS</t>
  </si>
  <si>
    <t>LIESSE</t>
  </si>
  <si>
    <t>CHAND</t>
  </si>
  <si>
    <t>CHANDIEU</t>
  </si>
  <si>
    <t>C.NEY</t>
  </si>
  <si>
    <t>CROIX-DE-NEYRAT</t>
  </si>
  <si>
    <t>MTDAU</t>
  </si>
  <si>
    <t>MONTDAUPHIN</t>
  </si>
  <si>
    <t>DESCH</t>
  </si>
  <si>
    <t>DESCHAMPS</t>
  </si>
  <si>
    <t>THEZI</t>
  </si>
  <si>
    <t>THEZIERS</t>
  </si>
  <si>
    <t>BUQUE</t>
  </si>
  <si>
    <t>BUQUET</t>
  </si>
  <si>
    <t>BENAU</t>
  </si>
  <si>
    <t>BENAUGE</t>
  </si>
  <si>
    <t>MANO5</t>
  </si>
  <si>
    <t>MANOISE</t>
  </si>
  <si>
    <t>TINTE</t>
  </si>
  <si>
    <t>TINTENIAC</t>
  </si>
  <si>
    <t>MESNA</t>
  </si>
  <si>
    <t>MESNAY</t>
  </si>
  <si>
    <t>RIVIE</t>
  </si>
  <si>
    <t>RIVIERE (LA)</t>
  </si>
  <si>
    <t>MEYLA</t>
  </si>
  <si>
    <t>MEYLAN</t>
  </si>
  <si>
    <t>SANCE</t>
  </si>
  <si>
    <t>SANCERRE</t>
  </si>
  <si>
    <t>I.DOD</t>
  </si>
  <si>
    <t>ISLE-EN-DODON (L)</t>
  </si>
  <si>
    <t>GORGE</t>
  </si>
  <si>
    <t>GORGES (LES)</t>
  </si>
  <si>
    <t>(VERTARIS)</t>
  </si>
  <si>
    <t>BESS6</t>
  </si>
  <si>
    <t>BESSANGES</t>
  </si>
  <si>
    <t>BESSA</t>
  </si>
  <si>
    <t>FTPIN</t>
  </si>
  <si>
    <t>FONTPINQUET</t>
  </si>
  <si>
    <t>SSEUL</t>
  </si>
  <si>
    <t>STE EULALIE</t>
  </si>
  <si>
    <t>PELIS</t>
  </si>
  <si>
    <t>PELISSIER</t>
  </si>
  <si>
    <t>BECHE</t>
  </si>
  <si>
    <t>THERA</t>
  </si>
  <si>
    <t>THERAIN</t>
  </si>
  <si>
    <t>(ZONE INDUS.DE BEAUVAIS)</t>
  </si>
  <si>
    <t xml:space="preserve">PAU  </t>
  </si>
  <si>
    <t>PAU</t>
  </si>
  <si>
    <t>BIZAN</t>
  </si>
  <si>
    <t>BIZANOS</t>
  </si>
  <si>
    <t>LUZI1</t>
  </si>
  <si>
    <t>LUZIERES I</t>
  </si>
  <si>
    <t>SSALB</t>
  </si>
  <si>
    <t>ST-ALBAN</t>
  </si>
  <si>
    <t>VLEMU</t>
  </si>
  <si>
    <t>VILLEMUR</t>
  </si>
  <si>
    <t>SEMIN</t>
  </si>
  <si>
    <t>SEMINAIRE</t>
  </si>
  <si>
    <t>SAULA</t>
  </si>
  <si>
    <t>SAULAIE (LA)</t>
  </si>
  <si>
    <t>SEVEN</t>
  </si>
  <si>
    <t>SEVENANS</t>
  </si>
  <si>
    <t>(PIPE-LINE SUD-EUROPEEN NO 6A)</t>
  </si>
  <si>
    <t>BXBOU</t>
  </si>
  <si>
    <t>BEAUBOURG</t>
  </si>
  <si>
    <t>WATTR</t>
  </si>
  <si>
    <t>WATTRELOS</t>
  </si>
  <si>
    <t>ROUZE</t>
  </si>
  <si>
    <t>GRACI</t>
  </si>
  <si>
    <t>GRACIEUSE</t>
  </si>
  <si>
    <t>GUERL</t>
  </si>
  <si>
    <t>GUERLEDAN</t>
  </si>
  <si>
    <t>BESSE</t>
  </si>
  <si>
    <t>BESSEGES</t>
  </si>
  <si>
    <t>LOCMA</t>
  </si>
  <si>
    <t>LOCMALO</t>
  </si>
  <si>
    <t>ARGIE</t>
  </si>
  <si>
    <t>ARGIESANS</t>
  </si>
  <si>
    <t>FOYAU</t>
  </si>
  <si>
    <t>FOYAUX</t>
  </si>
  <si>
    <t>SOLES</t>
  </si>
  <si>
    <t>SOLESMES</t>
  </si>
  <si>
    <t>NANT5</t>
  </si>
  <si>
    <t>NANTET</t>
  </si>
  <si>
    <t xml:space="preserve">ALB  </t>
  </si>
  <si>
    <t>A.L.B.</t>
  </si>
  <si>
    <t>S.DEN</t>
  </si>
  <si>
    <t>SEPT-DENIERS</t>
  </si>
  <si>
    <t>SINCE</t>
  </si>
  <si>
    <t>SINCENY</t>
  </si>
  <si>
    <t>SETIE</t>
  </si>
  <si>
    <t>SETIER</t>
  </si>
  <si>
    <t>RIBEM</t>
  </si>
  <si>
    <t>RIBEMONT</t>
  </si>
  <si>
    <t>LONG4</t>
  </si>
  <si>
    <t>LONGCHAMP</t>
  </si>
  <si>
    <t>CXMO5</t>
  </si>
  <si>
    <t>CHAUMONT</t>
  </si>
  <si>
    <t>PINON</t>
  </si>
  <si>
    <t>AVRON</t>
  </si>
  <si>
    <t>SOISS</t>
  </si>
  <si>
    <t>SOISSONS</t>
  </si>
  <si>
    <t>LOURD</t>
  </si>
  <si>
    <t>LOURDES</t>
  </si>
  <si>
    <t>P.RO5</t>
  </si>
  <si>
    <t>PEAGE-DE-ROUSSILLON</t>
  </si>
  <si>
    <t>(RHONE POULENC CHIMIE BASE)</t>
  </si>
  <si>
    <t>PLOUA</t>
  </si>
  <si>
    <t>PLOUAY</t>
  </si>
  <si>
    <t>FOLIE</t>
  </si>
  <si>
    <t>FOLIES</t>
  </si>
  <si>
    <t>FLAMA</t>
  </si>
  <si>
    <t>FLAMANVILLE</t>
  </si>
  <si>
    <t>P.PAI</t>
  </si>
  <si>
    <t>PRE-EN-PAIL</t>
  </si>
  <si>
    <t>LALIN</t>
  </si>
  <si>
    <t>LALINDE</t>
  </si>
  <si>
    <t>GLAIR</t>
  </si>
  <si>
    <t>GLAIRE (LA)</t>
  </si>
  <si>
    <t>(STATION DE POMPAGE)</t>
  </si>
  <si>
    <t>TOUR6</t>
  </si>
  <si>
    <t>TOURNAY</t>
  </si>
  <si>
    <t>PAUI5</t>
  </si>
  <si>
    <t>PAUILLAC</t>
  </si>
  <si>
    <t>NENEZ</t>
  </si>
  <si>
    <t>PALUN</t>
  </si>
  <si>
    <t>PALUN (LA)</t>
  </si>
  <si>
    <t>(E.D.F ET H.B.C.M.)</t>
  </si>
  <si>
    <t>BARCE</t>
  </si>
  <si>
    <t>BARCELONNETTE</t>
  </si>
  <si>
    <t>K.LEL</t>
  </si>
  <si>
    <t>KELLER-LELEUX</t>
  </si>
  <si>
    <t>(A LAUDUN)</t>
  </si>
  <si>
    <t>MANSA</t>
  </si>
  <si>
    <t>MANSAT</t>
  </si>
  <si>
    <t>MAURE</t>
  </si>
  <si>
    <t>MAUREIX (LE)</t>
  </si>
  <si>
    <t>C.CAD</t>
  </si>
  <si>
    <t>CROIX-CADET</t>
  </si>
  <si>
    <t>EPERN</t>
  </si>
  <si>
    <t>EPERNAY</t>
  </si>
  <si>
    <t>SSRAP</t>
  </si>
  <si>
    <t>ST-RAPHAEL</t>
  </si>
  <si>
    <t>SAISS</t>
  </si>
  <si>
    <t>SAISSE (LA)</t>
  </si>
  <si>
    <t>BUSSU</t>
  </si>
  <si>
    <t>BUSSUREL</t>
  </si>
  <si>
    <t>BRICH</t>
  </si>
  <si>
    <t>BRICHE (LA)</t>
  </si>
  <si>
    <t>CTLUS</t>
  </si>
  <si>
    <t>CHATELUS</t>
  </si>
  <si>
    <t>F.MON</t>
  </si>
  <si>
    <t>FAUX-LA-MONTAGNE</t>
  </si>
  <si>
    <t>D.PAL</t>
  </si>
  <si>
    <t>DUN LE PALESTEL</t>
  </si>
  <si>
    <t>BXBRE</t>
  </si>
  <si>
    <t>BEAUBREUIL</t>
  </si>
  <si>
    <t>PALAI</t>
  </si>
  <si>
    <t>PALAIS (LE)</t>
  </si>
  <si>
    <t>AUREN</t>
  </si>
  <si>
    <t>AURENCE (L )</t>
  </si>
  <si>
    <t>SSMCE</t>
  </si>
  <si>
    <t>ST-MARCEL</t>
  </si>
  <si>
    <t>RIVI6</t>
  </si>
  <si>
    <t>RIVIERES</t>
  </si>
  <si>
    <t>MERCI</t>
  </si>
  <si>
    <t>MERCIERS (LES)</t>
  </si>
  <si>
    <t>(ACIERS D ALLEVARD)</t>
  </si>
  <si>
    <t>GIVET</t>
  </si>
  <si>
    <t>RICH5</t>
  </si>
  <si>
    <t>RICHEBOURG</t>
  </si>
  <si>
    <t>TAVAU</t>
  </si>
  <si>
    <t>TAVAUX</t>
  </si>
  <si>
    <t>(STE SOLVAY A TAVAUX)</t>
  </si>
  <si>
    <t>DENAI</t>
  </si>
  <si>
    <t>DENAIN</t>
  </si>
  <si>
    <t>CPDIV</t>
  </si>
  <si>
    <t>CHAMPDIVERS</t>
  </si>
  <si>
    <t>SALBR</t>
  </si>
  <si>
    <t>SALBRIS</t>
  </si>
  <si>
    <t>CODOL</t>
  </si>
  <si>
    <t>CODOLET</t>
  </si>
  <si>
    <t>(CENTRACO)</t>
  </si>
  <si>
    <t>MARIA</t>
  </si>
  <si>
    <t>MARIANNE</t>
  </si>
  <si>
    <t>(AGA-FRANCE)</t>
  </si>
  <si>
    <t>CZLIS</t>
  </si>
  <si>
    <t>COURLIS</t>
  </si>
  <si>
    <t>(ERAMET SLN)</t>
  </si>
  <si>
    <t>BOIST</t>
  </si>
  <si>
    <t>BOISTHOREL</t>
  </si>
  <si>
    <t>(TREFIMETEAUX)</t>
  </si>
  <si>
    <t>VOLVI</t>
  </si>
  <si>
    <t>VOLVIC</t>
  </si>
  <si>
    <t>M.GOU</t>
  </si>
  <si>
    <t>MAS-DE-GOUIN</t>
  </si>
  <si>
    <t>VEYNE</t>
  </si>
  <si>
    <t>VEYNES</t>
  </si>
  <si>
    <t>MANEG</t>
  </si>
  <si>
    <t>MANEGUEN</t>
  </si>
  <si>
    <t>(E.D.F. ET S.B.F.M.)</t>
  </si>
  <si>
    <t>AMARG</t>
  </si>
  <si>
    <t>AMARGUE</t>
  </si>
  <si>
    <t>A.BAI</t>
  </si>
  <si>
    <t>AIX-LES-BAINS</t>
  </si>
  <si>
    <t>SEYNE</t>
  </si>
  <si>
    <t>SEYNE (LA)</t>
  </si>
  <si>
    <t xml:space="preserve">FESC </t>
  </si>
  <si>
    <t>LE FESC</t>
  </si>
  <si>
    <t>ANGE5</t>
  </si>
  <si>
    <t>ANGELIN</t>
  </si>
  <si>
    <t>(UNION CARBIDE FRANCE A N.D. DE BRIANCON)</t>
  </si>
  <si>
    <t>BONN4</t>
  </si>
  <si>
    <t>BONNEVEAU</t>
  </si>
  <si>
    <t>(COGENERATION FINERGAZ-ARJOWIGGINS)</t>
  </si>
  <si>
    <t>BILEM</t>
  </si>
  <si>
    <t>BILEMONT</t>
  </si>
  <si>
    <t>ARJOM</t>
  </si>
  <si>
    <t>ARJOMARI</t>
  </si>
  <si>
    <t>(PAPETERIES)</t>
  </si>
  <si>
    <t>CUS.P</t>
  </si>
  <si>
    <t>CUSSET-POSTE</t>
  </si>
  <si>
    <t xml:space="preserve">MOLE </t>
  </si>
  <si>
    <t>LA MOLE</t>
  </si>
  <si>
    <t xml:space="preserve">SSMR </t>
  </si>
  <si>
    <t>ST-MAUR</t>
  </si>
  <si>
    <t>AVORI</t>
  </si>
  <si>
    <t>AVORIAZ</t>
  </si>
  <si>
    <t>MTEZI</t>
  </si>
  <si>
    <t>MONTEZIC</t>
  </si>
  <si>
    <t>B.EPI</t>
  </si>
  <si>
    <t>BELLE-EPINE</t>
  </si>
  <si>
    <t>BALLO</t>
  </si>
  <si>
    <t>BALLON</t>
  </si>
  <si>
    <t>HAUTM</t>
  </si>
  <si>
    <t>HAUTMONT</t>
  </si>
  <si>
    <t>SAUL5</t>
  </si>
  <si>
    <t>SAULNOIS</t>
  </si>
  <si>
    <t>P.BOI</t>
  </si>
  <si>
    <t>PETIT-BOIS (LE)</t>
  </si>
  <si>
    <t>(CEA-TGCC)</t>
  </si>
  <si>
    <t>REGHA</t>
  </si>
  <si>
    <t>REGHAT</t>
  </si>
  <si>
    <t>(FOULD SPRINGER)</t>
  </si>
  <si>
    <t>P.RHI</t>
  </si>
  <si>
    <t>PORT-DU-RHIN</t>
  </si>
  <si>
    <t>MURE5</t>
  </si>
  <si>
    <t>MURE (LA)</t>
  </si>
  <si>
    <t>P.VIZ</t>
  </si>
  <si>
    <t>PEAGE-DE-VIZILLE</t>
  </si>
  <si>
    <t>G.MOT</t>
  </si>
  <si>
    <t>GENERAL-MOTORS</t>
  </si>
  <si>
    <t>(A STRASBOURG NEUHOF)</t>
  </si>
  <si>
    <t>M.VIR</t>
  </si>
  <si>
    <t>MONCEAUX-LA-VIROLE</t>
  </si>
  <si>
    <t>FARGE</t>
  </si>
  <si>
    <t>FARGEAS</t>
  </si>
  <si>
    <t xml:space="preserve">GAP  </t>
  </si>
  <si>
    <t>GAP</t>
  </si>
  <si>
    <t>AIGUR</t>
  </si>
  <si>
    <t>AIGURANDE</t>
  </si>
  <si>
    <t>SSFEY</t>
  </si>
  <si>
    <t>STE-FEYRE</t>
  </si>
  <si>
    <t xml:space="preserve">CXME </t>
  </si>
  <si>
    <t>CHAUME (LA)</t>
  </si>
  <si>
    <t>BUTTA</t>
  </si>
  <si>
    <t>BUTTAVENT</t>
  </si>
  <si>
    <t>GUER8</t>
  </si>
  <si>
    <t>GUERACHE (LA)</t>
  </si>
  <si>
    <t>CRENE</t>
  </si>
  <si>
    <t>CRENEY</t>
  </si>
  <si>
    <t>PALEN</t>
  </si>
  <si>
    <t>PALENTE</t>
  </si>
  <si>
    <t xml:space="preserve">AUBE </t>
  </si>
  <si>
    <t>XS</t>
  </si>
  <si>
    <t xml:space="preserve">STP  </t>
  </si>
  <si>
    <t>ATELIER POLYETHYLENE</t>
  </si>
  <si>
    <t>(HBL)</t>
  </si>
  <si>
    <t>MOUIL</t>
  </si>
  <si>
    <t>MOUILLONNE (LA)</t>
  </si>
  <si>
    <t>POUIL</t>
  </si>
  <si>
    <t>POUILLE (LA)</t>
  </si>
  <si>
    <t>(PECHINEY ELECTROMETALLU.AIGUEBELLE)</t>
  </si>
  <si>
    <t>MISTR</t>
  </si>
  <si>
    <t>MISTRAL</t>
  </si>
  <si>
    <t>MIRAN</t>
  </si>
  <si>
    <t>MIRANDE</t>
  </si>
  <si>
    <t>WOIPP</t>
  </si>
  <si>
    <t>WOIPPY</t>
  </si>
  <si>
    <t>DOMEY</t>
  </si>
  <si>
    <t>DOMEYNON</t>
  </si>
  <si>
    <t>(PAPETERIES DES ALPES)</t>
  </si>
  <si>
    <t>SSVIC</t>
  </si>
  <si>
    <t>ST-VICTOR</t>
  </si>
  <si>
    <t>G.QUE</t>
  </si>
  <si>
    <t>GRAND-QUEVILLY</t>
  </si>
  <si>
    <t>GOULA</t>
  </si>
  <si>
    <t>GOULAINE</t>
  </si>
  <si>
    <t>F.ALL</t>
  </si>
  <si>
    <t>FOUX D ALLOS</t>
  </si>
  <si>
    <t>SYNTH</t>
  </si>
  <si>
    <t>SYNTHESE</t>
  </si>
  <si>
    <t>LAZER</t>
  </si>
  <si>
    <t>A.MOU</t>
  </si>
  <si>
    <t>AIX-MOURET</t>
  </si>
  <si>
    <t>BVIL5</t>
  </si>
  <si>
    <t>BELLEVILLE</t>
  </si>
  <si>
    <t xml:space="preserve">L.OR </t>
  </si>
  <si>
    <t>LION D OR</t>
  </si>
  <si>
    <t>.BIES</t>
  </si>
  <si>
    <t>BIESCAS</t>
  </si>
  <si>
    <t>(ESPAGNE)</t>
  </si>
  <si>
    <t>QUILL</t>
  </si>
  <si>
    <t>QUILLAN</t>
  </si>
  <si>
    <t>(STE FORMICA)</t>
  </si>
  <si>
    <t>T.SUP</t>
  </si>
  <si>
    <t>TORE SUPRA</t>
  </si>
  <si>
    <t>(A CADARACHE)</t>
  </si>
  <si>
    <t>BRIAN</t>
  </si>
  <si>
    <t>BRIANCON</t>
  </si>
  <si>
    <t>.HERN</t>
  </si>
  <si>
    <t>HERNANI</t>
  </si>
  <si>
    <t>S.FOU</t>
  </si>
  <si>
    <t>SIX-FOURS</t>
  </si>
  <si>
    <t>ABBAY</t>
  </si>
  <si>
    <t>ABBAYE</t>
  </si>
  <si>
    <t>JOUR5</t>
  </si>
  <si>
    <t>JOURDIL (LE)</t>
  </si>
  <si>
    <t>(IRIDIUM A CRAN)</t>
  </si>
  <si>
    <t>AIRVA</t>
  </si>
  <si>
    <t>AIRVAULT</t>
  </si>
  <si>
    <t>JOURD</t>
  </si>
  <si>
    <t>JOURDANIE (LA)</t>
  </si>
  <si>
    <t>SSROU</t>
  </si>
  <si>
    <t>ST-ETIENNE-DU-ROUVRAY</t>
  </si>
  <si>
    <t>FOUSC</t>
  </si>
  <si>
    <t>FOUSCAIS</t>
  </si>
  <si>
    <t>COMB6</t>
  </si>
  <si>
    <t>COMBE (LA)</t>
  </si>
  <si>
    <t>SSFLO</t>
  </si>
  <si>
    <t>ST-FLORENT</t>
  </si>
  <si>
    <t>COTON</t>
  </si>
  <si>
    <t>COTONI</t>
  </si>
  <si>
    <t>MTBRU</t>
  </si>
  <si>
    <t>MONTBRUN</t>
  </si>
  <si>
    <t>CAMBO</t>
  </si>
  <si>
    <t>CAMBOLLE</t>
  </si>
  <si>
    <t>VITTE</t>
  </si>
  <si>
    <t>VITTEL</t>
  </si>
  <si>
    <t>SSCOG</t>
  </si>
  <si>
    <t>ST-PIERRE-COGNET</t>
  </si>
  <si>
    <t>QUEVI</t>
  </si>
  <si>
    <t>QUEVILLONCOURT</t>
  </si>
  <si>
    <t>SELES</t>
  </si>
  <si>
    <t>SELESTAT</t>
  </si>
  <si>
    <t>1LART</t>
  </si>
  <si>
    <t>LARTIGE /1ZVLE 30KV</t>
  </si>
  <si>
    <t>1LAN5</t>
  </si>
  <si>
    <t>LANGLERET /1ZLAN 30KV</t>
  </si>
  <si>
    <t>CPNAC</t>
  </si>
  <si>
    <t>CHAMPAGNAC</t>
  </si>
  <si>
    <t>P.FOS</t>
  </si>
  <si>
    <t>PONT DU FOSSE</t>
  </si>
  <si>
    <t xml:space="preserve">CGEP </t>
  </si>
  <si>
    <t>C.G.E.P.</t>
  </si>
  <si>
    <t>(CIE GENERALE D ELECTROLYSE DU PALAIS)</t>
  </si>
  <si>
    <t>TUQUE</t>
  </si>
  <si>
    <t>TUQUET (LE)</t>
  </si>
  <si>
    <t>MRNER</t>
  </si>
  <si>
    <t>MARTINERIE (LA)</t>
  </si>
  <si>
    <t>ORAIS</t>
  </si>
  <si>
    <t>ORAISON</t>
  </si>
  <si>
    <t>BONNA</t>
  </si>
  <si>
    <t>BONNAT</t>
  </si>
  <si>
    <t xml:space="preserve">SSMC </t>
  </si>
  <si>
    <t>ST-MARC</t>
  </si>
  <si>
    <t>SSSET</t>
  </si>
  <si>
    <t>ST-SETIERS</t>
  </si>
  <si>
    <t>SSMC6</t>
  </si>
  <si>
    <t>ST-MARCEL (CLIENT)</t>
  </si>
  <si>
    <t>VEZIL</t>
  </si>
  <si>
    <t>VEZILLY</t>
  </si>
  <si>
    <t>VENIZ</t>
  </si>
  <si>
    <t>VENIZEL</t>
  </si>
  <si>
    <t>SUIVE</t>
  </si>
  <si>
    <t>SUIVES</t>
  </si>
  <si>
    <t>CARNO</t>
  </si>
  <si>
    <t>CARNOULES</t>
  </si>
  <si>
    <t xml:space="preserve">VINS </t>
  </si>
  <si>
    <t>VINS</t>
  </si>
  <si>
    <t>AVEZE</t>
  </si>
  <si>
    <t>BIZET</t>
  </si>
  <si>
    <t>BIZETTE</t>
  </si>
  <si>
    <t>TERNE</t>
  </si>
  <si>
    <t>TERNES</t>
  </si>
  <si>
    <t>BOCTO</t>
  </si>
  <si>
    <t>BOCTOIS</t>
  </si>
  <si>
    <t>CONTA</t>
  </si>
  <si>
    <t>CONTAMINE</t>
  </si>
  <si>
    <t>GERAR</t>
  </si>
  <si>
    <t>GERARDMER</t>
  </si>
  <si>
    <t>PAIMP</t>
  </si>
  <si>
    <t>PAIMPOL</t>
  </si>
  <si>
    <t>LIMEU</t>
  </si>
  <si>
    <t>LIMEUX (400 KV)</t>
  </si>
  <si>
    <t>SUIS5</t>
  </si>
  <si>
    <t>SUISSE</t>
  </si>
  <si>
    <t>CSLS5</t>
  </si>
  <si>
    <t>CASTELSARRASIN</t>
  </si>
  <si>
    <t>(CEGEDUR-PECHINEY)</t>
  </si>
  <si>
    <t>CRIQU</t>
  </si>
  <si>
    <t>CRIQUET</t>
  </si>
  <si>
    <t>JONQU</t>
  </si>
  <si>
    <t>JONQUIERES</t>
  </si>
  <si>
    <t>MOIMO</t>
  </si>
  <si>
    <t>MOIMONT</t>
  </si>
  <si>
    <t>N.ERD</t>
  </si>
  <si>
    <t>NORT-SUR-ERDRE</t>
  </si>
  <si>
    <t>CHACE</t>
  </si>
  <si>
    <t>HERBL</t>
  </si>
  <si>
    <t>HERBLAY</t>
  </si>
  <si>
    <t>MAUGE</t>
  </si>
  <si>
    <t>MAUGES (LES)</t>
  </si>
  <si>
    <t>DISTR</t>
  </si>
  <si>
    <t>DISTRE</t>
  </si>
  <si>
    <t>RETHE</t>
  </si>
  <si>
    <t>RETHEL</t>
  </si>
  <si>
    <t>ECOUF</t>
  </si>
  <si>
    <t>ECOUFLANT</t>
  </si>
  <si>
    <t>D.INF</t>
  </si>
  <si>
    <t>DRAC-INFERIEUR</t>
  </si>
  <si>
    <t>LONNY</t>
  </si>
  <si>
    <t>CAVAO</t>
  </si>
  <si>
    <t>CAVAOU</t>
  </si>
  <si>
    <t>VESLE</t>
  </si>
  <si>
    <t>BXVOI</t>
  </si>
  <si>
    <t>BEAUVOIR</t>
  </si>
  <si>
    <t>SSAG5</t>
  </si>
  <si>
    <t>ST-AGATHON</t>
  </si>
  <si>
    <t>DARS5</t>
  </si>
  <si>
    <t>DARSE</t>
  </si>
  <si>
    <t>(AIR LIQUIDE)</t>
  </si>
  <si>
    <t>CATTE</t>
  </si>
  <si>
    <t>CATTENOM</t>
  </si>
  <si>
    <t>PALUE</t>
  </si>
  <si>
    <t>PALUEL</t>
  </si>
  <si>
    <t>ARAMO</t>
  </si>
  <si>
    <t>ARAMON</t>
  </si>
  <si>
    <t>MTTES</t>
  </si>
  <si>
    <t>MONTTESSUY</t>
  </si>
  <si>
    <t>LAVAL</t>
  </si>
  <si>
    <t>LOUPE</t>
  </si>
  <si>
    <t>LOUPE (LA)</t>
  </si>
  <si>
    <t>MOHET</t>
  </si>
  <si>
    <t>(FLODOR A PERONNE)</t>
  </si>
  <si>
    <t>BAUDR</t>
  </si>
  <si>
    <t>BAUDRY</t>
  </si>
  <si>
    <t>PERCY</t>
  </si>
  <si>
    <t>BOUVE</t>
  </si>
  <si>
    <t>BOUVESSE</t>
  </si>
  <si>
    <t>(CIMENTS VICAT A MONTALIEU)</t>
  </si>
  <si>
    <t>EVRO2</t>
  </si>
  <si>
    <t>EVRON 2</t>
  </si>
  <si>
    <t>JEUXE</t>
  </si>
  <si>
    <t>JEUXEY</t>
  </si>
  <si>
    <t>SSMI5</t>
  </si>
  <si>
    <t>ST ELOI LES MINES</t>
  </si>
  <si>
    <t>(ROCKWOOL)</t>
  </si>
  <si>
    <t>FECAM</t>
  </si>
  <si>
    <t>FECAMP</t>
  </si>
  <si>
    <t>CORN6</t>
  </si>
  <si>
    <t>CORNIMONT</t>
  </si>
  <si>
    <t>HAGET</t>
  </si>
  <si>
    <t>HAGETMAU</t>
  </si>
  <si>
    <t>PORT7</t>
  </si>
  <si>
    <t>PORTE</t>
  </si>
  <si>
    <t>BOUHE</t>
  </si>
  <si>
    <t>BOUHET (LE)</t>
  </si>
  <si>
    <t>HIRSI</t>
  </si>
  <si>
    <t>HIRSINGUE</t>
  </si>
  <si>
    <t>GENN3</t>
  </si>
  <si>
    <t>GENNEVILLIERS</t>
  </si>
  <si>
    <t>(TURBINE A GAZ)</t>
  </si>
  <si>
    <t>FREVE</t>
  </si>
  <si>
    <t>FREVENT</t>
  </si>
  <si>
    <t>L.INA</t>
  </si>
  <si>
    <t>LABARTHE-INARD</t>
  </si>
  <si>
    <t>COURS</t>
  </si>
  <si>
    <t>FREN5</t>
  </si>
  <si>
    <t>FRENECOURT</t>
  </si>
  <si>
    <t>ORTH5</t>
  </si>
  <si>
    <t>ORTHEZ</t>
  </si>
  <si>
    <t>REINI</t>
  </si>
  <si>
    <t>REINIERE</t>
  </si>
  <si>
    <t>MADE5</t>
  </si>
  <si>
    <t>MADELEINE (LA)</t>
  </si>
  <si>
    <t>(CREUSOT LOIRE INDUSTRIE A RIVE-DE-GIERS)</t>
  </si>
  <si>
    <t>FARG5</t>
  </si>
  <si>
    <t>FARGES (LES)</t>
  </si>
  <si>
    <t>(SETFORGE A L HORME)</t>
  </si>
  <si>
    <t>COARR</t>
  </si>
  <si>
    <t>COARRAZE</t>
  </si>
  <si>
    <t>CANT5</t>
  </si>
  <si>
    <t>CANTEGRIT</t>
  </si>
  <si>
    <t>WEYERHAUSER</t>
  </si>
  <si>
    <t xml:space="preserve">CAEN </t>
  </si>
  <si>
    <t>CAEN</t>
  </si>
  <si>
    <t>BXLIN</t>
  </si>
  <si>
    <t>BEAULIN</t>
  </si>
  <si>
    <t>PERRO</t>
  </si>
  <si>
    <t>PERROTINS (LES)</t>
  </si>
  <si>
    <t>CHAVE</t>
  </si>
  <si>
    <t>CHAVENAT</t>
  </si>
  <si>
    <t>BREAU</t>
  </si>
  <si>
    <t>PLOMB</t>
  </si>
  <si>
    <t>PLOMBIERES</t>
  </si>
  <si>
    <t>E.CL5</t>
  </si>
  <si>
    <t>EAUX CLAIRES</t>
  </si>
  <si>
    <t>(LEROY-SOMER à ANGOULEME)</t>
  </si>
  <si>
    <t>VESOU</t>
  </si>
  <si>
    <t>VESOUL</t>
  </si>
  <si>
    <t xml:space="preserve">GY   </t>
  </si>
  <si>
    <t>GY</t>
  </si>
  <si>
    <t>CSLNA</t>
  </si>
  <si>
    <t>CASTELNAU</t>
  </si>
  <si>
    <t>CROUZ</t>
  </si>
  <si>
    <t>CROUZET (LE)</t>
  </si>
  <si>
    <t>(VIEILLE MONTAGNE A VIVIEZ)(225KV)</t>
  </si>
  <si>
    <t>CAMBE</t>
  </si>
  <si>
    <t>CAMBEYRAC</t>
  </si>
  <si>
    <t>CPIG5</t>
  </si>
  <si>
    <t>CHAMPIGNY</t>
  </si>
  <si>
    <t>V.ROU</t>
  </si>
  <si>
    <t>VILLEFRANCHE-DE-ROUERGUE</t>
  </si>
  <si>
    <t>MTPAO</t>
  </si>
  <si>
    <t>MONTPAON</t>
  </si>
  <si>
    <t>TOUR7</t>
  </si>
  <si>
    <t>TOURNEMIRE</t>
  </si>
  <si>
    <t>CRECH</t>
  </si>
  <si>
    <t>CRECHES</t>
  </si>
  <si>
    <t>CHAIL</t>
  </si>
  <si>
    <t>CHAILLOTS (LES)</t>
  </si>
  <si>
    <t>DIVES</t>
  </si>
  <si>
    <t>CURTI</t>
  </si>
  <si>
    <t>CURTIL</t>
  </si>
  <si>
    <t>PARDI</t>
  </si>
  <si>
    <t>PARDIES</t>
  </si>
  <si>
    <t>(PARDIES ACETIQUES)</t>
  </si>
  <si>
    <t>ROGNA</t>
  </si>
  <si>
    <t>ROGNAC</t>
  </si>
  <si>
    <t>LANNE</t>
  </si>
  <si>
    <t>LANNEMEZAN</t>
  </si>
  <si>
    <t>CHAZE</t>
  </si>
  <si>
    <t>CHAZEAU</t>
  </si>
  <si>
    <t>(CREUSOT-LOIRE A IMPHY)</t>
  </si>
  <si>
    <t>FTGIE</t>
  </si>
  <si>
    <t>FONTGIEVE</t>
  </si>
  <si>
    <t>ARSEN</t>
  </si>
  <si>
    <t>ARSENAL</t>
  </si>
  <si>
    <t>(DCN CHERBOURG)</t>
  </si>
  <si>
    <t>CHERB</t>
  </si>
  <si>
    <t>CHERBOURG</t>
  </si>
  <si>
    <t>AUBES</t>
  </si>
  <si>
    <t>AUBES (LES)</t>
  </si>
  <si>
    <t>MTMOR</t>
  </si>
  <si>
    <t>MONTMORILLON</t>
  </si>
  <si>
    <t>R.COT</t>
  </si>
  <si>
    <t>RENE-COTY</t>
  </si>
  <si>
    <t>P.CL5</t>
  </si>
  <si>
    <t>PONT DE CLAIX</t>
  </si>
  <si>
    <t>(RHONE-POULENC CHIMIE DE BASE)</t>
  </si>
  <si>
    <t>ISSOI</t>
  </si>
  <si>
    <t>ISSOIRE</t>
  </si>
  <si>
    <t>ARCOM</t>
  </si>
  <si>
    <t>ARCOMIE</t>
  </si>
  <si>
    <t>LAND5</t>
  </si>
  <si>
    <t>LANDROFF</t>
  </si>
  <si>
    <t>CIEUR</t>
  </si>
  <si>
    <t>CIEURAC</t>
  </si>
  <si>
    <t>S.LOI</t>
  </si>
  <si>
    <t>SULLY-SUR-LOIRE</t>
  </si>
  <si>
    <t>MURIG</t>
  </si>
  <si>
    <t>MURIGNY</t>
  </si>
  <si>
    <t>GRIPO</t>
  </si>
  <si>
    <t>GRIPOY</t>
  </si>
  <si>
    <t>MAUPA</t>
  </si>
  <si>
    <t>MAUPAS (A CONTEAULT)</t>
  </si>
  <si>
    <t>ALENC</t>
  </si>
  <si>
    <t>ALENCON</t>
  </si>
  <si>
    <t>VIMOU</t>
  </si>
  <si>
    <t>VIMOUTIERS</t>
  </si>
  <si>
    <t>MTVER</t>
  </si>
  <si>
    <t>MONTVERDUN</t>
  </si>
  <si>
    <t>DOUV6</t>
  </si>
  <si>
    <t>DOUVRES</t>
  </si>
  <si>
    <t>MTRON</t>
  </si>
  <si>
    <t>MONTROND</t>
  </si>
  <si>
    <t>AGASS</t>
  </si>
  <si>
    <t>AGASSES (LES)</t>
  </si>
  <si>
    <t>NISSA</t>
  </si>
  <si>
    <t>NISSAN</t>
  </si>
  <si>
    <t>GLACI</t>
  </si>
  <si>
    <t>GLACIERE (LA)</t>
  </si>
  <si>
    <t>LANNI</t>
  </si>
  <si>
    <t>LANNION</t>
  </si>
  <si>
    <t>P.PET</t>
  </si>
  <si>
    <t>PORT-AUX-PETROLES</t>
  </si>
  <si>
    <t>PLOE5</t>
  </si>
  <si>
    <t>PLOEREN</t>
  </si>
  <si>
    <t>EGLET</t>
  </si>
  <si>
    <t>EGLETONS</t>
  </si>
  <si>
    <t>BUSIG</t>
  </si>
  <si>
    <t>BUSIGNY</t>
  </si>
  <si>
    <t>ANSER</t>
  </si>
  <si>
    <t>ANSEREUILLES (LES)</t>
  </si>
  <si>
    <t>CIOTA</t>
  </si>
  <si>
    <t>CIOTAT (LA)</t>
  </si>
  <si>
    <t xml:space="preserve">RUE  </t>
  </si>
  <si>
    <t>RUE</t>
  </si>
  <si>
    <t>MOURE</t>
  </si>
  <si>
    <t>MOUREMBOZ</t>
  </si>
  <si>
    <t>CXMON</t>
  </si>
  <si>
    <t>ARCHE</t>
  </si>
  <si>
    <t>ARCHES</t>
  </si>
  <si>
    <t>MORIG</t>
  </si>
  <si>
    <t>MORIGNY</t>
  </si>
  <si>
    <t>C.AVR</t>
  </si>
  <si>
    <t>COMBE D AVRIEUX</t>
  </si>
  <si>
    <t>R.LAN</t>
  </si>
  <si>
    <t>RION-DES-LANDES</t>
  </si>
  <si>
    <t>COUGN</t>
  </si>
  <si>
    <t>COUGNALA</t>
  </si>
  <si>
    <t>SSNAB</t>
  </si>
  <si>
    <t>ST-NABORD</t>
  </si>
  <si>
    <t>RIVI5</t>
  </si>
  <si>
    <t>RIVIER (LE)</t>
  </si>
  <si>
    <t>PTCH5</t>
  </si>
  <si>
    <t>PONTCHARRA</t>
  </si>
  <si>
    <t>TIGNI</t>
  </si>
  <si>
    <t>TIGNIEU</t>
  </si>
  <si>
    <t>CHEY6</t>
  </si>
  <si>
    <t>CHEYLAS (LE)</t>
  </si>
  <si>
    <t>EDGAR</t>
  </si>
  <si>
    <t>(COGENERATION FICOBEL)</t>
  </si>
  <si>
    <t>RIXHE</t>
  </si>
  <si>
    <t>RIXHEIM</t>
  </si>
  <si>
    <t>WOEST</t>
  </si>
  <si>
    <t>WOESTYNE</t>
  </si>
  <si>
    <t>(BONDUELLE A RENESCURE)</t>
  </si>
  <si>
    <t>SAUMA</t>
  </si>
  <si>
    <t>SAUMADE</t>
  </si>
  <si>
    <t>DELBA</t>
  </si>
  <si>
    <t>DELBASSE</t>
  </si>
  <si>
    <t>LAUZE</t>
  </si>
  <si>
    <t>LAUZERTE</t>
  </si>
  <si>
    <t>BABLO</t>
  </si>
  <si>
    <t>LES BABLONS</t>
  </si>
  <si>
    <t xml:space="preserve">LUC  </t>
  </si>
  <si>
    <t>LE LUC</t>
  </si>
  <si>
    <t>CSLSA</t>
  </si>
  <si>
    <t>BRIDO</t>
  </si>
  <si>
    <t>BRIDOIRE (LA)</t>
  </si>
  <si>
    <t>ERNEE</t>
  </si>
  <si>
    <t>AROND</t>
  </si>
  <si>
    <t>ARONDE (L)</t>
  </si>
  <si>
    <t>(UNIROYAL)</t>
  </si>
  <si>
    <t>S.BRI</t>
  </si>
  <si>
    <t>SUCY-EN-BRIE</t>
  </si>
  <si>
    <t>POUGE</t>
  </si>
  <si>
    <t>POUGET (LE)</t>
  </si>
  <si>
    <t>P.TRI</t>
  </si>
  <si>
    <t>PONT TRINQUAT</t>
  </si>
  <si>
    <t>MEES</t>
  </si>
  <si>
    <t>MEES (LES) (SOLAIRE 1)</t>
  </si>
  <si>
    <t>(DELTA SOLAR)</t>
  </si>
  <si>
    <t>C.BAR</t>
  </si>
  <si>
    <t>CHAPELLE DU BARD (LA)</t>
  </si>
  <si>
    <t>F.FRA</t>
  </si>
  <si>
    <t>FOND-DE-FRANCE</t>
  </si>
  <si>
    <t>MERIQ</t>
  </si>
  <si>
    <t>MERIQUETTE</t>
  </si>
  <si>
    <t>(PIPE-LINE SUD-EUROPEEN NO 2)</t>
  </si>
  <si>
    <t>ROSNA</t>
  </si>
  <si>
    <t>ROSNAY</t>
  </si>
  <si>
    <t>(MARINE NATIONALE)</t>
  </si>
  <si>
    <t>PURPA</t>
  </si>
  <si>
    <t>PURPAN</t>
  </si>
  <si>
    <t>(C.H.R. DE PURPAN)</t>
  </si>
  <si>
    <t>SSGUI</t>
  </si>
  <si>
    <t>ST-GUILLERME</t>
  </si>
  <si>
    <t>BATON</t>
  </si>
  <si>
    <t>SABL5</t>
  </si>
  <si>
    <t>SABLES (LES)</t>
  </si>
  <si>
    <t>(ARKEMA JARRIE)</t>
  </si>
  <si>
    <t>C.REA</t>
  </si>
  <si>
    <t>CHAPELLE-REANVILLE (LA)</t>
  </si>
  <si>
    <t>GAIL6</t>
  </si>
  <si>
    <t>GAILLON</t>
  </si>
  <si>
    <t>T.VER</t>
  </si>
  <si>
    <t>TAPIS-VERT</t>
  </si>
  <si>
    <t>TALAM</t>
  </si>
  <si>
    <t>TALAMET</t>
  </si>
  <si>
    <t>JUSTI</t>
  </si>
  <si>
    <t>JUSTICE (LA)</t>
  </si>
  <si>
    <t xml:space="preserve">LEGE </t>
  </si>
  <si>
    <t>LEGE</t>
  </si>
  <si>
    <t>ARNAG</t>
  </si>
  <si>
    <t>ARNAGE</t>
  </si>
  <si>
    <t>M.SEI</t>
  </si>
  <si>
    <t>MERY-SUR-SEINE</t>
  </si>
  <si>
    <t>NEUFC</t>
  </si>
  <si>
    <t>NEUFCHATEAU</t>
  </si>
  <si>
    <t>DARCE</t>
  </si>
  <si>
    <t>DARCEY</t>
  </si>
  <si>
    <t>MOLIE</t>
  </si>
  <si>
    <t>MOLIERE</t>
  </si>
  <si>
    <t>SAMER</t>
  </si>
  <si>
    <t>OSTRO</t>
  </si>
  <si>
    <t>OSTROHOVE</t>
  </si>
  <si>
    <t>MERAN</t>
  </si>
  <si>
    <t>MERANTAIS</t>
  </si>
  <si>
    <t>CHARV</t>
  </si>
  <si>
    <t>CHARVIEU</t>
  </si>
  <si>
    <t>(TREFIMETAUX A PONT DE CHERUY)</t>
  </si>
  <si>
    <t xml:space="preserve">PTET </t>
  </si>
  <si>
    <t>LE PONTET</t>
  </si>
  <si>
    <t>GOLFE</t>
  </si>
  <si>
    <t>GOLFECH</t>
  </si>
  <si>
    <t>MALLI</t>
  </si>
  <si>
    <t>MALLIFAUD</t>
  </si>
  <si>
    <t>MAMBE</t>
  </si>
  <si>
    <t>MAMBELIN</t>
  </si>
  <si>
    <t>DOUVA</t>
  </si>
  <si>
    <t>DOUVAINE</t>
  </si>
  <si>
    <t>SSGE7</t>
  </si>
  <si>
    <t>ST-JULIEN-EN-GENEVOIS</t>
  </si>
  <si>
    <t>ABBA5</t>
  </si>
  <si>
    <t>FAVER</t>
  </si>
  <si>
    <t>FAVERGES</t>
  </si>
  <si>
    <t>ARACH</t>
  </si>
  <si>
    <t>ARACHES</t>
  </si>
  <si>
    <t>PRESS</t>
  </si>
  <si>
    <t>PRESSY</t>
  </si>
  <si>
    <t>CHED5</t>
  </si>
  <si>
    <t>CHEDDE</t>
  </si>
  <si>
    <t>RUMIL</t>
  </si>
  <si>
    <t>RUMILLY</t>
  </si>
  <si>
    <t>PASSY</t>
  </si>
  <si>
    <t>BIONN</t>
  </si>
  <si>
    <t>BIONNAY</t>
  </si>
  <si>
    <t>CHEDD</t>
  </si>
  <si>
    <t>(S.E.R.S.)</t>
  </si>
  <si>
    <t>THONE</t>
  </si>
  <si>
    <t>THONES</t>
  </si>
  <si>
    <t>VALLI</t>
  </si>
  <si>
    <t>VALLIERES</t>
  </si>
  <si>
    <t>SIAGN</t>
  </si>
  <si>
    <t>SIAGNE (LA)</t>
  </si>
  <si>
    <t>AUMON</t>
  </si>
  <si>
    <t>AUMONE (L )</t>
  </si>
  <si>
    <t>ARGON</t>
  </si>
  <si>
    <t>ARGONAY</t>
  </si>
  <si>
    <t>(REGIE DE SEYSSEL)</t>
  </si>
  <si>
    <t xml:space="preserve">FIER </t>
  </si>
  <si>
    <t>FIER</t>
  </si>
  <si>
    <t>.MOMI</t>
  </si>
  <si>
    <t>MOMIGNIES</t>
  </si>
  <si>
    <t>(A.I.E.S.H.) (BELGIQUE)</t>
  </si>
  <si>
    <t>GRASS</t>
  </si>
  <si>
    <t>GRASSE</t>
  </si>
  <si>
    <t>PEYME</t>
  </si>
  <si>
    <t>PEYMEINADE</t>
  </si>
  <si>
    <t xml:space="preserve">BOIS </t>
  </si>
  <si>
    <t>LES BOIS</t>
  </si>
  <si>
    <t>PEILL</t>
  </si>
  <si>
    <t>PEILLE</t>
  </si>
  <si>
    <t>(CIMENTS VICAT GRAVE DE PEILLE EX SOMEDI)</t>
  </si>
  <si>
    <t>SSCAS</t>
  </si>
  <si>
    <t>ST-CASSIEN</t>
  </si>
  <si>
    <t>CHARP</t>
  </si>
  <si>
    <t>CHARPENAY</t>
  </si>
  <si>
    <t>P.GR5</t>
  </si>
  <si>
    <t>PLAN-DE-GRASSE</t>
  </si>
  <si>
    <t>ANTIB</t>
  </si>
  <si>
    <t>ANTIBES</t>
  </si>
  <si>
    <t>RISSO</t>
  </si>
  <si>
    <t>GORBE</t>
  </si>
  <si>
    <t>GORBELLA</t>
  </si>
  <si>
    <t>BOCCA</t>
  </si>
  <si>
    <t>BOCCA (LA)</t>
  </si>
  <si>
    <t>PERIE</t>
  </si>
  <si>
    <t>PERIERS</t>
  </si>
  <si>
    <t>T.VIC</t>
  </si>
  <si>
    <t>TRINITE-VICTOR</t>
  </si>
  <si>
    <t>BAIGT</t>
  </si>
  <si>
    <t>BAIGTS</t>
  </si>
  <si>
    <t>AUBET</t>
  </si>
  <si>
    <t>AUBETTE</t>
  </si>
  <si>
    <t>(SHELL-CHIMIE)</t>
  </si>
  <si>
    <t>T.LAS</t>
  </si>
  <si>
    <t>TOUR-LASCARIS</t>
  </si>
  <si>
    <t>CARLO</t>
  </si>
  <si>
    <t>(CIMENTS LAFARGE A CONTES)</t>
  </si>
  <si>
    <t>B.CAR</t>
  </si>
  <si>
    <t>BROC-CARROS (LE)</t>
  </si>
  <si>
    <t>D.FRA</t>
  </si>
  <si>
    <t>DIGUE-DES-FRANCAIS</t>
  </si>
  <si>
    <t>F.EAU</t>
  </si>
  <si>
    <t>FORGES-LES-EAUX</t>
  </si>
  <si>
    <t>AUTER</t>
  </si>
  <si>
    <t>AUTERRIVE</t>
  </si>
  <si>
    <t>NOVIO</t>
  </si>
  <si>
    <t>NOVION</t>
  </si>
  <si>
    <t>BERGH</t>
  </si>
  <si>
    <t>BERGHOLZ</t>
  </si>
  <si>
    <t>C.LAR</t>
  </si>
  <si>
    <t>CONDAT-LE-LARDIN</t>
  </si>
  <si>
    <t>(STE ANON.PAPETERIES DE CONDAT)</t>
  </si>
  <si>
    <t>VITRO</t>
  </si>
  <si>
    <t>VITROLLES</t>
  </si>
  <si>
    <t>GALOR</t>
  </si>
  <si>
    <t>GALOREAUX (LES)</t>
  </si>
  <si>
    <t>BRAEK</t>
  </si>
  <si>
    <t>(COFATHEC)</t>
  </si>
  <si>
    <t>CHAMP</t>
  </si>
  <si>
    <t>(II)</t>
  </si>
  <si>
    <t>LATEN</t>
  </si>
  <si>
    <t>LATENA</t>
  </si>
  <si>
    <t xml:space="preserve">BOUE </t>
  </si>
  <si>
    <t>BOUE</t>
  </si>
  <si>
    <t>P.BRI</t>
  </si>
  <si>
    <t>PONT DE BRIQUES</t>
  </si>
  <si>
    <t>OUTRE</t>
  </si>
  <si>
    <t>OUTREAU</t>
  </si>
  <si>
    <t>(MANOIR INDUSTRIES)</t>
  </si>
  <si>
    <t>P.SIM</t>
  </si>
  <si>
    <t>PORTET-ST-SIMON</t>
  </si>
  <si>
    <t>ECHIN</t>
  </si>
  <si>
    <t>ECHINGHEN</t>
  </si>
  <si>
    <t>ATTAQ</t>
  </si>
  <si>
    <t>ATTAQUES (LES)</t>
  </si>
  <si>
    <t>CAMBR</t>
  </si>
  <si>
    <t>CAMBRAI</t>
  </si>
  <si>
    <t>MOTTE</t>
  </si>
  <si>
    <t>MOTTELETTE (LA)</t>
  </si>
  <si>
    <t>TUNNE</t>
  </si>
  <si>
    <t>TUNNEL</t>
  </si>
  <si>
    <t>(STE EUROTUNNEL)</t>
  </si>
  <si>
    <t>RIDEN</t>
  </si>
  <si>
    <t>(STE UNION CARBIDE A CALAIS)</t>
  </si>
  <si>
    <t>SABLO</t>
  </si>
  <si>
    <t>SABLONS</t>
  </si>
  <si>
    <t xml:space="preserve">MEXY </t>
  </si>
  <si>
    <t>MEXY</t>
  </si>
  <si>
    <t>THIE5</t>
  </si>
  <si>
    <t>THIERS</t>
  </si>
  <si>
    <t xml:space="preserve">DORE </t>
  </si>
  <si>
    <t>DORE</t>
  </si>
  <si>
    <t>LOUPI</t>
  </si>
  <si>
    <t>LOUPIAN</t>
  </si>
  <si>
    <t>REVE5</t>
  </si>
  <si>
    <t>REVEL</t>
  </si>
  <si>
    <t>(PIPE-LINE SUD-EUROPEEN NO 3A)</t>
  </si>
  <si>
    <t>PEZEN</t>
  </si>
  <si>
    <t>PEZENAS</t>
  </si>
  <si>
    <t>SSCLA</t>
  </si>
  <si>
    <t>ST-CLAIR</t>
  </si>
  <si>
    <t>CLONA</t>
  </si>
  <si>
    <t>CLONAS</t>
  </si>
  <si>
    <t>RAMIE</t>
  </si>
  <si>
    <t>RAMIER</t>
  </si>
  <si>
    <t>(S.N.P.E.A TOULOUSE)</t>
  </si>
  <si>
    <t>.CAMP</t>
  </si>
  <si>
    <t>CAMPOROSSO</t>
  </si>
  <si>
    <t>BXCHA</t>
  </si>
  <si>
    <t>BEAUCHASTEL</t>
  </si>
  <si>
    <t>P.MOU</t>
  </si>
  <si>
    <t>PONT-A MOUSSON</t>
  </si>
  <si>
    <t>(PONT-A-MOUSSON S.A.)</t>
  </si>
  <si>
    <t>BVUE5</t>
  </si>
  <si>
    <t>BELLEVUE</t>
  </si>
  <si>
    <t>HERIM</t>
  </si>
  <si>
    <t>HERIMENIL</t>
  </si>
  <si>
    <t>C.AND</t>
  </si>
  <si>
    <t>COTE-ST-ANDRE (LA)</t>
  </si>
  <si>
    <t>DAMER</t>
  </si>
  <si>
    <t>DAMERY</t>
  </si>
  <si>
    <t>LINGU</t>
  </si>
  <si>
    <t>LINGUET</t>
  </si>
  <si>
    <t>SSAL7</t>
  </si>
  <si>
    <t>ST-ALBAN-ST-MAURICE</t>
  </si>
  <si>
    <t>COMPE</t>
  </si>
  <si>
    <t>COMPERTRIX</t>
  </si>
  <si>
    <t xml:space="preserve">KIR  </t>
  </si>
  <si>
    <t>KIR</t>
  </si>
  <si>
    <t>SAULI</t>
  </si>
  <si>
    <t>SAULIEU</t>
  </si>
  <si>
    <t>SSPAR</t>
  </si>
  <si>
    <t>SAINT-PARDOUX</t>
  </si>
  <si>
    <t>MTOIR</t>
  </si>
  <si>
    <t>MONTOIR</t>
  </si>
  <si>
    <t>(STE PROD.CHIMIQUES DE GRANDE-PAROISSE)</t>
  </si>
  <si>
    <t>MAMER</t>
  </si>
  <si>
    <t>MAMERS</t>
  </si>
  <si>
    <t>F.BER</t>
  </si>
  <si>
    <t>FERTE-BERNARD (LA)</t>
  </si>
  <si>
    <t>BZRAY</t>
  </si>
  <si>
    <t>BOURRAY</t>
  </si>
  <si>
    <t>EUROP</t>
  </si>
  <si>
    <t>EUROPORT</t>
  </si>
  <si>
    <t>(AéROPORT PARIS-CHAMPAGNE)</t>
  </si>
  <si>
    <t>CONNE</t>
  </si>
  <si>
    <t>CONNERRE</t>
  </si>
  <si>
    <t>S.BOE</t>
  </si>
  <si>
    <t>SCEAUX-BOESSE</t>
  </si>
  <si>
    <t>F.CHA</t>
  </si>
  <si>
    <t>FERE-CHAMPENOISE</t>
  </si>
  <si>
    <t>P.GEN</t>
  </si>
  <si>
    <t>PONT-DE-GENNES</t>
  </si>
  <si>
    <t>JANAI</t>
  </si>
  <si>
    <t>JANAIS (LA)</t>
  </si>
  <si>
    <t>(CITROEN 2)</t>
  </si>
  <si>
    <t>BOUS5</t>
  </si>
  <si>
    <t>BOUSSAC</t>
  </si>
  <si>
    <t>NOYA5</t>
  </si>
  <si>
    <t>SSDID</t>
  </si>
  <si>
    <t>ST-DIDIER</t>
  </si>
  <si>
    <t>(AIR LIQUIDE A JARRIE)</t>
  </si>
  <si>
    <t>CPNIE</t>
  </si>
  <si>
    <t>CHAMPAGNIER</t>
  </si>
  <si>
    <t>P.RO7</t>
  </si>
  <si>
    <t>PONT-ROUGE</t>
  </si>
  <si>
    <t>(PAPETERIES AUSSEDAT-REY A PT-DE-CLAIX)</t>
  </si>
  <si>
    <t>P.LAV</t>
  </si>
  <si>
    <t>PRE LAVAL</t>
  </si>
  <si>
    <t>(CEBAL A FROGES )</t>
  </si>
  <si>
    <t>CROLL</t>
  </si>
  <si>
    <t>CROLLES</t>
  </si>
  <si>
    <t>C.SEI</t>
  </si>
  <si>
    <t>CHATILLON-SUR-SEINE</t>
  </si>
  <si>
    <t>SAVI5</t>
  </si>
  <si>
    <t>SAVIGNY</t>
  </si>
  <si>
    <t>(CITROEN A AULNAY SOUS BOIS)</t>
  </si>
  <si>
    <t>GIRON</t>
  </si>
  <si>
    <t>GIRONCOURT</t>
  </si>
  <si>
    <t>(B.S.N.)</t>
  </si>
  <si>
    <t>GISSE</t>
  </si>
  <si>
    <t>GISSEY</t>
  </si>
  <si>
    <t>SSUSA</t>
  </si>
  <si>
    <t>ST-USAGE</t>
  </si>
  <si>
    <t>(UNION ALLUMETTIERE UNALIT)</t>
  </si>
  <si>
    <t>CRUGE</t>
  </si>
  <si>
    <t>CRUGEY</t>
  </si>
  <si>
    <t>SASSE</t>
  </si>
  <si>
    <t>SASSENAGE</t>
  </si>
  <si>
    <t>CONF5</t>
  </si>
  <si>
    <t>CONFLUENT</t>
  </si>
  <si>
    <t>(EDF ET CENTRE ETUDES NUCLEAI.GRENOBLE)</t>
  </si>
  <si>
    <t>CXMET</t>
  </si>
  <si>
    <t>CHAUMETTE</t>
  </si>
  <si>
    <t>(MICHELIN A JOUE-LES-TOURS)</t>
  </si>
  <si>
    <t>MORZI</t>
  </si>
  <si>
    <t>MORZINE</t>
  </si>
  <si>
    <t>GONES</t>
  </si>
  <si>
    <t>GONESSE</t>
  </si>
  <si>
    <t>V.BEL</t>
  </si>
  <si>
    <t>VILLIERS-LE-BEL</t>
  </si>
  <si>
    <t>VAYRE</t>
  </si>
  <si>
    <t>VAYRES</t>
  </si>
  <si>
    <t xml:space="preserve">BEC5 </t>
  </si>
  <si>
    <t>BEC</t>
  </si>
  <si>
    <t>SAULE</t>
  </si>
  <si>
    <t>SAULES</t>
  </si>
  <si>
    <t>COLON</t>
  </si>
  <si>
    <t>COLONIE</t>
  </si>
  <si>
    <t>BXCAI</t>
  </si>
  <si>
    <t>BEAUCAIRE</t>
  </si>
  <si>
    <t>(CENTRALE CNR)</t>
  </si>
  <si>
    <t>MENUS</t>
  </si>
  <si>
    <t>VERSA</t>
  </si>
  <si>
    <t>VERSAILLES</t>
  </si>
  <si>
    <t>BIARR</t>
  </si>
  <si>
    <t>BIARRITZ</t>
  </si>
  <si>
    <t>OULLI</t>
  </si>
  <si>
    <t>OULLINS</t>
  </si>
  <si>
    <t>PHALS</t>
  </si>
  <si>
    <t>PHALSBOURG</t>
  </si>
  <si>
    <t>TROUI</t>
  </si>
  <si>
    <t>TROUILLAS</t>
  </si>
  <si>
    <t xml:space="preserve">VALS </t>
  </si>
  <si>
    <t>VALS</t>
  </si>
  <si>
    <t>SAUV6</t>
  </si>
  <si>
    <t>SAUVETERRE</t>
  </si>
  <si>
    <t>SALEL</t>
  </si>
  <si>
    <t>SALELLES (LES)</t>
  </si>
  <si>
    <t>AUBEN</t>
  </si>
  <si>
    <t>AUBENAS</t>
  </si>
  <si>
    <t>L.MON</t>
  </si>
  <si>
    <t>LAURAC-MONTREAL</t>
  </si>
  <si>
    <t>JACQU</t>
  </si>
  <si>
    <t>JACQUARD</t>
  </si>
  <si>
    <t>P.ARA</t>
  </si>
  <si>
    <t>PONT-D ARAN</t>
  </si>
  <si>
    <t>NADIE</t>
  </si>
  <si>
    <t>NADIERE (LA)</t>
  </si>
  <si>
    <t>GESSE</t>
  </si>
  <si>
    <t>ALLIE</t>
  </si>
  <si>
    <t>ALLIERES</t>
  </si>
  <si>
    <t>RABAT</t>
  </si>
  <si>
    <t>RABATAU</t>
  </si>
  <si>
    <t>SYLVA</t>
  </si>
  <si>
    <t>SYLVABELLE</t>
  </si>
  <si>
    <t>RELAI</t>
  </si>
  <si>
    <t>RELAIS (LES)</t>
  </si>
  <si>
    <t xml:space="preserve">GIEN </t>
  </si>
  <si>
    <t>GIEN</t>
  </si>
  <si>
    <t>BONN6</t>
  </si>
  <si>
    <t>BONNEAU</t>
  </si>
  <si>
    <t>I.JOU</t>
  </si>
  <si>
    <t>ISLE-JOURDAIN</t>
  </si>
  <si>
    <t>CHARD</t>
  </si>
  <si>
    <t>CHARDES</t>
  </si>
  <si>
    <t>JOUSS</t>
  </si>
  <si>
    <t>JOUSSEAU</t>
  </si>
  <si>
    <t>JAUME</t>
  </si>
  <si>
    <t>JAUMES(LES)</t>
  </si>
  <si>
    <t>TAUTA</t>
  </si>
  <si>
    <t>TAUTAVEL</t>
  </si>
  <si>
    <t>SALER</t>
  </si>
  <si>
    <t>SALERNES</t>
  </si>
  <si>
    <t>1SOCA</t>
  </si>
  <si>
    <t>SOCABU/PORT-JEROME</t>
  </si>
  <si>
    <t>15KV</t>
  </si>
  <si>
    <t>M.DEP</t>
  </si>
  <si>
    <t>MARCEL-DEPREZ</t>
  </si>
  <si>
    <t>RQFOR</t>
  </si>
  <si>
    <t>ROQUEFORT</t>
  </si>
  <si>
    <t>MADRO</t>
  </si>
  <si>
    <t>MADRON (LE)</t>
  </si>
  <si>
    <t>BOUVA</t>
  </si>
  <si>
    <t>BOUVANTE</t>
  </si>
  <si>
    <t>PORTES</t>
  </si>
  <si>
    <t>CARR5</t>
  </si>
  <si>
    <t>CARRES(LES)</t>
  </si>
  <si>
    <t>M.POI</t>
  </si>
  <si>
    <t>MAS-POINTU</t>
  </si>
  <si>
    <t>SEINE</t>
  </si>
  <si>
    <t>EYSSE</t>
  </si>
  <si>
    <t>EYSSELLE</t>
  </si>
  <si>
    <t>MALEB</t>
  </si>
  <si>
    <t>MALEBARGE</t>
  </si>
  <si>
    <t>SERRI</t>
  </si>
  <si>
    <t>SERRIERES</t>
  </si>
  <si>
    <t>POITI</t>
  </si>
  <si>
    <t>POITIERS</t>
  </si>
  <si>
    <t>TARTE</t>
  </si>
  <si>
    <t>TARTERETS</t>
  </si>
  <si>
    <t>VAUCA</t>
  </si>
  <si>
    <t>VAUCANSON</t>
  </si>
  <si>
    <t>ORCH5</t>
  </si>
  <si>
    <t>ORCHIDEES (LES)</t>
  </si>
  <si>
    <t>B.CO6</t>
  </si>
  <si>
    <t>BRAILLY-CORNEHOTTE</t>
  </si>
  <si>
    <t>A.DUC</t>
  </si>
  <si>
    <t>ARNAY LE DUC</t>
  </si>
  <si>
    <t>B.GES</t>
  </si>
  <si>
    <t>BOULOGNE-SUR-GESSE</t>
  </si>
  <si>
    <t>BOULB</t>
  </si>
  <si>
    <t>BOULBONNE</t>
  </si>
  <si>
    <t>JALLI</t>
  </si>
  <si>
    <t>JALLIEU</t>
  </si>
  <si>
    <t>T.PIN</t>
  </si>
  <si>
    <t>TOUR-DU-PIN (LA)</t>
  </si>
  <si>
    <t>AVENI</t>
  </si>
  <si>
    <t>AVENIR</t>
  </si>
  <si>
    <t>POISA</t>
  </si>
  <si>
    <t>POISARD</t>
  </si>
  <si>
    <t>CESSE</t>
  </si>
  <si>
    <t>SSP</t>
  </si>
  <si>
    <t xml:space="preserve">BORT </t>
  </si>
  <si>
    <t>BORT</t>
  </si>
  <si>
    <t>PEYRU</t>
  </si>
  <si>
    <t>PEYRUSSE</t>
  </si>
  <si>
    <t>VECQU</t>
  </si>
  <si>
    <t>VECQUEMONT</t>
  </si>
  <si>
    <t>(ROQUETTE-FRERES)</t>
  </si>
  <si>
    <t>ADELS</t>
  </si>
  <si>
    <t>ADELSBERG</t>
  </si>
  <si>
    <t>A.CHA</t>
  </si>
  <si>
    <t>ACIERIES-DE-CHAMPAGNOLE</t>
  </si>
  <si>
    <t>C.LOI</t>
  </si>
  <si>
    <t>CHATEAUNEUF-SUR-LOIRE</t>
  </si>
  <si>
    <t>CEBAZ</t>
  </si>
  <si>
    <t>CEBAZAT</t>
  </si>
  <si>
    <t>SSRO5</t>
  </si>
  <si>
    <t>ST PIERRE ROCHE</t>
  </si>
  <si>
    <t>EMALE</t>
  </si>
  <si>
    <t>EMALES(LES)</t>
  </si>
  <si>
    <t>(GENERALE SUCRIERE)</t>
  </si>
  <si>
    <t>SSAMO</t>
  </si>
  <si>
    <t>ST-AMOUR</t>
  </si>
  <si>
    <t xml:space="preserve">LUXE </t>
  </si>
  <si>
    <t>LUXE</t>
  </si>
  <si>
    <t>V.CON</t>
  </si>
  <si>
    <t>VIEUX-CONDE</t>
  </si>
  <si>
    <t>THIVI</t>
  </si>
  <si>
    <t>THIVIERS</t>
  </si>
  <si>
    <t>LECER</t>
  </si>
  <si>
    <t>LECERF</t>
  </si>
  <si>
    <t>FOUL5</t>
  </si>
  <si>
    <t>FOULONNIERE</t>
  </si>
  <si>
    <t>C.LEU</t>
  </si>
  <si>
    <t>CROIX-ST-LEUFROY(LA)</t>
  </si>
  <si>
    <t>(ELF FRANCE ST.POMP.N°3)</t>
  </si>
  <si>
    <t>ROUMO</t>
  </si>
  <si>
    <t>ROUMOULES</t>
  </si>
  <si>
    <t>(E.D.F. R.M.C.)</t>
  </si>
  <si>
    <t>VENTA</t>
  </si>
  <si>
    <t>VENTAVON</t>
  </si>
  <si>
    <t>TRAVE</t>
  </si>
  <si>
    <t>TRAVERSE (LA)</t>
  </si>
  <si>
    <t>LONG5</t>
  </si>
  <si>
    <t>LONGUYON</t>
  </si>
  <si>
    <t>V.PRE</t>
  </si>
  <si>
    <t>VIEUX-PRE</t>
  </si>
  <si>
    <t>COMME</t>
  </si>
  <si>
    <t>COMMENTRY</t>
  </si>
  <si>
    <t>BANNE</t>
  </si>
  <si>
    <t>BANNE (LA)</t>
  </si>
  <si>
    <t>(SCAFVA A COMMENTRY)</t>
  </si>
  <si>
    <t>ENNER</t>
  </si>
  <si>
    <t>ENNERY</t>
  </si>
  <si>
    <t>BERAN</t>
  </si>
  <si>
    <t>BERANVILLE</t>
  </si>
  <si>
    <t>(ITON SEINE A BONNIERES)</t>
  </si>
  <si>
    <t>CREUT</t>
  </si>
  <si>
    <t>CREUTZWALD</t>
  </si>
  <si>
    <t>(REGIE)</t>
  </si>
  <si>
    <t>S.MOU</t>
  </si>
  <si>
    <t>SALLES-MOUSSAC</t>
  </si>
  <si>
    <t>M.ALL</t>
  </si>
  <si>
    <t>MONISTROL-D ALLIER</t>
  </si>
  <si>
    <t>CARLI</t>
  </si>
  <si>
    <t>CARLING</t>
  </si>
  <si>
    <t>BODUT</t>
  </si>
  <si>
    <t>(CHEZ)(S.N.C.F.)</t>
  </si>
  <si>
    <t>DALST</t>
  </si>
  <si>
    <t>DALSTEIN</t>
  </si>
  <si>
    <t>BOULA</t>
  </si>
  <si>
    <t>BOULAY</t>
  </si>
  <si>
    <t>ANCER</t>
  </si>
  <si>
    <t>ANCERVILLE</t>
  </si>
  <si>
    <t>REMIL</t>
  </si>
  <si>
    <t>REMILLY</t>
  </si>
  <si>
    <t xml:space="preserve">MAXE </t>
  </si>
  <si>
    <t>LA MAXE</t>
  </si>
  <si>
    <t>MANOM</t>
  </si>
  <si>
    <t>SSUSU</t>
  </si>
  <si>
    <t>ST-USUGE</t>
  </si>
  <si>
    <t>R.ORA</t>
  </si>
  <si>
    <t>RIS-ORANGIS</t>
  </si>
  <si>
    <t>SOQUE</t>
  </si>
  <si>
    <t>SOQUENCE</t>
  </si>
  <si>
    <t>BATIG</t>
  </si>
  <si>
    <t>BATIGNOLLES</t>
  </si>
  <si>
    <t>ARIET</t>
  </si>
  <si>
    <t>ARIETAZ</t>
  </si>
  <si>
    <t>(VETROTEX)</t>
  </si>
  <si>
    <t>BARQU</t>
  </si>
  <si>
    <t>BARQUET</t>
  </si>
  <si>
    <t>G.VER</t>
  </si>
  <si>
    <t>GRAND-VERGER</t>
  </si>
  <si>
    <t>OB</t>
  </si>
  <si>
    <t>M.NOU</t>
  </si>
  <si>
    <t>MAS-NOU</t>
  </si>
  <si>
    <t>RUIRE</t>
  </si>
  <si>
    <t>RUIRES (LES)</t>
  </si>
  <si>
    <t>(SCHNEIDER ELECTRIC)</t>
  </si>
  <si>
    <t>ASTIL</t>
  </si>
  <si>
    <t>ASTILLE</t>
  </si>
  <si>
    <t>ROUGE</t>
  </si>
  <si>
    <t>ROUGEMONTIER</t>
  </si>
  <si>
    <t>GROUX</t>
  </si>
  <si>
    <t>GROUX (LES)</t>
  </si>
  <si>
    <t>ETREP</t>
  </si>
  <si>
    <t>ETREPAGNY</t>
  </si>
  <si>
    <t>CULOZ</t>
  </si>
  <si>
    <t>ROUS7</t>
  </si>
  <si>
    <t>ROUSSY</t>
  </si>
  <si>
    <t>LAUSS</t>
  </si>
  <si>
    <t>LAUSSONNE</t>
  </si>
  <si>
    <t>CATT5</t>
  </si>
  <si>
    <t xml:space="preserve">VIGY </t>
  </si>
  <si>
    <t>VIGY</t>
  </si>
  <si>
    <t>ARLOD</t>
  </si>
  <si>
    <t>YSSIN</t>
  </si>
  <si>
    <t>YSSINGEAUX</t>
  </si>
  <si>
    <t>SALET</t>
  </si>
  <si>
    <t>SALETTES</t>
  </si>
  <si>
    <t>SSAV7</t>
  </si>
  <si>
    <t>ST-AVE</t>
  </si>
  <si>
    <t>SARZE</t>
  </si>
  <si>
    <t>SARZEAU</t>
  </si>
  <si>
    <t>N.SEI</t>
  </si>
  <si>
    <t>NOGENT-SUR-SEINE</t>
  </si>
  <si>
    <t>AULNO</t>
  </si>
  <si>
    <t>AULNOYE</t>
  </si>
  <si>
    <t>CELLE</t>
  </si>
  <si>
    <t>CELLES</t>
  </si>
  <si>
    <t>B.ARC</t>
  </si>
  <si>
    <t>BOURBON-L ARCHAMBAULT</t>
  </si>
  <si>
    <t xml:space="preserve">PIAT </t>
  </si>
  <si>
    <t>LE PIAT</t>
  </si>
  <si>
    <t>VERN8</t>
  </si>
  <si>
    <t>VERNELLE (LA)</t>
  </si>
  <si>
    <t>R.TOR</t>
  </si>
  <si>
    <t>RAIE-TORTUE</t>
  </si>
  <si>
    <t>VESAI</t>
  </si>
  <si>
    <t>VESAIGNES</t>
  </si>
  <si>
    <t>PEUGE</t>
  </si>
  <si>
    <t>PEUGEOT</t>
  </si>
  <si>
    <t>(STE PEUGEOT A MULHOUSE)</t>
  </si>
  <si>
    <t>G.MO5</t>
  </si>
  <si>
    <t>LA GRANDE MOTTE</t>
  </si>
  <si>
    <t>M.ROI</t>
  </si>
  <si>
    <t>MONTIGNY-LE-ROI</t>
  </si>
  <si>
    <t>BZBON</t>
  </si>
  <si>
    <t>BOURBONNE</t>
  </si>
  <si>
    <t>MAGEN</t>
  </si>
  <si>
    <t>MAGENTA</t>
  </si>
  <si>
    <t>CORDY</t>
  </si>
  <si>
    <t>VOUZO</t>
  </si>
  <si>
    <t>VOUZON</t>
  </si>
  <si>
    <t>SSVIL</t>
  </si>
  <si>
    <t>ST-ILLIERS-LA-VILLE</t>
  </si>
  <si>
    <t>MANDA</t>
  </si>
  <si>
    <t>MANDARINS</t>
  </si>
  <si>
    <t>BERG7</t>
  </si>
  <si>
    <t>BERGERIE (LA)</t>
  </si>
  <si>
    <t>NIMES (-TALABOT)</t>
  </si>
  <si>
    <t>DANCE</t>
  </si>
  <si>
    <t>DANCE (LA)</t>
  </si>
  <si>
    <t>MARLE</t>
  </si>
  <si>
    <t>G.PAR</t>
  </si>
  <si>
    <t>GRANDE-PAROISSE</t>
  </si>
  <si>
    <t>MONT5</t>
  </si>
  <si>
    <t>MONT (ARKEMA)</t>
  </si>
  <si>
    <t>(ARKEMA)</t>
  </si>
  <si>
    <t>LACQ5</t>
  </si>
  <si>
    <t>(E.A.E.P.F.)</t>
  </si>
  <si>
    <t>PENL5</t>
  </si>
  <si>
    <t>PENLY</t>
  </si>
  <si>
    <t>(-POSTE)</t>
  </si>
  <si>
    <t>ARGE5</t>
  </si>
  <si>
    <t>ARGENTAT</t>
  </si>
  <si>
    <t>SARDO</t>
  </si>
  <si>
    <t>SARDON</t>
  </si>
  <si>
    <t>ROBI5</t>
  </si>
  <si>
    <t>ROBINSON</t>
  </si>
  <si>
    <t>BESS5</t>
  </si>
  <si>
    <t>BESSEY</t>
  </si>
  <si>
    <t xml:space="preserve">BROU </t>
  </si>
  <si>
    <t>BROU</t>
  </si>
  <si>
    <t>VAUG5</t>
  </si>
  <si>
    <t>VAUGRIS</t>
  </si>
  <si>
    <t>TACHE</t>
  </si>
  <si>
    <t>TACHES (LES)</t>
  </si>
  <si>
    <t>.ENSD</t>
  </si>
  <si>
    <t>ENSDORF</t>
  </si>
  <si>
    <t>PTCHA</t>
  </si>
  <si>
    <t>PONTCHATEAU</t>
  </si>
  <si>
    <t xml:space="preserve">FONT </t>
  </si>
  <si>
    <t>LA FONT</t>
  </si>
  <si>
    <t>COMMU</t>
  </si>
  <si>
    <t>COMMUNE</t>
  </si>
  <si>
    <t>FOIX5</t>
  </si>
  <si>
    <t>MERLA</t>
  </si>
  <si>
    <t>MERLATIERE</t>
  </si>
  <si>
    <t>SSMO6</t>
  </si>
  <si>
    <t>ST-PIERRE-LE-MOUTIER</t>
  </si>
  <si>
    <t>VERDU</t>
  </si>
  <si>
    <t>VERDUN</t>
  </si>
  <si>
    <t>RECOU</t>
  </si>
  <si>
    <t>RECOUVRANCE</t>
  </si>
  <si>
    <t>SARR9</t>
  </si>
  <si>
    <t>SARRALTROFF</t>
  </si>
  <si>
    <t>S.N.C.F</t>
  </si>
  <si>
    <t>PYRIM</t>
  </si>
  <si>
    <t>PYRIMONT</t>
  </si>
  <si>
    <t>CERET</t>
  </si>
  <si>
    <t>SSSIG</t>
  </si>
  <si>
    <t>STE-SIGOLENE</t>
  </si>
  <si>
    <t>VERSI</t>
  </si>
  <si>
    <t>VERSILHAC</t>
  </si>
  <si>
    <t xml:space="preserve">PUY  </t>
  </si>
  <si>
    <t>LE PUY</t>
  </si>
  <si>
    <t>RIETV</t>
  </si>
  <si>
    <t>RIETVELD</t>
  </si>
  <si>
    <t>SSFL7</t>
  </si>
  <si>
    <t>ST-FLOUR</t>
  </si>
  <si>
    <t>NEUSS</t>
  </si>
  <si>
    <t>NEUSSARGUES</t>
  </si>
  <si>
    <t>GODIN</t>
  </si>
  <si>
    <t>COIND</t>
  </si>
  <si>
    <t>COINDRE</t>
  </si>
  <si>
    <t>.SSTR</t>
  </si>
  <si>
    <t>SAINT-TRIPHON</t>
  </si>
  <si>
    <t>.BATI</t>
  </si>
  <si>
    <t>BATIAZ (LA)</t>
  </si>
  <si>
    <t>MINIH</t>
  </si>
  <si>
    <t>MINIHY</t>
  </si>
  <si>
    <t>LANME</t>
  </si>
  <si>
    <t>LANMEUR</t>
  </si>
  <si>
    <t xml:space="preserve">DUVY </t>
  </si>
  <si>
    <t>DUVY</t>
  </si>
  <si>
    <t>ABERS</t>
  </si>
  <si>
    <t>ABERS (LES)</t>
  </si>
  <si>
    <t>PLOUG</t>
  </si>
  <si>
    <t>PLOUGASTEL</t>
  </si>
  <si>
    <t>SSAM6</t>
  </si>
  <si>
    <t>(PIPE-LINE SUD EUROPEEN NO 4A)</t>
  </si>
  <si>
    <t>P.SAO</t>
  </si>
  <si>
    <t>POUILLY-SUR-SAONE</t>
  </si>
  <si>
    <t>SSMEU</t>
  </si>
  <si>
    <t>ST MICHEL SUR MEURTHE</t>
  </si>
  <si>
    <t>AOSTE</t>
  </si>
  <si>
    <t>DANT5</t>
  </si>
  <si>
    <t>DANTON</t>
  </si>
  <si>
    <t>AURIO</t>
  </si>
  <si>
    <t>AURIOLLES</t>
  </si>
  <si>
    <t>COUTR</t>
  </si>
  <si>
    <t>COUTRAS</t>
  </si>
  <si>
    <t>RUEYR</t>
  </si>
  <si>
    <t>RUEYRES</t>
  </si>
  <si>
    <t>POMER</t>
  </si>
  <si>
    <t>POMEROL</t>
  </si>
  <si>
    <t>COQUA</t>
  </si>
  <si>
    <t>COQUAINVILLIERS</t>
  </si>
  <si>
    <t>EYRAN</t>
  </si>
  <si>
    <t>EYRANS</t>
  </si>
  <si>
    <t>VARAN</t>
  </si>
  <si>
    <t>VARANGEVILLE</t>
  </si>
  <si>
    <t>PICHO</t>
  </si>
  <si>
    <t>PICHON</t>
  </si>
  <si>
    <t>DUROL</t>
  </si>
  <si>
    <t>DUROLLE</t>
  </si>
  <si>
    <t>(FORCES HYDRAULIQUES DE LA MEUSE)</t>
  </si>
  <si>
    <t>VIRAD</t>
  </si>
  <si>
    <t>VIRADEL</t>
  </si>
  <si>
    <t xml:space="preserve">BAGE </t>
  </si>
  <si>
    <t>BAGE (STATION DE POMPAGE)</t>
  </si>
  <si>
    <t>CRUET</t>
  </si>
  <si>
    <t>GUERA</t>
  </si>
  <si>
    <t>GUERANDE</t>
  </si>
  <si>
    <t>1SSEN</t>
  </si>
  <si>
    <t>STE_ENGRACE</t>
  </si>
  <si>
    <t>P.MA5</t>
  </si>
  <si>
    <t>PIERRE-ST-MARTIN</t>
  </si>
  <si>
    <t>P.CAM</t>
  </si>
  <si>
    <t>PONT-DE-CAMPS</t>
  </si>
  <si>
    <t>PULUT</t>
  </si>
  <si>
    <t>PULUTENIA</t>
  </si>
  <si>
    <t>ESQUI</t>
  </si>
  <si>
    <t>ESQUIT</t>
  </si>
  <si>
    <t>BEYR5</t>
  </si>
  <si>
    <t>BEYREDE</t>
  </si>
  <si>
    <t>BROSS</t>
  </si>
  <si>
    <t>BROSSE</t>
  </si>
  <si>
    <t>(CLIENT MERIEUX)</t>
  </si>
  <si>
    <t>FLOIN</t>
  </si>
  <si>
    <t>FLOING</t>
  </si>
  <si>
    <t>MARL5</t>
  </si>
  <si>
    <t>MARLIERE</t>
  </si>
  <si>
    <t>(USINOR SEDAN)</t>
  </si>
  <si>
    <t>MAZUR</t>
  </si>
  <si>
    <t>MAZURES</t>
  </si>
  <si>
    <t>REVI5</t>
  </si>
  <si>
    <t>GUNDE</t>
  </si>
  <si>
    <t>GUNDERSHOFFEN</t>
  </si>
  <si>
    <t>POIRI</t>
  </si>
  <si>
    <t>POIRIER</t>
  </si>
  <si>
    <t>SOMBU</t>
  </si>
  <si>
    <t>SOMBUSSY</t>
  </si>
  <si>
    <t>MORIH</t>
  </si>
  <si>
    <t>MORIHAN</t>
  </si>
  <si>
    <t>BROU5</t>
  </si>
  <si>
    <t>TERRA</t>
  </si>
  <si>
    <t>TERRADOU</t>
  </si>
  <si>
    <t>A.VOU</t>
  </si>
  <si>
    <t>ANCHE-VOULON</t>
  </si>
  <si>
    <t>LESP6</t>
  </si>
  <si>
    <t>LESPINET</t>
  </si>
  <si>
    <t>URIME</t>
  </si>
  <si>
    <t>URIMENIL</t>
  </si>
  <si>
    <t>(BIHR)</t>
  </si>
  <si>
    <t>BIBER</t>
  </si>
  <si>
    <t>BIBERKIRCH</t>
  </si>
  <si>
    <t>VOUGL</t>
  </si>
  <si>
    <t>VOUGLANS</t>
  </si>
  <si>
    <t>T.CHA</t>
  </si>
  <si>
    <t>TONNAY-CHARENTE</t>
  </si>
  <si>
    <t>THILL</t>
  </si>
  <si>
    <t>THILLOT (LE)</t>
  </si>
  <si>
    <t>GROUL</t>
  </si>
  <si>
    <t>GROULLES</t>
  </si>
  <si>
    <t>BORLY</t>
  </si>
  <si>
    <t>SSFAU</t>
  </si>
  <si>
    <t>ST-PIERRE-DE-FAUCIGNY</t>
  </si>
  <si>
    <t>MEYTH</t>
  </si>
  <si>
    <t>MEYTHET</t>
  </si>
  <si>
    <t>(STE POMPES GUINARD)</t>
  </si>
  <si>
    <t>VOUGY</t>
  </si>
  <si>
    <t>ORSON</t>
  </si>
  <si>
    <t>ORSONVILLE</t>
  </si>
  <si>
    <t>(WALT DISNEY A MARNE LA VALLEE)</t>
  </si>
  <si>
    <t>POUXE</t>
  </si>
  <si>
    <t>POUXEUX</t>
  </si>
  <si>
    <t>GENIT</t>
  </si>
  <si>
    <t>GENITOY</t>
  </si>
  <si>
    <t>EVIAN</t>
  </si>
  <si>
    <t>SALLA</t>
  </si>
  <si>
    <t>SALLANCHES</t>
  </si>
  <si>
    <t>FAYET</t>
  </si>
  <si>
    <t>FAYET (LE)</t>
  </si>
  <si>
    <t>MEGEV</t>
  </si>
  <si>
    <t>MEGEVE</t>
  </si>
  <si>
    <t>TASSE</t>
  </si>
  <si>
    <t>TASSET</t>
  </si>
  <si>
    <t>(CEGEDUR RHENALU A CRAN GEVRIER)</t>
  </si>
  <si>
    <t xml:space="preserve">MOTZ </t>
  </si>
  <si>
    <t>MOTZ</t>
  </si>
  <si>
    <t>TRAIS</t>
  </si>
  <si>
    <t>TRAISNEL</t>
  </si>
  <si>
    <t>SOULO</t>
  </si>
  <si>
    <t>SOULOM</t>
  </si>
  <si>
    <t>COLO6</t>
  </si>
  <si>
    <t>COLOMB</t>
  </si>
  <si>
    <t xml:space="preserve">VIAS </t>
  </si>
  <si>
    <t>VIAS</t>
  </si>
  <si>
    <t>P.ROY</t>
  </si>
  <si>
    <t>PONT-EN-ROYANS</t>
  </si>
  <si>
    <t>VENDA</t>
  </si>
  <si>
    <t>VENDARGUES</t>
  </si>
  <si>
    <t>BEZIE</t>
  </si>
  <si>
    <t>BEZIERS</t>
  </si>
  <si>
    <t>S.VES</t>
  </si>
  <si>
    <t>SAUT-DE-VESOLES</t>
  </si>
  <si>
    <t>MOIRA</t>
  </si>
  <si>
    <t>MOIRANS</t>
  </si>
  <si>
    <t>VINAY</t>
  </si>
  <si>
    <t>SSMC5</t>
  </si>
  <si>
    <t>ST-MARCELLIN</t>
  </si>
  <si>
    <t>BATAV</t>
  </si>
  <si>
    <t>BATAVIA</t>
  </si>
  <si>
    <t>(CRISTALLERIE D ARQUES)</t>
  </si>
  <si>
    <t>SSCHR</t>
  </si>
  <si>
    <t>ST-CHRISTOL</t>
  </si>
  <si>
    <t>BZNIL</t>
  </si>
  <si>
    <t>BOURNILLON</t>
  </si>
  <si>
    <t>L.VIE</t>
  </si>
  <si>
    <t>LUNEL-VIEL</t>
  </si>
  <si>
    <t xml:space="preserve">AIRE </t>
  </si>
  <si>
    <t>AIRE</t>
  </si>
  <si>
    <t>LUMBR</t>
  </si>
  <si>
    <t>LUMBRES</t>
  </si>
  <si>
    <t>GAVRE</t>
  </si>
  <si>
    <t>GAVRELLE</t>
  </si>
  <si>
    <t>LONG9</t>
  </si>
  <si>
    <t>LONGUENESSE</t>
  </si>
  <si>
    <t>ARQUE</t>
  </si>
  <si>
    <t>ARQUES</t>
  </si>
  <si>
    <t>P.SAL</t>
  </si>
  <si>
    <t>PONT-SALOMON</t>
  </si>
  <si>
    <t>SANSS</t>
  </si>
  <si>
    <t>SANSSAC (L'EGLISE)</t>
  </si>
  <si>
    <t>LOUD6</t>
  </si>
  <si>
    <t>LOUDES</t>
  </si>
  <si>
    <t>GATI5</t>
  </si>
  <si>
    <t>GATINAIS</t>
  </si>
  <si>
    <t>CORDE</t>
  </si>
  <si>
    <t>CORDEAC</t>
  </si>
  <si>
    <t>ISBE5</t>
  </si>
  <si>
    <t>ISBERGUES</t>
  </si>
  <si>
    <t>(UGINE ACIERS) (225KV)</t>
  </si>
  <si>
    <t>A.NOR</t>
  </si>
  <si>
    <t>ANCE-DU-NORD</t>
  </si>
  <si>
    <t xml:space="preserve">BZNE </t>
  </si>
  <si>
    <t>LA BOURNE</t>
  </si>
  <si>
    <t>GUARB</t>
  </si>
  <si>
    <t>GUARBECQUE</t>
  </si>
  <si>
    <t>V.LAN</t>
  </si>
  <si>
    <t>VILLARD-DE-LANS</t>
  </si>
  <si>
    <t>SINAR</t>
  </si>
  <si>
    <t>SINARD</t>
  </si>
  <si>
    <t>SSCOM</t>
  </si>
  <si>
    <t>ST-GEORGES-DE-COMMIERS</t>
  </si>
  <si>
    <t>TERNO</t>
  </si>
  <si>
    <t>TERNOISE</t>
  </si>
  <si>
    <t>(LA PROSPERITE FERMIERE)</t>
  </si>
  <si>
    <t>B.VER</t>
  </si>
  <si>
    <t>BOIS VERT</t>
  </si>
  <si>
    <t>(AGA)</t>
  </si>
  <si>
    <t>SAUTE</t>
  </si>
  <si>
    <t>SAUTET (LE)</t>
  </si>
  <si>
    <t>PERNE</t>
  </si>
  <si>
    <t>PERNES</t>
  </si>
  <si>
    <t>CHEVA</t>
  </si>
  <si>
    <t>CHEVALET</t>
  </si>
  <si>
    <t>N.ROT</t>
  </si>
  <si>
    <t>NOGENT-LE-ROTROU</t>
  </si>
  <si>
    <t>MQION</t>
  </si>
  <si>
    <t>MARQUION</t>
  </si>
  <si>
    <t>PAREN</t>
  </si>
  <si>
    <t>PARENTIS</t>
  </si>
  <si>
    <t>ANDRA</t>
  </si>
  <si>
    <t>ANDRAYE</t>
  </si>
  <si>
    <t>(ATOCHEM A EPIERRE)</t>
  </si>
  <si>
    <t>MQISE</t>
  </si>
  <si>
    <t>MARQUISE</t>
  </si>
  <si>
    <t>GLONV</t>
  </si>
  <si>
    <t>GLONVILLE</t>
  </si>
  <si>
    <t>SALAI</t>
  </si>
  <si>
    <t>SALAISE</t>
  </si>
  <si>
    <t>P.RO6</t>
  </si>
  <si>
    <t>PEAGE-DE-ROUSSILLON-POSTE</t>
  </si>
  <si>
    <t>(RHONE-POUL.CHIMIE)</t>
  </si>
  <si>
    <t>BXVAI</t>
  </si>
  <si>
    <t>BEAUVAIS</t>
  </si>
  <si>
    <t>BURCI</t>
  </si>
  <si>
    <t>BURCIN</t>
  </si>
  <si>
    <t>C.ROL</t>
  </si>
  <si>
    <t>CHAMP-ROLLAND</t>
  </si>
  <si>
    <t>POURN</t>
  </si>
  <si>
    <t>POURNOY</t>
  </si>
  <si>
    <t>CHARN</t>
  </si>
  <si>
    <t>CHARNY</t>
  </si>
  <si>
    <t>VLEGU</t>
  </si>
  <si>
    <t>VILLEGUSIEN</t>
  </si>
  <si>
    <t>ROCH8</t>
  </si>
  <si>
    <t>ROCHEFORT</t>
  </si>
  <si>
    <t>MONNA</t>
  </si>
  <si>
    <t>MONNAIE</t>
  </si>
  <si>
    <t>BOUFF</t>
  </si>
  <si>
    <t>BOUFFERE</t>
  </si>
  <si>
    <t>ACHIE</t>
  </si>
  <si>
    <t>ACHIET</t>
  </si>
  <si>
    <t>VIT.N</t>
  </si>
  <si>
    <t>VITRY-NORD</t>
  </si>
  <si>
    <t>MOFFL</t>
  </si>
  <si>
    <t>MOFFLAINES</t>
  </si>
  <si>
    <t>AUDON</t>
  </si>
  <si>
    <t>ACHI5</t>
  </si>
  <si>
    <t>V.BAR</t>
  </si>
  <si>
    <t>VENDEUVRE-SUR-BARSE</t>
  </si>
  <si>
    <t>P.ROL</t>
  </si>
  <si>
    <t>PONT-ROLLAND</t>
  </si>
  <si>
    <t>CXTAG</t>
  </si>
  <si>
    <t>CHAUTAGNE</t>
  </si>
  <si>
    <t>BEYRE</t>
  </si>
  <si>
    <t>MALAG</t>
  </si>
  <si>
    <t>MALAGUAY</t>
  </si>
  <si>
    <t>VLEVA</t>
  </si>
  <si>
    <t>VILLEVAUDE</t>
  </si>
  <si>
    <t xml:space="preserve">PECY </t>
  </si>
  <si>
    <t>PECY</t>
  </si>
  <si>
    <t xml:space="preserve">PTAC </t>
  </si>
  <si>
    <t>PONTAC</t>
  </si>
  <si>
    <t xml:space="preserve">MERY </t>
  </si>
  <si>
    <t>MERY (CIE GLE EAUX A MERY-SUR-OISE)</t>
  </si>
  <si>
    <t>BXREP</t>
  </si>
  <si>
    <t>BEAUREPAIRE</t>
  </si>
  <si>
    <t>RIVE5</t>
  </si>
  <si>
    <t>RIVES</t>
  </si>
  <si>
    <t>LESCA</t>
  </si>
  <si>
    <t>LESCAR</t>
  </si>
  <si>
    <t>C.ROI</t>
  </si>
  <si>
    <t>CHOISY-LE-ROI</t>
  </si>
  <si>
    <t>VERCH</t>
  </si>
  <si>
    <t>VERCHERES (LES)</t>
  </si>
  <si>
    <t>(GERVAIS-DANONE)</t>
  </si>
  <si>
    <t>CZTIN</t>
  </si>
  <si>
    <t>COURTINE</t>
  </si>
  <si>
    <t>CIVAU</t>
  </si>
  <si>
    <t>CIVAUX</t>
  </si>
  <si>
    <t>ECHEL</t>
  </si>
  <si>
    <t>ECHELLES (LES)</t>
  </si>
  <si>
    <t>LANGO</t>
  </si>
  <si>
    <t>LANGON</t>
  </si>
  <si>
    <t>ARRIG</t>
  </si>
  <si>
    <t>ARRIGHI</t>
  </si>
  <si>
    <t>A.PLE</t>
  </si>
  <si>
    <t>ARGENTRE-DU-PLESSIS</t>
  </si>
  <si>
    <t>FOSSE</t>
  </si>
  <si>
    <t>FOSSES (LES)</t>
  </si>
  <si>
    <t>WASSE</t>
  </si>
  <si>
    <t>WASSELONNE</t>
  </si>
  <si>
    <t>MENES</t>
  </si>
  <si>
    <t>MENESPLET</t>
  </si>
  <si>
    <t>SSSU5</t>
  </si>
  <si>
    <t>ST-SULAN</t>
  </si>
  <si>
    <t>S.MO5</t>
  </si>
  <si>
    <t>SOMMER-MOUZON</t>
  </si>
  <si>
    <t>(SOMMER A MOUZON)</t>
  </si>
  <si>
    <t>SSBLA</t>
  </si>
  <si>
    <t>ST-BLAISE</t>
  </si>
  <si>
    <t>E.BON</t>
  </si>
  <si>
    <t>EAUX-BONNES</t>
  </si>
  <si>
    <t>GONNE</t>
  </si>
  <si>
    <t>GONNEVILLE</t>
  </si>
  <si>
    <t>STRAS</t>
  </si>
  <si>
    <t>STRASBOURG</t>
  </si>
  <si>
    <t>(C.H.S.)</t>
  </si>
  <si>
    <t>BANCA</t>
  </si>
  <si>
    <t>BANCAIRON</t>
  </si>
  <si>
    <t>NOVIL</t>
  </si>
  <si>
    <t>NOVILLARS</t>
  </si>
  <si>
    <t>(PAPETERIES DU DOUBS)</t>
  </si>
  <si>
    <t>MARC6</t>
  </si>
  <si>
    <t>MARCILLY</t>
  </si>
  <si>
    <t>GENEU</t>
  </si>
  <si>
    <t>GENEUILLE</t>
  </si>
  <si>
    <t>VERDO</t>
  </si>
  <si>
    <t>VERDON</t>
  </si>
  <si>
    <t>SSVIT</t>
  </si>
  <si>
    <t>ST-VIT</t>
  </si>
  <si>
    <t>CERIZ</t>
  </si>
  <si>
    <t>CERIZAY</t>
  </si>
  <si>
    <t>(S.I.E.D.S.)</t>
  </si>
  <si>
    <t>BISSY</t>
  </si>
  <si>
    <t>MEURS</t>
  </si>
  <si>
    <t>MEURSAULT</t>
  </si>
  <si>
    <t>BXNE5</t>
  </si>
  <si>
    <t>BEAUNE</t>
  </si>
  <si>
    <t>CAMP6</t>
  </si>
  <si>
    <t>CAMPAGNE</t>
  </si>
  <si>
    <t>VANEL</t>
  </si>
  <si>
    <t>VANELLE (LA)</t>
  </si>
  <si>
    <t>GRAUL</t>
  </si>
  <si>
    <t>GRAULHET</t>
  </si>
  <si>
    <t>MAULE</t>
  </si>
  <si>
    <t>MAULEON</t>
  </si>
  <si>
    <t>(REGIE DES 2 SEVRES)</t>
  </si>
  <si>
    <t>SSSUL</t>
  </si>
  <si>
    <t>ST-SULPICE</t>
  </si>
  <si>
    <t>HAZEB</t>
  </si>
  <si>
    <t>HAZEBROUCK</t>
  </si>
  <si>
    <t>FORTE</t>
  </si>
  <si>
    <t>FORTELET</t>
  </si>
  <si>
    <t>(CRD CIE RAFFINAGE DISTRIB.TOTAL FRANCE)</t>
  </si>
  <si>
    <t>CREDI</t>
  </si>
  <si>
    <t>CREDIN</t>
  </si>
  <si>
    <t>WARAN</t>
  </si>
  <si>
    <t>WARANDE</t>
  </si>
  <si>
    <t>REVES</t>
  </si>
  <si>
    <t>REVEST</t>
  </si>
  <si>
    <t>FROMA</t>
  </si>
  <si>
    <t>FROMAINVILLE</t>
  </si>
  <si>
    <t>RABIN</t>
  </si>
  <si>
    <t>RABINE (LA)</t>
  </si>
  <si>
    <t>LEVAL</t>
  </si>
  <si>
    <t>LEVALLOIS</t>
  </si>
  <si>
    <t>LANGE</t>
  </si>
  <si>
    <t>LANGEAC</t>
  </si>
  <si>
    <t>POLYM</t>
  </si>
  <si>
    <t>POLYMERES</t>
  </si>
  <si>
    <t>STE EXXON A PORT JEROME</t>
  </si>
  <si>
    <t>CRESS</t>
  </si>
  <si>
    <t>CRESSANGES</t>
  </si>
  <si>
    <t>FTAI9</t>
  </si>
  <si>
    <t>FONTAINES(LES)</t>
  </si>
  <si>
    <t>(AUTOMOBILES PEUGEOT A DOMPIERRE)</t>
  </si>
  <si>
    <t>COULE</t>
  </si>
  <si>
    <t>COULEUVRE</t>
  </si>
  <si>
    <t>SSAVR</t>
  </si>
  <si>
    <t>ST-AVRE</t>
  </si>
  <si>
    <t>LESP5</t>
  </si>
  <si>
    <t>LESPARRE</t>
  </si>
  <si>
    <t>GUILL</t>
  </si>
  <si>
    <t>GUILLAUMES</t>
  </si>
  <si>
    <t>ABOND</t>
  </si>
  <si>
    <t>ABONDANCE</t>
  </si>
  <si>
    <t>BRIEN</t>
  </si>
  <si>
    <t>BRIENNE</t>
  </si>
  <si>
    <t>AILLE</t>
  </si>
  <si>
    <t>AILLEVILLE</t>
  </si>
  <si>
    <t>GUIG5</t>
  </si>
  <si>
    <t>LES GUIGNONS</t>
  </si>
  <si>
    <t>VALTI</t>
  </si>
  <si>
    <t>VALTIER (LE)</t>
  </si>
  <si>
    <t>(KAYSERBERG)</t>
  </si>
  <si>
    <t>MOTT6</t>
  </si>
  <si>
    <t>MOTTAY (LE)</t>
  </si>
  <si>
    <t>SOMMI</t>
  </si>
  <si>
    <t>SOMMIERES</t>
  </si>
  <si>
    <t>NANTE</t>
  </si>
  <si>
    <t>NANTERRE</t>
  </si>
  <si>
    <t>PUBLI</t>
  </si>
  <si>
    <t>PUBLIER</t>
  </si>
  <si>
    <t>GIMON</t>
  </si>
  <si>
    <t>GIMONT</t>
  </si>
  <si>
    <t>BARAL</t>
  </si>
  <si>
    <t>BARALET</t>
  </si>
  <si>
    <t>GUTEN</t>
  </si>
  <si>
    <t>GUTEMBERG</t>
  </si>
  <si>
    <t>TAVEL</t>
  </si>
  <si>
    <t>BISC6</t>
  </si>
  <si>
    <t>BISCARRAT</t>
  </si>
  <si>
    <t>CZBAI</t>
  </si>
  <si>
    <t>COURBAISSE (LA)</t>
  </si>
  <si>
    <t>CHENE</t>
  </si>
  <si>
    <t>CHENET</t>
  </si>
  <si>
    <t>(LE-BOIS-)</t>
  </si>
  <si>
    <t>SEGUI</t>
  </si>
  <si>
    <t>SEGUIN</t>
  </si>
  <si>
    <t>(SNECMA GENNEVILLIERS)</t>
  </si>
  <si>
    <t>SSRIV</t>
  </si>
  <si>
    <t>ST-JEAN-LA-RIVIERE</t>
  </si>
  <si>
    <t>COUE5</t>
  </si>
  <si>
    <t>COUESMES</t>
  </si>
  <si>
    <t>SOULA</t>
  </si>
  <si>
    <t>SOULAC</t>
  </si>
  <si>
    <t>BANNA</t>
  </si>
  <si>
    <t>BANNALEC</t>
  </si>
  <si>
    <t>SSOU5</t>
  </si>
  <si>
    <t>ST-OUEN</t>
  </si>
  <si>
    <t>LANTO</t>
  </si>
  <si>
    <t>LANTON</t>
  </si>
  <si>
    <t>COMPI</t>
  </si>
  <si>
    <t>COMPIEGNE</t>
  </si>
  <si>
    <t>P.VAR</t>
  </si>
  <si>
    <t>PLAN-DU-VAR</t>
  </si>
  <si>
    <t>1P.CL</t>
  </si>
  <si>
    <t>PONT-DE-CLAIX /CHAMPAGNIE</t>
  </si>
  <si>
    <t>SSPOL</t>
  </si>
  <si>
    <t>ST-POL</t>
  </si>
  <si>
    <t>MONLO</t>
  </si>
  <si>
    <t>MONLOO</t>
  </si>
  <si>
    <t>MAUBO</t>
  </si>
  <si>
    <t>MAUBOURGUET</t>
  </si>
  <si>
    <t>TOULO</t>
  </si>
  <si>
    <t>TOULOUSE</t>
  </si>
  <si>
    <t>(ETS AERONAUTIQUE)</t>
  </si>
  <si>
    <t>CAMP5</t>
  </si>
  <si>
    <t>CAMPAN</t>
  </si>
  <si>
    <t>MORIN</t>
  </si>
  <si>
    <t>MORINANT</t>
  </si>
  <si>
    <t>TARB5</t>
  </si>
  <si>
    <t>TARBES</t>
  </si>
  <si>
    <t>LOUD5</t>
  </si>
  <si>
    <t>LOUDENVIELLE</t>
  </si>
  <si>
    <t>TRAME</t>
  </si>
  <si>
    <t>TRAMEZAYGUES</t>
  </si>
  <si>
    <t>CARP5</t>
  </si>
  <si>
    <t>CARPENTIER</t>
  </si>
  <si>
    <t>MORA5</t>
  </si>
  <si>
    <t>MORANDES (LES)</t>
  </si>
  <si>
    <t>(ATEL)</t>
  </si>
  <si>
    <t>HERBE</t>
  </si>
  <si>
    <t>HERBE (L)</t>
  </si>
  <si>
    <t>(REGIE D ARES)</t>
  </si>
  <si>
    <t>VINTR</t>
  </si>
  <si>
    <t>VINTROU</t>
  </si>
  <si>
    <t>MENUE</t>
  </si>
  <si>
    <t>MENUEL</t>
  </si>
  <si>
    <t>PORTI</t>
  </si>
  <si>
    <t xml:space="preserve">PONS </t>
  </si>
  <si>
    <t>PONS</t>
  </si>
  <si>
    <t>TOLME</t>
  </si>
  <si>
    <t>TOLMER</t>
  </si>
  <si>
    <t>RIORG</t>
  </si>
  <si>
    <t>RIORGES</t>
  </si>
  <si>
    <t>ANNIB</t>
  </si>
  <si>
    <t>ANNIBAL</t>
  </si>
  <si>
    <t>URBASER</t>
  </si>
  <si>
    <t>TOUR9</t>
  </si>
  <si>
    <t>TOURNOISIS</t>
  </si>
  <si>
    <t>SSMM5</t>
  </si>
  <si>
    <t>ST-MICHEL-DE-MAURIENNE</t>
  </si>
  <si>
    <t>CTLAR</t>
  </si>
  <si>
    <t>CHATELARD (LE)</t>
  </si>
  <si>
    <t>ETREV</t>
  </si>
  <si>
    <t>ETREVILLE</t>
  </si>
  <si>
    <t>(ELF FRANCE STATION DE POMPAGE NO 2)</t>
  </si>
  <si>
    <t>MRNIE</t>
  </si>
  <si>
    <t>MARTINIERE (LA)</t>
  </si>
  <si>
    <t>SSAGA</t>
  </si>
  <si>
    <t>STE-AGATHE</t>
  </si>
  <si>
    <t>GUESD</t>
  </si>
  <si>
    <t>GUESDE</t>
  </si>
  <si>
    <t>(CPCU)</t>
  </si>
  <si>
    <t>VLEF5</t>
  </si>
  <si>
    <t>VILLEFRANCHE</t>
  </si>
  <si>
    <t>MELUN</t>
  </si>
  <si>
    <t>SSAP5</t>
  </si>
  <si>
    <t>ST-CHELY-D'APCHER</t>
  </si>
  <si>
    <t>(SOC.METAL.DE ST-CHELY)</t>
  </si>
  <si>
    <t>P.BOR</t>
  </si>
  <si>
    <t>PIED-DE-BORNE</t>
  </si>
  <si>
    <t>VOULZ</t>
  </si>
  <si>
    <t>VOULZIE (LA)</t>
  </si>
  <si>
    <t>ARDO5</t>
  </si>
  <si>
    <t>ARDOINES</t>
  </si>
  <si>
    <t>TARNO</t>
  </si>
  <si>
    <t>TARNON</t>
  </si>
  <si>
    <t>SSAPC</t>
  </si>
  <si>
    <t>(63KV)</t>
  </si>
  <si>
    <t>VITRY (-SUR-SEINE)</t>
  </si>
  <si>
    <t>MARGE</t>
  </si>
  <si>
    <t>MARGERIDE</t>
  </si>
  <si>
    <t>ANCEL</t>
  </si>
  <si>
    <t>ANCELPONT</t>
  </si>
  <si>
    <t>PLANC</t>
  </si>
  <si>
    <t>PLANCHAMP</t>
  </si>
  <si>
    <t>ROUYE</t>
  </si>
  <si>
    <t>NAUSS</t>
  </si>
  <si>
    <t>NAUSSAC</t>
  </si>
  <si>
    <t>(E.P.A.L.A.)</t>
  </si>
  <si>
    <t>MORB5</t>
  </si>
  <si>
    <t>MORBRAS (POSTE SOURCE)</t>
  </si>
  <si>
    <t>AIGU5</t>
  </si>
  <si>
    <t>SSOME</t>
  </si>
  <si>
    <t>ST-OMER</t>
  </si>
  <si>
    <t>PELOU</t>
  </si>
  <si>
    <t>PELOUSE (LA)</t>
  </si>
  <si>
    <t>LARDI</t>
  </si>
  <si>
    <t>LARDIT</t>
  </si>
  <si>
    <t>B.RON</t>
  </si>
  <si>
    <t>BUISSON-ROND</t>
  </si>
  <si>
    <t>ALLOU</t>
  </si>
  <si>
    <t>ALLOUIS</t>
  </si>
  <si>
    <t>(T.D.F)</t>
  </si>
  <si>
    <t>BUZAN</t>
  </si>
  <si>
    <t>BUZANCAIS</t>
  </si>
  <si>
    <t>BEYSS</t>
  </si>
  <si>
    <t>BEYSSAC</t>
  </si>
  <si>
    <t>MENDE</t>
  </si>
  <si>
    <t>THIBA</t>
  </si>
  <si>
    <t>THIBAUDIERE</t>
  </si>
  <si>
    <t>GENEV</t>
  </si>
  <si>
    <t>GENEVRAIE (LA)</t>
  </si>
  <si>
    <t>MONAS</t>
  </si>
  <si>
    <t>MONASTIER (LE)</t>
  </si>
  <si>
    <t>SSSA7</t>
  </si>
  <si>
    <t>ST-SAUVEUR</t>
  </si>
  <si>
    <t>ORME5</t>
  </si>
  <si>
    <t>ORMES (LES)</t>
  </si>
  <si>
    <t>CZTRY</t>
  </si>
  <si>
    <t>COURTRY</t>
  </si>
  <si>
    <t>MOISE</t>
  </si>
  <si>
    <t>MOISENAY</t>
  </si>
  <si>
    <t>MTERE</t>
  </si>
  <si>
    <t>MONTEREAU</t>
  </si>
  <si>
    <t>VNOTA</t>
  </si>
  <si>
    <t>VIGNOTAN</t>
  </si>
  <si>
    <t>ROMB6</t>
  </si>
  <si>
    <t>ROMBAS</t>
  </si>
  <si>
    <t>DOMBA</t>
  </si>
  <si>
    <t>DOMBASLE</t>
  </si>
  <si>
    <t>(STE SOLVAY)</t>
  </si>
  <si>
    <t>JANAS</t>
  </si>
  <si>
    <t>MAYET</t>
  </si>
  <si>
    <t>NANGI</t>
  </si>
  <si>
    <t>NANGIS</t>
  </si>
  <si>
    <t>LIEUS</t>
  </si>
  <si>
    <t>LIEUSAINT</t>
  </si>
  <si>
    <t>PAILL</t>
  </si>
  <si>
    <t>PAILLERES</t>
  </si>
  <si>
    <t>MEHUN</t>
  </si>
  <si>
    <t>MEHUN (-SUR-YEVRE)</t>
  </si>
  <si>
    <t>PERCH</t>
  </si>
  <si>
    <t>PERCHE (LA)</t>
  </si>
  <si>
    <t>LORRI</t>
  </si>
  <si>
    <t>LORRIS</t>
  </si>
  <si>
    <t>COLUM</t>
  </si>
  <si>
    <t>COLUMEAUX (LES)</t>
  </si>
  <si>
    <t>AUVIL</t>
  </si>
  <si>
    <t>AUVILLIERS</t>
  </si>
  <si>
    <t>CHAIN</t>
  </si>
  <si>
    <t>CHAINGY</t>
  </si>
  <si>
    <t>BXNE6</t>
  </si>
  <si>
    <t>BEAUNE-</t>
  </si>
  <si>
    <t>(LA-ROLANDE)(S.I.C.A.DE PITHIVIERS)</t>
  </si>
  <si>
    <t>F.AUB</t>
  </si>
  <si>
    <t>FLEURY-LES-AUBRAIS</t>
  </si>
  <si>
    <t>BELNE</t>
  </si>
  <si>
    <t>BELNEUF</t>
  </si>
  <si>
    <t>CHECY</t>
  </si>
  <si>
    <t>ANNEM</t>
  </si>
  <si>
    <t>ANNEMASSE</t>
  </si>
  <si>
    <t>LAFA5</t>
  </si>
  <si>
    <t>LAFARGE</t>
  </si>
  <si>
    <t>(CIMENTS LAFARGE A CRUAS)</t>
  </si>
  <si>
    <t>MEYSS</t>
  </si>
  <si>
    <t>MEYSSE</t>
  </si>
  <si>
    <t>CRUAS</t>
  </si>
  <si>
    <t>(CIMENTS FRANCAIS A CRUAS)</t>
  </si>
  <si>
    <t>POUZI</t>
  </si>
  <si>
    <t>POUZIN (LE)</t>
  </si>
  <si>
    <t>LAFIG</t>
  </si>
  <si>
    <t>LAFIGERE</t>
  </si>
  <si>
    <t>BOUDE</t>
  </si>
  <si>
    <t>BOUDEYRE</t>
  </si>
  <si>
    <t>SSJA5</t>
  </si>
  <si>
    <t>SAINT-JACQUES</t>
  </si>
  <si>
    <t>PAIMB</t>
  </si>
  <si>
    <t>PAIMBOEUF</t>
  </si>
  <si>
    <t>POUZA</t>
  </si>
  <si>
    <t>POUZAUGES</t>
  </si>
  <si>
    <t>CRIME</t>
  </si>
  <si>
    <t>CRIMEE</t>
  </si>
  <si>
    <t>DYJ</t>
  </si>
  <si>
    <t>CHEV8</t>
  </si>
  <si>
    <t>CHEVENE</t>
  </si>
  <si>
    <t>N.SEU</t>
  </si>
  <si>
    <t>NOUE-SEUIL</t>
  </si>
  <si>
    <t>MQISA</t>
  </si>
  <si>
    <t>MARQUISANE (LA)</t>
  </si>
  <si>
    <t>ARRI5</t>
  </si>
  <si>
    <t>(SITE EX-CENTRALE)</t>
  </si>
  <si>
    <t>C.AIG</t>
  </si>
  <si>
    <t>CHAUDES AIGUES</t>
  </si>
  <si>
    <t>MEZOT</t>
  </si>
  <si>
    <t>(CIE SALINS DU MIDI ET SALINES DE L'EST)</t>
  </si>
  <si>
    <t>EPIZO</t>
  </si>
  <si>
    <t>EPIZON - LES HAUTS PAYS</t>
  </si>
  <si>
    <t>ESCO2</t>
  </si>
  <si>
    <t>ESCOULOUBRE II</t>
  </si>
  <si>
    <t>SALMO</t>
  </si>
  <si>
    <t>SALMONPRE</t>
  </si>
  <si>
    <t>BOOS</t>
  </si>
  <si>
    <t>MIMI5</t>
  </si>
  <si>
    <t>MIMIZAN</t>
  </si>
  <si>
    <t>(PAPETERIES DE GASCOGNE A MIMIZAN)</t>
  </si>
  <si>
    <t>V.LOT</t>
  </si>
  <si>
    <t>VILLENEUVE-SUR-LOT</t>
  </si>
  <si>
    <t>MTLU5</t>
  </si>
  <si>
    <t>MONTLUC</t>
  </si>
  <si>
    <t>DANTO</t>
  </si>
  <si>
    <t>DANTOU</t>
  </si>
  <si>
    <t>MAREN</t>
  </si>
  <si>
    <t>MARENNES</t>
  </si>
  <si>
    <t>SSANG</t>
  </si>
  <si>
    <t>ST-JEAN-D ANGELY</t>
  </si>
  <si>
    <t>MATHA</t>
  </si>
  <si>
    <t>GOURD</t>
  </si>
  <si>
    <t>SSCES</t>
  </si>
  <si>
    <t>ST-CESAIRE</t>
  </si>
  <si>
    <t>REVIG</t>
  </si>
  <si>
    <t>REVIGNY</t>
  </si>
  <si>
    <t>SAUVETAT (LA)</t>
  </si>
  <si>
    <t>BOIS5</t>
  </si>
  <si>
    <t>BOISSEUIL</t>
  </si>
  <si>
    <t>PROD5</t>
  </si>
  <si>
    <t>PRODAIR</t>
  </si>
  <si>
    <t>(STE DES PRODUITS AIR A PORT DU RHIN)</t>
  </si>
  <si>
    <t>CHOLE</t>
  </si>
  <si>
    <t>CHOLET</t>
  </si>
  <si>
    <t xml:space="preserve">OCHE </t>
  </si>
  <si>
    <t>L OCHE</t>
  </si>
  <si>
    <t>AUREI</t>
  </si>
  <si>
    <t>AUREILHAN</t>
  </si>
  <si>
    <t>R.MOL</t>
  </si>
  <si>
    <t>RUE DE MOLSHEIM</t>
  </si>
  <si>
    <t>(A STRASBOURG)</t>
  </si>
  <si>
    <t>SOURD</t>
  </si>
  <si>
    <t>SOURDRIE (LA)</t>
  </si>
  <si>
    <t>CROIX</t>
  </si>
  <si>
    <t>CROIX (LA)</t>
  </si>
  <si>
    <t>COSNI</t>
  </si>
  <si>
    <t>COSNIERE (LA)</t>
  </si>
  <si>
    <t>(RFF)</t>
  </si>
  <si>
    <t>SCARP</t>
  </si>
  <si>
    <t>SCARPE</t>
  </si>
  <si>
    <t>VAILL</t>
  </si>
  <si>
    <t>VAILLY</t>
  </si>
  <si>
    <t>1SSGO</t>
  </si>
  <si>
    <t>ST-GOBAIN /GRAND-QUEVILLY</t>
  </si>
  <si>
    <t>BRENN</t>
  </si>
  <si>
    <t>BRENNILIS</t>
  </si>
  <si>
    <t>G.OUC</t>
  </si>
  <si>
    <t>GRANDE OUCHE</t>
  </si>
  <si>
    <t>CHEMI</t>
  </si>
  <si>
    <t>CHEMILLE</t>
  </si>
  <si>
    <t>ROYAN</t>
  </si>
  <si>
    <t>CHARENTE-MARITIME</t>
  </si>
  <si>
    <t>M.FAM</t>
  </si>
  <si>
    <t>MAING-FAMARS</t>
  </si>
  <si>
    <t>HERBI</t>
  </si>
  <si>
    <t>HERBIERS (LES)</t>
  </si>
  <si>
    <t>CARHA</t>
  </si>
  <si>
    <t>CARHAIX</t>
  </si>
  <si>
    <t>SSHER</t>
  </si>
  <si>
    <t>ST-HERBOT</t>
  </si>
  <si>
    <t>PREDE</t>
  </si>
  <si>
    <t>PREDEMBOURG</t>
  </si>
  <si>
    <t>(SOLLAC A DUNKERQUE)</t>
  </si>
  <si>
    <t>BITCH</t>
  </si>
  <si>
    <t>BITCHE</t>
  </si>
  <si>
    <t>MOUL9</t>
  </si>
  <si>
    <t>MOULASSE (LA)</t>
  </si>
  <si>
    <t>(PAPETERIES JOB)</t>
  </si>
  <si>
    <t>DRUME</t>
  </si>
  <si>
    <t>DRUMETTAZ</t>
  </si>
  <si>
    <t>SSVAU</t>
  </si>
  <si>
    <t>ST-PARRES-LES-VAUDES</t>
  </si>
  <si>
    <t>BOGNY</t>
  </si>
  <si>
    <t>LEDAR</t>
  </si>
  <si>
    <t>ROSS5</t>
  </si>
  <si>
    <t>ROSSIGNOL</t>
  </si>
  <si>
    <t xml:space="preserve">GAZ  </t>
  </si>
  <si>
    <t>GAZ</t>
  </si>
  <si>
    <t>MADE6</t>
  </si>
  <si>
    <t>LA MADELEINE</t>
  </si>
  <si>
    <t>LONG6</t>
  </si>
  <si>
    <t>LONGEFAN</t>
  </si>
  <si>
    <t>ROUGI</t>
  </si>
  <si>
    <t>ROUGIER</t>
  </si>
  <si>
    <t>(STE EUR.PROD.REFR.AU PONTET)</t>
  </si>
  <si>
    <t>CHEVR</t>
  </si>
  <si>
    <t>CHEVRIL (LE)</t>
  </si>
  <si>
    <t>A.FEU</t>
  </si>
  <si>
    <t>ACIERIES DE FEURS</t>
  </si>
  <si>
    <t>(FEURSMETAL-VALDI)</t>
  </si>
  <si>
    <t>ROCH6</t>
  </si>
  <si>
    <t>ROCHETTE (LA)</t>
  </si>
  <si>
    <t>(CASCADES S.A. A LA ROCHETTE)</t>
  </si>
  <si>
    <t>AUGUE</t>
  </si>
  <si>
    <t>AUGUETTE</t>
  </si>
  <si>
    <t>VIGNY</t>
  </si>
  <si>
    <t>(TRAPIL)</t>
  </si>
  <si>
    <t>ARLAN</t>
  </si>
  <si>
    <t>ARLANDE (L )</t>
  </si>
  <si>
    <t>MIGNA</t>
  </si>
  <si>
    <t>MIGNALOUX</t>
  </si>
  <si>
    <t>LAVER</t>
  </si>
  <si>
    <t>LAVERA</t>
  </si>
  <si>
    <t>CIERP</t>
  </si>
  <si>
    <t>M.MAU</t>
  </si>
  <si>
    <t>MELLES-SUR-MAUDAN</t>
  </si>
  <si>
    <t>(STE HYDROELECTRIQUE DE MELLES)</t>
  </si>
  <si>
    <t>VLEDI</t>
  </si>
  <si>
    <t>VILLEDIEU</t>
  </si>
  <si>
    <t>YQUEL</t>
  </si>
  <si>
    <t>YQUELON</t>
  </si>
  <si>
    <t>UNION</t>
  </si>
  <si>
    <t xml:space="preserve">FOS  </t>
  </si>
  <si>
    <t>FOS</t>
  </si>
  <si>
    <t>MORTA</t>
  </si>
  <si>
    <t>MORTAIN</t>
  </si>
  <si>
    <t>C.LUC</t>
  </si>
  <si>
    <t>CIER-DE-LUCHON</t>
  </si>
  <si>
    <t>BEUVR</t>
  </si>
  <si>
    <t>BEUVRY</t>
  </si>
  <si>
    <t>VLEMA</t>
  </si>
  <si>
    <t>VILLEMANDEUR</t>
  </si>
  <si>
    <t>VERQU</t>
  </si>
  <si>
    <t>VERQUIGNEUL</t>
  </si>
  <si>
    <t>HENIN</t>
  </si>
  <si>
    <t>ARBOR</t>
  </si>
  <si>
    <t>ARBORIA</t>
  </si>
  <si>
    <t>ICT FRANCE</t>
  </si>
  <si>
    <t>AVIO5</t>
  </si>
  <si>
    <t>AVION</t>
  </si>
  <si>
    <t>(E.D.F.)</t>
  </si>
  <si>
    <t>THEVA</t>
  </si>
  <si>
    <t>THEVALLES</t>
  </si>
  <si>
    <t>ARRAS</t>
  </si>
  <si>
    <t>CAUDI</t>
  </si>
  <si>
    <t>CAUDIERE</t>
  </si>
  <si>
    <t>KERHU</t>
  </si>
  <si>
    <t>KERHUEL</t>
  </si>
  <si>
    <t>(STE LAITIERE DE CORNOUAILLE A QUIMPER)</t>
  </si>
  <si>
    <t>LARRI</t>
  </si>
  <si>
    <t>LARRIS (LES)</t>
  </si>
  <si>
    <t>TOUSS</t>
  </si>
  <si>
    <t>TOUSSON</t>
  </si>
  <si>
    <t>LOING</t>
  </si>
  <si>
    <t>ERROU</t>
  </si>
  <si>
    <t>ERROUVILLE</t>
  </si>
  <si>
    <t>DAVID</t>
  </si>
  <si>
    <t>SSORE</t>
  </si>
  <si>
    <t>ST-ORENS</t>
  </si>
  <si>
    <t>JUNGW</t>
  </si>
  <si>
    <t>JUNGWALD</t>
  </si>
  <si>
    <t>(S.I.C.U.P.CONTINENTAL)</t>
  </si>
  <si>
    <t>MOHON</t>
  </si>
  <si>
    <t>BRUYE</t>
  </si>
  <si>
    <t>BRUYERES (LES)</t>
  </si>
  <si>
    <t>SARR6</t>
  </si>
  <si>
    <t>SARREGUEMINES</t>
  </si>
  <si>
    <t>SARRE</t>
  </si>
  <si>
    <t>SARREBOURG</t>
  </si>
  <si>
    <t>V.ETI</t>
  </si>
  <si>
    <t>VILLEY ST ETIENNE</t>
  </si>
  <si>
    <t>(KLEENEX)</t>
  </si>
  <si>
    <t>P.ROS</t>
  </si>
  <si>
    <t>PETITE-ROSSELLE</t>
  </si>
  <si>
    <t>(E.D.F. ET H.B.L.)</t>
  </si>
  <si>
    <t>INSMI</t>
  </si>
  <si>
    <t>INSMING</t>
  </si>
  <si>
    <t>FORBA</t>
  </si>
  <si>
    <t>FORBACH</t>
  </si>
  <si>
    <t>GUINE</t>
  </si>
  <si>
    <t>GUINEBERT</t>
  </si>
  <si>
    <t>SSMAM</t>
  </si>
  <si>
    <t>ST-MAMMES</t>
  </si>
  <si>
    <t>MARIENAU</t>
  </si>
  <si>
    <t>DIEUZ</t>
  </si>
  <si>
    <t>DIEUZE</t>
  </si>
  <si>
    <t>SUISS</t>
  </si>
  <si>
    <t>SUISSES (LES)</t>
  </si>
  <si>
    <t>LIVET</t>
  </si>
  <si>
    <t>BETTI</t>
  </si>
  <si>
    <t>BETTING</t>
  </si>
  <si>
    <t>PATOU</t>
  </si>
  <si>
    <t>(ACIERIES DE MONTEREAU)</t>
  </si>
  <si>
    <t>TERTR</t>
  </si>
  <si>
    <t>TERTRE</t>
  </si>
  <si>
    <t>(LE)</t>
  </si>
  <si>
    <t>GRIBO</t>
  </si>
  <si>
    <t>GRIBOUZY (LES)</t>
  </si>
  <si>
    <t>SAMOI</t>
  </si>
  <si>
    <t>SAMOIS</t>
  </si>
  <si>
    <t>ONZAI</t>
  </si>
  <si>
    <t>ONZAIN</t>
  </si>
  <si>
    <t>SEIGY</t>
  </si>
  <si>
    <t>S.CHE</t>
  </si>
  <si>
    <t>SELLES-SUR-CHER</t>
  </si>
  <si>
    <t>ESSA5</t>
  </si>
  <si>
    <t>ESSARTS</t>
  </si>
  <si>
    <t>RESOL</t>
  </si>
  <si>
    <t>RESOLUT</t>
  </si>
  <si>
    <t>CXVEN</t>
  </si>
  <si>
    <t>CHAUVENCY</t>
  </si>
  <si>
    <t>TOURL</t>
  </si>
  <si>
    <t>TOURLAVILLE</t>
  </si>
  <si>
    <t>T.DOM</t>
  </si>
  <si>
    <t>TROIS DOMAINES</t>
  </si>
  <si>
    <t>STENA</t>
  </si>
  <si>
    <t>STENAY</t>
  </si>
  <si>
    <t>VOVES</t>
  </si>
  <si>
    <t>CZVIL</t>
  </si>
  <si>
    <t>COURVILLE</t>
  </si>
  <si>
    <t>JONCS</t>
  </si>
  <si>
    <t>(ESSO)</t>
  </si>
  <si>
    <t>LAVA5</t>
  </si>
  <si>
    <t>LAVALDUC</t>
  </si>
  <si>
    <t>FONCL</t>
  </si>
  <si>
    <t>FONCLARE</t>
  </si>
  <si>
    <t>JONZA</t>
  </si>
  <si>
    <t>JONZAC</t>
  </si>
  <si>
    <t>FOUGE</t>
  </si>
  <si>
    <t>FOUGERES</t>
  </si>
  <si>
    <t>GUITA</t>
  </si>
  <si>
    <t>GUITAYNE</t>
  </si>
  <si>
    <t>(I.B.M. A CANEJAN)</t>
  </si>
  <si>
    <t>HURTE</t>
  </si>
  <si>
    <t>HURTEBISE</t>
  </si>
  <si>
    <t>(U.M.V.)</t>
  </si>
  <si>
    <t>MTGUY</t>
  </si>
  <si>
    <t>MONTGUYON</t>
  </si>
  <si>
    <t>BAST5</t>
  </si>
  <si>
    <t>BASTIDONNE (LA)</t>
  </si>
  <si>
    <t>BXLIE</t>
  </si>
  <si>
    <t>BEAULIEU</t>
  </si>
  <si>
    <t>BOEGE</t>
  </si>
  <si>
    <t>LABRU</t>
  </si>
  <si>
    <t>LABRUGUIERE</t>
  </si>
  <si>
    <t>BORDE</t>
  </si>
  <si>
    <t>BORDERES</t>
  </si>
  <si>
    <t xml:space="preserve">CTAU </t>
  </si>
  <si>
    <t>LE CHATEAU</t>
  </si>
  <si>
    <t>F.ABE</t>
  </si>
  <si>
    <t>FORGES-D ABEL</t>
  </si>
  <si>
    <t>GRAN6</t>
  </si>
  <si>
    <t>GRANGENT</t>
  </si>
  <si>
    <t>ORELL</t>
  </si>
  <si>
    <t>ORELLE</t>
  </si>
  <si>
    <t>B.AI5</t>
  </si>
  <si>
    <t>(MICHELIN A CHOLET)</t>
  </si>
  <si>
    <t>TREBA</t>
  </si>
  <si>
    <t>TREBAS</t>
  </si>
  <si>
    <t>STOUR</t>
  </si>
  <si>
    <t>STOURNEMIL</t>
  </si>
  <si>
    <t>(CELLULOSE RHONE % AQUI.)</t>
  </si>
  <si>
    <t>PARIL</t>
  </si>
  <si>
    <t>PARILLY</t>
  </si>
  <si>
    <t>(RENAULT VEHICULES INDUSTRIELS)</t>
  </si>
  <si>
    <t>E.LES</t>
  </si>
  <si>
    <t>EYGUN-LESCUN</t>
  </si>
  <si>
    <t>GRAFF</t>
  </si>
  <si>
    <t>GRAFFENSTADEN</t>
  </si>
  <si>
    <t>(E.D.F. ET E.S.)</t>
  </si>
  <si>
    <t>REBO5</t>
  </si>
  <si>
    <t>REBOURSIN</t>
  </si>
  <si>
    <t>GORRO</t>
  </si>
  <si>
    <t>GORRON</t>
  </si>
  <si>
    <t>CARQU</t>
  </si>
  <si>
    <t>CARQUEIRANNE</t>
  </si>
  <si>
    <t>GENTI</t>
  </si>
  <si>
    <t>GENTILLE (LA)</t>
  </si>
  <si>
    <t>1BAS5</t>
  </si>
  <si>
    <t>BASSIES</t>
  </si>
  <si>
    <t>MATRA</t>
  </si>
  <si>
    <t>MATRAS</t>
  </si>
  <si>
    <t>MAYEN</t>
  </si>
  <si>
    <t>MAYENNE</t>
  </si>
  <si>
    <t>THONO</t>
  </si>
  <si>
    <t>THONON</t>
  </si>
  <si>
    <t>PARIS</t>
  </si>
  <si>
    <t>PARISET</t>
  </si>
  <si>
    <t>(E.D.F.+ GAZ ET ELECTRICITE DE GRENOBLE)</t>
  </si>
  <si>
    <t>MARCL</t>
  </si>
  <si>
    <t>MARCLAZ</t>
  </si>
  <si>
    <t xml:space="preserve">LOUP </t>
  </si>
  <si>
    <t>LE LOUP</t>
  </si>
  <si>
    <t>CONTE</t>
  </si>
  <si>
    <t>CONTES</t>
  </si>
  <si>
    <t>VALDA</t>
  </si>
  <si>
    <t>VALDAHON</t>
  </si>
  <si>
    <t>BRANT</t>
  </si>
  <si>
    <t>BRANTOME</t>
  </si>
  <si>
    <t>CXNAY</t>
  </si>
  <si>
    <t>CHAUNAY</t>
  </si>
  <si>
    <t>SORNA</t>
  </si>
  <si>
    <t>SORNAT</t>
  </si>
  <si>
    <t>KEROL</t>
  </si>
  <si>
    <t>KEROLAY</t>
  </si>
  <si>
    <t>LUISA</t>
  </si>
  <si>
    <t>LUISANT</t>
  </si>
  <si>
    <t>CAZAL</t>
  </si>
  <si>
    <t>CAZALIS</t>
  </si>
  <si>
    <t>MRLLA</t>
  </si>
  <si>
    <t>MARTILLAC</t>
  </si>
  <si>
    <t>CZBEV</t>
  </si>
  <si>
    <t>COURBEVOIE</t>
  </si>
  <si>
    <t>ENCHA</t>
  </si>
  <si>
    <t>ENCHANET</t>
  </si>
  <si>
    <t>DOMPI</t>
  </si>
  <si>
    <t>DOMPIERRE</t>
  </si>
  <si>
    <t>AUNEA</t>
  </si>
  <si>
    <t>AUNEAU</t>
  </si>
  <si>
    <t>GRAN7</t>
  </si>
  <si>
    <t>GRANDPUITS</t>
  </si>
  <si>
    <t>(ELF-FRANCE)</t>
  </si>
  <si>
    <t>REDET</t>
  </si>
  <si>
    <t>REDET (LE)</t>
  </si>
  <si>
    <t>AMBON</t>
  </si>
  <si>
    <t>LORIE</t>
  </si>
  <si>
    <t>LORIENT</t>
  </si>
  <si>
    <t>SSANJ</t>
  </si>
  <si>
    <t>ST-SYLVAIN-D'ANJOU</t>
  </si>
  <si>
    <t>MAINE-ET-LOIRE</t>
  </si>
  <si>
    <t>SSPRI</t>
  </si>
  <si>
    <t>ST-PRIX</t>
  </si>
  <si>
    <t>SSCO5</t>
  </si>
  <si>
    <t>ST-GENIES-DE-COMOLAS</t>
  </si>
  <si>
    <t>AMPE6</t>
  </si>
  <si>
    <t>(ANCIEN POSTE 63KV)</t>
  </si>
  <si>
    <t>LAMOR</t>
  </si>
  <si>
    <t>LAMORUE</t>
  </si>
  <si>
    <t>MARA8</t>
  </si>
  <si>
    <t>MARANTE</t>
  </si>
  <si>
    <t>(SIAAP)</t>
  </si>
  <si>
    <t>U.MON</t>
  </si>
  <si>
    <t>USINOR-MONTATAIRE</t>
  </si>
  <si>
    <t>(SOLLAC)</t>
  </si>
  <si>
    <t>J.VIL</t>
  </si>
  <si>
    <t>JOUX-LA-VILLE</t>
  </si>
  <si>
    <t>C.FRA</t>
  </si>
  <si>
    <t>CIMENTS-FRANCAIS</t>
  </si>
  <si>
    <t>(A BEAUCAIRE)</t>
  </si>
  <si>
    <t>MTIVI</t>
  </si>
  <si>
    <t>MONTIVILLIERS</t>
  </si>
  <si>
    <t>SSAV6</t>
  </si>
  <si>
    <t>PERQU</t>
  </si>
  <si>
    <t>PERQUIE</t>
  </si>
  <si>
    <t>MARL6</t>
  </si>
  <si>
    <t>MARLENHEIM</t>
  </si>
  <si>
    <t>ROHRW</t>
  </si>
  <si>
    <t>ROHRWILLER</t>
  </si>
  <si>
    <t>GEDRE</t>
  </si>
  <si>
    <t>ISOL5</t>
  </si>
  <si>
    <t>ISOLA</t>
  </si>
  <si>
    <t>(VILLAGE)</t>
  </si>
  <si>
    <t>VALAB</t>
  </si>
  <si>
    <t>VALABRES</t>
  </si>
  <si>
    <t>GRIPP</t>
  </si>
  <si>
    <t>SSVES</t>
  </si>
  <si>
    <t>ST-MARTIN-VESUBIE</t>
  </si>
  <si>
    <t>LAPAR</t>
  </si>
  <si>
    <t>LAPARAN</t>
  </si>
  <si>
    <t>M.BLA</t>
  </si>
  <si>
    <t>MAISON-BLANCHE</t>
  </si>
  <si>
    <t>SSNA6</t>
  </si>
  <si>
    <t>ST-NAZAIRE</t>
  </si>
  <si>
    <t>TURCK</t>
  </si>
  <si>
    <t>TURCKHEIM</t>
  </si>
  <si>
    <t>(PAPETERIES MATUSSIERE ET FOREST)</t>
  </si>
  <si>
    <t>SSBA5</t>
  </si>
  <si>
    <t>ST-BARTHELEMY</t>
  </si>
  <si>
    <t>MOUTI</t>
  </si>
  <si>
    <t>MOUTIERS</t>
  </si>
  <si>
    <t>ROSER</t>
  </si>
  <si>
    <t>ROSERAIE (LA)</t>
  </si>
  <si>
    <t>CORBI</t>
  </si>
  <si>
    <t>CORBIERE (LA)</t>
  </si>
  <si>
    <t xml:space="preserve">RIEZ </t>
  </si>
  <si>
    <t>RIEZ</t>
  </si>
  <si>
    <t xml:space="preserve">MAZE </t>
  </si>
  <si>
    <t>LONG8</t>
  </si>
  <si>
    <t>LONGUE</t>
  </si>
  <si>
    <t>ALSTH</t>
  </si>
  <si>
    <t>ALSTHOM</t>
  </si>
  <si>
    <t>(STE ALSTHOM A BELFORT)</t>
  </si>
  <si>
    <t>HESDI</t>
  </si>
  <si>
    <t>HESDIN</t>
  </si>
  <si>
    <t>GARD9</t>
  </si>
  <si>
    <t>GARDES (LES)</t>
  </si>
  <si>
    <t>MTPE5</t>
  </si>
  <si>
    <t>MONTPEZAT</t>
  </si>
  <si>
    <t>MARET</t>
  </si>
  <si>
    <t>MARETTE (LA)</t>
  </si>
  <si>
    <t>(RENAULT CLEON)</t>
  </si>
  <si>
    <t>P.SI4</t>
  </si>
  <si>
    <t>PUITS-SIMON IV</t>
  </si>
  <si>
    <t>L.DEL</t>
  </si>
  <si>
    <t>LILLE-DELIVRANCE</t>
  </si>
  <si>
    <t>BELVE</t>
  </si>
  <si>
    <t>BELVEDERE</t>
  </si>
  <si>
    <t>HERB5</t>
  </si>
  <si>
    <t>HERBETTE (L)</t>
  </si>
  <si>
    <t>(ATOCHEM A JARRIE)</t>
  </si>
  <si>
    <t>C.REN</t>
  </si>
  <si>
    <t>CHATEAU-RENAULT</t>
  </si>
  <si>
    <t>COMMA</t>
  </si>
  <si>
    <t>COMMANDERIE (LA)</t>
  </si>
  <si>
    <t>SSMRE</t>
  </si>
  <si>
    <t>STE-MAURE</t>
  </si>
  <si>
    <t>V.BOU</t>
  </si>
  <si>
    <t>VILLIERS-AU-BOUIN</t>
  </si>
  <si>
    <t>(STE DES CIMENTS DE LA LOIRE)</t>
  </si>
  <si>
    <t>TOURS</t>
  </si>
  <si>
    <t>PICOC</t>
  </si>
  <si>
    <t>PICOCHERIE (LA)</t>
  </si>
  <si>
    <t>RQBIL</t>
  </si>
  <si>
    <t>ROQUEBILLIERE</t>
  </si>
  <si>
    <t>CHAP5</t>
  </si>
  <si>
    <t>(AUX NAUX)</t>
  </si>
  <si>
    <t>CEMPA</t>
  </si>
  <si>
    <t>(ELECTRICITE DE FRANCE)</t>
  </si>
  <si>
    <t>VARA5</t>
  </si>
  <si>
    <t>COGENERATION LES SALINS DU MIDI</t>
  </si>
  <si>
    <t>MORC5</t>
  </si>
  <si>
    <t>MORCENX</t>
  </si>
  <si>
    <t>PLEUM</t>
  </si>
  <si>
    <t>PLEUMARTIN</t>
  </si>
  <si>
    <t>SSEGR</t>
  </si>
  <si>
    <t>ST-EGREVE</t>
  </si>
  <si>
    <t>SAUCE</t>
  </si>
  <si>
    <t>SAUCES (LES)</t>
  </si>
  <si>
    <t>LUDRE</t>
  </si>
  <si>
    <t>LUDRES</t>
  </si>
  <si>
    <t>BONN8</t>
  </si>
  <si>
    <t>BONNEVILLE</t>
  </si>
  <si>
    <t>DARDI</t>
  </si>
  <si>
    <t>DARDILLY</t>
  </si>
  <si>
    <t>PUYPE</t>
  </si>
  <si>
    <t>PUYPERTUS</t>
  </si>
  <si>
    <t>ALLIN</t>
  </si>
  <si>
    <t>ALLINGES</t>
  </si>
  <si>
    <t>EGLAN</t>
  </si>
  <si>
    <t>EGLANTIER</t>
  </si>
  <si>
    <t>BAJAT</t>
  </si>
  <si>
    <t>BAJATIERE</t>
  </si>
  <si>
    <t>SSCO7</t>
  </si>
  <si>
    <t>ST-COME</t>
  </si>
  <si>
    <t>ORCHI</t>
  </si>
  <si>
    <t>ORCHIES</t>
  </si>
  <si>
    <t>CHIN5</t>
  </si>
  <si>
    <t>CHINON</t>
  </si>
  <si>
    <t>SELON</t>
  </si>
  <si>
    <t>SELONCOURT</t>
  </si>
  <si>
    <t>FIRMI</t>
  </si>
  <si>
    <t>FIRMINELLES</t>
  </si>
  <si>
    <t>KERLO</t>
  </si>
  <si>
    <t>KERLOUAN</t>
  </si>
  <si>
    <t>VENCE</t>
  </si>
  <si>
    <t>VALE6</t>
  </si>
  <si>
    <t>VALENTIGNEY</t>
  </si>
  <si>
    <t>FTAI6</t>
  </si>
  <si>
    <t>FONTAINES</t>
  </si>
  <si>
    <t>(NYLSTAR)</t>
  </si>
  <si>
    <t>KERBI</t>
  </si>
  <si>
    <t>KERBILIGUET</t>
  </si>
  <si>
    <t>I.LON</t>
  </si>
  <si>
    <t>ILE-LONGUE</t>
  </si>
  <si>
    <t>BERRE</t>
  </si>
  <si>
    <t>ROMIL</t>
  </si>
  <si>
    <t>ROMILLY</t>
  </si>
  <si>
    <t>CHAM6</t>
  </si>
  <si>
    <t>CHAMOUX</t>
  </si>
  <si>
    <t>SAMOR</t>
  </si>
  <si>
    <t>SAMOREAU</t>
  </si>
  <si>
    <t>V.BIG</t>
  </si>
  <si>
    <t>VIC-EN-BIGORRE</t>
  </si>
  <si>
    <t>ARREN</t>
  </si>
  <si>
    <t>ARRENS</t>
  </si>
  <si>
    <t>MALPL</t>
  </si>
  <si>
    <t>MALPLAQUET</t>
  </si>
  <si>
    <t>NORD</t>
  </si>
  <si>
    <t>A.HUE</t>
  </si>
  <si>
    <t>ALPE-D HUEZ</t>
  </si>
  <si>
    <t>1BLER</t>
  </si>
  <si>
    <t>BLERIOT</t>
  </si>
  <si>
    <t>P.ESC</t>
  </si>
  <si>
    <t>PONT-ESCOFFIER</t>
  </si>
  <si>
    <t>MIZOE</t>
  </si>
  <si>
    <t>MIZOEN</t>
  </si>
  <si>
    <t>(STE A.F.H.DE L OISANS)</t>
  </si>
  <si>
    <t>BIANC</t>
  </si>
  <si>
    <t>BIANCON</t>
  </si>
  <si>
    <t>SSTIN</t>
  </si>
  <si>
    <t>ST-ETIENNE-DE-TINEE</t>
  </si>
  <si>
    <t>1PEYR</t>
  </si>
  <si>
    <t>PEYRISSAC /BRADASCOU 15KV</t>
  </si>
  <si>
    <t>ALBIA</t>
  </si>
  <si>
    <t>ALBIAS</t>
  </si>
  <si>
    <t xml:space="preserve">THUR </t>
  </si>
  <si>
    <t>THUR (LA)</t>
  </si>
  <si>
    <t>(EDF.ET FABRIQUES DE PROD.CHIMI.THANN)</t>
  </si>
  <si>
    <t>R.CH5</t>
  </si>
  <si>
    <t>RECHICOURT-LE-CHATEAU</t>
  </si>
  <si>
    <t>SSGE6</t>
  </si>
  <si>
    <t>ST-GEORGES</t>
  </si>
  <si>
    <t>P.SEI</t>
  </si>
  <si>
    <t>PAPETERIES DE LA SEINE</t>
  </si>
  <si>
    <t>(A NANTERRE)</t>
  </si>
  <si>
    <t>VALIN</t>
  </si>
  <si>
    <t>VALINIERE (LA)</t>
  </si>
  <si>
    <t>AUBIG</t>
  </si>
  <si>
    <t>AUBIGNE</t>
  </si>
  <si>
    <t>B.VAL</t>
  </si>
  <si>
    <t>BOURG-LES-VALENCE</t>
  </si>
  <si>
    <t>D.FON</t>
  </si>
  <si>
    <t>DOUE-LA-FONTAINE</t>
  </si>
  <si>
    <t>SELTZ</t>
  </si>
  <si>
    <t>TEMP5</t>
  </si>
  <si>
    <t>TEMPLE</t>
  </si>
  <si>
    <t>METHA</t>
  </si>
  <si>
    <t>METHANIER</t>
  </si>
  <si>
    <t>(TERMINAL DE FOS-SUR-MER)</t>
  </si>
  <si>
    <t>RESSO</t>
  </si>
  <si>
    <t>RESSONS(-SUR-MATZ)</t>
  </si>
  <si>
    <t>(S.I.C.A.E. DE L OISE)</t>
  </si>
  <si>
    <t>SSPRO</t>
  </si>
  <si>
    <t>ST REMY DE PROVENCE</t>
  </si>
  <si>
    <t>PATIS</t>
  </si>
  <si>
    <t>AVREU</t>
  </si>
  <si>
    <t>AVREUIL</t>
  </si>
  <si>
    <t>SSVIV</t>
  </si>
  <si>
    <t>ST-VIVIEN</t>
  </si>
  <si>
    <t>CTAUR</t>
  </si>
  <si>
    <t>CHATEAURENARD</t>
  </si>
  <si>
    <t>SOUL6</t>
  </si>
  <si>
    <t>VAUVE</t>
  </si>
  <si>
    <t>VAUVERT</t>
  </si>
  <si>
    <t>CAZAU</t>
  </si>
  <si>
    <t>CAZAUX</t>
  </si>
  <si>
    <t>SECAR</t>
  </si>
  <si>
    <t>SECARY</t>
  </si>
  <si>
    <t>VOREP</t>
  </si>
  <si>
    <t>VOREPPE</t>
  </si>
  <si>
    <t>PHELI</t>
  </si>
  <si>
    <t>PHELIBON</t>
  </si>
  <si>
    <t>(REGIE SYN.ELEC.INTERCOM.PAYS CHARTRAIN)</t>
  </si>
  <si>
    <t>ARCAC</t>
  </si>
  <si>
    <t>ARCACHON</t>
  </si>
  <si>
    <t>LAMOT</t>
  </si>
  <si>
    <t>LAMOTHE</t>
  </si>
  <si>
    <t>TESTE</t>
  </si>
  <si>
    <t>TESTE (LA)</t>
  </si>
  <si>
    <t>GONCE</t>
  </si>
  <si>
    <t>GONCELIN</t>
  </si>
  <si>
    <t>(SATMA)</t>
  </si>
  <si>
    <t>CORB9</t>
  </si>
  <si>
    <t>CORBIGNY</t>
  </si>
  <si>
    <t>GIROM</t>
  </si>
  <si>
    <t>GIROMAGNY</t>
  </si>
  <si>
    <t>M.ROL</t>
  </si>
  <si>
    <t>MAISON ROLAND</t>
  </si>
  <si>
    <t>(DISTUGIL)</t>
  </si>
  <si>
    <t>SORGU</t>
  </si>
  <si>
    <t>SORGUES</t>
  </si>
  <si>
    <t>SPORE</t>
  </si>
  <si>
    <t>SPORENINSEL</t>
  </si>
  <si>
    <t>(PAPETERIES STRACEL)</t>
  </si>
  <si>
    <t>BARET</t>
  </si>
  <si>
    <t>BARETTES</t>
  </si>
  <si>
    <t>ECRAI</t>
  </si>
  <si>
    <t>ECRAINVILLE</t>
  </si>
  <si>
    <t>CHAFF</t>
  </si>
  <si>
    <t>CHAFFARD (LE)</t>
  </si>
  <si>
    <t>MTBAR</t>
  </si>
  <si>
    <t>MONTBARD</t>
  </si>
  <si>
    <t>(ERDF ET VALTI)</t>
  </si>
  <si>
    <t>MARCE</t>
  </si>
  <si>
    <t>MARCELINE</t>
  </si>
  <si>
    <t>(METAFRAM A PONT DE CLAIX)</t>
  </si>
  <si>
    <t>ROANN</t>
  </si>
  <si>
    <t>ROANNE</t>
  </si>
  <si>
    <t>VEDEN</t>
  </si>
  <si>
    <t>VEDENE</t>
  </si>
  <si>
    <t>SSCRA</t>
  </si>
  <si>
    <t>ST-MARTIN-DE-CRAU</t>
  </si>
  <si>
    <t>POYGN</t>
  </si>
  <si>
    <t>POYGNES (LES)</t>
  </si>
  <si>
    <t>CARON</t>
  </si>
  <si>
    <t>CARONTE</t>
  </si>
  <si>
    <t>(STE FRANCAISE DES PETROLES BP A LAVERA)</t>
  </si>
  <si>
    <t>SSFL6</t>
  </si>
  <si>
    <t>ST-FLORENTIN</t>
  </si>
  <si>
    <t>FLOGN</t>
  </si>
  <si>
    <t>FLOGNY</t>
  </si>
  <si>
    <t>MOUL5</t>
  </si>
  <si>
    <t>MOULINOTTE</t>
  </si>
  <si>
    <t>SSSA5</t>
  </si>
  <si>
    <t>RENAR</t>
  </si>
  <si>
    <t>RENARDIERES (LES)</t>
  </si>
  <si>
    <t>BEGL5</t>
  </si>
  <si>
    <t>BEGLES</t>
  </si>
  <si>
    <t>(STE ANONYME DES PAPETERIES DE BEGLES)</t>
  </si>
  <si>
    <t>PESSA</t>
  </si>
  <si>
    <t>PESSAC</t>
  </si>
  <si>
    <t>MEDOQ</t>
  </si>
  <si>
    <t>MEDOQUINE</t>
  </si>
  <si>
    <t>GREPI</t>
  </si>
  <si>
    <t>GREPILLES</t>
  </si>
  <si>
    <t>CHESN</t>
  </si>
  <si>
    <t>CHESNOY (LE)</t>
  </si>
  <si>
    <t>SOUR5</t>
  </si>
  <si>
    <t>SOURCE</t>
  </si>
  <si>
    <t>HORME</t>
  </si>
  <si>
    <t>HORME (L )</t>
  </si>
  <si>
    <t>BAGNE</t>
  </si>
  <si>
    <t>BAGNEAUX</t>
  </si>
  <si>
    <t>(S.E.I.F. A GRANDPUITS)</t>
  </si>
  <si>
    <t>C.BOI</t>
  </si>
  <si>
    <t>CLICHY-SOUS-BOIS</t>
  </si>
  <si>
    <t>POISE</t>
  </si>
  <si>
    <t>POISEUL</t>
  </si>
  <si>
    <t>ADS</t>
  </si>
  <si>
    <t>VALDU</t>
  </si>
  <si>
    <t>VALDUC</t>
  </si>
  <si>
    <t>(C.E.A. A VALDUC-SALIVES)</t>
  </si>
  <si>
    <t>COUBE</t>
  </si>
  <si>
    <t>COUBERT</t>
  </si>
  <si>
    <t>LESUR</t>
  </si>
  <si>
    <t>LESURCQ</t>
  </si>
  <si>
    <t>LABA5</t>
  </si>
  <si>
    <t>LABARRE</t>
  </si>
  <si>
    <t>AVOI5</t>
  </si>
  <si>
    <t>AVOINE</t>
  </si>
  <si>
    <t>(POSTE 400 KV)</t>
  </si>
  <si>
    <t>PAGAN</t>
  </si>
  <si>
    <t>PAGANIN</t>
  </si>
  <si>
    <t>THEOD</t>
  </si>
  <si>
    <t>THEODORE</t>
  </si>
  <si>
    <t>(MINES DE POTASSES D ALSACE)</t>
  </si>
  <si>
    <t>SSDAL</t>
  </si>
  <si>
    <t>ST-DALMAS</t>
  </si>
  <si>
    <t>HENRI</t>
  </si>
  <si>
    <t>HENRICHEMONT</t>
  </si>
  <si>
    <t>ENSIS</t>
  </si>
  <si>
    <t>ENSISHEIM</t>
  </si>
  <si>
    <t>J.TOU</t>
  </si>
  <si>
    <t>JOUE-LES-TOURS</t>
  </si>
  <si>
    <t>COUES</t>
  </si>
  <si>
    <t>COUESQUE</t>
  </si>
  <si>
    <t>BELON</t>
  </si>
  <si>
    <t>BELONIERE (LA)</t>
  </si>
  <si>
    <t>SSAVE</t>
  </si>
  <si>
    <t>ST-AVERTIN</t>
  </si>
  <si>
    <t>RUEIL</t>
  </si>
  <si>
    <t>SSE.C</t>
  </si>
  <si>
    <t>ST-EGREVE CENTRALE</t>
  </si>
  <si>
    <t xml:space="preserve">FTAN </t>
  </si>
  <si>
    <t>FONTAN</t>
  </si>
  <si>
    <t>.UCHT</t>
  </si>
  <si>
    <t>UCHTELFANGEN</t>
  </si>
  <si>
    <t>EVRO1</t>
  </si>
  <si>
    <t>EVRON 1</t>
  </si>
  <si>
    <t>BREIL</t>
  </si>
  <si>
    <t>CHAL7</t>
  </si>
  <si>
    <t>CHALAMPE</t>
  </si>
  <si>
    <t>(RHONE POULENC CHIMIE DE BASE)</t>
  </si>
  <si>
    <t>COL.O</t>
  </si>
  <si>
    <t>COLMAR-OUEST</t>
  </si>
  <si>
    <t>FESSE</t>
  </si>
  <si>
    <t>FESSENHEIM</t>
  </si>
  <si>
    <t>(CENTRALE HYDRAULIQUE)</t>
  </si>
  <si>
    <t>SEQUE</t>
  </si>
  <si>
    <t>SEQUEDIN</t>
  </si>
  <si>
    <t>SSAN5</t>
  </si>
  <si>
    <t>ST-ANTONIN</t>
  </si>
  <si>
    <t>P.JER</t>
  </si>
  <si>
    <t>PORT-JEROME</t>
  </si>
  <si>
    <t xml:space="preserve">UZES </t>
  </si>
  <si>
    <t>UZES</t>
  </si>
  <si>
    <t>MOYEN</t>
  </si>
  <si>
    <t>MOYEN MOUTHIER</t>
  </si>
  <si>
    <t>SSISL</t>
  </si>
  <si>
    <t>ST-LEON-SUR-L ISLE</t>
  </si>
  <si>
    <t>POUGN</t>
  </si>
  <si>
    <t>POUGNY</t>
  </si>
  <si>
    <t>LACAU</t>
  </si>
  <si>
    <t>LACAUNE</t>
  </si>
  <si>
    <t>ARCIS</t>
  </si>
  <si>
    <t>ARCIS (-SUR-AUBE)</t>
  </si>
  <si>
    <t>SSMAY</t>
  </si>
  <si>
    <t>ST-MAYME</t>
  </si>
  <si>
    <t>TEMP6</t>
  </si>
  <si>
    <t>TEMPLE (LE)</t>
  </si>
  <si>
    <t>(METAL TEMPLE A ST-MICHEL-DE MAURIE.)</t>
  </si>
  <si>
    <t>DOUVO</t>
  </si>
  <si>
    <t>DOUVOT</t>
  </si>
  <si>
    <t>(S.N.C.F.)(MONOPHASE)</t>
  </si>
  <si>
    <t>MOUTH</t>
  </si>
  <si>
    <t>MOUTHIER</t>
  </si>
  <si>
    <t>B.DAM</t>
  </si>
  <si>
    <t>BAUME-LES-DAMES</t>
  </si>
  <si>
    <t>MAICH</t>
  </si>
  <si>
    <t>MAICHE</t>
  </si>
  <si>
    <t>DAMPJ</t>
  </si>
  <si>
    <t>DAMPJOUX</t>
  </si>
  <si>
    <t>DESCA</t>
  </si>
  <si>
    <t>DESCARTES</t>
  </si>
  <si>
    <t>(PAPETERIE LA HAYE-DESCARTES)</t>
  </si>
  <si>
    <t>BZGUE</t>
  </si>
  <si>
    <t>BOURGUEIL</t>
  </si>
  <si>
    <t>TOUR5</t>
  </si>
  <si>
    <t>TOURNAN (-EN-BRIE)</t>
  </si>
  <si>
    <t>VAIRE</t>
  </si>
  <si>
    <t>VAIRES (-SUR-MARNE)</t>
  </si>
  <si>
    <t>MOLSH</t>
  </si>
  <si>
    <t>MOLSHEIM</t>
  </si>
  <si>
    <t>L.BEU</t>
  </si>
  <si>
    <t>LAMOTTE-BEUVRON</t>
  </si>
  <si>
    <t>PELTR</t>
  </si>
  <si>
    <t>PELTRE</t>
  </si>
  <si>
    <t>COSSI</t>
  </si>
  <si>
    <t>COSSIGNY</t>
  </si>
  <si>
    <t xml:space="preserve">LIZY </t>
  </si>
  <si>
    <t>LIZY-SUR-OURCQ</t>
  </si>
  <si>
    <t>CSTTT</t>
  </si>
  <si>
    <t>CASTET (SHEM)</t>
  </si>
  <si>
    <t>(SHEM)</t>
  </si>
  <si>
    <t>BIOGE</t>
  </si>
  <si>
    <t>SEYSS</t>
  </si>
  <si>
    <t>SEYSSEL</t>
  </si>
  <si>
    <t>PRIME</t>
  </si>
  <si>
    <t>PRIMEVERES</t>
  </si>
  <si>
    <t>GIFFR</t>
  </si>
  <si>
    <t>GIFFRE (LE)</t>
  </si>
  <si>
    <t>(PECHINEY ELECTROM.AU GIFFRE)</t>
  </si>
  <si>
    <t>POURP</t>
  </si>
  <si>
    <t>POURPRISES(LES)</t>
  </si>
  <si>
    <t>REMIS</t>
  </si>
  <si>
    <t>REMISE</t>
  </si>
  <si>
    <t>ECHAL</t>
  </si>
  <si>
    <t>ECHALAS</t>
  </si>
  <si>
    <t>M.BL6</t>
  </si>
  <si>
    <t>MONTAIGUT LE BLANC</t>
  </si>
  <si>
    <t>AVRIM</t>
  </si>
  <si>
    <t>AVRIMA</t>
  </si>
  <si>
    <t>FANAU</t>
  </si>
  <si>
    <t>FANAUDES</t>
  </si>
  <si>
    <t>1POUC</t>
  </si>
  <si>
    <t>POUCH</t>
  </si>
  <si>
    <t>LESTR</t>
  </si>
  <si>
    <t>LESTREM</t>
  </si>
  <si>
    <t>(FECULERIES ROQUETTE FRERES)</t>
  </si>
  <si>
    <t>SALAN</t>
  </si>
  <si>
    <t>SALANQUES</t>
  </si>
  <si>
    <t>(ST-LAURENT-DE-LA)</t>
  </si>
  <si>
    <t>DEBON</t>
  </si>
  <si>
    <t>DEBONNAIRE</t>
  </si>
  <si>
    <t>AUBIN</t>
  </si>
  <si>
    <t>BAZAN</t>
  </si>
  <si>
    <t>BAZANCOURT</t>
  </si>
  <si>
    <t>SABLE</t>
  </si>
  <si>
    <t>MORON</t>
  </si>
  <si>
    <t>MORONVILLIERS</t>
  </si>
  <si>
    <t>(C.E.A.)</t>
  </si>
  <si>
    <t>BASIN</t>
  </si>
  <si>
    <t>(CIMENTS FRANCAIS A COUVROT)</t>
  </si>
  <si>
    <t xml:space="preserve">VION </t>
  </si>
  <si>
    <t>VION</t>
  </si>
  <si>
    <t xml:space="preserve">SUZE </t>
  </si>
  <si>
    <t>LA SUZE</t>
  </si>
  <si>
    <t>RENAU</t>
  </si>
  <si>
    <t>RENAULT</t>
  </si>
  <si>
    <t>(R.N.U.R. AU MANS)</t>
  </si>
  <si>
    <t>P.RHO</t>
  </si>
  <si>
    <t>PORT-ST-LOUIS-DU-RHONE</t>
  </si>
  <si>
    <t>CAIL5</t>
  </si>
  <si>
    <t>CAILLOLS</t>
  </si>
  <si>
    <t>BANN5</t>
  </si>
  <si>
    <t>BANNES</t>
  </si>
  <si>
    <t>(IMPERIAL CHIMICAL INDUSTRIE)</t>
  </si>
  <si>
    <t>GUER6</t>
  </si>
  <si>
    <t>GUERLETTES (LES)</t>
  </si>
  <si>
    <t>(SOCIETE TIOXIDE)</t>
  </si>
  <si>
    <t>RELA5</t>
  </si>
  <si>
    <t>RELAIS</t>
  </si>
  <si>
    <t>(UGINE-ACIER A FOS)</t>
  </si>
  <si>
    <t>GLORI</t>
  </si>
  <si>
    <t>GLORIA</t>
  </si>
  <si>
    <t>(COGENERATION ARCOCHIMIE)</t>
  </si>
  <si>
    <t>C.FON</t>
  </si>
  <si>
    <t>CLAIRE-FONTAINE</t>
  </si>
  <si>
    <t>SSSEV</t>
  </si>
  <si>
    <t>ST-SEVER</t>
  </si>
  <si>
    <t>MOULA</t>
  </si>
  <si>
    <t>MOULAINE</t>
  </si>
  <si>
    <t>TRIT5</t>
  </si>
  <si>
    <t>TRITH-ST-LEGER</t>
  </si>
  <si>
    <t>(PORT-ARTHUR LME)</t>
  </si>
  <si>
    <t>GOSNE</t>
  </si>
  <si>
    <t>BOUSC</t>
  </si>
  <si>
    <t>BOUSCAT</t>
  </si>
  <si>
    <t>BOUSCAT-BORDEAUX-CAUDERAN</t>
  </si>
  <si>
    <t>BREAL</t>
  </si>
  <si>
    <t>(CIMENTS LAFARGE A ST-PIERRE-LA-COUR)</t>
  </si>
  <si>
    <t>AMPER</t>
  </si>
  <si>
    <t>(225KV)</t>
  </si>
  <si>
    <t>P.MEN</t>
  </si>
  <si>
    <t>PONT-DE-MENAT</t>
  </si>
  <si>
    <t>PRAUD</t>
  </si>
  <si>
    <t>PRAUD (LE)</t>
  </si>
  <si>
    <t>C.CHA</t>
  </si>
  <si>
    <t>CHAPELLE-DU-CHATELARD(LA)</t>
  </si>
  <si>
    <t>VONNA</t>
  </si>
  <si>
    <t>VONNAS</t>
  </si>
  <si>
    <t>SIGNE</t>
  </si>
  <si>
    <t>SIGNES</t>
  </si>
  <si>
    <t>QUES5</t>
  </si>
  <si>
    <t>QUESNOY (LE)</t>
  </si>
  <si>
    <t>FRASN</t>
  </si>
  <si>
    <t>FRASNE</t>
  </si>
  <si>
    <t>H.VIN</t>
  </si>
  <si>
    <t>HAUT-VINAGE</t>
  </si>
  <si>
    <t>VALE8</t>
  </si>
  <si>
    <t>VALENCE</t>
  </si>
  <si>
    <t>BARAQ</t>
  </si>
  <si>
    <t>BARAQUEVILLE</t>
  </si>
  <si>
    <t>PRAD6</t>
  </si>
  <si>
    <t>PRADINAS</t>
  </si>
  <si>
    <t>GOISE</t>
  </si>
  <si>
    <t>PARTH</t>
  </si>
  <si>
    <t>PARTHENAY</t>
  </si>
  <si>
    <t>SSVI7</t>
  </si>
  <si>
    <t>SAINT-VICTOR</t>
  </si>
  <si>
    <t>BARBU</t>
  </si>
  <si>
    <t>BARBUISE</t>
  </si>
  <si>
    <t>AUCUN</t>
  </si>
  <si>
    <t xml:space="preserve">PAS  </t>
  </si>
  <si>
    <t>LE PAS</t>
  </si>
  <si>
    <t>J.LOI</t>
  </si>
  <si>
    <t>JUIGNE-SUR-LOIRE</t>
  </si>
  <si>
    <t>SARR5</t>
  </si>
  <si>
    <t>PREUI</t>
  </si>
  <si>
    <t>PREUILLY-SUR-CLAISE</t>
  </si>
  <si>
    <t>GARIB</t>
  </si>
  <si>
    <t>GARIBALDI</t>
  </si>
  <si>
    <t>CHA.S</t>
  </si>
  <si>
    <t>CHARTRES-SUD</t>
  </si>
  <si>
    <t>(R.S.E.I.P.C.)</t>
  </si>
  <si>
    <t>ESPON</t>
  </si>
  <si>
    <t>BOISS</t>
  </si>
  <si>
    <t>BOISSE (LA)</t>
  </si>
  <si>
    <t>FLEAC</t>
  </si>
  <si>
    <t>M.BL5</t>
  </si>
  <si>
    <t>LENT5</t>
  </si>
  <si>
    <t>LENTIGNY</t>
  </si>
  <si>
    <t>ARVAN</t>
  </si>
  <si>
    <t>CHOLO</t>
  </si>
  <si>
    <t>CHOLOY</t>
  </si>
  <si>
    <t>TRIEY</t>
  </si>
  <si>
    <t>CHAZ5</t>
  </si>
  <si>
    <t>CHAZELLES</t>
  </si>
  <si>
    <t>BARR6</t>
  </si>
  <si>
    <t>BARROIR</t>
  </si>
  <si>
    <t>MIRIB</t>
  </si>
  <si>
    <t>MIRIBEL</t>
  </si>
  <si>
    <t>OXYGA</t>
  </si>
  <si>
    <t>OXYGAZ</t>
  </si>
  <si>
    <t>(AIR LIQUIDE A RICHEMONT)</t>
  </si>
  <si>
    <t>BEZAU</t>
  </si>
  <si>
    <t>BEZAUMONT</t>
  </si>
  <si>
    <t>CHARL</t>
  </si>
  <si>
    <t>CHARLIEU</t>
  </si>
  <si>
    <t>HEMIN</t>
  </si>
  <si>
    <t>HEMING</t>
  </si>
  <si>
    <t>(C.E.D.E.S.T.)</t>
  </si>
  <si>
    <t>BEFFE</t>
  </si>
  <si>
    <t>BEFFES</t>
  </si>
  <si>
    <t>CHOUY</t>
  </si>
  <si>
    <t>NOGEN</t>
  </si>
  <si>
    <t>NOGENTEL</t>
  </si>
  <si>
    <t>CREZA</t>
  </si>
  <si>
    <t>CREZANCY</t>
  </si>
  <si>
    <t>(E.F.M.A)</t>
  </si>
  <si>
    <t>MIGOE</t>
  </si>
  <si>
    <t>MIGOELOU</t>
  </si>
  <si>
    <t>GUIGN</t>
  </si>
  <si>
    <t>GUIGNICOURT</t>
  </si>
  <si>
    <t xml:space="preserve">FERE </t>
  </si>
  <si>
    <t>FERE-EN-TARDENOIS</t>
  </si>
  <si>
    <t>TERGN</t>
  </si>
  <si>
    <t>TERGNIER</t>
  </si>
  <si>
    <t>(S.N.C.F.A BEAUTOR)(MONOPHASE)</t>
  </si>
  <si>
    <t>J.MAI</t>
  </si>
  <si>
    <t>JOLI-MAI</t>
  </si>
  <si>
    <t>VAYNE</t>
  </si>
  <si>
    <t>(SHELL FRANCAISE)</t>
  </si>
  <si>
    <t>PTIFF</t>
  </si>
  <si>
    <t>PONTIFFROY</t>
  </si>
  <si>
    <t>BARBE</t>
  </si>
  <si>
    <t>BARBEZIEUX</t>
  </si>
  <si>
    <t>LECHE</t>
  </si>
  <si>
    <t>LA LECHERE</t>
  </si>
  <si>
    <t>ARMON</t>
  </si>
  <si>
    <t>ARMONVILLE</t>
  </si>
  <si>
    <t>ANOUL</t>
  </si>
  <si>
    <t>ANOULD</t>
  </si>
  <si>
    <t>GOETZ</t>
  </si>
  <si>
    <t>GOETZENBRUCK</t>
  </si>
  <si>
    <t>CREPI</t>
  </si>
  <si>
    <t>CREPIEUX</t>
  </si>
  <si>
    <t>CHAS5</t>
  </si>
  <si>
    <t>CHASSE</t>
  </si>
  <si>
    <t>VAUBA</t>
  </si>
  <si>
    <t>VAUBAN</t>
  </si>
  <si>
    <t>P.BE5</t>
  </si>
  <si>
    <t>PETIT-BERU</t>
  </si>
  <si>
    <t>1SSFO</t>
  </si>
  <si>
    <t>SAINT-FONS /BELLE-ETOILE</t>
  </si>
  <si>
    <t>TRIGN</t>
  </si>
  <si>
    <t>TRIGNAC</t>
  </si>
  <si>
    <t>.ASPH</t>
  </si>
  <si>
    <t>ASPHARD</t>
  </si>
  <si>
    <t>VAUDR</t>
  </si>
  <si>
    <t>VAUDREUIL</t>
  </si>
  <si>
    <t>PASQU</t>
  </si>
  <si>
    <t>PASQUIER</t>
  </si>
  <si>
    <t>PRAT5</t>
  </si>
  <si>
    <t>PRAT (LE)</t>
  </si>
  <si>
    <t>BRUGE</t>
  </si>
  <si>
    <t>BRUGES</t>
  </si>
  <si>
    <t>SALI5</t>
  </si>
  <si>
    <t>SALINS</t>
  </si>
  <si>
    <t>VNERE</t>
  </si>
  <si>
    <t>VIGNERES</t>
  </si>
  <si>
    <t>ROLAM</t>
  </si>
  <si>
    <t>ROLAMPONT</t>
  </si>
  <si>
    <t>BASTI</t>
  </si>
  <si>
    <t>BASTILLAC</t>
  </si>
  <si>
    <t>BATEL</t>
  </si>
  <si>
    <t>BATELLIERS</t>
  </si>
  <si>
    <t>VOLVO</t>
  </si>
  <si>
    <t>VOLVON</t>
  </si>
  <si>
    <t>CORNE</t>
  </si>
  <si>
    <t>CORNEILLE</t>
  </si>
  <si>
    <t>(SHELL ET TRAPIL A PETIT-COURONNE)</t>
  </si>
  <si>
    <t>DONZE</t>
  </si>
  <si>
    <t>DONZENAC</t>
  </si>
  <si>
    <t>SEUIL</t>
  </si>
  <si>
    <t>MENTO</t>
  </si>
  <si>
    <t>MENTON</t>
  </si>
  <si>
    <t>SSCH6</t>
  </si>
  <si>
    <t>ST-CHARLES</t>
  </si>
  <si>
    <t>TREVA</t>
  </si>
  <si>
    <t>TREVAS</t>
  </si>
  <si>
    <t>MUETT</t>
  </si>
  <si>
    <t>MUETTE</t>
  </si>
  <si>
    <t>ORNA5</t>
  </si>
  <si>
    <t>ORNANO</t>
  </si>
  <si>
    <t>MARZA</t>
  </si>
  <si>
    <t>MARZAN</t>
  </si>
  <si>
    <t>BLO.N</t>
  </si>
  <si>
    <t>BLOIS-NORD</t>
  </si>
  <si>
    <t>SSCER</t>
  </si>
  <si>
    <t>ST-CERE</t>
  </si>
  <si>
    <t>AURIL</t>
  </si>
  <si>
    <t>AURILLAC</t>
  </si>
  <si>
    <t>CAILL</t>
  </si>
  <si>
    <t>CAILLY</t>
  </si>
  <si>
    <t>(VALLOUREC)</t>
  </si>
  <si>
    <t>LOCHE</t>
  </si>
  <si>
    <t>LOCHES</t>
  </si>
  <si>
    <t>CROSN</t>
  </si>
  <si>
    <t>CROSNE</t>
  </si>
  <si>
    <t>AYTRE</t>
  </si>
  <si>
    <t>L.SAU</t>
  </si>
  <si>
    <t>LONS-LE-SAUNIER</t>
  </si>
  <si>
    <t>NYONS</t>
  </si>
  <si>
    <t>PYMON</t>
  </si>
  <si>
    <t>PYMONT</t>
  </si>
  <si>
    <t>ARENC</t>
  </si>
  <si>
    <t>TOLLE</t>
  </si>
  <si>
    <t>TOLLEVAST</t>
  </si>
  <si>
    <t>ROUSS</t>
  </si>
  <si>
    <t>ROUSSON</t>
  </si>
  <si>
    <t>P.ORG</t>
  </si>
  <si>
    <t>PLAN-D ORGON</t>
  </si>
  <si>
    <t>V.YON</t>
  </si>
  <si>
    <t>VILLENEUVE-SUR-YONNE</t>
  </si>
  <si>
    <t>VIREU</t>
  </si>
  <si>
    <t>VIREUX</t>
  </si>
  <si>
    <t>FACT5</t>
  </si>
  <si>
    <t>(SMURFIT CELLULOSE DU PIN)</t>
  </si>
  <si>
    <t>G.ILE</t>
  </si>
  <si>
    <t>GRANDE-ILE</t>
  </si>
  <si>
    <t>EYRE5</t>
  </si>
  <si>
    <t>EYREIN</t>
  </si>
  <si>
    <t>RAMBO</t>
  </si>
  <si>
    <t>RAMBOUILLET</t>
  </si>
  <si>
    <t>H.GAN</t>
  </si>
  <si>
    <t>HAUT-DE-GAN</t>
  </si>
  <si>
    <t>VAISE</t>
  </si>
  <si>
    <t>PUTE5</t>
  </si>
  <si>
    <t>IMPASSE LEGAGNEUX - PUTEAUX</t>
  </si>
  <si>
    <t>MAUDU</t>
  </si>
  <si>
    <t>MAUDUIT</t>
  </si>
  <si>
    <t>CRAIE</t>
  </si>
  <si>
    <t>CRAIES (LES)</t>
  </si>
  <si>
    <t>ASNIE</t>
  </si>
  <si>
    <t>ASNIERES</t>
  </si>
  <si>
    <t>P.ROU</t>
  </si>
  <si>
    <t>POTEAU-ROUGE</t>
  </si>
  <si>
    <t>ANNAY</t>
  </si>
  <si>
    <t>PYRAM</t>
  </si>
  <si>
    <t>PYRAMIDES</t>
  </si>
  <si>
    <t>CALA5</t>
  </si>
  <si>
    <t>CALAN</t>
  </si>
  <si>
    <t>LADOU</t>
  </si>
  <si>
    <t>LADOUX</t>
  </si>
  <si>
    <t>(CENTRE D ESSAIS MICHELIN)</t>
  </si>
  <si>
    <t>GRAVA</t>
  </si>
  <si>
    <t>GRAVANCHES</t>
  </si>
  <si>
    <t>(MICHELIN A CLERMONT FERRAND)</t>
  </si>
  <si>
    <t>M.VEY</t>
  </si>
  <si>
    <t>MARTRES DE VEYRE</t>
  </si>
  <si>
    <t>ROMB5</t>
  </si>
  <si>
    <t>VERLH</t>
  </si>
  <si>
    <t>VERLHAGUET</t>
  </si>
  <si>
    <t>L.PR5</t>
  </si>
  <si>
    <t>LONGS-PRES (LES)</t>
  </si>
  <si>
    <t>CHAI5</t>
  </si>
  <si>
    <t>CHAINEAU (LA)</t>
  </si>
  <si>
    <t>VALL5</t>
  </si>
  <si>
    <t>VALLEES (LES)</t>
  </si>
  <si>
    <t>V.MON</t>
  </si>
  <si>
    <t>VEUVES-MONTEAUX</t>
  </si>
  <si>
    <t>BOURG</t>
  </si>
  <si>
    <t>BOURG (LE)</t>
  </si>
  <si>
    <t>ROMOR</t>
  </si>
  <si>
    <t>ROMORANTIN</t>
  </si>
  <si>
    <t>MTRI5</t>
  </si>
  <si>
    <t>MONTRICHARD</t>
  </si>
  <si>
    <t>VERGE</t>
  </si>
  <si>
    <t>VERGER</t>
  </si>
  <si>
    <t>T.NO6</t>
  </si>
  <si>
    <t>ROSEN</t>
  </si>
  <si>
    <t>ROSENAU</t>
  </si>
  <si>
    <t>I.ABE</t>
  </si>
  <si>
    <t>ISLE D ABEAU</t>
  </si>
  <si>
    <t>CARPO</t>
  </si>
  <si>
    <t>CARPONT</t>
  </si>
  <si>
    <t>(ACIERIES SAMBRE ET MEUSE A ST-BRIEUC)</t>
  </si>
  <si>
    <t>VALL6</t>
  </si>
  <si>
    <t>VALLET</t>
  </si>
  <si>
    <t>B.MON</t>
  </si>
  <si>
    <t>BEAUMONT-MONTEUX</t>
  </si>
  <si>
    <t xml:space="preserve">CBRY </t>
  </si>
  <si>
    <t>CHAMBRY</t>
  </si>
  <si>
    <t>CREVE</t>
  </si>
  <si>
    <t>CREVECOEUR</t>
  </si>
  <si>
    <t>(ARJOMARI)</t>
  </si>
  <si>
    <t>VAISO</t>
  </si>
  <si>
    <t>VAISON (-LA-ROMAINE)</t>
  </si>
  <si>
    <t>MQIS5</t>
  </si>
  <si>
    <t>MARQUIS (LE)</t>
  </si>
  <si>
    <t>(ENGRAIS D AMBES)</t>
  </si>
  <si>
    <t>BASS5</t>
  </si>
  <si>
    <t>BASSENS</t>
  </si>
  <si>
    <t>CTLLE</t>
  </si>
  <si>
    <t>CHATELLERAULT</t>
  </si>
  <si>
    <t>MOUIS</t>
  </si>
  <si>
    <t>MOUISSONNES</t>
  </si>
  <si>
    <t xml:space="preserve">THOR </t>
  </si>
  <si>
    <t>LE THOR</t>
  </si>
  <si>
    <t>ORANG</t>
  </si>
  <si>
    <t>ORANGERIE (L)</t>
  </si>
  <si>
    <t>MINIE</t>
  </si>
  <si>
    <t>MINIERES (LES)</t>
  </si>
  <si>
    <t>LUSIG</t>
  </si>
  <si>
    <t>LUSIGNAN</t>
  </si>
  <si>
    <t>NAINT</t>
  </si>
  <si>
    <t>NAINTRE</t>
  </si>
  <si>
    <t>CARPE</t>
  </si>
  <si>
    <t>CARPENTRAS</t>
  </si>
  <si>
    <t>J.CLA</t>
  </si>
  <si>
    <t>JAUNAY-CLAN</t>
  </si>
  <si>
    <t>BASSE</t>
  </si>
  <si>
    <t>PRIE5</t>
  </si>
  <si>
    <t>PRIEURE (LE)</t>
  </si>
  <si>
    <t>CAUM5</t>
  </si>
  <si>
    <t>CAUMONT</t>
  </si>
  <si>
    <t>(PIPE-LINE SUD-EUROPEEN NO 1A)</t>
  </si>
  <si>
    <t>FEURS</t>
  </si>
  <si>
    <t xml:space="preserve">BEC  </t>
  </si>
  <si>
    <t>LE BEC</t>
  </si>
  <si>
    <t>CERGY</t>
  </si>
  <si>
    <t>(400KV)</t>
  </si>
  <si>
    <t>JARNA</t>
  </si>
  <si>
    <t>JARNAC</t>
  </si>
  <si>
    <t>TERRE</t>
  </si>
  <si>
    <t>TERRENOIRE</t>
  </si>
  <si>
    <t xml:space="preserve">BENY </t>
  </si>
  <si>
    <t>BENY</t>
  </si>
  <si>
    <t>WARHE</t>
  </si>
  <si>
    <t>WARHEM</t>
  </si>
  <si>
    <t>PALAN</t>
  </si>
  <si>
    <t>PALANT (LE)</t>
  </si>
  <si>
    <t>CADAL</t>
  </si>
  <si>
    <t>CADALLES (LES)</t>
  </si>
  <si>
    <t>ESQUE</t>
  </si>
  <si>
    <t>ESQUERCHIN</t>
  </si>
  <si>
    <t>(RENAULT DOUAI)</t>
  </si>
  <si>
    <t>CHABA</t>
  </si>
  <si>
    <t>CHABANAIS</t>
  </si>
  <si>
    <t>PINT5</t>
  </si>
  <si>
    <t>PINTERIE (LA)</t>
  </si>
  <si>
    <t>Q.ISS</t>
  </si>
  <si>
    <t>QUAI D ISSY</t>
  </si>
  <si>
    <t>N.GRA</t>
  </si>
  <si>
    <t>N.D.DE-GRAVENCHON</t>
  </si>
  <si>
    <t>(MOBIL-OIL)</t>
  </si>
  <si>
    <t>MTAU5</t>
  </si>
  <si>
    <t>(MIROULETTE - S.N.C.F.)</t>
  </si>
  <si>
    <t>B.LOM</t>
  </si>
  <si>
    <t>BEAUMONT-DE-LOMAGNE</t>
  </si>
  <si>
    <t>ESTRE</t>
  </si>
  <si>
    <t>ESTRESSIN</t>
  </si>
  <si>
    <t xml:space="preserve">GEX  </t>
  </si>
  <si>
    <t>GEX</t>
  </si>
  <si>
    <t>.BENO</t>
  </si>
  <si>
    <t>BENOS</t>
  </si>
  <si>
    <t>POLYG</t>
  </si>
  <si>
    <t>POLYGONE</t>
  </si>
  <si>
    <t>DIEUP</t>
  </si>
  <si>
    <t>DIEUPENTALE</t>
  </si>
  <si>
    <t>MOMME</t>
  </si>
  <si>
    <t>MOMMENHEIM</t>
  </si>
  <si>
    <t>RAGEA</t>
  </si>
  <si>
    <t>RAGEAT (LA)</t>
  </si>
  <si>
    <t>PALAY</t>
  </si>
  <si>
    <t>PALAYRE</t>
  </si>
  <si>
    <t>HERB6</t>
  </si>
  <si>
    <t>HERBIGNAC</t>
  </si>
  <si>
    <t>MESSA</t>
  </si>
  <si>
    <t>MESSAC</t>
  </si>
  <si>
    <t>LEYGU</t>
  </si>
  <si>
    <t>LEYGUES</t>
  </si>
  <si>
    <t>HARCA</t>
  </si>
  <si>
    <t>HARCANVILLE</t>
  </si>
  <si>
    <t>FTAIN</t>
  </si>
  <si>
    <t>S.BIS</t>
  </si>
  <si>
    <t>SUPER-BISSORTE</t>
  </si>
  <si>
    <t xml:space="preserve">BRIS </t>
  </si>
  <si>
    <t>BRIS</t>
  </si>
  <si>
    <t>AJ</t>
  </si>
  <si>
    <t xml:space="preserve">BXNE </t>
  </si>
  <si>
    <t>1BIAR</t>
  </si>
  <si>
    <t>BIARD /SAILLANT 8KV</t>
  </si>
  <si>
    <t>A.MER</t>
  </si>
  <si>
    <t>ARGELES-SUR-MER</t>
  </si>
  <si>
    <t>PRIVA</t>
  </si>
  <si>
    <t>PRIVAS</t>
  </si>
  <si>
    <t>SSBON</t>
  </si>
  <si>
    <t>ST-BONNET (-LE-CHATEAU)</t>
  </si>
  <si>
    <t>CLAIR</t>
  </si>
  <si>
    <t>CLAIREFONTAINE</t>
  </si>
  <si>
    <t>(PAPETERIES ETIVAL CLAIREFONTAINE)</t>
  </si>
  <si>
    <t>INDRE</t>
  </si>
  <si>
    <t>INDRET</t>
  </si>
  <si>
    <t>LIMOU</t>
  </si>
  <si>
    <t>LIMOUZAT (LE)</t>
  </si>
  <si>
    <t>TRELA</t>
  </si>
  <si>
    <t>TRELAZE</t>
  </si>
  <si>
    <t>C.CH5</t>
  </si>
  <si>
    <t>CONDAMINE-CHATELARD</t>
  </si>
  <si>
    <t>GUERE</t>
  </si>
  <si>
    <t>GUERET</t>
  </si>
  <si>
    <t>SSNOB</t>
  </si>
  <si>
    <t>ST-LEONARD-DE-NOBLAT</t>
  </si>
  <si>
    <t>CHATR</t>
  </si>
  <si>
    <t>CHATRE (LA)</t>
  </si>
  <si>
    <t>SISTE</t>
  </si>
  <si>
    <t>SISTERON</t>
  </si>
  <si>
    <t>SALIG</t>
  </si>
  <si>
    <t>SALIGNAC</t>
  </si>
  <si>
    <t>HANNA</t>
  </si>
  <si>
    <t>HANNART</t>
  </si>
  <si>
    <t>LALBE</t>
  </si>
  <si>
    <t>LALBENQUE</t>
  </si>
  <si>
    <t>MEYME</t>
  </si>
  <si>
    <t>MEYMES</t>
  </si>
  <si>
    <t>AVELI</t>
  </si>
  <si>
    <t>AVELIN</t>
  </si>
  <si>
    <t>LUZEC</t>
  </si>
  <si>
    <t>LUZECH</t>
  </si>
  <si>
    <t>P.ME5</t>
  </si>
  <si>
    <t>PETIT MENIN</t>
  </si>
  <si>
    <t>CTAUN</t>
  </si>
  <si>
    <t>CHATEAUNEUF</t>
  </si>
  <si>
    <t>CAHOR</t>
  </si>
  <si>
    <t>SSHEN</t>
  </si>
  <si>
    <t>SAINT HENRI</t>
  </si>
  <si>
    <t>S.GIR</t>
  </si>
  <si>
    <t>SALIN-DE-GIRAUD</t>
  </si>
  <si>
    <t>(EDF.ET SALINS DU MIDI SALIN.EST)</t>
  </si>
  <si>
    <t>MAZAR</t>
  </si>
  <si>
    <t>MAZARGUES</t>
  </si>
  <si>
    <t>CABAN</t>
  </si>
  <si>
    <t>(ATOCHEM A FOS)</t>
  </si>
  <si>
    <t>BASS6</t>
  </si>
  <si>
    <t>BASSIGNY</t>
  </si>
  <si>
    <t>CONF6</t>
  </si>
  <si>
    <t>CONFOLENS</t>
  </si>
  <si>
    <t>.LAUF</t>
  </si>
  <si>
    <t>LAUFENBOURG</t>
  </si>
  <si>
    <t>SERVA</t>
  </si>
  <si>
    <t>SERVAS</t>
  </si>
  <si>
    <t>POULD</t>
  </si>
  <si>
    <t>POULDREUZIC</t>
  </si>
  <si>
    <t>VASTO</t>
  </si>
  <si>
    <t>VASTON</t>
  </si>
  <si>
    <t>CUISE</t>
  </si>
  <si>
    <t>CUISEAUX</t>
  </si>
  <si>
    <t>FLERS</t>
  </si>
  <si>
    <t>VLERA</t>
  </si>
  <si>
    <t>VILLERAS</t>
  </si>
  <si>
    <t>(CIE EUROPENNE DE PROPULSEURS)</t>
  </si>
  <si>
    <t>SSYOR</t>
  </si>
  <si>
    <t>ST-YORRE</t>
  </si>
  <si>
    <t>MORGE</t>
  </si>
  <si>
    <t>EVREU</t>
  </si>
  <si>
    <t>EVREUX</t>
  </si>
  <si>
    <t>BXRE5</t>
  </si>
  <si>
    <t>BEAUREGARD</t>
  </si>
  <si>
    <t>IMLIN</t>
  </si>
  <si>
    <t>IMLING</t>
  </si>
  <si>
    <t>EPINA</t>
  </si>
  <si>
    <t>EPINAC</t>
  </si>
  <si>
    <t>LAURA</t>
  </si>
  <si>
    <t>LAURAS</t>
  </si>
  <si>
    <t>REQUI</t>
  </si>
  <si>
    <t>REQUISTA</t>
  </si>
  <si>
    <t>TRUEL</t>
  </si>
  <si>
    <t>TRUEL (LE)</t>
  </si>
  <si>
    <t>C.MA5</t>
  </si>
  <si>
    <t>CROIX DES MARINS (LA)</t>
  </si>
  <si>
    <t>(RAFFINERIE)</t>
  </si>
  <si>
    <t>CONTR</t>
  </si>
  <si>
    <t>CONTRES</t>
  </si>
  <si>
    <t>TENDR</t>
  </si>
  <si>
    <t>TENDRECOURT</t>
  </si>
  <si>
    <t>BAZEI</t>
  </si>
  <si>
    <t>BAZEILLES</t>
  </si>
  <si>
    <t>AYVEL</t>
  </si>
  <si>
    <t>AYVELLES (LES)</t>
  </si>
  <si>
    <t>(CITROEN A CHARLEVILLE)</t>
  </si>
  <si>
    <t>S.SED</t>
  </si>
  <si>
    <t>SOMMER-SEDAN</t>
  </si>
  <si>
    <t>(SOMMER A SEDAN)</t>
  </si>
  <si>
    <t>BLAYA</t>
  </si>
  <si>
    <t>BLAYAIS (LE)</t>
  </si>
  <si>
    <t xml:space="preserve">IZON </t>
  </si>
  <si>
    <t>IZON</t>
  </si>
  <si>
    <t>MAROL</t>
  </si>
  <si>
    <t>MAROLLES</t>
  </si>
  <si>
    <t>AULNA</t>
  </si>
  <si>
    <t>AULNAY (-AUX-PLANCHES)</t>
  </si>
  <si>
    <t>(DESHYDRATATION)</t>
  </si>
  <si>
    <t>CHEPP</t>
  </si>
  <si>
    <t>CHEPPES</t>
  </si>
  <si>
    <t>VERTU</t>
  </si>
  <si>
    <t>VERTUS</t>
  </si>
  <si>
    <t xml:space="preserve">LUDE </t>
  </si>
  <si>
    <t>LE LUDE</t>
  </si>
  <si>
    <t>MTMIR</t>
  </si>
  <si>
    <t>MONTMIRAIL</t>
  </si>
  <si>
    <t>C.LO5</t>
  </si>
  <si>
    <t>CHATEAU-DU-LOIR</t>
  </si>
  <si>
    <t>ALLAR</t>
  </si>
  <si>
    <t>ALLARD</t>
  </si>
  <si>
    <t>CZNEU</t>
  </si>
  <si>
    <t>COURNEUVE (LA)</t>
  </si>
  <si>
    <t>P.MAC</t>
  </si>
  <si>
    <t>PLESSIS-MACE</t>
  </si>
  <si>
    <t>AUXER</t>
  </si>
  <si>
    <t>AUXERRE</t>
  </si>
  <si>
    <t>MAILL</t>
  </si>
  <si>
    <t>MAILLY</t>
  </si>
  <si>
    <t>CARIS</t>
  </si>
  <si>
    <t>CARISEY</t>
  </si>
  <si>
    <t>G.COL</t>
  </si>
  <si>
    <t>GRAND COLOMBIER</t>
  </si>
  <si>
    <t>ALUMINIUM PECHINEY A GRAVELINES</t>
  </si>
  <si>
    <t>SEREI</t>
  </si>
  <si>
    <t>SEREIN</t>
  </si>
  <si>
    <t>SARRY</t>
  </si>
  <si>
    <t>THORI</t>
  </si>
  <si>
    <t>THORIGNE</t>
  </si>
  <si>
    <t>ROZEB</t>
  </si>
  <si>
    <t>ROZEBOOM</t>
  </si>
  <si>
    <t>MTREU</t>
  </si>
  <si>
    <t>MONTREUIL (-SUR-LOIR)</t>
  </si>
  <si>
    <t>DENNA</t>
  </si>
  <si>
    <t>(CHROMEUROPE S.A. A GRAVELINES)</t>
  </si>
  <si>
    <t>AVALL</t>
  </si>
  <si>
    <t>AVALLON</t>
  </si>
  <si>
    <t>KERBO</t>
  </si>
  <si>
    <t>KERBOQUET</t>
  </si>
  <si>
    <t>SAIN5</t>
  </si>
  <si>
    <t>SAINTOIS</t>
  </si>
  <si>
    <t>JARLA</t>
  </si>
  <si>
    <t>JARLARD</t>
  </si>
  <si>
    <t>ANGER</t>
  </si>
  <si>
    <t>ANGERS</t>
  </si>
  <si>
    <t>CNREI</t>
  </si>
  <si>
    <t>CHANTEREINE</t>
  </si>
  <si>
    <t>(SAINT-GOBAIN VITRAGE)</t>
  </si>
  <si>
    <t>CHABO</t>
  </si>
  <si>
    <t>CHABOSSIERE (LA)</t>
  </si>
  <si>
    <t>PEYR7</t>
  </si>
  <si>
    <t>PEYRILHAC</t>
  </si>
  <si>
    <t>BZELI</t>
  </si>
  <si>
    <t>BOURELIE (LA)</t>
  </si>
  <si>
    <t>SOULC</t>
  </si>
  <si>
    <t>SOULCEM</t>
  </si>
  <si>
    <t>BONNE</t>
  </si>
  <si>
    <t>BONNETERRE</t>
  </si>
  <si>
    <t>C.SAU</t>
  </si>
  <si>
    <t>CHEVIGNY-ST-SAUVEUR</t>
  </si>
  <si>
    <t>VERR5</t>
  </si>
  <si>
    <t>VERRERIE (LA)</t>
  </si>
  <si>
    <t>(FPV DU PLATEAU)</t>
  </si>
  <si>
    <t>REALM</t>
  </si>
  <si>
    <t>REALMONT</t>
  </si>
  <si>
    <t>DEOLS</t>
  </si>
  <si>
    <t>MOUS5</t>
  </si>
  <si>
    <t>MOUSSEAUX</t>
  </si>
  <si>
    <t xml:space="preserve">WAGE </t>
  </si>
  <si>
    <t>WAGE</t>
  </si>
  <si>
    <t>COMPS</t>
  </si>
  <si>
    <t>ANCIZ</t>
  </si>
  <si>
    <t>ANCIZES (LES)</t>
  </si>
  <si>
    <t>IVRY5</t>
  </si>
  <si>
    <t>IVRY (CLIENT)</t>
  </si>
  <si>
    <t>(T.I.R.U. S.A)</t>
  </si>
  <si>
    <t>PASIP</t>
  </si>
  <si>
    <t>PASIPHAE</t>
  </si>
  <si>
    <t>(STATION D'EPURATION SIAAP)</t>
  </si>
  <si>
    <t>BENFE</t>
  </si>
  <si>
    <t>BENFELD</t>
  </si>
  <si>
    <t>RQROU</t>
  </si>
  <si>
    <t>ROQUEROUSSE</t>
  </si>
  <si>
    <t>C.GIB</t>
  </si>
  <si>
    <t>CROIX GIBAT (LA)</t>
  </si>
  <si>
    <t>PANNE</t>
  </si>
  <si>
    <t>PANNECIERE</t>
  </si>
  <si>
    <t>ETIVA</t>
  </si>
  <si>
    <t>ETIVAL</t>
  </si>
  <si>
    <t>MOUSS</t>
  </si>
  <si>
    <t>MOUSSEROLLES</t>
  </si>
  <si>
    <t xml:space="preserve">RAON </t>
  </si>
  <si>
    <t>RAON</t>
  </si>
  <si>
    <t>M.MAR</t>
  </si>
  <si>
    <t>MONT-DE-MARSAN</t>
  </si>
  <si>
    <t>SAUDR</t>
  </si>
  <si>
    <t>SAUDRUPT</t>
  </si>
  <si>
    <t>OLLIE</t>
  </si>
  <si>
    <t>OLLIERGUES</t>
  </si>
  <si>
    <t>G.RIV</t>
  </si>
  <si>
    <t>GRANDES-RIVIERES</t>
  </si>
  <si>
    <t>(SOCIETE PRODUCTION ELECTRICITE MONTOIR)</t>
  </si>
  <si>
    <t>MONCO</t>
  </si>
  <si>
    <t>MONCOUTANT</t>
  </si>
  <si>
    <t>AIGU6</t>
  </si>
  <si>
    <t>AIGUEPERSE</t>
  </si>
  <si>
    <t>MEZEL</t>
  </si>
  <si>
    <t>AMBE5</t>
  </si>
  <si>
    <t>AMBERT</t>
  </si>
  <si>
    <t>UNIEU</t>
  </si>
  <si>
    <t>UNIEUX</t>
  </si>
  <si>
    <t>(FORGES ET FONDERIE DE L ONDAINE)</t>
  </si>
  <si>
    <t>BLAVO</t>
  </si>
  <si>
    <t>BLAVOZY</t>
  </si>
  <si>
    <t>DUNIE</t>
  </si>
  <si>
    <t>DUNIERES</t>
  </si>
  <si>
    <t>P.LIG</t>
  </si>
  <si>
    <t>PONT-DE-LIGNON</t>
  </si>
  <si>
    <t>MIREV</t>
  </si>
  <si>
    <t>MIREVAL</t>
  </si>
  <si>
    <t>B.BAS</t>
  </si>
  <si>
    <t>BAS-EN-BASSET</t>
  </si>
  <si>
    <t>RICHI</t>
  </si>
  <si>
    <t>RICHIER</t>
  </si>
  <si>
    <t>GARCH</t>
  </si>
  <si>
    <t>GARCHIZY</t>
  </si>
  <si>
    <t>B.RE6</t>
  </si>
  <si>
    <t>BOIS DE RENAN</t>
  </si>
  <si>
    <t>HAUBO</t>
  </si>
  <si>
    <t>HAUBOURDIN</t>
  </si>
  <si>
    <t>(COGEN COGETHERM)</t>
  </si>
  <si>
    <t>B.SEP</t>
  </si>
  <si>
    <t>BATTERIE-DE-SEPT</t>
  </si>
  <si>
    <t>DOUAR</t>
  </si>
  <si>
    <t>DOUARNENEZ</t>
  </si>
  <si>
    <t>SSMIN</t>
  </si>
  <si>
    <t>STE-MARIE-AUX-MINES</t>
  </si>
  <si>
    <t>LICES</t>
  </si>
  <si>
    <t>LICES (LES)</t>
  </si>
  <si>
    <t>CALCE</t>
  </si>
  <si>
    <t>(USINE D'INCINERATION)</t>
  </si>
  <si>
    <t>PRRTT</t>
  </si>
  <si>
    <t>PIERRETTE (LA)</t>
  </si>
  <si>
    <t>BOUBL</t>
  </si>
  <si>
    <t>BOUBLE (LA)</t>
  </si>
  <si>
    <t>GREVA</t>
  </si>
  <si>
    <t>GREVAUX (LES)</t>
  </si>
  <si>
    <t>E.CIM</t>
  </si>
  <si>
    <t>EBANGE-CIMENTERIE</t>
  </si>
  <si>
    <t>(SOCIETE DE WENDEL)</t>
  </si>
  <si>
    <t>S.SOL</t>
  </si>
  <si>
    <t>SEREMANGE-SOLLAC</t>
  </si>
  <si>
    <t>(SOLLAC A SEREMANGE)</t>
  </si>
  <si>
    <t>THIO6</t>
  </si>
  <si>
    <t>THIONVILLE</t>
  </si>
  <si>
    <t>(USINOR ACIERIES)</t>
  </si>
  <si>
    <t>GENET</t>
  </si>
  <si>
    <t>MOUZO</t>
  </si>
  <si>
    <t>MOUZON</t>
  </si>
  <si>
    <t>MOLIN</t>
  </si>
  <si>
    <t>MOLINONS</t>
  </si>
  <si>
    <t>AUVER</t>
  </si>
  <si>
    <t>AUVERS</t>
  </si>
  <si>
    <t>KERHE</t>
  </si>
  <si>
    <t>KERHELLEGAN</t>
  </si>
  <si>
    <t>PAROY</t>
  </si>
  <si>
    <t>VALDI</t>
  </si>
  <si>
    <t>VALDIVIENNE</t>
  </si>
  <si>
    <t>PEYRO</t>
  </si>
  <si>
    <t>PEYROU</t>
  </si>
  <si>
    <t>V.MOU</t>
  </si>
  <si>
    <t>VIEUX-MOULIN</t>
  </si>
  <si>
    <t>(ALUMINIUM PECHINEY A ST-JEAN-DE-M.)</t>
  </si>
  <si>
    <t>MEUN5</t>
  </si>
  <si>
    <t>MEUNIERS (LES)</t>
  </si>
  <si>
    <t>CARQ5</t>
  </si>
  <si>
    <t>CARQUEFOU</t>
  </si>
  <si>
    <t>FISME</t>
  </si>
  <si>
    <t>FISMES</t>
  </si>
  <si>
    <t>MARDE</t>
  </si>
  <si>
    <t>MARDEUIL</t>
  </si>
  <si>
    <t>SUIPP</t>
  </si>
  <si>
    <t>SUIPPES</t>
  </si>
  <si>
    <t>LOMBA</t>
  </si>
  <si>
    <t>LOMBARDERIE</t>
  </si>
  <si>
    <t>(GIORGIA PACIFIC)</t>
  </si>
  <si>
    <t>V.MO5</t>
  </si>
  <si>
    <t>VILLERS-LA-MONTAGNE</t>
  </si>
  <si>
    <t>(S.F.M.E.)</t>
  </si>
  <si>
    <t>PENHA</t>
  </si>
  <si>
    <t>PENHARS</t>
  </si>
  <si>
    <t>LANDR</t>
  </si>
  <si>
    <t>LANDRES</t>
  </si>
  <si>
    <t>B.CHA</t>
  </si>
  <si>
    <t>BUTTES-CHAUMONT</t>
  </si>
  <si>
    <t>ARMEN</t>
  </si>
  <si>
    <t>ARMENTIERES</t>
  </si>
  <si>
    <t>TULLE</t>
  </si>
  <si>
    <t>PUYRE</t>
  </si>
  <si>
    <t>PUYRENAUD</t>
  </si>
  <si>
    <t>FROUA</t>
  </si>
  <si>
    <t>FROUARD</t>
  </si>
  <si>
    <t>ROUI5</t>
  </si>
  <si>
    <t>ROUILLAC</t>
  </si>
  <si>
    <t>GERMI</t>
  </si>
  <si>
    <t>GERMIGNY</t>
  </si>
  <si>
    <t>BREVA</t>
  </si>
  <si>
    <t>BREVANS</t>
  </si>
  <si>
    <t>SAVEN</t>
  </si>
  <si>
    <t>SAVENAY</t>
  </si>
  <si>
    <t>MANSL</t>
  </si>
  <si>
    <t>MANSLE</t>
  </si>
  <si>
    <t>P.CHR</t>
  </si>
  <si>
    <t>PLEYBER-CHRIST</t>
  </si>
  <si>
    <t>GIVOR</t>
  </si>
  <si>
    <t>GIVORS</t>
  </si>
  <si>
    <t>MAINV</t>
  </si>
  <si>
    <t>MAINVILLIERS</t>
  </si>
  <si>
    <t>AQUED</t>
  </si>
  <si>
    <t>AQUEDUCS (LES)</t>
  </si>
  <si>
    <t>ESSONNE</t>
  </si>
  <si>
    <t>MESNI</t>
  </si>
  <si>
    <t>MESNIL</t>
  </si>
  <si>
    <t>B.REN</t>
  </si>
  <si>
    <t>BOIS-RENAUD</t>
  </si>
  <si>
    <t xml:space="preserve">BRUZ </t>
  </si>
  <si>
    <t>BRUZ</t>
  </si>
  <si>
    <t>MARA7</t>
  </si>
  <si>
    <t>MARANS</t>
  </si>
  <si>
    <t>SSCON</t>
  </si>
  <si>
    <t>ST-CONTEST</t>
  </si>
  <si>
    <t>CERON</t>
  </si>
  <si>
    <t>CERONS</t>
  </si>
  <si>
    <t>GANIL</t>
  </si>
  <si>
    <t>(GD ACCELERATEUR NUCLEA.IONS LOURDS A CAEN)</t>
  </si>
  <si>
    <t>CAVAI</t>
  </si>
  <si>
    <t>CAVAILLON</t>
  </si>
  <si>
    <t>FLAMI</t>
  </si>
  <si>
    <t>FLAMINA</t>
  </si>
  <si>
    <t>ROMAN</t>
  </si>
  <si>
    <t>ROMANECHE</t>
  </si>
  <si>
    <t>CHAV6</t>
  </si>
  <si>
    <t>CHAVANOD</t>
  </si>
  <si>
    <t>SCHEE</t>
  </si>
  <si>
    <t>SCHEER</t>
  </si>
  <si>
    <t>B.ETO</t>
  </si>
  <si>
    <t>BAILL</t>
  </si>
  <si>
    <t>BAILLEUL</t>
  </si>
  <si>
    <t>BUGEL</t>
  </si>
  <si>
    <t>BUGELLERIE</t>
  </si>
  <si>
    <t>CANNE</t>
  </si>
  <si>
    <t>CANNES</t>
  </si>
  <si>
    <t>GRISO</t>
  </si>
  <si>
    <t>GRISOLLES</t>
  </si>
  <si>
    <t>1FLEI</t>
  </si>
  <si>
    <t>FLEIX /1ZFLE 30KV</t>
  </si>
  <si>
    <t>J.BOI</t>
  </si>
  <si>
    <t>JEU-LES-BOIS</t>
  </si>
  <si>
    <t>S.PON</t>
  </si>
  <si>
    <t>SERRE-PONCON</t>
  </si>
  <si>
    <t>SSYRI</t>
  </si>
  <si>
    <t>ST-YRIEIX</t>
  </si>
  <si>
    <t>1BUJA</t>
  </si>
  <si>
    <t>BUJALEUF /1ZBUJ 30KV</t>
  </si>
  <si>
    <t>P.CHA</t>
  </si>
  <si>
    <t>PEYRAT-LE-CHATEAU</t>
  </si>
  <si>
    <t>PERTU</t>
  </si>
  <si>
    <t>PERTUIS</t>
  </si>
  <si>
    <t>SOUTE</t>
  </si>
  <si>
    <t>SOUTERRAINE (LA)</t>
  </si>
  <si>
    <t>BUEIX</t>
  </si>
  <si>
    <t>(EMIN LEYDIER CHATEAUNEUF-LA-FORET)</t>
  </si>
  <si>
    <t>JOUQU</t>
  </si>
  <si>
    <t>JOUQUES</t>
  </si>
  <si>
    <t>MAGN5</t>
  </si>
  <si>
    <t>MAGNAZEIX</t>
  </si>
  <si>
    <t>(SAINT LEGER)</t>
  </si>
  <si>
    <t>JUNIA</t>
  </si>
  <si>
    <t>JUNIAT</t>
  </si>
  <si>
    <t>BONIC</t>
  </si>
  <si>
    <t>BONICHAUD</t>
  </si>
  <si>
    <t xml:space="preserve">EGET </t>
  </si>
  <si>
    <t>EGET</t>
  </si>
  <si>
    <t>DIEP5</t>
  </si>
  <si>
    <t>DIEPPEDALLE</t>
  </si>
  <si>
    <t>LISLE</t>
  </si>
  <si>
    <t>LISLET</t>
  </si>
  <si>
    <t>RICHA</t>
  </si>
  <si>
    <t>RICHARDET</t>
  </si>
  <si>
    <t>CHAR6</t>
  </si>
  <si>
    <t>CHARLY</t>
  </si>
  <si>
    <t>HAUTE</t>
  </si>
  <si>
    <t>HAUTEFAGE</t>
  </si>
  <si>
    <t>L.CE2</t>
  </si>
  <si>
    <t>LAVAL-DE-CERE II</t>
  </si>
  <si>
    <t>USSEL</t>
  </si>
  <si>
    <t>SIONI</t>
  </si>
  <si>
    <t>SIONIAC</t>
  </si>
  <si>
    <t>GOUDO</t>
  </si>
  <si>
    <t>GOUDOUNECHE</t>
  </si>
  <si>
    <t>GOUD5</t>
  </si>
  <si>
    <t>(ISOROY A USSEL)</t>
  </si>
  <si>
    <t>MAREG</t>
  </si>
  <si>
    <t>MAREGES</t>
  </si>
  <si>
    <t>SAILL</t>
  </si>
  <si>
    <t>SAILLANT (LE)</t>
  </si>
  <si>
    <t xml:space="preserve">MATZ </t>
  </si>
  <si>
    <t>RESSONS-SUR-MATZ</t>
  </si>
  <si>
    <t>BLANC</t>
  </si>
  <si>
    <t>BLANCHARDIERE</t>
  </si>
  <si>
    <t>GARDI</t>
  </si>
  <si>
    <t>GARDIOLE (COURNONTERRAL)</t>
  </si>
  <si>
    <t>BENOD</t>
  </si>
  <si>
    <t>BENODET</t>
  </si>
  <si>
    <t>BLEUS</t>
  </si>
  <si>
    <t>BLEUSE (VALLOUREC A ANZIN)</t>
  </si>
  <si>
    <t>BIACA</t>
  </si>
  <si>
    <t>BIACAVE</t>
  </si>
  <si>
    <t>BOUCE</t>
  </si>
  <si>
    <t>BOUCEY</t>
  </si>
  <si>
    <t>PALAM</t>
  </si>
  <si>
    <t>PALAMINY</t>
  </si>
  <si>
    <t>AGNEA</t>
  </si>
  <si>
    <t>AGNEAUX</t>
  </si>
  <si>
    <t>TERR6</t>
  </si>
  <si>
    <t>TERRETTE</t>
  </si>
  <si>
    <t>MTREJ</t>
  </si>
  <si>
    <t>MONTREJEAU</t>
  </si>
  <si>
    <t>Q.ECL</t>
  </si>
  <si>
    <t>QUATRE-ECLUSES</t>
  </si>
  <si>
    <t>MRLOQ</t>
  </si>
  <si>
    <t>MARTILOQUE</t>
  </si>
  <si>
    <t>GOUR5</t>
  </si>
  <si>
    <t>GOURDAN</t>
  </si>
  <si>
    <t>CINTE</t>
  </si>
  <si>
    <t>CINTEGABELLE</t>
  </si>
  <si>
    <t>SSJU5</t>
  </si>
  <si>
    <t>ST-JULIEN</t>
  </si>
  <si>
    <t>AVIG7</t>
  </si>
  <si>
    <t>MTLAU</t>
  </si>
  <si>
    <t>MONTLAUR</t>
  </si>
  <si>
    <t>Y.EVE</t>
  </si>
  <si>
    <t>YVRE L EVEQUE</t>
  </si>
  <si>
    <t>G.LUC</t>
  </si>
  <si>
    <t>GRAND LUCE</t>
  </si>
  <si>
    <t xml:space="preserve">PARC </t>
  </si>
  <si>
    <t>LE PARC</t>
  </si>
  <si>
    <t>CPFL5</t>
  </si>
  <si>
    <t>CHAMPFLEUR</t>
  </si>
  <si>
    <t>ECOMM</t>
  </si>
  <si>
    <t>ECOMMOY</t>
  </si>
  <si>
    <t>SSCAL</t>
  </si>
  <si>
    <t>ST-CALAIS</t>
  </si>
  <si>
    <t>CXSSE</t>
  </si>
  <si>
    <t>CHAUSSEE (LA)</t>
  </si>
  <si>
    <t>C.RO5</t>
  </si>
  <si>
    <t>(CIE GENERALE DES EAUX)</t>
  </si>
  <si>
    <t>CAVEL</t>
  </si>
  <si>
    <t>CAVELL</t>
  </si>
  <si>
    <t>(RHONE POULENC A VITRY)</t>
  </si>
  <si>
    <t>DRULI</t>
  </si>
  <si>
    <t>DRULINGEN</t>
  </si>
  <si>
    <t>SANIL</t>
  </si>
  <si>
    <t>SANILHAC</t>
  </si>
  <si>
    <t>VOULT</t>
  </si>
  <si>
    <t>VOULTE (LA)</t>
  </si>
  <si>
    <t>CHEYL</t>
  </si>
  <si>
    <t>CHEYLARD (LE)</t>
  </si>
  <si>
    <t>TEIL5</t>
  </si>
  <si>
    <t>TEIL (LE)</t>
  </si>
  <si>
    <t>(CIMENTS LAFARGE AU TEIL)</t>
  </si>
  <si>
    <t>V.COR</t>
  </si>
  <si>
    <t>VILLESEQUE-DES-CORBIERES</t>
  </si>
  <si>
    <t xml:space="preserve">TEIL </t>
  </si>
  <si>
    <t>LE TEIL</t>
  </si>
  <si>
    <t>SSAUB</t>
  </si>
  <si>
    <t>ST-AUBAN</t>
  </si>
  <si>
    <t>(E.D.F. ET ATOCHEM)</t>
  </si>
  <si>
    <t>GORRE</t>
  </si>
  <si>
    <t>GORRE (SMURFIT KAPPA)</t>
  </si>
  <si>
    <t>(SMURFIT KAPPA)</t>
  </si>
  <si>
    <t>RANVI</t>
  </si>
  <si>
    <t>RANVILLE</t>
  </si>
  <si>
    <t xml:space="preserve">COTE </t>
  </si>
  <si>
    <t>COTE (LA)</t>
  </si>
  <si>
    <t>PASSA</t>
  </si>
  <si>
    <t>PASSAIRE</t>
  </si>
  <si>
    <t>(GEOSEL MANOSQUE)</t>
  </si>
  <si>
    <t>GORR6</t>
  </si>
  <si>
    <t>GORRE (SETHELEC)</t>
  </si>
  <si>
    <t>(SETHELEC)</t>
  </si>
  <si>
    <t>TRESC</t>
  </si>
  <si>
    <t>TRESCLEOUX</t>
  </si>
  <si>
    <t>1MRNE</t>
  </si>
  <si>
    <t>MARTINEIX /1ZMRN 30KV</t>
  </si>
  <si>
    <t>V.GRA</t>
  </si>
  <si>
    <t>VILLE-SOUS-GRANGE (LA)</t>
  </si>
  <si>
    <t>MTOIS</t>
  </si>
  <si>
    <t>MONTOIS</t>
  </si>
  <si>
    <t>(E.D.F. ET C.S.RICHEMONT)</t>
  </si>
  <si>
    <t>1P.LO</t>
  </si>
  <si>
    <t>PAS-DU-LOUP /1P.RE 26KV</t>
  </si>
  <si>
    <t>BLARI</t>
  </si>
  <si>
    <t>BLARINGHEM</t>
  </si>
  <si>
    <t>CHANT</t>
  </si>
  <si>
    <t>CHANTIERS</t>
  </si>
  <si>
    <t>(DE L ATLANTIQUE (LES)</t>
  </si>
  <si>
    <t>BXREG</t>
  </si>
  <si>
    <t>NOUAU</t>
  </si>
  <si>
    <t>NOUAUX</t>
  </si>
  <si>
    <t>VIDAU</t>
  </si>
  <si>
    <t>VIDAUBAN</t>
  </si>
  <si>
    <t>LUCON</t>
  </si>
  <si>
    <t>MEDER</t>
  </si>
  <si>
    <t>MEDERIC</t>
  </si>
  <si>
    <t>(COGENERATION DALKIA)</t>
  </si>
  <si>
    <t>AVEIL</t>
  </si>
  <si>
    <t>AVEILLANS (LES)</t>
  </si>
  <si>
    <t>BARJO</t>
  </si>
  <si>
    <t>BARJOLS</t>
  </si>
  <si>
    <t>VIGUI</t>
  </si>
  <si>
    <t>VIGUIER</t>
  </si>
  <si>
    <t>CARC5</t>
  </si>
  <si>
    <t>CARCASSONNE</t>
  </si>
  <si>
    <t>VIERZ</t>
  </si>
  <si>
    <t>VIERZON</t>
  </si>
  <si>
    <t>HAMBA</t>
  </si>
  <si>
    <t>HAMBACH</t>
  </si>
  <si>
    <t>B.IND</t>
  </si>
  <si>
    <t>BASSE-INDRE</t>
  </si>
  <si>
    <t>(FORGES DE BASSE-INDRE)</t>
  </si>
  <si>
    <t>RUELL</t>
  </si>
  <si>
    <t>RUELLE</t>
  </si>
  <si>
    <t>DIEUL</t>
  </si>
  <si>
    <t>DIEULEFIT</t>
  </si>
  <si>
    <t>O.CEI</t>
  </si>
  <si>
    <t>OUEST-CEINTURE</t>
  </si>
  <si>
    <t>S.COM</t>
  </si>
  <si>
    <t>SURY-LE-COMTAL</t>
  </si>
  <si>
    <t>SARAN</t>
  </si>
  <si>
    <t>BXGEN</t>
  </si>
  <si>
    <t>BEAUGENCY</t>
  </si>
  <si>
    <t>SSV.E</t>
  </si>
  <si>
    <t>ST-VULBAS-EST</t>
  </si>
  <si>
    <t>QUARO</t>
  </si>
  <si>
    <t>QUAROUBLE</t>
  </si>
  <si>
    <t>PLOUI</t>
  </si>
  <si>
    <t>PLOUICH</t>
  </si>
  <si>
    <t>(CEF-SOGEEF)</t>
  </si>
  <si>
    <t>ESTAI</t>
  </si>
  <si>
    <t>ESTAIRES</t>
  </si>
  <si>
    <t>E.SOL</t>
  </si>
  <si>
    <t>EBANGE-SOLLAC</t>
  </si>
  <si>
    <t>(SOLLAC A EBANGE)</t>
  </si>
  <si>
    <t>MARC7</t>
  </si>
  <si>
    <t>MARCOUSSIS</t>
  </si>
  <si>
    <t>(CIE GLE D ELECTRICITE)</t>
  </si>
  <si>
    <t>RANGU</t>
  </si>
  <si>
    <t>RANGUEVAUX</t>
  </si>
  <si>
    <t>MOLE5</t>
  </si>
  <si>
    <t>MOLE</t>
  </si>
  <si>
    <t>(ARCO)</t>
  </si>
  <si>
    <t>E.BOT</t>
  </si>
  <si>
    <t>ENCO-DE-BOTTE</t>
  </si>
  <si>
    <t>COLOM</t>
  </si>
  <si>
    <t>COLOMBIERS</t>
  </si>
  <si>
    <t>CIVRA</t>
  </si>
  <si>
    <t>CIVRAY</t>
  </si>
  <si>
    <t>SSUST</t>
  </si>
  <si>
    <t>ST-USTRE</t>
  </si>
  <si>
    <t>(RENAULT A INGRANDES)</t>
  </si>
  <si>
    <t>INGRA</t>
  </si>
  <si>
    <t>INGRANDES</t>
  </si>
  <si>
    <t>P.COR</t>
  </si>
  <si>
    <t>PIVOZ-CORDIER</t>
  </si>
  <si>
    <t>SSSAV</t>
  </si>
  <si>
    <t>ST-SAVIOL</t>
  </si>
  <si>
    <t>SSTYR</t>
  </si>
  <si>
    <t>ST-VINCENT-DE-TYROSSE</t>
  </si>
  <si>
    <t xml:space="preserve">VERN </t>
  </si>
  <si>
    <t>VERN</t>
  </si>
  <si>
    <t>DREUX</t>
  </si>
  <si>
    <t>GIROU</t>
  </si>
  <si>
    <t>GIROUFLAT</t>
  </si>
  <si>
    <t>MOISS</t>
  </si>
  <si>
    <t>MOISSAC</t>
  </si>
  <si>
    <t>SAUVA</t>
  </si>
  <si>
    <t>SAUVAGEON</t>
  </si>
  <si>
    <t>V.AGE</t>
  </si>
  <si>
    <t>VALENCE D AGEN</t>
  </si>
  <si>
    <t>GARE5</t>
  </si>
  <si>
    <t>GARENNE (LA)</t>
  </si>
  <si>
    <t>FINHA</t>
  </si>
  <si>
    <t>FINHAN</t>
  </si>
  <si>
    <t>TACON</t>
  </si>
  <si>
    <t>TACONNET</t>
  </si>
  <si>
    <t>GUERI</t>
  </si>
  <si>
    <t>GUERINIERE</t>
  </si>
  <si>
    <t>FOUCA</t>
  </si>
  <si>
    <t>LA FOUCAUDIERE</t>
  </si>
  <si>
    <t>PARAD</t>
  </si>
  <si>
    <t>PARADIS (LE)</t>
  </si>
  <si>
    <t>MOREA</t>
  </si>
  <si>
    <t>MOREAU</t>
  </si>
  <si>
    <t>BAGAT</t>
  </si>
  <si>
    <t>BAGATELLE</t>
  </si>
  <si>
    <t>CROZE</t>
  </si>
  <si>
    <t>CROZES</t>
  </si>
  <si>
    <t>CSLN6</t>
  </si>
  <si>
    <t>CASTELNAUDARY</t>
  </si>
  <si>
    <t>MTFER</t>
  </si>
  <si>
    <t>MONTFERMY</t>
  </si>
  <si>
    <t>CTAUB</t>
  </si>
  <si>
    <t>CHATEAUBRIANT</t>
  </si>
  <si>
    <t>LINXE</t>
  </si>
  <si>
    <t xml:space="preserve">DTPS </t>
  </si>
  <si>
    <t>DTPS</t>
  </si>
  <si>
    <t>GOURN</t>
  </si>
  <si>
    <t>GOURNAY</t>
  </si>
  <si>
    <t xml:space="preserve">ISSE </t>
  </si>
  <si>
    <t>ISSE</t>
  </si>
  <si>
    <t>SSCYP</t>
  </si>
  <si>
    <t>ST-CYPRIEN</t>
  </si>
  <si>
    <t>SSVIE</t>
  </si>
  <si>
    <t>ST-PRIVAT-DES-VIEUX</t>
  </si>
  <si>
    <t>MEDIT</t>
  </si>
  <si>
    <t>MEDITERRANEE</t>
  </si>
  <si>
    <t>P.DEM</t>
  </si>
  <si>
    <t>PONT-DES-DEMOISELLES</t>
  </si>
  <si>
    <t>BLAIN</t>
  </si>
  <si>
    <t>BOUC7</t>
  </si>
  <si>
    <t>BOUCHET</t>
  </si>
  <si>
    <t>LARCA</t>
  </si>
  <si>
    <t>LARCAY</t>
  </si>
  <si>
    <t>COUTU</t>
  </si>
  <si>
    <t>COUTURE</t>
  </si>
  <si>
    <t>ARTIG</t>
  </si>
  <si>
    <t>ARTIGUES</t>
  </si>
  <si>
    <t>PEUPL</t>
  </si>
  <si>
    <t>PEUPLERAIE</t>
  </si>
  <si>
    <t>1RENA</t>
  </si>
  <si>
    <t>RENAULT /SANDOUVILLE 20KV</t>
  </si>
  <si>
    <t>V.ROM</t>
  </si>
  <si>
    <t>VOIE ROMAINE</t>
  </si>
  <si>
    <t>(REGIE NEUF BRISACH)</t>
  </si>
  <si>
    <t>P.JEA</t>
  </si>
  <si>
    <t>PONT-ST-JEAN</t>
  </si>
  <si>
    <t>MIMIZ</t>
  </si>
  <si>
    <t>SSV.O</t>
  </si>
  <si>
    <t>ST-VULBAS-OUEST</t>
  </si>
  <si>
    <t>COMBO</t>
  </si>
  <si>
    <t>COMBOURG</t>
  </si>
  <si>
    <t>CHAL5</t>
  </si>
  <si>
    <t>CHALON</t>
  </si>
  <si>
    <t>TECH5</t>
  </si>
  <si>
    <t>TECHNOCENTRE</t>
  </si>
  <si>
    <t>(RENAULT)</t>
  </si>
  <si>
    <t>CZELL</t>
  </si>
  <si>
    <t>COURELLES (LES)</t>
  </si>
  <si>
    <t>NATI3</t>
  </si>
  <si>
    <t>NATION III</t>
  </si>
  <si>
    <t>CORIO</t>
  </si>
  <si>
    <t>CORIOLIS</t>
  </si>
  <si>
    <t>MALA6</t>
  </si>
  <si>
    <t>MALASSIS</t>
  </si>
  <si>
    <t>GAMBE</t>
  </si>
  <si>
    <t>GAMBETTA</t>
  </si>
  <si>
    <t>CRETA</t>
  </si>
  <si>
    <t>CRETAINE</t>
  </si>
  <si>
    <t>SSAMA</t>
  </si>
  <si>
    <t>ST-AMAND</t>
  </si>
  <si>
    <t>EC</t>
  </si>
  <si>
    <t>CHAT9</t>
  </si>
  <si>
    <t>CHATRES</t>
  </si>
  <si>
    <t>N.OUE</t>
  </si>
  <si>
    <t>NORD-OUEST</t>
  </si>
  <si>
    <t>MARMA</t>
  </si>
  <si>
    <t>MARMAGNE</t>
  </si>
  <si>
    <t>BENE5</t>
  </si>
  <si>
    <t>BENETIERE</t>
  </si>
  <si>
    <t>SSCOR</t>
  </si>
  <si>
    <t>ST-ANDRE-DE-CORCY</t>
  </si>
  <si>
    <t>(R.S.E.)</t>
  </si>
  <si>
    <t>PUYBE</t>
  </si>
  <si>
    <t>PUYBELLIARD</t>
  </si>
  <si>
    <t>CROIS</t>
  </si>
  <si>
    <t>CROISSANT (LE)</t>
  </si>
  <si>
    <t xml:space="preserve">ROJA </t>
  </si>
  <si>
    <t>ROJA</t>
  </si>
  <si>
    <t>MARM5</t>
  </si>
  <si>
    <t>MARMANDE</t>
  </si>
  <si>
    <t>MTJAY</t>
  </si>
  <si>
    <t>MONTJAY</t>
  </si>
  <si>
    <t>BRODE</t>
  </si>
  <si>
    <t>(DUNKERQUE ELECTROMETALLURGIE A GRAVELINES)</t>
  </si>
  <si>
    <t>DORMA</t>
  </si>
  <si>
    <t>DORMANS</t>
  </si>
  <si>
    <t xml:space="preserve">MOUX </t>
  </si>
  <si>
    <t>MOUX</t>
  </si>
  <si>
    <t>GUING</t>
  </si>
  <si>
    <t>GUINGAMP</t>
  </si>
  <si>
    <t>SSCRI</t>
  </si>
  <si>
    <t>ST-CRICQ</t>
  </si>
  <si>
    <t>B.AUS</t>
  </si>
  <si>
    <t>BOIS D AUSSOIS</t>
  </si>
  <si>
    <t>ARGOE</t>
  </si>
  <si>
    <t>ARGOEUVES</t>
  </si>
  <si>
    <t>PRAUL</t>
  </si>
  <si>
    <t>PRAULIAT</t>
  </si>
  <si>
    <t>ARDOI</t>
  </si>
  <si>
    <t>ARDOISE (L )</t>
  </si>
  <si>
    <t>G.BAN</t>
  </si>
  <si>
    <t>GIVORS-BANS</t>
  </si>
  <si>
    <t>AUBUS</t>
  </si>
  <si>
    <t>AUBUSSON</t>
  </si>
  <si>
    <t>SSBE5</t>
  </si>
  <si>
    <t>ST BERNARD</t>
  </si>
  <si>
    <t>CESSO</t>
  </si>
  <si>
    <t>CESSON</t>
  </si>
  <si>
    <t xml:space="preserve">VNES </t>
  </si>
  <si>
    <t>VIGNES (LES)</t>
  </si>
  <si>
    <t>ARVER</t>
  </si>
  <si>
    <t>ARVERT</t>
  </si>
  <si>
    <t>VENES</t>
  </si>
  <si>
    <t>VENESMES</t>
  </si>
  <si>
    <t>GARD7</t>
  </si>
  <si>
    <t>GARDE (LA)</t>
  </si>
  <si>
    <t>G.MAS</t>
  </si>
  <si>
    <t>GRAND-MAS (LE)</t>
  </si>
  <si>
    <t>SSJOS</t>
  </si>
  <si>
    <t>ST-JOSEPH</t>
  </si>
  <si>
    <t>BRAIN</t>
  </si>
  <si>
    <t>BRAINS</t>
  </si>
  <si>
    <t>SSAVO</t>
  </si>
  <si>
    <t>ST-AVOLD</t>
  </si>
  <si>
    <t>EDITH</t>
  </si>
  <si>
    <t>(EURODIF)</t>
  </si>
  <si>
    <t>BELI5</t>
  </si>
  <si>
    <t>BELIC</t>
  </si>
  <si>
    <t>(INERTAM)FILLIALE EDF</t>
  </si>
  <si>
    <t>H.CLO</t>
  </si>
  <si>
    <t>HAUT-CLOS</t>
  </si>
  <si>
    <t>A.MOR</t>
  </si>
  <si>
    <t>AIGUES-MORTES</t>
  </si>
  <si>
    <t>CHESS</t>
  </si>
  <si>
    <t>CHESSY (-LES-MINES)</t>
  </si>
  <si>
    <t>DESVR</t>
  </si>
  <si>
    <t>DESVRES</t>
  </si>
  <si>
    <t>ASTUR</t>
  </si>
  <si>
    <t>ASTURIES</t>
  </si>
  <si>
    <t>(UMICORE)</t>
  </si>
  <si>
    <t>I.ELL</t>
  </si>
  <si>
    <t>ILE-D ELLE</t>
  </si>
  <si>
    <t>(STE DES EMBALLAGES KEYES)</t>
  </si>
  <si>
    <t>T.GAT</t>
  </si>
  <si>
    <t>THIMERT-GATELLES (PROD. CRUCEY)</t>
  </si>
  <si>
    <t>CENON</t>
  </si>
  <si>
    <t>GUPIE</t>
  </si>
  <si>
    <t xml:space="preserve">MQIS </t>
  </si>
  <si>
    <t>LE MARQUIS</t>
  </si>
  <si>
    <t>JUINE</t>
  </si>
  <si>
    <t>FARRA</t>
  </si>
  <si>
    <t>FARRADIERE (LA)</t>
  </si>
  <si>
    <t>BELMO</t>
  </si>
  <si>
    <t>BELMONT</t>
  </si>
  <si>
    <t>(CIMENTS LAFARGE A LOZANNE)</t>
  </si>
  <si>
    <t>FAIDH</t>
  </si>
  <si>
    <t>FAIDHERBE</t>
  </si>
  <si>
    <t>S.TAR</t>
  </si>
  <si>
    <t>SAUT-DU-TARN</t>
  </si>
  <si>
    <t>(A SAINT-JUERY)</t>
  </si>
  <si>
    <t>NEOUL</t>
  </si>
  <si>
    <t>NEOULES</t>
  </si>
  <si>
    <t>SSF.N</t>
  </si>
  <si>
    <t>ST FONS NORD</t>
  </si>
  <si>
    <t>(RHONE POULENC)</t>
  </si>
  <si>
    <t>LOUIS</t>
  </si>
  <si>
    <t>LOUISFERT</t>
  </si>
  <si>
    <t>C.BAP</t>
  </si>
  <si>
    <t>CROIX-BAPTISTE (LA)</t>
  </si>
  <si>
    <t>(SICAE DE VALLEE DU SAUSSERON)</t>
  </si>
  <si>
    <t>ROSPE</t>
  </si>
  <si>
    <t>ROSPEZ</t>
  </si>
  <si>
    <t xml:space="preserve">ODON </t>
  </si>
  <si>
    <t>ODON</t>
  </si>
  <si>
    <t>C.RO6</t>
  </si>
  <si>
    <t>CAS-ROUGE</t>
  </si>
  <si>
    <t>BRENO</t>
  </si>
  <si>
    <t>BRENOUILLE</t>
  </si>
  <si>
    <t>CREUL</t>
  </si>
  <si>
    <t>CREULLY</t>
  </si>
  <si>
    <t>MARSI</t>
  </si>
  <si>
    <t>MARSILLON</t>
  </si>
  <si>
    <t>LANE6</t>
  </si>
  <si>
    <t>LANEUVELOTTE II</t>
  </si>
  <si>
    <t>MTAGN</t>
  </si>
  <si>
    <t>MONTAGNY (LES BEAUNE)</t>
  </si>
  <si>
    <t>ITTEV</t>
  </si>
  <si>
    <t>ITTEVILLE</t>
  </si>
  <si>
    <t>BAYEU</t>
  </si>
  <si>
    <t>BAYEUX</t>
  </si>
  <si>
    <t>ABIDO</t>
  </si>
  <si>
    <t>ABIDOS</t>
  </si>
  <si>
    <t>(SOFICAR)</t>
  </si>
  <si>
    <t>PLOUR</t>
  </si>
  <si>
    <t>PLOURHAN</t>
  </si>
  <si>
    <t>GAVET</t>
  </si>
  <si>
    <t>GAVET.</t>
  </si>
  <si>
    <t>(PEM AUX CLAVAUX)</t>
  </si>
  <si>
    <t>1CNRS</t>
  </si>
  <si>
    <t>CNRS /CONFLUENT 15KV</t>
  </si>
  <si>
    <t>1ONER</t>
  </si>
  <si>
    <t>ONERA /AVRIEUX 10KV</t>
  </si>
  <si>
    <t>BREVI</t>
  </si>
  <si>
    <t>BREVIERES (LES)</t>
  </si>
  <si>
    <t>CAULA</t>
  </si>
  <si>
    <t>CAULAINCOURT</t>
  </si>
  <si>
    <t>METZ6</t>
  </si>
  <si>
    <t>METZANGE</t>
  </si>
  <si>
    <t>SSMEN</t>
  </si>
  <si>
    <t>STE-MENEHOULD</t>
  </si>
  <si>
    <t>PONTE</t>
  </si>
  <si>
    <t>PONTEAU</t>
  </si>
  <si>
    <t>CIVRI</t>
  </si>
  <si>
    <t>CIVRIEUX</t>
  </si>
  <si>
    <t>EGUZ5</t>
  </si>
  <si>
    <t>EGUZON (POSTE CENTRALE)</t>
  </si>
  <si>
    <t>CZBES</t>
  </si>
  <si>
    <t>COURBESSAC</t>
  </si>
  <si>
    <t>LUCE</t>
  </si>
  <si>
    <t>SSREN</t>
  </si>
  <si>
    <t>ST-RENAN</t>
  </si>
  <si>
    <t>G.VIO</t>
  </si>
  <si>
    <t>GRANDS-VIOLETS</t>
  </si>
  <si>
    <t>P.SAM</t>
  </si>
  <si>
    <t>PONT-SUR-SAMBRE</t>
  </si>
  <si>
    <t>TANNI</t>
  </si>
  <si>
    <t>TANNIN</t>
  </si>
  <si>
    <t>B.THI</t>
  </si>
  <si>
    <t>BOURG-DE-THIZY</t>
  </si>
  <si>
    <t>AMPLE</t>
  </si>
  <si>
    <t>AMPLEPUIS</t>
  </si>
  <si>
    <t>CHANO</t>
  </si>
  <si>
    <t>CHANOZ</t>
  </si>
  <si>
    <t>PLAGN</t>
  </si>
  <si>
    <t>PLAGNE (LA)</t>
  </si>
  <si>
    <t>POMBL</t>
  </si>
  <si>
    <t>BOCHE</t>
  </si>
  <si>
    <t>BOCHET (LE)</t>
  </si>
  <si>
    <t>MASEV</t>
  </si>
  <si>
    <t>MASEVAUX</t>
  </si>
  <si>
    <t xml:space="preserve">BENS </t>
  </si>
  <si>
    <t>LE BENS</t>
  </si>
  <si>
    <t>LEDEN</t>
  </si>
  <si>
    <t>LEDENON</t>
  </si>
  <si>
    <t>ABLAI</t>
  </si>
  <si>
    <t>ABLAINCOURT</t>
  </si>
  <si>
    <t>GARDA</t>
  </si>
  <si>
    <t>GARDANNE</t>
  </si>
  <si>
    <t>RISLE</t>
  </si>
  <si>
    <t>(PAPETERIE A PONT AUDEMER)</t>
  </si>
  <si>
    <t>S.DAM</t>
  </si>
  <si>
    <t>SOISSONS-NOTRE-DAME</t>
  </si>
  <si>
    <t>BOHAI</t>
  </si>
  <si>
    <t>BOHAIN</t>
  </si>
  <si>
    <t>P.AU5</t>
  </si>
  <si>
    <t>PONT-AUDEMER</t>
  </si>
  <si>
    <t>ANDE5</t>
  </si>
  <si>
    <t>ANDELYS (LES)</t>
  </si>
  <si>
    <t>G.QU6</t>
  </si>
  <si>
    <t>(CLIENT UIOM)</t>
  </si>
  <si>
    <t>C.HUI</t>
  </si>
  <si>
    <t>CONDE-SUR-HUISNE</t>
  </si>
  <si>
    <t>P.BEN</t>
  </si>
  <si>
    <t>PIERRE-BENITE</t>
  </si>
  <si>
    <t>AMPUI</t>
  </si>
  <si>
    <t>AMPUIS</t>
  </si>
  <si>
    <t>CRAPO</t>
  </si>
  <si>
    <t>CRAPONNE</t>
  </si>
  <si>
    <t>MILL5</t>
  </si>
  <si>
    <t>SIBEL</t>
  </si>
  <si>
    <t>SIBELIN</t>
  </si>
  <si>
    <t>BELV5</t>
  </si>
  <si>
    <t>BELVES</t>
  </si>
  <si>
    <t>PITHI</t>
  </si>
  <si>
    <t>PITHIVIERS</t>
  </si>
  <si>
    <t>QUEUI</t>
  </si>
  <si>
    <t>QUEUILLE</t>
  </si>
  <si>
    <t>HERMI</t>
  </si>
  <si>
    <t>HERMILLON</t>
  </si>
  <si>
    <t>NOUET</t>
  </si>
  <si>
    <t>NOUETTES</t>
  </si>
  <si>
    <t>SSBRI</t>
  </si>
  <si>
    <t>ST-BRIEUC</t>
  </si>
  <si>
    <t>CERCE</t>
  </si>
  <si>
    <t>CERCEAU</t>
  </si>
  <si>
    <t>(CADSAR A PAUVRES)</t>
  </si>
  <si>
    <t>VANVE</t>
  </si>
  <si>
    <t>VANVES</t>
  </si>
  <si>
    <t>L.BAR</t>
  </si>
  <si>
    <t>LIGNY-EN-BARROIS</t>
  </si>
  <si>
    <t>ASASP</t>
  </si>
  <si>
    <t>SAONN</t>
  </si>
  <si>
    <t>SAONNET</t>
  </si>
  <si>
    <t>LIERS</t>
  </si>
  <si>
    <t>LEZIG</t>
  </si>
  <si>
    <t>LEZIGNAN</t>
  </si>
  <si>
    <t>CAMPE</t>
  </si>
  <si>
    <t>CAMPEAUX (LES)</t>
  </si>
  <si>
    <t>BARBO</t>
  </si>
  <si>
    <t>BARBOTAN</t>
  </si>
  <si>
    <t>CANET</t>
  </si>
  <si>
    <t>CABES</t>
  </si>
  <si>
    <t>CABESTANY</t>
  </si>
  <si>
    <t>OLLAI</t>
  </si>
  <si>
    <t>OLLAINVILLE</t>
  </si>
  <si>
    <t>(ELF FRANCE STATION DE POMPAGE NO 5)</t>
  </si>
  <si>
    <t>CXVIG</t>
  </si>
  <si>
    <t>CHAUVIGNY</t>
  </si>
  <si>
    <t>P.ETI</t>
  </si>
  <si>
    <t>PAPETERIES-ETIENNE</t>
  </si>
  <si>
    <t>(A ARLES)</t>
  </si>
  <si>
    <t>BZGAY</t>
  </si>
  <si>
    <t>BOURGAY</t>
  </si>
  <si>
    <t>P.VAU</t>
  </si>
  <si>
    <t>PRES-DE-VAUX</t>
  </si>
  <si>
    <t>BETHE</t>
  </si>
  <si>
    <t>BETHENY</t>
  </si>
  <si>
    <t>CRUCH</t>
  </si>
  <si>
    <t>CRUCHET (LE)</t>
  </si>
  <si>
    <t xml:space="preserve">LOUE </t>
  </si>
  <si>
    <t>LOUE</t>
  </si>
  <si>
    <t>ALLO5</t>
  </si>
  <si>
    <t>ALLONNES</t>
  </si>
  <si>
    <t>NEW TECHNOLOGY NETWORK (NTN)</t>
  </si>
  <si>
    <t>S.GUI</t>
  </si>
  <si>
    <t>SILLE-LE-GUILLAUME</t>
  </si>
  <si>
    <t>FRESN</t>
  </si>
  <si>
    <t>FRESNAY</t>
  </si>
  <si>
    <t>CHEV6</t>
  </si>
  <si>
    <t>CHEVAIN</t>
  </si>
  <si>
    <t>COMM7</t>
  </si>
  <si>
    <t>COMMERVEIL</t>
  </si>
  <si>
    <t>FRUGE</t>
  </si>
  <si>
    <t>FRUGES</t>
  </si>
  <si>
    <t>NEGRE</t>
  </si>
  <si>
    <t>NEGRESSE (LA)</t>
  </si>
  <si>
    <t>C.NEU</t>
  </si>
  <si>
    <t>COUPELLE NEUVE</t>
  </si>
  <si>
    <t>SORRU</t>
  </si>
  <si>
    <t>SORRUS</t>
  </si>
  <si>
    <t>TRING</t>
  </si>
  <si>
    <t>TRINGUE</t>
  </si>
  <si>
    <t>LIGNA</t>
  </si>
  <si>
    <t>LIGNAT</t>
  </si>
  <si>
    <t>MALIN</t>
  </si>
  <si>
    <t>MALINTRAT</t>
  </si>
  <si>
    <t xml:space="preserve">B20  </t>
  </si>
  <si>
    <t>B20</t>
  </si>
  <si>
    <t>E.BAI</t>
  </si>
  <si>
    <t>EVAUX LES BAINS</t>
  </si>
  <si>
    <t>GOUZO</t>
  </si>
  <si>
    <t>GOUZON</t>
  </si>
  <si>
    <t>F.SUL</t>
  </si>
  <si>
    <t>FORET DE SULLY</t>
  </si>
  <si>
    <t>(KRONOFRANCE)</t>
  </si>
  <si>
    <t>VLERB</t>
  </si>
  <si>
    <t>VILLERBON</t>
  </si>
  <si>
    <t>S.SAU</t>
  </si>
  <si>
    <t>SEPT-SAULX</t>
  </si>
  <si>
    <t>AUTUN</t>
  </si>
  <si>
    <t>SSJAM</t>
  </si>
  <si>
    <t>STE-JAMME (-SUR-SARTHE)</t>
  </si>
  <si>
    <t>BOCAG</t>
  </si>
  <si>
    <t>BOCAGE</t>
  </si>
  <si>
    <t>FOUTE</t>
  </si>
  <si>
    <t>FOUTEIN</t>
  </si>
  <si>
    <t>(SOLLAC MARDYCK)</t>
  </si>
  <si>
    <t>GRENA</t>
  </si>
  <si>
    <t>GRENAY</t>
  </si>
  <si>
    <t>CROQU</t>
  </si>
  <si>
    <t>CROQUELOUP</t>
  </si>
  <si>
    <t>ARRIV</t>
  </si>
  <si>
    <t>ARRIVAUX (LES)</t>
  </si>
  <si>
    <t>(PRODAIR A L ISLE D ABEAU)</t>
  </si>
  <si>
    <t>RHINA</t>
  </si>
  <si>
    <t>RHINAU</t>
  </si>
  <si>
    <t>SSQUE</t>
  </si>
  <si>
    <t>ST-QUENTIN (-FALLAVIER)</t>
  </si>
  <si>
    <t>VERPI</t>
  </si>
  <si>
    <t>VERPILLIERE (LA)</t>
  </si>
  <si>
    <t>POL45</t>
  </si>
  <si>
    <t>POLE 45</t>
  </si>
  <si>
    <t>(ZONE INDUSTRIELLE)</t>
  </si>
  <si>
    <t>SSBER</t>
  </si>
  <si>
    <t>ST-BERON</t>
  </si>
  <si>
    <t>(PECHINEY ELECTROM. A ST-BERON)</t>
  </si>
  <si>
    <t>MIONS</t>
  </si>
  <si>
    <t>LESTE</t>
  </si>
  <si>
    <t>LESTELLE</t>
  </si>
  <si>
    <t>YZEUR</t>
  </si>
  <si>
    <t>YZEURE</t>
  </si>
  <si>
    <t xml:space="preserve">GERE </t>
  </si>
  <si>
    <t>GERE</t>
  </si>
  <si>
    <t>P.EVE</t>
  </si>
  <si>
    <t>PONT-EVEQUE</t>
  </si>
  <si>
    <t>SSBO5</t>
  </si>
  <si>
    <t>SAINT-JEAN-DE-BOURNAY</t>
  </si>
  <si>
    <t>DUVIG</t>
  </si>
  <si>
    <t>DUVIGNEAU</t>
  </si>
  <si>
    <t>VAUGR</t>
  </si>
  <si>
    <t>AUBI5</t>
  </si>
  <si>
    <t>AUBIGNY</t>
  </si>
  <si>
    <t>ISIGN</t>
  </si>
  <si>
    <t>ISIGNY</t>
  </si>
  <si>
    <t>DINAN</t>
  </si>
  <si>
    <t>C.LAF</t>
  </si>
  <si>
    <t>CHARLES-LAFFITTE</t>
  </si>
  <si>
    <t>VENTH</t>
  </si>
  <si>
    <t>VENTHON</t>
  </si>
  <si>
    <t>ARBI1</t>
  </si>
  <si>
    <t>ARBINE 1</t>
  </si>
  <si>
    <t>(PECHINEY ELECTROMET.LA BATHIE)</t>
  </si>
  <si>
    <t>PALA5</t>
  </si>
  <si>
    <t>PALAISEAU</t>
  </si>
  <si>
    <t>(O.N.E.R.A. A FORT-DE-PALAISEAU)</t>
  </si>
  <si>
    <t>SSCH5</t>
  </si>
  <si>
    <t>ST-MARTIN-LA-CHAMBRE</t>
  </si>
  <si>
    <t>PASTO</t>
  </si>
  <si>
    <t>PASTOUREL</t>
  </si>
  <si>
    <t>(I.B.M. A MONTPELLIER)</t>
  </si>
  <si>
    <t>MALAU</t>
  </si>
  <si>
    <t>MALAUNAY</t>
  </si>
  <si>
    <t>ANDR5</t>
  </si>
  <si>
    <t>(CN AIR)</t>
  </si>
  <si>
    <t>ENTRE</t>
  </si>
  <si>
    <t>ENTREVAUX</t>
  </si>
  <si>
    <t>ROCH5</t>
  </si>
  <si>
    <t>ROCHETAILLEE</t>
  </si>
  <si>
    <t>SALIN</t>
  </si>
  <si>
    <t>SALINDRES</t>
  </si>
  <si>
    <t>(RHONE POULENC INDUSTRIE+ALUM.PECHINEY)</t>
  </si>
  <si>
    <t>LIORA</t>
  </si>
  <si>
    <t>LIORAN</t>
  </si>
  <si>
    <t>SSJUS</t>
  </si>
  <si>
    <t>ST-JUST (-SUR-LOIRE)</t>
  </si>
  <si>
    <t>SSJOU</t>
  </si>
  <si>
    <t>SAINT-LAURENT-DE-JOURDE</t>
  </si>
  <si>
    <t>MOUCH</t>
  </si>
  <si>
    <t>MOUCHE (LA)</t>
  </si>
  <si>
    <t>VENIS</t>
  </si>
  <si>
    <t>VENISSIEUX</t>
  </si>
  <si>
    <t>BOUZO</t>
  </si>
  <si>
    <t>BOUZONVILLE</t>
  </si>
  <si>
    <t>F.RAF</t>
  </si>
  <si>
    <t>FEYZIN RAFFINERIE</t>
  </si>
  <si>
    <t>(ELF FRANCE)</t>
  </si>
  <si>
    <t>F.VER</t>
  </si>
  <si>
    <t>FIRMINY-VERT</t>
  </si>
  <si>
    <t>LONGC</t>
  </si>
  <si>
    <t>MOIS5</t>
  </si>
  <si>
    <t>MOISSAN</t>
  </si>
  <si>
    <t>(ARKEMA PIERRE BENITE)</t>
  </si>
  <si>
    <t>MATEL</t>
  </si>
  <si>
    <t>Q.SEI</t>
  </si>
  <si>
    <t>QUATRE-SEIGNEURS</t>
  </si>
  <si>
    <t>BONN9</t>
  </si>
  <si>
    <t>BONNETABLE</t>
  </si>
  <si>
    <t>PLUMA</t>
  </si>
  <si>
    <t>PLUMASSERIE (LA)</t>
  </si>
  <si>
    <t>FLECH</t>
  </si>
  <si>
    <t>FLECHE (LA)</t>
  </si>
  <si>
    <t>P.GUI</t>
  </si>
  <si>
    <t>PUY-GUILLAUME</t>
  </si>
  <si>
    <t>(VERRERIES DU PUY-DE-DOME)</t>
  </si>
  <si>
    <t>CHATI</t>
  </si>
  <si>
    <t>CHATILLON</t>
  </si>
  <si>
    <t xml:space="preserve">RIOM </t>
  </si>
  <si>
    <t>RIOM</t>
  </si>
  <si>
    <t>S.BES</t>
  </si>
  <si>
    <t>SUPER-BESSE</t>
  </si>
  <si>
    <t>LAFOU</t>
  </si>
  <si>
    <t>LAFOURGUETTE</t>
  </si>
  <si>
    <t>BETHI</t>
  </si>
  <si>
    <t>BETHISY</t>
  </si>
  <si>
    <t>LONGU</t>
  </si>
  <si>
    <t>LONGUEIL</t>
  </si>
  <si>
    <t>MORES</t>
  </si>
  <si>
    <t>MORESTEL</t>
  </si>
  <si>
    <t>BERG5</t>
  </si>
  <si>
    <t>SSPEY</t>
  </si>
  <si>
    <t>ST-PEY</t>
  </si>
  <si>
    <t>LAMAR</t>
  </si>
  <si>
    <t>LAMARCK</t>
  </si>
  <si>
    <t>Q.CRO</t>
  </si>
  <si>
    <t>QUATRE CROIX</t>
  </si>
  <si>
    <t>SAUCA</t>
  </si>
  <si>
    <t>SAUCATS</t>
  </si>
  <si>
    <t>MARTR</t>
  </si>
  <si>
    <t>MARTRAITS (LES)</t>
  </si>
  <si>
    <t>MACHE</t>
  </si>
  <si>
    <t>MACHECOUL</t>
  </si>
  <si>
    <t>PORNI</t>
  </si>
  <si>
    <t>PORNIC</t>
  </si>
  <si>
    <t>P.ABB</t>
  </si>
  <si>
    <t>PONT-L ABBE</t>
  </si>
  <si>
    <t>GAZER</t>
  </si>
  <si>
    <t>GAZERAN</t>
  </si>
  <si>
    <t>AUDIE</t>
  </si>
  <si>
    <t>AUDIERNE</t>
  </si>
  <si>
    <t>TEICH</t>
  </si>
  <si>
    <t>TEICH (LE)</t>
  </si>
  <si>
    <t>AIRAI</t>
  </si>
  <si>
    <t>AIRAINES</t>
  </si>
  <si>
    <t>CISSA</t>
  </si>
  <si>
    <t>CISSAC</t>
  </si>
  <si>
    <t>MARGA</t>
  </si>
  <si>
    <t>MARGAUX</t>
  </si>
  <si>
    <t>TREFF</t>
  </si>
  <si>
    <t>TREFFORT</t>
  </si>
  <si>
    <t>LABAR</t>
  </si>
  <si>
    <t>LABARDE</t>
  </si>
  <si>
    <t>SSMON</t>
  </si>
  <si>
    <t>ST-JEAN-DE-MONTS</t>
  </si>
  <si>
    <t>L.NEU</t>
  </si>
  <si>
    <t>LOGIS-NEUF</t>
  </si>
  <si>
    <t>CAUDR</t>
  </si>
  <si>
    <t>CAUDRY</t>
  </si>
  <si>
    <t>VESTR</t>
  </si>
  <si>
    <t>VESTRIC</t>
  </si>
  <si>
    <t>MARC5</t>
  </si>
  <si>
    <t>MARCILLAC</t>
  </si>
  <si>
    <t>TAUPE</t>
  </si>
  <si>
    <t>TAUPE (LA)</t>
  </si>
  <si>
    <t>(E.D.F. ET H.B.C.M.)</t>
  </si>
  <si>
    <t>C.MET</t>
  </si>
  <si>
    <t>CROIX-DE-METZ</t>
  </si>
  <si>
    <t>S.BLA</t>
  </si>
  <si>
    <t>SALON-CROIX-BLANCHE</t>
  </si>
  <si>
    <t>DOCEL</t>
  </si>
  <si>
    <t>DOCELLES</t>
  </si>
  <si>
    <t>(PAP.KYMMENE BOUCHER)</t>
  </si>
  <si>
    <t>NOISY</t>
  </si>
  <si>
    <t>BOUV5</t>
  </si>
  <si>
    <t>BOUVETS</t>
  </si>
  <si>
    <t>(CRETEIL INCINER.ENERGIE)</t>
  </si>
  <si>
    <t>POMPA</t>
  </si>
  <si>
    <t>POMPADOUR</t>
  </si>
  <si>
    <t>V.GEO</t>
  </si>
  <si>
    <t>VILLENEUVE-ST-GEORGES</t>
  </si>
  <si>
    <t>BIGNY</t>
  </si>
  <si>
    <t>(S.O.C.A.R.)</t>
  </si>
  <si>
    <t xml:space="preserve">PECQ </t>
  </si>
  <si>
    <t>LE PECQ</t>
  </si>
  <si>
    <t>BRUCH</t>
  </si>
  <si>
    <t xml:space="preserve">SPAY </t>
  </si>
  <si>
    <t>SPAY</t>
  </si>
  <si>
    <t>LENCL</t>
  </si>
  <si>
    <t>LENCLOITRE</t>
  </si>
  <si>
    <t>LOUDU</t>
  </si>
  <si>
    <t>LOUDUN</t>
  </si>
  <si>
    <t xml:space="preserve">COUR </t>
  </si>
  <si>
    <t>LA COUR</t>
  </si>
  <si>
    <t>PLAN5</t>
  </si>
  <si>
    <t>PLANCHE (LA)</t>
  </si>
  <si>
    <t>PAPAU</t>
  </si>
  <si>
    <t>PAPAULT</t>
  </si>
  <si>
    <t>(A LIGUGE)</t>
  </si>
  <si>
    <t>P.MIT</t>
  </si>
  <si>
    <t>POINTE A MITEAU</t>
  </si>
  <si>
    <t>A.LIG</t>
  </si>
  <si>
    <t>ACHILLE LIGNON</t>
  </si>
  <si>
    <t>BRE.R</t>
  </si>
  <si>
    <t>BREST RADE</t>
  </si>
  <si>
    <t>MOUZE</t>
  </si>
  <si>
    <t>MOUZEUIL</t>
  </si>
  <si>
    <t>RIBAU</t>
  </si>
  <si>
    <t>RIBAUX</t>
  </si>
  <si>
    <t>LAMBA</t>
  </si>
  <si>
    <t>LAMBALLE</t>
  </si>
  <si>
    <t>LIVIE</t>
  </si>
  <si>
    <t>LIVIERE</t>
  </si>
  <si>
    <t>VALGR</t>
  </si>
  <si>
    <t>VALGROS</t>
  </si>
  <si>
    <t>NARBO</t>
  </si>
  <si>
    <t>NARBONNE</t>
  </si>
  <si>
    <t>SSSEP</t>
  </si>
  <si>
    <t>ST-SEPULCRE</t>
  </si>
  <si>
    <t xml:space="preserve">BRAM </t>
  </si>
  <si>
    <t>BRAM</t>
  </si>
  <si>
    <t>LUNES</t>
  </si>
  <si>
    <t>SERV6</t>
  </si>
  <si>
    <t>SERVON</t>
  </si>
  <si>
    <t>SSBOU</t>
  </si>
  <si>
    <t>ST-PHILBERT-DE-BOUAINE</t>
  </si>
  <si>
    <t>FTVIE</t>
  </si>
  <si>
    <t>FONTVIEILLE</t>
  </si>
  <si>
    <t>GOUVI</t>
  </si>
  <si>
    <t>GOUVIEUX</t>
  </si>
  <si>
    <t>AVOIN</t>
  </si>
  <si>
    <t>VLEME</t>
  </si>
  <si>
    <t>VILLEMENT</t>
  </si>
  <si>
    <t>LIMAY</t>
  </si>
  <si>
    <t>ARNOU</t>
  </si>
  <si>
    <t>ARNOULT</t>
  </si>
  <si>
    <t>(PONT L ABBE D)</t>
  </si>
  <si>
    <t>HEINL</t>
  </si>
  <si>
    <t>HEINLEX</t>
  </si>
  <si>
    <t>DRONN</t>
  </si>
  <si>
    <t>DRONNIERE (LA)</t>
  </si>
  <si>
    <t xml:space="preserve">MAIE </t>
  </si>
  <si>
    <t>LA MAIE</t>
  </si>
  <si>
    <t>SAUV5</t>
  </si>
  <si>
    <t>SAUVEUR</t>
  </si>
  <si>
    <t>E.CON</t>
  </si>
  <si>
    <t>ESCALES CONILHAC</t>
  </si>
  <si>
    <t>(FERME EOLIENNE)</t>
  </si>
  <si>
    <t>S.SAB</t>
  </si>
  <si>
    <t>SAUT-DE-SABO</t>
  </si>
  <si>
    <t>CSLLA</t>
  </si>
  <si>
    <t>CASTELLANE</t>
  </si>
  <si>
    <t>(PORTIQUE)</t>
  </si>
  <si>
    <t>BERNO</t>
  </si>
  <si>
    <t>DOUZE</t>
  </si>
  <si>
    <t>DOUZE(LES)</t>
  </si>
  <si>
    <t>(EUROLYSINE)</t>
  </si>
  <si>
    <t>BACCH</t>
  </si>
  <si>
    <t>BACCHUS</t>
  </si>
  <si>
    <t>TAUTE</t>
  </si>
  <si>
    <t>(POSTE COTENTIN)</t>
  </si>
  <si>
    <t>P.RIV</t>
  </si>
  <si>
    <t>POINTIS-DE-RIVIERE</t>
  </si>
  <si>
    <t>BXTO5</t>
  </si>
  <si>
    <t>BEAUTOR</t>
  </si>
  <si>
    <t xml:space="preserve">L.OO </t>
  </si>
  <si>
    <t>LUCHON-LAC D OO</t>
  </si>
  <si>
    <t>HOURA</t>
  </si>
  <si>
    <t>HOURAT (LE)</t>
  </si>
  <si>
    <t>C.GEA</t>
  </si>
  <si>
    <t>CHAMP-DU-GEAI</t>
  </si>
  <si>
    <t>BRIOU</t>
  </si>
  <si>
    <t>BRIOUDE</t>
  </si>
  <si>
    <t xml:space="preserve">LURE </t>
  </si>
  <si>
    <t>LURE</t>
  </si>
  <si>
    <t>I.TET</t>
  </si>
  <si>
    <t>ILLE-SUR-TET</t>
  </si>
  <si>
    <t xml:space="preserve">FINS </t>
  </si>
  <si>
    <t>LES FINS</t>
  </si>
  <si>
    <t>SSPOU</t>
  </si>
  <si>
    <t>ST-GENIS-POUILLY</t>
  </si>
  <si>
    <t>SSPIE</t>
  </si>
  <si>
    <t>ST-PIERRE</t>
  </si>
  <si>
    <t>POLY5</t>
  </si>
  <si>
    <t>SSHON</t>
  </si>
  <si>
    <t>ST-HONORE</t>
  </si>
  <si>
    <t>DUGNY</t>
  </si>
  <si>
    <t>MEDOC</t>
  </si>
  <si>
    <t>MEDOC (LESPARRE)</t>
  </si>
  <si>
    <t>IMPHY</t>
  </si>
  <si>
    <t>(CREUSOT LOIRE IMPHY)</t>
  </si>
  <si>
    <t>PARIZ</t>
  </si>
  <si>
    <t>PARIZE</t>
  </si>
  <si>
    <t>DARBL</t>
  </si>
  <si>
    <t>DARBLAY</t>
  </si>
  <si>
    <t>(CHAPELLE DARBLAY)</t>
  </si>
  <si>
    <t>DETTW</t>
  </si>
  <si>
    <t>DETTWILLER</t>
  </si>
  <si>
    <t>SSCAN</t>
  </si>
  <si>
    <t>ST-ETIENNE-CANTALES</t>
  </si>
  <si>
    <t>QUARE</t>
  </si>
  <si>
    <t>QUAREZ</t>
  </si>
  <si>
    <t>(VALLOUREC A SAINT-SAULVE)</t>
  </si>
  <si>
    <t>VLARD</t>
  </si>
  <si>
    <t>VILLARD</t>
  </si>
  <si>
    <t>STEA5</t>
  </si>
  <si>
    <t>STEAM STE EXXON A PORT JEROME</t>
  </si>
  <si>
    <t>TOURE</t>
  </si>
  <si>
    <t>TOURELLES</t>
  </si>
  <si>
    <t>(UGINE-ACIERS A UGINE)</t>
  </si>
  <si>
    <t>MAGNA</t>
  </si>
  <si>
    <t>MAGNANVILLE</t>
  </si>
  <si>
    <t>JONCE</t>
  </si>
  <si>
    <t>JONCELS</t>
  </si>
  <si>
    <t>GESVR</t>
  </si>
  <si>
    <t>GESVRES</t>
  </si>
  <si>
    <t>LOUD8</t>
  </si>
  <si>
    <t>LOUDENVIELLE (EDF)</t>
  </si>
  <si>
    <t>ERQUY</t>
  </si>
  <si>
    <t>C.NOI</t>
  </si>
  <si>
    <t>CONDE-SUR-NOIREAU</t>
  </si>
  <si>
    <t>UGIN7</t>
  </si>
  <si>
    <t>UGINE</t>
  </si>
  <si>
    <t>(UGINE SAVOIE A UGINE)</t>
  </si>
  <si>
    <t>N.GEO</t>
  </si>
  <si>
    <t>NUITS-ST-GEORGES</t>
  </si>
  <si>
    <t>1SSF5</t>
  </si>
  <si>
    <t>ST-FONS /BELLE-ETOILE 10K</t>
  </si>
  <si>
    <t>ISCLE</t>
  </si>
  <si>
    <t>ISCLES (LES)</t>
  </si>
  <si>
    <t>TIVER</t>
  </si>
  <si>
    <t>TIVERNON</t>
  </si>
  <si>
    <t>JARGE</t>
  </si>
  <si>
    <t>JARGEAU</t>
  </si>
  <si>
    <t>MALHE</t>
  </si>
  <si>
    <t>MALHERBE</t>
  </si>
  <si>
    <t>CONDO</t>
  </si>
  <si>
    <t>CONDOM</t>
  </si>
  <si>
    <t>ESTIV</t>
  </si>
  <si>
    <t>ESTIVAUX</t>
  </si>
  <si>
    <t>SSELO</t>
  </si>
  <si>
    <t>ST-ELOI</t>
  </si>
  <si>
    <t>NOAIL</t>
  </si>
  <si>
    <t>NOAILLES</t>
  </si>
  <si>
    <t>CHAST</t>
  </si>
  <si>
    <t>CHASTANG (LE)</t>
  </si>
  <si>
    <t>SSGE5</t>
  </si>
  <si>
    <t>QUINC</t>
  </si>
  <si>
    <t>QUINCIEUX</t>
  </si>
  <si>
    <t>BREUI</t>
  </si>
  <si>
    <t>BREUIL (LE)</t>
  </si>
  <si>
    <t>AMPE5</t>
  </si>
  <si>
    <t>TARAR</t>
  </si>
  <si>
    <t>TARARE</t>
  </si>
  <si>
    <t>VLEFR</t>
  </si>
  <si>
    <t>S.BAR</t>
  </si>
  <si>
    <t>SERRE-BARBIN</t>
  </si>
  <si>
    <t>EYGLI</t>
  </si>
  <si>
    <t>EYGLIERS</t>
  </si>
  <si>
    <t>SSMRI</t>
  </si>
  <si>
    <t>ST-MAURICE</t>
  </si>
  <si>
    <t>VERTO</t>
  </si>
  <si>
    <t>VERTOU</t>
  </si>
  <si>
    <t>BZBAK</t>
  </si>
  <si>
    <t>BOURBAKI</t>
  </si>
  <si>
    <t>GAMPA</t>
  </si>
  <si>
    <t>GAMPALOUP</t>
  </si>
  <si>
    <t>LUTTE</t>
  </si>
  <si>
    <t>LUTTERBACH</t>
  </si>
  <si>
    <t>PINED</t>
  </si>
  <si>
    <t>PINEDE (LA)</t>
  </si>
  <si>
    <t>(S.N.C.F. A CANNES)(MONOPHASE)</t>
  </si>
  <si>
    <t>PERTA</t>
  </si>
  <si>
    <t>PERTAIN</t>
  </si>
  <si>
    <t>ESSEY</t>
  </si>
  <si>
    <t>ESSEY(-LES-NANCY)</t>
  </si>
  <si>
    <t>ASPR5</t>
  </si>
  <si>
    <t>ASPRES</t>
  </si>
  <si>
    <t>GAUDI</t>
  </si>
  <si>
    <t>GAUDIERE (LA)</t>
  </si>
  <si>
    <t>BOULO</t>
  </si>
  <si>
    <t>BOULOU</t>
  </si>
  <si>
    <t>BREN5</t>
  </si>
  <si>
    <t>MASQU</t>
  </si>
  <si>
    <t>MASQUET</t>
  </si>
  <si>
    <t>LEGUG</t>
  </si>
  <si>
    <t>LEGUGNON</t>
  </si>
  <si>
    <t>DOMB5</t>
  </si>
  <si>
    <t>(COGENERATEUR ELYO)</t>
  </si>
  <si>
    <t>DOMLO</t>
  </si>
  <si>
    <t>DOMLOUP</t>
  </si>
  <si>
    <t>PRODA</t>
  </si>
  <si>
    <t>(STE DES PRODUITS DE L AIR A BEAUVAIS)</t>
  </si>
  <si>
    <t>MUHLB</t>
  </si>
  <si>
    <t>MUHLBACH</t>
  </si>
  <si>
    <t>BLA.N</t>
  </si>
  <si>
    <t>BLAGNAC-NORD</t>
  </si>
  <si>
    <t>MORVE</t>
  </si>
  <si>
    <t>MORVENT</t>
  </si>
  <si>
    <t>ARUDY</t>
  </si>
  <si>
    <t>AVELO</t>
  </si>
  <si>
    <t>AVELON</t>
  </si>
  <si>
    <t>(SPONTEX A BEAUVAIS)</t>
  </si>
  <si>
    <t>CHAN7</t>
  </si>
  <si>
    <t>CHANGY</t>
  </si>
  <si>
    <t>ARTOU</t>
  </si>
  <si>
    <t>ARTOUSTE</t>
  </si>
  <si>
    <t>BXPLA</t>
  </si>
  <si>
    <t>BEAUPLAISIR</t>
  </si>
  <si>
    <t>DAMBR</t>
  </si>
  <si>
    <t>DAMBRON</t>
  </si>
  <si>
    <t>ORGER</t>
  </si>
  <si>
    <t>ORGERES</t>
  </si>
  <si>
    <t>CTAUD</t>
  </si>
  <si>
    <t>CHATEAUDUN</t>
  </si>
  <si>
    <t>BONN7</t>
  </si>
  <si>
    <t>BONNEVAL</t>
  </si>
  <si>
    <t>SSSAU</t>
  </si>
  <si>
    <t>ST-SAUVES</t>
  </si>
  <si>
    <t>BOUC5</t>
  </si>
  <si>
    <t>BOUCHEIX (LE)</t>
  </si>
  <si>
    <t>(AUBERT ET DUVAL AUX ANCIZES)</t>
  </si>
  <si>
    <t>MTREV</t>
  </si>
  <si>
    <t>MONTREVEL</t>
  </si>
  <si>
    <t>SARR7</t>
  </si>
  <si>
    <t>SARRALBE</t>
  </si>
  <si>
    <t>TRES5</t>
  </si>
  <si>
    <t>TRESSE</t>
  </si>
  <si>
    <t>SSALA</t>
  </si>
  <si>
    <t>STE-ALAUZIE</t>
  </si>
  <si>
    <t>SSVAL</t>
  </si>
  <si>
    <t>ST-VALLIER</t>
  </si>
  <si>
    <t>1LOOS</t>
  </si>
  <si>
    <t>LOOS</t>
  </si>
  <si>
    <t>(KUHLMANN SEQUEDIN) /SEQUEDIN 15KV</t>
  </si>
  <si>
    <t>GEISP</t>
  </si>
  <si>
    <t>GEISPOLSHEIM</t>
  </si>
  <si>
    <t>PERR6</t>
  </si>
  <si>
    <t>PERROS</t>
  </si>
  <si>
    <t>PLOUF</t>
  </si>
  <si>
    <t>PLOUFRAGAN</t>
  </si>
  <si>
    <t>LANFA</t>
  </si>
  <si>
    <t>LANFAINS</t>
  </si>
  <si>
    <t>SAUM6</t>
  </si>
  <si>
    <t>SAUMATY</t>
  </si>
  <si>
    <t>SALZU</t>
  </si>
  <si>
    <t>SALZUIT</t>
  </si>
  <si>
    <t>VALEN</t>
  </si>
  <si>
    <t>VALENCIENNES</t>
  </si>
  <si>
    <t>BOUS6</t>
  </si>
  <si>
    <t>BOUSSOIS</t>
  </si>
  <si>
    <t>(GLAVERBEL)</t>
  </si>
  <si>
    <t>BROMM</t>
  </si>
  <si>
    <t>BROMMAT</t>
  </si>
  <si>
    <t>P.SEP</t>
  </si>
  <si>
    <t>PONT-SEPT</t>
  </si>
  <si>
    <t>M.BRU</t>
  </si>
  <si>
    <t>MAS-BRUNO</t>
  </si>
  <si>
    <t>VIELM</t>
  </si>
  <si>
    <t>VIELMOULIN</t>
  </si>
  <si>
    <t>SEPTE</t>
  </si>
  <si>
    <t>SEPTEMES</t>
  </si>
  <si>
    <t>MALGO</t>
  </si>
  <si>
    <t>MALGOVERT</t>
  </si>
  <si>
    <t>FRENE</t>
  </si>
  <si>
    <t>FRENEY</t>
  </si>
  <si>
    <t>SOLEI</t>
  </si>
  <si>
    <t>SOLEIL (LE)</t>
  </si>
  <si>
    <t>ARPEN</t>
  </si>
  <si>
    <t>ARPENTS (LES)</t>
  </si>
  <si>
    <t>RODEZ</t>
  </si>
  <si>
    <t xml:space="preserve">VARS </t>
  </si>
  <si>
    <t>VARS</t>
  </si>
  <si>
    <t>BATIL</t>
  </si>
  <si>
    <t>BATILLY</t>
  </si>
  <si>
    <t>(SOVAB)</t>
  </si>
  <si>
    <t>BXVO5</t>
  </si>
  <si>
    <t>RUMEN</t>
  </si>
  <si>
    <t>RUMENGOL</t>
  </si>
  <si>
    <t>SSAOU</t>
  </si>
  <si>
    <t>ST-AOUSTRILLE</t>
  </si>
  <si>
    <t>(T.D.F.)</t>
  </si>
  <si>
    <t>ROESC</t>
  </si>
  <si>
    <t>ROESCHWOOG</t>
  </si>
  <si>
    <t>FOUG5</t>
  </si>
  <si>
    <t>FOUGEROLLES</t>
  </si>
  <si>
    <t>CONFL</t>
  </si>
  <si>
    <t>CONFLANS</t>
  </si>
  <si>
    <t>FEIGN</t>
  </si>
  <si>
    <t>FEIGNIES</t>
  </si>
  <si>
    <t xml:space="preserve">HEM  </t>
  </si>
  <si>
    <t>HEM</t>
  </si>
  <si>
    <t>ELP</t>
  </si>
  <si>
    <t>BAUGE</t>
  </si>
  <si>
    <t>LOUVE</t>
  </si>
  <si>
    <t>LOUVECIENNES</t>
  </si>
  <si>
    <t>C.FEU</t>
  </si>
  <si>
    <t>CHAMBON-FEUGEROLLES</t>
  </si>
  <si>
    <t>AUSTE</t>
  </si>
  <si>
    <t>AUSTERLITZ</t>
  </si>
  <si>
    <t>LIMO5</t>
  </si>
  <si>
    <t>LIMOUX</t>
  </si>
  <si>
    <t>TECHN</t>
  </si>
  <si>
    <t>TECHNOPOLE</t>
  </si>
  <si>
    <t>(REGIE DE METZ)</t>
  </si>
  <si>
    <t>SENON</t>
  </si>
  <si>
    <t>SENONCHES</t>
  </si>
  <si>
    <t>ESPI5</t>
  </si>
  <si>
    <t>ESPIERS</t>
  </si>
  <si>
    <t>THIME</t>
  </si>
  <si>
    <t>THIMERT</t>
  </si>
  <si>
    <t>SSLIV</t>
  </si>
  <si>
    <t>STE-LIVRADE</t>
  </si>
  <si>
    <t>TEMPL</t>
  </si>
  <si>
    <t>CSLJA</t>
  </si>
  <si>
    <t>CASTELJALOUX</t>
  </si>
  <si>
    <t>S.BRE</t>
  </si>
  <si>
    <t>SAULT-BRENAZ</t>
  </si>
  <si>
    <t>RANTI</t>
  </si>
  <si>
    <t>RANTIGNY</t>
  </si>
  <si>
    <t>MOULI</t>
  </si>
  <si>
    <t>MOULINELLE (LA)</t>
  </si>
  <si>
    <t>TRICA</t>
  </si>
  <si>
    <t>TRICASTIN (LE)</t>
  </si>
  <si>
    <t>PLANT</t>
  </si>
  <si>
    <t>PLANTADES</t>
  </si>
  <si>
    <t>BREI5</t>
  </si>
  <si>
    <t>NONTR</t>
  </si>
  <si>
    <t>NONTRON</t>
  </si>
  <si>
    <t>GANTE</t>
  </si>
  <si>
    <t>GANTERIE</t>
  </si>
  <si>
    <t>FIGEA</t>
  </si>
  <si>
    <t>FIGEAC</t>
  </si>
  <si>
    <t xml:space="preserve">CPNY </t>
  </si>
  <si>
    <t>CHAMPAGNY</t>
  </si>
  <si>
    <t>CAMON</t>
  </si>
  <si>
    <t xml:space="preserve">HAM  </t>
  </si>
  <si>
    <t>HAM</t>
  </si>
  <si>
    <t>M.LIL</t>
  </si>
  <si>
    <t>MOULINS-LILLE</t>
  </si>
  <si>
    <t>VALE7</t>
  </si>
  <si>
    <t>VALENTINE</t>
  </si>
  <si>
    <t xml:space="preserve">HIS  </t>
  </si>
  <si>
    <t>HIS</t>
  </si>
  <si>
    <t>CARB5</t>
  </si>
  <si>
    <t>CARBONNE</t>
  </si>
  <si>
    <t>CARBO</t>
  </si>
  <si>
    <t>SSSER</t>
  </si>
  <si>
    <t>ST-SERNIN</t>
  </si>
  <si>
    <t xml:space="preserve">BERT </t>
  </si>
  <si>
    <t>BERT (STE UNION CARBIDE A CREIL)</t>
  </si>
  <si>
    <t>CRAON</t>
  </si>
  <si>
    <t>CARAB</t>
  </si>
  <si>
    <t>CARABINS (LES)</t>
  </si>
  <si>
    <t>RICHE</t>
  </si>
  <si>
    <t>RICHEMONT</t>
  </si>
  <si>
    <t>NOYON</t>
  </si>
  <si>
    <t>MEUNI</t>
  </si>
  <si>
    <t>MEUNIERES (LES)</t>
  </si>
  <si>
    <t>CARDI</t>
  </si>
  <si>
    <t>CARDINET</t>
  </si>
  <si>
    <t>BXPUY</t>
  </si>
  <si>
    <t>BEAUPUY</t>
  </si>
  <si>
    <t>BRIVE</t>
  </si>
  <si>
    <t>BRIVET</t>
  </si>
  <si>
    <t>(ZONE INDUSTRIELLE DE MONTOIR)</t>
  </si>
  <si>
    <t>VEAUC</t>
  </si>
  <si>
    <t>VEAUCHE</t>
  </si>
  <si>
    <t>MOING</t>
  </si>
  <si>
    <t>MOINGT</t>
  </si>
  <si>
    <t>ORBEC</t>
  </si>
  <si>
    <t>LUCY3</t>
  </si>
  <si>
    <t>LUCY III</t>
  </si>
  <si>
    <t>LISIE</t>
  </si>
  <si>
    <t>LISIEUX</t>
  </si>
  <si>
    <t>FORMI</t>
  </si>
  <si>
    <t>FORMIGUERES</t>
  </si>
  <si>
    <t>MTBRO</t>
  </si>
  <si>
    <t>MONTBRON</t>
  </si>
  <si>
    <t>BIGNA</t>
  </si>
  <si>
    <t>BIGNAN</t>
  </si>
  <si>
    <t>CZONN</t>
  </si>
  <si>
    <t>COURONNE (LA)</t>
  </si>
  <si>
    <t>BVILL</t>
  </si>
  <si>
    <t>SCHEI</t>
  </si>
  <si>
    <t>SCHEIBENHARD</t>
  </si>
  <si>
    <t>MARCO</t>
  </si>
  <si>
    <t>MARCOULE</t>
  </si>
  <si>
    <t>(E.D.F. ET COGEMA)</t>
  </si>
  <si>
    <t>A.LI7</t>
  </si>
  <si>
    <t>AIR-LIQUIDE</t>
  </si>
  <si>
    <t>(SOGIF)</t>
  </si>
  <si>
    <t>TILLI</t>
  </si>
  <si>
    <t>TILLIERS</t>
  </si>
  <si>
    <t>LONGA</t>
  </si>
  <si>
    <t>LONGAGES</t>
  </si>
  <si>
    <t>REBOU</t>
  </si>
  <si>
    <t>REBOUL</t>
  </si>
  <si>
    <t>LAUTE</t>
  </si>
  <si>
    <t>LAUTERBOURG</t>
  </si>
  <si>
    <t>DRAGU</t>
  </si>
  <si>
    <t>DRAGUIGNAN</t>
  </si>
  <si>
    <t>1GUIL</t>
  </si>
  <si>
    <t>GUILLOTIERE</t>
  </si>
  <si>
    <t>(S.N.C.F. LYON 7)/MOUCHE 10KV</t>
  </si>
  <si>
    <t>SSAST</t>
  </si>
  <si>
    <t>ST-ASTIER</t>
  </si>
  <si>
    <t>(CONST.AERON.SUD-OUEST A ST-ASTIER)</t>
  </si>
  <si>
    <t>PRAUT</t>
  </si>
  <si>
    <t>PRAUTHOY</t>
  </si>
  <si>
    <t xml:space="preserve">LERE </t>
  </si>
  <si>
    <t>LERE</t>
  </si>
  <si>
    <t>BISC5</t>
  </si>
  <si>
    <t>BISCHWILLER</t>
  </si>
  <si>
    <t>REINA</t>
  </si>
  <si>
    <t>REINANGE</t>
  </si>
  <si>
    <t>AMANV</t>
  </si>
  <si>
    <t>AMANVILLERS</t>
  </si>
  <si>
    <t>VENDE</t>
  </si>
  <si>
    <t>VENDETS</t>
  </si>
  <si>
    <t>N.BRI</t>
  </si>
  <si>
    <t>NOTRE-DAME-DE-BRIANCON</t>
  </si>
  <si>
    <t>(SERS)</t>
  </si>
  <si>
    <t>T.BAR</t>
  </si>
  <si>
    <t>TRONVILLE-EN-BARROIS</t>
  </si>
  <si>
    <t>(RHONE-POULENC-SODETAL )</t>
  </si>
  <si>
    <t>.MONC</t>
  </si>
  <si>
    <t>MONCEAU</t>
  </si>
  <si>
    <t>BELGIQUE</t>
  </si>
  <si>
    <t>QUIBE</t>
  </si>
  <si>
    <t>QUIBERON</t>
  </si>
  <si>
    <t>HORNA</t>
  </si>
  <si>
    <t>HORNAING</t>
  </si>
  <si>
    <t>BREV7</t>
  </si>
  <si>
    <t>BREVANNES</t>
  </si>
  <si>
    <t>CBERY</t>
  </si>
  <si>
    <t>CHAMBERY</t>
  </si>
  <si>
    <t>VOING</t>
  </si>
  <si>
    <t>VOINGT</t>
  </si>
  <si>
    <t>PATRA</t>
  </si>
  <si>
    <t>PATRAS</t>
  </si>
  <si>
    <t>1BERG</t>
  </si>
  <si>
    <t>BERGERAC (CENTRALE) /BERGERAC</t>
  </si>
  <si>
    <t>(CENTRALE) /BERGERAC</t>
  </si>
  <si>
    <t>M.MA5</t>
  </si>
  <si>
    <t>MT-SAINT-MARTIN</t>
  </si>
  <si>
    <t>PENCR</t>
  </si>
  <si>
    <t>PENCRAN</t>
  </si>
  <si>
    <t>BRUGA</t>
  </si>
  <si>
    <t>BRUGALE</t>
  </si>
  <si>
    <t>1TRAP</t>
  </si>
  <si>
    <t>TRAPIL /CORNEILLE 21KV</t>
  </si>
  <si>
    <t>UGIN6</t>
  </si>
  <si>
    <t xml:space="preserve">RECY </t>
  </si>
  <si>
    <t>RECY</t>
  </si>
  <si>
    <t>AMBER</t>
  </si>
  <si>
    <t>AMBERIEU</t>
  </si>
  <si>
    <t>MEXIM</t>
  </si>
  <si>
    <t>MEXIMIEUX</t>
  </si>
  <si>
    <t>NORSO</t>
  </si>
  <si>
    <t>NORSOLOR</t>
  </si>
  <si>
    <t>(ST-AVOLD)</t>
  </si>
  <si>
    <t>CRUA5</t>
  </si>
  <si>
    <t>CRUAS (-MEYSSE)</t>
  </si>
  <si>
    <t>(-MEYSSE)</t>
  </si>
  <si>
    <t>M.ALB</t>
  </si>
  <si>
    <t>MONTESQUIEU-DES-ALBERES</t>
  </si>
  <si>
    <t>MOUGI</t>
  </si>
  <si>
    <t>MOUGINS</t>
  </si>
  <si>
    <t>ROUVE</t>
  </si>
  <si>
    <t>ROUVERADE</t>
  </si>
  <si>
    <t>STEAM</t>
  </si>
  <si>
    <t>(H.B.L.)</t>
  </si>
  <si>
    <t>LOTHI</t>
  </si>
  <si>
    <t>LOTHIERS</t>
  </si>
  <si>
    <t>.VICH</t>
  </si>
  <si>
    <t>VICH</t>
  </si>
  <si>
    <t>BLENO</t>
  </si>
  <si>
    <t>BLENOD</t>
  </si>
  <si>
    <t>DOULO</t>
  </si>
  <si>
    <t>DOULON</t>
  </si>
  <si>
    <t>MELLE</t>
  </si>
  <si>
    <t>LODEV</t>
  </si>
  <si>
    <t>LODEVE</t>
  </si>
  <si>
    <t>QUATR</t>
  </si>
  <si>
    <t>QUATROUILLOTS (LES)</t>
  </si>
  <si>
    <t>C.HER</t>
  </si>
  <si>
    <t>CLERMONT-L HERAULT</t>
  </si>
  <si>
    <t>B.MAU</t>
  </si>
  <si>
    <t>BOURG-ST-MAURICE</t>
  </si>
  <si>
    <t>VUARC</t>
  </si>
  <si>
    <t>VUARCHE</t>
  </si>
  <si>
    <t>(BOLLORE TECHNOLOGIES A PUBLIER)</t>
  </si>
  <si>
    <t>CADAR</t>
  </si>
  <si>
    <t>CADARACHE</t>
  </si>
  <si>
    <t>N.MAR</t>
  </si>
  <si>
    <t>NEUILLY-SUR-MARNE</t>
  </si>
  <si>
    <t>(POSTE D)</t>
  </si>
  <si>
    <t>ESPER</t>
  </si>
  <si>
    <t>ESPERAZA</t>
  </si>
  <si>
    <t>PLAIS</t>
  </si>
  <si>
    <t>PLAISANCE</t>
  </si>
  <si>
    <t>GENAY</t>
  </si>
  <si>
    <t>SOULL</t>
  </si>
  <si>
    <t>SOULLANS</t>
  </si>
  <si>
    <t>NENTI</t>
  </si>
  <si>
    <t>NENTILLA</t>
  </si>
  <si>
    <t>1N.MA</t>
  </si>
  <si>
    <t>NEUILLY-SUR-MARNE /NEUILL</t>
  </si>
  <si>
    <t>TANNE</t>
  </si>
  <si>
    <t>TANNEURS</t>
  </si>
  <si>
    <t>ESCOU</t>
  </si>
  <si>
    <t>ESCOULOUBRE</t>
  </si>
  <si>
    <t>ALOUE</t>
  </si>
  <si>
    <t>ALOUETTES (LES)</t>
  </si>
  <si>
    <t>P.NOU</t>
  </si>
  <si>
    <t>PORT-LA-NOUVELLE</t>
  </si>
  <si>
    <t>SSGEO</t>
  </si>
  <si>
    <t>ALLEM</t>
  </si>
  <si>
    <t>ALLEMENT</t>
  </si>
  <si>
    <t>SALSI</t>
  </si>
  <si>
    <t>SALSIGNE</t>
  </si>
  <si>
    <t>(MINES DE SALSIGNE)</t>
  </si>
  <si>
    <t>L.NE5</t>
  </si>
  <si>
    <t>LOGIS-NEUF (POSTE CENTRALE)</t>
  </si>
  <si>
    <t>BOR.C</t>
  </si>
  <si>
    <t>BORDEAUX-CENTRE</t>
  </si>
  <si>
    <t>QUEIG</t>
  </si>
  <si>
    <t>QUEIGE</t>
  </si>
  <si>
    <t>SSPMA</t>
  </si>
  <si>
    <t>ST-PIERRE-MAREGES</t>
  </si>
  <si>
    <t>LOUSL</t>
  </si>
  <si>
    <t>LOUSLITGES</t>
  </si>
  <si>
    <t>BZGUI</t>
  </si>
  <si>
    <t>BOURGUIGNON</t>
  </si>
  <si>
    <t>TOURB</t>
  </si>
  <si>
    <t>TOURBE</t>
  </si>
  <si>
    <t>SSAVI</t>
  </si>
  <si>
    <t>ST-AVIT</t>
  </si>
  <si>
    <t>PTARL</t>
  </si>
  <si>
    <t>PONTARLIER</t>
  </si>
  <si>
    <t>VEXIN</t>
  </si>
  <si>
    <t>LAXOU</t>
  </si>
  <si>
    <t>THIO5</t>
  </si>
  <si>
    <t>FRONT</t>
  </si>
  <si>
    <t>FRONTIGNAN</t>
  </si>
  <si>
    <t>PANIS</t>
  </si>
  <si>
    <t>PANISSO</t>
  </si>
  <si>
    <t>CIROL</t>
  </si>
  <si>
    <t>CIROLLIERS</t>
  </si>
  <si>
    <t>SAUGE</t>
  </si>
  <si>
    <t>SAUGEES</t>
  </si>
  <si>
    <t>FREIG</t>
  </si>
  <si>
    <t>FREIGNE</t>
  </si>
  <si>
    <t>TAMAR</t>
  </si>
  <si>
    <t>TAMAREAU</t>
  </si>
  <si>
    <t>JOUDR</t>
  </si>
  <si>
    <t>JOUDREVILLE</t>
  </si>
  <si>
    <t>KERAN</t>
  </si>
  <si>
    <t>KERANGALL</t>
  </si>
  <si>
    <t>VANDI</t>
  </si>
  <si>
    <t>VANDIERES</t>
  </si>
  <si>
    <t>QUIMP</t>
  </si>
  <si>
    <t>QUIMPER</t>
  </si>
  <si>
    <t>CERNA</t>
  </si>
  <si>
    <t>CERNAY</t>
  </si>
  <si>
    <t>LISLO</t>
  </si>
  <si>
    <t>LISLOCH</t>
  </si>
  <si>
    <t>KERL5</t>
  </si>
  <si>
    <t>KERLOURY</t>
  </si>
  <si>
    <t>BALAN</t>
  </si>
  <si>
    <t>GOSNA</t>
  </si>
  <si>
    <t>GOSNAY</t>
  </si>
  <si>
    <t>CAPEN</t>
  </si>
  <si>
    <t>CAPENDU</t>
  </si>
  <si>
    <t>MOLL5</t>
  </si>
  <si>
    <t>MOLLETTES (LES)</t>
  </si>
  <si>
    <t>TAULH</t>
  </si>
  <si>
    <t>TAULHAC</t>
  </si>
  <si>
    <t>FIRM5</t>
  </si>
  <si>
    <t>FIRMINY</t>
  </si>
  <si>
    <t>(FORGES ET FONDERIES DE L ONDAINE)</t>
  </si>
  <si>
    <t>NEULI</t>
  </si>
  <si>
    <t>NEULISE</t>
  </si>
  <si>
    <t>FAUGE</t>
  </si>
  <si>
    <t>FAUGERES</t>
  </si>
  <si>
    <t>BONNI</t>
  </si>
  <si>
    <t>BONNIERES</t>
  </si>
  <si>
    <t>DERVA</t>
  </si>
  <si>
    <t>DERVAL</t>
  </si>
  <si>
    <t>BEDAR</t>
  </si>
  <si>
    <t>BEDARIEUX</t>
  </si>
  <si>
    <t>SORIN</t>
  </si>
  <si>
    <t>SORINIERES</t>
  </si>
  <si>
    <t>CSLN5</t>
  </si>
  <si>
    <t>BALDI</t>
  </si>
  <si>
    <t>CARAV</t>
  </si>
  <si>
    <t>CARAVELLE</t>
  </si>
  <si>
    <t>(S.N.I.A.S. A BOUGUENAIS)</t>
  </si>
  <si>
    <t>RUFFE</t>
  </si>
  <si>
    <t>GARGE</t>
  </si>
  <si>
    <t>GARGENVILLE</t>
  </si>
  <si>
    <t>EXCID</t>
  </si>
  <si>
    <t>EXCIDEUIL</t>
  </si>
  <si>
    <t>C.LAN</t>
  </si>
  <si>
    <t>CHAMPIGNY-LES-LANGRES</t>
  </si>
  <si>
    <t>MARAI</t>
  </si>
  <si>
    <t>MARAIS (LE)</t>
  </si>
  <si>
    <t>MILLA</t>
  </si>
  <si>
    <t>MILLAU</t>
  </si>
  <si>
    <t>AMIEN</t>
  </si>
  <si>
    <t>AMIENS</t>
  </si>
  <si>
    <t>MALA8</t>
  </si>
  <si>
    <t>MALADRERIE</t>
  </si>
  <si>
    <t>(UIOM)</t>
  </si>
  <si>
    <t>HERRE</t>
  </si>
  <si>
    <t>HERRENWASSER</t>
  </si>
  <si>
    <t>MOUNE</t>
  </si>
  <si>
    <t>MOUNEDE</t>
  </si>
  <si>
    <t>DIRIN</t>
  </si>
  <si>
    <t>DIRINON</t>
  </si>
  <si>
    <t>SSNAZ</t>
  </si>
  <si>
    <t>JONCH</t>
  </si>
  <si>
    <t>JONCHERE</t>
  </si>
  <si>
    <t>TUCOY</t>
  </si>
  <si>
    <t>LANN5</t>
  </si>
  <si>
    <t>(PECHINEY A LANNEMEZAN)</t>
  </si>
  <si>
    <t>BORDI</t>
  </si>
  <si>
    <t>BORDIERES</t>
  </si>
  <si>
    <t>LANN7</t>
  </si>
  <si>
    <t>P.REI</t>
  </si>
  <si>
    <t>PONT-DE-LA-REINE</t>
  </si>
  <si>
    <t>SEYS5</t>
  </si>
  <si>
    <t>SEYSSES</t>
  </si>
  <si>
    <t>FREJU</t>
  </si>
  <si>
    <t>FREJUS</t>
  </si>
  <si>
    <t>BXVAL</t>
  </si>
  <si>
    <t>BEAUVAL</t>
  </si>
  <si>
    <t>PORC5</t>
  </si>
  <si>
    <t>PORCHEFONTAINE</t>
  </si>
  <si>
    <t>SSAU5</t>
  </si>
  <si>
    <t>ST-AUBIN</t>
  </si>
  <si>
    <t>HARC7</t>
  </si>
  <si>
    <t>HARCOURT (POSTE BLINDE)</t>
  </si>
  <si>
    <t xml:space="preserve">ISSY </t>
  </si>
  <si>
    <t>ISSY</t>
  </si>
  <si>
    <t>(COGENERATION SYCTOM)</t>
  </si>
  <si>
    <t>BOUCA</t>
  </si>
  <si>
    <t>BOUCAU (LE)</t>
  </si>
  <si>
    <t>VINC5</t>
  </si>
  <si>
    <t>VINCENNES</t>
  </si>
  <si>
    <t>RIBEC</t>
  </si>
  <si>
    <t>RIBECHIM</t>
  </si>
  <si>
    <t xml:space="preserve">OZON </t>
  </si>
  <si>
    <t>OZON</t>
  </si>
  <si>
    <t>LAMAS</t>
  </si>
  <si>
    <t>LAMASTRE</t>
  </si>
  <si>
    <t>A.BA5</t>
  </si>
  <si>
    <t>TREPO</t>
  </si>
  <si>
    <t>TREPORT (LE)</t>
  </si>
  <si>
    <t>VOGEL</t>
  </si>
  <si>
    <t>VOGELGRUN</t>
  </si>
  <si>
    <t>GENLI</t>
  </si>
  <si>
    <t>GENLIS</t>
  </si>
  <si>
    <t>CHA.N</t>
  </si>
  <si>
    <t>CHALON-NORD</t>
  </si>
  <si>
    <t>RUSSY</t>
  </si>
  <si>
    <t>(-BEMONT)(SICAE OISE)</t>
  </si>
  <si>
    <t>CHAL6</t>
  </si>
  <si>
    <t>(KODAK-PATHE)</t>
  </si>
  <si>
    <t>BARTH</t>
  </si>
  <si>
    <t>BARTHE (LA)</t>
  </si>
  <si>
    <t>(ATOCHEM)</t>
  </si>
  <si>
    <t>LUMIE</t>
  </si>
  <si>
    <t>LUMIERE</t>
  </si>
  <si>
    <t>COGENERATION CURCHAL</t>
  </si>
  <si>
    <t>SAVIG</t>
  </si>
  <si>
    <t>SAVIGNAC</t>
  </si>
  <si>
    <t xml:space="preserve">GRAY </t>
  </si>
  <si>
    <t>GRAY</t>
  </si>
  <si>
    <t>MAURI</t>
  </si>
  <si>
    <t>MAURIAC</t>
  </si>
  <si>
    <t>SOLOM</t>
  </si>
  <si>
    <t>SOLOMIAC</t>
  </si>
  <si>
    <t>LANOB</t>
  </si>
  <si>
    <t>LANOBRE</t>
  </si>
  <si>
    <t>BELL4</t>
  </si>
  <si>
    <t>BELLENAVES</t>
  </si>
  <si>
    <t>G.NOB</t>
  </si>
  <si>
    <t>GRAND NOBLE</t>
  </si>
  <si>
    <t>GRAND</t>
  </si>
  <si>
    <t>GRANDVAL</t>
  </si>
  <si>
    <t>ESPAG</t>
  </si>
  <si>
    <t>ESPAGNOUX</t>
  </si>
  <si>
    <t>FEROU</t>
  </si>
  <si>
    <t>FEROUGE</t>
  </si>
  <si>
    <t>I.JO5</t>
  </si>
  <si>
    <t>CHAFA</t>
  </si>
  <si>
    <t>CHAFAUDS</t>
  </si>
  <si>
    <t>CREC6</t>
  </si>
  <si>
    <t>CRECHETS (LES)</t>
  </si>
  <si>
    <t>CHALL</t>
  </si>
  <si>
    <t>CHALLANS</t>
  </si>
  <si>
    <t>FAVAR</t>
  </si>
  <si>
    <t>FAVARY</t>
  </si>
  <si>
    <t>P.SAC</t>
  </si>
  <si>
    <t>PORTE-SACHET</t>
  </si>
  <si>
    <t>C.GON</t>
  </si>
  <si>
    <t>CHATEAU-GONTIER</t>
  </si>
  <si>
    <t>SSVIN</t>
  </si>
  <si>
    <t>ST-VINCENT</t>
  </si>
  <si>
    <t>S.CUR</t>
  </si>
  <si>
    <t>SALLES-CURAN</t>
  </si>
  <si>
    <t>GODI5</t>
  </si>
  <si>
    <t>GODINIERE (LA)</t>
  </si>
  <si>
    <t>VIEVR</t>
  </si>
  <si>
    <t>VIEVRE</t>
  </si>
  <si>
    <t>E.FOR</t>
  </si>
  <si>
    <t>EPINES-FORTES</t>
  </si>
  <si>
    <t>BLERE</t>
  </si>
  <si>
    <t>G.HAM</t>
  </si>
  <si>
    <t>GRAND HAMEAU (LE)</t>
  </si>
  <si>
    <t>ATOCHEM A SERQUIGNY</t>
  </si>
  <si>
    <t>LOGER</t>
  </si>
  <si>
    <t>LOGERIE</t>
  </si>
  <si>
    <t>IZIEU</t>
  </si>
  <si>
    <t>IZIEUX</t>
  </si>
  <si>
    <t>(STE CREUSOT LOIRE INDUSTRIE A ST-CHAMOND)</t>
  </si>
  <si>
    <t>GAREN</t>
  </si>
  <si>
    <t>GARENNES</t>
  </si>
  <si>
    <t>CZEGE</t>
  </si>
  <si>
    <t>COUREGES</t>
  </si>
  <si>
    <t>GARD6</t>
  </si>
  <si>
    <t>GALER</t>
  </si>
  <si>
    <t>GALERES</t>
  </si>
  <si>
    <t>CALAI</t>
  </si>
  <si>
    <t>CALAIS</t>
  </si>
  <si>
    <t>BISCH</t>
  </si>
  <si>
    <t>BISCHEIM</t>
  </si>
  <si>
    <t>REICH</t>
  </si>
  <si>
    <t>REICHSTETT</t>
  </si>
  <si>
    <t>RENA5</t>
  </si>
  <si>
    <t>RENAUCOURT</t>
  </si>
  <si>
    <t>V.MAN</t>
  </si>
  <si>
    <t>VITREY-SUR-MANCE</t>
  </si>
  <si>
    <t>RASSU</t>
  </si>
  <si>
    <t>RASSUEN</t>
  </si>
  <si>
    <t>RUMIN</t>
  </si>
  <si>
    <t>RUMINGHEM</t>
  </si>
  <si>
    <t>REALT</t>
  </si>
  <si>
    <t>REALTOR</t>
  </si>
  <si>
    <t>AVRIL</t>
  </si>
  <si>
    <t>AVRILLE</t>
  </si>
  <si>
    <t>BRESS</t>
  </si>
  <si>
    <t>BRESSUIRE</t>
  </si>
  <si>
    <t>V.SEV</t>
  </si>
  <si>
    <t>VAL DE SEVRE</t>
  </si>
  <si>
    <t>POSTE DE VAL DE SEVRE</t>
  </si>
  <si>
    <t>A.ADO</t>
  </si>
  <si>
    <t>AIRE-SUR-ADOUR</t>
  </si>
  <si>
    <t xml:space="preserve">YDES </t>
  </si>
  <si>
    <t>YDES</t>
  </si>
  <si>
    <t>SSRLA</t>
  </si>
  <si>
    <t>ST REMY DES LANDES</t>
  </si>
  <si>
    <t>CPNOL</t>
  </si>
  <si>
    <t>CHAMPAGNOLE</t>
  </si>
  <si>
    <t>GUEU8</t>
  </si>
  <si>
    <t>EYBEN</t>
  </si>
  <si>
    <t>EYBENS</t>
  </si>
  <si>
    <t>CABRI</t>
  </si>
  <si>
    <t>CABRIES</t>
  </si>
  <si>
    <t>THOUA</t>
  </si>
  <si>
    <t>THOUARS</t>
  </si>
  <si>
    <t>MERON</t>
  </si>
  <si>
    <t>MALL6</t>
  </si>
  <si>
    <t>LANAU</t>
  </si>
  <si>
    <t>FLAME</t>
  </si>
  <si>
    <t>FLAMENGRIE</t>
  </si>
  <si>
    <t>WEPPE</t>
  </si>
  <si>
    <t>WEPPES</t>
  </si>
  <si>
    <t>BERT5</t>
  </si>
  <si>
    <t>BERTHOLLET</t>
  </si>
  <si>
    <t>GOBEL</t>
  </si>
  <si>
    <t>GOBELINS</t>
  </si>
  <si>
    <t>TOLBI</t>
  </si>
  <si>
    <t>TOLBIAC</t>
  </si>
  <si>
    <t>ERASM</t>
  </si>
  <si>
    <t>ERASME</t>
  </si>
  <si>
    <t>SEVRE</t>
  </si>
  <si>
    <t>SEVRES</t>
  </si>
  <si>
    <t>FORTA</t>
  </si>
  <si>
    <t>FORTAIE (LA)</t>
  </si>
  <si>
    <t>CONVE</t>
  </si>
  <si>
    <t>CONVENTION</t>
  </si>
  <si>
    <t xml:space="preserve">LAOS </t>
  </si>
  <si>
    <t>LAOS</t>
  </si>
  <si>
    <t>MIREB</t>
  </si>
  <si>
    <t>MIREBEAU</t>
  </si>
  <si>
    <t>JAVEL</t>
  </si>
  <si>
    <t>CASTA</t>
  </si>
  <si>
    <t>CASTAGNARY</t>
  </si>
  <si>
    <t>ALESI</t>
  </si>
  <si>
    <t>ALESIA</t>
  </si>
  <si>
    <t>SONNE</t>
  </si>
  <si>
    <t>SONNETTES</t>
  </si>
  <si>
    <t>VLAR5</t>
  </si>
  <si>
    <t>VILLAROCHE</t>
  </si>
  <si>
    <t>(S.N.E.C.M.A.)</t>
  </si>
  <si>
    <t>HALLE</t>
  </si>
  <si>
    <t>HALLES</t>
  </si>
  <si>
    <t>PTIVY</t>
  </si>
  <si>
    <t>PONTIVY</t>
  </si>
  <si>
    <t>ALSAC</t>
  </si>
  <si>
    <t>ALSACE</t>
  </si>
  <si>
    <t xml:space="preserve">MUR  </t>
  </si>
  <si>
    <t>MUR-DE-BRETAGNE</t>
  </si>
  <si>
    <t>AUBER</t>
  </si>
  <si>
    <t>AUBERVILLE</t>
  </si>
  <si>
    <t>VAUB6</t>
  </si>
  <si>
    <t>VAUBAN (PORT MILITAIRE DE TOULON)</t>
  </si>
  <si>
    <t>(PORT MILITAIRE DE TOULON)</t>
  </si>
  <si>
    <t>MERDR</t>
  </si>
  <si>
    <t>MERDRIGNAC</t>
  </si>
  <si>
    <t>VIBRA</t>
  </si>
  <si>
    <t>VIBRAYE</t>
  </si>
  <si>
    <t>LAGAF</t>
  </si>
  <si>
    <t>LAGAFIERE</t>
  </si>
  <si>
    <t>MAZIE</t>
  </si>
  <si>
    <t>MAZIERES</t>
  </si>
  <si>
    <t>VALLO</t>
  </si>
  <si>
    <t>VALLORCINE</t>
  </si>
  <si>
    <t xml:space="preserve">BUIS </t>
  </si>
  <si>
    <t>LES BUIS</t>
  </si>
  <si>
    <t>NERON</t>
  </si>
  <si>
    <t>NERONDES</t>
  </si>
  <si>
    <t>PAYOL</t>
  </si>
  <si>
    <t>PAYOLLES (LES)</t>
  </si>
  <si>
    <t>CARME</t>
  </si>
  <si>
    <t>CARMES (LES)</t>
  </si>
  <si>
    <t>AURIA</t>
  </si>
  <si>
    <t>AURIAC</t>
  </si>
  <si>
    <t>COULL</t>
  </si>
  <si>
    <t>COULLONS</t>
  </si>
  <si>
    <t>ANGEL</t>
  </si>
  <si>
    <t>ANGELIQUE</t>
  </si>
  <si>
    <t>CNNAY</t>
  </si>
  <si>
    <t>CHANTENAY</t>
  </si>
  <si>
    <t>SAUS6</t>
  </si>
  <si>
    <t>SAUSSAYE</t>
  </si>
  <si>
    <t>(SCOTT PAPER)</t>
  </si>
  <si>
    <t>TABAR</t>
  </si>
  <si>
    <t>TABARDERIE</t>
  </si>
  <si>
    <t>AMILL</t>
  </si>
  <si>
    <t>AMILLY</t>
  </si>
  <si>
    <t>SAVER</t>
  </si>
  <si>
    <t>SAVERNE</t>
  </si>
  <si>
    <t>GALEJ</t>
  </si>
  <si>
    <t>GALEJON</t>
  </si>
  <si>
    <t>CLUS5</t>
  </si>
  <si>
    <t>CLUSE (LA)</t>
  </si>
  <si>
    <t>CREC5</t>
  </si>
  <si>
    <t>CRECHY</t>
  </si>
  <si>
    <t>(CIMENTS VICAT)</t>
  </si>
  <si>
    <t>GANNE</t>
  </si>
  <si>
    <t>GANNES</t>
  </si>
  <si>
    <t>CUBNE</t>
  </si>
  <si>
    <t>CUBNEZAIS</t>
  </si>
  <si>
    <t>BAYET</t>
  </si>
  <si>
    <t>IZERN</t>
  </si>
  <si>
    <t>IZERNORE</t>
  </si>
  <si>
    <t>HAUT5</t>
  </si>
  <si>
    <t>HAUTELUCE</t>
  </si>
  <si>
    <t>BOUCH</t>
  </si>
  <si>
    <t>BOUCHAIN</t>
  </si>
  <si>
    <t>CUDRA</t>
  </si>
  <si>
    <t>CUDRAZ</t>
  </si>
  <si>
    <t>BVIL6</t>
  </si>
  <si>
    <t>QUINT</t>
  </si>
  <si>
    <t>QUINTES (LES)</t>
  </si>
  <si>
    <t>BXFOR</t>
  </si>
  <si>
    <t>BEAUFORT</t>
  </si>
  <si>
    <t>CHAB6</t>
  </si>
  <si>
    <t>CHABOT</t>
  </si>
  <si>
    <t>BRUFF</t>
  </si>
  <si>
    <t>BRUFFIERE</t>
  </si>
  <si>
    <t>PALLU</t>
  </si>
  <si>
    <t>PALLUAU</t>
  </si>
  <si>
    <t>CXFFA</t>
  </si>
  <si>
    <t>CHAUFFAILLES</t>
  </si>
  <si>
    <t>LAMBE</t>
  </si>
  <si>
    <t>LAMBEGE</t>
  </si>
  <si>
    <t>(MATUSSIERE ET FOREST A LEDAR)</t>
  </si>
  <si>
    <t>COGNA</t>
  </si>
  <si>
    <t>COGNAC</t>
  </si>
  <si>
    <t>MIREP</t>
  </si>
  <si>
    <t>MIREPOIX</t>
  </si>
  <si>
    <t>NICER</t>
  </si>
  <si>
    <t>NICERIE (LA)</t>
  </si>
  <si>
    <t>AUSSO</t>
  </si>
  <si>
    <t>AUSSOIS</t>
  </si>
  <si>
    <t>PEBER</t>
  </si>
  <si>
    <t>PEBERNAT</t>
  </si>
  <si>
    <t>V.MAR</t>
  </si>
  <si>
    <t>VILLE-LE-MARCLET</t>
  </si>
  <si>
    <t>TARTI</t>
  </si>
  <si>
    <t>TARTIFUME</t>
  </si>
  <si>
    <t>(COMP. TECHN. ENVIRONNEMENT DE BEGLES)</t>
  </si>
  <si>
    <t>BELICHE (LA)</t>
  </si>
  <si>
    <t>RIVEN</t>
  </si>
  <si>
    <t>RIVENEUVE</t>
  </si>
  <si>
    <t>CANTE</t>
  </si>
  <si>
    <t>BEGLE</t>
  </si>
  <si>
    <t>GOLBE</t>
  </si>
  <si>
    <t>GOLBEY</t>
  </si>
  <si>
    <t xml:space="preserve">SEIX </t>
  </si>
  <si>
    <t>SEIX</t>
  </si>
  <si>
    <t>TALEN</t>
  </si>
  <si>
    <t>TALENCE</t>
  </si>
  <si>
    <t>DOUVR</t>
  </si>
  <si>
    <t>DOUVRIN</t>
  </si>
  <si>
    <t>F.ROI</t>
  </si>
  <si>
    <t>FERME DU ROI(LA)</t>
  </si>
  <si>
    <t>(FIRESTONE AUX ESSARTS)</t>
  </si>
  <si>
    <t>CZRIE</t>
  </si>
  <si>
    <t>COURRIERES</t>
  </si>
  <si>
    <t>(H.B.N.P.C.)</t>
  </si>
  <si>
    <t>H.VER</t>
  </si>
  <si>
    <t>HAUT-VERNET (LE)</t>
  </si>
  <si>
    <t>MACON</t>
  </si>
  <si>
    <t>MAZIN</t>
  </si>
  <si>
    <t>MAZINGARBE</t>
  </si>
  <si>
    <t>(G.P.S.A.)</t>
  </si>
  <si>
    <t>ESSAR</t>
  </si>
  <si>
    <t>ESSARS</t>
  </si>
  <si>
    <t>LESTA</t>
  </si>
  <si>
    <t>LESTARQUIT</t>
  </si>
  <si>
    <t>(FRANCAISE DE MECANIQUE)</t>
  </si>
  <si>
    <t>MTCRO</t>
  </si>
  <si>
    <t>MONTCROISETTE</t>
  </si>
  <si>
    <t>BIACH</t>
  </si>
  <si>
    <t>BIACHE</t>
  </si>
  <si>
    <t>VENDI</t>
  </si>
  <si>
    <t>VENDIN</t>
  </si>
  <si>
    <t>GRAN8</t>
  </si>
  <si>
    <t>GRANDFRESNOY</t>
  </si>
  <si>
    <t>VARE5</t>
  </si>
  <si>
    <t>VARENNES (-SUR-FOUZON)</t>
  </si>
  <si>
    <t>LANG8</t>
  </si>
  <si>
    <t>LANGOGNE</t>
  </si>
  <si>
    <t>VALE9</t>
  </si>
  <si>
    <t>VALENCAY</t>
  </si>
  <si>
    <t>SAUS5</t>
  </si>
  <si>
    <t>SAUSSET</t>
  </si>
  <si>
    <t>OSERA</t>
  </si>
  <si>
    <t>OSERAIE</t>
  </si>
  <si>
    <t>VLENO</t>
  </si>
  <si>
    <t>VILLENOY</t>
  </si>
  <si>
    <t>M.MO5</t>
  </si>
  <si>
    <t>MITRY-MORY</t>
  </si>
  <si>
    <t>E.REF</t>
  </si>
  <si>
    <t>ELECTRO-REFRACTAIRE</t>
  </si>
  <si>
    <t>CAMAR</t>
  </si>
  <si>
    <t>CAMARET (-SUR-AIGUES)</t>
  </si>
  <si>
    <t>(STE CABANON)</t>
  </si>
  <si>
    <t>VERN7</t>
  </si>
  <si>
    <t>VERNEY (LE)</t>
  </si>
  <si>
    <t>MAURS</t>
  </si>
  <si>
    <t>MTEYN</t>
  </si>
  <si>
    <t>MONTEYNARD</t>
  </si>
  <si>
    <t>FROGE</t>
  </si>
  <si>
    <t>FROGES</t>
  </si>
  <si>
    <t>VAUJA</t>
  </si>
  <si>
    <t>VAUJANY</t>
  </si>
  <si>
    <t>VALL7</t>
  </si>
  <si>
    <t>VALLON</t>
  </si>
  <si>
    <t>SSMAX</t>
  </si>
  <si>
    <t>STE-MAXENCE</t>
  </si>
  <si>
    <t>BISCA</t>
  </si>
  <si>
    <t>BISCARROSSE</t>
  </si>
  <si>
    <t>(CENTRE D ESSAIS DES LANDES)</t>
  </si>
  <si>
    <t>AMARI</t>
  </si>
  <si>
    <t>AMARIN</t>
  </si>
  <si>
    <t>SSNI6</t>
  </si>
  <si>
    <t>ST-NICOLAS</t>
  </si>
  <si>
    <t>(DU PELEM)</t>
  </si>
  <si>
    <t>F.STR</t>
  </si>
  <si>
    <t>FORGES DE STRASBOURG</t>
  </si>
  <si>
    <t>G.COE</t>
  </si>
  <si>
    <t>GRAND-COEUR</t>
  </si>
  <si>
    <t>R.YON</t>
  </si>
  <si>
    <t>ROCHE-SUR-YON (LA)</t>
  </si>
  <si>
    <t>CTAUF</t>
  </si>
  <si>
    <t>CHATEAUFEUILLET</t>
  </si>
  <si>
    <t>SSSE5</t>
  </si>
  <si>
    <t>ST-SERVAN</t>
  </si>
  <si>
    <t>CTMAL</t>
  </si>
  <si>
    <t>CHATEAU-MALO</t>
  </si>
  <si>
    <t>TOU.C</t>
  </si>
  <si>
    <t>TOULOUSE-CENTRE</t>
  </si>
  <si>
    <t>GARONNE (HAUTE)</t>
  </si>
  <si>
    <t>PAMI5</t>
  </si>
  <si>
    <t>RECRE</t>
  </si>
  <si>
    <t>RECREDY (LE)</t>
  </si>
  <si>
    <t>V.BRE</t>
  </si>
  <si>
    <t>VERNOU-SUR-BRENNE</t>
  </si>
  <si>
    <t>LL</t>
  </si>
  <si>
    <t>DOULL</t>
  </si>
  <si>
    <t>DOULLENS</t>
  </si>
  <si>
    <t>MERCU</t>
  </si>
  <si>
    <t>MERCUS</t>
  </si>
  <si>
    <t>(PECHINEY A MERCUS)</t>
  </si>
  <si>
    <t>A.THE</t>
  </si>
  <si>
    <t>AX-LES-THERMES</t>
  </si>
  <si>
    <t>LAVEL</t>
  </si>
  <si>
    <t>LAVELANET</t>
  </si>
  <si>
    <t>ORAN5</t>
  </si>
  <si>
    <t>ORANGERIE</t>
  </si>
  <si>
    <t>SABAR</t>
  </si>
  <si>
    <t>SABART</t>
  </si>
  <si>
    <t>(ALUMINIUM PECHINEY A SABART)</t>
  </si>
  <si>
    <t>NOILH</t>
  </si>
  <si>
    <t>NOILHAN</t>
  </si>
  <si>
    <t>FLORE</t>
  </si>
  <si>
    <t>FLORENSAC</t>
  </si>
  <si>
    <t>SAKAN</t>
  </si>
  <si>
    <t>SAKANIE</t>
  </si>
  <si>
    <t>(POSTE EVACUATION CENTRALE SABART)</t>
  </si>
  <si>
    <t>ORGEI</t>
  </si>
  <si>
    <t>ORGEIX</t>
  </si>
  <si>
    <t>H.RIV</t>
  </si>
  <si>
    <t>HAUTES-RIVIERES</t>
  </si>
  <si>
    <t>USSON</t>
  </si>
  <si>
    <t>RIAIL</t>
  </si>
  <si>
    <t>RIAILLE</t>
  </si>
  <si>
    <t>VINEU</t>
  </si>
  <si>
    <t>VINEUIL</t>
  </si>
  <si>
    <t>GRAV5</t>
  </si>
  <si>
    <t>VIVIE</t>
  </si>
  <si>
    <t>VIVIEZ</t>
  </si>
  <si>
    <t>(VIEILLE MONTAGNE A VIVIEZ)</t>
  </si>
  <si>
    <t>BELFR</t>
  </si>
  <si>
    <t>BELFROY</t>
  </si>
  <si>
    <t>(CEGEDUR JUIGNE)</t>
  </si>
  <si>
    <t>COMB5</t>
  </si>
  <si>
    <t>COMBEAUX</t>
  </si>
  <si>
    <t>BXCOU</t>
  </si>
  <si>
    <t>BEAUCOUZE</t>
  </si>
  <si>
    <t>CONT5</t>
  </si>
  <si>
    <t>CONTRISSON</t>
  </si>
  <si>
    <t>(STE MEUSIENNE DE GALVANISATION)</t>
  </si>
  <si>
    <t>EGUIL</t>
  </si>
  <si>
    <t>EGUILLES</t>
  </si>
  <si>
    <t xml:space="preserve">VAUX </t>
  </si>
  <si>
    <t>VAUX</t>
  </si>
  <si>
    <t>LAUNA</t>
  </si>
  <si>
    <t>LAUNAY</t>
  </si>
  <si>
    <t>EPIN5</t>
  </si>
  <si>
    <t>ENSOL</t>
  </si>
  <si>
    <t>ENSOLEILLE (L)</t>
  </si>
  <si>
    <t>FLOIR</t>
  </si>
  <si>
    <t>FLOIRAC</t>
  </si>
  <si>
    <t>AURI5</t>
  </si>
  <si>
    <t>AURIOL</t>
  </si>
  <si>
    <t>BOUSS</t>
  </si>
  <si>
    <t>BOUSSENS</t>
  </si>
  <si>
    <t>BEDOU</t>
  </si>
  <si>
    <t>BEDOULE (LA)</t>
  </si>
  <si>
    <t>SAUJO</t>
  </si>
  <si>
    <t>SAUJON</t>
  </si>
  <si>
    <t>COMTA</t>
  </si>
  <si>
    <t>COMTAT</t>
  </si>
  <si>
    <t>CAFFA</t>
  </si>
  <si>
    <t>CAFFARELLI</t>
  </si>
  <si>
    <t>PRIEU</t>
  </si>
  <si>
    <t>LABO5</t>
  </si>
  <si>
    <t>COL.N</t>
  </si>
  <si>
    <t>COLMAR-NORD</t>
  </si>
  <si>
    <t>P.VEY</t>
  </si>
  <si>
    <t>PONT DE VEYRIERES</t>
  </si>
  <si>
    <t>PRRF5</t>
  </si>
  <si>
    <t>PIERREFITTE</t>
  </si>
  <si>
    <t>(PECHINEY ELECTRO-METALLURGIE)</t>
  </si>
  <si>
    <t>BILHO</t>
  </si>
  <si>
    <t>ANGLE</t>
  </si>
  <si>
    <t>ANGLEFORT</t>
  </si>
  <si>
    <t>C.LEM</t>
  </si>
  <si>
    <t>CARDINAL-LEMOINE</t>
  </si>
  <si>
    <t>PERRA</t>
  </si>
  <si>
    <t>PERRACHE</t>
  </si>
  <si>
    <t>B.COR</t>
  </si>
  <si>
    <t>BREGNIER-CORDON</t>
  </si>
  <si>
    <t>SETE5</t>
  </si>
  <si>
    <t>BLAUX</t>
  </si>
  <si>
    <t>TOULU</t>
  </si>
  <si>
    <t>TOULUCH</t>
  </si>
  <si>
    <t>(VIEILLE MONTAGNE)</t>
  </si>
  <si>
    <t>MARIV</t>
  </si>
  <si>
    <t>MARIVEAUX</t>
  </si>
  <si>
    <t>(CLIENT NORFOND)</t>
  </si>
  <si>
    <t>MERVA</t>
  </si>
  <si>
    <t>MERVANS</t>
  </si>
  <si>
    <t>BOUI5</t>
  </si>
  <si>
    <t>BOUILLENS</t>
  </si>
  <si>
    <t>(SOURCE PERRIER à VERGEZE)</t>
  </si>
  <si>
    <t>SSAM7</t>
  </si>
  <si>
    <t>OBER5</t>
  </si>
  <si>
    <t>(K.2)</t>
  </si>
  <si>
    <t>LAIRO</t>
  </si>
  <si>
    <t>LAIRON</t>
  </si>
  <si>
    <t>TARTA</t>
  </si>
  <si>
    <t>TARTAS</t>
  </si>
  <si>
    <t>(TARTAS S.A.)</t>
  </si>
  <si>
    <t>LEGUE</t>
  </si>
  <si>
    <t>LEGUEVIN</t>
  </si>
  <si>
    <t>PUISE</t>
  </si>
  <si>
    <t>PUISEUX</t>
  </si>
  <si>
    <t>TRINQ</t>
  </si>
  <si>
    <t>TRINQUETAILLE</t>
  </si>
  <si>
    <t>BAZAS</t>
  </si>
  <si>
    <t>FTENI</t>
  </si>
  <si>
    <t>FONTENILLES</t>
  </si>
  <si>
    <t>BLAGN</t>
  </si>
  <si>
    <t>BLAGNAC</t>
  </si>
  <si>
    <t>(S.N.I.A.S.)</t>
  </si>
  <si>
    <t>GELLA</t>
  </si>
  <si>
    <t>GELLAINVILLE</t>
  </si>
  <si>
    <t>(REGIE DU PAYS CHARTRAIN)</t>
  </si>
  <si>
    <t>ARLOS</t>
  </si>
  <si>
    <t>COLO5</t>
  </si>
  <si>
    <t>COLOMIERS</t>
  </si>
  <si>
    <t>GAREI</t>
  </si>
  <si>
    <t>GAREIN</t>
  </si>
  <si>
    <t>MIREC</t>
  </si>
  <si>
    <t>MIRECOURT</t>
  </si>
  <si>
    <t>G.DEN</t>
  </si>
  <si>
    <t>GAULT-SAINT-DENIS</t>
  </si>
  <si>
    <t>JUSSE</t>
  </si>
  <si>
    <t>JUSSEY</t>
  </si>
  <si>
    <t>ALTKI</t>
  </si>
  <si>
    <t>ALTKIRCH</t>
  </si>
  <si>
    <t>CHANG</t>
  </si>
  <si>
    <t>CHANGE</t>
  </si>
  <si>
    <t>TAILL</t>
  </si>
  <si>
    <t>TAILLIS</t>
  </si>
  <si>
    <t>VLERS</t>
  </si>
  <si>
    <t>VILLERS</t>
  </si>
  <si>
    <t>HAGUE</t>
  </si>
  <si>
    <t>HAGUE (LA)</t>
  </si>
  <si>
    <t>(COGEMA A HERQUEVILLE)</t>
  </si>
  <si>
    <t>TANIN</t>
  </si>
  <si>
    <t>TANINGES</t>
  </si>
  <si>
    <t>MORBR</t>
  </si>
  <si>
    <t>MORBRAS</t>
  </si>
  <si>
    <t>LANG6</t>
  </si>
  <si>
    <t>LANGLOIS</t>
  </si>
  <si>
    <t>ARGIA</t>
  </si>
  <si>
    <t>(BAYONNE SUD)</t>
  </si>
  <si>
    <t>SADIR</t>
  </si>
  <si>
    <t>SADIRAC</t>
  </si>
  <si>
    <t>PLUSQ</t>
  </si>
  <si>
    <t>PLUSQUELLEC</t>
  </si>
  <si>
    <t>MEINA</t>
  </si>
  <si>
    <t>MEINAU</t>
  </si>
  <si>
    <t>CHIN2</t>
  </si>
  <si>
    <t>CHINON B</t>
  </si>
  <si>
    <t>GREZI</t>
  </si>
  <si>
    <t>GREZILLAC</t>
  </si>
  <si>
    <t>NIORT</t>
  </si>
  <si>
    <t>CRUSE</t>
  </si>
  <si>
    <t>CRUSEILLES</t>
  </si>
  <si>
    <t>RAMBE</t>
  </si>
  <si>
    <t>RAMBERVILLERS</t>
  </si>
  <si>
    <t>LANG9</t>
  </si>
  <si>
    <t>LANGLEY</t>
  </si>
  <si>
    <t>GUEZE</t>
  </si>
  <si>
    <t>GUEZENNEC</t>
  </si>
  <si>
    <t>ROQUE</t>
  </si>
  <si>
    <t>ROQUES (LES)</t>
  </si>
  <si>
    <t>NAVES</t>
  </si>
  <si>
    <t>CATAR</t>
  </si>
  <si>
    <t>CATAROUX</t>
  </si>
  <si>
    <t>(MICHELIN A CLERMONT-FERRAND)</t>
  </si>
  <si>
    <t>URCUR</t>
  </si>
  <si>
    <t>URCURAY</t>
  </si>
  <si>
    <t>ETAB5</t>
  </si>
  <si>
    <t>ETABLES</t>
  </si>
  <si>
    <t>HUBER</t>
  </si>
  <si>
    <t>HUBERVILLE</t>
  </si>
  <si>
    <t>VALCA</t>
  </si>
  <si>
    <t>VALCANVILLE</t>
  </si>
  <si>
    <t>ARC18</t>
  </si>
  <si>
    <t>ARC 1800</t>
  </si>
  <si>
    <t>VICLA</t>
  </si>
  <si>
    <t>VICLAIRE</t>
  </si>
  <si>
    <t>CORGO</t>
  </si>
  <si>
    <t>CORGOLOIN</t>
  </si>
  <si>
    <t xml:space="preserve">AIME </t>
  </si>
  <si>
    <t>AIME</t>
  </si>
  <si>
    <t>ROMEL</t>
  </si>
  <si>
    <t>ROMELET</t>
  </si>
  <si>
    <t xml:space="preserve">DOL  </t>
  </si>
  <si>
    <t>DOL-DE-BRETAGNE</t>
  </si>
  <si>
    <t>ARBI2</t>
  </si>
  <si>
    <t>ARBINE 2</t>
  </si>
  <si>
    <t>(PECHINEY ELECTROMETALLURGIE A LA BATHIE)</t>
  </si>
  <si>
    <t>CORB8</t>
  </si>
  <si>
    <t>CORBIER (LE)</t>
  </si>
  <si>
    <t>BORNE</t>
  </si>
  <si>
    <t>BORNEL</t>
  </si>
  <si>
    <t>(COMPTOIR LYON-ALEMAND)</t>
  </si>
  <si>
    <t>LUTZE</t>
  </si>
  <si>
    <t>LUTZELHOUSE</t>
  </si>
  <si>
    <t>SSJM5</t>
  </si>
  <si>
    <t>ST-JEAN-DE-MAURIENNE</t>
  </si>
  <si>
    <t>HERS5</t>
  </si>
  <si>
    <t>HERSE(LA)</t>
  </si>
  <si>
    <t>1B.E6</t>
  </si>
  <si>
    <t>(STATION D EPURATION)</t>
  </si>
  <si>
    <t>MARSA</t>
  </si>
  <si>
    <t>MARSAC</t>
  </si>
  <si>
    <t>.AVEL</t>
  </si>
  <si>
    <t>AVELGEM</t>
  </si>
  <si>
    <t>KERLI</t>
  </si>
  <si>
    <t>KERLIVIO</t>
  </si>
  <si>
    <t>THUES</t>
  </si>
  <si>
    <t>P.ELL</t>
  </si>
  <si>
    <t>PONT-DE-L ELLE</t>
  </si>
  <si>
    <t>ISSEL</t>
  </si>
  <si>
    <t>FLINS</t>
  </si>
  <si>
    <t>(R.N.U.R.)</t>
  </si>
  <si>
    <t>ISSOU</t>
  </si>
  <si>
    <t>AMPON</t>
  </si>
  <si>
    <t>AMPONT</t>
  </si>
  <si>
    <t>(ALPA ACIERIES LAMINOIRS DE PARIS)</t>
  </si>
  <si>
    <t>MTLUE</t>
  </si>
  <si>
    <t>MONTLUEL</t>
  </si>
  <si>
    <t>ORAN6</t>
  </si>
  <si>
    <t>ORANGE</t>
  </si>
  <si>
    <t>(ST-GOBAIN INDUSTRIES)</t>
  </si>
  <si>
    <t>DURAN</t>
  </si>
  <si>
    <t>DURANNE (LA)</t>
  </si>
  <si>
    <t>BOLL5</t>
  </si>
  <si>
    <t>BOLLENE</t>
  </si>
  <si>
    <t>(POSTE RESEAU)</t>
  </si>
  <si>
    <t>ESTAQ</t>
  </si>
  <si>
    <t>ESTAQUE (L)</t>
  </si>
  <si>
    <t>CHAB5</t>
  </si>
  <si>
    <t>CHABAUDS (LES)</t>
  </si>
  <si>
    <t>PIOLE</t>
  </si>
  <si>
    <t>PIOLENC</t>
  </si>
  <si>
    <t>BETTA</t>
  </si>
  <si>
    <t>BETTANT</t>
  </si>
  <si>
    <t>H.BOR</t>
  </si>
  <si>
    <t>HAUTE-BORNE</t>
  </si>
  <si>
    <t>SANGO</t>
  </si>
  <si>
    <t>SANGONIS</t>
  </si>
  <si>
    <t>MTMAR</t>
  </si>
  <si>
    <t>MONTMARTEL</t>
  </si>
  <si>
    <t>SSFL8</t>
  </si>
  <si>
    <t>BRUNO</t>
  </si>
  <si>
    <t>BRUNOY</t>
  </si>
  <si>
    <t>CORB7</t>
  </si>
  <si>
    <t>CORBEIL</t>
  </si>
  <si>
    <t>(S.N.E.C.M.A)</t>
  </si>
  <si>
    <t>ESSON</t>
  </si>
  <si>
    <t>ESSONNES</t>
  </si>
  <si>
    <t>PALIS</t>
  </si>
  <si>
    <t>PALISSE (LA)</t>
  </si>
  <si>
    <t>ANTIF</t>
  </si>
  <si>
    <t>ANTIFER</t>
  </si>
  <si>
    <t>(E.D.F.ET CIE IND.MARIT.ST JOUIN BRUNEV.)</t>
  </si>
  <si>
    <t>DIEPP</t>
  </si>
  <si>
    <t>DIEPPE</t>
  </si>
  <si>
    <t>REOLE</t>
  </si>
  <si>
    <t>REOLE (LA)</t>
  </si>
  <si>
    <t>C.LO6</t>
  </si>
  <si>
    <t>CHARITE-SUR-LOIRE (LA)</t>
  </si>
  <si>
    <t>DOUDO</t>
  </si>
  <si>
    <t>DOUDOYE</t>
  </si>
  <si>
    <t>PERR7</t>
  </si>
  <si>
    <t>PERROY</t>
  </si>
  <si>
    <t xml:space="preserve">APT  </t>
  </si>
  <si>
    <t>APT</t>
  </si>
  <si>
    <t>BXMET</t>
  </si>
  <si>
    <t>BEAUMETTES (LES)</t>
  </si>
  <si>
    <t>BACAL</t>
  </si>
  <si>
    <t>BACALAN</t>
  </si>
  <si>
    <t>AVIGN</t>
  </si>
  <si>
    <t>AVIGNON</t>
  </si>
  <si>
    <t xml:space="preserve">CAMP </t>
  </si>
  <si>
    <t>LE CAMP</t>
  </si>
  <si>
    <t>CPFLE</t>
  </si>
  <si>
    <t>CHAMPFLEURY</t>
  </si>
  <si>
    <t>(E.D.F. ET S.N.C.F)</t>
  </si>
  <si>
    <t>MALEC</t>
  </si>
  <si>
    <t>MALECOT</t>
  </si>
  <si>
    <t>SENAR</t>
  </si>
  <si>
    <t>SENART</t>
  </si>
  <si>
    <t>GREGY</t>
  </si>
  <si>
    <t>GREGY-SUR-YERRE</t>
  </si>
  <si>
    <t>LOUV5</t>
  </si>
  <si>
    <t>LOUVET</t>
  </si>
  <si>
    <t xml:space="preserve">ARLY </t>
  </si>
  <si>
    <t>ARLY</t>
  </si>
  <si>
    <t>PERPI</t>
  </si>
  <si>
    <t>PERPIGNAN</t>
  </si>
  <si>
    <t>PAIRE</t>
  </si>
  <si>
    <t>PAIREUX (LE)</t>
  </si>
  <si>
    <t>SARLA</t>
  </si>
  <si>
    <t>SARLAT</t>
  </si>
  <si>
    <t>PHENI</t>
  </si>
  <si>
    <t>PHENIX</t>
  </si>
  <si>
    <t>(CEA)</t>
  </si>
  <si>
    <t>MOUS6</t>
  </si>
  <si>
    <t>MOUSSAC</t>
  </si>
  <si>
    <t>M.SER</t>
  </si>
  <si>
    <t>MOTTE SERVOLEX (LA)</t>
  </si>
  <si>
    <t>ROISE</t>
  </si>
  <si>
    <t>ROISEL</t>
  </si>
  <si>
    <t>BERTR</t>
  </si>
  <si>
    <t>BERTRIC</t>
  </si>
  <si>
    <t>MOTT5</t>
  </si>
  <si>
    <t>MOTTE (LA)</t>
  </si>
  <si>
    <t>CASTO</t>
  </si>
  <si>
    <t>CASTOR</t>
  </si>
  <si>
    <t>(S.I.C.A.E. A ROISEL)</t>
  </si>
  <si>
    <t>MTMEL</t>
  </si>
  <si>
    <t>MONTMELIAN</t>
  </si>
  <si>
    <t>EPIER</t>
  </si>
  <si>
    <t>EPIERRE</t>
  </si>
  <si>
    <t>CALYP</t>
  </si>
  <si>
    <t>CALYPSO</t>
  </si>
  <si>
    <t>ISSAC</t>
  </si>
  <si>
    <t>ALLON</t>
  </si>
  <si>
    <t>ALLONNE</t>
  </si>
  <si>
    <t>CHAMO</t>
  </si>
  <si>
    <t>CHAMONIX</t>
  </si>
  <si>
    <t>T.CH5</t>
  </si>
  <si>
    <t>TRIE-CHATEAU</t>
  </si>
  <si>
    <t>MTENV</t>
  </si>
  <si>
    <t>MONTENVERS</t>
  </si>
  <si>
    <t>(CHEMIN DE FER DU MONTENVERS)</t>
  </si>
  <si>
    <t>RATEA</t>
  </si>
  <si>
    <t>RATEAUX (LES)</t>
  </si>
  <si>
    <t>BZSEU</t>
  </si>
  <si>
    <t>BOURSEUL</t>
  </si>
  <si>
    <t>CPRAD</t>
  </si>
  <si>
    <t>CHAMPRADET</t>
  </si>
  <si>
    <t>MD</t>
  </si>
  <si>
    <t>H.PUI</t>
  </si>
  <si>
    <t>HAYE-DU-PUITS (LA)</t>
  </si>
  <si>
    <t>P.JE5</t>
  </si>
  <si>
    <t>(ESSO S.A.S.)</t>
  </si>
  <si>
    <t>AMFAR</t>
  </si>
  <si>
    <t>AMFARD</t>
  </si>
  <si>
    <t>COGENERATION ENEVIA PORT JEROME</t>
  </si>
  <si>
    <t>MEYRA</t>
  </si>
  <si>
    <t>MEYRARGUES</t>
  </si>
  <si>
    <t>VARET</t>
  </si>
  <si>
    <t>VARETS</t>
  </si>
  <si>
    <t>RADIC</t>
  </si>
  <si>
    <t>RADICATEL</t>
  </si>
  <si>
    <t>SANDO</t>
  </si>
  <si>
    <t>SANDOUVILLE</t>
  </si>
  <si>
    <t>(EDF ET CIMENTS LAFARGE)</t>
  </si>
  <si>
    <t>CAMIL</t>
  </si>
  <si>
    <t>CAMILLE (EX-CHANTIERS DE PENLY)</t>
  </si>
  <si>
    <t>BLEVI</t>
  </si>
  <si>
    <t>BLEVILLE</t>
  </si>
  <si>
    <t>CLEON</t>
  </si>
  <si>
    <t>R.LES</t>
  </si>
  <si>
    <t>ROUEN-LESSARD</t>
  </si>
  <si>
    <t>MANOI</t>
  </si>
  <si>
    <t>MANOIR (LE)</t>
  </si>
  <si>
    <t>CAUMO</t>
  </si>
  <si>
    <t>V.REU</t>
  </si>
  <si>
    <t>VAL-DE-REUIL</t>
  </si>
  <si>
    <t>CANAL</t>
  </si>
  <si>
    <t>(CRD TOTAL A GONFREVILLE)</t>
  </si>
  <si>
    <t>MTELI</t>
  </si>
  <si>
    <t>MONTELIMAR</t>
  </si>
  <si>
    <t>SALLE</t>
  </si>
  <si>
    <t>SALLES(-SOUS-BOIS)</t>
  </si>
  <si>
    <t>(PIPE-LINE SUD-EUROPEEN NO 2A)</t>
  </si>
  <si>
    <t>AVRAN</t>
  </si>
  <si>
    <t>AVRANCHES</t>
  </si>
  <si>
    <t>EPINE</t>
  </si>
  <si>
    <t>EPINETTE</t>
  </si>
  <si>
    <t>MOUR5</t>
  </si>
  <si>
    <t>MOURETTES (LES)</t>
  </si>
  <si>
    <t>VANNE</t>
  </si>
  <si>
    <t>VANNES</t>
  </si>
  <si>
    <t>GERBA</t>
  </si>
  <si>
    <t>GERBAUD</t>
  </si>
  <si>
    <t>(RHONE POULENC FIBRES A VALENCE)</t>
  </si>
  <si>
    <t>SSLAC</t>
  </si>
  <si>
    <t>STE-HELENE-DU-LAC</t>
  </si>
  <si>
    <t>VEN.P</t>
  </si>
  <si>
    <t>VENTHON-POSTE</t>
  </si>
  <si>
    <t>GIROT</t>
  </si>
  <si>
    <t>GIROTTE (LA)</t>
  </si>
  <si>
    <t>PERR5</t>
  </si>
  <si>
    <t>PERRIERE (LA)</t>
  </si>
  <si>
    <t>(SAVOISIENNE DE PROD.ELEC.AUTONOMES)</t>
  </si>
  <si>
    <t>RENAI</t>
  </si>
  <si>
    <t>RENAIRES</t>
  </si>
  <si>
    <t>SSCAT</t>
  </si>
  <si>
    <t>ST-DENIS-CATUS</t>
  </si>
  <si>
    <t>CHAV5</t>
  </si>
  <si>
    <t>CHAVAGNES</t>
  </si>
  <si>
    <t>PREMY</t>
  </si>
  <si>
    <t>CASCA</t>
  </si>
  <si>
    <t>CASCADEC</t>
  </si>
  <si>
    <t>(PAPETERIES BOLLORE A SCAER)</t>
  </si>
  <si>
    <t>NEUF5</t>
  </si>
  <si>
    <t>NEUFCHATEL</t>
  </si>
  <si>
    <t>LUXEY</t>
  </si>
  <si>
    <t>SSELB</t>
  </si>
  <si>
    <t>ST-AUBIN-LES-ELBEUF</t>
  </si>
  <si>
    <t>(RHONE-POULENC)</t>
  </si>
  <si>
    <t>SSLAU</t>
  </si>
  <si>
    <t>ST-LAURENT</t>
  </si>
  <si>
    <t>DARNE</t>
  </si>
  <si>
    <t>DARNEY</t>
  </si>
  <si>
    <t>B.BAI</t>
  </si>
  <si>
    <t>BAINS-LES-BAINS</t>
  </si>
  <si>
    <t>THURI</t>
  </si>
  <si>
    <t>THURIES</t>
  </si>
  <si>
    <t>B.MAI</t>
  </si>
  <si>
    <t>BELLE-DE-MAI</t>
  </si>
  <si>
    <t>HAGU5</t>
  </si>
  <si>
    <t>HAGUENAU</t>
  </si>
  <si>
    <t>BRUNE</t>
  </si>
  <si>
    <t>BRUNET</t>
  </si>
  <si>
    <t>V.POR</t>
  </si>
  <si>
    <t>VIEUX-PORT</t>
  </si>
  <si>
    <t>RANCE</t>
  </si>
  <si>
    <t>CAJAR</t>
  </si>
  <si>
    <t>CAJARC</t>
  </si>
  <si>
    <t>CZTHE</t>
  </si>
  <si>
    <t>COURTHEZON</t>
  </si>
  <si>
    <t>(STATION DE COMPRESSION GDF)</t>
  </si>
  <si>
    <t>INGWI</t>
  </si>
  <si>
    <t>INGWILLER</t>
  </si>
  <si>
    <t xml:space="preserve">ROYE </t>
  </si>
  <si>
    <t>ROYE</t>
  </si>
  <si>
    <t>MTVIC</t>
  </si>
  <si>
    <t>MONTVICQ</t>
  </si>
  <si>
    <t>C.AYG</t>
  </si>
  <si>
    <t>CHAMP-DE-L AYGUES</t>
  </si>
  <si>
    <t>PEREL</t>
  </si>
  <si>
    <t>PERELLE</t>
  </si>
  <si>
    <t>BEZON</t>
  </si>
  <si>
    <t>SSHUB</t>
  </si>
  <si>
    <t>ST-HUBERT</t>
  </si>
  <si>
    <t>(E.D.F. ET C.S.R. ET SOLLAC)</t>
  </si>
  <si>
    <t>SSYMO</t>
  </si>
  <si>
    <t>ST-VIGOR-D'YMONVILLE</t>
  </si>
  <si>
    <t>URSU5</t>
  </si>
  <si>
    <t>URSULE</t>
  </si>
  <si>
    <t>SSDOU</t>
  </si>
  <si>
    <t>ST-DOULCHARD</t>
  </si>
  <si>
    <t>MUSSA</t>
  </si>
  <si>
    <t>MUSSAY</t>
  </si>
  <si>
    <t>SSPUY</t>
  </si>
  <si>
    <t>ST GERMAIN DU PUY</t>
  </si>
  <si>
    <t xml:space="preserve">DUN  </t>
  </si>
  <si>
    <t>DUN</t>
  </si>
  <si>
    <t>(-SUR-AURON)</t>
  </si>
  <si>
    <t>VERDI</t>
  </si>
  <si>
    <t>VERDIN</t>
  </si>
  <si>
    <t>CHERR</t>
  </si>
  <si>
    <t>CHERRE</t>
  </si>
  <si>
    <t>(GAZ DE FRANCE)</t>
  </si>
  <si>
    <t>AULN5</t>
  </si>
  <si>
    <t>AULNAY</t>
  </si>
  <si>
    <t>MEZIN</t>
  </si>
  <si>
    <t>MTALI</t>
  </si>
  <si>
    <t>MONTALIEU</t>
  </si>
  <si>
    <t>CREYS</t>
  </si>
  <si>
    <t>CARVI</t>
  </si>
  <si>
    <t>CARVIN</t>
  </si>
  <si>
    <t>BXCO5</t>
  </si>
  <si>
    <t>BEAUCOURSIERE (LA)</t>
  </si>
  <si>
    <t>BARLI</t>
  </si>
  <si>
    <t>BARLIN</t>
  </si>
  <si>
    <t>CREMA</t>
  </si>
  <si>
    <t>CREMADES</t>
  </si>
  <si>
    <t>ETINC</t>
  </si>
  <si>
    <t>ETINCHELLE</t>
  </si>
  <si>
    <t>ETAN5</t>
  </si>
  <si>
    <t>ETANG (L)</t>
  </si>
  <si>
    <t>(VERNEUIL)</t>
  </si>
  <si>
    <t>1MTER</t>
  </si>
  <si>
    <t>MONTEREAU /CHESNOY 5KV</t>
  </si>
  <si>
    <t>MARG5</t>
  </si>
  <si>
    <t>MARGATS</t>
  </si>
  <si>
    <t>B.CH6</t>
  </si>
  <si>
    <t>BOISSY LE CHATEL</t>
  </si>
  <si>
    <t>(ARJOWIGGINS)</t>
  </si>
  <si>
    <t>CXCON</t>
  </si>
  <si>
    <t>CHAUCONIN</t>
  </si>
  <si>
    <t>COULO</t>
  </si>
  <si>
    <t>COULOMMIERS</t>
  </si>
  <si>
    <t>F.JOU</t>
  </si>
  <si>
    <t>FERTE-SOUS-JOUARRE (LA)</t>
  </si>
  <si>
    <t>NEMOU</t>
  </si>
  <si>
    <t>NEMOURS</t>
  </si>
  <si>
    <t>PENC5</t>
  </si>
  <si>
    <t>PENCHARD</t>
  </si>
  <si>
    <t>(TGV EST)</t>
  </si>
  <si>
    <t>MTER5</t>
  </si>
  <si>
    <t>DOMEN</t>
  </si>
  <si>
    <t>DOMENE</t>
  </si>
  <si>
    <t>M.MOR</t>
  </si>
  <si>
    <t>CROI6</t>
  </si>
  <si>
    <t>CROISIERE</t>
  </si>
  <si>
    <t>HELEN</t>
  </si>
  <si>
    <t>HELENIERE</t>
  </si>
  <si>
    <t>(S.N.P.E)</t>
  </si>
  <si>
    <t xml:space="preserve">OZ   </t>
  </si>
  <si>
    <t>OZ</t>
  </si>
  <si>
    <t>VITRE</t>
  </si>
  <si>
    <t>PALUD</t>
  </si>
  <si>
    <t>PALUD (LA)</t>
  </si>
  <si>
    <t>V.ALL</t>
  </si>
  <si>
    <t>VARENNES-SUR-ALLIER</t>
  </si>
  <si>
    <t>AUZAN</t>
  </si>
  <si>
    <t>AUZANCES</t>
  </si>
  <si>
    <t>AISER</t>
  </si>
  <si>
    <t>AISEREY</t>
  </si>
  <si>
    <t>MTIGN</t>
  </si>
  <si>
    <t>MONTIGNAC</t>
  </si>
  <si>
    <t>C.ROU</t>
  </si>
  <si>
    <t>CROIX-ROUSSE</t>
  </si>
  <si>
    <t>AVIG6</t>
  </si>
  <si>
    <t>(C.N.R)</t>
  </si>
  <si>
    <t>SSCEC</t>
  </si>
  <si>
    <t>STE CECILE LES VIGNES</t>
  </si>
  <si>
    <t>V.JUH</t>
  </si>
  <si>
    <t>VILLAINES-LA-JUHEL</t>
  </si>
  <si>
    <t>KEMBS</t>
  </si>
  <si>
    <t>POLLI</t>
  </si>
  <si>
    <t>POLLIAT</t>
  </si>
  <si>
    <t>MERMO</t>
  </si>
  <si>
    <t>MERMOZ</t>
  </si>
  <si>
    <t>SIERE</t>
  </si>
  <si>
    <t>SIERENTZ</t>
  </si>
  <si>
    <t>CAUSS</t>
  </si>
  <si>
    <t>CAUSSADE</t>
  </si>
  <si>
    <t>LASSA</t>
  </si>
  <si>
    <t>LASSAY</t>
  </si>
  <si>
    <t>PODEN</t>
  </si>
  <si>
    <t>PODENSAC</t>
  </si>
  <si>
    <t>PUGET</t>
  </si>
  <si>
    <t>(SUR ARGENS)</t>
  </si>
  <si>
    <t>M.NIC</t>
  </si>
  <si>
    <t>MESNIL-SAINT-NICAISE</t>
  </si>
  <si>
    <t>CLIENT KOGEBAN</t>
  </si>
  <si>
    <t>GRANZ</t>
  </si>
  <si>
    <t>GRANZAY</t>
  </si>
  <si>
    <t xml:space="preserve">BLYE </t>
  </si>
  <si>
    <t>BLYE</t>
  </si>
  <si>
    <t>ARBRE</t>
  </si>
  <si>
    <t>ARBRESLE (L )</t>
  </si>
  <si>
    <t>SSCUB</t>
  </si>
  <si>
    <t>ST-ANDRE-DE-CUBZAC</t>
  </si>
  <si>
    <t>BRIAR</t>
  </si>
  <si>
    <t>BRIARE</t>
  </si>
  <si>
    <t>DORDI</t>
  </si>
  <si>
    <t>DORDIVES</t>
  </si>
  <si>
    <t>MARCK</t>
  </si>
  <si>
    <t>MARCKOLSHEIM</t>
  </si>
  <si>
    <t>BRUNN</t>
  </si>
  <si>
    <t>BRUNNENWASSER</t>
  </si>
  <si>
    <t>(J.B.L.)</t>
  </si>
  <si>
    <t>BATZE</t>
  </si>
  <si>
    <t>BATZENDORF</t>
  </si>
  <si>
    <t>MALES</t>
  </si>
  <si>
    <t>MALESHERBES</t>
  </si>
  <si>
    <t>SERMA</t>
  </si>
  <si>
    <t>SERMAISES</t>
  </si>
  <si>
    <t>MONDR</t>
  </si>
  <si>
    <t>MONDRAGON</t>
  </si>
  <si>
    <t>MTPEL</t>
  </si>
  <si>
    <t>MONTPELLIER</t>
  </si>
  <si>
    <t>S.UNI</t>
  </si>
  <si>
    <t>SARRE-UNION</t>
  </si>
  <si>
    <t>CZTEN</t>
  </si>
  <si>
    <t>COURTENAY</t>
  </si>
  <si>
    <t>CADER</t>
  </si>
  <si>
    <t>CADEROUSSE</t>
  </si>
  <si>
    <t>(CNR)</t>
  </si>
  <si>
    <t>HERI5</t>
  </si>
  <si>
    <t>HERICOURT</t>
  </si>
  <si>
    <t>BUZEN</t>
  </si>
  <si>
    <t>BUZENVAL</t>
  </si>
  <si>
    <t>LIART</t>
  </si>
  <si>
    <t>M.TER</t>
  </si>
  <si>
    <t>MONT DE TERRE</t>
  </si>
  <si>
    <t>(DALKIA)</t>
  </si>
  <si>
    <t>TONNE</t>
  </si>
  <si>
    <t>TONNERRE</t>
  </si>
  <si>
    <t>RATIE</t>
  </si>
  <si>
    <t>RATIER</t>
  </si>
  <si>
    <t>(TOTAL PETROCHEMICALS)</t>
  </si>
  <si>
    <t>NUITS</t>
  </si>
  <si>
    <t>NUITS (-SOUS-RAVIERES)</t>
  </si>
  <si>
    <t>ESCAR</t>
  </si>
  <si>
    <t>ESCARELLE (L )</t>
  </si>
  <si>
    <t>RUBLO</t>
  </si>
  <si>
    <t>RUBLOTS (LES)</t>
  </si>
  <si>
    <t xml:space="preserve">VAL  </t>
  </si>
  <si>
    <t>LE VAL</t>
  </si>
  <si>
    <t>DEGA5</t>
  </si>
  <si>
    <t>DEGAGNAC</t>
  </si>
  <si>
    <t>SEMEZ</t>
  </si>
  <si>
    <t>SEMEZIES</t>
  </si>
  <si>
    <t>SSGIL</t>
  </si>
  <si>
    <t>ST-GILLES</t>
  </si>
  <si>
    <t>OLONN</t>
  </si>
  <si>
    <t>OLONNE</t>
  </si>
  <si>
    <t>SSMO5</t>
  </si>
  <si>
    <t>ST-PIERRE-MONTLIMART</t>
  </si>
  <si>
    <t>R.GI5</t>
  </si>
  <si>
    <t>A.LI6</t>
  </si>
  <si>
    <t>(A GRANDE SYNTHE)</t>
  </si>
  <si>
    <t>DEGAG</t>
  </si>
  <si>
    <t>VALI5</t>
  </si>
  <si>
    <t>(PIPE-LINE MEDITERRANEE-RHONE)</t>
  </si>
  <si>
    <t>PLAN6</t>
  </si>
  <si>
    <t>PLANCOET</t>
  </si>
  <si>
    <t>FENOU</t>
  </si>
  <si>
    <t>FENOUILLERE</t>
  </si>
  <si>
    <t>(PIPE-LINE SUD-EUROPEEN NO 1)</t>
  </si>
  <si>
    <t>T.CRA</t>
  </si>
  <si>
    <t>TERMINAL DE LA CRAU</t>
  </si>
  <si>
    <t>BROUZ</t>
  </si>
  <si>
    <t>BROUZEN</t>
  </si>
  <si>
    <t>PERRE</t>
  </si>
  <si>
    <t>PERRET</t>
  </si>
  <si>
    <t>DOUDR</t>
  </si>
  <si>
    <t>DOUDRAC</t>
  </si>
  <si>
    <t xml:space="preserve">VNOL </t>
  </si>
  <si>
    <t>VIGNOL</t>
  </si>
  <si>
    <t>LICAU</t>
  </si>
  <si>
    <t>LICAUGAS</t>
  </si>
  <si>
    <t>COSNE</t>
  </si>
  <si>
    <t>CLAME</t>
  </si>
  <si>
    <t>CLAMECY</t>
  </si>
  <si>
    <t>RAYNA</t>
  </si>
  <si>
    <t>RAYNAUDS (LES)</t>
  </si>
  <si>
    <t>(RHONE-POULENC NUTRITION ANIMALE)</t>
  </si>
  <si>
    <t>CHANC</t>
  </si>
  <si>
    <t>CHANCIA</t>
  </si>
  <si>
    <t>HOUDE</t>
  </si>
  <si>
    <t>HOUDELAINCOURT</t>
  </si>
  <si>
    <t>CANCO</t>
  </si>
  <si>
    <t>CANCON</t>
  </si>
  <si>
    <t>ARGE6</t>
  </si>
  <si>
    <t>ARGENTEUIL</t>
  </si>
  <si>
    <t>NEUVY</t>
  </si>
  <si>
    <t>COMPA</t>
  </si>
  <si>
    <t>COMPAS (LES)</t>
  </si>
  <si>
    <t>(BAYER A LILLEBONNE)</t>
  </si>
  <si>
    <t>LAURE</t>
  </si>
  <si>
    <t>ROGE5</t>
  </si>
  <si>
    <t>ROGERVILLE</t>
  </si>
  <si>
    <t>PORCH</t>
  </si>
  <si>
    <t>PORCHEVILLE</t>
  </si>
  <si>
    <t>NAOUT</t>
  </si>
  <si>
    <t>NAOUTOT</t>
  </si>
  <si>
    <t>PENNE</t>
  </si>
  <si>
    <t>PENNE (LA)</t>
  </si>
  <si>
    <t xml:space="preserve">MEDE </t>
  </si>
  <si>
    <t>LA MEDE (EDF-CRD)</t>
  </si>
  <si>
    <t>CORME</t>
  </si>
  <si>
    <t>CORMEILLES</t>
  </si>
  <si>
    <t>CORDO</t>
  </si>
  <si>
    <t>CORDONNIER</t>
  </si>
  <si>
    <t>SONOP</t>
  </si>
  <si>
    <t>SONOPA</t>
  </si>
  <si>
    <t>(SHELL A PETIT COURONNE)</t>
  </si>
  <si>
    <t>SSCHA</t>
  </si>
  <si>
    <t>ST-CHAMAS</t>
  </si>
  <si>
    <t>GAVOT</t>
  </si>
  <si>
    <t>GAVOTTE (LA)</t>
  </si>
  <si>
    <t>FLORY</t>
  </si>
  <si>
    <t>(SHELL CHIMIE A AUBETTE)</t>
  </si>
  <si>
    <t>COUCH</t>
  </si>
  <si>
    <t>COUCHEY</t>
  </si>
  <si>
    <t>ETANG</t>
  </si>
  <si>
    <t>ETANG (L )</t>
  </si>
  <si>
    <t>CABEL</t>
  </si>
  <si>
    <t>CABELLES</t>
  </si>
  <si>
    <t>(CABOT FRANCE)</t>
  </si>
  <si>
    <t>MRGUE</t>
  </si>
  <si>
    <t>MARTIGUES</t>
  </si>
  <si>
    <t>P.BOU</t>
  </si>
  <si>
    <t>PORT-DE-BOUC</t>
  </si>
  <si>
    <t>TALUS</t>
  </si>
  <si>
    <t>TALUS (LES)</t>
  </si>
  <si>
    <t>COULI</t>
  </si>
  <si>
    <t>COULINIERE (LA)</t>
  </si>
  <si>
    <t>SSSIX</t>
  </si>
  <si>
    <t>ST-JEAN-DE-SIXT</t>
  </si>
  <si>
    <t>(REGIE DE THONES)</t>
  </si>
  <si>
    <t>LAND6</t>
  </si>
  <si>
    <t>LANDE (LA)</t>
  </si>
  <si>
    <t>VLARO</t>
  </si>
  <si>
    <t>VILLARODIN</t>
  </si>
  <si>
    <t>P.SE5</t>
  </si>
  <si>
    <t>PRE-SEIGNEURS</t>
  </si>
  <si>
    <t>LEVRO</t>
  </si>
  <si>
    <t>LEVROUX</t>
  </si>
  <si>
    <t>BOULI</t>
  </si>
  <si>
    <t>BOULIEU</t>
  </si>
  <si>
    <t>HENDA</t>
  </si>
  <si>
    <t>HENDAYE</t>
  </si>
  <si>
    <t>VERN9</t>
  </si>
  <si>
    <t>VERNOSC</t>
  </si>
  <si>
    <t>CORM5</t>
  </si>
  <si>
    <t>CORMELAI</t>
  </si>
  <si>
    <t>SEIGN</t>
  </si>
  <si>
    <t>SEIGNY</t>
  </si>
  <si>
    <t>PALLI</t>
  </si>
  <si>
    <t>PALLICE (LA)</t>
  </si>
  <si>
    <t>GONTA</t>
  </si>
  <si>
    <t>GONTARD</t>
  </si>
  <si>
    <t xml:space="preserve">THOU </t>
  </si>
  <si>
    <t>LE THOU</t>
  </si>
  <si>
    <t>JUSSA</t>
  </si>
  <si>
    <t>JUSSAC</t>
  </si>
  <si>
    <t>BRAUD</t>
  </si>
  <si>
    <t>GATEL</t>
  </si>
  <si>
    <t>GATELLIER</t>
  </si>
  <si>
    <t>TALIZ</t>
  </si>
  <si>
    <t>TALIZAT</t>
  </si>
  <si>
    <t>VICHY</t>
  </si>
  <si>
    <t>BERAT</t>
  </si>
  <si>
    <t>COUTA</t>
  </si>
  <si>
    <t>COUTANCES</t>
  </si>
  <si>
    <t>BERTH</t>
  </si>
  <si>
    <t>BERTHOLENE</t>
  </si>
  <si>
    <t>CAIRA</t>
  </si>
  <si>
    <t>CAIRANNE</t>
  </si>
  <si>
    <t>SSJUL</t>
  </si>
  <si>
    <t>MONDI</t>
  </si>
  <si>
    <t>MONDION</t>
  </si>
  <si>
    <t>WALDI</t>
  </si>
  <si>
    <t>WALDIGHOFFEN</t>
  </si>
  <si>
    <t>LAVO5</t>
  </si>
  <si>
    <t>LAVOISIER</t>
  </si>
  <si>
    <t>ALERI</t>
  </si>
  <si>
    <t>ALERIE</t>
  </si>
  <si>
    <t>LOUD7</t>
  </si>
  <si>
    <t>LOUDENVIELLE - (ERDF)</t>
  </si>
  <si>
    <t>ESTER</t>
  </si>
  <si>
    <t>ESTERRE</t>
  </si>
  <si>
    <t>FABIA</t>
  </si>
  <si>
    <t>FABIAN</t>
  </si>
  <si>
    <t>MOUL8</t>
  </si>
  <si>
    <t>MOULINEAUX</t>
  </si>
  <si>
    <t xml:space="preserve">LUZ  </t>
  </si>
  <si>
    <t>LUZ</t>
  </si>
  <si>
    <t>AMELO</t>
  </si>
  <si>
    <t>AMELOT</t>
  </si>
  <si>
    <t>(AEROPORT PARIS NORD)</t>
  </si>
  <si>
    <t>ORMES</t>
  </si>
  <si>
    <t>GUCHE</t>
  </si>
  <si>
    <t>GUCHEN</t>
  </si>
  <si>
    <t>G.RON</t>
  </si>
  <si>
    <t>GRAND ROND</t>
  </si>
  <si>
    <t>(ADP ROISSY)</t>
  </si>
  <si>
    <t>F.EST</t>
  </si>
  <si>
    <t>FORT DE L'EST</t>
  </si>
  <si>
    <t>ELANC</t>
  </si>
  <si>
    <t>ELANCOURT</t>
  </si>
  <si>
    <t>BUIRE</t>
  </si>
  <si>
    <t>MTFOR</t>
  </si>
  <si>
    <t>MONTFORT (-L AMAURY)</t>
  </si>
  <si>
    <t>PRRFI</t>
  </si>
  <si>
    <t>(CLIENT)</t>
  </si>
  <si>
    <t>FERRA</t>
  </si>
  <si>
    <t>FERRANDE (LA)</t>
  </si>
  <si>
    <t>CASSE</t>
  </si>
  <si>
    <t>CASSEAUX (LES)</t>
  </si>
  <si>
    <t>RAVEL</t>
  </si>
  <si>
    <t>RAVELLE (LA)</t>
  </si>
  <si>
    <t>SELO5</t>
  </si>
  <si>
    <t>SELONNET (LE)</t>
  </si>
  <si>
    <t>1BUSS</t>
  </si>
  <si>
    <t>BUSSY /VEYTISSOU 15KV</t>
  </si>
  <si>
    <t>V.BLA</t>
  </si>
  <si>
    <t>VILLENEUVE-DE-BLAYE</t>
  </si>
  <si>
    <t>RULHA</t>
  </si>
  <si>
    <t>RULHAT</t>
  </si>
  <si>
    <t>LARGU</t>
  </si>
  <si>
    <t>LARGUE (LE)</t>
  </si>
  <si>
    <t>.IRUN</t>
  </si>
  <si>
    <t>IRUN</t>
  </si>
  <si>
    <t>BRADA</t>
  </si>
  <si>
    <t>BRADASCOU (LE)</t>
  </si>
  <si>
    <t>.ARKA</t>
  </si>
  <si>
    <t>ARKALE</t>
  </si>
  <si>
    <t>CRIMO</t>
  </si>
  <si>
    <t>CRIMOLOIS</t>
  </si>
  <si>
    <t>CBAUD</t>
  </si>
  <si>
    <t>CHAMBAUD</t>
  </si>
  <si>
    <t>REPAS</t>
  </si>
  <si>
    <t>REPASSE (LA)</t>
  </si>
  <si>
    <t>M.LAR</t>
  </si>
  <si>
    <t>MONT-LARRON</t>
  </si>
  <si>
    <t>KUHL5</t>
  </si>
  <si>
    <t>KUHLMANN</t>
  </si>
  <si>
    <t>(STE UGINE KUHLMANN A PAIMBOEUF)</t>
  </si>
  <si>
    <t>GABIO</t>
  </si>
  <si>
    <t>GABION</t>
  </si>
  <si>
    <t>C.VIL</t>
  </si>
  <si>
    <t>CAMI-DE-VILANOVA</t>
  </si>
  <si>
    <t>GEN.P</t>
  </si>
  <si>
    <t>GENISSIAT-POSTE</t>
  </si>
  <si>
    <t>BARAG</t>
  </si>
  <si>
    <t>BARAGARRY</t>
  </si>
  <si>
    <t>FRONC</t>
  </si>
  <si>
    <t>FRONCLES</t>
  </si>
  <si>
    <t>CABA5</t>
  </si>
  <si>
    <t>CABANES</t>
  </si>
  <si>
    <t>FITOU</t>
  </si>
  <si>
    <t>ATHEL</t>
  </si>
  <si>
    <t>ATHELIA</t>
  </si>
  <si>
    <t>FLACE</t>
  </si>
  <si>
    <t>CRUEL</t>
  </si>
  <si>
    <t>CRUEL (LE)</t>
  </si>
  <si>
    <t>HELLE</t>
  </si>
  <si>
    <t>HELLEMMES</t>
  </si>
  <si>
    <t>COR.P</t>
  </si>
  <si>
    <t>CORDEMAIS-POSTE</t>
  </si>
  <si>
    <t>RAMB5</t>
  </si>
  <si>
    <t>RAMBOZ</t>
  </si>
  <si>
    <t>MTBOU</t>
  </si>
  <si>
    <t>MONTBOUCONS</t>
  </si>
  <si>
    <t>JOINV</t>
  </si>
  <si>
    <t>JOINVILLE</t>
  </si>
  <si>
    <t>PRRLA</t>
  </si>
  <si>
    <t>PIERRELATTE</t>
  </si>
  <si>
    <t>(COGEMA A PIERRELATTE) (225KV)</t>
  </si>
  <si>
    <t>VELAR</t>
  </si>
  <si>
    <t>VELARS</t>
  </si>
  <si>
    <t>VENAR</t>
  </si>
  <si>
    <t>VENAREY</t>
  </si>
  <si>
    <t>GILLY</t>
  </si>
  <si>
    <t>.VERB</t>
  </si>
  <si>
    <t>VERBOIS</t>
  </si>
  <si>
    <t>LAVE5</t>
  </si>
  <si>
    <t>LAVELINE</t>
  </si>
  <si>
    <t>A.TO5</t>
  </si>
  <si>
    <t>ARSENAL DE TOULON</t>
  </si>
  <si>
    <t>(MARINE NAT.DIR.CONS.ARMES NA.)</t>
  </si>
  <si>
    <t>ESCAI</t>
  </si>
  <si>
    <t>ESCAILLON (L )</t>
  </si>
  <si>
    <t>MTLUC</t>
  </si>
  <si>
    <t>MONTLUCON</t>
  </si>
  <si>
    <t>L.BAL</t>
  </si>
  <si>
    <t>LAU-BALAGNAS</t>
  </si>
  <si>
    <t>PRAG5</t>
  </si>
  <si>
    <t>PRAGNERES</t>
  </si>
  <si>
    <t>ALBER</t>
  </si>
  <si>
    <t>ALBERTVILLE</t>
  </si>
  <si>
    <t>LAZAR</t>
  </si>
  <si>
    <t>LAZARET (LE)</t>
  </si>
  <si>
    <t>(SHELL FRANCAISE A PAUILLAC)</t>
  </si>
  <si>
    <t>PAUIL</t>
  </si>
  <si>
    <t>FAUGA</t>
  </si>
  <si>
    <t>(O.N.E.R.A.)</t>
  </si>
  <si>
    <t>CAZAR</t>
  </si>
  <si>
    <t>CAZARIL</t>
  </si>
  <si>
    <t>MURET</t>
  </si>
  <si>
    <t>BORIE</t>
  </si>
  <si>
    <t>BORIETTE (LA)</t>
  </si>
  <si>
    <t>CONRA</t>
  </si>
  <si>
    <t>CONRAIE (LA)</t>
  </si>
  <si>
    <t>SSFOY</t>
  </si>
  <si>
    <t>STE-FOY(-LA-GRANDE)</t>
  </si>
  <si>
    <t>P.MON</t>
  </si>
  <si>
    <t>PARAY-LE-MONIAL</t>
  </si>
  <si>
    <t>CONST</t>
  </si>
  <si>
    <t>CONSTANTIN</t>
  </si>
  <si>
    <t>LANEU</t>
  </si>
  <si>
    <t>LANEUVEVILLE</t>
  </si>
  <si>
    <t>CPIGN</t>
  </si>
  <si>
    <t>CHAMPIGNEULLES</t>
  </si>
  <si>
    <t>SALON</t>
  </si>
  <si>
    <t>GUEBW</t>
  </si>
  <si>
    <t>GUEBWILLER</t>
  </si>
  <si>
    <t xml:space="preserve">PUSY </t>
  </si>
  <si>
    <t>PUSY</t>
  </si>
  <si>
    <t>G.COU</t>
  </si>
  <si>
    <t>GRAND-COURONNE</t>
  </si>
  <si>
    <t>DORNA</t>
  </si>
  <si>
    <t>DORNACH</t>
  </si>
  <si>
    <t>BETHO</t>
  </si>
  <si>
    <t>BETHONCOURT</t>
  </si>
  <si>
    <t>MARIT</t>
  </si>
  <si>
    <t>MARITIME</t>
  </si>
  <si>
    <t>(SAIPOL)</t>
  </si>
  <si>
    <t>TRANS</t>
  </si>
  <si>
    <t>ROMAI</t>
  </si>
  <si>
    <t>ROMAINVILLE</t>
  </si>
  <si>
    <t>CARLA</t>
  </si>
  <si>
    <t>TERRI</t>
  </si>
  <si>
    <t>TERRIER</t>
  </si>
  <si>
    <t>SSGRA</t>
  </si>
  <si>
    <t>ST-GRAVE</t>
  </si>
  <si>
    <t>GOURJ</t>
  </si>
  <si>
    <t>GOURJADE</t>
  </si>
  <si>
    <t>MAZAM</t>
  </si>
  <si>
    <t>MAZAMET</t>
  </si>
  <si>
    <t>LUZI2</t>
  </si>
  <si>
    <t>LUZIERES II</t>
  </si>
  <si>
    <t>VALES</t>
  </si>
  <si>
    <t>VALESCOURT</t>
  </si>
  <si>
    <t>FLEU5</t>
  </si>
  <si>
    <t>FLEURANCE</t>
  </si>
  <si>
    <t>COIG5</t>
  </si>
  <si>
    <t>COIGNIERES</t>
  </si>
  <si>
    <t>ALLAI</t>
  </si>
  <si>
    <t>ALLAIRE</t>
  </si>
  <si>
    <t>PLOER</t>
  </si>
  <si>
    <t>PLOERMEL</t>
  </si>
  <si>
    <t>LACAB</t>
  </si>
  <si>
    <t>LACABAREDE</t>
  </si>
  <si>
    <t>BERRI</t>
  </si>
  <si>
    <t>BERRIEN</t>
  </si>
  <si>
    <t>(STE DES KAOLINS DU FINISTERE)</t>
  </si>
  <si>
    <t>QUEST</t>
  </si>
  <si>
    <t>QUESTEMBERT</t>
  </si>
  <si>
    <t>ROCH7</t>
  </si>
  <si>
    <t>ROCHEFOUCAULD (LA)</t>
  </si>
  <si>
    <t>LOUBE</t>
  </si>
  <si>
    <t>LOUBERT</t>
  </si>
  <si>
    <t>MALE5</t>
  </si>
  <si>
    <t>MALESTROIT</t>
  </si>
  <si>
    <t>QUIM5</t>
  </si>
  <si>
    <t>QUIMPERLE</t>
  </si>
  <si>
    <t>1NEPE</t>
  </si>
  <si>
    <t>NEPES 20KV</t>
  </si>
  <si>
    <t>BEDA5</t>
  </si>
  <si>
    <t>BEDARRIDES</t>
  </si>
  <si>
    <t>AMBE6</t>
  </si>
  <si>
    <t>AMBES</t>
  </si>
  <si>
    <t>(TERMINAL PETROLIER )</t>
  </si>
  <si>
    <t>DOMFR</t>
  </si>
  <si>
    <t>DOMFRONT</t>
  </si>
  <si>
    <t>CUSTI</t>
  </si>
  <si>
    <t>CUSTINE</t>
  </si>
  <si>
    <t>AUBRI</t>
  </si>
  <si>
    <t>AUBRIVES</t>
  </si>
  <si>
    <t>ARRIO</t>
  </si>
  <si>
    <t>ARRIOSSE</t>
  </si>
  <si>
    <t>ARBOI</t>
  </si>
  <si>
    <t>ARBOIS</t>
  </si>
  <si>
    <t>MUREM</t>
  </si>
  <si>
    <t>MUREMONT</t>
  </si>
  <si>
    <t xml:space="preserve">NAY  </t>
  </si>
  <si>
    <t>NAY</t>
  </si>
  <si>
    <t xml:space="preserve">VIRE </t>
  </si>
  <si>
    <t>VIRE</t>
  </si>
  <si>
    <t>CUPER</t>
  </si>
  <si>
    <t>CUPERLY</t>
  </si>
  <si>
    <t>WESTH</t>
  </si>
  <si>
    <t>WESTHOUCK</t>
  </si>
  <si>
    <t>(COPENOR G.I.E.)</t>
  </si>
  <si>
    <t>LONCA</t>
  </si>
  <si>
    <t>LONCAT</t>
  </si>
  <si>
    <t>SOSPE</t>
  </si>
  <si>
    <t>SOSPEL</t>
  </si>
  <si>
    <t>CLOCH</t>
  </si>
  <si>
    <t>CLOCHETTE (LA)</t>
  </si>
  <si>
    <t>LAMB5</t>
  </si>
  <si>
    <t>LAMBESC</t>
  </si>
  <si>
    <t>SOLLI</t>
  </si>
  <si>
    <t>SOLLIES</t>
  </si>
  <si>
    <t>CAVAL</t>
  </si>
  <si>
    <t>CAVALAIRE</t>
  </si>
  <si>
    <t>LAVAN</t>
  </si>
  <si>
    <t>LAVANDOU (LE)</t>
  </si>
  <si>
    <t>SSTRO</t>
  </si>
  <si>
    <t>ST-TROPEZ</t>
  </si>
  <si>
    <t>SSMA7</t>
  </si>
  <si>
    <t>STE-MAXIME</t>
  </si>
  <si>
    <t>MORA6</t>
  </si>
  <si>
    <t>MORANDIE (LA)</t>
  </si>
  <si>
    <t>SEZAN</t>
  </si>
  <si>
    <t>SEZANNE</t>
  </si>
  <si>
    <t>T.IND</t>
  </si>
  <si>
    <t>TROYES-INDUSTRIE</t>
  </si>
  <si>
    <t>SOING</t>
  </si>
  <si>
    <t>SOINGS</t>
  </si>
  <si>
    <t>O.CHA</t>
  </si>
  <si>
    <t>ONET-LE-CHATEAU</t>
  </si>
  <si>
    <t>CHEME</t>
  </si>
  <si>
    <t>CHEMERY</t>
  </si>
  <si>
    <t>GOURA</t>
  </si>
  <si>
    <t>GOURAY (LE)</t>
  </si>
  <si>
    <t>P.HA5</t>
  </si>
  <si>
    <t>PLAINE HAUTE</t>
  </si>
  <si>
    <t>ROPHE</t>
  </si>
  <si>
    <t>ROPHEMEL</t>
  </si>
  <si>
    <t>REVEN</t>
  </si>
  <si>
    <t>REVENTIN</t>
  </si>
  <si>
    <t>POUAN</t>
  </si>
  <si>
    <t>POUANCE</t>
  </si>
  <si>
    <t>G.GRE</t>
  </si>
  <si>
    <t>GRAND-GRES</t>
  </si>
  <si>
    <t>P.HER</t>
  </si>
  <si>
    <t>PRE-DES-HERBES</t>
  </si>
  <si>
    <t>(CEGEDUR PECHINEY A VOREPPE)</t>
  </si>
  <si>
    <t>B.CO5</t>
  </si>
  <si>
    <t>BRAILLY-CORNEHOTTE (CLIENT)</t>
  </si>
  <si>
    <t>(SEPE LE NOUVION)</t>
  </si>
  <si>
    <t>SOUIL</t>
  </si>
  <si>
    <t>SOUILLAC</t>
  </si>
  <si>
    <t>LUBER</t>
  </si>
  <si>
    <t>LUBERSAC</t>
  </si>
  <si>
    <t>MARCH</t>
  </si>
  <si>
    <t>MARCHAIS</t>
  </si>
  <si>
    <t xml:space="preserve">OIRY </t>
  </si>
  <si>
    <t>OIRY</t>
  </si>
  <si>
    <t>SSAM5</t>
  </si>
  <si>
    <t>COQU5</t>
  </si>
  <si>
    <t>COQUIBUS</t>
  </si>
  <si>
    <t>ARPAJ</t>
  </si>
  <si>
    <t>ARPAJON</t>
  </si>
  <si>
    <t>1P.RE</t>
  </si>
  <si>
    <t>PUIG-REDON /TECH 26KV</t>
  </si>
  <si>
    <t>TUCQU</t>
  </si>
  <si>
    <t>TUCQUEGNIEUX</t>
  </si>
  <si>
    <t>G.CHE</t>
  </si>
  <si>
    <t>GRAND-CHENE</t>
  </si>
  <si>
    <t>BIRON</t>
  </si>
  <si>
    <t>CLUSE</t>
  </si>
  <si>
    <t>CLUSES</t>
  </si>
  <si>
    <t>IRSID</t>
  </si>
  <si>
    <t>(A MAIZIERES)</t>
  </si>
  <si>
    <t xml:space="preserve">FTOY </t>
  </si>
  <si>
    <t>FONTOY</t>
  </si>
  <si>
    <t>MOND5</t>
  </si>
  <si>
    <t>MONDELANGE</t>
  </si>
  <si>
    <t>H.JAC</t>
  </si>
  <si>
    <t>HAYANGE-ST-JACQUES</t>
  </si>
  <si>
    <t>(SACILOR)</t>
  </si>
  <si>
    <t>.RIDD</t>
  </si>
  <si>
    <t>RIDDES</t>
  </si>
  <si>
    <t>MEZE5</t>
  </si>
  <si>
    <t>MEZEROLLES</t>
  </si>
  <si>
    <t>MALAD</t>
  </si>
  <si>
    <t>MALADIERE (LA)</t>
  </si>
  <si>
    <t>MASSA</t>
  </si>
  <si>
    <t>MASSANE</t>
  </si>
  <si>
    <t>RHOVY</t>
  </si>
  <si>
    <t>RHOVYL</t>
  </si>
  <si>
    <t>(RHONE POULENC RHOVYL)</t>
  </si>
  <si>
    <t xml:space="preserve">VOID </t>
  </si>
  <si>
    <t>VOID</t>
  </si>
  <si>
    <t>CPVER</t>
  </si>
  <si>
    <t>CHAMPVERT</t>
  </si>
  <si>
    <t>WADON</t>
  </si>
  <si>
    <t>WADONVILLE</t>
  </si>
  <si>
    <t>C.CHI</t>
  </si>
  <si>
    <t>CHATEAU-CHINON</t>
  </si>
  <si>
    <t>LEROU</t>
  </si>
  <si>
    <t>LEROUVILLE</t>
  </si>
  <si>
    <t>COMM6</t>
  </si>
  <si>
    <t>COMMERCY</t>
  </si>
  <si>
    <t>(TREFILERIES.ATELIERS ET TREFILUNION)</t>
  </si>
  <si>
    <t>B.DUC</t>
  </si>
  <si>
    <t>BAR-LE-DUC</t>
  </si>
  <si>
    <t>ETAI5</t>
  </si>
  <si>
    <t>ETAIN</t>
  </si>
  <si>
    <t>SSMIH</t>
  </si>
  <si>
    <t>ST-MIHIEL</t>
  </si>
  <si>
    <t>BXZEE</t>
  </si>
  <si>
    <t>BEAUZEE</t>
  </si>
  <si>
    <t>SSVER</t>
  </si>
  <si>
    <t>ST-VERAN</t>
  </si>
  <si>
    <t>1AMBE</t>
  </si>
  <si>
    <t>AMBES /MARQUIS</t>
  </si>
  <si>
    <t>TAVA5</t>
  </si>
  <si>
    <t>ESTR6</t>
  </si>
  <si>
    <t>ESTREUX</t>
  </si>
  <si>
    <t>(TOYOTA)</t>
  </si>
  <si>
    <t>V.BEN</t>
  </si>
  <si>
    <t>VAL-BENEYTE</t>
  </si>
  <si>
    <t>LESTI</t>
  </si>
  <si>
    <t>LESTIOU</t>
  </si>
  <si>
    <t>LOUHA</t>
  </si>
  <si>
    <t>LOUHANS</t>
  </si>
  <si>
    <t>LOISI</t>
  </si>
  <si>
    <t>LOISIVIERE</t>
  </si>
  <si>
    <t>TENAY</t>
  </si>
  <si>
    <t>FERR5</t>
  </si>
  <si>
    <t>FERRIERE</t>
  </si>
  <si>
    <t>MTEZ5</t>
  </si>
  <si>
    <t>(POSTE EXTERIEUR)</t>
  </si>
  <si>
    <t>VIRIA</t>
  </si>
  <si>
    <t>VIRIAT</t>
  </si>
  <si>
    <t>COUDR</t>
  </si>
  <si>
    <t>COUDRAIE</t>
  </si>
  <si>
    <t>PAPETERIES S.E.P.T.</t>
  </si>
  <si>
    <t xml:space="preserve">BVUE </t>
  </si>
  <si>
    <t>PRELE</t>
  </si>
  <si>
    <t>PRELES (LES)</t>
  </si>
  <si>
    <t>FRON5</t>
  </si>
  <si>
    <t>FRONTENAUD</t>
  </si>
  <si>
    <t>CIZ5</t>
  </si>
  <si>
    <t>CIZE (CLIENT)</t>
  </si>
  <si>
    <t>(R.F.F.)</t>
  </si>
  <si>
    <t>CHALO</t>
  </si>
  <si>
    <t>GOLIN</t>
  </si>
  <si>
    <t>GOLINHAC</t>
  </si>
  <si>
    <t>SEGRE</t>
  </si>
  <si>
    <t>C.BER</t>
  </si>
  <si>
    <t>CHATEAU-BERNARD</t>
  </si>
  <si>
    <t>(CIE ST-GOBAIN EMBALLAGES)</t>
  </si>
  <si>
    <t>PUYO5</t>
  </si>
  <si>
    <t>PUYOO</t>
  </si>
  <si>
    <t>BAOUS</t>
  </si>
  <si>
    <t>HOSPI</t>
  </si>
  <si>
    <t>HOSPITALET (L )</t>
  </si>
  <si>
    <t>CRONE</t>
  </si>
  <si>
    <t>CRONENBOURG</t>
  </si>
  <si>
    <t>SSLUZ</t>
  </si>
  <si>
    <t>ST-JEAN-DE-LUZ</t>
  </si>
  <si>
    <t>SSVI5</t>
  </si>
  <si>
    <t>ST JEAN LE VIEUX</t>
  </si>
  <si>
    <t>COUFF</t>
  </si>
  <si>
    <t>COUFFRAU</t>
  </si>
  <si>
    <t>GETEU</t>
  </si>
  <si>
    <t>AICIR</t>
  </si>
  <si>
    <t>AICIRITS</t>
  </si>
  <si>
    <t>RUNGI</t>
  </si>
  <si>
    <t>RUNGIS</t>
  </si>
  <si>
    <t>MARZE</t>
  </si>
  <si>
    <t>MARZENS</t>
  </si>
  <si>
    <t>BREV6</t>
  </si>
  <si>
    <t>BREVAL</t>
  </si>
  <si>
    <t>FLAND</t>
  </si>
  <si>
    <t>FLANDRE</t>
  </si>
  <si>
    <t>RUYTI</t>
  </si>
  <si>
    <t>RUYTINGEN (DUNKERQUE LNG)</t>
  </si>
  <si>
    <t>B.CEZ</t>
  </si>
  <si>
    <t>BAGNOLS-SUR-CEZE</t>
  </si>
  <si>
    <t>HERIC</t>
  </si>
  <si>
    <t xml:space="preserve">TAIN </t>
  </si>
  <si>
    <t>TAIN (E.D.F. ET S.N.C.F.)</t>
  </si>
  <si>
    <t>VAUGO</t>
  </si>
  <si>
    <t>VAUGOUIN</t>
  </si>
  <si>
    <t>XEUIL</t>
  </si>
  <si>
    <t>XEUILLEY</t>
  </si>
  <si>
    <t>P.VIL</t>
  </si>
  <si>
    <t>PONT-LA-VILLE</t>
  </si>
  <si>
    <t>OSNES</t>
  </si>
  <si>
    <t>NOUZO</t>
  </si>
  <si>
    <t>NOUZONVILLE</t>
  </si>
  <si>
    <t>CHOO5</t>
  </si>
  <si>
    <t>CHOOZ</t>
  </si>
  <si>
    <t>LUMES</t>
  </si>
  <si>
    <t>CHOO2</t>
  </si>
  <si>
    <t>CHOOZ B</t>
  </si>
  <si>
    <t>MESSE</t>
  </si>
  <si>
    <t>MESSEMPRE</t>
  </si>
  <si>
    <t>(PROFILES ET TUBES DE L EST)</t>
  </si>
  <si>
    <t>PREUS</t>
  </si>
  <si>
    <t>PREUSCHDORF</t>
  </si>
  <si>
    <t xml:space="preserve">RODE </t>
  </si>
  <si>
    <t>LA RODE</t>
  </si>
  <si>
    <t>BREV5</t>
  </si>
  <si>
    <t>BREVILLY</t>
  </si>
  <si>
    <t>(USINOR)</t>
  </si>
  <si>
    <t>PLOUV</t>
  </si>
  <si>
    <t>PLOUVARA</t>
  </si>
  <si>
    <t xml:space="preserve">UZEL </t>
  </si>
  <si>
    <t>UZEL</t>
  </si>
  <si>
    <t>SEVIG</t>
  </si>
  <si>
    <t>SEVIGNAC</t>
  </si>
  <si>
    <t>LOUDE</t>
  </si>
  <si>
    <t>LOUDEAC</t>
  </si>
  <si>
    <t>PLEMY</t>
  </si>
  <si>
    <t>SCAER</t>
  </si>
  <si>
    <t>GEVRE</t>
  </si>
  <si>
    <t>GEVREY</t>
  </si>
  <si>
    <t>.VENA</t>
  </si>
  <si>
    <t>VENAUS</t>
  </si>
  <si>
    <t>SSLEO</t>
  </si>
  <si>
    <t>ST-POL-DE-LEON</t>
  </si>
  <si>
    <t xml:space="preserve">UNET </t>
  </si>
  <si>
    <t>UNET</t>
  </si>
  <si>
    <t>MANCI</t>
  </si>
  <si>
    <t>MANCIOUX</t>
  </si>
  <si>
    <t>TONN5</t>
  </si>
  <si>
    <t>TONNEINS</t>
  </si>
  <si>
    <t>FOULO</t>
  </si>
  <si>
    <t>FOULONVAL</t>
  </si>
  <si>
    <t>SSEVR</t>
  </si>
  <si>
    <t>ST-EVROULT</t>
  </si>
  <si>
    <t>FTAI8</t>
  </si>
  <si>
    <t>(REGIE DE DREUX)</t>
  </si>
  <si>
    <t>BECQU</t>
  </si>
  <si>
    <t>BECQUE</t>
  </si>
  <si>
    <t>THIER</t>
  </si>
  <si>
    <t>H.TOU</t>
  </si>
  <si>
    <t>HAYANGE-TOURNEBRIDE</t>
  </si>
  <si>
    <t>AMNEV</t>
  </si>
  <si>
    <t>AMNEVILLE</t>
  </si>
  <si>
    <t>GANDR</t>
  </si>
  <si>
    <t>GANDRANGE</t>
  </si>
  <si>
    <t>(S.A.C.I.L.O.R.)</t>
  </si>
  <si>
    <t>.AUBA</t>
  </si>
  <si>
    <t>AUBANGE</t>
  </si>
  <si>
    <t>BUSSI</t>
  </si>
  <si>
    <t>BUSSIERES</t>
  </si>
  <si>
    <t>CIREY</t>
  </si>
  <si>
    <t>CIREY (-SUR-VEZOUZE)</t>
  </si>
  <si>
    <t>G.COT</t>
  </si>
  <si>
    <t>GRISE-COTE</t>
  </si>
  <si>
    <t>SAIZE</t>
  </si>
  <si>
    <t>SAIZERAIS</t>
  </si>
  <si>
    <t>(STE MINES DE SAIZERAIS A DIEULOUARD)</t>
  </si>
  <si>
    <t>C.SAL</t>
  </si>
  <si>
    <t>CHAMP-SALMON</t>
  </si>
  <si>
    <t>B.DA5</t>
  </si>
  <si>
    <t>BAN LA DAME</t>
  </si>
  <si>
    <t>FESS5</t>
  </si>
  <si>
    <t>FESSENHEIM (CENTRALE NUCLEAIRE)</t>
  </si>
  <si>
    <t>(CENTRALE NUCLEAIRE)</t>
  </si>
  <si>
    <t>SSEA2</t>
  </si>
  <si>
    <t>ST-LAURENT-DES-EAUX B</t>
  </si>
  <si>
    <t>FALLO</t>
  </si>
  <si>
    <t>FALLOU</t>
  </si>
  <si>
    <t>GOLF5</t>
  </si>
  <si>
    <t>GOLFECH (NUCLEAIRE)</t>
  </si>
  <si>
    <t>P.LAC</t>
  </si>
  <si>
    <t>PERE-LACHAISE</t>
  </si>
  <si>
    <t>PENLY (POSTE CENTRALE)</t>
  </si>
  <si>
    <t>G.SYN</t>
  </si>
  <si>
    <t>GRANDE-SYNTHE</t>
  </si>
  <si>
    <t>LANCE</t>
  </si>
  <si>
    <t>LANCEY</t>
  </si>
  <si>
    <t>(PAPETERIES DE LANCEY)</t>
  </si>
  <si>
    <t>BALMA</t>
  </si>
  <si>
    <t>BALMA (POSTE)</t>
  </si>
  <si>
    <t>SSBR5</t>
  </si>
  <si>
    <t>ST-BRICE</t>
  </si>
  <si>
    <t>COISE</t>
  </si>
  <si>
    <t>COISELET</t>
  </si>
  <si>
    <t>SAUS2</t>
  </si>
  <si>
    <t>SAUSSAZ II (LA)</t>
  </si>
  <si>
    <t>AIGLE</t>
  </si>
  <si>
    <t>AIGLE (L )</t>
  </si>
  <si>
    <t>N.USS</t>
  </si>
  <si>
    <t>NEUVIC-D USSEL</t>
  </si>
  <si>
    <t>LESQU</t>
  </si>
  <si>
    <t>LESQUIVE</t>
  </si>
  <si>
    <t>SSDIZ</t>
  </si>
  <si>
    <t>ST-DIZIER</t>
  </si>
  <si>
    <t>RILLI</t>
  </si>
  <si>
    <t>RILLIEUX</t>
  </si>
  <si>
    <t>SEMBL</t>
  </si>
  <si>
    <t>SEMBLANCAY</t>
  </si>
  <si>
    <t>I.DOU</t>
  </si>
  <si>
    <t>ISLE-SUR-LE-DOUBS (L )</t>
  </si>
  <si>
    <t>LUZE</t>
  </si>
  <si>
    <t>DE LUZE</t>
  </si>
  <si>
    <t>ETUPE</t>
  </si>
  <si>
    <t>ETUPES</t>
  </si>
  <si>
    <t>RABIO</t>
  </si>
  <si>
    <t>RABION</t>
  </si>
  <si>
    <t>V.AUB</t>
  </si>
  <si>
    <t>VILLETTE-SUR-AUBE</t>
  </si>
  <si>
    <t>GERST</t>
  </si>
  <si>
    <t>GERSTHEIM</t>
  </si>
  <si>
    <t>GUIDE</t>
  </si>
  <si>
    <t>GUIDEL</t>
  </si>
  <si>
    <t>AUBAG</t>
  </si>
  <si>
    <t>AUBAGNE</t>
  </si>
  <si>
    <t>TARN5</t>
  </si>
  <si>
    <t>TARNOS</t>
  </si>
  <si>
    <t>(ACIERIES U.C.I.N. S.A.)</t>
  </si>
  <si>
    <t>HUNIN</t>
  </si>
  <si>
    <t>HUNINGUE</t>
  </si>
  <si>
    <t>(E.D.F. - REGIE DE HUNINGUE)</t>
  </si>
  <si>
    <t>L.CAR</t>
  </si>
  <si>
    <t>LATOUR-DE-CAROL</t>
  </si>
  <si>
    <t>HOLZM</t>
  </si>
  <si>
    <t>HOLZMATT</t>
  </si>
  <si>
    <t xml:space="preserve">1LMA </t>
  </si>
  <si>
    <t>LMA (VALLOUREC)</t>
  </si>
  <si>
    <t>CHAG5</t>
  </si>
  <si>
    <t>CHAGNOT</t>
  </si>
  <si>
    <t>BRAS5</t>
  </si>
  <si>
    <t>BRASSAC</t>
  </si>
  <si>
    <t>SAUCO</t>
  </si>
  <si>
    <t>SAUCOURT</t>
  </si>
  <si>
    <t>PLUZU</t>
  </si>
  <si>
    <t>PLUZUNET</t>
  </si>
  <si>
    <t>GUICH</t>
  </si>
  <si>
    <t>GUICHE</t>
  </si>
  <si>
    <t>BILLY</t>
  </si>
  <si>
    <t>MANOS</t>
  </si>
  <si>
    <t>MANOSQUE</t>
  </si>
  <si>
    <t>CESTA</t>
  </si>
  <si>
    <t>CESTAS</t>
  </si>
  <si>
    <t>VERD5</t>
  </si>
  <si>
    <t>VERDERY</t>
  </si>
  <si>
    <t>PERTR</t>
  </si>
  <si>
    <t>PERTRE (LE)</t>
  </si>
  <si>
    <t>BATHI</t>
  </si>
  <si>
    <t>BATHIE (LA)</t>
  </si>
  <si>
    <t>GERVA</t>
  </si>
  <si>
    <t>GERVANS</t>
  </si>
  <si>
    <t>PRAGN</t>
  </si>
  <si>
    <t>PRATC</t>
  </si>
  <si>
    <t>PRATCLAUX</t>
  </si>
  <si>
    <t>DECHY</t>
  </si>
  <si>
    <t>RANDE</t>
  </si>
  <si>
    <t>RANDENS</t>
  </si>
  <si>
    <t>EGUZO</t>
  </si>
  <si>
    <t>EGUZON</t>
  </si>
  <si>
    <t>M.VIE</t>
  </si>
  <si>
    <t>MOULIN-VIEUX</t>
  </si>
  <si>
    <t>(PAPETERIES MOULIN-VIEUX PONTCHARRA)</t>
  </si>
  <si>
    <t>H.PAU</t>
  </si>
  <si>
    <t>HENRI-PAUL</t>
  </si>
  <si>
    <t xml:space="preserve">SAFE </t>
  </si>
  <si>
    <t>S.A.F.E.</t>
  </si>
  <si>
    <t>(FOUR A ARCS)</t>
  </si>
  <si>
    <t>FEUIL</t>
  </si>
  <si>
    <t>FEUILLANE</t>
  </si>
  <si>
    <t>LINGO</t>
  </si>
  <si>
    <t>LINGOSTIERE</t>
  </si>
  <si>
    <t>DUNES</t>
  </si>
  <si>
    <t>DUNES (LES)</t>
  </si>
  <si>
    <t>(ASCOMETAL)</t>
  </si>
  <si>
    <t>BREU5</t>
  </si>
  <si>
    <t>BREUIL</t>
  </si>
  <si>
    <t>(CREUSOT-LOIRE AU CREUSOT)</t>
  </si>
  <si>
    <t>M.PON</t>
  </si>
  <si>
    <t>MARTIGUES-PONTEAU</t>
  </si>
  <si>
    <t>BVIL7</t>
  </si>
  <si>
    <t>BELLEVILLE (BELLEVILLE-SUR-LOIRE)</t>
  </si>
  <si>
    <t>(BELLEVILLE-SUR-LOIRE)</t>
  </si>
  <si>
    <t>N.SE5</t>
  </si>
  <si>
    <t>NOGENT-SUR-SEINE (POSTE CENTRALE)</t>
  </si>
  <si>
    <t>MTPEZ</t>
  </si>
  <si>
    <t>+PE3</t>
  </si>
  <si>
    <t>+PE4</t>
  </si>
  <si>
    <t>+PE6</t>
  </si>
  <si>
    <t>+PE7</t>
  </si>
  <si>
    <t>+PE5</t>
  </si>
  <si>
    <t>+PE2</t>
  </si>
  <si>
    <t>+PU4</t>
  </si>
  <si>
    <t>+PU6</t>
  </si>
  <si>
    <t>+ZU6</t>
  </si>
  <si>
    <t>+PU3</t>
  </si>
  <si>
    <t>+ZU3</t>
  </si>
  <si>
    <t>+PU7</t>
  </si>
  <si>
    <t>+ZU4</t>
  </si>
  <si>
    <t>+PE0</t>
  </si>
  <si>
    <t>+IE0</t>
  </si>
  <si>
    <t>+IE2</t>
  </si>
  <si>
    <t>+IE3</t>
  </si>
  <si>
    <t>+IE9</t>
  </si>
  <si>
    <t>POMPAGE</t>
  </si>
  <si>
    <t>EDF (Electricit‚ de France)</t>
  </si>
  <si>
    <t>GRAND-MAISON</t>
  </si>
  <si>
    <t>G.MAI</t>
  </si>
  <si>
    <t xml:space="preserve"> </t>
  </si>
  <si>
    <t>ECLUSEE</t>
  </si>
  <si>
    <t>SHEM (Soci‚t‚ Hydro‚lectrique du Midi)</t>
  </si>
  <si>
    <t>LAC</t>
  </si>
  <si>
    <t>FIL</t>
  </si>
  <si>
    <t>Soci‚t‚ Aquitaine De Fonderie Automobile</t>
  </si>
  <si>
    <t>63, 225</t>
  </si>
  <si>
    <t>BEAUMONT</t>
  </si>
  <si>
    <t>STE-CROIX</t>
  </si>
  <si>
    <t>CNR (Compagnie Nationale du Rh“ne)</t>
  </si>
  <si>
    <t>STE-TULLE</t>
  </si>
  <si>
    <t>Soci‚t‚ hydro-‚lectrique de Melles</t>
  </si>
  <si>
    <t>ALCAN</t>
  </si>
  <si>
    <t>400, 225</t>
  </si>
  <si>
    <t>63, 150</t>
  </si>
  <si>
    <t>ST-GENIEZ (-O-MERLE)</t>
  </si>
  <si>
    <t>EDF CERGA</t>
  </si>
  <si>
    <t>AVIGNON (SAUVETERRE)</t>
  </si>
  <si>
    <t>GEG Source d'Energie</t>
  </si>
  <si>
    <t>LA SAVOISIENNE DE PRODUCTION ELECTRIQUE AUTONOME</t>
  </si>
  <si>
    <t>CHATELARD (-ST-MARTIN)</t>
  </si>
  <si>
    <t>PONT-DE-LIGNON 1</t>
  </si>
  <si>
    <t>PANNESIERE</t>
  </si>
  <si>
    <t>BOLLE</t>
  </si>
  <si>
    <t>Papeteries de Lancey</t>
  </si>
  <si>
    <t>Inconnu</t>
  </si>
  <si>
    <t>ARGENTIERE (L )</t>
  </si>
  <si>
    <t>POMPAGE PUR</t>
  </si>
  <si>
    <t>Syndicat Mixte de Trebas</t>
  </si>
  <si>
    <t>SHEMA (Soci‚t‚ Hydraulique d'Etudes et de Missions d'Assist</t>
  </si>
  <si>
    <t>ST-GUILLERME II</t>
  </si>
  <si>
    <t>TENSION_RACCO_2</t>
  </si>
  <si>
    <t>TENSION_RACCO</t>
  </si>
  <si>
    <t>CODNAT_RACCO_2</t>
  </si>
  <si>
    <t>CODNAT_RACCO</t>
  </si>
  <si>
    <t>CATEGORIE</t>
  </si>
  <si>
    <t>PUISSANCE</t>
  </si>
  <si>
    <t>EXPLOITANT</t>
  </si>
  <si>
    <t>LIBELLE_1</t>
  </si>
  <si>
    <t>CODNAT_1</t>
  </si>
  <si>
    <t>ETAT_1</t>
  </si>
  <si>
    <t>OBJECTID_1</t>
  </si>
  <si>
    <t>NUCLEAIRE</t>
  </si>
  <si>
    <t>EDF (Electricité de France)</t>
  </si>
  <si>
    <t>FILIERE</t>
  </si>
  <si>
    <t>LIBELLE</t>
  </si>
  <si>
    <t>NB_GROUP</t>
  </si>
  <si>
    <t>Turbine à combustion</t>
  </si>
  <si>
    <t>Thermique à combustible fossile</t>
  </si>
  <si>
    <t>VAIRES-SUR-MARNE</t>
  </si>
  <si>
    <t>VAIR6</t>
  </si>
  <si>
    <t>Thermique classique</t>
  </si>
  <si>
    <t>SNET (Société Nationale d'Electricité et de Therm</t>
  </si>
  <si>
    <t>PROVENCE (EX GARD5)</t>
  </si>
  <si>
    <t>PROV5</t>
  </si>
  <si>
    <t>MAXE (LA)</t>
  </si>
  <si>
    <t>MAXE</t>
  </si>
  <si>
    <t>Cogénération</t>
  </si>
  <si>
    <t>TOTAL Raffinage Distribution</t>
  </si>
  <si>
    <t>Cycle combiné gaz</t>
  </si>
  <si>
    <t>CYCOFOS</t>
  </si>
  <si>
    <t>Thermique à combustible renouvelable</t>
  </si>
  <si>
    <t>SYCTOM (Syndicat intercommunal de traitement des</t>
  </si>
  <si>
    <t>SEVEDE</t>
  </si>
  <si>
    <t>SMVO (Syndicat Mixte de la Vallée de l'Oise)</t>
  </si>
  <si>
    <t>Cofiva</t>
  </si>
  <si>
    <t>CPCU (Compagnie Parisienne de Chauffage Urbain)</t>
  </si>
  <si>
    <t>FICOBEL</t>
  </si>
  <si>
    <t>SDCSD (Société de Distribution de Chaleur de Sain</t>
  </si>
  <si>
    <t>ENERGIE MEAUX</t>
  </si>
  <si>
    <t>Papeteries de la Seine</t>
  </si>
  <si>
    <t>Aéroport Paris-Charles-de-Gaulle / ELYO</t>
  </si>
  <si>
    <t>SMEDAR</t>
  </si>
  <si>
    <t>ELISA</t>
  </si>
  <si>
    <t>Renault - COGESTAR</t>
  </si>
  <si>
    <t>Creteil Incineration Energie</t>
  </si>
  <si>
    <t>SAINT LOUIS SUCRE SNC</t>
  </si>
  <si>
    <t>Moteur Diesel</t>
  </si>
  <si>
    <t>SIAAP Usine Seine Centre</t>
  </si>
  <si>
    <t>Altis Semiconductor</t>
  </si>
  <si>
    <t>Raffinerie TOTAL de Donges</t>
  </si>
  <si>
    <t>Grande Paroisse Usine Grandpuits</t>
  </si>
  <si>
    <t>SNECMA</t>
  </si>
  <si>
    <t>ALCATEL</t>
  </si>
  <si>
    <t>Thermulis Chauffage Urbain de BURES ORSAY</t>
  </si>
  <si>
    <t>Cascades Sainte Marie Sa</t>
  </si>
  <si>
    <t>Tiru</t>
  </si>
  <si>
    <t>IVRY</t>
  </si>
  <si>
    <t>RATP (Regie Autonome des Transports Parisiens)</t>
  </si>
  <si>
    <t>SIAAP Usine Seine Aval</t>
  </si>
  <si>
    <t>Renault</t>
  </si>
  <si>
    <t>Aéroport Paris-Charles-de-Gaulle</t>
  </si>
  <si>
    <t>SICAE de la vallée du Sausseron</t>
  </si>
  <si>
    <t>ArcelorMittal</t>
  </si>
  <si>
    <t>ROBIN</t>
  </si>
  <si>
    <t>M-Real</t>
  </si>
  <si>
    <t>Papeterie Chapelle D'Arblay Usine De Grand Couronne</t>
  </si>
  <si>
    <t>Clariant</t>
  </si>
  <si>
    <t>ExxonMobil Corporation</t>
  </si>
  <si>
    <t>TOTAL Petrochemicals France</t>
  </si>
  <si>
    <t>DCNS (Direction des constructions navales)</t>
  </si>
  <si>
    <t>Areva NC</t>
  </si>
  <si>
    <t>SOFIVO SAS</t>
  </si>
  <si>
    <t>Compagnie de Cogénération de La Braye - Dalkia</t>
  </si>
  <si>
    <t>Kronofrance</t>
  </si>
  <si>
    <t>Société de Cogénération de Montoir / FINERGAZ</t>
  </si>
  <si>
    <t>Rhodia Chimie</t>
  </si>
  <si>
    <t>DESCARTES ENERGIES - DALKIA</t>
  </si>
  <si>
    <t>MICHELIN</t>
  </si>
  <si>
    <t>Autres groupes thermiques</t>
  </si>
  <si>
    <t>ARJOWIGGINS</t>
  </si>
  <si>
    <t>Cogénération du BOURRAY</t>
  </si>
  <si>
    <t>Societe Cooperative Agricole de la Sucrerie</t>
  </si>
  <si>
    <t>PSA PEUGEOT CITROEN - ELYO</t>
  </si>
  <si>
    <t>Sucrerie de Toury</t>
  </si>
  <si>
    <t>CYDEL</t>
  </si>
  <si>
    <t>Cogénération SETHELEC</t>
  </si>
  <si>
    <t>Centre de traitement et de valorisation des déche</t>
  </si>
  <si>
    <t>Tembec</t>
  </si>
  <si>
    <t>TURBOMECA</t>
  </si>
  <si>
    <t>Acetex Chimie</t>
  </si>
  <si>
    <t>EAEPF</t>
  </si>
  <si>
    <t>SSTOU</t>
  </si>
  <si>
    <t>EADS</t>
  </si>
  <si>
    <t>ST-MARTIN-DU-TOUCH</t>
  </si>
  <si>
    <t>C.H.R. de Purpan</t>
  </si>
  <si>
    <t>IBM</t>
  </si>
  <si>
    <t>Papeteries DE GASCOGNE</t>
  </si>
  <si>
    <t>Smurfit Cellulose Du Pin</t>
  </si>
  <si>
    <t>Papeterie de Begles</t>
  </si>
  <si>
    <t>ELUTIS</t>
  </si>
  <si>
    <t>SNPE (Société nationale des poudres et des explos</t>
  </si>
  <si>
    <t>Hydro Agri Ambes</t>
  </si>
  <si>
    <t>CONDAT S.A.</t>
  </si>
  <si>
    <t>Isoroy</t>
  </si>
  <si>
    <t>SMURFIT KAPPA</t>
  </si>
  <si>
    <t>International Paper</t>
  </si>
  <si>
    <t>Marine Nationale</t>
  </si>
  <si>
    <t>LAVERA ENERGIES</t>
  </si>
  <si>
    <t>AIR LIQUIDE / FIGENAL SNC</t>
  </si>
  <si>
    <t>C.PAL</t>
  </si>
  <si>
    <t>SGC (COGETHERM/FINERGAZ)</t>
  </si>
  <si>
    <t>PECHINEY</t>
  </si>
  <si>
    <t>C.GAR</t>
  </si>
  <si>
    <t>Arkema</t>
  </si>
  <si>
    <t>AUDI5</t>
  </si>
  <si>
    <t>Sollac Méditerranée</t>
  </si>
  <si>
    <t>AUDIENCE</t>
  </si>
  <si>
    <t>Esso Raffinage S.A.F.</t>
  </si>
  <si>
    <t>CABOT FRANCE</t>
  </si>
  <si>
    <t>Papeterie ETIENNE</t>
  </si>
  <si>
    <t>Verrerie du Languedoc</t>
  </si>
  <si>
    <t>GIE Chimie Salindres</t>
  </si>
  <si>
    <t>CURCHAL (Société de chauffage urbain de Chalon su</t>
  </si>
  <si>
    <t>SOLVAY / DALKIA</t>
  </si>
  <si>
    <t>Cogenal</t>
  </si>
  <si>
    <t>Gie Cevco</t>
  </si>
  <si>
    <t>PONT-DE-CLAIX</t>
  </si>
  <si>
    <t>Papeteries EMIN-LEYDIER</t>
  </si>
  <si>
    <t>Pechiney Centre De Recherche</t>
  </si>
  <si>
    <t>GIE OSIRIS</t>
  </si>
  <si>
    <t>Cascades La Rochette Sa</t>
  </si>
  <si>
    <t>Raffinerie TOTAL de Feyzin</t>
  </si>
  <si>
    <t>Adisseo France SAS</t>
  </si>
  <si>
    <t>SOLVAY</t>
  </si>
  <si>
    <t>SOCOMA Cogénération Novacarb</t>
  </si>
  <si>
    <t>ARCH5</t>
  </si>
  <si>
    <t>ARJOWIGGINS - COGESTAR</t>
  </si>
  <si>
    <t>Compagnie des Salins du Midi et des Salines de l'</t>
  </si>
  <si>
    <t>SOLVAY CARBONATE France</t>
  </si>
  <si>
    <t>PSA PEUGEOT CITROEN</t>
  </si>
  <si>
    <t>Hunelec</t>
  </si>
  <si>
    <t>Produits et Engrais Chimiques du Rhin</t>
  </si>
  <si>
    <t>Rhodia</t>
  </si>
  <si>
    <t>Papeteries NORSKE SKOG GOLBEY S.A.S.</t>
  </si>
  <si>
    <t>Papeteries de CLAIREFONTAINE</t>
  </si>
  <si>
    <t>Saint-Gobain</t>
  </si>
  <si>
    <t>PONT-A-MOUSSON</t>
  </si>
  <si>
    <t>SOLVAY POLYOLEFINS EUROPE FRANCE</t>
  </si>
  <si>
    <t>Régie de Creutzwald</t>
  </si>
  <si>
    <t>ArcelorMittal Atlantique et Lorraine</t>
  </si>
  <si>
    <t>Cofathec</t>
  </si>
  <si>
    <t>Flandre Energie</t>
  </si>
  <si>
    <t>SAMAR</t>
  </si>
  <si>
    <t>SOCOPIC (Société de cogénération de Picardie)</t>
  </si>
  <si>
    <t>SAMAROBRIVA</t>
  </si>
  <si>
    <t>COGESTAR</t>
  </si>
  <si>
    <t>MONT-DE-TERRE</t>
  </si>
  <si>
    <t>Centre de Valorisation Energétique ANTARES</t>
  </si>
  <si>
    <t>Amylum France</t>
  </si>
  <si>
    <t>CORBE</t>
  </si>
  <si>
    <t>Stora Enso</t>
  </si>
  <si>
    <t>CORBEHEM</t>
  </si>
  <si>
    <t>SAV</t>
  </si>
  <si>
    <t>ILOT</t>
  </si>
  <si>
    <t>Roquette Frères</t>
  </si>
  <si>
    <t>Tioxide Europe</t>
  </si>
  <si>
    <t>Copenor Gie Usine De Mardyck</t>
  </si>
  <si>
    <t>Ascometal</t>
  </si>
  <si>
    <t>LIB_TECHNO_4</t>
  </si>
  <si>
    <t>LIB_TECHNO_3</t>
  </si>
  <si>
    <t>LIB_TECHNO_2</t>
  </si>
  <si>
    <t>LIB_TECHNO</t>
  </si>
  <si>
    <t>Gaz</t>
  </si>
  <si>
    <t>AMFARD14</t>
  </si>
  <si>
    <t>AMFARD15</t>
  </si>
  <si>
    <t>BLENOD 5</t>
  </si>
  <si>
    <t>BOUCHAIN 7</t>
  </si>
  <si>
    <t>COMBIGOLFE CCG</t>
  </si>
  <si>
    <t>CYCOFOS PL1</t>
  </si>
  <si>
    <t>Croix-de-Metz</t>
  </si>
  <si>
    <t>DK6 1</t>
  </si>
  <si>
    <t>DK6 2</t>
  </si>
  <si>
    <t>DK6-TG1</t>
  </si>
  <si>
    <t>DK6-TG2</t>
  </si>
  <si>
    <t>DK6-TV1</t>
  </si>
  <si>
    <t>DK6-TV2</t>
  </si>
  <si>
    <t>EMILE HUCHET 7</t>
  </si>
  <si>
    <t>EMILE HUCHET 8</t>
  </si>
  <si>
    <t>FR-GA-MORANT1</t>
  </si>
  <si>
    <t>GENNEVILLIERS 1</t>
  </si>
  <si>
    <t>MARTIGUES PONTEAU 5</t>
  </si>
  <si>
    <t>MARTIGUES PONTEAU 6</t>
  </si>
  <si>
    <t>Pont-sur-Sambre</t>
  </si>
  <si>
    <t>SPEM CCG</t>
  </si>
  <si>
    <t>Charbon</t>
  </si>
  <si>
    <t>BLENOD 3</t>
  </si>
  <si>
    <t>BLENOD 4</t>
  </si>
  <si>
    <t>CORDEMAIS 4</t>
  </si>
  <si>
    <t>CORDEMAIS 5</t>
  </si>
  <si>
    <t>EMILE HUCHET 6</t>
  </si>
  <si>
    <t>HAVRE (LE) 2</t>
  </si>
  <si>
    <t>HAVRE 4</t>
  </si>
  <si>
    <t>PROVENCE 5</t>
  </si>
  <si>
    <t>Fioul</t>
  </si>
  <si>
    <t>ARAMON 1</t>
  </si>
  <si>
    <t>ARAMON 2</t>
  </si>
  <si>
    <t>ARRIGHI 1</t>
  </si>
  <si>
    <t>ARRIGHI 2</t>
  </si>
  <si>
    <t>BRENNILIS 1</t>
  </si>
  <si>
    <t>BRENNILIS 2</t>
  </si>
  <si>
    <t>BRENNILIS 3</t>
  </si>
  <si>
    <t>CORDEMAIS 2</t>
  </si>
  <si>
    <t>CORDEMAIS 3</t>
  </si>
  <si>
    <t>DIRINON 1</t>
  </si>
  <si>
    <t>DIRINON 2</t>
  </si>
  <si>
    <t>MONTEREAU 5</t>
  </si>
  <si>
    <t>MONTEREAU 6</t>
  </si>
  <si>
    <t>PORCHEVILLE 1</t>
  </si>
  <si>
    <t>PORCHEVILLE 2</t>
  </si>
  <si>
    <t>PORCHEVILLE 3</t>
  </si>
  <si>
    <t>PORCHEVILLE 4</t>
  </si>
  <si>
    <t>VAIRES 1</t>
  </si>
  <si>
    <t>VAIRES 2</t>
  </si>
  <si>
    <t>VAIRES 3</t>
  </si>
  <si>
    <t>Hydraulique STEP</t>
  </si>
  <si>
    <t>CHEYLAS 1</t>
  </si>
  <si>
    <t>CHEYLAS 2</t>
  </si>
  <si>
    <t>GRAND MAISON 1</t>
  </si>
  <si>
    <t>GRAND MAISON 10</t>
  </si>
  <si>
    <t>GRAND MAISON 11</t>
  </si>
  <si>
    <t>GRAND MAISON 12</t>
  </si>
  <si>
    <t>GRAND MAISON 2</t>
  </si>
  <si>
    <t>GRAND MAISON 3</t>
  </si>
  <si>
    <t>GRAND MAISON 4</t>
  </si>
  <si>
    <t>GRAND MAISON 5</t>
  </si>
  <si>
    <t>GRAND MAISON 6</t>
  </si>
  <si>
    <t>GRAND MAISON 7</t>
  </si>
  <si>
    <t>GRAND MAISON 8</t>
  </si>
  <si>
    <t>GRAND MAISON 9</t>
  </si>
  <si>
    <t>MONTEZIC 1</t>
  </si>
  <si>
    <t>MONTEZIC 2</t>
  </si>
  <si>
    <t>MONTEZIC 3</t>
  </si>
  <si>
    <t>MONTEZIC 4</t>
  </si>
  <si>
    <t>REVIN 1</t>
  </si>
  <si>
    <t>REVIN 2</t>
  </si>
  <si>
    <t>REVIN 3</t>
  </si>
  <si>
    <t>REVIN 4</t>
  </si>
  <si>
    <t>SUPER BISSORTE 1</t>
  </si>
  <si>
    <t>SUPER BISSORTE 2</t>
  </si>
  <si>
    <t>SUPER BISSORTE 3</t>
  </si>
  <si>
    <t>SUPER BISSORTE 4</t>
  </si>
  <si>
    <t>SUPER BISSORTE 5</t>
  </si>
  <si>
    <t>Hydraulique fil de l'eau / éclusée</t>
  </si>
  <si>
    <t>CHASTANG (LE) 1</t>
  </si>
  <si>
    <t>CHASTANG 2</t>
  </si>
  <si>
    <t>CHASTANG 3</t>
  </si>
  <si>
    <t>SAINT-PIERRE</t>
  </si>
  <si>
    <t>Hydraulique lacs</t>
  </si>
  <si>
    <t>AIGLE 6</t>
  </si>
  <si>
    <t>BATHIE 4</t>
  </si>
  <si>
    <t>BATHIE 5</t>
  </si>
  <si>
    <t>BATHIE 6</t>
  </si>
  <si>
    <t>BORT 1</t>
  </si>
  <si>
    <t>BORT 2</t>
  </si>
  <si>
    <t>BROMMAT 7</t>
  </si>
  <si>
    <t>COMBE D'AVRIEUX 1</t>
  </si>
  <si>
    <t>POUGET 4</t>
  </si>
  <si>
    <t>SISTERON 1</t>
  </si>
  <si>
    <t>SISTERON 2</t>
  </si>
  <si>
    <t>VILLARODIN 1</t>
  </si>
  <si>
    <t>VILLARODIN 2</t>
  </si>
  <si>
    <t>Nucléaire</t>
  </si>
  <si>
    <t>BELLEVILLE 1</t>
  </si>
  <si>
    <t>BELLEVILLE 2</t>
  </si>
  <si>
    <t>BLAYAIS 1</t>
  </si>
  <si>
    <t>BLAYAIS 2</t>
  </si>
  <si>
    <t>BLAYAIS 3</t>
  </si>
  <si>
    <t>BLAYAIS 4</t>
  </si>
  <si>
    <t>BUGEY 2</t>
  </si>
  <si>
    <t>BUGEY 3</t>
  </si>
  <si>
    <t>BUGEY 4</t>
  </si>
  <si>
    <t>BUGEY 5</t>
  </si>
  <si>
    <t>CATTENOM 1</t>
  </si>
  <si>
    <t>CATTENOM 2</t>
  </si>
  <si>
    <t>CATTENOM 3</t>
  </si>
  <si>
    <t>CATTENOM 4</t>
  </si>
  <si>
    <t>CHINON 1</t>
  </si>
  <si>
    <t>CHINON 2</t>
  </si>
  <si>
    <t>CHINON 3</t>
  </si>
  <si>
    <t>CHINON 4</t>
  </si>
  <si>
    <t>CHOOZ 1</t>
  </si>
  <si>
    <t>CHOOZ 2</t>
  </si>
  <si>
    <t>CIVAUX 1</t>
  </si>
  <si>
    <t>CIVAUX 2</t>
  </si>
  <si>
    <t>CRUAS 1</t>
  </si>
  <si>
    <t>CRUAS 2</t>
  </si>
  <si>
    <t>CRUAS 3</t>
  </si>
  <si>
    <t>CRUAS 4</t>
  </si>
  <si>
    <t>DAMPIERRE 1</t>
  </si>
  <si>
    <t>DAMPIERRE 2</t>
  </si>
  <si>
    <t>DAMPIERRE 3</t>
  </si>
  <si>
    <t>DAMPIERRE 4</t>
  </si>
  <si>
    <t>FESSENHEIM 1</t>
  </si>
  <si>
    <t>FESSENHEIM 2</t>
  </si>
  <si>
    <t>FLAMANVILLE 1</t>
  </si>
  <si>
    <t>FLAMANVILLE 2</t>
  </si>
  <si>
    <t>GOLFECH 1</t>
  </si>
  <si>
    <t>GOLFECH 2</t>
  </si>
  <si>
    <t>GRAVELINES 1</t>
  </si>
  <si>
    <t>GRAVELINES 2</t>
  </si>
  <si>
    <t>GRAVELINES 3</t>
  </si>
  <si>
    <t>GRAVELINES 4</t>
  </si>
  <si>
    <t>GRAVELINES 5</t>
  </si>
  <si>
    <t>GRAVELINES 6</t>
  </si>
  <si>
    <t>NOGENT 1</t>
  </si>
  <si>
    <t>NOGENT 2</t>
  </si>
  <si>
    <t>PALUEL 1</t>
  </si>
  <si>
    <t>PALUEL 2</t>
  </si>
  <si>
    <t>PALUEL 3</t>
  </si>
  <si>
    <t>PALUEL 4</t>
  </si>
  <si>
    <t>PENLY 1</t>
  </si>
  <si>
    <t>PENLY 2</t>
  </si>
  <si>
    <t>ST ALBAN 1</t>
  </si>
  <si>
    <t>ST ALBAN 2</t>
  </si>
  <si>
    <t>ST LAURENT 1</t>
  </si>
  <si>
    <t>ST LAURENT 2</t>
  </si>
  <si>
    <t>TRICASTIN 1</t>
  </si>
  <si>
    <t>TRICASTIN 2</t>
  </si>
  <si>
    <t>TRICASTIN 3</t>
  </si>
  <si>
    <t>TRICASTIN 4</t>
  </si>
  <si>
    <t>Autre</t>
  </si>
  <si>
    <t>CYCOFOS PL2</t>
  </si>
  <si>
    <t>Colonne1</t>
  </si>
  <si>
    <t>Colonne2</t>
  </si>
  <si>
    <t>Filere</t>
  </si>
  <si>
    <t>Groupe</t>
  </si>
  <si>
    <t>Centrale</t>
  </si>
  <si>
    <t>COMBIGOLFE C</t>
  </si>
  <si>
    <t>CYCOF</t>
  </si>
  <si>
    <t>CYCOFOS P</t>
  </si>
  <si>
    <t>Croix-de-Me</t>
  </si>
  <si>
    <t>DK6</t>
  </si>
  <si>
    <t>DK6-T</t>
  </si>
  <si>
    <t>EMILE HUCHET</t>
  </si>
  <si>
    <t>FR-GA-MORAN</t>
  </si>
  <si>
    <t>MARTIGUES PONTEAU</t>
  </si>
  <si>
    <t>Pont-sur-Samb</t>
  </si>
  <si>
    <t>SPEM C</t>
  </si>
  <si>
    <t>VAIRES</t>
  </si>
  <si>
    <t>CHEYLAS</t>
  </si>
  <si>
    <t>GRAND MAISON</t>
  </si>
  <si>
    <t xml:space="preserve">GRAND MAISON </t>
  </si>
  <si>
    <t>SUPER BISSORTE</t>
  </si>
  <si>
    <t>CHASTANG</t>
  </si>
  <si>
    <t>SAINT-PIER</t>
  </si>
  <si>
    <t>BATHIE</t>
  </si>
  <si>
    <t>COMBE D'AVRIEUX</t>
  </si>
  <si>
    <t>POUGET</t>
  </si>
  <si>
    <t>BLAYAIS</t>
  </si>
  <si>
    <t>DAMPIERRE</t>
  </si>
  <si>
    <t>NOGENT</t>
  </si>
  <si>
    <t>ST ALBAN</t>
  </si>
  <si>
    <t>ST LAURENT</t>
  </si>
  <si>
    <t>TRICASTIN</t>
  </si>
  <si>
    <t>CYCOFOS PL</t>
  </si>
  <si>
    <t>Nom_equiv</t>
  </si>
  <si>
    <t>MONTEREAU A</t>
  </si>
  <si>
    <t>PONT-SUR-SAMBRE B</t>
  </si>
  <si>
    <t>original</t>
  </si>
  <si>
    <t>Identifiant géographique / Asset location</t>
  </si>
  <si>
    <t>début</t>
  </si>
  <si>
    <t>fin</t>
  </si>
  <si>
    <t>tension</t>
  </si>
  <si>
    <t>circuit</t>
  </si>
  <si>
    <t>Longueur / length (km)</t>
  </si>
  <si>
    <t>IST_E1 (Amp)</t>
  </si>
  <si>
    <t>IST_IS1 (Amp)</t>
  </si>
  <si>
    <t>IST_IS2 (Amp)</t>
  </si>
  <si>
    <t>IST_H1 (Amp)</t>
  </si>
  <si>
    <t>Rd (Ohm)</t>
  </si>
  <si>
    <t>Xd (Ohm)</t>
  </si>
  <si>
    <t>Hd/2 (µS)</t>
  </si>
  <si>
    <t>Cd (nF)</t>
  </si>
  <si>
    <t>LIT 400kV N0 1 AGASSES (LES)  _  JONQUIERES</t>
  </si>
  <si>
    <t>LIT 400kV N0 1 AGASSES (LES) _ JONQUIERES</t>
  </si>
  <si>
    <t>LIT 400kV N0 1 AGASSES (LES) - TAVEL</t>
  </si>
  <si>
    <t>LIT 400kV N0 1 AGASSES (LES) _ TAVEL</t>
  </si>
  <si>
    <t>LIT 225kV NO 1 AIRVAULT-BONNEAU</t>
  </si>
  <si>
    <t>LIT 225kV NO 1 AIRVAULT _ BONNEAU</t>
  </si>
  <si>
    <t>LIT 225kV NO 1 AIRVAULT-JUMEAUX (LES)</t>
  </si>
  <si>
    <t>LIT 225kV NO 1 AIRVAULT _ JUMEAUX (LES)</t>
  </si>
  <si>
    <t>LIT 225kV NO 1 ALBERTVILLE-CHAVANOD</t>
  </si>
  <si>
    <t>LIT 225kV NO 1 ALBERTVILLE _ CHAVANOD</t>
  </si>
  <si>
    <t/>
  </si>
  <si>
    <t>LIT 225kV NO 1 ALBERTVILLE-CONTAMINE</t>
  </si>
  <si>
    <t>LIT 225kV NO 1 ALBERTVILLE _ CONTAMINE</t>
  </si>
  <si>
    <t>LIT 225kV NO 1 ALBERTVILLE-LONGEFAN</t>
  </si>
  <si>
    <t>LIT 225kV NO 1 ALBERTVILLE _ LONGEFAN</t>
  </si>
  <si>
    <t>LIT 225kV NO 1 ALBERTVILLE-MALGOVERT</t>
  </si>
  <si>
    <t>LIT 225kV NO 1 ALBERTVILLE _ MALGOVERT</t>
  </si>
  <si>
    <t>LIT 225kV NO 1 ALBERTVILLE-VENTHON-POSTE</t>
  </si>
  <si>
    <t>LIT 400kV N0 1 ALBERTVILLE - GRANDE-ILE</t>
  </si>
  <si>
    <t>LIT 400kV N0 1 ALBERTVILLE _ GRANDE-ILE</t>
  </si>
  <si>
    <t>LIT 400kV N0 1 ALBERTVILLE-MONTAGNY-LES-LANCHES</t>
  </si>
  <si>
    <t>LIT 400kV N0 1 ALBERTVILLE _ MONTAGNY-LES-LANCHES</t>
  </si>
  <si>
    <t>LIT 400kV NO 2 ALBERTVILLE-GRANDE-ILE</t>
  </si>
  <si>
    <t>LIT 400kV NO 2 ALBERTVILLE _ GRANDE-ILE</t>
  </si>
  <si>
    <t>LIT 400kV N0 3 ALBERTVILLE - GRANDE-ILE</t>
  </si>
  <si>
    <t>LIT 400kV N0 3 ALBERTVILLE _ GRANDE-ILE</t>
  </si>
  <si>
    <t>LIT 225kV NO 1 ALLINGES-CORNIER</t>
  </si>
  <si>
    <t>LIT 225kV NO 1 ALLINGES _ CORNIER</t>
  </si>
  <si>
    <t>LIT 225kV NO 2 ALLINGES-CORNIER</t>
  </si>
  <si>
    <t>LIT 225kV NO 2 ALLINGES _ CORNIER</t>
  </si>
  <si>
    <t>LIT 225kV NO 1 ANOULD-ETIVAL</t>
  </si>
  <si>
    <t>LIT 225kV NO 1 ANOULD _ ETIVAL</t>
  </si>
  <si>
    <t>LIT 225kV NO 1 AOSTE-BISSY</t>
  </si>
  <si>
    <t>LIT 225kV NO 1 AOSTE _ BISSY</t>
  </si>
  <si>
    <t>LIT 225kV NO 1 AQUEDUCS (LES)-CIROLLIERS</t>
  </si>
  <si>
    <t>LIT 225kV NO 1 AQUEDUCS (LES) _ CIROLLIERS</t>
  </si>
  <si>
    <t>LIT 225kV NO 2 AQUEDUCS (LES)-CIROLLIERS</t>
  </si>
  <si>
    <t>LIT 225kV NO 2 AQUEDUCS (LES) _ CIROLLIERS</t>
  </si>
  <si>
    <t>LIT 225kV N0 3 AQUEDUCS (LES) - CIROLLIERS</t>
  </si>
  <si>
    <t>LIT 225kV N0 3 AQUEDUCS (LES) _ CIROLLIERS</t>
  </si>
  <si>
    <t>LIT 225kV NO 1 ARDOISE (L )-MOTTE (LA) (VILLENEUVE-LES-AVIGNON)</t>
  </si>
  <si>
    <t>LIT 225kV NO 1 ARDOISE (L )-TAVEL</t>
  </si>
  <si>
    <t>LIT 225kV NO 1 ARDOISE (L ) _ TAVEL</t>
  </si>
  <si>
    <t>LIT 225kV NO 2 ARDOISE (L )-TAVEL</t>
  </si>
  <si>
    <t>LIT 225kV NO 2 ARDOISE (L ) _ TAVEL</t>
  </si>
  <si>
    <t>LIT 225kV N0 3 ARDOISE (L ) - TAVEL</t>
  </si>
  <si>
    <t>LIT 225kV N0 3 ARDOISE (L ) _ TAVEL</t>
  </si>
  <si>
    <t>LIT 225kV NO 1 ARGIA (BAYONNE SUD)-MOUGUERRE</t>
  </si>
  <si>
    <t>LIT 225kV NO 2 ARGIA (BAYONNE SUD)-MOUGUERRE</t>
  </si>
  <si>
    <t>LIT 400kV N0 1 ARGIA (BAYONNE SUD) - CANTEGRIT</t>
  </si>
  <si>
    <t>LIT 225kV NO 1 ARGIESANS-ETUPES</t>
  </si>
  <si>
    <t>LIT 225kV NO 1 ARGIESANS _ ETUPES</t>
  </si>
  <si>
    <t>LIT 225kV NO 1 ARGIESANS-SIERENTZ</t>
  </si>
  <si>
    <t>LIT 225kV NO 1 ARGIESANS _ SIERENTZ</t>
  </si>
  <si>
    <t>LIT 225kV N0 1 ARGOEUVES - BRAILLY-CORNEHOTTE</t>
  </si>
  <si>
    <t>LIT 225kV N0 1 ARGOEUVES _ BRAILLY-CORNEHOTTE</t>
  </si>
  <si>
    <t>LIT 225kV NO 1 ARGOEUVES-BLOCAUX</t>
  </si>
  <si>
    <t>LIT 225kV NO 1 ARGOEUVES _ BLOCAUX</t>
  </si>
  <si>
    <t>LIT 225kV NO 1 ARGOEUVES-BEAUCHAMPS</t>
  </si>
  <si>
    <t>LIT 225kV NO 1 ARGOEUVES _ BEAUCHAMPS</t>
  </si>
  <si>
    <t>LIT 400kV N0 1 ARGOEUVES - CHEVALET</t>
  </si>
  <si>
    <t>LIT 400kV N0 1 ARGOEUVES - MANDARINS</t>
  </si>
  <si>
    <t>LIT 400kV N0 1 ARGOEUVES _ MANDARINS</t>
  </si>
  <si>
    <t>LIT 400kV N0 1 ARGOEUVES - PENLY (POSTE EVACUATION)</t>
  </si>
  <si>
    <t>LIT 400kV N0 1 ARGOEUVES - TERRIER</t>
  </si>
  <si>
    <t>LIT 400kV N0 1 ARGOEUVES _ TERRIER</t>
  </si>
  <si>
    <t>LIT 400kV NO 2 ARGOEUVES-CHEVALET</t>
  </si>
  <si>
    <t>LIT 400kV NO 2 ARGOEUVES _ CHEVALET</t>
  </si>
  <si>
    <t>LIT 400kV NO 2 ARGOEUVES-PENLY (POSTE EVACUATION)</t>
  </si>
  <si>
    <t>LIT 400kV NO 2 ARGOEUVES-TERRIER</t>
  </si>
  <si>
    <t>LIT 400kV NO 2 ARGOEUVES _ TERRIER</t>
  </si>
  <si>
    <t>LIT 400kV N0 3 ARGOEUVES - TERRIER</t>
  </si>
  <si>
    <t>LIT 225kV NO 1 ARLOD-GENISSIAT-POSTE</t>
  </si>
  <si>
    <t>LIT 225kV NO 1 ARLOD _ GENISSIAT-POSTE</t>
  </si>
  <si>
    <t>LIT 225kV NO 1 ARNAGE-QUINTES (LES)</t>
  </si>
  <si>
    <t>LIT 225kV NO 1 ARNAGE _ QUINTES (LES)</t>
  </si>
  <si>
    <t>LIT 225kV NO 2 ARNAGE-QUINTES (LES)</t>
  </si>
  <si>
    <t>LIT 225kV NO 2 ARNAGE _ QUINTES (LES)</t>
  </si>
  <si>
    <t>LIT 225kV NO 1 ARRIGHI-CHARENTON</t>
  </si>
  <si>
    <t>LIT 225kV NO 1 ARRIGHI _ CHARENTON</t>
  </si>
  <si>
    <t>LIT 225kV NO 1 ARRIGHI-MORBRAS</t>
  </si>
  <si>
    <t>LIT 225kV NO 1 ARRIGHI _ MORBRAS</t>
  </si>
  <si>
    <t>LIT 225kV NO 1 ARRIGHI-VILLENEUVE-ST-GEORGES</t>
  </si>
  <si>
    <t>LIT 225kV NO 2 ARRIGHI-CHARENTON</t>
  </si>
  <si>
    <t>LIT 225kV NO 2 ARRIGHI _ CHARENTON</t>
  </si>
  <si>
    <t>LIT 225kV NO 2 ARRIGHI-MORBRAS</t>
  </si>
  <si>
    <t>LIT 225kV NO 2 ARRIGHI _ MORBRAS</t>
  </si>
  <si>
    <t>LIT 225kV NO 1 ATTAQUES (LES)-ECHINGHEN</t>
  </si>
  <si>
    <t>LIT 225kV NO 1 ATTAQUES (LES) _ ECHINGHEN</t>
  </si>
  <si>
    <t>LIT 225kV NO 1 ATTAQUES (LES)-MANDARINS</t>
  </si>
  <si>
    <t>LIT 225kV NO 1 ATTAQUES (LES) _ MANDARINS</t>
  </si>
  <si>
    <t>LIT 400kV NO 2 ATTAQUES (LES)-MANDARINS</t>
  </si>
  <si>
    <t>LIT 400kV NO 2 ATTAQUES (LES) _ MANDARINS</t>
  </si>
  <si>
    <t>LIT 400kV NO 2 ATTAQUES (LES)-WARANDE</t>
  </si>
  <si>
    <t>LIT 400kV NO 2 ATTAQUES (LES) _ WARANDE</t>
  </si>
  <si>
    <t>LIT 225kV NO 1 AUBE-COMMERVEIL</t>
  </si>
  <si>
    <t>LIT 225kV NO 1 AUBE _ COMMERVEIL</t>
  </si>
  <si>
    <t>LIT 225kV NO 1 AUBE-MEZEROLLES</t>
  </si>
  <si>
    <t>LIT 225kV NO 1 AUBE _ MEZEROLLES</t>
  </si>
  <si>
    <t>LIT 225kV NO 1 AUBUSSON-EGUZON</t>
  </si>
  <si>
    <t>LIT 225kV NO 1 AUBUSSON _ EGUZON</t>
  </si>
  <si>
    <t>LIT 225kV NO 1 AUBUSSON-MOLE (LA)</t>
  </si>
  <si>
    <t>LIT 225kV NO 1 AULNOYE-PONT-SUR-SAMBRE</t>
  </si>
  <si>
    <t>LIT 225kV NO 1 AULNOYE _ PONT-SUR-SAMBRE</t>
  </si>
  <si>
    <t>LIT 225kV NO 1 AUSSOIS-PRAZ-ST-ANDRE</t>
  </si>
  <si>
    <t>LIT 225kV NO 1 AUZAT-TARASCON</t>
  </si>
  <si>
    <t>LIT 225kV NO 1 AUZAT _ TARASCON</t>
  </si>
  <si>
    <t>LIT 225kV NO 1 AVALLON-VIGNOL</t>
  </si>
  <si>
    <t>LIT 225kV NO 1 AVALLON _ VIGNOL</t>
  </si>
  <si>
    <t>LIT 225kV NO 1 AVELIN-COURRIERES</t>
  </si>
  <si>
    <t>LIT 225kV NO 1 AVELIN _ COURRIERES</t>
  </si>
  <si>
    <t>LIT 225kV N0 1 AVELIN - MASTAING</t>
  </si>
  <si>
    <t>LIT 225kV N0 1 AVELIN _ MASTAING</t>
  </si>
  <si>
    <t>LIT 400kV N0 1 AVELIN - GAVRELLE</t>
  </si>
  <si>
    <t>LIT 400kV N0 1 AVELIN _ GAVRELLE</t>
  </si>
  <si>
    <t>LIT 400kV N0 1 AVELIN - MASTAING</t>
  </si>
  <si>
    <t>LIT 400kV N0 1 AVELIN _ MASTAING</t>
  </si>
  <si>
    <t>LIT 400kV N0 1 AVELIN - WEPPES</t>
  </si>
  <si>
    <t>LIT 400kV N0 1 AVELIN _ WEPPES</t>
  </si>
  <si>
    <t>LIT 400kV N0 2 AVELIN-MASTAING</t>
  </si>
  <si>
    <t>LIT 400kV N0 2 AVELIN _ MASTAING</t>
  </si>
  <si>
    <t>LIT 400kV NO 2 AVELIN-WARANDE</t>
  </si>
  <si>
    <t>LIT 400kV NO 2 AVELIN _ WARANDE</t>
  </si>
  <si>
    <t>LIT 225kV NO 1 AVIGNON (POSTE)-CHATEAURENARD</t>
  </si>
  <si>
    <t>LIT 225kV NO 1 AVIGNON _ CHATEAURENARD</t>
  </si>
  <si>
    <t>LIT 225kV NO 1 AVIGNON (POSTE)-MOTTE (LA) (VILLENEUVE-LES-AVIGNON)</t>
  </si>
  <si>
    <t>LIT 400kV N0 1 AVOINE (POSTE 400 KV) - DISTRE</t>
  </si>
  <si>
    <t>LIT 400kV N0 1 AVOINE (POSTE 400 KV) - LARCAY</t>
  </si>
  <si>
    <t>LIT 400kV NO 2 AVOINE (POSTE 400 KV)-DISTRE</t>
  </si>
  <si>
    <t>LIT 400kV NO 2 AVOINE (POSTE 400 KV)-LARCAY</t>
  </si>
  <si>
    <t>LIT 225kV NO 1 AVOINE-AVOINE (POSTE 400 KV)</t>
  </si>
  <si>
    <t>LIT 225kV N0 1 AVOINE-DISTRE</t>
  </si>
  <si>
    <t>LIT 225kV NO 1 AVOINE-QUINTES (LES)</t>
  </si>
  <si>
    <t>LIT 225kV N0 1 BROC-CARROS (LE) - LINGOSTIERE</t>
  </si>
  <si>
    <t>LIT 225kV N0 1 BROC-CARROS (LE) _ LINGOSTIERE</t>
  </si>
  <si>
    <t>LIT 225kV N0 1 BROC-CARROS (LE) - TRINITE-VICTOR</t>
  </si>
  <si>
    <t>LIT 225kV N0 1 BROC-CARROS (LE) _ TRINITE-VICTOR</t>
  </si>
  <si>
    <t>LIT 225kV N0 2 BROC-CARROS (LE) - LINGOSTIERE</t>
  </si>
  <si>
    <t>LIT 225kV N0 2 BROC-CARROS (LE) _ LINGOSTIERE</t>
  </si>
  <si>
    <t>LIT 225kV N0 2 BROC-CARROS (LE) - TRINITE-VICTOR</t>
  </si>
  <si>
    <t>LIT 225kV N0 2 BROC-CARROS (LE) _ TRINITE-VICTOR</t>
  </si>
  <si>
    <t>LIT 400kV N0 1 BROC-CARROS (LE) - BIANCON</t>
  </si>
  <si>
    <t>LIT 400kV N0 1 BROC-CARROS (LE) _ BIANCON</t>
  </si>
  <si>
    <t>LIT 400kV N0 2 BROC-CARROS (LE)-BIANCON</t>
  </si>
  <si>
    <t>LIT 400kV N0 2 BROC-CARROS (LE) _ BIANCON</t>
  </si>
  <si>
    <t>LIT 225kV N0 1 BRAILLY-CORNEHOTTE - SORRUS</t>
  </si>
  <si>
    <t>LIT 225kV N0 1 BRAILLY-CORNEHOTTE _ SORRUS</t>
  </si>
  <si>
    <t>LIT 225kV N0 1 BELLE-EPINE - DOMLOUP</t>
  </si>
  <si>
    <t>LIT 225kV N0 1 BELLE-EPINE _ DOMLOUP</t>
  </si>
  <si>
    <t>LIT 225kV NO 1 BELLE-EPINE-RANCE-POSTE</t>
  </si>
  <si>
    <t>LIT 225kV NO 1 BELLE-EPINE _ RANCE-POSTE</t>
  </si>
  <si>
    <t>LIT 225kV NO 1 BEAUMONT-MONTEUX-VALENCE</t>
  </si>
  <si>
    <t>LIT 225kV NO 1 BEAUMONT-MONTEUX _ VALENCE</t>
  </si>
  <si>
    <t>LIT 225kV NO 2 BEAUMONT-MONTEUX-GAMPALOUP</t>
  </si>
  <si>
    <t>LIT 225kV NO 2 BEAUMONT-MONTEUX _ GAMPALOUP</t>
  </si>
  <si>
    <t>LIT 400kV NO 2 BEAUMONT-MONTEUX-CHAFFARD (LE)</t>
  </si>
  <si>
    <t>LIT 400kV NO 2 BEAUMONT-MONTEUX _ CHAFFARD (LE)</t>
  </si>
  <si>
    <t>LIT 400kV NO 2 BEAUMONT-MONTEUX-COULANGE</t>
  </si>
  <si>
    <t>LIT 400kV NO 2 BEAUMONT-MONTEUX _ COULANGE</t>
  </si>
  <si>
    <t>LIT 400kV N0 1 BOIS-TOLLOT - GENISSIAT-POSTE</t>
  </si>
  <si>
    <t>LIT 400kV N0 1 BOIS-TOLLOT _ GENISSIAT-POSTE</t>
  </si>
  <si>
    <t>LIT 225kV NO 1 BACALAN-BRUGES</t>
  </si>
  <si>
    <t>LIT 225kV NO 1 BACALAN _ BRUGES</t>
  </si>
  <si>
    <t>LIT 225kV NO 1 BACALAN-MARQUIS (LE)</t>
  </si>
  <si>
    <t>LIT 225kV NO 1 BACALAN _ MARQUIS (LE)</t>
  </si>
  <si>
    <t>LIT 400kV N0 1 BAIXAS - GAUDIERE (LA)</t>
  </si>
  <si>
    <t>LIT 400kV N0 1 BAIXAS _ GAUDIERE (LA)</t>
  </si>
  <si>
    <t>LIT 400kV N0 2 BAIXAS - LA GAUDIERE</t>
  </si>
  <si>
    <t>LIT 225kV NO 1 BALARUC - FLORENSAC</t>
  </si>
  <si>
    <t>LIT 225kV NO 1 BALARUC _ FLORENSAC</t>
  </si>
  <si>
    <t>LIT 225kV NO 1 BALARUC - MONTPELLIER</t>
  </si>
  <si>
    <t>LIT 225kV NO 1 BALARUC _ MONTPELLIER</t>
  </si>
  <si>
    <t>LIT 225kV NO 1 BALMA (POSTE)-VERFEIL</t>
  </si>
  <si>
    <t>LIT 225kV NO 1 BALMA (POSTE) _ VERFEIL</t>
  </si>
  <si>
    <t>LIT 225kV NO 2 BALMA (POSTE)-VERFEIL</t>
  </si>
  <si>
    <t>LIT 225kV NO 2 BALMA (POSTE) _ VERFEIL</t>
  </si>
  <si>
    <t>LIT 225kV N0 1 BARBUISE - CRENEY</t>
  </si>
  <si>
    <t>LIT 225kV N0 1 BARBUISE _ CRENEY</t>
  </si>
  <si>
    <t>LIT 225kV N0 1 BARBUISE - FOSSES (LES)</t>
  </si>
  <si>
    <t>LIT 225kV N0 1 BARBUISE _ FOSSES (LES)</t>
  </si>
  <si>
    <t>LIT 400kV N0 1 BARNABOS - PENLY (POSTE EVACUATION)</t>
  </si>
  <si>
    <t>LIT 400kV N0 1 BARNABOS-REMISE</t>
  </si>
  <si>
    <t>LIT 400kV N0 1 BARNABOS _ REMISE</t>
  </si>
  <si>
    <t>LIT 400kV N0 1 BARNABOS - ROUGEMONTIER</t>
  </si>
  <si>
    <t>LIT 400kV N0 1 BARNABOS _ ROUGEMONTIER</t>
  </si>
  <si>
    <t>LIT 400kV N0 1 BARNABOS - TERRIER</t>
  </si>
  <si>
    <t>LIT 400kV N0 1 BARNABOS _ TERRIER</t>
  </si>
  <si>
    <t>LIT 400kV N0 1 BARNABOS - VAUPALIERE (LA)</t>
  </si>
  <si>
    <t>LIT 400kV N0 1 BARNABOS _ VAUPALIERE (LA)</t>
  </si>
  <si>
    <t>LIT 400kV N0 2 BARNABOS-PENLY (POSTE EVACUATION)</t>
  </si>
  <si>
    <t>LIT 400kV N0 2 BARNABOS-REMISE</t>
  </si>
  <si>
    <t>LIT 400kV N0 2 BARNABOS _ REMISE</t>
  </si>
  <si>
    <t>LIT 400kV NO 2 BARNABOS-ROUGEMONTIER</t>
  </si>
  <si>
    <t>LIT 400kV NO 2 BARNABOS _ ROUGEMONTIER</t>
  </si>
  <si>
    <t>LIT 400kV NO 2 BARNABOS-TERRIER</t>
  </si>
  <si>
    <t>LIT 400kV NO 2 BARNABOS _ TERRIER</t>
  </si>
  <si>
    <t>LIT 400kV NO 2 BARNABOS-VAUPALIERE (LA)</t>
  </si>
  <si>
    <t>LIT 400kV NO 2 BARNABOS _ VAUPALIERE (LA)</t>
  </si>
  <si>
    <t>LIT 225kV NO 1 BASTILLAC-LANNEMEZAN</t>
  </si>
  <si>
    <t>LIT 225kV NO 1 BASTILLAC _ LANNEMEZAN</t>
  </si>
  <si>
    <t>LIT 225kV NO 1 BATZENDORF-MARLENHEIM</t>
  </si>
  <si>
    <t>LIT 225kV NO 1 BATZENDORF _ MARLENHEIM</t>
  </si>
  <si>
    <t>LIT 225kV N0 1 BAYET - MONTVICQ</t>
  </si>
  <si>
    <t>LIT 225kV N0 1 BAYET _ MONTVICQ</t>
  </si>
  <si>
    <t>LIT 225kV NO 1 BAYET-RULHAT</t>
  </si>
  <si>
    <t>LIT 225kV NO 1 BAYET _ RULHAT</t>
  </si>
  <si>
    <t>LIT 225kV NO 1 BAYET-SEMINAIRE</t>
  </si>
  <si>
    <t>LIT 225kV NO 1 BAYET _ SEMINAIRE</t>
  </si>
  <si>
    <t>LIT 225kV NO 1 BAYET-VOLVIC</t>
  </si>
  <si>
    <t>LIT 225kV NO 1 BAYET _ VOLVIC</t>
  </si>
  <si>
    <t>LIT 400kV N0 1 BAYET-GAUGLIN</t>
  </si>
  <si>
    <t>LIT 400kV N0 1 BAYET _ GAUGLIN</t>
  </si>
  <si>
    <t>LIT 400kV N0 1 BAYET - GREPILLES</t>
  </si>
  <si>
    <t>LIT 400kV N0 1 BAYET _ GREPILLES</t>
  </si>
  <si>
    <t>LIT 400kV N0 1 BAYET - MARMAGNE</t>
  </si>
  <si>
    <t>LIT 400kV N0 1 BAYET _ MARMAGNE</t>
  </si>
  <si>
    <t>LIT 400kV N0 1 BAYET - RULHAT</t>
  </si>
  <si>
    <t>LIT 400kV N0 1 BAYET _ RULHAT</t>
  </si>
  <si>
    <t>LIT 400kV NO 2 BAYET-GREPILLES</t>
  </si>
  <si>
    <t>LIT 400kV NO 2 BAYET _ GREPILLES</t>
  </si>
  <si>
    <t>LIT 400kV NO 2 BAYET-MARMAGNE</t>
  </si>
  <si>
    <t>LIT 400kV NO 2 BAYET _ MARMAGNE</t>
  </si>
  <si>
    <t>LIT 400kV N0 2 BAYET-ST-ELOI</t>
  </si>
  <si>
    <t>LIT 400kV N0 2 BAYET _ ST-ELOI</t>
  </si>
  <si>
    <t>LIT 225kV N0 1 BERGE - CANTEGRIT</t>
  </si>
  <si>
    <t>LIT 225kV N0 1 BERGE _ CANTEGRIT</t>
  </si>
  <si>
    <t>LIT 225kV N0 1 BERGE - MARSILLON</t>
  </si>
  <si>
    <t>LIT 225kV N0 1 BERGE _ MARSILLON</t>
  </si>
  <si>
    <t>LIT 225kV N0 1 BERGHOLZ-MARLENHEIM</t>
  </si>
  <si>
    <t>LIT 225kV N0 1 BERGHOLZ _ MARLENHEIM</t>
  </si>
  <si>
    <t>LIT 225kV NO 1 BEZAUMONT-CROIX-DE-METZ</t>
  </si>
  <si>
    <t>LIT 225kV NO 1 BEZAUMONT _ CROIX-DE-METZ</t>
  </si>
  <si>
    <t>LIT 225kV NO 1 BEZAUMONT-CUSTINE</t>
  </si>
  <si>
    <t>LIT 225kV NO 1 BEZAUMONT _ CUSTINE</t>
  </si>
  <si>
    <t>LIT 225kV NO 1 BEZAUMONT-VANDIERES</t>
  </si>
  <si>
    <t>LIT 225kV NO 1 BEZAUMONT _ VANDIERES</t>
  </si>
  <si>
    <t>LIT 225kV NO 2 BEZAUMONT-VANDIERES</t>
  </si>
  <si>
    <t>LIT 225kV NO 2 BEZAUMONT _ VANDIERES</t>
  </si>
  <si>
    <t>LIT 400kV N0 1 BEZAUMONT - HOUDREVILLE</t>
  </si>
  <si>
    <t>LIT 400kV N0 1 BEZAUMONT _ HOUDREVILLE</t>
  </si>
  <si>
    <t>LIT 400kV N0 1 BEZAUMONT - MARLENHEIM</t>
  </si>
  <si>
    <t>LIT 400kV N0 1 BEZAUMONT _ MARLENHEIM</t>
  </si>
  <si>
    <t>LIT 400kV N0 1 BEZAUMONT - VIGY</t>
  </si>
  <si>
    <t>LIT 400kV N0 1 BEZAUMONT _ VIGY</t>
  </si>
  <si>
    <t>LIT 400kV NO 2 BEZAUMONT-HOUDREVILLE</t>
  </si>
  <si>
    <t>LIT 400kV NO 2 BEZAUMONT _ HOUDREVILLE</t>
  </si>
  <si>
    <t>LIT 225kV N0 1 BEZON-POTEAU ROUGE</t>
  </si>
  <si>
    <t>LIT 225kV N0 1 BEZON-PONTCHATEAU</t>
  </si>
  <si>
    <t>LIT 225kV N0 1 BEZON _ PONTCHATEAU</t>
  </si>
  <si>
    <t>LIT 225kV N0 1 BIANCON - FREJUS</t>
  </si>
  <si>
    <t>LIT 225kV N0 1 BIANCON _ FREJUS</t>
  </si>
  <si>
    <t>LIT 225kV NO 1 BIANCON-MOUGINS</t>
  </si>
  <si>
    <t>LIT 225kV NO 1 BIANCON _ MOUGINS</t>
  </si>
  <si>
    <t>LIT 225kV NO 1 BIANCON-PLAN-DE-GRASSE</t>
  </si>
  <si>
    <t>LIT 225kV NO 1 BIANCON _ PLAN-DE-GRASSE</t>
  </si>
  <si>
    <t>LIT 400kV N0 1 BIANCON - TRANS</t>
  </si>
  <si>
    <t>LIT 400kV N0 1 BIANCON _ TRANS</t>
  </si>
  <si>
    <t>LIT 400kV N0 2 BIANCON - TRANS</t>
  </si>
  <si>
    <t>LIT 400kV N0 2 BIANCON _ TRANS</t>
  </si>
  <si>
    <t>LIT 225kV NO 1 BISSY-GRANDE-ILE</t>
  </si>
  <si>
    <t>LIT 225kV NO 1 BISSY _ GRANDE-ILE</t>
  </si>
  <si>
    <t>LIT 225kV N0 1 BOISSE (LA) - CAILLOUX-SUR-FONTAINES</t>
  </si>
  <si>
    <t>LIT 225kV N0 1 BOISSE (LA) _ CAILLOUX-SUR-FONTAINES</t>
  </si>
  <si>
    <t>LIT 225kV N0 1 BOISSE (LA) - CUSSET-POSTE</t>
  </si>
  <si>
    <t>LIT 225kV N0 1 BOISSE (LA) _ CUSSET-POSTE</t>
  </si>
  <si>
    <t>LIT 225kV N0 1 BOISSE (LA) - GENISSIAT-POSTE</t>
  </si>
  <si>
    <t>LIT 225kV N0 1 BOISSE (LA) _ GENISSIAT-POSTE</t>
  </si>
  <si>
    <t>LIT 225kV N0 1 BOISSE (LA) - ST-VULBAS-EST</t>
  </si>
  <si>
    <t>LIT 225kV N0 2 BOISSE (LA) - CUSSET-POSTE</t>
  </si>
  <si>
    <t>LIT 225kV N0 2 BOISSE (LA) _ CUSSET-POSTE</t>
  </si>
  <si>
    <t>LIT 225kV N0 2 BOISSE (LA) - MIONS</t>
  </si>
  <si>
    <t>LIT 225kV N0 2 BOISSE (LA) _ MIONS</t>
  </si>
  <si>
    <t>LIT 400kV N0 1 BOISSE (LA) - CHAFFARD (LE)</t>
  </si>
  <si>
    <t>LIT 400kV N0 1 BOISSE (LA) _ CHAFFARD (LE)</t>
  </si>
  <si>
    <t>LIT 400kV N0 1 BOISSE (LA) - MIONS</t>
  </si>
  <si>
    <t>LIT 400kV N0 1 BOISSE (LA) _ MIONS</t>
  </si>
  <si>
    <t>LIT 225kV NO 1 BOLLENE-CHATEAUNEUF-DU-RHONE</t>
  </si>
  <si>
    <t>LIT 225kV NO 1 BOLLENE _ CHATEAUNEUF-DU-RHONE</t>
  </si>
  <si>
    <t>LIT 225kV NO 1 BOLLENE-TERRADOU</t>
  </si>
  <si>
    <t>LIT 225kV NO 1 BOLLENE _ TERRADOU</t>
  </si>
  <si>
    <t>LIT 225kV NO 1 BOLLENE-TRICASTIN-POSTE (LE)</t>
  </si>
  <si>
    <t>LIT 225kV NO 1 BOLLENE _ TRICASTIN-POSTE (LE)</t>
  </si>
  <si>
    <t>LIT 225kV N0 2 BOLLENE - TRICASTIN-POSTE (LE)</t>
  </si>
  <si>
    <t>LIT 225kV N0 2 BOLLENE _ TRICASTIN-POSTE (LE)</t>
  </si>
  <si>
    <t>LIT 225kV NO 1 BONNEAU-ORANGERIE (L)</t>
  </si>
  <si>
    <t>LIT 225kV NO 1 BONNEAU _ ORANGERIE (L)</t>
  </si>
  <si>
    <t>LIT 225kV NO 1 BONNEAU-VALDIVIENNE</t>
  </si>
  <si>
    <t>LIT 225kV NO 1 BONNEAU _ VALDIVIENNE</t>
  </si>
  <si>
    <t>LIT 225kV NO 2 BONNEAU-VALDIVIENNE</t>
  </si>
  <si>
    <t>LIT 225kV NO 2 BONNEAU _ VALDIVIENNE</t>
  </si>
  <si>
    <t>LIT 225kV N0 1 BONNIERES - MEZEROLLES</t>
  </si>
  <si>
    <t>LIT 225kV N0 1 BONNIERES _ MEZEROLLES</t>
  </si>
  <si>
    <t>LIT 225kV NO 1 BOUDEYRE-CHATEAUNEUF-DU-RHONE</t>
  </si>
  <si>
    <t>LIT 225kV NO 1 BOUDEYRE _ CHATEAUNEUF-DU-RHONE</t>
  </si>
  <si>
    <t>LIT 225kV NO 1 BOUDEYRE-MONTPEZAT</t>
  </si>
  <si>
    <t>LIT 225kV NO 1 BOUDEYRE _ MONTPEZAT</t>
  </si>
  <si>
    <t>LIT 225kV NO 1 BOUTRE-COUDON (LE)</t>
  </si>
  <si>
    <t>LIT 225kV NO 1 BOUTRE _ COUDON (LE)</t>
  </si>
  <si>
    <t>LIT 225kV NO 1 BOUTRE-PLAN-D ORGON</t>
  </si>
  <si>
    <t>LIT 225kV NO 1 BOUTRE _ PLAN-D ORGON</t>
  </si>
  <si>
    <t>LIT 225kV N0 1 BOUTRE-SAINTE-TULLE 1</t>
  </si>
  <si>
    <t>LIT 225kV N0 1 BOUTRE _ SAINTE-TULLE 1</t>
  </si>
  <si>
    <t>LIT 225kV N0 1 BOUTRE - TRANS</t>
  </si>
  <si>
    <t>LIT 225kV N0 1 BOUTRE _ TRANS</t>
  </si>
  <si>
    <t>LIT 400kV N0 1 BOUTRE - PRIONNET</t>
  </si>
  <si>
    <t>LIT 400kV N0 1 BOUTRE _ PRIONNET</t>
  </si>
  <si>
    <t>LIT 400kV N0 1 BRAUD - MARQUIS (LE)</t>
  </si>
  <si>
    <t>LIT 400kV N0 1 BRAUD _ MARQUIS (LE)</t>
  </si>
  <si>
    <t>LIT 400kV N0 1 BRAUD - PREGUILLAC</t>
  </si>
  <si>
    <t>LIT 400kV N0 1 BRAUD _ PREGUILLAC</t>
  </si>
  <si>
    <t>LIT 400kV NO 2 BRAUD-CUBNEZAIS</t>
  </si>
  <si>
    <t>LIT 400kV NO 2 BRAUD _ CUBNEZAIS</t>
  </si>
  <si>
    <t>LIT 400kV NO 2 BRAUD-PREGUILLAC</t>
  </si>
  <si>
    <t>LIT 400kV NO 2 BRAUD _ PREGUILLAC</t>
  </si>
  <si>
    <t>LIT 400kV N0 3 BRAUD - CUBNEZAIS</t>
  </si>
  <si>
    <t>LIT 400kV N0 3 BRAUD _ CUBNEZAIS</t>
  </si>
  <si>
    <t>LIT 400kV N0 4 BRAUD - CUBNEZAIS</t>
  </si>
  <si>
    <t>LIT 400kV N0 4 BRAUD _ CUBNEZAIS</t>
  </si>
  <si>
    <t>LIT 225kV N0 1 BRENS - PELISSIER</t>
  </si>
  <si>
    <t>LIT 225kV N0 1 BRENS _ PELISSIER</t>
  </si>
  <si>
    <t>LIT 225kV N0 1 BRENS - VERFEIL</t>
  </si>
  <si>
    <t>LIT 225kV N0 1 BRENS _ VERFEIL</t>
  </si>
  <si>
    <t>LIT 225kV NO 1 BRENNILIS-MARTYRE (LA)</t>
  </si>
  <si>
    <t>LIT 225kV NO 1 BRENNILIS _ MARTYRE (LA)</t>
  </si>
  <si>
    <t>LIT 225kV NO 1 BRENNILIS-PLEYBER-CHRIST</t>
  </si>
  <si>
    <t>LIT 225kV NO 1 BRENNILIS _ PLEYBER-CHRIST</t>
  </si>
  <si>
    <t>LIT 225kV NO 1 BREUIL (LE)-GODIN</t>
  </si>
  <si>
    <t>LIT 225kV NO 1 BREUIL (LE) _ GODIN</t>
  </si>
  <si>
    <t>LIT 225kV NO 1 BREUIL (LE)-MOLE (LA)</t>
  </si>
  <si>
    <t>LIT 225kV NO 1 BREUIL (LE)-PEYRAT-LE-CHATEAU</t>
  </si>
  <si>
    <t>LIT 225kV NO 1 BREUIL (LE) _ PEYRAT-LE-CHATEAU</t>
  </si>
  <si>
    <t>LIT 400kV N0 1 BREUIL (LE) - MARMAGNE</t>
  </si>
  <si>
    <t>LIT 400kV N0 1 BREUIL (LE) _ MARMAGNE</t>
  </si>
  <si>
    <t>LIT 400kV N0 1 BREUIL (LE) - RUEYRES</t>
  </si>
  <si>
    <t>LIT 400kV N0 1 BREUIL (LE) _ RUEYRES</t>
  </si>
  <si>
    <t>LIT 225kV NO 1 BRUGES-PESSAC</t>
  </si>
  <si>
    <t>LIT 225kV NO 1 BRUGES _ PESSAC</t>
  </si>
  <si>
    <t>LIT 225kV NO 1 BUIRE-PONT-SUR-SAMBRE</t>
  </si>
  <si>
    <t>LIT 225kV NO 1 BUIRE _ PONT-SUR-SAMBRE</t>
  </si>
  <si>
    <t>LIT 225kV NO 1 BEAULIEU-FARRADIERE (LA)</t>
  </si>
  <si>
    <t>LIT 225kV NO 1 BEAULIEU _ FARRADIERE (LA)</t>
  </si>
  <si>
    <t>LIT 225kV NO 1 BEAULIEU-GRANZAY</t>
  </si>
  <si>
    <t>LIT 225kV NO 1 BEAULIEU _ GRANZAY</t>
  </si>
  <si>
    <t>LIT 225kV N0 1 BEAULIEU-SIRMIERE</t>
  </si>
  <si>
    <t>LIT 225kV N0 1 BEAULIEU _ SIRMIERE</t>
  </si>
  <si>
    <t>LIT 225kV NO 1 BEAUREGARD (SAINT-LAURENT-NOUAN)-CHAINGY</t>
  </si>
  <si>
    <t>LIT 225kV NO 1 BEAUTOR (POSTE)-CAPELLE (LA)</t>
  </si>
  <si>
    <t>LIT 225kV NO 1 BEAUTOR (POSTE)-LONG-CHAMP (LE)</t>
  </si>
  <si>
    <t>LIT 225kV NO 1 BEAUTOR (POSTE)-LATENA</t>
  </si>
  <si>
    <t>LIT 225kV NO 1 BEAUTOR (POSTE)-SETIER</t>
  </si>
  <si>
    <t>LIT 225kV NO 2 BEAUTOR (POSTE)-LATENA</t>
  </si>
  <si>
    <t>LIT 225kV NO 3 BEAUTOR (POSTE)-LATENA</t>
  </si>
  <si>
    <t>LIT 225kV N0 1 BOURGUIGNON - ETUPES</t>
  </si>
  <si>
    <t>LIT 225kV N0 1 BOURGUIGNON _ ETUPES</t>
  </si>
  <si>
    <t>LIT 225kV N0 1 BOURGUIGNON - MAMBELIN</t>
  </si>
  <si>
    <t>LIT 225kV N0 1 BOURGUIGNON _ MAMBELIN</t>
  </si>
  <si>
    <t>LIT 225kV NO 1 CROIX-DE-METZ-LANEUVEVILLE</t>
  </si>
  <si>
    <t>LIT 225kV NO 1 CROIX-DE-METZ _ LANEUVEVILLE</t>
  </si>
  <si>
    <t>LIT 225kV NO 1 CROIX-DE-METZ-VOID</t>
  </si>
  <si>
    <t>LIT 225kV NO 1 CROIX-DE-METZ _ VOID</t>
  </si>
  <si>
    <t>LIT 225kV NO 1 CHAMPS-REGNAUD-VIELMOULIN</t>
  </si>
  <si>
    <t>LIT 225kV NO 1 CHAMPS-REGNAUD _ VIELMOULIN</t>
  </si>
  <si>
    <t>LIT 225kV NO 2 CHAMPS-REGNAUD-VIELMOULIN</t>
  </si>
  <si>
    <t>LIT 225kV NO 2 CHAMPS-REGNAUD _ VIELMOULIN</t>
  </si>
  <si>
    <t>LIT 225kV NO 1 CHATEAUNEUF-DU-RHONE-LOGIS-NEUF</t>
  </si>
  <si>
    <t>LIT 225kV NO 1 CHATEAUNEUF-DU-RHONE _ LOGIS-NEUF</t>
  </si>
  <si>
    <t>LIT 225kV N0 1 CHATEAUNEUF-DU-RHONE - TRICASTIN-POSTE (LE)</t>
  </si>
  <si>
    <t>LIT 225kV N0 1 CHATEAUNEUF-DU-RHONE _ TRICASTIN-POSTE (LE)</t>
  </si>
  <si>
    <t>LIT 225kV NO 2 CHATEAUNEUF-DU-RHONE-LOGIS-NEUF</t>
  </si>
  <si>
    <t>LIT 225kV NO 2 CHATEAUNEUF-DU-RHONE _ LOGIS-NEUF</t>
  </si>
  <si>
    <t>LIT 225kV N0 1 CALAN - POTEAU-ROUGE</t>
  </si>
  <si>
    <t>LIT 225kV N0 1 CALAN _ POTEAU-ROUGE</t>
  </si>
  <si>
    <t>LIT 400kV N0 1 CALAN - CORDEMAIS-POSTE</t>
  </si>
  <si>
    <t>LIT 400kV N0 1 CALAN _ CORDEMAIS-POSTE</t>
  </si>
  <si>
    <t>LIT 400kV N0 1 CALAN - MARTYRE (LA)</t>
  </si>
  <si>
    <t>LIT 400kV N0 1 CALAN _ MARTYRE (LA)</t>
  </si>
  <si>
    <t>LIT 225kV N0 1 CANTEGRIT-MARSILLON</t>
  </si>
  <si>
    <t>LIT 225kV N0 1 CANTEGRIT _ MARSILLON</t>
  </si>
  <si>
    <t>LIT 225kV NO 1 CANTEGRIT-MOUGUERRE</t>
  </si>
  <si>
    <t>LIT 225kV NO 1 CANTEGRIT _ MOUGUERRE</t>
  </si>
  <si>
    <t>LIT 225kV NO 1 CANTEGRIT-NAOUTOT</t>
  </si>
  <si>
    <t>LIT 225kV NO 1 CANTEGRIT _ NAOUTOT</t>
  </si>
  <si>
    <t>LIT 225kV NO 2 CANTEGRIT-NAOUTOT</t>
  </si>
  <si>
    <t>LIT 225kV NO 2 CANTEGRIT _ NAOUTOT</t>
  </si>
  <si>
    <t>LIT 400kV NO 2 CANTEGRIT-SAUCATS</t>
  </si>
  <si>
    <t>LIT 400kV NO 2 CANTEGRIT _ SAUCATS</t>
  </si>
  <si>
    <t>LIT 400kV N0 3 CANTEGRIT - SAUCATS</t>
  </si>
  <si>
    <t>LIT 400kV N0 3 CANTEGRIT _ SAUCATS</t>
  </si>
  <si>
    <t>LIT 225kV NO 1 CAPELLE (LA)-PONT-SUR-SAMBRE</t>
  </si>
  <si>
    <t>LIT 225kV NO 1 CAPELLE (LA) _ PONT-SUR-SAMBRE</t>
  </si>
  <si>
    <t>LIT 400kV N0 1 CAPELLE (LA) - LONNY</t>
  </si>
  <si>
    <t>LIT 400kV N0 1 CAPELLE (LA) _ LONNY</t>
  </si>
  <si>
    <t>LIT 400kV N0 1 CAPELLE (LA) - MASTAING</t>
  </si>
  <si>
    <t>LIT 400kV N0 1 CAPELLE (LA) _ MASTAING</t>
  </si>
  <si>
    <t>LIT 225kV NO 1 CARRIERES-MORU</t>
  </si>
  <si>
    <t>LIT 225kV NO 1 CARRIERES _ MORU</t>
  </si>
  <si>
    <t>LIT 225kV N0 1 CARRIERES - PLESSIS-GASSOT</t>
  </si>
  <si>
    <t>LIT 225kV N0 1 CARRIERES _ PLESSIS-GASSOT</t>
  </si>
  <si>
    <t>LIT 225kV NO 1 CARRIERES-TERRIER</t>
  </si>
  <si>
    <t>LIT 225kV NO 1 CARRIERES _ TERRIER</t>
  </si>
  <si>
    <t>LIT 225kV NO 2 CARRIERES-TERRIER</t>
  </si>
  <si>
    <t>LIT 225kV NO 2 CARRIERES _ TERRIER</t>
  </si>
  <si>
    <t>LIT 225kV NO 1 CAZARIL-JALIS</t>
  </si>
  <si>
    <t>LIT 225kV NO 1 CAZARIL _ JALIS</t>
  </si>
  <si>
    <t>LIT 225kV NO 1 CAZARIL-LANNEMEZAN</t>
  </si>
  <si>
    <t>LIT 225kV NO 1 CAZARIL _ LANNEMEZAN</t>
  </si>
  <si>
    <t>LIT 225kV NO 2 CAZARIL-LANNEMEZAN</t>
  </si>
  <si>
    <t>LIT 225kV NO 2 CAZARIL _ LANNEMEZAN</t>
  </si>
  <si>
    <t>LIT 225kV NO 3 CAZARIL-LANNEMEZAN</t>
  </si>
  <si>
    <t>LIT 225kV NO 3 CAZARIL _ LANNEMEZAN</t>
  </si>
  <si>
    <t>LIT 400kV N0 1 CAZARIL - MARSILLON</t>
  </si>
  <si>
    <t>LIT 400kV N0 1 CAZARIL _ MARSILLON</t>
  </si>
  <si>
    <t>LIT 400kV N0 1 CAZARIL - VERFEIL</t>
  </si>
  <si>
    <t>LIT 400kV N0 1 CAZARIL _ VERFEIL</t>
  </si>
  <si>
    <t>LIT 400kV NO 2 CAZARIL-MARSILLON</t>
  </si>
  <si>
    <t>LIT 400kV NO 2 CAZARIL _ MARSILLON</t>
  </si>
  <si>
    <t>LIT 400kV NO 2 CAZARIL-VERFEIL</t>
  </si>
  <si>
    <t>LIT 400kV NO 2 CAZARIL _ VERFEIL</t>
  </si>
  <si>
    <t>LIT 400kV N0 1 CHAMBRY - MERY-SUR-SEINE</t>
  </si>
  <si>
    <t>LIT 400kV N0 1 CHAMBRY _ MERY-SUR-SEINE</t>
  </si>
  <si>
    <t>LIT 225kV N0 1 CERGY - PLESSIS-GASSOT</t>
  </si>
  <si>
    <t>LIT 225kV N0 1 CERGY _ PLESSIS-GASSOT</t>
  </si>
  <si>
    <t>LIT 225kV N0 1 CERGY-PORCHEVILLE</t>
  </si>
  <si>
    <t>LIT 225kV N0 1 CERGY _ PORCHEVILLE</t>
  </si>
  <si>
    <t>LIT 225kV N0 1 CERGY-PUISEUX</t>
  </si>
  <si>
    <t>LIT 225kV N0 1 CERGY _ PUISEUX</t>
  </si>
  <si>
    <t>LIT 400kV N0 1 CERGY-MEZEROLLES</t>
  </si>
  <si>
    <t>LIT 400kV N0 1 CERGY _ MEZEROLLES</t>
  </si>
  <si>
    <t>LIT 400kV N0 1 CERGY-TERRIER</t>
  </si>
  <si>
    <t>LIT 400kV N0 1 CERGY _ TERRIER</t>
  </si>
  <si>
    <t>LIT 400kV N0 2 CERGY-MEZEROLLES</t>
  </si>
  <si>
    <t>LIT 400kV N0 2 CERGY _ MEZEROLLES</t>
  </si>
  <si>
    <t>LIT 400kV N0 2 CERGY-TERRIER</t>
  </si>
  <si>
    <t>LIT 400kV N0 2 CERGY _ TERRIER</t>
  </si>
  <si>
    <t>LIT 225kV NO 1 CERNAY-VESLE</t>
  </si>
  <si>
    <t>LIT 225kV NO 1 CERNAY _ VESLE</t>
  </si>
  <si>
    <t>LIT 225kV NO 2 CERNAY-VESLE</t>
  </si>
  <si>
    <t>LIT 225kV NO 2 CERNAY _ VESLE</t>
  </si>
  <si>
    <t>LIT 225kV NO 1 CHABOSSIERE (LA)-CHEVIRE</t>
  </si>
  <si>
    <t>LIT 225kV NO 1 CHABOSSIERE (LA) _ CHEVIRE</t>
  </si>
  <si>
    <t>LIT 225kV NO 1 CHABOSSIERE (LA)-CORDEMAIS-POSTE</t>
  </si>
  <si>
    <t>LIT 225kV NO 1 CHABOSSIERE (LA) _ CORDEMAIS-POSTE</t>
  </si>
  <si>
    <t>LIT 400kV N0 1 CHAFFARD (LE) - COULANGE</t>
  </si>
  <si>
    <t>LIT 400kV N0 1 CHAFFARD (LE) _ COULANGE</t>
  </si>
  <si>
    <t>LIT 400kV N0 1 CHAFFARD (LE) - CHAMPAGNIER</t>
  </si>
  <si>
    <t>LIT 400kV N0 1 CHAFFARD (LE) _ CHAMPAGNIER</t>
  </si>
  <si>
    <t>LIT 400kV N0 1 CHAFFARD (LE) - GRANDE-ILE</t>
  </si>
  <si>
    <t>LIT 400kV N0 1 CHAFFARD (LE) _ GRANDE-ILE</t>
  </si>
  <si>
    <t>LIT 400kV N0 1 CHAFFARD (LE) - MIONS</t>
  </si>
  <si>
    <t>LIT 400kV N0 1 CHAFFARD (LE) _ MIONS</t>
  </si>
  <si>
    <t>LIT 400kV N0 1 CHAFFARD (LE) - PIVOZ-CORDIER</t>
  </si>
  <si>
    <t>LIT 400kV N0 1 CHAFFARD (LE) _ PIVOZ-CORDIER</t>
  </si>
  <si>
    <t>LIT 400kV N0 1 CHAFFARD (LE) - ST-VULBAS-OUEST</t>
  </si>
  <si>
    <t>LIT 400kV NO 2 CHAFFARD (LE)-CHAMPAGNIER</t>
  </si>
  <si>
    <t>LIT 400kV NO 2 CHAFFARD (LE) _ CHAMPAGNIER</t>
  </si>
  <si>
    <t>LIT 400kV NO 2 CHAFFARD (LE)-GRANDE-ILE</t>
  </si>
  <si>
    <t>LIT 400kV NO 2 CHAFFARD (LE) _ GRANDE-ILE</t>
  </si>
  <si>
    <t>LIT 400kV NO 2 CHAFFARD (LE)-MIONS</t>
  </si>
  <si>
    <t>LIT 400kV NO 2 CHAFFARD (LE) _ MIONS</t>
  </si>
  <si>
    <t>LIT 400kV NO 2 CHAFFARD (LE)-PIVOZ-CORDIER</t>
  </si>
  <si>
    <t>LIT 400kV NO 2 CHAFFARD (LE) _ PIVOZ-CORDIER</t>
  </si>
  <si>
    <t>LIT 400kV NO 2 CHAFFARD (LE)-ST-VULBAS-OUEST</t>
  </si>
  <si>
    <t>LIT 400kV N0 3 CHAFFARD (LE) - ST-VULBAS-OUEST</t>
  </si>
  <si>
    <t>LIT 400kV N0 4 CHAFFARD (LE) - ST-VULBAS-OUEST</t>
  </si>
  <si>
    <t>LIT 225kV NO 1 CHAINGY-DAMBRON</t>
  </si>
  <si>
    <t>LIT 225kV NO 1 CHAINGY _ DAMBRON</t>
  </si>
  <si>
    <t>LIT 225kV N0 2 CHAINGY - DAMBRON</t>
  </si>
  <si>
    <t>LIT 225kV N0 2 CHAINGY _ DAMBRON</t>
  </si>
  <si>
    <t>LIT 225kV NO 3 CHAINGY-DAMBRON</t>
  </si>
  <si>
    <t>LIT 225kV NO 3 CHAINGY _ DAMBRON</t>
  </si>
  <si>
    <t>LIT 400kV N0 1 CHAINGY - VERGER</t>
  </si>
  <si>
    <t>LIT 400kV N0 1 CHAINGY _ VERGER</t>
  </si>
  <si>
    <t>LIT 400kV NO 2 CHAINGY-VERGER</t>
  </si>
  <si>
    <t>LIT 400kV NO 2 CHAINGY _ VERGER</t>
  </si>
  <si>
    <t>LIT 225kV NO 1 CHALON-CHAMPVANS</t>
  </si>
  <si>
    <t>LIT 225kV NO 1 CHALON _ CHAMPVANS</t>
  </si>
  <si>
    <t>LIT 225kV NO 1 CHALON-GROSNE</t>
  </si>
  <si>
    <t>LIT 225kV NO 1 CHALON _ GROSNE</t>
  </si>
  <si>
    <t>LIT 225kV NO 2 CHALON-GROSNE</t>
  </si>
  <si>
    <t>LIT 225kV NO 2 CHALON _ GROSNE</t>
  </si>
  <si>
    <t>LIT 400kV N0 1 CHANCEAUX - DISTRE</t>
  </si>
  <si>
    <t>LIT 400kV N0 1 CHANCEAUX _ DISTRE</t>
  </si>
  <si>
    <t>LIT 400kV N0 1 CHANCEAUX - LARCAY</t>
  </si>
  <si>
    <t>LIT 400kV N0 1 CHANCEAUX _ LARCAY</t>
  </si>
  <si>
    <t>LIT 400kV N0 1 CHANCEAUX - QUINTES (LES)</t>
  </si>
  <si>
    <t>LIT 400kV N0 1 CHANCEAUX _ QUINTES (LES)</t>
  </si>
  <si>
    <t>LIT 400kV N0 1 CHANCEAUX - VILLERBON</t>
  </si>
  <si>
    <t>LIT 400kV N0 1 CHANCEAUX _ VILLERBON</t>
  </si>
  <si>
    <t>LIT 400kV NO 2 CHANCEAUX-LARCAY</t>
  </si>
  <si>
    <t>LIT 400kV NO 2 CHANCEAUX _ LARCAY</t>
  </si>
  <si>
    <t>LIT 400kV NO 2 CHANCEAUX-QUINTES (LES)</t>
  </si>
  <si>
    <t>LIT 400kV NO 2 CHANCEAUX _ QUINTES (LES)</t>
  </si>
  <si>
    <t>LIT 225kV NO 2 CHANCENAY-REVIGNY</t>
  </si>
  <si>
    <t>LIT 225kV NO 2 CHANCENAY _ REVIGNY</t>
  </si>
  <si>
    <t>LIT 400kV N0 1 CHARPENAY - GREPILLES</t>
  </si>
  <si>
    <t>LIT 400kV N0 1 CHARPENAY _ GREPILLES</t>
  </si>
  <si>
    <t>LIT 400kV N0 1 CHARPENAY - PIVOZ-CORDIER</t>
  </si>
  <si>
    <t>LIT 400kV N0 1 CHARPENAY _ PIVOZ-CORDIER</t>
  </si>
  <si>
    <t>LIT 400kV N0 1 CHARPENAY - ST-VULBAS-OUEST</t>
  </si>
  <si>
    <t>LIT 400kV NO 2 CHARPENAY-ECHALAS</t>
  </si>
  <si>
    <t>LIT 400kV NO 2 CHARPENAY _ ECHALAS</t>
  </si>
  <si>
    <t>LIT 400kV NO 2 CHARPENAY-GREPILLES</t>
  </si>
  <si>
    <t>LIT 400kV NO 2 CHARPENAY _ GREPILLES</t>
  </si>
  <si>
    <t>LIT 400kV NO 2 CHARPENAY-ST-VULBAS-OUEST</t>
  </si>
  <si>
    <t>LIT 225kV N0 1 CHAVANOD-GENISSIAT-POSTE</t>
  </si>
  <si>
    <t>LIT 225kV N0 1 CHAVANOD _ GENISSIAT-POSTE</t>
  </si>
  <si>
    <t>LIT 225kV NO 1 CHESNOY (LE)-COURTRY</t>
  </si>
  <si>
    <t>LIT 225kV NO 1 CHESNOY (LE) _ COURTRY</t>
  </si>
  <si>
    <t>LIT 225kV N0 1 CHESNOY (LE)-NEMOURS</t>
  </si>
  <si>
    <t>LIT 225kV N0 1 CHESNOY (LE) _ NEMOURS</t>
  </si>
  <si>
    <t>LIT 225kV NO 1 CHESNOY (LE)-ROUSSON</t>
  </si>
  <si>
    <t>LIT 225kV NO 1 CHESNOY (LE) _ ROUSSON</t>
  </si>
  <si>
    <t>LIT 225kV NO 2 CHESNOY (LE)-COURTRY</t>
  </si>
  <si>
    <t>LIT 225kV NO 2 CHESNOY (LE) _ COURTRY</t>
  </si>
  <si>
    <t>LIT 225kV NO 3 CHESNOY (LE)-COURTRY</t>
  </si>
  <si>
    <t>LIT 225kV NO 3 CHESNOY (LE) _ COURTRY</t>
  </si>
  <si>
    <t>LIT 400kV N0 1 CHESNOY (LE) - CIROLLIERS</t>
  </si>
  <si>
    <t>LIT 400kV N0 1 CHESNOY (LE) _ CIROLLIERS</t>
  </si>
  <si>
    <t>LIT 400kV N0 1 CHESNOY (LE) - MERY-SUR-SEINE</t>
  </si>
  <si>
    <t>LIT 400kV N0 1 CHESNOY (LE) _ MERY-SUR-SEINE</t>
  </si>
  <si>
    <t>LIT 400kV N0 1 CHESNOY (LE) - MORBRAS</t>
  </si>
  <si>
    <t>LIT 400kV N0 1 CHESNOY (LE) _ MORBRAS</t>
  </si>
  <si>
    <t>LIT 400kV N0 1 CHESNOY (LE) - TABARDERIE</t>
  </si>
  <si>
    <t>LIT 400kV N0 1 CHESNOY (LE) _ TABARDERIE</t>
  </si>
  <si>
    <t>LIT 400kV NO 2 CHESNOY (LE)-CIROLLIERS</t>
  </si>
  <si>
    <t>LIT 400kV NO 2 CHESNOY (LE) _ CIROLLIERS</t>
  </si>
  <si>
    <t>LIT 400kV N0 2 CHESNOY (LE)-MERY-SUR-SEINE</t>
  </si>
  <si>
    <t>LIT 400kV N0 2 CHESNOY (LE) _ MERY-SUR-SEINE</t>
  </si>
  <si>
    <t>LIT 400kV NO 2 CHESNOY (LE)-MORBRAS</t>
  </si>
  <si>
    <t>LIT 400kV NO 2 CHESNOY (LE) _ MORBRAS</t>
  </si>
  <si>
    <t>LIT 400kV N0 2 CHESNOY (LE)-TABARDERIE</t>
  </si>
  <si>
    <t>LIT 400kV N0 2 CHESNOY (LE) _ TABARDERIE</t>
  </si>
  <si>
    <t>LIT 400kV N0 3 CHESNOY (LE)-TABARDERIE</t>
  </si>
  <si>
    <t>LIT 400kV N0 3 CHESNOY (LE) _ TABARDERIE</t>
  </si>
  <si>
    <t>LIT 225kV NO 1 CHEVIRE-CORDEMAIS-POSTE</t>
  </si>
  <si>
    <t>LIT 225kV NO 1 CHEVIRE _ CORDEMAIS-POSTE</t>
  </si>
  <si>
    <t>LIT 225kV NO 1 CHEVIRE-MERLATIERE</t>
  </si>
  <si>
    <t>LIT 225kV NO 1 CHEVIRE _ MERLATIERE</t>
  </si>
  <si>
    <t>LIT 225kV NO 1 CHEVIRE-VERTOU</t>
  </si>
  <si>
    <t>LIT 225kV NO 1 CHEVIRE _ VERTOU</t>
  </si>
  <si>
    <t>LIT 400kV N0 1 CHEVALET - GAVRELLE</t>
  </si>
  <si>
    <t>LIT 400kV N0 1 CHEVALET _ GAVRELLE</t>
  </si>
  <si>
    <t>LIT 400kV N0 1 CHEVALET - LATENA</t>
  </si>
  <si>
    <t>LIT 400kV N0 1 CHEVALET _ LATENA</t>
  </si>
  <si>
    <t>LIT 400kV N0 1 CHEVALET - WARANDE</t>
  </si>
  <si>
    <t>LIT 400kV N0 1 CHEVALET _ WARANDE</t>
  </si>
  <si>
    <t>LIT 400kV NO 2 CHEVALET-GAVRELLE</t>
  </si>
  <si>
    <t>LIT 400kV NO 2 CHEVALET _ GAVRELLE</t>
  </si>
  <si>
    <t>LIT 400kV NO 2 CHEVALET-LATENA</t>
  </si>
  <si>
    <t>LIT 400kV NO 2 CHEVALET _ LATENA</t>
  </si>
  <si>
    <t>LIT 400kV NO 2 CHEVALET-WARANDE</t>
  </si>
  <si>
    <t>LIT 400kV NO 2 CHEVALET _ WARANDE</t>
  </si>
  <si>
    <t>LIT 225kV NO 1 CHOLET-DISTRE</t>
  </si>
  <si>
    <t>LIT 225kV NO 1 CHOLET _ DISTRE</t>
  </si>
  <si>
    <t>LIT 225kV N0 1 CHOLET - MAUGES (LES)</t>
  </si>
  <si>
    <t>LIT 225kV N0 1 CHOLET _ MAUGES (LES)</t>
  </si>
  <si>
    <t>LIT 225kV NO 1 CHOLET-VAL-DE-SEVRE</t>
  </si>
  <si>
    <t>LIT 225kV NO 2 CHOLET-DISTRE</t>
  </si>
  <si>
    <t>LIT 225kV NO 2 CHOLET _ DISTRE</t>
  </si>
  <si>
    <t>LIT 225kV NO 1 CHOOZ-MAZURES</t>
  </si>
  <si>
    <t>LIT 225kV NO 1 CHOOZ _ MAZURES</t>
  </si>
  <si>
    <t>LIT 225kV NO 2 CHOOZ-MAZURES</t>
  </si>
  <si>
    <t>LIT 225kV NO 2 CHOOZ _ MAZURES</t>
  </si>
  <si>
    <t>LIT 225kV N0 1 CIROLLIERS - LOGES (LES)</t>
  </si>
  <si>
    <t>LIT 225kV N0 1 CIROLLIERS _ LOGES (LES)</t>
  </si>
  <si>
    <t>LIT 225kV N0 2 CIROLLIERS - LOGES (LES)</t>
  </si>
  <si>
    <t>LIT 225kV N0 2 CIROLLIERS _ LOGES (LES)</t>
  </si>
  <si>
    <t>LIT 400kV N0 1 CIROLLIERS - GATINAIS</t>
  </si>
  <si>
    <t>LIT 400kV N0 1 CIROLLIERS _ GATINAIS</t>
  </si>
  <si>
    <t>LIT 400kV N0 1 CIROLLIERS - VILLEJUST</t>
  </si>
  <si>
    <t>LIT 400kV N0 1 CIROLLIERS _ VILLEJUST</t>
  </si>
  <si>
    <t>LIT 400kV NO 2 CIROLLIERS-GATINAIS</t>
  </si>
  <si>
    <t>LIT 400kV NO 2 CIROLLIERS _ GATINAIS</t>
  </si>
  <si>
    <t>LIT 400kV NO 2 CIROLLIERS-VILLEJUST</t>
  </si>
  <si>
    <t>LIT 400kV NO 2 CIROLLIERS _ VILLEJUST</t>
  </si>
  <si>
    <t>LIT 400kV N0 3 CIROLLIERS-VILLEJUST</t>
  </si>
  <si>
    <t>LIT 400kV N0 3 CIROLLIERS _ VILLEJUST</t>
  </si>
  <si>
    <t>LIT 225kV NO 1 CISSAC-MARQUIS (LE)</t>
  </si>
  <si>
    <t>LIT 225kV NO 1 CISSAC _ MARQUIS (LE)</t>
  </si>
  <si>
    <t>LIT 225kV N0 1 CIZE-FLEYRIAT</t>
  </si>
  <si>
    <t>LIT 225kV N0 1 CIZE _ FLEYRIAT</t>
  </si>
  <si>
    <t>LIT 225kV N0 1 CIZE-IZERNORE</t>
  </si>
  <si>
    <t>LIT 225kV N0 1 CIZE _ IZERNORE</t>
  </si>
  <si>
    <t>LIT 225kV NO 1 CLEON-GRAND_COURONNE</t>
  </si>
  <si>
    <t>LIT 225kV NO 1 CLEON _ GRAND-COURONNE</t>
  </si>
  <si>
    <t>LIT 225kV NO 1 CLEON-MANOIR (LE)</t>
  </si>
  <si>
    <t>LIT 225kV NO 1 CLEON _ MANOIR (LE)</t>
  </si>
  <si>
    <t>LIT 225kV NO 2 CLEON-GRAND_COURONNE</t>
  </si>
  <si>
    <t>LIT 225kV NO 2 CLEON _ GRAND-COURONNE</t>
  </si>
  <si>
    <t>LIT 225kV NO 1 COLAYRAC-DONZAC</t>
  </si>
  <si>
    <t>LIT 225kV NO 1 COLAYRAC _ DONZAC</t>
  </si>
  <si>
    <t>LIT 225kV NO 1 COLAYRAC-GUPIE</t>
  </si>
  <si>
    <t>LIT 225kV NO 1 COLAYRAC _ GUPIE</t>
  </si>
  <si>
    <t>LIT 225kV NO 1 COMMERVEIL-CHAMPFLEUR</t>
  </si>
  <si>
    <t>LIT 225kV NO 1 COMMERVEIL _ CHAMPFLEUR</t>
  </si>
  <si>
    <t>LIT 225kV NO 1 COMPIEGNE-LATENA</t>
  </si>
  <si>
    <t>LIT 225kV NO 1 COMPIEGNE _ LATENA</t>
  </si>
  <si>
    <t>LIT 225kV N0 1 COMPIEGNE-MORU</t>
  </si>
  <si>
    <t>LIT 225kV N0 1 COMPIEGNE _ MORU</t>
  </si>
  <si>
    <t>LIT 225kV N0 1 CONCARNEAU - POTEAU-ROUGE</t>
  </si>
  <si>
    <t>LIT 225kV N0 1 CONCARNEAU _ POTEAU-ROUGE</t>
  </si>
  <si>
    <t>LIT 225kV N0 1 CONCARNEAU-SQUIVIDAN</t>
  </si>
  <si>
    <t>LIT 225kV N0 1 CONCARNEAU _ SQUIVIDAN</t>
  </si>
  <si>
    <t>LIT 225kV NO 1 CONFLUENT-CHAMPAGNIER</t>
  </si>
  <si>
    <t>LIT 225kV NO 1 CONFLUENT _ CHAMPAGNIER</t>
  </si>
  <si>
    <t>LIT 225kV NO 1 CONFLUENT-PARISET</t>
  </si>
  <si>
    <t>LIT 225kV NO 1 CONFLUENT _ PARISET</t>
  </si>
  <si>
    <t>LIT 225kV NO 1 CONTAMINE-GRAND-COEUR</t>
  </si>
  <si>
    <t>LIT 225kV NO 1 CONTAMINE _ GRAND-COEUR</t>
  </si>
  <si>
    <t>LIT 225kV NO 1 CONTAMINE-MALGOVERT</t>
  </si>
  <si>
    <t>LIT 225kV NO 1 CONTAMINE _ MALGOVERT</t>
  </si>
  <si>
    <t>LIT 225kV NO 1 COQUAINVILLIERS-DRONNIERE (LA)</t>
  </si>
  <si>
    <t>LIT 225kV NO 1 COQUAINVILLIERS _ DRONNIERE (LA)</t>
  </si>
  <si>
    <t>LIT 225kV NO 1 COQUAINVILLIERS-ROUGEMONTIER</t>
  </si>
  <si>
    <t>LIT 225kV NO 1 COQUAINVILLIERS _ ROUGEMONTIER</t>
  </si>
  <si>
    <t>LIT 225kV NO 1 COQUAINVILLIERS-TOURBE</t>
  </si>
  <si>
    <t>LIT 225kV NO 1 COQUAINVILLIERS _ TOURBE</t>
  </si>
  <si>
    <t>LIT 225kV NO 2 COQUAINVILLIERS-ROUGEMONTIER</t>
  </si>
  <si>
    <t>LIT 225kV NO 2 COQUAINVILLIERS _ ROUGEMONTIER</t>
  </si>
  <si>
    <t>LIT 225kV NO 1 CORDEMAIS-POSTE-GUERSAC</t>
  </si>
  <si>
    <t>LIT 225kV NO 1 CORDEMAIS-POSTE _ GUERSAC</t>
  </si>
  <si>
    <t>LIT 225kV N0 1 CORDEMAIS-POSTE - POTEAU-ROUGE</t>
  </si>
  <si>
    <t>LIT 225kV N0 1 CORDEMAIS-POSTE _ POTEAU-ROUGE</t>
  </si>
  <si>
    <t>LIT 225kV N0 1 CORDEMAIS-POSTE-PONTCHATEAU</t>
  </si>
  <si>
    <t>LIT 225kV N0 1 CORDEMAIS-POSTE _ PONTCHATEAU</t>
  </si>
  <si>
    <t>LIT 225kV NO 1 CORDEMAIS-POSTE-ST-JOSEPH</t>
  </si>
  <si>
    <t>LIT 225kV NO 2 CORDEMAIS-POSTE-PONTCHATEAU</t>
  </si>
  <si>
    <t>LIT 225kV NO 2 CORDEMAIS-POSTE _ PONTCHATEAU</t>
  </si>
  <si>
    <t>LIT 400kV N0 1 CORDEMAIS-P - LOUISFERT (poste F)</t>
  </si>
  <si>
    <t>LIT 400kV NO 2 CORDEMAIS-POSTE-DISTRE</t>
  </si>
  <si>
    <t>LIT 400kV NO 2 CORDEMAIS-POSTE _ DISTRE</t>
  </si>
  <si>
    <t>LIT 400kV NO 2 CORDEMAIS-P-LOUISFERT (poste F)</t>
  </si>
  <si>
    <t>LIT 400kV NO 2 CORDEMAIS-POSTE-MARTYRE (LA)</t>
  </si>
  <si>
    <t>LIT 400kV NO 2 CORDEMAIS-POSTE _ MARTYRE (LA)</t>
  </si>
  <si>
    <t>LIT 225kV NO 1 CORBIERE (LA)-DISTRE</t>
  </si>
  <si>
    <t>LIT 225kV NO 1 CORBIERE (LA) _ DISTRE</t>
  </si>
  <si>
    <t>LIT 225kV NO 2 CORBIERE (LA)-DISTRE</t>
  </si>
  <si>
    <t>LIT 225kV NO 2 CORBIERE (LA) _ DISTRE</t>
  </si>
  <si>
    <t>LIT 225kV NO 3 CORBIERE (LA)-DISTRE</t>
  </si>
  <si>
    <t>LIT 225kV NO 3 CORBIERE (LA) _ DISTRE</t>
  </si>
  <si>
    <t>LIT 225kV NO 1 CORNIER-PRESSY</t>
  </si>
  <si>
    <t>LIT 225kV NO 1 CORNIER _ PRESSY</t>
  </si>
  <si>
    <t>LIT 225kV NO 2 CORNIER-GENISSIAT-POSTE</t>
  </si>
  <si>
    <t>LIT 225kV NO 2 CORNIER _ GENISSIAT-POSTE</t>
  </si>
  <si>
    <t>LIT 400kV N0 1 CORNIER - GENISSIAT-POSTE</t>
  </si>
  <si>
    <t>LIT 400kV N0 1 CORNIER _ GENISSIAT-POSTE</t>
  </si>
  <si>
    <t>LIT 400kV N0 1 CORNIER - MONTAGNY-LES-LANCHES</t>
  </si>
  <si>
    <t>LIT 400kV N0 1 CORNIER _ MONTAGNY-LES-LANCHES</t>
  </si>
  <si>
    <t>LIT 225kV NO 1 COSSIGNY-MORBRAS</t>
  </si>
  <si>
    <t>LIT 225kV NO 1 COSSIGNY _ MORBRAS</t>
  </si>
  <si>
    <t>LIT 225kV NO 1 COUCHEY-CHAMPVANS</t>
  </si>
  <si>
    <t>LIT 225kV NO 1 COUCHEY _ CHAMPVANS</t>
  </si>
  <si>
    <t>LIT 225kV NO 1 COUCHEY-VIELMOULIN</t>
  </si>
  <si>
    <t>LIT 225kV NO 1 COUCHEY _ VIELMOULIN</t>
  </si>
  <si>
    <t>LIT 225kV N0 1 COUDON (LE)-ESCAILLON (L )</t>
  </si>
  <si>
    <t>LIT 225kV N0 1 COUDON (LE) _ ESCAILLON (L )</t>
  </si>
  <si>
    <t>LIT 225kV N0 1 COUDON (LE) - NEOULES</t>
  </si>
  <si>
    <t>LIT 225kV N0 1 COUDON (LE) _ NEOULES</t>
  </si>
  <si>
    <t>LIT 225kV NO 2 COUDON (LE)-NEOULES</t>
  </si>
  <si>
    <t>LIT 225kV NO 2 COUDON (LE) _ NEOULES</t>
  </si>
  <si>
    <t>LIT 400kV N0 1 COULANGE - PIVOZ-CORDIER</t>
  </si>
  <si>
    <t>LIT 400kV N0 1 COULANGE _ PIVOZ-CORDIER</t>
  </si>
  <si>
    <t>LIT 400kV N0 1 COULANGE - TAVEL</t>
  </si>
  <si>
    <t>LIT 400kV N0 1 COULANGE _ TAVEL</t>
  </si>
  <si>
    <t>LIT 400kV N0 1 COULANGE - TRICASTIN-POSTE (LE)</t>
  </si>
  <si>
    <t>LIT 400kV N0 1 COULANGE _ TRICASTIN-POSTE (LE)</t>
  </si>
  <si>
    <t>LIT 400kV NO 2 COULANGE-PIVOZ-CORDIER</t>
  </si>
  <si>
    <t>LIT 400kV NO 2 COULANGE _ PIVOZ-CORDIER</t>
  </si>
  <si>
    <t>LIT 400kV NO 2 COULANGE-TRICASTIN-POSTE (LE)</t>
  </si>
  <si>
    <t>LIT 400kV NO 2 COULANGE _ TRICASTIN-POSTE (LE)</t>
  </si>
  <si>
    <t>LIT 400kV N0 3 COULANGE - TRICASTIN-POSTE (LE)</t>
  </si>
  <si>
    <t>LIT 400kV N0 3 COULANGE _ TRICASTIN-POSTE (LE)</t>
  </si>
  <si>
    <t>LIT 225kV NO 1 CHAMPAGNIER-EYBENS</t>
  </si>
  <si>
    <t>LIT 225kV NO 1 CHAMPAGNIER _ EYBENS</t>
  </si>
  <si>
    <t>LIT 225kV NO 1 CHAMPAGNIER-GRISOLLES</t>
  </si>
  <si>
    <t>LIT 225kV NO 1 CHAMPAGNIER _ GRISOLLES</t>
  </si>
  <si>
    <t>LIT 225kV NO 1 CHAMPAGNIER-MOIRANS</t>
  </si>
  <si>
    <t>LIT 225kV NO 1 CHAMPAGNIER _ MOIRANS</t>
  </si>
  <si>
    <t>LIT 225kV NO 1 CHAMPAGNIER-PARISET</t>
  </si>
  <si>
    <t>LIT 225kV NO 1 CHAMPAGNIER _ PARISET</t>
  </si>
  <si>
    <t>LIT 225kV NO 1 CHAMPAGNIER-SERRE-PONCON</t>
  </si>
  <si>
    <t>LIT 225kV NO 1 CHAMPAGNIER _ SERRE-PONCON</t>
  </si>
  <si>
    <t>LIT 225kV N0 2 CHAMPAGNIER - EYBENS</t>
  </si>
  <si>
    <t>LIT 225kV N0 2 CHAMPAGNIER _ EYBENS</t>
  </si>
  <si>
    <t>LIT 225kV NO 1 CHAMPAGNOLE - FRASNE</t>
  </si>
  <si>
    <t>LIT 225kV NO 1 CHAMPAGNOLE _ FRASNE</t>
  </si>
  <si>
    <t>LIT 225kV NO 1 CHAMPAGNOLE-GENISSIAT-POSTE</t>
  </si>
  <si>
    <t>LIT 225kV NO 1 CHAMPAGNOLE _ GENISSIAT-POSTE</t>
  </si>
  <si>
    <t>LIT 225kV NO 1 CHAMPAGNOLE-PALENTE</t>
  </si>
  <si>
    <t>LIT 225kV NO 1 CHAMPAGNOLE _ PALENTE</t>
  </si>
  <si>
    <t>LIT 225kV NO 1 CHAMPVANS-PYMONT</t>
  </si>
  <si>
    <t>LIT 225kV NO 1 CHAMPVANS _ PYMONT</t>
  </si>
  <si>
    <t>LIT 225kV N0 1 CRECHETS (LES)-GUARBECQUE</t>
  </si>
  <si>
    <t>LIT 225kV N0 1 CRECHETS (LES) _ GUARBECQUE</t>
  </si>
  <si>
    <t>LIT 225kV N0 1 CRECHETS (LES) - WEPPES</t>
  </si>
  <si>
    <t>LIT 225kV N0 1 CRECHETS (LES) _ WEPPES</t>
  </si>
  <si>
    <t>LIT 225kV NO 2 CRECHETS (LES)-WEPPES</t>
  </si>
  <si>
    <t>LIT 225kV NO 2 CRECHETS (LES) _ WEPPES</t>
  </si>
  <si>
    <t>LIT 225kV N0 1 CRENEY - FRONCLES</t>
  </si>
  <si>
    <t>LIT 225kV N0 1 CRENEY _ FRONCLES</t>
  </si>
  <si>
    <t>LIT 225kV NO 1 CRENEY-ROSIERES</t>
  </si>
  <si>
    <t>LIT 225kV NO 1 CRENEY _ ROSIERES</t>
  </si>
  <si>
    <t>LIT 400kV N0 1 CRENEY - MERY-SUR-SEINE</t>
  </si>
  <si>
    <t>LIT 400kV N0 1 CRENEY _ MERY-SUR-SEINE</t>
  </si>
  <si>
    <t>LIT 400kV N0 1 CRENEY - REVIGNY</t>
  </si>
  <si>
    <t>LIT 400kV N0 1 CRENEY _ REVIGNY</t>
  </si>
  <si>
    <t>LIT 400kV N0 1 CRENEY - VIELMOULIN</t>
  </si>
  <si>
    <t>LIT 400kV N0 1 CRENEY _ VIELMOULIN</t>
  </si>
  <si>
    <t>LIT 400kV N0 1 CREYS - GRANDE-ILE</t>
  </si>
  <si>
    <t>LIT 400kV N0 1 CREYS _ GRANDE-ILE</t>
  </si>
  <si>
    <t>LIT 400kV N0 1 CREYS - GENISSIAT-POSTE</t>
  </si>
  <si>
    <t>LIT 400kV N0 1 CREYS _ GENISSIAT-POSTE</t>
  </si>
  <si>
    <t>LIT 400kV N0 1 CREYS - ST-VULBAS-OUEST</t>
  </si>
  <si>
    <t>LIT 400kV NO 2 CREYS-GRANDE-ILE</t>
  </si>
  <si>
    <t>LIT 400kV NO 2 CREYS _ GRANDE-ILE</t>
  </si>
  <si>
    <t>LIT 400kV NO 2 CREYS-GENISSIAT-POSTE</t>
  </si>
  <si>
    <t>LIT 400kV NO 2 CREYS _ GENISSIAT-POSTE</t>
  </si>
  <si>
    <t>LIT 400kV NO 2 CREYS-ST-VULBAS-OUEST</t>
  </si>
  <si>
    <t>LIT 225kV NO 1 CUBNEZAIS-GREZILLAC</t>
  </si>
  <si>
    <t>LIT 225kV NO 1 CUBNEZAIS _ GREZILLAC</t>
  </si>
  <si>
    <t>LIT 225kV NO 1 CUBNEZAIS-MARQUIS (LE)</t>
  </si>
  <si>
    <t>LIT 225kV NO 1 CUBNEZAIS _ MARQUIS (LE)</t>
  </si>
  <si>
    <t>LIT 225kV NO 1 CUBNEZAIS-MONTGUYON</t>
  </si>
  <si>
    <t>LIT 225kV NO 1 CUBNEZAIS _ MONTGUYON</t>
  </si>
  <si>
    <t>LIT 225kV NO 1 CUBNEZAIS-TUILIERES</t>
  </si>
  <si>
    <t>LIT 225kV NO 1 CUBNEZAIS _ TUILIERES</t>
  </si>
  <si>
    <t>LIT 400kV N0 1 CUBNEZAIS - DONZAC</t>
  </si>
  <si>
    <t>LIT 400kV N0 1 CUBNEZAIS _ DONZAC</t>
  </si>
  <si>
    <t>LIT 400kV N0 1 CUBNEZAIS - PLAUD</t>
  </si>
  <si>
    <t>LIT 400kV N0 1 CUBNEZAIS _ PLAUD</t>
  </si>
  <si>
    <t>LIT 400kV N0 1 CUBNEZAIS - SAUCATS</t>
  </si>
  <si>
    <t>LIT 400kV N0 1 CUBNEZAIS _ SAUCATS</t>
  </si>
  <si>
    <t>LIT 400kV N0 2 CUBNEZAIS-DONZAC</t>
  </si>
  <si>
    <t>LIT 400kV N0 2 CUBNEZAIS _ DONZAC</t>
  </si>
  <si>
    <t>LIT 400kV NO 2 CUBNEZAIS-SAUCATS</t>
  </si>
  <si>
    <t>LIT 400kV NO 2 CUBNEZAIS _ SAUCATS</t>
  </si>
  <si>
    <t>LIT 225kV NO 1 CHAUSSEE (LA)-RECY</t>
  </si>
  <si>
    <t>LIT 225kV NO 1 CHAUSSEE (LA) _ RECY</t>
  </si>
  <si>
    <t>LIT 225kV NO 1 CHAUSSEE (LA)-REVIGNY</t>
  </si>
  <si>
    <t>LIT 225kV NO 1 CHAUSSEE (LA) _ REVIGNY</t>
  </si>
  <si>
    <t>LIT 225kV NO 1 COURTRY-SENART</t>
  </si>
  <si>
    <t>LIT 225kV NO 1 COURTRY _ SENART</t>
  </si>
  <si>
    <t>LIT 400kV N0 1 DAMBRON - GATINAIS</t>
  </si>
  <si>
    <t>LIT 400kV N0 1 DAMBRON _ GATINAIS</t>
  </si>
  <si>
    <t>LIT 400kV N0 1 DAMBRON - VERGER</t>
  </si>
  <si>
    <t>LIT 400kV N0 1 DAMBRON _ VERGER</t>
  </si>
  <si>
    <t>LIT 400kV N0 1 DAMBRON-YVELINES-OUEST</t>
  </si>
  <si>
    <t>LIT 400kV N0 1 DAMBRON _ YVELINES-OUEST</t>
  </si>
  <si>
    <t>LIT 400kV NO 2 DAMBRON-GATINAIS</t>
  </si>
  <si>
    <t>LIT 400kV NO 2 DAMBRON _ GATINAIS</t>
  </si>
  <si>
    <t>LIT 400kV NO 2 DAMBRON-VERGER</t>
  </si>
  <si>
    <t>LIT 400kV NO 2 DAMBRON _ VERGER</t>
  </si>
  <si>
    <t>LIT 400kV N0 2 DAMBRON - VILLEJUST</t>
  </si>
  <si>
    <t>LIT 400kV N0 2 DAMBRON _ VILLEJUST</t>
  </si>
  <si>
    <t>LIT 225kV NO 1 DAMERY-NOGENTEL</t>
  </si>
  <si>
    <t>LIT 225kV NO 1 DAMERY _ NOGENTEL</t>
  </si>
  <si>
    <t>LIT 225kV NO 1 DAMERY-VESLE</t>
  </si>
  <si>
    <t>LIT 225kV NO 1 DAMERY _ VESLE</t>
  </si>
  <si>
    <t>LIT 225kV NO 1 DANTOU-TUILIERES</t>
  </si>
  <si>
    <t>LIT 225kV NO 1 DANTOU _ TUILIERES</t>
  </si>
  <si>
    <t>LIT 225kV NO 1 DANTOU-VERLHAGUET</t>
  </si>
  <si>
    <t>LIT 225kV NO 1 DANTOU _ VERLHAGUET</t>
  </si>
  <si>
    <t>LIT 225kV N0 1 DARSE - FEUILLANE</t>
  </si>
  <si>
    <t>LIT 225kV N0 1 DARSE _ FEUILLANE</t>
  </si>
  <si>
    <t>LIT 225kV N0 1 DARSE-RASSUEN</t>
  </si>
  <si>
    <t>LIT 225kV N0 1 DARSE _ RASSUEN</t>
  </si>
  <si>
    <t>LIT 225kV N0 2 DARSE-FEUILLANE</t>
  </si>
  <si>
    <t>LIT 225kV N0 2 DARSE _ FEUILLANE</t>
  </si>
  <si>
    <t>LIT 225kV NO 1 DECHY-MASTAING</t>
  </si>
  <si>
    <t>LIT 225kV NO 1 DECHY _ MASTAING</t>
  </si>
  <si>
    <t>LIT 225kV NO 1 DISTRE-ORANGERIE (L)</t>
  </si>
  <si>
    <t>LIT 225kV NO 1 DISTRE _ ORANGERIE (L)</t>
  </si>
  <si>
    <t>LIT 400kV N0 1 DISTRE - JUMEAUX (LES)</t>
  </si>
  <si>
    <t>LIT 400kV N0 1 DISTRE _ JUMEAUX (LES)</t>
  </si>
  <si>
    <t>LIT 400kV NO 2 DISTRE-JUMEAUX (LES)</t>
  </si>
  <si>
    <t>LIT 400kV NO 2 DISTRE _ JUMEAUX (LES)</t>
  </si>
  <si>
    <t>LIT 225kV N0 1 DOBERIE - RANCE-POSTE</t>
  </si>
  <si>
    <t>LIT 225kV N0 1 DOBERIE _ RANCE-POSTE</t>
  </si>
  <si>
    <t>LIT 225kV N0 1 DOBERIE - TREGUEUX</t>
  </si>
  <si>
    <t>LIT 225kV N0 1 DOBERIE _ TREGUEUX</t>
  </si>
  <si>
    <t>LIT 400kV N0 1 DOMLOUP - LAUNAY</t>
  </si>
  <si>
    <t>LIT 400kV N0 1 DOMLOUP _ LAUNAY</t>
  </si>
  <si>
    <t>LIT 400kV N0 1 DOMLOUP - LOUISFERT (poste F)</t>
  </si>
  <si>
    <t>LIT 400kV N0 1 DOMLOUP-PLAINE HAUTE</t>
  </si>
  <si>
    <t>LIT 400kV N0 1 DOMLOUP _ PLAINE HAUTE</t>
  </si>
  <si>
    <t>LIT 400kV NO 2 DOMLOUP-LAUNAY</t>
  </si>
  <si>
    <t>LIT 400kV NO 2 DOMLOUP _ LAUNAY</t>
  </si>
  <si>
    <t>LIT 400kV NO 2 DOMLOUP-LOUISFERT (poste F)</t>
  </si>
  <si>
    <t>LIT 225kV NO 1 DONZAC-VERLHAGUET</t>
  </si>
  <si>
    <t>LIT 225kV NO 1 DONZAC _ VERLHAGUET</t>
  </si>
  <si>
    <t>LIT 400kV N0 1 DONZAC - LESQUIVE</t>
  </si>
  <si>
    <t>LIT 400kV N0 1 DONZAC _ LESQUIVE</t>
  </si>
  <si>
    <t>LIT 400kV NO 2 DONZAC-VERFEIL</t>
  </si>
  <si>
    <t>LIT 400kV NO 2 DONZAC _ VERFEIL</t>
  </si>
  <si>
    <t>LIT 225kV NO 1 DONZENAC-FEROUGE</t>
  </si>
  <si>
    <t>LIT 225kV NO 1 DONZENAC _ FEROUGE</t>
  </si>
  <si>
    <t>LIT 225kV NO 1 DRONNIERE (LA)-FLERS</t>
  </si>
  <si>
    <t>LIT 225kV NO 1 DRONNIERE (LA) _ FLERS</t>
  </si>
  <si>
    <t>LIT 225kV N0 1 DRONNIERE (LA) - TOURBE</t>
  </si>
  <si>
    <t>LIT 225kV N0 1 DRONNIERE (LA) _ TOURBE</t>
  </si>
  <si>
    <t>LIT 225kV N0 2 DRONNIERE (LA) - TOURBE</t>
  </si>
  <si>
    <t>LIT 225kV N0 2 DRONNIERE (LA) _ TOURBE</t>
  </si>
  <si>
    <t>LIT 225kV N0 1 ENCO-DE-BOTTE-ESCAILLON (L )</t>
  </si>
  <si>
    <t>LIT 225kV N0 1 ENCO-DE-BOTTE _ ESCAILLON (L )</t>
  </si>
  <si>
    <t>LIT 225kV NO 1 ENCO-DE-BOTTE-PALUN (LA)</t>
  </si>
  <si>
    <t>LIT 225kV NO 1 ENCO-DE-BOTTE _ PALUN (LA)</t>
  </si>
  <si>
    <t>LIT 225kV N0 1 ENCO-DE-BOTTE - RABATAU</t>
  </si>
  <si>
    <t>LIT 225kV N0 1 ENCO-DE-BOTTE _ RABATAU</t>
  </si>
  <si>
    <t>LIT 225kV N0 1 ENCO-DE-BOTTE - REALTOR</t>
  </si>
  <si>
    <t>LIT 225kV N0 1 ENCO-DE-BOTTE _ REALTOR</t>
  </si>
  <si>
    <t>LIT 225kV NO 2 ENCO-DE-BOTTE-PALUN (LA)</t>
  </si>
  <si>
    <t>LIT 225kV NO 2 ENCO-DE-BOTTE _ PALUN (LA)</t>
  </si>
  <si>
    <t>LIT 225kV N0 1 ECHALAS - GIVORS</t>
  </si>
  <si>
    <t>LIT 225kV N0 1 ECHALAS _ GIVORS</t>
  </si>
  <si>
    <t>LIT 225kV NO 1 ECHALAS-RIVIERE (LA)</t>
  </si>
  <si>
    <t>LIT 225kV NO 1 ECHALAS _ RIVIERE (LA)</t>
  </si>
  <si>
    <t>LIT 225kV NO 1 ECHALAS-SOLEIL (LE)</t>
  </si>
  <si>
    <t>LIT 225kV NO 1 ECHALAS _ SOLEIL (LE)</t>
  </si>
  <si>
    <t>LIT 225kV N0 2 ECHALAS - GIVORS</t>
  </si>
  <si>
    <t>LIT 225kV N0 2 ECHALAS _ GIVORS</t>
  </si>
  <si>
    <t>LIT 400kV NO 2 ECHALAS-PIVOZ-CORDIER</t>
  </si>
  <si>
    <t>LIT 400kV NO 2 ECHALAS _ PIVOZ-CORDIER</t>
  </si>
  <si>
    <t>LIT 225kV NO 1 ECHINGHEN-MANDARINS</t>
  </si>
  <si>
    <t>LIT 225kV NO 1 ECHINGHEN _ MANDARINS</t>
  </si>
  <si>
    <t>LIT 225kV NO 1 ECHINGHEN-SORRUS</t>
  </si>
  <si>
    <t>LIT 225kV NO 1 ECHINGHEN _ SORRUS</t>
  </si>
  <si>
    <t>LIT 225kV N0 1 EGUZON-MARMAGNE</t>
  </si>
  <si>
    <t>LIT 225kV N0 1 EGUZON _ MARMAGNE</t>
  </si>
  <si>
    <t>LIT 225kV NO 1 EGUZON-MAUREIX (LE)</t>
  </si>
  <si>
    <t>LIT 225kV NO 1 EGUZON _ MAUREIX (LE)</t>
  </si>
  <si>
    <t>LIT 225kV NO 1 EGUZON-MOUSSEAUX</t>
  </si>
  <si>
    <t>LIT 225kV NO 1 EGUZON _ MOUSSEAUX</t>
  </si>
  <si>
    <t>LIT 225kV NO 1 EGUZON-MONTLUCON</t>
  </si>
  <si>
    <t>LIT 225kV NO 1 EGUZON _ MONTLUCON</t>
  </si>
  <si>
    <t>LIT 225kV N0 1 EGUZON-ORANGERIE (L)</t>
  </si>
  <si>
    <t>LIT 225kV N0 1 EGUZON _ ORANGERIE (L)</t>
  </si>
  <si>
    <t>LIT 225kV NO 1 EGUZON-STE-FEYRE</t>
  </si>
  <si>
    <t>LIT 225kV NO 1 EGUZON _ STE-FEYRE</t>
  </si>
  <si>
    <t>LIT 400kV N0 1 EGUZON -  MARMAGNE</t>
  </si>
  <si>
    <t>LIT 400kV N0 1 EGUZON - PLAUD</t>
  </si>
  <si>
    <t>LIT 400kV N0 1 EGUZON _ PLAUD</t>
  </si>
  <si>
    <t>LIT 400kV N0 1 EGUZON - RUEYRES</t>
  </si>
  <si>
    <t>LIT 400kV N0 1 EGUZON _ RUEYRES</t>
  </si>
  <si>
    <t>LIT 400kV N0 1 EGUZON - VALDIVIENNE</t>
  </si>
  <si>
    <t>LIT 400kV N0 1 EGUZON _ VALDIVIENNE</t>
  </si>
  <si>
    <t>LIT 400kV N0 1 EGUZON - VERGER</t>
  </si>
  <si>
    <t>LIT 400kV N0 1 EGUZON _ VERGER</t>
  </si>
  <si>
    <t>LIT 400kV NO 2 EGUZON-VALDIVIENNE</t>
  </si>
  <si>
    <t>LIT 400kV NO 2 EGUZON _ VALDIVIENNE</t>
  </si>
  <si>
    <t>LIT 225kV NO 1 ELANCOURT-MEZEROLLES</t>
  </si>
  <si>
    <t>LIT 225kV NO 1 ELANCOURT _ MEZEROLLES</t>
  </si>
  <si>
    <t>LIT 225kV N0 1 ELANCOURT-ST-AUBIN</t>
  </si>
  <si>
    <t>LIT 225kV N0 1 ELANCOURT-YVELINES-OUEST</t>
  </si>
  <si>
    <t>LIT 225kV N0 1 ELANCOURT _ YVELINES-OUEST</t>
  </si>
  <si>
    <t>LIT 225kV NO 1 ENVAL-ISSOIRE</t>
  </si>
  <si>
    <t>LIT 225kV NO 1 ENVAL _ ISSOIRE</t>
  </si>
  <si>
    <t>LIT 225kV NO 1 ENVAL-VOLVIC</t>
  </si>
  <si>
    <t>LIT 225kV NO 1 ENVAL _ VOLVIC</t>
  </si>
  <si>
    <t>LIT 225kV N0 1 ESCAILLON (L ) - NEOULES</t>
  </si>
  <si>
    <t>LIT 225kV N0 1 ESCAILLON (L ) _ NEOULES</t>
  </si>
  <si>
    <t>LIT 225kV NO 1 FALLOU-NOVION</t>
  </si>
  <si>
    <t>LIT 225kV NO 1 FALLOU _ NOVION</t>
  </si>
  <si>
    <t>LIT 225kV N0 2 FALLOU-NOVION</t>
  </si>
  <si>
    <t>LIT 225kV N0 2 FALLOU _ NOVION</t>
  </si>
  <si>
    <t>LIT 225kV N0 2 FALLOU - PLESSIS-GASSOT</t>
  </si>
  <si>
    <t>LIT 225kV N0 2 FALLOU _ PLESSIS-GASSOT</t>
  </si>
  <si>
    <t>LIT 225kV NO 1 FAMARS-GROS-CAILLOU</t>
  </si>
  <si>
    <t>LIT 225kV NO 1 FAMARS _ GROS-CAILLOU</t>
  </si>
  <si>
    <t>LIT 225kV NO 1 FARRADIERE (LA)-GRANZAY</t>
  </si>
  <si>
    <t>LIT 225kV NO 1 FARRADIERE (LA) _ GRANZAY</t>
  </si>
  <si>
    <t>LIT 225kV NO 1 FEROUGE-TALAMET</t>
  </si>
  <si>
    <t>LIT 225kV NO 1 FEROUGE _ TALAMET</t>
  </si>
  <si>
    <t>LIT 225kV NO 1 FEUILLANE-LAVERA</t>
  </si>
  <si>
    <t>LIT 225kV NO 1 FEUILLANE _ LAVERA</t>
  </si>
  <si>
    <t>LIT 225kV N0 1 FEUILLANE - PONTEAU</t>
  </si>
  <si>
    <t>LIT 225kV N0 1 FEUILLANE _ PONTEAU</t>
  </si>
  <si>
    <t>LIT 225kV NO 1 FEUILLANE-ST-CHAMAS</t>
  </si>
  <si>
    <t>LIT 225kV N0 2 FEUILLANE - PONTEAU</t>
  </si>
  <si>
    <t>LIT 225kV N0 2 FEUILLANE _ PONTEAU</t>
  </si>
  <si>
    <t>LIT 225kV N0 1 FLANDRE - ROMAINVILLE</t>
  </si>
  <si>
    <t>LIT 225kV N0 1 FLANDRE _ ROMAINVILLE</t>
  </si>
  <si>
    <t>LIT 225kV NO 1 FLEAC-MARQUIS (LE)</t>
  </si>
  <si>
    <t>LIT 225kV NO 1 FLEAC _ MARQUIS (LE)</t>
  </si>
  <si>
    <t>LIT 225kV NO 1 FLEAC-MONTGUYON</t>
  </si>
  <si>
    <t>LIT 225kV NO 1 FLEAC _ MONTGUYON</t>
  </si>
  <si>
    <t>LIT 225kV N0 1 FLEAC-NIORT</t>
  </si>
  <si>
    <t>LIT 225kV N0 1 FLEAC _ NIORT</t>
  </si>
  <si>
    <t>LIT 225kV NO 1 FLEAC-SANILHAC</t>
  </si>
  <si>
    <t>LIT 225kV NO 1 FLEAC _ SANILHAC</t>
  </si>
  <si>
    <t>LIT 225kV NO 1 FLERS-LAUNAY</t>
  </si>
  <si>
    <t>LIT 225kV NO 1 FLERS _ LAUNAY</t>
  </si>
  <si>
    <t>LIT 225kV NO 1 FLEYRIAT-VOUGLANS</t>
  </si>
  <si>
    <t>LIT 225kV NO 1 FLEYRIAT _ VOUGLANS</t>
  </si>
  <si>
    <t>LIT 225kV NO 1 FLOIRAC-MARQUIS (LE)</t>
  </si>
  <si>
    <t>LIT 225kV NO 1 FLOIRAC _ MARQUIS (LE)</t>
  </si>
  <si>
    <t>LIT 225kV NO 1 FLOIRAC-PESSAC</t>
  </si>
  <si>
    <t>LIT 225kV NO 1 FLOIRAC _ PESSAC</t>
  </si>
  <si>
    <t>LIT 225kV NO 1 FLORENSAC - ST VINCENT</t>
  </si>
  <si>
    <t>LIT 225kV NO 1 FONT (LA)-RIORGES</t>
  </si>
  <si>
    <t>LIT 225kV NO 1 FOUSCAIS - TAMAREAU</t>
  </si>
  <si>
    <t>LIT 225kV NO 1 FOUSCAIS _ TAMAREAU</t>
  </si>
  <si>
    <t>LIT 225kV NO 2 FOUSCAIS - TAMAREAU</t>
  </si>
  <si>
    <t>LIT 225kV NO 2 FOUSCAIS _ TAMAREAU</t>
  </si>
  <si>
    <t>LIT 400kV N0 1 FRASNE - GENISSIAT-POSTE</t>
  </si>
  <si>
    <t>LIT 400kV N0 1 FRASNE _ GENISSIAT-POSTE</t>
  </si>
  <si>
    <t>LIT 400kV N0 1 FRASNE - MAMBELIN</t>
  </si>
  <si>
    <t>LIT 400kV N0 1 FRASNE _ MAMBELIN</t>
  </si>
  <si>
    <t>LIT 225kV NO 1 FREJUS-TRANS</t>
  </si>
  <si>
    <t>LIT 225kV NO 1 FREJUS _ TRANS</t>
  </si>
  <si>
    <t>LIT 225kV NO 2 FREJUS-TRANS</t>
  </si>
  <si>
    <t>LIT 225kV NO 2 FREJUS _ TRANS</t>
  </si>
  <si>
    <t>LIT 225kV NO 1 GIVORS-BANS-GIVORS</t>
  </si>
  <si>
    <t>LIT 225kV NO 1 GIVORS-BANS _ GIVORS</t>
  </si>
  <si>
    <t>LIT 225kV NO 2 GIVORS-BANS-GIVORS</t>
  </si>
  <si>
    <t>LIT 225kV NO 2 GIVORS-BANS _ GIVORS</t>
  </si>
  <si>
    <t>LIT 225kV NO 3 GIVORS-BANS-GIVORS</t>
  </si>
  <si>
    <t>LIT 225kV NO 3 GIVORS-BANS _ GIVORS</t>
  </si>
  <si>
    <t>LIT 225kV NO 1 GROS-CAILLOU-MASTAING</t>
  </si>
  <si>
    <t>LIT 225kV NO 1 GROS-CAILLOU _ MASTAING</t>
  </si>
  <si>
    <t>LIT 225kV NO 2 GROS-CAILLOU-MASTAING</t>
  </si>
  <si>
    <t>LIT 225kV NO 2 GROS-CAILLOU _ MASTAING</t>
  </si>
  <si>
    <t>LIT 225kV NO 3 GROS-CAILLOU-MASTAING</t>
  </si>
  <si>
    <t>LIT 225kV NO 3 GROS-CAILLOU _ MASTAING</t>
  </si>
  <si>
    <t>LIT 225kV NO 1 GRAND_COURONNE-ROUGEMONTIER</t>
  </si>
  <si>
    <t>LIT 225kV NO 1 GRAND-COURONNE _ ROUGEMONTIER</t>
  </si>
  <si>
    <t>LIT 225kV N0 1 GRAND_COURONNE-ST ETIENNE DU ROUVRAY</t>
  </si>
  <si>
    <t>LIT 225kV NO 1 GRAND_COURONNE-VAUPALIERE (LA)</t>
  </si>
  <si>
    <t>LIT 225kV NO 1 GRAND-COURONNE _ VAUPALIERE (LA)</t>
  </si>
  <si>
    <t>LIT 225kV NO 2 GRAND_COURONNE-ROUGEMONTIER</t>
  </si>
  <si>
    <t>LIT 225kV NO 2 GRAND-COURONNE _ ROUGEMONTIER</t>
  </si>
  <si>
    <t>LIT 225kV N0 2 GRAND_COURONNE-ST ETIENNE DU ROUVRAY</t>
  </si>
  <si>
    <t>LIT 225kV NO 2 GRAND_COURONNE-VAUPALIERE (LA)</t>
  </si>
  <si>
    <t>LIT 225kV NO 2 GRAND-COURONNE _ VAUPALIERE (LA)</t>
  </si>
  <si>
    <t>LIT 225kV NO 3 GRAND_COURONNE-VAUPALIERE (LA)</t>
  </si>
  <si>
    <t>LIT 225kV NO 3 GRAND-COURONNE _ VAUPALIERE (LA)</t>
  </si>
  <si>
    <t>LIT 225kV NO 1 GRAND_QUEVILLY-VAUPALIERE (LA)</t>
  </si>
  <si>
    <t>LIT 225kV NO 1 GRAND-QUEVILLY _ VAUPALIERE (LA)</t>
  </si>
  <si>
    <t>LIT 225kV NO 1 GRANDE_SYNTHE-HOLQUE</t>
  </si>
  <si>
    <t>LIT 225kV NO 1 GRANDE-SYNTHE _ HOLQUE</t>
  </si>
  <si>
    <t>LIT 225kV NO 1 GRANDE_SYNTHE-WARANDE</t>
  </si>
  <si>
    <t>LIT 225kV NO 1 GRANDE-SYNTHE _ WARANDE</t>
  </si>
  <si>
    <t>LIT 225kV NO 2 GRANDE_SYNTHE-WARANDE</t>
  </si>
  <si>
    <t>LIT 225kV NO 2 GRANDE-SYNTHE _ WARANDE</t>
  </si>
  <si>
    <t>LIT 225kV NO 3 GRANDE_SYNTHE-WARANDE</t>
  </si>
  <si>
    <t>LIT 225kV NO 3 GRANDE-SYNTHE _ WARANDE</t>
  </si>
  <si>
    <t>LIT 225kV N0 1 GAMPALOUP - MIONS</t>
  </si>
  <si>
    <t>LIT 225kV N0 1 GAMPALOUP _ MIONS</t>
  </si>
  <si>
    <t>LIT 225kV N0 1 GAMPALOUP - PONT-EVEQUE</t>
  </si>
  <si>
    <t>LIT 225kV N0 1 GAMPALOUP _ PONT-EVEQUE</t>
  </si>
  <si>
    <t>LIT 225kV N0 1 GANGES - ST VICTOR</t>
  </si>
  <si>
    <t>LIT 225kV N0 1 GANGES - VIRADEL</t>
  </si>
  <si>
    <t>LIT 225kV N0 1 GANGES _ VIRADEL</t>
  </si>
  <si>
    <t>LIT 225kV NO 1 GARCHIZY-ST-ELOI</t>
  </si>
  <si>
    <t>LIT 400kV N0 1 GATINAIS - GAUGLIN</t>
  </si>
  <si>
    <t>LIT 400kV N0 1 GATINAIS _ GAUGLIN</t>
  </si>
  <si>
    <t>LIT 400kV N0 1 GATINAIS - TABARDERIE</t>
  </si>
  <si>
    <t>LIT 400kV N0 1 GATINAIS _ TABARDERIE</t>
  </si>
  <si>
    <t>LIT 400kV NO 2 GATINAIS-GAUGLIN</t>
  </si>
  <si>
    <t>LIT 400kV NO 2 GATINAIS _ GAUGLIN</t>
  </si>
  <si>
    <t>LIT 400kV NO 2 GATINAIS-TABARDERIE</t>
  </si>
  <si>
    <t>LIT 400kV NO 2 GATINAIS _ TABARDERIE</t>
  </si>
  <si>
    <t>LIT 225kV NO 1 LA GAUDIERE - LIVIERE</t>
  </si>
  <si>
    <t>LIT 225kV NO 1 LA GAUDIERE - MOREAU</t>
  </si>
  <si>
    <t>LIT 225kV NO 1 LA GAUDIERE - ST VINCENT</t>
  </si>
  <si>
    <t>LIT 225kV NO 2 LA GAUDIERE - MOREAU</t>
  </si>
  <si>
    <t>LIT 400kV N0 1 GAUDIERE (LA) - ISSEL</t>
  </si>
  <si>
    <t>LIT 400kV N0 1 GAUDIERE (LA) _ ISSEL</t>
  </si>
  <si>
    <t>LIT 400kV N0 1 LA GAUDIERE - RUEYRES</t>
  </si>
  <si>
    <t>LIT 400kV N0 1 LA GAUDIERE - TAMAREAU</t>
  </si>
  <si>
    <t>LIT 400kV NO 2 LA GAUDIERE - ISSEL</t>
  </si>
  <si>
    <t>LIT 400kV NO 2 LA GAUDIERE - TAMAREAU</t>
  </si>
  <si>
    <t>LIT 400kV N0 2 GAUGLIN-ST-ELOI</t>
  </si>
  <si>
    <t>LIT 225kV NO 1 GAVRELLE-PERTAIN</t>
  </si>
  <si>
    <t>LIT 225kV NO 1 GAVRELLE _ PERTAIN</t>
  </si>
  <si>
    <t>LIT 225kV NO 1 GENISSIAT-POSTE-IZERNORE</t>
  </si>
  <si>
    <t>LIT 225kV NO 1 GENISSIAT-POSTE _ IZERNORE</t>
  </si>
  <si>
    <t>LIT 225kV NO 1 GENISSIAT-POSTE-SERRIERES</t>
  </si>
  <si>
    <t>LIT 225kV NO 1 GENISSIAT-POSTE _ SERRIERES</t>
  </si>
  <si>
    <t>LIT 225kV NO 1 GENISSIAT-POSTE-VOUGLANS</t>
  </si>
  <si>
    <t>LIT 225kV NO 1 GENISSIAT-POSTE _ VOUGLANS</t>
  </si>
  <si>
    <t>LIT 400kV N0 1 GENISSIAT-POSTE - VIELMOULIN</t>
  </si>
  <si>
    <t>LIT 400kV N0 1 GENISSIAT-POSTE _ VIELMOULIN</t>
  </si>
  <si>
    <t>LIT 400kV NO 2 GENISSIAT-POSTE-VIELMOULIN</t>
  </si>
  <si>
    <t>LIT 400kV NO 2 GENISSIAT-POSTE _ VIELMOULIN</t>
  </si>
  <si>
    <t>LIT 400kV N0 3 GENISSIAT-POSTE - VIELMOULIN</t>
  </si>
  <si>
    <t>LIT 400kV N0 3 GENISSIAT-POSTE _ VIELMOULIN</t>
  </si>
  <si>
    <t>LIT 225kV NO 1 GINESTOUS-LESQUIVE</t>
  </si>
  <si>
    <t>LIT 225kV NO 1 GINESTOUS _ LESQUIVE</t>
  </si>
  <si>
    <t>LIT 225kV NO 2 GINESTOUS-LESQUIVE</t>
  </si>
  <si>
    <t>LIT 225kV NO 2 GINESTOUS _ LESQUIVE</t>
  </si>
  <si>
    <t>LIT 225kV N0 1 GIVORS - MIONS</t>
  </si>
  <si>
    <t>LIT 225kV N0 1 GIVORS _ MIONS</t>
  </si>
  <si>
    <t>LIT 225kV NO 2 GIVORS-MIONS</t>
  </si>
  <si>
    <t>LIT 225kV NO 2 GIVORS _ MIONS</t>
  </si>
  <si>
    <t>LIT 225kV NO 2 GIVORS-SOLEIL (LE)</t>
  </si>
  <si>
    <t>LIT 225kV NO 2 GIVORS _ SOLEIL (LE)</t>
  </si>
  <si>
    <t>LIT 225kV NO 1 GODIN-RUEYRES</t>
  </si>
  <si>
    <t>LIT 225kV NO 1 GODIN _ RUEYRES</t>
  </si>
  <si>
    <t>LIT 225kV NO 1 GODIN-ST-VICTOR</t>
  </si>
  <si>
    <t>LIT 225kV NO 1 GODIN-VERLHAGUET</t>
  </si>
  <si>
    <t>LIT 225kV NO 1 GODIN _ VERLHAGUET</t>
  </si>
  <si>
    <t>LIT 225kV N0 1 GOURJADE - ST VICTOR</t>
  </si>
  <si>
    <t>LIT 225kV NO 1 GOURJADE - VERFEIL</t>
  </si>
  <si>
    <t>LIT 225kV NO 1 GOURJADE _ VERFEIL</t>
  </si>
  <si>
    <t>LIT 225kV NO 1 GRAFFENSTADEN-MARLENHEIM</t>
  </si>
  <si>
    <t>LIT 225kV NO 1 GRAFFENSTADEN _ MARLENHEIM</t>
  </si>
  <si>
    <t>LIT 225kV NO 1 GRAFFENSTADEN-SCHEER</t>
  </si>
  <si>
    <t>LIT 225kV NO 1 GRAFFENSTADEN _ SCHEER</t>
  </si>
  <si>
    <t>LIT 225kV NO 1 GRANZAY-NIORT</t>
  </si>
  <si>
    <t>LIT 225kV NO 1 GRANZAY _ NIORT</t>
  </si>
  <si>
    <t>LIT 225kV N0 1 GRANZAY-ST-FLORENT</t>
  </si>
  <si>
    <t>LIT 225kV N0 2 GRANZAY - ST-FLORENT</t>
  </si>
  <si>
    <t>LIT 400kV N0 1 GRANZAY - JUMEAUX (LES)</t>
  </si>
  <si>
    <t>LIT 400kV N0 1 GRANZAY _ JUMEAUX (LES)</t>
  </si>
  <si>
    <t>LIT 400kV N0 1 GRANZAY - PREGUILLAC</t>
  </si>
  <si>
    <t>LIT 400kV N0 1 GRANZAY _ PREGUILLAC</t>
  </si>
  <si>
    <t>LIT 400kV N0 1 GRANZAY - VALDIVIENNE</t>
  </si>
  <si>
    <t>LIT 400kV N0 1 GRANZAY _ VALDIVIENNE</t>
  </si>
  <si>
    <t>LIT 400kV NO 2 GRANZAY-JUMEAUX (LES)</t>
  </si>
  <si>
    <t>LIT 400kV NO 2 GRANZAY _ JUMEAUX (LES)</t>
  </si>
  <si>
    <t>LIT 400kV NO 2 GRANZAY-PREGUILLAC</t>
  </si>
  <si>
    <t>LIT 400kV NO 2 GRANZAY _ PREGUILLAC</t>
  </si>
  <si>
    <t>LIT 400kV NO 2 GRANZAY-VALDIVIENNE</t>
  </si>
  <si>
    <t>LIT 400kV NO 2 GRANZAY _ VALDIVIENNE</t>
  </si>
  <si>
    <t>LIT 225kV NO 1 GREZILLAC-GUPIE</t>
  </si>
  <si>
    <t>LIT 225kV NO 1 GREZILLAC _ GUPIE</t>
  </si>
  <si>
    <t>LIT 225kV NO 1 GRISOLLES-SERRE-PONCON</t>
  </si>
  <si>
    <t>LIT 225kV NO 1 GRISOLLES _ SERRE-PONCON</t>
  </si>
  <si>
    <t>LIT 225kV NO 1 GROSNE-GUEUGNON</t>
  </si>
  <si>
    <t>LIT 225kV NO 1 GROSNE _ GUEUGNON</t>
  </si>
  <si>
    <t>LIT 225kV NO 1 GROSNE-MACON</t>
  </si>
  <si>
    <t>LIT 225kV NO 1 GROSNE _ MACON</t>
  </si>
  <si>
    <t>LIT 400kV N0 1 GROSNE - ST-VULBAS-OUEST</t>
  </si>
  <si>
    <t>LIT 400kV N0 1 GROSNE - VIELMOULIN</t>
  </si>
  <si>
    <t>LIT 400kV N0 1 GROSNE _ VIELMOULIN</t>
  </si>
  <si>
    <t>LIT 225kV N0 1 GUEBWILLER - LOGELBACH</t>
  </si>
  <si>
    <t>LIT 225kV N0 1 GUEBWILLER _ LOGELBACH</t>
  </si>
  <si>
    <t>LIT 225kV N0 1 GUEBWILLER - VOGELGRUN</t>
  </si>
  <si>
    <t>LIT 225kV N0 1 GUEBWILLER _ VOGELGRUN</t>
  </si>
  <si>
    <t>LIT 225kV N0 1 HARCOURT (POSTE BLINDE) - RAIE-TORTUE</t>
  </si>
  <si>
    <t>LIT 225kV N0 1 HARCOURT (POSTE BLINDE) _ RAIE-TORTUE</t>
  </si>
  <si>
    <t>LIT 225kV N0 2 HARCOURT (POSTE BLINDE)-RAIE-TORTUE</t>
  </si>
  <si>
    <t>LIT 225kV N0 2 HARCOURT (POSTE BLINDE) _ RAIE-TORTUE</t>
  </si>
  <si>
    <t>LIT 225kV N0 1 HAVRE (LE) (POSTE) - PONT-SEPT</t>
  </si>
  <si>
    <t>LIT 225kV N0 2 HAVRE (LE) (POSTE) - PONT-SEPT</t>
  </si>
  <si>
    <t>LIT 400kV N0 2 HAVRE (LE) (POSTE) - ROUGEMONTIER</t>
  </si>
  <si>
    <t>LIT 400kV N0 3 HAVRE (LE) (POSTE) - ROUGEMONTIER</t>
  </si>
  <si>
    <t>LIT 225kV NO 1 HOLQUE-LONGUENESSE</t>
  </si>
  <si>
    <t>LIT 225kV NO 1 HOLQUE _ LONGUENESSE</t>
  </si>
  <si>
    <t>LIT 225kV NO 1 HOLQUE-WARANDE</t>
  </si>
  <si>
    <t>LIT 225kV NO 1 HOLQUE _ WARANDE</t>
  </si>
  <si>
    <t>LIT 225kV NO 2 HOLQUE-LONGUENESSE</t>
  </si>
  <si>
    <t>LIT 225kV NO 2 HOLQUE _ LONGUENESSE</t>
  </si>
  <si>
    <t>LIT 400kV N0 1 HOUDREVILLE - LOGELBACH</t>
  </si>
  <si>
    <t>LIT 400kV N0 1 HOUDREVILLE _ LOGELBACH</t>
  </si>
  <si>
    <t>LIT 400kV N0 1 HOUDREVILLE - MERY-SUR-SEINE</t>
  </si>
  <si>
    <t>LIT 400kV N0 1 HOUDREVILLE _ MERY-SUR-SEINE</t>
  </si>
  <si>
    <t>LIT 400kV N0 1 HOUDREVILLE - VINCEY</t>
  </si>
  <si>
    <t>LIT 400kV N0 1 HOUDREVILLE _ VINCEY</t>
  </si>
  <si>
    <t>LIT 400kV NO 2 HOUDREVILLE-MERY-SUR-SEINE</t>
  </si>
  <si>
    <t>LIT 400kV NO 2 HOUDREVILLE _ MERY-SUR-SEINE</t>
  </si>
  <si>
    <t>LIT 225kV NO 1 HOURAT (LE)-MARSILLON</t>
  </si>
  <si>
    <t>LIT 225kV NO 1 HOURAT (LE) _ MARSILLON</t>
  </si>
  <si>
    <t>LIT 225kV NO 1 HOURAT (LE)-MIEGEBAT</t>
  </si>
  <si>
    <t>LIT 225kV NO 1 HOURAT (LE) _ MIEGEBAT</t>
  </si>
  <si>
    <t>LIT 225kV N0 1 ILE-NAPOLEON-LUTTERBACH</t>
  </si>
  <si>
    <t>LIT 225kV N0 1 ILE-NAPOLEON _ LUTTERBACH</t>
  </si>
  <si>
    <t>LIT 225kV N0 1 ILE-NAPOLEON - OTTMARSHEIM</t>
  </si>
  <si>
    <t>LIT 225kV N0 1 ILE-NAPOLEON _ OTTMARSHEIM</t>
  </si>
  <si>
    <t>LIT 400kV N0 1 ISSEL - VERFEIL</t>
  </si>
  <si>
    <t>LIT 400kV N0 1 ISSEL _ VERFEIL</t>
  </si>
  <si>
    <t>LIT 400kV NO 2 ISSEL - VERFEIL</t>
  </si>
  <si>
    <t>LIT 400kV NO 2 ISSEL _ VERFEIL</t>
  </si>
  <si>
    <t>LIT 225kV NO 1 ISSOIRE-LIGNAT</t>
  </si>
  <si>
    <t>LIT 225kV NO 1 ISSOIRE _ LIGNAT</t>
  </si>
  <si>
    <t>LIT 225kV NO 1 ISSOIRE-PRATCLAUX</t>
  </si>
  <si>
    <t>LIT 225kV NO 1 ISSOIRE _ PRATCLAUX</t>
  </si>
  <si>
    <t>LIT 225kV NO 1 JALIS-LESQUIVE</t>
  </si>
  <si>
    <t>LIT 225kV NO 1 JALIS _ LESQUIVE</t>
  </si>
  <si>
    <t>LIT 225kV NO 1 JONQUIERES-ST-CESAIRE</t>
  </si>
  <si>
    <t>LIT 225kV N0 2 JONQUIERES-ST-CESAIRE</t>
  </si>
  <si>
    <t>LIT 400kV N0 1 JONQUIERES - TAVEL</t>
  </si>
  <si>
    <t>LIT 400kV N0 1 JONQUIERES _ TAVEL</t>
  </si>
  <si>
    <t>LIT 225kV NO 1 KEMBS-OTTMARSHEIM</t>
  </si>
  <si>
    <t>LIT 225kV NO 1 KEMBS _ OTTMARSHEIM</t>
  </si>
  <si>
    <t>LIT 225kV NO 1 KEMBS-SIERENTZ</t>
  </si>
  <si>
    <t>LIT 225kV NO 1 KEMBS _ SIERENTZ</t>
  </si>
  <si>
    <t>LIT 225kV N0 1 LONG-CHAMP (LE) - SOISSONS-NOTRE-DAME</t>
  </si>
  <si>
    <t>LIT 225kV N0 1 LONG-CHAMP (LE) _ SOISSONS-NOTRE-DAME</t>
  </si>
  <si>
    <t>LIT 225kV NO 1 LOGIS-NEUF-VALENCE</t>
  </si>
  <si>
    <t>LIT 225kV NO 1 LOGIS-NEUF _ VALENCE</t>
  </si>
  <si>
    <t>LIT 225kV NO 1 LANDERNEAU-LOSCOAT</t>
  </si>
  <si>
    <t>LIT 225kV NO 1 LANDERNEAU _ LOSCOAT</t>
  </si>
  <si>
    <t>LIT 225kV NO 1 LANDERNEAU-MARTYRE (LA)</t>
  </si>
  <si>
    <t>LIT 225kV NO 1 LANDERNEAU _ MARTYRE (LA)</t>
  </si>
  <si>
    <t>LIT 225kV NO 2 LANDERNEAU-MARTYRE (LA)</t>
  </si>
  <si>
    <t>LIT 225kV NO 2 LANDERNEAU _ MARTYRE (LA)</t>
  </si>
  <si>
    <t>LIT 225kV N0 1 LANDRES-MOULAINE</t>
  </si>
  <si>
    <t>LIT 225kV N0 1 LANDRES _ MOULAINE</t>
  </si>
  <si>
    <t>LIT 225kV NO 1 LANDRES-MONTOIS</t>
  </si>
  <si>
    <t>LIT 225kV NO 1 LANDRES _ MONTOIS</t>
  </si>
  <si>
    <t>LIT 225kV N0 1 LANDRES-STENAY</t>
  </si>
  <si>
    <t>LIT 225kV N0 1 LANDRES _ STENAY</t>
  </si>
  <si>
    <t>LIT 225kV NO 1 LANDRES-VIGY</t>
  </si>
  <si>
    <t>LIT 225kV NO 1 LANDRES _ VIGY</t>
  </si>
  <si>
    <t>LIT 225kV NO 1 LANNEMEZAN-PRAGNERES</t>
  </si>
  <si>
    <t>LIT 225kV NO 1 LANNEMEZAN _ PRAGNERES</t>
  </si>
  <si>
    <t>LIT 225kV NO 1 LATENA-PERTAIN</t>
  </si>
  <si>
    <t>LIT 225kV NO 1 LATENA _ PERTAIN</t>
  </si>
  <si>
    <t>LIT 225kV NO 1 LATENA-ROYE</t>
  </si>
  <si>
    <t>LIT 225kV NO 1 LATENA _ ROYE</t>
  </si>
  <si>
    <t>LIT 400kV N0 1 LATENA - VILLEVAUDE</t>
  </si>
  <si>
    <t>LIT 400kV N0 1 LATENA _ VILLEVAUDE</t>
  </si>
  <si>
    <t>LIT 225kV NO 1 LAUNAY-RANCE-POSTE</t>
  </si>
  <si>
    <t>LIT 225kV NO 1 LAUNAY _ RANCE-POSTE</t>
  </si>
  <si>
    <t>LIT 400kV N0 1 LAUNAY - TAUTE</t>
  </si>
  <si>
    <t>LIT 400kV N0 1 LAUNAY _ TAUTE</t>
  </si>
  <si>
    <t>LIT 400kV N02 LAUNAY-TAUTE</t>
  </si>
  <si>
    <t>LIT 225kV NO 1 LAVERA-PORT-DE-BOUC (CLIENT)</t>
  </si>
  <si>
    <t>LIT 225kV N0 1 LAVERA - PONTEAU</t>
  </si>
  <si>
    <t>LIT 225kV N0 1 LAVERA _ PONTEAU</t>
  </si>
  <si>
    <t>LIT 225kV N0 1 LAVERA - SEPTEMES</t>
  </si>
  <si>
    <t>LIT 225kV N0 1 LAVERA _ SEPTEMES</t>
  </si>
  <si>
    <t>LIT 225kV NO 1 LEGUEVIN-LESQUIVE</t>
  </si>
  <si>
    <t>LIT 225kV NO 1 LEGUEVIN _ LESQUIVE</t>
  </si>
  <si>
    <t>LIT 225kV N0 1 LEGUEVIN - PORTET-ST-SIMON</t>
  </si>
  <si>
    <t>LIT 225kV NO 2 LESCAR-MARSILLON</t>
  </si>
  <si>
    <t>LIT 225kV NO 2 LESCAR _ MARSILLON</t>
  </si>
  <si>
    <t>LIT 225kV NO 1 LESQUIVE-VERLHAGUET</t>
  </si>
  <si>
    <t>LIT 225kV NO 1 LESQUIVE _ VERLHAGUET</t>
  </si>
  <si>
    <t>LIT 225kV NO 2 LESQUIVE-VERLHAGUET</t>
  </si>
  <si>
    <t>LIT 225kV NO 2 LESQUIVE _ VERLHAGUET</t>
  </si>
  <si>
    <t>LIT 400kV N0 1 LESQUIVE - VERFEIL</t>
  </si>
  <si>
    <t>LIT 400kV N0 1 LESQUIVE _ VERFEIL</t>
  </si>
  <si>
    <t>LIT 225kV NO 1 LIGNAT-RULHAT</t>
  </si>
  <si>
    <t>LIT 225kV NO 1 LIGNAT _ RULHAT</t>
  </si>
  <si>
    <t>LIT 225kV NO 1 LINGOSTIERE-TRINITE-VICTOR</t>
  </si>
  <si>
    <t>LIT 225kV NO 1 LINGOSTIERE _ TRINITE-VICTOR</t>
  </si>
  <si>
    <t>LIT 225kV NO 1 LIVIERE - ST VINCENT</t>
  </si>
  <si>
    <t>LIT 400kV N0 1 LOGELBACH - MUHLBACH</t>
  </si>
  <si>
    <t>LIT 400kV N0 1 LOGELBACH _ MUHLBACH</t>
  </si>
  <si>
    <t>LIT 400kV N0 1 LONNY - MAZURES</t>
  </si>
  <si>
    <t>LIT 400kV N0 1 LONNY _ MAZURES</t>
  </si>
  <si>
    <t>LIT 400kV N0 1 LONNY-MOULAINE</t>
  </si>
  <si>
    <t>LIT 400kV N0 1 LONNY _ MOULAINE</t>
  </si>
  <si>
    <t>LIT 400kV NO 2 LONNY-MASTAING</t>
  </si>
  <si>
    <t>LIT 400kV NO 2 LONNY _ MASTAING</t>
  </si>
  <si>
    <t>LIT 400kV NO 2 LONNY-MAZURES</t>
  </si>
  <si>
    <t>LIT 400kV NO 2 LONNY _ MAZURES</t>
  </si>
  <si>
    <t>LIT 400kV N0 2 LONNY-MOULAINE</t>
  </si>
  <si>
    <t>LIT 400kV N0 2 LONNY _ MOULAINE</t>
  </si>
  <si>
    <t>LIT 400kV N0 3 LONNY-MASTAING</t>
  </si>
  <si>
    <t>LIT 400kV N0 3 LONNY _ MASTAING</t>
  </si>
  <si>
    <t>LIT 225kV NO 1 LOSCOAT-MARTYRE (LA)</t>
  </si>
  <si>
    <t>LIT 225kV NO 1 LOSCOAT _ MARTYRE (LA)</t>
  </si>
  <si>
    <t>LIT 225kV NO 1 LUMES-MAZURES</t>
  </si>
  <si>
    <t>LIT 225kV NO 1 LUMES _ MAZURES</t>
  </si>
  <si>
    <t>LIT 225kV NO 1 LUMES-MOHON</t>
  </si>
  <si>
    <t>LIT 225kV NO 1 LUMES _ MOHON</t>
  </si>
  <si>
    <t>LIT 225kV NO 1 LUMES-STENAY</t>
  </si>
  <si>
    <t>LIT 225kV NO 1 LUMES _ STENAY</t>
  </si>
  <si>
    <t>LIT 225kV NO 2 LUMES-MAZURES</t>
  </si>
  <si>
    <t>LIT 225kV NO 2 LUMES _ MAZURES</t>
  </si>
  <si>
    <t>LIT 225kV N0 3 LUMES - MOHON</t>
  </si>
  <si>
    <t>LIT 225kV N0 3 LUMES _ MOHON</t>
  </si>
  <si>
    <t>LIT 225kV NO 1 LUTTERBACH-SIERENTZ</t>
  </si>
  <si>
    <t>LIT 225kV NO 1 LUTTERBACH _ SIERENTZ</t>
  </si>
  <si>
    <t>LIT 225kV NO 2 LUTTERBACH-SIERENTZ</t>
  </si>
  <si>
    <t>LIT 225kV NO 2 LUTTERBACH _ SIERENTZ</t>
  </si>
  <si>
    <t>LIT 225kV N0 1 MITRY-MORY (E.D.F.)-SAUSSET</t>
  </si>
  <si>
    <t>LIT 225kV N0 1 MITRY-MORY (E.D.F.)-VILLEVAUDE</t>
  </si>
  <si>
    <t>LIT 400kV N0 1 MERY-SUR-SEINE - VESLE</t>
  </si>
  <si>
    <t>LIT 400kV N0 1 MERY-SUR-SEINE _ VESLE</t>
  </si>
  <si>
    <t>LIT 400kV N0 1 MERY-SUR-SEINE - VIELMOULIN</t>
  </si>
  <si>
    <t>LIT 400kV N0 1 MERY-SUR-SEINE _ VIELMOULIN</t>
  </si>
  <si>
    <t>LIT 400kV NO 2 MERY-SUR-SEINE-VIELMOULIN</t>
  </si>
  <si>
    <t>LIT 400kV NO 2 MERY-SUR-SEINE _ VIELMOULIN</t>
  </si>
  <si>
    <t>LIT 225kV NO 1 MALGOVERT-PASSY</t>
  </si>
  <si>
    <t>LIT 225kV NO 1 MALGOVERT _ PASSY</t>
  </si>
  <si>
    <t>LIT 225kV NO 1 MALINTRAT-RULHAT</t>
  </si>
  <si>
    <t>LIT 225kV NO 1 MALINTRAT _ RULHAT</t>
  </si>
  <si>
    <t>LIT 225kV NO 2 MALINTRAT-RULHAT</t>
  </si>
  <si>
    <t>LIT 225kV NO 2 MALINTRAT _ RULHAT</t>
  </si>
  <si>
    <t>LIT 225kV NO 1 MAMBELIN-PALENTE</t>
  </si>
  <si>
    <t>LIT 225kV NO 1 MAMBELIN _ PALENTE</t>
  </si>
  <si>
    <t>LIT 225kV NO 1 MAMBELIN-PONTARLIER</t>
  </si>
  <si>
    <t>LIT 225kV NO 1 MAMBELIN _ PONTARLIER</t>
  </si>
  <si>
    <t>LIT 225kV NO 1 MAMBELIN-PUSY</t>
  </si>
  <si>
    <t>LIT 225kV NO 1 MAMBELIN _ PUSY</t>
  </si>
  <si>
    <t>LIT 225kV NO 2 MAMBELIN-PALENTE</t>
  </si>
  <si>
    <t>LIT 225kV NO 2 MAMBELIN _ PALENTE</t>
  </si>
  <si>
    <t>LIT 400kV N0 1 MAMBELIN - SIERENTZ</t>
  </si>
  <si>
    <t>LIT 400kV N0 1 MAMBELIN _ SIERENTZ</t>
  </si>
  <si>
    <t>LIT 400kV N0 1 MANDARINS - WARANDE</t>
  </si>
  <si>
    <t>LIT 400kV N0 1 MANDARINS _ WARANDE</t>
  </si>
  <si>
    <t>LIT 225kV NO 1 MANOIR (LE)-ST-PIERRE-DE-BAILLEUL</t>
  </si>
  <si>
    <t>LIT 225kV NO 1 MARGERIDE-PRATCLAUX</t>
  </si>
  <si>
    <t>LIT 225kV NO 1 MARGERIDE _ PRATCLAUX</t>
  </si>
  <si>
    <t>LIT 225kV NO 1 MARGERIDE-RUEYRES</t>
  </si>
  <si>
    <t>LIT 225kV NO 1 MARGERIDE _ RUEYRES</t>
  </si>
  <si>
    <t>LIT 400kV N0 1 MARLENHEIM - SCHEER</t>
  </si>
  <si>
    <t>LIT 400kV N0 1 MARLENHEIM _ SCHEER</t>
  </si>
  <si>
    <t>LIT 400kV N0 1 MARLENHEIM-VIGY</t>
  </si>
  <si>
    <t>LIT 400kV N0 1 MARLENHEIM _ VIGY</t>
  </si>
  <si>
    <t>LIT 225kV NO 1 MARMAGNE-MOUSSEAUX</t>
  </si>
  <si>
    <t>LIT 225kV NO 1 MARMAGNE _ MOUSSEAUX</t>
  </si>
  <si>
    <t>LIT 225kV NO 1 MARMAGNE-VARENNES (-SUR-FOUZON)</t>
  </si>
  <si>
    <t>LIT 225kV NO 1 MARMAGNE _ VARENNES (-SUR-FOUZON)</t>
  </si>
  <si>
    <t>LIT 400kV N0 1 MARMAGNE - TABARDERIE</t>
  </si>
  <si>
    <t>LIT 400kV N0 1 MARMAGNE _ TABARDERIE</t>
  </si>
  <si>
    <t>LIT 400kV NO 2 MARMAGNE-TABARDERIE</t>
  </si>
  <si>
    <t>LIT 400kV NO 2 MARMAGNE _ TABARDERIE</t>
  </si>
  <si>
    <t>LIT 225kV NO 1 MARSILLON-PRAGNERES</t>
  </si>
  <si>
    <t>LIT 225kV NO 1 MARSILLON _ PRAGNERES</t>
  </si>
  <si>
    <t>LIT 225kV NO 1 MARTYRE (LA)-SQUIVIDAN</t>
  </si>
  <si>
    <t>LIT 225kV NO 1 MARTYRE (LA) _ SQUIVIDAN</t>
  </si>
  <si>
    <t>LIT 225kV NO 1 MASQUET-PESSAC</t>
  </si>
  <si>
    <t>LIT 225kV NO 1 MASQUET _ PESSAC</t>
  </si>
  <si>
    <t>LIT 225kV NO 1 MASTAING-PONT-SUR-SAMBRE</t>
  </si>
  <si>
    <t>LIT 225kV NO 1 MASTAING _ PONT-SUR-SAMBRE</t>
  </si>
  <si>
    <t>LIT 225kV NO 1 MASTAING-PERIZET (LE)</t>
  </si>
  <si>
    <t>LIT 225kV NO 1 MASTAING _ PERIZET (LE)</t>
  </si>
  <si>
    <t>LIT 225kV NO 1 MAUBEUGE-PONT-SUR-SAMBRE</t>
  </si>
  <si>
    <t>LIT 225kV NO 1 MAUBEUGE _ PONT-SUR-SAMBRE</t>
  </si>
  <si>
    <t>LIT 225kV NO 1 MAUGES (LES)-VERTOU</t>
  </si>
  <si>
    <t>LIT 225kV NO 1 MAUGES (LES) _ VERTOU</t>
  </si>
  <si>
    <t>LIT 225kV NO 1 MAUREIX (LE)-PEYRAT-LE-CHATEAU</t>
  </si>
  <si>
    <t>LIT 225kV NO 1 MAUREIX (LE) _ PEYRAT-LE-CHATEAU</t>
  </si>
  <si>
    <t>LIT 400kV N0 1 MENUEL - TAUTE</t>
  </si>
  <si>
    <t>LIT 400kV N0 1 MENUEL _ TAUTE</t>
  </si>
  <si>
    <t>LIT 400kV N0 1 MENUEL - TOLLEVAST</t>
  </si>
  <si>
    <t>LIT 400kV N0 1 MENUEL _ TOLLEVAST</t>
  </si>
  <si>
    <t>LIT 400kV N02 MENUEL-TAUTE</t>
  </si>
  <si>
    <t>LIT 400kV NO 2 MENUEL-TOLLEVAST</t>
  </si>
  <si>
    <t>LIT 400kV NO 2 MENUEL _ TOLLEVAST</t>
  </si>
  <si>
    <t>LIT 400kV N03 MENUEL-TAUTE</t>
  </si>
  <si>
    <t>LIT 400kV N04 MENUEL-TAUTE</t>
  </si>
  <si>
    <t>LIT 225kV NO 1 MERLATIERE-SIRMIERE</t>
  </si>
  <si>
    <t>LIT 225kV NO 1 MERLATIERE _ SIRMIERE</t>
  </si>
  <si>
    <t>LIT 225kV N0 1 MERLATIERE - SOULLANS</t>
  </si>
  <si>
    <t>LIT 225kV N0 1 MERLATIERE _ SOULLANS</t>
  </si>
  <si>
    <t>LIT 225kV N0 1 MEZEROLLES - PORCHEVILLE</t>
  </si>
  <si>
    <t>LIT 225kV N0 1 MEZEROLLES _ PORCHEVILLE</t>
  </si>
  <si>
    <t>LIT 225kV N0 2 MEZEROLLES - PORCHEVILLE</t>
  </si>
  <si>
    <t>LIT 225kV N0 2 MEZEROLLES _ PORCHEVILLE</t>
  </si>
  <si>
    <t>LIT 225kV N0 3 MEZEROLLES-PORCHEVILLE</t>
  </si>
  <si>
    <t>LIT 225kV N0 3 MEZEROLLES _ PORCHEVILLE</t>
  </si>
  <si>
    <t>LIT 400kV N0 1 MEZEROLLES - TILLEUL</t>
  </si>
  <si>
    <t>LIT 400kV N0 1 MEZEROLLES _ TILLEUL</t>
  </si>
  <si>
    <t>LIT 400kV N0 1 MEZEROLLES-YVELINES-OUEST</t>
  </si>
  <si>
    <t>LIT 400kV N0 1 MEZEROLLES _ YVELINES-OUEST</t>
  </si>
  <si>
    <t>LIT 400kV NO 2 MEZEROLLES-TILLEUL</t>
  </si>
  <si>
    <t>LIT 400kV NO 2 MEZEROLLES _ TILLEUL</t>
  </si>
  <si>
    <t>LIT 400kV NO 2 MEZEROLLES-VILLEJUST</t>
  </si>
  <si>
    <t>LIT 400kV NO 2 MEZEROLLES _ VILLEJUST</t>
  </si>
  <si>
    <t>LIT 225kV NO 1 MIONS-MOIRANS</t>
  </si>
  <si>
    <t>LIT 225kV NO 1 MIONS _ MOIRANS</t>
  </si>
  <si>
    <t>LIT 225kV NO 1 MIONS-MOUCHE (LA)</t>
  </si>
  <si>
    <t>LIT 225kV NO 1 MIONS _ MOUCHE (LA)</t>
  </si>
  <si>
    <t>LIT 225kV NO 1 MIONS-PONT-EVEQUE</t>
  </si>
  <si>
    <t>LIT 225kV NO 1 MIONS _ PONT-EVEQUE</t>
  </si>
  <si>
    <t>LIT 225kV NO 1 MIONS-ST-VULBAS-EST</t>
  </si>
  <si>
    <t>LIT 225kV N0 1 MIONS-VENISSIEUX</t>
  </si>
  <si>
    <t>LIT 225kV N0 1 MIONS _ VENISSIEUX</t>
  </si>
  <si>
    <t>LIT 225kV NO 2 MIONS-MOUCHE (LA)</t>
  </si>
  <si>
    <t>LIT 225kV NO 2 MIONS _ MOUCHE (LA)</t>
  </si>
  <si>
    <t>LIT 225kV N0 2 MIONS - VENISSIEUX</t>
  </si>
  <si>
    <t>LIT 225kV N0 2 MIONS _ VENISSIEUX</t>
  </si>
  <si>
    <t>LIT 225kV NO 1 MOLE (LA)-RUEYRES</t>
  </si>
  <si>
    <t>LIT 225kV NO 1 MOLE (LA)-STE-FEYRE</t>
  </si>
  <si>
    <t>LIT 225kV NO 2 MOLE (LA)-RUEYRES</t>
  </si>
  <si>
    <t>LIT 400kV N0 1 MOLIERE - QUINTES (LES)</t>
  </si>
  <si>
    <t>LIT 400kV N0 1 MOLIERE _ QUINTES (LES)</t>
  </si>
  <si>
    <t>LIT 225kV NO 1 MORBRAS-VILLENEUVE-ST-GEORGES</t>
  </si>
  <si>
    <t>LIT 400kV N0 1 MORBRAS - VILLEVAUDE</t>
  </si>
  <si>
    <t>LIT 400kV N0 1 MORBRAS _ VILLEVAUDE</t>
  </si>
  <si>
    <t>LIT 400kV N0 2 MORBRAS - VILLEVAUDE</t>
  </si>
  <si>
    <t>LIT 400kV N0 2 MORBRAS _ VILLEVAUDE</t>
  </si>
  <si>
    <t>LIT 225kV NO 1 MOUGINS-PLAN-DE-GRASSE</t>
  </si>
  <si>
    <t>LIT 225kV NO 1 MOUGINS _ PLAN-DE-GRASSE</t>
  </si>
  <si>
    <t>LIT 400kV N0 1 MOULAINE - VIGY</t>
  </si>
  <si>
    <t>LIT 400kV N0 1 MOULAINE _ VIGY</t>
  </si>
  <si>
    <t>LIT 400kV N0 1 MARQUIS (LE) - SAUCATS</t>
  </si>
  <si>
    <t>LIT 400kV N0 1 MARQUIS (LE) _ SAUCATS</t>
  </si>
  <si>
    <t>LIT 400kV N0 1 MONTEZIC (POSTE EXTERIEUR) - RUEYRES</t>
  </si>
  <si>
    <t>LIT 225kV NO 1 MONTLUCON-MONTVICQ</t>
  </si>
  <si>
    <t>LIT 225kV NO 1 MONTLUCON _ MONTVICQ</t>
  </si>
  <si>
    <t>LIT 225kV NO 1 MONTOIS-SAINT HUBERT</t>
  </si>
  <si>
    <t>LIT 225kV NO 1 MONTPELLIER - TAMAREAU</t>
  </si>
  <si>
    <t>LIT 225kV NO 1 MONTPELLIER _ TAMAREAU</t>
  </si>
  <si>
    <t>LIT 225kV NO 2 MONTPELLIER - TAMAREAU</t>
  </si>
  <si>
    <t>LIT 225kV NO 2 MONTPELLIER _ TAMAREAU</t>
  </si>
  <si>
    <t>LIT 225kV N0 3 MONTPELLIER - TAMAREAU</t>
  </si>
  <si>
    <t>LIT 225kV N0 3 MONTPELLIER _ TAMAREAU</t>
  </si>
  <si>
    <t>LIT 225kV NO 1 MONTPEZAT-PRATCLAUX</t>
  </si>
  <si>
    <t>LIT 225kV NO 1 MONTPEZAT _ PRATCLAUX</t>
  </si>
  <si>
    <t>LIT 400kV N0 1 MUHLBACH - SCHEER</t>
  </si>
  <si>
    <t>LIT 400kV N0 1 MUHLBACH _ SCHEER</t>
  </si>
  <si>
    <t>LIT 400kV N0 1 MUHLBACH-SIERENTZ</t>
  </si>
  <si>
    <t>LIT 400kV N0 1 MUHLBACH _ SIERENTZ</t>
  </si>
  <si>
    <t>LIT 400kV N0 1 MUHLBACH - VINCEY</t>
  </si>
  <si>
    <t>LIT 400kV N0 1 MUHLBACH _ VINCEY</t>
  </si>
  <si>
    <t>LIT 400kV N0 2 MUHLBACH-SIERENTZ</t>
  </si>
  <si>
    <t>LIT 400kV N0 2 MUHLBACH _ SIERENTZ</t>
  </si>
  <si>
    <t>LIT 225kV N0 1 NEMOURS-VILLEMANDEUR</t>
  </si>
  <si>
    <t>LIT 225kV N0 1 NEMOURS _ VILLEMANDEUR</t>
  </si>
  <si>
    <t>LIT 225kV NO 1 NEOULES-VINS</t>
  </si>
  <si>
    <t>LIT 225kV NO 1 NEOULES _ VINS</t>
  </si>
  <si>
    <t>LIT 400kV N0 1 NEOULES - REALTOR</t>
  </si>
  <si>
    <t>LIT 400kV N0 1 NEOULES _ REALTOR</t>
  </si>
  <si>
    <t>LIT 400kV N0 1 NEOULES - TRANS</t>
  </si>
  <si>
    <t>LIT 400kV N0 1 NEOULES _ TRANS</t>
  </si>
  <si>
    <t>LIT 400kV NO 2 NEOULES-REALTOR</t>
  </si>
  <si>
    <t>LIT 400kV NO 2 NEOULES _ REALTOR</t>
  </si>
  <si>
    <t>LIT 400kV N0 2 NEOULES - TRANS</t>
  </si>
  <si>
    <t>LIT 400kV N0 2 NEOULES _ TRANS</t>
  </si>
  <si>
    <t>LIT 225kV N0 1 NIORT - VAL-DE-SEVRE</t>
  </si>
  <si>
    <t>LIT 225kV N0 1 NOGENTEL-ORMES</t>
  </si>
  <si>
    <t>LIT 225kV N0 1 NOGENTEL _ ORMES</t>
  </si>
  <si>
    <t>LIT 225kV NO 1 ONET-LE-CHATEAU-RUEYRES</t>
  </si>
  <si>
    <t>LIT 225kV NO 1 ONET-LE-CHATEAU _ RUEYRES</t>
  </si>
  <si>
    <t>LIT 225kV N0 1 ORMES-VESLE</t>
  </si>
  <si>
    <t>LIT 225kV N0 1 ORMES _ VESLE</t>
  </si>
  <si>
    <t>LIT 225kV N0 3 ORMES-VESLE</t>
  </si>
  <si>
    <t>LIT 225kV N0 3 ORMES _ VESLE</t>
  </si>
  <si>
    <t>LIT 225kV NO 1 PRAZ-ST-ANDRE-SAUSSAZ II (LA)</t>
  </si>
  <si>
    <t>LIT 225kV N0 1 PIED-DE-BORNE - PRATCLAUX</t>
  </si>
  <si>
    <t>LIT 225kV N0 1 PIED-DE-BORNE _ PRATCLAUX</t>
  </si>
  <si>
    <t>LIT 225kV N0 1 PLESSIS-GASSOT - SAUSSET</t>
  </si>
  <si>
    <t>LIT 225kV N0 1 PLESSIS-GASSOT _ SAUSSET</t>
  </si>
  <si>
    <t>LIT 225kV N0 1 PLESSIS-GASSOT - SEINE</t>
  </si>
  <si>
    <t>LIT 225kV N0 1 PLESSIS-GASSOT _ SEINE</t>
  </si>
  <si>
    <t>LIT 225kV N0 3 PLESSIS-GASSOT - SEINE</t>
  </si>
  <si>
    <t>LIT 225kV N0 3 PLESSIS-GASSOT _ SEINE</t>
  </si>
  <si>
    <t>LIT 400kV N0 1 PLESSIS-GASSOT - SAUSSET</t>
  </si>
  <si>
    <t>LIT 400kV N0 1 PLESSIS-GASSOT _ SAUSSET</t>
  </si>
  <si>
    <t>LIT 400kV N0 1 PLESSIS-GASSOT - TERRIER</t>
  </si>
  <si>
    <t>LIT 400kV N0 1 PLESSIS-GASSOT _ TERRIER</t>
  </si>
  <si>
    <t>LIT 400kV N0 2 PLESSIS-GASSOT - TERRIER</t>
  </si>
  <si>
    <t>LIT 400kV N0 2 PLESSIS-GASSOT _ TERRIER</t>
  </si>
  <si>
    <t>LIT 400kV N0 3 PLESSIS-GASSOT - TERRIER</t>
  </si>
  <si>
    <t>LIT 400kV N0 3 PLESSIS-GASSOT _ TERRIER</t>
  </si>
  <si>
    <t>LIT 400kV N0 4 PLESSIS-GASSOT - TERRIER</t>
  </si>
  <si>
    <t>LIT 400kV N0 4 PLESSIS-GASSOT _ TERRIER</t>
  </si>
  <si>
    <t>LIT 400kV N0 4 PLESSIS-GASSOT - VILLEVAUDE</t>
  </si>
  <si>
    <t>LIT 400kV N0 4 PLESSIS-GASSOT _ VILLEVAUDE</t>
  </si>
  <si>
    <t>LIT 225kV NO 1 PLAINE HAUTE-ROSPEZ</t>
  </si>
  <si>
    <t>LIT 225kV NO 1 PLAINE HAUTE _ ROSPEZ</t>
  </si>
  <si>
    <t>LIT 225kV NO 1 PLAINE HAUTE-TREGUEUX</t>
  </si>
  <si>
    <t>LIT 225kV NO 1 PLAINE HAUTE _ TREGUEUX</t>
  </si>
  <si>
    <t>LIT 225kV NO 2 PLAINE HAUTE-TREGUEUX</t>
  </si>
  <si>
    <t>LIT 225kV NO 2 PLAINE HAUTE _ TREGUEUX</t>
  </si>
  <si>
    <t>LIT 225kV N0 1 PORT-JEROME-ROUGEMONTIER</t>
  </si>
  <si>
    <t>LIT 225kV N0 1 PORT-JEROME _ ROUGEMONTIER</t>
  </si>
  <si>
    <t>LIT 225kV N0 1 PORT-JEROME-SANDOUVILLE</t>
  </si>
  <si>
    <t>LIT 225kV N0 1 PORT-JEROME _ SANDOUVILLE</t>
  </si>
  <si>
    <t>LIT 225kV NO 1 PORT-JEROME-VAUPALIERE (LA)</t>
  </si>
  <si>
    <t>LIT 225kV NO 1 PORT-JEROME _ VAUPALIERE (LA)</t>
  </si>
  <si>
    <t>LIT 225kV N0 1 PLAN-D ORGON - ROQUEROUSSE</t>
  </si>
  <si>
    <t>LIT 225kV N0 1 PLAN-D ORGON _ ROQUEROUSSE</t>
  </si>
  <si>
    <t>LIT 225kV NO 1 PLAN-D ORGON-TAVEL</t>
  </si>
  <si>
    <t>LIT 225kV NO 1 PLAN-D ORGON _ TAVEL</t>
  </si>
  <si>
    <t>LIT 225kV NO 1 PETITE-ROSSELLE-SARREGUEMINES</t>
  </si>
  <si>
    <t>LIT 225kV NO 1 PETITE-ROSSELLE _ SARREGUEMINES</t>
  </si>
  <si>
    <t>LIT 225kV NO 1 PETITE-ROSSELLE-ST-AVOLD</t>
  </si>
  <si>
    <t>LIT 225kV N0 1 POTEAU-ROUGE - SQUIVIDAN</t>
  </si>
  <si>
    <t>LIT 225kV N0 1 POTEAU-ROUGE _ SQUIVIDAN</t>
  </si>
  <si>
    <t>LIT 225kV N0 1 POTEAU-ROUGE - THEIX</t>
  </si>
  <si>
    <t>LIT 225kV N0 1 POTEAU-ROUGE _ THEIX</t>
  </si>
  <si>
    <t>LIT 225kV NO 1 PONT-SEPT-SAINNEVILLE</t>
  </si>
  <si>
    <t>LIT 225kV NO 1 PONT-SEPT _ SAINNEVILLE</t>
  </si>
  <si>
    <t>LIT 225kV N0 1 PONT-SEPT-SANDOUVILLE</t>
  </si>
  <si>
    <t>LIT 225kV N0 1 PONT-SEPT _ SANDOUVILLE</t>
  </si>
  <si>
    <t>LIT 225kV N0 1 PORTET-ST-SIMON - RIVENEUVE</t>
  </si>
  <si>
    <t>LIT 225kV N0 1 PORTET-ST-SIMON - ST-ORENS</t>
  </si>
  <si>
    <t>LIT 225kV N0 1 PORTET-ST-SIMON -TARASCON</t>
  </si>
  <si>
    <t>LIT 225kV N0 2 PORTET-ST-SIMON - VERFEIL</t>
  </si>
  <si>
    <t>LIT 225kV N0 3 PORTET-ST-SIMON - VERFEIL</t>
  </si>
  <si>
    <t>LIT 225kV NO 1 PALUN (LA)-SEPTEMES</t>
  </si>
  <si>
    <t>LIT 225kV NO 1 PALUN (LA) _ SEPTEMES</t>
  </si>
  <si>
    <t>LIT 225kV N0 1 PALUN (LA) - SAINTE-TULLE 1</t>
  </si>
  <si>
    <t>LIT 225kV NO 2 PALUN (LA)-SEPTEMES</t>
  </si>
  <si>
    <t>LIT 225kV NO 2 PALUN (LA) _ SEPTEMES</t>
  </si>
  <si>
    <t>LIT 225kV NO 1 PASSY-PRESSY</t>
  </si>
  <si>
    <t>LIT 225kV NO 1 PASSY _ PRESSY</t>
  </si>
  <si>
    <t>LIT 225kV N0 1 PATIS - REMISE</t>
  </si>
  <si>
    <t>LIT 225kV N0 1 PATIS _ REMISE</t>
  </si>
  <si>
    <t>LIT 225kV NO 1 PATIS-TERRIER</t>
  </si>
  <si>
    <t>LIT 225kV NO 1 PATIS _ TERRIER</t>
  </si>
  <si>
    <t>LIT 225kV NO 1 PELISSIER-ST-VICTOR</t>
  </si>
  <si>
    <t>LIT 225kV NO 1 PERIZET (LE)-SETIER</t>
  </si>
  <si>
    <t>LIT 225kV NO 1 PERIZET (LE) _ SETIER</t>
  </si>
  <si>
    <t>LIT 225kV NO 1 PERTAIN-ROYE</t>
  </si>
  <si>
    <t>LIT 225kV NO 1 PERTAIN _ ROYE</t>
  </si>
  <si>
    <t>LIT 225kV NO 1 PESSAC-SAUCATS</t>
  </si>
  <si>
    <t>LIT 225kV NO 1 PESSAC _ SAUCATS</t>
  </si>
  <si>
    <t>LIT 225kV NO 2 PESSAC-SAUCATS</t>
  </si>
  <si>
    <t>LIT 225kV NO 2 PESSAC _ SAUCATS</t>
  </si>
  <si>
    <t>LIT 225kV NO 1 PLAISANCE-ROMAINVILLE</t>
  </si>
  <si>
    <t>LIT 225kV NO 1 PLAISANCE _ ROMAINVILLE</t>
  </si>
  <si>
    <t>LIT 225kV N0 1 PONTEAU - REALTOR</t>
  </si>
  <si>
    <t>LIT 225kV N0 1 PONTEAU _ REALTOR</t>
  </si>
  <si>
    <t>LIT 225kV N0 2 PONTEAU - REALTOR</t>
  </si>
  <si>
    <t>LIT 225kV N0 2 PONTEAU _ REALTOR</t>
  </si>
  <si>
    <t>LIT 225kV NO 1 PORCHEVILLE-PUISEUX</t>
  </si>
  <si>
    <t>LIT 225kV NO 1 PORCHEVILLE _ PUISEUX</t>
  </si>
  <si>
    <t>LIT 225kV NO 1 PORCHEVILLE-ST-PIERRE-DE-BAILLEUL</t>
  </si>
  <si>
    <t>LIT 225kV NO 1 PRATCLAUX-SANSSAC (L'EGLISE)</t>
  </si>
  <si>
    <t>LIT 225kV NO 1 PRATCLAUX _ SANSSAC (L'EGLISE)</t>
  </si>
  <si>
    <t>LIT 225kV NO 1 PRELES (LES)-SEREIN</t>
  </si>
  <si>
    <t>LIT 225kV NO 1 PRELES (LES) _ SEREIN</t>
  </si>
  <si>
    <t>LIT 225kV NO 2 PRELES (LES)-SEREIN</t>
  </si>
  <si>
    <t>LIT 225kV NO 2 PRELES (LES) _ SEREIN</t>
  </si>
  <si>
    <t>LIT 225kV N0 1 PIERRETTE (LA) - VERTEFEUILLE</t>
  </si>
  <si>
    <t>LIT 225kV N0 1 PIERRETTE (LA) _ VERTEFEUILLE</t>
  </si>
  <si>
    <t>LIT 225kV N0 1 PUSY-ROLAMPONT</t>
  </si>
  <si>
    <t>LIT 225kV N0 1 PUSY _ ROLAMPONT</t>
  </si>
  <si>
    <t>LIT 225kV N0 1 PUTEAUX - PUTEAUX IMPASSE LEGAGNEUX</t>
  </si>
  <si>
    <t>LIT 225kV N0 1 PUTEAUX _ PUTEAUX IMPASSE LEGAGNEUX</t>
  </si>
  <si>
    <t>LIT 225kV N0 2 PUTEAUX - PUTEAUX IMPASSE LEGAGNEUX</t>
  </si>
  <si>
    <t>LIT 225kV N0 2 PUTEAUX _ PUTEAUX IMPASSE LEGAGNEUX</t>
  </si>
  <si>
    <t>LIT 225kV N0 1 PYMONT-VOUGLANS</t>
  </si>
  <si>
    <t>LIT 225kV N0 1 PYMONT _ VOUGLANS</t>
  </si>
  <si>
    <t>LIT 225kV NO 1 QUATRE SEIGNEURS - TAMAREAU</t>
  </si>
  <si>
    <t>LIT 225kV NO 1 QUINTES (LES)-ST-CALAIS</t>
  </si>
  <si>
    <t>LIT 225kV N0 1 RAIE-TORTUE - VILLEJUST</t>
  </si>
  <si>
    <t>LIT 225kV N0 1 RAIE-TORTUE _ VILLEJUST</t>
  </si>
  <si>
    <t>LIT 225kV NO 2 RAIE-TORTUE-VILLEJUST</t>
  </si>
  <si>
    <t>LIT 225kV NO 2 RAIE-TORTUE _ VILLEJUST</t>
  </si>
  <si>
    <t>LIT 225kV NO 1 RASSUEN-ROQUEROUSSE</t>
  </si>
  <si>
    <t>LIT 225kV NO 1 RASSUEN _ ROQUEROUSSE</t>
  </si>
  <si>
    <t>LIT 225kV NO 1 REALTOR-SEPTEMES</t>
  </si>
  <si>
    <t>LIT 225kV NO 1 REALTOR _ SEPTEMES</t>
  </si>
  <si>
    <t>LIT 225kV N0 3 REALTOR - SEPTEMES</t>
  </si>
  <si>
    <t>LIT 225kV N0 3 REALTOR _ SEPTEMES</t>
  </si>
  <si>
    <t>LIT 400kV N0 1 REALTOR - TAVEL</t>
  </si>
  <si>
    <t>LIT 400kV N0 1 REALTOR _ TAVEL</t>
  </si>
  <si>
    <t>LIT 400kV N0 2 REALTOR - TAVEL</t>
  </si>
  <si>
    <t>LIT 400kV N0 2 REALTOR _ TAVEL</t>
  </si>
  <si>
    <t>LIT 400kV N0 1 REMISE - TERRIER</t>
  </si>
  <si>
    <t>LIT 400kV N0 1 REMISE _ TERRIER</t>
  </si>
  <si>
    <t>LIT 400kV NO 2 REMISE-TERRIER</t>
  </si>
  <si>
    <t>LIT 400kV NO 2 REMISE _ TERRIER</t>
  </si>
  <si>
    <t>LIT 400kV N0 1 REVIGNY - VIGY</t>
  </si>
  <si>
    <t>LIT 400kV N0 1 REVIGNY _ VIGY</t>
  </si>
  <si>
    <t>LIT 225kV NO 1 RICHEMONT-SAINT HUBERT</t>
  </si>
  <si>
    <t>LIT 225kV NO 1 RIVENEUVE-TARASCON</t>
  </si>
  <si>
    <t>LIT 225kV NO 1 RIVENEUVE _ TARASCON</t>
  </si>
  <si>
    <t>LIT 225kV NO 1 RIVIERE (LA)-TREVAS</t>
  </si>
  <si>
    <t>LIT 225kV NO 1 RIVIERE (LA) _ TREVAS</t>
  </si>
  <si>
    <t>LIT 225kV NO 1 ROGNAC-ROQUEROUSSE</t>
  </si>
  <si>
    <t>LIT 225kV NO 1 ROGNAC _ ROQUEROUSSE</t>
  </si>
  <si>
    <t>LIT 225kV NO 1 ROGNAC-ST-CHAMAS</t>
  </si>
  <si>
    <t>LIT 225kV NO 1 ROMAINVILLE-VILLEVAUDE</t>
  </si>
  <si>
    <t>LIT 225kV NO 1 ROMAINVILLE _ VILLEVAUDE</t>
  </si>
  <si>
    <t>LIT 225kV NO 2 ROMAINVILLE-VILLEVAUDE</t>
  </si>
  <si>
    <t>LIT 225kV NO 2 ROMAINVILLE _ VILLEVAUDE</t>
  </si>
  <si>
    <t>LIT 225kV NO 1 ROUGEMONTIER-YAINVILLE</t>
  </si>
  <si>
    <t>LIT 225kV NO 1 ROUGEMONTIER _ YAINVILLE</t>
  </si>
  <si>
    <t>LIT 400kV N0 1 ROUGEMONTIER - TILLEUL</t>
  </si>
  <si>
    <t>LIT 400kV N0 1 ROUGEMONTIER _ TILLEUL</t>
  </si>
  <si>
    <t>LIT 400kV N0 1 ROUGEMONTIER - TOURBE</t>
  </si>
  <si>
    <t>LIT 400kV N0 1 ROUGEMONTIER _ TOURBE</t>
  </si>
  <si>
    <t>LIT 400kV NO 2 ROUGEMONTIER-TILLEUL</t>
  </si>
  <si>
    <t>LIT 400kV NO 2 ROUGEMONTIER _ TILLEUL</t>
  </si>
  <si>
    <t>LIT 400kV NO 2 ROUGEMONTIER-TOURBE</t>
  </si>
  <si>
    <t>LIT 400kV NO 2 ROUGEMONTIER _ TOURBE</t>
  </si>
  <si>
    <t>LIT 225kV NO 1 ROUSSON-SEREIN</t>
  </si>
  <si>
    <t>LIT 225kV NO 1 ROUSSON _ SEREIN</t>
  </si>
  <si>
    <t>LIT 225kV NO 1 ROQUEROUSSE-ST-ESTEVE</t>
  </si>
  <si>
    <t>LIT 225kV NO 1 RUEYRES-SAVIGNAC</t>
  </si>
  <si>
    <t>LIT 225kV NO 1 RUEYRES _ SAVIGNAC</t>
  </si>
  <si>
    <t>LIT 225kV NO 1 SERRE-PONCON-SISTERON</t>
  </si>
  <si>
    <t>LIT 225kV NO 1 SERRE-PONCON _ SISTERON</t>
  </si>
  <si>
    <t>LIT 225kV NO 1 SAINNEVILLE-YAINVILLE</t>
  </si>
  <si>
    <t>LIT 225kV NO 1 SAINNEVILLE _ YAINVILLE</t>
  </si>
  <si>
    <t>LIT 225kV NO 1 SANILHAC-TUILIERES</t>
  </si>
  <si>
    <t>LIT 225kV NO 1 SANILHAC _ TUILIERES</t>
  </si>
  <si>
    <t>LIT 225kV NO 1 SANSSAC (L'EGLISE)-TREVAS</t>
  </si>
  <si>
    <t>LIT 225kV NO 1 SANSSAC (L'EGLISE) _ TREVAS</t>
  </si>
  <si>
    <t>LIT 225kV N0 1 SAUSSET-VILLEVAUDE</t>
  </si>
  <si>
    <t>LIT 225kV N0 1 SAUSSET _ VILLEVAUDE</t>
  </si>
  <si>
    <t>LIT 400kV N0 1 SAUSSET - VILLEVAUDE</t>
  </si>
  <si>
    <t>LIT 400kV N0 1 SAUSSET _ VILLEVAUDE</t>
  </si>
  <si>
    <t>LIT 225kV NO 1 SEREIN-TONNERRE</t>
  </si>
  <si>
    <t>LIT 225kV NO 1 SEREIN _ TONNERRE</t>
  </si>
  <si>
    <t>LIT 400kV N0 1 SEREIN - VIELMOULIN</t>
  </si>
  <si>
    <t>LIT 400kV N0 1 SEREIN _ VIELMOULIN</t>
  </si>
  <si>
    <t>LIT 225kV NO 1 SERRIERES-ST-VULBAS-EST</t>
  </si>
  <si>
    <t>LIT 225kV NO 1 SOLEIL (LE)-VOLVON</t>
  </si>
  <si>
    <t>LIT 225kV NO 1 SOLEIL (LE) _ VOLVON</t>
  </si>
  <si>
    <t>LIT 225kV NO 1 ST-AUBAN-SAINTE-TULLE 1</t>
  </si>
  <si>
    <t>LIT 225kV N0 1 ST-AVOLD-VIGY</t>
  </si>
  <si>
    <t>LIT 400kV N0 1 ST-AVOLD - VIGY</t>
  </si>
  <si>
    <t>LIT 225kV NO 1 ST CESAIRE - ST CHRISTOL</t>
  </si>
  <si>
    <t>LIT 225kV N0 1 ST-ELOI - VIGNOL</t>
  </si>
  <si>
    <t>LIT 225kV NO 1 ST-ESTEVE-SAINTE-TULLE 1</t>
  </si>
  <si>
    <t>LIT 225kV NO 1 ST-JULIEN-VIGY</t>
  </si>
  <si>
    <t>LIT 225kV NO 1 ST-ORENS-VERFEIL</t>
  </si>
  <si>
    <t>LIT 400kV N0 1 ST-VULBAS-OUEST - VIELMOULIN</t>
  </si>
  <si>
    <t>LIT 400kV N0 1 TAMAREAU - TAVEL</t>
  </si>
  <si>
    <t>LIT 400kV N0 1 TAMAREAU _ TAVEL</t>
  </si>
  <si>
    <t>LIT 400kV NO 2 TAMAREAU - TAVEL</t>
  </si>
  <si>
    <t>LIT 400kV NO 2 TAMAREAU _ TAVEL</t>
  </si>
  <si>
    <t>LIT 400kV N0 1 TAUTE - TERRETTE</t>
  </si>
  <si>
    <t>LIT 400kV N0 1 TAUTE _ TERRETTE</t>
  </si>
  <si>
    <t>LIT 400kV N02 TAUTE-TERRETTE</t>
  </si>
  <si>
    <t>LIT 225kV N0 1 TAVEL - VIRADEL</t>
  </si>
  <si>
    <t>LIT 225kV N0 1 TAVEL _ VIRADEL</t>
  </si>
  <si>
    <t>LIT 225kV N0 2 TAVEL - VIRADEL</t>
  </si>
  <si>
    <t>LIT 225kV N0 2 TAVEL _ VIRADEL</t>
  </si>
  <si>
    <t>LIT 400kV N0 1 TAVEL - TRICASTIN-POSTE (LE)</t>
  </si>
  <si>
    <t>LIT 400kV N0 1 TAVEL _ TRICASTIN-POSTE (LE)</t>
  </si>
  <si>
    <t>LIT 400kV NO 2 TAVEL-TRICASTIN-POSTE (LE)</t>
  </si>
  <si>
    <t>LIT 400kV NO 2 TAVEL _ TRICASTIN-POSTE (LE)</t>
  </si>
  <si>
    <t>LIT 400kV N0 3 TAVEL - TRICASTIN-POSTE (LE)</t>
  </si>
  <si>
    <t>LIT 400kV N0 3 TAVEL _ TRICASTIN-POSTE (LE)</t>
  </si>
  <si>
    <t>LIT 400kV N0 4 TAVEL - TRICASTIN-POSTE (LE)</t>
  </si>
  <si>
    <t>LIT 400kV N0 4 TAVEL _ TRICASTIN-POSTE (LE)</t>
  </si>
  <si>
    <t>LIT 400kV N0 5 TAVEL - TRICASTIN-POSTE (LE)</t>
  </si>
  <si>
    <t>LIT 400kV N0 5 TAVEL _ TRICASTIN-POSTE (LE)</t>
  </si>
  <si>
    <t>LIT 400kV N0 1 TERRETTE - TOURBE</t>
  </si>
  <si>
    <t>LIT 400kV N0 1 TERRETTE _ TOURBE</t>
  </si>
  <si>
    <t>LIT 400kV NO 2 TERRETTE-TOURBE</t>
  </si>
  <si>
    <t>LIT 400kV NO 2 TERRETTE _ TOURBE</t>
  </si>
  <si>
    <t>LIT 225kV N0 1 TRANS - VINS</t>
  </si>
  <si>
    <t>LIT 225kV N0 1 TRANS _ VINS</t>
  </si>
  <si>
    <t>LIT 225kV NO 1 VAUPALIERE (LA)-YAINVILLE</t>
  </si>
  <si>
    <t>LIT 225kV NO 1 VAUPALIERE (LA) _ YAINVILLE</t>
  </si>
  <si>
    <t>LIT 400kV N0 1 VERGER - VILLERBON</t>
  </si>
  <si>
    <t>LIT 400kV N0 1 VERGER _ VILLERBON</t>
  </si>
  <si>
    <t>LIT 400kV NO 2 VERGER-VILLERBON</t>
  </si>
  <si>
    <t>LIT 400kV NO 2 VERGER _ VILLERBON</t>
  </si>
  <si>
    <t>LIT 225kV NO 1 VERTEFEUILLE-WEPPES</t>
  </si>
  <si>
    <t>LIT 225kV NO 1 VERTEFEUILLE _ WEPPES</t>
  </si>
  <si>
    <t>LIT 225kV N0 1 VINCEY-VITTEL</t>
  </si>
  <si>
    <t>LIT 225kV N0 1 VINCEY _ VITTEL</t>
  </si>
  <si>
    <t>LIT 400kV N0 1 WARANDE-WEPPES</t>
  </si>
  <si>
    <t>LIT 400kV N0 1 WARANDE _ WEPPES</t>
  </si>
  <si>
    <t>LIT 225kV NO 1 ALBERTVILLE _ VENTHON-POSTE</t>
  </si>
  <si>
    <t>rch_debut</t>
  </si>
  <si>
    <t>rch_fin</t>
  </si>
  <si>
    <t>distance</t>
  </si>
  <si>
    <t>MONTPEZAT2</t>
  </si>
  <si>
    <t>DARSE2</t>
  </si>
  <si>
    <t>LIT 225kV NO 1 ARGIA _ MOUGUERRE</t>
  </si>
  <si>
    <t>LIT 225kV NO 2 ARGIA _ MOUGUERRE</t>
  </si>
  <si>
    <t>LIT 400kV N0 1 ARGIA _ CANTEGRIT</t>
  </si>
  <si>
    <t>LIT 400kV N0 1 ARGOEUVES _ CHEVALET</t>
  </si>
  <si>
    <t>LIT 400kV N0 1 ARGOEUVES _ PENLY</t>
  </si>
  <si>
    <t>LIT 400kV N0 1 BARNABOS _ PENLY</t>
  </si>
  <si>
    <t>LIT 400kV N0 2 BARNABOS _ PENLY</t>
  </si>
  <si>
    <t>LIT 400kV N0 2 BAIXAS _ GAUDIERE (LA)</t>
  </si>
  <si>
    <t>LIT 400kV NO 2 ARGOEUVES _ PENLY</t>
  </si>
  <si>
    <t>LIT 400kV N0 3 ARGOEUVES _ TERRIER</t>
  </si>
  <si>
    <t>LIT 225kV NO 1 ARRIGHI _ VILLENEUVE-ST-GEORGES</t>
  </si>
  <si>
    <t>LIT 225kV NO 1 AUBUSSON _ LA MOLE</t>
  </si>
  <si>
    <t>LIT 225kV NO 1 AUSSOIS _ PRAZ-ST-ANDRE</t>
  </si>
  <si>
    <t>AVOINE2</t>
  </si>
  <si>
    <t>LIT 400kV N0 1 AVOINE _ DISTRE</t>
  </si>
  <si>
    <t>LIT 400kV N0 1 AVOINE _ LARCAY</t>
  </si>
  <si>
    <t>LIT 400kV NO 2 AVOINE _ DISTRE</t>
  </si>
  <si>
    <t>LIT 400kV NO 2 AVOINE _ LARCAY</t>
  </si>
  <si>
    <t>LIT 225kV N0 1 AVOINE2 _ DISTRE</t>
  </si>
  <si>
    <t>LIT 225kV NO 1 AVOINE2 _ QUINTES (LES)</t>
  </si>
  <si>
    <t>LIT 225kV NO 1 AVOINE2 _ AVOINE</t>
  </si>
  <si>
    <t>LIT 225kV N0 1 BEZON _ POTEAU-ROUGE</t>
  </si>
  <si>
    <t>LIT 225kV N0 1 BOISSE (LA) _ ST-VULBAS-EST</t>
  </si>
  <si>
    <t>LIT 225kV NO 1 BREUIL (LE) _ LA MOLE</t>
  </si>
  <si>
    <t>LIT 225kV NO 1 BEAUTOR _ CAPELLE (LA)</t>
  </si>
  <si>
    <t>LIT 225kV NO 1 BEAUTOR _ LONG-CHAMP (LE)</t>
  </si>
  <si>
    <t>LIT 225kV NO 1 BEAUTOR _ LATENA</t>
  </si>
  <si>
    <t>LIT 225kV NO 1 BEAUTOR _ SETIER</t>
  </si>
  <si>
    <t>LIT 225kV NO 2 BEAUTOR _ LATENA</t>
  </si>
  <si>
    <t>LIT 225kV NO 3 BEAUTOR _ LATENA</t>
  </si>
  <si>
    <t>LIT 400kV N0 1 CHAFFARD (LE) _ ST-VULBAS-OUEST</t>
  </si>
  <si>
    <t>LIT 400kV NO 2 CHAFFARD (LE) _ ST-VULBAS-OUEST</t>
  </si>
  <si>
    <t>LIT 400kV N0 3 CHAFFARD (LE) _ ST-VULBAS-OUEST</t>
  </si>
  <si>
    <t>LIT 400kV N0 4 CHAFFARD (LE) _ ST-VULBAS-OUEST</t>
  </si>
  <si>
    <t>LIT 400kV N0 1 CHARPENAY _ ST-VULBAS-OUEST</t>
  </si>
  <si>
    <t>LIT 400kV NO 2 CHARPENAY _ ST-VULBAS-OUEST</t>
  </si>
  <si>
    <t>LIT 225kV NO 1 CHOLET _ VAL DE SEVRE</t>
  </si>
  <si>
    <t>LIT 225kV NO 1 CORDEMAIS-POSTE _ ST-JOSEPH</t>
  </si>
  <si>
    <t>LIT 400kV N0 1 CREYS _ ST-VULBAS-OUEST</t>
  </si>
  <si>
    <t>LIT 400kV NO 2 CREYS _ ST-VULBAS-OUEST</t>
  </si>
  <si>
    <t>LIT 225kV N0 1 ELANCOURT _ ST-AUBIN</t>
  </si>
  <si>
    <t>LIT 225kV NO 1 FEUILLANE _ ST-CHAMAS</t>
  </si>
  <si>
    <t>LIT 225kV NO 1 FLORENSAC _ ST-VINCENT</t>
  </si>
  <si>
    <t>LIT 225kV NO 1 LA FONT _ RIORGES</t>
  </si>
  <si>
    <t>LIT 225kV N0 1 GRAND-COURONNE _ ST-ETIENNE-DU-ROUVRAY</t>
  </si>
  <si>
    <t>LIT 225kV N0 2 GRAND-COURONNE _ ST-ETIENNE-DU-ROUVRAY</t>
  </si>
  <si>
    <t>LIT 225kV N0 1 GANGES _ ST-VICTOR</t>
  </si>
  <si>
    <t>LIT 225kV NO 1 GARCHIZY _ ST-ELOI</t>
  </si>
  <si>
    <t>LIT 225kV NO 1 GAUDIERE (LA) _ LIVIERE</t>
  </si>
  <si>
    <t>LIT 225kV NO 1 GAUDIERE (LA) _ MOREAU</t>
  </si>
  <si>
    <t>LIT 225kV NO 2 GAUDIERE (LA) _ MOREAU</t>
  </si>
  <si>
    <t>LIT 400kV N0 1 GAUDIERE (LA) _ RUEYRES</t>
  </si>
  <si>
    <t>LIT 400kV N0 1 GAUDIERE (LA) _ TAMAREAU</t>
  </si>
  <si>
    <t>LIT 400kV NO 2 GAUDIERE (LA) _ ISSEL</t>
  </si>
  <si>
    <t>LIT 400kV NO 2 GAUDIERE (LA) _ TAMAREAU</t>
  </si>
  <si>
    <t>LIT 400kV N0 2 GAUGLIN _ ST-ELOI</t>
  </si>
  <si>
    <t>LIT 225kV NO 1 GAUDIERE (LA) _ ST-VINCENT</t>
  </si>
  <si>
    <t>LIT 225kV NO 1 GODIN _ ST-VICTOR</t>
  </si>
  <si>
    <t>LIT 225kV N0 1 GOURJADE _ ST-VICTOR</t>
  </si>
  <si>
    <t>LIT 225kV N0 1 GRANZAY _ ST-FLORENT</t>
  </si>
  <si>
    <t>LIT 225kV N0 2 GRANZAY _ ST-FLORENT</t>
  </si>
  <si>
    <t>LIT 400kV N0 1 GROSNE _ ST-VULBAS-OUEST</t>
  </si>
  <si>
    <t>LIT 225kV N0 1 HAVRE (LE) _ PONT-SEPT</t>
  </si>
  <si>
    <t>LIT 225kV N0 2 HAVRE (LE) _ PONT-SEPT</t>
  </si>
  <si>
    <t>LIT 400kV N0 2 HAVRE (LE) _ ROUGEMONTIER</t>
  </si>
  <si>
    <t>LIT 400kV N0 3 HAVRE (LE) _ ROUGEMONTIER</t>
  </si>
  <si>
    <t>LIT 225kV NO 1 JONQUIERES _ ST-CESAIRE</t>
  </si>
  <si>
    <t>LIT 225kV N0 2 JONQUIERES _ ST-CESAIRE</t>
  </si>
  <si>
    <t>LIT 225kV NO 1 LAVERA _ PORT-DE-BOUC</t>
  </si>
  <si>
    <t>LIT 225kV N0 1 LEGUEVIN _ PORTET-ST-SIMON</t>
  </si>
  <si>
    <t>LIT 225kV NO 1 LIVIERE _ ST-VINCENT</t>
  </si>
  <si>
    <t>LIT 225kV N0 1 MITRY-MORY _ SAUSSET</t>
  </si>
  <si>
    <t>LIT 225kV N0 1 MITRY-MORY _ VILLEVAUDE</t>
  </si>
  <si>
    <t>LIT 225kV NO 1 MANOIR (LE) _ ST-PIERRE-DE-BAILLEUL</t>
  </si>
  <si>
    <t>LIT 225kV NO 1 MIONS _ ST-VULBAS-EST</t>
  </si>
  <si>
    <t>LIT 225kV NO 1 LA MOLE _ RUEYRES</t>
  </si>
  <si>
    <t>LIT 225kV NO 1 LA MOLE _ STE-FEYRE</t>
  </si>
  <si>
    <t>LIT 225kV NO 2 LA MOLE _ RUEYRES</t>
  </si>
  <si>
    <t>LIT 225kV NO 1 MORBRAS _ VILLENEUVE-ST-GEORGES</t>
  </si>
  <si>
    <t>LIT 225kV NO 1 PRAZ-ST-ANDRE _ SAUSSAZ II (LA)</t>
  </si>
  <si>
    <t>LIT 225kV NO 1 PETITE-ROSSELLE _ ST-AVOLD</t>
  </si>
  <si>
    <t>LIT 225kV N0 1 PORTET-ST-SIMON _ RIVENEUVE</t>
  </si>
  <si>
    <t>LIT 225kV N0 1 PORTET-ST-SIMON _ ST-ORENS</t>
  </si>
  <si>
    <t>LIT 225kV N0 1 PORTET-ST-SIMON _ TARASCON</t>
  </si>
  <si>
    <t>LIT 225kV N0 2 PORTET-ST-SIMON _ VERFEIL</t>
  </si>
  <si>
    <t>LIT 225kV N0 3 PORTET-ST-SIMON _ VERFEIL</t>
  </si>
  <si>
    <t>LIT 225kV NO 1 PELISSIER _ ST-VICTOR</t>
  </si>
  <si>
    <t>LIT 225kV NO 1 PORCHEVILLE _ ST-PIERRE-DE-BAILLEUL</t>
  </si>
  <si>
    <t>LIT 225kV NO 1 QUINTES (LES) _ ST-CALAIS</t>
  </si>
  <si>
    <t>LIT 225kV NO 1 ROGNAC _ ST-CHAMAS</t>
  </si>
  <si>
    <t>LIT 225kV NO 1 ROQUEROUSSE _ ST-ESTEVE</t>
  </si>
  <si>
    <t>LIT 225kV NO 1 SERRIERES _ ST-VULBAS-EST</t>
  </si>
  <si>
    <t>LIT 225kV NO 1 ST-AUBAN _ SAINTE-TULLE 1</t>
  </si>
  <si>
    <t>LIT 225kV N0 1 ST-AVOLD _ VIGY</t>
  </si>
  <si>
    <t>LIT 400kV N0 1 ST-AVOLD _ VIGY</t>
  </si>
  <si>
    <t>LIT 225kV NO 1 ST-CESAIRE _ ST-CHRISTOL</t>
  </si>
  <si>
    <t>LIT 225kV N0 1 ST-ELOI _ VIGNOL</t>
  </si>
  <si>
    <t>LIT 225kV NO 1 ST-ESTEVE _ SAINTE-TULLE 1</t>
  </si>
  <si>
    <t>LIT 225kV NO 1 ST-JULIEN _ VIGY</t>
  </si>
  <si>
    <t>LIT 225kV NO 1 ST-ORENS _ VERFEIL</t>
  </si>
  <si>
    <t>LIT 225kV N0 1 PALUN (LA) _ SAINTE-TULLE 1</t>
  </si>
  <si>
    <t>LIT 225kV NO 1 QUATRE-SEIGNEURS _ TAMAREAU</t>
  </si>
  <si>
    <t>LIT 225kV NO 1 RICHEMONT _ ST-HUBERT</t>
  </si>
  <si>
    <t>LIT 400kV N0 1 ST-VULBAS-OUEST _ VIELMOULIN</t>
  </si>
  <si>
    <t>LIT 225kV NO 1 ARDOISE (L ) _ MOTTE (LA)</t>
  </si>
  <si>
    <t>LIT 225kV NO 1 AVIGNON _ MOTTE (LA)</t>
  </si>
  <si>
    <t>LIT 225kV NO 1 BEAUREGARD _ CHAINGY</t>
  </si>
  <si>
    <t>LIT 400kV N0 1 CORDEMAIS-POSTE _ LOUISFERT</t>
  </si>
  <si>
    <t>LIT 400kV NO 2 CORDEMAIS-POSTE _ LOUISFERT</t>
  </si>
  <si>
    <t>LIT 400kV N0 1 DOMLOUP _ LOUISFERT</t>
  </si>
  <si>
    <t>LIT 400kV NO 2 DOMLOUP _ LOUISFERT</t>
  </si>
  <si>
    <t>LIT 400kV N0 1 EGUZON _ MARMAGNE</t>
  </si>
  <si>
    <t>LIT 400kV N0 2 LAUNAY _ TAUTE</t>
  </si>
  <si>
    <t>LIT 400kV N0 2 MENUEL _ TAUTE</t>
  </si>
  <si>
    <t>LIT 400kV N0 3 MENUEL _ TAUTE</t>
  </si>
  <si>
    <t>LIT 400kV N0 4 MENUEL _ TAUTE</t>
  </si>
  <si>
    <t>LIT 400kV N0 1 MONTEZIC _ RUEYRES</t>
  </si>
  <si>
    <t>LIT 225kV NO 1 MONTOIS _ ST-HUBERT</t>
  </si>
  <si>
    <t>LIT 225kV N0 1 NIORT _ VAL DE SEVRE</t>
  </si>
  <si>
    <t>LIT 400kV N0 2 TAUTE _ TERRETTE</t>
  </si>
  <si>
    <t>Extraction ARC GIS site RTE</t>
  </si>
  <si>
    <t>postes 1</t>
  </si>
  <si>
    <t>postes 2</t>
  </si>
  <si>
    <t>postes 3</t>
  </si>
  <si>
    <t>hydro</t>
  </si>
  <si>
    <t>nucleaire</t>
  </si>
  <si>
    <t>thermique</t>
  </si>
  <si>
    <t>Liste des groupes données production par groupe</t>
  </si>
  <si>
    <t>groupes</t>
  </si>
  <si>
    <t>Modèle de réseau statique site RTE</t>
  </si>
  <si>
    <t>Static Grid Model RTE lines</t>
  </si>
  <si>
    <t>Identifiant géographique/Asset location</t>
  </si>
  <si>
    <t>Longueur (km)</t>
  </si>
  <si>
    <t>IST_E1</t>
  </si>
  <si>
    <t>IST_IS1</t>
  </si>
  <si>
    <t>IST_IS2</t>
  </si>
  <si>
    <t>IST_H1</t>
  </si>
  <si>
    <t>LIT 400kV N0 1 ACHENE - LONNY</t>
  </si>
  <si>
    <t>LIT 225kV N0 1 AUBANGE - MT-SAINT-MARTIN</t>
  </si>
  <si>
    <t>LIT 225kV N0 1 AUBANGE - MOULAINE</t>
  </si>
  <si>
    <t>LIT 400kV N0 1 AVELGEM - MASTAING</t>
  </si>
  <si>
    <t>LIT 400kV N0 2 AVELGEM - AVELIN</t>
  </si>
  <si>
    <t>LIT 225kV N0 1 EICHSTETTEN - VOGELGRUN</t>
  </si>
  <si>
    <t>LIT 400kV N0 1 EICHSTETTEN - MUHLBACH</t>
  </si>
  <si>
    <t>LIT 225kV N0 1 ENSDORF - ST-AVOLD</t>
  </si>
  <si>
    <t>LIT 400kV N0 1 ENSDORF - VIGY</t>
  </si>
  <si>
    <t>LIT 225kV N0 1 MONCEAU - CHOOZ</t>
  </si>
  <si>
    <t>Rd1 à Prise moy / One-phase resistance at medium tap</t>
  </si>
  <si>
    <t>Xd1 à Prise moy / One-phase reactance at medium tap</t>
  </si>
  <si>
    <t>Rd2 à Prise moy / Two-phase resistance at medium tap</t>
  </si>
  <si>
    <t>Xd2 à Prise moy / Two-phase reactance at medium tap</t>
  </si>
  <si>
    <t>Rd3 à Prise moy / Three-phase resistance at medium tap</t>
  </si>
  <si>
    <t>Xd3 à Prise moy / Three-phase reactance at medium tap</t>
  </si>
  <si>
    <t>U1r sur Prise moy / Primary voltage</t>
  </si>
  <si>
    <t>U2r sur Prise moy / Secondary voltage</t>
  </si>
  <si>
    <t>IPE_T / ISTE: max intensity (Amp) in summer period</t>
  </si>
  <si>
    <t>IPH1_T / ISTH1: max intensity in Winter period</t>
  </si>
  <si>
    <t>TRANSF. 400/225kV 762 EGUZON</t>
  </si>
  <si>
    <t>TRANSF. 400/225kV 761 TRANS</t>
  </si>
  <si>
    <t>TRANSF. 400/225kV 762 TRANS</t>
  </si>
  <si>
    <t>TRANSF. 400/225kV 762 VERFEIL</t>
  </si>
  <si>
    <t>TRANSF. 400/225kV 761 VIELMOULIN</t>
  </si>
  <si>
    <t>TRANSF. 400/225kV 762 TAVEL</t>
  </si>
  <si>
    <t>TRANSF. 400/225kV 763 TAVEL</t>
  </si>
  <si>
    <t>TRANSF. 400/225kV 764 TAVEL</t>
  </si>
  <si>
    <t>TRANSF. 400/225kV 763 VAUPALIERE (LA)</t>
  </si>
  <si>
    <t>TRANSF. 400/225kV 764 VAUPALIERE (LA)</t>
  </si>
  <si>
    <t>TRANSF. 400/225kV 762 VIELMOULIN</t>
  </si>
  <si>
    <t>TRANSF. 400/225kV 763 VIELMOULIN</t>
  </si>
  <si>
    <t>TRANSF. 400/225kV 763 VIGY</t>
  </si>
  <si>
    <t>TRANSF. 400/225kV 761 TABARDERIE</t>
  </si>
  <si>
    <t>TRANSF. 400/225kV 763 TOURBE</t>
  </si>
  <si>
    <t>TRANSF. 400/225kV 764 TOURBE</t>
  </si>
  <si>
    <t>TRANSF. 400/225kV 762 VILLEVAUDE</t>
  </si>
  <si>
    <t>TRANSF. 400/225kV 762 ROUGEMONTIER</t>
  </si>
  <si>
    <t>TRANSF. 400/225kV 763 ROUGEMONTIER</t>
  </si>
  <si>
    <t>TRANSF. 400/225kV 765 ROUGEMONTIER</t>
  </si>
  <si>
    <t>TRANSF. 400/225kV 765 VINCEY</t>
  </si>
  <si>
    <t>TRANSF. 400/225kV 766 VINCEY</t>
  </si>
  <si>
    <t>TRANSF. 400/225kV 763 VILLEVAUDE</t>
  </si>
  <si>
    <t>TRANSF. 400/225kV 764 VILLEVAUDE</t>
  </si>
  <si>
    <t>TRANSF. 400/225kV 761 TAMAREAU</t>
  </si>
  <si>
    <t>TRANSF. 400/225kV 761 VALDIVIENNE</t>
  </si>
  <si>
    <t>TRANSF. 400/225kV 762 VALDIVIENNE</t>
  </si>
  <si>
    <t>TRANSF. 400/225kV 761 VILLEJUST</t>
  </si>
  <si>
    <t>TRANSF. 400/225kV 762 VILLEJUST</t>
  </si>
  <si>
    <t>TRANSF. 400/225kV 763 VILLEJUST</t>
  </si>
  <si>
    <t>TRANSF. 400/225kV 764 VILLEJUST</t>
  </si>
  <si>
    <t>TRANSF. 400/225kV 765 VILLEJUST</t>
  </si>
  <si>
    <t>TRANSF. 400/225kV 763 TAMAREAU</t>
  </si>
  <si>
    <t>TRANSF. 400/225kV 761 WARANDE</t>
  </si>
  <si>
    <t>TRANSF. 400/225kV 762 WARANDE</t>
  </si>
  <si>
    <t>TRANSF. 400/225kV 763 WARANDE</t>
  </si>
  <si>
    <t>TRANSF. 400/225kV 764 WARANDE</t>
  </si>
  <si>
    <t>TRANSF. 400/225kV 761 WEPPES</t>
  </si>
  <si>
    <t>TRANSF. 400/225kV 762 WEPPES</t>
  </si>
  <si>
    <t>TRANSF. 400/225kV 761 YVELINES-OUEST</t>
  </si>
  <si>
    <t>TRANSF. 400/225kV 762 CHARPENAY</t>
  </si>
  <si>
    <t>TRANSF. 400/225kV 768 CRENEY</t>
  </si>
  <si>
    <t>TRANSF. 400/225kV 763 CORDEMAIS-POSTE</t>
  </si>
  <si>
    <t>TRANSF. 400/225kV 765 CORDEMAIS-POSTE</t>
  </si>
  <si>
    <t>TRANSF. 400/225kV 769 CORDEMAIS-POSTE</t>
  </si>
  <si>
    <t>TRANSF. 400/225kV 760 DISTRE</t>
  </si>
  <si>
    <t>TRANSF. 400/225kV 761 CUBNEZAIS</t>
  </si>
  <si>
    <t>TRANSF. 400/225kV 762 DISTRE</t>
  </si>
  <si>
    <t>TRANSF. 400/225kV 765 DISTRE</t>
  </si>
  <si>
    <t>TRANSF. 400/225kV 766 DISTRE</t>
  </si>
  <si>
    <t>TRANSF. 400/225kV 762 CUBNEZAIS</t>
  </si>
  <si>
    <t>TRANSF. 400/225kV 761 CANTEGRIT</t>
  </si>
  <si>
    <t>TRANSF. 400/225kV 762 CANTEGRIT</t>
  </si>
  <si>
    <t>TRANSF. 400/225kV 764 DOMLOUP</t>
  </si>
  <si>
    <t>TRANSF. 400/225kV 765 DOMLOUP</t>
  </si>
  <si>
    <t>TRANSF. 400/225kV 761 CAPELLE (LA)</t>
  </si>
  <si>
    <t>TRANSF. 400/225kV 761 CHAMPAGNIER</t>
  </si>
  <si>
    <t>TRANSF. 400/225kV 762 CHAMPAGNIER</t>
  </si>
  <si>
    <t>TRANSF. 400/225kV 761 CORNIER</t>
  </si>
  <si>
    <t>TRANSF. 400/225kV 761 CHESNOY (LE)</t>
  </si>
  <si>
    <t>TRANSF. 400/225kV 762 DONZAC</t>
  </si>
  <si>
    <t>TRANSF. 400/225kV 761 DAMBRON</t>
  </si>
  <si>
    <t>TRANSF. 400/225kV 761 ECHALAS</t>
  </si>
  <si>
    <t>TRANSF. 400/225kV 762 ECHALAS</t>
  </si>
  <si>
    <t>TRANSF. 400/225kV 762 CORNIER</t>
  </si>
  <si>
    <t>TRANSF. 400/225kV 761 CIROLLIERS</t>
  </si>
  <si>
    <t>TRANSF. 400/225kV 762 CIROLLIERS</t>
  </si>
  <si>
    <t>TRANSF. 400/225kV 763 CIROLLIERS</t>
  </si>
  <si>
    <t>TRANSF. 400/225kV 762 BREUIL (LE)</t>
  </si>
  <si>
    <t>TRANSF. 400/225kV 761 BOUTRE</t>
  </si>
  <si>
    <t>TRANSF. 400/225kV 762 BOUTRE</t>
  </si>
  <si>
    <t>TRANSF. 400/225kV 761 CHAINGY</t>
  </si>
  <si>
    <t>TRANSF. 400/225kV 762 CHAINGY</t>
  </si>
  <si>
    <t>TRANSF. 400/225kV 762 BEZAUMONT</t>
  </si>
  <si>
    <t>TRANSF. 400/225kV 761 BAYET</t>
  </si>
  <si>
    <t>TRANSF. 400/225kV 762 BAYET</t>
  </si>
  <si>
    <t>TRANSF. 400/225kV 763 BAYET</t>
  </si>
  <si>
    <t>TRANSF. 400/225kV 761 BRAUD</t>
  </si>
  <si>
    <t>TRANSF. 400/225kV 761 CALAN</t>
  </si>
  <si>
    <t>TRANSF. 400/225kV 761 OUDON</t>
  </si>
  <si>
    <t>TRANSF. 400/225kV 761-(769) CERGY</t>
  </si>
  <si>
    <t>TRANSF. 400/225kV 769 TRICASTIN-POSTE (LE)</t>
  </si>
  <si>
    <t>TRANSF. 400/225kV 760 TRICASTIN-POSTE (LE)</t>
  </si>
  <si>
    <t>TRANSF. 400/225kV 764 MARQUIS (LE)</t>
  </si>
  <si>
    <t>TRANSF. 400/225kV 761 BIANCON</t>
  </si>
  <si>
    <t>TRANSF. 400/225kV 761 FRASNE</t>
  </si>
  <si>
    <t>TRANSF. 400/225kV 761 ALBERTVILLE</t>
  </si>
  <si>
    <t>TRANSF. 400/225kV 761 PLESSIS-GASSOT</t>
  </si>
  <si>
    <t>TRANSF. 400/225kV 762 PLESSIS-GASSOT</t>
  </si>
  <si>
    <t>TRANSF. 400/225kV 763 PLESSIS-GASSOT</t>
  </si>
  <si>
    <t>TRANSF. 400/225kV 764 PLESSIS-GASSOT</t>
  </si>
  <si>
    <t>TRANSF. 400/225kV 761 MEZEROLLES</t>
  </si>
  <si>
    <t>TRANSF. 400/225kV 762 MEZEROLLES</t>
  </si>
  <si>
    <t>TRANSF. 400/225kV 763 MEZEROLLES</t>
  </si>
  <si>
    <t>TRANSF. 400/225kV 764 MEZEROLLES</t>
  </si>
  <si>
    <t>TRANSF. 400/225kV 765 PLESSIS-GASSOT</t>
  </si>
  <si>
    <t>TRANSF. 400/225kV 761 GALOREAUX (LES)</t>
  </si>
  <si>
    <t>TRANSF. 400/225kV 763 PLAINE HAUTE</t>
  </si>
  <si>
    <t>TRANSF. 400/225kV 761 PRAZ-ST-ANDRE</t>
  </si>
  <si>
    <t>TRANSF. 400/225kV 762 TABARDERIE</t>
  </si>
  <si>
    <t>TRANSF. 400/225kV 762 TAMAREAU</t>
  </si>
  <si>
    <t>TRANSF. 400/225kV 761 VERFEIL</t>
  </si>
  <si>
    <t>TRANSF. 400/225kV 761 VIGY</t>
  </si>
  <si>
    <t>TRANSF. 400/225kV 761 BEZAUMONT</t>
  </si>
  <si>
    <t>TRANSF. 400/225kV 762 MAZURES</t>
  </si>
  <si>
    <t>TRANSF. 400/225kV 761 ROUGEMONTIER</t>
  </si>
  <si>
    <t>TRANSF. 400/225kV 764 ROUGEMONTIER</t>
  </si>
  <si>
    <t>TRANSF. 400/225kV 761 CHARPENAY</t>
  </si>
  <si>
    <t>TRANSF. 400/225kV 761 TERRIER</t>
  </si>
  <si>
    <t>TRANSF. 400/225kV 762 TERRIER</t>
  </si>
  <si>
    <t>TRANSF. 400/225kV 763 REALTOR</t>
  </si>
  <si>
    <t>TRANSF. 400/225kV 762 VESLE</t>
  </si>
  <si>
    <t>TRANSF. 400/225kV 763 VESLE</t>
  </si>
  <si>
    <t>TRANSF. 400/225kV 762 VAUPALIERE (LA)</t>
  </si>
  <si>
    <t>TRANSF. 400/225kV 761 CORDEMAIS-POSTE</t>
  </si>
  <si>
    <t>TRANSF. 400/225kV 761 MARSILLON</t>
  </si>
  <si>
    <t>TRANSF. 400/225kV 766 VILLEJUST</t>
  </si>
  <si>
    <t>TRANSF. 400/225kV 761 REMISE</t>
  </si>
  <si>
    <t>TRANSF. 400/225kV 763 CHESNOY (LE)</t>
  </si>
  <si>
    <t>TRANSF. 400/225kV 766 CRENEY</t>
  </si>
  <si>
    <t>TRANSF. 400/225kV 765 CRENEY</t>
  </si>
  <si>
    <t>TRANSF. 400/225kV 761 JUMEAUX (LES)</t>
  </si>
  <si>
    <t>TRANSF. 400/225kV 762 JUMEAUX (LES)</t>
  </si>
  <si>
    <t>TRANSF. 400/225kV 761 GAUDIERE (LA)</t>
  </si>
  <si>
    <t>TRANSF. 400/225kV 762 GAUDIERE (LA)</t>
  </si>
  <si>
    <t>TRANSF. 400/225kV 761 GAVRELLE</t>
  </si>
  <si>
    <t>TRANSF. 400/225kV 762 HAVRE (LE) (POSTE)</t>
  </si>
  <si>
    <t>TRANSF. 400/225kV 763 HAVRE (LE) (POSTE)</t>
  </si>
  <si>
    <t>TRANSF. 400/225kV 762 JONQUIERES</t>
  </si>
  <si>
    <t>TRANSF. 400/225kV 761 SCHEER</t>
  </si>
  <si>
    <t>TRANSF. 400/225kV 761 SAUCATS</t>
  </si>
  <si>
    <t>TRANSF. 400/225kV 762 SAUCATS</t>
  </si>
  <si>
    <t>TRANSF. 400/225kV 761 REALTOR</t>
  </si>
  <si>
    <t>TRANSF. 400/225kV 762 REALTOR</t>
  </si>
  <si>
    <t>TRANSF. 400/225kV 761 QUINTES (LES)</t>
  </si>
  <si>
    <t>TRANSF. 400/225kV 762 QUINTES (LES)</t>
  </si>
  <si>
    <t>TRANSF. 400/225kV 761 RUEYRES</t>
  </si>
  <si>
    <t>TRANSF. 400/225kV 762 RUEYRES</t>
  </si>
  <si>
    <t>TRANSF. 400/225kV 761 RULHAT</t>
  </si>
  <si>
    <t>TRANSF. 400/225kV 762 RULHAT</t>
  </si>
  <si>
    <t>TRANSF. 400/225kV 764 REVIGNY</t>
  </si>
  <si>
    <t>TRANSF. 400/225kV 765 REVIGNY</t>
  </si>
  <si>
    <t>TRANSF. 400/225kV 762 SIERENTZ</t>
  </si>
  <si>
    <t>TRANSF. 400/225kV 763 SIERENTZ</t>
  </si>
  <si>
    <t>TRANSF. 400/225kV 764 SIERENTZ</t>
  </si>
  <si>
    <t>TRANSF. 400/225kV 765 ST-ELOI</t>
  </si>
  <si>
    <t>TRANSF. 400/225kV 766 ST-ELOI</t>
  </si>
  <si>
    <t>TRANSF. 400/225kV 761 PONTEAU</t>
  </si>
  <si>
    <t>TRANSF. 400/225kV 761 SAUSSET</t>
  </si>
  <si>
    <t>TRANSF. 400/225kV 761 SEREIN</t>
  </si>
  <si>
    <t>TRANSF. 400/225kV 762 SEREIN</t>
  </si>
  <si>
    <t>TRANSF. 400/225kV 761 ST-AVOLD</t>
  </si>
  <si>
    <t>TRANSF. 400/225kV 761 MARQUIS (LE)</t>
  </si>
  <si>
    <t>TRANSF. 400/225kV 763 MARQUIS (LE)</t>
  </si>
  <si>
    <t>TRANSF. 400/225kV 761 NEOULES</t>
  </si>
  <si>
    <t>TRANSF. 400/225kV 762 NEOULES</t>
  </si>
  <si>
    <t>TRANSF. 400/225kV 765  (769) VILLEVAUDE</t>
  </si>
  <si>
    <t>TRANSF. 400/225kV 761 BEAUMONT-MONTEUX</t>
  </si>
  <si>
    <t>TRANSF. 400/225kV 762 BEAUMONT-MONTEUX</t>
  </si>
  <si>
    <t>TRANSF. 400/225kV 761 AVELIN</t>
  </si>
  <si>
    <t>TRANSF. 400/225kV 762 AVELIN</t>
  </si>
  <si>
    <t>TRANSF. 400/225kV 763 AVELIN</t>
  </si>
  <si>
    <t>TRANSF. 400/225kV 761 ARGIA (BAYONNE SUD)</t>
  </si>
  <si>
    <t>TRANSF. 400/225kV 761 ARGOEUVES</t>
  </si>
  <si>
    <t>TRANSF. 400/225kV 763 ARGOEUVES</t>
  </si>
  <si>
    <t>TRANSF. 400/225kV 761 BAIXAS</t>
  </si>
  <si>
    <t>TRANSF. 400/225kV 762 BAIXAS</t>
  </si>
  <si>
    <t>TRANSF. 400/225kV 761 AVOINE (POSTE 400 KV)</t>
  </si>
  <si>
    <t>TRANSF. 400/225kV 762 ALBERTVILLE</t>
  </si>
  <si>
    <t>TRANSF. 400/225kV 763 ALBERTVILLE</t>
  </si>
  <si>
    <t>TRANSF. 400/225kV 761 BROC-CARROS (LE)</t>
  </si>
  <si>
    <t>TRANSF. 400/225kV 762 BROC-CARROS (LE)</t>
  </si>
  <si>
    <t>TRANSF. 400/225kV 761 ATTAQUES (LES)</t>
  </si>
  <si>
    <t>TRANSF. 400/225kV 762 ATTAQUES (LES)</t>
  </si>
  <si>
    <t>TRANSF. 400/225kV 761 CAZARIL</t>
  </si>
  <si>
    <t>TRANSF. 400/225kV 762 CAZARIL</t>
  </si>
  <si>
    <t>TRANSF. 400/225kV 761 BOISSE (LA)</t>
  </si>
  <si>
    <t>TRANSF. 400/225kV 763 CERGY</t>
  </si>
  <si>
    <t>TRANSF. 400/225kV 764 CERGY</t>
  </si>
  <si>
    <t>TRANSF. 400/225kV 765 CERGY</t>
  </si>
  <si>
    <t>TRANSF. 400/225kV 762 BOISSE (LA)</t>
  </si>
  <si>
    <t>TRANSF. 400/225kV 761 MORBRAS</t>
  </si>
  <si>
    <t>TRANSF. 400/225kV 762 MORBRAS</t>
  </si>
  <si>
    <t>TRANSF. 400/225kV 763 MORBRAS</t>
  </si>
  <si>
    <t>TRANSF. 400/225kV 764 MORBRAS</t>
  </si>
  <si>
    <t>TRANSF. 400/225kV 761 MARLENHEIM</t>
  </si>
  <si>
    <t>TRANSF. 400/225kV 762 MARLENHEIM</t>
  </si>
  <si>
    <t>TRANSF. 400/225kV 761 MIONS</t>
  </si>
  <si>
    <t>TRANSF. 400/225kV 762 MIONS</t>
  </si>
  <si>
    <t>TRANSF. 400/225kV 766 LOGELBACH</t>
  </si>
  <si>
    <t>TRANSF. 400/225kV 767 LOGELBACH</t>
  </si>
  <si>
    <t>TRANSF. 400/225kV 761 MAMBELIN</t>
  </si>
  <si>
    <t>TRANSF. 400/225kV 762 MAMBELIN</t>
  </si>
  <si>
    <t>TRANSF. 400/225kV 763 MAMBELIN</t>
  </si>
  <si>
    <t>TRANSF. 400/225kV 761 MANDARINS</t>
  </si>
  <si>
    <t>TRANSF. 400/225kV 763 MANDARINS</t>
  </si>
  <si>
    <t>TRANSF. 400/225kV 763 MIONS</t>
  </si>
  <si>
    <t>TRANSF. 400/225kV 761 MASTAING</t>
  </si>
  <si>
    <t>TRANSF. 400/225kV 762 MASTAING</t>
  </si>
  <si>
    <t>TRANSF. 400/225kV 761 MAZURES</t>
  </si>
  <si>
    <t>TRANSF. 400/225kV 763 MAZURES</t>
  </si>
  <si>
    <t>TRANSF. 400/225kV 761 LATENA</t>
  </si>
  <si>
    <t>TRANSF. 400/225kV 762 LATENA</t>
  </si>
  <si>
    <t>TRANSF. 400/225kV 763 LATENA</t>
  </si>
  <si>
    <t>TRANSF. 400/225kV 763 MARLENHEIM</t>
  </si>
  <si>
    <t>TRANSF. 400/225kV 761 MARMAGNE</t>
  </si>
  <si>
    <t>TRANSF. 400/225kV 763 LAUNAY</t>
  </si>
  <si>
    <t>TRANSF. 400/225kV 761 GROSNE</t>
  </si>
  <si>
    <t>TRANSF. 400/225kV 762 GROSNE</t>
  </si>
  <si>
    <t>TRANSF. 400/225kV 761 MARTYRE (LA)</t>
  </si>
  <si>
    <t>TRANSF. 400/225kV 762 MARTYRE (LA)</t>
  </si>
  <si>
    <t>TRANSF. 400/225kV 761 LESQUIVE</t>
  </si>
  <si>
    <t>TRANSF. 400/225kV 762 LESQUIVE</t>
  </si>
  <si>
    <t>TRANSF. 400/225kV 761 MOULAINE</t>
  </si>
  <si>
    <t>TRANSF. 400/225kV 762 MOULAINE</t>
  </si>
  <si>
    <t>TRANSF. 400/225kV 761 GRANDE-ILE</t>
  </si>
  <si>
    <t>TRANSF. 400/225kV 762 GRANDE-ILE</t>
  </si>
  <si>
    <t>TRANSF. 400/225kV 761 GRANZAY</t>
  </si>
  <si>
    <t>TRANSF. 400/225kV 762 GRANZAY</t>
  </si>
  <si>
    <t>TRANSF. 400/225kV 763 GRANZAY</t>
  </si>
  <si>
    <t>TRANSF. 400/225kV 761 FEUILLANE</t>
  </si>
  <si>
    <t>TRANSF. 400/225kV 761 GENISSIAT-POSTE</t>
  </si>
  <si>
    <t>TRANSF. 400/225kV 762 GENISSIAT-POSTE</t>
  </si>
  <si>
    <t>TRANSF. 400/225kV 761 JONQUIERES</t>
  </si>
  <si>
    <t>TRANSF. 400/225kV 761 EGUZON</t>
  </si>
  <si>
    <t>TRANSF. 400/225kV 762 BIANCON</t>
  </si>
  <si>
    <t>TRANSF. 400/225kV 761 TRICASTIN-POSTE (LE)</t>
  </si>
  <si>
    <t>TRANSF. 400/225kV 762 TRICASTIN-POSTE (LE)</t>
  </si>
  <si>
    <t>?</t>
  </si>
  <si>
    <t>TRANSF. 400/225kV 766 TRICASTIN-POSTE (LE)</t>
  </si>
  <si>
    <t>TRANSF. 400/225kV 762 CHESNOY (LE)</t>
  </si>
  <si>
    <t>TRANSF. 400/225kV 762 MARQUIS (LE)</t>
  </si>
  <si>
    <t>TRANSF. 400/225kV 765 TRICASTIN-POSTE (LE)</t>
  </si>
  <si>
    <t>TRANSF. 400/225kV 762 SAUSSET</t>
  </si>
  <si>
    <t>Static Grid Model CWE FR IC</t>
  </si>
  <si>
    <t>Static Grid Model RTE Transf</t>
  </si>
  <si>
    <t>code_debut</t>
  </si>
  <si>
    <t>code_fin</t>
  </si>
  <si>
    <t>Poste_racco</t>
  </si>
  <si>
    <t>ST-JULIEN2</t>
  </si>
  <si>
    <t>400kV</t>
  </si>
  <si>
    <t>225kV</t>
  </si>
  <si>
    <t>PUTEAUX IMPASSE LEGAGNEUX</t>
  </si>
  <si>
    <t>Poste</t>
  </si>
  <si>
    <t>(769) CERGY</t>
  </si>
  <si>
    <t>HAVRE (LE) (POSTE)</t>
  </si>
  <si>
    <t xml:space="preserve"> (769) VILLEVAUDE</t>
  </si>
  <si>
    <t>ARGIA (BAYONNE SUD)</t>
  </si>
  <si>
    <t>AVOINE (POSTE 400 KV)</t>
  </si>
  <si>
    <t>x_debut</t>
  </si>
  <si>
    <t>y_debut</t>
  </si>
  <si>
    <t>x_fin</t>
  </si>
  <si>
    <t>y_fin</t>
  </si>
  <si>
    <t>Distance</t>
  </si>
  <si>
    <t>référence</t>
  </si>
  <si>
    <t>codeNat_debut</t>
  </si>
  <si>
    <t>codeNat_fin</t>
  </si>
  <si>
    <t>lignes_debut</t>
  </si>
  <si>
    <t>lignes_fin</t>
  </si>
  <si>
    <t>racco_x</t>
  </si>
  <si>
    <t>racco_y</t>
  </si>
  <si>
    <t>dist_min_debut</t>
  </si>
  <si>
    <t>dist_min_fin</t>
  </si>
  <si>
    <t>code2_debut</t>
  </si>
  <si>
    <t>code2_fin</t>
  </si>
  <si>
    <t>groupe_x</t>
  </si>
  <si>
    <t>groupe_y</t>
  </si>
  <si>
    <t>index</t>
  </si>
  <si>
    <t>U_racco</t>
  </si>
  <si>
    <t>Rech_debut</t>
  </si>
  <si>
    <t>Rech_fin</t>
  </si>
  <si>
    <t>Code_nat</t>
  </si>
  <si>
    <t>poste_racco</t>
  </si>
  <si>
    <t>dist_min</t>
  </si>
</sst>
</file>

<file path=xl/styles.xml><?xml version="1.0" encoding="utf-8"?>
<styleSheet xmlns="http://schemas.openxmlformats.org/spreadsheetml/2006/main">
  <numFmts count="2">
    <numFmt numFmtId="43" formatCode="_-* #,##0.00\ _€_-;\-* #,##0.00\ _€_-;_-* &quot;-&quot;??\ _€_-;_-@_-"/>
    <numFmt numFmtId="164" formatCode="0.0000"/>
  </numFmts>
  <fonts count="24">
    <font>
      <sz val="10"/>
      <color theme="1"/>
      <name val="Franklin Gothic Book"/>
      <family val="2"/>
    </font>
    <font>
      <sz val="10"/>
      <color theme="1"/>
      <name val="Franklin Gothic Book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Franklin Gothic Book"/>
      <family val="2"/>
    </font>
    <font>
      <b/>
      <sz val="13"/>
      <color theme="3"/>
      <name val="Franklin Gothic Book"/>
      <family val="2"/>
    </font>
    <font>
      <b/>
      <sz val="11"/>
      <color theme="3"/>
      <name val="Franklin Gothic Book"/>
      <family val="2"/>
    </font>
    <font>
      <sz val="10"/>
      <color rgb="FF006100"/>
      <name val="Franklin Gothic Book"/>
      <family val="2"/>
    </font>
    <font>
      <sz val="10"/>
      <color rgb="FF9C0006"/>
      <name val="Franklin Gothic Book"/>
      <family val="2"/>
    </font>
    <font>
      <sz val="10"/>
      <color rgb="FF9C6500"/>
      <name val="Franklin Gothic Book"/>
      <family val="2"/>
    </font>
    <font>
      <sz val="10"/>
      <color rgb="FF3F3F76"/>
      <name val="Franklin Gothic Book"/>
      <family val="2"/>
    </font>
    <font>
      <b/>
      <sz val="10"/>
      <color rgb="FF3F3F3F"/>
      <name val="Franklin Gothic Book"/>
      <family val="2"/>
    </font>
    <font>
      <b/>
      <sz val="10"/>
      <color rgb="FFFA7D00"/>
      <name val="Franklin Gothic Book"/>
      <family val="2"/>
    </font>
    <font>
      <sz val="10"/>
      <color rgb="FFFA7D00"/>
      <name val="Franklin Gothic Book"/>
      <family val="2"/>
    </font>
    <font>
      <b/>
      <sz val="10"/>
      <color theme="0"/>
      <name val="Franklin Gothic Book"/>
      <family val="2"/>
    </font>
    <font>
      <sz val="10"/>
      <color rgb="FFFF0000"/>
      <name val="Franklin Gothic Book"/>
      <family val="2"/>
    </font>
    <font>
      <i/>
      <sz val="10"/>
      <color rgb="FF7F7F7F"/>
      <name val="Franklin Gothic Book"/>
      <family val="2"/>
    </font>
    <font>
      <b/>
      <sz val="10"/>
      <color theme="1"/>
      <name val="Franklin Gothic Book"/>
      <family val="2"/>
    </font>
    <font>
      <sz val="10"/>
      <color theme="0"/>
      <name val="Franklin Gothic Book"/>
      <family val="2"/>
    </font>
    <font>
      <sz val="10"/>
      <name val="MS Sans Serif"/>
      <family val="2"/>
    </font>
    <font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name val="Arial"/>
      <family val="2"/>
    </font>
    <font>
      <b/>
      <sz val="10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4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0" fontId="20" fillId="0" borderId="0"/>
    <xf numFmtId="0" fontId="22" fillId="0" borderId="0"/>
  </cellStyleXfs>
  <cellXfs count="35">
    <xf numFmtId="0" fontId="0" fillId="0" borderId="0" xfId="0"/>
    <xf numFmtId="11" fontId="0" fillId="0" borderId="0" xfId="0" applyNumberFormat="1"/>
    <xf numFmtId="0" fontId="0" fillId="0" borderId="0" xfId="0" quotePrefix="1"/>
    <xf numFmtId="0" fontId="0" fillId="34" borderId="10" xfId="0" applyFont="1" applyFill="1" applyBorder="1"/>
    <xf numFmtId="0" fontId="0" fillId="34" borderId="11" xfId="0" applyFont="1" applyFill="1" applyBorder="1"/>
    <xf numFmtId="0" fontId="0" fillId="0" borderId="11" xfId="0" applyFont="1" applyBorder="1"/>
    <xf numFmtId="0" fontId="13" fillId="33" borderId="12" xfId="0" applyFont="1" applyFill="1" applyBorder="1"/>
    <xf numFmtId="0" fontId="13" fillId="33" borderId="13" xfId="0" applyFont="1" applyFill="1" applyBorder="1"/>
    <xf numFmtId="0" fontId="13" fillId="33" borderId="14" xfId="0" applyFont="1" applyFill="1" applyBorder="1"/>
    <xf numFmtId="0" fontId="0" fillId="34" borderId="12" xfId="0" applyFont="1" applyFill="1" applyBorder="1"/>
    <xf numFmtId="0" fontId="0" fillId="34" borderId="13" xfId="0" applyFont="1" applyFill="1" applyBorder="1"/>
    <xf numFmtId="0" fontId="0" fillId="34" borderId="14" xfId="0" applyNumberFormat="1" applyFont="1" applyFill="1" applyBorder="1"/>
    <xf numFmtId="0" fontId="0" fillId="0" borderId="12" xfId="0" applyFont="1" applyBorder="1"/>
    <xf numFmtId="0" fontId="0" fillId="0" borderId="13" xfId="0" applyFont="1" applyBorder="1"/>
    <xf numFmtId="2" fontId="21" fillId="0" borderId="0" xfId="42" applyNumberFormat="1" applyFont="1" applyFill="1" applyBorder="1" applyAlignment="1">
      <alignment wrapText="1"/>
    </xf>
    <xf numFmtId="1" fontId="21" fillId="0" borderId="0" xfId="42" applyNumberFormat="1" applyFont="1" applyFill="1" applyBorder="1" applyAlignment="1">
      <alignment wrapText="1"/>
    </xf>
    <xf numFmtId="2" fontId="19" fillId="0" borderId="0" xfId="42" applyNumberFormat="1" applyFont="1" applyFill="1" applyBorder="1"/>
    <xf numFmtId="1" fontId="19" fillId="0" borderId="0" xfId="42" applyNumberFormat="1" applyFont="1" applyFill="1" applyBorder="1"/>
    <xf numFmtId="0" fontId="19" fillId="0" borderId="0" xfId="43" applyNumberFormat="1" applyFont="1" applyFill="1" applyBorder="1"/>
    <xf numFmtId="4" fontId="19" fillId="0" borderId="0" xfId="43" applyNumberFormat="1" applyFont="1" applyFill="1" applyBorder="1"/>
    <xf numFmtId="2" fontId="19" fillId="35" borderId="0" xfId="42" applyNumberFormat="1" applyFont="1" applyFill="1" applyBorder="1"/>
    <xf numFmtId="2" fontId="19" fillId="0" borderId="0" xfId="42" applyNumberFormat="1" applyFont="1" applyBorder="1"/>
    <xf numFmtId="0" fontId="19" fillId="0" borderId="0" xfId="42" applyFont="1" applyFill="1" applyBorder="1"/>
    <xf numFmtId="0" fontId="19" fillId="0" borderId="0" xfId="42" applyNumberFormat="1" applyFont="1" applyFill="1" applyBorder="1"/>
    <xf numFmtId="0" fontId="21" fillId="0" borderId="0" xfId="42" applyFont="1" applyFill="1" applyBorder="1" applyAlignment="1">
      <alignment wrapText="1"/>
    </xf>
    <xf numFmtId="0" fontId="21" fillId="0" borderId="0" xfId="45" applyFont="1" applyFill="1" applyBorder="1" applyAlignment="1">
      <alignment horizontal="center" vertical="center" wrapText="1"/>
    </xf>
    <xf numFmtId="0" fontId="23" fillId="0" borderId="0" xfId="42" applyFont="1" applyFill="1" applyBorder="1" applyAlignment="1">
      <alignment wrapText="1"/>
    </xf>
    <xf numFmtId="0" fontId="16" fillId="0" borderId="0" xfId="0" applyFont="1"/>
    <xf numFmtId="0" fontId="13" fillId="33" borderId="0" xfId="0" applyFont="1" applyFill="1" applyBorder="1"/>
    <xf numFmtId="164" fontId="19" fillId="0" borderId="0" xfId="42" applyNumberFormat="1" applyFont="1" applyFill="1" applyBorder="1"/>
    <xf numFmtId="1" fontId="0" fillId="0" borderId="0" xfId="0" applyNumberFormat="1"/>
    <xf numFmtId="0" fontId="0" fillId="34" borderId="0" xfId="0" applyNumberFormat="1" applyFont="1" applyFill="1" applyBorder="1"/>
    <xf numFmtId="1" fontId="13" fillId="33" borderId="0" xfId="0" applyNumberFormat="1" applyFont="1" applyFill="1" applyBorder="1"/>
    <xf numFmtId="1" fontId="0" fillId="34" borderId="0" xfId="0" applyNumberFormat="1" applyFont="1" applyFill="1" applyBorder="1"/>
    <xf numFmtId="0" fontId="0" fillId="0" borderId="0" xfId="0" applyNumberFormat="1"/>
  </cellXfs>
  <cellStyles count="46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Milliers 2" xfId="43"/>
    <cellStyle name="Neutre" xfId="8" builtinId="28" customBuiltin="1"/>
    <cellStyle name="Normal" xfId="0" builtinId="0"/>
    <cellStyle name="Normal 2" xfId="42"/>
    <cellStyle name="Normal 2 2" xfId="45"/>
    <cellStyle name="Normal 3" xfId="44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6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relativeIndent="255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1" indent="0" relativeIndent="255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" formatCode="0.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" formatCode="0.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</dxf>
    <dxf>
      <border outline="0">
        <right style="thin">
          <color indexed="64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#,000"/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scheme val="minor"/>
      </font>
      <numFmt numFmtId="2" formatCode="0.00"/>
      <fill>
        <patternFill patternType="none">
          <fgColor indexed="64"/>
          <bgColor auto="1"/>
        </patternFill>
      </fill>
      <alignment horizontal="general" vertical="bottom" textRotation="0" wrapText="1" indent="0" relativeIndent="255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6"/>
        </patternFill>
      </fill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fr-FR"/>
  <c:chart>
    <c:title>
      <c:tx>
        <c:rich>
          <a:bodyPr/>
          <a:lstStyle/>
          <a:p>
            <a:pPr>
              <a:defRPr/>
            </a:pPr>
            <a:r>
              <a:rPr lang="en-US"/>
              <a:t>distance réelle vs calculée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calc</c:v>
          </c:tx>
          <c:spPr>
            <a:ln w="28575">
              <a:noFill/>
            </a:ln>
          </c:spPr>
          <c:marker>
            <c:symbol val="diamond"/>
            <c:size val="2"/>
          </c:marker>
          <c:xVal>
            <c:numRef>
              <c:f>'Static Grid Model RTE lines'!$W$4:$W$832</c:f>
              <c:numCache>
                <c:formatCode>0</c:formatCode>
                <c:ptCount val="829"/>
                <c:pt idx="0">
                  <c:v>46181.352886733723</c:v>
                </c:pt>
                <c:pt idx="1">
                  <c:v>3862.5350832061918</c:v>
                </c:pt>
                <c:pt idx="2">
                  <c:v>3862.5350832061918</c:v>
                </c:pt>
                <c:pt idx="3">
                  <c:v>3545.9383277496522</c:v>
                </c:pt>
                <c:pt idx="4">
                  <c:v>22459.827454613998</c:v>
                </c:pt>
                <c:pt idx="5">
                  <c:v>78580.661405041639</c:v>
                </c:pt>
                <c:pt idx="6">
                  <c:v>86652.613135530002</c:v>
                </c:pt>
                <c:pt idx="7">
                  <c:v>33042.834273556873</c:v>
                </c:pt>
                <c:pt idx="8">
                  <c:v>63487.628624119396</c:v>
                </c:pt>
                <c:pt idx="9">
                  <c:v>65868.138244224087</c:v>
                </c:pt>
                <c:pt idx="10">
                  <c:v>33156.871398562449</c:v>
                </c:pt>
                <c:pt idx="11">
                  <c:v>26145.803179651244</c:v>
                </c:pt>
                <c:pt idx="12">
                  <c:v>42150.85820360254</c:v>
                </c:pt>
                <c:pt idx="13">
                  <c:v>61006.31415994605</c:v>
                </c:pt>
                <c:pt idx="14">
                  <c:v>51860.887815743728</c:v>
                </c:pt>
                <c:pt idx="15">
                  <c:v>74682.305603782646</c:v>
                </c:pt>
                <c:pt idx="16">
                  <c:v>4355.3363548129992</c:v>
                </c:pt>
                <c:pt idx="17">
                  <c:v>54822.552698013751</c:v>
                </c:pt>
                <c:pt idx="18">
                  <c:v>29487.575652407271</c:v>
                </c:pt>
                <c:pt idx="19">
                  <c:v>46487.705172532675</c:v>
                </c:pt>
                <c:pt idx="20">
                  <c:v>5748.5915877645193</c:v>
                </c:pt>
                <c:pt idx="21">
                  <c:v>38051.512292335152</c:v>
                </c:pt>
                <c:pt idx="22">
                  <c:v>8361.0652831900752</c:v>
                </c:pt>
                <c:pt idx="23">
                  <c:v>90760.56649437311</c:v>
                </c:pt>
                <c:pt idx="24">
                  <c:v>51310.687284155654</c:v>
                </c:pt>
                <c:pt idx="25">
                  <c:v>55669.047238153282</c:v>
                </c:pt>
                <c:pt idx="26">
                  <c:v>3891.8880279104151</c:v>
                </c:pt>
                <c:pt idx="27">
                  <c:v>46791.560690991413</c:v>
                </c:pt>
                <c:pt idx="28">
                  <c:v>77159.542316453721</c:v>
                </c:pt>
                <c:pt idx="29">
                  <c:v>41485.513354253962</c:v>
                </c:pt>
                <c:pt idx="30">
                  <c:v>56417.946297741692</c:v>
                </c:pt>
                <c:pt idx="31">
                  <c:v>71108.564227890951</c:v>
                </c:pt>
                <c:pt idx="32">
                  <c:v>57645.068923654988</c:v>
                </c:pt>
                <c:pt idx="33">
                  <c:v>9358.9066862539075</c:v>
                </c:pt>
                <c:pt idx="34">
                  <c:v>13135.059839269146</c:v>
                </c:pt>
                <c:pt idx="35">
                  <c:v>614.34449635321789</c:v>
                </c:pt>
                <c:pt idx="36">
                  <c:v>614.34449635321789</c:v>
                </c:pt>
                <c:pt idx="37">
                  <c:v>18791.935768389623</c:v>
                </c:pt>
                <c:pt idx="38">
                  <c:v>6800.8135860667608</c:v>
                </c:pt>
                <c:pt idx="39">
                  <c:v>16548.348813881632</c:v>
                </c:pt>
                <c:pt idx="40">
                  <c:v>16548.348813881632</c:v>
                </c:pt>
                <c:pt idx="41">
                  <c:v>10423.39893755543</c:v>
                </c:pt>
                <c:pt idx="42">
                  <c:v>41801.312676770147</c:v>
                </c:pt>
                <c:pt idx="43">
                  <c:v>77185.919940811291</c:v>
                </c:pt>
                <c:pt idx="44">
                  <c:v>23403.716277670334</c:v>
                </c:pt>
                <c:pt idx="45">
                  <c:v>14913.460275127547</c:v>
                </c:pt>
                <c:pt idx="46">
                  <c:v>4546.2836087188034</c:v>
                </c:pt>
                <c:pt idx="47">
                  <c:v>20428.061356542934</c:v>
                </c:pt>
                <c:pt idx="48">
                  <c:v>27486.443873045053</c:v>
                </c:pt>
                <c:pt idx="49">
                  <c:v>21729.033566519018</c:v>
                </c:pt>
                <c:pt idx="50">
                  <c:v>40178.499617725858</c:v>
                </c:pt>
                <c:pt idx="51">
                  <c:v>4546.2836087188034</c:v>
                </c:pt>
                <c:pt idx="52">
                  <c:v>4546.2836087188034</c:v>
                </c:pt>
                <c:pt idx="53">
                  <c:v>26904.994425208482</c:v>
                </c:pt>
                <c:pt idx="54">
                  <c:v>82642.663226003904</c:v>
                </c:pt>
                <c:pt idx="55">
                  <c:v>49225.745559010393</c:v>
                </c:pt>
                <c:pt idx="56">
                  <c:v>33425.276234875368</c:v>
                </c:pt>
                <c:pt idx="57">
                  <c:v>55767.700295174647</c:v>
                </c:pt>
                <c:pt idx="58">
                  <c:v>13469.621116817058</c:v>
                </c:pt>
                <c:pt idx="59">
                  <c:v>45071.198984478906</c:v>
                </c:pt>
                <c:pt idx="60">
                  <c:v>16725.104502467759</c:v>
                </c:pt>
                <c:pt idx="61">
                  <c:v>4890.70906321448</c:v>
                </c:pt>
                <c:pt idx="62">
                  <c:v>42156.437322145459</c:v>
                </c:pt>
                <c:pt idx="63">
                  <c:v>21413.621726074329</c:v>
                </c:pt>
                <c:pt idx="64">
                  <c:v>29415.960139828032</c:v>
                </c:pt>
                <c:pt idx="65">
                  <c:v>23059.100997627265</c:v>
                </c:pt>
                <c:pt idx="66">
                  <c:v>80027.835408840459</c:v>
                </c:pt>
                <c:pt idx="67">
                  <c:v>16721.157356993128</c:v>
                </c:pt>
                <c:pt idx="68">
                  <c:v>11934.672709802404</c:v>
                </c:pt>
                <c:pt idx="69">
                  <c:v>8277.7021575128128</c:v>
                </c:pt>
                <c:pt idx="70">
                  <c:v>18531.934059942931</c:v>
                </c:pt>
                <c:pt idx="71">
                  <c:v>47367.315620847672</c:v>
                </c:pt>
                <c:pt idx="72">
                  <c:v>47367.315620847672</c:v>
                </c:pt>
                <c:pt idx="73">
                  <c:v>95332.771069580573</c:v>
                </c:pt>
                <c:pt idx="74">
                  <c:v>59339.676893995013</c:v>
                </c:pt>
                <c:pt idx="75">
                  <c:v>26908.038208386617</c:v>
                </c:pt>
                <c:pt idx="76">
                  <c:v>24589.606501059472</c:v>
                </c:pt>
                <c:pt idx="77">
                  <c:v>13804.017780645319</c:v>
                </c:pt>
                <c:pt idx="78">
                  <c:v>36804.872256416173</c:v>
                </c:pt>
                <c:pt idx="79">
                  <c:v>27885.883281991028</c:v>
                </c:pt>
                <c:pt idx="80">
                  <c:v>30848.121444520646</c:v>
                </c:pt>
                <c:pt idx="81">
                  <c:v>51273.155481442242</c:v>
                </c:pt>
                <c:pt idx="82">
                  <c:v>10097.975250048648</c:v>
                </c:pt>
                <c:pt idx="83">
                  <c:v>38240.843020854234</c:v>
                </c:pt>
                <c:pt idx="84">
                  <c:v>33299.417977824043</c:v>
                </c:pt>
                <c:pt idx="85">
                  <c:v>22228.100469601552</c:v>
                </c:pt>
                <c:pt idx="86">
                  <c:v>4429.1570148848623</c:v>
                </c:pt>
                <c:pt idx="87">
                  <c:v>19875.850516090402</c:v>
                </c:pt>
                <c:pt idx="88">
                  <c:v>73130.785842868892</c:v>
                </c:pt>
                <c:pt idx="89">
                  <c:v>73130.785842868892</c:v>
                </c:pt>
                <c:pt idx="90">
                  <c:v>69507.79715942785</c:v>
                </c:pt>
                <c:pt idx="91">
                  <c:v>78446.233060420127</c:v>
                </c:pt>
                <c:pt idx="92">
                  <c:v>30676.389557365103</c:v>
                </c:pt>
                <c:pt idx="93">
                  <c:v>4671.6342160903996</c:v>
                </c:pt>
                <c:pt idx="94">
                  <c:v>7067.4339411207284</c:v>
                </c:pt>
                <c:pt idx="95">
                  <c:v>7067.4339411207284</c:v>
                </c:pt>
                <c:pt idx="96">
                  <c:v>45105.084065256808</c:v>
                </c:pt>
                <c:pt idx="97">
                  <c:v>31899.947463696164</c:v>
                </c:pt>
                <c:pt idx="98">
                  <c:v>14282.798906378874</c:v>
                </c:pt>
                <c:pt idx="99">
                  <c:v>26569.529624703024</c:v>
                </c:pt>
                <c:pt idx="100">
                  <c:v>36227.201360670406</c:v>
                </c:pt>
                <c:pt idx="101">
                  <c:v>57871.102645480561</c:v>
                </c:pt>
                <c:pt idx="102">
                  <c:v>45642.923072605103</c:v>
                </c:pt>
                <c:pt idx="103">
                  <c:v>77431.22997027231</c:v>
                </c:pt>
                <c:pt idx="104">
                  <c:v>4355.3363548129992</c:v>
                </c:pt>
                <c:pt idx="105">
                  <c:v>10781.674413249155</c:v>
                </c:pt>
                <c:pt idx="106">
                  <c:v>49689.071529690533</c:v>
                </c:pt>
                <c:pt idx="107">
                  <c:v>22840.662832290411</c:v>
                </c:pt>
                <c:pt idx="108">
                  <c:v>7194.4096580389678</c:v>
                </c:pt>
                <c:pt idx="109">
                  <c:v>11634.769841968022</c:v>
                </c:pt>
                <c:pt idx="110">
                  <c:v>5293.4132977701956</c:v>
                </c:pt>
                <c:pt idx="111">
                  <c:v>26500.040627719245</c:v>
                </c:pt>
                <c:pt idx="112">
                  <c:v>37060.099562259929</c:v>
                </c:pt>
                <c:pt idx="113">
                  <c:v>43642.041275411582</c:v>
                </c:pt>
                <c:pt idx="114">
                  <c:v>47184.488712588725</c:v>
                </c:pt>
                <c:pt idx="115">
                  <c:v>11151.312137322853</c:v>
                </c:pt>
                <c:pt idx="116">
                  <c:v>65249.681143758105</c:v>
                </c:pt>
                <c:pt idx="117">
                  <c:v>18531.934059942931</c:v>
                </c:pt>
                <c:pt idx="118">
                  <c:v>29114.968214457309</c:v>
                </c:pt>
                <c:pt idx="119">
                  <c:v>33726.868929217242</c:v>
                </c:pt>
                <c:pt idx="120">
                  <c:v>9669.5497741424188</c:v>
                </c:pt>
                <c:pt idx="121">
                  <c:v>14708.055149638913</c:v>
                </c:pt>
                <c:pt idx="122">
                  <c:v>18318.111854845178</c:v>
                </c:pt>
                <c:pt idx="123">
                  <c:v>30151.85709853327</c:v>
                </c:pt>
                <c:pt idx="124">
                  <c:v>20591.811790250904</c:v>
                </c:pt>
                <c:pt idx="125">
                  <c:v>29702.533760540377</c:v>
                </c:pt>
                <c:pt idx="126">
                  <c:v>89436.896911197255</c:v>
                </c:pt>
                <c:pt idx="127">
                  <c:v>36266.003117369044</c:v>
                </c:pt>
                <c:pt idx="128">
                  <c:v>11565.071751532332</c:v>
                </c:pt>
                <c:pt idx="129">
                  <c:v>4051.5289953292172</c:v>
                </c:pt>
                <c:pt idx="130">
                  <c:v>67662.665491777254</c:v>
                </c:pt>
                <c:pt idx="131">
                  <c:v>83442.264919936861</c:v>
                </c:pt>
                <c:pt idx="132">
                  <c:v>9707.9425638710254</c:v>
                </c:pt>
                <c:pt idx="133">
                  <c:v>13859.387759656778</c:v>
                </c:pt>
                <c:pt idx="134">
                  <c:v>43753.349570246377</c:v>
                </c:pt>
                <c:pt idx="135">
                  <c:v>4421.1499400498005</c:v>
                </c:pt>
                <c:pt idx="136">
                  <c:v>10185.156137408454</c:v>
                </c:pt>
                <c:pt idx="137">
                  <c:v>46174.52573615079</c:v>
                </c:pt>
                <c:pt idx="138">
                  <c:v>52619.801443394637</c:v>
                </c:pt>
                <c:pt idx="139">
                  <c:v>25640.287763841963</c:v>
                </c:pt>
                <c:pt idx="140">
                  <c:v>23940.811973970463</c:v>
                </c:pt>
                <c:pt idx="141">
                  <c:v>14479.884682361062</c:v>
                </c:pt>
                <c:pt idx="142">
                  <c:v>40995.891692764133</c:v>
                </c:pt>
                <c:pt idx="143">
                  <c:v>71491.356142349963</c:v>
                </c:pt>
                <c:pt idx="144">
                  <c:v>10396.17658423897</c:v>
                </c:pt>
                <c:pt idx="145">
                  <c:v>25640.287763841963</c:v>
                </c:pt>
                <c:pt idx="146">
                  <c:v>44886.211369352328</c:v>
                </c:pt>
                <c:pt idx="147">
                  <c:v>10980.770526697363</c:v>
                </c:pt>
                <c:pt idx="148">
                  <c:v>10374.200775564428</c:v>
                </c:pt>
                <c:pt idx="149">
                  <c:v>35399.533809038134</c:v>
                </c:pt>
                <c:pt idx="150">
                  <c:v>58158.383127876688</c:v>
                </c:pt>
                <c:pt idx="151">
                  <c:v>26736.362992493949</c:v>
                </c:pt>
                <c:pt idx="152">
                  <c:v>12104.356714545653</c:v>
                </c:pt>
                <c:pt idx="153">
                  <c:v>24898.931183054792</c:v>
                </c:pt>
                <c:pt idx="154">
                  <c:v>23204.68221213072</c:v>
                </c:pt>
                <c:pt idx="155">
                  <c:v>46923.768494096963</c:v>
                </c:pt>
                <c:pt idx="156">
                  <c:v>38930.925231635607</c:v>
                </c:pt>
                <c:pt idx="157">
                  <c:v>47840.473819636936</c:v>
                </c:pt>
                <c:pt idx="158">
                  <c:v>13110.089719558624</c:v>
                </c:pt>
                <c:pt idx="159">
                  <c:v>11988.65090226426</c:v>
                </c:pt>
                <c:pt idx="160">
                  <c:v>24280.97238385657</c:v>
                </c:pt>
                <c:pt idx="161">
                  <c:v>18749.586297970229</c:v>
                </c:pt>
                <c:pt idx="162">
                  <c:v>49782.200460504697</c:v>
                </c:pt>
                <c:pt idx="163">
                  <c:v>36617.9522039027</c:v>
                </c:pt>
                <c:pt idx="164">
                  <c:v>46134.7848825361</c:v>
                </c:pt>
                <c:pt idx="165">
                  <c:v>33497.725925161438</c:v>
                </c:pt>
                <c:pt idx="166">
                  <c:v>14734.237217922457</c:v>
                </c:pt>
                <c:pt idx="167">
                  <c:v>10767.225586512084</c:v>
                </c:pt>
                <c:pt idx="168">
                  <c:v>49304.61001720537</c:v>
                </c:pt>
                <c:pt idx="169">
                  <c:v>38826.621762857125</c:v>
                </c:pt>
                <c:pt idx="170">
                  <c:v>21512.040102522475</c:v>
                </c:pt>
                <c:pt idx="171">
                  <c:v>10889.336231860148</c:v>
                </c:pt>
                <c:pt idx="172">
                  <c:v>42230.175415453748</c:v>
                </c:pt>
                <c:pt idx="173">
                  <c:v>18161.740545126147</c:v>
                </c:pt>
                <c:pt idx="174">
                  <c:v>95648.707206855077</c:v>
                </c:pt>
                <c:pt idx="175">
                  <c:v>7318.0973660440286</c:v>
                </c:pt>
                <c:pt idx="176">
                  <c:v>6752.4016640767131</c:v>
                </c:pt>
                <c:pt idx="177">
                  <c:v>9494.063372245475</c:v>
                </c:pt>
                <c:pt idx="178">
                  <c:v>3516.6308944357011</c:v>
                </c:pt>
                <c:pt idx="179">
                  <c:v>71985.748254957434</c:v>
                </c:pt>
                <c:pt idx="180">
                  <c:v>50433.12261223729</c:v>
                </c:pt>
                <c:pt idx="181">
                  <c:v>12239.677155665029</c:v>
                </c:pt>
                <c:pt idx="182">
                  <c:v>65048.662790946968</c:v>
                </c:pt>
                <c:pt idx="183">
                  <c:v>46881.752483270073</c:v>
                </c:pt>
                <c:pt idx="184">
                  <c:v>59409.143634887478</c:v>
                </c:pt>
                <c:pt idx="185">
                  <c:v>18749.586297970229</c:v>
                </c:pt>
                <c:pt idx="186">
                  <c:v>23736.273909753687</c:v>
                </c:pt>
                <c:pt idx="187">
                  <c:v>15474.987596549387</c:v>
                </c:pt>
                <c:pt idx="188">
                  <c:v>38303.30717604862</c:v>
                </c:pt>
                <c:pt idx="189">
                  <c:v>24912.156304364369</c:v>
                </c:pt>
                <c:pt idx="190">
                  <c:v>41749.768136879684</c:v>
                </c:pt>
                <c:pt idx="191">
                  <c:v>60062.314863846601</c:v>
                </c:pt>
                <c:pt idx="192">
                  <c:v>41583.036841607442</c:v>
                </c:pt>
                <c:pt idx="193">
                  <c:v>37093.017013041434</c:v>
                </c:pt>
                <c:pt idx="194">
                  <c:v>13978.123300390957</c:v>
                </c:pt>
                <c:pt idx="195">
                  <c:v>28326.546270280487</c:v>
                </c:pt>
                <c:pt idx="196">
                  <c:v>23579.601816802489</c:v>
                </c:pt>
                <c:pt idx="197">
                  <c:v>14700.912857483176</c:v>
                </c:pt>
                <c:pt idx="198">
                  <c:v>21392.562105742756</c:v>
                </c:pt>
                <c:pt idx="199">
                  <c:v>21392.562105742756</c:v>
                </c:pt>
                <c:pt idx="200">
                  <c:v>18188.695147593327</c:v>
                </c:pt>
                <c:pt idx="201">
                  <c:v>13225.664616696658</c:v>
                </c:pt>
                <c:pt idx="202">
                  <c:v>34263.469791313997</c:v>
                </c:pt>
                <c:pt idx="203">
                  <c:v>57867.333840937798</c:v>
                </c:pt>
                <c:pt idx="204">
                  <c:v>28326.546270280487</c:v>
                </c:pt>
                <c:pt idx="205">
                  <c:v>37935.485651001967</c:v>
                </c:pt>
                <c:pt idx="206">
                  <c:v>9373.3015558924999</c:v>
                </c:pt>
                <c:pt idx="207">
                  <c:v>19923.152838386392</c:v>
                </c:pt>
                <c:pt idx="208">
                  <c:v>19923.152838386392</c:v>
                </c:pt>
                <c:pt idx="209">
                  <c:v>1863.6002456802339</c:v>
                </c:pt>
                <c:pt idx="210">
                  <c:v>38685.923288365149</c:v>
                </c:pt>
                <c:pt idx="211">
                  <c:v>39387.242462959992</c:v>
                </c:pt>
                <c:pt idx="212">
                  <c:v>31054.905018112113</c:v>
                </c:pt>
                <c:pt idx="213">
                  <c:v>10257.732052539799</c:v>
                </c:pt>
                <c:pt idx="214">
                  <c:v>11462.960229317618</c:v>
                </c:pt>
                <c:pt idx="215">
                  <c:v>11462.960229317618</c:v>
                </c:pt>
                <c:pt idx="216">
                  <c:v>18064.200199635321</c:v>
                </c:pt>
                <c:pt idx="217">
                  <c:v>28142.522530999395</c:v>
                </c:pt>
                <c:pt idx="218">
                  <c:v>20828.358795643784</c:v>
                </c:pt>
                <c:pt idx="219">
                  <c:v>20828.358795643784</c:v>
                </c:pt>
                <c:pt idx="220">
                  <c:v>18548.615333153371</c:v>
                </c:pt>
                <c:pt idx="221">
                  <c:v>25347.419403924803</c:v>
                </c:pt>
                <c:pt idx="222">
                  <c:v>39766.310549422262</c:v>
                </c:pt>
                <c:pt idx="223">
                  <c:v>30026.709245324611</c:v>
                </c:pt>
                <c:pt idx="224">
                  <c:v>35958.720991276467</c:v>
                </c:pt>
                <c:pt idx="225">
                  <c:v>4427.1076271758211</c:v>
                </c:pt>
                <c:pt idx="226">
                  <c:v>4427.1076271758211</c:v>
                </c:pt>
                <c:pt idx="227">
                  <c:v>21984.638700959134</c:v>
                </c:pt>
                <c:pt idx="228">
                  <c:v>39245.489245481534</c:v>
                </c:pt>
                <c:pt idx="229">
                  <c:v>17345.134554753196</c:v>
                </c:pt>
                <c:pt idx="230">
                  <c:v>25725.375220000991</c:v>
                </c:pt>
                <c:pt idx="231">
                  <c:v>33221.158893745567</c:v>
                </c:pt>
                <c:pt idx="232">
                  <c:v>14935.604391070665</c:v>
                </c:pt>
                <c:pt idx="233">
                  <c:v>25994.124895545472</c:v>
                </c:pt>
                <c:pt idx="234">
                  <c:v>25994.124895545472</c:v>
                </c:pt>
                <c:pt idx="235">
                  <c:v>6137.3721503330053</c:v>
                </c:pt>
                <c:pt idx="236">
                  <c:v>13719.326851171927</c:v>
                </c:pt>
                <c:pt idx="237">
                  <c:v>18920.696815284748</c:v>
                </c:pt>
                <c:pt idx="238">
                  <c:v>38787.241439267833</c:v>
                </c:pt>
                <c:pt idx="239">
                  <c:v>71159.585674138158</c:v>
                </c:pt>
                <c:pt idx="240">
                  <c:v>49160.315345976516</c:v>
                </c:pt>
                <c:pt idx="241">
                  <c:v>38489.703370117393</c:v>
                </c:pt>
                <c:pt idx="242">
                  <c:v>13483.407584868686</c:v>
                </c:pt>
                <c:pt idx="243">
                  <c:v>21089.302069367604</c:v>
                </c:pt>
                <c:pt idx="244">
                  <c:v>18920.696815284748</c:v>
                </c:pt>
                <c:pt idx="245">
                  <c:v>75084.922400991694</c:v>
                </c:pt>
                <c:pt idx="246">
                  <c:v>10900.433617034021</c:v>
                </c:pt>
                <c:pt idx="247">
                  <c:v>23941.417094484983</c:v>
                </c:pt>
                <c:pt idx="248">
                  <c:v>7347.7193498523648</c:v>
                </c:pt>
                <c:pt idx="249">
                  <c:v>12139.012310421469</c:v>
                </c:pt>
                <c:pt idx="250">
                  <c:v>19105.233362978794</c:v>
                </c:pt>
                <c:pt idx="251">
                  <c:v>18505.720619915868</c:v>
                </c:pt>
                <c:pt idx="252">
                  <c:v>6296.1420333171955</c:v>
                </c:pt>
                <c:pt idx="253">
                  <c:v>6296.1420333171955</c:v>
                </c:pt>
                <c:pt idx="254">
                  <c:v>614.34449635321789</c:v>
                </c:pt>
                <c:pt idx="255">
                  <c:v>7118.1948571591456</c:v>
                </c:pt>
                <c:pt idx="256">
                  <c:v>57152.564851341565</c:v>
                </c:pt>
                <c:pt idx="257">
                  <c:v>44008.715201570078</c:v>
                </c:pt>
                <c:pt idx="258">
                  <c:v>60221.362290179757</c:v>
                </c:pt>
                <c:pt idx="259">
                  <c:v>22584.396662445874</c:v>
                </c:pt>
                <c:pt idx="260">
                  <c:v>21827.279633564645</c:v>
                </c:pt>
                <c:pt idx="261">
                  <c:v>54970.994902024278</c:v>
                </c:pt>
                <c:pt idx="262">
                  <c:v>19939.838823733662</c:v>
                </c:pt>
                <c:pt idx="263">
                  <c:v>61933.107261145058</c:v>
                </c:pt>
                <c:pt idx="264">
                  <c:v>18920.696815284748</c:v>
                </c:pt>
                <c:pt idx="265">
                  <c:v>23200.328185712202</c:v>
                </c:pt>
                <c:pt idx="266">
                  <c:v>20299.458953954301</c:v>
                </c:pt>
                <c:pt idx="267">
                  <c:v>16245.890223341439</c:v>
                </c:pt>
                <c:pt idx="268">
                  <c:v>5293.4132977701956</c:v>
                </c:pt>
                <c:pt idx="269">
                  <c:v>46822.22950202092</c:v>
                </c:pt>
                <c:pt idx="270">
                  <c:v>32573.692206176685</c:v>
                </c:pt>
                <c:pt idx="271">
                  <c:v>11761.631281757258</c:v>
                </c:pt>
                <c:pt idx="272">
                  <c:v>29215.669515726164</c:v>
                </c:pt>
                <c:pt idx="273">
                  <c:v>19792.472661134183</c:v>
                </c:pt>
                <c:pt idx="274">
                  <c:v>15290.939927267345</c:v>
                </c:pt>
                <c:pt idx="275">
                  <c:v>34263.469791313997</c:v>
                </c:pt>
                <c:pt idx="276">
                  <c:v>13045.928780502218</c:v>
                </c:pt>
                <c:pt idx="277">
                  <c:v>27524.694209143923</c:v>
                </c:pt>
                <c:pt idx="278">
                  <c:v>19333.365618281565</c:v>
                </c:pt>
                <c:pt idx="279">
                  <c:v>4429.1570148848623</c:v>
                </c:pt>
                <c:pt idx="280">
                  <c:v>49252.993263759941</c:v>
                </c:pt>
                <c:pt idx="281">
                  <c:v>19792.472661134183</c:v>
                </c:pt>
                <c:pt idx="282">
                  <c:v>23557.510247570917</c:v>
                </c:pt>
                <c:pt idx="283">
                  <c:v>22698.732732382603</c:v>
                </c:pt>
                <c:pt idx="284">
                  <c:v>39806.659105786341</c:v>
                </c:pt>
                <c:pt idx="285">
                  <c:v>60343.328556682107</c:v>
                </c:pt>
                <c:pt idx="286">
                  <c:v>5900.3023968098469</c:v>
                </c:pt>
                <c:pt idx="287">
                  <c:v>61933.107261145058</c:v>
                </c:pt>
                <c:pt idx="288">
                  <c:v>66037.838085766984</c:v>
                </c:pt>
                <c:pt idx="289">
                  <c:v>30780.652757082142</c:v>
                </c:pt>
                <c:pt idx="290">
                  <c:v>30780.652757082142</c:v>
                </c:pt>
                <c:pt idx="291">
                  <c:v>5693.2747226571319</c:v>
                </c:pt>
                <c:pt idx="292">
                  <c:v>20649.495142930653</c:v>
                </c:pt>
                <c:pt idx="293">
                  <c:v>8759.455378969833</c:v>
                </c:pt>
                <c:pt idx="294">
                  <c:v>11893.243036691298</c:v>
                </c:pt>
                <c:pt idx="295">
                  <c:v>4745.6629413070477</c:v>
                </c:pt>
                <c:pt idx="296">
                  <c:v>12009.410136647846</c:v>
                </c:pt>
                <c:pt idx="297">
                  <c:v>3990.5252420183165</c:v>
                </c:pt>
                <c:pt idx="298">
                  <c:v>24269.29859561113</c:v>
                </c:pt>
                <c:pt idx="299">
                  <c:v>41586.174096553834</c:v>
                </c:pt>
                <c:pt idx="300">
                  <c:v>67408.671807035571</c:v>
                </c:pt>
                <c:pt idx="301">
                  <c:v>39764.829662177224</c:v>
                </c:pt>
                <c:pt idx="302">
                  <c:v>39764.829662177224</c:v>
                </c:pt>
                <c:pt idx="303">
                  <c:v>23204.380467437768</c:v>
                </c:pt>
                <c:pt idx="304">
                  <c:v>19985.532559989952</c:v>
                </c:pt>
                <c:pt idx="305">
                  <c:v>73916.661281113484</c:v>
                </c:pt>
                <c:pt idx="306">
                  <c:v>13965.130610094511</c:v>
                </c:pt>
                <c:pt idx="307">
                  <c:v>14892.248391172865</c:v>
                </c:pt>
                <c:pt idx="308">
                  <c:v>9658.6533224464638</c:v>
                </c:pt>
                <c:pt idx="309">
                  <c:v>30515.964037818179</c:v>
                </c:pt>
                <c:pt idx="310">
                  <c:v>13953.466652933086</c:v>
                </c:pt>
                <c:pt idx="311">
                  <c:v>13953.466652933086</c:v>
                </c:pt>
                <c:pt idx="312">
                  <c:v>16223.967200796395</c:v>
                </c:pt>
                <c:pt idx="313">
                  <c:v>16223.967200796395</c:v>
                </c:pt>
                <c:pt idx="314">
                  <c:v>31611.084029135476</c:v>
                </c:pt>
                <c:pt idx="315">
                  <c:v>18562.733356055822</c:v>
                </c:pt>
                <c:pt idx="316">
                  <c:v>30560.526359074771</c:v>
                </c:pt>
                <c:pt idx="317">
                  <c:v>10296.270937115985</c:v>
                </c:pt>
                <c:pt idx="318">
                  <c:v>6341.8771099413125</c:v>
                </c:pt>
                <c:pt idx="319">
                  <c:v>12239.677155665029</c:v>
                </c:pt>
                <c:pt idx="320">
                  <c:v>12239.677155665029</c:v>
                </c:pt>
                <c:pt idx="321">
                  <c:v>54482.37733744875</c:v>
                </c:pt>
                <c:pt idx="322">
                  <c:v>44236.386042036705</c:v>
                </c:pt>
                <c:pt idx="323">
                  <c:v>44236.386042036705</c:v>
                </c:pt>
                <c:pt idx="324">
                  <c:v>14665.152154302121</c:v>
                </c:pt>
                <c:pt idx="325">
                  <c:v>5848.0507695583501</c:v>
                </c:pt>
                <c:pt idx="326">
                  <c:v>10349.933296775231</c:v>
                </c:pt>
                <c:pt idx="327">
                  <c:v>5779.6177557093906</c:v>
                </c:pt>
                <c:pt idx="328">
                  <c:v>5779.6177557093906</c:v>
                </c:pt>
                <c:pt idx="329">
                  <c:v>23038.702342386616</c:v>
                </c:pt>
                <c:pt idx="330">
                  <c:v>16922.41203146334</c:v>
                </c:pt>
                <c:pt idx="331">
                  <c:v>12415.603109140433</c:v>
                </c:pt>
                <c:pt idx="332">
                  <c:v>7118.1948571591456</c:v>
                </c:pt>
                <c:pt idx="333">
                  <c:v>19985.532559989952</c:v>
                </c:pt>
                <c:pt idx="334">
                  <c:v>18178.66568669265</c:v>
                </c:pt>
                <c:pt idx="335">
                  <c:v>44160.136487120719</c:v>
                </c:pt>
                <c:pt idx="336">
                  <c:v>9630.567017327121</c:v>
                </c:pt>
                <c:pt idx="337">
                  <c:v>3499.802460155629</c:v>
                </c:pt>
                <c:pt idx="338">
                  <c:v>48541.828299321096</c:v>
                </c:pt>
                <c:pt idx="339">
                  <c:v>19005.897792349107</c:v>
                </c:pt>
                <c:pt idx="340">
                  <c:v>20312.737201396514</c:v>
                </c:pt>
                <c:pt idx="341">
                  <c:v>6246.6041945715397</c:v>
                </c:pt>
                <c:pt idx="342">
                  <c:v>16026.385783592306</c:v>
                </c:pt>
                <c:pt idx="343">
                  <c:v>10797.75997896821</c:v>
                </c:pt>
                <c:pt idx="344">
                  <c:v>3505.6973264139119</c:v>
                </c:pt>
                <c:pt idx="345">
                  <c:v>3505.6973264139119</c:v>
                </c:pt>
                <c:pt idx="346">
                  <c:v>67183.077108834099</c:v>
                </c:pt>
                <c:pt idx="347">
                  <c:v>9378.6393755864938</c:v>
                </c:pt>
                <c:pt idx="348">
                  <c:v>11882.192020540688</c:v>
                </c:pt>
                <c:pt idx="349">
                  <c:v>9378.6393755864938</c:v>
                </c:pt>
                <c:pt idx="350">
                  <c:v>11882.192020540688</c:v>
                </c:pt>
                <c:pt idx="351">
                  <c:v>7147.0264737319212</c:v>
                </c:pt>
                <c:pt idx="352">
                  <c:v>39435.378853717317</c:v>
                </c:pt>
                <c:pt idx="353">
                  <c:v>17899.875732811677</c:v>
                </c:pt>
                <c:pt idx="354">
                  <c:v>22383.16021508964</c:v>
                </c:pt>
                <c:pt idx="355">
                  <c:v>22383.16021508964</c:v>
                </c:pt>
                <c:pt idx="356">
                  <c:v>26759.732821462188</c:v>
                </c:pt>
                <c:pt idx="357">
                  <c:v>13335.746701988812</c:v>
                </c:pt>
                <c:pt idx="358">
                  <c:v>36710.913224490134</c:v>
                </c:pt>
                <c:pt idx="359">
                  <c:v>27491.771415403513</c:v>
                </c:pt>
                <c:pt idx="360">
                  <c:v>27491.771415403513</c:v>
                </c:pt>
                <c:pt idx="361">
                  <c:v>22565.570440495601</c:v>
                </c:pt>
                <c:pt idx="362">
                  <c:v>5654.4238081086178</c:v>
                </c:pt>
                <c:pt idx="363">
                  <c:v>5654.4238081086178</c:v>
                </c:pt>
                <c:pt idx="364">
                  <c:v>12094.941733112106</c:v>
                </c:pt>
                <c:pt idx="365">
                  <c:v>20664.006318586624</c:v>
                </c:pt>
                <c:pt idx="366">
                  <c:v>22723.035659970094</c:v>
                </c:pt>
                <c:pt idx="367">
                  <c:v>28964.83872351619</c:v>
                </c:pt>
                <c:pt idx="368">
                  <c:v>21271.61235098587</c:v>
                </c:pt>
                <c:pt idx="369">
                  <c:v>19662.885240078675</c:v>
                </c:pt>
                <c:pt idx="370">
                  <c:v>38583.647352978922</c:v>
                </c:pt>
                <c:pt idx="371">
                  <c:v>14335.205765542485</c:v>
                </c:pt>
                <c:pt idx="372">
                  <c:v>14335.205765542485</c:v>
                </c:pt>
                <c:pt idx="373">
                  <c:v>87686.199518305584</c:v>
                </c:pt>
                <c:pt idx="374">
                  <c:v>20864.104052258477</c:v>
                </c:pt>
                <c:pt idx="375">
                  <c:v>20864.104052258477</c:v>
                </c:pt>
                <c:pt idx="376">
                  <c:v>15554.268907655856</c:v>
                </c:pt>
                <c:pt idx="377">
                  <c:v>25435.464287109015</c:v>
                </c:pt>
                <c:pt idx="378">
                  <c:v>6341.8771099413125</c:v>
                </c:pt>
                <c:pt idx="379">
                  <c:v>25994.124895545472</c:v>
                </c:pt>
                <c:pt idx="380">
                  <c:v>72859.869300267455</c:v>
                </c:pt>
                <c:pt idx="381">
                  <c:v>25412.612662000436</c:v>
                </c:pt>
                <c:pt idx="382">
                  <c:v>19393.549502862534</c:v>
                </c:pt>
                <c:pt idx="383">
                  <c:v>23579.601816802489</c:v>
                </c:pt>
                <c:pt idx="384">
                  <c:v>10362.295845656045</c:v>
                </c:pt>
                <c:pt idx="385">
                  <c:v>20154.826425088755</c:v>
                </c:pt>
                <c:pt idx="386">
                  <c:v>47390.729743274067</c:v>
                </c:pt>
                <c:pt idx="387">
                  <c:v>39418.940786942294</c:v>
                </c:pt>
                <c:pt idx="388">
                  <c:v>13225.664616696658</c:v>
                </c:pt>
                <c:pt idx="389">
                  <c:v>20518.95199000424</c:v>
                </c:pt>
                <c:pt idx="390">
                  <c:v>6966.777863152367</c:v>
                </c:pt>
                <c:pt idx="391">
                  <c:v>33494.046323084665</c:v>
                </c:pt>
                <c:pt idx="392">
                  <c:v>5925.0591516531003</c:v>
                </c:pt>
                <c:pt idx="393">
                  <c:v>91821.951447856656</c:v>
                </c:pt>
                <c:pt idx="394">
                  <c:v>63972.415688292276</c:v>
                </c:pt>
                <c:pt idx="395">
                  <c:v>9911.9718964554777</c:v>
                </c:pt>
                <c:pt idx="396">
                  <c:v>27484.394620671275</c:v>
                </c:pt>
                <c:pt idx="397">
                  <c:v>12840.533864278514</c:v>
                </c:pt>
                <c:pt idx="398">
                  <c:v>35648.635559337359</c:v>
                </c:pt>
                <c:pt idx="399">
                  <c:v>23449.043287369892</c:v>
                </c:pt>
                <c:pt idx="400">
                  <c:v>19798.398313902191</c:v>
                </c:pt>
                <c:pt idx="401">
                  <c:v>33482.244779955705</c:v>
                </c:pt>
                <c:pt idx="402">
                  <c:v>11214.908839652742</c:v>
                </c:pt>
                <c:pt idx="403">
                  <c:v>31775.987998061555</c:v>
                </c:pt>
                <c:pt idx="404">
                  <c:v>19447.189110340569</c:v>
                </c:pt>
                <c:pt idx="405">
                  <c:v>21353.821742706907</c:v>
                </c:pt>
                <c:pt idx="406">
                  <c:v>12246.102631888954</c:v>
                </c:pt>
                <c:pt idx="407">
                  <c:v>9494.063372245475</c:v>
                </c:pt>
                <c:pt idx="408">
                  <c:v>9494.063372245475</c:v>
                </c:pt>
                <c:pt idx="409">
                  <c:v>28169.187171606009</c:v>
                </c:pt>
                <c:pt idx="410">
                  <c:v>10697.767015083053</c:v>
                </c:pt>
                <c:pt idx="411">
                  <c:v>11743.885344520682</c:v>
                </c:pt>
                <c:pt idx="412">
                  <c:v>11743.885344520682</c:v>
                </c:pt>
                <c:pt idx="413">
                  <c:v>22678.229175630491</c:v>
                </c:pt>
                <c:pt idx="414">
                  <c:v>16635.121526941068</c:v>
                </c:pt>
                <c:pt idx="415">
                  <c:v>18597.572466787136</c:v>
                </c:pt>
                <c:pt idx="416">
                  <c:v>3397.3320626720474</c:v>
                </c:pt>
                <c:pt idx="417">
                  <c:v>13801.559994542995</c:v>
                </c:pt>
                <c:pt idx="418">
                  <c:v>13801.559994542995</c:v>
                </c:pt>
                <c:pt idx="419">
                  <c:v>15727.719226325029</c:v>
                </c:pt>
                <c:pt idx="420">
                  <c:v>21377.238624205289</c:v>
                </c:pt>
                <c:pt idx="421">
                  <c:v>33395.818236243431</c:v>
                </c:pt>
                <c:pt idx="422">
                  <c:v>15233.398714422976</c:v>
                </c:pt>
                <c:pt idx="423">
                  <c:v>22404.679806262277</c:v>
                </c:pt>
                <c:pt idx="424">
                  <c:v>30463.033478053188</c:v>
                </c:pt>
                <c:pt idx="425">
                  <c:v>10627.064781132933</c:v>
                </c:pt>
                <c:pt idx="426">
                  <c:v>16388.5953602031</c:v>
                </c:pt>
                <c:pt idx="427">
                  <c:v>15132.583599637866</c:v>
                </c:pt>
                <c:pt idx="428">
                  <c:v>19798.398313902191</c:v>
                </c:pt>
                <c:pt idx="429">
                  <c:v>12415.603109140433</c:v>
                </c:pt>
                <c:pt idx="430">
                  <c:v>22574.329766277151</c:v>
                </c:pt>
                <c:pt idx="431">
                  <c:v>24614.833268210023</c:v>
                </c:pt>
                <c:pt idx="432">
                  <c:v>24614.833268210023</c:v>
                </c:pt>
                <c:pt idx="433">
                  <c:v>9333.341667083032</c:v>
                </c:pt>
                <c:pt idx="434">
                  <c:v>12246.102631888954</c:v>
                </c:pt>
                <c:pt idx="435">
                  <c:v>19757.272552853516</c:v>
                </c:pt>
                <c:pt idx="436">
                  <c:v>10467.756285707788</c:v>
                </c:pt>
                <c:pt idx="437">
                  <c:v>50598.385453433453</c:v>
                </c:pt>
                <c:pt idx="438">
                  <c:v>41390.374697003317</c:v>
                </c:pt>
                <c:pt idx="439">
                  <c:v>23410.162189845654</c:v>
                </c:pt>
                <c:pt idx="440">
                  <c:v>3499.802460155629</c:v>
                </c:pt>
                <c:pt idx="441">
                  <c:v>9288.4067171578972</c:v>
                </c:pt>
                <c:pt idx="442">
                  <c:v>9288.4067171578972</c:v>
                </c:pt>
                <c:pt idx="443">
                  <c:v>9288.4067171578972</c:v>
                </c:pt>
                <c:pt idx="444">
                  <c:v>5043.3561893030756</c:v>
                </c:pt>
                <c:pt idx="445">
                  <c:v>18945.393290189473</c:v>
                </c:pt>
                <c:pt idx="446">
                  <c:v>5598.4497620437369</c:v>
                </c:pt>
                <c:pt idx="447">
                  <c:v>5598.4497620437369</c:v>
                </c:pt>
                <c:pt idx="448">
                  <c:v>15506.392091830456</c:v>
                </c:pt>
                <c:pt idx="449">
                  <c:v>12367.857751486094</c:v>
                </c:pt>
                <c:pt idx="450">
                  <c:v>21101.090423482314</c:v>
                </c:pt>
                <c:pt idx="451">
                  <c:v>21101.090423482314</c:v>
                </c:pt>
                <c:pt idx="452">
                  <c:v>23557.510247570917</c:v>
                </c:pt>
                <c:pt idx="453">
                  <c:v>46188.046779568605</c:v>
                </c:pt>
                <c:pt idx="454">
                  <c:v>4363.8363030730616</c:v>
                </c:pt>
                <c:pt idx="455">
                  <c:v>12246.102631888954</c:v>
                </c:pt>
                <c:pt idx="456">
                  <c:v>27171.817790295874</c:v>
                </c:pt>
                <c:pt idx="457">
                  <c:v>164962.71835714433</c:v>
                </c:pt>
                <c:pt idx="458">
                  <c:v>4712.7977858772165</c:v>
                </c:pt>
                <c:pt idx="459">
                  <c:v>5848.0507695583501</c:v>
                </c:pt>
                <c:pt idx="460">
                  <c:v>55605.486154813065</c:v>
                </c:pt>
                <c:pt idx="461">
                  <c:v>46768.220868687247</c:v>
                </c:pt>
                <c:pt idx="462">
                  <c:v>6127.2083011888371</c:v>
                </c:pt>
                <c:pt idx="463">
                  <c:v>16544.476173090221</c:v>
                </c:pt>
                <c:pt idx="464">
                  <c:v>50376.587639120044</c:v>
                </c:pt>
                <c:pt idx="465">
                  <c:v>23396.857810912523</c:v>
                </c:pt>
                <c:pt idx="466">
                  <c:v>21063.424654034126</c:v>
                </c:pt>
                <c:pt idx="467">
                  <c:v>41390.374697003317</c:v>
                </c:pt>
                <c:pt idx="468">
                  <c:v>41390.374697003317</c:v>
                </c:pt>
                <c:pt idx="469">
                  <c:v>23736.273909753687</c:v>
                </c:pt>
                <c:pt idx="470">
                  <c:v>123836.13645821945</c:v>
                </c:pt>
                <c:pt idx="471">
                  <c:v>38548.707417915008</c:v>
                </c:pt>
                <c:pt idx="472">
                  <c:v>10296.270937115985</c:v>
                </c:pt>
                <c:pt idx="473">
                  <c:v>15815.741956623238</c:v>
                </c:pt>
                <c:pt idx="474">
                  <c:v>42526.925716154517</c:v>
                </c:pt>
                <c:pt idx="475">
                  <c:v>17011.169980230108</c:v>
                </c:pt>
                <c:pt idx="476">
                  <c:v>36670.422691867192</c:v>
                </c:pt>
                <c:pt idx="477">
                  <c:v>38485.779238742696</c:v>
                </c:pt>
                <c:pt idx="478">
                  <c:v>55766.24251930922</c:v>
                </c:pt>
                <c:pt idx="479">
                  <c:v>26044.735182384604</c:v>
                </c:pt>
                <c:pt idx="480">
                  <c:v>37224.336095067039</c:v>
                </c:pt>
                <c:pt idx="481">
                  <c:v>47306.704027774955</c:v>
                </c:pt>
                <c:pt idx="482">
                  <c:v>11005.058068379516</c:v>
                </c:pt>
                <c:pt idx="483">
                  <c:v>12946.009905777863</c:v>
                </c:pt>
                <c:pt idx="484">
                  <c:v>13657.834539526117</c:v>
                </c:pt>
                <c:pt idx="485">
                  <c:v>29448.084277550821</c:v>
                </c:pt>
                <c:pt idx="486">
                  <c:v>28811.655373283596</c:v>
                </c:pt>
                <c:pt idx="487">
                  <c:v>13110.089719558624</c:v>
                </c:pt>
                <c:pt idx="488">
                  <c:v>3990.5252420183165</c:v>
                </c:pt>
                <c:pt idx="489">
                  <c:v>3990.5252420183165</c:v>
                </c:pt>
                <c:pt idx="490">
                  <c:v>10648.877049249799</c:v>
                </c:pt>
                <c:pt idx="491">
                  <c:v>22518.180182357883</c:v>
                </c:pt>
                <c:pt idx="492">
                  <c:v>10467.756285707788</c:v>
                </c:pt>
                <c:pt idx="493">
                  <c:v>59398.940898846304</c:v>
                </c:pt>
                <c:pt idx="494">
                  <c:v>19113.964883812379</c:v>
                </c:pt>
                <c:pt idx="495">
                  <c:v>8308.4062469064756</c:v>
                </c:pt>
                <c:pt idx="496">
                  <c:v>11538.136795101767</c:v>
                </c:pt>
                <c:pt idx="497">
                  <c:v>4897.7135264710951</c:v>
                </c:pt>
                <c:pt idx="498">
                  <c:v>4897.7135264710951</c:v>
                </c:pt>
                <c:pt idx="499">
                  <c:v>35497.173608932419</c:v>
                </c:pt>
                <c:pt idx="500">
                  <c:v>41782.57041756362</c:v>
                </c:pt>
                <c:pt idx="501">
                  <c:v>41782.57041756362</c:v>
                </c:pt>
                <c:pt idx="502">
                  <c:v>6370.634888811097</c:v>
                </c:pt>
                <c:pt idx="503">
                  <c:v>6370.634888811097</c:v>
                </c:pt>
                <c:pt idx="504">
                  <c:v>8308.4062469064756</c:v>
                </c:pt>
                <c:pt idx="505">
                  <c:v>14892.248391172865</c:v>
                </c:pt>
                <c:pt idx="506">
                  <c:v>14892.248391172865</c:v>
                </c:pt>
                <c:pt idx="507">
                  <c:v>18884.378810289189</c:v>
                </c:pt>
                <c:pt idx="508">
                  <c:v>18884.378810289189</c:v>
                </c:pt>
                <c:pt idx="509">
                  <c:v>18695.603613067993</c:v>
                </c:pt>
                <c:pt idx="510">
                  <c:v>11005.058068379516</c:v>
                </c:pt>
                <c:pt idx="511">
                  <c:v>11005.058068379516</c:v>
                </c:pt>
                <c:pt idx="512">
                  <c:v>11893.243036691298</c:v>
                </c:pt>
                <c:pt idx="513">
                  <c:v>8757.1330390087151</c:v>
                </c:pt>
                <c:pt idx="514">
                  <c:v>18174.462975169852</c:v>
                </c:pt>
                <c:pt idx="515">
                  <c:v>23752.18850974321</c:v>
                </c:pt>
                <c:pt idx="516">
                  <c:v>23752.18850974321</c:v>
                </c:pt>
                <c:pt idx="517">
                  <c:v>51129.115437419656</c:v>
                </c:pt>
                <c:pt idx="518">
                  <c:v>25778.938059839726</c:v>
                </c:pt>
                <c:pt idx="519">
                  <c:v>13978.123300390957</c:v>
                </c:pt>
                <c:pt idx="520">
                  <c:v>13335.746701988812</c:v>
                </c:pt>
                <c:pt idx="521">
                  <c:v>50694.627671016642</c:v>
                </c:pt>
                <c:pt idx="522">
                  <c:v>204157.15890928399</c:v>
                </c:pt>
                <c:pt idx="523">
                  <c:v>28169.187171606009</c:v>
                </c:pt>
                <c:pt idx="524">
                  <c:v>19445.044206958897</c:v>
                </c:pt>
                <c:pt idx="525">
                  <c:v>19445.044206958897</c:v>
                </c:pt>
                <c:pt idx="526">
                  <c:v>206078.48178542487</c:v>
                </c:pt>
                <c:pt idx="527">
                  <c:v>74551.554029089617</c:v>
                </c:pt>
                <c:pt idx="528">
                  <c:v>31775.987998061555</c:v>
                </c:pt>
                <c:pt idx="529">
                  <c:v>80398.031845348989</c:v>
                </c:pt>
                <c:pt idx="530">
                  <c:v>94889.838211454291</c:v>
                </c:pt>
                <c:pt idx="531">
                  <c:v>6611.7768273363445</c:v>
                </c:pt>
                <c:pt idx="532">
                  <c:v>120166.90479994562</c:v>
                </c:pt>
                <c:pt idx="533">
                  <c:v>50061.721854572199</c:v>
                </c:pt>
                <c:pt idx="534">
                  <c:v>11333.315462777357</c:v>
                </c:pt>
                <c:pt idx="535">
                  <c:v>21072.724332701495</c:v>
                </c:pt>
                <c:pt idx="536">
                  <c:v>11546.182835085527</c:v>
                </c:pt>
                <c:pt idx="537">
                  <c:v>13719.326851171927</c:v>
                </c:pt>
                <c:pt idx="538">
                  <c:v>28376.509731682938</c:v>
                </c:pt>
                <c:pt idx="539">
                  <c:v>11393.678730439795</c:v>
                </c:pt>
                <c:pt idx="540">
                  <c:v>11393.678730439795</c:v>
                </c:pt>
                <c:pt idx="541">
                  <c:v>90641.121121803895</c:v>
                </c:pt>
                <c:pt idx="542">
                  <c:v>15665.754005600196</c:v>
                </c:pt>
                <c:pt idx="543">
                  <c:v>25500.539512114305</c:v>
                </c:pt>
                <c:pt idx="544">
                  <c:v>74551.554029089617</c:v>
                </c:pt>
                <c:pt idx="545">
                  <c:v>137829.96420156496</c:v>
                </c:pt>
                <c:pt idx="546">
                  <c:v>74028.954104836259</c:v>
                </c:pt>
                <c:pt idx="547">
                  <c:v>37059.877608973205</c:v>
                </c:pt>
                <c:pt idx="548">
                  <c:v>29213.407417130147</c:v>
                </c:pt>
                <c:pt idx="549">
                  <c:v>51129.115437419656</c:v>
                </c:pt>
                <c:pt idx="550">
                  <c:v>17344.215343870819</c:v>
                </c:pt>
                <c:pt idx="551">
                  <c:v>36838.688202791593</c:v>
                </c:pt>
                <c:pt idx="552">
                  <c:v>36838.688202791593</c:v>
                </c:pt>
                <c:pt idx="553">
                  <c:v>58190.194266200939</c:v>
                </c:pt>
                <c:pt idx="554">
                  <c:v>58190.194266200939</c:v>
                </c:pt>
                <c:pt idx="555">
                  <c:v>17344.215343870819</c:v>
                </c:pt>
                <c:pt idx="556">
                  <c:v>13570.788601150192</c:v>
                </c:pt>
                <c:pt idx="557">
                  <c:v>102992.4871915519</c:v>
                </c:pt>
                <c:pt idx="558">
                  <c:v>104285.50846945285</c:v>
                </c:pt>
                <c:pt idx="559">
                  <c:v>108590.21616773764</c:v>
                </c:pt>
                <c:pt idx="560">
                  <c:v>66847.643441444772</c:v>
                </c:pt>
                <c:pt idx="561">
                  <c:v>68318.634725608761</c:v>
                </c:pt>
                <c:pt idx="562">
                  <c:v>43631.285155810227</c:v>
                </c:pt>
                <c:pt idx="563">
                  <c:v>45143.649389850805</c:v>
                </c:pt>
                <c:pt idx="564">
                  <c:v>45143.649389850805</c:v>
                </c:pt>
                <c:pt idx="565">
                  <c:v>76937.228982327375</c:v>
                </c:pt>
                <c:pt idx="566">
                  <c:v>76937.228982327375</c:v>
                </c:pt>
                <c:pt idx="567">
                  <c:v>30652.327651294694</c:v>
                </c:pt>
                <c:pt idx="568">
                  <c:v>30652.327651294694</c:v>
                </c:pt>
                <c:pt idx="569">
                  <c:v>44883.580447664397</c:v>
                </c:pt>
                <c:pt idx="570">
                  <c:v>44883.580447664397</c:v>
                </c:pt>
                <c:pt idx="571">
                  <c:v>84618.01771610626</c:v>
                </c:pt>
                <c:pt idx="572">
                  <c:v>84618.01771610626</c:v>
                </c:pt>
                <c:pt idx="573">
                  <c:v>66943.477938409851</c:v>
                </c:pt>
                <c:pt idx="574">
                  <c:v>66943.477938409851</c:v>
                </c:pt>
                <c:pt idx="575">
                  <c:v>121249.17442173869</c:v>
                </c:pt>
                <c:pt idx="576">
                  <c:v>121249.17442173869</c:v>
                </c:pt>
                <c:pt idx="577">
                  <c:v>75620.906530457854</c:v>
                </c:pt>
                <c:pt idx="578">
                  <c:v>77323.623409342385</c:v>
                </c:pt>
                <c:pt idx="579">
                  <c:v>94504.115226128939</c:v>
                </c:pt>
                <c:pt idx="580">
                  <c:v>68941.07706076355</c:v>
                </c:pt>
                <c:pt idx="581">
                  <c:v>53152.404268588522</c:v>
                </c:pt>
                <c:pt idx="582">
                  <c:v>53152.404268588522</c:v>
                </c:pt>
                <c:pt idx="583">
                  <c:v>86363.114574273015</c:v>
                </c:pt>
                <c:pt idx="584">
                  <c:v>86363.114574273015</c:v>
                </c:pt>
                <c:pt idx="585">
                  <c:v>33694.160505345681</c:v>
                </c:pt>
                <c:pt idx="586">
                  <c:v>33694.160505345681</c:v>
                </c:pt>
                <c:pt idx="587">
                  <c:v>33694.160505345681</c:v>
                </c:pt>
                <c:pt idx="588">
                  <c:v>36070.077368288716</c:v>
                </c:pt>
                <c:pt idx="589">
                  <c:v>86652.613135530002</c:v>
                </c:pt>
                <c:pt idx="590">
                  <c:v>37099.392602770786</c:v>
                </c:pt>
                <c:pt idx="591">
                  <c:v>37099.392602770786</c:v>
                </c:pt>
                <c:pt idx="592">
                  <c:v>170929.11772399209</c:v>
                </c:pt>
                <c:pt idx="593">
                  <c:v>48741.39595041133</c:v>
                </c:pt>
                <c:pt idx="594">
                  <c:v>27001.545406130386</c:v>
                </c:pt>
                <c:pt idx="595">
                  <c:v>9570.7513502344173</c:v>
                </c:pt>
                <c:pt idx="596">
                  <c:v>9570.7513502344173</c:v>
                </c:pt>
                <c:pt idx="597">
                  <c:v>102767.8835404437</c:v>
                </c:pt>
                <c:pt idx="598">
                  <c:v>79253.151980261915</c:v>
                </c:pt>
                <c:pt idx="599">
                  <c:v>28169.187171606009</c:v>
                </c:pt>
                <c:pt idx="600">
                  <c:v>36523.504970263799</c:v>
                </c:pt>
                <c:pt idx="601">
                  <c:v>60427.636630431058</c:v>
                </c:pt>
                <c:pt idx="602">
                  <c:v>30318.092049938929</c:v>
                </c:pt>
                <c:pt idx="603">
                  <c:v>126293.613149424</c:v>
                </c:pt>
                <c:pt idx="604">
                  <c:v>13570.788601150192</c:v>
                </c:pt>
                <c:pt idx="605">
                  <c:v>26515.674126201335</c:v>
                </c:pt>
                <c:pt idx="606">
                  <c:v>26515.674126201335</c:v>
                </c:pt>
                <c:pt idx="607">
                  <c:v>11546.182835085527</c:v>
                </c:pt>
                <c:pt idx="608">
                  <c:v>51196.200921616255</c:v>
                </c:pt>
                <c:pt idx="609">
                  <c:v>68269.758428100322</c:v>
                </c:pt>
                <c:pt idx="610">
                  <c:v>54497.944077278829</c:v>
                </c:pt>
                <c:pt idx="611">
                  <c:v>54497.944077278829</c:v>
                </c:pt>
                <c:pt idx="612">
                  <c:v>216158.70628875939</c:v>
                </c:pt>
                <c:pt idx="613">
                  <c:v>133123.68716392774</c:v>
                </c:pt>
                <c:pt idx="614">
                  <c:v>47905.826069174516</c:v>
                </c:pt>
                <c:pt idx="615">
                  <c:v>47905.826069174516</c:v>
                </c:pt>
                <c:pt idx="616">
                  <c:v>45150.013983226941</c:v>
                </c:pt>
                <c:pt idx="617">
                  <c:v>45150.013983226941</c:v>
                </c:pt>
                <c:pt idx="618">
                  <c:v>105120.79374685949</c:v>
                </c:pt>
                <c:pt idx="619">
                  <c:v>84352.635621956477</c:v>
                </c:pt>
                <c:pt idx="620">
                  <c:v>139335.33064908165</c:v>
                </c:pt>
                <c:pt idx="621">
                  <c:v>58542.353098610452</c:v>
                </c:pt>
                <c:pt idx="622">
                  <c:v>58542.353098610452</c:v>
                </c:pt>
                <c:pt idx="623">
                  <c:v>164962.71835714433</c:v>
                </c:pt>
                <c:pt idx="624">
                  <c:v>164962.71835714433</c:v>
                </c:pt>
                <c:pt idx="625">
                  <c:v>73183.799266001763</c:v>
                </c:pt>
                <c:pt idx="626">
                  <c:v>73183.799266001763</c:v>
                </c:pt>
                <c:pt idx="627">
                  <c:v>2969.6377931506295</c:v>
                </c:pt>
                <c:pt idx="628">
                  <c:v>2969.6377931506295</c:v>
                </c:pt>
                <c:pt idx="629">
                  <c:v>86170.53785906799</c:v>
                </c:pt>
                <c:pt idx="630">
                  <c:v>2266.9801944435067</c:v>
                </c:pt>
                <c:pt idx="631">
                  <c:v>79477.020830080466</c:v>
                </c:pt>
                <c:pt idx="632">
                  <c:v>15728.636325888741</c:v>
                </c:pt>
                <c:pt idx="633">
                  <c:v>57630.713074956722</c:v>
                </c:pt>
                <c:pt idx="634">
                  <c:v>57630.713074956722</c:v>
                </c:pt>
                <c:pt idx="635">
                  <c:v>45849.726524250887</c:v>
                </c:pt>
                <c:pt idx="636">
                  <c:v>29590.968004938131</c:v>
                </c:pt>
                <c:pt idx="637">
                  <c:v>29590.968004938131</c:v>
                </c:pt>
                <c:pt idx="638">
                  <c:v>22048.469271116639</c:v>
                </c:pt>
                <c:pt idx="639">
                  <c:v>24167.892399918928</c:v>
                </c:pt>
                <c:pt idx="640">
                  <c:v>38717.548281328556</c:v>
                </c:pt>
                <c:pt idx="641">
                  <c:v>38717.548281328556</c:v>
                </c:pt>
                <c:pt idx="642">
                  <c:v>10185.156137408454</c:v>
                </c:pt>
                <c:pt idx="643">
                  <c:v>21356.076104905231</c:v>
                </c:pt>
                <c:pt idx="644">
                  <c:v>21356.076104905231</c:v>
                </c:pt>
                <c:pt idx="645">
                  <c:v>35364.918742195252</c:v>
                </c:pt>
                <c:pt idx="646">
                  <c:v>35364.918742195252</c:v>
                </c:pt>
                <c:pt idx="647">
                  <c:v>25646.927031554464</c:v>
                </c:pt>
                <c:pt idx="648">
                  <c:v>25228.455149995247</c:v>
                </c:pt>
                <c:pt idx="649">
                  <c:v>101970.54202256797</c:v>
                </c:pt>
                <c:pt idx="650">
                  <c:v>18505.720619915868</c:v>
                </c:pt>
                <c:pt idx="651">
                  <c:v>39755.572074026859</c:v>
                </c:pt>
                <c:pt idx="652">
                  <c:v>39755.572074026859</c:v>
                </c:pt>
                <c:pt idx="653">
                  <c:v>17971.254100150716</c:v>
                </c:pt>
                <c:pt idx="654">
                  <c:v>17971.254100150716</c:v>
                </c:pt>
                <c:pt idx="655">
                  <c:v>17971.254100150716</c:v>
                </c:pt>
                <c:pt idx="656">
                  <c:v>17971.254100150716</c:v>
                </c:pt>
                <c:pt idx="657">
                  <c:v>44150.609483304404</c:v>
                </c:pt>
                <c:pt idx="658">
                  <c:v>44150.609483304404</c:v>
                </c:pt>
                <c:pt idx="659">
                  <c:v>46310.976144391527</c:v>
                </c:pt>
                <c:pt idx="660">
                  <c:v>46310.976144391527</c:v>
                </c:pt>
                <c:pt idx="661">
                  <c:v>15665.754005600196</c:v>
                </c:pt>
                <c:pt idx="662">
                  <c:v>15665.754005600196</c:v>
                </c:pt>
                <c:pt idx="663">
                  <c:v>12139.012310421469</c:v>
                </c:pt>
                <c:pt idx="664">
                  <c:v>24167.892399918928</c:v>
                </c:pt>
                <c:pt idx="665">
                  <c:v>175688.24184736452</c:v>
                </c:pt>
                <c:pt idx="666">
                  <c:v>30518.017540410823</c:v>
                </c:pt>
                <c:pt idx="667">
                  <c:v>35364.918742195252</c:v>
                </c:pt>
                <c:pt idx="668">
                  <c:v>23819.575926941729</c:v>
                </c:pt>
                <c:pt idx="669">
                  <c:v>23819.575926941729</c:v>
                </c:pt>
                <c:pt idx="670">
                  <c:v>79096.589298466846</c:v>
                </c:pt>
                <c:pt idx="671">
                  <c:v>79096.589298466846</c:v>
                </c:pt>
                <c:pt idx="672">
                  <c:v>61963.924823326466</c:v>
                </c:pt>
                <c:pt idx="673">
                  <c:v>61963.924823326466</c:v>
                </c:pt>
                <c:pt idx="674">
                  <c:v>82482.947037104328</c:v>
                </c:pt>
                <c:pt idx="675">
                  <c:v>77536.768808107052</c:v>
                </c:pt>
                <c:pt idx="676">
                  <c:v>69270.729471063707</c:v>
                </c:pt>
                <c:pt idx="677">
                  <c:v>159653.99302526726</c:v>
                </c:pt>
                <c:pt idx="678">
                  <c:v>159653.99302526726</c:v>
                </c:pt>
                <c:pt idx="679">
                  <c:v>52426.266634626016</c:v>
                </c:pt>
                <c:pt idx="680">
                  <c:v>52426.266634626016</c:v>
                </c:pt>
                <c:pt idx="681">
                  <c:v>14327.846384674098</c:v>
                </c:pt>
                <c:pt idx="682">
                  <c:v>21039.628638046022</c:v>
                </c:pt>
                <c:pt idx="683">
                  <c:v>46552.657223667033</c:v>
                </c:pt>
                <c:pt idx="684">
                  <c:v>46552.657223667033</c:v>
                </c:pt>
                <c:pt idx="685">
                  <c:v>29448.084277550821</c:v>
                </c:pt>
                <c:pt idx="686">
                  <c:v>58406.657176269342</c:v>
                </c:pt>
                <c:pt idx="687">
                  <c:v>92191.596787960647</c:v>
                </c:pt>
                <c:pt idx="688">
                  <c:v>92191.596787960647</c:v>
                </c:pt>
                <c:pt idx="689">
                  <c:v>42197.995551428001</c:v>
                </c:pt>
                <c:pt idx="690">
                  <c:v>144478.09573030038</c:v>
                </c:pt>
                <c:pt idx="691">
                  <c:v>144478.09573030038</c:v>
                </c:pt>
                <c:pt idx="692">
                  <c:v>13241.989882238382</c:v>
                </c:pt>
                <c:pt idx="693">
                  <c:v>13241.989882238382</c:v>
                </c:pt>
                <c:pt idx="694">
                  <c:v>69926.686821838681</c:v>
                </c:pt>
                <c:pt idx="695">
                  <c:v>69926.686821838681</c:v>
                </c:pt>
                <c:pt idx="696">
                  <c:v>42197.995551428001</c:v>
                </c:pt>
                <c:pt idx="697">
                  <c:v>140729.55723601623</c:v>
                </c:pt>
                <c:pt idx="698">
                  <c:v>79962.29660145157</c:v>
                </c:pt>
                <c:pt idx="699">
                  <c:v>75620.906530457854</c:v>
                </c:pt>
                <c:pt idx="700">
                  <c:v>75620.906530457854</c:v>
                </c:pt>
                <c:pt idx="701">
                  <c:v>91179.919019019595</c:v>
                </c:pt>
                <c:pt idx="702">
                  <c:v>54080.999234797404</c:v>
                </c:pt>
                <c:pt idx="703">
                  <c:v>54080.999234797404</c:v>
                </c:pt>
                <c:pt idx="704">
                  <c:v>16739.122019778475</c:v>
                </c:pt>
                <c:pt idx="705">
                  <c:v>16739.122019778475</c:v>
                </c:pt>
                <c:pt idx="706">
                  <c:v>46281.710026851608</c:v>
                </c:pt>
                <c:pt idx="707">
                  <c:v>46281.710026851608</c:v>
                </c:pt>
                <c:pt idx="708">
                  <c:v>28630.444063844854</c:v>
                </c:pt>
                <c:pt idx="709">
                  <c:v>28630.444063844854</c:v>
                </c:pt>
                <c:pt idx="710">
                  <c:v>28630.444063844854</c:v>
                </c:pt>
                <c:pt idx="711">
                  <c:v>60912.305695332805</c:v>
                </c:pt>
                <c:pt idx="712">
                  <c:v>60912.305695332805</c:v>
                </c:pt>
                <c:pt idx="713">
                  <c:v>18631.854616248365</c:v>
                </c:pt>
                <c:pt idx="714">
                  <c:v>80485.266764387474</c:v>
                </c:pt>
                <c:pt idx="715">
                  <c:v>62130.883783116566</c:v>
                </c:pt>
                <c:pt idx="716">
                  <c:v>37059.877608973205</c:v>
                </c:pt>
                <c:pt idx="717">
                  <c:v>37059.877608973205</c:v>
                </c:pt>
                <c:pt idx="718">
                  <c:v>146561.49148561351</c:v>
                </c:pt>
                <c:pt idx="719">
                  <c:v>146561.49148561351</c:v>
                </c:pt>
                <c:pt idx="720">
                  <c:v>94779.144615010926</c:v>
                </c:pt>
                <c:pt idx="721">
                  <c:v>94779.144615010926</c:v>
                </c:pt>
                <c:pt idx="722">
                  <c:v>4988.6197976184276</c:v>
                </c:pt>
                <c:pt idx="723">
                  <c:v>74209.155687885708</c:v>
                </c:pt>
                <c:pt idx="724">
                  <c:v>74209.155687885708</c:v>
                </c:pt>
                <c:pt idx="725">
                  <c:v>62827.139397743711</c:v>
                </c:pt>
                <c:pt idx="726">
                  <c:v>21072.233590021111</c:v>
                </c:pt>
                <c:pt idx="727">
                  <c:v>21072.233590021111</c:v>
                </c:pt>
                <c:pt idx="728">
                  <c:v>106764.68442458454</c:v>
                </c:pt>
                <c:pt idx="729">
                  <c:v>106764.68442458454</c:v>
                </c:pt>
                <c:pt idx="730">
                  <c:v>48158.084664599752</c:v>
                </c:pt>
                <c:pt idx="731">
                  <c:v>86191.15464563451</c:v>
                </c:pt>
                <c:pt idx="732">
                  <c:v>38278.625944951695</c:v>
                </c:pt>
                <c:pt idx="733">
                  <c:v>40070.876027140999</c:v>
                </c:pt>
                <c:pt idx="734">
                  <c:v>28347.982818587119</c:v>
                </c:pt>
                <c:pt idx="735">
                  <c:v>93062.03382583482</c:v>
                </c:pt>
                <c:pt idx="736">
                  <c:v>93062.03382583482</c:v>
                </c:pt>
                <c:pt idx="737">
                  <c:v>40478.36561087257</c:v>
                </c:pt>
                <c:pt idx="738">
                  <c:v>40478.36561087257</c:v>
                </c:pt>
                <c:pt idx="739">
                  <c:v>77271.048538931078</c:v>
                </c:pt>
                <c:pt idx="740">
                  <c:v>77271.048538931078</c:v>
                </c:pt>
                <c:pt idx="741">
                  <c:v>67646.541148314864</c:v>
                </c:pt>
                <c:pt idx="742">
                  <c:v>67646.541148314864</c:v>
                </c:pt>
                <c:pt idx="743">
                  <c:v>38051.512292335152</c:v>
                </c:pt>
                <c:pt idx="744">
                  <c:v>8823.2297999627463</c:v>
                </c:pt>
                <c:pt idx="745">
                  <c:v>73573.741678196981</c:v>
                </c:pt>
                <c:pt idx="746">
                  <c:v>73573.741678196981</c:v>
                </c:pt>
                <c:pt idx="747">
                  <c:v>112352.87556042473</c:v>
                </c:pt>
                <c:pt idx="748">
                  <c:v>38555.191274123099</c:v>
                </c:pt>
                <c:pt idx="749">
                  <c:v>38555.191274123099</c:v>
                </c:pt>
                <c:pt idx="750">
                  <c:v>80398.031845348989</c:v>
                </c:pt>
                <c:pt idx="751">
                  <c:v>80398.031845348989</c:v>
                </c:pt>
                <c:pt idx="752">
                  <c:v>9354.5831044734605</c:v>
                </c:pt>
                <c:pt idx="753">
                  <c:v>17651.719276130239</c:v>
                </c:pt>
                <c:pt idx="754">
                  <c:v>29448.084277550821</c:v>
                </c:pt>
                <c:pt idx="755">
                  <c:v>47938.062367373437</c:v>
                </c:pt>
                <c:pt idx="756">
                  <c:v>47938.062367373437</c:v>
                </c:pt>
                <c:pt idx="757">
                  <c:v>37858.512210948953</c:v>
                </c:pt>
                <c:pt idx="758">
                  <c:v>37858.512210948953</c:v>
                </c:pt>
                <c:pt idx="759">
                  <c:v>78265.297944661637</c:v>
                </c:pt>
                <c:pt idx="760">
                  <c:v>78265.297944661637</c:v>
                </c:pt>
                <c:pt idx="761">
                  <c:v>19427.976476432679</c:v>
                </c:pt>
                <c:pt idx="762">
                  <c:v>19427.976476432679</c:v>
                </c:pt>
                <c:pt idx="763">
                  <c:v>102877.6500454808</c:v>
                </c:pt>
                <c:pt idx="764">
                  <c:v>102877.6500454808</c:v>
                </c:pt>
                <c:pt idx="765">
                  <c:v>45778.298756729877</c:v>
                </c:pt>
                <c:pt idx="766">
                  <c:v>73119.958470696918</c:v>
                </c:pt>
                <c:pt idx="767">
                  <c:v>37538.221950850661</c:v>
                </c:pt>
                <c:pt idx="768">
                  <c:v>37538.221950850661</c:v>
                </c:pt>
                <c:pt idx="769">
                  <c:v>118583.26471302388</c:v>
                </c:pt>
                <c:pt idx="770">
                  <c:v>73800.903141482966</c:v>
                </c:pt>
                <c:pt idx="771">
                  <c:v>73800.903141482966</c:v>
                </c:pt>
                <c:pt idx="772">
                  <c:v>15393.533759667744</c:v>
                </c:pt>
                <c:pt idx="773">
                  <c:v>15393.533759667744</c:v>
                </c:pt>
                <c:pt idx="774">
                  <c:v>56276.30313452908</c:v>
                </c:pt>
                <c:pt idx="775">
                  <c:v>56276.30313452908</c:v>
                </c:pt>
                <c:pt idx="776">
                  <c:v>45791.28035380708</c:v>
                </c:pt>
                <c:pt idx="777">
                  <c:v>31056.019084219675</c:v>
                </c:pt>
                <c:pt idx="778">
                  <c:v>24870.746827005492</c:v>
                </c:pt>
                <c:pt idx="779">
                  <c:v>24870.746827005492</c:v>
                </c:pt>
                <c:pt idx="780">
                  <c:v>51402.215016044764</c:v>
                </c:pt>
                <c:pt idx="781">
                  <c:v>51402.215016044764</c:v>
                </c:pt>
                <c:pt idx="782">
                  <c:v>39418.999675715015</c:v>
                </c:pt>
                <c:pt idx="783">
                  <c:v>39418.999675715015</c:v>
                </c:pt>
                <c:pt idx="784">
                  <c:v>56683.453556191955</c:v>
                </c:pt>
                <c:pt idx="785">
                  <c:v>56683.453556191955</c:v>
                </c:pt>
                <c:pt idx="786">
                  <c:v>14833.094588439151</c:v>
                </c:pt>
                <c:pt idx="787">
                  <c:v>74455.399941484429</c:v>
                </c:pt>
                <c:pt idx="788">
                  <c:v>74455.399941484429</c:v>
                </c:pt>
                <c:pt idx="789">
                  <c:v>39695.333377564719</c:v>
                </c:pt>
                <c:pt idx="790">
                  <c:v>39695.333377564719</c:v>
                </c:pt>
                <c:pt idx="791">
                  <c:v>93866.78191831107</c:v>
                </c:pt>
                <c:pt idx="792">
                  <c:v>93866.78191831107</c:v>
                </c:pt>
                <c:pt idx="793">
                  <c:v>71541.517675449053</c:v>
                </c:pt>
                <c:pt idx="794">
                  <c:v>71541.517675449053</c:v>
                </c:pt>
                <c:pt idx="795">
                  <c:v>96078.764657889857</c:v>
                </c:pt>
                <c:pt idx="796">
                  <c:v>96078.764657889857</c:v>
                </c:pt>
                <c:pt idx="797">
                  <c:v>105696.76623347016</c:v>
                </c:pt>
                <c:pt idx="798">
                  <c:v>105696.76623347016</c:v>
                </c:pt>
                <c:pt idx="799">
                  <c:v>27002.564318795077</c:v>
                </c:pt>
                <c:pt idx="800">
                  <c:v>112377.06994218784</c:v>
                </c:pt>
                <c:pt idx="801">
                  <c:v>34188.326474070498</c:v>
                </c:pt>
                <c:pt idx="802">
                  <c:v>34188.326474070498</c:v>
                </c:pt>
                <c:pt idx="803">
                  <c:v>34188.326474070498</c:v>
                </c:pt>
                <c:pt idx="804">
                  <c:v>34188.326474070498</c:v>
                </c:pt>
                <c:pt idx="805">
                  <c:v>40948.599596770844</c:v>
                </c:pt>
                <c:pt idx="806">
                  <c:v>13906.333106628241</c:v>
                </c:pt>
                <c:pt idx="807">
                  <c:v>13906.333106628241</c:v>
                </c:pt>
                <c:pt idx="808">
                  <c:v>47459.870676892315</c:v>
                </c:pt>
                <c:pt idx="809">
                  <c:v>24167.892399918928</c:v>
                </c:pt>
                <c:pt idx="810">
                  <c:v>24167.892399918928</c:v>
                </c:pt>
                <c:pt idx="811">
                  <c:v>25177.177549553719</c:v>
                </c:pt>
                <c:pt idx="812">
                  <c:v>25177.177549553719</c:v>
                </c:pt>
                <c:pt idx="813">
                  <c:v>13556.899994180385</c:v>
                </c:pt>
                <c:pt idx="814">
                  <c:v>13556.899994180385</c:v>
                </c:pt>
                <c:pt idx="815">
                  <c:v>35364.918742195252</c:v>
                </c:pt>
                <c:pt idx="816">
                  <c:v>57625.857446841008</c:v>
                </c:pt>
                <c:pt idx="817">
                  <c:v>57625.857446841008</c:v>
                </c:pt>
                <c:pt idx="818">
                  <c:v>85774.420569201699</c:v>
                </c:pt>
                <c:pt idx="819">
                  <c:v>85774.420569201699</c:v>
                </c:pt>
                <c:pt idx="820">
                  <c:v>35364.918742195252</c:v>
                </c:pt>
                <c:pt idx="821">
                  <c:v>9354.5831044734605</c:v>
                </c:pt>
                <c:pt idx="822">
                  <c:v>15629.887869027469</c:v>
                </c:pt>
                <c:pt idx="823">
                  <c:v>25163.550167798785</c:v>
                </c:pt>
                <c:pt idx="824">
                  <c:v>47760.101621577232</c:v>
                </c:pt>
                <c:pt idx="825">
                  <c:v>1157.643256144883</c:v>
                </c:pt>
                <c:pt idx="826">
                  <c:v>34442.101948891126</c:v>
                </c:pt>
                <c:pt idx="827">
                  <c:v>511.33923270225387</c:v>
                </c:pt>
                <c:pt idx="828">
                  <c:v>511.33923270225387</c:v>
                </c:pt>
              </c:numCache>
            </c:numRef>
          </c:xVal>
          <c:yVal>
            <c:numRef>
              <c:f>'Static Grid Model RTE lines'!$X$4:$X$832</c:f>
              <c:numCache>
                <c:formatCode>0</c:formatCode>
                <c:ptCount val="829"/>
                <c:pt idx="0">
                  <c:v>50471</c:v>
                </c:pt>
                <c:pt idx="1">
                  <c:v>4511</c:v>
                </c:pt>
                <c:pt idx="2">
                  <c:v>4473</c:v>
                </c:pt>
                <c:pt idx="3">
                  <c:v>3790</c:v>
                </c:pt>
                <c:pt idx="4">
                  <c:v>24490</c:v>
                </c:pt>
                <c:pt idx="5">
                  <c:v>85139</c:v>
                </c:pt>
                <c:pt idx="6">
                  <c:v>92576</c:v>
                </c:pt>
                <c:pt idx="7">
                  <c:v>34371</c:v>
                </c:pt>
                <c:pt idx="8">
                  <c:v>68298</c:v>
                </c:pt>
                <c:pt idx="9">
                  <c:v>66225</c:v>
                </c:pt>
                <c:pt idx="10">
                  <c:v>46667</c:v>
                </c:pt>
                <c:pt idx="11">
                  <c:v>33600</c:v>
                </c:pt>
                <c:pt idx="12">
                  <c:v>58068</c:v>
                </c:pt>
                <c:pt idx="13">
                  <c:v>68823</c:v>
                </c:pt>
                <c:pt idx="14">
                  <c:v>65313</c:v>
                </c:pt>
                <c:pt idx="15">
                  <c:v>77078</c:v>
                </c:pt>
                <c:pt idx="16">
                  <c:v>5500</c:v>
                </c:pt>
                <c:pt idx="17">
                  <c:v>66141</c:v>
                </c:pt>
                <c:pt idx="18">
                  <c:v>41254</c:v>
                </c:pt>
                <c:pt idx="19">
                  <c:v>50746</c:v>
                </c:pt>
                <c:pt idx="20">
                  <c:v>6195</c:v>
                </c:pt>
                <c:pt idx="21">
                  <c:v>39423</c:v>
                </c:pt>
                <c:pt idx="22">
                  <c:v>14103</c:v>
                </c:pt>
                <c:pt idx="23">
                  <c:v>94599</c:v>
                </c:pt>
                <c:pt idx="24">
                  <c:v>53196</c:v>
                </c:pt>
                <c:pt idx="25">
                  <c:v>86680</c:v>
                </c:pt>
                <c:pt idx="26">
                  <c:v>3770</c:v>
                </c:pt>
                <c:pt idx="27">
                  <c:v>48124</c:v>
                </c:pt>
                <c:pt idx="28">
                  <c:v>79654</c:v>
                </c:pt>
                <c:pt idx="29">
                  <c:v>42580</c:v>
                </c:pt>
                <c:pt idx="30">
                  <c:v>67287</c:v>
                </c:pt>
                <c:pt idx="31">
                  <c:v>74374</c:v>
                </c:pt>
                <c:pt idx="32">
                  <c:v>61995</c:v>
                </c:pt>
                <c:pt idx="33">
                  <c:v>11365</c:v>
                </c:pt>
                <c:pt idx="34">
                  <c:v>14580</c:v>
                </c:pt>
                <c:pt idx="35">
                  <c:v>500</c:v>
                </c:pt>
                <c:pt idx="36">
                  <c:v>465</c:v>
                </c:pt>
                <c:pt idx="37">
                  <c:v>20269</c:v>
                </c:pt>
                <c:pt idx="38">
                  <c:v>7921</c:v>
                </c:pt>
                <c:pt idx="39">
                  <c:v>20202</c:v>
                </c:pt>
                <c:pt idx="40">
                  <c:v>19154</c:v>
                </c:pt>
                <c:pt idx="41">
                  <c:v>20498</c:v>
                </c:pt>
                <c:pt idx="42">
                  <c:v>47048</c:v>
                </c:pt>
                <c:pt idx="43">
                  <c:v>79482</c:v>
                </c:pt>
                <c:pt idx="44">
                  <c:v>26831</c:v>
                </c:pt>
                <c:pt idx="45">
                  <c:v>18556</c:v>
                </c:pt>
                <c:pt idx="46">
                  <c:v>6406</c:v>
                </c:pt>
                <c:pt idx="47">
                  <c:v>22686</c:v>
                </c:pt>
                <c:pt idx="48">
                  <c:v>43020</c:v>
                </c:pt>
                <c:pt idx="49">
                  <c:v>36369</c:v>
                </c:pt>
                <c:pt idx="50">
                  <c:v>51013</c:v>
                </c:pt>
                <c:pt idx="51">
                  <c:v>6148</c:v>
                </c:pt>
                <c:pt idx="52">
                  <c:v>6134</c:v>
                </c:pt>
                <c:pt idx="53">
                  <c:v>28561</c:v>
                </c:pt>
                <c:pt idx="54">
                  <c:v>86837</c:v>
                </c:pt>
                <c:pt idx="55">
                  <c:v>77914</c:v>
                </c:pt>
                <c:pt idx="56">
                  <c:v>35004</c:v>
                </c:pt>
                <c:pt idx="57">
                  <c:v>57880</c:v>
                </c:pt>
                <c:pt idx="58">
                  <c:v>13944</c:v>
                </c:pt>
                <c:pt idx="59">
                  <c:v>45790</c:v>
                </c:pt>
                <c:pt idx="60">
                  <c:v>17280</c:v>
                </c:pt>
                <c:pt idx="61">
                  <c:v>5279</c:v>
                </c:pt>
                <c:pt idx="62">
                  <c:v>43669</c:v>
                </c:pt>
                <c:pt idx="63">
                  <c:v>24925</c:v>
                </c:pt>
                <c:pt idx="64">
                  <c:v>40633</c:v>
                </c:pt>
                <c:pt idx="65">
                  <c:v>27527</c:v>
                </c:pt>
                <c:pt idx="66">
                  <c:v>84292</c:v>
                </c:pt>
                <c:pt idx="67">
                  <c:v>18962</c:v>
                </c:pt>
                <c:pt idx="68">
                  <c:v>12168</c:v>
                </c:pt>
                <c:pt idx="69">
                  <c:v>9410</c:v>
                </c:pt>
                <c:pt idx="70">
                  <c:v>20765</c:v>
                </c:pt>
                <c:pt idx="71">
                  <c:v>52934</c:v>
                </c:pt>
                <c:pt idx="72">
                  <c:v>52770</c:v>
                </c:pt>
                <c:pt idx="73">
                  <c:v>105922</c:v>
                </c:pt>
                <c:pt idx="74">
                  <c:v>67808</c:v>
                </c:pt>
                <c:pt idx="75">
                  <c:v>27058</c:v>
                </c:pt>
                <c:pt idx="76">
                  <c:v>27156</c:v>
                </c:pt>
                <c:pt idx="77">
                  <c:v>16018</c:v>
                </c:pt>
                <c:pt idx="78">
                  <c:v>42135</c:v>
                </c:pt>
                <c:pt idx="79">
                  <c:v>39113</c:v>
                </c:pt>
                <c:pt idx="80">
                  <c:v>31568</c:v>
                </c:pt>
                <c:pt idx="81">
                  <c:v>63891</c:v>
                </c:pt>
                <c:pt idx="82">
                  <c:v>22412</c:v>
                </c:pt>
                <c:pt idx="83">
                  <c:v>59040</c:v>
                </c:pt>
                <c:pt idx="84">
                  <c:v>41042</c:v>
                </c:pt>
                <c:pt idx="85">
                  <c:v>26303</c:v>
                </c:pt>
                <c:pt idx="86">
                  <c:v>4998</c:v>
                </c:pt>
                <c:pt idx="87">
                  <c:v>19922</c:v>
                </c:pt>
                <c:pt idx="88">
                  <c:v>81267</c:v>
                </c:pt>
                <c:pt idx="89">
                  <c:v>77606</c:v>
                </c:pt>
                <c:pt idx="90">
                  <c:v>71580</c:v>
                </c:pt>
                <c:pt idx="91">
                  <c:v>81146</c:v>
                </c:pt>
                <c:pt idx="92">
                  <c:v>31532</c:v>
                </c:pt>
                <c:pt idx="93">
                  <c:v>5295</c:v>
                </c:pt>
                <c:pt idx="94">
                  <c:v>7967</c:v>
                </c:pt>
                <c:pt idx="95">
                  <c:v>7966</c:v>
                </c:pt>
                <c:pt idx="96">
                  <c:v>46373</c:v>
                </c:pt>
                <c:pt idx="97">
                  <c:v>34932</c:v>
                </c:pt>
                <c:pt idx="98">
                  <c:v>14685</c:v>
                </c:pt>
                <c:pt idx="99">
                  <c:v>27117</c:v>
                </c:pt>
                <c:pt idx="100">
                  <c:v>36870</c:v>
                </c:pt>
                <c:pt idx="101">
                  <c:v>61860</c:v>
                </c:pt>
                <c:pt idx="102">
                  <c:v>45976</c:v>
                </c:pt>
                <c:pt idx="103">
                  <c:v>90158</c:v>
                </c:pt>
                <c:pt idx="104">
                  <c:v>4700</c:v>
                </c:pt>
                <c:pt idx="105">
                  <c:v>11145</c:v>
                </c:pt>
                <c:pt idx="106">
                  <c:v>54500</c:v>
                </c:pt>
                <c:pt idx="107">
                  <c:v>23641</c:v>
                </c:pt>
                <c:pt idx="108">
                  <c:v>9894</c:v>
                </c:pt>
                <c:pt idx="109">
                  <c:v>13884</c:v>
                </c:pt>
                <c:pt idx="110">
                  <c:v>6253</c:v>
                </c:pt>
                <c:pt idx="111">
                  <c:v>35863</c:v>
                </c:pt>
                <c:pt idx="112">
                  <c:v>42091</c:v>
                </c:pt>
                <c:pt idx="113">
                  <c:v>53523</c:v>
                </c:pt>
                <c:pt idx="114">
                  <c:v>59458</c:v>
                </c:pt>
                <c:pt idx="115">
                  <c:v>14022</c:v>
                </c:pt>
                <c:pt idx="116">
                  <c:v>68301</c:v>
                </c:pt>
                <c:pt idx="117">
                  <c:v>19391</c:v>
                </c:pt>
                <c:pt idx="118">
                  <c:v>33476</c:v>
                </c:pt>
                <c:pt idx="119">
                  <c:v>37473</c:v>
                </c:pt>
                <c:pt idx="120">
                  <c:v>11895</c:v>
                </c:pt>
                <c:pt idx="121">
                  <c:v>15830</c:v>
                </c:pt>
                <c:pt idx="122">
                  <c:v>21472</c:v>
                </c:pt>
                <c:pt idx="123">
                  <c:v>35577</c:v>
                </c:pt>
                <c:pt idx="124">
                  <c:v>25271</c:v>
                </c:pt>
                <c:pt idx="125">
                  <c:v>35567</c:v>
                </c:pt>
                <c:pt idx="126">
                  <c:v>97448</c:v>
                </c:pt>
                <c:pt idx="127">
                  <c:v>51911</c:v>
                </c:pt>
                <c:pt idx="128">
                  <c:v>13165</c:v>
                </c:pt>
                <c:pt idx="129">
                  <c:v>4933</c:v>
                </c:pt>
                <c:pt idx="130">
                  <c:v>82181</c:v>
                </c:pt>
                <c:pt idx="131">
                  <c:v>98635</c:v>
                </c:pt>
                <c:pt idx="132">
                  <c:v>10429</c:v>
                </c:pt>
                <c:pt idx="133">
                  <c:v>15767</c:v>
                </c:pt>
                <c:pt idx="134">
                  <c:v>62874</c:v>
                </c:pt>
                <c:pt idx="135">
                  <c:v>6719</c:v>
                </c:pt>
                <c:pt idx="136">
                  <c:v>11001</c:v>
                </c:pt>
                <c:pt idx="137">
                  <c:v>48515</c:v>
                </c:pt>
                <c:pt idx="138">
                  <c:v>54086</c:v>
                </c:pt>
                <c:pt idx="139">
                  <c:v>30788</c:v>
                </c:pt>
                <c:pt idx="140">
                  <c:v>41848</c:v>
                </c:pt>
                <c:pt idx="141">
                  <c:v>26893</c:v>
                </c:pt>
                <c:pt idx="142">
                  <c:v>49270</c:v>
                </c:pt>
                <c:pt idx="143">
                  <c:v>74277</c:v>
                </c:pt>
                <c:pt idx="144">
                  <c:v>11937</c:v>
                </c:pt>
                <c:pt idx="145">
                  <c:v>29255</c:v>
                </c:pt>
                <c:pt idx="146">
                  <c:v>45817</c:v>
                </c:pt>
                <c:pt idx="147">
                  <c:v>13832</c:v>
                </c:pt>
                <c:pt idx="148">
                  <c:v>11881</c:v>
                </c:pt>
                <c:pt idx="149">
                  <c:v>38458</c:v>
                </c:pt>
                <c:pt idx="150">
                  <c:v>70250</c:v>
                </c:pt>
                <c:pt idx="151">
                  <c:v>35568</c:v>
                </c:pt>
                <c:pt idx="152">
                  <c:v>17682</c:v>
                </c:pt>
                <c:pt idx="153">
                  <c:v>29900</c:v>
                </c:pt>
                <c:pt idx="154">
                  <c:v>24838</c:v>
                </c:pt>
                <c:pt idx="155">
                  <c:v>47388</c:v>
                </c:pt>
                <c:pt idx="156">
                  <c:v>38688</c:v>
                </c:pt>
                <c:pt idx="157">
                  <c:v>52463</c:v>
                </c:pt>
                <c:pt idx="158">
                  <c:v>14426</c:v>
                </c:pt>
                <c:pt idx="159">
                  <c:v>17986</c:v>
                </c:pt>
                <c:pt idx="160">
                  <c:v>24939</c:v>
                </c:pt>
                <c:pt idx="161">
                  <c:v>25755</c:v>
                </c:pt>
                <c:pt idx="162">
                  <c:v>54760</c:v>
                </c:pt>
                <c:pt idx="163">
                  <c:v>37092</c:v>
                </c:pt>
                <c:pt idx="164">
                  <c:v>46358</c:v>
                </c:pt>
                <c:pt idx="165">
                  <c:v>43009</c:v>
                </c:pt>
                <c:pt idx="166">
                  <c:v>15031</c:v>
                </c:pt>
                <c:pt idx="167">
                  <c:v>12095</c:v>
                </c:pt>
                <c:pt idx="168">
                  <c:v>54965</c:v>
                </c:pt>
                <c:pt idx="169">
                  <c:v>43937</c:v>
                </c:pt>
                <c:pt idx="170">
                  <c:v>24939</c:v>
                </c:pt>
                <c:pt idx="171">
                  <c:v>12188</c:v>
                </c:pt>
                <c:pt idx="172">
                  <c:v>45834</c:v>
                </c:pt>
                <c:pt idx="173">
                  <c:v>19640</c:v>
                </c:pt>
                <c:pt idx="174">
                  <c:v>96865</c:v>
                </c:pt>
                <c:pt idx="175">
                  <c:v>9478</c:v>
                </c:pt>
                <c:pt idx="176">
                  <c:v>10423</c:v>
                </c:pt>
                <c:pt idx="177">
                  <c:v>9163</c:v>
                </c:pt>
                <c:pt idx="178">
                  <c:v>3807</c:v>
                </c:pt>
                <c:pt idx="179">
                  <c:v>74096</c:v>
                </c:pt>
                <c:pt idx="180">
                  <c:v>83146</c:v>
                </c:pt>
                <c:pt idx="181">
                  <c:v>12123</c:v>
                </c:pt>
                <c:pt idx="182">
                  <c:v>66436</c:v>
                </c:pt>
                <c:pt idx="183">
                  <c:v>69653</c:v>
                </c:pt>
                <c:pt idx="184">
                  <c:v>71153</c:v>
                </c:pt>
                <c:pt idx="185">
                  <c:v>24271</c:v>
                </c:pt>
                <c:pt idx="186">
                  <c:v>30704</c:v>
                </c:pt>
                <c:pt idx="187">
                  <c:v>16576</c:v>
                </c:pt>
                <c:pt idx="188">
                  <c:v>39187</c:v>
                </c:pt>
                <c:pt idx="189">
                  <c:v>29278</c:v>
                </c:pt>
                <c:pt idx="190">
                  <c:v>44328</c:v>
                </c:pt>
                <c:pt idx="191">
                  <c:v>62460</c:v>
                </c:pt>
                <c:pt idx="192">
                  <c:v>43710</c:v>
                </c:pt>
                <c:pt idx="193">
                  <c:v>41628</c:v>
                </c:pt>
                <c:pt idx="194">
                  <c:v>19037</c:v>
                </c:pt>
                <c:pt idx="195">
                  <c:v>30500</c:v>
                </c:pt>
                <c:pt idx="196">
                  <c:v>29849</c:v>
                </c:pt>
                <c:pt idx="197">
                  <c:v>18385</c:v>
                </c:pt>
                <c:pt idx="198">
                  <c:v>23715</c:v>
                </c:pt>
                <c:pt idx="199">
                  <c:v>22765</c:v>
                </c:pt>
                <c:pt idx="200">
                  <c:v>24575</c:v>
                </c:pt>
                <c:pt idx="201">
                  <c:v>14135</c:v>
                </c:pt>
                <c:pt idx="202">
                  <c:v>36790</c:v>
                </c:pt>
                <c:pt idx="203">
                  <c:v>86496</c:v>
                </c:pt>
                <c:pt idx="204">
                  <c:v>33800</c:v>
                </c:pt>
                <c:pt idx="205">
                  <c:v>39710</c:v>
                </c:pt>
                <c:pt idx="206">
                  <c:v>18460</c:v>
                </c:pt>
                <c:pt idx="207">
                  <c:v>22900</c:v>
                </c:pt>
                <c:pt idx="208">
                  <c:v>22900</c:v>
                </c:pt>
                <c:pt idx="209">
                  <c:v>2045</c:v>
                </c:pt>
                <c:pt idx="210">
                  <c:v>42068</c:v>
                </c:pt>
                <c:pt idx="211">
                  <c:v>40005</c:v>
                </c:pt>
                <c:pt idx="212">
                  <c:v>51558</c:v>
                </c:pt>
                <c:pt idx="213">
                  <c:v>11660</c:v>
                </c:pt>
                <c:pt idx="214">
                  <c:v>12613</c:v>
                </c:pt>
                <c:pt idx="215">
                  <c:v>12768</c:v>
                </c:pt>
                <c:pt idx="216">
                  <c:v>19100</c:v>
                </c:pt>
                <c:pt idx="217">
                  <c:v>28383</c:v>
                </c:pt>
                <c:pt idx="218">
                  <c:v>30000</c:v>
                </c:pt>
                <c:pt idx="219">
                  <c:v>30035</c:v>
                </c:pt>
                <c:pt idx="220">
                  <c:v>21904</c:v>
                </c:pt>
                <c:pt idx="221">
                  <c:v>27258</c:v>
                </c:pt>
                <c:pt idx="222">
                  <c:v>42224</c:v>
                </c:pt>
                <c:pt idx="223">
                  <c:v>30947</c:v>
                </c:pt>
                <c:pt idx="224">
                  <c:v>36312</c:v>
                </c:pt>
                <c:pt idx="225">
                  <c:v>7205</c:v>
                </c:pt>
                <c:pt idx="226">
                  <c:v>7205</c:v>
                </c:pt>
                <c:pt idx="227">
                  <c:v>24656</c:v>
                </c:pt>
                <c:pt idx="228">
                  <c:v>40129</c:v>
                </c:pt>
                <c:pt idx="229">
                  <c:v>18949</c:v>
                </c:pt>
                <c:pt idx="230">
                  <c:v>35410</c:v>
                </c:pt>
                <c:pt idx="231">
                  <c:v>35257</c:v>
                </c:pt>
                <c:pt idx="232">
                  <c:v>18381</c:v>
                </c:pt>
                <c:pt idx="233">
                  <c:v>26338</c:v>
                </c:pt>
                <c:pt idx="234">
                  <c:v>26253</c:v>
                </c:pt>
                <c:pt idx="235">
                  <c:v>6135</c:v>
                </c:pt>
                <c:pt idx="236">
                  <c:v>17062</c:v>
                </c:pt>
                <c:pt idx="237">
                  <c:v>20002</c:v>
                </c:pt>
                <c:pt idx="238">
                  <c:v>38875</c:v>
                </c:pt>
                <c:pt idx="239">
                  <c:v>73228</c:v>
                </c:pt>
                <c:pt idx="240">
                  <c:v>53496</c:v>
                </c:pt>
                <c:pt idx="241">
                  <c:v>41489</c:v>
                </c:pt>
                <c:pt idx="242">
                  <c:v>19408</c:v>
                </c:pt>
                <c:pt idx="243">
                  <c:v>21161</c:v>
                </c:pt>
                <c:pt idx="244">
                  <c:v>19948</c:v>
                </c:pt>
                <c:pt idx="245">
                  <c:v>84751</c:v>
                </c:pt>
                <c:pt idx="246">
                  <c:v>30108</c:v>
                </c:pt>
                <c:pt idx="247">
                  <c:v>39040</c:v>
                </c:pt>
                <c:pt idx="248">
                  <c:v>8375</c:v>
                </c:pt>
                <c:pt idx="249">
                  <c:v>14028</c:v>
                </c:pt>
                <c:pt idx="250">
                  <c:v>21057</c:v>
                </c:pt>
                <c:pt idx="251">
                  <c:v>20131</c:v>
                </c:pt>
                <c:pt idx="252">
                  <c:v>6946</c:v>
                </c:pt>
                <c:pt idx="253">
                  <c:v>7034</c:v>
                </c:pt>
                <c:pt idx="254">
                  <c:v>558</c:v>
                </c:pt>
                <c:pt idx="255">
                  <c:v>9344</c:v>
                </c:pt>
                <c:pt idx="256">
                  <c:v>66725</c:v>
                </c:pt>
                <c:pt idx="257">
                  <c:v>49985</c:v>
                </c:pt>
                <c:pt idx="258">
                  <c:v>76254</c:v>
                </c:pt>
                <c:pt idx="259">
                  <c:v>25455</c:v>
                </c:pt>
                <c:pt idx="260">
                  <c:v>23105</c:v>
                </c:pt>
                <c:pt idx="261">
                  <c:v>57047</c:v>
                </c:pt>
                <c:pt idx="262">
                  <c:v>19966</c:v>
                </c:pt>
                <c:pt idx="263">
                  <c:v>66007</c:v>
                </c:pt>
                <c:pt idx="264">
                  <c:v>20002</c:v>
                </c:pt>
                <c:pt idx="265">
                  <c:v>27066</c:v>
                </c:pt>
                <c:pt idx="266">
                  <c:v>24720</c:v>
                </c:pt>
                <c:pt idx="267">
                  <c:v>19369</c:v>
                </c:pt>
                <c:pt idx="268">
                  <c:v>6997</c:v>
                </c:pt>
                <c:pt idx="269">
                  <c:v>52792</c:v>
                </c:pt>
                <c:pt idx="270">
                  <c:v>34160</c:v>
                </c:pt>
                <c:pt idx="271">
                  <c:v>22465</c:v>
                </c:pt>
                <c:pt idx="272">
                  <c:v>31540</c:v>
                </c:pt>
                <c:pt idx="273">
                  <c:v>21233</c:v>
                </c:pt>
                <c:pt idx="274">
                  <c:v>18083</c:v>
                </c:pt>
                <c:pt idx="275">
                  <c:v>38208</c:v>
                </c:pt>
                <c:pt idx="276">
                  <c:v>19226</c:v>
                </c:pt>
                <c:pt idx="277">
                  <c:v>29715</c:v>
                </c:pt>
                <c:pt idx="278">
                  <c:v>24415</c:v>
                </c:pt>
                <c:pt idx="279">
                  <c:v>5478</c:v>
                </c:pt>
                <c:pt idx="280">
                  <c:v>54801</c:v>
                </c:pt>
                <c:pt idx="281">
                  <c:v>21293</c:v>
                </c:pt>
                <c:pt idx="282">
                  <c:v>24262</c:v>
                </c:pt>
                <c:pt idx="283">
                  <c:v>36716</c:v>
                </c:pt>
                <c:pt idx="284">
                  <c:v>41564</c:v>
                </c:pt>
                <c:pt idx="285">
                  <c:v>62843</c:v>
                </c:pt>
                <c:pt idx="286">
                  <c:v>6968</c:v>
                </c:pt>
                <c:pt idx="287">
                  <c:v>89929</c:v>
                </c:pt>
                <c:pt idx="288">
                  <c:v>67333</c:v>
                </c:pt>
                <c:pt idx="289">
                  <c:v>36996</c:v>
                </c:pt>
                <c:pt idx="290">
                  <c:v>36992</c:v>
                </c:pt>
                <c:pt idx="291">
                  <c:v>8384</c:v>
                </c:pt>
                <c:pt idx="292">
                  <c:v>22797</c:v>
                </c:pt>
                <c:pt idx="293">
                  <c:v>9854</c:v>
                </c:pt>
                <c:pt idx="294">
                  <c:v>12938</c:v>
                </c:pt>
                <c:pt idx="295">
                  <c:v>5897</c:v>
                </c:pt>
                <c:pt idx="296">
                  <c:v>17235</c:v>
                </c:pt>
                <c:pt idx="297">
                  <c:v>6105</c:v>
                </c:pt>
                <c:pt idx="298">
                  <c:v>24738</c:v>
                </c:pt>
                <c:pt idx="299">
                  <c:v>44098</c:v>
                </c:pt>
                <c:pt idx="300">
                  <c:v>88449</c:v>
                </c:pt>
                <c:pt idx="301">
                  <c:v>46486</c:v>
                </c:pt>
                <c:pt idx="302">
                  <c:v>46832</c:v>
                </c:pt>
                <c:pt idx="303">
                  <c:v>25350</c:v>
                </c:pt>
                <c:pt idx="304">
                  <c:v>21840</c:v>
                </c:pt>
                <c:pt idx="305">
                  <c:v>77402</c:v>
                </c:pt>
                <c:pt idx="306">
                  <c:v>18456</c:v>
                </c:pt>
                <c:pt idx="307">
                  <c:v>25402</c:v>
                </c:pt>
                <c:pt idx="308">
                  <c:v>12987</c:v>
                </c:pt>
                <c:pt idx="309">
                  <c:v>38676</c:v>
                </c:pt>
                <c:pt idx="310">
                  <c:v>16595</c:v>
                </c:pt>
                <c:pt idx="311">
                  <c:v>16604</c:v>
                </c:pt>
                <c:pt idx="312">
                  <c:v>17835</c:v>
                </c:pt>
                <c:pt idx="313">
                  <c:v>17816</c:v>
                </c:pt>
                <c:pt idx="314">
                  <c:v>36192</c:v>
                </c:pt>
                <c:pt idx="315">
                  <c:v>20903</c:v>
                </c:pt>
                <c:pt idx="316">
                  <c:v>35413</c:v>
                </c:pt>
                <c:pt idx="317">
                  <c:v>10767</c:v>
                </c:pt>
                <c:pt idx="318">
                  <c:v>8569</c:v>
                </c:pt>
                <c:pt idx="319">
                  <c:v>11751</c:v>
                </c:pt>
                <c:pt idx="320">
                  <c:v>11752</c:v>
                </c:pt>
                <c:pt idx="321">
                  <c:v>55118</c:v>
                </c:pt>
                <c:pt idx="322">
                  <c:v>59413</c:v>
                </c:pt>
                <c:pt idx="323">
                  <c:v>59375</c:v>
                </c:pt>
                <c:pt idx="324">
                  <c:v>15768</c:v>
                </c:pt>
                <c:pt idx="325">
                  <c:v>5558</c:v>
                </c:pt>
                <c:pt idx="326">
                  <c:v>10255</c:v>
                </c:pt>
                <c:pt idx="327">
                  <c:v>5747</c:v>
                </c:pt>
                <c:pt idx="328">
                  <c:v>5787</c:v>
                </c:pt>
                <c:pt idx="329">
                  <c:v>23308</c:v>
                </c:pt>
                <c:pt idx="330">
                  <c:v>19879</c:v>
                </c:pt>
                <c:pt idx="331">
                  <c:v>15924</c:v>
                </c:pt>
                <c:pt idx="332">
                  <c:v>9493</c:v>
                </c:pt>
                <c:pt idx="333">
                  <c:v>21709</c:v>
                </c:pt>
                <c:pt idx="334">
                  <c:v>26103</c:v>
                </c:pt>
                <c:pt idx="335">
                  <c:v>56304</c:v>
                </c:pt>
                <c:pt idx="336">
                  <c:v>12751</c:v>
                </c:pt>
                <c:pt idx="337">
                  <c:v>3831</c:v>
                </c:pt>
                <c:pt idx="338">
                  <c:v>51302</c:v>
                </c:pt>
                <c:pt idx="339">
                  <c:v>27764</c:v>
                </c:pt>
                <c:pt idx="340">
                  <c:v>24233</c:v>
                </c:pt>
                <c:pt idx="341">
                  <c:v>6970</c:v>
                </c:pt>
                <c:pt idx="342">
                  <c:v>17195</c:v>
                </c:pt>
                <c:pt idx="343">
                  <c:v>17853</c:v>
                </c:pt>
                <c:pt idx="344">
                  <c:v>5560</c:v>
                </c:pt>
                <c:pt idx="345">
                  <c:v>5733</c:v>
                </c:pt>
                <c:pt idx="346">
                  <c:v>82950</c:v>
                </c:pt>
                <c:pt idx="347">
                  <c:v>11971</c:v>
                </c:pt>
                <c:pt idx="348">
                  <c:v>13853</c:v>
                </c:pt>
                <c:pt idx="349">
                  <c:v>11928</c:v>
                </c:pt>
                <c:pt idx="350">
                  <c:v>13937</c:v>
                </c:pt>
                <c:pt idx="351">
                  <c:v>13200</c:v>
                </c:pt>
                <c:pt idx="352">
                  <c:v>42400</c:v>
                </c:pt>
                <c:pt idx="353">
                  <c:v>23562</c:v>
                </c:pt>
                <c:pt idx="354">
                  <c:v>22800</c:v>
                </c:pt>
                <c:pt idx="355">
                  <c:v>22800</c:v>
                </c:pt>
                <c:pt idx="356">
                  <c:v>28904</c:v>
                </c:pt>
                <c:pt idx="357">
                  <c:v>15600</c:v>
                </c:pt>
                <c:pt idx="358">
                  <c:v>41590</c:v>
                </c:pt>
                <c:pt idx="359">
                  <c:v>34309</c:v>
                </c:pt>
                <c:pt idx="360">
                  <c:v>34309</c:v>
                </c:pt>
                <c:pt idx="361">
                  <c:v>30192</c:v>
                </c:pt>
                <c:pt idx="362">
                  <c:v>6966</c:v>
                </c:pt>
                <c:pt idx="363">
                  <c:v>7112</c:v>
                </c:pt>
                <c:pt idx="364">
                  <c:v>14043</c:v>
                </c:pt>
                <c:pt idx="365">
                  <c:v>24566</c:v>
                </c:pt>
                <c:pt idx="366">
                  <c:v>47620</c:v>
                </c:pt>
                <c:pt idx="367">
                  <c:v>34526</c:v>
                </c:pt>
                <c:pt idx="368">
                  <c:v>28559</c:v>
                </c:pt>
                <c:pt idx="369">
                  <c:v>19700</c:v>
                </c:pt>
                <c:pt idx="370">
                  <c:v>43185</c:v>
                </c:pt>
                <c:pt idx="371">
                  <c:v>15743</c:v>
                </c:pt>
                <c:pt idx="372">
                  <c:v>15741</c:v>
                </c:pt>
                <c:pt idx="373">
                  <c:v>95931</c:v>
                </c:pt>
                <c:pt idx="374">
                  <c:v>27394</c:v>
                </c:pt>
                <c:pt idx="375">
                  <c:v>27386</c:v>
                </c:pt>
                <c:pt idx="376">
                  <c:v>17610</c:v>
                </c:pt>
                <c:pt idx="377">
                  <c:v>26831</c:v>
                </c:pt>
                <c:pt idx="378">
                  <c:v>8400</c:v>
                </c:pt>
                <c:pt idx="379">
                  <c:v>26624</c:v>
                </c:pt>
                <c:pt idx="380">
                  <c:v>78477</c:v>
                </c:pt>
                <c:pt idx="381">
                  <c:v>29578</c:v>
                </c:pt>
                <c:pt idx="382">
                  <c:v>24588</c:v>
                </c:pt>
                <c:pt idx="383">
                  <c:v>29393</c:v>
                </c:pt>
                <c:pt idx="384">
                  <c:v>11225</c:v>
                </c:pt>
                <c:pt idx="385">
                  <c:v>23325</c:v>
                </c:pt>
                <c:pt idx="386">
                  <c:v>49025</c:v>
                </c:pt>
                <c:pt idx="387">
                  <c:v>44900</c:v>
                </c:pt>
                <c:pt idx="388">
                  <c:v>13940</c:v>
                </c:pt>
                <c:pt idx="389">
                  <c:v>23150</c:v>
                </c:pt>
                <c:pt idx="390">
                  <c:v>7202</c:v>
                </c:pt>
                <c:pt idx="391">
                  <c:v>37272</c:v>
                </c:pt>
                <c:pt idx="392">
                  <c:v>6800</c:v>
                </c:pt>
                <c:pt idx="393">
                  <c:v>92259</c:v>
                </c:pt>
                <c:pt idx="394">
                  <c:v>65449</c:v>
                </c:pt>
                <c:pt idx="395">
                  <c:v>10654</c:v>
                </c:pt>
                <c:pt idx="396">
                  <c:v>35406</c:v>
                </c:pt>
                <c:pt idx="397">
                  <c:v>14948</c:v>
                </c:pt>
                <c:pt idx="398">
                  <c:v>38162</c:v>
                </c:pt>
                <c:pt idx="399">
                  <c:v>27540</c:v>
                </c:pt>
                <c:pt idx="400">
                  <c:v>21661</c:v>
                </c:pt>
                <c:pt idx="401">
                  <c:v>48359</c:v>
                </c:pt>
                <c:pt idx="402">
                  <c:v>13295</c:v>
                </c:pt>
                <c:pt idx="403">
                  <c:v>34074</c:v>
                </c:pt>
                <c:pt idx="404">
                  <c:v>25565</c:v>
                </c:pt>
                <c:pt idx="405">
                  <c:v>25831</c:v>
                </c:pt>
                <c:pt idx="406">
                  <c:v>20170</c:v>
                </c:pt>
                <c:pt idx="407">
                  <c:v>9206</c:v>
                </c:pt>
                <c:pt idx="408">
                  <c:v>9219</c:v>
                </c:pt>
                <c:pt idx="409">
                  <c:v>30447</c:v>
                </c:pt>
                <c:pt idx="410">
                  <c:v>12619</c:v>
                </c:pt>
                <c:pt idx="411">
                  <c:v>13646</c:v>
                </c:pt>
                <c:pt idx="412">
                  <c:v>13741</c:v>
                </c:pt>
                <c:pt idx="413">
                  <c:v>27115</c:v>
                </c:pt>
                <c:pt idx="414">
                  <c:v>28492</c:v>
                </c:pt>
                <c:pt idx="415">
                  <c:v>28277</c:v>
                </c:pt>
                <c:pt idx="416">
                  <c:v>4670</c:v>
                </c:pt>
                <c:pt idx="417">
                  <c:v>17550</c:v>
                </c:pt>
                <c:pt idx="418">
                  <c:v>17550</c:v>
                </c:pt>
                <c:pt idx="419">
                  <c:v>16240</c:v>
                </c:pt>
                <c:pt idx="420">
                  <c:v>26238</c:v>
                </c:pt>
                <c:pt idx="421">
                  <c:v>39310</c:v>
                </c:pt>
                <c:pt idx="422">
                  <c:v>18326</c:v>
                </c:pt>
                <c:pt idx="423">
                  <c:v>32175</c:v>
                </c:pt>
                <c:pt idx="424">
                  <c:v>43188</c:v>
                </c:pt>
                <c:pt idx="425">
                  <c:v>11268</c:v>
                </c:pt>
                <c:pt idx="426">
                  <c:v>16987</c:v>
                </c:pt>
                <c:pt idx="427">
                  <c:v>18078</c:v>
                </c:pt>
                <c:pt idx="428">
                  <c:v>23535</c:v>
                </c:pt>
                <c:pt idx="429">
                  <c:v>15219</c:v>
                </c:pt>
                <c:pt idx="430">
                  <c:v>26236</c:v>
                </c:pt>
                <c:pt idx="431">
                  <c:v>27611</c:v>
                </c:pt>
                <c:pt idx="432">
                  <c:v>27592</c:v>
                </c:pt>
                <c:pt idx="433">
                  <c:v>10858</c:v>
                </c:pt>
                <c:pt idx="434">
                  <c:v>20543</c:v>
                </c:pt>
                <c:pt idx="435">
                  <c:v>25862</c:v>
                </c:pt>
                <c:pt idx="436">
                  <c:v>13973</c:v>
                </c:pt>
                <c:pt idx="437">
                  <c:v>52773</c:v>
                </c:pt>
                <c:pt idx="438">
                  <c:v>45457</c:v>
                </c:pt>
                <c:pt idx="439">
                  <c:v>24854</c:v>
                </c:pt>
                <c:pt idx="440">
                  <c:v>3870</c:v>
                </c:pt>
                <c:pt idx="441">
                  <c:v>10819</c:v>
                </c:pt>
                <c:pt idx="442">
                  <c:v>10815</c:v>
                </c:pt>
                <c:pt idx="443">
                  <c:v>10612</c:v>
                </c:pt>
                <c:pt idx="444">
                  <c:v>5860</c:v>
                </c:pt>
                <c:pt idx="445">
                  <c:v>20281</c:v>
                </c:pt>
                <c:pt idx="446">
                  <c:v>13143</c:v>
                </c:pt>
                <c:pt idx="447">
                  <c:v>13766</c:v>
                </c:pt>
                <c:pt idx="448">
                  <c:v>35580</c:v>
                </c:pt>
                <c:pt idx="449">
                  <c:v>17020</c:v>
                </c:pt>
                <c:pt idx="450">
                  <c:v>24931</c:v>
                </c:pt>
                <c:pt idx="451">
                  <c:v>24908</c:v>
                </c:pt>
                <c:pt idx="452">
                  <c:v>24293</c:v>
                </c:pt>
                <c:pt idx="453">
                  <c:v>55078</c:v>
                </c:pt>
                <c:pt idx="454">
                  <c:v>8816</c:v>
                </c:pt>
                <c:pt idx="455">
                  <c:v>20339</c:v>
                </c:pt>
                <c:pt idx="456">
                  <c:v>28524</c:v>
                </c:pt>
                <c:pt idx="457">
                  <c:v>169194</c:v>
                </c:pt>
                <c:pt idx="458">
                  <c:v>5507</c:v>
                </c:pt>
                <c:pt idx="459">
                  <c:v>5605</c:v>
                </c:pt>
                <c:pt idx="460">
                  <c:v>69365</c:v>
                </c:pt>
                <c:pt idx="461">
                  <c:v>54903</c:v>
                </c:pt>
                <c:pt idx="462">
                  <c:v>7334</c:v>
                </c:pt>
                <c:pt idx="463">
                  <c:v>19522</c:v>
                </c:pt>
                <c:pt idx="464">
                  <c:v>52396</c:v>
                </c:pt>
                <c:pt idx="465">
                  <c:v>25072</c:v>
                </c:pt>
                <c:pt idx="466">
                  <c:v>21943</c:v>
                </c:pt>
                <c:pt idx="467">
                  <c:v>45808</c:v>
                </c:pt>
                <c:pt idx="468">
                  <c:v>45814</c:v>
                </c:pt>
                <c:pt idx="469">
                  <c:v>24461</c:v>
                </c:pt>
                <c:pt idx="470">
                  <c:v>130633</c:v>
                </c:pt>
                <c:pt idx="471">
                  <c:v>43118</c:v>
                </c:pt>
                <c:pt idx="472">
                  <c:v>10767</c:v>
                </c:pt>
                <c:pt idx="473">
                  <c:v>26683</c:v>
                </c:pt>
                <c:pt idx="474">
                  <c:v>43410</c:v>
                </c:pt>
                <c:pt idx="475">
                  <c:v>25917</c:v>
                </c:pt>
                <c:pt idx="476">
                  <c:v>39236</c:v>
                </c:pt>
                <c:pt idx="477">
                  <c:v>41056</c:v>
                </c:pt>
                <c:pt idx="478">
                  <c:v>64661</c:v>
                </c:pt>
                <c:pt idx="479">
                  <c:v>31072</c:v>
                </c:pt>
                <c:pt idx="480">
                  <c:v>44040</c:v>
                </c:pt>
                <c:pt idx="481">
                  <c:v>52330</c:v>
                </c:pt>
                <c:pt idx="482">
                  <c:v>14713</c:v>
                </c:pt>
                <c:pt idx="483">
                  <c:v>14651</c:v>
                </c:pt>
                <c:pt idx="484">
                  <c:v>18895</c:v>
                </c:pt>
                <c:pt idx="485">
                  <c:v>31508</c:v>
                </c:pt>
                <c:pt idx="486">
                  <c:v>30470</c:v>
                </c:pt>
                <c:pt idx="487">
                  <c:v>14607</c:v>
                </c:pt>
                <c:pt idx="488">
                  <c:v>4208</c:v>
                </c:pt>
                <c:pt idx="489">
                  <c:v>4318</c:v>
                </c:pt>
                <c:pt idx="490">
                  <c:v>12642</c:v>
                </c:pt>
                <c:pt idx="491">
                  <c:v>29488</c:v>
                </c:pt>
                <c:pt idx="492">
                  <c:v>13946</c:v>
                </c:pt>
                <c:pt idx="493">
                  <c:v>61476</c:v>
                </c:pt>
                <c:pt idx="494">
                  <c:v>21445</c:v>
                </c:pt>
                <c:pt idx="495">
                  <c:v>9071</c:v>
                </c:pt>
                <c:pt idx="496">
                  <c:v>21021</c:v>
                </c:pt>
                <c:pt idx="497">
                  <c:v>5470</c:v>
                </c:pt>
                <c:pt idx="498">
                  <c:v>5473</c:v>
                </c:pt>
                <c:pt idx="499">
                  <c:v>36875</c:v>
                </c:pt>
                <c:pt idx="500">
                  <c:v>46232</c:v>
                </c:pt>
                <c:pt idx="501">
                  <c:v>46234</c:v>
                </c:pt>
                <c:pt idx="502">
                  <c:v>10567</c:v>
                </c:pt>
                <c:pt idx="503">
                  <c:v>10550</c:v>
                </c:pt>
                <c:pt idx="504">
                  <c:v>9071</c:v>
                </c:pt>
                <c:pt idx="505">
                  <c:v>25989</c:v>
                </c:pt>
                <c:pt idx="506">
                  <c:v>25444</c:v>
                </c:pt>
                <c:pt idx="507">
                  <c:v>23798</c:v>
                </c:pt>
                <c:pt idx="508">
                  <c:v>23822</c:v>
                </c:pt>
                <c:pt idx="509">
                  <c:v>19435</c:v>
                </c:pt>
                <c:pt idx="510">
                  <c:v>14722</c:v>
                </c:pt>
                <c:pt idx="511">
                  <c:v>14198</c:v>
                </c:pt>
                <c:pt idx="512">
                  <c:v>12948</c:v>
                </c:pt>
                <c:pt idx="513">
                  <c:v>14613</c:v>
                </c:pt>
                <c:pt idx="514">
                  <c:v>22280</c:v>
                </c:pt>
                <c:pt idx="515">
                  <c:v>23926</c:v>
                </c:pt>
                <c:pt idx="516">
                  <c:v>24011</c:v>
                </c:pt>
                <c:pt idx="517">
                  <c:v>53211</c:v>
                </c:pt>
                <c:pt idx="518">
                  <c:v>28207</c:v>
                </c:pt>
                <c:pt idx="519">
                  <c:v>19037</c:v>
                </c:pt>
                <c:pt idx="520">
                  <c:v>16137</c:v>
                </c:pt>
                <c:pt idx="521">
                  <c:v>54579</c:v>
                </c:pt>
                <c:pt idx="522">
                  <c:v>225707</c:v>
                </c:pt>
                <c:pt idx="523">
                  <c:v>31657</c:v>
                </c:pt>
                <c:pt idx="524">
                  <c:v>25080</c:v>
                </c:pt>
                <c:pt idx="525">
                  <c:v>25070</c:v>
                </c:pt>
                <c:pt idx="526">
                  <c:v>209132</c:v>
                </c:pt>
                <c:pt idx="527">
                  <c:v>90623</c:v>
                </c:pt>
                <c:pt idx="528">
                  <c:v>32825</c:v>
                </c:pt>
                <c:pt idx="529">
                  <c:v>81806</c:v>
                </c:pt>
                <c:pt idx="530">
                  <c:v>99394</c:v>
                </c:pt>
                <c:pt idx="531">
                  <c:v>6805</c:v>
                </c:pt>
                <c:pt idx="532">
                  <c:v>122400</c:v>
                </c:pt>
                <c:pt idx="533">
                  <c:v>57810</c:v>
                </c:pt>
                <c:pt idx="534">
                  <c:v>11884</c:v>
                </c:pt>
                <c:pt idx="535">
                  <c:v>22971</c:v>
                </c:pt>
                <c:pt idx="536">
                  <c:v>12222</c:v>
                </c:pt>
                <c:pt idx="537">
                  <c:v>16391</c:v>
                </c:pt>
                <c:pt idx="538">
                  <c:v>28844</c:v>
                </c:pt>
                <c:pt idx="539">
                  <c:v>13700</c:v>
                </c:pt>
                <c:pt idx="540">
                  <c:v>13921</c:v>
                </c:pt>
                <c:pt idx="541">
                  <c:v>93087</c:v>
                </c:pt>
                <c:pt idx="542">
                  <c:v>21904</c:v>
                </c:pt>
                <c:pt idx="543">
                  <c:v>26420</c:v>
                </c:pt>
                <c:pt idx="544">
                  <c:v>86084</c:v>
                </c:pt>
                <c:pt idx="545">
                  <c:v>141227</c:v>
                </c:pt>
                <c:pt idx="546">
                  <c:v>83100</c:v>
                </c:pt>
                <c:pt idx="547">
                  <c:v>44024</c:v>
                </c:pt>
                <c:pt idx="548">
                  <c:v>33647</c:v>
                </c:pt>
                <c:pt idx="549">
                  <c:v>53138</c:v>
                </c:pt>
                <c:pt idx="550">
                  <c:v>22198</c:v>
                </c:pt>
                <c:pt idx="551">
                  <c:v>51719</c:v>
                </c:pt>
                <c:pt idx="552">
                  <c:v>50803</c:v>
                </c:pt>
                <c:pt idx="553">
                  <c:v>67690</c:v>
                </c:pt>
                <c:pt idx="554">
                  <c:v>67681</c:v>
                </c:pt>
                <c:pt idx="555">
                  <c:v>22138</c:v>
                </c:pt>
                <c:pt idx="556">
                  <c:v>15649</c:v>
                </c:pt>
                <c:pt idx="557">
                  <c:v>109145</c:v>
                </c:pt>
                <c:pt idx="558">
                  <c:v>111165</c:v>
                </c:pt>
                <c:pt idx="559">
                  <c:v>166525</c:v>
                </c:pt>
                <c:pt idx="560">
                  <c:v>71747</c:v>
                </c:pt>
                <c:pt idx="561">
                  <c:v>75255</c:v>
                </c:pt>
                <c:pt idx="562">
                  <c:v>52535</c:v>
                </c:pt>
                <c:pt idx="563">
                  <c:v>54113</c:v>
                </c:pt>
                <c:pt idx="564">
                  <c:v>54084</c:v>
                </c:pt>
                <c:pt idx="565">
                  <c:v>104135</c:v>
                </c:pt>
                <c:pt idx="566">
                  <c:v>84001</c:v>
                </c:pt>
                <c:pt idx="567">
                  <c:v>31264</c:v>
                </c:pt>
                <c:pt idx="568">
                  <c:v>31168</c:v>
                </c:pt>
                <c:pt idx="569">
                  <c:v>45633</c:v>
                </c:pt>
                <c:pt idx="570">
                  <c:v>45205</c:v>
                </c:pt>
                <c:pt idx="571">
                  <c:v>91268</c:v>
                </c:pt>
                <c:pt idx="572">
                  <c:v>91202</c:v>
                </c:pt>
                <c:pt idx="573">
                  <c:v>70784</c:v>
                </c:pt>
                <c:pt idx="574">
                  <c:v>70754</c:v>
                </c:pt>
                <c:pt idx="575">
                  <c:v>123163</c:v>
                </c:pt>
                <c:pt idx="576">
                  <c:v>123205</c:v>
                </c:pt>
                <c:pt idx="577">
                  <c:v>91716</c:v>
                </c:pt>
                <c:pt idx="578">
                  <c:v>82310</c:v>
                </c:pt>
                <c:pt idx="579">
                  <c:v>95230</c:v>
                </c:pt>
                <c:pt idx="580">
                  <c:v>73242</c:v>
                </c:pt>
                <c:pt idx="581">
                  <c:v>56958</c:v>
                </c:pt>
                <c:pt idx="582">
                  <c:v>56975</c:v>
                </c:pt>
                <c:pt idx="583">
                  <c:v>90711</c:v>
                </c:pt>
                <c:pt idx="584">
                  <c:v>90718</c:v>
                </c:pt>
                <c:pt idx="585">
                  <c:v>45370</c:v>
                </c:pt>
                <c:pt idx="586">
                  <c:v>45546</c:v>
                </c:pt>
                <c:pt idx="587">
                  <c:v>45546</c:v>
                </c:pt>
                <c:pt idx="588">
                  <c:v>37461</c:v>
                </c:pt>
                <c:pt idx="589">
                  <c:v>88128</c:v>
                </c:pt>
                <c:pt idx="590">
                  <c:v>38918</c:v>
                </c:pt>
                <c:pt idx="591">
                  <c:v>38897</c:v>
                </c:pt>
                <c:pt idx="592">
                  <c:v>175049</c:v>
                </c:pt>
                <c:pt idx="593">
                  <c:v>52290</c:v>
                </c:pt>
                <c:pt idx="594">
                  <c:v>30365</c:v>
                </c:pt>
                <c:pt idx="595">
                  <c:v>10770</c:v>
                </c:pt>
                <c:pt idx="596">
                  <c:v>10831</c:v>
                </c:pt>
                <c:pt idx="597">
                  <c:v>128838</c:v>
                </c:pt>
                <c:pt idx="598">
                  <c:v>84265</c:v>
                </c:pt>
                <c:pt idx="599">
                  <c:v>31467</c:v>
                </c:pt>
                <c:pt idx="600">
                  <c:v>41359</c:v>
                </c:pt>
                <c:pt idx="601">
                  <c:v>63400</c:v>
                </c:pt>
                <c:pt idx="602">
                  <c:v>38018</c:v>
                </c:pt>
                <c:pt idx="603">
                  <c:v>141416</c:v>
                </c:pt>
                <c:pt idx="604">
                  <c:v>15648</c:v>
                </c:pt>
                <c:pt idx="605">
                  <c:v>32739</c:v>
                </c:pt>
                <c:pt idx="606">
                  <c:v>32714</c:v>
                </c:pt>
                <c:pt idx="607">
                  <c:v>13304</c:v>
                </c:pt>
                <c:pt idx="608">
                  <c:v>64267</c:v>
                </c:pt>
                <c:pt idx="609">
                  <c:v>79155</c:v>
                </c:pt>
                <c:pt idx="610">
                  <c:v>55095</c:v>
                </c:pt>
                <c:pt idx="611">
                  <c:v>55184</c:v>
                </c:pt>
                <c:pt idx="612">
                  <c:v>238261</c:v>
                </c:pt>
                <c:pt idx="613">
                  <c:v>150857</c:v>
                </c:pt>
                <c:pt idx="614">
                  <c:v>55724</c:v>
                </c:pt>
                <c:pt idx="615">
                  <c:v>55724</c:v>
                </c:pt>
                <c:pt idx="616">
                  <c:v>46472</c:v>
                </c:pt>
                <c:pt idx="617">
                  <c:v>46472</c:v>
                </c:pt>
                <c:pt idx="618">
                  <c:v>112008</c:v>
                </c:pt>
                <c:pt idx="619">
                  <c:v>85207</c:v>
                </c:pt>
                <c:pt idx="620">
                  <c:v>143761</c:v>
                </c:pt>
                <c:pt idx="621">
                  <c:v>59180</c:v>
                </c:pt>
                <c:pt idx="622">
                  <c:v>59180</c:v>
                </c:pt>
                <c:pt idx="623">
                  <c:v>168213</c:v>
                </c:pt>
                <c:pt idx="624">
                  <c:v>168248</c:v>
                </c:pt>
                <c:pt idx="625">
                  <c:v>79944</c:v>
                </c:pt>
                <c:pt idx="626">
                  <c:v>79954</c:v>
                </c:pt>
                <c:pt idx="627">
                  <c:v>3952</c:v>
                </c:pt>
                <c:pt idx="628">
                  <c:v>4244</c:v>
                </c:pt>
                <c:pt idx="629">
                  <c:v>102029</c:v>
                </c:pt>
                <c:pt idx="630">
                  <c:v>2540</c:v>
                </c:pt>
                <c:pt idx="631">
                  <c:v>80810</c:v>
                </c:pt>
                <c:pt idx="632">
                  <c:v>17274</c:v>
                </c:pt>
                <c:pt idx="633">
                  <c:v>70737</c:v>
                </c:pt>
                <c:pt idx="634">
                  <c:v>70115</c:v>
                </c:pt>
                <c:pt idx="635">
                  <c:v>60042</c:v>
                </c:pt>
                <c:pt idx="636">
                  <c:v>32688</c:v>
                </c:pt>
                <c:pt idx="637">
                  <c:v>32497</c:v>
                </c:pt>
                <c:pt idx="638">
                  <c:v>25390</c:v>
                </c:pt>
                <c:pt idx="639">
                  <c:v>28911</c:v>
                </c:pt>
                <c:pt idx="640">
                  <c:v>41287</c:v>
                </c:pt>
                <c:pt idx="641">
                  <c:v>41169</c:v>
                </c:pt>
                <c:pt idx="642">
                  <c:v>11504</c:v>
                </c:pt>
                <c:pt idx="643">
                  <c:v>26844</c:v>
                </c:pt>
                <c:pt idx="644">
                  <c:v>26822</c:v>
                </c:pt>
                <c:pt idx="645">
                  <c:v>41133</c:v>
                </c:pt>
                <c:pt idx="646">
                  <c:v>41181</c:v>
                </c:pt>
                <c:pt idx="647">
                  <c:v>28045</c:v>
                </c:pt>
                <c:pt idx="648">
                  <c:v>28060</c:v>
                </c:pt>
                <c:pt idx="649">
                  <c:v>115235</c:v>
                </c:pt>
                <c:pt idx="650">
                  <c:v>19897</c:v>
                </c:pt>
                <c:pt idx="651">
                  <c:v>46957</c:v>
                </c:pt>
                <c:pt idx="652">
                  <c:v>46957</c:v>
                </c:pt>
                <c:pt idx="653">
                  <c:v>18713</c:v>
                </c:pt>
                <c:pt idx="654">
                  <c:v>18722</c:v>
                </c:pt>
                <c:pt idx="655">
                  <c:v>18962</c:v>
                </c:pt>
                <c:pt idx="656">
                  <c:v>18944</c:v>
                </c:pt>
                <c:pt idx="657">
                  <c:v>56864</c:v>
                </c:pt>
                <c:pt idx="658">
                  <c:v>56822</c:v>
                </c:pt>
                <c:pt idx="659">
                  <c:v>47257</c:v>
                </c:pt>
                <c:pt idx="660">
                  <c:v>47265</c:v>
                </c:pt>
                <c:pt idx="661">
                  <c:v>19640</c:v>
                </c:pt>
                <c:pt idx="662">
                  <c:v>19807</c:v>
                </c:pt>
                <c:pt idx="663">
                  <c:v>13828</c:v>
                </c:pt>
                <c:pt idx="664">
                  <c:v>29084</c:v>
                </c:pt>
                <c:pt idx="665">
                  <c:v>198069</c:v>
                </c:pt>
                <c:pt idx="666">
                  <c:v>68867</c:v>
                </c:pt>
                <c:pt idx="667">
                  <c:v>52405</c:v>
                </c:pt>
                <c:pt idx="668">
                  <c:v>28595</c:v>
                </c:pt>
                <c:pt idx="669">
                  <c:v>28712</c:v>
                </c:pt>
                <c:pt idx="670">
                  <c:v>82126</c:v>
                </c:pt>
                <c:pt idx="671">
                  <c:v>82301</c:v>
                </c:pt>
                <c:pt idx="672">
                  <c:v>66195</c:v>
                </c:pt>
                <c:pt idx="673">
                  <c:v>66209</c:v>
                </c:pt>
                <c:pt idx="674">
                  <c:v>84290</c:v>
                </c:pt>
                <c:pt idx="675">
                  <c:v>113816</c:v>
                </c:pt>
                <c:pt idx="676">
                  <c:v>71249</c:v>
                </c:pt>
                <c:pt idx="677">
                  <c:v>162860</c:v>
                </c:pt>
                <c:pt idx="678">
                  <c:v>162850</c:v>
                </c:pt>
                <c:pt idx="679">
                  <c:v>62591</c:v>
                </c:pt>
                <c:pt idx="680">
                  <c:v>62536</c:v>
                </c:pt>
                <c:pt idx="681">
                  <c:v>15679</c:v>
                </c:pt>
                <c:pt idx="682">
                  <c:v>25266</c:v>
                </c:pt>
                <c:pt idx="683">
                  <c:v>49232</c:v>
                </c:pt>
                <c:pt idx="684">
                  <c:v>49165</c:v>
                </c:pt>
                <c:pt idx="685">
                  <c:v>30743</c:v>
                </c:pt>
                <c:pt idx="686">
                  <c:v>60965</c:v>
                </c:pt>
                <c:pt idx="687">
                  <c:v>103283</c:v>
                </c:pt>
                <c:pt idx="688">
                  <c:v>103253</c:v>
                </c:pt>
                <c:pt idx="689">
                  <c:v>52982</c:v>
                </c:pt>
                <c:pt idx="690">
                  <c:v>149915</c:v>
                </c:pt>
                <c:pt idx="691">
                  <c:v>149920</c:v>
                </c:pt>
                <c:pt idx="692">
                  <c:v>14210</c:v>
                </c:pt>
                <c:pt idx="693">
                  <c:v>14210</c:v>
                </c:pt>
                <c:pt idx="694">
                  <c:v>71885</c:v>
                </c:pt>
                <c:pt idx="695">
                  <c:v>71813</c:v>
                </c:pt>
                <c:pt idx="696">
                  <c:v>52982</c:v>
                </c:pt>
                <c:pt idx="697">
                  <c:v>156345</c:v>
                </c:pt>
                <c:pt idx="698">
                  <c:v>85929</c:v>
                </c:pt>
                <c:pt idx="699">
                  <c:v>88132</c:v>
                </c:pt>
                <c:pt idx="700">
                  <c:v>88086</c:v>
                </c:pt>
                <c:pt idx="701">
                  <c:v>98335</c:v>
                </c:pt>
                <c:pt idx="702">
                  <c:v>59949</c:v>
                </c:pt>
                <c:pt idx="703">
                  <c:v>59961</c:v>
                </c:pt>
                <c:pt idx="704">
                  <c:v>21120</c:v>
                </c:pt>
                <c:pt idx="705">
                  <c:v>21120</c:v>
                </c:pt>
                <c:pt idx="706">
                  <c:v>47291</c:v>
                </c:pt>
                <c:pt idx="707">
                  <c:v>47365</c:v>
                </c:pt>
                <c:pt idx="708">
                  <c:v>31061</c:v>
                </c:pt>
                <c:pt idx="709">
                  <c:v>31831</c:v>
                </c:pt>
                <c:pt idx="710">
                  <c:v>31807</c:v>
                </c:pt>
                <c:pt idx="711">
                  <c:v>64198</c:v>
                </c:pt>
                <c:pt idx="712">
                  <c:v>64213</c:v>
                </c:pt>
                <c:pt idx="713">
                  <c:v>21301</c:v>
                </c:pt>
                <c:pt idx="714">
                  <c:v>87006</c:v>
                </c:pt>
                <c:pt idx="715">
                  <c:v>65573</c:v>
                </c:pt>
                <c:pt idx="716">
                  <c:v>40741</c:v>
                </c:pt>
                <c:pt idx="717">
                  <c:v>40772</c:v>
                </c:pt>
                <c:pt idx="718">
                  <c:v>185782</c:v>
                </c:pt>
                <c:pt idx="719">
                  <c:v>185799</c:v>
                </c:pt>
                <c:pt idx="720">
                  <c:v>97048</c:v>
                </c:pt>
                <c:pt idx="721">
                  <c:v>97048</c:v>
                </c:pt>
                <c:pt idx="722">
                  <c:v>8950</c:v>
                </c:pt>
                <c:pt idx="723">
                  <c:v>87032</c:v>
                </c:pt>
                <c:pt idx="724">
                  <c:v>86978</c:v>
                </c:pt>
                <c:pt idx="725">
                  <c:v>70830</c:v>
                </c:pt>
                <c:pt idx="726">
                  <c:v>21649</c:v>
                </c:pt>
                <c:pt idx="727">
                  <c:v>21667</c:v>
                </c:pt>
                <c:pt idx="728">
                  <c:v>121162</c:v>
                </c:pt>
                <c:pt idx="729">
                  <c:v>121130</c:v>
                </c:pt>
                <c:pt idx="730">
                  <c:v>50522</c:v>
                </c:pt>
                <c:pt idx="731">
                  <c:v>90406</c:v>
                </c:pt>
                <c:pt idx="732">
                  <c:v>40205</c:v>
                </c:pt>
                <c:pt idx="733">
                  <c:v>43970</c:v>
                </c:pt>
                <c:pt idx="734">
                  <c:v>33046</c:v>
                </c:pt>
                <c:pt idx="735">
                  <c:v>108896</c:v>
                </c:pt>
                <c:pt idx="736">
                  <c:v>108878</c:v>
                </c:pt>
                <c:pt idx="737">
                  <c:v>50281</c:v>
                </c:pt>
                <c:pt idx="738">
                  <c:v>50274</c:v>
                </c:pt>
                <c:pt idx="739">
                  <c:v>82949</c:v>
                </c:pt>
                <c:pt idx="740">
                  <c:v>83032</c:v>
                </c:pt>
                <c:pt idx="741">
                  <c:v>69804</c:v>
                </c:pt>
                <c:pt idx="742">
                  <c:v>69842</c:v>
                </c:pt>
                <c:pt idx="743">
                  <c:v>41841</c:v>
                </c:pt>
                <c:pt idx="744">
                  <c:v>10400</c:v>
                </c:pt>
                <c:pt idx="745">
                  <c:v>79739</c:v>
                </c:pt>
                <c:pt idx="746">
                  <c:v>79755</c:v>
                </c:pt>
                <c:pt idx="747">
                  <c:v>118576</c:v>
                </c:pt>
                <c:pt idx="748">
                  <c:v>41973</c:v>
                </c:pt>
                <c:pt idx="749">
                  <c:v>42230</c:v>
                </c:pt>
                <c:pt idx="750">
                  <c:v>83970</c:v>
                </c:pt>
                <c:pt idx="751">
                  <c:v>84037</c:v>
                </c:pt>
                <c:pt idx="752">
                  <c:v>10484</c:v>
                </c:pt>
                <c:pt idx="753">
                  <c:v>18221</c:v>
                </c:pt>
                <c:pt idx="754">
                  <c:v>34061.17</c:v>
                </c:pt>
                <c:pt idx="755">
                  <c:v>50336</c:v>
                </c:pt>
                <c:pt idx="756">
                  <c:v>50339</c:v>
                </c:pt>
                <c:pt idx="757">
                  <c:v>47082</c:v>
                </c:pt>
                <c:pt idx="758">
                  <c:v>47050</c:v>
                </c:pt>
                <c:pt idx="759">
                  <c:v>85443</c:v>
                </c:pt>
                <c:pt idx="760">
                  <c:v>85439</c:v>
                </c:pt>
                <c:pt idx="761">
                  <c:v>21799</c:v>
                </c:pt>
                <c:pt idx="762">
                  <c:v>21824</c:v>
                </c:pt>
                <c:pt idx="763">
                  <c:v>106793</c:v>
                </c:pt>
                <c:pt idx="764">
                  <c:v>106841</c:v>
                </c:pt>
                <c:pt idx="765">
                  <c:v>61261</c:v>
                </c:pt>
                <c:pt idx="766">
                  <c:v>76126</c:v>
                </c:pt>
                <c:pt idx="767">
                  <c:v>52250</c:v>
                </c:pt>
                <c:pt idx="768">
                  <c:v>52265</c:v>
                </c:pt>
                <c:pt idx="769">
                  <c:v>137425</c:v>
                </c:pt>
                <c:pt idx="770">
                  <c:v>75696</c:v>
                </c:pt>
                <c:pt idx="771">
                  <c:v>75759</c:v>
                </c:pt>
                <c:pt idx="772">
                  <c:v>22167</c:v>
                </c:pt>
                <c:pt idx="773">
                  <c:v>22076</c:v>
                </c:pt>
                <c:pt idx="774">
                  <c:v>59410</c:v>
                </c:pt>
                <c:pt idx="775">
                  <c:v>59431</c:v>
                </c:pt>
                <c:pt idx="776">
                  <c:v>49628</c:v>
                </c:pt>
                <c:pt idx="777">
                  <c:v>32880</c:v>
                </c:pt>
                <c:pt idx="778">
                  <c:v>29821</c:v>
                </c:pt>
                <c:pt idx="779">
                  <c:v>29821</c:v>
                </c:pt>
                <c:pt idx="780">
                  <c:v>53850</c:v>
                </c:pt>
                <c:pt idx="781">
                  <c:v>52955</c:v>
                </c:pt>
                <c:pt idx="782">
                  <c:v>42285</c:v>
                </c:pt>
                <c:pt idx="783">
                  <c:v>42289</c:v>
                </c:pt>
                <c:pt idx="784">
                  <c:v>70591</c:v>
                </c:pt>
                <c:pt idx="785">
                  <c:v>70614</c:v>
                </c:pt>
                <c:pt idx="786">
                  <c:v>16748</c:v>
                </c:pt>
                <c:pt idx="787">
                  <c:v>76000</c:v>
                </c:pt>
                <c:pt idx="788">
                  <c:v>75954</c:v>
                </c:pt>
                <c:pt idx="789">
                  <c:v>44816</c:v>
                </c:pt>
                <c:pt idx="790">
                  <c:v>44814</c:v>
                </c:pt>
                <c:pt idx="791">
                  <c:v>103436</c:v>
                </c:pt>
                <c:pt idx="792">
                  <c:v>103445</c:v>
                </c:pt>
                <c:pt idx="793">
                  <c:v>82053</c:v>
                </c:pt>
                <c:pt idx="794">
                  <c:v>82051</c:v>
                </c:pt>
                <c:pt idx="795">
                  <c:v>112247</c:v>
                </c:pt>
                <c:pt idx="796">
                  <c:v>112252</c:v>
                </c:pt>
                <c:pt idx="797">
                  <c:v>118259</c:v>
                </c:pt>
                <c:pt idx="798">
                  <c:v>118189</c:v>
                </c:pt>
                <c:pt idx="799">
                  <c:v>28604</c:v>
                </c:pt>
                <c:pt idx="800">
                  <c:v>137596</c:v>
                </c:pt>
                <c:pt idx="801">
                  <c:v>35856</c:v>
                </c:pt>
                <c:pt idx="802">
                  <c:v>36440</c:v>
                </c:pt>
                <c:pt idx="803">
                  <c:v>36159</c:v>
                </c:pt>
                <c:pt idx="804">
                  <c:v>36160</c:v>
                </c:pt>
                <c:pt idx="805">
                  <c:v>46831</c:v>
                </c:pt>
                <c:pt idx="806">
                  <c:v>15315</c:v>
                </c:pt>
                <c:pt idx="807">
                  <c:v>15228</c:v>
                </c:pt>
                <c:pt idx="808">
                  <c:v>61570</c:v>
                </c:pt>
                <c:pt idx="809">
                  <c:v>27362</c:v>
                </c:pt>
                <c:pt idx="810">
                  <c:v>27372</c:v>
                </c:pt>
                <c:pt idx="811">
                  <c:v>28714</c:v>
                </c:pt>
                <c:pt idx="812">
                  <c:v>28730</c:v>
                </c:pt>
                <c:pt idx="813">
                  <c:v>13998</c:v>
                </c:pt>
                <c:pt idx="814">
                  <c:v>13998</c:v>
                </c:pt>
                <c:pt idx="815">
                  <c:v>39327</c:v>
                </c:pt>
                <c:pt idx="816">
                  <c:v>71070</c:v>
                </c:pt>
                <c:pt idx="817">
                  <c:v>71139</c:v>
                </c:pt>
                <c:pt idx="818">
                  <c:v>91293</c:v>
                </c:pt>
                <c:pt idx="819">
                  <c:v>91272</c:v>
                </c:pt>
                <c:pt idx="820">
                  <c:v>39327</c:v>
                </c:pt>
                <c:pt idx="821">
                  <c:v>10125</c:v>
                </c:pt>
                <c:pt idx="822">
                  <c:v>23478</c:v>
                </c:pt>
                <c:pt idx="823">
                  <c:v>31993</c:v>
                </c:pt>
                <c:pt idx="824">
                  <c:v>57945</c:v>
                </c:pt>
                <c:pt idx="825">
                  <c:v>1660</c:v>
                </c:pt>
                <c:pt idx="826">
                  <c:v>37720</c:v>
                </c:pt>
                <c:pt idx="827">
                  <c:v>165</c:v>
                </c:pt>
                <c:pt idx="828">
                  <c:v>303</c:v>
                </c:pt>
              </c:numCache>
            </c:numRef>
          </c:yVal>
        </c:ser>
        <c:axId val="155030656"/>
        <c:axId val="155032192"/>
      </c:scatterChart>
      <c:valAx>
        <c:axId val="155030656"/>
        <c:scaling>
          <c:orientation val="minMax"/>
        </c:scaling>
        <c:axPos val="b"/>
        <c:numFmt formatCode="0" sourceLinked="1"/>
        <c:tickLblPos val="nextTo"/>
        <c:crossAx val="155032192"/>
        <c:crosses val="autoZero"/>
        <c:crossBetween val="midCat"/>
      </c:valAx>
      <c:valAx>
        <c:axId val="155032192"/>
        <c:scaling>
          <c:orientation val="minMax"/>
        </c:scaling>
        <c:axPos val="l"/>
        <c:majorGridlines/>
        <c:numFmt formatCode="0" sourceLinked="1"/>
        <c:tickLblPos val="nextTo"/>
        <c:crossAx val="155030656"/>
        <c:crosses val="autoZero"/>
        <c:crossBetween val="midCat"/>
      </c:valAx>
    </c:plotArea>
    <c:legend>
      <c:legendPos val="r"/>
      <c:layout/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685800</xdr:colOff>
      <xdr:row>9</xdr:row>
      <xdr:rowOff>137160</xdr:rowOff>
    </xdr:from>
    <xdr:to>
      <xdr:col>30</xdr:col>
      <xdr:colOff>381000</xdr:colOff>
      <xdr:row>28</xdr:row>
      <xdr:rowOff>68580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postes_1" displayName="postes_1" ref="A3:R4162" totalsRowShown="0">
  <autoFilter ref="A3:R4162">
    <filterColumn colId="13">
      <filters>
        <filter val="U"/>
      </filters>
    </filterColumn>
  </autoFilter>
  <sortState ref="A4:R4162">
    <sortCondition ref="P3:P4162"/>
  </sortState>
  <tableColumns count="18">
    <tableColumn id="1" name="OBJECTID"/>
    <tableColumn id="2" name="ID"/>
    <tableColumn id="3" name="SYMBOLE"/>
    <tableColumn id="4" name="ACTEUR"/>
    <tableColumn id="5" name="MAJ"/>
    <tableColumn id="6" name="MAJ_GEO"/>
    <tableColumn id="7" name="TRACE"/>
    <tableColumn id="8" name="CODNAT"/>
    <tableColumn id="9" name="ADR_SITE"/>
    <tableColumn id="10" name="LIB_SUITE"/>
    <tableColumn id="11" name="FONCTION"/>
    <tableColumn id="12" name="PORTIQUE"/>
    <tableColumn id="13" name="POSTE_ISOLE"/>
    <tableColumn id="14" name="ETAT"/>
    <tableColumn id="15" name="U_MAX"/>
    <tableColumn id="18" name="Distance" dataDxfId="66">
      <calculatedColumnFormula>SQRT((postes_1[[#This Row],[x]]-$Q$1)^2+(postes_1[[#This Row],[y]]-$R$1)^2)</calculatedColumnFormula>
    </tableColumn>
    <tableColumn id="16" name="x"/>
    <tableColumn id="17" name="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postes_2" displayName="postes_2" ref="A3:R4162" totalsRowShown="0">
  <autoFilter ref="A3:R4162"/>
  <sortState ref="A4:R4162">
    <sortCondition ref="P3:P4162"/>
  </sortState>
  <tableColumns count="18">
    <tableColumn id="1" name="OBJECTID"/>
    <tableColumn id="2" name="ID"/>
    <tableColumn id="3" name="SYMBOLE"/>
    <tableColumn id="4" name="ACTEUR"/>
    <tableColumn id="5" name="MAJ"/>
    <tableColumn id="6" name="MAJ_GEO"/>
    <tableColumn id="7" name="TRACE"/>
    <tableColumn id="8" name="CODNAT"/>
    <tableColumn id="9" name="ADR_SITE"/>
    <tableColumn id="10" name="LIB_SUITE"/>
    <tableColumn id="11" name="FONCTION"/>
    <tableColumn id="12" name="PORTIQUE"/>
    <tableColumn id="13" name="POSTE_ISOLE"/>
    <tableColumn id="14" name="ETAT"/>
    <tableColumn id="15" name="U_MAX"/>
    <tableColumn id="18" name="Distance" dataDxfId="65">
      <calculatedColumnFormula>SQRT((postes_2[[#This Row],[x]]-$Q$1)^2+(postes_2[[#This Row],[y]]-$R$1)^2)</calculatedColumnFormula>
    </tableColumn>
    <tableColumn id="16" name="x"/>
    <tableColumn id="17" name="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postes_3" displayName="postes_3" ref="A1:Q1046" totalsRowShown="0">
  <autoFilter ref="A1:Q1046"/>
  <sortState ref="A2:Q1046">
    <sortCondition ref="H1:H1046"/>
  </sortState>
  <tableColumns count="17">
    <tableColumn id="1" name="OBJECTID"/>
    <tableColumn id="2" name="ID"/>
    <tableColumn id="3" name="SYMBOLE"/>
    <tableColumn id="4" name="ACTEUR"/>
    <tableColumn id="5" name="MAJ"/>
    <tableColumn id="6" name="MAJ_GEO"/>
    <tableColumn id="7" name="TRACE"/>
    <tableColumn id="8" name="CODNAT"/>
    <tableColumn id="9" name="ADR_SITE"/>
    <tableColumn id="10" name="LIB_SUITE"/>
    <tableColumn id="11" name="FONCTION"/>
    <tableColumn id="12" name="PORTIQUE"/>
    <tableColumn id="13" name="POSTE_ISOLE"/>
    <tableColumn id="14" name="ETAT"/>
    <tableColumn id="15" name="U_MAX"/>
    <tableColumn id="16" name="x"/>
    <tableColumn id="17" name="y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hydro" displayName="hydro" ref="A1:N332" totalsRowShown="0">
  <autoFilter ref="A1:N332"/>
  <tableColumns count="14">
    <tableColumn id="1" name="OBJECTID"/>
    <tableColumn id="2" name="OBJECTID_1"/>
    <tableColumn id="3" name="ETAT_1"/>
    <tableColumn id="4" name="CODNAT_1"/>
    <tableColumn id="5" name="LIBELLE_1"/>
    <tableColumn id="6" name="EXPLOITANT"/>
    <tableColumn id="7" name="PUISSANCE"/>
    <tableColumn id="8" name="CATEGORIE"/>
    <tableColumn id="9" name="CODNAT_RACCO"/>
    <tableColumn id="10" name="CODNAT_RACCO_2"/>
    <tableColumn id="11" name="TENSION_RACCO"/>
    <tableColumn id="12" name="TENSION_RACCO_2"/>
    <tableColumn id="13" name="x"/>
    <tableColumn id="14" name="y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nucleaire" displayName="nucleaire" ref="A1:L20" totalsRowShown="0">
  <autoFilter ref="A1:L20"/>
  <tableColumns count="12">
    <tableColumn id="1" name="OBJECTID"/>
    <tableColumn id="2" name="ETAT"/>
    <tableColumn id="3" name="CODNAT"/>
    <tableColumn id="4" name="NB_GROUP"/>
    <tableColumn id="5" name="LIBELLE"/>
    <tableColumn id="6" name="EXPLOITANT"/>
    <tableColumn id="7" name="PUISSANCE"/>
    <tableColumn id="8" name="FILIERE"/>
    <tableColumn id="9" name="CODNAT_RACCO"/>
    <tableColumn id="10" name="TENSION_RACCO"/>
    <tableColumn id="11" name="x"/>
    <tableColumn id="12" name="y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hermique" displayName="thermique" ref="A1:P166" totalsRowShown="0">
  <autoFilter ref="A1:P166"/>
  <tableColumns count="16">
    <tableColumn id="1" name="OBJECTID"/>
    <tableColumn id="2" name="ETAT"/>
    <tableColumn id="3" name="CODNAT"/>
    <tableColumn id="4" name="NB_GROUP"/>
    <tableColumn id="5" name="LIBELLE"/>
    <tableColumn id="6" name="EXPLOITANT"/>
    <tableColumn id="7" name="PUISSANCE"/>
    <tableColumn id="8" name="FILIERE"/>
    <tableColumn id="9" name="LIB_TECHNO"/>
    <tableColumn id="10" name="LIB_TECHNO_2"/>
    <tableColumn id="11" name="LIB_TECHNO_3"/>
    <tableColumn id="12" name="LIB_TECHNO_4"/>
    <tableColumn id="13" name="CODNAT_RACCO"/>
    <tableColumn id="14" name="TENSION_RACCO"/>
    <tableColumn id="15" name="x"/>
    <tableColumn id="16" name="y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8" name="Lines" displayName="Lines" ref="A3:AF832" totalsRowShown="0" headerRowDxfId="63" dataDxfId="62" tableBorderDxfId="61" headerRowCellStyle="Normal 2" dataCellStyle="Milliers 2">
  <autoFilter ref="A3:AF832"/>
  <sortState ref="A4:AF832">
    <sortCondition ref="Y3:Y832"/>
  </sortState>
  <tableColumns count="32">
    <tableColumn id="1" name="original" dataDxfId="60" dataCellStyle="Normal 2"/>
    <tableColumn id="2" name="Identifiant géographique / Asset location" dataDxfId="59" dataCellStyle="Normal 2"/>
    <tableColumn id="3" name="Colonne1" dataDxfId="58" dataCellStyle="Normal 2">
      <calculatedColumnFormula>SEARCH(" _ ",B4)</calculatedColumnFormula>
    </tableColumn>
    <tableColumn id="4" name="Colonne2" dataDxfId="57" dataCellStyle="Normal 2">
      <calculatedColumnFormula>LEFT(B4,14)</calculatedColumnFormula>
    </tableColumn>
    <tableColumn id="7" name="tension" dataDxfId="56" dataCellStyle="Normal 2">
      <calculatedColumnFormula>RIGHT(LEFT(D4,9),5)</calculatedColumnFormula>
    </tableColumn>
    <tableColumn id="8" name="circuit" dataDxfId="55" dataCellStyle="Normal 2">
      <calculatedColumnFormula>RIGHT(D4,1)</calculatedColumnFormula>
    </tableColumn>
    <tableColumn id="5" name="début" dataDxfId="54" dataCellStyle="Normal 2">
      <calculatedColumnFormula>LEFT(RIGHT(B4,LEN(B4)-15),C4-16)</calculatedColumnFormula>
    </tableColumn>
    <tableColumn id="6" name="fin" dataDxfId="53" dataCellStyle="Normal 2">
      <calculatedColumnFormula>RIGHT(B4,LEN(B4)-C4-2)</calculatedColumnFormula>
    </tableColumn>
    <tableColumn id="18" name="rch_debut" dataDxfId="52" dataCellStyle="Normal 2">
      <calculatedColumnFormula>MATCH(Lines[[#This Row],[début]],postes_1[ADR_SITE],0)</calculatedColumnFormula>
    </tableColumn>
    <tableColumn id="19" name="rch_fin" dataDxfId="51" dataCellStyle="Normal 2">
      <calculatedColumnFormula>MATCH(Lines[[#This Row],[fin]],postes_1[ADR_SITE],0)</calculatedColumnFormula>
    </tableColumn>
    <tableColumn id="21" name="code_debut" dataDxfId="50" dataCellStyle="Normal 2">
      <calculatedColumnFormula>INDEX(postes_1[CODNAT],Lines[[#This Row],[rch_debut]])</calculatedColumnFormula>
    </tableColumn>
    <tableColumn id="22" name="code_fin" dataDxfId="49" dataCellStyle="Normal 2">
      <calculatedColumnFormula>INDEX(postes_1[CODNAT],Lines[[#This Row],[rch_fin]])</calculatedColumnFormula>
    </tableColumn>
    <tableColumn id="28" name="codeNat_debut" dataDxfId="48" dataCellStyle="Normal 2"/>
    <tableColumn id="27" name="codeNat_fin" dataDxfId="47" dataCellStyle="Normal 2"/>
    <tableColumn id="32" name="code2_debut" dataDxfId="46" dataCellStyle="Normal 2">
      <calculatedColumnFormula>Lines[[#This Row],[codeNat_debut]]&amp;"_"&amp;Lines[[#This Row],[tension]]</calculatedColumnFormula>
    </tableColumn>
    <tableColumn id="31" name="code2_fin" dataDxfId="45" dataCellStyle="Normal 2">
      <calculatedColumnFormula>Lines[[#This Row],[codeNat_fin]]&amp;"_"&amp;Lines[[#This Row],[tension]]</calculatedColumnFormula>
    </tableColumn>
    <tableColumn id="30" name="lignes_debut" dataDxfId="44" dataCellStyle="Normal 2">
      <calculatedColumnFormula>COUNTIF(Lines[[code2_debut]:[code2_fin]],"="&amp;Lines[[#This Row],[code2_debut]])</calculatedColumnFormula>
    </tableColumn>
    <tableColumn id="29" name="lignes_fin" dataDxfId="43" dataCellStyle="Normal 2">
      <calculatedColumnFormula>COUNTIF(Lines[[code2_debut]:[code2_fin]],"="&amp;Lines[[#This Row],[code2_fin]])</calculatedColumnFormula>
    </tableColumn>
    <tableColumn id="26" name="x_debut" dataDxfId="42" dataCellStyle="Normal 2">
      <calculatedColumnFormula>INDEX(postes_1[x],MATCH(Lines[[#This Row],[codeNat_debut]],postes_1[CODNAT],0))</calculatedColumnFormula>
    </tableColumn>
    <tableColumn id="25" name="y_debut" dataDxfId="41" dataCellStyle="Normal 2">
      <calculatedColumnFormula>INDEX(postes_1[y],MATCH(Lines[[#This Row],[codeNat_debut]],postes_1[CODNAT],0))</calculatedColumnFormula>
    </tableColumn>
    <tableColumn id="24" name="x_fin" dataDxfId="40" dataCellStyle="Normal 2">
      <calculatedColumnFormula>INDEX(postes_1[x],MATCH(Lines[[#This Row],[codeNat_fin]],postes_1[CODNAT],0))</calculatedColumnFormula>
    </tableColumn>
    <tableColumn id="23" name="y_fin" dataDxfId="39" dataCellStyle="Normal 2">
      <calculatedColumnFormula>INDEX(postes_1[y],MATCH(Lines[[#This Row],[codeNat_fin]],postes_1[CODNAT],0))</calculatedColumnFormula>
    </tableColumn>
    <tableColumn id="20" name="distance" dataDxfId="38" dataCellStyle="Normal 2">
      <calculatedColumnFormula>SQRT((Lines[[#This Row],[x_debut]]-Lines[[#This Row],[x_fin]])^2+(Lines[[#This Row],[y_debut]]-Lines[[#This Row],[y_fin]])^2)</calculatedColumnFormula>
    </tableColumn>
    <tableColumn id="9" name="Longueur / length (km)" dataDxfId="37" dataCellStyle="Normal 2"/>
    <tableColumn id="10" name="IST_E1 (Amp)" dataDxfId="36" dataCellStyle="Milliers 2"/>
    <tableColumn id="11" name="IST_IS1 (Amp)" dataDxfId="35" dataCellStyle="Milliers 2"/>
    <tableColumn id="12" name="IST_IS2 (Amp)" dataDxfId="34" dataCellStyle="Milliers 2"/>
    <tableColumn id="13" name="IST_H1 (Amp)" dataDxfId="33" dataCellStyle="Milliers 2"/>
    <tableColumn id="14" name="Rd (Ohm)" dataDxfId="32" dataCellStyle="Milliers 2"/>
    <tableColumn id="15" name="Xd (Ohm)" dataDxfId="31" dataCellStyle="Milliers 2"/>
    <tableColumn id="16" name="Hd/2 (µS)" dataDxfId="30" dataCellStyle="Milliers 2"/>
    <tableColumn id="17" name="Cd (nF)" dataDxfId="29" dataCellStyle="Milliers 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9" name="Interco" displayName="Interco" ref="A1:J11" totalsRowShown="0" headerRowDxfId="28" dataDxfId="27" headerRowCellStyle="Normal 2" dataCellStyle="Normal 2">
  <autoFilter ref="A1:J11"/>
  <tableColumns count="10">
    <tableColumn id="1" name="Identifiant géographique/Asset location" dataDxfId="26" dataCellStyle="Normal 2"/>
    <tableColumn id="2" name="Longueur (km)" dataDxfId="25" dataCellStyle="Normal 2"/>
    <tableColumn id="3" name="IST_E1" dataDxfId="24" dataCellStyle="Normal 2"/>
    <tableColumn id="4" name="IST_IS1" dataDxfId="23" dataCellStyle="Normal 2"/>
    <tableColumn id="5" name="IST_IS2" dataDxfId="22" dataCellStyle="Normal 2"/>
    <tableColumn id="6" name="IST_H1" dataDxfId="21" dataCellStyle="Normal 2"/>
    <tableColumn id="7" name="Rd (Ohm)" dataDxfId="20" dataCellStyle="Normal 2"/>
    <tableColumn id="8" name="Xd (Ohm)" dataDxfId="19" dataCellStyle="Normal 2"/>
    <tableColumn id="9" name="Hd/2 (µS)" dataDxfId="18" dataCellStyle="Normal 2"/>
    <tableColumn id="10" name="Cd (nF)" dataDxfId="17" dataCellStyle="Normal 2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10" name="Transfos" displayName="Transfos" ref="A1:O237" totalsRowShown="0" headerRowDxfId="16" dataDxfId="15" headerRowCellStyle="Normal 2" dataCellStyle="Normal 2">
  <autoFilter ref="A1:O237"/>
  <tableColumns count="15">
    <tableColumn id="1" name="Identifiant géographique / Asset location" dataDxfId="14" dataCellStyle="Normal 2"/>
    <tableColumn id="12" name="Poste" dataDxfId="13" dataCellStyle="Normal 2"/>
    <tableColumn id="13" name="Rech_debut" dataDxfId="12" dataCellStyle="Normal 2">
      <calculatedColumnFormula>INDEX(Lines[codeNat_debut],MATCH(Transfos[[#This Row],[Poste]],Lines[début],0))</calculatedColumnFormula>
    </tableColumn>
    <tableColumn id="14" name="Rech_fin" dataDxfId="11" dataCellStyle="Normal 2">
      <calculatedColumnFormula>INDEX(Lines[codeNat_fin],MATCH(Transfos[[#This Row],[Poste]],Lines[fin],0))</calculatedColumnFormula>
    </tableColumn>
    <tableColumn id="15" name="Code_nat" dataDxfId="10" dataCellStyle="Normal 2"/>
    <tableColumn id="2" name="Rd1 à Prise moy / One-phase resistance at medium tap" dataDxfId="9" dataCellStyle="Normal 2"/>
    <tableColumn id="3" name="Xd1 à Prise moy / One-phase reactance at medium tap" dataDxfId="8" dataCellStyle="Normal 2"/>
    <tableColumn id="4" name="Rd2 à Prise moy / Two-phase resistance at medium tap" dataDxfId="7" dataCellStyle="Normal 2"/>
    <tableColumn id="5" name="Xd2 à Prise moy / Two-phase reactance at medium tap" dataDxfId="6" dataCellStyle="Normal 2"/>
    <tableColumn id="6" name="Rd3 à Prise moy / Three-phase resistance at medium tap" dataDxfId="5" dataCellStyle="Normal 2"/>
    <tableColumn id="7" name="Xd3 à Prise moy / Three-phase reactance at medium tap" dataDxfId="4" dataCellStyle="Normal 2"/>
    <tableColumn id="8" name="U1r sur Prise moy / Primary voltage" dataDxfId="3" dataCellStyle="Normal 2"/>
    <tableColumn id="9" name="U2r sur Prise moy / Secondary voltage" dataDxfId="2" dataCellStyle="Normal 2"/>
    <tableColumn id="10" name="IPE_T / ISTE: max intensity (Amp) in summer period" dataDxfId="1" dataCellStyle="Normal 2"/>
    <tableColumn id="11" name="IPH1_T / ISTH1: max intensity in Winter period" dataDxfId="0" dataCellStyle="Normal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3:B18"/>
  <sheetViews>
    <sheetView workbookViewId="0">
      <selection activeCell="H7" sqref="H7"/>
    </sheetView>
  </sheetViews>
  <sheetFormatPr baseColWidth="10" defaultRowHeight="13.8"/>
  <sheetData>
    <row r="3" spans="2:2">
      <c r="B3" s="27" t="s">
        <v>10474</v>
      </c>
    </row>
    <row r="4" spans="2:2">
      <c r="B4" t="s">
        <v>10475</v>
      </c>
    </row>
    <row r="5" spans="2:2">
      <c r="B5" t="s">
        <v>10476</v>
      </c>
    </row>
    <row r="6" spans="2:2">
      <c r="B6" t="s">
        <v>10477</v>
      </c>
    </row>
    <row r="7" spans="2:2">
      <c r="B7" t="s">
        <v>10478</v>
      </c>
    </row>
    <row r="8" spans="2:2">
      <c r="B8" t="s">
        <v>10479</v>
      </c>
    </row>
    <row r="9" spans="2:2">
      <c r="B9" t="s">
        <v>10480</v>
      </c>
    </row>
    <row r="10" spans="2:2">
      <c r="B10">
        <v>7</v>
      </c>
    </row>
    <row r="12" spans="2:2">
      <c r="B12" s="27" t="s">
        <v>10481</v>
      </c>
    </row>
    <row r="13" spans="2:2">
      <c r="B13" t="s">
        <v>10482</v>
      </c>
    </row>
    <row r="15" spans="2:2">
      <c r="B15" s="27" t="s">
        <v>10483</v>
      </c>
    </row>
    <row r="16" spans="2:2">
      <c r="B16" t="s">
        <v>10484</v>
      </c>
    </row>
    <row r="17" spans="2:2">
      <c r="B17" t="s">
        <v>10745</v>
      </c>
    </row>
    <row r="18" spans="2:2">
      <c r="B18" t="s">
        <v>10746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4162"/>
  <sheetViews>
    <sheetView topLeftCell="D3" workbookViewId="0">
      <selection activeCell="N3" sqref="N3"/>
    </sheetView>
  </sheetViews>
  <sheetFormatPr baseColWidth="10" defaultRowHeight="13.8"/>
  <cols>
    <col min="9" max="9" width="19.3984375" customWidth="1"/>
    <col min="10" max="10" width="16.296875" customWidth="1"/>
    <col min="13" max="13" width="13.59765625" customWidth="1"/>
  </cols>
  <sheetData>
    <row r="1" spans="1:18">
      <c r="P1" t="s">
        <v>10765</v>
      </c>
      <c r="Q1">
        <v>610469.28999999899</v>
      </c>
      <c r="R1">
        <v>6753462.3499999996</v>
      </c>
    </row>
    <row r="3" spans="1:18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10764</v>
      </c>
      <c r="Q3" t="s">
        <v>15</v>
      </c>
      <c r="R3" t="s">
        <v>16</v>
      </c>
    </row>
    <row r="4" spans="1:18" hidden="1">
      <c r="A4">
        <v>1745</v>
      </c>
      <c r="B4">
        <v>60000860</v>
      </c>
      <c r="C4" s="2" t="s">
        <v>8376</v>
      </c>
      <c r="D4" t="s">
        <v>20</v>
      </c>
      <c r="E4">
        <v>610761600000</v>
      </c>
      <c r="F4" t="s">
        <v>20</v>
      </c>
      <c r="G4">
        <v>1</v>
      </c>
      <c r="H4" t="s">
        <v>3628</v>
      </c>
      <c r="I4" t="s">
        <v>3629</v>
      </c>
      <c r="J4" t="s">
        <v>20</v>
      </c>
      <c r="K4" t="s">
        <v>21</v>
      </c>
      <c r="L4">
        <v>0</v>
      </c>
      <c r="M4">
        <v>0</v>
      </c>
      <c r="N4" t="s">
        <v>22</v>
      </c>
      <c r="O4">
        <v>7</v>
      </c>
      <c r="P4" s="30">
        <f>SQRT((postes_1[[#This Row],[x]]-$Q$1)^2+(postes_1[[#This Row],[y]]-$R$1)^2)</f>
        <v>0</v>
      </c>
      <c r="Q4">
        <v>610469.28999999899</v>
      </c>
      <c r="R4">
        <v>6753462.3499999996</v>
      </c>
    </row>
    <row r="5" spans="1:18" hidden="1">
      <c r="A5">
        <v>2730</v>
      </c>
      <c r="B5">
        <v>60000858</v>
      </c>
      <c r="C5" s="2" t="s">
        <v>8374</v>
      </c>
      <c r="D5" t="s">
        <v>27</v>
      </c>
      <c r="E5">
        <v>610761600000</v>
      </c>
      <c r="F5">
        <v>1297872488000</v>
      </c>
      <c r="G5">
        <v>1</v>
      </c>
      <c r="H5" t="s">
        <v>5634</v>
      </c>
      <c r="I5" t="s">
        <v>5635</v>
      </c>
      <c r="J5" t="s">
        <v>26</v>
      </c>
      <c r="K5" t="s">
        <v>21</v>
      </c>
      <c r="L5">
        <v>0</v>
      </c>
      <c r="M5">
        <v>0</v>
      </c>
      <c r="N5" t="s">
        <v>22</v>
      </c>
      <c r="O5">
        <v>4</v>
      </c>
      <c r="P5" s="30">
        <f>SQRT((postes_1[[#This Row],[x]]-$Q$1)^2+(postes_1[[#This Row],[y]]-$R$1)^2)</f>
        <v>1280.1132112415114</v>
      </c>
      <c r="Q5">
        <v>609202.85000000102</v>
      </c>
      <c r="R5">
        <v>6753648.9500000002</v>
      </c>
    </row>
    <row r="6" spans="1:18" hidden="1">
      <c r="A6">
        <v>1005</v>
      </c>
      <c r="B6">
        <v>60000854</v>
      </c>
      <c r="C6" s="2" t="s">
        <v>8374</v>
      </c>
      <c r="D6" t="s">
        <v>274</v>
      </c>
      <c r="E6">
        <v>787190400000</v>
      </c>
      <c r="F6">
        <v>1423144273000</v>
      </c>
      <c r="G6">
        <v>1</v>
      </c>
      <c r="H6" t="s">
        <v>2142</v>
      </c>
      <c r="I6" t="s">
        <v>2143</v>
      </c>
      <c r="J6" t="s">
        <v>20</v>
      </c>
      <c r="K6" t="s">
        <v>21</v>
      </c>
      <c r="L6">
        <v>0</v>
      </c>
      <c r="M6">
        <v>0</v>
      </c>
      <c r="N6" t="s">
        <v>22</v>
      </c>
      <c r="O6">
        <v>4</v>
      </c>
      <c r="P6" s="30">
        <f>SQRT((postes_1[[#This Row],[x]]-$Q$1)^2+(postes_1[[#This Row],[y]]-$R$1)^2)</f>
        <v>5952.4103493079811</v>
      </c>
      <c r="Q6">
        <v>616363.13000000303</v>
      </c>
      <c r="R6">
        <v>6754295.3200000003</v>
      </c>
    </row>
    <row r="7" spans="1:18" hidden="1">
      <c r="A7">
        <v>3947</v>
      </c>
      <c r="B7">
        <v>60000826</v>
      </c>
      <c r="C7" s="2" t="s">
        <v>8374</v>
      </c>
      <c r="D7" t="s">
        <v>74</v>
      </c>
      <c r="E7">
        <v>610761600000</v>
      </c>
      <c r="F7">
        <v>1366384509000</v>
      </c>
      <c r="G7">
        <v>1</v>
      </c>
      <c r="H7" t="s">
        <v>8043</v>
      </c>
      <c r="I7" t="s">
        <v>8044</v>
      </c>
      <c r="J7" t="s">
        <v>20</v>
      </c>
      <c r="K7" t="s">
        <v>21</v>
      </c>
      <c r="L7">
        <v>0</v>
      </c>
      <c r="M7">
        <v>0</v>
      </c>
      <c r="N7" t="s">
        <v>22</v>
      </c>
      <c r="O7">
        <v>4</v>
      </c>
      <c r="P7" s="30">
        <f>SQRT((postes_1[[#This Row],[x]]-$Q$1)^2+(postes_1[[#This Row],[y]]-$R$1)^2)</f>
        <v>5990.1235634433551</v>
      </c>
      <c r="Q7">
        <v>615109.96000000101</v>
      </c>
      <c r="R7">
        <v>6757249.9299999997</v>
      </c>
    </row>
    <row r="8" spans="1:18" hidden="1">
      <c r="A8">
        <v>2834</v>
      </c>
      <c r="B8">
        <v>60000791</v>
      </c>
      <c r="C8" s="2" t="s">
        <v>8374</v>
      </c>
      <c r="D8" t="s">
        <v>74</v>
      </c>
      <c r="E8">
        <v>878601600000</v>
      </c>
      <c r="F8">
        <v>1366214811000</v>
      </c>
      <c r="G8">
        <v>1</v>
      </c>
      <c r="H8" t="s">
        <v>5840</v>
      </c>
      <c r="I8" t="s">
        <v>5841</v>
      </c>
      <c r="J8" t="s">
        <v>5842</v>
      </c>
      <c r="K8" t="s">
        <v>21</v>
      </c>
      <c r="L8">
        <v>0</v>
      </c>
      <c r="M8">
        <v>0</v>
      </c>
      <c r="N8" t="s">
        <v>22</v>
      </c>
      <c r="O8">
        <v>4</v>
      </c>
      <c r="P8" s="30">
        <f>SQRT((postes_1[[#This Row],[x]]-$Q$1)^2+(postes_1[[#This Row],[y]]-$R$1)^2)</f>
        <v>8041.3579652334183</v>
      </c>
      <c r="Q8">
        <v>613494.64000000095</v>
      </c>
      <c r="R8">
        <v>6760912.9000000004</v>
      </c>
    </row>
    <row r="9" spans="1:18" hidden="1">
      <c r="A9">
        <v>575</v>
      </c>
      <c r="B9">
        <v>60000801</v>
      </c>
      <c r="C9" s="2" t="s">
        <v>8374</v>
      </c>
      <c r="D9" t="s">
        <v>168</v>
      </c>
      <c r="E9">
        <v>610761600000</v>
      </c>
      <c r="F9">
        <v>1453911456000</v>
      </c>
      <c r="G9">
        <v>1</v>
      </c>
      <c r="H9" t="s">
        <v>1240</v>
      </c>
      <c r="I9" t="s">
        <v>1241</v>
      </c>
      <c r="J9" t="s">
        <v>20</v>
      </c>
      <c r="K9" t="s">
        <v>21</v>
      </c>
      <c r="L9">
        <v>0</v>
      </c>
      <c r="M9">
        <v>0</v>
      </c>
      <c r="N9" t="s">
        <v>22</v>
      </c>
      <c r="O9">
        <v>4</v>
      </c>
      <c r="P9" s="30">
        <f>SQRT((postes_1[[#This Row],[x]]-$Q$1)^2+(postes_1[[#This Row],[y]]-$R$1)^2)</f>
        <v>9461.0486788311682</v>
      </c>
      <c r="Q9">
        <v>617146.75</v>
      </c>
      <c r="R9">
        <v>6760164.8099999996</v>
      </c>
    </row>
    <row r="10" spans="1:18" hidden="1">
      <c r="A10">
        <v>3347</v>
      </c>
      <c r="B10">
        <v>60000870</v>
      </c>
      <c r="C10" s="2" t="s">
        <v>8374</v>
      </c>
      <c r="D10" t="s">
        <v>74</v>
      </c>
      <c r="E10">
        <v>610761600000</v>
      </c>
      <c r="F10">
        <v>1366648260000</v>
      </c>
      <c r="G10">
        <v>1</v>
      </c>
      <c r="H10" t="s">
        <v>6855</v>
      </c>
      <c r="I10" t="s">
        <v>6856</v>
      </c>
      <c r="J10" t="s">
        <v>26</v>
      </c>
      <c r="K10" t="s">
        <v>21</v>
      </c>
      <c r="L10">
        <v>0</v>
      </c>
      <c r="M10">
        <v>0</v>
      </c>
      <c r="N10" t="s">
        <v>22</v>
      </c>
      <c r="O10">
        <v>4</v>
      </c>
      <c r="P10" s="30">
        <f>SQRT((postes_1[[#This Row],[x]]-$Q$1)^2+(postes_1[[#This Row],[y]]-$R$1)^2)</f>
        <v>9968.6479086434247</v>
      </c>
      <c r="Q10">
        <v>620378.71999999904</v>
      </c>
      <c r="R10">
        <v>6752377.3899999997</v>
      </c>
    </row>
    <row r="11" spans="1:18" hidden="1">
      <c r="A11">
        <v>3274</v>
      </c>
      <c r="B11">
        <v>60000891</v>
      </c>
      <c r="C11" s="2" t="s">
        <v>8374</v>
      </c>
      <c r="D11" t="s">
        <v>56</v>
      </c>
      <c r="E11">
        <v>1323872109000</v>
      </c>
      <c r="F11">
        <v>1323872086000</v>
      </c>
      <c r="G11">
        <v>1</v>
      </c>
      <c r="H11" t="s">
        <v>6715</v>
      </c>
      <c r="I11" t="s">
        <v>6716</v>
      </c>
      <c r="J11" t="s">
        <v>20</v>
      </c>
      <c r="K11" t="s">
        <v>21</v>
      </c>
      <c r="L11">
        <v>0</v>
      </c>
      <c r="M11">
        <v>0</v>
      </c>
      <c r="N11" t="s">
        <v>22</v>
      </c>
      <c r="O11">
        <v>4</v>
      </c>
      <c r="P11" s="30">
        <f>SQRT((postes_1[[#This Row],[x]]-$Q$1)^2+(postes_1[[#This Row],[y]]-$R$1)^2)</f>
        <v>10423.39893755543</v>
      </c>
      <c r="Q11">
        <v>601275.11999999697</v>
      </c>
      <c r="R11">
        <v>6748551.7000000002</v>
      </c>
    </row>
    <row r="12" spans="1:18" hidden="1">
      <c r="A12">
        <v>2071</v>
      </c>
      <c r="B12">
        <v>60000881</v>
      </c>
      <c r="C12" s="2" t="s">
        <v>8374</v>
      </c>
      <c r="D12" t="s">
        <v>74</v>
      </c>
      <c r="E12">
        <v>1006300800000</v>
      </c>
      <c r="F12">
        <v>1367929101000</v>
      </c>
      <c r="G12">
        <v>1</v>
      </c>
      <c r="H12" t="s">
        <v>4291</v>
      </c>
      <c r="I12" t="s">
        <v>4292</v>
      </c>
      <c r="J12" t="s">
        <v>20</v>
      </c>
      <c r="K12" t="s">
        <v>21</v>
      </c>
      <c r="L12">
        <v>0</v>
      </c>
      <c r="M12">
        <v>0</v>
      </c>
      <c r="N12" t="s">
        <v>22</v>
      </c>
      <c r="O12">
        <v>4</v>
      </c>
      <c r="P12" s="30">
        <f>SQRT((postes_1[[#This Row],[x]]-$Q$1)^2+(postes_1[[#This Row],[y]]-$R$1)^2)</f>
        <v>11012.549102957139</v>
      </c>
      <c r="Q12">
        <v>620937.60000000102</v>
      </c>
      <c r="R12">
        <v>6750043.1799999997</v>
      </c>
    </row>
    <row r="13" spans="1:18" hidden="1">
      <c r="A13">
        <v>2669</v>
      </c>
      <c r="B13">
        <v>60000899</v>
      </c>
      <c r="C13" s="2" t="s">
        <v>8374</v>
      </c>
      <c r="D13" t="s">
        <v>74</v>
      </c>
      <c r="E13">
        <v>968025600000</v>
      </c>
      <c r="F13">
        <v>1366370705000</v>
      </c>
      <c r="G13">
        <v>1</v>
      </c>
      <c r="H13" t="s">
        <v>5506</v>
      </c>
      <c r="I13" t="s">
        <v>5507</v>
      </c>
      <c r="J13" t="s">
        <v>26</v>
      </c>
      <c r="K13" t="s">
        <v>21</v>
      </c>
      <c r="L13">
        <v>0</v>
      </c>
      <c r="M13">
        <v>0</v>
      </c>
      <c r="N13" t="s">
        <v>22</v>
      </c>
      <c r="O13">
        <v>4</v>
      </c>
      <c r="P13" s="30">
        <f>SQRT((postes_1[[#This Row],[x]]-$Q$1)^2+(postes_1[[#This Row],[y]]-$R$1)^2)</f>
        <v>11198.116413812422</v>
      </c>
      <c r="Q13">
        <v>601028.35999999905</v>
      </c>
      <c r="R13">
        <v>6747440.1699999999</v>
      </c>
    </row>
    <row r="14" spans="1:18" hidden="1">
      <c r="A14">
        <v>1748</v>
      </c>
      <c r="B14">
        <v>60000818</v>
      </c>
      <c r="C14" s="2" t="s">
        <v>8374</v>
      </c>
      <c r="D14" t="s">
        <v>74</v>
      </c>
      <c r="E14">
        <v>610761600000</v>
      </c>
      <c r="F14">
        <v>1366645105000</v>
      </c>
      <c r="G14">
        <v>1</v>
      </c>
      <c r="H14" t="s">
        <v>3635</v>
      </c>
      <c r="I14" t="s">
        <v>3636</v>
      </c>
      <c r="J14" t="s">
        <v>20</v>
      </c>
      <c r="K14" t="s">
        <v>21</v>
      </c>
      <c r="L14">
        <v>0</v>
      </c>
      <c r="M14">
        <v>0</v>
      </c>
      <c r="N14" t="s">
        <v>22</v>
      </c>
      <c r="O14">
        <v>4</v>
      </c>
      <c r="P14" s="30">
        <f>SQRT((postes_1[[#This Row],[x]]-$Q$1)^2+(postes_1[[#This Row],[y]]-$R$1)^2)</f>
        <v>11474.949059556091</v>
      </c>
      <c r="Q14">
        <v>621068.53999999899</v>
      </c>
      <c r="R14">
        <v>6757858.9800000004</v>
      </c>
    </row>
    <row r="15" spans="1:18" hidden="1">
      <c r="A15">
        <v>2610</v>
      </c>
      <c r="B15">
        <v>60000771</v>
      </c>
      <c r="C15" s="2" t="s">
        <v>8374</v>
      </c>
      <c r="D15" t="s">
        <v>74</v>
      </c>
      <c r="E15">
        <v>1026345600000</v>
      </c>
      <c r="F15">
        <v>1366302031000</v>
      </c>
      <c r="G15">
        <v>1</v>
      </c>
      <c r="H15" t="s">
        <v>5388</v>
      </c>
      <c r="I15" t="s">
        <v>5388</v>
      </c>
      <c r="J15" t="s">
        <v>26</v>
      </c>
      <c r="K15" t="s">
        <v>21</v>
      </c>
      <c r="L15">
        <v>0</v>
      </c>
      <c r="M15">
        <v>0</v>
      </c>
      <c r="N15" t="s">
        <v>22</v>
      </c>
      <c r="O15">
        <v>4</v>
      </c>
      <c r="P15" s="30">
        <f>SQRT((postes_1[[#This Row],[x]]-$Q$1)^2+(postes_1[[#This Row],[y]]-$R$1)^2)</f>
        <v>11670.971797864586</v>
      </c>
      <c r="Q15">
        <v>617120.06000000203</v>
      </c>
      <c r="R15">
        <v>6763052.9100000001</v>
      </c>
    </row>
    <row r="16" spans="1:18" hidden="1">
      <c r="A16">
        <v>1747</v>
      </c>
      <c r="B16">
        <v>70020477</v>
      </c>
      <c r="C16" s="2" t="s">
        <v>8374</v>
      </c>
      <c r="D16" t="s">
        <v>77</v>
      </c>
      <c r="E16">
        <v>1372418125000</v>
      </c>
      <c r="F16">
        <v>1366644032000</v>
      </c>
      <c r="G16">
        <v>1</v>
      </c>
      <c r="H16" t="s">
        <v>3633</v>
      </c>
      <c r="I16" t="s">
        <v>3634</v>
      </c>
      <c r="J16" t="s">
        <v>20</v>
      </c>
      <c r="K16" t="s">
        <v>21</v>
      </c>
      <c r="L16">
        <v>0</v>
      </c>
      <c r="M16">
        <v>0</v>
      </c>
      <c r="N16" t="s">
        <v>22</v>
      </c>
      <c r="O16">
        <v>4</v>
      </c>
      <c r="P16" s="30">
        <f>SQRT((postes_1[[#This Row],[x]]-$Q$1)^2+(postes_1[[#This Row],[y]]-$R$1)^2)</f>
        <v>12372.764238138547</v>
      </c>
      <c r="Q16">
        <v>620074.99000000197</v>
      </c>
      <c r="R16">
        <v>6761260.7999999998</v>
      </c>
    </row>
    <row r="17" spans="1:18" hidden="1">
      <c r="A17">
        <v>418</v>
      </c>
      <c r="B17">
        <v>70041195</v>
      </c>
      <c r="C17" s="2" t="s">
        <v>8375</v>
      </c>
      <c r="D17" t="s">
        <v>30</v>
      </c>
      <c r="E17">
        <v>1390999166000</v>
      </c>
      <c r="F17">
        <v>1347890596000</v>
      </c>
      <c r="G17">
        <v>1</v>
      </c>
      <c r="H17" t="s">
        <v>927</v>
      </c>
      <c r="I17" t="s">
        <v>928</v>
      </c>
      <c r="J17" t="s">
        <v>20</v>
      </c>
      <c r="K17" t="s">
        <v>21</v>
      </c>
      <c r="L17">
        <v>0</v>
      </c>
      <c r="M17">
        <v>0</v>
      </c>
      <c r="N17" t="s">
        <v>22</v>
      </c>
      <c r="O17">
        <v>6</v>
      </c>
      <c r="P17" s="30">
        <f>SQRT((postes_1[[#This Row],[x]]-$Q$1)^2+(postes_1[[#This Row],[y]]-$R$1)^2)</f>
        <v>13278.430854075172</v>
      </c>
      <c r="Q17">
        <v>620007.99000000197</v>
      </c>
      <c r="R17">
        <v>6744224.9299999997</v>
      </c>
    </row>
    <row r="18" spans="1:18" hidden="1">
      <c r="A18">
        <v>3352</v>
      </c>
      <c r="B18">
        <v>60000904</v>
      </c>
      <c r="C18" s="2" t="s">
        <v>8374</v>
      </c>
      <c r="D18" t="s">
        <v>20</v>
      </c>
      <c r="E18">
        <v>787190400000</v>
      </c>
      <c r="F18" t="s">
        <v>20</v>
      </c>
      <c r="G18">
        <v>1</v>
      </c>
      <c r="H18" t="s">
        <v>6865</v>
      </c>
      <c r="I18" t="s">
        <v>6866</v>
      </c>
      <c r="J18" t="s">
        <v>6867</v>
      </c>
      <c r="K18" t="s">
        <v>21</v>
      </c>
      <c r="L18">
        <v>0</v>
      </c>
      <c r="M18">
        <v>0</v>
      </c>
      <c r="N18" t="s">
        <v>22</v>
      </c>
      <c r="O18">
        <v>4</v>
      </c>
      <c r="P18" s="30">
        <f>SQRT((postes_1[[#This Row],[x]]-$Q$1)^2+(postes_1[[#This Row],[y]]-$R$1)^2)</f>
        <v>14525.031793046592</v>
      </c>
      <c r="Q18">
        <v>622940.68000000005</v>
      </c>
      <c r="R18">
        <v>6746016.4800000004</v>
      </c>
    </row>
    <row r="19" spans="1:18" hidden="1">
      <c r="A19">
        <v>1316</v>
      </c>
      <c r="B19">
        <v>60000939</v>
      </c>
      <c r="C19" s="2" t="s">
        <v>8374</v>
      </c>
      <c r="D19" t="s">
        <v>74</v>
      </c>
      <c r="E19">
        <v>610761600000</v>
      </c>
      <c r="F19">
        <v>1366894547000</v>
      </c>
      <c r="G19">
        <v>1</v>
      </c>
      <c r="H19" t="s">
        <v>2763</v>
      </c>
      <c r="I19" t="s">
        <v>2764</v>
      </c>
      <c r="J19" t="s">
        <v>26</v>
      </c>
      <c r="K19" t="s">
        <v>21</v>
      </c>
      <c r="L19">
        <v>0</v>
      </c>
      <c r="M19">
        <v>0</v>
      </c>
      <c r="N19" t="s">
        <v>22</v>
      </c>
      <c r="O19">
        <v>4</v>
      </c>
      <c r="P19" s="30">
        <f>SQRT((postes_1[[#This Row],[x]]-$Q$1)^2+(postes_1[[#This Row],[y]]-$R$1)^2)</f>
        <v>15585.788376703049</v>
      </c>
      <c r="Q19">
        <v>620494.25999999803</v>
      </c>
      <c r="R19">
        <v>6741528.5</v>
      </c>
    </row>
    <row r="20" spans="1:18" hidden="1">
      <c r="A20">
        <v>2611</v>
      </c>
      <c r="B20">
        <v>60000921</v>
      </c>
      <c r="C20" s="2" t="s">
        <v>8374</v>
      </c>
      <c r="D20" t="s">
        <v>74</v>
      </c>
      <c r="E20">
        <v>610761600000</v>
      </c>
      <c r="F20">
        <v>1366127351000</v>
      </c>
      <c r="G20">
        <v>1</v>
      </c>
      <c r="H20" t="s">
        <v>5389</v>
      </c>
      <c r="I20" t="s">
        <v>5390</v>
      </c>
      <c r="J20" t="s">
        <v>20</v>
      </c>
      <c r="K20" t="s">
        <v>21</v>
      </c>
      <c r="L20">
        <v>0</v>
      </c>
      <c r="M20">
        <v>0</v>
      </c>
      <c r="N20" t="s">
        <v>22</v>
      </c>
      <c r="O20">
        <v>4</v>
      </c>
      <c r="P20" s="30">
        <f>SQRT((postes_1[[#This Row],[x]]-$Q$1)^2+(postes_1[[#This Row],[y]]-$R$1)^2)</f>
        <v>17407.898301015601</v>
      </c>
      <c r="Q20">
        <v>596075.89999999898</v>
      </c>
      <c r="R20">
        <v>6743671.2699999996</v>
      </c>
    </row>
    <row r="21" spans="1:18" hidden="1">
      <c r="A21">
        <v>1749</v>
      </c>
      <c r="B21">
        <v>60000819</v>
      </c>
      <c r="C21" s="2" t="s">
        <v>8374</v>
      </c>
      <c r="D21" t="s">
        <v>20</v>
      </c>
      <c r="E21">
        <v>787190400000</v>
      </c>
      <c r="F21" t="s">
        <v>20</v>
      </c>
      <c r="G21">
        <v>1</v>
      </c>
      <c r="H21" t="s">
        <v>3637</v>
      </c>
      <c r="I21" t="s">
        <v>3637</v>
      </c>
      <c r="J21" t="s">
        <v>20</v>
      </c>
      <c r="K21" t="s">
        <v>21</v>
      </c>
      <c r="L21">
        <v>0</v>
      </c>
      <c r="M21">
        <v>0</v>
      </c>
      <c r="N21" t="s">
        <v>22</v>
      </c>
      <c r="O21">
        <v>4</v>
      </c>
      <c r="P21" s="30">
        <f>SQRT((postes_1[[#This Row],[x]]-$Q$1)^2+(postes_1[[#This Row],[y]]-$R$1)^2)</f>
        <v>18602.97085763963</v>
      </c>
      <c r="Q21">
        <v>628574.09000000404</v>
      </c>
      <c r="R21">
        <v>6757738.6500000004</v>
      </c>
    </row>
    <row r="22" spans="1:18" hidden="1">
      <c r="A22">
        <v>1693</v>
      </c>
      <c r="B22">
        <v>60000724</v>
      </c>
      <c r="C22" s="2" t="s">
        <v>8374</v>
      </c>
      <c r="D22" t="s">
        <v>20</v>
      </c>
      <c r="E22">
        <v>1063929600000</v>
      </c>
      <c r="F22" t="s">
        <v>20</v>
      </c>
      <c r="G22">
        <v>1</v>
      </c>
      <c r="H22" t="s">
        <v>3525</v>
      </c>
      <c r="I22" t="s">
        <v>3526</v>
      </c>
      <c r="J22" t="s">
        <v>20</v>
      </c>
      <c r="K22" t="s">
        <v>21</v>
      </c>
      <c r="L22">
        <v>0</v>
      </c>
      <c r="M22">
        <v>0</v>
      </c>
      <c r="N22" t="s">
        <v>22</v>
      </c>
      <c r="O22">
        <v>4</v>
      </c>
      <c r="P22" s="30">
        <f>SQRT((postes_1[[#This Row],[x]]-$Q$1)^2+(postes_1[[#This Row],[y]]-$R$1)^2)</f>
        <v>19178.1355997715</v>
      </c>
      <c r="Q22">
        <v>598524.32999999798</v>
      </c>
      <c r="R22">
        <v>6768466.3099999996</v>
      </c>
    </row>
    <row r="23" spans="1:18" hidden="1">
      <c r="A23">
        <v>3350</v>
      </c>
      <c r="B23">
        <v>60000979</v>
      </c>
      <c r="C23" s="2" t="s">
        <v>8374</v>
      </c>
      <c r="D23" t="s">
        <v>74</v>
      </c>
      <c r="E23">
        <v>1047427200000</v>
      </c>
      <c r="F23">
        <v>1366895318000</v>
      </c>
      <c r="G23">
        <v>1</v>
      </c>
      <c r="H23" t="s">
        <v>6861</v>
      </c>
      <c r="I23" t="s">
        <v>6862</v>
      </c>
      <c r="J23" t="s">
        <v>20</v>
      </c>
      <c r="K23" t="s">
        <v>21</v>
      </c>
      <c r="L23">
        <v>0</v>
      </c>
      <c r="M23">
        <v>0</v>
      </c>
      <c r="N23" t="s">
        <v>22</v>
      </c>
      <c r="O23">
        <v>4</v>
      </c>
      <c r="P23" s="30">
        <f>SQRT((postes_1[[#This Row],[x]]-$Q$1)^2+(postes_1[[#This Row],[y]]-$R$1)^2)</f>
        <v>19480.091511213355</v>
      </c>
      <c r="Q23">
        <v>621641.35000000102</v>
      </c>
      <c r="R23">
        <v>6737504.3099999996</v>
      </c>
    </row>
    <row r="24" spans="1:18" hidden="1">
      <c r="A24">
        <v>1744</v>
      </c>
      <c r="B24">
        <v>60000642</v>
      </c>
      <c r="C24" s="2" t="s">
        <v>8374</v>
      </c>
      <c r="D24" t="s">
        <v>74</v>
      </c>
      <c r="E24">
        <v>1026345600000</v>
      </c>
      <c r="F24">
        <v>1366620463000</v>
      </c>
      <c r="G24">
        <v>1</v>
      </c>
      <c r="H24" t="s">
        <v>3626</v>
      </c>
      <c r="I24" t="s">
        <v>3627</v>
      </c>
      <c r="J24" t="s">
        <v>195</v>
      </c>
      <c r="K24" t="s">
        <v>21</v>
      </c>
      <c r="L24">
        <v>0</v>
      </c>
      <c r="M24">
        <v>0</v>
      </c>
      <c r="N24" t="s">
        <v>22</v>
      </c>
      <c r="O24">
        <v>4</v>
      </c>
      <c r="P24" s="30">
        <f>SQRT((postes_1[[#This Row],[x]]-$Q$1)^2+(postes_1[[#This Row],[y]]-$R$1)^2)</f>
        <v>22355.178623134507</v>
      </c>
      <c r="Q24">
        <v>616460.88000000303</v>
      </c>
      <c r="R24">
        <v>6774999.6399999997</v>
      </c>
    </row>
    <row r="25" spans="1:18" hidden="1">
      <c r="A25">
        <v>3983</v>
      </c>
      <c r="B25">
        <v>60000961</v>
      </c>
      <c r="C25" s="2" t="s">
        <v>8374</v>
      </c>
      <c r="D25" t="s">
        <v>274</v>
      </c>
      <c r="E25">
        <v>610761600000</v>
      </c>
      <c r="F25">
        <v>1423571389000</v>
      </c>
      <c r="G25">
        <v>1</v>
      </c>
      <c r="H25" t="s">
        <v>8112</v>
      </c>
      <c r="I25" t="s">
        <v>8113</v>
      </c>
      <c r="J25" t="s">
        <v>26</v>
      </c>
      <c r="K25" t="s">
        <v>21</v>
      </c>
      <c r="L25">
        <v>0</v>
      </c>
      <c r="M25">
        <v>0</v>
      </c>
      <c r="N25" t="s">
        <v>22</v>
      </c>
      <c r="O25">
        <v>4</v>
      </c>
      <c r="P25" s="30">
        <f>SQRT((postes_1[[#This Row],[x]]-$Q$1)^2+(postes_1[[#This Row],[y]]-$R$1)^2)</f>
        <v>22619.344095496523</v>
      </c>
      <c r="Q25">
        <v>592970.24000000197</v>
      </c>
      <c r="R25">
        <v>6739129.9400000004</v>
      </c>
    </row>
    <row r="26" spans="1:18" hidden="1">
      <c r="A26">
        <v>2986</v>
      </c>
      <c r="B26">
        <v>60002733</v>
      </c>
      <c r="C26" s="2" t="s">
        <v>8374</v>
      </c>
      <c r="D26" t="s">
        <v>20</v>
      </c>
      <c r="E26">
        <v>971913600000</v>
      </c>
      <c r="F26" t="s">
        <v>20</v>
      </c>
      <c r="G26">
        <v>1</v>
      </c>
      <c r="H26" t="s">
        <v>6150</v>
      </c>
      <c r="I26" t="s">
        <v>6151</v>
      </c>
      <c r="J26" t="s">
        <v>20</v>
      </c>
      <c r="K26" t="s">
        <v>21</v>
      </c>
      <c r="L26">
        <v>0</v>
      </c>
      <c r="M26">
        <v>0</v>
      </c>
      <c r="N26" t="s">
        <v>22</v>
      </c>
      <c r="O26">
        <v>4</v>
      </c>
      <c r="P26" s="30">
        <f>SQRT((postes_1[[#This Row],[x]]-$Q$1)^2+(postes_1[[#This Row],[y]]-$R$1)^2)</f>
        <v>23183.653724984746</v>
      </c>
      <c r="Q26">
        <v>633489.28999999899</v>
      </c>
      <c r="R26">
        <v>6750712.5499999998</v>
      </c>
    </row>
    <row r="27" spans="1:18" hidden="1">
      <c r="A27">
        <v>2285</v>
      </c>
      <c r="B27">
        <v>60000996</v>
      </c>
      <c r="C27" s="2" t="s">
        <v>8376</v>
      </c>
      <c r="D27" t="s">
        <v>20</v>
      </c>
      <c r="E27">
        <v>610761600000</v>
      </c>
      <c r="F27" t="s">
        <v>20</v>
      </c>
      <c r="G27">
        <v>1</v>
      </c>
      <c r="H27" t="s">
        <v>4722</v>
      </c>
      <c r="I27" t="s">
        <v>4723</v>
      </c>
      <c r="J27" t="s">
        <v>20</v>
      </c>
      <c r="K27" t="s">
        <v>21</v>
      </c>
      <c r="L27">
        <v>0</v>
      </c>
      <c r="M27">
        <v>0</v>
      </c>
      <c r="N27" t="s">
        <v>22</v>
      </c>
      <c r="O27">
        <v>7</v>
      </c>
      <c r="P27" s="30">
        <f>SQRT((postes_1[[#This Row],[x]]-$Q$1)^2+(postes_1[[#This Row],[y]]-$R$1)^2)</f>
        <v>23752.18850974321</v>
      </c>
      <c r="Q27">
        <v>594882.78999999899</v>
      </c>
      <c r="R27">
        <v>6735539.5300000003</v>
      </c>
    </row>
    <row r="28" spans="1:18" hidden="1">
      <c r="A28">
        <v>4061</v>
      </c>
      <c r="B28">
        <v>70054428</v>
      </c>
      <c r="C28" s="2" t="s">
        <v>8376</v>
      </c>
      <c r="D28" t="s">
        <v>1094</v>
      </c>
      <c r="E28">
        <v>1425311326000</v>
      </c>
      <c r="F28">
        <v>1425311250000</v>
      </c>
      <c r="G28">
        <v>1</v>
      </c>
      <c r="H28" t="s">
        <v>8254</v>
      </c>
      <c r="I28" t="s">
        <v>8255</v>
      </c>
      <c r="J28" t="s">
        <v>20</v>
      </c>
      <c r="K28" t="s">
        <v>21</v>
      </c>
      <c r="L28">
        <v>0</v>
      </c>
      <c r="M28">
        <v>0</v>
      </c>
      <c r="N28" t="s">
        <v>22</v>
      </c>
      <c r="O28">
        <v>7</v>
      </c>
      <c r="P28" s="30">
        <f>SQRT((postes_1[[#This Row],[x]]-$Q$1)^2+(postes_1[[#This Row],[y]]-$R$1)^2)</f>
        <v>24134.572846023741</v>
      </c>
      <c r="Q28">
        <v>593450.78000000096</v>
      </c>
      <c r="R28">
        <v>6736349.5499999998</v>
      </c>
    </row>
    <row r="29" spans="1:18" hidden="1">
      <c r="A29">
        <v>4062</v>
      </c>
      <c r="B29">
        <v>70054528</v>
      </c>
      <c r="C29" s="2" t="s">
        <v>8376</v>
      </c>
      <c r="D29" t="s">
        <v>1094</v>
      </c>
      <c r="E29">
        <v>1425311345000</v>
      </c>
      <c r="F29">
        <v>1425311337000</v>
      </c>
      <c r="G29">
        <v>1</v>
      </c>
      <c r="H29" t="s">
        <v>8254</v>
      </c>
      <c r="I29" t="s">
        <v>8255</v>
      </c>
      <c r="J29" t="s">
        <v>20</v>
      </c>
      <c r="K29" t="s">
        <v>21</v>
      </c>
      <c r="L29">
        <v>0</v>
      </c>
      <c r="M29">
        <v>0</v>
      </c>
      <c r="N29" t="s">
        <v>22</v>
      </c>
      <c r="O29">
        <v>7</v>
      </c>
      <c r="P29" s="30">
        <f>SQRT((postes_1[[#This Row],[x]]-$Q$1)^2+(postes_1[[#This Row],[y]]-$R$1)^2)</f>
        <v>24134.572846023741</v>
      </c>
      <c r="Q29">
        <v>593450.78000000096</v>
      </c>
      <c r="R29">
        <v>6736349.5499999998</v>
      </c>
    </row>
    <row r="30" spans="1:18" hidden="1">
      <c r="A30">
        <v>4063</v>
      </c>
      <c r="B30">
        <v>60000987</v>
      </c>
      <c r="C30" s="2" t="s">
        <v>8376</v>
      </c>
      <c r="D30" t="s">
        <v>1094</v>
      </c>
      <c r="E30">
        <v>610761600000</v>
      </c>
      <c r="F30">
        <v>1425311522000</v>
      </c>
      <c r="G30">
        <v>1</v>
      </c>
      <c r="H30" t="s">
        <v>8254</v>
      </c>
      <c r="I30" t="s">
        <v>8255</v>
      </c>
      <c r="J30" t="s">
        <v>20</v>
      </c>
      <c r="K30" t="s">
        <v>21</v>
      </c>
      <c r="L30">
        <v>0</v>
      </c>
      <c r="M30">
        <v>0</v>
      </c>
      <c r="N30" t="s">
        <v>22</v>
      </c>
      <c r="O30">
        <v>7</v>
      </c>
      <c r="P30" s="30">
        <f>SQRT((postes_1[[#This Row],[x]]-$Q$1)^2+(postes_1[[#This Row],[y]]-$R$1)^2)</f>
        <v>24134.572846023741</v>
      </c>
      <c r="Q30">
        <v>593450.78000000096</v>
      </c>
      <c r="R30">
        <v>6736349.5499999998</v>
      </c>
    </row>
    <row r="31" spans="1:18" hidden="1">
      <c r="A31">
        <v>296</v>
      </c>
      <c r="B31">
        <v>60000609</v>
      </c>
      <c r="C31" s="2" t="s">
        <v>8374</v>
      </c>
      <c r="D31" t="s">
        <v>90</v>
      </c>
      <c r="E31">
        <v>787190400000</v>
      </c>
      <c r="F31">
        <v>1145360633000</v>
      </c>
      <c r="G31">
        <v>1</v>
      </c>
      <c r="H31" t="s">
        <v>663</v>
      </c>
      <c r="I31" t="s">
        <v>664</v>
      </c>
      <c r="J31" t="s">
        <v>665</v>
      </c>
      <c r="K31" t="s">
        <v>21</v>
      </c>
      <c r="L31">
        <v>0</v>
      </c>
      <c r="M31">
        <v>0</v>
      </c>
      <c r="N31" t="s">
        <v>22</v>
      </c>
      <c r="O31">
        <v>4</v>
      </c>
      <c r="P31" s="30">
        <f>SQRT((postes_1[[#This Row],[x]]-$Q$1)^2+(postes_1[[#This Row],[y]]-$R$1)^2)</f>
        <v>25100.975674050995</v>
      </c>
      <c r="Q31">
        <v>617178.25999999803</v>
      </c>
      <c r="R31">
        <v>6777650.1299999999</v>
      </c>
    </row>
    <row r="32" spans="1:18" hidden="1">
      <c r="A32">
        <v>3026</v>
      </c>
      <c r="B32">
        <v>60000592</v>
      </c>
      <c r="C32" s="2" t="s">
        <v>8376</v>
      </c>
      <c r="D32" t="s">
        <v>482</v>
      </c>
      <c r="E32">
        <v>610761600000</v>
      </c>
      <c r="F32">
        <v>1386159889000</v>
      </c>
      <c r="G32">
        <v>1</v>
      </c>
      <c r="H32" t="s">
        <v>6227</v>
      </c>
      <c r="I32" t="s">
        <v>6228</v>
      </c>
      <c r="J32" t="s">
        <v>20</v>
      </c>
      <c r="K32" t="s">
        <v>21</v>
      </c>
      <c r="L32">
        <v>0</v>
      </c>
      <c r="M32">
        <v>0</v>
      </c>
      <c r="N32" t="s">
        <v>22</v>
      </c>
      <c r="O32">
        <v>7</v>
      </c>
      <c r="P32" s="30">
        <f>SQRT((postes_1[[#This Row],[x]]-$Q$1)^2+(postes_1[[#This Row],[y]]-$R$1)^2)</f>
        <v>25994.124895545472</v>
      </c>
      <c r="Q32">
        <v>614853.93000000005</v>
      </c>
      <c r="R32">
        <v>6779084.0099999998</v>
      </c>
    </row>
    <row r="33" spans="1:18" hidden="1">
      <c r="A33">
        <v>1424</v>
      </c>
      <c r="B33">
        <v>60001043</v>
      </c>
      <c r="C33" s="2" t="s">
        <v>8374</v>
      </c>
      <c r="D33" t="s">
        <v>108</v>
      </c>
      <c r="E33">
        <v>610761600000</v>
      </c>
      <c r="F33">
        <v>1253113086000</v>
      </c>
      <c r="G33">
        <v>1</v>
      </c>
      <c r="H33" t="s">
        <v>2982</v>
      </c>
      <c r="I33" t="s">
        <v>2983</v>
      </c>
      <c r="J33" t="s">
        <v>26</v>
      </c>
      <c r="K33" t="s">
        <v>21</v>
      </c>
      <c r="L33">
        <v>0</v>
      </c>
      <c r="M33">
        <v>0</v>
      </c>
      <c r="N33" t="s">
        <v>22</v>
      </c>
      <c r="O33">
        <v>4</v>
      </c>
      <c r="P33" s="30">
        <f>SQRT((postes_1[[#This Row],[x]]-$Q$1)^2+(postes_1[[#This Row],[y]]-$R$1)^2)</f>
        <v>28602.072810133079</v>
      </c>
      <c r="Q33">
        <v>623719.10000000102</v>
      </c>
      <c r="R33">
        <v>6728114.3499999996</v>
      </c>
    </row>
    <row r="34" spans="1:18" hidden="1">
      <c r="A34">
        <v>1355</v>
      </c>
      <c r="B34">
        <v>60000873</v>
      </c>
      <c r="C34" s="2" t="s">
        <v>8374</v>
      </c>
      <c r="D34" t="s">
        <v>23</v>
      </c>
      <c r="E34">
        <v>952646400000</v>
      </c>
      <c r="F34">
        <v>1270804200000</v>
      </c>
      <c r="G34">
        <v>1</v>
      </c>
      <c r="H34" t="s">
        <v>2841</v>
      </c>
      <c r="I34" t="s">
        <v>2842</v>
      </c>
      <c r="J34" t="s">
        <v>20</v>
      </c>
      <c r="K34" t="s">
        <v>21</v>
      </c>
      <c r="L34">
        <v>0</v>
      </c>
      <c r="M34">
        <v>0</v>
      </c>
      <c r="N34" t="s">
        <v>22</v>
      </c>
      <c r="O34">
        <v>4</v>
      </c>
      <c r="P34" s="30">
        <f>SQRT((postes_1[[#This Row],[x]]-$Q$1)^2+(postes_1[[#This Row],[y]]-$R$1)^2)</f>
        <v>29584.460902209852</v>
      </c>
      <c r="Q34">
        <v>639974.04999999702</v>
      </c>
      <c r="R34">
        <v>6751292.2199999997</v>
      </c>
    </row>
    <row r="35" spans="1:18" hidden="1">
      <c r="A35">
        <v>3027</v>
      </c>
      <c r="B35">
        <v>60000556</v>
      </c>
      <c r="C35" s="2" t="s">
        <v>8374</v>
      </c>
      <c r="D35" t="s">
        <v>482</v>
      </c>
      <c r="E35">
        <v>787190400000</v>
      </c>
      <c r="F35">
        <v>1385986647000</v>
      </c>
      <c r="G35">
        <v>1</v>
      </c>
      <c r="H35" t="s">
        <v>6229</v>
      </c>
      <c r="I35" t="s">
        <v>6230</v>
      </c>
      <c r="J35" t="s">
        <v>20</v>
      </c>
      <c r="K35" t="s">
        <v>21</v>
      </c>
      <c r="L35">
        <v>0</v>
      </c>
      <c r="M35">
        <v>0</v>
      </c>
      <c r="N35" t="s">
        <v>22</v>
      </c>
      <c r="O35">
        <v>4</v>
      </c>
      <c r="P35" s="30">
        <f>SQRT((postes_1[[#This Row],[x]]-$Q$1)^2+(postes_1[[#This Row],[y]]-$R$1)^2)</f>
        <v>31233.420593220941</v>
      </c>
      <c r="Q35">
        <v>601173.75999999803</v>
      </c>
      <c r="R35">
        <v>6783280.46</v>
      </c>
    </row>
    <row r="36" spans="1:18">
      <c r="A36">
        <v>114</v>
      </c>
      <c r="B36">
        <v>70057183</v>
      </c>
      <c r="C36" s="2" t="s">
        <v>8379</v>
      </c>
      <c r="D36" t="s">
        <v>264</v>
      </c>
      <c r="E36">
        <v>1433176412000</v>
      </c>
      <c r="F36">
        <v>1433176313000</v>
      </c>
      <c r="G36">
        <v>1</v>
      </c>
      <c r="H36" t="s">
        <v>265</v>
      </c>
      <c r="I36" t="s">
        <v>266</v>
      </c>
      <c r="J36" t="s">
        <v>20</v>
      </c>
      <c r="K36" t="s">
        <v>21</v>
      </c>
      <c r="L36">
        <v>0</v>
      </c>
      <c r="M36">
        <v>0</v>
      </c>
      <c r="N36" t="s">
        <v>267</v>
      </c>
      <c r="O36">
        <v>4</v>
      </c>
      <c r="P36" s="30">
        <f>SQRT((postes_1[[#This Row],[x]]-$Q$1)^2+(postes_1[[#This Row],[y]]-$R$1)^2)</f>
        <v>33047.926952664318</v>
      </c>
      <c r="Q36">
        <v>619883.59250000096</v>
      </c>
      <c r="R36">
        <v>6785140.9923999999</v>
      </c>
    </row>
    <row r="37" spans="1:18" hidden="1">
      <c r="A37">
        <v>2985</v>
      </c>
      <c r="B37">
        <v>60000529</v>
      </c>
      <c r="C37" s="2" t="s">
        <v>8375</v>
      </c>
      <c r="D37" t="s">
        <v>168</v>
      </c>
      <c r="E37">
        <v>1441811651000</v>
      </c>
      <c r="F37">
        <v>1433177024000</v>
      </c>
      <c r="G37">
        <v>1</v>
      </c>
      <c r="H37" t="s">
        <v>6148</v>
      </c>
      <c r="I37" t="s">
        <v>6149</v>
      </c>
      <c r="J37" t="s">
        <v>20</v>
      </c>
      <c r="K37" t="s">
        <v>21</v>
      </c>
      <c r="L37">
        <v>0</v>
      </c>
      <c r="M37">
        <v>0</v>
      </c>
      <c r="N37" t="s">
        <v>22</v>
      </c>
      <c r="O37">
        <v>6</v>
      </c>
      <c r="P37" s="30">
        <f>SQRT((postes_1[[#This Row],[x]]-$Q$1)^2+(postes_1[[#This Row],[y]]-$R$1)^2)</f>
        <v>33157.167113752083</v>
      </c>
      <c r="Q37">
        <v>619975.65999999596</v>
      </c>
      <c r="R37">
        <v>6785227.5300000003</v>
      </c>
    </row>
    <row r="38" spans="1:18" hidden="1">
      <c r="A38">
        <v>1865</v>
      </c>
      <c r="B38">
        <v>60001021</v>
      </c>
      <c r="C38" s="2" t="s">
        <v>8374</v>
      </c>
      <c r="D38" t="s">
        <v>20</v>
      </c>
      <c r="E38">
        <v>610761600000</v>
      </c>
      <c r="F38" t="s">
        <v>20</v>
      </c>
      <c r="G38">
        <v>1</v>
      </c>
      <c r="H38" t="s">
        <v>3870</v>
      </c>
      <c r="I38" t="s">
        <v>3871</v>
      </c>
      <c r="J38" t="s">
        <v>20</v>
      </c>
      <c r="K38" t="s">
        <v>21</v>
      </c>
      <c r="L38">
        <v>0</v>
      </c>
      <c r="M38">
        <v>0</v>
      </c>
      <c r="N38" t="s">
        <v>22</v>
      </c>
      <c r="O38">
        <v>4</v>
      </c>
      <c r="P38" s="30">
        <f>SQRT((postes_1[[#This Row],[x]]-$Q$1)^2+(postes_1[[#This Row],[y]]-$R$1)^2)</f>
        <v>34579.724955270263</v>
      </c>
      <c r="Q38">
        <v>583497.18999999797</v>
      </c>
      <c r="R38">
        <v>6731822.96</v>
      </c>
    </row>
    <row r="39" spans="1:18" hidden="1">
      <c r="A39">
        <v>2120</v>
      </c>
      <c r="B39">
        <v>60001070</v>
      </c>
      <c r="C39" s="2" t="s">
        <v>8374</v>
      </c>
      <c r="D39" t="s">
        <v>274</v>
      </c>
      <c r="E39">
        <v>610761600000</v>
      </c>
      <c r="F39">
        <v>1413975429000</v>
      </c>
      <c r="G39">
        <v>1</v>
      </c>
      <c r="H39" t="s">
        <v>4397</v>
      </c>
      <c r="I39" t="s">
        <v>4398</v>
      </c>
      <c r="J39" t="s">
        <v>20</v>
      </c>
      <c r="K39" t="s">
        <v>21</v>
      </c>
      <c r="L39">
        <v>0</v>
      </c>
      <c r="M39">
        <v>0</v>
      </c>
      <c r="N39" t="s">
        <v>22</v>
      </c>
      <c r="O39">
        <v>4</v>
      </c>
      <c r="P39" s="30">
        <f>SQRT((postes_1[[#This Row],[x]]-$Q$1)^2+(postes_1[[#This Row],[y]]-$R$1)^2)</f>
        <v>34679.724166157881</v>
      </c>
      <c r="Q39">
        <v>627685.06999999995</v>
      </c>
      <c r="R39">
        <v>6723357.5300000003</v>
      </c>
    </row>
    <row r="40" spans="1:18" hidden="1">
      <c r="A40">
        <v>24</v>
      </c>
      <c r="B40">
        <v>60000830</v>
      </c>
      <c r="C40" s="2" t="s">
        <v>8374</v>
      </c>
      <c r="D40" t="s">
        <v>20</v>
      </c>
      <c r="E40">
        <v>610761600000</v>
      </c>
      <c r="F40" t="s">
        <v>20</v>
      </c>
      <c r="G40">
        <v>1</v>
      </c>
      <c r="H40" t="s">
        <v>73</v>
      </c>
      <c r="I40" t="s">
        <v>73</v>
      </c>
      <c r="J40" t="s">
        <v>20</v>
      </c>
      <c r="K40" t="s">
        <v>21</v>
      </c>
      <c r="L40">
        <v>0</v>
      </c>
      <c r="M40">
        <v>0</v>
      </c>
      <c r="N40" t="s">
        <v>22</v>
      </c>
      <c r="O40">
        <v>4</v>
      </c>
      <c r="P40" s="30">
        <f>SQRT((postes_1[[#This Row],[x]]-$Q$1)^2+(postes_1[[#This Row],[y]]-$R$1)^2)</f>
        <v>37063.050705536254</v>
      </c>
      <c r="Q40">
        <v>573601.61999999697</v>
      </c>
      <c r="R40">
        <v>6757262.96</v>
      </c>
    </row>
    <row r="41" spans="1:18" hidden="1">
      <c r="A41">
        <v>636</v>
      </c>
      <c r="B41">
        <v>60000484</v>
      </c>
      <c r="C41" s="2" t="s">
        <v>8374</v>
      </c>
      <c r="D41" t="s">
        <v>482</v>
      </c>
      <c r="E41">
        <v>610761600000</v>
      </c>
      <c r="F41">
        <v>1386088662000</v>
      </c>
      <c r="G41">
        <v>1</v>
      </c>
      <c r="H41" t="s">
        <v>1366</v>
      </c>
      <c r="I41" t="s">
        <v>1366</v>
      </c>
      <c r="J41" t="s">
        <v>1367</v>
      </c>
      <c r="K41" t="s">
        <v>21</v>
      </c>
      <c r="L41">
        <v>0</v>
      </c>
      <c r="M41">
        <v>0</v>
      </c>
      <c r="N41" t="s">
        <v>22</v>
      </c>
      <c r="O41">
        <v>4</v>
      </c>
      <c r="P41" s="30">
        <f>SQRT((postes_1[[#This Row],[x]]-$Q$1)^2+(postes_1[[#This Row],[y]]-$R$1)^2)</f>
        <v>37263.726285858807</v>
      </c>
      <c r="Q41">
        <v>622043.92000000202</v>
      </c>
      <c r="R41">
        <v>6788882.8700000001</v>
      </c>
    </row>
    <row r="42" spans="1:18" hidden="1">
      <c r="A42">
        <v>1423</v>
      </c>
      <c r="B42">
        <v>60001097</v>
      </c>
      <c r="C42" s="2" t="s">
        <v>8374</v>
      </c>
      <c r="D42" t="s">
        <v>20</v>
      </c>
      <c r="E42">
        <v>610761600000</v>
      </c>
      <c r="F42" t="s">
        <v>20</v>
      </c>
      <c r="G42">
        <v>1</v>
      </c>
      <c r="H42" t="s">
        <v>2981</v>
      </c>
      <c r="I42" t="s">
        <v>2981</v>
      </c>
      <c r="J42" t="s">
        <v>26</v>
      </c>
      <c r="K42" t="s">
        <v>21</v>
      </c>
      <c r="L42">
        <v>0</v>
      </c>
      <c r="M42">
        <v>0</v>
      </c>
      <c r="N42" t="s">
        <v>22</v>
      </c>
      <c r="O42">
        <v>4</v>
      </c>
      <c r="P42" s="30">
        <f>SQRT((postes_1[[#This Row],[x]]-$Q$1)^2+(postes_1[[#This Row],[y]]-$R$1)^2)</f>
        <v>39640.598575456817</v>
      </c>
      <c r="Q42">
        <v>627151.10000000102</v>
      </c>
      <c r="R42">
        <v>6717502.7300000004</v>
      </c>
    </row>
    <row r="43" spans="1:18" hidden="1">
      <c r="A43">
        <v>3028</v>
      </c>
      <c r="B43">
        <v>60000641</v>
      </c>
      <c r="C43" s="2" t="s">
        <v>8374</v>
      </c>
      <c r="D43" t="s">
        <v>482</v>
      </c>
      <c r="E43">
        <v>610761600000</v>
      </c>
      <c r="F43">
        <v>1385740890000</v>
      </c>
      <c r="G43">
        <v>1</v>
      </c>
      <c r="H43" t="s">
        <v>6231</v>
      </c>
      <c r="I43" t="s">
        <v>6232</v>
      </c>
      <c r="J43" t="s">
        <v>20</v>
      </c>
      <c r="K43" t="s">
        <v>21</v>
      </c>
      <c r="L43">
        <v>0</v>
      </c>
      <c r="M43">
        <v>0</v>
      </c>
      <c r="N43" t="s">
        <v>22</v>
      </c>
      <c r="O43">
        <v>4</v>
      </c>
      <c r="P43" s="30">
        <f>SQRT((postes_1[[#This Row],[x]]-$Q$1)^2+(postes_1[[#This Row],[y]]-$R$1)^2)</f>
        <v>40101.222148051747</v>
      </c>
      <c r="Q43">
        <v>576924.35999999905</v>
      </c>
      <c r="R43">
        <v>6775436.0999999996</v>
      </c>
    </row>
    <row r="44" spans="1:18" hidden="1">
      <c r="A44">
        <v>3074</v>
      </c>
      <c r="B44">
        <v>70021477</v>
      </c>
      <c r="C44" s="2" t="s">
        <v>8375</v>
      </c>
      <c r="D44" t="s">
        <v>482</v>
      </c>
      <c r="E44">
        <v>1211551560000</v>
      </c>
      <c r="F44">
        <v>1386174624000</v>
      </c>
      <c r="G44">
        <v>1</v>
      </c>
      <c r="H44" t="s">
        <v>6325</v>
      </c>
      <c r="I44" t="s">
        <v>6326</v>
      </c>
      <c r="J44" t="s">
        <v>20</v>
      </c>
      <c r="K44" t="s">
        <v>21</v>
      </c>
      <c r="L44">
        <v>0</v>
      </c>
      <c r="M44">
        <v>0</v>
      </c>
      <c r="N44" t="s">
        <v>22</v>
      </c>
      <c r="O44">
        <v>6</v>
      </c>
      <c r="P44" s="30">
        <f>SQRT((postes_1[[#This Row],[x]]-$Q$1)^2+(postes_1[[#This Row],[y]]-$R$1)^2)</f>
        <v>40274.796873818719</v>
      </c>
      <c r="Q44">
        <v>609210.81000000203</v>
      </c>
      <c r="R44">
        <v>6793717.4800000004</v>
      </c>
    </row>
    <row r="45" spans="1:18" hidden="1">
      <c r="A45">
        <v>714</v>
      </c>
      <c r="B45">
        <v>60001152</v>
      </c>
      <c r="C45" s="2" t="s">
        <v>8374</v>
      </c>
      <c r="D45" t="s">
        <v>274</v>
      </c>
      <c r="E45">
        <v>787190400000</v>
      </c>
      <c r="F45">
        <v>1445527346000</v>
      </c>
      <c r="G45">
        <v>1</v>
      </c>
      <c r="H45" t="s">
        <v>1534</v>
      </c>
      <c r="I45" t="s">
        <v>1535</v>
      </c>
      <c r="J45" t="s">
        <v>20</v>
      </c>
      <c r="K45" t="s">
        <v>21</v>
      </c>
      <c r="L45">
        <v>0</v>
      </c>
      <c r="M45">
        <v>0</v>
      </c>
      <c r="N45" t="s">
        <v>22</v>
      </c>
      <c r="O45">
        <v>4</v>
      </c>
      <c r="P45" s="30">
        <f>SQRT((postes_1[[#This Row],[x]]-$Q$1)^2+(postes_1[[#This Row],[y]]-$R$1)^2)</f>
        <v>43440.021783217446</v>
      </c>
      <c r="Q45">
        <v>600896.28999999899</v>
      </c>
      <c r="R45">
        <v>6711090.2699999996</v>
      </c>
    </row>
    <row r="46" spans="1:18" hidden="1">
      <c r="A46">
        <v>2822</v>
      </c>
      <c r="B46">
        <v>60001034</v>
      </c>
      <c r="C46" s="2" t="s">
        <v>8376</v>
      </c>
      <c r="D46" t="s">
        <v>23</v>
      </c>
      <c r="E46">
        <v>610761600000</v>
      </c>
      <c r="F46">
        <v>1268065823000</v>
      </c>
      <c r="G46">
        <v>1</v>
      </c>
      <c r="H46" t="s">
        <v>5815</v>
      </c>
      <c r="I46" t="s">
        <v>5816</v>
      </c>
      <c r="J46" t="s">
        <v>20</v>
      </c>
      <c r="K46" t="s">
        <v>21</v>
      </c>
      <c r="L46">
        <v>0</v>
      </c>
      <c r="M46">
        <v>0</v>
      </c>
      <c r="N46" t="s">
        <v>22</v>
      </c>
      <c r="O46">
        <v>7</v>
      </c>
      <c r="P46" s="30">
        <f>SQRT((postes_1[[#This Row],[x]]-$Q$1)^2+(postes_1[[#This Row],[y]]-$R$1)^2)</f>
        <v>43473.099885208212</v>
      </c>
      <c r="Q46">
        <v>574571.35999999905</v>
      </c>
      <c r="R46">
        <v>6728941.9699999997</v>
      </c>
    </row>
    <row r="47" spans="1:18" hidden="1">
      <c r="A47">
        <v>1108</v>
      </c>
      <c r="B47">
        <v>60000949</v>
      </c>
      <c r="C47" s="2" t="s">
        <v>8374</v>
      </c>
      <c r="D47" t="s">
        <v>152</v>
      </c>
      <c r="E47">
        <v>610761600000</v>
      </c>
      <c r="F47">
        <v>1270812057000</v>
      </c>
      <c r="G47">
        <v>1</v>
      </c>
      <c r="H47" t="s">
        <v>2330</v>
      </c>
      <c r="I47" t="s">
        <v>2331</v>
      </c>
      <c r="J47" t="s">
        <v>20</v>
      </c>
      <c r="K47" t="s">
        <v>21</v>
      </c>
      <c r="L47">
        <v>0</v>
      </c>
      <c r="M47">
        <v>0</v>
      </c>
      <c r="N47" t="s">
        <v>22</v>
      </c>
      <c r="O47">
        <v>4</v>
      </c>
      <c r="P47" s="30">
        <f>SQRT((postes_1[[#This Row],[x]]-$Q$1)^2+(postes_1[[#This Row],[y]]-$R$1)^2)</f>
        <v>43573.860858269625</v>
      </c>
      <c r="Q47">
        <v>651881.03000000096</v>
      </c>
      <c r="R47">
        <v>6739906.9400000004</v>
      </c>
    </row>
    <row r="48" spans="1:18" hidden="1">
      <c r="A48">
        <v>2213</v>
      </c>
      <c r="B48">
        <v>60000424</v>
      </c>
      <c r="C48" s="2" t="s">
        <v>8374</v>
      </c>
      <c r="D48" t="s">
        <v>20</v>
      </c>
      <c r="E48">
        <v>1058745600000</v>
      </c>
      <c r="F48" t="s">
        <v>20</v>
      </c>
      <c r="G48">
        <v>1</v>
      </c>
      <c r="H48" t="s">
        <v>4583</v>
      </c>
      <c r="I48" t="s">
        <v>4584</v>
      </c>
      <c r="J48" t="s">
        <v>26</v>
      </c>
      <c r="K48" t="s">
        <v>21</v>
      </c>
      <c r="L48">
        <v>0</v>
      </c>
      <c r="M48">
        <v>0</v>
      </c>
      <c r="N48" t="s">
        <v>22</v>
      </c>
      <c r="O48">
        <v>4</v>
      </c>
      <c r="P48" s="30">
        <f>SQRT((postes_1[[#This Row],[x]]-$Q$1)^2+(postes_1[[#This Row],[y]]-$R$1)^2)</f>
        <v>43736.361471206765</v>
      </c>
      <c r="Q48">
        <v>623597.35000000102</v>
      </c>
      <c r="R48">
        <v>6795181.9299999997</v>
      </c>
    </row>
    <row r="49" spans="1:18" hidden="1">
      <c r="A49">
        <v>1348</v>
      </c>
      <c r="B49">
        <v>70043995</v>
      </c>
      <c r="C49" s="2" t="s">
        <v>8374</v>
      </c>
      <c r="D49" t="s">
        <v>83</v>
      </c>
      <c r="E49">
        <v>1363358580000</v>
      </c>
      <c r="F49">
        <v>1363358558000</v>
      </c>
      <c r="G49">
        <v>1</v>
      </c>
      <c r="H49" t="s">
        <v>2826</v>
      </c>
      <c r="I49" t="s">
        <v>2827</v>
      </c>
      <c r="J49" t="s">
        <v>20</v>
      </c>
      <c r="K49" t="s">
        <v>21</v>
      </c>
      <c r="L49">
        <v>0</v>
      </c>
      <c r="M49">
        <v>0</v>
      </c>
      <c r="N49" t="s">
        <v>22</v>
      </c>
      <c r="O49">
        <v>4</v>
      </c>
      <c r="P49" s="30">
        <f>SQRT((postes_1[[#This Row],[x]]-$Q$1)^2+(postes_1[[#This Row],[y]]-$R$1)^2)</f>
        <v>44078.028762892362</v>
      </c>
      <c r="Q49">
        <v>576287.14000000095</v>
      </c>
      <c r="R49">
        <v>6725633.3499999996</v>
      </c>
    </row>
    <row r="50" spans="1:18" hidden="1">
      <c r="A50">
        <v>2821</v>
      </c>
      <c r="B50">
        <v>60003790</v>
      </c>
      <c r="C50" s="2" t="s">
        <v>8374</v>
      </c>
      <c r="D50" t="s">
        <v>20</v>
      </c>
      <c r="E50" s="1">
        <v>1063152000000</v>
      </c>
      <c r="F50" t="s">
        <v>20</v>
      </c>
      <c r="G50">
        <v>1</v>
      </c>
      <c r="H50" t="s">
        <v>5812</v>
      </c>
      <c r="I50" t="s">
        <v>5813</v>
      </c>
      <c r="J50" t="s">
        <v>5814</v>
      </c>
      <c r="K50" t="s">
        <v>21</v>
      </c>
      <c r="L50">
        <v>0</v>
      </c>
      <c r="M50">
        <v>0</v>
      </c>
      <c r="N50" t="s">
        <v>22</v>
      </c>
      <c r="O50">
        <v>4</v>
      </c>
      <c r="P50" s="30">
        <f>SQRT((postes_1[[#This Row],[x]]-$Q$1)^2+(postes_1[[#This Row],[y]]-$R$1)^2)</f>
        <v>44803.581057602481</v>
      </c>
      <c r="Q50">
        <v>652379.78000000096</v>
      </c>
      <c r="R50">
        <v>6737623.4199999999</v>
      </c>
    </row>
    <row r="51" spans="1:18" hidden="1">
      <c r="A51">
        <v>2780</v>
      </c>
      <c r="B51">
        <v>60000519</v>
      </c>
      <c r="C51" s="2" t="s">
        <v>8374</v>
      </c>
      <c r="D51" t="s">
        <v>90</v>
      </c>
      <c r="E51">
        <v>610761600000</v>
      </c>
      <c r="F51">
        <v>1145361229000</v>
      </c>
      <c r="G51">
        <v>1</v>
      </c>
      <c r="H51" t="s">
        <v>5733</v>
      </c>
      <c r="I51" t="s">
        <v>5734</v>
      </c>
      <c r="J51" t="s">
        <v>20</v>
      </c>
      <c r="K51" t="s">
        <v>21</v>
      </c>
      <c r="L51">
        <v>0</v>
      </c>
      <c r="M51">
        <v>0</v>
      </c>
      <c r="N51" t="s">
        <v>22</v>
      </c>
      <c r="O51">
        <v>4</v>
      </c>
      <c r="P51" s="30">
        <f>SQRT((postes_1[[#This Row],[x]]-$Q$1)^2+(postes_1[[#This Row],[y]]-$R$1)^2)</f>
        <v>45172.763416639202</v>
      </c>
      <c r="Q51">
        <v>642130.02000000305</v>
      </c>
      <c r="R51">
        <v>6785683.0999999996</v>
      </c>
    </row>
    <row r="52" spans="1:18" hidden="1">
      <c r="A52">
        <v>3493</v>
      </c>
      <c r="B52">
        <v>60000427</v>
      </c>
      <c r="C52" s="2" t="s">
        <v>8375</v>
      </c>
      <c r="D52" t="s">
        <v>482</v>
      </c>
      <c r="E52">
        <v>610761600000</v>
      </c>
      <c r="F52">
        <v>1386176283000</v>
      </c>
      <c r="G52">
        <v>1</v>
      </c>
      <c r="H52" t="s">
        <v>7152</v>
      </c>
      <c r="I52" t="s">
        <v>7153</v>
      </c>
      <c r="J52" t="s">
        <v>26</v>
      </c>
      <c r="K52" t="s">
        <v>21</v>
      </c>
      <c r="L52">
        <v>0</v>
      </c>
      <c r="M52">
        <v>0</v>
      </c>
      <c r="N52" t="s">
        <v>22</v>
      </c>
      <c r="O52">
        <v>6</v>
      </c>
      <c r="P52" s="30">
        <f>SQRT((postes_1[[#This Row],[x]]-$Q$1)^2+(postes_1[[#This Row],[y]]-$R$1)^2)</f>
        <v>45792.851786457322</v>
      </c>
      <c r="Q52">
        <v>590382.18999999797</v>
      </c>
      <c r="R52">
        <v>6794614.4299999997</v>
      </c>
    </row>
    <row r="53" spans="1:18" hidden="1">
      <c r="A53">
        <v>1876</v>
      </c>
      <c r="B53">
        <v>60000406</v>
      </c>
      <c r="C53" s="2" t="s">
        <v>8374</v>
      </c>
      <c r="D53" t="s">
        <v>482</v>
      </c>
      <c r="E53">
        <v>787190400000</v>
      </c>
      <c r="F53">
        <v>1386240445000</v>
      </c>
      <c r="G53">
        <v>1</v>
      </c>
      <c r="H53" t="s">
        <v>3891</v>
      </c>
      <c r="I53" t="s">
        <v>3891</v>
      </c>
      <c r="J53" t="s">
        <v>20</v>
      </c>
      <c r="K53" t="s">
        <v>21</v>
      </c>
      <c r="L53">
        <v>0</v>
      </c>
      <c r="M53">
        <v>0</v>
      </c>
      <c r="N53" t="s">
        <v>22</v>
      </c>
      <c r="O53">
        <v>4</v>
      </c>
      <c r="P53" s="30">
        <f>SQRT((postes_1[[#This Row],[x]]-$Q$1)^2+(postes_1[[#This Row],[y]]-$R$1)^2)</f>
        <v>45828.479421509168</v>
      </c>
      <c r="Q53">
        <v>599059.43000000005</v>
      </c>
      <c r="R53">
        <v>6797847.7599999998</v>
      </c>
    </row>
    <row r="54" spans="1:18" hidden="1">
      <c r="A54">
        <v>3442</v>
      </c>
      <c r="B54">
        <v>60001083</v>
      </c>
      <c r="C54" s="2" t="s">
        <v>8374</v>
      </c>
      <c r="D54" t="s">
        <v>20</v>
      </c>
      <c r="E54">
        <v>1006387200000</v>
      </c>
      <c r="F54" t="s">
        <v>20</v>
      </c>
      <c r="G54">
        <v>1</v>
      </c>
      <c r="H54" t="s">
        <v>7052</v>
      </c>
      <c r="I54" t="s">
        <v>7053</v>
      </c>
      <c r="J54" t="s">
        <v>20</v>
      </c>
      <c r="K54" t="s">
        <v>21</v>
      </c>
      <c r="L54">
        <v>0</v>
      </c>
      <c r="M54">
        <v>0</v>
      </c>
      <c r="N54" t="s">
        <v>22</v>
      </c>
      <c r="O54">
        <v>4</v>
      </c>
      <c r="P54" s="30">
        <f>SQRT((postes_1[[#This Row],[x]]-$Q$1)^2+(postes_1[[#This Row],[y]]-$R$1)^2)</f>
        <v>46448.843040836626</v>
      </c>
      <c r="Q54">
        <v>577541.31000000203</v>
      </c>
      <c r="R54">
        <v>6720701.96</v>
      </c>
    </row>
    <row r="55" spans="1:18" hidden="1">
      <c r="A55">
        <v>3029</v>
      </c>
      <c r="B55">
        <v>60000460</v>
      </c>
      <c r="C55" s="2" t="s">
        <v>8374</v>
      </c>
      <c r="D55" t="s">
        <v>482</v>
      </c>
      <c r="E55">
        <v>610761600000</v>
      </c>
      <c r="F55">
        <v>1385743294000</v>
      </c>
      <c r="G55">
        <v>1</v>
      </c>
      <c r="H55" t="s">
        <v>6233</v>
      </c>
      <c r="I55" t="s">
        <v>6234</v>
      </c>
      <c r="J55" t="s">
        <v>20</v>
      </c>
      <c r="K55" t="s">
        <v>21</v>
      </c>
      <c r="L55">
        <v>0</v>
      </c>
      <c r="M55">
        <v>0</v>
      </c>
      <c r="N55" t="s">
        <v>22</v>
      </c>
      <c r="O55">
        <v>4</v>
      </c>
      <c r="P55" s="30">
        <f>SQRT((postes_1[[#This Row],[x]]-$Q$1)^2+(postes_1[[#This Row],[y]]-$R$1)^2)</f>
        <v>47103.529731360009</v>
      </c>
      <c r="Q55">
        <v>581029.61999999697</v>
      </c>
      <c r="R55">
        <v>6790232.5599999996</v>
      </c>
    </row>
    <row r="56" spans="1:18" hidden="1">
      <c r="A56">
        <v>1549</v>
      </c>
      <c r="B56">
        <v>60000617</v>
      </c>
      <c r="C56" s="2" t="s">
        <v>8376</v>
      </c>
      <c r="D56" t="s">
        <v>20</v>
      </c>
      <c r="E56">
        <v>995587200000</v>
      </c>
      <c r="F56" t="s">
        <v>20</v>
      </c>
      <c r="G56">
        <v>1</v>
      </c>
      <c r="H56" t="s">
        <v>3228</v>
      </c>
      <c r="I56" t="s">
        <v>3229</v>
      </c>
      <c r="J56" t="s">
        <v>20</v>
      </c>
      <c r="K56" t="s">
        <v>21</v>
      </c>
      <c r="L56">
        <v>0</v>
      </c>
      <c r="M56">
        <v>0</v>
      </c>
      <c r="N56" t="s">
        <v>22</v>
      </c>
      <c r="O56">
        <v>7</v>
      </c>
      <c r="P56" s="30">
        <f>SQRT((postes_1[[#This Row],[x]]-$Q$1)^2+(postes_1[[#This Row],[y]]-$R$1)^2)</f>
        <v>49508.697717375995</v>
      </c>
      <c r="Q56">
        <v>654199.21999999904</v>
      </c>
      <c r="R56">
        <v>6776674.5099999998</v>
      </c>
    </row>
    <row r="57" spans="1:18" hidden="1">
      <c r="A57">
        <v>2243</v>
      </c>
      <c r="B57">
        <v>60001078</v>
      </c>
      <c r="C57" s="2" t="s">
        <v>8374</v>
      </c>
      <c r="D57" t="s">
        <v>20</v>
      </c>
      <c r="E57">
        <v>610761600000</v>
      </c>
      <c r="F57" t="s">
        <v>20</v>
      </c>
      <c r="G57">
        <v>1</v>
      </c>
      <c r="H57" t="s">
        <v>4641</v>
      </c>
      <c r="I57" t="s">
        <v>4642</v>
      </c>
      <c r="J57" t="s">
        <v>20</v>
      </c>
      <c r="K57" t="s">
        <v>21</v>
      </c>
      <c r="L57">
        <v>0</v>
      </c>
      <c r="M57">
        <v>0</v>
      </c>
      <c r="N57" t="s">
        <v>22</v>
      </c>
      <c r="O57">
        <v>4</v>
      </c>
      <c r="P57" s="30">
        <f>SQRT((postes_1[[#This Row],[x]]-$Q$1)^2+(postes_1[[#This Row],[y]]-$R$1)^2)</f>
        <v>49777.797470036043</v>
      </c>
      <c r="Q57">
        <v>572096.25</v>
      </c>
      <c r="R57">
        <v>6721755.2699999996</v>
      </c>
    </row>
    <row r="58" spans="1:18" hidden="1">
      <c r="A58">
        <v>1169</v>
      </c>
      <c r="B58">
        <v>70049283</v>
      </c>
      <c r="C58" s="2" t="s">
        <v>8375</v>
      </c>
      <c r="D58" t="s">
        <v>168</v>
      </c>
      <c r="E58">
        <v>1403174782000</v>
      </c>
      <c r="F58">
        <v>1450365517000</v>
      </c>
      <c r="G58">
        <v>1</v>
      </c>
      <c r="H58" t="s">
        <v>2453</v>
      </c>
      <c r="I58" t="s">
        <v>2454</v>
      </c>
      <c r="J58" t="s">
        <v>20</v>
      </c>
      <c r="K58" t="s">
        <v>21</v>
      </c>
      <c r="L58">
        <v>0</v>
      </c>
      <c r="M58">
        <v>0</v>
      </c>
      <c r="N58" t="s">
        <v>22</v>
      </c>
      <c r="O58">
        <v>6</v>
      </c>
      <c r="P58" s="30">
        <f>SQRT((postes_1[[#This Row],[x]]-$Q$1)^2+(postes_1[[#This Row],[y]]-$R$1)^2)</f>
        <v>51124.821064074109</v>
      </c>
      <c r="Q58">
        <v>600996.49000000197</v>
      </c>
      <c r="R58">
        <v>6803701.9100000001</v>
      </c>
    </row>
    <row r="59" spans="1:18" hidden="1">
      <c r="A59">
        <v>1746</v>
      </c>
      <c r="B59">
        <v>60000632</v>
      </c>
      <c r="C59" s="2" t="s">
        <v>8374</v>
      </c>
      <c r="D59" t="s">
        <v>74</v>
      </c>
      <c r="E59">
        <v>610761600000</v>
      </c>
      <c r="F59">
        <v>1367245775000</v>
      </c>
      <c r="G59">
        <v>1</v>
      </c>
      <c r="H59" t="s">
        <v>3630</v>
      </c>
      <c r="I59" t="s">
        <v>3631</v>
      </c>
      <c r="J59" t="s">
        <v>3632</v>
      </c>
      <c r="K59" t="s">
        <v>21</v>
      </c>
      <c r="L59">
        <v>0</v>
      </c>
      <c r="M59">
        <v>0</v>
      </c>
      <c r="N59" t="s">
        <v>22</v>
      </c>
      <c r="O59">
        <v>4</v>
      </c>
      <c r="P59" s="30">
        <f>SQRT((postes_1[[#This Row],[x]]-$Q$1)^2+(postes_1[[#This Row],[y]]-$R$1)^2)</f>
        <v>51854.317638024186</v>
      </c>
      <c r="Q59">
        <v>657514.61999999697</v>
      </c>
      <c r="R59">
        <v>6775270.7699999996</v>
      </c>
    </row>
    <row r="60" spans="1:18" hidden="1">
      <c r="A60">
        <v>907</v>
      </c>
      <c r="B60">
        <v>60001205</v>
      </c>
      <c r="C60" s="2" t="s">
        <v>8374</v>
      </c>
      <c r="D60" t="s">
        <v>274</v>
      </c>
      <c r="E60">
        <v>610761600000</v>
      </c>
      <c r="F60">
        <v>1423226088000</v>
      </c>
      <c r="G60">
        <v>1</v>
      </c>
      <c r="H60" t="s">
        <v>1929</v>
      </c>
      <c r="I60" t="s">
        <v>1930</v>
      </c>
      <c r="J60" t="s">
        <v>26</v>
      </c>
      <c r="K60" t="s">
        <v>21</v>
      </c>
      <c r="L60">
        <v>0</v>
      </c>
      <c r="M60">
        <v>0</v>
      </c>
      <c r="N60" t="s">
        <v>22</v>
      </c>
      <c r="O60">
        <v>4</v>
      </c>
      <c r="P60" s="30">
        <f>SQRT((postes_1[[#This Row],[x]]-$Q$1)^2+(postes_1[[#This Row],[y]]-$R$1)^2)</f>
        <v>53836.373554805054</v>
      </c>
      <c r="Q60">
        <v>628294.14000000095</v>
      </c>
      <c r="R60">
        <v>6702662.4500000002</v>
      </c>
    </row>
    <row r="61" spans="1:18" hidden="1">
      <c r="A61">
        <v>1742</v>
      </c>
      <c r="B61">
        <v>60000852</v>
      </c>
      <c r="C61" s="2" t="s">
        <v>8374</v>
      </c>
      <c r="D61" t="s">
        <v>74</v>
      </c>
      <c r="E61">
        <v>787190400000</v>
      </c>
      <c r="F61">
        <v>1367336567000</v>
      </c>
      <c r="G61">
        <v>1</v>
      </c>
      <c r="H61" t="s">
        <v>3622</v>
      </c>
      <c r="I61" t="s">
        <v>3623</v>
      </c>
      <c r="J61" t="s">
        <v>20</v>
      </c>
      <c r="K61" t="s">
        <v>21</v>
      </c>
      <c r="L61">
        <v>0</v>
      </c>
      <c r="M61">
        <v>0</v>
      </c>
      <c r="N61" t="s">
        <v>22</v>
      </c>
      <c r="O61">
        <v>4</v>
      </c>
      <c r="P61" s="30">
        <f>SQRT((postes_1[[#This Row],[x]]-$Q$1)^2+(postes_1[[#This Row],[y]]-$R$1)^2)</f>
        <v>54115.086428068353</v>
      </c>
      <c r="Q61">
        <v>664579.35999999905</v>
      </c>
      <c r="R61">
        <v>6754199.1699999999</v>
      </c>
    </row>
    <row r="62" spans="1:18" hidden="1">
      <c r="A62">
        <v>2279</v>
      </c>
      <c r="B62">
        <v>60001208</v>
      </c>
      <c r="C62" s="2" t="s">
        <v>8374</v>
      </c>
      <c r="D62" t="s">
        <v>20</v>
      </c>
      <c r="E62">
        <v>787190400000</v>
      </c>
      <c r="F62" t="s">
        <v>20</v>
      </c>
      <c r="G62">
        <v>1</v>
      </c>
      <c r="H62" t="s">
        <v>4710</v>
      </c>
      <c r="I62" t="s">
        <v>4711</v>
      </c>
      <c r="J62" t="s">
        <v>20</v>
      </c>
      <c r="K62" t="s">
        <v>21</v>
      </c>
      <c r="L62">
        <v>0</v>
      </c>
      <c r="M62">
        <v>0</v>
      </c>
      <c r="N62" t="s">
        <v>22</v>
      </c>
      <c r="O62">
        <v>4</v>
      </c>
      <c r="P62" s="30">
        <f>SQRT((postes_1[[#This Row],[x]]-$Q$1)^2+(postes_1[[#This Row],[y]]-$R$1)^2)</f>
        <v>54440.750480985895</v>
      </c>
      <c r="Q62">
        <v>629234.24000000197</v>
      </c>
      <c r="R62">
        <v>6702357.8300000001</v>
      </c>
    </row>
    <row r="63" spans="1:18" hidden="1">
      <c r="A63">
        <v>3930</v>
      </c>
      <c r="B63">
        <v>60001192</v>
      </c>
      <c r="C63" s="2" t="s">
        <v>8374</v>
      </c>
      <c r="D63" t="s">
        <v>274</v>
      </c>
      <c r="E63">
        <v>610761600000</v>
      </c>
      <c r="F63">
        <v>1423218838000</v>
      </c>
      <c r="G63">
        <v>1</v>
      </c>
      <c r="H63" t="s">
        <v>8015</v>
      </c>
      <c r="I63" t="s">
        <v>8016</v>
      </c>
      <c r="J63" t="s">
        <v>20</v>
      </c>
      <c r="K63" t="s">
        <v>21</v>
      </c>
      <c r="L63">
        <v>0</v>
      </c>
      <c r="M63">
        <v>0</v>
      </c>
      <c r="N63" t="s">
        <v>22</v>
      </c>
      <c r="O63">
        <v>4</v>
      </c>
      <c r="P63" s="30">
        <f>SQRT((postes_1[[#This Row],[x]]-$Q$1)^2+(postes_1[[#This Row],[y]]-$R$1)^2)</f>
        <v>54728.342934080814</v>
      </c>
      <c r="Q63">
        <v>586815.38000000303</v>
      </c>
      <c r="R63">
        <v>6704109.7000000002</v>
      </c>
    </row>
    <row r="64" spans="1:18" hidden="1">
      <c r="A64">
        <v>3716</v>
      </c>
      <c r="B64">
        <v>60000394</v>
      </c>
      <c r="C64" s="2" t="s">
        <v>8374</v>
      </c>
      <c r="D64" t="s">
        <v>74</v>
      </c>
      <c r="E64">
        <v>787190400000</v>
      </c>
      <c r="F64">
        <v>1367502744000</v>
      </c>
      <c r="G64">
        <v>1</v>
      </c>
      <c r="H64" t="s">
        <v>7598</v>
      </c>
      <c r="I64" t="s">
        <v>7599</v>
      </c>
      <c r="J64" t="s">
        <v>20</v>
      </c>
      <c r="K64" t="s">
        <v>21</v>
      </c>
      <c r="L64">
        <v>0</v>
      </c>
      <c r="M64">
        <v>0</v>
      </c>
      <c r="N64" t="s">
        <v>22</v>
      </c>
      <c r="O64">
        <v>4</v>
      </c>
      <c r="P64" s="30">
        <f>SQRT((postes_1[[#This Row],[x]]-$Q$1)^2+(postes_1[[#This Row],[y]]-$R$1)^2)</f>
        <v>54926.297485708441</v>
      </c>
      <c r="Q64">
        <v>641051.35999999905</v>
      </c>
      <c r="R64">
        <v>6799087.29</v>
      </c>
    </row>
    <row r="65" spans="1:18" hidden="1">
      <c r="A65">
        <v>25</v>
      </c>
      <c r="B65">
        <v>70044295</v>
      </c>
      <c r="C65" s="2" t="s">
        <v>8375</v>
      </c>
      <c r="D65" t="s">
        <v>74</v>
      </c>
      <c r="E65">
        <v>1368528266000</v>
      </c>
      <c r="F65">
        <v>1368528101000</v>
      </c>
      <c r="G65">
        <v>1</v>
      </c>
      <c r="H65" t="s">
        <v>75</v>
      </c>
      <c r="I65" t="s">
        <v>76</v>
      </c>
      <c r="J65" t="s">
        <v>20</v>
      </c>
      <c r="K65" t="s">
        <v>21</v>
      </c>
      <c r="L65">
        <v>0</v>
      </c>
      <c r="M65">
        <v>0</v>
      </c>
      <c r="N65" t="s">
        <v>22</v>
      </c>
      <c r="O65">
        <v>6</v>
      </c>
      <c r="P65" s="30">
        <f>SQRT((postes_1[[#This Row],[x]]-$Q$1)^2+(postes_1[[#This Row],[y]]-$R$1)^2)</f>
        <v>55305.395059943825</v>
      </c>
      <c r="Q65">
        <v>663344.90999999596</v>
      </c>
      <c r="R65">
        <v>6737249.5300000003</v>
      </c>
    </row>
    <row r="66" spans="1:18" hidden="1">
      <c r="A66">
        <v>3705</v>
      </c>
      <c r="B66">
        <v>70044395</v>
      </c>
      <c r="C66" s="2" t="s">
        <v>8376</v>
      </c>
      <c r="D66" t="s">
        <v>74</v>
      </c>
      <c r="E66">
        <v>1368528300000</v>
      </c>
      <c r="F66">
        <v>1368528106000</v>
      </c>
      <c r="G66">
        <v>1</v>
      </c>
      <c r="H66" t="s">
        <v>75</v>
      </c>
      <c r="I66" t="s">
        <v>76</v>
      </c>
      <c r="J66" t="s">
        <v>20</v>
      </c>
      <c r="K66" t="s">
        <v>21</v>
      </c>
      <c r="L66">
        <v>0</v>
      </c>
      <c r="M66">
        <v>0</v>
      </c>
      <c r="N66" t="s">
        <v>22</v>
      </c>
      <c r="O66">
        <v>7</v>
      </c>
      <c r="P66" s="30">
        <f>SQRT((postes_1[[#This Row],[x]]-$Q$1)^2+(postes_1[[#This Row],[y]]-$R$1)^2)</f>
        <v>55501.183259087302</v>
      </c>
      <c r="Q66">
        <v>663680.10000000102</v>
      </c>
      <c r="R66">
        <v>6737682.9000000004</v>
      </c>
    </row>
    <row r="67" spans="1:18" hidden="1">
      <c r="A67">
        <v>3194</v>
      </c>
      <c r="B67">
        <v>70001707</v>
      </c>
      <c r="C67" s="2" t="s">
        <v>8374</v>
      </c>
      <c r="D67" t="s">
        <v>20</v>
      </c>
      <c r="E67">
        <v>956793600000</v>
      </c>
      <c r="F67" t="s">
        <v>20</v>
      </c>
      <c r="G67">
        <v>1</v>
      </c>
      <c r="H67" t="s">
        <v>6561</v>
      </c>
      <c r="I67" t="s">
        <v>5103</v>
      </c>
      <c r="J67" t="s">
        <v>195</v>
      </c>
      <c r="K67" t="s">
        <v>21</v>
      </c>
      <c r="L67">
        <v>0</v>
      </c>
      <c r="M67">
        <v>0</v>
      </c>
      <c r="N67" t="s">
        <v>22</v>
      </c>
      <c r="O67">
        <v>4</v>
      </c>
      <c r="P67" s="30">
        <f>SQRT((postes_1[[#This Row],[x]]-$Q$1)^2+(postes_1[[#This Row],[y]]-$R$1)^2)</f>
        <v>55634.330422841806</v>
      </c>
      <c r="Q67">
        <v>628448.56000000203</v>
      </c>
      <c r="R67">
        <v>6806111.4199999999</v>
      </c>
    </row>
    <row r="68" spans="1:18" hidden="1">
      <c r="A68">
        <v>2781</v>
      </c>
      <c r="B68">
        <v>60000977</v>
      </c>
      <c r="C68" s="2" t="s">
        <v>8376</v>
      </c>
      <c r="D68" t="s">
        <v>20</v>
      </c>
      <c r="E68">
        <v>610761600000</v>
      </c>
      <c r="F68" t="s">
        <v>20</v>
      </c>
      <c r="G68">
        <v>1</v>
      </c>
      <c r="H68" t="s">
        <v>75</v>
      </c>
      <c r="I68" t="s">
        <v>76</v>
      </c>
      <c r="J68" t="s">
        <v>20</v>
      </c>
      <c r="K68" t="s">
        <v>21</v>
      </c>
      <c r="L68">
        <v>0</v>
      </c>
      <c r="M68">
        <v>0</v>
      </c>
      <c r="N68" t="s">
        <v>22</v>
      </c>
      <c r="O68">
        <v>7</v>
      </c>
      <c r="P68" s="30">
        <f>SQRT((postes_1[[#This Row],[x]]-$Q$1)^2+(postes_1[[#This Row],[y]]-$R$1)^2)</f>
        <v>55828.679842925718</v>
      </c>
      <c r="Q68">
        <v>663814.99000000197</v>
      </c>
      <c r="R68">
        <v>6736997.9100000001</v>
      </c>
    </row>
    <row r="69" spans="1:18" hidden="1">
      <c r="A69">
        <v>3706</v>
      </c>
      <c r="B69">
        <v>70044495</v>
      </c>
      <c r="C69" s="2" t="s">
        <v>8376</v>
      </c>
      <c r="D69" t="s">
        <v>74</v>
      </c>
      <c r="E69">
        <v>1368528293000</v>
      </c>
      <c r="F69">
        <v>1368528110000</v>
      </c>
      <c r="G69">
        <v>1</v>
      </c>
      <c r="H69" t="s">
        <v>75</v>
      </c>
      <c r="I69" t="s">
        <v>76</v>
      </c>
      <c r="J69" t="s">
        <v>20</v>
      </c>
      <c r="K69" t="s">
        <v>21</v>
      </c>
      <c r="L69">
        <v>0</v>
      </c>
      <c r="M69">
        <v>0</v>
      </c>
      <c r="N69" t="s">
        <v>22</v>
      </c>
      <c r="O69">
        <v>7</v>
      </c>
      <c r="P69" s="30">
        <f>SQRT((postes_1[[#This Row],[x]]-$Q$1)^2+(postes_1[[#This Row],[y]]-$R$1)^2)</f>
        <v>55972.270607580453</v>
      </c>
      <c r="Q69">
        <v>664222.85000000102</v>
      </c>
      <c r="R69">
        <v>6737859.4699999997</v>
      </c>
    </row>
    <row r="70" spans="1:18" hidden="1">
      <c r="A70">
        <v>3713</v>
      </c>
      <c r="B70">
        <v>70044795</v>
      </c>
      <c r="C70" s="2" t="s">
        <v>8375</v>
      </c>
      <c r="D70" t="s">
        <v>74</v>
      </c>
      <c r="E70">
        <v>1368528272000</v>
      </c>
      <c r="F70">
        <v>1368528123000</v>
      </c>
      <c r="G70">
        <v>1</v>
      </c>
      <c r="H70" t="s">
        <v>75</v>
      </c>
      <c r="I70" t="s">
        <v>76</v>
      </c>
      <c r="J70" t="s">
        <v>20</v>
      </c>
      <c r="K70" t="s">
        <v>21</v>
      </c>
      <c r="L70">
        <v>0</v>
      </c>
      <c r="M70">
        <v>0</v>
      </c>
      <c r="N70" t="s">
        <v>22</v>
      </c>
      <c r="O70">
        <v>6</v>
      </c>
      <c r="P70" s="30">
        <f>SQRT((postes_1[[#This Row],[x]]-$Q$1)^2+(postes_1[[#This Row],[y]]-$R$1)^2)</f>
        <v>56162.729125943508</v>
      </c>
      <c r="Q70">
        <v>663996.06000000203</v>
      </c>
      <c r="R70">
        <v>6736458.3200000003</v>
      </c>
    </row>
    <row r="71" spans="1:18" hidden="1">
      <c r="A71">
        <v>2386</v>
      </c>
      <c r="B71">
        <v>60001186</v>
      </c>
      <c r="C71" s="2" t="s">
        <v>8374</v>
      </c>
      <c r="D71" t="s">
        <v>20</v>
      </c>
      <c r="E71">
        <v>787190400000</v>
      </c>
      <c r="F71" t="s">
        <v>20</v>
      </c>
      <c r="G71">
        <v>1</v>
      </c>
      <c r="H71" t="s">
        <v>4927</v>
      </c>
      <c r="I71" t="s">
        <v>4928</v>
      </c>
      <c r="J71" t="s">
        <v>20</v>
      </c>
      <c r="K71" t="s">
        <v>21</v>
      </c>
      <c r="L71">
        <v>0</v>
      </c>
      <c r="M71">
        <v>0</v>
      </c>
      <c r="N71" t="s">
        <v>22</v>
      </c>
      <c r="O71">
        <v>4</v>
      </c>
      <c r="P71" s="30">
        <f>SQRT((postes_1[[#This Row],[x]]-$Q$1)^2+(postes_1[[#This Row],[y]]-$R$1)^2)</f>
        <v>56185.371990152213</v>
      </c>
      <c r="Q71">
        <v>582927.77000000305</v>
      </c>
      <c r="R71">
        <v>6704490.3099999996</v>
      </c>
    </row>
    <row r="72" spans="1:18" hidden="1">
      <c r="A72">
        <v>3712</v>
      </c>
      <c r="B72">
        <v>70044595</v>
      </c>
      <c r="C72" s="2" t="s">
        <v>8376</v>
      </c>
      <c r="D72" t="s">
        <v>74</v>
      </c>
      <c r="E72">
        <v>1368528287000</v>
      </c>
      <c r="F72">
        <v>1368528115000</v>
      </c>
      <c r="G72">
        <v>1</v>
      </c>
      <c r="H72" t="s">
        <v>75</v>
      </c>
      <c r="I72" t="s">
        <v>76</v>
      </c>
      <c r="J72" t="s">
        <v>20</v>
      </c>
      <c r="K72" t="s">
        <v>21</v>
      </c>
      <c r="L72">
        <v>0</v>
      </c>
      <c r="M72">
        <v>0</v>
      </c>
      <c r="N72" t="s">
        <v>22</v>
      </c>
      <c r="O72">
        <v>7</v>
      </c>
      <c r="P72" s="30">
        <f>SQRT((postes_1[[#This Row],[x]]-$Q$1)^2+(postes_1[[#This Row],[y]]-$R$1)^2)</f>
        <v>56197.278586277636</v>
      </c>
      <c r="Q72">
        <v>664287.39999999898</v>
      </c>
      <c r="R72">
        <v>6737283.8099999996</v>
      </c>
    </row>
    <row r="73" spans="1:18" hidden="1">
      <c r="A73">
        <v>3710</v>
      </c>
      <c r="B73">
        <v>70044695</v>
      </c>
      <c r="C73" s="2" t="s">
        <v>8376</v>
      </c>
      <c r="D73" t="s">
        <v>74</v>
      </c>
      <c r="E73">
        <v>1368528280000</v>
      </c>
      <c r="F73">
        <v>1368528119000</v>
      </c>
      <c r="G73">
        <v>1</v>
      </c>
      <c r="H73" t="s">
        <v>75</v>
      </c>
      <c r="I73" t="s">
        <v>76</v>
      </c>
      <c r="J73" t="s">
        <v>20</v>
      </c>
      <c r="K73" t="s">
        <v>21</v>
      </c>
      <c r="L73">
        <v>0</v>
      </c>
      <c r="M73">
        <v>0</v>
      </c>
      <c r="N73" t="s">
        <v>22</v>
      </c>
      <c r="O73">
        <v>7</v>
      </c>
      <c r="P73" s="30">
        <f>SQRT((postes_1[[#This Row],[x]]-$Q$1)^2+(postes_1[[#This Row],[y]]-$R$1)^2)</f>
        <v>56581.989921179651</v>
      </c>
      <c r="Q73">
        <v>664526.39999999898</v>
      </c>
      <c r="R73">
        <v>6736748.5700000003</v>
      </c>
    </row>
    <row r="74" spans="1:18" hidden="1">
      <c r="A74">
        <v>23</v>
      </c>
      <c r="B74">
        <v>60000910</v>
      </c>
      <c r="C74" s="2" t="s">
        <v>8374</v>
      </c>
      <c r="D74" t="s">
        <v>20</v>
      </c>
      <c r="E74">
        <v>610761600000</v>
      </c>
      <c r="F74" t="s">
        <v>20</v>
      </c>
      <c r="G74">
        <v>1</v>
      </c>
      <c r="H74" t="s">
        <v>71</v>
      </c>
      <c r="I74" t="s">
        <v>72</v>
      </c>
      <c r="J74" t="s">
        <v>20</v>
      </c>
      <c r="K74" t="s">
        <v>21</v>
      </c>
      <c r="L74">
        <v>0</v>
      </c>
      <c r="M74">
        <v>0</v>
      </c>
      <c r="N74" t="s">
        <v>22</v>
      </c>
      <c r="O74">
        <v>4</v>
      </c>
      <c r="P74" s="30">
        <f>SQRT((postes_1[[#This Row],[x]]-$Q$1)^2+(postes_1[[#This Row],[y]]-$R$1)^2)</f>
        <v>56618.911357330886</v>
      </c>
      <c r="Q74">
        <v>554449.71999999904</v>
      </c>
      <c r="R74">
        <v>6745245.9699999997</v>
      </c>
    </row>
    <row r="75" spans="1:18" hidden="1">
      <c r="A75">
        <v>3353</v>
      </c>
      <c r="B75">
        <v>60000957</v>
      </c>
      <c r="C75" s="2" t="s">
        <v>8376</v>
      </c>
      <c r="D75" t="s">
        <v>74</v>
      </c>
      <c r="E75">
        <v>610761600000</v>
      </c>
      <c r="F75">
        <v>1367252066000</v>
      </c>
      <c r="G75">
        <v>1</v>
      </c>
      <c r="H75" t="s">
        <v>6868</v>
      </c>
      <c r="I75" t="s">
        <v>6869</v>
      </c>
      <c r="J75" t="s">
        <v>20</v>
      </c>
      <c r="K75" t="s">
        <v>21</v>
      </c>
      <c r="L75">
        <v>0</v>
      </c>
      <c r="M75">
        <v>0</v>
      </c>
      <c r="N75" t="s">
        <v>22</v>
      </c>
      <c r="O75">
        <v>7</v>
      </c>
      <c r="P75" s="30">
        <f>SQRT((postes_1[[#This Row],[x]]-$Q$1)^2+(postes_1[[#This Row],[y]]-$R$1)^2)</f>
        <v>56736.939450173486</v>
      </c>
      <c r="Q75">
        <v>665207.65999999596</v>
      </c>
      <c r="R75">
        <v>6738536.1600000001</v>
      </c>
    </row>
    <row r="76" spans="1:18" hidden="1">
      <c r="A76">
        <v>2280</v>
      </c>
      <c r="B76">
        <v>60001117</v>
      </c>
      <c r="C76" s="2" t="s">
        <v>8374</v>
      </c>
      <c r="D76" t="s">
        <v>20</v>
      </c>
      <c r="E76">
        <v>610761600000</v>
      </c>
      <c r="F76" t="s">
        <v>20</v>
      </c>
      <c r="G76">
        <v>1</v>
      </c>
      <c r="H76" t="s">
        <v>4712</v>
      </c>
      <c r="I76" t="s">
        <v>4713</v>
      </c>
      <c r="J76" t="s">
        <v>26</v>
      </c>
      <c r="K76" t="s">
        <v>21</v>
      </c>
      <c r="L76">
        <v>0</v>
      </c>
      <c r="M76">
        <v>0</v>
      </c>
      <c r="N76" t="s">
        <v>22</v>
      </c>
      <c r="O76">
        <v>4</v>
      </c>
      <c r="P76" s="30">
        <f>SQRT((postes_1[[#This Row],[x]]-$Q$1)^2+(postes_1[[#This Row],[y]]-$R$1)^2)</f>
        <v>57968.73347629614</v>
      </c>
      <c r="Q76">
        <v>567667.79999999702</v>
      </c>
      <c r="R76">
        <v>6714367.5099999998</v>
      </c>
    </row>
    <row r="77" spans="1:18" hidden="1">
      <c r="A77">
        <v>3932</v>
      </c>
      <c r="B77">
        <v>60001232</v>
      </c>
      <c r="C77" s="2" t="s">
        <v>8374</v>
      </c>
      <c r="D77" t="s">
        <v>274</v>
      </c>
      <c r="E77">
        <v>610761600000</v>
      </c>
      <c r="F77">
        <v>1423646439000</v>
      </c>
      <c r="G77">
        <v>1</v>
      </c>
      <c r="H77" t="s">
        <v>8019</v>
      </c>
      <c r="I77" t="s">
        <v>8020</v>
      </c>
      <c r="J77" t="s">
        <v>20</v>
      </c>
      <c r="K77" t="s">
        <v>21</v>
      </c>
      <c r="L77">
        <v>0</v>
      </c>
      <c r="M77">
        <v>0</v>
      </c>
      <c r="N77" t="s">
        <v>22</v>
      </c>
      <c r="O77">
        <v>4</v>
      </c>
      <c r="P77" s="30">
        <f>SQRT((postes_1[[#This Row],[x]]-$Q$1)^2+(postes_1[[#This Row],[y]]-$R$1)^2)</f>
        <v>58918.722932939061</v>
      </c>
      <c r="Q77">
        <v>585597.43000000005</v>
      </c>
      <c r="R77">
        <v>6700050.6799999997</v>
      </c>
    </row>
    <row r="78" spans="1:18" hidden="1">
      <c r="A78">
        <v>2283</v>
      </c>
      <c r="B78">
        <v>60001299</v>
      </c>
      <c r="C78" s="2" t="s">
        <v>8374</v>
      </c>
      <c r="D78" t="s">
        <v>20</v>
      </c>
      <c r="E78">
        <v>610761600000</v>
      </c>
      <c r="F78" t="s">
        <v>20</v>
      </c>
      <c r="G78">
        <v>1</v>
      </c>
      <c r="H78" t="s">
        <v>4718</v>
      </c>
      <c r="I78" t="s">
        <v>4719</v>
      </c>
      <c r="J78" t="s">
        <v>20</v>
      </c>
      <c r="K78" t="s">
        <v>21</v>
      </c>
      <c r="L78">
        <v>0</v>
      </c>
      <c r="M78">
        <v>0</v>
      </c>
      <c r="N78" t="s">
        <v>22</v>
      </c>
      <c r="O78">
        <v>4</v>
      </c>
      <c r="P78" s="30">
        <f>SQRT((postes_1[[#This Row],[x]]-$Q$1)^2+(postes_1[[#This Row],[y]]-$R$1)^2)</f>
        <v>59635.282840215194</v>
      </c>
      <c r="Q78">
        <v>606194.18999999797</v>
      </c>
      <c r="R78">
        <v>6693980.5</v>
      </c>
    </row>
    <row r="79" spans="1:18" hidden="1">
      <c r="A79">
        <v>3349</v>
      </c>
      <c r="B79">
        <v>60001058</v>
      </c>
      <c r="C79" s="2" t="s">
        <v>8374</v>
      </c>
      <c r="D79" t="s">
        <v>20</v>
      </c>
      <c r="E79">
        <v>1063843200000</v>
      </c>
      <c r="F79" t="s">
        <v>20</v>
      </c>
      <c r="G79">
        <v>1</v>
      </c>
      <c r="H79" t="s">
        <v>6859</v>
      </c>
      <c r="I79" t="s">
        <v>6860</v>
      </c>
      <c r="J79" t="s">
        <v>20</v>
      </c>
      <c r="K79" t="s">
        <v>21</v>
      </c>
      <c r="L79">
        <v>0</v>
      </c>
      <c r="M79">
        <v>0</v>
      </c>
      <c r="N79" t="s">
        <v>22</v>
      </c>
      <c r="O79">
        <v>4</v>
      </c>
      <c r="P79" s="30">
        <f>SQRT((postes_1[[#This Row],[x]]-$Q$1)^2+(postes_1[[#This Row],[y]]-$R$1)^2)</f>
        <v>60289.342778461396</v>
      </c>
      <c r="Q79">
        <v>663539.56000000203</v>
      </c>
      <c r="R79">
        <v>6724855.5099999998</v>
      </c>
    </row>
    <row r="80" spans="1:18" hidden="1">
      <c r="A80">
        <v>1502</v>
      </c>
      <c r="B80">
        <v>60000433</v>
      </c>
      <c r="C80" s="2" t="s">
        <v>8374</v>
      </c>
      <c r="D80" t="s">
        <v>482</v>
      </c>
      <c r="E80">
        <v>923529600000</v>
      </c>
      <c r="F80">
        <v>1385977035000</v>
      </c>
      <c r="G80">
        <v>1</v>
      </c>
      <c r="H80" t="s">
        <v>3136</v>
      </c>
      <c r="I80" t="s">
        <v>3013</v>
      </c>
      <c r="J80" t="s">
        <v>20</v>
      </c>
      <c r="K80" t="s">
        <v>21</v>
      </c>
      <c r="L80">
        <v>0</v>
      </c>
      <c r="M80">
        <v>0</v>
      </c>
      <c r="N80" t="s">
        <v>22</v>
      </c>
      <c r="O80">
        <v>4</v>
      </c>
      <c r="P80" s="30">
        <f>SQRT((postes_1[[#This Row],[x]]-$Q$1)^2+(postes_1[[#This Row],[y]]-$R$1)^2)</f>
        <v>61468.718264305295</v>
      </c>
      <c r="Q80">
        <v>563582.67000000202</v>
      </c>
      <c r="R80">
        <v>6793212.1699999999</v>
      </c>
    </row>
    <row r="81" spans="1:18" hidden="1">
      <c r="A81">
        <v>1924</v>
      </c>
      <c r="B81">
        <v>60000279</v>
      </c>
      <c r="C81" s="2" t="s">
        <v>8374</v>
      </c>
      <c r="D81" t="s">
        <v>482</v>
      </c>
      <c r="E81">
        <v>610761600000</v>
      </c>
      <c r="F81">
        <v>1386242992000</v>
      </c>
      <c r="G81">
        <v>1</v>
      </c>
      <c r="H81" t="s">
        <v>3991</v>
      </c>
      <c r="I81" t="s">
        <v>3992</v>
      </c>
      <c r="J81" t="s">
        <v>20</v>
      </c>
      <c r="K81" t="s">
        <v>21</v>
      </c>
      <c r="L81">
        <v>0</v>
      </c>
      <c r="M81">
        <v>0</v>
      </c>
      <c r="N81" t="s">
        <v>22</v>
      </c>
      <c r="O81">
        <v>4</v>
      </c>
      <c r="P81" s="30">
        <f>SQRT((postes_1[[#This Row],[x]]-$Q$1)^2+(postes_1[[#This Row],[y]]-$R$1)^2)</f>
        <v>63107.765276064762</v>
      </c>
      <c r="Q81">
        <v>609522.99000000197</v>
      </c>
      <c r="R81">
        <v>6816563.0199999996</v>
      </c>
    </row>
    <row r="82" spans="1:18" hidden="1">
      <c r="A82">
        <v>1867</v>
      </c>
      <c r="B82">
        <v>60001146</v>
      </c>
      <c r="C82" s="2" t="s">
        <v>8374</v>
      </c>
      <c r="D82" t="s">
        <v>20</v>
      </c>
      <c r="E82" s="1">
        <v>905904000000</v>
      </c>
      <c r="F82" t="s">
        <v>20</v>
      </c>
      <c r="G82">
        <v>1</v>
      </c>
      <c r="H82" t="s">
        <v>3874</v>
      </c>
      <c r="I82" t="s">
        <v>3875</v>
      </c>
      <c r="J82" t="s">
        <v>20</v>
      </c>
      <c r="K82" t="s">
        <v>21</v>
      </c>
      <c r="L82">
        <v>0</v>
      </c>
      <c r="M82">
        <v>0</v>
      </c>
      <c r="N82" t="s">
        <v>22</v>
      </c>
      <c r="O82">
        <v>4</v>
      </c>
      <c r="P82" s="30">
        <f>SQRT((postes_1[[#This Row],[x]]-$Q$1)^2+(postes_1[[#This Row],[y]]-$R$1)^2)</f>
        <v>63305.604424610749</v>
      </c>
      <c r="Q82">
        <v>562794.38000000303</v>
      </c>
      <c r="R82">
        <v>6711812.5899999999</v>
      </c>
    </row>
    <row r="83" spans="1:18" hidden="1">
      <c r="A83">
        <v>2633</v>
      </c>
      <c r="B83">
        <v>70001722</v>
      </c>
      <c r="C83" s="2" t="s">
        <v>8373</v>
      </c>
      <c r="D83" t="s">
        <v>90</v>
      </c>
      <c r="E83" s="1">
        <v>956880000000</v>
      </c>
      <c r="F83">
        <v>1145361450000</v>
      </c>
      <c r="G83">
        <v>1</v>
      </c>
      <c r="H83" t="s">
        <v>5435</v>
      </c>
      <c r="I83" t="s">
        <v>5436</v>
      </c>
      <c r="J83" t="s">
        <v>26</v>
      </c>
      <c r="K83" t="s">
        <v>21</v>
      </c>
      <c r="L83">
        <v>0</v>
      </c>
      <c r="M83">
        <v>0</v>
      </c>
      <c r="N83" t="s">
        <v>22</v>
      </c>
      <c r="O83">
        <v>3</v>
      </c>
      <c r="P83" s="30">
        <f>SQRT((postes_1[[#This Row],[x]]-$Q$1)^2+(postes_1[[#This Row],[y]]-$R$1)^2)</f>
        <v>63371.061003715055</v>
      </c>
      <c r="Q83">
        <v>655181.38000000303</v>
      </c>
      <c r="R83">
        <v>6798370.2599999998</v>
      </c>
    </row>
    <row r="84" spans="1:18" hidden="1">
      <c r="A84">
        <v>3715</v>
      </c>
      <c r="B84">
        <v>70001723</v>
      </c>
      <c r="C84" s="2" t="s">
        <v>8373</v>
      </c>
      <c r="D84" t="s">
        <v>74</v>
      </c>
      <c r="E84">
        <v>610761600000</v>
      </c>
      <c r="F84">
        <v>1367495816000</v>
      </c>
      <c r="G84">
        <v>1</v>
      </c>
      <c r="H84" t="s">
        <v>7596</v>
      </c>
      <c r="I84" t="s">
        <v>7597</v>
      </c>
      <c r="J84" t="s">
        <v>20</v>
      </c>
      <c r="K84" t="s">
        <v>21</v>
      </c>
      <c r="L84">
        <v>0</v>
      </c>
      <c r="M84">
        <v>0</v>
      </c>
      <c r="N84" t="s">
        <v>22</v>
      </c>
      <c r="O84">
        <v>3</v>
      </c>
      <c r="P84" s="30">
        <f>SQRT((postes_1[[#This Row],[x]]-$Q$1)^2+(postes_1[[#This Row],[y]]-$R$1)^2)</f>
        <v>63570.623720010764</v>
      </c>
      <c r="Q84">
        <v>655644.14999999898</v>
      </c>
      <c r="R84">
        <v>6798188.8099999996</v>
      </c>
    </row>
    <row r="85" spans="1:18" hidden="1">
      <c r="A85">
        <v>2504</v>
      </c>
      <c r="B85">
        <v>70001678</v>
      </c>
      <c r="C85" s="2" t="s">
        <v>8374</v>
      </c>
      <c r="D85" t="s">
        <v>264</v>
      </c>
      <c r="E85">
        <v>1466155457000</v>
      </c>
      <c r="F85">
        <v>1260983003000</v>
      </c>
      <c r="G85">
        <v>1</v>
      </c>
      <c r="H85" t="s">
        <v>5172</v>
      </c>
      <c r="I85" t="s">
        <v>5173</v>
      </c>
      <c r="J85" t="s">
        <v>26</v>
      </c>
      <c r="K85" t="s">
        <v>21</v>
      </c>
      <c r="L85">
        <v>0</v>
      </c>
      <c r="M85">
        <v>0</v>
      </c>
      <c r="N85" t="s">
        <v>22</v>
      </c>
      <c r="O85">
        <v>4</v>
      </c>
      <c r="P85" s="30">
        <f>SQRT((postes_1[[#This Row],[x]]-$Q$1)^2+(postes_1[[#This Row],[y]]-$R$1)^2)</f>
        <v>63780.646906605551</v>
      </c>
      <c r="Q85">
        <v>634571.27000000305</v>
      </c>
      <c r="R85">
        <v>6812513.7300000004</v>
      </c>
    </row>
    <row r="86" spans="1:18" hidden="1">
      <c r="A86">
        <v>2844</v>
      </c>
      <c r="B86">
        <v>60001164</v>
      </c>
      <c r="C86" s="2" t="s">
        <v>8373</v>
      </c>
      <c r="D86" t="s">
        <v>77</v>
      </c>
      <c r="E86">
        <v>1173176457000</v>
      </c>
      <c r="F86">
        <v>1362500073000</v>
      </c>
      <c r="G86">
        <v>1</v>
      </c>
      <c r="H86" t="s">
        <v>5860</v>
      </c>
      <c r="I86" t="s">
        <v>5861</v>
      </c>
      <c r="J86" t="s">
        <v>20</v>
      </c>
      <c r="K86" t="s">
        <v>21</v>
      </c>
      <c r="L86">
        <v>0</v>
      </c>
      <c r="M86">
        <v>0</v>
      </c>
      <c r="N86" t="s">
        <v>22</v>
      </c>
      <c r="O86">
        <v>3</v>
      </c>
      <c r="P86" s="30">
        <f>SQRT((postes_1[[#This Row],[x]]-$Q$1)^2+(postes_1[[#This Row],[y]]-$R$1)^2)</f>
        <v>64182.380274875664</v>
      </c>
      <c r="Q86">
        <v>657074.11999999697</v>
      </c>
      <c r="R86">
        <v>6709333.3600000003</v>
      </c>
    </row>
    <row r="87" spans="1:18" hidden="1">
      <c r="A87">
        <v>1317</v>
      </c>
      <c r="B87">
        <v>60001006</v>
      </c>
      <c r="C87" s="2" t="s">
        <v>8375</v>
      </c>
      <c r="D87" t="s">
        <v>56</v>
      </c>
      <c r="E87">
        <v>1261046610000</v>
      </c>
      <c r="F87">
        <v>1261046578000</v>
      </c>
      <c r="G87">
        <v>1</v>
      </c>
      <c r="H87" t="s">
        <v>2765</v>
      </c>
      <c r="I87" t="s">
        <v>2766</v>
      </c>
      <c r="J87" t="s">
        <v>20</v>
      </c>
      <c r="K87" t="s">
        <v>21</v>
      </c>
      <c r="L87">
        <v>0</v>
      </c>
      <c r="M87">
        <v>0</v>
      </c>
      <c r="N87" t="s">
        <v>22</v>
      </c>
      <c r="O87">
        <v>6</v>
      </c>
      <c r="P87" s="30">
        <f>SQRT((postes_1[[#This Row],[x]]-$Q$1)^2+(postes_1[[#This Row],[y]]-$R$1)^2)</f>
        <v>64274.198506567736</v>
      </c>
      <c r="Q87">
        <v>671418.64999999898</v>
      </c>
      <c r="R87">
        <v>6733057.7400000002</v>
      </c>
    </row>
    <row r="88" spans="1:18" hidden="1">
      <c r="A88">
        <v>2282</v>
      </c>
      <c r="B88">
        <v>60001313</v>
      </c>
      <c r="C88" s="2" t="s">
        <v>8374</v>
      </c>
      <c r="D88" t="s">
        <v>20</v>
      </c>
      <c r="E88">
        <v>610761600000</v>
      </c>
      <c r="F88" t="s">
        <v>20</v>
      </c>
      <c r="G88">
        <v>1</v>
      </c>
      <c r="H88" t="s">
        <v>4716</v>
      </c>
      <c r="I88" t="s">
        <v>4717</v>
      </c>
      <c r="J88" t="s">
        <v>20</v>
      </c>
      <c r="K88" t="s">
        <v>21</v>
      </c>
      <c r="L88">
        <v>0</v>
      </c>
      <c r="M88">
        <v>0</v>
      </c>
      <c r="N88" t="s">
        <v>22</v>
      </c>
      <c r="O88">
        <v>4</v>
      </c>
      <c r="P88" s="30">
        <f>SQRT((postes_1[[#This Row],[x]]-$Q$1)^2+(postes_1[[#This Row],[y]]-$R$1)^2)</f>
        <v>64733.624097537686</v>
      </c>
      <c r="Q88">
        <v>627869.10999999905</v>
      </c>
      <c r="R88">
        <v>6691111.0199999996</v>
      </c>
    </row>
    <row r="89" spans="1:18" hidden="1">
      <c r="A89">
        <v>3488</v>
      </c>
      <c r="B89">
        <v>60000297</v>
      </c>
      <c r="C89" s="2" t="s">
        <v>8374</v>
      </c>
      <c r="D89" t="s">
        <v>482</v>
      </c>
      <c r="E89">
        <v>1047859200000</v>
      </c>
      <c r="F89">
        <v>1386323051000</v>
      </c>
      <c r="G89">
        <v>1</v>
      </c>
      <c r="H89" t="s">
        <v>7142</v>
      </c>
      <c r="I89" t="s">
        <v>7143</v>
      </c>
      <c r="J89" t="s">
        <v>7144</v>
      </c>
      <c r="K89" t="s">
        <v>21</v>
      </c>
      <c r="L89">
        <v>0</v>
      </c>
      <c r="M89">
        <v>0</v>
      </c>
      <c r="N89" t="s">
        <v>22</v>
      </c>
      <c r="O89">
        <v>4</v>
      </c>
      <c r="P89" s="30">
        <f>SQRT((postes_1[[#This Row],[x]]-$Q$1)^2+(postes_1[[#This Row],[y]]-$R$1)^2)</f>
        <v>64825.980483578132</v>
      </c>
      <c r="Q89">
        <v>590883.31999999995</v>
      </c>
      <c r="R89">
        <v>6815258.7699999996</v>
      </c>
    </row>
    <row r="90" spans="1:18" hidden="1">
      <c r="A90">
        <v>2286</v>
      </c>
      <c r="B90">
        <v>70018977</v>
      </c>
      <c r="C90" s="2" t="s">
        <v>8375</v>
      </c>
      <c r="D90" t="s">
        <v>23</v>
      </c>
      <c r="E90">
        <v>1196956443000</v>
      </c>
      <c r="F90">
        <v>1196954228000</v>
      </c>
      <c r="G90">
        <v>1</v>
      </c>
      <c r="H90" t="s">
        <v>4724</v>
      </c>
      <c r="I90" t="s">
        <v>1583</v>
      </c>
      <c r="J90" t="s">
        <v>20</v>
      </c>
      <c r="K90" t="s">
        <v>21</v>
      </c>
      <c r="L90">
        <v>0</v>
      </c>
      <c r="M90">
        <v>0</v>
      </c>
      <c r="N90" t="s">
        <v>22</v>
      </c>
      <c r="O90">
        <v>6</v>
      </c>
      <c r="P90" s="30">
        <f>SQRT((postes_1[[#This Row],[x]]-$Q$1)^2+(postes_1[[#This Row],[y]]-$R$1)^2)</f>
        <v>64951.723037699463</v>
      </c>
      <c r="Q90">
        <v>603491.39000000095</v>
      </c>
      <c r="R90">
        <v>6688886.54</v>
      </c>
    </row>
    <row r="91" spans="1:18" hidden="1">
      <c r="A91">
        <v>1915</v>
      </c>
      <c r="B91">
        <v>60000311</v>
      </c>
      <c r="C91" s="2" t="s">
        <v>8375</v>
      </c>
      <c r="D91" t="s">
        <v>482</v>
      </c>
      <c r="E91">
        <v>1059609600000</v>
      </c>
      <c r="F91">
        <v>1386596085000</v>
      </c>
      <c r="G91">
        <v>1</v>
      </c>
      <c r="H91" t="s">
        <v>3973</v>
      </c>
      <c r="I91" t="s">
        <v>3974</v>
      </c>
      <c r="J91" t="s">
        <v>20</v>
      </c>
      <c r="K91" t="s">
        <v>21</v>
      </c>
      <c r="L91">
        <v>0</v>
      </c>
      <c r="M91">
        <v>0</v>
      </c>
      <c r="N91" t="s">
        <v>22</v>
      </c>
      <c r="O91">
        <v>6</v>
      </c>
      <c r="P91" s="30">
        <f>SQRT((postes_1[[#This Row],[x]]-$Q$1)^2+(postes_1[[#This Row],[y]]-$R$1)^2)</f>
        <v>65323.60678763449</v>
      </c>
      <c r="Q91">
        <v>585023.45000000298</v>
      </c>
      <c r="R91">
        <v>6813626.1500000004</v>
      </c>
    </row>
    <row r="92" spans="1:18" hidden="1">
      <c r="A92">
        <v>2183</v>
      </c>
      <c r="B92">
        <v>70025477</v>
      </c>
      <c r="C92" s="2" t="s">
        <v>8375</v>
      </c>
      <c r="D92" t="s">
        <v>23</v>
      </c>
      <c r="E92">
        <v>1257781832000</v>
      </c>
      <c r="F92">
        <v>1257781592000</v>
      </c>
      <c r="G92">
        <v>1</v>
      </c>
      <c r="H92" t="s">
        <v>4526</v>
      </c>
      <c r="I92" t="s">
        <v>4527</v>
      </c>
      <c r="J92" t="s">
        <v>4528</v>
      </c>
      <c r="K92" t="s">
        <v>21</v>
      </c>
      <c r="L92">
        <v>0</v>
      </c>
      <c r="M92">
        <v>0</v>
      </c>
      <c r="N92" t="s">
        <v>22</v>
      </c>
      <c r="O92">
        <v>6</v>
      </c>
      <c r="P92" s="30">
        <f>SQRT((postes_1[[#This Row],[x]]-$Q$1)^2+(postes_1[[#This Row],[y]]-$R$1)^2)</f>
        <v>65628.18254370353</v>
      </c>
      <c r="Q92">
        <v>585385.53000000096</v>
      </c>
      <c r="R92">
        <v>6814107.7400000002</v>
      </c>
    </row>
    <row r="93" spans="1:18" hidden="1">
      <c r="A93">
        <v>1918</v>
      </c>
      <c r="B93">
        <v>60000298</v>
      </c>
      <c r="C93" s="2" t="s">
        <v>8374</v>
      </c>
      <c r="D93" t="s">
        <v>482</v>
      </c>
      <c r="E93">
        <v>610761600000</v>
      </c>
      <c r="F93">
        <v>1386591492000</v>
      </c>
      <c r="G93">
        <v>1</v>
      </c>
      <c r="H93" t="s">
        <v>3979</v>
      </c>
      <c r="I93" t="s">
        <v>3980</v>
      </c>
      <c r="J93" t="s">
        <v>20</v>
      </c>
      <c r="K93" t="s">
        <v>21</v>
      </c>
      <c r="L93">
        <v>0</v>
      </c>
      <c r="M93">
        <v>0</v>
      </c>
      <c r="N93" t="s">
        <v>22</v>
      </c>
      <c r="O93">
        <v>4</v>
      </c>
      <c r="P93" s="30">
        <f>SQRT((postes_1[[#This Row],[x]]-$Q$1)^2+(postes_1[[#This Row],[y]]-$R$1)^2)</f>
        <v>66189.819147413698</v>
      </c>
      <c r="Q93">
        <v>586617.96999999904</v>
      </c>
      <c r="R93">
        <v>6815205.4199999999</v>
      </c>
    </row>
    <row r="94" spans="1:18" hidden="1">
      <c r="A94">
        <v>1589</v>
      </c>
      <c r="B94">
        <v>60000280</v>
      </c>
      <c r="C94" s="2" t="s">
        <v>8374</v>
      </c>
      <c r="D94" t="s">
        <v>482</v>
      </c>
      <c r="E94">
        <v>1047859200000</v>
      </c>
      <c r="F94">
        <v>1386261129000</v>
      </c>
      <c r="G94">
        <v>1</v>
      </c>
      <c r="H94" t="s">
        <v>3310</v>
      </c>
      <c r="I94" t="s">
        <v>3311</v>
      </c>
      <c r="J94" t="s">
        <v>20</v>
      </c>
      <c r="K94" t="s">
        <v>21</v>
      </c>
      <c r="L94">
        <v>0</v>
      </c>
      <c r="M94">
        <v>0</v>
      </c>
      <c r="N94" t="s">
        <v>22</v>
      </c>
      <c r="O94">
        <v>4</v>
      </c>
      <c r="P94" s="30">
        <f>SQRT((postes_1[[#This Row],[x]]-$Q$1)^2+(postes_1[[#This Row],[y]]-$R$1)^2)</f>
        <v>66194.515638758516</v>
      </c>
      <c r="Q94">
        <v>590558.09000000404</v>
      </c>
      <c r="R94">
        <v>6816591.25</v>
      </c>
    </row>
    <row r="95" spans="1:18" hidden="1">
      <c r="A95">
        <v>1835</v>
      </c>
      <c r="B95">
        <v>70028877</v>
      </c>
      <c r="C95" s="2" t="s">
        <v>8374</v>
      </c>
      <c r="D95" t="s">
        <v>274</v>
      </c>
      <c r="E95">
        <v>1290003725000</v>
      </c>
      <c r="F95">
        <v>1423488855000</v>
      </c>
      <c r="G95">
        <v>1</v>
      </c>
      <c r="H95" t="s">
        <v>3809</v>
      </c>
      <c r="I95" t="s">
        <v>3810</v>
      </c>
      <c r="J95" t="s">
        <v>3811</v>
      </c>
      <c r="K95" t="s">
        <v>21</v>
      </c>
      <c r="L95">
        <v>0</v>
      </c>
      <c r="M95">
        <v>0</v>
      </c>
      <c r="N95" t="s">
        <v>22</v>
      </c>
      <c r="O95">
        <v>4</v>
      </c>
      <c r="P95" s="30">
        <f>SQRT((postes_1[[#This Row],[x]]-$Q$1)^2+(postes_1[[#This Row],[y]]-$R$1)^2)</f>
        <v>67233.218308964802</v>
      </c>
      <c r="Q95">
        <v>676434.06000000203</v>
      </c>
      <c r="R95">
        <v>6766460.6100000003</v>
      </c>
    </row>
    <row r="96" spans="1:18" hidden="1">
      <c r="A96">
        <v>2281</v>
      </c>
      <c r="B96">
        <v>60001165</v>
      </c>
      <c r="C96" s="2" t="s">
        <v>8374</v>
      </c>
      <c r="D96" t="s">
        <v>108</v>
      </c>
      <c r="E96">
        <v>610761600000</v>
      </c>
      <c r="F96">
        <v>1253112463000</v>
      </c>
      <c r="G96">
        <v>1</v>
      </c>
      <c r="H96" t="s">
        <v>4714</v>
      </c>
      <c r="I96" t="s">
        <v>4715</v>
      </c>
      <c r="J96" t="s">
        <v>26</v>
      </c>
      <c r="K96" t="s">
        <v>21</v>
      </c>
      <c r="L96">
        <v>0</v>
      </c>
      <c r="M96">
        <v>0</v>
      </c>
      <c r="N96" t="s">
        <v>22</v>
      </c>
      <c r="O96">
        <v>4</v>
      </c>
      <c r="P96" s="30">
        <f>SQRT((postes_1[[#This Row],[x]]-$Q$1)^2+(postes_1[[#This Row],[y]]-$R$1)^2)</f>
        <v>67484.33206589162</v>
      </c>
      <c r="Q96">
        <v>558764.75</v>
      </c>
      <c r="R96">
        <v>6710094.4400000004</v>
      </c>
    </row>
    <row r="97" spans="1:18" hidden="1">
      <c r="A97">
        <v>2751</v>
      </c>
      <c r="B97">
        <v>70014902</v>
      </c>
      <c r="C97" s="2" t="s">
        <v>8378</v>
      </c>
      <c r="D97" t="s">
        <v>168</v>
      </c>
      <c r="E97">
        <v>1454069736000</v>
      </c>
      <c r="F97">
        <v>1424861959000</v>
      </c>
      <c r="G97">
        <v>1</v>
      </c>
      <c r="H97" t="s">
        <v>5678</v>
      </c>
      <c r="I97" t="s">
        <v>5678</v>
      </c>
      <c r="J97" t="s">
        <v>1379</v>
      </c>
      <c r="K97" t="s">
        <v>21</v>
      </c>
      <c r="L97">
        <v>0</v>
      </c>
      <c r="M97">
        <v>0</v>
      </c>
      <c r="N97" t="s">
        <v>22</v>
      </c>
      <c r="O97">
        <v>1</v>
      </c>
      <c r="P97" s="30">
        <f>SQRT((postes_1[[#This Row],[x]]-$Q$1)^2+(postes_1[[#This Row],[y]]-$R$1)^2)</f>
        <v>67866.683722511079</v>
      </c>
      <c r="Q97">
        <v>586627.96000000101</v>
      </c>
      <c r="R97">
        <v>6817003.5</v>
      </c>
    </row>
    <row r="98" spans="1:18" hidden="1">
      <c r="A98">
        <v>167</v>
      </c>
      <c r="B98">
        <v>60000756</v>
      </c>
      <c r="C98" s="2" t="s">
        <v>8374</v>
      </c>
      <c r="D98" t="s">
        <v>20</v>
      </c>
      <c r="E98">
        <v>1047427200000</v>
      </c>
      <c r="F98" t="s">
        <v>20</v>
      </c>
      <c r="G98">
        <v>1</v>
      </c>
      <c r="H98" t="s">
        <v>389</v>
      </c>
      <c r="I98" t="s">
        <v>390</v>
      </c>
      <c r="J98" t="s">
        <v>20</v>
      </c>
      <c r="K98" t="s">
        <v>21</v>
      </c>
      <c r="L98">
        <v>0</v>
      </c>
      <c r="M98">
        <v>0</v>
      </c>
      <c r="N98" t="s">
        <v>22</v>
      </c>
      <c r="O98">
        <v>4</v>
      </c>
      <c r="P98" s="30">
        <f>SQRT((postes_1[[#This Row],[x]]-$Q$1)^2+(postes_1[[#This Row],[y]]-$R$1)^2)</f>
        <v>67874.843792092855</v>
      </c>
      <c r="Q98">
        <v>543978.85999999905</v>
      </c>
      <c r="R98">
        <v>6767101.1600000001</v>
      </c>
    </row>
    <row r="99" spans="1:18" hidden="1">
      <c r="A99">
        <v>1132</v>
      </c>
      <c r="B99">
        <v>70001671</v>
      </c>
      <c r="C99" s="2" t="s">
        <v>8374</v>
      </c>
      <c r="D99" t="s">
        <v>20</v>
      </c>
      <c r="E99">
        <v>774489600000</v>
      </c>
      <c r="F99" t="s">
        <v>20</v>
      </c>
      <c r="G99">
        <v>1</v>
      </c>
      <c r="H99" t="s">
        <v>2375</v>
      </c>
      <c r="I99" t="s">
        <v>2376</v>
      </c>
      <c r="J99" t="s">
        <v>20</v>
      </c>
      <c r="K99" t="s">
        <v>21</v>
      </c>
      <c r="L99">
        <v>0</v>
      </c>
      <c r="M99">
        <v>0</v>
      </c>
      <c r="N99" t="s">
        <v>22</v>
      </c>
      <c r="O99">
        <v>4</v>
      </c>
      <c r="P99" s="30">
        <f>SQRT((postes_1[[#This Row],[x]]-$Q$1)^2+(postes_1[[#This Row],[y]]-$R$1)^2)</f>
        <v>68142.502354669021</v>
      </c>
      <c r="Q99">
        <v>639561.72999999695</v>
      </c>
      <c r="R99">
        <v>6815082.4000000004</v>
      </c>
    </row>
    <row r="100" spans="1:18" hidden="1">
      <c r="A100">
        <v>1869</v>
      </c>
      <c r="B100">
        <v>60001343</v>
      </c>
      <c r="C100" s="2" t="s">
        <v>8374</v>
      </c>
      <c r="D100" t="s">
        <v>20</v>
      </c>
      <c r="E100">
        <v>610761600000</v>
      </c>
      <c r="F100" t="s">
        <v>20</v>
      </c>
      <c r="G100">
        <v>1</v>
      </c>
      <c r="H100" t="s">
        <v>3877</v>
      </c>
      <c r="I100" t="s">
        <v>3878</v>
      </c>
      <c r="J100" t="s">
        <v>20</v>
      </c>
      <c r="K100" t="s">
        <v>21</v>
      </c>
      <c r="L100">
        <v>0</v>
      </c>
      <c r="M100">
        <v>0</v>
      </c>
      <c r="N100" t="s">
        <v>22</v>
      </c>
      <c r="O100">
        <v>4</v>
      </c>
      <c r="P100" s="30">
        <f>SQRT((postes_1[[#This Row],[x]]-$Q$1)^2+(postes_1[[#This Row],[y]]-$R$1)^2)</f>
        <v>68211.754976424883</v>
      </c>
      <c r="Q100">
        <v>590343.31000000203</v>
      </c>
      <c r="R100">
        <v>6688287.29</v>
      </c>
    </row>
    <row r="101" spans="1:18" hidden="1">
      <c r="A101">
        <v>2501</v>
      </c>
      <c r="B101">
        <v>60000266</v>
      </c>
      <c r="C101" s="2" t="s">
        <v>8374</v>
      </c>
      <c r="D101" t="s">
        <v>482</v>
      </c>
      <c r="E101">
        <v>610761600000</v>
      </c>
      <c r="F101">
        <v>1386607599000</v>
      </c>
      <c r="G101">
        <v>1</v>
      </c>
      <c r="H101" t="s">
        <v>5165</v>
      </c>
      <c r="I101" t="s">
        <v>5166</v>
      </c>
      <c r="J101" t="s">
        <v>20</v>
      </c>
      <c r="K101" t="s">
        <v>21</v>
      </c>
      <c r="L101">
        <v>0</v>
      </c>
      <c r="M101">
        <v>0</v>
      </c>
      <c r="N101" t="s">
        <v>22</v>
      </c>
      <c r="O101">
        <v>4</v>
      </c>
      <c r="P101" s="30">
        <f>SQRT((postes_1[[#This Row],[x]]-$Q$1)^2+(postes_1[[#This Row],[y]]-$R$1)^2)</f>
        <v>69508.874480678656</v>
      </c>
      <c r="Q101">
        <v>586006.59000000404</v>
      </c>
      <c r="R101">
        <v>6818524.3200000003</v>
      </c>
    </row>
    <row r="102" spans="1:18" hidden="1">
      <c r="A102">
        <v>1832</v>
      </c>
      <c r="B102">
        <v>60000757</v>
      </c>
      <c r="C102" s="2" t="s">
        <v>8375</v>
      </c>
      <c r="D102" t="s">
        <v>20</v>
      </c>
      <c r="E102">
        <v>610761600000</v>
      </c>
      <c r="F102" t="s">
        <v>20</v>
      </c>
      <c r="G102">
        <v>1</v>
      </c>
      <c r="H102" t="s">
        <v>3804</v>
      </c>
      <c r="I102" t="s">
        <v>3805</v>
      </c>
      <c r="J102" t="s">
        <v>20</v>
      </c>
      <c r="K102" t="s">
        <v>21</v>
      </c>
      <c r="L102">
        <v>0</v>
      </c>
      <c r="M102">
        <v>0</v>
      </c>
      <c r="N102" t="s">
        <v>22</v>
      </c>
      <c r="O102">
        <v>6</v>
      </c>
      <c r="P102" s="30">
        <f>SQRT((postes_1[[#This Row],[x]]-$Q$1)^2+(postes_1[[#This Row],[y]]-$R$1)^2)</f>
        <v>69515.606963915605</v>
      </c>
      <c r="Q102">
        <v>678852.40999999596</v>
      </c>
      <c r="R102">
        <v>6765959.0899999999</v>
      </c>
    </row>
    <row r="103" spans="1:18" hidden="1">
      <c r="A103">
        <v>3346</v>
      </c>
      <c r="B103">
        <v>60000878</v>
      </c>
      <c r="C103" s="2" t="s">
        <v>8374</v>
      </c>
      <c r="D103" t="s">
        <v>74</v>
      </c>
      <c r="E103">
        <v>610761600000</v>
      </c>
      <c r="F103">
        <v>1367335535000</v>
      </c>
      <c r="G103">
        <v>1</v>
      </c>
      <c r="H103" t="s">
        <v>6853</v>
      </c>
      <c r="I103" t="s">
        <v>6854</v>
      </c>
      <c r="J103" t="s">
        <v>20</v>
      </c>
      <c r="K103" t="s">
        <v>21</v>
      </c>
      <c r="L103">
        <v>0</v>
      </c>
      <c r="M103">
        <v>0</v>
      </c>
      <c r="N103" t="s">
        <v>22</v>
      </c>
      <c r="O103">
        <v>4</v>
      </c>
      <c r="P103" s="30">
        <f>SQRT((postes_1[[#This Row],[x]]-$Q$1)^2+(postes_1[[#This Row],[y]]-$R$1)^2)</f>
        <v>69807.736364506956</v>
      </c>
      <c r="Q103">
        <v>680179.46999999904</v>
      </c>
      <c r="R103">
        <v>6749773.0599999996</v>
      </c>
    </row>
    <row r="104" spans="1:18" hidden="1">
      <c r="A104">
        <v>1864</v>
      </c>
      <c r="B104">
        <v>60000942</v>
      </c>
      <c r="C104" s="2" t="s">
        <v>8374</v>
      </c>
      <c r="D104" t="s">
        <v>20</v>
      </c>
      <c r="E104">
        <v>787190400000</v>
      </c>
      <c r="F104" t="s">
        <v>20</v>
      </c>
      <c r="G104">
        <v>1</v>
      </c>
      <c r="H104" t="s">
        <v>3867</v>
      </c>
      <c r="I104" t="s">
        <v>3868</v>
      </c>
      <c r="J104" t="s">
        <v>3869</v>
      </c>
      <c r="K104" t="s">
        <v>21</v>
      </c>
      <c r="L104">
        <v>0</v>
      </c>
      <c r="M104">
        <v>0</v>
      </c>
      <c r="N104" t="s">
        <v>22</v>
      </c>
      <c r="O104">
        <v>4</v>
      </c>
      <c r="P104" s="30">
        <f>SQRT((postes_1[[#This Row],[x]]-$Q$1)^2+(postes_1[[#This Row],[y]]-$R$1)^2)</f>
        <v>70049.61220865832</v>
      </c>
      <c r="Q104">
        <v>541394.60000000102</v>
      </c>
      <c r="R104">
        <v>6741816.0899999999</v>
      </c>
    </row>
    <row r="105" spans="1:18" hidden="1">
      <c r="A105">
        <v>2485</v>
      </c>
      <c r="B105">
        <v>60001011</v>
      </c>
      <c r="C105" s="2" t="s">
        <v>8374</v>
      </c>
      <c r="D105" t="s">
        <v>23</v>
      </c>
      <c r="E105">
        <v>1179937214000</v>
      </c>
      <c r="F105">
        <v>1270572558000</v>
      </c>
      <c r="G105">
        <v>1</v>
      </c>
      <c r="H105" t="s">
        <v>5132</v>
      </c>
      <c r="I105" t="s">
        <v>5133</v>
      </c>
      <c r="J105" t="s">
        <v>5134</v>
      </c>
      <c r="K105" t="s">
        <v>21</v>
      </c>
      <c r="L105">
        <v>0</v>
      </c>
      <c r="M105">
        <v>0</v>
      </c>
      <c r="N105" t="s">
        <v>22</v>
      </c>
      <c r="O105">
        <v>4</v>
      </c>
      <c r="P105" s="30">
        <f>SQRT((postes_1[[#This Row],[x]]-$Q$1)^2+(postes_1[[#This Row],[y]]-$R$1)^2)</f>
        <v>70357.745203272178</v>
      </c>
      <c r="Q105">
        <v>677494.15999999596</v>
      </c>
      <c r="R105">
        <v>6732064.2400000002</v>
      </c>
    </row>
    <row r="106" spans="1:18" hidden="1">
      <c r="A106">
        <v>1975</v>
      </c>
      <c r="B106">
        <v>60001084</v>
      </c>
      <c r="C106" s="2" t="s">
        <v>8376</v>
      </c>
      <c r="D106" t="s">
        <v>77</v>
      </c>
      <c r="E106">
        <v>787276800000</v>
      </c>
      <c r="F106">
        <v>1325781300000</v>
      </c>
      <c r="G106">
        <v>1</v>
      </c>
      <c r="H106" t="s">
        <v>4094</v>
      </c>
      <c r="I106" t="s">
        <v>4095</v>
      </c>
      <c r="J106" t="s">
        <v>26</v>
      </c>
      <c r="K106" t="s">
        <v>21</v>
      </c>
      <c r="L106">
        <v>0</v>
      </c>
      <c r="M106">
        <v>0</v>
      </c>
      <c r="N106" t="s">
        <v>22</v>
      </c>
      <c r="O106">
        <v>7</v>
      </c>
      <c r="P106" s="30">
        <f>SQRT((postes_1[[#This Row],[x]]-$Q$1)^2+(postes_1[[#This Row],[y]]-$R$1)^2)</f>
        <v>70518.326266483404</v>
      </c>
      <c r="Q106">
        <v>547798.04999999702</v>
      </c>
      <c r="R106">
        <v>6721133.5700000003</v>
      </c>
    </row>
    <row r="107" spans="1:18" hidden="1">
      <c r="A107">
        <v>1842</v>
      </c>
      <c r="B107">
        <v>70001705</v>
      </c>
      <c r="C107" s="2" t="s">
        <v>8373</v>
      </c>
      <c r="D107" t="s">
        <v>274</v>
      </c>
      <c r="E107">
        <v>774489600000</v>
      </c>
      <c r="F107">
        <v>1411403027000</v>
      </c>
      <c r="G107">
        <v>1</v>
      </c>
      <c r="H107" t="s">
        <v>3825</v>
      </c>
      <c r="I107" t="s">
        <v>3826</v>
      </c>
      <c r="J107" t="s">
        <v>20</v>
      </c>
      <c r="K107" t="s">
        <v>21</v>
      </c>
      <c r="L107">
        <v>0</v>
      </c>
      <c r="M107">
        <v>0</v>
      </c>
      <c r="N107" t="s">
        <v>22</v>
      </c>
      <c r="O107">
        <v>3</v>
      </c>
      <c r="P107" s="30">
        <f>SQRT((postes_1[[#This Row],[x]]-$Q$1)^2+(postes_1[[#This Row],[y]]-$R$1)^2)</f>
        <v>71788.551446048106</v>
      </c>
      <c r="Q107">
        <v>658867.28000000096</v>
      </c>
      <c r="R107">
        <v>6806483.3899999997</v>
      </c>
    </row>
    <row r="108" spans="1:18" hidden="1">
      <c r="A108">
        <v>1110</v>
      </c>
      <c r="B108">
        <v>60000785</v>
      </c>
      <c r="C108" s="2" t="s">
        <v>8374</v>
      </c>
      <c r="D108" t="s">
        <v>23</v>
      </c>
      <c r="E108">
        <v>610761600000</v>
      </c>
      <c r="F108">
        <v>1270807219000</v>
      </c>
      <c r="G108">
        <v>1</v>
      </c>
      <c r="H108" t="s">
        <v>2334</v>
      </c>
      <c r="I108" t="s">
        <v>2335</v>
      </c>
      <c r="J108" t="s">
        <v>26</v>
      </c>
      <c r="K108" t="s">
        <v>21</v>
      </c>
      <c r="L108">
        <v>0</v>
      </c>
      <c r="M108">
        <v>0</v>
      </c>
      <c r="N108" t="s">
        <v>22</v>
      </c>
      <c r="O108">
        <v>4</v>
      </c>
      <c r="P108" s="30">
        <f>SQRT((postes_1[[#This Row],[x]]-$Q$1)^2+(postes_1[[#This Row],[y]]-$R$1)^2)</f>
        <v>72095.741694716882</v>
      </c>
      <c r="Q108">
        <v>682095.99000000197</v>
      </c>
      <c r="R108">
        <v>6761672.8200000003</v>
      </c>
    </row>
    <row r="109" spans="1:18" hidden="1">
      <c r="A109">
        <v>1970</v>
      </c>
      <c r="B109">
        <v>60001060</v>
      </c>
      <c r="C109" s="2" t="s">
        <v>8374</v>
      </c>
      <c r="D109" t="s">
        <v>77</v>
      </c>
      <c r="E109">
        <v>610761600000</v>
      </c>
      <c r="F109">
        <v>1325842924000</v>
      </c>
      <c r="G109">
        <v>1</v>
      </c>
      <c r="H109" t="s">
        <v>4084</v>
      </c>
      <c r="I109" t="s">
        <v>4085</v>
      </c>
      <c r="J109" t="s">
        <v>20</v>
      </c>
      <c r="K109" t="s">
        <v>21</v>
      </c>
      <c r="L109">
        <v>0</v>
      </c>
      <c r="M109">
        <v>0</v>
      </c>
      <c r="N109" t="s">
        <v>22</v>
      </c>
      <c r="O109">
        <v>4</v>
      </c>
      <c r="P109" s="30">
        <f>SQRT((postes_1[[#This Row],[x]]-$Q$1)^2+(postes_1[[#This Row],[y]]-$R$1)^2)</f>
        <v>73161.769467195758</v>
      </c>
      <c r="Q109">
        <v>542957.46000000101</v>
      </c>
      <c r="R109">
        <v>6725270.2000000002</v>
      </c>
    </row>
    <row r="110" spans="1:18" hidden="1">
      <c r="A110">
        <v>3656</v>
      </c>
      <c r="B110">
        <v>60001431</v>
      </c>
      <c r="C110" s="2" t="s">
        <v>8374</v>
      </c>
      <c r="D110" t="s">
        <v>77</v>
      </c>
      <c r="E110">
        <v>1173956777000</v>
      </c>
      <c r="F110">
        <v>1363014612000</v>
      </c>
      <c r="G110">
        <v>1</v>
      </c>
      <c r="H110" t="s">
        <v>7487</v>
      </c>
      <c r="I110" t="s">
        <v>7488</v>
      </c>
      <c r="J110" t="s">
        <v>20</v>
      </c>
      <c r="K110" t="s">
        <v>21</v>
      </c>
      <c r="L110">
        <v>0</v>
      </c>
      <c r="M110">
        <v>0</v>
      </c>
      <c r="N110" t="s">
        <v>22</v>
      </c>
      <c r="O110">
        <v>4</v>
      </c>
      <c r="P110" s="30">
        <f>SQRT((postes_1[[#This Row],[x]]-$Q$1)^2+(postes_1[[#This Row],[y]]-$R$1)^2)</f>
        <v>73886.196875427835</v>
      </c>
      <c r="Q110">
        <v>626721.43999999797</v>
      </c>
      <c r="R110">
        <v>6681385.7400000002</v>
      </c>
    </row>
    <row r="111" spans="1:18" hidden="1">
      <c r="A111">
        <v>3354</v>
      </c>
      <c r="B111">
        <v>60000768</v>
      </c>
      <c r="C111" s="2" t="s">
        <v>8374</v>
      </c>
      <c r="D111" t="s">
        <v>74</v>
      </c>
      <c r="E111">
        <v>610761600000</v>
      </c>
      <c r="F111">
        <v>1367339361000</v>
      </c>
      <c r="G111">
        <v>1</v>
      </c>
      <c r="H111" t="s">
        <v>6870</v>
      </c>
      <c r="I111" t="s">
        <v>6871</v>
      </c>
      <c r="J111" t="s">
        <v>20</v>
      </c>
      <c r="K111" t="s">
        <v>21</v>
      </c>
      <c r="L111">
        <v>0</v>
      </c>
      <c r="M111">
        <v>0</v>
      </c>
      <c r="N111" t="s">
        <v>22</v>
      </c>
      <c r="O111">
        <v>4</v>
      </c>
      <c r="P111" s="30">
        <f>SQRT((postes_1[[#This Row],[x]]-$Q$1)^2+(postes_1[[#This Row],[y]]-$R$1)^2)</f>
        <v>74502.124352425613</v>
      </c>
      <c r="Q111">
        <v>684337.53000000096</v>
      </c>
      <c r="R111">
        <v>6763160.2699999996</v>
      </c>
    </row>
    <row r="112" spans="1:18" hidden="1">
      <c r="A112">
        <v>2719</v>
      </c>
      <c r="B112">
        <v>70001914</v>
      </c>
      <c r="C112" s="2" t="s">
        <v>8374</v>
      </c>
      <c r="D112" t="s">
        <v>30</v>
      </c>
      <c r="E112">
        <v>953164800000</v>
      </c>
      <c r="F112">
        <v>1388155895000</v>
      </c>
      <c r="G112">
        <v>1</v>
      </c>
      <c r="H112" t="s">
        <v>5609</v>
      </c>
      <c r="I112" t="s">
        <v>5609</v>
      </c>
      <c r="J112" t="s">
        <v>20</v>
      </c>
      <c r="K112" t="s">
        <v>21</v>
      </c>
      <c r="L112">
        <v>0</v>
      </c>
      <c r="M112">
        <v>0</v>
      </c>
      <c r="N112" t="s">
        <v>22</v>
      </c>
      <c r="O112">
        <v>4</v>
      </c>
      <c r="P112" s="30">
        <f>SQRT((postes_1[[#This Row],[x]]-$Q$1)^2+(postes_1[[#This Row],[y]]-$R$1)^2)</f>
        <v>75516.750890797703</v>
      </c>
      <c r="Q112">
        <v>641066.09000000404</v>
      </c>
      <c r="R112">
        <v>6822503.0300000003</v>
      </c>
    </row>
    <row r="113" spans="1:18" hidden="1">
      <c r="A113">
        <v>3955</v>
      </c>
      <c r="B113">
        <v>70001649</v>
      </c>
      <c r="C113" s="2" t="s">
        <v>8374</v>
      </c>
      <c r="D113" t="s">
        <v>152</v>
      </c>
      <c r="E113">
        <v>774489600000</v>
      </c>
      <c r="F113">
        <v>1296567276000</v>
      </c>
      <c r="G113">
        <v>1</v>
      </c>
      <c r="H113" t="s">
        <v>8058</v>
      </c>
      <c r="I113" t="s">
        <v>8058</v>
      </c>
      <c r="J113" t="s">
        <v>20</v>
      </c>
      <c r="K113" t="s">
        <v>21</v>
      </c>
      <c r="L113">
        <v>0</v>
      </c>
      <c r="M113">
        <v>0</v>
      </c>
      <c r="N113" t="s">
        <v>22</v>
      </c>
      <c r="O113">
        <v>4</v>
      </c>
      <c r="P113" s="30">
        <f>SQRT((postes_1[[#This Row],[x]]-$Q$1)^2+(postes_1[[#This Row],[y]]-$R$1)^2)</f>
        <v>75926.723840968334</v>
      </c>
      <c r="Q113">
        <v>627595.43999999797</v>
      </c>
      <c r="R113">
        <v>6827432.3600000003</v>
      </c>
    </row>
    <row r="114" spans="1:18" hidden="1">
      <c r="A114">
        <v>1868</v>
      </c>
      <c r="B114">
        <v>60001367</v>
      </c>
      <c r="C114" s="2" t="s">
        <v>8374</v>
      </c>
      <c r="D114" t="s">
        <v>20</v>
      </c>
      <c r="E114">
        <v>787190400000</v>
      </c>
      <c r="F114" t="s">
        <v>20</v>
      </c>
      <c r="G114">
        <v>1</v>
      </c>
      <c r="H114" t="s">
        <v>3876</v>
      </c>
      <c r="I114" t="s">
        <v>3876</v>
      </c>
      <c r="J114" t="s">
        <v>20</v>
      </c>
      <c r="K114" t="s">
        <v>21</v>
      </c>
      <c r="L114">
        <v>0</v>
      </c>
      <c r="M114">
        <v>0</v>
      </c>
      <c r="N114" t="s">
        <v>22</v>
      </c>
      <c r="O114">
        <v>4</v>
      </c>
      <c r="P114" s="30">
        <f>SQRT((postes_1[[#This Row],[x]]-$Q$1)^2+(postes_1[[#This Row],[y]]-$R$1)^2)</f>
        <v>75929.060895743547</v>
      </c>
      <c r="Q114">
        <v>577482.93000000005</v>
      </c>
      <c r="R114">
        <v>6685072.8600000003</v>
      </c>
    </row>
    <row r="115" spans="1:18" hidden="1">
      <c r="A115">
        <v>1254</v>
      </c>
      <c r="B115">
        <v>70001662</v>
      </c>
      <c r="C115" s="2" t="s">
        <v>8374</v>
      </c>
      <c r="D115" t="s">
        <v>152</v>
      </c>
      <c r="E115">
        <v>953164800000</v>
      </c>
      <c r="F115">
        <v>1281369819000</v>
      </c>
      <c r="G115">
        <v>1</v>
      </c>
      <c r="H115" t="s">
        <v>2630</v>
      </c>
      <c r="I115" t="s">
        <v>2631</v>
      </c>
      <c r="J115" t="s">
        <v>26</v>
      </c>
      <c r="K115" t="s">
        <v>21</v>
      </c>
      <c r="L115">
        <v>0</v>
      </c>
      <c r="M115">
        <v>0</v>
      </c>
      <c r="N115" t="s">
        <v>22</v>
      </c>
      <c r="O115">
        <v>4</v>
      </c>
      <c r="P115" s="30">
        <f>SQRT((postes_1[[#This Row],[x]]-$Q$1)^2+(postes_1[[#This Row],[y]]-$R$1)^2)</f>
        <v>76030.394756077847</v>
      </c>
      <c r="Q115">
        <v>641393.07999999798</v>
      </c>
      <c r="R115">
        <v>6822919.8200000003</v>
      </c>
    </row>
    <row r="116" spans="1:18" hidden="1">
      <c r="A116">
        <v>2603</v>
      </c>
      <c r="B116">
        <v>60001437</v>
      </c>
      <c r="C116" s="2" t="s">
        <v>8374</v>
      </c>
      <c r="D116" t="s">
        <v>56</v>
      </c>
      <c r="E116">
        <v>1173705714000</v>
      </c>
      <c r="F116">
        <v>1173705696000</v>
      </c>
      <c r="G116">
        <v>1</v>
      </c>
      <c r="H116" t="s">
        <v>5373</v>
      </c>
      <c r="I116" t="s">
        <v>5374</v>
      </c>
      <c r="J116" t="s">
        <v>20</v>
      </c>
      <c r="K116" t="s">
        <v>21</v>
      </c>
      <c r="L116">
        <v>0</v>
      </c>
      <c r="M116">
        <v>0</v>
      </c>
      <c r="N116" t="s">
        <v>22</v>
      </c>
      <c r="O116">
        <v>4</v>
      </c>
      <c r="P116" s="30">
        <f>SQRT((postes_1[[#This Row],[x]]-$Q$1)^2+(postes_1[[#This Row],[y]]-$R$1)^2)</f>
        <v>76517.382175113671</v>
      </c>
      <c r="Q116">
        <v>631576.22999999695</v>
      </c>
      <c r="R116">
        <v>6679913.6799999997</v>
      </c>
    </row>
    <row r="117" spans="1:18" hidden="1">
      <c r="A117">
        <v>2284</v>
      </c>
      <c r="B117">
        <v>60001294</v>
      </c>
      <c r="C117" s="2" t="s">
        <v>8374</v>
      </c>
      <c r="D117" t="s">
        <v>20</v>
      </c>
      <c r="E117">
        <v>610761600000</v>
      </c>
      <c r="F117" t="s">
        <v>20</v>
      </c>
      <c r="G117">
        <v>1</v>
      </c>
      <c r="H117" t="s">
        <v>4720</v>
      </c>
      <c r="I117" t="s">
        <v>4721</v>
      </c>
      <c r="J117" t="s">
        <v>20</v>
      </c>
      <c r="K117" t="s">
        <v>21</v>
      </c>
      <c r="L117">
        <v>0</v>
      </c>
      <c r="M117">
        <v>0</v>
      </c>
      <c r="N117" t="s">
        <v>22</v>
      </c>
      <c r="O117">
        <v>4</v>
      </c>
      <c r="P117" s="30">
        <f>SQRT((postes_1[[#This Row],[x]]-$Q$1)^2+(postes_1[[#This Row],[y]]-$R$1)^2)</f>
        <v>76618.567906993179</v>
      </c>
      <c r="Q117">
        <v>560435.21000000101</v>
      </c>
      <c r="R117">
        <v>6695436.5300000003</v>
      </c>
    </row>
    <row r="118" spans="1:18" hidden="1">
      <c r="A118">
        <v>1877</v>
      </c>
      <c r="B118">
        <v>60000270</v>
      </c>
      <c r="C118" s="2" t="s">
        <v>8374</v>
      </c>
      <c r="D118" t="s">
        <v>482</v>
      </c>
      <c r="E118">
        <v>610761600000</v>
      </c>
      <c r="F118">
        <v>1386583489000</v>
      </c>
      <c r="G118">
        <v>1</v>
      </c>
      <c r="H118" t="s">
        <v>3892</v>
      </c>
      <c r="I118" t="s">
        <v>3893</v>
      </c>
      <c r="J118" t="s">
        <v>26</v>
      </c>
      <c r="K118" t="s">
        <v>21</v>
      </c>
      <c r="L118">
        <v>0</v>
      </c>
      <c r="M118">
        <v>0</v>
      </c>
      <c r="N118" t="s">
        <v>22</v>
      </c>
      <c r="O118">
        <v>4</v>
      </c>
      <c r="P118" s="30">
        <f>SQRT((postes_1[[#This Row],[x]]-$Q$1)^2+(postes_1[[#This Row],[y]]-$R$1)^2)</f>
        <v>76664.987846589473</v>
      </c>
      <c r="Q118">
        <v>569631.18999999797</v>
      </c>
      <c r="R118">
        <v>6818345.0899999999</v>
      </c>
    </row>
    <row r="119" spans="1:18" hidden="1">
      <c r="A119">
        <v>3707</v>
      </c>
      <c r="B119">
        <v>60001048</v>
      </c>
      <c r="C119" s="2" t="s">
        <v>8374</v>
      </c>
      <c r="D119" t="s">
        <v>74</v>
      </c>
      <c r="E119">
        <v>610761600000</v>
      </c>
      <c r="F119">
        <v>1367227770000</v>
      </c>
      <c r="G119">
        <v>1</v>
      </c>
      <c r="H119" t="s">
        <v>7585</v>
      </c>
      <c r="I119" t="s">
        <v>7586</v>
      </c>
      <c r="J119" t="s">
        <v>20</v>
      </c>
      <c r="K119" t="s">
        <v>21</v>
      </c>
      <c r="L119">
        <v>0</v>
      </c>
      <c r="M119">
        <v>0</v>
      </c>
      <c r="N119" t="s">
        <v>22</v>
      </c>
      <c r="O119">
        <v>4</v>
      </c>
      <c r="P119" s="30">
        <f>SQRT((postes_1[[#This Row],[x]]-$Q$1)^2+(postes_1[[#This Row],[y]]-$R$1)^2)</f>
        <v>76696.344272158196</v>
      </c>
      <c r="Q119">
        <v>682125.92000000202</v>
      </c>
      <c r="R119">
        <v>6726119.04</v>
      </c>
    </row>
    <row r="120" spans="1:18" hidden="1">
      <c r="A120">
        <v>3708</v>
      </c>
      <c r="B120">
        <v>60000577</v>
      </c>
      <c r="C120" s="2" t="s">
        <v>8374</v>
      </c>
      <c r="D120" t="s">
        <v>90</v>
      </c>
      <c r="E120">
        <v>610761600000</v>
      </c>
      <c r="F120">
        <v>1145361541000</v>
      </c>
      <c r="G120">
        <v>1</v>
      </c>
      <c r="H120" t="s">
        <v>7587</v>
      </c>
      <c r="I120" t="s">
        <v>7588</v>
      </c>
      <c r="J120" t="s">
        <v>26</v>
      </c>
      <c r="K120" t="s">
        <v>21</v>
      </c>
      <c r="L120">
        <v>0</v>
      </c>
      <c r="M120">
        <v>0</v>
      </c>
      <c r="N120" t="s">
        <v>22</v>
      </c>
      <c r="O120">
        <v>4</v>
      </c>
      <c r="P120" s="30">
        <f>SQRT((postes_1[[#This Row],[x]]-$Q$1)^2+(postes_1[[#This Row],[y]]-$R$1)^2)</f>
        <v>76709.917006133721</v>
      </c>
      <c r="Q120">
        <v>682376.29999999702</v>
      </c>
      <c r="R120">
        <v>6780179.2599999998</v>
      </c>
    </row>
    <row r="121" spans="1:18" hidden="1">
      <c r="A121">
        <v>2039</v>
      </c>
      <c r="B121">
        <v>60000275</v>
      </c>
      <c r="C121" s="2" t="s">
        <v>8374</v>
      </c>
      <c r="D121" t="s">
        <v>482</v>
      </c>
      <c r="E121">
        <v>845942400000</v>
      </c>
      <c r="F121">
        <v>1386348986000</v>
      </c>
      <c r="G121">
        <v>1</v>
      </c>
      <c r="H121" t="s">
        <v>4224</v>
      </c>
      <c r="I121" t="s">
        <v>4225</v>
      </c>
      <c r="J121" t="s">
        <v>4226</v>
      </c>
      <c r="K121" t="s">
        <v>21</v>
      </c>
      <c r="L121">
        <v>0</v>
      </c>
      <c r="M121">
        <v>0</v>
      </c>
      <c r="N121" t="s">
        <v>22</v>
      </c>
      <c r="O121">
        <v>4</v>
      </c>
      <c r="P121" s="30">
        <f>SQRT((postes_1[[#This Row],[x]]-$Q$1)^2+(postes_1[[#This Row],[y]]-$R$1)^2)</f>
        <v>76785.385724307242</v>
      </c>
      <c r="Q121">
        <v>569049.71000000101</v>
      </c>
      <c r="R121">
        <v>6818118.4699999997</v>
      </c>
    </row>
    <row r="122" spans="1:18" hidden="1">
      <c r="A122">
        <v>4106</v>
      </c>
      <c r="B122">
        <v>60001440</v>
      </c>
      <c r="C122" s="2" t="s">
        <v>8374</v>
      </c>
      <c r="D122" t="s">
        <v>56</v>
      </c>
      <c r="E122">
        <v>1173714627000</v>
      </c>
      <c r="F122">
        <v>1173714609000</v>
      </c>
      <c r="G122">
        <v>1</v>
      </c>
      <c r="H122" t="s">
        <v>8316</v>
      </c>
      <c r="I122" t="s">
        <v>8317</v>
      </c>
      <c r="J122" t="s">
        <v>26</v>
      </c>
      <c r="K122" t="s">
        <v>21</v>
      </c>
      <c r="L122">
        <v>0</v>
      </c>
      <c r="M122">
        <v>0</v>
      </c>
      <c r="N122" t="s">
        <v>22</v>
      </c>
      <c r="O122">
        <v>4</v>
      </c>
      <c r="P122" s="30">
        <f>SQRT((postes_1[[#This Row],[x]]-$Q$1)^2+(postes_1[[#This Row],[y]]-$R$1)^2)</f>
        <v>77013.084114112644</v>
      </c>
      <c r="Q122">
        <v>631648.64000000095</v>
      </c>
      <c r="R122">
        <v>6679418.7800000003</v>
      </c>
    </row>
    <row r="123" spans="1:18" hidden="1">
      <c r="A123">
        <v>3674</v>
      </c>
      <c r="B123">
        <v>70001731</v>
      </c>
      <c r="C123" s="2" t="s">
        <v>8375</v>
      </c>
      <c r="D123" t="s">
        <v>274</v>
      </c>
      <c r="E123">
        <v>774489600000</v>
      </c>
      <c r="F123">
        <v>1411562014000</v>
      </c>
      <c r="G123">
        <v>1</v>
      </c>
      <c r="H123" t="s">
        <v>7524</v>
      </c>
      <c r="I123" t="s">
        <v>7525</v>
      </c>
      <c r="J123" t="s">
        <v>20</v>
      </c>
      <c r="K123" t="s">
        <v>21</v>
      </c>
      <c r="L123">
        <v>0</v>
      </c>
      <c r="M123">
        <v>0</v>
      </c>
      <c r="N123" t="s">
        <v>22</v>
      </c>
      <c r="O123">
        <v>6</v>
      </c>
      <c r="P123" s="30">
        <f>SQRT((postes_1[[#This Row],[x]]-$Q$1)^2+(postes_1[[#This Row],[y]]-$R$1)^2)</f>
        <v>77122.344633367276</v>
      </c>
      <c r="Q123">
        <v>676812.75</v>
      </c>
      <c r="R123">
        <v>6792786.6600000001</v>
      </c>
    </row>
    <row r="124" spans="1:18" hidden="1">
      <c r="A124">
        <v>3400</v>
      </c>
      <c r="B124">
        <v>60001448</v>
      </c>
      <c r="C124" s="2" t="s">
        <v>8375</v>
      </c>
      <c r="D124" t="s">
        <v>20</v>
      </c>
      <c r="E124">
        <v>610761600000</v>
      </c>
      <c r="F124" t="s">
        <v>20</v>
      </c>
      <c r="G124">
        <v>1</v>
      </c>
      <c r="H124" t="s">
        <v>6963</v>
      </c>
      <c r="I124" t="s">
        <v>6964</v>
      </c>
      <c r="J124" t="s">
        <v>20</v>
      </c>
      <c r="K124" t="s">
        <v>21</v>
      </c>
      <c r="L124">
        <v>0</v>
      </c>
      <c r="M124">
        <v>0</v>
      </c>
      <c r="N124" t="s">
        <v>22</v>
      </c>
      <c r="O124">
        <v>6</v>
      </c>
      <c r="P124" s="30">
        <f>SQRT((postes_1[[#This Row],[x]]-$Q$1)^2+(postes_1[[#This Row],[y]]-$R$1)^2)</f>
        <v>77528.320744029828</v>
      </c>
      <c r="Q124">
        <v>593757.71000000101</v>
      </c>
      <c r="R124">
        <v>6677756.5800000001</v>
      </c>
    </row>
    <row r="125" spans="1:18" hidden="1">
      <c r="A125">
        <v>1743</v>
      </c>
      <c r="B125">
        <v>60000586</v>
      </c>
      <c r="C125" s="2" t="s">
        <v>8374</v>
      </c>
      <c r="D125" t="s">
        <v>23</v>
      </c>
      <c r="E125">
        <v>610761600000</v>
      </c>
      <c r="F125">
        <v>1268046799000</v>
      </c>
      <c r="G125">
        <v>1</v>
      </c>
      <c r="H125" t="s">
        <v>3624</v>
      </c>
      <c r="I125" t="s">
        <v>3625</v>
      </c>
      <c r="J125" t="s">
        <v>20</v>
      </c>
      <c r="K125" t="s">
        <v>21</v>
      </c>
      <c r="L125">
        <v>0</v>
      </c>
      <c r="M125">
        <v>0</v>
      </c>
      <c r="N125" t="s">
        <v>22</v>
      </c>
      <c r="O125">
        <v>4</v>
      </c>
      <c r="P125" s="30">
        <f>SQRT((postes_1[[#This Row],[x]]-$Q$1)^2+(postes_1[[#This Row],[y]]-$R$1)^2)</f>
        <v>77604.506883835958</v>
      </c>
      <c r="Q125">
        <v>683801.96999999904</v>
      </c>
      <c r="R125">
        <v>6778854.8200000003</v>
      </c>
    </row>
    <row r="126" spans="1:18" hidden="1">
      <c r="A126">
        <v>4043</v>
      </c>
      <c r="B126">
        <v>70001645</v>
      </c>
      <c r="C126" s="2" t="s">
        <v>8374</v>
      </c>
      <c r="D126" t="s">
        <v>20</v>
      </c>
      <c r="E126">
        <v>956793600000</v>
      </c>
      <c r="F126" t="s">
        <v>20</v>
      </c>
      <c r="G126">
        <v>1</v>
      </c>
      <c r="H126" t="s">
        <v>8222</v>
      </c>
      <c r="I126" t="s">
        <v>8223</v>
      </c>
      <c r="J126" t="s">
        <v>26</v>
      </c>
      <c r="K126" t="s">
        <v>21</v>
      </c>
      <c r="L126">
        <v>0</v>
      </c>
      <c r="M126">
        <v>0</v>
      </c>
      <c r="N126" t="s">
        <v>22</v>
      </c>
      <c r="O126">
        <v>4</v>
      </c>
      <c r="P126" s="30">
        <f>SQRT((postes_1[[#This Row],[x]]-$Q$1)^2+(postes_1[[#This Row],[y]]-$R$1)^2)</f>
        <v>78216.812068800282</v>
      </c>
      <c r="Q126">
        <v>634722.06000000203</v>
      </c>
      <c r="R126">
        <v>6827824.1200000001</v>
      </c>
    </row>
    <row r="127" spans="1:18" hidden="1">
      <c r="A127">
        <v>1792</v>
      </c>
      <c r="B127">
        <v>60001178</v>
      </c>
      <c r="C127" s="2" t="s">
        <v>8373</v>
      </c>
      <c r="D127" t="s">
        <v>56</v>
      </c>
      <c r="E127">
        <v>1168358521000</v>
      </c>
      <c r="F127">
        <v>1168358477000</v>
      </c>
      <c r="G127">
        <v>1</v>
      </c>
      <c r="H127" t="s">
        <v>3724</v>
      </c>
      <c r="I127" t="s">
        <v>3725</v>
      </c>
      <c r="J127" t="s">
        <v>20</v>
      </c>
      <c r="K127" t="s">
        <v>21</v>
      </c>
      <c r="L127">
        <v>0</v>
      </c>
      <c r="M127">
        <v>0</v>
      </c>
      <c r="N127" t="s">
        <v>22</v>
      </c>
      <c r="O127">
        <v>3</v>
      </c>
      <c r="P127" s="30">
        <f>SQRT((postes_1[[#This Row],[x]]-$Q$1)^2+(postes_1[[#This Row],[y]]-$R$1)^2)</f>
        <v>78572.951561031659</v>
      </c>
      <c r="Q127">
        <v>672890.59000000404</v>
      </c>
      <c r="R127">
        <v>6705741.3899999997</v>
      </c>
    </row>
    <row r="128" spans="1:18" hidden="1">
      <c r="A128">
        <v>1971</v>
      </c>
      <c r="B128">
        <v>60001187</v>
      </c>
      <c r="C128" s="2" t="s">
        <v>8374</v>
      </c>
      <c r="D128" t="s">
        <v>77</v>
      </c>
      <c r="E128">
        <v>610761600000</v>
      </c>
      <c r="F128">
        <v>1325777385000</v>
      </c>
      <c r="G128">
        <v>1</v>
      </c>
      <c r="H128" t="s">
        <v>4086</v>
      </c>
      <c r="I128" t="s">
        <v>4087</v>
      </c>
      <c r="J128" t="s">
        <v>20</v>
      </c>
      <c r="K128" t="s">
        <v>21</v>
      </c>
      <c r="L128">
        <v>0</v>
      </c>
      <c r="M128">
        <v>0</v>
      </c>
      <c r="N128" t="s">
        <v>22</v>
      </c>
      <c r="O128">
        <v>4</v>
      </c>
      <c r="P128" s="30">
        <f>SQRT((postes_1[[#This Row],[x]]-$Q$1)^2+(postes_1[[#This Row],[y]]-$R$1)^2)</f>
        <v>78865.338333319771</v>
      </c>
      <c r="Q128">
        <v>548533.21999999904</v>
      </c>
      <c r="R128">
        <v>6704639.5599999996</v>
      </c>
    </row>
    <row r="129" spans="1:18" hidden="1">
      <c r="A129">
        <v>921</v>
      </c>
      <c r="B129">
        <v>60004451</v>
      </c>
      <c r="C129" s="2" t="s">
        <v>8374</v>
      </c>
      <c r="D129" t="s">
        <v>274</v>
      </c>
      <c r="E129">
        <v>1062979200000</v>
      </c>
      <c r="F129">
        <v>1423144906000</v>
      </c>
      <c r="G129">
        <v>1</v>
      </c>
      <c r="H129" t="s">
        <v>1963</v>
      </c>
      <c r="I129" t="s">
        <v>1964</v>
      </c>
      <c r="J129" t="s">
        <v>1965</v>
      </c>
      <c r="K129" t="s">
        <v>21</v>
      </c>
      <c r="L129">
        <v>0</v>
      </c>
      <c r="M129">
        <v>0</v>
      </c>
      <c r="N129" t="s">
        <v>22</v>
      </c>
      <c r="O129">
        <v>4</v>
      </c>
      <c r="P129" s="30">
        <f>SQRT((postes_1[[#This Row],[x]]-$Q$1)^2+(postes_1[[#This Row],[y]]-$R$1)^2)</f>
        <v>78937.645532505674</v>
      </c>
      <c r="Q129">
        <v>531632.81000000203</v>
      </c>
      <c r="R129">
        <v>6749467.1900000004</v>
      </c>
    </row>
    <row r="130" spans="1:18" hidden="1">
      <c r="A130">
        <v>89</v>
      </c>
      <c r="B130">
        <v>70029977</v>
      </c>
      <c r="C130" s="2" t="s">
        <v>8374</v>
      </c>
      <c r="D130" t="s">
        <v>30</v>
      </c>
      <c r="E130">
        <v>1370358760000</v>
      </c>
      <c r="F130">
        <v>1290176568000</v>
      </c>
      <c r="G130">
        <v>1</v>
      </c>
      <c r="H130" t="s">
        <v>210</v>
      </c>
      <c r="I130" t="s">
        <v>211</v>
      </c>
      <c r="J130" t="s">
        <v>20</v>
      </c>
      <c r="K130" t="s">
        <v>21</v>
      </c>
      <c r="L130">
        <v>0</v>
      </c>
      <c r="M130">
        <v>0</v>
      </c>
      <c r="N130" t="s">
        <v>22</v>
      </c>
      <c r="O130">
        <v>4</v>
      </c>
      <c r="P130" s="30">
        <f>SQRT((postes_1[[#This Row],[x]]-$Q$1)^2+(postes_1[[#This Row],[y]]-$R$1)^2)</f>
        <v>79261.15492074698</v>
      </c>
      <c r="Q130">
        <v>596176.93999999797</v>
      </c>
      <c r="R130">
        <v>6831424.2599999998</v>
      </c>
    </row>
    <row r="131" spans="1:18" hidden="1">
      <c r="A131">
        <v>1841</v>
      </c>
      <c r="B131">
        <v>70001724</v>
      </c>
      <c r="C131" s="2" t="s">
        <v>8373</v>
      </c>
      <c r="D131" t="s">
        <v>274</v>
      </c>
      <c r="E131">
        <v>956793600000</v>
      </c>
      <c r="F131">
        <v>1411402407000</v>
      </c>
      <c r="G131">
        <v>1</v>
      </c>
      <c r="H131" t="s">
        <v>3823</v>
      </c>
      <c r="I131" t="s">
        <v>3824</v>
      </c>
      <c r="J131" t="s">
        <v>26</v>
      </c>
      <c r="K131" t="s">
        <v>21</v>
      </c>
      <c r="L131">
        <v>0</v>
      </c>
      <c r="M131">
        <v>0</v>
      </c>
      <c r="N131" t="s">
        <v>22</v>
      </c>
      <c r="O131">
        <v>3</v>
      </c>
      <c r="P131" s="30">
        <f>SQRT((postes_1[[#This Row],[x]]-$Q$1)^2+(postes_1[[#This Row],[y]]-$R$1)^2)</f>
        <v>79303.861794264856</v>
      </c>
      <c r="Q131">
        <v>676350.5</v>
      </c>
      <c r="R131">
        <v>6797607.21</v>
      </c>
    </row>
    <row r="132" spans="1:18" hidden="1">
      <c r="A132">
        <v>923</v>
      </c>
      <c r="B132">
        <v>60000886</v>
      </c>
      <c r="C132" s="2" t="s">
        <v>8374</v>
      </c>
      <c r="D132" t="s">
        <v>274</v>
      </c>
      <c r="E132">
        <v>1062979200000</v>
      </c>
      <c r="F132">
        <v>1423224155000</v>
      </c>
      <c r="G132">
        <v>1</v>
      </c>
      <c r="H132" t="s">
        <v>1968</v>
      </c>
      <c r="I132" t="s">
        <v>1969</v>
      </c>
      <c r="J132" t="s">
        <v>1970</v>
      </c>
      <c r="K132" t="s">
        <v>21</v>
      </c>
      <c r="L132">
        <v>0</v>
      </c>
      <c r="M132">
        <v>0</v>
      </c>
      <c r="N132" t="s">
        <v>22</v>
      </c>
      <c r="O132">
        <v>4</v>
      </c>
      <c r="P132" s="30">
        <f>SQRT((postes_1[[#This Row],[x]]-$Q$1)^2+(postes_1[[#This Row],[y]]-$R$1)^2)</f>
        <v>79331.559412925882</v>
      </c>
      <c r="Q132">
        <v>531224.64000000095</v>
      </c>
      <c r="R132">
        <v>6749749.9699999997</v>
      </c>
    </row>
    <row r="133" spans="1:18" hidden="1">
      <c r="A133">
        <v>1856</v>
      </c>
      <c r="B133">
        <v>70001726</v>
      </c>
      <c r="C133" s="2" t="s">
        <v>8373</v>
      </c>
      <c r="D133" t="s">
        <v>274</v>
      </c>
      <c r="E133">
        <v>953510400000</v>
      </c>
      <c r="F133">
        <v>1411402875000</v>
      </c>
      <c r="G133">
        <v>1</v>
      </c>
      <c r="H133" t="s">
        <v>3853</v>
      </c>
      <c r="I133" t="s">
        <v>3854</v>
      </c>
      <c r="J133" t="s">
        <v>20</v>
      </c>
      <c r="K133" t="s">
        <v>21</v>
      </c>
      <c r="L133">
        <v>0</v>
      </c>
      <c r="M133">
        <v>0</v>
      </c>
      <c r="N133" t="s">
        <v>22</v>
      </c>
      <c r="O133">
        <v>3</v>
      </c>
      <c r="P133" s="30">
        <f>SQRT((postes_1[[#This Row],[x]]-$Q$1)^2+(postes_1[[#This Row],[y]]-$R$1)^2)</f>
        <v>79600.007393626016</v>
      </c>
      <c r="Q133">
        <v>676821.28000000096</v>
      </c>
      <c r="R133">
        <v>6797434.7800000003</v>
      </c>
    </row>
    <row r="134" spans="1:18" hidden="1">
      <c r="A134">
        <v>439</v>
      </c>
      <c r="B134">
        <v>60000189</v>
      </c>
      <c r="C134" s="2" t="s">
        <v>8374</v>
      </c>
      <c r="D134" t="s">
        <v>23</v>
      </c>
      <c r="E134">
        <v>610761600000</v>
      </c>
      <c r="F134">
        <v>1271240169000</v>
      </c>
      <c r="G134">
        <v>1</v>
      </c>
      <c r="H134" t="s">
        <v>210</v>
      </c>
      <c r="I134" t="s">
        <v>211</v>
      </c>
      <c r="J134" t="s">
        <v>20</v>
      </c>
      <c r="K134" t="s">
        <v>21</v>
      </c>
      <c r="L134">
        <v>0</v>
      </c>
      <c r="M134">
        <v>0</v>
      </c>
      <c r="N134" t="s">
        <v>22</v>
      </c>
      <c r="O134">
        <v>4</v>
      </c>
      <c r="P134" s="30">
        <f>SQRT((postes_1[[#This Row],[x]]-$Q$1)^2+(postes_1[[#This Row],[y]]-$R$1)^2)</f>
        <v>79616.326933093558</v>
      </c>
      <c r="Q134">
        <v>596463.03000000096</v>
      </c>
      <c r="R134">
        <v>6831836.9900000002</v>
      </c>
    </row>
    <row r="135" spans="1:18" hidden="1">
      <c r="A135">
        <v>210</v>
      </c>
      <c r="B135">
        <v>60000166</v>
      </c>
      <c r="C135" s="2" t="s">
        <v>8374</v>
      </c>
      <c r="D135" t="s">
        <v>482</v>
      </c>
      <c r="E135">
        <v>610761600000</v>
      </c>
      <c r="F135">
        <v>1386679485000</v>
      </c>
      <c r="G135">
        <v>1</v>
      </c>
      <c r="H135" t="s">
        <v>483</v>
      </c>
      <c r="I135" t="s">
        <v>484</v>
      </c>
      <c r="J135" t="s">
        <v>20</v>
      </c>
      <c r="K135" t="s">
        <v>21</v>
      </c>
      <c r="L135">
        <v>0</v>
      </c>
      <c r="M135">
        <v>0</v>
      </c>
      <c r="N135" t="s">
        <v>22</v>
      </c>
      <c r="O135">
        <v>4</v>
      </c>
      <c r="P135" s="30">
        <f>SQRT((postes_1[[#This Row],[x]]-$Q$1)^2+(postes_1[[#This Row],[y]]-$R$1)^2)</f>
        <v>80092.80508390833</v>
      </c>
      <c r="Q135">
        <v>603068.86999999697</v>
      </c>
      <c r="R135">
        <v>6833212.5300000003</v>
      </c>
    </row>
    <row r="136" spans="1:18" hidden="1">
      <c r="A136">
        <v>2570</v>
      </c>
      <c r="B136">
        <v>60000805</v>
      </c>
      <c r="C136" s="2" t="s">
        <v>8375</v>
      </c>
      <c r="D136" t="s">
        <v>152</v>
      </c>
      <c r="E136">
        <v>610761600000</v>
      </c>
      <c r="F136">
        <v>1270040522000</v>
      </c>
      <c r="G136">
        <v>1</v>
      </c>
      <c r="H136" t="s">
        <v>5300</v>
      </c>
      <c r="I136" t="s">
        <v>5301</v>
      </c>
      <c r="J136" t="s">
        <v>20</v>
      </c>
      <c r="K136" t="s">
        <v>21</v>
      </c>
      <c r="L136">
        <v>0</v>
      </c>
      <c r="M136">
        <v>0</v>
      </c>
      <c r="N136" t="s">
        <v>22</v>
      </c>
      <c r="O136">
        <v>6</v>
      </c>
      <c r="P136" s="30">
        <f>SQRT((postes_1[[#This Row],[x]]-$Q$1)^2+(postes_1[[#This Row],[y]]-$R$1)^2)</f>
        <v>80349.587164575481</v>
      </c>
      <c r="Q136">
        <v>530381.89999999898</v>
      </c>
      <c r="R136">
        <v>6759948.1900000004</v>
      </c>
    </row>
    <row r="137" spans="1:18" hidden="1">
      <c r="A137">
        <v>3402</v>
      </c>
      <c r="B137">
        <v>60001468</v>
      </c>
      <c r="C137" s="2" t="s">
        <v>8374</v>
      </c>
      <c r="D137" t="s">
        <v>20</v>
      </c>
      <c r="E137">
        <v>610761600000</v>
      </c>
      <c r="F137" t="s">
        <v>20</v>
      </c>
      <c r="G137">
        <v>1</v>
      </c>
      <c r="H137" t="s">
        <v>6967</v>
      </c>
      <c r="I137" t="s">
        <v>6968</v>
      </c>
      <c r="J137" t="s">
        <v>20</v>
      </c>
      <c r="K137" t="s">
        <v>21</v>
      </c>
      <c r="L137">
        <v>0</v>
      </c>
      <c r="M137">
        <v>0</v>
      </c>
      <c r="N137" t="s">
        <v>22</v>
      </c>
      <c r="O137">
        <v>4</v>
      </c>
      <c r="P137" s="30">
        <f>SQRT((postes_1[[#This Row],[x]]-$Q$1)^2+(postes_1[[#This Row],[y]]-$R$1)^2)</f>
        <v>82370.633963612228</v>
      </c>
      <c r="Q137">
        <v>592155.43999999797</v>
      </c>
      <c r="R137">
        <v>6673153.4199999999</v>
      </c>
    </row>
    <row r="138" spans="1:18" hidden="1">
      <c r="A138">
        <v>2736</v>
      </c>
      <c r="B138">
        <v>70001654</v>
      </c>
      <c r="C138" s="2" t="s">
        <v>8373</v>
      </c>
      <c r="D138" t="s">
        <v>20</v>
      </c>
      <c r="E138">
        <v>774489600000</v>
      </c>
      <c r="F138" t="s">
        <v>20</v>
      </c>
      <c r="G138">
        <v>1</v>
      </c>
      <c r="H138" t="s">
        <v>5646</v>
      </c>
      <c r="I138" t="s">
        <v>5647</v>
      </c>
      <c r="J138" t="s">
        <v>20</v>
      </c>
      <c r="K138" t="s">
        <v>21</v>
      </c>
      <c r="L138">
        <v>0</v>
      </c>
      <c r="M138">
        <v>0</v>
      </c>
      <c r="N138" t="s">
        <v>22</v>
      </c>
      <c r="O138">
        <v>3</v>
      </c>
      <c r="P138" s="30">
        <f>SQRT((postes_1[[#This Row],[x]]-$Q$1)^2+(postes_1[[#This Row],[y]]-$R$1)^2)</f>
        <v>82650.833517134102</v>
      </c>
      <c r="Q138">
        <v>652389.28999999899</v>
      </c>
      <c r="R138">
        <v>6824693.4800000004</v>
      </c>
    </row>
    <row r="139" spans="1:18" hidden="1">
      <c r="A139">
        <v>3340</v>
      </c>
      <c r="B139">
        <v>60000627</v>
      </c>
      <c r="C139" s="2" t="s">
        <v>8374</v>
      </c>
      <c r="D139" t="s">
        <v>43</v>
      </c>
      <c r="E139">
        <v>787276800000</v>
      </c>
      <c r="F139">
        <v>1158661014000</v>
      </c>
      <c r="G139">
        <v>1</v>
      </c>
      <c r="H139" t="s">
        <v>6841</v>
      </c>
      <c r="I139" t="s">
        <v>6842</v>
      </c>
      <c r="J139" t="s">
        <v>20</v>
      </c>
      <c r="K139" t="s">
        <v>21</v>
      </c>
      <c r="L139">
        <v>0</v>
      </c>
      <c r="M139">
        <v>0</v>
      </c>
      <c r="N139" t="s">
        <v>22</v>
      </c>
      <c r="O139">
        <v>4</v>
      </c>
      <c r="P139" s="30">
        <f>SQRT((postes_1[[#This Row],[x]]-$Q$1)^2+(postes_1[[#This Row],[y]]-$R$1)^2)</f>
        <v>82952.742530142961</v>
      </c>
      <c r="Q139">
        <v>530786.64000000095</v>
      </c>
      <c r="R139">
        <v>6776523.8499999996</v>
      </c>
    </row>
    <row r="140" spans="1:18" hidden="1">
      <c r="A140">
        <v>2890</v>
      </c>
      <c r="B140">
        <v>70001540</v>
      </c>
      <c r="C140" s="2" t="s">
        <v>8373</v>
      </c>
      <c r="D140" t="s">
        <v>17</v>
      </c>
      <c r="E140">
        <v>1233587497000</v>
      </c>
      <c r="F140">
        <v>1297854965000</v>
      </c>
      <c r="G140">
        <v>1</v>
      </c>
      <c r="H140" t="s">
        <v>5955</v>
      </c>
      <c r="I140" t="s">
        <v>5956</v>
      </c>
      <c r="J140" t="s">
        <v>26</v>
      </c>
      <c r="K140" t="s">
        <v>21</v>
      </c>
      <c r="L140">
        <v>0</v>
      </c>
      <c r="M140">
        <v>0</v>
      </c>
      <c r="N140" t="s">
        <v>22</v>
      </c>
      <c r="O140">
        <v>3</v>
      </c>
      <c r="P140" s="30">
        <f>SQRT((postes_1[[#This Row],[x]]-$Q$1)^2+(postes_1[[#This Row],[y]]-$R$1)^2)</f>
        <v>83397.894954379459</v>
      </c>
      <c r="Q140">
        <v>609343.04999999702</v>
      </c>
      <c r="R140">
        <v>6836852.6399999997</v>
      </c>
    </row>
    <row r="141" spans="1:18" hidden="1">
      <c r="A141">
        <v>3197</v>
      </c>
      <c r="B141">
        <v>70001639</v>
      </c>
      <c r="C141" s="2" t="s">
        <v>8376</v>
      </c>
      <c r="D141" t="s">
        <v>20</v>
      </c>
      <c r="E141">
        <v>774489600000</v>
      </c>
      <c r="F141" t="s">
        <v>20</v>
      </c>
      <c r="G141">
        <v>1</v>
      </c>
      <c r="H141" t="s">
        <v>6566</v>
      </c>
      <c r="I141" t="s">
        <v>6567</v>
      </c>
      <c r="J141" t="s">
        <v>20</v>
      </c>
      <c r="K141" t="s">
        <v>21</v>
      </c>
      <c r="L141">
        <v>0</v>
      </c>
      <c r="M141">
        <v>0</v>
      </c>
      <c r="N141" t="s">
        <v>22</v>
      </c>
      <c r="O141">
        <v>7</v>
      </c>
      <c r="P141" s="30">
        <f>SQRT((postes_1[[#This Row],[x]]-$Q$1)^2+(postes_1[[#This Row],[y]]-$R$1)^2)</f>
        <v>84160.351481971622</v>
      </c>
      <c r="Q141">
        <v>649765.71000000101</v>
      </c>
      <c r="R141">
        <v>6827885.1699999999</v>
      </c>
    </row>
    <row r="142" spans="1:18" hidden="1">
      <c r="A142">
        <v>1720</v>
      </c>
      <c r="B142">
        <v>60001461</v>
      </c>
      <c r="C142" s="2" t="s">
        <v>8374</v>
      </c>
      <c r="D142" t="s">
        <v>77</v>
      </c>
      <c r="E142">
        <v>1173888088000</v>
      </c>
      <c r="F142">
        <v>1363019428000</v>
      </c>
      <c r="G142">
        <v>1</v>
      </c>
      <c r="H142" t="s">
        <v>3579</v>
      </c>
      <c r="I142" t="s">
        <v>3580</v>
      </c>
      <c r="J142" t="s">
        <v>3581</v>
      </c>
      <c r="K142" t="s">
        <v>21</v>
      </c>
      <c r="L142">
        <v>0</v>
      </c>
      <c r="M142">
        <v>0</v>
      </c>
      <c r="N142" t="s">
        <v>22</v>
      </c>
      <c r="O142">
        <v>4</v>
      </c>
      <c r="P142" s="30">
        <f>SQRT((postes_1[[#This Row],[x]]-$Q$1)^2+(postes_1[[#This Row],[y]]-$R$1)^2)</f>
        <v>84447.23505947752</v>
      </c>
      <c r="Q142">
        <v>639497.24000000197</v>
      </c>
      <c r="R142">
        <v>6674160.9400000004</v>
      </c>
    </row>
    <row r="143" spans="1:18" hidden="1">
      <c r="A143">
        <v>2084</v>
      </c>
      <c r="B143">
        <v>60001335</v>
      </c>
      <c r="C143" s="2" t="s">
        <v>8373</v>
      </c>
      <c r="D143" t="s">
        <v>56</v>
      </c>
      <c r="E143">
        <v>1173110396000</v>
      </c>
      <c r="F143" t="s">
        <v>20</v>
      </c>
      <c r="G143">
        <v>1</v>
      </c>
      <c r="H143" t="s">
        <v>4322</v>
      </c>
      <c r="I143" t="s">
        <v>4323</v>
      </c>
      <c r="J143" t="s">
        <v>20</v>
      </c>
      <c r="K143" t="s">
        <v>21</v>
      </c>
      <c r="L143">
        <v>0</v>
      </c>
      <c r="M143">
        <v>0</v>
      </c>
      <c r="N143" t="s">
        <v>22</v>
      </c>
      <c r="O143">
        <v>3</v>
      </c>
      <c r="P143" s="30">
        <f>SQRT((postes_1[[#This Row],[x]]-$Q$1)^2+(postes_1[[#This Row],[y]]-$R$1)^2)</f>
        <v>84615.173145511202</v>
      </c>
      <c r="Q143">
        <v>665638.93999999797</v>
      </c>
      <c r="R143">
        <v>6689306</v>
      </c>
    </row>
    <row r="144" spans="1:18" hidden="1">
      <c r="A144">
        <v>2262</v>
      </c>
      <c r="B144">
        <v>70001521</v>
      </c>
      <c r="C144" s="2" t="s">
        <v>8374</v>
      </c>
      <c r="D144" t="s">
        <v>152</v>
      </c>
      <c r="E144">
        <v>952646400000</v>
      </c>
      <c r="F144">
        <v>1281003775000</v>
      </c>
      <c r="G144">
        <v>1</v>
      </c>
      <c r="H144" t="s">
        <v>4677</v>
      </c>
      <c r="I144" t="s">
        <v>4678</v>
      </c>
      <c r="J144" t="s">
        <v>20</v>
      </c>
      <c r="K144" t="s">
        <v>21</v>
      </c>
      <c r="L144">
        <v>0</v>
      </c>
      <c r="M144">
        <v>0</v>
      </c>
      <c r="N144" t="s">
        <v>22</v>
      </c>
      <c r="O144">
        <v>4</v>
      </c>
      <c r="P144" s="30">
        <f>SQRT((postes_1[[#This Row],[x]]-$Q$1)^2+(postes_1[[#This Row],[y]]-$R$1)^2)</f>
        <v>85453.077570677618</v>
      </c>
      <c r="Q144">
        <v>615076.28000000096</v>
      </c>
      <c r="R144">
        <v>6838791.1500000004</v>
      </c>
    </row>
    <row r="145" spans="1:18" hidden="1">
      <c r="A145">
        <v>1740</v>
      </c>
      <c r="B145">
        <v>60001466</v>
      </c>
      <c r="C145" s="2" t="s">
        <v>8374</v>
      </c>
      <c r="D145" t="s">
        <v>77</v>
      </c>
      <c r="E145">
        <v>1173810220000</v>
      </c>
      <c r="F145">
        <v>1363022106000</v>
      </c>
      <c r="G145">
        <v>1</v>
      </c>
      <c r="H145" t="s">
        <v>3618</v>
      </c>
      <c r="I145" t="s">
        <v>3619</v>
      </c>
      <c r="J145" t="s">
        <v>20</v>
      </c>
      <c r="K145" t="s">
        <v>21</v>
      </c>
      <c r="L145">
        <v>0</v>
      </c>
      <c r="M145">
        <v>0</v>
      </c>
      <c r="N145" t="s">
        <v>22</v>
      </c>
      <c r="O145">
        <v>4</v>
      </c>
      <c r="P145" s="30">
        <f>SQRT((postes_1[[#This Row],[x]]-$Q$1)^2+(postes_1[[#This Row],[y]]-$R$1)^2)</f>
        <v>85492.203004634503</v>
      </c>
      <c r="Q145">
        <v>639118.57999999798</v>
      </c>
      <c r="R145">
        <v>6672913.3899999997</v>
      </c>
    </row>
    <row r="146" spans="1:18" hidden="1">
      <c r="A146">
        <v>933</v>
      </c>
      <c r="B146">
        <v>70029877</v>
      </c>
      <c r="C146" s="2" t="s">
        <v>8375</v>
      </c>
      <c r="D146" t="s">
        <v>264</v>
      </c>
      <c r="E146">
        <v>1464255961000</v>
      </c>
      <c r="F146">
        <v>1285604330000</v>
      </c>
      <c r="G146">
        <v>1</v>
      </c>
      <c r="H146" t="s">
        <v>1989</v>
      </c>
      <c r="I146" t="s">
        <v>1990</v>
      </c>
      <c r="J146" t="s">
        <v>1991</v>
      </c>
      <c r="K146" t="s">
        <v>21</v>
      </c>
      <c r="L146">
        <v>0</v>
      </c>
      <c r="M146">
        <v>0</v>
      </c>
      <c r="N146" t="s">
        <v>22</v>
      </c>
      <c r="O146">
        <v>6</v>
      </c>
      <c r="P146" s="30">
        <f>SQRT((postes_1[[#This Row],[x]]-$Q$1)^2+(postes_1[[#This Row],[y]]-$R$1)^2)</f>
        <v>85624.711267598759</v>
      </c>
      <c r="Q146">
        <v>641363.14000000095</v>
      </c>
      <c r="R146">
        <v>6833319.4800000004</v>
      </c>
    </row>
    <row r="147" spans="1:18" hidden="1">
      <c r="A147">
        <v>1578</v>
      </c>
      <c r="B147">
        <v>60002772</v>
      </c>
      <c r="C147" s="2" t="s">
        <v>8374</v>
      </c>
      <c r="D147" t="s">
        <v>20</v>
      </c>
      <c r="E147">
        <v>1062979200000</v>
      </c>
      <c r="F147" t="s">
        <v>20</v>
      </c>
      <c r="G147">
        <v>1</v>
      </c>
      <c r="H147" t="s">
        <v>3291</v>
      </c>
      <c r="I147" t="s">
        <v>3292</v>
      </c>
      <c r="J147" t="s">
        <v>20</v>
      </c>
      <c r="K147" t="s">
        <v>21</v>
      </c>
      <c r="L147">
        <v>0</v>
      </c>
      <c r="M147">
        <v>0</v>
      </c>
      <c r="N147" t="s">
        <v>22</v>
      </c>
      <c r="O147">
        <v>4</v>
      </c>
      <c r="P147" s="30">
        <f>SQRT((postes_1[[#This Row],[x]]-$Q$1)^2+(postes_1[[#This Row],[y]]-$R$1)^2)</f>
        <v>85904.023613557525</v>
      </c>
      <c r="Q147">
        <v>533116.57999999798</v>
      </c>
      <c r="R147">
        <v>6716098.4699999997</v>
      </c>
    </row>
    <row r="148" spans="1:18" hidden="1">
      <c r="A148">
        <v>3653</v>
      </c>
      <c r="B148">
        <v>60001482</v>
      </c>
      <c r="C148" s="2" t="s">
        <v>8374</v>
      </c>
      <c r="D148" t="s">
        <v>77</v>
      </c>
      <c r="E148">
        <v>1173958787000</v>
      </c>
      <c r="F148">
        <v>1363016527000</v>
      </c>
      <c r="G148">
        <v>1</v>
      </c>
      <c r="H148" t="s">
        <v>7480</v>
      </c>
      <c r="I148" t="s">
        <v>7481</v>
      </c>
      <c r="J148" t="s">
        <v>20</v>
      </c>
      <c r="K148" t="s">
        <v>21</v>
      </c>
      <c r="L148">
        <v>0</v>
      </c>
      <c r="M148">
        <v>0</v>
      </c>
      <c r="N148" t="s">
        <v>22</v>
      </c>
      <c r="O148">
        <v>4</v>
      </c>
      <c r="P148" s="30">
        <f>SQRT((postes_1[[#This Row],[x]]-$Q$1)^2+(postes_1[[#This Row],[y]]-$R$1)^2)</f>
        <v>86152.201507130361</v>
      </c>
      <c r="Q148">
        <v>627952.31999999995</v>
      </c>
      <c r="R148">
        <v>6669102.7300000004</v>
      </c>
    </row>
    <row r="149" spans="1:18" hidden="1">
      <c r="A149">
        <v>1901</v>
      </c>
      <c r="B149">
        <v>60001511</v>
      </c>
      <c r="C149" s="2" t="s">
        <v>8374</v>
      </c>
      <c r="D149" t="s">
        <v>36</v>
      </c>
      <c r="E149">
        <v>1119447490000</v>
      </c>
      <c r="F149">
        <v>1119447450000</v>
      </c>
      <c r="G149">
        <v>1</v>
      </c>
      <c r="H149" t="s">
        <v>3944</v>
      </c>
      <c r="I149" t="s">
        <v>3945</v>
      </c>
      <c r="J149" t="s">
        <v>20</v>
      </c>
      <c r="K149" t="s">
        <v>21</v>
      </c>
      <c r="L149">
        <v>0</v>
      </c>
      <c r="M149">
        <v>0</v>
      </c>
      <c r="N149" t="s">
        <v>22</v>
      </c>
      <c r="O149">
        <v>4</v>
      </c>
      <c r="P149" s="30">
        <f>SQRT((postes_1[[#This Row],[x]]-$Q$1)^2+(postes_1[[#This Row],[y]]-$R$1)^2)</f>
        <v>86320.330157228978</v>
      </c>
      <c r="Q149">
        <v>610464.07999999798</v>
      </c>
      <c r="R149">
        <v>6667142.0199999996</v>
      </c>
    </row>
    <row r="150" spans="1:18" hidden="1">
      <c r="A150">
        <v>700</v>
      </c>
      <c r="B150">
        <v>70002238</v>
      </c>
      <c r="C150" s="2" t="s">
        <v>8375</v>
      </c>
      <c r="D150" t="s">
        <v>20</v>
      </c>
      <c r="E150">
        <v>1030060800000</v>
      </c>
      <c r="F150" t="s">
        <v>20</v>
      </c>
      <c r="G150">
        <v>1</v>
      </c>
      <c r="H150" t="s">
        <v>1504</v>
      </c>
      <c r="I150" t="s">
        <v>1505</v>
      </c>
      <c r="J150" t="s">
        <v>20</v>
      </c>
      <c r="K150" t="s">
        <v>21</v>
      </c>
      <c r="L150">
        <v>0</v>
      </c>
      <c r="M150">
        <v>0</v>
      </c>
      <c r="N150" t="s">
        <v>22</v>
      </c>
      <c r="O150">
        <v>6</v>
      </c>
      <c r="P150" s="30">
        <f>SQRT((postes_1[[#This Row],[x]]-$Q$1)^2+(postes_1[[#This Row],[y]]-$R$1)^2)</f>
        <v>86433.530788334465</v>
      </c>
      <c r="Q150">
        <v>647383.46000000101</v>
      </c>
      <c r="R150">
        <v>6831616.6799999997</v>
      </c>
    </row>
    <row r="151" spans="1:18" hidden="1">
      <c r="A151">
        <v>1499</v>
      </c>
      <c r="B151">
        <v>60000115</v>
      </c>
      <c r="C151" s="2" t="s">
        <v>8374</v>
      </c>
      <c r="D151" t="s">
        <v>482</v>
      </c>
      <c r="E151">
        <v>787190400000</v>
      </c>
      <c r="F151">
        <v>1386759036000</v>
      </c>
      <c r="G151">
        <v>1</v>
      </c>
      <c r="H151" t="s">
        <v>3130</v>
      </c>
      <c r="I151" t="s">
        <v>3131</v>
      </c>
      <c r="J151" t="s">
        <v>20</v>
      </c>
      <c r="K151" t="s">
        <v>21</v>
      </c>
      <c r="L151">
        <v>0</v>
      </c>
      <c r="M151">
        <v>0</v>
      </c>
      <c r="N151" t="s">
        <v>22</v>
      </c>
      <c r="O151">
        <v>4</v>
      </c>
      <c r="P151" s="30">
        <f>SQRT((postes_1[[#This Row],[x]]-$Q$1)^2+(postes_1[[#This Row],[y]]-$R$1)^2)</f>
        <v>86881.922125929777</v>
      </c>
      <c r="Q151">
        <v>590513.40999999596</v>
      </c>
      <c r="R151">
        <v>6838021.3899999997</v>
      </c>
    </row>
    <row r="152" spans="1:18" hidden="1">
      <c r="A152">
        <v>3951</v>
      </c>
      <c r="B152">
        <v>70001596</v>
      </c>
      <c r="C152" s="2" t="s">
        <v>8374</v>
      </c>
      <c r="D152" t="s">
        <v>20</v>
      </c>
      <c r="E152">
        <v>774489600000</v>
      </c>
      <c r="F152" t="s">
        <v>20</v>
      </c>
      <c r="G152">
        <v>1</v>
      </c>
      <c r="H152" t="s">
        <v>8050</v>
      </c>
      <c r="I152" t="s">
        <v>8051</v>
      </c>
      <c r="J152" t="s">
        <v>20</v>
      </c>
      <c r="K152" t="s">
        <v>21</v>
      </c>
      <c r="L152">
        <v>0</v>
      </c>
      <c r="M152">
        <v>0</v>
      </c>
      <c r="N152" t="s">
        <v>22</v>
      </c>
      <c r="O152">
        <v>4</v>
      </c>
      <c r="P152" s="30">
        <f>SQRT((postes_1[[#This Row],[x]]-$Q$1)^2+(postes_1[[#This Row],[y]]-$R$1)^2)</f>
        <v>86961.353276457841</v>
      </c>
      <c r="Q152">
        <v>645020.95000000298</v>
      </c>
      <c r="R152">
        <v>6833264.9800000004</v>
      </c>
    </row>
    <row r="153" spans="1:18" hidden="1">
      <c r="A153">
        <v>3075</v>
      </c>
      <c r="B153">
        <v>60000192</v>
      </c>
      <c r="C153" s="2" t="s">
        <v>8374</v>
      </c>
      <c r="D153" t="s">
        <v>482</v>
      </c>
      <c r="E153">
        <v>787190400000</v>
      </c>
      <c r="F153">
        <v>1386762644000</v>
      </c>
      <c r="G153">
        <v>1</v>
      </c>
      <c r="H153" t="s">
        <v>6327</v>
      </c>
      <c r="I153" t="s">
        <v>6328</v>
      </c>
      <c r="J153" t="s">
        <v>20</v>
      </c>
      <c r="K153" t="s">
        <v>21</v>
      </c>
      <c r="L153">
        <v>0</v>
      </c>
      <c r="M153">
        <v>0</v>
      </c>
      <c r="N153" t="s">
        <v>22</v>
      </c>
      <c r="O153">
        <v>4</v>
      </c>
      <c r="P153" s="30">
        <f>SQRT((postes_1[[#This Row],[x]]-$Q$1)^2+(postes_1[[#This Row],[y]]-$R$1)^2)</f>
        <v>87129.596729538462</v>
      </c>
      <c r="Q153">
        <v>571574.89000000095</v>
      </c>
      <c r="R153">
        <v>6831428.96</v>
      </c>
    </row>
    <row r="154" spans="1:18" hidden="1">
      <c r="A154">
        <v>2715</v>
      </c>
      <c r="B154">
        <v>70040095</v>
      </c>
      <c r="C154" s="2" t="s">
        <v>8374</v>
      </c>
      <c r="D154" t="s">
        <v>30</v>
      </c>
      <c r="E154">
        <v>1339694312000</v>
      </c>
      <c r="F154">
        <v>1339694283000</v>
      </c>
      <c r="G154">
        <v>1</v>
      </c>
      <c r="H154" t="s">
        <v>5603</v>
      </c>
      <c r="I154" t="s">
        <v>5604</v>
      </c>
      <c r="J154" t="s">
        <v>20</v>
      </c>
      <c r="K154" t="s">
        <v>21</v>
      </c>
      <c r="L154">
        <v>0</v>
      </c>
      <c r="M154">
        <v>0</v>
      </c>
      <c r="N154" t="s">
        <v>22</v>
      </c>
      <c r="O154">
        <v>4</v>
      </c>
      <c r="P154" s="30">
        <f>SQRT((postes_1[[#This Row],[x]]-$Q$1)^2+(postes_1[[#This Row],[y]]-$R$1)^2)</f>
        <v>87418.319862704215</v>
      </c>
      <c r="Q154">
        <v>571808.82999999798</v>
      </c>
      <c r="R154">
        <v>6831867.2699999996</v>
      </c>
    </row>
    <row r="155" spans="1:18" hidden="1">
      <c r="A155">
        <v>3428</v>
      </c>
      <c r="B155">
        <v>60001214</v>
      </c>
      <c r="C155" s="2" t="s">
        <v>8374</v>
      </c>
      <c r="D155" t="s">
        <v>36</v>
      </c>
      <c r="E155">
        <v>1108379954000</v>
      </c>
      <c r="F155">
        <v>1108379916000</v>
      </c>
      <c r="G155">
        <v>1</v>
      </c>
      <c r="H155" t="s">
        <v>7021</v>
      </c>
      <c r="I155" t="s">
        <v>7022</v>
      </c>
      <c r="J155" t="s">
        <v>26</v>
      </c>
      <c r="K155" t="s">
        <v>21</v>
      </c>
      <c r="L155">
        <v>0</v>
      </c>
      <c r="M155">
        <v>0</v>
      </c>
      <c r="N155" t="s">
        <v>22</v>
      </c>
      <c r="O155">
        <v>4</v>
      </c>
      <c r="P155" s="30">
        <f>SQRT((postes_1[[#This Row],[x]]-$Q$1)^2+(postes_1[[#This Row],[y]]-$R$1)^2)</f>
        <v>88352.490817568774</v>
      </c>
      <c r="Q155">
        <v>538227.63000000303</v>
      </c>
      <c r="R155">
        <v>6702596.79</v>
      </c>
    </row>
    <row r="156" spans="1:18" hidden="1">
      <c r="A156">
        <v>2798</v>
      </c>
      <c r="B156">
        <v>70001545</v>
      </c>
      <c r="C156" s="2" t="s">
        <v>8374</v>
      </c>
      <c r="D156" t="s">
        <v>23</v>
      </c>
      <c r="E156">
        <v>956793600000</v>
      </c>
      <c r="F156">
        <v>1236173566000</v>
      </c>
      <c r="G156">
        <v>1</v>
      </c>
      <c r="H156" t="s">
        <v>5763</v>
      </c>
      <c r="I156" t="s">
        <v>5764</v>
      </c>
      <c r="J156" t="s">
        <v>5765</v>
      </c>
      <c r="K156" t="s">
        <v>21</v>
      </c>
      <c r="L156">
        <v>0</v>
      </c>
      <c r="M156">
        <v>0</v>
      </c>
      <c r="N156" t="s">
        <v>22</v>
      </c>
      <c r="O156">
        <v>4</v>
      </c>
      <c r="P156" s="30">
        <f>SQRT((postes_1[[#This Row],[x]]-$Q$1)^2+(postes_1[[#This Row],[y]]-$R$1)^2)</f>
        <v>88549.803370815382</v>
      </c>
      <c r="Q156">
        <v>642210.54999999702</v>
      </c>
      <c r="R156">
        <v>6836127.7000000002</v>
      </c>
    </row>
    <row r="157" spans="1:18">
      <c r="A157">
        <v>228</v>
      </c>
      <c r="B157">
        <v>70029777</v>
      </c>
      <c r="C157" s="2" t="s">
        <v>8381</v>
      </c>
      <c r="D157" t="s">
        <v>83</v>
      </c>
      <c r="E157">
        <v>1334154869000</v>
      </c>
      <c r="F157">
        <v>1306404628000</v>
      </c>
      <c r="G157">
        <v>1</v>
      </c>
      <c r="H157" t="s">
        <v>519</v>
      </c>
      <c r="I157" t="s">
        <v>520</v>
      </c>
      <c r="J157" t="s">
        <v>521</v>
      </c>
      <c r="K157" t="s">
        <v>283</v>
      </c>
      <c r="L157">
        <v>0</v>
      </c>
      <c r="M157">
        <v>0</v>
      </c>
      <c r="N157" t="s">
        <v>267</v>
      </c>
      <c r="O157">
        <v>6</v>
      </c>
      <c r="P157" s="30">
        <f>SQRT((postes_1[[#This Row],[x]]-$Q$1)^2+(postes_1[[#This Row],[y]]-$R$1)^2)</f>
        <v>88682.507691706996</v>
      </c>
      <c r="Q157">
        <v>643942.63319999701</v>
      </c>
      <c r="R157">
        <v>6835584.9562999997</v>
      </c>
    </row>
    <row r="158" spans="1:18" hidden="1">
      <c r="A158">
        <v>3286</v>
      </c>
      <c r="B158">
        <v>60001309</v>
      </c>
      <c r="C158" s="2" t="s">
        <v>8374</v>
      </c>
      <c r="D158" t="s">
        <v>77</v>
      </c>
      <c r="E158">
        <v>924134400000</v>
      </c>
      <c r="F158">
        <v>1325763110000</v>
      </c>
      <c r="G158">
        <v>1</v>
      </c>
      <c r="H158" t="s">
        <v>6737</v>
      </c>
      <c r="I158" t="s">
        <v>6737</v>
      </c>
      <c r="J158" t="s">
        <v>20</v>
      </c>
      <c r="K158" t="s">
        <v>21</v>
      </c>
      <c r="L158">
        <v>0</v>
      </c>
      <c r="M158">
        <v>0</v>
      </c>
      <c r="N158" t="s">
        <v>22</v>
      </c>
      <c r="O158">
        <v>4</v>
      </c>
      <c r="P158" s="30">
        <f>SQRT((postes_1[[#This Row],[x]]-$Q$1)^2+(postes_1[[#This Row],[y]]-$R$1)^2)</f>
        <v>88885.757920931574</v>
      </c>
      <c r="Q158">
        <v>546315.18999999797</v>
      </c>
      <c r="R158">
        <v>6691940.5700000003</v>
      </c>
    </row>
    <row r="159" spans="1:18" hidden="1">
      <c r="A159">
        <v>1048</v>
      </c>
      <c r="B159">
        <v>60000262</v>
      </c>
      <c r="C159" s="2" t="s">
        <v>8374</v>
      </c>
      <c r="D159" t="s">
        <v>274</v>
      </c>
      <c r="E159">
        <v>610761600000</v>
      </c>
      <c r="F159">
        <v>1446721341000</v>
      </c>
      <c r="G159">
        <v>1</v>
      </c>
      <c r="H159" t="s">
        <v>2202</v>
      </c>
      <c r="I159" t="s">
        <v>2203</v>
      </c>
      <c r="J159" t="s">
        <v>26</v>
      </c>
      <c r="K159" t="s">
        <v>21</v>
      </c>
      <c r="L159">
        <v>0</v>
      </c>
      <c r="M159">
        <v>0</v>
      </c>
      <c r="N159" t="s">
        <v>22</v>
      </c>
      <c r="O159">
        <v>4</v>
      </c>
      <c r="P159" s="30">
        <f>SQRT((postes_1[[#This Row],[x]]-$Q$1)^2+(postes_1[[#This Row],[y]]-$R$1)^2)</f>
        <v>89186.606468361424</v>
      </c>
      <c r="Q159">
        <v>551831.59000000404</v>
      </c>
      <c r="R159">
        <v>6820662.5800000001</v>
      </c>
    </row>
    <row r="160" spans="1:18" hidden="1">
      <c r="A160">
        <v>1563</v>
      </c>
      <c r="B160">
        <v>60000354</v>
      </c>
      <c r="C160" s="2" t="s">
        <v>8374</v>
      </c>
      <c r="D160" t="s">
        <v>482</v>
      </c>
      <c r="E160">
        <v>610761600000</v>
      </c>
      <c r="F160">
        <v>1386336380000</v>
      </c>
      <c r="G160">
        <v>1</v>
      </c>
      <c r="H160" t="s">
        <v>3259</v>
      </c>
      <c r="I160" t="s">
        <v>3260</v>
      </c>
      <c r="J160" t="s">
        <v>20</v>
      </c>
      <c r="K160" t="s">
        <v>21</v>
      </c>
      <c r="L160">
        <v>0</v>
      </c>
      <c r="M160">
        <v>0</v>
      </c>
      <c r="N160" t="s">
        <v>22</v>
      </c>
      <c r="O160">
        <v>4</v>
      </c>
      <c r="P160" s="30">
        <f>SQRT((postes_1[[#This Row],[x]]-$Q$1)^2+(postes_1[[#This Row],[y]]-$R$1)^2)</f>
        <v>89717.754632991113</v>
      </c>
      <c r="Q160">
        <v>537369.68000000005</v>
      </c>
      <c r="R160">
        <v>6805478.9100000001</v>
      </c>
    </row>
    <row r="161" spans="1:18" hidden="1">
      <c r="A161">
        <v>649</v>
      </c>
      <c r="B161">
        <v>30000024</v>
      </c>
      <c r="C161" s="2" t="s">
        <v>8376</v>
      </c>
      <c r="D161" t="s">
        <v>274</v>
      </c>
      <c r="E161">
        <v>1173108812000</v>
      </c>
      <c r="F161">
        <v>1444907500000</v>
      </c>
      <c r="G161">
        <v>1</v>
      </c>
      <c r="H161" t="s">
        <v>1395</v>
      </c>
      <c r="I161" t="s">
        <v>1396</v>
      </c>
      <c r="J161" t="s">
        <v>20</v>
      </c>
      <c r="K161" t="s">
        <v>21</v>
      </c>
      <c r="L161">
        <v>0</v>
      </c>
      <c r="M161">
        <v>0</v>
      </c>
      <c r="N161" t="s">
        <v>22</v>
      </c>
      <c r="O161">
        <v>7</v>
      </c>
      <c r="P161" s="30">
        <f>SQRT((postes_1[[#This Row],[x]]-$Q$1)^2+(postes_1[[#This Row],[y]]-$R$1)^2)</f>
        <v>89991.381844053103</v>
      </c>
      <c r="Q161">
        <v>690237.72999999695</v>
      </c>
      <c r="R161">
        <v>6711803.6799999997</v>
      </c>
    </row>
    <row r="162" spans="1:18" hidden="1">
      <c r="A162">
        <v>4152</v>
      </c>
      <c r="B162">
        <v>70051004</v>
      </c>
      <c r="C162" s="2" t="s">
        <v>8376</v>
      </c>
      <c r="D162" t="s">
        <v>274</v>
      </c>
      <c r="E162">
        <v>1423054669000</v>
      </c>
      <c r="F162">
        <v>1423054123000</v>
      </c>
      <c r="G162">
        <v>1</v>
      </c>
      <c r="H162" t="s">
        <v>8367</v>
      </c>
      <c r="I162" t="s">
        <v>8368</v>
      </c>
      <c r="J162" t="s">
        <v>8369</v>
      </c>
      <c r="K162" t="s">
        <v>21</v>
      </c>
      <c r="L162">
        <v>0</v>
      </c>
      <c r="M162">
        <v>0</v>
      </c>
      <c r="N162" t="s">
        <v>22</v>
      </c>
      <c r="O162">
        <v>7</v>
      </c>
      <c r="P162" s="30">
        <f>SQRT((postes_1[[#This Row],[x]]-$Q$1)^2+(postes_1[[#This Row],[y]]-$R$1)^2)</f>
        <v>90071.285660048146</v>
      </c>
      <c r="Q162">
        <v>690586.65999999596</v>
      </c>
      <c r="R162">
        <v>6712303.5899999999</v>
      </c>
    </row>
    <row r="163" spans="1:18" hidden="1">
      <c r="A163">
        <v>4153</v>
      </c>
      <c r="B163">
        <v>70051104</v>
      </c>
      <c r="C163" s="2" t="s">
        <v>8376</v>
      </c>
      <c r="D163" t="s">
        <v>274</v>
      </c>
      <c r="E163">
        <v>1423054720000</v>
      </c>
      <c r="F163">
        <v>1423054705000</v>
      </c>
      <c r="G163">
        <v>1</v>
      </c>
      <c r="H163" t="s">
        <v>8367</v>
      </c>
      <c r="I163" t="s">
        <v>8368</v>
      </c>
      <c r="J163" t="s">
        <v>8369</v>
      </c>
      <c r="K163" t="s">
        <v>21</v>
      </c>
      <c r="L163">
        <v>0</v>
      </c>
      <c r="M163">
        <v>0</v>
      </c>
      <c r="N163" t="s">
        <v>22</v>
      </c>
      <c r="O163">
        <v>7</v>
      </c>
      <c r="P163" s="30">
        <f>SQRT((postes_1[[#This Row],[x]]-$Q$1)^2+(postes_1[[#This Row],[y]]-$R$1)^2)</f>
        <v>90071.285660048146</v>
      </c>
      <c r="Q163">
        <v>690586.65999999596</v>
      </c>
      <c r="R163">
        <v>6712303.5899999999</v>
      </c>
    </row>
    <row r="164" spans="1:18" hidden="1">
      <c r="A164">
        <v>2773</v>
      </c>
      <c r="B164">
        <v>60000331</v>
      </c>
      <c r="C164" s="2" t="s">
        <v>8374</v>
      </c>
      <c r="D164" t="s">
        <v>274</v>
      </c>
      <c r="E164">
        <v>610761600000</v>
      </c>
      <c r="F164">
        <v>1445865602000</v>
      </c>
      <c r="G164">
        <v>1</v>
      </c>
      <c r="H164" t="s">
        <v>5720</v>
      </c>
      <c r="I164" t="s">
        <v>5721</v>
      </c>
      <c r="J164" t="s">
        <v>26</v>
      </c>
      <c r="K164" t="s">
        <v>21</v>
      </c>
      <c r="L164">
        <v>0</v>
      </c>
      <c r="M164">
        <v>0</v>
      </c>
      <c r="N164" t="s">
        <v>22</v>
      </c>
      <c r="O164">
        <v>4</v>
      </c>
      <c r="P164" s="30">
        <f>SQRT((postes_1[[#This Row],[x]]-$Q$1)^2+(postes_1[[#This Row],[y]]-$R$1)^2)</f>
        <v>90610.697113884817</v>
      </c>
      <c r="Q164">
        <v>541115.32999999798</v>
      </c>
      <c r="R164">
        <v>6811774.6699999999</v>
      </c>
    </row>
    <row r="165" spans="1:18" hidden="1">
      <c r="A165">
        <v>160</v>
      </c>
      <c r="B165">
        <v>70036289</v>
      </c>
      <c r="C165" s="2" t="s">
        <v>8373</v>
      </c>
      <c r="D165" t="s">
        <v>83</v>
      </c>
      <c r="E165">
        <v>1319645526000</v>
      </c>
      <c r="F165">
        <v>1319645202000</v>
      </c>
      <c r="G165">
        <v>1</v>
      </c>
      <c r="H165" t="s">
        <v>375</v>
      </c>
      <c r="I165" t="s">
        <v>376</v>
      </c>
      <c r="J165" t="s">
        <v>26</v>
      </c>
      <c r="K165" t="s">
        <v>21</v>
      </c>
      <c r="L165">
        <v>0</v>
      </c>
      <c r="M165">
        <v>0</v>
      </c>
      <c r="N165" t="s">
        <v>22</v>
      </c>
      <c r="O165">
        <v>3</v>
      </c>
      <c r="P165" s="30">
        <f>SQRT((postes_1[[#This Row],[x]]-$Q$1)^2+(postes_1[[#This Row],[y]]-$R$1)^2)</f>
        <v>90735.078234025044</v>
      </c>
      <c r="Q165">
        <v>615755.68000000005</v>
      </c>
      <c r="R165">
        <v>6844043.2999999998</v>
      </c>
    </row>
    <row r="166" spans="1:18" hidden="1">
      <c r="A166">
        <v>3324</v>
      </c>
      <c r="B166">
        <v>30000029</v>
      </c>
      <c r="C166" s="2" t="s">
        <v>8373</v>
      </c>
      <c r="D166" t="s">
        <v>77</v>
      </c>
      <c r="E166">
        <v>1173090448000</v>
      </c>
      <c r="F166">
        <v>1362574036000</v>
      </c>
      <c r="G166">
        <v>1</v>
      </c>
      <c r="H166" t="s">
        <v>6808</v>
      </c>
      <c r="I166" t="s">
        <v>6809</v>
      </c>
      <c r="J166" t="s">
        <v>20</v>
      </c>
      <c r="K166" t="s">
        <v>21</v>
      </c>
      <c r="L166">
        <v>0</v>
      </c>
      <c r="M166">
        <v>0</v>
      </c>
      <c r="N166" t="s">
        <v>22</v>
      </c>
      <c r="O166">
        <v>3</v>
      </c>
      <c r="P166" s="30">
        <f>SQRT((postes_1[[#This Row],[x]]-$Q$1)^2+(postes_1[[#This Row],[y]]-$R$1)^2)</f>
        <v>91064.382037042611</v>
      </c>
      <c r="Q166">
        <v>691229.36999999697</v>
      </c>
      <c r="R166">
        <v>6711384.6699999999</v>
      </c>
    </row>
    <row r="167" spans="1:18" hidden="1">
      <c r="A167">
        <v>3657</v>
      </c>
      <c r="B167">
        <v>70012902</v>
      </c>
      <c r="C167" s="2" t="s">
        <v>8374</v>
      </c>
      <c r="D167" t="s">
        <v>83</v>
      </c>
      <c r="E167">
        <v>1158592226000</v>
      </c>
      <c r="F167">
        <v>1362483029000</v>
      </c>
      <c r="G167">
        <v>1</v>
      </c>
      <c r="H167" t="s">
        <v>7489</v>
      </c>
      <c r="I167" t="s">
        <v>7490</v>
      </c>
      <c r="J167" t="s">
        <v>7491</v>
      </c>
      <c r="K167" t="s">
        <v>21</v>
      </c>
      <c r="L167">
        <v>0</v>
      </c>
      <c r="M167">
        <v>0</v>
      </c>
      <c r="N167" t="s">
        <v>22</v>
      </c>
      <c r="O167">
        <v>4</v>
      </c>
      <c r="P167" s="30">
        <f>SQRT((postes_1[[#This Row],[x]]-$Q$1)^2+(postes_1[[#This Row],[y]]-$R$1)^2)</f>
        <v>91247.709676255487</v>
      </c>
      <c r="Q167">
        <v>524659.64000000095</v>
      </c>
      <c r="R167">
        <v>6784492.1500000004</v>
      </c>
    </row>
    <row r="168" spans="1:18" hidden="1">
      <c r="A168">
        <v>1662</v>
      </c>
      <c r="B168">
        <v>70001621</v>
      </c>
      <c r="C168" s="2" t="s">
        <v>8375</v>
      </c>
      <c r="D168" t="s">
        <v>43</v>
      </c>
      <c r="E168">
        <v>1108139897000</v>
      </c>
      <c r="F168" t="s">
        <v>20</v>
      </c>
      <c r="G168">
        <v>1</v>
      </c>
      <c r="H168" t="s">
        <v>3460</v>
      </c>
      <c r="I168" t="s">
        <v>3461</v>
      </c>
      <c r="J168" t="s">
        <v>3462</v>
      </c>
      <c r="K168" t="s">
        <v>21</v>
      </c>
      <c r="L168">
        <v>0</v>
      </c>
      <c r="M168">
        <v>0</v>
      </c>
      <c r="N168" t="s">
        <v>22</v>
      </c>
      <c r="O168">
        <v>6</v>
      </c>
      <c r="P168" s="30">
        <f>SQRT((postes_1[[#This Row],[x]]-$Q$1)^2+(postes_1[[#This Row],[y]]-$R$1)^2)</f>
        <v>91270.856932380455</v>
      </c>
      <c r="Q168">
        <v>660652.38000000303</v>
      </c>
      <c r="R168">
        <v>6829699</v>
      </c>
    </row>
    <row r="169" spans="1:18" hidden="1">
      <c r="A169">
        <v>3756</v>
      </c>
      <c r="B169">
        <v>30000021</v>
      </c>
      <c r="C169" s="2" t="s">
        <v>8373</v>
      </c>
      <c r="D169" t="s">
        <v>38</v>
      </c>
      <c r="E169">
        <v>610761600000</v>
      </c>
      <c r="F169">
        <v>1243955594000</v>
      </c>
      <c r="G169">
        <v>1</v>
      </c>
      <c r="H169" t="s">
        <v>7679</v>
      </c>
      <c r="I169" t="s">
        <v>7679</v>
      </c>
      <c r="J169" t="s">
        <v>26</v>
      </c>
      <c r="K169" t="s">
        <v>21</v>
      </c>
      <c r="L169">
        <v>0</v>
      </c>
      <c r="M169">
        <v>0</v>
      </c>
      <c r="N169" t="s">
        <v>22</v>
      </c>
      <c r="O169">
        <v>3</v>
      </c>
      <c r="P169" s="30">
        <f>SQRT((postes_1[[#This Row],[x]]-$Q$1)^2+(postes_1[[#This Row],[y]]-$R$1)^2)</f>
        <v>91290.31605814473</v>
      </c>
      <c r="Q169">
        <v>691942.03000000096</v>
      </c>
      <c r="R169">
        <v>6712278.4400000004</v>
      </c>
    </row>
    <row r="170" spans="1:18" hidden="1">
      <c r="A170">
        <v>3198</v>
      </c>
      <c r="B170">
        <v>70001537</v>
      </c>
      <c r="C170" s="2" t="s">
        <v>8374</v>
      </c>
      <c r="D170" t="s">
        <v>23</v>
      </c>
      <c r="E170">
        <v>956793600000</v>
      </c>
      <c r="F170">
        <v>1236614512000</v>
      </c>
      <c r="G170">
        <v>1</v>
      </c>
      <c r="H170" t="s">
        <v>6568</v>
      </c>
      <c r="I170" t="s">
        <v>6569</v>
      </c>
      <c r="J170" t="s">
        <v>26</v>
      </c>
      <c r="K170" t="s">
        <v>21</v>
      </c>
      <c r="L170">
        <v>0</v>
      </c>
      <c r="M170">
        <v>0</v>
      </c>
      <c r="N170" t="s">
        <v>22</v>
      </c>
      <c r="O170">
        <v>4</v>
      </c>
      <c r="P170" s="30">
        <f>SQRT((postes_1[[#This Row],[x]]-$Q$1)^2+(postes_1[[#This Row],[y]]-$R$1)^2)</f>
        <v>91585.762843240169</v>
      </c>
      <c r="Q170">
        <v>648911.03000000096</v>
      </c>
      <c r="R170">
        <v>6836589.8700000001</v>
      </c>
    </row>
    <row r="171" spans="1:18" hidden="1">
      <c r="A171">
        <v>2618</v>
      </c>
      <c r="B171">
        <v>70001516</v>
      </c>
      <c r="C171" s="2" t="s">
        <v>8374</v>
      </c>
      <c r="D171" t="s">
        <v>23</v>
      </c>
      <c r="E171">
        <v>956793600000</v>
      </c>
      <c r="F171">
        <v>1278956204000</v>
      </c>
      <c r="G171">
        <v>1</v>
      </c>
      <c r="H171" t="s">
        <v>5403</v>
      </c>
      <c r="I171" t="s">
        <v>5404</v>
      </c>
      <c r="J171" t="s">
        <v>5405</v>
      </c>
      <c r="K171" t="s">
        <v>21</v>
      </c>
      <c r="L171">
        <v>0</v>
      </c>
      <c r="M171">
        <v>0</v>
      </c>
      <c r="N171" t="s">
        <v>22</v>
      </c>
      <c r="O171">
        <v>4</v>
      </c>
      <c r="P171" s="30">
        <f>SQRT((postes_1[[#This Row],[x]]-$Q$1)^2+(postes_1[[#This Row],[y]]-$R$1)^2)</f>
        <v>91751.83671350083</v>
      </c>
      <c r="Q171">
        <v>643105.97999999695</v>
      </c>
      <c r="R171">
        <v>6839213.4199999999</v>
      </c>
    </row>
    <row r="172" spans="1:18" hidden="1">
      <c r="A172">
        <v>1845</v>
      </c>
      <c r="B172">
        <v>70001617</v>
      </c>
      <c r="C172" s="2" t="s">
        <v>8373</v>
      </c>
      <c r="D172" t="s">
        <v>20</v>
      </c>
      <c r="E172">
        <v>995500800000</v>
      </c>
      <c r="F172" t="s">
        <v>20</v>
      </c>
      <c r="G172">
        <v>1</v>
      </c>
      <c r="H172" t="s">
        <v>3830</v>
      </c>
      <c r="I172" t="s">
        <v>3830</v>
      </c>
      <c r="J172" t="s">
        <v>20</v>
      </c>
      <c r="K172" t="s">
        <v>21</v>
      </c>
      <c r="L172">
        <v>0</v>
      </c>
      <c r="M172">
        <v>0</v>
      </c>
      <c r="N172" t="s">
        <v>22</v>
      </c>
      <c r="O172">
        <v>3</v>
      </c>
      <c r="P172" s="30">
        <f>SQRT((postes_1[[#This Row],[x]]-$Q$1)^2+(postes_1[[#This Row],[y]]-$R$1)^2)</f>
        <v>92036.947796366134</v>
      </c>
      <c r="Q172">
        <v>661613.21000000101</v>
      </c>
      <c r="R172">
        <v>6829980.9699999997</v>
      </c>
    </row>
    <row r="173" spans="1:18" hidden="1">
      <c r="A173">
        <v>3572</v>
      </c>
      <c r="B173">
        <v>70001660</v>
      </c>
      <c r="C173" s="2" t="s">
        <v>8375</v>
      </c>
      <c r="D173" t="s">
        <v>274</v>
      </c>
      <c r="E173">
        <v>830217600000</v>
      </c>
      <c r="F173">
        <v>1410782929000</v>
      </c>
      <c r="G173">
        <v>1</v>
      </c>
      <c r="H173" t="s">
        <v>7312</v>
      </c>
      <c r="I173" t="s">
        <v>7313</v>
      </c>
      <c r="J173" t="s">
        <v>20</v>
      </c>
      <c r="K173" t="s">
        <v>21</v>
      </c>
      <c r="L173">
        <v>0</v>
      </c>
      <c r="M173">
        <v>0</v>
      </c>
      <c r="N173" t="s">
        <v>22</v>
      </c>
      <c r="O173">
        <v>6</v>
      </c>
      <c r="P173" s="30">
        <f>SQRT((postes_1[[#This Row],[x]]-$Q$1)^2+(postes_1[[#This Row],[y]]-$R$1)^2)</f>
        <v>92048.50953981452</v>
      </c>
      <c r="Q173">
        <v>669823.96000000101</v>
      </c>
      <c r="R173">
        <v>6823818.2400000002</v>
      </c>
    </row>
    <row r="174" spans="1:18" hidden="1">
      <c r="A174">
        <v>1331</v>
      </c>
      <c r="B174">
        <v>70001509</v>
      </c>
      <c r="C174" s="2" t="s">
        <v>8375</v>
      </c>
      <c r="D174" t="s">
        <v>43</v>
      </c>
      <c r="E174">
        <v>956793600000</v>
      </c>
      <c r="F174">
        <v>1133965376000</v>
      </c>
      <c r="G174">
        <v>1</v>
      </c>
      <c r="H174" t="s">
        <v>2793</v>
      </c>
      <c r="I174" t="s">
        <v>2794</v>
      </c>
      <c r="J174" t="s">
        <v>1379</v>
      </c>
      <c r="K174" t="s">
        <v>21</v>
      </c>
      <c r="L174">
        <v>0</v>
      </c>
      <c r="M174">
        <v>0</v>
      </c>
      <c r="N174" t="s">
        <v>22</v>
      </c>
      <c r="O174">
        <v>6</v>
      </c>
      <c r="P174" s="30">
        <f>SQRT((postes_1[[#This Row],[x]]-$Q$1)^2+(postes_1[[#This Row],[y]]-$R$1)^2)</f>
        <v>92088.368545525358</v>
      </c>
      <c r="Q174">
        <v>640167.86999999697</v>
      </c>
      <c r="R174">
        <v>6840630.3600000003</v>
      </c>
    </row>
    <row r="175" spans="1:18" hidden="1">
      <c r="A175">
        <v>2140</v>
      </c>
      <c r="B175">
        <v>60002007</v>
      </c>
      <c r="C175" s="2" t="s">
        <v>8374</v>
      </c>
      <c r="D175" t="s">
        <v>56</v>
      </c>
      <c r="E175">
        <v>1174066062000</v>
      </c>
      <c r="F175">
        <v>1174066035000</v>
      </c>
      <c r="G175">
        <v>1</v>
      </c>
      <c r="H175" t="s">
        <v>4438</v>
      </c>
      <c r="I175" t="s">
        <v>4438</v>
      </c>
      <c r="J175" t="s">
        <v>26</v>
      </c>
      <c r="K175" t="s">
        <v>21</v>
      </c>
      <c r="L175">
        <v>0</v>
      </c>
      <c r="M175">
        <v>0</v>
      </c>
      <c r="N175" t="s">
        <v>22</v>
      </c>
      <c r="O175">
        <v>4</v>
      </c>
      <c r="P175" s="30">
        <f>SQRT((postes_1[[#This Row],[x]]-$Q$1)^2+(postes_1[[#This Row],[y]]-$R$1)^2)</f>
        <v>92165.943277395229</v>
      </c>
      <c r="Q175">
        <v>643507.64999999898</v>
      </c>
      <c r="R175">
        <v>6667421.5</v>
      </c>
    </row>
    <row r="176" spans="1:18" hidden="1">
      <c r="A176">
        <v>2502</v>
      </c>
      <c r="B176">
        <v>70001598</v>
      </c>
      <c r="C176" s="2" t="s">
        <v>8375</v>
      </c>
      <c r="D176" t="s">
        <v>43</v>
      </c>
      <c r="E176">
        <v>1124883939000</v>
      </c>
      <c r="F176">
        <v>1123673352000</v>
      </c>
      <c r="G176">
        <v>1</v>
      </c>
      <c r="H176" t="s">
        <v>5167</v>
      </c>
      <c r="I176" t="s">
        <v>5168</v>
      </c>
      <c r="J176" t="s">
        <v>5169</v>
      </c>
      <c r="K176" t="s">
        <v>21</v>
      </c>
      <c r="L176">
        <v>0</v>
      </c>
      <c r="M176">
        <v>0</v>
      </c>
      <c r="N176" t="s">
        <v>22</v>
      </c>
      <c r="O176">
        <v>6</v>
      </c>
      <c r="P176" s="30">
        <f>SQRT((postes_1[[#This Row],[x]]-$Q$1)^2+(postes_1[[#This Row],[y]]-$R$1)^2)</f>
        <v>92424.29872572083</v>
      </c>
      <c r="Q176">
        <v>657893.42000000202</v>
      </c>
      <c r="R176">
        <v>6832792.0599999996</v>
      </c>
    </row>
    <row r="177" spans="1:18" hidden="1">
      <c r="A177">
        <v>95</v>
      </c>
      <c r="B177">
        <v>60000947</v>
      </c>
      <c r="C177" s="2" t="s">
        <v>8374</v>
      </c>
      <c r="D177" t="s">
        <v>20</v>
      </c>
      <c r="E177">
        <v>787276800000</v>
      </c>
      <c r="F177" t="s">
        <v>20</v>
      </c>
      <c r="G177">
        <v>1</v>
      </c>
      <c r="H177" t="s">
        <v>221</v>
      </c>
      <c r="I177" t="s">
        <v>222</v>
      </c>
      <c r="J177" t="s">
        <v>20</v>
      </c>
      <c r="K177" t="s">
        <v>21</v>
      </c>
      <c r="L177">
        <v>0</v>
      </c>
      <c r="M177">
        <v>0</v>
      </c>
      <c r="N177" t="s">
        <v>22</v>
      </c>
      <c r="O177">
        <v>4</v>
      </c>
      <c r="P177" s="30">
        <f>SQRT((postes_1[[#This Row],[x]]-$Q$1)^2+(postes_1[[#This Row],[y]]-$R$1)^2)</f>
        <v>92495.070144988815</v>
      </c>
      <c r="Q177">
        <v>518810</v>
      </c>
      <c r="R177">
        <v>6741056.2000000002</v>
      </c>
    </row>
    <row r="178" spans="1:18" hidden="1">
      <c r="A178">
        <v>2678</v>
      </c>
      <c r="B178">
        <v>60001507</v>
      </c>
      <c r="C178" s="2" t="s">
        <v>8376</v>
      </c>
      <c r="D178" t="s">
        <v>56</v>
      </c>
      <c r="E178">
        <v>1174066314000</v>
      </c>
      <c r="F178">
        <v>1174066242000</v>
      </c>
      <c r="G178">
        <v>1</v>
      </c>
      <c r="H178" t="s">
        <v>5525</v>
      </c>
      <c r="I178" t="s">
        <v>5526</v>
      </c>
      <c r="J178" t="s">
        <v>20</v>
      </c>
      <c r="K178" t="s">
        <v>21</v>
      </c>
      <c r="L178">
        <v>0</v>
      </c>
      <c r="M178">
        <v>0</v>
      </c>
      <c r="N178" t="s">
        <v>22</v>
      </c>
      <c r="O178">
        <v>7</v>
      </c>
      <c r="P178" s="30">
        <f>SQRT((postes_1[[#This Row],[x]]-$Q$1)^2+(postes_1[[#This Row],[y]]-$R$1)^2)</f>
        <v>92641.322349936076</v>
      </c>
      <c r="Q178">
        <v>643945.52000000305</v>
      </c>
      <c r="R178">
        <v>6667080.8899999997</v>
      </c>
    </row>
    <row r="179" spans="1:18" hidden="1">
      <c r="A179">
        <v>2005</v>
      </c>
      <c r="B179">
        <v>70001676</v>
      </c>
      <c r="C179" s="2" t="s">
        <v>8373</v>
      </c>
      <c r="D179" t="s">
        <v>274</v>
      </c>
      <c r="E179">
        <v>956793600000</v>
      </c>
      <c r="F179">
        <v>1411405811000</v>
      </c>
      <c r="G179">
        <v>1</v>
      </c>
      <c r="H179" t="s">
        <v>4153</v>
      </c>
      <c r="I179" t="s">
        <v>4154</v>
      </c>
      <c r="J179" t="s">
        <v>26</v>
      </c>
      <c r="K179" t="s">
        <v>21</v>
      </c>
      <c r="L179">
        <v>0</v>
      </c>
      <c r="M179">
        <v>0</v>
      </c>
      <c r="N179" t="s">
        <v>22</v>
      </c>
      <c r="O179">
        <v>3</v>
      </c>
      <c r="P179" s="30">
        <f>SQRT((postes_1[[#This Row],[x]]-$Q$1)^2+(postes_1[[#This Row],[y]]-$R$1)^2)</f>
        <v>92897.014634116102</v>
      </c>
      <c r="Q179">
        <v>682075.59000000404</v>
      </c>
      <c r="R179">
        <v>6812643.3700000001</v>
      </c>
    </row>
    <row r="180" spans="1:18" hidden="1">
      <c r="A180">
        <v>2792</v>
      </c>
      <c r="B180">
        <v>70001536</v>
      </c>
      <c r="C180" s="2" t="s">
        <v>8375</v>
      </c>
      <c r="D180" t="s">
        <v>20</v>
      </c>
      <c r="E180">
        <v>774489600000</v>
      </c>
      <c r="F180" t="s">
        <v>20</v>
      </c>
      <c r="G180">
        <v>1</v>
      </c>
      <c r="H180" t="s">
        <v>5753</v>
      </c>
      <c r="I180" t="s">
        <v>5753</v>
      </c>
      <c r="J180" t="s">
        <v>20</v>
      </c>
      <c r="K180" t="s">
        <v>21</v>
      </c>
      <c r="L180">
        <v>0</v>
      </c>
      <c r="M180">
        <v>0</v>
      </c>
      <c r="N180" t="s">
        <v>22</v>
      </c>
      <c r="O180">
        <v>6</v>
      </c>
      <c r="P180" s="30">
        <f>SQRT((postes_1[[#This Row],[x]]-$Q$1)^2+(postes_1[[#This Row],[y]]-$R$1)^2)</f>
        <v>92909.5690423333</v>
      </c>
      <c r="Q180">
        <v>652088.95000000298</v>
      </c>
      <c r="R180">
        <v>6836528.54</v>
      </c>
    </row>
    <row r="181" spans="1:18" hidden="1">
      <c r="A181">
        <v>532</v>
      </c>
      <c r="B181">
        <v>60000400</v>
      </c>
      <c r="C181" s="2" t="s">
        <v>8374</v>
      </c>
      <c r="D181" t="s">
        <v>20</v>
      </c>
      <c r="E181">
        <v>1067990400000</v>
      </c>
      <c r="F181" t="s">
        <v>20</v>
      </c>
      <c r="G181">
        <v>1</v>
      </c>
      <c r="H181" t="s">
        <v>1153</v>
      </c>
      <c r="I181" t="s">
        <v>1154</v>
      </c>
      <c r="J181" t="s">
        <v>195</v>
      </c>
      <c r="K181" t="s">
        <v>21</v>
      </c>
      <c r="L181">
        <v>0</v>
      </c>
      <c r="M181">
        <v>0</v>
      </c>
      <c r="N181" t="s">
        <v>22</v>
      </c>
      <c r="O181">
        <v>4</v>
      </c>
      <c r="P181" s="30">
        <f>SQRT((postes_1[[#This Row],[x]]-$Q$1)^2+(postes_1[[#This Row],[y]]-$R$1)^2)</f>
        <v>93197.795743889321</v>
      </c>
      <c r="Q181">
        <v>529042.89000000095</v>
      </c>
      <c r="R181">
        <v>6798800.75</v>
      </c>
    </row>
    <row r="182" spans="1:18" hidden="1">
      <c r="A182">
        <v>2685</v>
      </c>
      <c r="B182">
        <v>70001490</v>
      </c>
      <c r="C182" s="2" t="s">
        <v>8375</v>
      </c>
      <c r="D182" t="s">
        <v>20</v>
      </c>
      <c r="E182" s="1">
        <v>954720000000</v>
      </c>
      <c r="F182" t="s">
        <v>20</v>
      </c>
      <c r="G182">
        <v>1</v>
      </c>
      <c r="H182" t="s">
        <v>5540</v>
      </c>
      <c r="I182" t="s">
        <v>5541</v>
      </c>
      <c r="J182" t="s">
        <v>20</v>
      </c>
      <c r="K182" t="s">
        <v>21</v>
      </c>
      <c r="L182">
        <v>0</v>
      </c>
      <c r="M182">
        <v>0</v>
      </c>
      <c r="N182" t="s">
        <v>22</v>
      </c>
      <c r="O182">
        <v>6</v>
      </c>
      <c r="P182" s="30">
        <f>SQRT((postes_1[[#This Row],[x]]-$Q$1)^2+(postes_1[[#This Row],[y]]-$R$1)^2)</f>
        <v>93295.216051335607</v>
      </c>
      <c r="Q182">
        <v>639051.71999999904</v>
      </c>
      <c r="R182">
        <v>6842271.3700000001</v>
      </c>
    </row>
    <row r="183" spans="1:18" hidden="1">
      <c r="A183">
        <v>1866</v>
      </c>
      <c r="B183">
        <v>70001670</v>
      </c>
      <c r="C183" s="2" t="s">
        <v>8373</v>
      </c>
      <c r="D183" t="s">
        <v>274</v>
      </c>
      <c r="E183">
        <v>774489600000</v>
      </c>
      <c r="F183">
        <v>1411405362000</v>
      </c>
      <c r="G183">
        <v>1</v>
      </c>
      <c r="H183" t="s">
        <v>3872</v>
      </c>
      <c r="I183" t="s">
        <v>3873</v>
      </c>
      <c r="J183" t="s">
        <v>20</v>
      </c>
      <c r="K183" t="s">
        <v>21</v>
      </c>
      <c r="L183">
        <v>0</v>
      </c>
      <c r="M183">
        <v>0</v>
      </c>
      <c r="N183" t="s">
        <v>22</v>
      </c>
      <c r="O183">
        <v>3</v>
      </c>
      <c r="P183" s="30">
        <f>SQRT((postes_1[[#This Row],[x]]-$Q$1)^2+(postes_1[[#This Row],[y]]-$R$1)^2)</f>
        <v>93438.502726281484</v>
      </c>
      <c r="Q183">
        <v>680647.46000000101</v>
      </c>
      <c r="R183">
        <v>6815153.3399999999</v>
      </c>
    </row>
    <row r="184" spans="1:18" hidden="1">
      <c r="A184">
        <v>62</v>
      </c>
      <c r="B184">
        <v>70001495</v>
      </c>
      <c r="C184" s="2" t="s">
        <v>8374</v>
      </c>
      <c r="D184" t="s">
        <v>152</v>
      </c>
      <c r="E184">
        <v>956793600000</v>
      </c>
      <c r="F184">
        <v>1296483384000</v>
      </c>
      <c r="G184">
        <v>1</v>
      </c>
      <c r="H184" t="s">
        <v>153</v>
      </c>
      <c r="I184" t="s">
        <v>154</v>
      </c>
      <c r="J184" t="s">
        <v>155</v>
      </c>
      <c r="K184" t="s">
        <v>21</v>
      </c>
      <c r="L184">
        <v>0</v>
      </c>
      <c r="M184">
        <v>0</v>
      </c>
      <c r="N184" t="s">
        <v>22</v>
      </c>
      <c r="O184">
        <v>4</v>
      </c>
      <c r="P184" s="30">
        <f>SQRT((postes_1[[#This Row],[x]]-$Q$1)^2+(postes_1[[#This Row],[y]]-$R$1)^2)</f>
        <v>93548.81913456053</v>
      </c>
      <c r="Q184">
        <v>639598.81000000203</v>
      </c>
      <c r="R184">
        <v>6842360.3399999999</v>
      </c>
    </row>
    <row r="185" spans="1:18" hidden="1">
      <c r="A185">
        <v>3991</v>
      </c>
      <c r="B185">
        <v>60000415</v>
      </c>
      <c r="C185" s="2" t="s">
        <v>8374</v>
      </c>
      <c r="D185" t="s">
        <v>38</v>
      </c>
      <c r="E185">
        <v>816307200000</v>
      </c>
      <c r="F185">
        <v>1188406240000</v>
      </c>
      <c r="G185">
        <v>1</v>
      </c>
      <c r="H185" t="s">
        <v>8125</v>
      </c>
      <c r="I185" t="s">
        <v>8126</v>
      </c>
      <c r="J185" t="s">
        <v>8127</v>
      </c>
      <c r="K185" t="s">
        <v>21</v>
      </c>
      <c r="L185">
        <v>0</v>
      </c>
      <c r="M185">
        <v>0</v>
      </c>
      <c r="N185" t="s">
        <v>22</v>
      </c>
      <c r="O185">
        <v>4</v>
      </c>
      <c r="P185" s="30">
        <f>SQRT((postes_1[[#This Row],[x]]-$Q$1)^2+(postes_1[[#This Row],[y]]-$R$1)^2)</f>
        <v>93744.700242737556</v>
      </c>
      <c r="Q185">
        <v>527805.60000000102</v>
      </c>
      <c r="R185">
        <v>6797675.2800000003</v>
      </c>
    </row>
    <row r="186" spans="1:18" hidden="1">
      <c r="A186">
        <v>1843</v>
      </c>
      <c r="B186">
        <v>70001683</v>
      </c>
      <c r="C186" s="2" t="s">
        <v>8373</v>
      </c>
      <c r="D186" t="s">
        <v>274</v>
      </c>
      <c r="E186">
        <v>774489600000</v>
      </c>
      <c r="F186">
        <v>1411403922000</v>
      </c>
      <c r="G186">
        <v>1</v>
      </c>
      <c r="H186" t="s">
        <v>3827</v>
      </c>
      <c r="I186" t="s">
        <v>3827</v>
      </c>
      <c r="J186" t="s">
        <v>20</v>
      </c>
      <c r="K186" t="s">
        <v>21</v>
      </c>
      <c r="L186">
        <v>0</v>
      </c>
      <c r="M186">
        <v>0</v>
      </c>
      <c r="N186" t="s">
        <v>22</v>
      </c>
      <c r="O186">
        <v>3</v>
      </c>
      <c r="P186" s="30">
        <f>SQRT((postes_1[[#This Row],[x]]-$Q$1)^2+(postes_1[[#This Row],[y]]-$R$1)^2)</f>
        <v>93749.556697858206</v>
      </c>
      <c r="Q186">
        <v>685047.54999999702</v>
      </c>
      <c r="R186">
        <v>6810269.5899999999</v>
      </c>
    </row>
    <row r="187" spans="1:18" hidden="1">
      <c r="A187">
        <v>1266</v>
      </c>
      <c r="B187">
        <v>60000448</v>
      </c>
      <c r="C187" s="2" t="s">
        <v>8374</v>
      </c>
      <c r="D187" t="s">
        <v>20</v>
      </c>
      <c r="E187" s="1">
        <v>1059696000000</v>
      </c>
      <c r="F187" t="s">
        <v>20</v>
      </c>
      <c r="G187">
        <v>1</v>
      </c>
      <c r="H187" t="s">
        <v>2655</v>
      </c>
      <c r="I187" t="s">
        <v>2656</v>
      </c>
      <c r="J187" t="s">
        <v>20</v>
      </c>
      <c r="K187" t="s">
        <v>21</v>
      </c>
      <c r="L187">
        <v>0</v>
      </c>
      <c r="M187">
        <v>0</v>
      </c>
      <c r="N187" t="s">
        <v>22</v>
      </c>
      <c r="O187">
        <v>4</v>
      </c>
      <c r="P187" s="30">
        <f>SQRT((postes_1[[#This Row],[x]]-$Q$1)^2+(postes_1[[#This Row],[y]]-$R$1)^2)</f>
        <v>93807.089321636347</v>
      </c>
      <c r="Q187">
        <v>524581.88000000303</v>
      </c>
      <c r="R187">
        <v>6791186.6500000004</v>
      </c>
    </row>
    <row r="188" spans="1:18" hidden="1">
      <c r="A188">
        <v>108</v>
      </c>
      <c r="B188">
        <v>60001154</v>
      </c>
      <c r="C188" s="2" t="s">
        <v>8376</v>
      </c>
      <c r="D188" t="s">
        <v>20</v>
      </c>
      <c r="E188">
        <v>610761600000</v>
      </c>
      <c r="F188" t="s">
        <v>20</v>
      </c>
      <c r="G188">
        <v>1</v>
      </c>
      <c r="H188" t="s">
        <v>252</v>
      </c>
      <c r="I188" t="s">
        <v>253</v>
      </c>
      <c r="J188" t="s">
        <v>20</v>
      </c>
      <c r="K188" t="s">
        <v>21</v>
      </c>
      <c r="L188">
        <v>0</v>
      </c>
      <c r="M188">
        <v>0</v>
      </c>
      <c r="N188" t="s">
        <v>22</v>
      </c>
      <c r="O188">
        <v>7</v>
      </c>
      <c r="P188" s="30">
        <f>SQRT((postes_1[[#This Row],[x]]-$Q$1)^2+(postes_1[[#This Row],[y]]-$R$1)^2)</f>
        <v>93916.519171616761</v>
      </c>
      <c r="Q188">
        <v>526409.75999999803</v>
      </c>
      <c r="R188">
        <v>6711577.8899999997</v>
      </c>
    </row>
    <row r="189" spans="1:18" hidden="1">
      <c r="A189">
        <v>307</v>
      </c>
      <c r="B189">
        <v>70001504</v>
      </c>
      <c r="C189" s="2" t="s">
        <v>8374</v>
      </c>
      <c r="D189" t="s">
        <v>20</v>
      </c>
      <c r="E189">
        <v>956793600000</v>
      </c>
      <c r="F189" t="s">
        <v>20</v>
      </c>
      <c r="G189">
        <v>1</v>
      </c>
      <c r="H189" t="s">
        <v>689</v>
      </c>
      <c r="I189" t="s">
        <v>689</v>
      </c>
      <c r="J189" t="s">
        <v>690</v>
      </c>
      <c r="K189" t="s">
        <v>21</v>
      </c>
      <c r="L189">
        <v>0</v>
      </c>
      <c r="M189">
        <v>0</v>
      </c>
      <c r="N189" t="s">
        <v>22</v>
      </c>
      <c r="O189">
        <v>4</v>
      </c>
      <c r="P189" s="30">
        <f>SQRT((postes_1[[#This Row],[x]]-$Q$1)^2+(postes_1[[#This Row],[y]]-$R$1)^2)</f>
        <v>94098.601229669817</v>
      </c>
      <c r="Q189">
        <v>643897.82999999798</v>
      </c>
      <c r="R189">
        <v>6841423.0199999996</v>
      </c>
    </row>
    <row r="190" spans="1:18" hidden="1">
      <c r="A190">
        <v>11</v>
      </c>
      <c r="B190">
        <v>20001158</v>
      </c>
      <c r="C190" s="2" t="s">
        <v>8373</v>
      </c>
      <c r="D190" t="s">
        <v>20</v>
      </c>
      <c r="E190">
        <v>778982400000</v>
      </c>
      <c r="F190" t="s">
        <v>20</v>
      </c>
      <c r="G190">
        <v>1</v>
      </c>
      <c r="H190" t="s">
        <v>48</v>
      </c>
      <c r="I190" t="s">
        <v>49</v>
      </c>
      <c r="J190" t="s">
        <v>20</v>
      </c>
      <c r="K190" t="s">
        <v>21</v>
      </c>
      <c r="L190">
        <v>0</v>
      </c>
      <c r="M190">
        <v>0</v>
      </c>
      <c r="N190" t="s">
        <v>22</v>
      </c>
      <c r="O190">
        <v>3</v>
      </c>
      <c r="P190" s="30">
        <f>SQRT((postes_1[[#This Row],[x]]-$Q$1)^2+(postes_1[[#This Row],[y]]-$R$1)^2)</f>
        <v>94238.936962875916</v>
      </c>
      <c r="Q190">
        <v>699162.04999999702</v>
      </c>
      <c r="R190">
        <v>6785314.6900000004</v>
      </c>
    </row>
    <row r="191" spans="1:18" hidden="1">
      <c r="A191">
        <v>3498</v>
      </c>
      <c r="B191">
        <v>70001611</v>
      </c>
      <c r="C191" s="2" t="s">
        <v>8373</v>
      </c>
      <c r="D191" t="s">
        <v>274</v>
      </c>
      <c r="E191">
        <v>1113497436000</v>
      </c>
      <c r="F191">
        <v>1411564866000</v>
      </c>
      <c r="G191">
        <v>1</v>
      </c>
      <c r="H191" t="s">
        <v>7162</v>
      </c>
      <c r="I191" t="s">
        <v>7163</v>
      </c>
      <c r="J191" t="s">
        <v>26</v>
      </c>
      <c r="K191" t="s">
        <v>21</v>
      </c>
      <c r="L191">
        <v>0</v>
      </c>
      <c r="M191">
        <v>0</v>
      </c>
      <c r="N191" t="s">
        <v>22</v>
      </c>
      <c r="O191">
        <v>3</v>
      </c>
      <c r="P191" s="30">
        <f>SQRT((postes_1[[#This Row],[x]]-$Q$1)^2+(postes_1[[#This Row],[y]]-$R$1)^2)</f>
        <v>94399.959582942582</v>
      </c>
      <c r="Q191">
        <v>665466.64999999898</v>
      </c>
      <c r="R191">
        <v>6830186.8099999996</v>
      </c>
    </row>
    <row r="192" spans="1:18" hidden="1">
      <c r="A192">
        <v>3073</v>
      </c>
      <c r="B192">
        <v>60000209</v>
      </c>
      <c r="C192" s="2" t="s">
        <v>8374</v>
      </c>
      <c r="D192" t="s">
        <v>482</v>
      </c>
      <c r="E192">
        <v>787190400000</v>
      </c>
      <c r="F192">
        <v>1386762549000</v>
      </c>
      <c r="G192">
        <v>1</v>
      </c>
      <c r="H192" t="s">
        <v>6323</v>
      </c>
      <c r="I192" t="s">
        <v>6324</v>
      </c>
      <c r="J192" t="s">
        <v>20</v>
      </c>
      <c r="K192" t="s">
        <v>21</v>
      </c>
      <c r="L192">
        <v>0</v>
      </c>
      <c r="M192">
        <v>0</v>
      </c>
      <c r="N192" t="s">
        <v>22</v>
      </c>
      <c r="O192">
        <v>4</v>
      </c>
      <c r="P192" s="30">
        <f>SQRT((postes_1[[#This Row],[x]]-$Q$1)^2+(postes_1[[#This Row],[y]]-$R$1)^2)</f>
        <v>94442.647188250194</v>
      </c>
      <c r="Q192">
        <v>556156.71000000101</v>
      </c>
      <c r="R192">
        <v>6830725.2599999998</v>
      </c>
    </row>
    <row r="193" spans="1:18" hidden="1">
      <c r="A193">
        <v>3950</v>
      </c>
      <c r="B193">
        <v>70001556</v>
      </c>
      <c r="C193" s="2" t="s">
        <v>8375</v>
      </c>
      <c r="D193" t="s">
        <v>20</v>
      </c>
      <c r="E193">
        <v>774489600000</v>
      </c>
      <c r="F193" t="s">
        <v>20</v>
      </c>
      <c r="G193">
        <v>1</v>
      </c>
      <c r="H193" t="s">
        <v>8048</v>
      </c>
      <c r="I193" t="s">
        <v>8049</v>
      </c>
      <c r="J193" t="s">
        <v>20</v>
      </c>
      <c r="K193" t="s">
        <v>21</v>
      </c>
      <c r="L193">
        <v>0</v>
      </c>
      <c r="M193">
        <v>0</v>
      </c>
      <c r="N193" t="s">
        <v>22</v>
      </c>
      <c r="O193">
        <v>6</v>
      </c>
      <c r="P193" s="30">
        <f>SQRT((postes_1[[#This Row],[x]]-$Q$1)^2+(postes_1[[#This Row],[y]]-$R$1)^2)</f>
        <v>94587.271338411272</v>
      </c>
      <c r="Q193">
        <v>658009.36999999697</v>
      </c>
      <c r="R193">
        <v>6835234.5499999998</v>
      </c>
    </row>
    <row r="194" spans="1:18" hidden="1">
      <c r="A194">
        <v>806</v>
      </c>
      <c r="B194">
        <v>70001491</v>
      </c>
      <c r="C194" s="2" t="s">
        <v>8376</v>
      </c>
      <c r="D194" t="s">
        <v>168</v>
      </c>
      <c r="E194">
        <v>774489600000</v>
      </c>
      <c r="F194">
        <v>1448984608000</v>
      </c>
      <c r="G194">
        <v>1</v>
      </c>
      <c r="H194" t="s">
        <v>1728</v>
      </c>
      <c r="I194" t="s">
        <v>1729</v>
      </c>
      <c r="J194" t="s">
        <v>20</v>
      </c>
      <c r="K194" t="s">
        <v>21</v>
      </c>
      <c r="L194">
        <v>0</v>
      </c>
      <c r="M194">
        <v>0</v>
      </c>
      <c r="N194" t="s">
        <v>22</v>
      </c>
      <c r="O194">
        <v>7</v>
      </c>
      <c r="P194" s="30">
        <f>SQRT((postes_1[[#This Row],[x]]-$Q$1)^2+(postes_1[[#This Row],[y]]-$R$1)^2)</f>
        <v>94650.398977366174</v>
      </c>
      <c r="Q194">
        <v>643400.17000000202</v>
      </c>
      <c r="R194">
        <v>6842199.3499999996</v>
      </c>
    </row>
    <row r="195" spans="1:18" hidden="1">
      <c r="A195">
        <v>1857</v>
      </c>
      <c r="B195">
        <v>70001692</v>
      </c>
      <c r="C195" s="2" t="s">
        <v>8373</v>
      </c>
      <c r="D195" t="s">
        <v>274</v>
      </c>
      <c r="E195">
        <v>956793600000</v>
      </c>
      <c r="F195">
        <v>1411404124000</v>
      </c>
      <c r="G195">
        <v>1</v>
      </c>
      <c r="H195" t="s">
        <v>3855</v>
      </c>
      <c r="I195" t="s">
        <v>3856</v>
      </c>
      <c r="J195" t="s">
        <v>26</v>
      </c>
      <c r="K195" t="s">
        <v>21</v>
      </c>
      <c r="L195">
        <v>0</v>
      </c>
      <c r="M195">
        <v>0</v>
      </c>
      <c r="N195" t="s">
        <v>22</v>
      </c>
      <c r="O195">
        <v>3</v>
      </c>
      <c r="P195" s="30">
        <f>SQRT((postes_1[[#This Row],[x]]-$Q$1)^2+(postes_1[[#This Row],[y]]-$R$1)^2)</f>
        <v>94700.15585254709</v>
      </c>
      <c r="Q195">
        <v>686866.61999999697</v>
      </c>
      <c r="R195">
        <v>6809422.7599999998</v>
      </c>
    </row>
    <row r="196" spans="1:18" hidden="1">
      <c r="A196">
        <v>3557</v>
      </c>
      <c r="B196">
        <v>70001572</v>
      </c>
      <c r="C196" s="2" t="s">
        <v>8373</v>
      </c>
      <c r="D196" t="s">
        <v>23</v>
      </c>
      <c r="E196">
        <v>956793600000</v>
      </c>
      <c r="F196">
        <v>1236598370000</v>
      </c>
      <c r="G196">
        <v>1</v>
      </c>
      <c r="H196" t="s">
        <v>7279</v>
      </c>
      <c r="I196" t="s">
        <v>7280</v>
      </c>
      <c r="J196" t="s">
        <v>7281</v>
      </c>
      <c r="K196" t="s">
        <v>21</v>
      </c>
      <c r="L196">
        <v>0</v>
      </c>
      <c r="M196">
        <v>0</v>
      </c>
      <c r="N196" t="s">
        <v>22</v>
      </c>
      <c r="O196">
        <v>3</v>
      </c>
      <c r="P196" s="30">
        <f>SQRT((postes_1[[#This Row],[x]]-$Q$1)^2+(postes_1[[#This Row],[y]]-$R$1)^2)</f>
        <v>94712.988317456678</v>
      </c>
      <c r="Q196">
        <v>658915.60000000102</v>
      </c>
      <c r="R196">
        <v>6834847.2699999996</v>
      </c>
    </row>
    <row r="197" spans="1:18" hidden="1">
      <c r="A197">
        <v>424</v>
      </c>
      <c r="B197">
        <v>70001916</v>
      </c>
      <c r="C197" s="2" t="s">
        <v>8374</v>
      </c>
      <c r="D197" t="s">
        <v>30</v>
      </c>
      <c r="E197">
        <v>954460800000</v>
      </c>
      <c r="F197">
        <v>1371226375000</v>
      </c>
      <c r="G197">
        <v>1</v>
      </c>
      <c r="H197" t="s">
        <v>940</v>
      </c>
      <c r="I197" t="s">
        <v>941</v>
      </c>
      <c r="J197" t="s">
        <v>20</v>
      </c>
      <c r="K197" t="s">
        <v>21</v>
      </c>
      <c r="L197">
        <v>0</v>
      </c>
      <c r="M197">
        <v>0</v>
      </c>
      <c r="N197" t="s">
        <v>22</v>
      </c>
      <c r="O197">
        <v>4</v>
      </c>
      <c r="P197" s="30">
        <f>SQRT((postes_1[[#This Row],[x]]-$Q$1)^2+(postes_1[[#This Row],[y]]-$R$1)^2)</f>
        <v>94932.218645757734</v>
      </c>
      <c r="Q197">
        <v>647111.85000000102</v>
      </c>
      <c r="R197">
        <v>6841037.7400000002</v>
      </c>
    </row>
    <row r="198" spans="1:18" hidden="1">
      <c r="A198">
        <v>3558</v>
      </c>
      <c r="B198">
        <v>70001573</v>
      </c>
      <c r="C198" s="2" t="s">
        <v>8373</v>
      </c>
      <c r="D198" t="s">
        <v>20</v>
      </c>
      <c r="E198">
        <v>774489600000</v>
      </c>
      <c r="F198" t="s">
        <v>20</v>
      </c>
      <c r="G198">
        <v>1</v>
      </c>
      <c r="H198" t="s">
        <v>7282</v>
      </c>
      <c r="I198" t="s">
        <v>7283</v>
      </c>
      <c r="J198" t="s">
        <v>20</v>
      </c>
      <c r="K198" t="s">
        <v>21</v>
      </c>
      <c r="L198">
        <v>0</v>
      </c>
      <c r="M198">
        <v>0</v>
      </c>
      <c r="N198" t="s">
        <v>22</v>
      </c>
      <c r="O198">
        <v>3</v>
      </c>
      <c r="P198" s="30">
        <f>SQRT((postes_1[[#This Row],[x]]-$Q$1)^2+(postes_1[[#This Row],[y]]-$R$1)^2)</f>
        <v>95159.505888471933</v>
      </c>
      <c r="Q198">
        <v>660053.43999999797</v>
      </c>
      <c r="R198">
        <v>6834682.6900000004</v>
      </c>
    </row>
    <row r="199" spans="1:18" hidden="1">
      <c r="A199">
        <v>2065</v>
      </c>
      <c r="B199">
        <v>70001701</v>
      </c>
      <c r="C199" s="2" t="s">
        <v>8376</v>
      </c>
      <c r="D199" t="s">
        <v>274</v>
      </c>
      <c r="E199">
        <v>774489600000</v>
      </c>
      <c r="F199">
        <v>1410275435000</v>
      </c>
      <c r="G199">
        <v>1</v>
      </c>
      <c r="H199" t="s">
        <v>4278</v>
      </c>
      <c r="I199" t="s">
        <v>4279</v>
      </c>
      <c r="J199" t="s">
        <v>20</v>
      </c>
      <c r="K199" t="s">
        <v>21</v>
      </c>
      <c r="L199">
        <v>0</v>
      </c>
      <c r="M199">
        <v>0</v>
      </c>
      <c r="N199" t="s">
        <v>22</v>
      </c>
      <c r="O199">
        <v>7</v>
      </c>
      <c r="P199" s="30">
        <f>SQRT((postes_1[[#This Row],[x]]-$Q$1)^2+(postes_1[[#This Row],[y]]-$R$1)^2)</f>
        <v>95535.251798817539</v>
      </c>
      <c r="Q199">
        <v>688843.34000000404</v>
      </c>
      <c r="R199">
        <v>6808092.8600000003</v>
      </c>
    </row>
    <row r="200" spans="1:18" hidden="1">
      <c r="A200">
        <v>1270</v>
      </c>
      <c r="B200">
        <v>60000564</v>
      </c>
      <c r="C200" s="2" t="s">
        <v>8374</v>
      </c>
      <c r="D200" t="s">
        <v>20</v>
      </c>
      <c r="E200">
        <v>610761600000</v>
      </c>
      <c r="F200" t="s">
        <v>20</v>
      </c>
      <c r="G200">
        <v>1</v>
      </c>
      <c r="H200" t="s">
        <v>2664</v>
      </c>
      <c r="I200" t="s">
        <v>2665</v>
      </c>
      <c r="J200" t="s">
        <v>26</v>
      </c>
      <c r="K200" t="s">
        <v>21</v>
      </c>
      <c r="L200">
        <v>0</v>
      </c>
      <c r="M200">
        <v>0</v>
      </c>
      <c r="N200" t="s">
        <v>22</v>
      </c>
      <c r="O200">
        <v>4</v>
      </c>
      <c r="P200" s="30">
        <f>SQRT((postes_1[[#This Row],[x]]-$Q$1)^2+(postes_1[[#This Row],[y]]-$R$1)^2)</f>
        <v>95685.055200557326</v>
      </c>
      <c r="Q200">
        <v>519483.64999999898</v>
      </c>
      <c r="R200">
        <v>6783080.6399999997</v>
      </c>
    </row>
    <row r="201" spans="1:18" hidden="1">
      <c r="A201">
        <v>422</v>
      </c>
      <c r="B201">
        <v>70001652</v>
      </c>
      <c r="C201" s="2" t="s">
        <v>8373</v>
      </c>
      <c r="D201" t="s">
        <v>30</v>
      </c>
      <c r="E201">
        <v>774489600000</v>
      </c>
      <c r="F201">
        <v>1371222269000</v>
      </c>
      <c r="G201">
        <v>1</v>
      </c>
      <c r="H201" t="s">
        <v>936</v>
      </c>
      <c r="I201" t="s">
        <v>937</v>
      </c>
      <c r="J201" t="s">
        <v>20</v>
      </c>
      <c r="K201" t="s">
        <v>21</v>
      </c>
      <c r="L201">
        <v>0</v>
      </c>
      <c r="M201">
        <v>0</v>
      </c>
      <c r="N201" t="s">
        <v>22</v>
      </c>
      <c r="O201">
        <v>3</v>
      </c>
      <c r="P201" s="30">
        <f>SQRT((postes_1[[#This Row],[x]]-$Q$1)^2+(postes_1[[#This Row],[y]]-$R$1)^2)</f>
        <v>95688.717262739723</v>
      </c>
      <c r="Q201">
        <v>673394.60000000102</v>
      </c>
      <c r="R201">
        <v>6825550.7400000002</v>
      </c>
    </row>
    <row r="202" spans="1:18" hidden="1">
      <c r="A202">
        <v>3720</v>
      </c>
      <c r="B202">
        <v>20001227</v>
      </c>
      <c r="C202" s="2" t="s">
        <v>8373</v>
      </c>
      <c r="D202" t="s">
        <v>74</v>
      </c>
      <c r="E202">
        <v>1065571200000</v>
      </c>
      <c r="F202">
        <v>1367511639000</v>
      </c>
      <c r="G202">
        <v>1</v>
      </c>
      <c r="H202" t="s">
        <v>7606</v>
      </c>
      <c r="I202" t="s">
        <v>7607</v>
      </c>
      <c r="J202" t="s">
        <v>20</v>
      </c>
      <c r="K202" t="s">
        <v>21</v>
      </c>
      <c r="L202">
        <v>0</v>
      </c>
      <c r="M202">
        <v>0</v>
      </c>
      <c r="N202" t="s">
        <v>22</v>
      </c>
      <c r="O202">
        <v>3</v>
      </c>
      <c r="P202" s="30">
        <f>SQRT((postes_1[[#This Row],[x]]-$Q$1)^2+(postes_1[[#This Row],[y]]-$R$1)^2)</f>
        <v>95741.340605980717</v>
      </c>
      <c r="Q202">
        <v>704796.43999999797</v>
      </c>
      <c r="R202">
        <v>6769857.2599999998</v>
      </c>
    </row>
    <row r="203" spans="1:18" hidden="1">
      <c r="A203">
        <v>3652</v>
      </c>
      <c r="B203">
        <v>60001496</v>
      </c>
      <c r="C203" s="2" t="s">
        <v>8374</v>
      </c>
      <c r="D203" t="s">
        <v>56</v>
      </c>
      <c r="E203">
        <v>1173983019000</v>
      </c>
      <c r="F203">
        <v>1173982985000</v>
      </c>
      <c r="G203">
        <v>1</v>
      </c>
      <c r="H203" t="s">
        <v>7478</v>
      </c>
      <c r="I203" t="s">
        <v>7479</v>
      </c>
      <c r="J203" t="s">
        <v>20</v>
      </c>
      <c r="K203" t="s">
        <v>21</v>
      </c>
      <c r="L203">
        <v>0</v>
      </c>
      <c r="M203">
        <v>0</v>
      </c>
      <c r="N203" t="s">
        <v>22</v>
      </c>
      <c r="O203">
        <v>4</v>
      </c>
      <c r="P203" s="30">
        <f>SQRT((postes_1[[#This Row],[x]]-$Q$1)^2+(postes_1[[#This Row],[y]]-$R$1)^2)</f>
        <v>95919.647909819323</v>
      </c>
      <c r="Q203">
        <v>653054.14999999898</v>
      </c>
      <c r="R203">
        <v>6667514.0599999996</v>
      </c>
    </row>
    <row r="204" spans="1:18" hidden="1">
      <c r="A204">
        <v>3285</v>
      </c>
      <c r="B204">
        <v>60001224</v>
      </c>
      <c r="C204" s="2" t="s">
        <v>8374</v>
      </c>
      <c r="D204" t="s">
        <v>20</v>
      </c>
      <c r="E204">
        <v>610761600000</v>
      </c>
      <c r="F204" t="s">
        <v>20</v>
      </c>
      <c r="G204">
        <v>1</v>
      </c>
      <c r="H204" t="s">
        <v>6735</v>
      </c>
      <c r="I204" t="s">
        <v>6736</v>
      </c>
      <c r="J204" t="s">
        <v>20</v>
      </c>
      <c r="K204" t="s">
        <v>21</v>
      </c>
      <c r="L204">
        <v>0</v>
      </c>
      <c r="M204">
        <v>0</v>
      </c>
      <c r="N204" t="s">
        <v>22</v>
      </c>
      <c r="O204">
        <v>4</v>
      </c>
      <c r="P204" s="30">
        <f>SQRT((postes_1[[#This Row],[x]]-$Q$1)^2+(postes_1[[#This Row],[y]]-$R$1)^2)</f>
        <v>95920.512567861835</v>
      </c>
      <c r="Q204">
        <v>529942.13000000303</v>
      </c>
      <c r="R204">
        <v>6701345.9299999997</v>
      </c>
    </row>
    <row r="205" spans="1:18" hidden="1">
      <c r="A205">
        <v>1701</v>
      </c>
      <c r="B205">
        <v>70001658</v>
      </c>
      <c r="C205" s="2" t="s">
        <v>8373</v>
      </c>
      <c r="D205" t="s">
        <v>274</v>
      </c>
      <c r="E205">
        <v>1301571718000</v>
      </c>
      <c r="F205">
        <v>1411466591000</v>
      </c>
      <c r="G205">
        <v>1</v>
      </c>
      <c r="H205" t="s">
        <v>3543</v>
      </c>
      <c r="I205" t="s">
        <v>3543</v>
      </c>
      <c r="J205" t="s">
        <v>26</v>
      </c>
      <c r="K205" t="s">
        <v>21</v>
      </c>
      <c r="L205">
        <v>0</v>
      </c>
      <c r="M205">
        <v>0</v>
      </c>
      <c r="N205" t="s">
        <v>22</v>
      </c>
      <c r="O205">
        <v>3</v>
      </c>
      <c r="P205" s="30">
        <f>SQRT((postes_1[[#This Row],[x]]-$Q$1)^2+(postes_1[[#This Row],[y]]-$R$1)^2)</f>
        <v>96053.045199105196</v>
      </c>
      <c r="Q205">
        <v>675413.96000000101</v>
      </c>
      <c r="R205">
        <v>6824232.2400000002</v>
      </c>
    </row>
    <row r="206" spans="1:18" hidden="1">
      <c r="A206">
        <v>2884</v>
      </c>
      <c r="B206">
        <v>70004002</v>
      </c>
      <c r="C206" s="2" t="s">
        <v>8373</v>
      </c>
      <c r="D206" t="s">
        <v>74</v>
      </c>
      <c r="E206">
        <v>1095688184000</v>
      </c>
      <c r="F206">
        <v>1367596462000</v>
      </c>
      <c r="G206">
        <v>1</v>
      </c>
      <c r="H206" t="s">
        <v>5943</v>
      </c>
      <c r="I206" t="s">
        <v>5944</v>
      </c>
      <c r="J206" t="s">
        <v>20</v>
      </c>
      <c r="K206" t="s">
        <v>21</v>
      </c>
      <c r="L206">
        <v>0</v>
      </c>
      <c r="M206">
        <v>0</v>
      </c>
      <c r="N206" t="s">
        <v>22</v>
      </c>
      <c r="O206">
        <v>3</v>
      </c>
      <c r="P206" s="30">
        <f>SQRT((postes_1[[#This Row],[x]]-$Q$1)^2+(postes_1[[#This Row],[y]]-$R$1)^2)</f>
        <v>96064.327984931588</v>
      </c>
      <c r="Q206">
        <v>704957.46999999904</v>
      </c>
      <c r="R206">
        <v>6770792.6399999997</v>
      </c>
    </row>
    <row r="207" spans="1:18" hidden="1">
      <c r="A207">
        <v>1731</v>
      </c>
      <c r="B207">
        <v>70001699</v>
      </c>
      <c r="C207" s="2" t="s">
        <v>8376</v>
      </c>
      <c r="D207" t="s">
        <v>274</v>
      </c>
      <c r="E207">
        <v>1411647807000</v>
      </c>
      <c r="F207">
        <v>1411647846000</v>
      </c>
      <c r="G207">
        <v>1</v>
      </c>
      <c r="H207" t="s">
        <v>3601</v>
      </c>
      <c r="I207" t="s">
        <v>3602</v>
      </c>
      <c r="J207" t="s">
        <v>20</v>
      </c>
      <c r="K207" t="s">
        <v>21</v>
      </c>
      <c r="L207">
        <v>0</v>
      </c>
      <c r="M207">
        <v>0</v>
      </c>
      <c r="N207" t="s">
        <v>22</v>
      </c>
      <c r="O207">
        <v>7</v>
      </c>
      <c r="P207" s="30">
        <f>SQRT((postes_1[[#This Row],[x]]-$Q$1)^2+(postes_1[[#This Row],[y]]-$R$1)^2)</f>
        <v>96076.647089861028</v>
      </c>
      <c r="Q207">
        <v>688899.84000000404</v>
      </c>
      <c r="R207">
        <v>6808954.4299999997</v>
      </c>
    </row>
    <row r="208" spans="1:18" hidden="1">
      <c r="A208">
        <v>3895</v>
      </c>
      <c r="B208">
        <v>70036389</v>
      </c>
      <c r="C208" s="2" t="s">
        <v>8373</v>
      </c>
      <c r="D208" t="s">
        <v>83</v>
      </c>
      <c r="E208">
        <v>1319708756000</v>
      </c>
      <c r="F208">
        <v>1319708572000</v>
      </c>
      <c r="G208">
        <v>1</v>
      </c>
      <c r="H208" t="s">
        <v>7942</v>
      </c>
      <c r="I208" t="s">
        <v>7943</v>
      </c>
      <c r="J208" t="s">
        <v>3780</v>
      </c>
      <c r="K208" t="s">
        <v>21</v>
      </c>
      <c r="L208">
        <v>0</v>
      </c>
      <c r="M208">
        <v>0</v>
      </c>
      <c r="N208" t="s">
        <v>22</v>
      </c>
      <c r="O208">
        <v>3</v>
      </c>
      <c r="P208" s="30">
        <f>SQRT((postes_1[[#This Row],[x]]-$Q$1)^2+(postes_1[[#This Row],[y]]-$R$1)^2)</f>
        <v>96164.434010090918</v>
      </c>
      <c r="Q208">
        <v>620643.34000000404</v>
      </c>
      <c r="R208">
        <v>6849087.0700000003</v>
      </c>
    </row>
    <row r="209" spans="1:18" hidden="1">
      <c r="A209">
        <v>3668</v>
      </c>
      <c r="B209">
        <v>70001698</v>
      </c>
      <c r="C209" s="2" t="s">
        <v>8378</v>
      </c>
      <c r="D209" t="s">
        <v>274</v>
      </c>
      <c r="E209">
        <v>774489600000</v>
      </c>
      <c r="F209">
        <v>1413543615000</v>
      </c>
      <c r="G209">
        <v>1</v>
      </c>
      <c r="H209" t="s">
        <v>7511</v>
      </c>
      <c r="I209" t="s">
        <v>7512</v>
      </c>
      <c r="J209" t="s">
        <v>20</v>
      </c>
      <c r="K209" t="s">
        <v>21</v>
      </c>
      <c r="L209">
        <v>0</v>
      </c>
      <c r="M209">
        <v>0</v>
      </c>
      <c r="N209" t="s">
        <v>22</v>
      </c>
      <c r="O209">
        <v>1</v>
      </c>
      <c r="P209" s="30">
        <f>SQRT((postes_1[[#This Row],[x]]-$Q$1)^2+(postes_1[[#This Row],[y]]-$R$1)^2)</f>
        <v>96273.462694292131</v>
      </c>
      <c r="Q209">
        <v>689358.18</v>
      </c>
      <c r="R209">
        <v>6808644.9800000004</v>
      </c>
    </row>
    <row r="210" spans="1:18" hidden="1">
      <c r="A210">
        <v>1338</v>
      </c>
      <c r="B210">
        <v>70001546</v>
      </c>
      <c r="C210" s="2" t="s">
        <v>8373</v>
      </c>
      <c r="D210" t="s">
        <v>20</v>
      </c>
      <c r="E210">
        <v>956793600000</v>
      </c>
      <c r="F210" t="s">
        <v>20</v>
      </c>
      <c r="G210">
        <v>1</v>
      </c>
      <c r="H210" t="s">
        <v>2806</v>
      </c>
      <c r="I210" t="s">
        <v>2807</v>
      </c>
      <c r="J210" t="s">
        <v>26</v>
      </c>
      <c r="K210" t="s">
        <v>21</v>
      </c>
      <c r="L210">
        <v>0</v>
      </c>
      <c r="M210">
        <v>0</v>
      </c>
      <c r="N210" t="s">
        <v>22</v>
      </c>
      <c r="O210">
        <v>3</v>
      </c>
      <c r="P210" s="30">
        <f>SQRT((postes_1[[#This Row],[x]]-$Q$1)^2+(postes_1[[#This Row],[y]]-$R$1)^2)</f>
        <v>96526.294413170297</v>
      </c>
      <c r="Q210">
        <v>660762.81999999995</v>
      </c>
      <c r="R210">
        <v>6835850.9800000004</v>
      </c>
    </row>
    <row r="211" spans="1:18" hidden="1">
      <c r="A211">
        <v>504</v>
      </c>
      <c r="B211">
        <v>60002006</v>
      </c>
      <c r="C211" s="2" t="s">
        <v>8374</v>
      </c>
      <c r="D211" t="s">
        <v>56</v>
      </c>
      <c r="E211">
        <v>1174045492000</v>
      </c>
      <c r="F211">
        <v>1174045467000</v>
      </c>
      <c r="G211">
        <v>1</v>
      </c>
      <c r="H211" t="s">
        <v>1102</v>
      </c>
      <c r="I211" t="s">
        <v>1103</v>
      </c>
      <c r="J211" t="s">
        <v>26</v>
      </c>
      <c r="K211" t="s">
        <v>21</v>
      </c>
      <c r="L211">
        <v>0</v>
      </c>
      <c r="M211">
        <v>0</v>
      </c>
      <c r="N211" t="s">
        <v>22</v>
      </c>
      <c r="O211">
        <v>4</v>
      </c>
      <c r="P211" s="30">
        <f>SQRT((postes_1[[#This Row],[x]]-$Q$1)^2+(postes_1[[#This Row],[y]]-$R$1)^2)</f>
        <v>96620.130012596332</v>
      </c>
      <c r="Q211">
        <v>652069.39000000095</v>
      </c>
      <c r="R211">
        <v>6666256.3799999999</v>
      </c>
    </row>
    <row r="212" spans="1:18" hidden="1">
      <c r="A212">
        <v>2640</v>
      </c>
      <c r="B212">
        <v>60001512</v>
      </c>
      <c r="C212" s="2" t="s">
        <v>8374</v>
      </c>
      <c r="D212" t="s">
        <v>77</v>
      </c>
      <c r="E212">
        <v>1174407958000</v>
      </c>
      <c r="F212">
        <v>1363192240000</v>
      </c>
      <c r="G212">
        <v>1</v>
      </c>
      <c r="H212" t="s">
        <v>5449</v>
      </c>
      <c r="I212" t="s">
        <v>5450</v>
      </c>
      <c r="J212" t="s">
        <v>20</v>
      </c>
      <c r="K212" t="s">
        <v>21</v>
      </c>
      <c r="L212">
        <v>0</v>
      </c>
      <c r="M212">
        <v>0</v>
      </c>
      <c r="N212" t="s">
        <v>22</v>
      </c>
      <c r="O212">
        <v>4</v>
      </c>
      <c r="P212" s="30">
        <f>SQRT((postes_1[[#This Row],[x]]-$Q$1)^2+(postes_1[[#This Row],[y]]-$R$1)^2)</f>
        <v>96798.986986451564</v>
      </c>
      <c r="Q212">
        <v>653401.25999999803</v>
      </c>
      <c r="R212">
        <v>6666704.7000000002</v>
      </c>
    </row>
    <row r="213" spans="1:18" hidden="1">
      <c r="A213">
        <v>2657</v>
      </c>
      <c r="B213">
        <v>60001274</v>
      </c>
      <c r="C213" s="2" t="s">
        <v>8376</v>
      </c>
      <c r="D213" t="s">
        <v>20</v>
      </c>
      <c r="E213">
        <v>1060041600000</v>
      </c>
      <c r="F213" t="s">
        <v>20</v>
      </c>
      <c r="G213">
        <v>1</v>
      </c>
      <c r="H213" t="s">
        <v>5481</v>
      </c>
      <c r="I213" t="s">
        <v>5482</v>
      </c>
      <c r="J213" t="s">
        <v>20</v>
      </c>
      <c r="K213" t="s">
        <v>21</v>
      </c>
      <c r="L213">
        <v>0</v>
      </c>
      <c r="M213">
        <v>0</v>
      </c>
      <c r="N213" t="s">
        <v>22</v>
      </c>
      <c r="O213">
        <v>7</v>
      </c>
      <c r="P213" s="30">
        <f>SQRT((postes_1[[#This Row],[x]]-$Q$1)^2+(postes_1[[#This Row],[y]]-$R$1)^2)</f>
        <v>97028.690350905934</v>
      </c>
      <c r="Q213">
        <v>531519.74000000197</v>
      </c>
      <c r="R213">
        <v>6697057.25</v>
      </c>
    </row>
    <row r="214" spans="1:18" hidden="1">
      <c r="A214">
        <v>273</v>
      </c>
      <c r="B214">
        <v>60001287</v>
      </c>
      <c r="C214" s="2" t="s">
        <v>8374</v>
      </c>
      <c r="D214" t="s">
        <v>38</v>
      </c>
      <c r="E214">
        <v>787276800000</v>
      </c>
      <c r="F214">
        <v>1213110843000</v>
      </c>
      <c r="G214">
        <v>1</v>
      </c>
      <c r="H214" t="s">
        <v>616</v>
      </c>
      <c r="I214" t="s">
        <v>617</v>
      </c>
      <c r="J214" t="s">
        <v>26</v>
      </c>
      <c r="K214" t="s">
        <v>21</v>
      </c>
      <c r="L214">
        <v>0</v>
      </c>
      <c r="M214">
        <v>0</v>
      </c>
      <c r="N214" t="s">
        <v>22</v>
      </c>
      <c r="O214">
        <v>4</v>
      </c>
      <c r="P214" s="30">
        <f>SQRT((postes_1[[#This Row],[x]]-$Q$1)^2+(postes_1[[#This Row],[y]]-$R$1)^2)</f>
        <v>97077.825606578321</v>
      </c>
      <c r="Q214">
        <v>531801.29999999702</v>
      </c>
      <c r="R214">
        <v>6696581.3200000003</v>
      </c>
    </row>
    <row r="215" spans="1:18" hidden="1">
      <c r="A215">
        <v>3730</v>
      </c>
      <c r="B215">
        <v>60001042</v>
      </c>
      <c r="C215" s="2" t="s">
        <v>8373</v>
      </c>
      <c r="D215" t="s">
        <v>20</v>
      </c>
      <c r="E215">
        <v>1067385600000</v>
      </c>
      <c r="F215" t="s">
        <v>20</v>
      </c>
      <c r="G215">
        <v>1</v>
      </c>
      <c r="H215" t="s">
        <v>7628</v>
      </c>
      <c r="I215" t="s">
        <v>7629</v>
      </c>
      <c r="J215" t="s">
        <v>20</v>
      </c>
      <c r="K215" t="s">
        <v>21</v>
      </c>
      <c r="L215">
        <v>0</v>
      </c>
      <c r="M215">
        <v>0</v>
      </c>
      <c r="N215" t="s">
        <v>22</v>
      </c>
      <c r="O215">
        <v>3</v>
      </c>
      <c r="P215" s="30">
        <f>SQRT((postes_1[[#This Row],[x]]-$Q$1)^2+(postes_1[[#This Row],[y]]-$R$1)^2)</f>
        <v>97337.174569677067</v>
      </c>
      <c r="Q215">
        <v>704274.97999999695</v>
      </c>
      <c r="R215">
        <v>6727481.2400000002</v>
      </c>
    </row>
    <row r="216" spans="1:18" hidden="1">
      <c r="A216">
        <v>1575</v>
      </c>
      <c r="B216">
        <v>20001287</v>
      </c>
      <c r="C216" s="2" t="s">
        <v>8373</v>
      </c>
      <c r="D216" t="s">
        <v>20</v>
      </c>
      <c r="E216">
        <v>778982400000</v>
      </c>
      <c r="F216" t="s">
        <v>20</v>
      </c>
      <c r="G216">
        <v>1</v>
      </c>
      <c r="H216" t="s">
        <v>3285</v>
      </c>
      <c r="I216" t="s">
        <v>3286</v>
      </c>
      <c r="J216" t="s">
        <v>20</v>
      </c>
      <c r="K216" t="s">
        <v>21</v>
      </c>
      <c r="L216">
        <v>0</v>
      </c>
      <c r="M216">
        <v>0</v>
      </c>
      <c r="N216" t="s">
        <v>22</v>
      </c>
      <c r="O216">
        <v>3</v>
      </c>
      <c r="P216" s="30">
        <f>SQRT((postes_1[[#This Row],[x]]-$Q$1)^2+(postes_1[[#This Row],[y]]-$R$1)^2)</f>
        <v>97495.493357242332</v>
      </c>
      <c r="Q216">
        <v>707963.03000000096</v>
      </c>
      <c r="R216">
        <v>6754047.0599999996</v>
      </c>
    </row>
    <row r="217" spans="1:18" hidden="1">
      <c r="A217">
        <v>1725</v>
      </c>
      <c r="B217">
        <v>60001543</v>
      </c>
      <c r="C217" s="2" t="s">
        <v>8374</v>
      </c>
      <c r="D217" t="s">
        <v>20</v>
      </c>
      <c r="E217">
        <v>610761600000</v>
      </c>
      <c r="F217" t="s">
        <v>20</v>
      </c>
      <c r="G217">
        <v>1</v>
      </c>
      <c r="H217" t="s">
        <v>3589</v>
      </c>
      <c r="I217" t="s">
        <v>3590</v>
      </c>
      <c r="J217" t="s">
        <v>26</v>
      </c>
      <c r="K217" t="s">
        <v>21</v>
      </c>
      <c r="L217">
        <v>0</v>
      </c>
      <c r="M217">
        <v>0</v>
      </c>
      <c r="N217" t="s">
        <v>22</v>
      </c>
      <c r="O217">
        <v>4</v>
      </c>
      <c r="P217" s="30">
        <f>SQRT((postes_1[[#This Row],[x]]-$Q$1)^2+(postes_1[[#This Row],[y]]-$R$1)^2)</f>
        <v>97560.776602887912</v>
      </c>
      <c r="Q217">
        <v>626530.77000000305</v>
      </c>
      <c r="R217">
        <v>6657232.7599999998</v>
      </c>
    </row>
    <row r="218" spans="1:18" hidden="1">
      <c r="A218">
        <v>2070</v>
      </c>
      <c r="B218">
        <v>70003170</v>
      </c>
      <c r="C218" s="2" t="s">
        <v>8376</v>
      </c>
      <c r="D218" t="s">
        <v>56</v>
      </c>
      <c r="E218">
        <v>1268939827000</v>
      </c>
      <c r="F218">
        <v>1268939811000</v>
      </c>
      <c r="G218">
        <v>1</v>
      </c>
      <c r="H218" t="s">
        <v>4289</v>
      </c>
      <c r="I218" t="s">
        <v>4290</v>
      </c>
      <c r="J218" t="s">
        <v>20</v>
      </c>
      <c r="K218" t="s">
        <v>21</v>
      </c>
      <c r="L218">
        <v>0</v>
      </c>
      <c r="M218">
        <v>0</v>
      </c>
      <c r="N218" t="s">
        <v>22</v>
      </c>
      <c r="O218">
        <v>7</v>
      </c>
      <c r="P218" s="30">
        <f>SQRT((postes_1[[#This Row],[x]]-$Q$1)^2+(postes_1[[#This Row],[y]]-$R$1)^2)</f>
        <v>97680.349851959749</v>
      </c>
      <c r="Q218">
        <v>690186.5</v>
      </c>
      <c r="R218">
        <v>6809912.4800000004</v>
      </c>
    </row>
    <row r="219" spans="1:18" hidden="1">
      <c r="A219">
        <v>3055</v>
      </c>
      <c r="B219">
        <v>60000055</v>
      </c>
      <c r="C219" s="2" t="s">
        <v>8375</v>
      </c>
      <c r="D219" t="s">
        <v>482</v>
      </c>
      <c r="E219">
        <v>610761600000</v>
      </c>
      <c r="F219">
        <v>1386842420000</v>
      </c>
      <c r="G219">
        <v>1</v>
      </c>
      <c r="H219" t="s">
        <v>6286</v>
      </c>
      <c r="I219" t="s">
        <v>6287</v>
      </c>
      <c r="J219" t="s">
        <v>20</v>
      </c>
      <c r="K219" t="s">
        <v>21</v>
      </c>
      <c r="L219">
        <v>0</v>
      </c>
      <c r="M219">
        <v>0</v>
      </c>
      <c r="N219" t="s">
        <v>22</v>
      </c>
      <c r="O219">
        <v>6</v>
      </c>
      <c r="P219" s="30">
        <f>SQRT((postes_1[[#This Row],[x]]-$Q$1)^2+(postes_1[[#This Row],[y]]-$R$1)^2)</f>
        <v>97796.315027652425</v>
      </c>
      <c r="Q219">
        <v>581096.07999999798</v>
      </c>
      <c r="R219">
        <v>6846743.29</v>
      </c>
    </row>
    <row r="220" spans="1:18" hidden="1">
      <c r="A220">
        <v>830</v>
      </c>
      <c r="B220">
        <v>30000089</v>
      </c>
      <c r="C220" s="2" t="s">
        <v>8373</v>
      </c>
      <c r="D220" t="s">
        <v>274</v>
      </c>
      <c r="E220">
        <v>1172836645000</v>
      </c>
      <c r="F220">
        <v>1447073473000</v>
      </c>
      <c r="G220">
        <v>1</v>
      </c>
      <c r="H220" t="s">
        <v>1777</v>
      </c>
      <c r="I220" t="s">
        <v>1778</v>
      </c>
      <c r="J220" t="s">
        <v>20</v>
      </c>
      <c r="K220" t="s">
        <v>21</v>
      </c>
      <c r="L220">
        <v>0</v>
      </c>
      <c r="M220">
        <v>0</v>
      </c>
      <c r="N220" t="s">
        <v>22</v>
      </c>
      <c r="O220">
        <v>3</v>
      </c>
      <c r="P220" s="30">
        <f>SQRT((postes_1[[#This Row],[x]]-$Q$1)^2+(postes_1[[#This Row],[y]]-$R$1)^2)</f>
        <v>97948.992231884797</v>
      </c>
      <c r="Q220">
        <v>687632</v>
      </c>
      <c r="R220">
        <v>6693130.5899999999</v>
      </c>
    </row>
    <row r="221" spans="1:18" hidden="1">
      <c r="A221">
        <v>1717</v>
      </c>
      <c r="B221">
        <v>60001183</v>
      </c>
      <c r="C221" s="2" t="s">
        <v>8374</v>
      </c>
      <c r="D221" t="s">
        <v>20</v>
      </c>
      <c r="E221">
        <v>610761600000</v>
      </c>
      <c r="F221" t="s">
        <v>20</v>
      </c>
      <c r="G221">
        <v>1</v>
      </c>
      <c r="H221" t="s">
        <v>3573</v>
      </c>
      <c r="I221" t="s">
        <v>3574</v>
      </c>
      <c r="J221" t="s">
        <v>20</v>
      </c>
      <c r="K221" t="s">
        <v>21</v>
      </c>
      <c r="L221">
        <v>0</v>
      </c>
      <c r="M221">
        <v>0</v>
      </c>
      <c r="N221" t="s">
        <v>22</v>
      </c>
      <c r="O221">
        <v>4</v>
      </c>
      <c r="P221" s="30">
        <f>SQRT((postes_1[[#This Row],[x]]-$Q$1)^2+(postes_1[[#This Row],[y]]-$R$1)^2)</f>
        <v>98007.509561246814</v>
      </c>
      <c r="Q221">
        <v>524714.75999999803</v>
      </c>
      <c r="R221">
        <v>6706010.9800000004</v>
      </c>
    </row>
    <row r="222" spans="1:18" hidden="1">
      <c r="A222">
        <v>1388</v>
      </c>
      <c r="B222">
        <v>70001515</v>
      </c>
      <c r="C222" s="2" t="s">
        <v>8373</v>
      </c>
      <c r="D222" t="s">
        <v>152</v>
      </c>
      <c r="E222">
        <v>956793600000</v>
      </c>
      <c r="F222">
        <v>1296575351000</v>
      </c>
      <c r="G222">
        <v>1</v>
      </c>
      <c r="H222" t="s">
        <v>2910</v>
      </c>
      <c r="I222" t="s">
        <v>2911</v>
      </c>
      <c r="J222" t="s">
        <v>26</v>
      </c>
      <c r="K222" t="s">
        <v>21</v>
      </c>
      <c r="L222">
        <v>0</v>
      </c>
      <c r="M222">
        <v>0</v>
      </c>
      <c r="N222" t="s">
        <v>22</v>
      </c>
      <c r="O222">
        <v>3</v>
      </c>
      <c r="P222" s="30">
        <f>SQRT((postes_1[[#This Row],[x]]-$Q$1)^2+(postes_1[[#This Row],[y]]-$R$1)^2)</f>
        <v>98149.270873472313</v>
      </c>
      <c r="Q222">
        <v>657594.43000000005</v>
      </c>
      <c r="R222">
        <v>6839558.2300000004</v>
      </c>
    </row>
    <row r="223" spans="1:18">
      <c r="A223">
        <v>237</v>
      </c>
      <c r="B223">
        <v>70059411</v>
      </c>
      <c r="C223" s="2" t="s">
        <v>8382</v>
      </c>
      <c r="D223" t="s">
        <v>264</v>
      </c>
      <c r="E223">
        <v>1457534347000</v>
      </c>
      <c r="F223">
        <v>1448961555000</v>
      </c>
      <c r="G223">
        <v>1</v>
      </c>
      <c r="H223" t="s">
        <v>540</v>
      </c>
      <c r="I223" t="s">
        <v>541</v>
      </c>
      <c r="J223" t="s">
        <v>20</v>
      </c>
      <c r="K223" t="s">
        <v>21</v>
      </c>
      <c r="L223">
        <v>0</v>
      </c>
      <c r="M223">
        <v>0</v>
      </c>
      <c r="N223" t="s">
        <v>267</v>
      </c>
      <c r="O223">
        <v>3</v>
      </c>
      <c r="P223" s="30">
        <f>SQRT((postes_1[[#This Row],[x]]-$Q$1)^2+(postes_1[[#This Row],[y]]-$R$1)^2)</f>
        <v>98210.029658910702</v>
      </c>
      <c r="Q223">
        <v>637132.21800000197</v>
      </c>
      <c r="R223">
        <v>6847983.7665999997</v>
      </c>
    </row>
    <row r="224" spans="1:18" hidden="1">
      <c r="A224">
        <v>47</v>
      </c>
      <c r="B224">
        <v>70001379</v>
      </c>
      <c r="C224" s="2" t="s">
        <v>8373</v>
      </c>
      <c r="D224" t="s">
        <v>23</v>
      </c>
      <c r="E224">
        <v>1233570053000</v>
      </c>
      <c r="F224">
        <v>1304329277000</v>
      </c>
      <c r="G224">
        <v>1</v>
      </c>
      <c r="H224" t="s">
        <v>123</v>
      </c>
      <c r="I224" t="s">
        <v>124</v>
      </c>
      <c r="J224" t="s">
        <v>26</v>
      </c>
      <c r="K224" t="s">
        <v>21</v>
      </c>
      <c r="L224">
        <v>0</v>
      </c>
      <c r="M224">
        <v>0</v>
      </c>
      <c r="N224" t="s">
        <v>22</v>
      </c>
      <c r="O224">
        <v>3</v>
      </c>
      <c r="P224" s="30">
        <f>SQRT((postes_1[[#This Row],[x]]-$Q$1)^2+(postes_1[[#This Row],[y]]-$R$1)^2)</f>
        <v>98312.238859354053</v>
      </c>
      <c r="Q224">
        <v>622135.25</v>
      </c>
      <c r="R224">
        <v>6851079.9800000004</v>
      </c>
    </row>
    <row r="225" spans="1:18" hidden="1">
      <c r="A225">
        <v>3246</v>
      </c>
      <c r="B225">
        <v>70001429</v>
      </c>
      <c r="C225" s="2" t="s">
        <v>8375</v>
      </c>
      <c r="D225" t="s">
        <v>20</v>
      </c>
      <c r="E225">
        <v>956793600000</v>
      </c>
      <c r="F225" t="s">
        <v>20</v>
      </c>
      <c r="G225">
        <v>1</v>
      </c>
      <c r="H225" t="s">
        <v>6658</v>
      </c>
      <c r="I225" t="s">
        <v>6659</v>
      </c>
      <c r="J225" t="s">
        <v>4486</v>
      </c>
      <c r="K225" t="s">
        <v>21</v>
      </c>
      <c r="L225">
        <v>0</v>
      </c>
      <c r="M225">
        <v>0</v>
      </c>
      <c r="N225" t="s">
        <v>22</v>
      </c>
      <c r="O225">
        <v>6</v>
      </c>
      <c r="P225" s="30">
        <f>SQRT((postes_1[[#This Row],[x]]-$Q$1)^2+(postes_1[[#This Row],[y]]-$R$1)^2)</f>
        <v>98334.156165976747</v>
      </c>
      <c r="Q225">
        <v>636993.67000000202</v>
      </c>
      <c r="R225">
        <v>6848151.6500000004</v>
      </c>
    </row>
    <row r="226" spans="1:18" hidden="1">
      <c r="A226">
        <v>2850</v>
      </c>
      <c r="B226">
        <v>70001456</v>
      </c>
      <c r="C226" s="2" t="s">
        <v>8373</v>
      </c>
      <c r="D226" t="s">
        <v>108</v>
      </c>
      <c r="E226">
        <v>956793600000</v>
      </c>
      <c r="F226">
        <v>1261049266000</v>
      </c>
      <c r="G226">
        <v>1</v>
      </c>
      <c r="H226" t="s">
        <v>5872</v>
      </c>
      <c r="I226" t="s">
        <v>5873</v>
      </c>
      <c r="J226" t="s">
        <v>5874</v>
      </c>
      <c r="K226" t="s">
        <v>21</v>
      </c>
      <c r="L226">
        <v>0</v>
      </c>
      <c r="M226">
        <v>0</v>
      </c>
      <c r="N226" t="s">
        <v>22</v>
      </c>
      <c r="O226">
        <v>3</v>
      </c>
      <c r="P226" s="30">
        <f>SQRT((postes_1[[#This Row],[x]]-$Q$1)^2+(postes_1[[#This Row],[y]]-$R$1)^2)</f>
        <v>98527.145246671658</v>
      </c>
      <c r="Q226">
        <v>643347.10000000102</v>
      </c>
      <c r="R226">
        <v>6846342.0999999996</v>
      </c>
    </row>
    <row r="227" spans="1:18" hidden="1">
      <c r="A227">
        <v>308</v>
      </c>
      <c r="B227">
        <v>70001506</v>
      </c>
      <c r="C227" s="2" t="s">
        <v>8375</v>
      </c>
      <c r="D227" t="s">
        <v>23</v>
      </c>
      <c r="E227">
        <v>774489600000</v>
      </c>
      <c r="F227">
        <v>1236617836000</v>
      </c>
      <c r="G227">
        <v>1</v>
      </c>
      <c r="H227" t="s">
        <v>691</v>
      </c>
      <c r="I227" t="s">
        <v>692</v>
      </c>
      <c r="J227" t="s">
        <v>20</v>
      </c>
      <c r="K227" t="s">
        <v>21</v>
      </c>
      <c r="L227">
        <v>0</v>
      </c>
      <c r="M227">
        <v>0</v>
      </c>
      <c r="N227" t="s">
        <v>22</v>
      </c>
      <c r="O227">
        <v>6</v>
      </c>
      <c r="P227" s="30">
        <f>SQRT((postes_1[[#This Row],[x]]-$Q$1)^2+(postes_1[[#This Row],[y]]-$R$1)^2)</f>
        <v>98652.22201597142</v>
      </c>
      <c r="Q227">
        <v>655644.28000000096</v>
      </c>
      <c r="R227">
        <v>6841163.4400000004</v>
      </c>
    </row>
    <row r="228" spans="1:18" hidden="1">
      <c r="A228">
        <v>3749</v>
      </c>
      <c r="B228">
        <v>30000047</v>
      </c>
      <c r="C228" s="2" t="s">
        <v>8373</v>
      </c>
      <c r="D228" t="s">
        <v>20</v>
      </c>
      <c r="E228">
        <v>610761600000</v>
      </c>
      <c r="F228" t="s">
        <v>20</v>
      </c>
      <c r="G228">
        <v>1</v>
      </c>
      <c r="H228" t="s">
        <v>7665</v>
      </c>
      <c r="I228" t="s">
        <v>7665</v>
      </c>
      <c r="J228" t="s">
        <v>20</v>
      </c>
      <c r="K228" t="s">
        <v>21</v>
      </c>
      <c r="L228">
        <v>0</v>
      </c>
      <c r="M228">
        <v>0</v>
      </c>
      <c r="N228" t="s">
        <v>22</v>
      </c>
      <c r="O228">
        <v>3</v>
      </c>
      <c r="P228" s="30">
        <f>SQRT((postes_1[[#This Row],[x]]-$Q$1)^2+(postes_1[[#This Row],[y]]-$R$1)^2)</f>
        <v>99115.634711177714</v>
      </c>
      <c r="Q228">
        <v>695039.36999999697</v>
      </c>
      <c r="R228">
        <v>6701772.79</v>
      </c>
    </row>
    <row r="229" spans="1:18" hidden="1">
      <c r="A229">
        <v>1178</v>
      </c>
      <c r="B229">
        <v>70001396</v>
      </c>
      <c r="C229" s="2" t="s">
        <v>8373</v>
      </c>
      <c r="D229" t="s">
        <v>83</v>
      </c>
      <c r="E229">
        <v>774489600000</v>
      </c>
      <c r="F229">
        <v>1361811601000</v>
      </c>
      <c r="G229">
        <v>1</v>
      </c>
      <c r="H229" t="s">
        <v>2470</v>
      </c>
      <c r="I229" t="s">
        <v>2471</v>
      </c>
      <c r="J229" t="s">
        <v>20</v>
      </c>
      <c r="K229" t="s">
        <v>21</v>
      </c>
      <c r="L229">
        <v>0</v>
      </c>
      <c r="M229">
        <v>0</v>
      </c>
      <c r="N229" t="s">
        <v>22</v>
      </c>
      <c r="O229">
        <v>3</v>
      </c>
      <c r="P229" s="30">
        <f>SQRT((postes_1[[#This Row],[x]]-$Q$1)^2+(postes_1[[#This Row],[y]]-$R$1)^2)</f>
        <v>99169.821484871689</v>
      </c>
      <c r="Q229">
        <v>631099.10999999905</v>
      </c>
      <c r="R229">
        <v>6850462.6799999997</v>
      </c>
    </row>
    <row r="230" spans="1:18" hidden="1">
      <c r="A230">
        <v>1340</v>
      </c>
      <c r="B230">
        <v>60002803</v>
      </c>
      <c r="C230" s="2" t="s">
        <v>8374</v>
      </c>
      <c r="D230" t="s">
        <v>77</v>
      </c>
      <c r="E230">
        <v>1173435169000</v>
      </c>
      <c r="F230">
        <v>1362758394000</v>
      </c>
      <c r="G230">
        <v>1</v>
      </c>
      <c r="H230" t="s">
        <v>2810</v>
      </c>
      <c r="I230" t="s">
        <v>2811</v>
      </c>
      <c r="J230" t="s">
        <v>20</v>
      </c>
      <c r="K230" t="s">
        <v>21</v>
      </c>
      <c r="L230">
        <v>0</v>
      </c>
      <c r="M230">
        <v>0</v>
      </c>
      <c r="N230" t="s">
        <v>22</v>
      </c>
      <c r="O230">
        <v>4</v>
      </c>
      <c r="P230" s="30">
        <f>SQRT((postes_1[[#This Row],[x]]-$Q$1)^2+(postes_1[[#This Row],[y]]-$R$1)^2)</f>
        <v>99186.772184771267</v>
      </c>
      <c r="Q230">
        <v>647499.40999999596</v>
      </c>
      <c r="R230">
        <v>6661447.21</v>
      </c>
    </row>
    <row r="231" spans="1:18" hidden="1">
      <c r="A231">
        <v>421</v>
      </c>
      <c r="B231">
        <v>70001632</v>
      </c>
      <c r="C231" s="2" t="s">
        <v>8375</v>
      </c>
      <c r="D231" t="s">
        <v>23</v>
      </c>
      <c r="E231">
        <v>774489600000</v>
      </c>
      <c r="F231">
        <v>1241011011000</v>
      </c>
      <c r="G231">
        <v>1</v>
      </c>
      <c r="H231" t="s">
        <v>934</v>
      </c>
      <c r="I231" t="s">
        <v>935</v>
      </c>
      <c r="J231" t="s">
        <v>20</v>
      </c>
      <c r="K231" t="s">
        <v>21</v>
      </c>
      <c r="L231">
        <v>0</v>
      </c>
      <c r="M231">
        <v>0</v>
      </c>
      <c r="N231" t="s">
        <v>22</v>
      </c>
      <c r="O231">
        <v>6</v>
      </c>
      <c r="P231" s="30">
        <f>SQRT((postes_1[[#This Row],[x]]-$Q$1)^2+(postes_1[[#This Row],[y]]-$R$1)^2)</f>
        <v>99204.176701830947</v>
      </c>
      <c r="Q231">
        <v>675143.34000000404</v>
      </c>
      <c r="R231">
        <v>6828686.9199999999</v>
      </c>
    </row>
    <row r="232" spans="1:18" hidden="1">
      <c r="A232">
        <v>1738</v>
      </c>
      <c r="B232">
        <v>70001591</v>
      </c>
      <c r="C232" s="2" t="s">
        <v>8373</v>
      </c>
      <c r="D232" t="s">
        <v>274</v>
      </c>
      <c r="E232">
        <v>956793600000</v>
      </c>
      <c r="F232">
        <v>1411470427000</v>
      </c>
      <c r="G232">
        <v>1</v>
      </c>
      <c r="H232" t="s">
        <v>3614</v>
      </c>
      <c r="I232" t="s">
        <v>3615</v>
      </c>
      <c r="J232" t="s">
        <v>26</v>
      </c>
      <c r="K232" t="s">
        <v>21</v>
      </c>
      <c r="L232">
        <v>0</v>
      </c>
      <c r="M232">
        <v>0</v>
      </c>
      <c r="N232" t="s">
        <v>22</v>
      </c>
      <c r="O232">
        <v>3</v>
      </c>
      <c r="P232" s="30">
        <f>SQRT((postes_1[[#This Row],[x]]-$Q$1)^2+(postes_1[[#This Row],[y]]-$R$1)^2)</f>
        <v>99299.355070137171</v>
      </c>
      <c r="Q232">
        <v>669161.89000000095</v>
      </c>
      <c r="R232">
        <v>6833559.4199999999</v>
      </c>
    </row>
    <row r="233" spans="1:18" hidden="1">
      <c r="A233">
        <v>1269</v>
      </c>
      <c r="B233">
        <v>60000647</v>
      </c>
      <c r="C233" s="2" t="s">
        <v>8374</v>
      </c>
      <c r="D233" t="s">
        <v>152</v>
      </c>
      <c r="E233">
        <v>610761600000</v>
      </c>
      <c r="F233">
        <v>1270031022000</v>
      </c>
      <c r="G233">
        <v>1</v>
      </c>
      <c r="H233" t="s">
        <v>2662</v>
      </c>
      <c r="I233" t="s">
        <v>2663</v>
      </c>
      <c r="J233" t="s">
        <v>20</v>
      </c>
      <c r="K233" t="s">
        <v>21</v>
      </c>
      <c r="L233">
        <v>0</v>
      </c>
      <c r="M233">
        <v>0</v>
      </c>
      <c r="N233" t="s">
        <v>22</v>
      </c>
      <c r="O233">
        <v>4</v>
      </c>
      <c r="P233" s="30">
        <f>SQRT((postes_1[[#This Row],[x]]-$Q$1)^2+(postes_1[[#This Row],[y]]-$R$1)^2)</f>
        <v>99420.069171331968</v>
      </c>
      <c r="Q233">
        <v>513482.96999999898</v>
      </c>
      <c r="R233">
        <v>6775325.6500000004</v>
      </c>
    </row>
    <row r="234" spans="1:18" hidden="1">
      <c r="A234">
        <v>686</v>
      </c>
      <c r="B234">
        <v>60001216</v>
      </c>
      <c r="C234" s="2" t="s">
        <v>8374</v>
      </c>
      <c r="D234" t="s">
        <v>274</v>
      </c>
      <c r="E234">
        <v>787276800000</v>
      </c>
      <c r="F234">
        <v>1423142408000</v>
      </c>
      <c r="G234">
        <v>1</v>
      </c>
      <c r="H234" t="s">
        <v>1473</v>
      </c>
      <c r="I234" t="s">
        <v>1474</v>
      </c>
      <c r="J234" t="s">
        <v>20</v>
      </c>
      <c r="K234" t="s">
        <v>21</v>
      </c>
      <c r="L234">
        <v>0</v>
      </c>
      <c r="M234">
        <v>0</v>
      </c>
      <c r="N234" t="s">
        <v>22</v>
      </c>
      <c r="O234">
        <v>4</v>
      </c>
      <c r="P234" s="30">
        <f>SQRT((postes_1[[#This Row],[x]]-$Q$1)^2+(postes_1[[#This Row],[y]]-$R$1)^2)</f>
        <v>99490.137105002141</v>
      </c>
      <c r="Q234">
        <v>524887.50999999803</v>
      </c>
      <c r="R234">
        <v>6702727.29</v>
      </c>
    </row>
    <row r="235" spans="1:18" hidden="1">
      <c r="A235">
        <v>3654</v>
      </c>
      <c r="B235">
        <v>60001490</v>
      </c>
      <c r="C235" s="2" t="s">
        <v>8374</v>
      </c>
      <c r="D235" t="s">
        <v>77</v>
      </c>
      <c r="E235">
        <v>1173970530000</v>
      </c>
      <c r="F235">
        <v>1363003696000</v>
      </c>
      <c r="G235">
        <v>1</v>
      </c>
      <c r="H235" t="s">
        <v>7482</v>
      </c>
      <c r="I235" t="s">
        <v>7483</v>
      </c>
      <c r="J235" t="s">
        <v>20</v>
      </c>
      <c r="K235" t="s">
        <v>21</v>
      </c>
      <c r="L235">
        <v>0</v>
      </c>
      <c r="M235">
        <v>0</v>
      </c>
      <c r="N235" t="s">
        <v>22</v>
      </c>
      <c r="O235">
        <v>4</v>
      </c>
      <c r="P235" s="30">
        <f>SQRT((postes_1[[#This Row],[x]]-$Q$1)^2+(postes_1[[#This Row],[y]]-$R$1)^2)</f>
        <v>99646.203861641756</v>
      </c>
      <c r="Q235">
        <v>661910.47999999695</v>
      </c>
      <c r="R235">
        <v>6668120.8600000003</v>
      </c>
    </row>
    <row r="236" spans="1:18" hidden="1">
      <c r="A236">
        <v>2089</v>
      </c>
      <c r="B236">
        <v>60001286</v>
      </c>
      <c r="C236" s="2" t="s">
        <v>8374</v>
      </c>
      <c r="D236" t="s">
        <v>77</v>
      </c>
      <c r="E236">
        <v>1060041600000</v>
      </c>
      <c r="F236">
        <v>1326108813000</v>
      </c>
      <c r="G236">
        <v>1</v>
      </c>
      <c r="H236" t="s">
        <v>4332</v>
      </c>
      <c r="I236" t="s">
        <v>4333</v>
      </c>
      <c r="J236" t="s">
        <v>20</v>
      </c>
      <c r="K236" t="s">
        <v>21</v>
      </c>
      <c r="L236">
        <v>0</v>
      </c>
      <c r="M236">
        <v>0</v>
      </c>
      <c r="N236" t="s">
        <v>22</v>
      </c>
      <c r="O236">
        <v>4</v>
      </c>
      <c r="P236" s="30">
        <f>SQRT((postes_1[[#This Row],[x]]-$Q$1)^2+(postes_1[[#This Row],[y]]-$R$1)^2)</f>
        <v>99795.880733551647</v>
      </c>
      <c r="Q236">
        <v>528636.89000000095</v>
      </c>
      <c r="R236">
        <v>6696342.5099999998</v>
      </c>
    </row>
    <row r="237" spans="1:18" hidden="1">
      <c r="A237">
        <v>420</v>
      </c>
      <c r="B237">
        <v>70001566</v>
      </c>
      <c r="C237" s="2" t="s">
        <v>8375</v>
      </c>
      <c r="D237" t="s">
        <v>152</v>
      </c>
      <c r="E237">
        <v>956793600000</v>
      </c>
      <c r="F237">
        <v>1291893880000</v>
      </c>
      <c r="G237">
        <v>1</v>
      </c>
      <c r="H237" t="s">
        <v>931</v>
      </c>
      <c r="I237" t="s">
        <v>932</v>
      </c>
      <c r="J237" t="s">
        <v>933</v>
      </c>
      <c r="K237" t="s">
        <v>21</v>
      </c>
      <c r="L237">
        <v>0</v>
      </c>
      <c r="M237">
        <v>0</v>
      </c>
      <c r="N237" t="s">
        <v>22</v>
      </c>
      <c r="O237">
        <v>6</v>
      </c>
      <c r="P237" s="30">
        <f>SQRT((postes_1[[#This Row],[x]]-$Q$1)^2+(postes_1[[#This Row],[y]]-$R$1)^2)</f>
        <v>100147.54762046893</v>
      </c>
      <c r="Q237">
        <v>668609.78999999899</v>
      </c>
      <c r="R237">
        <v>6835005.0599999996</v>
      </c>
    </row>
    <row r="238" spans="1:18" hidden="1">
      <c r="A238">
        <v>2668</v>
      </c>
      <c r="B238">
        <v>70001372</v>
      </c>
      <c r="C238" s="2" t="s">
        <v>8373</v>
      </c>
      <c r="D238" t="s">
        <v>20</v>
      </c>
      <c r="E238">
        <v>813542400000</v>
      </c>
      <c r="F238" t="s">
        <v>20</v>
      </c>
      <c r="G238">
        <v>1</v>
      </c>
      <c r="H238" t="s">
        <v>5503</v>
      </c>
      <c r="I238" t="s">
        <v>5504</v>
      </c>
      <c r="J238" t="s">
        <v>5505</v>
      </c>
      <c r="K238" t="s">
        <v>21</v>
      </c>
      <c r="L238">
        <v>0</v>
      </c>
      <c r="M238">
        <v>0</v>
      </c>
      <c r="N238" t="s">
        <v>22</v>
      </c>
      <c r="O238">
        <v>3</v>
      </c>
      <c r="P238" s="30">
        <f>SQRT((postes_1[[#This Row],[x]]-$Q$1)^2+(postes_1[[#This Row],[y]]-$R$1)^2)</f>
        <v>100149.29200773666</v>
      </c>
      <c r="Q238">
        <v>632509.18999999797</v>
      </c>
      <c r="R238">
        <v>6851156.3799999999</v>
      </c>
    </row>
    <row r="239" spans="1:18" hidden="1">
      <c r="A239">
        <v>3573</v>
      </c>
      <c r="B239">
        <v>70001578</v>
      </c>
      <c r="C239" s="2" t="s">
        <v>8375</v>
      </c>
      <c r="D239" t="s">
        <v>43</v>
      </c>
      <c r="E239">
        <v>950140800000</v>
      </c>
      <c r="F239">
        <v>1092735757000</v>
      </c>
      <c r="G239">
        <v>1</v>
      </c>
      <c r="H239" t="s">
        <v>7314</v>
      </c>
      <c r="I239" t="s">
        <v>7315</v>
      </c>
      <c r="J239" t="s">
        <v>20</v>
      </c>
      <c r="K239" t="s">
        <v>21</v>
      </c>
      <c r="L239">
        <v>0</v>
      </c>
      <c r="M239">
        <v>0</v>
      </c>
      <c r="N239" t="s">
        <v>22</v>
      </c>
      <c r="O239">
        <v>6</v>
      </c>
      <c r="P239" s="30">
        <f>SQRT((postes_1[[#This Row],[x]]-$Q$1)^2+(postes_1[[#This Row],[y]]-$R$1)^2)</f>
        <v>100253.83592943785</v>
      </c>
      <c r="Q239">
        <v>669635.68000000005</v>
      </c>
      <c r="R239">
        <v>6834395.4699999997</v>
      </c>
    </row>
    <row r="240" spans="1:18" hidden="1">
      <c r="A240">
        <v>2566</v>
      </c>
      <c r="B240">
        <v>60000838</v>
      </c>
      <c r="C240" s="2" t="s">
        <v>8374</v>
      </c>
      <c r="D240" t="s">
        <v>20</v>
      </c>
      <c r="E240" s="1">
        <v>952992000000</v>
      </c>
      <c r="F240" t="s">
        <v>20</v>
      </c>
      <c r="G240">
        <v>1</v>
      </c>
      <c r="H240" t="s">
        <v>5292</v>
      </c>
      <c r="I240" t="s">
        <v>5293</v>
      </c>
      <c r="J240" t="s">
        <v>20</v>
      </c>
      <c r="K240" t="s">
        <v>21</v>
      </c>
      <c r="L240">
        <v>0</v>
      </c>
      <c r="M240">
        <v>0</v>
      </c>
      <c r="N240" t="s">
        <v>22</v>
      </c>
      <c r="O240">
        <v>4</v>
      </c>
      <c r="P240" s="30">
        <f>SQRT((postes_1[[#This Row],[x]]-$Q$1)^2+(postes_1[[#This Row],[y]]-$R$1)^2)</f>
        <v>100276.41658576159</v>
      </c>
      <c r="Q240">
        <v>510237.56000000198</v>
      </c>
      <c r="R240">
        <v>6756455.6799999997</v>
      </c>
    </row>
    <row r="241" spans="1:18" hidden="1">
      <c r="A241">
        <v>3342</v>
      </c>
      <c r="B241">
        <v>60001520</v>
      </c>
      <c r="C241" s="2" t="s">
        <v>8374</v>
      </c>
      <c r="D241" t="s">
        <v>43</v>
      </c>
      <c r="E241">
        <v>610761600000</v>
      </c>
      <c r="F241">
        <v>1159358101000</v>
      </c>
      <c r="G241">
        <v>1</v>
      </c>
      <c r="H241" t="s">
        <v>6845</v>
      </c>
      <c r="I241" t="s">
        <v>6846</v>
      </c>
      <c r="J241" t="s">
        <v>20</v>
      </c>
      <c r="K241" t="s">
        <v>21</v>
      </c>
      <c r="L241">
        <v>0</v>
      </c>
      <c r="M241">
        <v>0</v>
      </c>
      <c r="N241" t="s">
        <v>22</v>
      </c>
      <c r="O241">
        <v>4</v>
      </c>
      <c r="P241" s="30">
        <f>SQRT((postes_1[[#This Row],[x]]-$Q$1)^2+(postes_1[[#This Row],[y]]-$R$1)^2)</f>
        <v>100350.68082972932</v>
      </c>
      <c r="Q241">
        <v>653930.28000000096</v>
      </c>
      <c r="R241">
        <v>6663011.25</v>
      </c>
    </row>
    <row r="242" spans="1:18" hidden="1">
      <c r="A242">
        <v>2375</v>
      </c>
      <c r="B242">
        <v>70001410</v>
      </c>
      <c r="C242" s="2" t="s">
        <v>8375</v>
      </c>
      <c r="D242" t="s">
        <v>23</v>
      </c>
      <c r="E242">
        <v>956793600000</v>
      </c>
      <c r="F242">
        <v>1236252779000</v>
      </c>
      <c r="G242">
        <v>1</v>
      </c>
      <c r="H242" t="s">
        <v>4904</v>
      </c>
      <c r="I242" t="s">
        <v>4905</v>
      </c>
      <c r="J242" t="s">
        <v>4906</v>
      </c>
      <c r="K242" t="s">
        <v>21</v>
      </c>
      <c r="L242">
        <v>0</v>
      </c>
      <c r="M242">
        <v>0</v>
      </c>
      <c r="N242" t="s">
        <v>22</v>
      </c>
      <c r="O242">
        <v>6</v>
      </c>
      <c r="P242" s="30">
        <f>SQRT((postes_1[[#This Row],[x]]-$Q$1)^2+(postes_1[[#This Row],[y]]-$R$1)^2)</f>
        <v>100413.14549432845</v>
      </c>
      <c r="Q242">
        <v>639494.24000000197</v>
      </c>
      <c r="R242">
        <v>6849589.0999999996</v>
      </c>
    </row>
    <row r="243" spans="1:18" hidden="1">
      <c r="A243">
        <v>3816</v>
      </c>
      <c r="B243">
        <v>70001321</v>
      </c>
      <c r="C243" s="2" t="s">
        <v>8375</v>
      </c>
      <c r="D243" t="s">
        <v>17</v>
      </c>
      <c r="E243">
        <v>774489600000</v>
      </c>
      <c r="F243">
        <v>1297936839000</v>
      </c>
      <c r="G243">
        <v>1</v>
      </c>
      <c r="H243" t="s">
        <v>7794</v>
      </c>
      <c r="I243" t="s">
        <v>7795</v>
      </c>
      <c r="J243" t="s">
        <v>20</v>
      </c>
      <c r="K243" t="s">
        <v>21</v>
      </c>
      <c r="L243">
        <v>0</v>
      </c>
      <c r="M243">
        <v>0</v>
      </c>
      <c r="N243" t="s">
        <v>22</v>
      </c>
      <c r="O243">
        <v>6</v>
      </c>
      <c r="P243" s="30">
        <f>SQRT((postes_1[[#This Row],[x]]-$Q$1)^2+(postes_1[[#This Row],[y]]-$R$1)^2)</f>
        <v>100520.21032250035</v>
      </c>
      <c r="Q243">
        <v>622961.82999999798</v>
      </c>
      <c r="R243">
        <v>6853203.2599999998</v>
      </c>
    </row>
    <row r="244" spans="1:18" hidden="1">
      <c r="A244">
        <v>3818</v>
      </c>
      <c r="B244">
        <v>70001276</v>
      </c>
      <c r="C244" s="2" t="s">
        <v>8373</v>
      </c>
      <c r="D244" t="s">
        <v>23</v>
      </c>
      <c r="E244">
        <v>774489600000</v>
      </c>
      <c r="F244">
        <v>1215616377000</v>
      </c>
      <c r="G244">
        <v>1</v>
      </c>
      <c r="H244" t="s">
        <v>7797</v>
      </c>
      <c r="I244" t="s">
        <v>7798</v>
      </c>
      <c r="J244" t="s">
        <v>20</v>
      </c>
      <c r="K244" t="s">
        <v>21</v>
      </c>
      <c r="L244">
        <v>0</v>
      </c>
      <c r="M244">
        <v>0</v>
      </c>
      <c r="N244" t="s">
        <v>22</v>
      </c>
      <c r="O244">
        <v>3</v>
      </c>
      <c r="P244" s="30">
        <f>SQRT((postes_1[[#This Row],[x]]-$Q$1)^2+(postes_1[[#This Row],[y]]-$R$1)^2)</f>
        <v>100814.75030490836</v>
      </c>
      <c r="Q244">
        <v>612573.42000000202</v>
      </c>
      <c r="R244">
        <v>6854255.1399999997</v>
      </c>
    </row>
    <row r="245" spans="1:18" hidden="1">
      <c r="A245">
        <v>64</v>
      </c>
      <c r="B245">
        <v>70001443</v>
      </c>
      <c r="C245" s="2" t="s">
        <v>8375</v>
      </c>
      <c r="D245" t="s">
        <v>20</v>
      </c>
      <c r="E245">
        <v>774489600000</v>
      </c>
      <c r="F245" t="s">
        <v>20</v>
      </c>
      <c r="G245">
        <v>1</v>
      </c>
      <c r="H245" t="s">
        <v>158</v>
      </c>
      <c r="I245" t="s">
        <v>158</v>
      </c>
      <c r="J245" t="s">
        <v>20</v>
      </c>
      <c r="K245" t="s">
        <v>21</v>
      </c>
      <c r="L245">
        <v>0</v>
      </c>
      <c r="M245">
        <v>0</v>
      </c>
      <c r="N245" t="s">
        <v>22</v>
      </c>
      <c r="O245">
        <v>6</v>
      </c>
      <c r="P245" s="30">
        <f>SQRT((postes_1[[#This Row],[x]]-$Q$1)^2+(postes_1[[#This Row],[y]]-$R$1)^2)</f>
        <v>100847.24716672226</v>
      </c>
      <c r="Q245">
        <v>647016.46000000101</v>
      </c>
      <c r="R245">
        <v>6847454.2199999997</v>
      </c>
    </row>
    <row r="246" spans="1:18" hidden="1">
      <c r="A246">
        <v>4042</v>
      </c>
      <c r="B246">
        <v>60000039</v>
      </c>
      <c r="C246" s="2" t="s">
        <v>8374</v>
      </c>
      <c r="D246" t="s">
        <v>482</v>
      </c>
      <c r="E246" s="1">
        <v>956880000000</v>
      </c>
      <c r="F246">
        <v>1386780140000</v>
      </c>
      <c r="G246">
        <v>1</v>
      </c>
      <c r="H246" t="s">
        <v>8220</v>
      </c>
      <c r="I246" t="s">
        <v>8221</v>
      </c>
      <c r="J246" t="s">
        <v>26</v>
      </c>
      <c r="K246" t="s">
        <v>21</v>
      </c>
      <c r="L246">
        <v>0</v>
      </c>
      <c r="M246">
        <v>0</v>
      </c>
      <c r="N246" t="s">
        <v>22</v>
      </c>
      <c r="O246">
        <v>4</v>
      </c>
      <c r="P246" s="30">
        <f>SQRT((postes_1[[#This Row],[x]]-$Q$1)^2+(postes_1[[#This Row],[y]]-$R$1)^2)</f>
        <v>101116.55870523355</v>
      </c>
      <c r="Q246">
        <v>581775.42000000202</v>
      </c>
      <c r="R246">
        <v>6850422.2400000002</v>
      </c>
    </row>
    <row r="247" spans="1:18" hidden="1">
      <c r="A247">
        <v>2567</v>
      </c>
      <c r="B247">
        <v>60000649</v>
      </c>
      <c r="C247" s="2" t="s">
        <v>8375</v>
      </c>
      <c r="D247" t="s">
        <v>152</v>
      </c>
      <c r="E247">
        <v>787276800000</v>
      </c>
      <c r="F247">
        <v>1270044677000</v>
      </c>
      <c r="G247">
        <v>1</v>
      </c>
      <c r="H247" t="s">
        <v>5294</v>
      </c>
      <c r="I247" t="s">
        <v>5295</v>
      </c>
      <c r="J247" t="s">
        <v>20</v>
      </c>
      <c r="K247" t="s">
        <v>21</v>
      </c>
      <c r="L247">
        <v>0</v>
      </c>
      <c r="M247">
        <v>0</v>
      </c>
      <c r="N247" t="s">
        <v>22</v>
      </c>
      <c r="O247">
        <v>6</v>
      </c>
      <c r="P247" s="30">
        <f>SQRT((postes_1[[#This Row],[x]]-$Q$1)^2+(postes_1[[#This Row],[y]]-$R$1)^2)</f>
        <v>101166.20412918602</v>
      </c>
      <c r="Q247">
        <v>511700.28999999899</v>
      </c>
      <c r="R247">
        <v>6775354.9400000004</v>
      </c>
    </row>
    <row r="248" spans="1:18" hidden="1">
      <c r="A248">
        <v>1974</v>
      </c>
      <c r="B248">
        <v>60001236</v>
      </c>
      <c r="C248" s="2" t="s">
        <v>8374</v>
      </c>
      <c r="D248" t="s">
        <v>77</v>
      </c>
      <c r="E248">
        <v>610761600000</v>
      </c>
      <c r="F248">
        <v>1326102334000</v>
      </c>
      <c r="G248">
        <v>1</v>
      </c>
      <c r="H248" t="s">
        <v>4093</v>
      </c>
      <c r="I248" t="s">
        <v>4093</v>
      </c>
      <c r="J248" t="s">
        <v>20</v>
      </c>
      <c r="K248" t="s">
        <v>21</v>
      </c>
      <c r="L248">
        <v>0</v>
      </c>
      <c r="M248">
        <v>0</v>
      </c>
      <c r="N248" t="s">
        <v>22</v>
      </c>
      <c r="O248">
        <v>4</v>
      </c>
      <c r="P248" s="30">
        <f>SQRT((postes_1[[#This Row],[x]]-$Q$1)^2+(postes_1[[#This Row],[y]]-$R$1)^2)</f>
        <v>101177.63968933634</v>
      </c>
      <c r="Q248">
        <v>524542.25999999803</v>
      </c>
      <c r="R248">
        <v>6700044.5599999996</v>
      </c>
    </row>
    <row r="249" spans="1:18" hidden="1">
      <c r="A249">
        <v>2078</v>
      </c>
      <c r="B249">
        <v>70001528</v>
      </c>
      <c r="C249" s="2" t="s">
        <v>8373</v>
      </c>
      <c r="D249" t="s">
        <v>274</v>
      </c>
      <c r="E249">
        <v>1056499200000</v>
      </c>
      <c r="F249">
        <v>1411551899000</v>
      </c>
      <c r="G249">
        <v>1</v>
      </c>
      <c r="H249" t="s">
        <v>4308</v>
      </c>
      <c r="I249" t="s">
        <v>4309</v>
      </c>
      <c r="J249" t="s">
        <v>20</v>
      </c>
      <c r="K249" t="s">
        <v>21</v>
      </c>
      <c r="L249">
        <v>0</v>
      </c>
      <c r="M249">
        <v>0</v>
      </c>
      <c r="N249" t="s">
        <v>22</v>
      </c>
      <c r="O249">
        <v>3</v>
      </c>
      <c r="P249" s="30">
        <f>SQRT((postes_1[[#This Row],[x]]-$Q$1)^2+(postes_1[[#This Row],[y]]-$R$1)^2)</f>
        <v>101342.62179850573</v>
      </c>
      <c r="Q249">
        <v>667704.20000000298</v>
      </c>
      <c r="R249">
        <v>6837095.4299999997</v>
      </c>
    </row>
    <row r="250" spans="1:18" hidden="1">
      <c r="A250">
        <v>4091</v>
      </c>
      <c r="B250">
        <v>60001109</v>
      </c>
      <c r="C250" s="2" t="s">
        <v>8374</v>
      </c>
      <c r="D250" t="s">
        <v>30</v>
      </c>
      <c r="E250">
        <v>787276800000</v>
      </c>
      <c r="F250">
        <v>1332431756000</v>
      </c>
      <c r="G250">
        <v>1</v>
      </c>
      <c r="H250" t="s">
        <v>8286</v>
      </c>
      <c r="I250" t="s">
        <v>8287</v>
      </c>
      <c r="J250" t="s">
        <v>20</v>
      </c>
      <c r="K250" t="s">
        <v>21</v>
      </c>
      <c r="L250">
        <v>0</v>
      </c>
      <c r="M250">
        <v>0</v>
      </c>
      <c r="N250" t="s">
        <v>22</v>
      </c>
      <c r="O250">
        <v>4</v>
      </c>
      <c r="P250" s="30">
        <f>SQRT((postes_1[[#This Row],[x]]-$Q$1)^2+(postes_1[[#This Row],[y]]-$R$1)^2)</f>
        <v>101431.72620652572</v>
      </c>
      <c r="Q250">
        <v>516057.03000000102</v>
      </c>
      <c r="R250">
        <v>6716385.1299999999</v>
      </c>
    </row>
    <row r="251" spans="1:18" hidden="1">
      <c r="A251">
        <v>3782</v>
      </c>
      <c r="B251">
        <v>60001561</v>
      </c>
      <c r="C251" s="2" t="s">
        <v>8374</v>
      </c>
      <c r="D251" t="s">
        <v>38</v>
      </c>
      <c r="E251">
        <v>787190400000</v>
      </c>
      <c r="F251">
        <v>1240396126000</v>
      </c>
      <c r="G251">
        <v>1</v>
      </c>
      <c r="H251" t="s">
        <v>7731</v>
      </c>
      <c r="I251" t="s">
        <v>7732</v>
      </c>
      <c r="J251" t="s">
        <v>20</v>
      </c>
      <c r="K251" t="s">
        <v>21</v>
      </c>
      <c r="L251">
        <v>0</v>
      </c>
      <c r="M251">
        <v>0</v>
      </c>
      <c r="N251" t="s">
        <v>22</v>
      </c>
      <c r="O251">
        <v>4</v>
      </c>
      <c r="P251" s="30">
        <f>SQRT((postes_1[[#This Row],[x]]-$Q$1)^2+(postes_1[[#This Row],[y]]-$R$1)^2)</f>
        <v>101432.53654566663</v>
      </c>
      <c r="Q251">
        <v>593508.40999999596</v>
      </c>
      <c r="R251">
        <v>6653457.9100000001</v>
      </c>
    </row>
    <row r="252" spans="1:18" hidden="1">
      <c r="A252">
        <v>4044</v>
      </c>
      <c r="B252">
        <v>60000038</v>
      </c>
      <c r="C252" s="2" t="s">
        <v>8374</v>
      </c>
      <c r="D252" t="s">
        <v>482</v>
      </c>
      <c r="E252" s="1">
        <v>956880000000</v>
      </c>
      <c r="F252">
        <v>1386840952000</v>
      </c>
      <c r="G252">
        <v>1</v>
      </c>
      <c r="H252" t="s">
        <v>8224</v>
      </c>
      <c r="I252" t="s">
        <v>3420</v>
      </c>
      <c r="J252" t="s">
        <v>8225</v>
      </c>
      <c r="K252" t="s">
        <v>21</v>
      </c>
      <c r="L252">
        <v>0</v>
      </c>
      <c r="M252">
        <v>0</v>
      </c>
      <c r="N252" t="s">
        <v>22</v>
      </c>
      <c r="O252">
        <v>4</v>
      </c>
      <c r="P252" s="30">
        <f>SQRT((postes_1[[#This Row],[x]]-$Q$1)^2+(postes_1[[#This Row],[y]]-$R$1)^2)</f>
        <v>101445.48957114741</v>
      </c>
      <c r="Q252">
        <v>580841.68999999797</v>
      </c>
      <c r="R252">
        <v>6850484.9900000002</v>
      </c>
    </row>
    <row r="253" spans="1:18" hidden="1">
      <c r="A253">
        <v>2630</v>
      </c>
      <c r="B253">
        <v>60000034</v>
      </c>
      <c r="C253" s="2" t="s">
        <v>8374</v>
      </c>
      <c r="D253" t="s">
        <v>482</v>
      </c>
      <c r="E253">
        <v>1068681600000</v>
      </c>
      <c r="F253">
        <v>1386778101000</v>
      </c>
      <c r="G253">
        <v>1</v>
      </c>
      <c r="H253" t="s">
        <v>5430</v>
      </c>
      <c r="I253" t="s">
        <v>5430</v>
      </c>
      <c r="J253" t="s">
        <v>20</v>
      </c>
      <c r="K253" t="s">
        <v>21</v>
      </c>
      <c r="L253">
        <v>0</v>
      </c>
      <c r="M253">
        <v>0</v>
      </c>
      <c r="N253" t="s">
        <v>22</v>
      </c>
      <c r="O253">
        <v>4</v>
      </c>
      <c r="P253" s="30">
        <f>SQRT((postes_1[[#This Row],[x]]-$Q$1)^2+(postes_1[[#This Row],[y]]-$R$1)^2)</f>
        <v>101671.64196703833</v>
      </c>
      <c r="Q253">
        <v>581198.18000000005</v>
      </c>
      <c r="R253">
        <v>6850829.3099999996</v>
      </c>
    </row>
    <row r="254" spans="1:18" hidden="1">
      <c r="A254">
        <v>1431</v>
      </c>
      <c r="B254">
        <v>70001687</v>
      </c>
      <c r="C254" s="2" t="s">
        <v>8373</v>
      </c>
      <c r="D254" t="s">
        <v>264</v>
      </c>
      <c r="E254">
        <v>774489600000</v>
      </c>
      <c r="F254">
        <v>1459334942000</v>
      </c>
      <c r="G254">
        <v>1</v>
      </c>
      <c r="H254" t="s">
        <v>2994</v>
      </c>
      <c r="I254" t="s">
        <v>2995</v>
      </c>
      <c r="J254" t="s">
        <v>20</v>
      </c>
      <c r="K254" t="s">
        <v>21</v>
      </c>
      <c r="L254">
        <v>0</v>
      </c>
      <c r="M254">
        <v>0</v>
      </c>
      <c r="N254" t="s">
        <v>22</v>
      </c>
      <c r="O254">
        <v>3</v>
      </c>
      <c r="P254" s="30">
        <f>SQRT((postes_1[[#This Row],[x]]-$Q$1)^2+(postes_1[[#This Row],[y]]-$R$1)^2)</f>
        <v>101792.13477898839</v>
      </c>
      <c r="Q254">
        <v>695170.36999999697</v>
      </c>
      <c r="R254">
        <v>6809919.1100000003</v>
      </c>
    </row>
    <row r="255" spans="1:18" hidden="1">
      <c r="A255">
        <v>2247</v>
      </c>
      <c r="B255">
        <v>60001470</v>
      </c>
      <c r="C255" s="2" t="s">
        <v>8374</v>
      </c>
      <c r="D255" t="s">
        <v>20</v>
      </c>
      <c r="E255">
        <v>924134400000</v>
      </c>
      <c r="F255" t="s">
        <v>20</v>
      </c>
      <c r="G255">
        <v>1</v>
      </c>
      <c r="H255" t="s">
        <v>4650</v>
      </c>
      <c r="I255" t="s">
        <v>4651</v>
      </c>
      <c r="J255" t="s">
        <v>20</v>
      </c>
      <c r="K255" t="s">
        <v>21</v>
      </c>
      <c r="L255">
        <v>0</v>
      </c>
      <c r="M255">
        <v>0</v>
      </c>
      <c r="N255" t="s">
        <v>22</v>
      </c>
      <c r="O255">
        <v>4</v>
      </c>
      <c r="P255" s="30">
        <f>SQRT((postes_1[[#This Row],[x]]-$Q$1)^2+(postes_1[[#This Row],[y]]-$R$1)^2)</f>
        <v>101902.07957925835</v>
      </c>
      <c r="Q255">
        <v>547639.81000000203</v>
      </c>
      <c r="R255">
        <v>6673234.6100000003</v>
      </c>
    </row>
    <row r="256" spans="1:18" hidden="1">
      <c r="A256">
        <v>3676</v>
      </c>
      <c r="B256">
        <v>70001702</v>
      </c>
      <c r="C256" s="2" t="s">
        <v>8373</v>
      </c>
      <c r="D256" t="s">
        <v>274</v>
      </c>
      <c r="E256">
        <v>956793600000</v>
      </c>
      <c r="F256">
        <v>1411564238000</v>
      </c>
      <c r="G256">
        <v>1</v>
      </c>
      <c r="H256" t="s">
        <v>7529</v>
      </c>
      <c r="I256" t="s">
        <v>3602</v>
      </c>
      <c r="J256" t="s">
        <v>26</v>
      </c>
      <c r="K256" t="s">
        <v>21</v>
      </c>
      <c r="L256">
        <v>0</v>
      </c>
      <c r="M256">
        <v>0</v>
      </c>
      <c r="N256" t="s">
        <v>22</v>
      </c>
      <c r="O256">
        <v>3</v>
      </c>
      <c r="P256" s="30">
        <f>SQRT((postes_1[[#This Row],[x]]-$Q$1)^2+(postes_1[[#This Row],[y]]-$R$1)^2)</f>
        <v>102336.57789300485</v>
      </c>
      <c r="Q256">
        <v>697105.11999999697</v>
      </c>
      <c r="R256">
        <v>6807932.5999999996</v>
      </c>
    </row>
    <row r="257" spans="1:18" hidden="1">
      <c r="A257">
        <v>3332</v>
      </c>
      <c r="B257">
        <v>70001587</v>
      </c>
      <c r="C257" s="2" t="s">
        <v>8373</v>
      </c>
      <c r="D257" t="s">
        <v>274</v>
      </c>
      <c r="E257" s="1">
        <v>956880000000</v>
      </c>
      <c r="F257">
        <v>1411648714000</v>
      </c>
      <c r="G257">
        <v>1</v>
      </c>
      <c r="H257" t="s">
        <v>6823</v>
      </c>
      <c r="I257" t="s">
        <v>6824</v>
      </c>
      <c r="J257" t="s">
        <v>6825</v>
      </c>
      <c r="K257" t="s">
        <v>21</v>
      </c>
      <c r="L257">
        <v>0</v>
      </c>
      <c r="M257">
        <v>0</v>
      </c>
      <c r="N257" t="s">
        <v>22</v>
      </c>
      <c r="O257">
        <v>3</v>
      </c>
      <c r="P257" s="30">
        <f>SQRT((postes_1[[#This Row],[x]]-$Q$1)^2+(postes_1[[#This Row],[y]]-$R$1)^2)</f>
        <v>102568.7179469785</v>
      </c>
      <c r="Q257">
        <v>674422.84000000404</v>
      </c>
      <c r="R257">
        <v>6833651.4100000001</v>
      </c>
    </row>
    <row r="258" spans="1:18" hidden="1">
      <c r="A258">
        <v>219</v>
      </c>
      <c r="B258">
        <v>70023177</v>
      </c>
      <c r="C258" s="2" t="s">
        <v>8376</v>
      </c>
      <c r="D258" t="s">
        <v>23</v>
      </c>
      <c r="E258">
        <v>1224263880000</v>
      </c>
      <c r="F258">
        <v>1224263843000</v>
      </c>
      <c r="G258">
        <v>1</v>
      </c>
      <c r="H258" t="s">
        <v>502</v>
      </c>
      <c r="I258" t="s">
        <v>503</v>
      </c>
      <c r="J258" t="s">
        <v>20</v>
      </c>
      <c r="K258" t="s">
        <v>21</v>
      </c>
      <c r="L258">
        <v>0</v>
      </c>
      <c r="M258">
        <v>0</v>
      </c>
      <c r="N258" t="s">
        <v>22</v>
      </c>
      <c r="O258">
        <v>7</v>
      </c>
      <c r="P258" s="30">
        <f>SQRT((postes_1[[#This Row],[x]]-$Q$1)^2+(postes_1[[#This Row],[y]]-$R$1)^2)</f>
        <v>103212.14281500949</v>
      </c>
      <c r="Q258">
        <v>613956.06000000203</v>
      </c>
      <c r="R258">
        <v>6856615.5800000001</v>
      </c>
    </row>
    <row r="259" spans="1:18" hidden="1">
      <c r="A259">
        <v>1295</v>
      </c>
      <c r="B259">
        <v>70001238</v>
      </c>
      <c r="C259" s="2" t="s">
        <v>8375</v>
      </c>
      <c r="D259" t="s">
        <v>23</v>
      </c>
      <c r="E259">
        <v>774489600000</v>
      </c>
      <c r="F259">
        <v>1263822476000</v>
      </c>
      <c r="G259">
        <v>1</v>
      </c>
      <c r="H259" t="s">
        <v>2722</v>
      </c>
      <c r="I259" t="s">
        <v>2723</v>
      </c>
      <c r="J259" t="s">
        <v>20</v>
      </c>
      <c r="K259" t="s">
        <v>21</v>
      </c>
      <c r="L259">
        <v>0</v>
      </c>
      <c r="M259">
        <v>0</v>
      </c>
      <c r="N259" t="s">
        <v>22</v>
      </c>
      <c r="O259">
        <v>6</v>
      </c>
      <c r="P259" s="30">
        <f>SQRT((postes_1[[#This Row],[x]]-$Q$1)^2+(postes_1[[#This Row],[y]]-$R$1)^2)</f>
        <v>103477.47892262942</v>
      </c>
      <c r="Q259">
        <v>630896.02000000305</v>
      </c>
      <c r="R259">
        <v>6854903.6500000004</v>
      </c>
    </row>
    <row r="260" spans="1:18" hidden="1">
      <c r="A260">
        <v>1729</v>
      </c>
      <c r="B260">
        <v>70001641</v>
      </c>
      <c r="C260" s="2" t="s">
        <v>8375</v>
      </c>
      <c r="D260" t="s">
        <v>274</v>
      </c>
      <c r="E260">
        <v>774489600000</v>
      </c>
      <c r="F260">
        <v>1411469169000</v>
      </c>
      <c r="G260">
        <v>1</v>
      </c>
      <c r="H260" t="s">
        <v>3597</v>
      </c>
      <c r="I260" t="s">
        <v>3598</v>
      </c>
      <c r="J260" t="s">
        <v>20</v>
      </c>
      <c r="K260" t="s">
        <v>21</v>
      </c>
      <c r="L260">
        <v>0</v>
      </c>
      <c r="M260">
        <v>0</v>
      </c>
      <c r="N260" t="s">
        <v>22</v>
      </c>
      <c r="O260">
        <v>6</v>
      </c>
      <c r="P260" s="30">
        <f>SQRT((postes_1[[#This Row],[x]]-$Q$1)^2+(postes_1[[#This Row],[y]]-$R$1)^2)</f>
        <v>103803.22508321973</v>
      </c>
      <c r="Q260">
        <v>683221.38000000303</v>
      </c>
      <c r="R260">
        <v>6827504.5199999996</v>
      </c>
    </row>
    <row r="261" spans="1:18" hidden="1">
      <c r="A261">
        <v>556</v>
      </c>
      <c r="B261">
        <v>70001202</v>
      </c>
      <c r="C261" s="2" t="s">
        <v>8375</v>
      </c>
      <c r="D261" t="s">
        <v>20</v>
      </c>
      <c r="E261">
        <v>857692800000</v>
      </c>
      <c r="F261" t="s">
        <v>20</v>
      </c>
      <c r="G261">
        <v>1</v>
      </c>
      <c r="H261" t="s">
        <v>1202</v>
      </c>
      <c r="I261" t="s">
        <v>1203</v>
      </c>
      <c r="J261" t="s">
        <v>20</v>
      </c>
      <c r="K261" t="s">
        <v>21</v>
      </c>
      <c r="L261">
        <v>0</v>
      </c>
      <c r="M261">
        <v>0</v>
      </c>
      <c r="N261" t="s">
        <v>22</v>
      </c>
      <c r="O261">
        <v>6</v>
      </c>
      <c r="P261" s="30">
        <f>SQRT((postes_1[[#This Row],[x]]-$Q$1)^2+(postes_1[[#This Row],[y]]-$R$1)^2)</f>
        <v>103893.58490647706</v>
      </c>
      <c r="Q261">
        <v>622259.40999999596</v>
      </c>
      <c r="R261">
        <v>6856684.7800000003</v>
      </c>
    </row>
    <row r="262" spans="1:18" hidden="1">
      <c r="A262">
        <v>3344</v>
      </c>
      <c r="B262">
        <v>60001555</v>
      </c>
      <c r="C262" s="2" t="s">
        <v>8374</v>
      </c>
      <c r="D262" t="s">
        <v>77</v>
      </c>
      <c r="E262">
        <v>610761600000</v>
      </c>
      <c r="F262">
        <v>1362671799000</v>
      </c>
      <c r="G262">
        <v>1</v>
      </c>
      <c r="H262" t="s">
        <v>6849</v>
      </c>
      <c r="I262" t="s">
        <v>6850</v>
      </c>
      <c r="J262" t="s">
        <v>20</v>
      </c>
      <c r="K262" t="s">
        <v>21</v>
      </c>
      <c r="L262">
        <v>0</v>
      </c>
      <c r="M262">
        <v>0</v>
      </c>
      <c r="N262" t="s">
        <v>22</v>
      </c>
      <c r="O262">
        <v>4</v>
      </c>
      <c r="P262" s="30">
        <f>SQRT((postes_1[[#This Row],[x]]-$Q$1)^2+(postes_1[[#This Row],[y]]-$R$1)^2)</f>
        <v>103938.33775200733</v>
      </c>
      <c r="Q262">
        <v>642057.97999999695</v>
      </c>
      <c r="R262">
        <v>6654440.4699999997</v>
      </c>
    </row>
    <row r="263" spans="1:18" hidden="1">
      <c r="A263">
        <v>1704</v>
      </c>
      <c r="B263">
        <v>70001674</v>
      </c>
      <c r="C263" s="2" t="s">
        <v>8375</v>
      </c>
      <c r="D263" t="s">
        <v>274</v>
      </c>
      <c r="E263">
        <v>1058486400000</v>
      </c>
      <c r="F263">
        <v>1411466656000</v>
      </c>
      <c r="G263">
        <v>1</v>
      </c>
      <c r="H263" t="s">
        <v>3549</v>
      </c>
      <c r="I263" t="s">
        <v>3550</v>
      </c>
      <c r="J263" t="s">
        <v>26</v>
      </c>
      <c r="K263" t="s">
        <v>21</v>
      </c>
      <c r="L263">
        <v>0</v>
      </c>
      <c r="M263">
        <v>0</v>
      </c>
      <c r="N263" t="s">
        <v>22</v>
      </c>
      <c r="O263">
        <v>6</v>
      </c>
      <c r="P263" s="30">
        <f>SQRT((postes_1[[#This Row],[x]]-$Q$1)^2+(postes_1[[#This Row],[y]]-$R$1)^2)</f>
        <v>104001.54093722491</v>
      </c>
      <c r="Q263">
        <v>695883.88000000303</v>
      </c>
      <c r="R263">
        <v>6812797.5700000003</v>
      </c>
    </row>
    <row r="264" spans="1:18" hidden="1">
      <c r="A264">
        <v>1289</v>
      </c>
      <c r="B264">
        <v>60001251</v>
      </c>
      <c r="C264" s="2" t="s">
        <v>8374</v>
      </c>
      <c r="D264" t="s">
        <v>27</v>
      </c>
      <c r="E264">
        <v>787276800000</v>
      </c>
      <c r="F264">
        <v>1290444540000</v>
      </c>
      <c r="G264">
        <v>1</v>
      </c>
      <c r="H264" t="s">
        <v>2709</v>
      </c>
      <c r="I264" t="s">
        <v>2710</v>
      </c>
      <c r="J264" t="s">
        <v>2711</v>
      </c>
      <c r="K264" t="s">
        <v>21</v>
      </c>
      <c r="L264">
        <v>0</v>
      </c>
      <c r="M264">
        <v>0</v>
      </c>
      <c r="N264" t="s">
        <v>22</v>
      </c>
      <c r="O264">
        <v>4</v>
      </c>
      <c r="P264" s="30">
        <f>SQRT((postes_1[[#This Row],[x]]-$Q$1)^2+(postes_1[[#This Row],[y]]-$R$1)^2)</f>
        <v>104054.91137254769</v>
      </c>
      <c r="Q264">
        <v>522483.85000000102</v>
      </c>
      <c r="R264">
        <v>6697910.6900000004</v>
      </c>
    </row>
    <row r="265" spans="1:18" hidden="1">
      <c r="A265">
        <v>3452</v>
      </c>
      <c r="B265">
        <v>70001482</v>
      </c>
      <c r="C265" s="2" t="s">
        <v>8373</v>
      </c>
      <c r="D265" t="s">
        <v>20</v>
      </c>
      <c r="E265">
        <v>774489600000</v>
      </c>
      <c r="F265" t="s">
        <v>20</v>
      </c>
      <c r="G265">
        <v>1</v>
      </c>
      <c r="H265" t="s">
        <v>7074</v>
      </c>
      <c r="I265" t="s">
        <v>774</v>
      </c>
      <c r="J265" t="s">
        <v>20</v>
      </c>
      <c r="K265" t="s">
        <v>21</v>
      </c>
      <c r="L265">
        <v>0</v>
      </c>
      <c r="M265">
        <v>0</v>
      </c>
      <c r="N265" t="s">
        <v>22</v>
      </c>
      <c r="O265">
        <v>3</v>
      </c>
      <c r="P265" s="30">
        <f>SQRT((postes_1[[#This Row],[x]]-$Q$1)^2+(postes_1[[#This Row],[y]]-$R$1)^2)</f>
        <v>104517.86381374161</v>
      </c>
      <c r="Q265">
        <v>664296.14999999898</v>
      </c>
      <c r="R265">
        <v>6843053.9400000004</v>
      </c>
    </row>
    <row r="266" spans="1:18" hidden="1">
      <c r="A266">
        <v>2086</v>
      </c>
      <c r="B266">
        <v>60001253</v>
      </c>
      <c r="C266" s="2" t="s">
        <v>8374</v>
      </c>
      <c r="D266" t="s">
        <v>56</v>
      </c>
      <c r="E266">
        <v>1242821867000</v>
      </c>
      <c r="F266">
        <v>1242821833000</v>
      </c>
      <c r="G266">
        <v>1</v>
      </c>
      <c r="H266" t="s">
        <v>4326</v>
      </c>
      <c r="I266" t="s">
        <v>4327</v>
      </c>
      <c r="J266" t="s">
        <v>20</v>
      </c>
      <c r="K266" t="s">
        <v>21</v>
      </c>
      <c r="L266">
        <v>0</v>
      </c>
      <c r="M266">
        <v>0</v>
      </c>
      <c r="N266" t="s">
        <v>22</v>
      </c>
      <c r="O266">
        <v>4</v>
      </c>
      <c r="P266" s="30">
        <f>SQRT((postes_1[[#This Row],[x]]-$Q$1)^2+(postes_1[[#This Row],[y]]-$R$1)^2)</f>
        <v>104538.57688652378</v>
      </c>
      <c r="Q266">
        <v>522140.390000001</v>
      </c>
      <c r="R266">
        <v>6697548.8499999996</v>
      </c>
    </row>
    <row r="267" spans="1:18" hidden="1">
      <c r="A267">
        <v>1863</v>
      </c>
      <c r="B267">
        <v>70001691</v>
      </c>
      <c r="C267" s="2" t="s">
        <v>8375</v>
      </c>
      <c r="D267" t="s">
        <v>274</v>
      </c>
      <c r="E267">
        <v>956793600000</v>
      </c>
      <c r="F267">
        <v>1411405049000</v>
      </c>
      <c r="G267">
        <v>1</v>
      </c>
      <c r="H267" t="s">
        <v>3865</v>
      </c>
      <c r="I267" t="s">
        <v>3865</v>
      </c>
      <c r="J267" t="s">
        <v>3866</v>
      </c>
      <c r="K267" t="s">
        <v>21</v>
      </c>
      <c r="L267">
        <v>0</v>
      </c>
      <c r="M267">
        <v>0</v>
      </c>
      <c r="N267" t="s">
        <v>22</v>
      </c>
      <c r="O267">
        <v>6</v>
      </c>
      <c r="P267" s="30">
        <f>SQRT((postes_1[[#This Row],[x]]-$Q$1)^2+(postes_1[[#This Row],[y]]-$R$1)^2)</f>
        <v>104538.92463581548</v>
      </c>
      <c r="Q267">
        <v>698756.29999999702</v>
      </c>
      <c r="R267">
        <v>6809442.6200000001</v>
      </c>
    </row>
    <row r="268" spans="1:18" hidden="1">
      <c r="A268">
        <v>3061</v>
      </c>
      <c r="B268">
        <v>60001568</v>
      </c>
      <c r="C268" s="2" t="s">
        <v>8374</v>
      </c>
      <c r="D268" t="s">
        <v>20</v>
      </c>
      <c r="E268">
        <v>610761600000</v>
      </c>
      <c r="F268" t="s">
        <v>20</v>
      </c>
      <c r="G268">
        <v>1</v>
      </c>
      <c r="H268" t="s">
        <v>6297</v>
      </c>
      <c r="I268" t="s">
        <v>6298</v>
      </c>
      <c r="J268" t="s">
        <v>6299</v>
      </c>
      <c r="K268" t="s">
        <v>21</v>
      </c>
      <c r="L268">
        <v>0</v>
      </c>
      <c r="M268">
        <v>0</v>
      </c>
      <c r="N268" t="s">
        <v>22</v>
      </c>
      <c r="O268">
        <v>4</v>
      </c>
      <c r="P268" s="30">
        <f>SQRT((postes_1[[#This Row],[x]]-$Q$1)^2+(postes_1[[#This Row],[y]]-$R$1)^2)</f>
        <v>104670.87362634156</v>
      </c>
      <c r="Q268">
        <v>617552.85000000102</v>
      </c>
      <c r="R268">
        <v>6649031.4400000004</v>
      </c>
    </row>
    <row r="269" spans="1:18" hidden="1">
      <c r="A269">
        <v>1730</v>
      </c>
      <c r="B269">
        <v>70001615</v>
      </c>
      <c r="C269" s="2" t="s">
        <v>8375</v>
      </c>
      <c r="D269" t="s">
        <v>274</v>
      </c>
      <c r="E269">
        <v>956793600000</v>
      </c>
      <c r="F269">
        <v>1411469253000</v>
      </c>
      <c r="G269">
        <v>1</v>
      </c>
      <c r="H269" t="s">
        <v>3599</v>
      </c>
      <c r="I269" t="s">
        <v>3600</v>
      </c>
      <c r="J269" t="s">
        <v>26</v>
      </c>
      <c r="K269" t="s">
        <v>21</v>
      </c>
      <c r="L269">
        <v>0</v>
      </c>
      <c r="M269">
        <v>0</v>
      </c>
      <c r="N269" t="s">
        <v>22</v>
      </c>
      <c r="O269">
        <v>6</v>
      </c>
      <c r="P269" s="30">
        <f>SQRT((postes_1[[#This Row],[x]]-$Q$1)^2+(postes_1[[#This Row],[y]]-$R$1)^2)</f>
        <v>104805.19654445013</v>
      </c>
      <c r="Q269">
        <v>681777.00999999803</v>
      </c>
      <c r="R269">
        <v>6830269.5</v>
      </c>
    </row>
    <row r="270" spans="1:18" hidden="1">
      <c r="A270">
        <v>903</v>
      </c>
      <c r="B270">
        <v>60000020</v>
      </c>
      <c r="C270" s="2" t="s">
        <v>8375</v>
      </c>
      <c r="D270" t="s">
        <v>20</v>
      </c>
      <c r="E270">
        <v>774489600000</v>
      </c>
      <c r="F270" t="s">
        <v>20</v>
      </c>
      <c r="G270">
        <v>1</v>
      </c>
      <c r="H270" t="s">
        <v>1920</v>
      </c>
      <c r="I270" t="s">
        <v>1921</v>
      </c>
      <c r="J270" t="s">
        <v>20</v>
      </c>
      <c r="K270" t="s">
        <v>21</v>
      </c>
      <c r="L270">
        <v>0</v>
      </c>
      <c r="M270">
        <v>0</v>
      </c>
      <c r="N270" t="s">
        <v>22</v>
      </c>
      <c r="O270">
        <v>6</v>
      </c>
      <c r="P270" s="30">
        <f>SQRT((postes_1[[#This Row],[x]]-$Q$1)^2+(postes_1[[#This Row],[y]]-$R$1)^2)</f>
        <v>104922.9298559603</v>
      </c>
      <c r="Q270">
        <v>598494.47999999695</v>
      </c>
      <c r="R270">
        <v>6857699.7000000002</v>
      </c>
    </row>
    <row r="271" spans="1:18" hidden="1">
      <c r="A271">
        <v>46</v>
      </c>
      <c r="B271">
        <v>70031177</v>
      </c>
      <c r="C271" s="2" t="s">
        <v>8375</v>
      </c>
      <c r="D271" t="s">
        <v>56</v>
      </c>
      <c r="E271">
        <v>1304072466000</v>
      </c>
      <c r="F271">
        <v>1289315193000</v>
      </c>
      <c r="G271">
        <v>1</v>
      </c>
      <c r="H271" t="s">
        <v>122</v>
      </c>
      <c r="I271" t="s">
        <v>122</v>
      </c>
      <c r="J271" t="s">
        <v>20</v>
      </c>
      <c r="K271" t="s">
        <v>21</v>
      </c>
      <c r="L271">
        <v>0</v>
      </c>
      <c r="M271">
        <v>0</v>
      </c>
      <c r="N271" t="s">
        <v>22</v>
      </c>
      <c r="O271">
        <v>6</v>
      </c>
      <c r="P271" s="30">
        <f>SQRT((postes_1[[#This Row],[x]]-$Q$1)^2+(postes_1[[#This Row],[y]]-$R$1)^2)</f>
        <v>104943.13730757292</v>
      </c>
      <c r="Q271">
        <v>653268.46999999904</v>
      </c>
      <c r="R271">
        <v>6849281.4100000001</v>
      </c>
    </row>
    <row r="272" spans="1:18" hidden="1">
      <c r="A272">
        <v>3556</v>
      </c>
      <c r="B272">
        <v>70001472</v>
      </c>
      <c r="C272" s="2" t="s">
        <v>8373</v>
      </c>
      <c r="D272" t="s">
        <v>23</v>
      </c>
      <c r="E272">
        <v>1128943824000</v>
      </c>
      <c r="F272">
        <v>1236597661000</v>
      </c>
      <c r="G272">
        <v>1</v>
      </c>
      <c r="H272" t="s">
        <v>7277</v>
      </c>
      <c r="I272" t="s">
        <v>7278</v>
      </c>
      <c r="J272" t="s">
        <v>26</v>
      </c>
      <c r="K272" t="s">
        <v>21</v>
      </c>
      <c r="L272">
        <v>0</v>
      </c>
      <c r="M272">
        <v>0</v>
      </c>
      <c r="N272" t="s">
        <v>22</v>
      </c>
      <c r="O272">
        <v>3</v>
      </c>
      <c r="P272" s="30">
        <f>SQRT((postes_1[[#This Row],[x]]-$Q$1)^2+(postes_1[[#This Row],[y]]-$R$1)^2)</f>
        <v>104961.9403812466</v>
      </c>
      <c r="Q272">
        <v>664321.22999999695</v>
      </c>
      <c r="R272">
        <v>6843556.6200000001</v>
      </c>
    </row>
    <row r="273" spans="1:18" hidden="1">
      <c r="A273">
        <v>1437</v>
      </c>
      <c r="B273">
        <v>70001336</v>
      </c>
      <c r="C273" s="2" t="s">
        <v>8375</v>
      </c>
      <c r="D273" t="s">
        <v>152</v>
      </c>
      <c r="E273">
        <v>827107200000</v>
      </c>
      <c r="F273">
        <v>1281697041000</v>
      </c>
      <c r="G273">
        <v>1</v>
      </c>
      <c r="H273" t="s">
        <v>3008</v>
      </c>
      <c r="I273" t="s">
        <v>3009</v>
      </c>
      <c r="J273" t="s">
        <v>20</v>
      </c>
      <c r="K273" t="s">
        <v>21</v>
      </c>
      <c r="L273">
        <v>0</v>
      </c>
      <c r="M273">
        <v>0</v>
      </c>
      <c r="N273" t="s">
        <v>22</v>
      </c>
      <c r="O273">
        <v>6</v>
      </c>
      <c r="P273" s="30">
        <f>SQRT((postes_1[[#This Row],[x]]-$Q$1)^2+(postes_1[[#This Row],[y]]-$R$1)^2)</f>
        <v>105014.78917515463</v>
      </c>
      <c r="Q273">
        <v>644608.43000000005</v>
      </c>
      <c r="R273">
        <v>6852773.0999999996</v>
      </c>
    </row>
    <row r="274" spans="1:18" hidden="1">
      <c r="A274">
        <v>1299</v>
      </c>
      <c r="B274">
        <v>70001233</v>
      </c>
      <c r="C274" s="2" t="s">
        <v>8375</v>
      </c>
      <c r="D274" t="s">
        <v>23</v>
      </c>
      <c r="E274">
        <v>774489600000</v>
      </c>
      <c r="F274">
        <v>1215172799000</v>
      </c>
      <c r="G274">
        <v>1</v>
      </c>
      <c r="H274" t="s">
        <v>2730</v>
      </c>
      <c r="I274" t="s">
        <v>2731</v>
      </c>
      <c r="J274" t="s">
        <v>20</v>
      </c>
      <c r="K274" t="s">
        <v>21</v>
      </c>
      <c r="L274">
        <v>0</v>
      </c>
      <c r="M274">
        <v>0</v>
      </c>
      <c r="N274" t="s">
        <v>22</v>
      </c>
      <c r="O274">
        <v>6</v>
      </c>
      <c r="P274" s="30">
        <f>SQRT((postes_1[[#This Row],[x]]-$Q$1)^2+(postes_1[[#This Row],[y]]-$R$1)^2)</f>
        <v>105083.99838644068</v>
      </c>
      <c r="Q274">
        <v>637413.96000000101</v>
      </c>
      <c r="R274">
        <v>6855033.1699999999</v>
      </c>
    </row>
    <row r="275" spans="1:18" hidden="1">
      <c r="A275">
        <v>2088</v>
      </c>
      <c r="B275">
        <v>60001301</v>
      </c>
      <c r="C275" s="2" t="s">
        <v>8374</v>
      </c>
      <c r="D275" t="s">
        <v>38</v>
      </c>
      <c r="E275">
        <v>610761600000</v>
      </c>
      <c r="F275">
        <v>1213108079000</v>
      </c>
      <c r="G275">
        <v>1</v>
      </c>
      <c r="H275" t="s">
        <v>4330</v>
      </c>
      <c r="I275" t="s">
        <v>4331</v>
      </c>
      <c r="J275" t="s">
        <v>26</v>
      </c>
      <c r="K275" t="s">
        <v>21</v>
      </c>
      <c r="L275">
        <v>0</v>
      </c>
      <c r="M275">
        <v>0</v>
      </c>
      <c r="N275" t="s">
        <v>22</v>
      </c>
      <c r="O275">
        <v>4</v>
      </c>
      <c r="P275" s="30">
        <f>SQRT((postes_1[[#This Row],[x]]-$Q$1)^2+(postes_1[[#This Row],[y]]-$R$1)^2)</f>
        <v>105237.18383635544</v>
      </c>
      <c r="Q275">
        <v>523619.21000000101</v>
      </c>
      <c r="R275">
        <v>6694032.3200000003</v>
      </c>
    </row>
    <row r="276" spans="1:18" hidden="1">
      <c r="A276">
        <v>2937</v>
      </c>
      <c r="B276">
        <v>60001569</v>
      </c>
      <c r="C276" s="2" t="s">
        <v>8374</v>
      </c>
      <c r="D276" t="s">
        <v>20</v>
      </c>
      <c r="E276">
        <v>610761600000</v>
      </c>
      <c r="F276" t="s">
        <v>20</v>
      </c>
      <c r="G276">
        <v>1</v>
      </c>
      <c r="H276" t="s">
        <v>6049</v>
      </c>
      <c r="I276" t="s">
        <v>6050</v>
      </c>
      <c r="J276" t="s">
        <v>20</v>
      </c>
      <c r="K276" t="s">
        <v>21</v>
      </c>
      <c r="L276">
        <v>0</v>
      </c>
      <c r="M276">
        <v>0</v>
      </c>
      <c r="N276" t="s">
        <v>22</v>
      </c>
      <c r="O276">
        <v>4</v>
      </c>
      <c r="P276" s="30">
        <f>SQRT((postes_1[[#This Row],[x]]-$Q$1)^2+(postes_1[[#This Row],[y]]-$R$1)^2)</f>
        <v>105463.11691499436</v>
      </c>
      <c r="Q276">
        <v>621087.06000000203</v>
      </c>
      <c r="R276">
        <v>6648535.0800000001</v>
      </c>
    </row>
    <row r="277" spans="1:18" hidden="1">
      <c r="A277">
        <v>1991</v>
      </c>
      <c r="B277">
        <v>60001243</v>
      </c>
      <c r="C277" s="2" t="s">
        <v>8374</v>
      </c>
      <c r="D277" t="s">
        <v>77</v>
      </c>
      <c r="E277">
        <v>610761600000</v>
      </c>
      <c r="F277">
        <v>1326100864000</v>
      </c>
      <c r="G277">
        <v>1</v>
      </c>
      <c r="H277" t="s">
        <v>4126</v>
      </c>
      <c r="I277" t="s">
        <v>4127</v>
      </c>
      <c r="J277" t="s">
        <v>26</v>
      </c>
      <c r="K277" t="s">
        <v>21</v>
      </c>
      <c r="L277">
        <v>0</v>
      </c>
      <c r="M277">
        <v>0</v>
      </c>
      <c r="N277" t="s">
        <v>22</v>
      </c>
      <c r="O277">
        <v>4</v>
      </c>
      <c r="P277" s="30">
        <f>SQRT((postes_1[[#This Row],[x]]-$Q$1)^2+(postes_1[[#This Row],[y]]-$R$1)^2)</f>
        <v>105531.47935804838</v>
      </c>
      <c r="Q277">
        <v>519582.32999999798</v>
      </c>
      <c r="R277">
        <v>6699829.7699999996</v>
      </c>
    </row>
    <row r="278" spans="1:18" hidden="1">
      <c r="A278">
        <v>4009</v>
      </c>
      <c r="B278">
        <v>70001408</v>
      </c>
      <c r="C278" s="2" t="s">
        <v>8375</v>
      </c>
      <c r="D278" t="s">
        <v>27</v>
      </c>
      <c r="E278">
        <v>954460800000</v>
      </c>
      <c r="F278">
        <v>1289315193000</v>
      </c>
      <c r="G278">
        <v>1</v>
      </c>
      <c r="H278" t="s">
        <v>8159</v>
      </c>
      <c r="I278" t="s">
        <v>8160</v>
      </c>
      <c r="J278" t="s">
        <v>20</v>
      </c>
      <c r="K278" t="s">
        <v>21</v>
      </c>
      <c r="L278">
        <v>0</v>
      </c>
      <c r="M278">
        <v>0</v>
      </c>
      <c r="N278" t="s">
        <v>22</v>
      </c>
      <c r="O278">
        <v>6</v>
      </c>
      <c r="P278" s="30">
        <f>SQRT((postes_1[[#This Row],[x]]-$Q$1)^2+(postes_1[[#This Row],[y]]-$R$1)^2)</f>
        <v>105552.397408353</v>
      </c>
      <c r="Q278">
        <v>653530.24000000197</v>
      </c>
      <c r="R278">
        <v>6849831.7599999998</v>
      </c>
    </row>
    <row r="279" spans="1:18" hidden="1">
      <c r="A279">
        <v>2248</v>
      </c>
      <c r="B279">
        <v>70001444</v>
      </c>
      <c r="C279" s="2" t="s">
        <v>8373</v>
      </c>
      <c r="D279" t="s">
        <v>152</v>
      </c>
      <c r="E279">
        <v>956793600000</v>
      </c>
      <c r="F279">
        <v>1271693861000</v>
      </c>
      <c r="G279">
        <v>1</v>
      </c>
      <c r="H279" t="s">
        <v>4652</v>
      </c>
      <c r="I279" t="s">
        <v>4653</v>
      </c>
      <c r="J279" t="s">
        <v>26</v>
      </c>
      <c r="K279" t="s">
        <v>21</v>
      </c>
      <c r="L279">
        <v>0</v>
      </c>
      <c r="M279">
        <v>0</v>
      </c>
      <c r="N279" t="s">
        <v>22</v>
      </c>
      <c r="O279">
        <v>3</v>
      </c>
      <c r="P279" s="30">
        <f>SQRT((postes_1[[#This Row],[x]]-$Q$1)^2+(postes_1[[#This Row],[y]]-$R$1)^2)</f>
        <v>105567.70665417612</v>
      </c>
      <c r="Q279">
        <v>659036.02000000305</v>
      </c>
      <c r="R279">
        <v>6847195.0199999996</v>
      </c>
    </row>
    <row r="280" spans="1:18" hidden="1">
      <c r="A280">
        <v>36</v>
      </c>
      <c r="B280">
        <v>60001354</v>
      </c>
      <c r="C280" s="2" t="s">
        <v>8374</v>
      </c>
      <c r="D280" t="s">
        <v>77</v>
      </c>
      <c r="E280">
        <v>610761600000</v>
      </c>
      <c r="F280">
        <v>1325756784000</v>
      </c>
      <c r="G280">
        <v>1</v>
      </c>
      <c r="H280" t="s">
        <v>101</v>
      </c>
      <c r="I280" t="s">
        <v>102</v>
      </c>
      <c r="J280" t="s">
        <v>20</v>
      </c>
      <c r="K280" t="s">
        <v>21</v>
      </c>
      <c r="L280">
        <v>0</v>
      </c>
      <c r="M280">
        <v>0</v>
      </c>
      <c r="N280" t="s">
        <v>22</v>
      </c>
      <c r="O280">
        <v>4</v>
      </c>
      <c r="P280" s="30">
        <f>SQRT((postes_1[[#This Row],[x]]-$Q$1)^2+(postes_1[[#This Row],[y]]-$R$1)^2)</f>
        <v>105663.26392230426</v>
      </c>
      <c r="Q280">
        <v>528213.39999999898</v>
      </c>
      <c r="R280">
        <v>6687139.7000000002</v>
      </c>
    </row>
    <row r="281" spans="1:18" hidden="1">
      <c r="A281">
        <v>3574</v>
      </c>
      <c r="B281">
        <v>70027607</v>
      </c>
      <c r="C281" s="2" t="s">
        <v>8373</v>
      </c>
      <c r="D281" t="s">
        <v>30</v>
      </c>
      <c r="E281">
        <v>1285586490000</v>
      </c>
      <c r="F281">
        <v>1394184167000</v>
      </c>
      <c r="G281">
        <v>1</v>
      </c>
      <c r="H281" t="s">
        <v>7316</v>
      </c>
      <c r="I281" t="s">
        <v>7317</v>
      </c>
      <c r="J281" t="s">
        <v>20</v>
      </c>
      <c r="K281" t="s">
        <v>21</v>
      </c>
      <c r="L281">
        <v>0</v>
      </c>
      <c r="M281">
        <v>0</v>
      </c>
      <c r="N281" t="s">
        <v>22</v>
      </c>
      <c r="O281">
        <v>3</v>
      </c>
      <c r="P281" s="30">
        <f>SQRT((postes_1[[#This Row],[x]]-$Q$1)^2+(postes_1[[#This Row],[y]]-$R$1)^2)</f>
        <v>106000.88389892338</v>
      </c>
      <c r="Q281">
        <v>674885.70000000298</v>
      </c>
      <c r="R281">
        <v>6837644.9699999997</v>
      </c>
    </row>
    <row r="282" spans="1:18" hidden="1">
      <c r="A282">
        <v>2400</v>
      </c>
      <c r="B282">
        <v>60000992</v>
      </c>
      <c r="C282" s="2" t="s">
        <v>8374</v>
      </c>
      <c r="D282" t="s">
        <v>152</v>
      </c>
      <c r="E282">
        <v>610761600000</v>
      </c>
      <c r="F282">
        <v>1270639104000</v>
      </c>
      <c r="G282">
        <v>1</v>
      </c>
      <c r="H282" t="s">
        <v>4956</v>
      </c>
      <c r="I282" t="s">
        <v>4957</v>
      </c>
      <c r="J282" t="s">
        <v>20</v>
      </c>
      <c r="K282" t="s">
        <v>21</v>
      </c>
      <c r="L282">
        <v>0</v>
      </c>
      <c r="M282">
        <v>0</v>
      </c>
      <c r="N282" t="s">
        <v>22</v>
      </c>
      <c r="O282">
        <v>4</v>
      </c>
      <c r="P282" s="30">
        <f>SQRT((postes_1[[#This Row],[x]]-$Q$1)^2+(postes_1[[#This Row],[y]]-$R$1)^2)</f>
        <v>106089.55388857318</v>
      </c>
      <c r="Q282">
        <v>505734.890000001</v>
      </c>
      <c r="R282">
        <v>6736559.7199999997</v>
      </c>
    </row>
    <row r="283" spans="1:18" hidden="1">
      <c r="A283">
        <v>3245</v>
      </c>
      <c r="B283">
        <v>70001212</v>
      </c>
      <c r="C283" s="2" t="s">
        <v>8373</v>
      </c>
      <c r="D283" t="s">
        <v>43</v>
      </c>
      <c r="E283">
        <v>956793600000</v>
      </c>
      <c r="F283">
        <v>1113407151000</v>
      </c>
      <c r="G283">
        <v>1</v>
      </c>
      <c r="H283" t="s">
        <v>6656</v>
      </c>
      <c r="I283" t="s">
        <v>6657</v>
      </c>
      <c r="J283" t="s">
        <v>26</v>
      </c>
      <c r="K283" t="s">
        <v>21</v>
      </c>
      <c r="L283">
        <v>0</v>
      </c>
      <c r="M283">
        <v>0</v>
      </c>
      <c r="N283" t="s">
        <v>22</v>
      </c>
      <c r="O283">
        <v>3</v>
      </c>
      <c r="P283" s="30">
        <f>SQRT((postes_1[[#This Row],[x]]-$Q$1)^2+(postes_1[[#This Row],[y]]-$R$1)^2)</f>
        <v>106219.06359461126</v>
      </c>
      <c r="Q283">
        <v>638682.95000000298</v>
      </c>
      <c r="R283">
        <v>6855865.8600000003</v>
      </c>
    </row>
    <row r="284" spans="1:18" hidden="1">
      <c r="A284">
        <v>1272</v>
      </c>
      <c r="B284">
        <v>60000684</v>
      </c>
      <c r="C284" s="2" t="s">
        <v>8374</v>
      </c>
      <c r="D284" t="s">
        <v>20</v>
      </c>
      <c r="E284">
        <v>1052092800000</v>
      </c>
      <c r="F284" t="s">
        <v>20</v>
      </c>
      <c r="G284">
        <v>1</v>
      </c>
      <c r="H284" t="s">
        <v>2668</v>
      </c>
      <c r="I284" t="s">
        <v>2669</v>
      </c>
      <c r="J284" t="s">
        <v>20</v>
      </c>
      <c r="K284" t="s">
        <v>21</v>
      </c>
      <c r="L284">
        <v>0</v>
      </c>
      <c r="M284">
        <v>0</v>
      </c>
      <c r="N284" t="s">
        <v>22</v>
      </c>
      <c r="O284">
        <v>4</v>
      </c>
      <c r="P284" s="30">
        <f>SQRT((postes_1[[#This Row],[x]]-$Q$1)^2+(postes_1[[#This Row],[y]]-$R$1)^2)</f>
        <v>106744.64755912298</v>
      </c>
      <c r="Q284">
        <v>505714.59000000398</v>
      </c>
      <c r="R284">
        <v>6773977.5300000003</v>
      </c>
    </row>
    <row r="285" spans="1:18" hidden="1">
      <c r="A285">
        <v>1416</v>
      </c>
      <c r="B285">
        <v>70001248</v>
      </c>
      <c r="C285" s="2" t="s">
        <v>8375</v>
      </c>
      <c r="D285" t="s">
        <v>77</v>
      </c>
      <c r="E285">
        <v>774489600000</v>
      </c>
      <c r="F285">
        <v>1326472158000</v>
      </c>
      <c r="G285">
        <v>1</v>
      </c>
      <c r="H285" t="s">
        <v>2966</v>
      </c>
      <c r="I285" t="s">
        <v>2967</v>
      </c>
      <c r="J285" t="s">
        <v>20</v>
      </c>
      <c r="K285" t="s">
        <v>21</v>
      </c>
      <c r="L285">
        <v>0</v>
      </c>
      <c r="M285">
        <v>0</v>
      </c>
      <c r="N285" t="s">
        <v>22</v>
      </c>
      <c r="O285">
        <v>6</v>
      </c>
      <c r="P285" s="30">
        <f>SQRT((postes_1[[#This Row],[x]]-$Q$1)^2+(postes_1[[#This Row],[y]]-$R$1)^2)</f>
        <v>106780.8089797593</v>
      </c>
      <c r="Q285">
        <v>644973.28000000096</v>
      </c>
      <c r="R285">
        <v>6854514.8899999997</v>
      </c>
    </row>
    <row r="286" spans="1:18" hidden="1">
      <c r="A286">
        <v>213</v>
      </c>
      <c r="B286">
        <v>70001116</v>
      </c>
      <c r="C286" s="2" t="s">
        <v>8373</v>
      </c>
      <c r="D286" t="s">
        <v>17</v>
      </c>
      <c r="E286">
        <v>956793600000</v>
      </c>
      <c r="F286">
        <v>1297696691000</v>
      </c>
      <c r="G286">
        <v>1</v>
      </c>
      <c r="H286" t="s">
        <v>489</v>
      </c>
      <c r="I286" t="s">
        <v>490</v>
      </c>
      <c r="J286" t="s">
        <v>26</v>
      </c>
      <c r="K286" t="s">
        <v>21</v>
      </c>
      <c r="L286">
        <v>0</v>
      </c>
      <c r="M286">
        <v>0</v>
      </c>
      <c r="N286" t="s">
        <v>22</v>
      </c>
      <c r="O286">
        <v>3</v>
      </c>
      <c r="P286" s="30">
        <f>SQRT((postes_1[[#This Row],[x]]-$Q$1)^2+(postes_1[[#This Row],[y]]-$R$1)^2)</f>
        <v>106873.4442543246</v>
      </c>
      <c r="Q286">
        <v>621620.03999999899</v>
      </c>
      <c r="R286">
        <v>6859752.4900000002</v>
      </c>
    </row>
    <row r="287" spans="1:18" hidden="1">
      <c r="A287">
        <v>2874</v>
      </c>
      <c r="B287">
        <v>70001241</v>
      </c>
      <c r="C287" s="2" t="s">
        <v>8375</v>
      </c>
      <c r="D287" t="s">
        <v>152</v>
      </c>
      <c r="E287" s="1">
        <v>954720000000</v>
      </c>
      <c r="F287">
        <v>1271408135000</v>
      </c>
      <c r="G287">
        <v>1</v>
      </c>
      <c r="H287" t="s">
        <v>5924</v>
      </c>
      <c r="I287" t="s">
        <v>5925</v>
      </c>
      <c r="J287" t="s">
        <v>20</v>
      </c>
      <c r="K287" t="s">
        <v>21</v>
      </c>
      <c r="L287">
        <v>0</v>
      </c>
      <c r="M287">
        <v>0</v>
      </c>
      <c r="N287" t="s">
        <v>22</v>
      </c>
      <c r="O287">
        <v>6</v>
      </c>
      <c r="P287" s="30">
        <f>SQRT((postes_1[[#This Row],[x]]-$Q$1)^2+(postes_1[[#This Row],[y]]-$R$1)^2)</f>
        <v>107196.97621139114</v>
      </c>
      <c r="Q287">
        <v>646051.68999999797</v>
      </c>
      <c r="R287">
        <v>6854581.5099999998</v>
      </c>
    </row>
    <row r="288" spans="1:18" hidden="1">
      <c r="A288">
        <v>155</v>
      </c>
      <c r="B288">
        <v>70001394</v>
      </c>
      <c r="C288" s="2" t="s">
        <v>8373</v>
      </c>
      <c r="D288" t="s">
        <v>23</v>
      </c>
      <c r="E288">
        <v>956793600000</v>
      </c>
      <c r="F288">
        <v>1215016325000</v>
      </c>
      <c r="G288">
        <v>1</v>
      </c>
      <c r="H288" t="s">
        <v>364</v>
      </c>
      <c r="I288" t="s">
        <v>365</v>
      </c>
      <c r="J288" t="s">
        <v>26</v>
      </c>
      <c r="K288" t="s">
        <v>21</v>
      </c>
      <c r="L288">
        <v>0</v>
      </c>
      <c r="M288">
        <v>0</v>
      </c>
      <c r="N288" t="s">
        <v>22</v>
      </c>
      <c r="O288">
        <v>3</v>
      </c>
      <c r="P288" s="30">
        <f>SQRT((postes_1[[#This Row],[x]]-$Q$1)^2+(postes_1[[#This Row],[y]]-$R$1)^2)</f>
        <v>108163.01776199602</v>
      </c>
      <c r="Q288">
        <v>658835.93000000005</v>
      </c>
      <c r="R288">
        <v>6850208.96</v>
      </c>
    </row>
    <row r="289" spans="1:18" hidden="1">
      <c r="A289">
        <v>169</v>
      </c>
      <c r="B289">
        <v>70001325</v>
      </c>
      <c r="C289" s="2" t="s">
        <v>8375</v>
      </c>
      <c r="D289" t="s">
        <v>43</v>
      </c>
      <c r="E289">
        <v>774489600000</v>
      </c>
      <c r="F289">
        <v>1123500937000</v>
      </c>
      <c r="G289">
        <v>1</v>
      </c>
      <c r="H289" t="s">
        <v>393</v>
      </c>
      <c r="I289" t="s">
        <v>394</v>
      </c>
      <c r="J289" t="s">
        <v>20</v>
      </c>
      <c r="K289" t="s">
        <v>21</v>
      </c>
      <c r="L289">
        <v>0</v>
      </c>
      <c r="M289">
        <v>0</v>
      </c>
      <c r="N289" t="s">
        <v>22</v>
      </c>
      <c r="O289">
        <v>6</v>
      </c>
      <c r="P289" s="30">
        <f>SQRT((postes_1[[#This Row],[x]]-$Q$1)^2+(postes_1[[#This Row],[y]]-$R$1)^2)</f>
        <v>108249.92884675798</v>
      </c>
      <c r="Q289">
        <v>653235.63000000303</v>
      </c>
      <c r="R289">
        <v>6852906.2400000002</v>
      </c>
    </row>
    <row r="290" spans="1:18" hidden="1">
      <c r="A290">
        <v>113</v>
      </c>
      <c r="B290">
        <v>60001546</v>
      </c>
      <c r="C290" s="2" t="s">
        <v>8374</v>
      </c>
      <c r="D290" t="s">
        <v>38</v>
      </c>
      <c r="E290">
        <v>610761600000</v>
      </c>
      <c r="F290">
        <v>1240396200000</v>
      </c>
      <c r="G290">
        <v>1</v>
      </c>
      <c r="H290" t="s">
        <v>262</v>
      </c>
      <c r="I290" t="s">
        <v>263</v>
      </c>
      <c r="J290" t="s">
        <v>20</v>
      </c>
      <c r="K290" t="s">
        <v>21</v>
      </c>
      <c r="L290">
        <v>0</v>
      </c>
      <c r="M290">
        <v>0</v>
      </c>
      <c r="N290" t="s">
        <v>22</v>
      </c>
      <c r="O290">
        <v>4</v>
      </c>
      <c r="P290" s="30">
        <f>SQRT((postes_1[[#This Row],[x]]-$Q$1)^2+(postes_1[[#This Row],[y]]-$R$1)^2)</f>
        <v>108295.23338629783</v>
      </c>
      <c r="Q290">
        <v>561384.47999999695</v>
      </c>
      <c r="R290">
        <v>6656929.7699999996</v>
      </c>
    </row>
    <row r="291" spans="1:18" hidden="1">
      <c r="A291">
        <v>2572</v>
      </c>
      <c r="B291">
        <v>70001370</v>
      </c>
      <c r="C291" s="2" t="s">
        <v>8373</v>
      </c>
      <c r="D291" t="s">
        <v>77</v>
      </c>
      <c r="E291">
        <v>956793600000</v>
      </c>
      <c r="F291">
        <v>1349109407000</v>
      </c>
      <c r="G291">
        <v>1</v>
      </c>
      <c r="H291" t="s">
        <v>5304</v>
      </c>
      <c r="I291" t="s">
        <v>3327</v>
      </c>
      <c r="J291" t="s">
        <v>5305</v>
      </c>
      <c r="K291" t="s">
        <v>21</v>
      </c>
      <c r="L291">
        <v>0</v>
      </c>
      <c r="M291">
        <v>0</v>
      </c>
      <c r="N291" t="s">
        <v>22</v>
      </c>
      <c r="O291">
        <v>3</v>
      </c>
      <c r="P291" s="30">
        <f>SQRT((postes_1[[#This Row],[x]]-$Q$1)^2+(postes_1[[#This Row],[y]]-$R$1)^2)</f>
        <v>108308.25056453596</v>
      </c>
      <c r="Q291">
        <v>657129.61999999697</v>
      </c>
      <c r="R291">
        <v>6851204.3099999996</v>
      </c>
    </row>
    <row r="292" spans="1:18" hidden="1">
      <c r="A292">
        <v>1267</v>
      </c>
      <c r="B292">
        <v>60000687</v>
      </c>
      <c r="C292" s="2" t="s">
        <v>8374</v>
      </c>
      <c r="D292" t="s">
        <v>152</v>
      </c>
      <c r="E292">
        <v>1052092800000</v>
      </c>
      <c r="F292">
        <v>1270032625000</v>
      </c>
      <c r="G292">
        <v>1</v>
      </c>
      <c r="H292" t="s">
        <v>2657</v>
      </c>
      <c r="I292" t="s">
        <v>2658</v>
      </c>
      <c r="J292" t="s">
        <v>1970</v>
      </c>
      <c r="K292" t="s">
        <v>21</v>
      </c>
      <c r="L292">
        <v>0</v>
      </c>
      <c r="M292">
        <v>0</v>
      </c>
      <c r="N292" t="s">
        <v>22</v>
      </c>
      <c r="O292">
        <v>4</v>
      </c>
      <c r="P292" s="30">
        <f>SQRT((postes_1[[#This Row],[x]]-$Q$1)^2+(postes_1[[#This Row],[y]]-$R$1)^2)</f>
        <v>108458.96807604875</v>
      </c>
      <c r="Q292">
        <v>503907.67000000202</v>
      </c>
      <c r="R292">
        <v>6773660.5899999999</v>
      </c>
    </row>
    <row r="293" spans="1:18" hidden="1">
      <c r="A293">
        <v>2910</v>
      </c>
      <c r="B293">
        <v>70001384</v>
      </c>
      <c r="C293" s="2" t="s">
        <v>8375</v>
      </c>
      <c r="D293" t="s">
        <v>20</v>
      </c>
      <c r="E293">
        <v>950140800000</v>
      </c>
      <c r="F293" t="s">
        <v>20</v>
      </c>
      <c r="G293">
        <v>1</v>
      </c>
      <c r="H293" t="s">
        <v>5997</v>
      </c>
      <c r="I293" t="s">
        <v>5998</v>
      </c>
      <c r="J293" t="s">
        <v>20</v>
      </c>
      <c r="K293" t="s">
        <v>21</v>
      </c>
      <c r="L293">
        <v>0</v>
      </c>
      <c r="M293">
        <v>0</v>
      </c>
      <c r="N293" t="s">
        <v>22</v>
      </c>
      <c r="O293">
        <v>6</v>
      </c>
      <c r="P293" s="30">
        <f>SQRT((postes_1[[#This Row],[x]]-$Q$1)^2+(postes_1[[#This Row],[y]]-$R$1)^2)</f>
        <v>108608.95182902942</v>
      </c>
      <c r="Q293">
        <v>659328.74000000197</v>
      </c>
      <c r="R293">
        <v>6850460.5899999999</v>
      </c>
    </row>
    <row r="294" spans="1:18" hidden="1">
      <c r="A294">
        <v>265</v>
      </c>
      <c r="B294">
        <v>70001302</v>
      </c>
      <c r="C294" s="2" t="s">
        <v>8374</v>
      </c>
      <c r="D294" t="s">
        <v>77</v>
      </c>
      <c r="E294">
        <v>610761600000</v>
      </c>
      <c r="F294">
        <v>1321550257000</v>
      </c>
      <c r="G294">
        <v>1</v>
      </c>
      <c r="H294" t="s">
        <v>599</v>
      </c>
      <c r="I294" t="s">
        <v>600</v>
      </c>
      <c r="J294" t="s">
        <v>20</v>
      </c>
      <c r="K294" t="s">
        <v>21</v>
      </c>
      <c r="L294">
        <v>0</v>
      </c>
      <c r="M294">
        <v>0</v>
      </c>
      <c r="N294" t="s">
        <v>22</v>
      </c>
      <c r="O294">
        <v>4</v>
      </c>
      <c r="P294" s="30">
        <f>SQRT((postes_1[[#This Row],[x]]-$Q$1)^2+(postes_1[[#This Row],[y]]-$R$1)^2)</f>
        <v>108919.70034631726</v>
      </c>
      <c r="Q294">
        <v>568871.78000000096</v>
      </c>
      <c r="R294">
        <v>6854125.8899999997</v>
      </c>
    </row>
    <row r="295" spans="1:18" hidden="1">
      <c r="A295">
        <v>2870</v>
      </c>
      <c r="B295">
        <v>60000473</v>
      </c>
      <c r="C295" s="2" t="s">
        <v>8374</v>
      </c>
      <c r="D295" t="s">
        <v>152</v>
      </c>
      <c r="E295">
        <v>787276800000</v>
      </c>
      <c r="F295">
        <v>1269860370000</v>
      </c>
      <c r="G295">
        <v>1</v>
      </c>
      <c r="H295" t="s">
        <v>5915</v>
      </c>
      <c r="I295" t="s">
        <v>5916</v>
      </c>
      <c r="J295" t="s">
        <v>20</v>
      </c>
      <c r="K295" t="s">
        <v>21</v>
      </c>
      <c r="L295">
        <v>0</v>
      </c>
      <c r="M295">
        <v>0</v>
      </c>
      <c r="N295" t="s">
        <v>22</v>
      </c>
      <c r="O295">
        <v>4</v>
      </c>
      <c r="P295" s="30">
        <f>SQRT((postes_1[[#This Row],[x]]-$Q$1)^2+(postes_1[[#This Row],[y]]-$R$1)^2)</f>
        <v>108996.06837334734</v>
      </c>
      <c r="Q295">
        <v>507867.17000000202</v>
      </c>
      <c r="R295">
        <v>6790244.79</v>
      </c>
    </row>
    <row r="296" spans="1:18" hidden="1">
      <c r="A296">
        <v>1597</v>
      </c>
      <c r="B296">
        <v>70001338</v>
      </c>
      <c r="C296" s="2" t="s">
        <v>8373</v>
      </c>
      <c r="D296" t="s">
        <v>30</v>
      </c>
      <c r="E296">
        <v>774489600000</v>
      </c>
      <c r="F296">
        <v>1394468426000</v>
      </c>
      <c r="G296">
        <v>1</v>
      </c>
      <c r="H296" t="s">
        <v>3326</v>
      </c>
      <c r="I296" t="s">
        <v>3327</v>
      </c>
      <c r="J296" t="s">
        <v>20</v>
      </c>
      <c r="K296" t="s">
        <v>21</v>
      </c>
      <c r="L296">
        <v>0</v>
      </c>
      <c r="M296">
        <v>0</v>
      </c>
      <c r="N296" t="s">
        <v>22</v>
      </c>
      <c r="O296">
        <v>3</v>
      </c>
      <c r="P296" s="30">
        <f>SQRT((postes_1[[#This Row],[x]]-$Q$1)^2+(postes_1[[#This Row],[y]]-$R$1)^2)</f>
        <v>109340.38089239904</v>
      </c>
      <c r="Q296">
        <v>656507.56999999995</v>
      </c>
      <c r="R296">
        <v>6852637.9299999997</v>
      </c>
    </row>
    <row r="297" spans="1:18" hidden="1">
      <c r="A297">
        <v>1860</v>
      </c>
      <c r="B297">
        <v>70001207</v>
      </c>
      <c r="C297" s="2" t="s">
        <v>8373</v>
      </c>
      <c r="D297" t="s">
        <v>23</v>
      </c>
      <c r="E297">
        <v>956793600000</v>
      </c>
      <c r="F297">
        <v>1215179698000</v>
      </c>
      <c r="G297">
        <v>1</v>
      </c>
      <c r="H297" t="s">
        <v>3860</v>
      </c>
      <c r="I297" t="s">
        <v>3861</v>
      </c>
      <c r="J297" t="s">
        <v>1379</v>
      </c>
      <c r="K297" t="s">
        <v>21</v>
      </c>
      <c r="L297">
        <v>0</v>
      </c>
      <c r="M297">
        <v>0</v>
      </c>
      <c r="N297" t="s">
        <v>22</v>
      </c>
      <c r="O297">
        <v>3</v>
      </c>
      <c r="P297" s="30">
        <f>SQRT((postes_1[[#This Row],[x]]-$Q$1)^2+(postes_1[[#This Row],[y]]-$R$1)^2)</f>
        <v>109529.52283292962</v>
      </c>
      <c r="Q297">
        <v>648491.68000000005</v>
      </c>
      <c r="R297">
        <v>6856180.4800000004</v>
      </c>
    </row>
    <row r="298" spans="1:18" hidden="1">
      <c r="A298">
        <v>2434</v>
      </c>
      <c r="B298">
        <v>70003360</v>
      </c>
      <c r="C298" s="2" t="s">
        <v>8373</v>
      </c>
      <c r="D298" t="s">
        <v>77</v>
      </c>
      <c r="E298">
        <v>1179938647000</v>
      </c>
      <c r="F298">
        <v>1349263176000</v>
      </c>
      <c r="G298">
        <v>1</v>
      </c>
      <c r="H298" t="s">
        <v>5025</v>
      </c>
      <c r="I298" t="s">
        <v>5026</v>
      </c>
      <c r="J298" t="s">
        <v>5027</v>
      </c>
      <c r="K298" t="s">
        <v>21</v>
      </c>
      <c r="L298">
        <v>0</v>
      </c>
      <c r="M298">
        <v>0</v>
      </c>
      <c r="N298" t="s">
        <v>22</v>
      </c>
      <c r="O298">
        <v>3</v>
      </c>
      <c r="P298" s="30">
        <f>SQRT((postes_1[[#This Row],[x]]-$Q$1)^2+(postes_1[[#This Row],[y]]-$R$1)^2)</f>
        <v>109589.02027876391</v>
      </c>
      <c r="Q298">
        <v>659814.60999999905</v>
      </c>
      <c r="R298">
        <v>6851313.2199999997</v>
      </c>
    </row>
    <row r="299" spans="1:18" hidden="1">
      <c r="A299">
        <v>3137</v>
      </c>
      <c r="B299">
        <v>70001367</v>
      </c>
      <c r="C299" s="2" t="s">
        <v>8373</v>
      </c>
      <c r="D299" t="s">
        <v>20</v>
      </c>
      <c r="E299">
        <v>950140800000</v>
      </c>
      <c r="F299" t="s">
        <v>20</v>
      </c>
      <c r="G299">
        <v>1</v>
      </c>
      <c r="H299" t="s">
        <v>6451</v>
      </c>
      <c r="I299" t="s">
        <v>6452</v>
      </c>
      <c r="J299" t="s">
        <v>26</v>
      </c>
      <c r="K299" t="s">
        <v>21</v>
      </c>
      <c r="L299">
        <v>0</v>
      </c>
      <c r="M299">
        <v>0</v>
      </c>
      <c r="N299" t="s">
        <v>22</v>
      </c>
      <c r="O299">
        <v>3</v>
      </c>
      <c r="P299" s="30">
        <f>SQRT((postes_1[[#This Row],[x]]-$Q$1)^2+(postes_1[[#This Row],[y]]-$R$1)^2)</f>
        <v>109737.02733328314</v>
      </c>
      <c r="Q299">
        <v>660984.31000000203</v>
      </c>
      <c r="R299">
        <v>6850881.2800000003</v>
      </c>
    </row>
    <row r="300" spans="1:18" hidden="1">
      <c r="A300">
        <v>2788</v>
      </c>
      <c r="B300">
        <v>70001190</v>
      </c>
      <c r="C300" s="2" t="s">
        <v>8373</v>
      </c>
      <c r="D300" t="s">
        <v>20</v>
      </c>
      <c r="E300">
        <v>774489600000</v>
      </c>
      <c r="F300" t="s">
        <v>20</v>
      </c>
      <c r="G300">
        <v>1</v>
      </c>
      <c r="H300" t="s">
        <v>5746</v>
      </c>
      <c r="I300" t="s">
        <v>5747</v>
      </c>
      <c r="J300" t="s">
        <v>20</v>
      </c>
      <c r="K300" t="s">
        <v>21</v>
      </c>
      <c r="L300">
        <v>0</v>
      </c>
      <c r="M300">
        <v>0</v>
      </c>
      <c r="N300" t="s">
        <v>22</v>
      </c>
      <c r="O300">
        <v>3</v>
      </c>
      <c r="P300" s="30">
        <f>SQRT((postes_1[[#This Row],[x]]-$Q$1)^2+(postes_1[[#This Row],[y]]-$R$1)^2)</f>
        <v>110025.17392561937</v>
      </c>
      <c r="Q300">
        <v>647066.81000000203</v>
      </c>
      <c r="R300">
        <v>6857222.46</v>
      </c>
    </row>
    <row r="301" spans="1:18" hidden="1">
      <c r="A301">
        <v>2573</v>
      </c>
      <c r="B301">
        <v>70001295</v>
      </c>
      <c r="C301" s="2" t="s">
        <v>8373</v>
      </c>
      <c r="D301" t="s">
        <v>20</v>
      </c>
      <c r="E301">
        <v>956793600000</v>
      </c>
      <c r="F301" t="s">
        <v>20</v>
      </c>
      <c r="G301">
        <v>1</v>
      </c>
      <c r="H301" t="s">
        <v>5306</v>
      </c>
      <c r="I301" t="s">
        <v>5307</v>
      </c>
      <c r="J301" t="s">
        <v>5308</v>
      </c>
      <c r="K301" t="s">
        <v>21</v>
      </c>
      <c r="L301">
        <v>0</v>
      </c>
      <c r="M301">
        <v>0</v>
      </c>
      <c r="N301" t="s">
        <v>22</v>
      </c>
      <c r="O301">
        <v>3</v>
      </c>
      <c r="P301" s="30">
        <f>SQRT((postes_1[[#This Row],[x]]-$Q$1)^2+(postes_1[[#This Row],[y]]-$R$1)^2)</f>
        <v>110115.79611359729</v>
      </c>
      <c r="Q301">
        <v>656559.61999999697</v>
      </c>
      <c r="R301">
        <v>6853468.2000000002</v>
      </c>
    </row>
    <row r="302" spans="1:18" hidden="1">
      <c r="A302">
        <v>2909</v>
      </c>
      <c r="B302">
        <v>70001319</v>
      </c>
      <c r="C302" s="2" t="s">
        <v>8373</v>
      </c>
      <c r="D302" t="s">
        <v>27</v>
      </c>
      <c r="E302">
        <v>956793600000</v>
      </c>
      <c r="F302">
        <v>1297336678000</v>
      </c>
      <c r="G302">
        <v>1</v>
      </c>
      <c r="H302" t="s">
        <v>5995</v>
      </c>
      <c r="I302" t="s">
        <v>5996</v>
      </c>
      <c r="J302" t="s">
        <v>26</v>
      </c>
      <c r="K302" t="s">
        <v>21</v>
      </c>
      <c r="L302">
        <v>0</v>
      </c>
      <c r="M302">
        <v>0</v>
      </c>
      <c r="N302" t="s">
        <v>22</v>
      </c>
      <c r="O302">
        <v>3</v>
      </c>
      <c r="P302" s="30">
        <f>SQRT((postes_1[[#This Row],[x]]-$Q$1)^2+(postes_1[[#This Row],[y]]-$R$1)^2)</f>
        <v>110318.26814812458</v>
      </c>
      <c r="Q302">
        <v>658318.04999999702</v>
      </c>
      <c r="R302">
        <v>6852863.6399999997</v>
      </c>
    </row>
    <row r="303" spans="1:18" hidden="1">
      <c r="A303">
        <v>3319</v>
      </c>
      <c r="B303">
        <v>70002330</v>
      </c>
      <c r="C303" s="2" t="s">
        <v>8375</v>
      </c>
      <c r="D303" t="s">
        <v>36</v>
      </c>
      <c r="E303">
        <v>1111149640000</v>
      </c>
      <c r="F303" t="s">
        <v>20</v>
      </c>
      <c r="G303">
        <v>1</v>
      </c>
      <c r="H303" t="s">
        <v>6798</v>
      </c>
      <c r="I303" t="s">
        <v>6799</v>
      </c>
      <c r="J303" t="s">
        <v>20</v>
      </c>
      <c r="K303" t="s">
        <v>21</v>
      </c>
      <c r="L303">
        <v>0</v>
      </c>
      <c r="M303">
        <v>0</v>
      </c>
      <c r="N303" t="s">
        <v>22</v>
      </c>
      <c r="O303">
        <v>6</v>
      </c>
      <c r="P303" s="30">
        <f>SQRT((postes_1[[#This Row],[x]]-$Q$1)^2+(postes_1[[#This Row],[y]]-$R$1)^2)</f>
        <v>110504.02956496716</v>
      </c>
      <c r="Q303">
        <v>650620.67000000202</v>
      </c>
      <c r="R303">
        <v>6856413.8300000001</v>
      </c>
    </row>
    <row r="304" spans="1:18" hidden="1">
      <c r="A304">
        <v>2674</v>
      </c>
      <c r="B304">
        <v>70001221</v>
      </c>
      <c r="C304" s="2" t="s">
        <v>8375</v>
      </c>
      <c r="D304" t="s">
        <v>83</v>
      </c>
      <c r="E304">
        <v>774489600000</v>
      </c>
      <c r="F304">
        <v>1359565931000</v>
      </c>
      <c r="G304">
        <v>1</v>
      </c>
      <c r="H304" t="s">
        <v>5516</v>
      </c>
      <c r="I304" t="s">
        <v>5517</v>
      </c>
      <c r="J304" t="s">
        <v>20</v>
      </c>
      <c r="K304" t="s">
        <v>21</v>
      </c>
      <c r="L304">
        <v>0</v>
      </c>
      <c r="M304">
        <v>0</v>
      </c>
      <c r="N304" t="s">
        <v>22</v>
      </c>
      <c r="O304">
        <v>6</v>
      </c>
      <c r="P304" s="30">
        <f>SQRT((postes_1[[#This Row],[x]]-$Q$1)^2+(postes_1[[#This Row],[y]]-$R$1)^2)</f>
        <v>110609.16080186836</v>
      </c>
      <c r="Q304">
        <v>652877.67000000202</v>
      </c>
      <c r="R304">
        <v>6855618.6799999997</v>
      </c>
    </row>
    <row r="305" spans="1:18" hidden="1">
      <c r="A305">
        <v>1605</v>
      </c>
      <c r="B305">
        <v>70001269</v>
      </c>
      <c r="C305" s="2" t="s">
        <v>8375</v>
      </c>
      <c r="D305" t="s">
        <v>30</v>
      </c>
      <c r="E305">
        <v>774489600000</v>
      </c>
      <c r="F305">
        <v>1406730485000</v>
      </c>
      <c r="G305">
        <v>1</v>
      </c>
      <c r="H305" t="s">
        <v>3339</v>
      </c>
      <c r="I305" t="s">
        <v>3340</v>
      </c>
      <c r="J305" t="s">
        <v>20</v>
      </c>
      <c r="K305" t="s">
        <v>21</v>
      </c>
      <c r="L305">
        <v>0</v>
      </c>
      <c r="M305">
        <v>0</v>
      </c>
      <c r="N305" t="s">
        <v>22</v>
      </c>
      <c r="O305">
        <v>6</v>
      </c>
      <c r="P305" s="30">
        <f>SQRT((postes_1[[#This Row],[x]]-$Q$1)^2+(postes_1[[#This Row],[y]]-$R$1)^2)</f>
        <v>110629.18058395307</v>
      </c>
      <c r="Q305">
        <v>656661.42000000202</v>
      </c>
      <c r="R305">
        <v>6853986.4900000002</v>
      </c>
    </row>
    <row r="306" spans="1:18" hidden="1">
      <c r="A306">
        <v>3068</v>
      </c>
      <c r="B306">
        <v>70001073</v>
      </c>
      <c r="C306" s="2" t="s">
        <v>8373</v>
      </c>
      <c r="D306" t="s">
        <v>152</v>
      </c>
      <c r="E306">
        <v>774489600000</v>
      </c>
      <c r="F306">
        <v>1281018891000</v>
      </c>
      <c r="G306">
        <v>1</v>
      </c>
      <c r="H306" t="s">
        <v>6312</v>
      </c>
      <c r="I306" t="s">
        <v>6313</v>
      </c>
      <c r="J306" t="s">
        <v>20</v>
      </c>
      <c r="K306" t="s">
        <v>21</v>
      </c>
      <c r="L306">
        <v>0</v>
      </c>
      <c r="M306">
        <v>0</v>
      </c>
      <c r="N306" t="s">
        <v>22</v>
      </c>
      <c r="O306">
        <v>3</v>
      </c>
      <c r="P306" s="30">
        <f>SQRT((postes_1[[#This Row],[x]]-$Q$1)^2+(postes_1[[#This Row],[y]]-$R$1)^2)</f>
        <v>110683.39761254188</v>
      </c>
      <c r="Q306">
        <v>634710.47999999695</v>
      </c>
      <c r="R306">
        <v>6861458.5499999998</v>
      </c>
    </row>
    <row r="307" spans="1:18" hidden="1">
      <c r="A307">
        <v>2908</v>
      </c>
      <c r="B307">
        <v>70002324</v>
      </c>
      <c r="C307" s="2" t="s">
        <v>8373</v>
      </c>
      <c r="D307" t="s">
        <v>805</v>
      </c>
      <c r="E307">
        <v>988070400000</v>
      </c>
      <c r="F307">
        <v>1282559811000</v>
      </c>
      <c r="G307">
        <v>1</v>
      </c>
      <c r="H307" t="s">
        <v>5992</v>
      </c>
      <c r="I307" t="s">
        <v>5993</v>
      </c>
      <c r="J307" t="s">
        <v>5994</v>
      </c>
      <c r="K307" t="s">
        <v>21</v>
      </c>
      <c r="L307">
        <v>0</v>
      </c>
      <c r="M307">
        <v>0</v>
      </c>
      <c r="N307" t="s">
        <v>22</v>
      </c>
      <c r="O307">
        <v>3</v>
      </c>
      <c r="P307" s="30">
        <f>SQRT((postes_1[[#This Row],[x]]-$Q$1)^2+(postes_1[[#This Row],[y]]-$R$1)^2)</f>
        <v>110783.07552475264</v>
      </c>
      <c r="Q307">
        <v>658482.70000000298</v>
      </c>
      <c r="R307">
        <v>6853300.2300000004</v>
      </c>
    </row>
    <row r="308" spans="1:18" hidden="1">
      <c r="A308">
        <v>1705</v>
      </c>
      <c r="B308">
        <v>70001244</v>
      </c>
      <c r="C308" s="2" t="s">
        <v>8373</v>
      </c>
      <c r="D308" t="s">
        <v>152</v>
      </c>
      <c r="E308">
        <v>956793600000</v>
      </c>
      <c r="F308">
        <v>1271693732000</v>
      </c>
      <c r="G308">
        <v>1</v>
      </c>
      <c r="H308" t="s">
        <v>3551</v>
      </c>
      <c r="I308" t="s">
        <v>3552</v>
      </c>
      <c r="J308" t="s">
        <v>26</v>
      </c>
      <c r="K308" t="s">
        <v>21</v>
      </c>
      <c r="L308">
        <v>0</v>
      </c>
      <c r="M308">
        <v>0</v>
      </c>
      <c r="N308" t="s">
        <v>22</v>
      </c>
      <c r="O308">
        <v>3</v>
      </c>
      <c r="P308" s="30">
        <f>SQRT((postes_1[[#This Row],[x]]-$Q$1)^2+(postes_1[[#This Row],[y]]-$R$1)^2)</f>
        <v>111024.2683852707</v>
      </c>
      <c r="Q308">
        <v>656394.40999999596</v>
      </c>
      <c r="R308">
        <v>6854542.8700000001</v>
      </c>
    </row>
    <row r="309" spans="1:18" hidden="1">
      <c r="A309">
        <v>750</v>
      </c>
      <c r="B309">
        <v>70001136</v>
      </c>
      <c r="C309" s="2" t="s">
        <v>8373</v>
      </c>
      <c r="D309" t="s">
        <v>274</v>
      </c>
      <c r="E309">
        <v>954806400000</v>
      </c>
      <c r="F309">
        <v>1424434952000</v>
      </c>
      <c r="G309">
        <v>1</v>
      </c>
      <c r="H309" t="s">
        <v>1614</v>
      </c>
      <c r="I309" t="s">
        <v>1615</v>
      </c>
      <c r="J309" t="s">
        <v>20</v>
      </c>
      <c r="K309" t="s">
        <v>21</v>
      </c>
      <c r="L309">
        <v>0</v>
      </c>
      <c r="M309">
        <v>0</v>
      </c>
      <c r="N309" t="s">
        <v>22</v>
      </c>
      <c r="O309">
        <v>3</v>
      </c>
      <c r="P309" s="30">
        <f>SQRT((postes_1[[#This Row],[x]]-$Q$1)^2+(postes_1[[#This Row],[y]]-$R$1)^2)</f>
        <v>111035.36782836055</v>
      </c>
      <c r="Q309">
        <v>645165.85999999905</v>
      </c>
      <c r="R309">
        <v>6858937.4699999997</v>
      </c>
    </row>
    <row r="310" spans="1:18" hidden="1">
      <c r="A310">
        <v>1699</v>
      </c>
      <c r="B310">
        <v>70002794</v>
      </c>
      <c r="C310" s="2" t="s">
        <v>8375</v>
      </c>
      <c r="D310" t="s">
        <v>20</v>
      </c>
      <c r="E310">
        <v>1078790400000</v>
      </c>
      <c r="F310" t="s">
        <v>20</v>
      </c>
      <c r="G310">
        <v>1</v>
      </c>
      <c r="H310" t="s">
        <v>3538</v>
      </c>
      <c r="I310" t="s">
        <v>3539</v>
      </c>
      <c r="J310" t="s">
        <v>3540</v>
      </c>
      <c r="K310" t="s">
        <v>21</v>
      </c>
      <c r="L310">
        <v>0</v>
      </c>
      <c r="M310">
        <v>0</v>
      </c>
      <c r="N310" t="s">
        <v>22</v>
      </c>
      <c r="O310">
        <v>6</v>
      </c>
      <c r="P310" s="30">
        <f>SQRT((postes_1[[#This Row],[x]]-$Q$1)^2+(postes_1[[#This Row],[y]]-$R$1)^2)</f>
        <v>111221.94624422296</v>
      </c>
      <c r="Q310">
        <v>657224.15999999596</v>
      </c>
      <c r="R310">
        <v>6854379.6600000001</v>
      </c>
    </row>
    <row r="311" spans="1:18" hidden="1">
      <c r="A311">
        <v>3809</v>
      </c>
      <c r="B311">
        <v>70001143</v>
      </c>
      <c r="C311" s="2" t="s">
        <v>8375</v>
      </c>
      <c r="D311" t="s">
        <v>20</v>
      </c>
      <c r="E311">
        <v>774489600000</v>
      </c>
      <c r="F311" t="s">
        <v>20</v>
      </c>
      <c r="G311">
        <v>1</v>
      </c>
      <c r="H311" t="s">
        <v>7779</v>
      </c>
      <c r="I311" t="s">
        <v>7780</v>
      </c>
      <c r="J311" t="s">
        <v>20</v>
      </c>
      <c r="K311" t="s">
        <v>21</v>
      </c>
      <c r="L311">
        <v>0</v>
      </c>
      <c r="M311">
        <v>0</v>
      </c>
      <c r="N311" t="s">
        <v>22</v>
      </c>
      <c r="O311">
        <v>6</v>
      </c>
      <c r="P311" s="30">
        <f>SQRT((postes_1[[#This Row],[x]]-$Q$1)^2+(postes_1[[#This Row],[y]]-$R$1)^2)</f>
        <v>111279.63739883613</v>
      </c>
      <c r="Q311">
        <v>646564.47999999695</v>
      </c>
      <c r="R311">
        <v>6858725.3300000001</v>
      </c>
    </row>
    <row r="312" spans="1:18" hidden="1">
      <c r="A312">
        <v>2129</v>
      </c>
      <c r="B312">
        <v>20001035</v>
      </c>
      <c r="C312" s="2" t="s">
        <v>8373</v>
      </c>
      <c r="D312" t="s">
        <v>20</v>
      </c>
      <c r="E312" s="1">
        <v>778896000000</v>
      </c>
      <c r="F312" t="s">
        <v>20</v>
      </c>
      <c r="G312">
        <v>1</v>
      </c>
      <c r="H312" t="s">
        <v>4416</v>
      </c>
      <c r="I312" t="s">
        <v>4417</v>
      </c>
      <c r="J312" t="s">
        <v>20</v>
      </c>
      <c r="K312" t="s">
        <v>21</v>
      </c>
      <c r="L312">
        <v>0</v>
      </c>
      <c r="M312">
        <v>0</v>
      </c>
      <c r="N312" t="s">
        <v>22</v>
      </c>
      <c r="O312">
        <v>3</v>
      </c>
      <c r="P312" s="30">
        <f>SQRT((postes_1[[#This Row],[x]]-$Q$1)^2+(postes_1[[#This Row],[y]]-$R$1)^2)</f>
        <v>111284.22029262217</v>
      </c>
      <c r="Q312">
        <v>710582.21000000101</v>
      </c>
      <c r="R312">
        <v>6802058.4500000002</v>
      </c>
    </row>
    <row r="313" spans="1:18" hidden="1">
      <c r="A313">
        <v>1764</v>
      </c>
      <c r="B313">
        <v>70001266</v>
      </c>
      <c r="C313" s="2" t="s">
        <v>8375</v>
      </c>
      <c r="D313" t="s">
        <v>30</v>
      </c>
      <c r="E313">
        <v>888451200000</v>
      </c>
      <c r="F313">
        <v>1394188098000</v>
      </c>
      <c r="G313">
        <v>1</v>
      </c>
      <c r="H313" t="s">
        <v>3668</v>
      </c>
      <c r="I313" t="s">
        <v>3340</v>
      </c>
      <c r="J313" t="s">
        <v>3669</v>
      </c>
      <c r="K313" t="s">
        <v>21</v>
      </c>
      <c r="L313">
        <v>0</v>
      </c>
      <c r="M313">
        <v>0</v>
      </c>
      <c r="N313" t="s">
        <v>22</v>
      </c>
      <c r="O313">
        <v>6</v>
      </c>
      <c r="P313" s="30">
        <f>SQRT((postes_1[[#This Row],[x]]-$Q$1)^2+(postes_1[[#This Row],[y]]-$R$1)^2)</f>
        <v>111297.64544587785</v>
      </c>
      <c r="Q313">
        <v>657785.15999999596</v>
      </c>
      <c r="R313">
        <v>6854201.4900000002</v>
      </c>
    </row>
    <row r="314" spans="1:18" hidden="1">
      <c r="A314">
        <v>154</v>
      </c>
      <c r="B314">
        <v>70001228</v>
      </c>
      <c r="C314" s="2" t="s">
        <v>8373</v>
      </c>
      <c r="D314" t="s">
        <v>23</v>
      </c>
      <c r="E314">
        <v>956793600000</v>
      </c>
      <c r="F314">
        <v>1215015625000</v>
      </c>
      <c r="G314">
        <v>1</v>
      </c>
      <c r="H314" t="s">
        <v>361</v>
      </c>
      <c r="I314" t="s">
        <v>362</v>
      </c>
      <c r="J314" t="s">
        <v>363</v>
      </c>
      <c r="K314" t="s">
        <v>21</v>
      </c>
      <c r="L314">
        <v>0</v>
      </c>
      <c r="M314">
        <v>0</v>
      </c>
      <c r="N314" t="s">
        <v>22</v>
      </c>
      <c r="O314">
        <v>3</v>
      </c>
      <c r="P314" s="30">
        <f>SQRT((postes_1[[#This Row],[x]]-$Q$1)^2+(postes_1[[#This Row],[y]]-$R$1)^2)</f>
        <v>111417.42782062425</v>
      </c>
      <c r="Q314">
        <v>656370.43999999797</v>
      </c>
      <c r="R314">
        <v>6854985.3899999997</v>
      </c>
    </row>
    <row r="315" spans="1:18" hidden="1">
      <c r="A315">
        <v>3248</v>
      </c>
      <c r="B315">
        <v>70015302</v>
      </c>
      <c r="C315" s="2" t="s">
        <v>8373</v>
      </c>
      <c r="D315" t="s">
        <v>83</v>
      </c>
      <c r="E315">
        <v>1166103520000</v>
      </c>
      <c r="F315">
        <v>1358956747000</v>
      </c>
      <c r="G315">
        <v>1</v>
      </c>
      <c r="H315" t="s">
        <v>6662</v>
      </c>
      <c r="I315" t="s">
        <v>6663</v>
      </c>
      <c r="J315" t="s">
        <v>6664</v>
      </c>
      <c r="K315" t="s">
        <v>21</v>
      </c>
      <c r="L315">
        <v>0</v>
      </c>
      <c r="M315">
        <v>0</v>
      </c>
      <c r="N315" t="s">
        <v>22</v>
      </c>
      <c r="O315">
        <v>3</v>
      </c>
      <c r="P315" s="30">
        <f>SQRT((postes_1[[#This Row],[x]]-$Q$1)^2+(postes_1[[#This Row],[y]]-$R$1)^2)</f>
        <v>111641.34552867293</v>
      </c>
      <c r="Q315">
        <v>645965.78999999899</v>
      </c>
      <c r="R315">
        <v>6859310.2999999998</v>
      </c>
    </row>
    <row r="316" spans="1:18" hidden="1">
      <c r="A316">
        <v>1085</v>
      </c>
      <c r="B316">
        <v>20001034</v>
      </c>
      <c r="C316" s="2" t="s">
        <v>8373</v>
      </c>
      <c r="D316" t="s">
        <v>17</v>
      </c>
      <c r="E316">
        <v>778982400000</v>
      </c>
      <c r="F316">
        <v>1304602794000</v>
      </c>
      <c r="G316">
        <v>1</v>
      </c>
      <c r="H316" t="s">
        <v>2281</v>
      </c>
      <c r="I316" t="s">
        <v>2282</v>
      </c>
      <c r="J316" t="s">
        <v>26</v>
      </c>
      <c r="K316" t="s">
        <v>21</v>
      </c>
      <c r="L316">
        <v>0</v>
      </c>
      <c r="M316">
        <v>0</v>
      </c>
      <c r="N316" t="s">
        <v>22</v>
      </c>
      <c r="O316">
        <v>3</v>
      </c>
      <c r="P316" s="30">
        <f>SQRT((postes_1[[#This Row],[x]]-$Q$1)^2+(postes_1[[#This Row],[y]]-$R$1)^2)</f>
        <v>111689.10522474414</v>
      </c>
      <c r="Q316">
        <v>711078.07999999798</v>
      </c>
      <c r="R316">
        <v>6801963.1500000004</v>
      </c>
    </row>
    <row r="317" spans="1:18" hidden="1">
      <c r="A317">
        <v>1708</v>
      </c>
      <c r="B317">
        <v>70001239</v>
      </c>
      <c r="C317" s="2" t="s">
        <v>8375</v>
      </c>
      <c r="D317" t="s">
        <v>77</v>
      </c>
      <c r="E317">
        <v>774489600000</v>
      </c>
      <c r="F317">
        <v>1348833941000</v>
      </c>
      <c r="G317">
        <v>1</v>
      </c>
      <c r="H317" t="s">
        <v>362</v>
      </c>
      <c r="I317" t="s">
        <v>3557</v>
      </c>
      <c r="J317" t="s">
        <v>20</v>
      </c>
      <c r="K317" t="s">
        <v>21</v>
      </c>
      <c r="L317">
        <v>0</v>
      </c>
      <c r="M317">
        <v>0</v>
      </c>
      <c r="N317" t="s">
        <v>22</v>
      </c>
      <c r="O317">
        <v>6</v>
      </c>
      <c r="P317" s="30">
        <f>SQRT((postes_1[[#This Row],[x]]-$Q$1)^2+(postes_1[[#This Row],[y]]-$R$1)^2)</f>
        <v>111881.18131777101</v>
      </c>
      <c r="Q317">
        <v>657380.5</v>
      </c>
      <c r="R317">
        <v>6855033.6900000004</v>
      </c>
    </row>
    <row r="318" spans="1:18" hidden="1">
      <c r="A318">
        <v>3247</v>
      </c>
      <c r="B318">
        <v>70001114</v>
      </c>
      <c r="C318" s="2" t="s">
        <v>8375</v>
      </c>
      <c r="D318" t="s">
        <v>20</v>
      </c>
      <c r="E318">
        <v>774489600000</v>
      </c>
      <c r="F318" t="s">
        <v>20</v>
      </c>
      <c r="G318">
        <v>1</v>
      </c>
      <c r="H318" t="s">
        <v>6660</v>
      </c>
      <c r="I318" t="s">
        <v>6661</v>
      </c>
      <c r="J318" t="s">
        <v>20</v>
      </c>
      <c r="K318" t="s">
        <v>21</v>
      </c>
      <c r="L318">
        <v>0</v>
      </c>
      <c r="M318">
        <v>0</v>
      </c>
      <c r="N318" t="s">
        <v>22</v>
      </c>
      <c r="O318">
        <v>6</v>
      </c>
      <c r="P318" s="30">
        <f>SQRT((postes_1[[#This Row],[x]]-$Q$1)^2+(postes_1[[#This Row],[y]]-$R$1)^2)</f>
        <v>112067.77367987318</v>
      </c>
      <c r="Q318">
        <v>646428.31000000203</v>
      </c>
      <c r="R318">
        <v>6859604.4000000004</v>
      </c>
    </row>
    <row r="319" spans="1:18" hidden="1">
      <c r="A319">
        <v>3723</v>
      </c>
      <c r="B319">
        <v>70001072</v>
      </c>
      <c r="C319" s="2" t="s">
        <v>8373</v>
      </c>
      <c r="D319" t="s">
        <v>56</v>
      </c>
      <c r="E319">
        <v>774489600000</v>
      </c>
      <c r="F319">
        <v>1245772617000</v>
      </c>
      <c r="G319">
        <v>1</v>
      </c>
      <c r="H319" t="s">
        <v>7613</v>
      </c>
      <c r="I319" t="s">
        <v>7614</v>
      </c>
      <c r="J319" t="s">
        <v>20</v>
      </c>
      <c r="K319" t="s">
        <v>21</v>
      </c>
      <c r="L319">
        <v>0</v>
      </c>
      <c r="M319">
        <v>0</v>
      </c>
      <c r="N319" t="s">
        <v>22</v>
      </c>
      <c r="O319">
        <v>3</v>
      </c>
      <c r="P319" s="30">
        <f>SQRT((postes_1[[#This Row],[x]]-$Q$1)^2+(postes_1[[#This Row],[y]]-$R$1)^2)</f>
        <v>112336.53446154059</v>
      </c>
      <c r="Q319">
        <v>641212.79999999702</v>
      </c>
      <c r="R319">
        <v>6861510.1799999997</v>
      </c>
    </row>
    <row r="320" spans="1:18" hidden="1">
      <c r="A320">
        <v>1153</v>
      </c>
      <c r="B320">
        <v>70001349</v>
      </c>
      <c r="C320" s="2" t="s">
        <v>8378</v>
      </c>
      <c r="D320" t="s">
        <v>1094</v>
      </c>
      <c r="E320">
        <v>956793600000</v>
      </c>
      <c r="F320">
        <v>1424774174000</v>
      </c>
      <c r="G320">
        <v>1</v>
      </c>
      <c r="H320" t="s">
        <v>2417</v>
      </c>
      <c r="I320" t="s">
        <v>2418</v>
      </c>
      <c r="J320" t="s">
        <v>953</v>
      </c>
      <c r="K320" t="s">
        <v>21</v>
      </c>
      <c r="L320">
        <v>0</v>
      </c>
      <c r="M320">
        <v>0</v>
      </c>
      <c r="N320" t="s">
        <v>22</v>
      </c>
      <c r="O320">
        <v>1</v>
      </c>
      <c r="P320" s="30">
        <f>SQRT((postes_1[[#This Row],[x]]-$Q$1)^2+(postes_1[[#This Row],[y]]-$R$1)^2)</f>
        <v>112408.54268473356</v>
      </c>
      <c r="Q320">
        <v>663845.81999999995</v>
      </c>
      <c r="R320">
        <v>6852389.7300000004</v>
      </c>
    </row>
    <row r="321" spans="1:18" hidden="1">
      <c r="A321">
        <v>2608</v>
      </c>
      <c r="B321">
        <v>70001131</v>
      </c>
      <c r="C321" s="2" t="s">
        <v>8373</v>
      </c>
      <c r="D321" t="s">
        <v>20</v>
      </c>
      <c r="E321">
        <v>956793600000</v>
      </c>
      <c r="F321" t="s">
        <v>20</v>
      </c>
      <c r="G321">
        <v>1</v>
      </c>
      <c r="H321" t="s">
        <v>5384</v>
      </c>
      <c r="I321" t="s">
        <v>5385</v>
      </c>
      <c r="J321" t="s">
        <v>26</v>
      </c>
      <c r="K321" t="s">
        <v>21</v>
      </c>
      <c r="L321">
        <v>0</v>
      </c>
      <c r="M321">
        <v>0</v>
      </c>
      <c r="N321" t="s">
        <v>22</v>
      </c>
      <c r="O321">
        <v>3</v>
      </c>
      <c r="P321" s="30">
        <f>SQRT((postes_1[[#This Row],[x]]-$Q$1)^2+(postes_1[[#This Row],[y]]-$R$1)^2)</f>
        <v>112479.17153067734</v>
      </c>
      <c r="Q321">
        <v>648755.22999999695</v>
      </c>
      <c r="R321">
        <v>6859225.0599999996</v>
      </c>
    </row>
    <row r="322" spans="1:18" hidden="1">
      <c r="A322">
        <v>1581</v>
      </c>
      <c r="B322">
        <v>70001204</v>
      </c>
      <c r="C322" s="2" t="s">
        <v>8375</v>
      </c>
      <c r="D322" t="s">
        <v>1094</v>
      </c>
      <c r="E322">
        <v>1025827200000</v>
      </c>
      <c r="F322">
        <v>1424797363000</v>
      </c>
      <c r="G322">
        <v>1</v>
      </c>
      <c r="H322" t="s">
        <v>3297</v>
      </c>
      <c r="I322" t="s">
        <v>3298</v>
      </c>
      <c r="J322" t="s">
        <v>20</v>
      </c>
      <c r="K322" t="s">
        <v>21</v>
      </c>
      <c r="L322">
        <v>0</v>
      </c>
      <c r="M322">
        <v>0</v>
      </c>
      <c r="N322" t="s">
        <v>22</v>
      </c>
      <c r="O322">
        <v>6</v>
      </c>
      <c r="P322" s="30">
        <f>SQRT((postes_1[[#This Row],[x]]-$Q$1)^2+(postes_1[[#This Row],[y]]-$R$1)^2)</f>
        <v>112563.56734099478</v>
      </c>
      <c r="Q322">
        <v>656353.60999999905</v>
      </c>
      <c r="R322">
        <v>6856249.4400000004</v>
      </c>
    </row>
    <row r="323" spans="1:18" hidden="1">
      <c r="A323">
        <v>2321</v>
      </c>
      <c r="B323">
        <v>70001105</v>
      </c>
      <c r="C323" s="2" t="s">
        <v>8373</v>
      </c>
      <c r="D323" t="s">
        <v>20</v>
      </c>
      <c r="E323">
        <v>956793600000</v>
      </c>
      <c r="F323" t="s">
        <v>20</v>
      </c>
      <c r="G323">
        <v>1</v>
      </c>
      <c r="H323" t="s">
        <v>4796</v>
      </c>
      <c r="I323" t="s">
        <v>4797</v>
      </c>
      <c r="J323" t="s">
        <v>26</v>
      </c>
      <c r="K323" t="s">
        <v>21</v>
      </c>
      <c r="L323">
        <v>0</v>
      </c>
      <c r="M323">
        <v>0</v>
      </c>
      <c r="N323" t="s">
        <v>22</v>
      </c>
      <c r="O323">
        <v>3</v>
      </c>
      <c r="P323" s="30">
        <f>SQRT((postes_1[[#This Row],[x]]-$Q$1)^2+(postes_1[[#This Row],[y]]-$R$1)^2)</f>
        <v>112580.98082532664</v>
      </c>
      <c r="Q323">
        <v>646676.46999999904</v>
      </c>
      <c r="R323">
        <v>6860062.1500000004</v>
      </c>
    </row>
    <row r="324" spans="1:18" hidden="1">
      <c r="A324">
        <v>2565</v>
      </c>
      <c r="B324">
        <v>60000709</v>
      </c>
      <c r="C324" s="2" t="s">
        <v>8374</v>
      </c>
      <c r="D324" t="s">
        <v>152</v>
      </c>
      <c r="E324">
        <v>1006387200000</v>
      </c>
      <c r="F324">
        <v>1270033188000</v>
      </c>
      <c r="G324">
        <v>1</v>
      </c>
      <c r="H324" t="s">
        <v>5290</v>
      </c>
      <c r="I324" t="s">
        <v>5291</v>
      </c>
      <c r="J324" t="s">
        <v>26</v>
      </c>
      <c r="K324" t="s">
        <v>21</v>
      </c>
      <c r="L324">
        <v>0</v>
      </c>
      <c r="M324">
        <v>0</v>
      </c>
      <c r="N324" t="s">
        <v>22</v>
      </c>
      <c r="O324">
        <v>4</v>
      </c>
      <c r="P324" s="30">
        <f>SQRT((postes_1[[#This Row],[x]]-$Q$1)^2+(postes_1[[#This Row],[y]]-$R$1)^2)</f>
        <v>112632.82043935252</v>
      </c>
      <c r="Q324">
        <v>499259.74000000203</v>
      </c>
      <c r="R324">
        <v>6771311.3899999997</v>
      </c>
    </row>
    <row r="325" spans="1:18" hidden="1">
      <c r="A325">
        <v>3779</v>
      </c>
      <c r="B325">
        <v>60001596</v>
      </c>
      <c r="C325" s="2" t="s">
        <v>8374</v>
      </c>
      <c r="D325" t="s">
        <v>38</v>
      </c>
      <c r="E325">
        <v>610761600000</v>
      </c>
      <c r="F325">
        <v>1240395460000</v>
      </c>
      <c r="G325">
        <v>1</v>
      </c>
      <c r="H325" t="s">
        <v>7725</v>
      </c>
      <c r="I325" t="s">
        <v>7726</v>
      </c>
      <c r="J325" t="s">
        <v>26</v>
      </c>
      <c r="K325" t="s">
        <v>21</v>
      </c>
      <c r="L325">
        <v>0</v>
      </c>
      <c r="M325">
        <v>0</v>
      </c>
      <c r="N325" t="s">
        <v>22</v>
      </c>
      <c r="O325">
        <v>4</v>
      </c>
      <c r="P325" s="30">
        <f>SQRT((postes_1[[#This Row],[x]]-$Q$1)^2+(postes_1[[#This Row],[y]]-$R$1)^2)</f>
        <v>112685.29560820961</v>
      </c>
      <c r="Q325">
        <v>610099.85000000102</v>
      </c>
      <c r="R325">
        <v>6640777.6600000001</v>
      </c>
    </row>
    <row r="326" spans="1:18" hidden="1">
      <c r="A326">
        <v>2255</v>
      </c>
      <c r="B326">
        <v>20001189</v>
      </c>
      <c r="C326" s="2" t="s">
        <v>8375</v>
      </c>
      <c r="D326" t="s">
        <v>168</v>
      </c>
      <c r="E326">
        <v>778982400000</v>
      </c>
      <c r="F326">
        <v>1450168270000</v>
      </c>
      <c r="G326">
        <v>1</v>
      </c>
      <c r="H326" t="s">
        <v>4663</v>
      </c>
      <c r="I326" t="s">
        <v>4664</v>
      </c>
      <c r="J326" t="s">
        <v>20</v>
      </c>
      <c r="K326" t="s">
        <v>21</v>
      </c>
      <c r="L326">
        <v>0</v>
      </c>
      <c r="M326">
        <v>0</v>
      </c>
      <c r="N326" t="s">
        <v>22</v>
      </c>
      <c r="O326">
        <v>6</v>
      </c>
      <c r="P326" s="30">
        <f>SQRT((postes_1[[#This Row],[x]]-$Q$1)^2+(postes_1[[#This Row],[y]]-$R$1)^2)</f>
        <v>112703.63565361046</v>
      </c>
      <c r="Q326">
        <v>720690.96000000101</v>
      </c>
      <c r="R326">
        <v>6776984.5300000003</v>
      </c>
    </row>
    <row r="327" spans="1:18" hidden="1">
      <c r="A327">
        <v>1298</v>
      </c>
      <c r="B327">
        <v>70001081</v>
      </c>
      <c r="C327" s="2" t="s">
        <v>8375</v>
      </c>
      <c r="D327" t="s">
        <v>83</v>
      </c>
      <c r="E327" s="1">
        <v>922752000000</v>
      </c>
      <c r="F327">
        <v>1359706855000</v>
      </c>
      <c r="G327">
        <v>1</v>
      </c>
      <c r="H327" t="s">
        <v>2729</v>
      </c>
      <c r="I327" t="s">
        <v>2729</v>
      </c>
      <c r="J327" t="s">
        <v>20</v>
      </c>
      <c r="K327" t="s">
        <v>21</v>
      </c>
      <c r="L327">
        <v>0</v>
      </c>
      <c r="M327">
        <v>0</v>
      </c>
      <c r="N327" t="s">
        <v>22</v>
      </c>
      <c r="O327">
        <v>6</v>
      </c>
      <c r="P327" s="30">
        <f>SQRT((postes_1[[#This Row],[x]]-$Q$1)^2+(postes_1[[#This Row],[y]]-$R$1)^2)</f>
        <v>112723.79341824891</v>
      </c>
      <c r="Q327">
        <v>643890.97999999695</v>
      </c>
      <c r="R327">
        <v>6861117.5599999996</v>
      </c>
    </row>
    <row r="328" spans="1:18" hidden="1">
      <c r="A328">
        <v>934</v>
      </c>
      <c r="B328">
        <v>70038089</v>
      </c>
      <c r="C328" s="2" t="s">
        <v>8373</v>
      </c>
      <c r="D328" t="s">
        <v>264</v>
      </c>
      <c r="E328">
        <v>1464256141000</v>
      </c>
      <c r="F328">
        <v>1422988195000</v>
      </c>
      <c r="G328">
        <v>1</v>
      </c>
      <c r="H328" t="s">
        <v>1992</v>
      </c>
      <c r="I328" t="s">
        <v>1993</v>
      </c>
      <c r="J328" t="s">
        <v>1994</v>
      </c>
      <c r="K328" t="s">
        <v>21</v>
      </c>
      <c r="L328">
        <v>0</v>
      </c>
      <c r="M328">
        <v>0</v>
      </c>
      <c r="N328" t="s">
        <v>22</v>
      </c>
      <c r="O328">
        <v>3</v>
      </c>
      <c r="P328" s="30">
        <f>SQRT((postes_1[[#This Row],[x]]-$Q$1)^2+(postes_1[[#This Row],[y]]-$R$1)^2)</f>
        <v>112753.76246544802</v>
      </c>
      <c r="Q328">
        <v>658441.81999999995</v>
      </c>
      <c r="R328">
        <v>6855501.79</v>
      </c>
    </row>
    <row r="329" spans="1:18" hidden="1">
      <c r="A329">
        <v>1102</v>
      </c>
      <c r="B329">
        <v>70001147</v>
      </c>
      <c r="C329" s="2" t="s">
        <v>8375</v>
      </c>
      <c r="D329" t="s">
        <v>264</v>
      </c>
      <c r="E329">
        <v>956793600000</v>
      </c>
      <c r="F329">
        <v>1409573472000</v>
      </c>
      <c r="G329">
        <v>1</v>
      </c>
      <c r="H329" t="s">
        <v>2317</v>
      </c>
      <c r="I329" t="s">
        <v>2318</v>
      </c>
      <c r="J329" t="s">
        <v>953</v>
      </c>
      <c r="K329" t="s">
        <v>21</v>
      </c>
      <c r="L329">
        <v>0</v>
      </c>
      <c r="M329">
        <v>0</v>
      </c>
      <c r="N329" t="s">
        <v>22</v>
      </c>
      <c r="O329">
        <v>6</v>
      </c>
      <c r="P329" s="30">
        <f>SQRT((postes_1[[#This Row],[x]]-$Q$1)^2+(postes_1[[#This Row],[y]]-$R$1)^2)</f>
        <v>112774.00490629443</v>
      </c>
      <c r="Q329">
        <v>651420.11999999697</v>
      </c>
      <c r="R329">
        <v>6858538.54</v>
      </c>
    </row>
    <row r="330" spans="1:18" hidden="1">
      <c r="A330">
        <v>2257</v>
      </c>
      <c r="B330">
        <v>20001191</v>
      </c>
      <c r="C330" s="2" t="s">
        <v>8373</v>
      </c>
      <c r="D330" t="s">
        <v>168</v>
      </c>
      <c r="E330">
        <v>778982400000</v>
      </c>
      <c r="F330">
        <v>1450170153000</v>
      </c>
      <c r="G330">
        <v>1</v>
      </c>
      <c r="H330" t="s">
        <v>4667</v>
      </c>
      <c r="I330" t="s">
        <v>4668</v>
      </c>
      <c r="J330" t="s">
        <v>26</v>
      </c>
      <c r="K330" t="s">
        <v>21</v>
      </c>
      <c r="L330">
        <v>0</v>
      </c>
      <c r="M330">
        <v>0</v>
      </c>
      <c r="N330" t="s">
        <v>22</v>
      </c>
      <c r="O330">
        <v>3</v>
      </c>
      <c r="P330" s="30">
        <f>SQRT((postes_1[[#This Row],[x]]-$Q$1)^2+(postes_1[[#This Row],[y]]-$R$1)^2)</f>
        <v>112954.73297350711</v>
      </c>
      <c r="Q330">
        <v>720833.49000000197</v>
      </c>
      <c r="R330">
        <v>6777514.6900000004</v>
      </c>
    </row>
    <row r="331" spans="1:18" hidden="1">
      <c r="A331">
        <v>3236</v>
      </c>
      <c r="B331">
        <v>70001418</v>
      </c>
      <c r="C331" s="2" t="s">
        <v>8373</v>
      </c>
      <c r="D331" t="s">
        <v>274</v>
      </c>
      <c r="E331">
        <v>774489600000</v>
      </c>
      <c r="F331">
        <v>1410539679000</v>
      </c>
      <c r="G331">
        <v>1</v>
      </c>
      <c r="H331" t="s">
        <v>6640</v>
      </c>
      <c r="I331" t="s">
        <v>6641</v>
      </c>
      <c r="J331" t="s">
        <v>20</v>
      </c>
      <c r="K331" t="s">
        <v>21</v>
      </c>
      <c r="L331">
        <v>0</v>
      </c>
      <c r="M331">
        <v>0</v>
      </c>
      <c r="N331" t="s">
        <v>22</v>
      </c>
      <c r="O331">
        <v>3</v>
      </c>
      <c r="P331" s="30">
        <f>SQRT((postes_1[[#This Row],[x]]-$Q$1)^2+(postes_1[[#This Row],[y]]-$R$1)^2)</f>
        <v>113072.11043836913</v>
      </c>
      <c r="Q331">
        <v>671435.25</v>
      </c>
      <c r="R331">
        <v>6848690.7800000003</v>
      </c>
    </row>
    <row r="332" spans="1:18" hidden="1">
      <c r="A332">
        <v>2077</v>
      </c>
      <c r="B332">
        <v>70001476</v>
      </c>
      <c r="C332" s="2" t="s">
        <v>8375</v>
      </c>
      <c r="D332" t="s">
        <v>274</v>
      </c>
      <c r="E332">
        <v>830390400000</v>
      </c>
      <c r="F332">
        <v>1411552718000</v>
      </c>
      <c r="G332">
        <v>1</v>
      </c>
      <c r="H332" t="s">
        <v>4306</v>
      </c>
      <c r="I332" t="s">
        <v>4307</v>
      </c>
      <c r="J332" t="s">
        <v>20</v>
      </c>
      <c r="K332" t="s">
        <v>21</v>
      </c>
      <c r="L332">
        <v>0</v>
      </c>
      <c r="M332">
        <v>0</v>
      </c>
      <c r="N332" t="s">
        <v>22</v>
      </c>
      <c r="O332">
        <v>6</v>
      </c>
      <c r="P332" s="30">
        <f>SQRT((postes_1[[#This Row],[x]]-$Q$1)^2+(postes_1[[#This Row],[y]]-$R$1)^2)</f>
        <v>113166.66286843937</v>
      </c>
      <c r="Q332">
        <v>679666.10000000102</v>
      </c>
      <c r="R332">
        <v>6843008.4000000004</v>
      </c>
    </row>
    <row r="333" spans="1:18" hidden="1">
      <c r="A333">
        <v>3329</v>
      </c>
      <c r="B333">
        <v>70001104</v>
      </c>
      <c r="C333" s="2" t="s">
        <v>8375</v>
      </c>
      <c r="D333" t="s">
        <v>20</v>
      </c>
      <c r="E333">
        <v>774489600000</v>
      </c>
      <c r="F333" t="s">
        <v>20</v>
      </c>
      <c r="G333">
        <v>1</v>
      </c>
      <c r="H333" t="s">
        <v>6817</v>
      </c>
      <c r="I333" t="s">
        <v>6818</v>
      </c>
      <c r="J333" t="s">
        <v>20</v>
      </c>
      <c r="K333" t="s">
        <v>21</v>
      </c>
      <c r="L333">
        <v>0</v>
      </c>
      <c r="M333">
        <v>0</v>
      </c>
      <c r="N333" t="s">
        <v>22</v>
      </c>
      <c r="O333">
        <v>6</v>
      </c>
      <c r="P333" s="30">
        <f>SQRT((postes_1[[#This Row],[x]]-$Q$1)^2+(postes_1[[#This Row],[y]]-$R$1)^2)</f>
        <v>113169.94643384423</v>
      </c>
      <c r="Q333">
        <v>649380.27000000305</v>
      </c>
      <c r="R333">
        <v>6859732.6299999999</v>
      </c>
    </row>
    <row r="334" spans="1:18" hidden="1">
      <c r="A334">
        <v>2598</v>
      </c>
      <c r="B334">
        <v>70038189</v>
      </c>
      <c r="C334" s="2" t="s">
        <v>8373</v>
      </c>
      <c r="D334" t="s">
        <v>264</v>
      </c>
      <c r="E334">
        <v>1422615766000</v>
      </c>
      <c r="F334">
        <v>1422988156000</v>
      </c>
      <c r="G334">
        <v>1</v>
      </c>
      <c r="H334" t="s">
        <v>5362</v>
      </c>
      <c r="I334" t="s">
        <v>5363</v>
      </c>
      <c r="J334" t="s">
        <v>5364</v>
      </c>
      <c r="K334" t="s">
        <v>21</v>
      </c>
      <c r="L334">
        <v>0</v>
      </c>
      <c r="M334">
        <v>0</v>
      </c>
      <c r="N334" t="s">
        <v>22</v>
      </c>
      <c r="O334">
        <v>3</v>
      </c>
      <c r="P334" s="30">
        <f>SQRT((postes_1[[#This Row],[x]]-$Q$1)^2+(postes_1[[#This Row],[y]]-$R$1)^2)</f>
        <v>113182.56514883133</v>
      </c>
      <c r="Q334">
        <v>658850.06999999995</v>
      </c>
      <c r="R334">
        <v>6855783.3799999999</v>
      </c>
    </row>
    <row r="335" spans="1:18" hidden="1">
      <c r="A335">
        <v>3325</v>
      </c>
      <c r="B335">
        <v>70001095</v>
      </c>
      <c r="C335" s="2" t="s">
        <v>8375</v>
      </c>
      <c r="D335" t="s">
        <v>83</v>
      </c>
      <c r="E335">
        <v>774489600000</v>
      </c>
      <c r="F335">
        <v>1359650135000</v>
      </c>
      <c r="G335">
        <v>1</v>
      </c>
      <c r="H335" t="s">
        <v>6810</v>
      </c>
      <c r="I335" t="s">
        <v>6811</v>
      </c>
      <c r="J335" t="s">
        <v>20</v>
      </c>
      <c r="K335" t="s">
        <v>21</v>
      </c>
      <c r="L335">
        <v>0</v>
      </c>
      <c r="M335">
        <v>0</v>
      </c>
      <c r="N335" t="s">
        <v>22</v>
      </c>
      <c r="O335">
        <v>6</v>
      </c>
      <c r="P335" s="30">
        <f>SQRT((postes_1[[#This Row],[x]]-$Q$1)^2+(postes_1[[#This Row],[y]]-$R$1)^2)</f>
        <v>113239.88115643708</v>
      </c>
      <c r="Q335">
        <v>648371.46999999904</v>
      </c>
      <c r="R335">
        <v>6860170.8099999996</v>
      </c>
    </row>
    <row r="336" spans="1:18" hidden="1">
      <c r="A336">
        <v>3330</v>
      </c>
      <c r="B336">
        <v>70001144</v>
      </c>
      <c r="C336" s="2" t="s">
        <v>8375</v>
      </c>
      <c r="D336" t="s">
        <v>83</v>
      </c>
      <c r="E336">
        <v>774489600000</v>
      </c>
      <c r="F336">
        <v>1359544912000</v>
      </c>
      <c r="G336">
        <v>1</v>
      </c>
      <c r="H336" t="s">
        <v>6819</v>
      </c>
      <c r="I336" t="s">
        <v>6820</v>
      </c>
      <c r="J336" t="s">
        <v>20</v>
      </c>
      <c r="K336" t="s">
        <v>21</v>
      </c>
      <c r="L336">
        <v>0</v>
      </c>
      <c r="M336">
        <v>0</v>
      </c>
      <c r="N336" t="s">
        <v>22</v>
      </c>
      <c r="O336">
        <v>6</v>
      </c>
      <c r="P336" s="30">
        <f>SQRT((postes_1[[#This Row],[x]]-$Q$1)^2+(postes_1[[#This Row],[y]]-$R$1)^2)</f>
        <v>113287.80257905003</v>
      </c>
      <c r="Q336">
        <v>651511</v>
      </c>
      <c r="R336">
        <v>6859054.5099999998</v>
      </c>
    </row>
    <row r="337" spans="1:18" hidden="1">
      <c r="A337">
        <v>3321</v>
      </c>
      <c r="B337">
        <v>70001139</v>
      </c>
      <c r="C337" s="2" t="s">
        <v>8375</v>
      </c>
      <c r="D337" t="s">
        <v>83</v>
      </c>
      <c r="E337">
        <v>774489600000</v>
      </c>
      <c r="F337">
        <v>1359563899000</v>
      </c>
      <c r="G337">
        <v>1</v>
      </c>
      <c r="H337" t="s">
        <v>6802</v>
      </c>
      <c r="I337" t="s">
        <v>6803</v>
      </c>
      <c r="J337" t="s">
        <v>20</v>
      </c>
      <c r="K337" t="s">
        <v>21</v>
      </c>
      <c r="L337">
        <v>0</v>
      </c>
      <c r="M337">
        <v>0</v>
      </c>
      <c r="N337" t="s">
        <v>22</v>
      </c>
      <c r="O337">
        <v>6</v>
      </c>
      <c r="P337" s="30">
        <f>SQRT((postes_1[[#This Row],[x]]-$Q$1)^2+(postes_1[[#This Row],[y]]-$R$1)^2)</f>
        <v>113345.98859783735</v>
      </c>
      <c r="Q337">
        <v>652777.72999999695</v>
      </c>
      <c r="R337">
        <v>6858616.0899999999</v>
      </c>
    </row>
    <row r="338" spans="1:18" hidden="1">
      <c r="A338">
        <v>1296</v>
      </c>
      <c r="B338">
        <v>70001214</v>
      </c>
      <c r="C338" s="2" t="s">
        <v>8375</v>
      </c>
      <c r="D338" t="s">
        <v>83</v>
      </c>
      <c r="E338">
        <v>774489600000</v>
      </c>
      <c r="F338">
        <v>1361806500000</v>
      </c>
      <c r="G338">
        <v>1</v>
      </c>
      <c r="H338" t="s">
        <v>2724</v>
      </c>
      <c r="I338" t="s">
        <v>2725</v>
      </c>
      <c r="J338" t="s">
        <v>20</v>
      </c>
      <c r="K338" t="s">
        <v>21</v>
      </c>
      <c r="L338">
        <v>0</v>
      </c>
      <c r="M338">
        <v>0</v>
      </c>
      <c r="N338" t="s">
        <v>22</v>
      </c>
      <c r="O338">
        <v>6</v>
      </c>
      <c r="P338" s="30">
        <f>SQRT((postes_1[[#This Row],[x]]-$Q$1)^2+(postes_1[[#This Row],[y]]-$R$1)^2)</f>
        <v>113424.90947769728</v>
      </c>
      <c r="Q338">
        <v>659631.04999999702</v>
      </c>
      <c r="R338">
        <v>6855679.4299999997</v>
      </c>
    </row>
    <row r="339" spans="1:18" hidden="1">
      <c r="A339">
        <v>1721</v>
      </c>
      <c r="B339">
        <v>60001575</v>
      </c>
      <c r="C339" s="2" t="s">
        <v>8374</v>
      </c>
      <c r="D339" t="s">
        <v>20</v>
      </c>
      <c r="E339">
        <v>610761600000</v>
      </c>
      <c r="F339" t="s">
        <v>20</v>
      </c>
      <c r="G339">
        <v>1</v>
      </c>
      <c r="H339" t="s">
        <v>3582</v>
      </c>
      <c r="I339" t="s">
        <v>3583</v>
      </c>
      <c r="J339" t="s">
        <v>20</v>
      </c>
      <c r="K339" t="s">
        <v>21</v>
      </c>
      <c r="L339">
        <v>0</v>
      </c>
      <c r="M339">
        <v>0</v>
      </c>
      <c r="N339" t="s">
        <v>22</v>
      </c>
      <c r="O339">
        <v>4</v>
      </c>
      <c r="P339" s="30">
        <f>SQRT((postes_1[[#This Row],[x]]-$Q$1)^2+(postes_1[[#This Row],[y]]-$R$1)^2)</f>
        <v>113479.4199169104</v>
      </c>
      <c r="Q339">
        <v>578013.77000000305</v>
      </c>
      <c r="R339">
        <v>6644723.1299999999</v>
      </c>
    </row>
    <row r="340" spans="1:18" hidden="1">
      <c r="A340">
        <v>430</v>
      </c>
      <c r="B340">
        <v>70001120</v>
      </c>
      <c r="C340" s="2" t="s">
        <v>8373</v>
      </c>
      <c r="D340" t="s">
        <v>83</v>
      </c>
      <c r="E340">
        <v>956793600000</v>
      </c>
      <c r="F340">
        <v>1348834431000</v>
      </c>
      <c r="G340">
        <v>1</v>
      </c>
      <c r="H340" t="s">
        <v>951</v>
      </c>
      <c r="I340" t="s">
        <v>952</v>
      </c>
      <c r="J340" t="s">
        <v>953</v>
      </c>
      <c r="K340" t="s">
        <v>21</v>
      </c>
      <c r="L340">
        <v>0</v>
      </c>
      <c r="M340">
        <v>0</v>
      </c>
      <c r="N340" t="s">
        <v>22</v>
      </c>
      <c r="O340">
        <v>3</v>
      </c>
      <c r="P340" s="30">
        <f>SQRT((postes_1[[#This Row],[x]]-$Q$1)^2+(postes_1[[#This Row],[y]]-$R$1)^2)</f>
        <v>113479.99540847272</v>
      </c>
      <c r="Q340">
        <v>651103.18999999797</v>
      </c>
      <c r="R340">
        <v>6859417.9800000004</v>
      </c>
    </row>
    <row r="341" spans="1:18" hidden="1">
      <c r="A341">
        <v>3328</v>
      </c>
      <c r="B341">
        <v>70001084</v>
      </c>
      <c r="C341" s="2" t="s">
        <v>8375</v>
      </c>
      <c r="D341" t="s">
        <v>105</v>
      </c>
      <c r="E341" s="1">
        <v>954720000000</v>
      </c>
      <c r="F341">
        <v>1340097413000</v>
      </c>
      <c r="G341">
        <v>1</v>
      </c>
      <c r="H341" t="s">
        <v>6816</v>
      </c>
      <c r="I341" t="s">
        <v>6816</v>
      </c>
      <c r="J341" t="s">
        <v>20</v>
      </c>
      <c r="K341" t="s">
        <v>21</v>
      </c>
      <c r="L341">
        <v>0</v>
      </c>
      <c r="M341">
        <v>0</v>
      </c>
      <c r="N341" t="s">
        <v>22</v>
      </c>
      <c r="O341">
        <v>6</v>
      </c>
      <c r="P341" s="30">
        <f>SQRT((postes_1[[#This Row],[x]]-$Q$1)^2+(postes_1[[#This Row],[y]]-$R$1)^2)</f>
        <v>113542.56164280766</v>
      </c>
      <c r="Q341">
        <v>647631.14000000095</v>
      </c>
      <c r="R341">
        <v>6860751.2599999998</v>
      </c>
    </row>
    <row r="342" spans="1:18" hidden="1">
      <c r="A342">
        <v>3667</v>
      </c>
      <c r="B342">
        <v>70001522</v>
      </c>
      <c r="C342" s="2" t="s">
        <v>8373</v>
      </c>
      <c r="D342" t="s">
        <v>274</v>
      </c>
      <c r="E342">
        <v>956793600000</v>
      </c>
      <c r="F342">
        <v>1411552093000</v>
      </c>
      <c r="G342">
        <v>1</v>
      </c>
      <c r="H342" t="s">
        <v>7508</v>
      </c>
      <c r="I342" t="s">
        <v>7509</v>
      </c>
      <c r="J342" t="s">
        <v>7510</v>
      </c>
      <c r="K342" t="s">
        <v>21</v>
      </c>
      <c r="L342">
        <v>0</v>
      </c>
      <c r="M342">
        <v>0</v>
      </c>
      <c r="N342" t="s">
        <v>22</v>
      </c>
      <c r="O342">
        <v>3</v>
      </c>
      <c r="P342" s="30">
        <f>SQRT((postes_1[[#This Row],[x]]-$Q$1)^2+(postes_1[[#This Row],[y]]-$R$1)^2)</f>
        <v>113675.93190147264</v>
      </c>
      <c r="Q342">
        <v>686239.22999999695</v>
      </c>
      <c r="R342">
        <v>6838203.9199999999</v>
      </c>
    </row>
    <row r="343" spans="1:18" hidden="1">
      <c r="A343">
        <v>2433</v>
      </c>
      <c r="B343">
        <v>70001163</v>
      </c>
      <c r="C343" s="2" t="s">
        <v>8373</v>
      </c>
      <c r="D343" t="s">
        <v>83</v>
      </c>
      <c r="E343">
        <v>1362067225000</v>
      </c>
      <c r="F343">
        <v>1349083789000</v>
      </c>
      <c r="G343">
        <v>1</v>
      </c>
      <c r="H343" t="s">
        <v>5022</v>
      </c>
      <c r="I343" t="s">
        <v>5023</v>
      </c>
      <c r="J343" t="s">
        <v>5024</v>
      </c>
      <c r="K343" t="s">
        <v>21</v>
      </c>
      <c r="L343">
        <v>0</v>
      </c>
      <c r="M343">
        <v>0</v>
      </c>
      <c r="N343" t="s">
        <v>22</v>
      </c>
      <c r="O343">
        <v>3</v>
      </c>
      <c r="P343" s="30">
        <f>SQRT((postes_1[[#This Row],[x]]-$Q$1)^2+(postes_1[[#This Row],[y]]-$R$1)^2)</f>
        <v>113746.47350747553</v>
      </c>
      <c r="Q343">
        <v>654903.59000000404</v>
      </c>
      <c r="R343">
        <v>6858170.7699999996</v>
      </c>
    </row>
    <row r="344" spans="1:18" hidden="1">
      <c r="A344">
        <v>782</v>
      </c>
      <c r="B344">
        <v>70001167</v>
      </c>
      <c r="C344" s="2" t="s">
        <v>8375</v>
      </c>
      <c r="D344" t="s">
        <v>56</v>
      </c>
      <c r="E344">
        <v>1440076682000</v>
      </c>
      <c r="F344">
        <v>1440076554000</v>
      </c>
      <c r="G344">
        <v>1</v>
      </c>
      <c r="H344" t="s">
        <v>1680</v>
      </c>
      <c r="I344" t="s">
        <v>1681</v>
      </c>
      <c r="J344" t="s">
        <v>20</v>
      </c>
      <c r="K344" t="s">
        <v>21</v>
      </c>
      <c r="L344">
        <v>0</v>
      </c>
      <c r="M344">
        <v>0</v>
      </c>
      <c r="N344" t="s">
        <v>22</v>
      </c>
      <c r="O344">
        <v>6</v>
      </c>
      <c r="P344" s="30">
        <f>SQRT((postes_1[[#This Row],[x]]-$Q$1)^2+(postes_1[[#This Row],[y]]-$R$1)^2)</f>
        <v>113935.03494295136</v>
      </c>
      <c r="Q344">
        <v>656192.21000000101</v>
      </c>
      <c r="R344">
        <v>6857820.4199999999</v>
      </c>
    </row>
    <row r="345" spans="1:18" hidden="1">
      <c r="A345">
        <v>3320</v>
      </c>
      <c r="B345">
        <v>70001110</v>
      </c>
      <c r="C345" s="2" t="s">
        <v>8375</v>
      </c>
      <c r="D345" t="s">
        <v>83</v>
      </c>
      <c r="E345">
        <v>774489600000</v>
      </c>
      <c r="F345">
        <v>1359630083000</v>
      </c>
      <c r="G345">
        <v>1</v>
      </c>
      <c r="H345" t="s">
        <v>6800</v>
      </c>
      <c r="I345" t="s">
        <v>6801</v>
      </c>
      <c r="J345" t="s">
        <v>20</v>
      </c>
      <c r="K345" t="s">
        <v>21</v>
      </c>
      <c r="L345">
        <v>0</v>
      </c>
      <c r="M345">
        <v>0</v>
      </c>
      <c r="N345" t="s">
        <v>22</v>
      </c>
      <c r="O345">
        <v>6</v>
      </c>
      <c r="P345" s="30">
        <f>SQRT((postes_1[[#This Row],[x]]-$Q$1)^2+(postes_1[[#This Row],[y]]-$R$1)^2)</f>
        <v>114212.74299003949</v>
      </c>
      <c r="Q345">
        <v>652611.29999999702</v>
      </c>
      <c r="R345">
        <v>6859616.0199999996</v>
      </c>
    </row>
    <row r="346" spans="1:18" hidden="1">
      <c r="A346">
        <v>2182</v>
      </c>
      <c r="B346">
        <v>70001082</v>
      </c>
      <c r="C346" s="2" t="s">
        <v>8375</v>
      </c>
      <c r="D346" t="s">
        <v>83</v>
      </c>
      <c r="E346">
        <v>774489600000</v>
      </c>
      <c r="F346">
        <v>1359653304000</v>
      </c>
      <c r="G346">
        <v>1</v>
      </c>
      <c r="H346" t="s">
        <v>4524</v>
      </c>
      <c r="I346" t="s">
        <v>4525</v>
      </c>
      <c r="J346" t="s">
        <v>20</v>
      </c>
      <c r="K346" t="s">
        <v>21</v>
      </c>
      <c r="L346">
        <v>0</v>
      </c>
      <c r="M346">
        <v>0</v>
      </c>
      <c r="N346" t="s">
        <v>22</v>
      </c>
      <c r="O346">
        <v>6</v>
      </c>
      <c r="P346" s="30">
        <f>SQRT((postes_1[[#This Row],[x]]-$Q$1)^2+(postes_1[[#This Row],[y]]-$R$1)^2)</f>
        <v>114269.580305204</v>
      </c>
      <c r="Q346">
        <v>649030.53999999899</v>
      </c>
      <c r="R346">
        <v>6861028.9199999999</v>
      </c>
    </row>
    <row r="347" spans="1:18" hidden="1">
      <c r="A347">
        <v>2240</v>
      </c>
      <c r="B347">
        <v>70002199</v>
      </c>
      <c r="C347" s="2" t="s">
        <v>8375</v>
      </c>
      <c r="D347" t="s">
        <v>168</v>
      </c>
      <c r="E347" s="1">
        <v>1051056000000</v>
      </c>
      <c r="F347">
        <v>1425038939000</v>
      </c>
      <c r="G347">
        <v>1</v>
      </c>
      <c r="H347" t="s">
        <v>4635</v>
      </c>
      <c r="I347" t="s">
        <v>4636</v>
      </c>
      <c r="J347" t="s">
        <v>20</v>
      </c>
      <c r="K347" t="s">
        <v>21</v>
      </c>
      <c r="L347">
        <v>0</v>
      </c>
      <c r="M347">
        <v>0</v>
      </c>
      <c r="N347" t="s">
        <v>22</v>
      </c>
      <c r="O347">
        <v>6</v>
      </c>
      <c r="P347" s="30">
        <f>SQRT((postes_1[[#This Row],[x]]-$Q$1)^2+(postes_1[[#This Row],[y]]-$R$1)^2)</f>
        <v>114306.98300495671</v>
      </c>
      <c r="Q347">
        <v>646592.46000000101</v>
      </c>
      <c r="R347">
        <v>6861911.4299999997</v>
      </c>
    </row>
    <row r="348" spans="1:18" hidden="1">
      <c r="A348">
        <v>701</v>
      </c>
      <c r="B348">
        <v>70000918</v>
      </c>
      <c r="C348" s="2" t="s">
        <v>8373</v>
      </c>
      <c r="D348" t="s">
        <v>20</v>
      </c>
      <c r="E348">
        <v>956793600000</v>
      </c>
      <c r="F348" t="s">
        <v>20</v>
      </c>
      <c r="G348">
        <v>1</v>
      </c>
      <c r="H348" t="s">
        <v>1506</v>
      </c>
      <c r="I348" t="s">
        <v>1507</v>
      </c>
      <c r="J348" t="s">
        <v>1508</v>
      </c>
      <c r="K348" t="s">
        <v>21</v>
      </c>
      <c r="L348">
        <v>0</v>
      </c>
      <c r="M348">
        <v>0</v>
      </c>
      <c r="N348" t="s">
        <v>22</v>
      </c>
      <c r="O348">
        <v>3</v>
      </c>
      <c r="P348" s="30">
        <f>SQRT((postes_1[[#This Row],[x]]-$Q$1)^2+(postes_1[[#This Row],[y]]-$R$1)^2)</f>
        <v>114458.82794422893</v>
      </c>
      <c r="Q348">
        <v>608523.64000000095</v>
      </c>
      <c r="R348">
        <v>6867904.6399999997</v>
      </c>
    </row>
    <row r="349" spans="1:18" hidden="1">
      <c r="A349">
        <v>3326</v>
      </c>
      <c r="B349">
        <v>70001078</v>
      </c>
      <c r="C349" s="2" t="s">
        <v>8375</v>
      </c>
      <c r="D349" t="s">
        <v>83</v>
      </c>
      <c r="E349">
        <v>826243200000</v>
      </c>
      <c r="F349">
        <v>1359649731000</v>
      </c>
      <c r="G349">
        <v>1</v>
      </c>
      <c r="H349" t="s">
        <v>6812</v>
      </c>
      <c r="I349" t="s">
        <v>6813</v>
      </c>
      <c r="J349" t="s">
        <v>20</v>
      </c>
      <c r="K349" t="s">
        <v>21</v>
      </c>
      <c r="L349">
        <v>0</v>
      </c>
      <c r="M349">
        <v>0</v>
      </c>
      <c r="N349" t="s">
        <v>22</v>
      </c>
      <c r="O349">
        <v>6</v>
      </c>
      <c r="P349" s="30">
        <f>SQRT((postes_1[[#This Row],[x]]-$Q$1)^2+(postes_1[[#This Row],[y]]-$R$1)^2)</f>
        <v>114494.10715128187</v>
      </c>
      <c r="Q349">
        <v>648573.21000000101</v>
      </c>
      <c r="R349">
        <v>6861429.9000000004</v>
      </c>
    </row>
    <row r="350" spans="1:18" hidden="1">
      <c r="A350">
        <v>51</v>
      </c>
      <c r="B350">
        <v>20001123</v>
      </c>
      <c r="C350" s="2" t="s">
        <v>8373</v>
      </c>
      <c r="D350" t="s">
        <v>20</v>
      </c>
      <c r="E350">
        <v>778982400000</v>
      </c>
      <c r="F350" t="s">
        <v>20</v>
      </c>
      <c r="G350">
        <v>1</v>
      </c>
      <c r="H350" t="s">
        <v>129</v>
      </c>
      <c r="I350" t="s">
        <v>130</v>
      </c>
      <c r="J350" t="s">
        <v>20</v>
      </c>
      <c r="K350" t="s">
        <v>21</v>
      </c>
      <c r="L350">
        <v>0</v>
      </c>
      <c r="M350">
        <v>0</v>
      </c>
      <c r="N350" t="s">
        <v>22</v>
      </c>
      <c r="O350">
        <v>3</v>
      </c>
      <c r="P350" s="30">
        <f>SQRT((postes_1[[#This Row],[x]]-$Q$1)^2+(postes_1[[#This Row],[y]]-$R$1)^2)</f>
        <v>114612.76900548936</v>
      </c>
      <c r="Q350">
        <v>719580.74000000197</v>
      </c>
      <c r="R350">
        <v>6788544.7999999998</v>
      </c>
    </row>
    <row r="351" spans="1:18" hidden="1">
      <c r="A351">
        <v>2122</v>
      </c>
      <c r="B351">
        <v>70001437</v>
      </c>
      <c r="C351" s="2" t="s">
        <v>8375</v>
      </c>
      <c r="D351" t="s">
        <v>274</v>
      </c>
      <c r="E351">
        <v>774489600000</v>
      </c>
      <c r="F351">
        <v>1411570026000</v>
      </c>
      <c r="G351">
        <v>1</v>
      </c>
      <c r="H351" t="s">
        <v>4401</v>
      </c>
      <c r="I351" t="s">
        <v>4402</v>
      </c>
      <c r="J351" t="s">
        <v>20</v>
      </c>
      <c r="K351" t="s">
        <v>21</v>
      </c>
      <c r="L351">
        <v>0</v>
      </c>
      <c r="M351">
        <v>0</v>
      </c>
      <c r="N351" t="s">
        <v>22</v>
      </c>
      <c r="O351">
        <v>6</v>
      </c>
      <c r="P351" s="30">
        <f>SQRT((postes_1[[#This Row],[x]]-$Q$1)^2+(postes_1[[#This Row],[y]]-$R$1)^2)</f>
        <v>114630.51123510687</v>
      </c>
      <c r="Q351">
        <v>676014.21999999904</v>
      </c>
      <c r="R351">
        <v>6847504.9800000004</v>
      </c>
    </row>
    <row r="352" spans="1:18" hidden="1">
      <c r="A352">
        <v>3322</v>
      </c>
      <c r="B352">
        <v>70001088</v>
      </c>
      <c r="C352" s="2" t="s">
        <v>8375</v>
      </c>
      <c r="D352" t="s">
        <v>83</v>
      </c>
      <c r="E352">
        <v>774489600000</v>
      </c>
      <c r="F352">
        <v>1359633240000</v>
      </c>
      <c r="G352">
        <v>1</v>
      </c>
      <c r="H352" t="s">
        <v>6804</v>
      </c>
      <c r="I352" t="s">
        <v>6805</v>
      </c>
      <c r="J352" t="s">
        <v>20</v>
      </c>
      <c r="K352" t="s">
        <v>21</v>
      </c>
      <c r="L352">
        <v>0</v>
      </c>
      <c r="M352">
        <v>0</v>
      </c>
      <c r="N352" t="s">
        <v>22</v>
      </c>
      <c r="O352">
        <v>6</v>
      </c>
      <c r="P352" s="30">
        <f>SQRT((postes_1[[#This Row],[x]]-$Q$1)^2+(postes_1[[#This Row],[y]]-$R$1)^2)</f>
        <v>114759.60608913656</v>
      </c>
      <c r="Q352">
        <v>651958.71999999904</v>
      </c>
      <c r="R352">
        <v>6860459.5199999996</v>
      </c>
    </row>
    <row r="353" spans="1:18" hidden="1">
      <c r="A353">
        <v>1973</v>
      </c>
      <c r="B353">
        <v>60001073</v>
      </c>
      <c r="C353" s="2" t="s">
        <v>8374</v>
      </c>
      <c r="D353" t="s">
        <v>38</v>
      </c>
      <c r="E353">
        <v>610761600000</v>
      </c>
      <c r="F353">
        <v>1213108986000</v>
      </c>
      <c r="G353">
        <v>1</v>
      </c>
      <c r="H353" t="s">
        <v>4090</v>
      </c>
      <c r="I353" t="s">
        <v>4091</v>
      </c>
      <c r="J353" t="s">
        <v>4092</v>
      </c>
      <c r="K353" t="s">
        <v>21</v>
      </c>
      <c r="L353">
        <v>0</v>
      </c>
      <c r="M353">
        <v>0</v>
      </c>
      <c r="N353" t="s">
        <v>22</v>
      </c>
      <c r="O353">
        <v>4</v>
      </c>
      <c r="P353" s="30">
        <f>SQRT((postes_1[[#This Row],[x]]-$Q$1)^2+(postes_1[[#This Row],[y]]-$R$1)^2)</f>
        <v>115018.62665586731</v>
      </c>
      <c r="Q353">
        <v>499287.32999999798</v>
      </c>
      <c r="R353">
        <v>6724002.9500000002</v>
      </c>
    </row>
    <row r="354" spans="1:18" hidden="1">
      <c r="A354">
        <v>3323</v>
      </c>
      <c r="B354">
        <v>70001071</v>
      </c>
      <c r="C354" s="2" t="s">
        <v>8375</v>
      </c>
      <c r="D354" t="s">
        <v>20</v>
      </c>
      <c r="E354">
        <v>774489600000</v>
      </c>
      <c r="F354" t="s">
        <v>20</v>
      </c>
      <c r="G354">
        <v>1</v>
      </c>
      <c r="H354" t="s">
        <v>6806</v>
      </c>
      <c r="I354" t="s">
        <v>6807</v>
      </c>
      <c r="J354" t="s">
        <v>20</v>
      </c>
      <c r="K354" t="s">
        <v>21</v>
      </c>
      <c r="L354">
        <v>0</v>
      </c>
      <c r="M354">
        <v>0</v>
      </c>
      <c r="N354" t="s">
        <v>22</v>
      </c>
      <c r="O354">
        <v>6</v>
      </c>
      <c r="P354" s="30">
        <f>SQRT((postes_1[[#This Row],[x]]-$Q$1)^2+(postes_1[[#This Row],[y]]-$R$1)^2)</f>
        <v>115312.32761328998</v>
      </c>
      <c r="Q354">
        <v>650869.89999999898</v>
      </c>
      <c r="R354">
        <v>6861465.7000000002</v>
      </c>
    </row>
    <row r="355" spans="1:18" hidden="1">
      <c r="A355">
        <v>2671</v>
      </c>
      <c r="B355">
        <v>70001101</v>
      </c>
      <c r="C355" s="2" t="s">
        <v>8375</v>
      </c>
      <c r="D355" t="s">
        <v>77</v>
      </c>
      <c r="E355">
        <v>774489600000</v>
      </c>
      <c r="F355">
        <v>1349952715000</v>
      </c>
      <c r="G355">
        <v>1</v>
      </c>
      <c r="H355" t="s">
        <v>5510</v>
      </c>
      <c r="I355" t="s">
        <v>5511</v>
      </c>
      <c r="J355" t="s">
        <v>20</v>
      </c>
      <c r="K355" t="s">
        <v>21</v>
      </c>
      <c r="L355">
        <v>0</v>
      </c>
      <c r="M355">
        <v>0</v>
      </c>
      <c r="N355" t="s">
        <v>22</v>
      </c>
      <c r="O355">
        <v>6</v>
      </c>
      <c r="P355" s="30">
        <f>SQRT((postes_1[[#This Row],[x]]-$Q$1)^2+(postes_1[[#This Row],[y]]-$R$1)^2)</f>
        <v>115318.88427156491</v>
      </c>
      <c r="Q355">
        <v>655332.93000000005</v>
      </c>
      <c r="R355">
        <v>6859696.5199999996</v>
      </c>
    </row>
    <row r="356" spans="1:18" hidden="1">
      <c r="A356">
        <v>10</v>
      </c>
      <c r="B356">
        <v>20001239</v>
      </c>
      <c r="C356" s="2" t="s">
        <v>8373</v>
      </c>
      <c r="D356" t="s">
        <v>20</v>
      </c>
      <c r="E356">
        <v>778982400000</v>
      </c>
      <c r="F356" t="s">
        <v>20</v>
      </c>
      <c r="G356">
        <v>1</v>
      </c>
      <c r="H356" t="s">
        <v>46</v>
      </c>
      <c r="I356" t="s">
        <v>47</v>
      </c>
      <c r="J356" t="s">
        <v>20</v>
      </c>
      <c r="K356" t="s">
        <v>21</v>
      </c>
      <c r="L356">
        <v>0</v>
      </c>
      <c r="M356">
        <v>0</v>
      </c>
      <c r="N356" t="s">
        <v>22</v>
      </c>
      <c r="O356">
        <v>3</v>
      </c>
      <c r="P356" s="30">
        <f>SQRT((postes_1[[#This Row],[x]]-$Q$1)^2+(postes_1[[#This Row],[y]]-$R$1)^2)</f>
        <v>115435.87329743775</v>
      </c>
      <c r="Q356">
        <v>725341.39999999898</v>
      </c>
      <c r="R356">
        <v>6764857.0499999998</v>
      </c>
    </row>
    <row r="357" spans="1:18" hidden="1">
      <c r="A357">
        <v>789</v>
      </c>
      <c r="B357">
        <v>20001111</v>
      </c>
      <c r="C357" s="2" t="s">
        <v>8373</v>
      </c>
      <c r="D357" t="s">
        <v>38</v>
      </c>
      <c r="E357">
        <v>778982400000</v>
      </c>
      <c r="F357">
        <v>1231776465000</v>
      </c>
      <c r="G357">
        <v>1</v>
      </c>
      <c r="H357" t="s">
        <v>1694</v>
      </c>
      <c r="I357" t="s">
        <v>1695</v>
      </c>
      <c r="J357" t="s">
        <v>26</v>
      </c>
      <c r="K357" t="s">
        <v>21</v>
      </c>
      <c r="L357">
        <v>0</v>
      </c>
      <c r="M357">
        <v>0</v>
      </c>
      <c r="N357" t="s">
        <v>22</v>
      </c>
      <c r="O357">
        <v>3</v>
      </c>
      <c r="P357" s="30">
        <f>SQRT((postes_1[[#This Row],[x]]-$Q$1)^2+(postes_1[[#This Row],[y]]-$R$1)^2)</f>
        <v>115444.65280706197</v>
      </c>
      <c r="Q357">
        <v>719573.14000000095</v>
      </c>
      <c r="R357">
        <v>6791195.8600000003</v>
      </c>
    </row>
    <row r="358" spans="1:18" hidden="1">
      <c r="A358">
        <v>926</v>
      </c>
      <c r="B358">
        <v>70001193</v>
      </c>
      <c r="C358" s="2" t="s">
        <v>8375</v>
      </c>
      <c r="D358" t="s">
        <v>83</v>
      </c>
      <c r="E358" s="1">
        <v>1056672000000</v>
      </c>
      <c r="F358">
        <v>1361804429000</v>
      </c>
      <c r="G358">
        <v>1</v>
      </c>
      <c r="H358" t="s">
        <v>1975</v>
      </c>
      <c r="I358" t="s">
        <v>1976</v>
      </c>
      <c r="J358" t="s">
        <v>20</v>
      </c>
      <c r="K358" t="s">
        <v>21</v>
      </c>
      <c r="L358">
        <v>0</v>
      </c>
      <c r="M358">
        <v>0</v>
      </c>
      <c r="N358" t="s">
        <v>22</v>
      </c>
      <c r="O358">
        <v>6</v>
      </c>
      <c r="P358" s="30">
        <f>SQRT((postes_1[[#This Row],[x]]-$Q$1)^2+(postes_1[[#This Row],[y]]-$R$1)^2)</f>
        <v>115450.2673166007</v>
      </c>
      <c r="Q358">
        <v>661569.89999999898</v>
      </c>
      <c r="R358">
        <v>6856987.6699999999</v>
      </c>
    </row>
    <row r="359" spans="1:18" hidden="1">
      <c r="A359">
        <v>1046</v>
      </c>
      <c r="B359">
        <v>70001061</v>
      </c>
      <c r="C359" s="2" t="s">
        <v>8373</v>
      </c>
      <c r="D359" t="s">
        <v>83</v>
      </c>
      <c r="E359">
        <v>956793600000</v>
      </c>
      <c r="F359">
        <v>1359023933000</v>
      </c>
      <c r="G359">
        <v>1</v>
      </c>
      <c r="H359" t="s">
        <v>2199</v>
      </c>
      <c r="I359" t="s">
        <v>2200</v>
      </c>
      <c r="J359" t="s">
        <v>953</v>
      </c>
      <c r="K359" t="s">
        <v>21</v>
      </c>
      <c r="L359">
        <v>0</v>
      </c>
      <c r="M359">
        <v>0</v>
      </c>
      <c r="N359" t="s">
        <v>22</v>
      </c>
      <c r="O359">
        <v>3</v>
      </c>
      <c r="P359" s="30">
        <f>SQRT((postes_1[[#This Row],[x]]-$Q$1)^2+(postes_1[[#This Row],[y]]-$R$1)^2)</f>
        <v>115621.88635954063</v>
      </c>
      <c r="Q359">
        <v>648677.97999999695</v>
      </c>
      <c r="R359">
        <v>6862588.5</v>
      </c>
    </row>
    <row r="360" spans="1:18" hidden="1">
      <c r="A360">
        <v>3468</v>
      </c>
      <c r="B360">
        <v>70001077</v>
      </c>
      <c r="C360" s="2" t="s">
        <v>8375</v>
      </c>
      <c r="D360" t="s">
        <v>274</v>
      </c>
      <c r="E360">
        <v>774489600000</v>
      </c>
      <c r="F360">
        <v>1424102056000</v>
      </c>
      <c r="G360">
        <v>1</v>
      </c>
      <c r="H360" t="s">
        <v>7103</v>
      </c>
      <c r="I360" t="s">
        <v>7104</v>
      </c>
      <c r="J360" t="s">
        <v>20</v>
      </c>
      <c r="K360" t="s">
        <v>21</v>
      </c>
      <c r="L360">
        <v>0</v>
      </c>
      <c r="M360">
        <v>0</v>
      </c>
      <c r="N360" t="s">
        <v>22</v>
      </c>
      <c r="O360">
        <v>6</v>
      </c>
      <c r="P360" s="30">
        <f>SQRT((postes_1[[#This Row],[x]]-$Q$1)^2+(postes_1[[#This Row],[y]]-$R$1)^2)</f>
        <v>115625.83129454724</v>
      </c>
      <c r="Q360">
        <v>652533.40999999596</v>
      </c>
      <c r="R360">
        <v>6861165.3799999999</v>
      </c>
    </row>
    <row r="361" spans="1:18" hidden="1">
      <c r="A361">
        <v>3283</v>
      </c>
      <c r="B361">
        <v>60001442</v>
      </c>
      <c r="C361" s="2" t="s">
        <v>8374</v>
      </c>
      <c r="D361" t="s">
        <v>77</v>
      </c>
      <c r="E361">
        <v>610761600000</v>
      </c>
      <c r="F361">
        <v>1325756095000</v>
      </c>
      <c r="G361">
        <v>1</v>
      </c>
      <c r="H361" t="s">
        <v>6731</v>
      </c>
      <c r="I361" t="s">
        <v>6732</v>
      </c>
      <c r="J361" t="s">
        <v>26</v>
      </c>
      <c r="K361" t="s">
        <v>21</v>
      </c>
      <c r="L361">
        <v>0</v>
      </c>
      <c r="M361">
        <v>0</v>
      </c>
      <c r="N361" t="s">
        <v>22</v>
      </c>
      <c r="O361">
        <v>4</v>
      </c>
      <c r="P361" s="30">
        <f>SQRT((postes_1[[#This Row],[x]]-$Q$1)^2+(postes_1[[#This Row],[y]]-$R$1)^2)</f>
        <v>115685.39767935117</v>
      </c>
      <c r="Q361">
        <v>520852.28000000102</v>
      </c>
      <c r="R361">
        <v>6680305.6500000004</v>
      </c>
    </row>
    <row r="362" spans="1:18" hidden="1">
      <c r="A362">
        <v>2265</v>
      </c>
      <c r="B362">
        <v>70013202</v>
      </c>
      <c r="C362" s="2" t="s">
        <v>8375</v>
      </c>
      <c r="D362" t="s">
        <v>56</v>
      </c>
      <c r="E362">
        <v>1233075207000</v>
      </c>
      <c r="F362">
        <v>1239278473000</v>
      </c>
      <c r="G362">
        <v>1</v>
      </c>
      <c r="H362" t="s">
        <v>4682</v>
      </c>
      <c r="I362" t="s">
        <v>939</v>
      </c>
      <c r="J362" t="s">
        <v>4683</v>
      </c>
      <c r="K362" t="s">
        <v>21</v>
      </c>
      <c r="L362">
        <v>0</v>
      </c>
      <c r="M362">
        <v>0</v>
      </c>
      <c r="N362" t="s">
        <v>22</v>
      </c>
      <c r="O362">
        <v>6</v>
      </c>
      <c r="P362" s="30">
        <f>SQRT((postes_1[[#This Row],[x]]-$Q$1)^2+(postes_1[[#This Row],[y]]-$R$1)^2)</f>
        <v>115729.73722741111</v>
      </c>
      <c r="Q362">
        <v>644033.32999999798</v>
      </c>
      <c r="R362">
        <v>6864218.0599999996</v>
      </c>
    </row>
    <row r="363" spans="1:18" hidden="1">
      <c r="A363">
        <v>2569</v>
      </c>
      <c r="B363">
        <v>60000883</v>
      </c>
      <c r="C363" s="2" t="s">
        <v>8374</v>
      </c>
      <c r="D363" t="s">
        <v>152</v>
      </c>
      <c r="E363">
        <v>787276800000</v>
      </c>
      <c r="F363">
        <v>1270052927000</v>
      </c>
      <c r="G363">
        <v>1</v>
      </c>
      <c r="H363" t="s">
        <v>5298</v>
      </c>
      <c r="I363" t="s">
        <v>5299</v>
      </c>
      <c r="J363" t="s">
        <v>20</v>
      </c>
      <c r="K363" t="s">
        <v>21</v>
      </c>
      <c r="L363">
        <v>0</v>
      </c>
      <c r="M363">
        <v>0</v>
      </c>
      <c r="N363" t="s">
        <v>22</v>
      </c>
      <c r="O363">
        <v>4</v>
      </c>
      <c r="P363" s="30">
        <f>SQRT((postes_1[[#This Row],[x]]-$Q$1)^2+(postes_1[[#This Row],[y]]-$R$1)^2)</f>
        <v>115807.48872654838</v>
      </c>
      <c r="Q363">
        <v>494693.03000000102</v>
      </c>
      <c r="R363">
        <v>6750773.0999999996</v>
      </c>
    </row>
    <row r="364" spans="1:18" hidden="1">
      <c r="A364">
        <v>864</v>
      </c>
      <c r="B364">
        <v>70003141</v>
      </c>
      <c r="C364" s="2" t="s">
        <v>8375</v>
      </c>
      <c r="D364" t="s">
        <v>274</v>
      </c>
      <c r="E364">
        <v>1038268800000</v>
      </c>
      <c r="F364">
        <v>1424175029000</v>
      </c>
      <c r="G364">
        <v>1</v>
      </c>
      <c r="H364" t="s">
        <v>1845</v>
      </c>
      <c r="I364" t="s">
        <v>1846</v>
      </c>
      <c r="J364" t="s">
        <v>20</v>
      </c>
      <c r="K364" t="s">
        <v>21</v>
      </c>
      <c r="L364">
        <v>0</v>
      </c>
      <c r="M364">
        <v>0</v>
      </c>
      <c r="N364" t="s">
        <v>22</v>
      </c>
      <c r="O364">
        <v>6</v>
      </c>
      <c r="P364" s="30">
        <f>SQRT((postes_1[[#This Row],[x]]-$Q$1)^2+(postes_1[[#This Row],[y]]-$R$1)^2)</f>
        <v>115811.10808739287</v>
      </c>
      <c r="Q364">
        <v>647669.57999999798</v>
      </c>
      <c r="R364">
        <v>6863136.1900000004</v>
      </c>
    </row>
    <row r="365" spans="1:18" hidden="1">
      <c r="A365">
        <v>1925</v>
      </c>
      <c r="B365">
        <v>70001602</v>
      </c>
      <c r="C365" s="2" t="s">
        <v>8373</v>
      </c>
      <c r="D365" t="s">
        <v>274</v>
      </c>
      <c r="E365">
        <v>956793600000</v>
      </c>
      <c r="F365">
        <v>1411469511000</v>
      </c>
      <c r="G365">
        <v>1</v>
      </c>
      <c r="H365" t="s">
        <v>3993</v>
      </c>
      <c r="I365" t="s">
        <v>3994</v>
      </c>
      <c r="J365" t="s">
        <v>3995</v>
      </c>
      <c r="K365" t="s">
        <v>21</v>
      </c>
      <c r="L365">
        <v>0</v>
      </c>
      <c r="M365">
        <v>0</v>
      </c>
      <c r="N365" t="s">
        <v>22</v>
      </c>
      <c r="O365">
        <v>3</v>
      </c>
      <c r="P365" s="30">
        <f>SQRT((postes_1[[#This Row],[x]]-$Q$1)^2+(postes_1[[#This Row],[y]]-$R$1)^2)</f>
        <v>115832.5379582672</v>
      </c>
      <c r="Q365">
        <v>695813.46999999904</v>
      </c>
      <c r="R365">
        <v>6831779.3200000003</v>
      </c>
    </row>
    <row r="366" spans="1:18" hidden="1">
      <c r="A366">
        <v>261</v>
      </c>
      <c r="B366">
        <v>70000960</v>
      </c>
      <c r="C366" s="2" t="s">
        <v>8374</v>
      </c>
      <c r="D366" t="s">
        <v>77</v>
      </c>
      <c r="E366">
        <v>610761600000</v>
      </c>
      <c r="F366">
        <v>1321968605000</v>
      </c>
      <c r="G366">
        <v>1</v>
      </c>
      <c r="H366" t="s">
        <v>590</v>
      </c>
      <c r="I366" t="s">
        <v>591</v>
      </c>
      <c r="J366" t="s">
        <v>20</v>
      </c>
      <c r="K366" t="s">
        <v>21</v>
      </c>
      <c r="L366">
        <v>0</v>
      </c>
      <c r="M366">
        <v>0</v>
      </c>
      <c r="N366" t="s">
        <v>22</v>
      </c>
      <c r="O366">
        <v>4</v>
      </c>
      <c r="P366" s="30">
        <f>SQRT((postes_1[[#This Row],[x]]-$Q$1)^2+(postes_1[[#This Row],[y]]-$R$1)^2)</f>
        <v>116030.5984770113</v>
      </c>
      <c r="Q366">
        <v>585507.75999999803</v>
      </c>
      <c r="R366">
        <v>6866776.1699999999</v>
      </c>
    </row>
    <row r="367" spans="1:18" hidden="1">
      <c r="A367">
        <v>2090</v>
      </c>
      <c r="B367">
        <v>70000978</v>
      </c>
      <c r="C367" s="2" t="s">
        <v>8375</v>
      </c>
      <c r="D367" t="s">
        <v>20</v>
      </c>
      <c r="E367">
        <v>774489600000</v>
      </c>
      <c r="F367" t="s">
        <v>20</v>
      </c>
      <c r="G367">
        <v>1</v>
      </c>
      <c r="H367" t="s">
        <v>4334</v>
      </c>
      <c r="I367" t="s">
        <v>4334</v>
      </c>
      <c r="J367" t="s">
        <v>20</v>
      </c>
      <c r="K367" t="s">
        <v>21</v>
      </c>
      <c r="L367">
        <v>0</v>
      </c>
      <c r="M367">
        <v>0</v>
      </c>
      <c r="N367" t="s">
        <v>22</v>
      </c>
      <c r="O367">
        <v>6</v>
      </c>
      <c r="P367" s="30">
        <f>SQRT((postes_1[[#This Row],[x]]-$Q$1)^2+(postes_1[[#This Row],[y]]-$R$1)^2)</f>
        <v>116033.62294298479</v>
      </c>
      <c r="Q367">
        <v>639014.89999999898</v>
      </c>
      <c r="R367">
        <v>6865929.9000000004</v>
      </c>
    </row>
    <row r="368" spans="1:18" hidden="1">
      <c r="A368">
        <v>3404</v>
      </c>
      <c r="B368">
        <v>70002325</v>
      </c>
      <c r="C368" s="2" t="s">
        <v>8373</v>
      </c>
      <c r="D368" t="s">
        <v>274</v>
      </c>
      <c r="E368" s="1">
        <v>1010016000000</v>
      </c>
      <c r="F368">
        <v>1411561348000</v>
      </c>
      <c r="G368">
        <v>1</v>
      </c>
      <c r="H368" t="s">
        <v>6971</v>
      </c>
      <c r="I368" t="s">
        <v>6972</v>
      </c>
      <c r="J368" t="s">
        <v>20</v>
      </c>
      <c r="K368" t="s">
        <v>21</v>
      </c>
      <c r="L368">
        <v>0</v>
      </c>
      <c r="M368">
        <v>0</v>
      </c>
      <c r="N368" t="s">
        <v>22</v>
      </c>
      <c r="O368">
        <v>3</v>
      </c>
      <c r="P368" s="30">
        <f>SQRT((postes_1[[#This Row],[x]]-$Q$1)^2+(postes_1[[#This Row],[y]]-$R$1)^2)</f>
        <v>116050.83408999434</v>
      </c>
      <c r="Q368">
        <v>694667.97999999695</v>
      </c>
      <c r="R368">
        <v>6833327.0899999999</v>
      </c>
    </row>
    <row r="369" spans="1:18" hidden="1">
      <c r="A369">
        <v>475</v>
      </c>
      <c r="B369">
        <v>70036867</v>
      </c>
      <c r="C369" s="2" t="s">
        <v>8375</v>
      </c>
      <c r="D369" t="s">
        <v>264</v>
      </c>
      <c r="E369">
        <v>1464256083000</v>
      </c>
      <c r="F369">
        <v>1387466068000</v>
      </c>
      <c r="G369">
        <v>1</v>
      </c>
      <c r="H369" t="s">
        <v>1042</v>
      </c>
      <c r="I369" t="s">
        <v>1043</v>
      </c>
      <c r="J369" t="s">
        <v>98</v>
      </c>
      <c r="K369" t="s">
        <v>21</v>
      </c>
      <c r="L369">
        <v>0</v>
      </c>
      <c r="M369">
        <v>0</v>
      </c>
      <c r="N369" t="s">
        <v>22</v>
      </c>
      <c r="O369">
        <v>6</v>
      </c>
      <c r="P369" s="30">
        <f>SQRT((postes_1[[#This Row],[x]]-$Q$1)^2+(postes_1[[#This Row],[y]]-$R$1)^2)</f>
        <v>116054.40661214857</v>
      </c>
      <c r="Q369">
        <v>641397.85999999905</v>
      </c>
      <c r="R369">
        <v>6865319.6200000001</v>
      </c>
    </row>
    <row r="370" spans="1:18" hidden="1">
      <c r="A370">
        <v>1665</v>
      </c>
      <c r="B370">
        <v>60001091</v>
      </c>
      <c r="C370" s="2" t="s">
        <v>8374</v>
      </c>
      <c r="D370" t="s">
        <v>20</v>
      </c>
      <c r="E370">
        <v>610761600000</v>
      </c>
      <c r="F370" t="s">
        <v>20</v>
      </c>
      <c r="G370">
        <v>1</v>
      </c>
      <c r="H370" t="s">
        <v>3468</v>
      </c>
      <c r="I370" t="s">
        <v>3469</v>
      </c>
      <c r="J370" t="s">
        <v>20</v>
      </c>
      <c r="K370" t="s">
        <v>21</v>
      </c>
      <c r="L370">
        <v>0</v>
      </c>
      <c r="M370">
        <v>0</v>
      </c>
      <c r="N370" t="s">
        <v>22</v>
      </c>
      <c r="O370">
        <v>4</v>
      </c>
      <c r="P370" s="30">
        <f>SQRT((postes_1[[#This Row],[x]]-$Q$1)^2+(postes_1[[#This Row],[y]]-$R$1)^2)</f>
        <v>116062.95810218024</v>
      </c>
      <c r="Q370">
        <v>499247.140000001</v>
      </c>
      <c r="R370">
        <v>6720292.4299999997</v>
      </c>
    </row>
    <row r="371" spans="1:18" hidden="1">
      <c r="A371">
        <v>2912</v>
      </c>
      <c r="B371">
        <v>70000934</v>
      </c>
      <c r="C371" s="2" t="s">
        <v>8373</v>
      </c>
      <c r="D371" t="s">
        <v>43</v>
      </c>
      <c r="E371">
        <v>774489600000</v>
      </c>
      <c r="F371">
        <v>1097577780000</v>
      </c>
      <c r="G371">
        <v>1</v>
      </c>
      <c r="H371" t="s">
        <v>6001</v>
      </c>
      <c r="I371" t="s">
        <v>6002</v>
      </c>
      <c r="J371" t="s">
        <v>20</v>
      </c>
      <c r="K371" t="s">
        <v>21</v>
      </c>
      <c r="L371">
        <v>0</v>
      </c>
      <c r="M371">
        <v>0</v>
      </c>
      <c r="N371" t="s">
        <v>22</v>
      </c>
      <c r="O371">
        <v>3</v>
      </c>
      <c r="P371" s="30">
        <f>SQRT((postes_1[[#This Row],[x]]-$Q$1)^2+(postes_1[[#This Row],[y]]-$R$1)^2)</f>
        <v>116117.04353071102</v>
      </c>
      <c r="Q371">
        <v>634423.35999999905</v>
      </c>
      <c r="R371">
        <v>6867081.7599999998</v>
      </c>
    </row>
    <row r="372" spans="1:18" hidden="1">
      <c r="A372">
        <v>3070</v>
      </c>
      <c r="B372">
        <v>70001075</v>
      </c>
      <c r="C372" s="2" t="s">
        <v>8375</v>
      </c>
      <c r="D372" t="s">
        <v>168</v>
      </c>
      <c r="E372">
        <v>952646400000</v>
      </c>
      <c r="F372">
        <v>1424882982000</v>
      </c>
      <c r="G372">
        <v>1</v>
      </c>
      <c r="H372" t="s">
        <v>6316</v>
      </c>
      <c r="I372" t="s">
        <v>6317</v>
      </c>
      <c r="J372" t="s">
        <v>20</v>
      </c>
      <c r="K372" t="s">
        <v>21</v>
      </c>
      <c r="L372">
        <v>0</v>
      </c>
      <c r="M372">
        <v>0</v>
      </c>
      <c r="N372" t="s">
        <v>22</v>
      </c>
      <c r="O372">
        <v>6</v>
      </c>
      <c r="P372" s="30">
        <f>SQRT((postes_1[[#This Row],[x]]-$Q$1)^2+(postes_1[[#This Row],[y]]-$R$1)^2)</f>
        <v>116118.14558621195</v>
      </c>
      <c r="Q372">
        <v>653707.06999999995</v>
      </c>
      <c r="R372">
        <v>6861230.2400000002</v>
      </c>
    </row>
    <row r="373" spans="1:18" hidden="1">
      <c r="A373">
        <v>202</v>
      </c>
      <c r="B373">
        <v>70001051</v>
      </c>
      <c r="C373" s="2" t="s">
        <v>8375</v>
      </c>
      <c r="D373" t="s">
        <v>83</v>
      </c>
      <c r="E373">
        <v>929404800000</v>
      </c>
      <c r="F373">
        <v>1317823729000</v>
      </c>
      <c r="G373">
        <v>1</v>
      </c>
      <c r="H373" t="s">
        <v>464</v>
      </c>
      <c r="I373" t="s">
        <v>465</v>
      </c>
      <c r="J373" t="s">
        <v>20</v>
      </c>
      <c r="K373" t="s">
        <v>21</v>
      </c>
      <c r="L373">
        <v>0</v>
      </c>
      <c r="M373">
        <v>0</v>
      </c>
      <c r="N373" t="s">
        <v>22</v>
      </c>
      <c r="O373">
        <v>6</v>
      </c>
      <c r="P373" s="30">
        <f>SQRT((postes_1[[#This Row],[x]]-$Q$1)^2+(postes_1[[#This Row],[y]]-$R$1)^2)</f>
        <v>116120.99863262345</v>
      </c>
      <c r="Q373">
        <v>649036.32999999798</v>
      </c>
      <c r="R373">
        <v>6862991.6600000001</v>
      </c>
    </row>
    <row r="374" spans="1:18" hidden="1">
      <c r="A374">
        <v>423</v>
      </c>
      <c r="B374">
        <v>70001009</v>
      </c>
      <c r="C374" s="2" t="s">
        <v>8375</v>
      </c>
      <c r="D374" t="s">
        <v>56</v>
      </c>
      <c r="E374" s="1">
        <v>826848000000</v>
      </c>
      <c r="F374">
        <v>1257439252000</v>
      </c>
      <c r="G374">
        <v>1</v>
      </c>
      <c r="H374" t="s">
        <v>938</v>
      </c>
      <c r="I374" t="s">
        <v>939</v>
      </c>
      <c r="J374" t="s">
        <v>20</v>
      </c>
      <c r="K374" t="s">
        <v>21</v>
      </c>
      <c r="L374">
        <v>0</v>
      </c>
      <c r="M374">
        <v>0</v>
      </c>
      <c r="N374" t="s">
        <v>22</v>
      </c>
      <c r="O374">
        <v>6</v>
      </c>
      <c r="P374" s="30">
        <f>SQRT((postes_1[[#This Row],[x]]-$Q$1)^2+(postes_1[[#This Row],[y]]-$R$1)^2)</f>
        <v>116164.08003370109</v>
      </c>
      <c r="Q374">
        <v>643900.47999999695</v>
      </c>
      <c r="R374">
        <v>6864711.8399999999</v>
      </c>
    </row>
    <row r="375" spans="1:18" hidden="1">
      <c r="A375">
        <v>3565</v>
      </c>
      <c r="B375">
        <v>30000059</v>
      </c>
      <c r="C375" s="2" t="s">
        <v>8373</v>
      </c>
      <c r="D375" t="s">
        <v>38</v>
      </c>
      <c r="E375">
        <v>787190400000</v>
      </c>
      <c r="F375">
        <v>1243948246000</v>
      </c>
      <c r="G375">
        <v>1</v>
      </c>
      <c r="H375" t="s">
        <v>7297</v>
      </c>
      <c r="I375" t="s">
        <v>7298</v>
      </c>
      <c r="J375" t="s">
        <v>20</v>
      </c>
      <c r="K375" t="s">
        <v>21</v>
      </c>
      <c r="L375">
        <v>0</v>
      </c>
      <c r="M375">
        <v>0</v>
      </c>
      <c r="N375" t="s">
        <v>22</v>
      </c>
      <c r="O375">
        <v>3</v>
      </c>
      <c r="P375" s="30">
        <f>SQRT((postes_1[[#This Row],[x]]-$Q$1)^2+(postes_1[[#This Row],[y]]-$R$1)^2)</f>
        <v>116199.94452754474</v>
      </c>
      <c r="Q375">
        <v>713032.85999999905</v>
      </c>
      <c r="R375">
        <v>6698844.21</v>
      </c>
    </row>
    <row r="376" spans="1:18" hidden="1">
      <c r="A376">
        <v>452</v>
      </c>
      <c r="B376">
        <v>70001021</v>
      </c>
      <c r="C376" s="2" t="s">
        <v>8375</v>
      </c>
      <c r="D376" t="s">
        <v>83</v>
      </c>
      <c r="E376">
        <v>774489600000</v>
      </c>
      <c r="F376">
        <v>1317822864000</v>
      </c>
      <c r="G376">
        <v>1</v>
      </c>
      <c r="H376" t="s">
        <v>999</v>
      </c>
      <c r="I376" t="s">
        <v>1000</v>
      </c>
      <c r="J376" t="s">
        <v>20</v>
      </c>
      <c r="K376" t="s">
        <v>21</v>
      </c>
      <c r="L376">
        <v>0</v>
      </c>
      <c r="M376">
        <v>0</v>
      </c>
      <c r="N376" t="s">
        <v>22</v>
      </c>
      <c r="O376">
        <v>6</v>
      </c>
      <c r="P376" s="30">
        <f>SQRT((postes_1[[#This Row],[x]]-$Q$1)^2+(postes_1[[#This Row],[y]]-$R$1)^2)</f>
        <v>116236.2780481606</v>
      </c>
      <c r="Q376">
        <v>646845.96000000101</v>
      </c>
      <c r="R376">
        <v>6863859.8600000003</v>
      </c>
    </row>
    <row r="377" spans="1:18" hidden="1">
      <c r="A377">
        <v>3331</v>
      </c>
      <c r="B377">
        <v>70001223</v>
      </c>
      <c r="C377" s="2" t="s">
        <v>8375</v>
      </c>
      <c r="D377" t="s">
        <v>20</v>
      </c>
      <c r="E377">
        <v>774489600000</v>
      </c>
      <c r="F377" t="s">
        <v>20</v>
      </c>
      <c r="G377">
        <v>1</v>
      </c>
      <c r="H377" t="s">
        <v>6821</v>
      </c>
      <c r="I377" t="s">
        <v>6822</v>
      </c>
      <c r="J377" t="s">
        <v>20</v>
      </c>
      <c r="K377" t="s">
        <v>21</v>
      </c>
      <c r="L377">
        <v>0</v>
      </c>
      <c r="M377">
        <v>0</v>
      </c>
      <c r="N377" t="s">
        <v>22</v>
      </c>
      <c r="O377">
        <v>6</v>
      </c>
      <c r="P377" s="30">
        <f>SQRT((postes_1[[#This Row],[x]]-$Q$1)^2+(postes_1[[#This Row],[y]]-$R$1)^2)</f>
        <v>116315.28620603486</v>
      </c>
      <c r="Q377">
        <v>666568.40999999596</v>
      </c>
      <c r="R377">
        <v>6855355.1100000003</v>
      </c>
    </row>
    <row r="378" spans="1:18" hidden="1">
      <c r="A378">
        <v>1068</v>
      </c>
      <c r="B378">
        <v>70001655</v>
      </c>
      <c r="C378" s="2" t="s">
        <v>8374</v>
      </c>
      <c r="D378" t="s">
        <v>17</v>
      </c>
      <c r="E378">
        <v>757641600000</v>
      </c>
      <c r="F378">
        <v>1299058040000</v>
      </c>
      <c r="G378">
        <v>1</v>
      </c>
      <c r="H378" t="s">
        <v>2243</v>
      </c>
      <c r="I378" t="s">
        <v>2244</v>
      </c>
      <c r="J378" t="s">
        <v>20</v>
      </c>
      <c r="K378" t="s">
        <v>21</v>
      </c>
      <c r="L378">
        <v>0</v>
      </c>
      <c r="M378">
        <v>0</v>
      </c>
      <c r="N378" t="s">
        <v>22</v>
      </c>
      <c r="O378">
        <v>4</v>
      </c>
      <c r="P378" s="30">
        <f>SQRT((postes_1[[#This Row],[x]]-$Q$1)^2+(postes_1[[#This Row],[y]]-$R$1)^2)</f>
        <v>116648.80879651909</v>
      </c>
      <c r="Q378">
        <v>518751.04999999702</v>
      </c>
      <c r="R378">
        <v>6825536.6799999997</v>
      </c>
    </row>
    <row r="379" spans="1:18" hidden="1">
      <c r="A379">
        <v>1050</v>
      </c>
      <c r="B379">
        <v>70001023</v>
      </c>
      <c r="C379" s="2" t="s">
        <v>8375</v>
      </c>
      <c r="D379" t="s">
        <v>1094</v>
      </c>
      <c r="E379">
        <v>774489600000</v>
      </c>
      <c r="F379">
        <v>1425378580000</v>
      </c>
      <c r="G379">
        <v>1</v>
      </c>
      <c r="H379" t="s">
        <v>2206</v>
      </c>
      <c r="I379" t="s">
        <v>2207</v>
      </c>
      <c r="J379" t="s">
        <v>20</v>
      </c>
      <c r="K379" t="s">
        <v>21</v>
      </c>
      <c r="L379">
        <v>0</v>
      </c>
      <c r="M379">
        <v>0</v>
      </c>
      <c r="N379" t="s">
        <v>22</v>
      </c>
      <c r="O379">
        <v>6</v>
      </c>
      <c r="P379" s="30">
        <f>SQRT((postes_1[[#This Row],[x]]-$Q$1)^2+(postes_1[[#This Row],[y]]-$R$1)^2)</f>
        <v>116720.13661139236</v>
      </c>
      <c r="Q379">
        <v>649228.43999999797</v>
      </c>
      <c r="R379">
        <v>6863559.21</v>
      </c>
    </row>
    <row r="380" spans="1:18" hidden="1">
      <c r="A380">
        <v>3367</v>
      </c>
      <c r="B380">
        <v>60000835</v>
      </c>
      <c r="C380" s="2" t="s">
        <v>8376</v>
      </c>
      <c r="D380" t="s">
        <v>152</v>
      </c>
      <c r="E380">
        <v>787276800000</v>
      </c>
      <c r="F380">
        <v>1270045532000</v>
      </c>
      <c r="G380">
        <v>1</v>
      </c>
      <c r="H380" t="s">
        <v>6895</v>
      </c>
      <c r="I380" t="s">
        <v>6896</v>
      </c>
      <c r="J380" t="s">
        <v>20</v>
      </c>
      <c r="K380" t="s">
        <v>21</v>
      </c>
      <c r="L380">
        <v>0</v>
      </c>
      <c r="M380">
        <v>0</v>
      </c>
      <c r="N380" t="s">
        <v>22</v>
      </c>
      <c r="O380">
        <v>7</v>
      </c>
      <c r="P380" s="30">
        <f>SQRT((postes_1[[#This Row],[x]]-$Q$1)^2+(postes_1[[#This Row],[y]]-$R$1)^2)</f>
        <v>116739.84707926198</v>
      </c>
      <c r="Q380">
        <v>493797.27000000299</v>
      </c>
      <c r="R380">
        <v>6757441.25</v>
      </c>
    </row>
    <row r="381" spans="1:18" hidden="1">
      <c r="A381">
        <v>2073</v>
      </c>
      <c r="B381">
        <v>70001593</v>
      </c>
      <c r="C381" s="2" t="s">
        <v>8373</v>
      </c>
      <c r="D381" t="s">
        <v>274</v>
      </c>
      <c r="E381">
        <v>956793600000</v>
      </c>
      <c r="F381">
        <v>1411551554000</v>
      </c>
      <c r="G381">
        <v>1</v>
      </c>
      <c r="H381" t="s">
        <v>4295</v>
      </c>
      <c r="I381" t="s">
        <v>4296</v>
      </c>
      <c r="J381" t="s">
        <v>4297</v>
      </c>
      <c r="K381" t="s">
        <v>21</v>
      </c>
      <c r="L381">
        <v>0</v>
      </c>
      <c r="M381">
        <v>0</v>
      </c>
      <c r="N381" t="s">
        <v>22</v>
      </c>
      <c r="O381">
        <v>3</v>
      </c>
      <c r="P381" s="30">
        <f>SQRT((postes_1[[#This Row],[x]]-$Q$1)^2+(postes_1[[#This Row],[y]]-$R$1)^2)</f>
        <v>116761.9667752425</v>
      </c>
      <c r="Q381">
        <v>695653.89000000095</v>
      </c>
      <c r="R381">
        <v>6833318.0999999996</v>
      </c>
    </row>
    <row r="382" spans="1:18" hidden="1">
      <c r="A382">
        <v>2722</v>
      </c>
      <c r="B382">
        <v>70001069</v>
      </c>
      <c r="C382" s="2" t="s">
        <v>8375</v>
      </c>
      <c r="D382" t="s">
        <v>274</v>
      </c>
      <c r="E382">
        <v>774489600000</v>
      </c>
      <c r="F382">
        <v>1423826333000</v>
      </c>
      <c r="G382">
        <v>1</v>
      </c>
      <c r="H382" t="s">
        <v>5615</v>
      </c>
      <c r="I382" t="s">
        <v>5616</v>
      </c>
      <c r="J382" t="s">
        <v>20</v>
      </c>
      <c r="K382" t="s">
        <v>21</v>
      </c>
      <c r="L382">
        <v>0</v>
      </c>
      <c r="M382">
        <v>0</v>
      </c>
      <c r="N382" t="s">
        <v>22</v>
      </c>
      <c r="O382">
        <v>6</v>
      </c>
      <c r="P382" s="30">
        <f>SQRT((postes_1[[#This Row],[x]]-$Q$1)^2+(postes_1[[#This Row],[y]]-$R$1)^2)</f>
        <v>116844.43872810595</v>
      </c>
      <c r="Q382">
        <v>654538.38000000303</v>
      </c>
      <c r="R382">
        <v>6861677.5899999999</v>
      </c>
    </row>
    <row r="383" spans="1:18" hidden="1">
      <c r="A383">
        <v>2271</v>
      </c>
      <c r="B383">
        <v>70001043</v>
      </c>
      <c r="C383" s="2" t="s">
        <v>8375</v>
      </c>
      <c r="D383" t="s">
        <v>168</v>
      </c>
      <c r="E383">
        <v>929059200000</v>
      </c>
      <c r="F383">
        <v>1424963243000</v>
      </c>
      <c r="G383">
        <v>1</v>
      </c>
      <c r="H383" t="s">
        <v>4693</v>
      </c>
      <c r="I383" t="s">
        <v>4694</v>
      </c>
      <c r="J383" t="s">
        <v>20</v>
      </c>
      <c r="K383" t="s">
        <v>21</v>
      </c>
      <c r="L383">
        <v>0</v>
      </c>
      <c r="M383">
        <v>0</v>
      </c>
      <c r="N383" t="s">
        <v>22</v>
      </c>
      <c r="O383">
        <v>6</v>
      </c>
      <c r="P383" s="30">
        <f>SQRT((postes_1[[#This Row],[x]]-$Q$1)^2+(postes_1[[#This Row],[y]]-$R$1)^2)</f>
        <v>116848.78412469532</v>
      </c>
      <c r="Q383">
        <v>650894.68999999797</v>
      </c>
      <c r="R383">
        <v>6863095.4900000002</v>
      </c>
    </row>
    <row r="384" spans="1:18" hidden="1">
      <c r="A384">
        <v>2428</v>
      </c>
      <c r="B384">
        <v>60004196</v>
      </c>
      <c r="C384" s="2" t="s">
        <v>8374</v>
      </c>
      <c r="D384" t="s">
        <v>38</v>
      </c>
      <c r="E384">
        <v>1042675200000</v>
      </c>
      <c r="F384">
        <v>1240395368000</v>
      </c>
      <c r="G384">
        <v>1</v>
      </c>
      <c r="H384" t="s">
        <v>5014</v>
      </c>
      <c r="I384" t="s">
        <v>5014</v>
      </c>
      <c r="J384" t="s">
        <v>20</v>
      </c>
      <c r="K384" t="s">
        <v>21</v>
      </c>
      <c r="L384">
        <v>0</v>
      </c>
      <c r="M384">
        <v>0</v>
      </c>
      <c r="N384" t="s">
        <v>22</v>
      </c>
      <c r="O384">
        <v>4</v>
      </c>
      <c r="P384" s="30">
        <f>SQRT((postes_1[[#This Row],[x]]-$Q$1)^2+(postes_1[[#This Row],[y]]-$R$1)^2)</f>
        <v>116895.52412378852</v>
      </c>
      <c r="Q384">
        <v>603419.84000000404</v>
      </c>
      <c r="R384">
        <v>6636779.5800000001</v>
      </c>
    </row>
    <row r="385" spans="1:18" hidden="1">
      <c r="A385">
        <v>1006</v>
      </c>
      <c r="B385">
        <v>70001909</v>
      </c>
      <c r="C385" s="2" t="s">
        <v>8375</v>
      </c>
      <c r="D385" t="s">
        <v>274</v>
      </c>
      <c r="E385">
        <v>1001548800000</v>
      </c>
      <c r="F385">
        <v>1424263381000</v>
      </c>
      <c r="G385">
        <v>1</v>
      </c>
      <c r="H385" t="s">
        <v>2144</v>
      </c>
      <c r="I385" t="s">
        <v>2145</v>
      </c>
      <c r="J385" t="s">
        <v>20</v>
      </c>
      <c r="K385" t="s">
        <v>21</v>
      </c>
      <c r="L385">
        <v>0</v>
      </c>
      <c r="M385">
        <v>0</v>
      </c>
      <c r="N385" t="s">
        <v>22</v>
      </c>
      <c r="O385">
        <v>6</v>
      </c>
      <c r="P385" s="30">
        <f>SQRT((postes_1[[#This Row],[x]]-$Q$1)^2+(postes_1[[#This Row],[y]]-$R$1)^2)</f>
        <v>116938.86574297064</v>
      </c>
      <c r="Q385">
        <v>648115.88000000303</v>
      </c>
      <c r="R385">
        <v>6864175.6399999997</v>
      </c>
    </row>
    <row r="386" spans="1:18" hidden="1">
      <c r="A386">
        <v>2810</v>
      </c>
      <c r="B386">
        <v>60000360</v>
      </c>
      <c r="C386" s="2" t="s">
        <v>8375</v>
      </c>
      <c r="D386" t="s">
        <v>152</v>
      </c>
      <c r="E386">
        <v>610761600000</v>
      </c>
      <c r="F386">
        <v>1269948056000</v>
      </c>
      <c r="G386">
        <v>1</v>
      </c>
      <c r="H386" t="s">
        <v>5790</v>
      </c>
      <c r="I386" t="s">
        <v>5791</v>
      </c>
      <c r="J386" t="s">
        <v>20</v>
      </c>
      <c r="K386" t="s">
        <v>21</v>
      </c>
      <c r="L386">
        <v>0</v>
      </c>
      <c r="M386">
        <v>0</v>
      </c>
      <c r="N386" t="s">
        <v>22</v>
      </c>
      <c r="O386">
        <v>6</v>
      </c>
      <c r="P386" s="30">
        <f>SQRT((postes_1[[#This Row],[x]]-$Q$1)^2+(postes_1[[#This Row],[y]]-$R$1)^2)</f>
        <v>116957.88370896514</v>
      </c>
      <c r="Q386">
        <v>505502.49000000203</v>
      </c>
      <c r="R386">
        <v>6805048.3700000001</v>
      </c>
    </row>
    <row r="387" spans="1:18" hidden="1">
      <c r="A387">
        <v>848</v>
      </c>
      <c r="B387">
        <v>70001059</v>
      </c>
      <c r="C387" s="2" t="s">
        <v>8375</v>
      </c>
      <c r="D387" t="s">
        <v>1094</v>
      </c>
      <c r="E387">
        <v>774489600000</v>
      </c>
      <c r="F387">
        <v>1425297525000</v>
      </c>
      <c r="G387">
        <v>1</v>
      </c>
      <c r="H387" t="s">
        <v>1814</v>
      </c>
      <c r="I387" t="s">
        <v>1815</v>
      </c>
      <c r="J387" t="s">
        <v>20</v>
      </c>
      <c r="K387" t="s">
        <v>21</v>
      </c>
      <c r="L387">
        <v>0</v>
      </c>
      <c r="M387">
        <v>0</v>
      </c>
      <c r="N387" t="s">
        <v>22</v>
      </c>
      <c r="O387">
        <v>6</v>
      </c>
      <c r="P387" s="30">
        <f>SQRT((postes_1[[#This Row],[x]]-$Q$1)^2+(postes_1[[#This Row],[y]]-$R$1)^2)</f>
        <v>117002.74575495394</v>
      </c>
      <c r="Q387">
        <v>652863.72999999695</v>
      </c>
      <c r="R387">
        <v>6862514.4199999999</v>
      </c>
    </row>
    <row r="388" spans="1:18" hidden="1">
      <c r="A388">
        <v>3333</v>
      </c>
      <c r="B388">
        <v>70001052</v>
      </c>
      <c r="C388" s="2" t="s">
        <v>8375</v>
      </c>
      <c r="D388" t="s">
        <v>20</v>
      </c>
      <c r="E388">
        <v>774489600000</v>
      </c>
      <c r="F388" t="s">
        <v>20</v>
      </c>
      <c r="G388">
        <v>1</v>
      </c>
      <c r="H388" t="s">
        <v>6826</v>
      </c>
      <c r="I388" t="s">
        <v>6827</v>
      </c>
      <c r="J388" t="s">
        <v>20</v>
      </c>
      <c r="K388" t="s">
        <v>21</v>
      </c>
      <c r="L388">
        <v>0</v>
      </c>
      <c r="M388">
        <v>0</v>
      </c>
      <c r="N388" t="s">
        <v>22</v>
      </c>
      <c r="O388">
        <v>6</v>
      </c>
      <c r="P388" s="30">
        <f>SQRT((postes_1[[#This Row],[x]]-$Q$1)^2+(postes_1[[#This Row],[y]]-$R$1)^2)</f>
        <v>117010.42728294419</v>
      </c>
      <c r="Q388">
        <v>652152.31999999995</v>
      </c>
      <c r="R388">
        <v>6862796.54</v>
      </c>
    </row>
    <row r="389" spans="1:18" hidden="1">
      <c r="A389">
        <v>414</v>
      </c>
      <c r="B389">
        <v>20001416</v>
      </c>
      <c r="C389" s="2" t="s">
        <v>8373</v>
      </c>
      <c r="D389" t="s">
        <v>38</v>
      </c>
      <c r="E389">
        <v>778982400000</v>
      </c>
      <c r="F389">
        <v>1228928207000</v>
      </c>
      <c r="G389">
        <v>1</v>
      </c>
      <c r="H389" t="s">
        <v>918</v>
      </c>
      <c r="I389" t="s">
        <v>919</v>
      </c>
      <c r="J389" t="s">
        <v>20</v>
      </c>
      <c r="K389" t="s">
        <v>21</v>
      </c>
      <c r="L389">
        <v>0</v>
      </c>
      <c r="M389">
        <v>0</v>
      </c>
      <c r="N389" t="s">
        <v>22</v>
      </c>
      <c r="O389">
        <v>3</v>
      </c>
      <c r="P389" s="30">
        <f>SQRT((postes_1[[#This Row],[x]]-$Q$1)^2+(postes_1[[#This Row],[y]]-$R$1)^2)</f>
        <v>117015.09172317087</v>
      </c>
      <c r="Q389">
        <v>726111.95000000298</v>
      </c>
      <c r="R389">
        <v>6735593.1900000004</v>
      </c>
    </row>
    <row r="390" spans="1:18" hidden="1">
      <c r="A390">
        <v>2670</v>
      </c>
      <c r="B390">
        <v>70001066</v>
      </c>
      <c r="C390" s="2" t="s">
        <v>8375</v>
      </c>
      <c r="D390" t="s">
        <v>152</v>
      </c>
      <c r="E390">
        <v>774489600000</v>
      </c>
      <c r="F390">
        <v>1280828645000</v>
      </c>
      <c r="G390">
        <v>1</v>
      </c>
      <c r="H390" t="s">
        <v>5508</v>
      </c>
      <c r="I390" t="s">
        <v>5509</v>
      </c>
      <c r="J390" t="s">
        <v>20</v>
      </c>
      <c r="K390" t="s">
        <v>21</v>
      </c>
      <c r="L390">
        <v>0</v>
      </c>
      <c r="M390">
        <v>0</v>
      </c>
      <c r="N390" t="s">
        <v>22</v>
      </c>
      <c r="O390">
        <v>6</v>
      </c>
      <c r="P390" s="30">
        <f>SQRT((postes_1[[#This Row],[x]]-$Q$1)^2+(postes_1[[#This Row],[y]]-$R$1)^2)</f>
        <v>117015.2884622595</v>
      </c>
      <c r="Q390">
        <v>655372.27000000305</v>
      </c>
      <c r="R390">
        <v>6861519.2800000003</v>
      </c>
    </row>
    <row r="391" spans="1:18" hidden="1">
      <c r="A391">
        <v>262</v>
      </c>
      <c r="B391">
        <v>70001365</v>
      </c>
      <c r="C391" s="2" t="s">
        <v>8374</v>
      </c>
      <c r="D391" t="s">
        <v>77</v>
      </c>
      <c r="E391">
        <v>757641600000</v>
      </c>
      <c r="F391">
        <v>1321972957000</v>
      </c>
      <c r="G391">
        <v>1</v>
      </c>
      <c r="H391" t="s">
        <v>592</v>
      </c>
      <c r="I391" t="s">
        <v>593</v>
      </c>
      <c r="J391" t="s">
        <v>20</v>
      </c>
      <c r="K391" t="s">
        <v>21</v>
      </c>
      <c r="L391">
        <v>0</v>
      </c>
      <c r="M391">
        <v>0</v>
      </c>
      <c r="N391" t="s">
        <v>22</v>
      </c>
      <c r="O391">
        <v>4</v>
      </c>
      <c r="P391" s="30">
        <f>SQRT((postes_1[[#This Row],[x]]-$Q$1)^2+(postes_1[[#This Row],[y]]-$R$1)^2)</f>
        <v>117179.76777646293</v>
      </c>
      <c r="Q391">
        <v>547510.64999999898</v>
      </c>
      <c r="R391">
        <v>6852292.04</v>
      </c>
    </row>
    <row r="392" spans="1:18" hidden="1">
      <c r="A392">
        <v>453</v>
      </c>
      <c r="B392">
        <v>70001018</v>
      </c>
      <c r="C392" s="2" t="s">
        <v>8375</v>
      </c>
      <c r="D392" t="s">
        <v>83</v>
      </c>
      <c r="E392">
        <v>774489600000</v>
      </c>
      <c r="F392">
        <v>1317823026000</v>
      </c>
      <c r="G392">
        <v>1</v>
      </c>
      <c r="H392" t="s">
        <v>1001</v>
      </c>
      <c r="I392" t="s">
        <v>1002</v>
      </c>
      <c r="J392" t="s">
        <v>20</v>
      </c>
      <c r="K392" t="s">
        <v>21</v>
      </c>
      <c r="L392">
        <v>0</v>
      </c>
      <c r="M392">
        <v>0</v>
      </c>
      <c r="N392" t="s">
        <v>22</v>
      </c>
      <c r="O392">
        <v>6</v>
      </c>
      <c r="P392" s="30">
        <f>SQRT((postes_1[[#This Row],[x]]-$Q$1)^2+(postes_1[[#This Row],[y]]-$R$1)^2)</f>
        <v>117316.94016582676</v>
      </c>
      <c r="Q392">
        <v>649497.29999999702</v>
      </c>
      <c r="R392">
        <v>6864097.2400000002</v>
      </c>
    </row>
    <row r="393" spans="1:18" hidden="1">
      <c r="A393">
        <v>2225</v>
      </c>
      <c r="B393">
        <v>70001025</v>
      </c>
      <c r="C393" s="2" t="s">
        <v>8375</v>
      </c>
      <c r="D393" t="s">
        <v>274</v>
      </c>
      <c r="E393">
        <v>774489600000</v>
      </c>
      <c r="F393">
        <v>1423844778000</v>
      </c>
      <c r="G393">
        <v>1</v>
      </c>
      <c r="H393" t="s">
        <v>4605</v>
      </c>
      <c r="I393" t="s">
        <v>4606</v>
      </c>
      <c r="J393" t="s">
        <v>20</v>
      </c>
      <c r="K393" t="s">
        <v>21</v>
      </c>
      <c r="L393">
        <v>0</v>
      </c>
      <c r="M393">
        <v>0</v>
      </c>
      <c r="N393" t="s">
        <v>22</v>
      </c>
      <c r="O393">
        <v>6</v>
      </c>
      <c r="P393" s="30">
        <f>SQRT((postes_1[[#This Row],[x]]-$Q$1)^2+(postes_1[[#This Row],[y]]-$R$1)^2)</f>
        <v>117335.92022980163</v>
      </c>
      <c r="Q393">
        <v>650351.11999999697</v>
      </c>
      <c r="R393">
        <v>6863812.5099999998</v>
      </c>
    </row>
    <row r="394" spans="1:18" hidden="1">
      <c r="A394">
        <v>2401</v>
      </c>
      <c r="B394">
        <v>60001020</v>
      </c>
      <c r="C394" s="2" t="s">
        <v>8374</v>
      </c>
      <c r="D394" t="s">
        <v>152</v>
      </c>
      <c r="E394">
        <v>610761600000</v>
      </c>
      <c r="F394">
        <v>1270640003000</v>
      </c>
      <c r="G394">
        <v>1</v>
      </c>
      <c r="H394" t="s">
        <v>4958</v>
      </c>
      <c r="I394" t="s">
        <v>4959</v>
      </c>
      <c r="J394" t="s">
        <v>1970</v>
      </c>
      <c r="K394" t="s">
        <v>21</v>
      </c>
      <c r="L394">
        <v>0</v>
      </c>
      <c r="M394">
        <v>0</v>
      </c>
      <c r="N394" t="s">
        <v>22</v>
      </c>
      <c r="O394">
        <v>4</v>
      </c>
      <c r="P394" s="30">
        <f>SQRT((postes_1[[#This Row],[x]]-$Q$1)^2+(postes_1[[#This Row],[y]]-$R$1)^2)</f>
        <v>117551.54888424276</v>
      </c>
      <c r="Q394">
        <v>494717.96000000101</v>
      </c>
      <c r="R394">
        <v>6732968.54</v>
      </c>
    </row>
    <row r="395" spans="1:18" hidden="1">
      <c r="A395">
        <v>3250</v>
      </c>
      <c r="B395">
        <v>70036489</v>
      </c>
      <c r="C395" s="2" t="s">
        <v>8375</v>
      </c>
      <c r="D395" t="s">
        <v>83</v>
      </c>
      <c r="E395">
        <v>1319716687000</v>
      </c>
      <c r="F395">
        <v>1319716435000</v>
      </c>
      <c r="G395">
        <v>1</v>
      </c>
      <c r="H395" t="s">
        <v>6667</v>
      </c>
      <c r="I395" t="s">
        <v>6668</v>
      </c>
      <c r="J395" t="s">
        <v>20</v>
      </c>
      <c r="K395" t="s">
        <v>21</v>
      </c>
      <c r="L395">
        <v>0</v>
      </c>
      <c r="M395">
        <v>0</v>
      </c>
      <c r="N395" t="s">
        <v>22</v>
      </c>
      <c r="O395">
        <v>6</v>
      </c>
      <c r="P395" s="30">
        <f>SQRT((postes_1[[#This Row],[x]]-$Q$1)^2+(postes_1[[#This Row],[y]]-$R$1)^2)</f>
        <v>117600.55961854906</v>
      </c>
      <c r="Q395">
        <v>657774.49000000197</v>
      </c>
      <c r="R395">
        <v>6861129.0099999998</v>
      </c>
    </row>
    <row r="396" spans="1:18" hidden="1">
      <c r="A396">
        <v>3962</v>
      </c>
      <c r="B396">
        <v>70000836</v>
      </c>
      <c r="C396" s="2" t="s">
        <v>8376</v>
      </c>
      <c r="D396" t="s">
        <v>56</v>
      </c>
      <c r="E396">
        <v>774489600000</v>
      </c>
      <c r="F396">
        <v>1225876657000</v>
      </c>
      <c r="G396">
        <v>1</v>
      </c>
      <c r="H396" t="s">
        <v>8072</v>
      </c>
      <c r="I396" t="s">
        <v>8073</v>
      </c>
      <c r="J396" t="s">
        <v>20</v>
      </c>
      <c r="K396" t="s">
        <v>21</v>
      </c>
      <c r="L396">
        <v>0</v>
      </c>
      <c r="M396">
        <v>0</v>
      </c>
      <c r="N396" t="s">
        <v>22</v>
      </c>
      <c r="O396">
        <v>7</v>
      </c>
      <c r="P396" s="30">
        <f>SQRT((postes_1[[#This Row],[x]]-$Q$1)^2+(postes_1[[#This Row],[y]]-$R$1)^2)</f>
        <v>117655.76466543555</v>
      </c>
      <c r="Q396">
        <v>607795.97999999695</v>
      </c>
      <c r="R396">
        <v>6871087.7400000002</v>
      </c>
    </row>
    <row r="397" spans="1:18" hidden="1">
      <c r="A397">
        <v>3335</v>
      </c>
      <c r="B397">
        <v>70000977</v>
      </c>
      <c r="C397" s="2" t="s">
        <v>8375</v>
      </c>
      <c r="D397" t="s">
        <v>152</v>
      </c>
      <c r="E397">
        <v>774489600000</v>
      </c>
      <c r="F397">
        <v>1278951262000</v>
      </c>
      <c r="G397">
        <v>1</v>
      </c>
      <c r="H397" t="s">
        <v>6830</v>
      </c>
      <c r="I397" t="s">
        <v>6831</v>
      </c>
      <c r="J397" t="s">
        <v>20</v>
      </c>
      <c r="K397" t="s">
        <v>21</v>
      </c>
      <c r="L397">
        <v>0</v>
      </c>
      <c r="M397">
        <v>0</v>
      </c>
      <c r="N397" t="s">
        <v>22</v>
      </c>
      <c r="O397">
        <v>6</v>
      </c>
      <c r="P397" s="30">
        <f>SQRT((postes_1[[#This Row],[x]]-$Q$1)^2+(postes_1[[#This Row],[y]]-$R$1)^2)</f>
        <v>117664.91557966122</v>
      </c>
      <c r="Q397">
        <v>645130.36999999697</v>
      </c>
      <c r="R397">
        <v>6865906.2999999998</v>
      </c>
    </row>
    <row r="398" spans="1:18" hidden="1">
      <c r="A398">
        <v>1737</v>
      </c>
      <c r="B398">
        <v>70002326</v>
      </c>
      <c r="C398" s="2" t="s">
        <v>8373</v>
      </c>
      <c r="D398" t="s">
        <v>274</v>
      </c>
      <c r="E398">
        <v>988156800000</v>
      </c>
      <c r="F398">
        <v>1411469920000</v>
      </c>
      <c r="G398">
        <v>1</v>
      </c>
      <c r="H398" t="s">
        <v>3612</v>
      </c>
      <c r="I398" t="s">
        <v>3613</v>
      </c>
      <c r="J398" t="s">
        <v>20</v>
      </c>
      <c r="K398" t="s">
        <v>21</v>
      </c>
      <c r="L398">
        <v>0</v>
      </c>
      <c r="M398">
        <v>0</v>
      </c>
      <c r="N398" t="s">
        <v>22</v>
      </c>
      <c r="O398">
        <v>3</v>
      </c>
      <c r="P398" s="30">
        <f>SQRT((postes_1[[#This Row],[x]]-$Q$1)^2+(postes_1[[#This Row],[y]]-$R$1)^2)</f>
        <v>117787.93006957677</v>
      </c>
      <c r="Q398">
        <v>700095.93</v>
      </c>
      <c r="R398">
        <v>6829889.1900000004</v>
      </c>
    </row>
    <row r="399" spans="1:18" hidden="1">
      <c r="A399">
        <v>2154</v>
      </c>
      <c r="B399">
        <v>60000712</v>
      </c>
      <c r="C399" s="2" t="s">
        <v>8375</v>
      </c>
      <c r="D399" t="s">
        <v>152</v>
      </c>
      <c r="E399">
        <v>610761600000</v>
      </c>
      <c r="F399">
        <v>1269867618000</v>
      </c>
      <c r="G399">
        <v>1</v>
      </c>
      <c r="H399" t="s">
        <v>4470</v>
      </c>
      <c r="I399" t="s">
        <v>4471</v>
      </c>
      <c r="J399" t="s">
        <v>20</v>
      </c>
      <c r="K399" t="s">
        <v>21</v>
      </c>
      <c r="L399">
        <v>0</v>
      </c>
      <c r="M399">
        <v>0</v>
      </c>
      <c r="N399" t="s">
        <v>22</v>
      </c>
      <c r="O399">
        <v>6</v>
      </c>
      <c r="P399" s="30">
        <f>SQRT((postes_1[[#This Row],[x]]-$Q$1)^2+(postes_1[[#This Row],[y]]-$R$1)^2)</f>
        <v>117861.42231948425</v>
      </c>
      <c r="Q399">
        <v>493893.42000000202</v>
      </c>
      <c r="R399">
        <v>6770822.6900000004</v>
      </c>
    </row>
    <row r="400" spans="1:18" hidden="1">
      <c r="A400">
        <v>872</v>
      </c>
      <c r="B400">
        <v>70001022</v>
      </c>
      <c r="C400" s="2" t="s">
        <v>8375</v>
      </c>
      <c r="D400" t="s">
        <v>1094</v>
      </c>
      <c r="E400">
        <v>774489600000</v>
      </c>
      <c r="F400">
        <v>1425302272000</v>
      </c>
      <c r="G400">
        <v>1</v>
      </c>
      <c r="H400" t="s">
        <v>1860</v>
      </c>
      <c r="I400" t="s">
        <v>1861</v>
      </c>
      <c r="J400" t="s">
        <v>20</v>
      </c>
      <c r="K400" t="s">
        <v>21</v>
      </c>
      <c r="L400">
        <v>0</v>
      </c>
      <c r="M400">
        <v>0</v>
      </c>
      <c r="N400" t="s">
        <v>22</v>
      </c>
      <c r="O400">
        <v>6</v>
      </c>
      <c r="P400" s="30">
        <f>SQRT((postes_1[[#This Row],[x]]-$Q$1)^2+(postes_1[[#This Row],[y]]-$R$1)^2)</f>
        <v>117863.89826385571</v>
      </c>
      <c r="Q400">
        <v>651911.88000000303</v>
      </c>
      <c r="R400">
        <v>6863800.0599999996</v>
      </c>
    </row>
    <row r="401" spans="1:18" hidden="1">
      <c r="A401">
        <v>1473</v>
      </c>
      <c r="B401">
        <v>70002485</v>
      </c>
      <c r="C401" s="2" t="s">
        <v>8373</v>
      </c>
      <c r="D401" t="s">
        <v>30</v>
      </c>
      <c r="E401">
        <v>989539200000</v>
      </c>
      <c r="F401">
        <v>1389086792000</v>
      </c>
      <c r="G401">
        <v>1</v>
      </c>
      <c r="H401" t="s">
        <v>3077</v>
      </c>
      <c r="I401" t="s">
        <v>3078</v>
      </c>
      <c r="J401" t="s">
        <v>20</v>
      </c>
      <c r="K401" t="s">
        <v>21</v>
      </c>
      <c r="L401">
        <v>0</v>
      </c>
      <c r="M401">
        <v>0</v>
      </c>
      <c r="N401" t="s">
        <v>22</v>
      </c>
      <c r="O401">
        <v>3</v>
      </c>
      <c r="P401" s="30">
        <f>SQRT((postes_1[[#This Row],[x]]-$Q$1)^2+(postes_1[[#This Row],[y]]-$R$1)^2)</f>
        <v>117977.0578457935</v>
      </c>
      <c r="Q401">
        <v>644087.65999999596</v>
      </c>
      <c r="R401">
        <v>6866548.1200000001</v>
      </c>
    </row>
    <row r="402" spans="1:18" hidden="1">
      <c r="A402">
        <v>754</v>
      </c>
      <c r="B402">
        <v>70002636</v>
      </c>
      <c r="C402" s="2" t="s">
        <v>8373</v>
      </c>
      <c r="D402" t="s">
        <v>1622</v>
      </c>
      <c r="E402">
        <v>1153496001000</v>
      </c>
      <c r="F402">
        <v>1424442618000</v>
      </c>
      <c r="G402">
        <v>1</v>
      </c>
      <c r="H402" t="s">
        <v>1623</v>
      </c>
      <c r="I402" t="s">
        <v>1624</v>
      </c>
      <c r="J402" t="s">
        <v>20</v>
      </c>
      <c r="K402" t="s">
        <v>21</v>
      </c>
      <c r="L402">
        <v>0</v>
      </c>
      <c r="M402">
        <v>0</v>
      </c>
      <c r="N402" t="s">
        <v>22</v>
      </c>
      <c r="O402">
        <v>3</v>
      </c>
      <c r="P402" s="30">
        <f>SQRT((postes_1[[#This Row],[x]]-$Q$1)^2+(postes_1[[#This Row],[y]]-$R$1)^2)</f>
        <v>117991.63112139046</v>
      </c>
      <c r="Q402">
        <v>643623.35000000102</v>
      </c>
      <c r="R402">
        <v>6866700.2999999998</v>
      </c>
    </row>
    <row r="403" spans="1:18" hidden="1">
      <c r="A403">
        <v>2020</v>
      </c>
      <c r="B403">
        <v>70000919</v>
      </c>
      <c r="C403" s="2" t="s">
        <v>8386</v>
      </c>
      <c r="D403" t="s">
        <v>83</v>
      </c>
      <c r="E403">
        <v>1340205439000</v>
      </c>
      <c r="F403">
        <v>1335546160000</v>
      </c>
      <c r="G403">
        <v>1</v>
      </c>
      <c r="H403" t="s">
        <v>4186</v>
      </c>
      <c r="I403" t="s">
        <v>4187</v>
      </c>
      <c r="J403" t="s">
        <v>4188</v>
      </c>
      <c r="K403" t="s">
        <v>21</v>
      </c>
      <c r="L403">
        <v>0</v>
      </c>
      <c r="M403">
        <v>0</v>
      </c>
      <c r="N403" t="s">
        <v>22</v>
      </c>
      <c r="O403">
        <v>0</v>
      </c>
      <c r="P403" s="30">
        <f>SQRT((postes_1[[#This Row],[x]]-$Q$1)^2+(postes_1[[#This Row],[y]]-$R$1)^2)</f>
        <v>118042.11523357328</v>
      </c>
      <c r="Q403">
        <v>641327.03999999899</v>
      </c>
      <c r="R403">
        <v>6867399.79</v>
      </c>
    </row>
    <row r="404" spans="1:18" hidden="1">
      <c r="A404">
        <v>4068</v>
      </c>
      <c r="B404">
        <v>70001050</v>
      </c>
      <c r="C404" s="2" t="s">
        <v>8373</v>
      </c>
      <c r="D404" t="s">
        <v>30</v>
      </c>
      <c r="E404">
        <v>1340278772000</v>
      </c>
      <c r="F404">
        <v>1340278742000</v>
      </c>
      <c r="G404">
        <v>1</v>
      </c>
      <c r="H404" t="s">
        <v>8260</v>
      </c>
      <c r="I404" t="s">
        <v>8261</v>
      </c>
      <c r="J404" t="s">
        <v>953</v>
      </c>
      <c r="K404" t="s">
        <v>21</v>
      </c>
      <c r="L404">
        <v>0</v>
      </c>
      <c r="M404">
        <v>0</v>
      </c>
      <c r="N404" t="s">
        <v>22</v>
      </c>
      <c r="O404">
        <v>3</v>
      </c>
      <c r="P404" s="30">
        <f>SQRT((postes_1[[#This Row],[x]]-$Q$1)^2+(postes_1[[#This Row],[y]]-$R$1)^2)</f>
        <v>118084.19541588692</v>
      </c>
      <c r="Q404">
        <v>654905.52000000305</v>
      </c>
      <c r="R404">
        <v>6862866.6399999997</v>
      </c>
    </row>
    <row r="405" spans="1:18" hidden="1">
      <c r="A405">
        <v>4069</v>
      </c>
      <c r="B405">
        <v>70040595</v>
      </c>
      <c r="C405" s="2" t="s">
        <v>8375</v>
      </c>
      <c r="D405" t="s">
        <v>30</v>
      </c>
      <c r="E405">
        <v>1340278705000</v>
      </c>
      <c r="F405">
        <v>1340278671000</v>
      </c>
      <c r="G405">
        <v>1</v>
      </c>
      <c r="H405" t="s">
        <v>8260</v>
      </c>
      <c r="I405" t="s">
        <v>8261</v>
      </c>
      <c r="J405" t="s">
        <v>953</v>
      </c>
      <c r="K405" t="s">
        <v>21</v>
      </c>
      <c r="L405">
        <v>0</v>
      </c>
      <c r="M405">
        <v>0</v>
      </c>
      <c r="N405" t="s">
        <v>22</v>
      </c>
      <c r="O405">
        <v>6</v>
      </c>
      <c r="P405" s="30">
        <f>SQRT((postes_1[[#This Row],[x]]-$Q$1)^2+(postes_1[[#This Row],[y]]-$R$1)^2)</f>
        <v>118084.19541588692</v>
      </c>
      <c r="Q405">
        <v>654905.52000000305</v>
      </c>
      <c r="R405">
        <v>6862866.6399999997</v>
      </c>
    </row>
    <row r="406" spans="1:18" hidden="1">
      <c r="A406">
        <v>1658</v>
      </c>
      <c r="B406">
        <v>70002638</v>
      </c>
      <c r="C406" s="2" t="s">
        <v>8386</v>
      </c>
      <c r="D406" t="s">
        <v>30</v>
      </c>
      <c r="E406">
        <v>1389889660000</v>
      </c>
      <c r="F406">
        <v>1389889567000</v>
      </c>
      <c r="G406">
        <v>1</v>
      </c>
      <c r="H406" t="s">
        <v>3453</v>
      </c>
      <c r="I406" t="s">
        <v>3454</v>
      </c>
      <c r="J406" t="s">
        <v>20</v>
      </c>
      <c r="K406" t="s">
        <v>21</v>
      </c>
      <c r="L406">
        <v>0</v>
      </c>
      <c r="M406">
        <v>0</v>
      </c>
      <c r="N406" t="s">
        <v>22</v>
      </c>
      <c r="O406">
        <v>0</v>
      </c>
      <c r="P406" s="30">
        <f>SQRT((postes_1[[#This Row],[x]]-$Q$1)^2+(postes_1[[#This Row],[y]]-$R$1)^2)</f>
        <v>118250.99504005518</v>
      </c>
      <c r="Q406">
        <v>641784.27000000305</v>
      </c>
      <c r="R406">
        <v>6867491.5999999996</v>
      </c>
    </row>
    <row r="407" spans="1:18" hidden="1">
      <c r="A407">
        <v>3103</v>
      </c>
      <c r="B407">
        <v>70000993</v>
      </c>
      <c r="C407" s="2" t="s">
        <v>8375</v>
      </c>
      <c r="D407" t="s">
        <v>20</v>
      </c>
      <c r="E407">
        <v>823564800000</v>
      </c>
      <c r="F407" t="s">
        <v>20</v>
      </c>
      <c r="G407">
        <v>1</v>
      </c>
      <c r="H407" t="s">
        <v>6377</v>
      </c>
      <c r="I407" t="s">
        <v>6378</v>
      </c>
      <c r="J407" t="s">
        <v>20</v>
      </c>
      <c r="K407" t="s">
        <v>21</v>
      </c>
      <c r="L407">
        <v>0</v>
      </c>
      <c r="M407">
        <v>0</v>
      </c>
      <c r="N407" t="s">
        <v>22</v>
      </c>
      <c r="O407">
        <v>6</v>
      </c>
      <c r="P407" s="30">
        <f>SQRT((postes_1[[#This Row],[x]]-$Q$1)^2+(postes_1[[#This Row],[y]]-$R$1)^2)</f>
        <v>118291.35730391614</v>
      </c>
      <c r="Q407">
        <v>649869.78000000096</v>
      </c>
      <c r="R407">
        <v>6864999.0999999996</v>
      </c>
    </row>
    <row r="408" spans="1:18" hidden="1">
      <c r="A408">
        <v>2429</v>
      </c>
      <c r="B408">
        <v>60001629</v>
      </c>
      <c r="C408" s="2" t="s">
        <v>8375</v>
      </c>
      <c r="D408" t="s">
        <v>20</v>
      </c>
      <c r="E408">
        <v>610761600000</v>
      </c>
      <c r="F408" t="s">
        <v>20</v>
      </c>
      <c r="G408">
        <v>1</v>
      </c>
      <c r="H408" t="s">
        <v>5015</v>
      </c>
      <c r="I408" t="s">
        <v>5016</v>
      </c>
      <c r="J408" t="s">
        <v>20</v>
      </c>
      <c r="K408" t="s">
        <v>21</v>
      </c>
      <c r="L408">
        <v>0</v>
      </c>
      <c r="M408">
        <v>0</v>
      </c>
      <c r="N408" t="s">
        <v>22</v>
      </c>
      <c r="O408">
        <v>6</v>
      </c>
      <c r="P408" s="30">
        <f>SQRT((postes_1[[#This Row],[x]]-$Q$1)^2+(postes_1[[#This Row],[y]]-$R$1)^2)</f>
        <v>118293.63445408997</v>
      </c>
      <c r="Q408">
        <v>602876.38000000303</v>
      </c>
      <c r="R408">
        <v>6635412.6500000004</v>
      </c>
    </row>
    <row r="409" spans="1:18" hidden="1">
      <c r="A409">
        <v>3501</v>
      </c>
      <c r="B409">
        <v>70001296</v>
      </c>
      <c r="C409" s="2" t="s">
        <v>8376</v>
      </c>
      <c r="D409" t="s">
        <v>20</v>
      </c>
      <c r="E409">
        <v>897004800000</v>
      </c>
      <c r="F409" t="s">
        <v>20</v>
      </c>
      <c r="G409">
        <v>1</v>
      </c>
      <c r="H409" t="s">
        <v>7169</v>
      </c>
      <c r="I409" t="s">
        <v>7170</v>
      </c>
      <c r="J409" t="s">
        <v>20</v>
      </c>
      <c r="K409" t="s">
        <v>21</v>
      </c>
      <c r="L409">
        <v>0</v>
      </c>
      <c r="M409">
        <v>0</v>
      </c>
      <c r="N409" t="s">
        <v>22</v>
      </c>
      <c r="O409">
        <v>7</v>
      </c>
      <c r="P409" s="30">
        <f>SQRT((postes_1[[#This Row],[x]]-$Q$1)^2+(postes_1[[#This Row],[y]]-$R$1)^2)</f>
        <v>118332.67922113468</v>
      </c>
      <c r="Q409">
        <v>673992.03000000096</v>
      </c>
      <c r="R409">
        <v>6853299.6399999997</v>
      </c>
    </row>
    <row r="410" spans="1:18" hidden="1">
      <c r="A410">
        <v>1638</v>
      </c>
      <c r="B410">
        <v>70000963</v>
      </c>
      <c r="C410" s="2" t="s">
        <v>8375</v>
      </c>
      <c r="D410" t="s">
        <v>20</v>
      </c>
      <c r="E410">
        <v>774489600000</v>
      </c>
      <c r="F410" t="s">
        <v>20</v>
      </c>
      <c r="G410">
        <v>1</v>
      </c>
      <c r="H410" t="s">
        <v>3410</v>
      </c>
      <c r="I410" t="s">
        <v>3411</v>
      </c>
      <c r="J410" t="s">
        <v>20</v>
      </c>
      <c r="K410" t="s">
        <v>21</v>
      </c>
      <c r="L410">
        <v>0</v>
      </c>
      <c r="M410">
        <v>0</v>
      </c>
      <c r="N410" t="s">
        <v>22</v>
      </c>
      <c r="O410">
        <v>6</v>
      </c>
      <c r="P410" s="30">
        <f>SQRT((postes_1[[#This Row],[x]]-$Q$1)^2+(postes_1[[#This Row],[y]]-$R$1)^2)</f>
        <v>118419.34559018844</v>
      </c>
      <c r="Q410">
        <v>647187.60000000102</v>
      </c>
      <c r="R410">
        <v>6866045.2400000002</v>
      </c>
    </row>
    <row r="411" spans="1:18" hidden="1">
      <c r="A411">
        <v>2026</v>
      </c>
      <c r="B411">
        <v>70001026</v>
      </c>
      <c r="C411" s="2" t="s">
        <v>8375</v>
      </c>
      <c r="D411" t="s">
        <v>20</v>
      </c>
      <c r="E411">
        <v>774489600000</v>
      </c>
      <c r="F411" t="s">
        <v>20</v>
      </c>
      <c r="G411">
        <v>1</v>
      </c>
      <c r="H411" t="s">
        <v>4198</v>
      </c>
      <c r="I411" t="s">
        <v>4199</v>
      </c>
      <c r="J411" t="s">
        <v>20</v>
      </c>
      <c r="K411" t="s">
        <v>21</v>
      </c>
      <c r="L411">
        <v>0</v>
      </c>
      <c r="M411">
        <v>0</v>
      </c>
      <c r="N411" t="s">
        <v>22</v>
      </c>
      <c r="O411">
        <v>6</v>
      </c>
      <c r="P411" s="30">
        <f>SQRT((postes_1[[#This Row],[x]]-$Q$1)^2+(postes_1[[#This Row],[y]]-$R$1)^2)</f>
        <v>118458.75968647219</v>
      </c>
      <c r="Q411">
        <v>653925.88000000303</v>
      </c>
      <c r="R411">
        <v>6863662.1799999997</v>
      </c>
    </row>
    <row r="412" spans="1:18" hidden="1">
      <c r="A412">
        <v>1422</v>
      </c>
      <c r="B412">
        <v>70001011</v>
      </c>
      <c r="C412" s="2" t="s">
        <v>8375</v>
      </c>
      <c r="D412" t="s">
        <v>23</v>
      </c>
      <c r="E412">
        <v>774489600000</v>
      </c>
      <c r="F412">
        <v>1215613643000</v>
      </c>
      <c r="G412">
        <v>1</v>
      </c>
      <c r="H412" t="s">
        <v>2979</v>
      </c>
      <c r="I412" t="s">
        <v>2980</v>
      </c>
      <c r="J412" t="s">
        <v>20</v>
      </c>
      <c r="K412" t="s">
        <v>21</v>
      </c>
      <c r="L412">
        <v>0</v>
      </c>
      <c r="M412">
        <v>0</v>
      </c>
      <c r="N412" t="s">
        <v>22</v>
      </c>
      <c r="O412">
        <v>6</v>
      </c>
      <c r="P412" s="30">
        <f>SQRT((postes_1[[#This Row],[x]]-$Q$1)^2+(postes_1[[#This Row],[y]]-$R$1)^2)</f>
        <v>118491.84631383397</v>
      </c>
      <c r="Q412">
        <v>652618.92000000202</v>
      </c>
      <c r="R412">
        <v>6864204.0599999996</v>
      </c>
    </row>
    <row r="413" spans="1:18" hidden="1">
      <c r="A413">
        <v>1390</v>
      </c>
      <c r="B413">
        <v>70000992</v>
      </c>
      <c r="C413" s="2" t="s">
        <v>8375</v>
      </c>
      <c r="D413" t="s">
        <v>20</v>
      </c>
      <c r="E413">
        <v>774489600000</v>
      </c>
      <c r="F413" t="s">
        <v>20</v>
      </c>
      <c r="G413">
        <v>1</v>
      </c>
      <c r="H413" t="s">
        <v>2914</v>
      </c>
      <c r="I413" t="s">
        <v>2915</v>
      </c>
      <c r="J413" t="s">
        <v>20</v>
      </c>
      <c r="K413" t="s">
        <v>21</v>
      </c>
      <c r="L413">
        <v>0</v>
      </c>
      <c r="M413">
        <v>0</v>
      </c>
      <c r="N413" t="s">
        <v>22</v>
      </c>
      <c r="O413">
        <v>6</v>
      </c>
      <c r="P413" s="30">
        <f>SQRT((postes_1[[#This Row],[x]]-$Q$1)^2+(postes_1[[#This Row],[y]]-$R$1)^2)</f>
        <v>118593.50641857427</v>
      </c>
      <c r="Q413">
        <v>650471.25999999803</v>
      </c>
      <c r="R413">
        <v>6865105.8099999996</v>
      </c>
    </row>
    <row r="414" spans="1:18" hidden="1">
      <c r="A414">
        <v>2673</v>
      </c>
      <c r="B414">
        <v>70001036</v>
      </c>
      <c r="C414" s="2" t="s">
        <v>8375</v>
      </c>
      <c r="D414" t="s">
        <v>83</v>
      </c>
      <c r="E414">
        <v>774489600000</v>
      </c>
      <c r="F414">
        <v>1359995106000</v>
      </c>
      <c r="G414">
        <v>1</v>
      </c>
      <c r="H414" t="s">
        <v>5514</v>
      </c>
      <c r="I414" t="s">
        <v>5515</v>
      </c>
      <c r="J414" t="s">
        <v>20</v>
      </c>
      <c r="K414" t="s">
        <v>21</v>
      </c>
      <c r="L414">
        <v>0</v>
      </c>
      <c r="M414">
        <v>0</v>
      </c>
      <c r="N414" t="s">
        <v>22</v>
      </c>
      <c r="O414">
        <v>6</v>
      </c>
      <c r="P414" s="30">
        <f>SQRT((postes_1[[#This Row],[x]]-$Q$1)^2+(postes_1[[#This Row],[y]]-$R$1)^2)</f>
        <v>118682.61993836339</v>
      </c>
      <c r="Q414">
        <v>655980.96999999904</v>
      </c>
      <c r="R414">
        <v>6863071.8899999997</v>
      </c>
    </row>
    <row r="415" spans="1:18" hidden="1">
      <c r="A415">
        <v>201</v>
      </c>
      <c r="B415">
        <v>70001001</v>
      </c>
      <c r="C415" s="2" t="s">
        <v>8375</v>
      </c>
      <c r="D415" t="s">
        <v>20</v>
      </c>
      <c r="E415">
        <v>774489600000</v>
      </c>
      <c r="F415" t="s">
        <v>20</v>
      </c>
      <c r="G415">
        <v>1</v>
      </c>
      <c r="H415" t="s">
        <v>462</v>
      </c>
      <c r="I415" t="s">
        <v>463</v>
      </c>
      <c r="J415" t="s">
        <v>20</v>
      </c>
      <c r="K415" t="s">
        <v>21</v>
      </c>
      <c r="L415">
        <v>0</v>
      </c>
      <c r="M415">
        <v>0</v>
      </c>
      <c r="N415" t="s">
        <v>22</v>
      </c>
      <c r="O415">
        <v>6</v>
      </c>
      <c r="P415" s="30">
        <f>SQRT((postes_1[[#This Row],[x]]-$Q$1)^2+(postes_1[[#This Row],[y]]-$R$1)^2)</f>
        <v>118709.00364023296</v>
      </c>
      <c r="Q415">
        <v>652167.68999999797</v>
      </c>
      <c r="R415">
        <v>6864606.7199999997</v>
      </c>
    </row>
    <row r="416" spans="1:18" hidden="1">
      <c r="A416">
        <v>1933</v>
      </c>
      <c r="B416">
        <v>70000907</v>
      </c>
      <c r="C416" s="2" t="s">
        <v>8375</v>
      </c>
      <c r="D416" t="s">
        <v>83</v>
      </c>
      <c r="E416">
        <v>956707200000</v>
      </c>
      <c r="F416">
        <v>1321532453000</v>
      </c>
      <c r="G416">
        <v>1</v>
      </c>
      <c r="H416" t="s">
        <v>4010</v>
      </c>
      <c r="I416" t="s">
        <v>4011</v>
      </c>
      <c r="J416" t="s">
        <v>26</v>
      </c>
      <c r="K416" t="s">
        <v>21</v>
      </c>
      <c r="L416">
        <v>0</v>
      </c>
      <c r="M416">
        <v>0</v>
      </c>
      <c r="N416" t="s">
        <v>22</v>
      </c>
      <c r="O416">
        <v>6</v>
      </c>
      <c r="P416" s="30">
        <f>SQRT((postes_1[[#This Row],[x]]-$Q$1)^2+(postes_1[[#This Row],[y]]-$R$1)^2)</f>
        <v>118732.06756168975</v>
      </c>
      <c r="Q416">
        <v>642228.27000000305</v>
      </c>
      <c r="R416">
        <v>6867868.0800000001</v>
      </c>
    </row>
    <row r="417" spans="1:18" hidden="1">
      <c r="A417">
        <v>1654</v>
      </c>
      <c r="B417">
        <v>70000903</v>
      </c>
      <c r="C417" s="2" t="s">
        <v>8375</v>
      </c>
      <c r="D417" t="s">
        <v>83</v>
      </c>
      <c r="E417">
        <v>1077062400000</v>
      </c>
      <c r="F417">
        <v>1321533005000</v>
      </c>
      <c r="G417">
        <v>1</v>
      </c>
      <c r="H417" t="s">
        <v>3445</v>
      </c>
      <c r="I417" t="s">
        <v>3446</v>
      </c>
      <c r="J417" t="s">
        <v>20</v>
      </c>
      <c r="K417" t="s">
        <v>21</v>
      </c>
      <c r="L417">
        <v>0</v>
      </c>
      <c r="M417">
        <v>0</v>
      </c>
      <c r="N417" t="s">
        <v>22</v>
      </c>
      <c r="O417">
        <v>6</v>
      </c>
      <c r="P417" s="30">
        <f>SQRT((postes_1[[#This Row],[x]]-$Q$1)^2+(postes_1[[#This Row],[y]]-$R$1)^2)</f>
        <v>118766.47939249016</v>
      </c>
      <c r="Q417">
        <v>641637.46000000101</v>
      </c>
      <c r="R417">
        <v>6868066.1100000003</v>
      </c>
    </row>
    <row r="418" spans="1:18" hidden="1">
      <c r="A418">
        <v>1714</v>
      </c>
      <c r="B418">
        <v>70001297</v>
      </c>
      <c r="C418" s="2" t="s">
        <v>8375</v>
      </c>
      <c r="D418" t="s">
        <v>274</v>
      </c>
      <c r="E418">
        <v>992476800000</v>
      </c>
      <c r="F418">
        <v>1411651215000</v>
      </c>
      <c r="G418">
        <v>1</v>
      </c>
      <c r="H418" t="s">
        <v>3568</v>
      </c>
      <c r="I418" t="s">
        <v>3569</v>
      </c>
      <c r="J418" t="s">
        <v>20</v>
      </c>
      <c r="K418" t="s">
        <v>21</v>
      </c>
      <c r="L418">
        <v>0</v>
      </c>
      <c r="M418">
        <v>0</v>
      </c>
      <c r="N418" t="s">
        <v>22</v>
      </c>
      <c r="O418">
        <v>6</v>
      </c>
      <c r="P418" s="30">
        <f>SQRT((postes_1[[#This Row],[x]]-$Q$1)^2+(postes_1[[#This Row],[y]]-$R$1)^2)</f>
        <v>118832.532400394</v>
      </c>
      <c r="Q418">
        <v>674624.68</v>
      </c>
      <c r="R418">
        <v>6853488.6299999999</v>
      </c>
    </row>
    <row r="419" spans="1:18" hidden="1">
      <c r="A419">
        <v>1090</v>
      </c>
      <c r="B419">
        <v>20001116</v>
      </c>
      <c r="C419" s="2" t="s">
        <v>8373</v>
      </c>
      <c r="D419" t="s">
        <v>20</v>
      </c>
      <c r="E419">
        <v>778982400000</v>
      </c>
      <c r="F419" t="s">
        <v>20</v>
      </c>
      <c r="G419">
        <v>1</v>
      </c>
      <c r="H419" t="s">
        <v>2291</v>
      </c>
      <c r="I419" t="s">
        <v>2292</v>
      </c>
      <c r="J419" t="s">
        <v>20</v>
      </c>
      <c r="K419" t="s">
        <v>21</v>
      </c>
      <c r="L419">
        <v>0</v>
      </c>
      <c r="M419">
        <v>0</v>
      </c>
      <c r="N419" t="s">
        <v>22</v>
      </c>
      <c r="O419">
        <v>3</v>
      </c>
      <c r="P419" s="30">
        <f>SQRT((postes_1[[#This Row],[x]]-$Q$1)^2+(postes_1[[#This Row],[y]]-$R$1)^2)</f>
        <v>118857.67211334966</v>
      </c>
      <c r="Q419">
        <v>723375.64000000095</v>
      </c>
      <c r="R419">
        <v>6790601.3099999996</v>
      </c>
    </row>
    <row r="420" spans="1:18" hidden="1">
      <c r="A420">
        <v>2701</v>
      </c>
      <c r="B420">
        <v>60001603</v>
      </c>
      <c r="C420" s="2" t="s">
        <v>8374</v>
      </c>
      <c r="D420" t="s">
        <v>274</v>
      </c>
      <c r="E420">
        <v>1173460287000</v>
      </c>
      <c r="F420">
        <v>1461772612000</v>
      </c>
      <c r="G420">
        <v>1</v>
      </c>
      <c r="H420" t="s">
        <v>5572</v>
      </c>
      <c r="I420" t="s">
        <v>5573</v>
      </c>
      <c r="J420" t="s">
        <v>20</v>
      </c>
      <c r="K420" t="s">
        <v>21</v>
      </c>
      <c r="L420">
        <v>0</v>
      </c>
      <c r="M420">
        <v>0</v>
      </c>
      <c r="N420" t="s">
        <v>22</v>
      </c>
      <c r="O420">
        <v>4</v>
      </c>
      <c r="P420" s="30">
        <f>SQRT((postes_1[[#This Row],[x]]-$Q$1)^2+(postes_1[[#This Row],[y]]-$R$1)^2)</f>
        <v>118902.83344499404</v>
      </c>
      <c r="Q420">
        <v>646214.56999999995</v>
      </c>
      <c r="R420">
        <v>6640059.71</v>
      </c>
    </row>
    <row r="421" spans="1:18" hidden="1">
      <c r="A421">
        <v>2476</v>
      </c>
      <c r="B421">
        <v>20001243</v>
      </c>
      <c r="C421" s="2" t="s">
        <v>8373</v>
      </c>
      <c r="D421" t="s">
        <v>20</v>
      </c>
      <c r="E421">
        <v>778982400000</v>
      </c>
      <c r="F421" t="s">
        <v>20</v>
      </c>
      <c r="G421">
        <v>1</v>
      </c>
      <c r="H421" t="s">
        <v>5114</v>
      </c>
      <c r="I421" t="s">
        <v>5114</v>
      </c>
      <c r="J421" t="s">
        <v>20</v>
      </c>
      <c r="K421" t="s">
        <v>21</v>
      </c>
      <c r="L421">
        <v>0</v>
      </c>
      <c r="M421">
        <v>0</v>
      </c>
      <c r="N421" t="s">
        <v>22</v>
      </c>
      <c r="O421">
        <v>3</v>
      </c>
      <c r="P421" s="30">
        <f>SQRT((postes_1[[#This Row],[x]]-$Q$1)^2+(postes_1[[#This Row],[y]]-$R$1)^2)</f>
        <v>118943.72028204139</v>
      </c>
      <c r="Q421">
        <v>729001.14999999898</v>
      </c>
      <c r="R421">
        <v>6763352.0800000001</v>
      </c>
    </row>
    <row r="422" spans="1:18" hidden="1">
      <c r="A422">
        <v>3745</v>
      </c>
      <c r="B422">
        <v>70000943</v>
      </c>
      <c r="C422" s="2" t="s">
        <v>8375</v>
      </c>
      <c r="D422" t="s">
        <v>20</v>
      </c>
      <c r="E422">
        <v>774489600000</v>
      </c>
      <c r="F422" t="s">
        <v>20</v>
      </c>
      <c r="G422">
        <v>1</v>
      </c>
      <c r="H422" t="s">
        <v>7657</v>
      </c>
      <c r="I422" t="s">
        <v>7658</v>
      </c>
      <c r="J422" t="s">
        <v>20</v>
      </c>
      <c r="K422" t="s">
        <v>21</v>
      </c>
      <c r="L422">
        <v>0</v>
      </c>
      <c r="M422">
        <v>0</v>
      </c>
      <c r="N422" t="s">
        <v>22</v>
      </c>
      <c r="O422">
        <v>6</v>
      </c>
      <c r="P422" s="30">
        <f>SQRT((postes_1[[#This Row],[x]]-$Q$1)^2+(postes_1[[#This Row],[y]]-$R$1)^2)</f>
        <v>119052.64888583448</v>
      </c>
      <c r="Q422">
        <v>647481.35999999905</v>
      </c>
      <c r="R422">
        <v>6866615.5199999996</v>
      </c>
    </row>
    <row r="423" spans="1:18" hidden="1">
      <c r="A423">
        <v>2489</v>
      </c>
      <c r="B423">
        <v>70037889</v>
      </c>
      <c r="C423" s="2" t="s">
        <v>8375</v>
      </c>
      <c r="D423" t="s">
        <v>83</v>
      </c>
      <c r="E423">
        <v>1362067197000</v>
      </c>
      <c r="F423">
        <v>1330941760000</v>
      </c>
      <c r="G423">
        <v>1</v>
      </c>
      <c r="H423" t="s">
        <v>5142</v>
      </c>
      <c r="I423" t="s">
        <v>5143</v>
      </c>
      <c r="J423" t="s">
        <v>20</v>
      </c>
      <c r="K423" t="s">
        <v>21</v>
      </c>
      <c r="L423">
        <v>0</v>
      </c>
      <c r="M423">
        <v>0</v>
      </c>
      <c r="N423" t="s">
        <v>22</v>
      </c>
      <c r="O423">
        <v>6</v>
      </c>
      <c r="P423" s="30">
        <f>SQRT((postes_1[[#This Row],[x]]-$Q$1)^2+(postes_1[[#This Row],[y]]-$R$1)^2)</f>
        <v>119105.6522712591</v>
      </c>
      <c r="Q423">
        <v>653999.93999999797</v>
      </c>
      <c r="R423">
        <v>6864328.21</v>
      </c>
    </row>
    <row r="424" spans="1:18" hidden="1">
      <c r="A424">
        <v>1921</v>
      </c>
      <c r="B424">
        <v>70000920</v>
      </c>
      <c r="C424" s="2" t="s">
        <v>8373</v>
      </c>
      <c r="D424" t="s">
        <v>30</v>
      </c>
      <c r="E424">
        <v>774489600000</v>
      </c>
      <c r="F424">
        <v>1392891614000</v>
      </c>
      <c r="G424">
        <v>1</v>
      </c>
      <c r="H424" t="s">
        <v>3985</v>
      </c>
      <c r="I424" t="s">
        <v>3986</v>
      </c>
      <c r="J424" t="s">
        <v>20</v>
      </c>
      <c r="K424" t="s">
        <v>21</v>
      </c>
      <c r="L424">
        <v>0</v>
      </c>
      <c r="M424">
        <v>0</v>
      </c>
      <c r="N424" t="s">
        <v>22</v>
      </c>
      <c r="O424">
        <v>3</v>
      </c>
      <c r="P424" s="30">
        <f>SQRT((postes_1[[#This Row],[x]]-$Q$1)^2+(postes_1[[#This Row],[y]]-$R$1)^2)</f>
        <v>119424.84676839433</v>
      </c>
      <c r="Q424">
        <v>645853.34000000404</v>
      </c>
      <c r="R424">
        <v>6867524.8899999997</v>
      </c>
    </row>
    <row r="425" spans="1:18" hidden="1">
      <c r="A425">
        <v>2883</v>
      </c>
      <c r="B425">
        <v>70000972</v>
      </c>
      <c r="C425" s="2" t="s">
        <v>8373</v>
      </c>
      <c r="D425" t="s">
        <v>30</v>
      </c>
      <c r="E425">
        <v>956707200000</v>
      </c>
      <c r="F425">
        <v>1394108900000</v>
      </c>
      <c r="G425">
        <v>1</v>
      </c>
      <c r="H425" t="s">
        <v>5941</v>
      </c>
      <c r="I425" t="s">
        <v>5942</v>
      </c>
      <c r="J425" t="s">
        <v>953</v>
      </c>
      <c r="K425" t="s">
        <v>21</v>
      </c>
      <c r="L425">
        <v>0</v>
      </c>
      <c r="M425">
        <v>0</v>
      </c>
      <c r="N425" t="s">
        <v>22</v>
      </c>
      <c r="O425">
        <v>3</v>
      </c>
      <c r="P425" s="30">
        <f>SQRT((postes_1[[#This Row],[x]]-$Q$1)^2+(postes_1[[#This Row],[y]]-$R$1)^2)</f>
        <v>119481.17173118419</v>
      </c>
      <c r="Q425">
        <v>650485.71000000101</v>
      </c>
      <c r="R425">
        <v>6866043.1500000004</v>
      </c>
    </row>
    <row r="426" spans="1:18" hidden="1">
      <c r="A426">
        <v>1265</v>
      </c>
      <c r="B426">
        <v>60000345</v>
      </c>
      <c r="C426" s="2" t="s">
        <v>8374</v>
      </c>
      <c r="D426" t="s">
        <v>152</v>
      </c>
      <c r="E426">
        <v>610761600000</v>
      </c>
      <c r="F426">
        <v>1269953854000</v>
      </c>
      <c r="G426">
        <v>1</v>
      </c>
      <c r="H426" t="s">
        <v>2653</v>
      </c>
      <c r="I426" t="s">
        <v>2654</v>
      </c>
      <c r="J426" t="s">
        <v>20</v>
      </c>
      <c r="K426" t="s">
        <v>21</v>
      </c>
      <c r="L426">
        <v>0</v>
      </c>
      <c r="M426">
        <v>0</v>
      </c>
      <c r="N426" t="s">
        <v>22</v>
      </c>
      <c r="O426">
        <v>4</v>
      </c>
      <c r="P426" s="30">
        <f>SQRT((postes_1[[#This Row],[x]]-$Q$1)^2+(postes_1[[#This Row],[y]]-$R$1)^2)</f>
        <v>119559.31115577776</v>
      </c>
      <c r="Q426">
        <v>504256.03000000102</v>
      </c>
      <c r="R426">
        <v>6808354.7199999997</v>
      </c>
    </row>
    <row r="427" spans="1:18" hidden="1">
      <c r="A427">
        <v>2744</v>
      </c>
      <c r="B427">
        <v>70000976</v>
      </c>
      <c r="C427" s="2" t="s">
        <v>8375</v>
      </c>
      <c r="D427" t="s">
        <v>20</v>
      </c>
      <c r="E427">
        <v>774489600000</v>
      </c>
      <c r="F427" t="s">
        <v>20</v>
      </c>
      <c r="G427">
        <v>1</v>
      </c>
      <c r="H427" t="s">
        <v>5664</v>
      </c>
      <c r="I427" t="s">
        <v>5665</v>
      </c>
      <c r="J427" t="s">
        <v>20</v>
      </c>
      <c r="K427" t="s">
        <v>21</v>
      </c>
      <c r="L427">
        <v>0</v>
      </c>
      <c r="M427">
        <v>0</v>
      </c>
      <c r="N427" t="s">
        <v>22</v>
      </c>
      <c r="O427">
        <v>6</v>
      </c>
      <c r="P427" s="30">
        <f>SQRT((postes_1[[#This Row],[x]]-$Q$1)^2+(postes_1[[#This Row],[y]]-$R$1)^2)</f>
        <v>119673.74715907115</v>
      </c>
      <c r="Q427">
        <v>651153.64999999898</v>
      </c>
      <c r="R427">
        <v>6866008.29</v>
      </c>
    </row>
    <row r="428" spans="1:18" hidden="1">
      <c r="A428">
        <v>2268</v>
      </c>
      <c r="B428">
        <v>70000923</v>
      </c>
      <c r="C428" s="2" t="s">
        <v>8373</v>
      </c>
      <c r="D428" t="s">
        <v>23</v>
      </c>
      <c r="E428">
        <v>956707200000</v>
      </c>
      <c r="F428">
        <v>1215177133000</v>
      </c>
      <c r="G428">
        <v>1</v>
      </c>
      <c r="H428" t="s">
        <v>4688</v>
      </c>
      <c r="I428" t="s">
        <v>4689</v>
      </c>
      <c r="J428" t="s">
        <v>670</v>
      </c>
      <c r="K428" t="s">
        <v>21</v>
      </c>
      <c r="L428">
        <v>0</v>
      </c>
      <c r="M428">
        <v>0</v>
      </c>
      <c r="N428" t="s">
        <v>22</v>
      </c>
      <c r="O428">
        <v>3</v>
      </c>
      <c r="P428" s="30">
        <f>SQRT((postes_1[[#This Row],[x]]-$Q$1)^2+(postes_1[[#This Row],[y]]-$R$1)^2)</f>
        <v>119768.27042080527</v>
      </c>
      <c r="Q428">
        <v>647453.06999999995</v>
      </c>
      <c r="R428">
        <v>6867377.4000000004</v>
      </c>
    </row>
    <row r="429" spans="1:18" hidden="1">
      <c r="A429">
        <v>3563</v>
      </c>
      <c r="B429">
        <v>30000154</v>
      </c>
      <c r="C429" s="2" t="s">
        <v>8373</v>
      </c>
      <c r="D429" t="s">
        <v>30</v>
      </c>
      <c r="E429">
        <v>1424192710000</v>
      </c>
      <c r="F429" t="s">
        <v>20</v>
      </c>
      <c r="G429">
        <v>1</v>
      </c>
      <c r="H429" t="s">
        <v>7293</v>
      </c>
      <c r="I429" t="s">
        <v>7294</v>
      </c>
      <c r="J429" t="s">
        <v>20</v>
      </c>
      <c r="K429" t="s">
        <v>21</v>
      </c>
      <c r="L429">
        <v>0</v>
      </c>
      <c r="M429">
        <v>0</v>
      </c>
      <c r="N429" t="s">
        <v>22</v>
      </c>
      <c r="O429">
        <v>3</v>
      </c>
      <c r="P429" s="30">
        <f>SQRT((postes_1[[#This Row],[x]]-$Q$1)^2+(postes_1[[#This Row],[y]]-$R$1)^2)</f>
        <v>119784.39950178922</v>
      </c>
      <c r="Q429">
        <v>702199.82999999798</v>
      </c>
      <c r="R429">
        <v>6676431.1200000001</v>
      </c>
    </row>
    <row r="430" spans="1:18" hidden="1">
      <c r="A430">
        <v>1328</v>
      </c>
      <c r="B430">
        <v>60001635</v>
      </c>
      <c r="C430" s="2" t="s">
        <v>8374</v>
      </c>
      <c r="D430" t="s">
        <v>43</v>
      </c>
      <c r="E430">
        <v>610761600000</v>
      </c>
      <c r="F430">
        <v>1128951208000</v>
      </c>
      <c r="G430">
        <v>1</v>
      </c>
      <c r="H430" t="s">
        <v>2788</v>
      </c>
      <c r="I430" t="s">
        <v>2789</v>
      </c>
      <c r="J430" t="s">
        <v>20</v>
      </c>
      <c r="K430" t="s">
        <v>21</v>
      </c>
      <c r="L430">
        <v>0</v>
      </c>
      <c r="M430">
        <v>0</v>
      </c>
      <c r="N430" t="s">
        <v>22</v>
      </c>
      <c r="O430">
        <v>4</v>
      </c>
      <c r="P430" s="30">
        <f>SQRT((postes_1[[#This Row],[x]]-$Q$1)^2+(postes_1[[#This Row],[y]]-$R$1)^2)</f>
        <v>119806.41357311197</v>
      </c>
      <c r="Q430">
        <v>599244.89000000095</v>
      </c>
      <c r="R430">
        <v>6634182.8899999997</v>
      </c>
    </row>
    <row r="431" spans="1:18" hidden="1">
      <c r="A431">
        <v>2241</v>
      </c>
      <c r="B431">
        <v>70000987</v>
      </c>
      <c r="C431" s="2" t="s">
        <v>8375</v>
      </c>
      <c r="D431" t="s">
        <v>83</v>
      </c>
      <c r="E431">
        <v>774489600000</v>
      </c>
      <c r="F431">
        <v>1317031819000</v>
      </c>
      <c r="G431">
        <v>1</v>
      </c>
      <c r="H431" t="s">
        <v>4637</v>
      </c>
      <c r="I431" t="s">
        <v>4638</v>
      </c>
      <c r="J431" t="s">
        <v>20</v>
      </c>
      <c r="K431" t="s">
        <v>21</v>
      </c>
      <c r="L431">
        <v>0</v>
      </c>
      <c r="M431">
        <v>0</v>
      </c>
      <c r="N431" t="s">
        <v>22</v>
      </c>
      <c r="O431">
        <v>6</v>
      </c>
      <c r="P431" s="30">
        <f>SQRT((postes_1[[#This Row],[x]]-$Q$1)^2+(postes_1[[#This Row],[y]]-$R$1)^2)</f>
        <v>119823.4319244926</v>
      </c>
      <c r="Q431">
        <v>652754.22999999695</v>
      </c>
      <c r="R431">
        <v>6865576.75</v>
      </c>
    </row>
    <row r="432" spans="1:18" hidden="1">
      <c r="A432">
        <v>478</v>
      </c>
      <c r="B432">
        <v>70000814</v>
      </c>
      <c r="C432" s="2" t="s">
        <v>8373</v>
      </c>
      <c r="D432" t="s">
        <v>168</v>
      </c>
      <c r="E432">
        <v>959126400000</v>
      </c>
      <c r="F432">
        <v>1450427617000</v>
      </c>
      <c r="G432">
        <v>1</v>
      </c>
      <c r="H432" t="s">
        <v>1049</v>
      </c>
      <c r="I432" t="s">
        <v>1050</v>
      </c>
      <c r="J432" t="s">
        <v>20</v>
      </c>
      <c r="K432" t="s">
        <v>21</v>
      </c>
      <c r="L432">
        <v>0</v>
      </c>
      <c r="M432">
        <v>0</v>
      </c>
      <c r="N432" t="s">
        <v>22</v>
      </c>
      <c r="O432">
        <v>3</v>
      </c>
      <c r="P432" s="30">
        <f>SQRT((postes_1[[#This Row],[x]]-$Q$1)^2+(postes_1[[#This Row],[y]]-$R$1)^2)</f>
        <v>119848.38437658366</v>
      </c>
      <c r="Q432">
        <v>630492.82999999798</v>
      </c>
      <c r="R432">
        <v>6871626.1900000004</v>
      </c>
    </row>
    <row r="433" spans="1:18" hidden="1">
      <c r="A433">
        <v>2672</v>
      </c>
      <c r="B433">
        <v>70001030</v>
      </c>
      <c r="C433" s="2" t="s">
        <v>8375</v>
      </c>
      <c r="D433" t="s">
        <v>152</v>
      </c>
      <c r="E433">
        <v>774489600000</v>
      </c>
      <c r="F433">
        <v>1283348990000</v>
      </c>
      <c r="G433">
        <v>1</v>
      </c>
      <c r="H433" t="s">
        <v>5512</v>
      </c>
      <c r="I433" t="s">
        <v>5513</v>
      </c>
      <c r="J433" t="s">
        <v>20</v>
      </c>
      <c r="K433" t="s">
        <v>21</v>
      </c>
      <c r="L433">
        <v>0</v>
      </c>
      <c r="M433">
        <v>0</v>
      </c>
      <c r="N433" t="s">
        <v>22</v>
      </c>
      <c r="O433">
        <v>6</v>
      </c>
      <c r="P433" s="30">
        <f>SQRT((postes_1[[#This Row],[x]]-$Q$1)^2+(postes_1[[#This Row],[y]]-$R$1)^2)</f>
        <v>120135.56000000432</v>
      </c>
      <c r="Q433">
        <v>658474.60999999905</v>
      </c>
      <c r="R433">
        <v>6863589.7400000002</v>
      </c>
    </row>
    <row r="434" spans="1:18" hidden="1">
      <c r="A434">
        <v>2639</v>
      </c>
      <c r="B434">
        <v>70020577</v>
      </c>
      <c r="C434" s="2" t="s">
        <v>8374</v>
      </c>
      <c r="D434" t="s">
        <v>30</v>
      </c>
      <c r="E434">
        <v>1263304268000</v>
      </c>
      <c r="F434">
        <v>1360339323000</v>
      </c>
      <c r="G434">
        <v>1</v>
      </c>
      <c r="H434" t="s">
        <v>5447</v>
      </c>
      <c r="I434" t="s">
        <v>5448</v>
      </c>
      <c r="J434" t="s">
        <v>20</v>
      </c>
      <c r="K434" t="s">
        <v>21</v>
      </c>
      <c r="L434">
        <v>0</v>
      </c>
      <c r="M434">
        <v>0</v>
      </c>
      <c r="N434" t="s">
        <v>22</v>
      </c>
      <c r="O434">
        <v>4</v>
      </c>
      <c r="P434" s="30">
        <f>SQRT((postes_1[[#This Row],[x]]-$Q$1)^2+(postes_1[[#This Row],[y]]-$R$1)^2)</f>
        <v>120180.44515093339</v>
      </c>
      <c r="Q434">
        <v>491185.14999999898</v>
      </c>
      <c r="R434">
        <v>6768112.7199999997</v>
      </c>
    </row>
    <row r="435" spans="1:18" hidden="1">
      <c r="A435">
        <v>4012</v>
      </c>
      <c r="B435">
        <v>70000980</v>
      </c>
      <c r="C435" s="2" t="s">
        <v>8375</v>
      </c>
      <c r="D435" t="s">
        <v>30</v>
      </c>
      <c r="E435">
        <v>952905600000</v>
      </c>
      <c r="F435">
        <v>1340033667000</v>
      </c>
      <c r="G435">
        <v>1</v>
      </c>
      <c r="H435" t="s">
        <v>8165</v>
      </c>
      <c r="I435" t="s">
        <v>8166</v>
      </c>
      <c r="J435" t="s">
        <v>20</v>
      </c>
      <c r="K435" t="s">
        <v>21</v>
      </c>
      <c r="L435">
        <v>0</v>
      </c>
      <c r="M435">
        <v>0</v>
      </c>
      <c r="N435" t="s">
        <v>22</v>
      </c>
      <c r="O435">
        <v>6</v>
      </c>
      <c r="P435" s="30">
        <f>SQRT((postes_1[[#This Row],[x]]-$Q$1)^2+(postes_1[[#This Row],[y]]-$R$1)^2)</f>
        <v>120264.84249768326</v>
      </c>
      <c r="Q435">
        <v>654126.07999999798</v>
      </c>
      <c r="R435">
        <v>6865523.5700000003</v>
      </c>
    </row>
    <row r="436" spans="1:18" hidden="1">
      <c r="A436">
        <v>476</v>
      </c>
      <c r="B436">
        <v>70029677</v>
      </c>
      <c r="C436" s="2" t="s">
        <v>8374</v>
      </c>
      <c r="D436" t="s">
        <v>264</v>
      </c>
      <c r="E436">
        <v>1464256014000</v>
      </c>
      <c r="F436">
        <v>1423565016000</v>
      </c>
      <c r="G436">
        <v>1</v>
      </c>
      <c r="H436" t="s">
        <v>1044</v>
      </c>
      <c r="I436" t="s">
        <v>1045</v>
      </c>
      <c r="J436" t="s">
        <v>1046</v>
      </c>
      <c r="K436" t="s">
        <v>21</v>
      </c>
      <c r="L436">
        <v>0</v>
      </c>
      <c r="M436">
        <v>0</v>
      </c>
      <c r="N436" t="s">
        <v>22</v>
      </c>
      <c r="O436">
        <v>4</v>
      </c>
      <c r="P436" s="30">
        <f>SQRT((postes_1[[#This Row],[x]]-$Q$1)^2+(postes_1[[#This Row],[y]]-$R$1)^2)</f>
        <v>120452.59858839291</v>
      </c>
      <c r="Q436">
        <v>600149.27000000305</v>
      </c>
      <c r="R436">
        <v>6873472.04</v>
      </c>
    </row>
    <row r="437" spans="1:18" hidden="1">
      <c r="A437">
        <v>3178</v>
      </c>
      <c r="B437">
        <v>70001822</v>
      </c>
      <c r="C437" s="2" t="s">
        <v>8375</v>
      </c>
      <c r="D437" t="s">
        <v>83</v>
      </c>
      <c r="E437" s="1">
        <v>1006992000000</v>
      </c>
      <c r="F437">
        <v>1358763785000</v>
      </c>
      <c r="G437">
        <v>1</v>
      </c>
      <c r="H437" t="s">
        <v>6531</v>
      </c>
      <c r="I437" t="s">
        <v>6532</v>
      </c>
      <c r="J437" t="s">
        <v>20</v>
      </c>
      <c r="K437" t="s">
        <v>21</v>
      </c>
      <c r="L437">
        <v>0</v>
      </c>
      <c r="M437">
        <v>0</v>
      </c>
      <c r="N437" t="s">
        <v>22</v>
      </c>
      <c r="O437">
        <v>6</v>
      </c>
      <c r="P437" s="30">
        <f>SQRT((postes_1[[#This Row],[x]]-$Q$1)^2+(postes_1[[#This Row],[y]]-$R$1)^2)</f>
        <v>120505.80544404595</v>
      </c>
      <c r="Q437">
        <v>662954.38000000303</v>
      </c>
      <c r="R437">
        <v>6861937.9900000002</v>
      </c>
    </row>
    <row r="438" spans="1:18" hidden="1">
      <c r="A438">
        <v>2117</v>
      </c>
      <c r="B438">
        <v>70001402</v>
      </c>
      <c r="C438" s="2" t="s">
        <v>8373</v>
      </c>
      <c r="D438" t="s">
        <v>274</v>
      </c>
      <c r="E438">
        <v>774489600000</v>
      </c>
      <c r="F438">
        <v>1411576889000</v>
      </c>
      <c r="G438">
        <v>1</v>
      </c>
      <c r="H438" t="s">
        <v>4391</v>
      </c>
      <c r="I438" t="s">
        <v>4392</v>
      </c>
      <c r="J438" t="s">
        <v>20</v>
      </c>
      <c r="K438" t="s">
        <v>21</v>
      </c>
      <c r="L438">
        <v>0</v>
      </c>
      <c r="M438">
        <v>0</v>
      </c>
      <c r="N438" t="s">
        <v>22</v>
      </c>
      <c r="O438">
        <v>3</v>
      </c>
      <c r="P438" s="30">
        <f>SQRT((postes_1[[#This Row],[x]]-$Q$1)^2+(postes_1[[#This Row],[y]]-$R$1)^2)</f>
        <v>120587.61886683053</v>
      </c>
      <c r="Q438">
        <v>682883.79999999702</v>
      </c>
      <c r="R438">
        <v>6849885.96</v>
      </c>
    </row>
    <row r="439" spans="1:18" hidden="1">
      <c r="A439">
        <v>29</v>
      </c>
      <c r="B439">
        <v>70000944</v>
      </c>
      <c r="C439" s="2" t="s">
        <v>8375</v>
      </c>
      <c r="D439" t="s">
        <v>83</v>
      </c>
      <c r="E439">
        <v>956707200000</v>
      </c>
      <c r="F439">
        <v>1320412719000</v>
      </c>
      <c r="G439">
        <v>1</v>
      </c>
      <c r="H439" t="s">
        <v>84</v>
      </c>
      <c r="I439" t="s">
        <v>85</v>
      </c>
      <c r="J439" t="s">
        <v>20</v>
      </c>
      <c r="K439" t="s">
        <v>21</v>
      </c>
      <c r="L439">
        <v>0</v>
      </c>
      <c r="M439">
        <v>0</v>
      </c>
      <c r="N439" t="s">
        <v>22</v>
      </c>
      <c r="O439">
        <v>6</v>
      </c>
      <c r="P439" s="30">
        <f>SQRT((postes_1[[#This Row],[x]]-$Q$1)^2+(postes_1[[#This Row],[y]]-$R$1)^2)</f>
        <v>120623.34984744732</v>
      </c>
      <c r="Q439">
        <v>652345.29999999702</v>
      </c>
      <c r="R439">
        <v>6866583.4900000002</v>
      </c>
    </row>
    <row r="440" spans="1:18" hidden="1">
      <c r="A440">
        <v>1760</v>
      </c>
      <c r="B440">
        <v>70002030</v>
      </c>
      <c r="C440" s="2" t="s">
        <v>8375</v>
      </c>
      <c r="D440" t="s">
        <v>30</v>
      </c>
      <c r="E440">
        <v>1340033895000</v>
      </c>
      <c r="F440">
        <v>1340033667000</v>
      </c>
      <c r="G440">
        <v>1</v>
      </c>
      <c r="H440" t="s">
        <v>3659</v>
      </c>
      <c r="I440" t="s">
        <v>3660</v>
      </c>
      <c r="J440" t="s">
        <v>3661</v>
      </c>
      <c r="K440" t="s">
        <v>21</v>
      </c>
      <c r="L440">
        <v>0</v>
      </c>
      <c r="M440">
        <v>0</v>
      </c>
      <c r="N440" t="s">
        <v>22</v>
      </c>
      <c r="O440">
        <v>6</v>
      </c>
      <c r="P440" s="30">
        <f>SQRT((postes_1[[#This Row],[x]]-$Q$1)^2+(postes_1[[#This Row],[y]]-$R$1)^2)</f>
        <v>120841.34363854377</v>
      </c>
      <c r="Q440">
        <v>654493.10999999905</v>
      </c>
      <c r="R440">
        <v>6865999.1600000001</v>
      </c>
    </row>
    <row r="441" spans="1:18" hidden="1">
      <c r="A441">
        <v>3169</v>
      </c>
      <c r="B441">
        <v>70001065</v>
      </c>
      <c r="C441" s="2" t="s">
        <v>8375</v>
      </c>
      <c r="D441" t="s">
        <v>83</v>
      </c>
      <c r="E441">
        <v>956793600000</v>
      </c>
      <c r="F441">
        <v>1358761165000</v>
      </c>
      <c r="G441">
        <v>1</v>
      </c>
      <c r="H441" t="s">
        <v>6513</v>
      </c>
      <c r="I441" t="s">
        <v>6514</v>
      </c>
      <c r="J441" t="s">
        <v>6515</v>
      </c>
      <c r="K441" t="s">
        <v>21</v>
      </c>
      <c r="L441">
        <v>0</v>
      </c>
      <c r="M441">
        <v>0</v>
      </c>
      <c r="N441" t="s">
        <v>22</v>
      </c>
      <c r="O441">
        <v>6</v>
      </c>
      <c r="P441" s="30">
        <f>SQRT((postes_1[[#This Row],[x]]-$Q$1)^2+(postes_1[[#This Row],[y]]-$R$1)^2)</f>
        <v>120999.13906850712</v>
      </c>
      <c r="Q441">
        <v>664817.04999999702</v>
      </c>
      <c r="R441">
        <v>6861569.2999999998</v>
      </c>
    </row>
    <row r="442" spans="1:18" hidden="1">
      <c r="A442">
        <v>1171</v>
      </c>
      <c r="B442">
        <v>60000797</v>
      </c>
      <c r="C442" s="2" t="s">
        <v>8375</v>
      </c>
      <c r="D442" t="s">
        <v>168</v>
      </c>
      <c r="E442">
        <v>610761600000</v>
      </c>
      <c r="F442">
        <v>1450347836000</v>
      </c>
      <c r="G442">
        <v>1</v>
      </c>
      <c r="H442" t="s">
        <v>2457</v>
      </c>
      <c r="I442" t="s">
        <v>2458</v>
      </c>
      <c r="J442" t="s">
        <v>20</v>
      </c>
      <c r="K442" t="s">
        <v>21</v>
      </c>
      <c r="L442">
        <v>0</v>
      </c>
      <c r="M442">
        <v>0</v>
      </c>
      <c r="N442" t="s">
        <v>22</v>
      </c>
      <c r="O442">
        <v>6</v>
      </c>
      <c r="P442" s="30">
        <f>SQRT((postes_1[[#This Row],[x]]-$Q$1)^2+(postes_1[[#This Row],[y]]-$R$1)^2)</f>
        <v>121015.98999423385</v>
      </c>
      <c r="Q442">
        <v>489730.14999999898</v>
      </c>
      <c r="R442">
        <v>6761643.4199999999</v>
      </c>
    </row>
    <row r="443" spans="1:18" hidden="1">
      <c r="A443">
        <v>3175</v>
      </c>
      <c r="B443">
        <v>70001070</v>
      </c>
      <c r="C443" s="2" t="s">
        <v>8378</v>
      </c>
      <c r="D443" t="s">
        <v>30</v>
      </c>
      <c r="E443">
        <v>1359101923000</v>
      </c>
      <c r="F443">
        <v>1358761601000</v>
      </c>
      <c r="G443">
        <v>1</v>
      </c>
      <c r="H443" t="s">
        <v>6525</v>
      </c>
      <c r="I443" t="s">
        <v>6526</v>
      </c>
      <c r="J443" t="s">
        <v>20</v>
      </c>
      <c r="K443" t="s">
        <v>21</v>
      </c>
      <c r="L443">
        <v>0</v>
      </c>
      <c r="M443">
        <v>0</v>
      </c>
      <c r="N443" t="s">
        <v>22</v>
      </c>
      <c r="O443">
        <v>1</v>
      </c>
      <c r="P443" s="30">
        <f>SQRT((postes_1[[#This Row],[x]]-$Q$1)^2+(postes_1[[#This Row],[y]]-$R$1)^2)</f>
        <v>121111.72131931093</v>
      </c>
      <c r="Q443">
        <v>664387.11999999697</v>
      </c>
      <c r="R443">
        <v>6861910.1100000003</v>
      </c>
    </row>
    <row r="444" spans="1:18" hidden="1">
      <c r="A444">
        <v>2536</v>
      </c>
      <c r="B444">
        <v>70001119</v>
      </c>
      <c r="C444" s="2" t="s">
        <v>8375</v>
      </c>
      <c r="D444" t="s">
        <v>30</v>
      </c>
      <c r="E444">
        <v>774489600000</v>
      </c>
      <c r="F444">
        <v>1371467721000</v>
      </c>
      <c r="G444">
        <v>1</v>
      </c>
      <c r="H444" t="s">
        <v>5236</v>
      </c>
      <c r="I444" t="s">
        <v>5237</v>
      </c>
      <c r="J444" t="s">
        <v>20</v>
      </c>
      <c r="K444" t="s">
        <v>21</v>
      </c>
      <c r="L444">
        <v>0</v>
      </c>
      <c r="M444">
        <v>0</v>
      </c>
      <c r="N444" t="s">
        <v>22</v>
      </c>
      <c r="O444">
        <v>6</v>
      </c>
      <c r="P444" s="30">
        <f>SQRT((postes_1[[#This Row],[x]]-$Q$1)^2+(postes_1[[#This Row],[y]]-$R$1)^2)</f>
        <v>121154.8270991388</v>
      </c>
      <c r="Q444">
        <v>669320.42000000202</v>
      </c>
      <c r="R444">
        <v>6859363.4199999999</v>
      </c>
    </row>
    <row r="445" spans="1:18" hidden="1">
      <c r="A445">
        <v>2232</v>
      </c>
      <c r="B445">
        <v>70002634</v>
      </c>
      <c r="C445" s="2" t="s">
        <v>8375</v>
      </c>
      <c r="D445" t="s">
        <v>274</v>
      </c>
      <c r="E445">
        <v>1039132800000</v>
      </c>
      <c r="F445">
        <v>1453380922000</v>
      </c>
      <c r="G445">
        <v>1</v>
      </c>
      <c r="H445" t="s">
        <v>4619</v>
      </c>
      <c r="I445" t="s">
        <v>4620</v>
      </c>
      <c r="J445" t="s">
        <v>20</v>
      </c>
      <c r="K445" t="s">
        <v>21</v>
      </c>
      <c r="L445">
        <v>0</v>
      </c>
      <c r="M445">
        <v>0</v>
      </c>
      <c r="N445" t="s">
        <v>22</v>
      </c>
      <c r="O445">
        <v>6</v>
      </c>
      <c r="P445" s="30">
        <f>SQRT((postes_1[[#This Row],[x]]-$Q$1)^2+(postes_1[[#This Row],[y]]-$R$1)^2)</f>
        <v>121226.06740408565</v>
      </c>
      <c r="Q445">
        <v>650504.18999999797</v>
      </c>
      <c r="R445">
        <v>6867886.8499999996</v>
      </c>
    </row>
    <row r="446" spans="1:18" hidden="1">
      <c r="A446">
        <v>1223</v>
      </c>
      <c r="B446">
        <v>70000884</v>
      </c>
      <c r="C446" s="2" t="s">
        <v>8375</v>
      </c>
      <c r="D446" t="s">
        <v>20</v>
      </c>
      <c r="E446">
        <v>774489600000</v>
      </c>
      <c r="F446" t="s">
        <v>20</v>
      </c>
      <c r="G446">
        <v>1</v>
      </c>
      <c r="H446" t="s">
        <v>2562</v>
      </c>
      <c r="I446" t="s">
        <v>2563</v>
      </c>
      <c r="J446" t="s">
        <v>20</v>
      </c>
      <c r="K446" t="s">
        <v>21</v>
      </c>
      <c r="L446">
        <v>0</v>
      </c>
      <c r="M446">
        <v>0</v>
      </c>
      <c r="N446" t="s">
        <v>22</v>
      </c>
      <c r="O446">
        <v>6</v>
      </c>
      <c r="P446" s="30">
        <f>SQRT((postes_1[[#This Row],[x]]-$Q$1)^2+(postes_1[[#This Row],[y]]-$R$1)^2)</f>
        <v>121290.83311063613</v>
      </c>
      <c r="Q446">
        <v>649030.29999999702</v>
      </c>
      <c r="R446">
        <v>6868460.2400000002</v>
      </c>
    </row>
    <row r="447" spans="1:18" hidden="1">
      <c r="A447">
        <v>216</v>
      </c>
      <c r="B447">
        <v>70000764</v>
      </c>
      <c r="C447" s="2" t="s">
        <v>8376</v>
      </c>
      <c r="D447" t="s">
        <v>17</v>
      </c>
      <c r="E447">
        <v>774489600000</v>
      </c>
      <c r="F447">
        <v>1297695040000</v>
      </c>
      <c r="G447">
        <v>1</v>
      </c>
      <c r="H447" t="s">
        <v>496</v>
      </c>
      <c r="I447" t="s">
        <v>497</v>
      </c>
      <c r="J447" t="s">
        <v>20</v>
      </c>
      <c r="K447" t="s">
        <v>21</v>
      </c>
      <c r="L447">
        <v>0</v>
      </c>
      <c r="M447">
        <v>0</v>
      </c>
      <c r="N447" t="s">
        <v>22</v>
      </c>
      <c r="O447">
        <v>7</v>
      </c>
      <c r="P447" s="30">
        <f>SQRT((postes_1[[#This Row],[x]]-$Q$1)^2+(postes_1[[#This Row],[y]]-$R$1)^2)</f>
        <v>121491.80776461014</v>
      </c>
      <c r="Q447">
        <v>609020.57999999798</v>
      </c>
      <c r="R447">
        <v>6874945.5199999996</v>
      </c>
    </row>
    <row r="448" spans="1:18" hidden="1">
      <c r="A448">
        <v>2147</v>
      </c>
      <c r="B448">
        <v>60000753</v>
      </c>
      <c r="C448" s="2" t="s">
        <v>8374</v>
      </c>
      <c r="D448" t="s">
        <v>152</v>
      </c>
      <c r="E448">
        <v>610761600000</v>
      </c>
      <c r="F448">
        <v>1270657749000</v>
      </c>
      <c r="G448">
        <v>1</v>
      </c>
      <c r="H448" t="s">
        <v>4451</v>
      </c>
      <c r="I448" t="s">
        <v>4452</v>
      </c>
      <c r="J448" t="s">
        <v>4453</v>
      </c>
      <c r="K448" t="s">
        <v>21</v>
      </c>
      <c r="L448">
        <v>0</v>
      </c>
      <c r="M448">
        <v>0</v>
      </c>
      <c r="N448" t="s">
        <v>22</v>
      </c>
      <c r="O448">
        <v>4</v>
      </c>
      <c r="P448" s="30">
        <f>SQRT((postes_1[[#This Row],[x]]-$Q$1)^2+(postes_1[[#This Row],[y]]-$R$1)^2)</f>
        <v>121519.78746550744</v>
      </c>
      <c r="Q448">
        <v>489787.81000000198</v>
      </c>
      <c r="R448">
        <v>6767711.5300000003</v>
      </c>
    </row>
    <row r="449" spans="1:18" hidden="1">
      <c r="A449">
        <v>3542</v>
      </c>
      <c r="B449">
        <v>70000761</v>
      </c>
      <c r="C449" s="2" t="s">
        <v>8373</v>
      </c>
      <c r="D449" t="s">
        <v>23</v>
      </c>
      <c r="E449">
        <v>956793600000</v>
      </c>
      <c r="F449">
        <v>1233567727000</v>
      </c>
      <c r="G449">
        <v>1</v>
      </c>
      <c r="H449" t="s">
        <v>7248</v>
      </c>
      <c r="I449" t="s">
        <v>7248</v>
      </c>
      <c r="J449" t="s">
        <v>3780</v>
      </c>
      <c r="K449" t="s">
        <v>21</v>
      </c>
      <c r="L449">
        <v>0</v>
      </c>
      <c r="M449">
        <v>0</v>
      </c>
      <c r="N449" t="s">
        <v>22</v>
      </c>
      <c r="O449">
        <v>3</v>
      </c>
      <c r="P449" s="30">
        <f>SQRT((postes_1[[#This Row],[x]]-$Q$1)^2+(postes_1[[#This Row],[y]]-$R$1)^2)</f>
        <v>121769.47236302763</v>
      </c>
      <c r="Q449">
        <v>611427.78000000096</v>
      </c>
      <c r="R449">
        <v>6875228.0499999998</v>
      </c>
    </row>
    <row r="450" spans="1:18" hidden="1">
      <c r="A450">
        <v>1668</v>
      </c>
      <c r="B450">
        <v>70000894</v>
      </c>
      <c r="C450" s="2" t="s">
        <v>8375</v>
      </c>
      <c r="D450" t="s">
        <v>274</v>
      </c>
      <c r="E450">
        <v>824169600000</v>
      </c>
      <c r="F450">
        <v>1453307846000</v>
      </c>
      <c r="G450">
        <v>1</v>
      </c>
      <c r="H450" t="s">
        <v>3474</v>
      </c>
      <c r="I450" t="s">
        <v>3475</v>
      </c>
      <c r="J450" t="s">
        <v>1457</v>
      </c>
      <c r="K450" t="s">
        <v>21</v>
      </c>
      <c r="L450">
        <v>0</v>
      </c>
      <c r="M450">
        <v>0</v>
      </c>
      <c r="N450" t="s">
        <v>22</v>
      </c>
      <c r="O450">
        <v>6</v>
      </c>
      <c r="P450" s="30">
        <f>SQRT((postes_1[[#This Row],[x]]-$Q$1)^2+(postes_1[[#This Row],[y]]-$R$1)^2)</f>
        <v>121793.83986513708</v>
      </c>
      <c r="Q450">
        <v>650677.68000000005</v>
      </c>
      <c r="R450">
        <v>6868427.6699999999</v>
      </c>
    </row>
    <row r="451" spans="1:18" hidden="1">
      <c r="A451">
        <v>3760</v>
      </c>
      <c r="B451">
        <v>70000760</v>
      </c>
      <c r="C451" s="2" t="s">
        <v>8375</v>
      </c>
      <c r="D451" t="s">
        <v>20</v>
      </c>
      <c r="E451">
        <v>774489600000</v>
      </c>
      <c r="F451" t="s">
        <v>20</v>
      </c>
      <c r="G451">
        <v>1</v>
      </c>
      <c r="H451" t="s">
        <v>7686</v>
      </c>
      <c r="I451" t="s">
        <v>7687</v>
      </c>
      <c r="J451" t="s">
        <v>20</v>
      </c>
      <c r="K451" t="s">
        <v>21</v>
      </c>
      <c r="L451">
        <v>0</v>
      </c>
      <c r="M451">
        <v>0</v>
      </c>
      <c r="N451" t="s">
        <v>22</v>
      </c>
      <c r="O451">
        <v>6</v>
      </c>
      <c r="P451" s="30">
        <f>SQRT((postes_1[[#This Row],[x]]-$Q$1)^2+(postes_1[[#This Row],[y]]-$R$1)^2)</f>
        <v>121837.57133416068</v>
      </c>
      <c r="Q451">
        <v>609515.75999999803</v>
      </c>
      <c r="R451">
        <v>6875296.1900000004</v>
      </c>
    </row>
    <row r="452" spans="1:18" hidden="1">
      <c r="A452">
        <v>1934</v>
      </c>
      <c r="B452">
        <v>70001975</v>
      </c>
      <c r="C452" s="2" t="s">
        <v>8373</v>
      </c>
      <c r="D452" t="s">
        <v>30</v>
      </c>
      <c r="E452">
        <v>904521600000</v>
      </c>
      <c r="F452">
        <v>1389888669000</v>
      </c>
      <c r="G452">
        <v>1</v>
      </c>
      <c r="H452" t="s">
        <v>4012</v>
      </c>
      <c r="I452" t="s">
        <v>4013</v>
      </c>
      <c r="J452" t="s">
        <v>4014</v>
      </c>
      <c r="K452" t="s">
        <v>21</v>
      </c>
      <c r="L452">
        <v>0</v>
      </c>
      <c r="M452">
        <v>0</v>
      </c>
      <c r="N452" t="s">
        <v>22</v>
      </c>
      <c r="O452">
        <v>3</v>
      </c>
      <c r="P452" s="30">
        <f>SQRT((postes_1[[#This Row],[x]]-$Q$1)^2+(postes_1[[#This Row],[y]]-$R$1)^2)</f>
        <v>121871.14904645679</v>
      </c>
      <c r="Q452">
        <v>644734.29999999702</v>
      </c>
      <c r="R452">
        <v>6870417.4100000001</v>
      </c>
    </row>
    <row r="453" spans="1:18" hidden="1">
      <c r="A453">
        <v>291</v>
      </c>
      <c r="B453">
        <v>70001040</v>
      </c>
      <c r="C453" s="2" t="s">
        <v>8374</v>
      </c>
      <c r="D453" t="s">
        <v>90</v>
      </c>
      <c r="E453">
        <v>610761600000</v>
      </c>
      <c r="F453">
        <v>1151071543000</v>
      </c>
      <c r="G453">
        <v>1</v>
      </c>
      <c r="H453" t="s">
        <v>653</v>
      </c>
      <c r="I453" t="s">
        <v>654</v>
      </c>
      <c r="J453" t="s">
        <v>20</v>
      </c>
      <c r="K453" t="s">
        <v>21</v>
      </c>
      <c r="L453">
        <v>0</v>
      </c>
      <c r="M453">
        <v>0</v>
      </c>
      <c r="N453" t="s">
        <v>22</v>
      </c>
      <c r="O453">
        <v>4</v>
      </c>
      <c r="P453" s="30">
        <f>SQRT((postes_1[[#This Row],[x]]-$Q$1)^2+(postes_1[[#This Row],[y]]-$R$1)^2)</f>
        <v>121898.90979729187</v>
      </c>
      <c r="Q453">
        <v>558883.04999999702</v>
      </c>
      <c r="R453">
        <v>6863907.8300000001</v>
      </c>
    </row>
    <row r="454" spans="1:18" hidden="1">
      <c r="A454">
        <v>264</v>
      </c>
      <c r="B454">
        <v>70000879</v>
      </c>
      <c r="C454" s="2" t="s">
        <v>8374</v>
      </c>
      <c r="D454" t="s">
        <v>20</v>
      </c>
      <c r="E454">
        <v>816220800000</v>
      </c>
      <c r="F454" t="s">
        <v>20</v>
      </c>
      <c r="G454">
        <v>1</v>
      </c>
      <c r="H454" t="s">
        <v>597</v>
      </c>
      <c r="I454" t="s">
        <v>598</v>
      </c>
      <c r="J454" t="s">
        <v>20</v>
      </c>
      <c r="K454" t="s">
        <v>21</v>
      </c>
      <c r="L454">
        <v>0</v>
      </c>
      <c r="M454">
        <v>0</v>
      </c>
      <c r="N454" t="s">
        <v>22</v>
      </c>
      <c r="O454">
        <v>4</v>
      </c>
      <c r="P454" s="30">
        <f>SQRT((postes_1[[#This Row],[x]]-$Q$1)^2+(postes_1[[#This Row],[y]]-$R$1)^2)</f>
        <v>122004.47736702631</v>
      </c>
      <c r="Q454">
        <v>571936.11999999697</v>
      </c>
      <c r="R454">
        <v>6869221.96</v>
      </c>
    </row>
    <row r="455" spans="1:18" hidden="1">
      <c r="A455">
        <v>1963</v>
      </c>
      <c r="B455">
        <v>60001483</v>
      </c>
      <c r="C455" s="2" t="s">
        <v>8374</v>
      </c>
      <c r="D455" t="s">
        <v>77</v>
      </c>
      <c r="E455">
        <v>1006387200000</v>
      </c>
      <c r="F455">
        <v>1325693490000</v>
      </c>
      <c r="G455">
        <v>1</v>
      </c>
      <c r="H455" t="s">
        <v>4068</v>
      </c>
      <c r="I455" t="s">
        <v>4069</v>
      </c>
      <c r="J455" t="s">
        <v>20</v>
      </c>
      <c r="K455" t="s">
        <v>21</v>
      </c>
      <c r="L455">
        <v>0</v>
      </c>
      <c r="M455">
        <v>0</v>
      </c>
      <c r="N455" t="s">
        <v>22</v>
      </c>
      <c r="O455">
        <v>4</v>
      </c>
      <c r="P455" s="30">
        <f>SQRT((postes_1[[#This Row],[x]]-$Q$1)^2+(postes_1[[#This Row],[y]]-$R$1)^2)</f>
        <v>122027.29471664873</v>
      </c>
      <c r="Q455">
        <v>521496.78000000102</v>
      </c>
      <c r="R455">
        <v>6669948.5599999996</v>
      </c>
    </row>
    <row r="456" spans="1:18" hidden="1">
      <c r="A456">
        <v>2914</v>
      </c>
      <c r="B456">
        <v>60000780</v>
      </c>
      <c r="C456" s="2" t="s">
        <v>8374</v>
      </c>
      <c r="D456" t="s">
        <v>83</v>
      </c>
      <c r="E456">
        <v>610761600000</v>
      </c>
      <c r="F456">
        <v>1362413567000</v>
      </c>
      <c r="G456">
        <v>1</v>
      </c>
      <c r="H456" t="s">
        <v>6004</v>
      </c>
      <c r="I456" t="s">
        <v>6005</v>
      </c>
      <c r="J456" t="s">
        <v>20</v>
      </c>
      <c r="K456" t="s">
        <v>21</v>
      </c>
      <c r="L456">
        <v>0</v>
      </c>
      <c r="M456">
        <v>0</v>
      </c>
      <c r="N456" t="s">
        <v>22</v>
      </c>
      <c r="O456">
        <v>4</v>
      </c>
      <c r="P456" s="30">
        <f>SQRT((postes_1[[#This Row],[x]]-$Q$1)^2+(postes_1[[#This Row],[y]]-$R$1)^2)</f>
        <v>122085.00009016159</v>
      </c>
      <c r="Q456">
        <v>488782.57999999798</v>
      </c>
      <c r="R456">
        <v>6763315.8700000001</v>
      </c>
    </row>
    <row r="457" spans="1:18" hidden="1">
      <c r="A457">
        <v>3171</v>
      </c>
      <c r="B457">
        <v>70001046</v>
      </c>
      <c r="C457" s="2" t="s">
        <v>8375</v>
      </c>
      <c r="D457" t="s">
        <v>83</v>
      </c>
      <c r="E457">
        <v>1007942400000</v>
      </c>
      <c r="F457">
        <v>1358761139000</v>
      </c>
      <c r="G457">
        <v>1</v>
      </c>
      <c r="H457" t="s">
        <v>6518</v>
      </c>
      <c r="I457" t="s">
        <v>6519</v>
      </c>
      <c r="J457" t="s">
        <v>20</v>
      </c>
      <c r="K457" t="s">
        <v>21</v>
      </c>
      <c r="L457">
        <v>0</v>
      </c>
      <c r="M457">
        <v>0</v>
      </c>
      <c r="N457" t="s">
        <v>22</v>
      </c>
      <c r="O457">
        <v>6</v>
      </c>
      <c r="P457" s="30">
        <f>SQRT((postes_1[[#This Row],[x]]-$Q$1)^2+(postes_1[[#This Row],[y]]-$R$1)^2)</f>
        <v>122153.75513979718</v>
      </c>
      <c r="Q457">
        <v>664686.97999999695</v>
      </c>
      <c r="R457">
        <v>6862924.5899999999</v>
      </c>
    </row>
    <row r="458" spans="1:18" hidden="1">
      <c r="A458">
        <v>2871</v>
      </c>
      <c r="B458">
        <v>60000716</v>
      </c>
      <c r="C458" s="2" t="s">
        <v>8374</v>
      </c>
      <c r="D458" t="s">
        <v>152</v>
      </c>
      <c r="E458">
        <v>886636800000</v>
      </c>
      <c r="F458">
        <v>1270658268000</v>
      </c>
      <c r="G458">
        <v>1</v>
      </c>
      <c r="H458" t="s">
        <v>5917</v>
      </c>
      <c r="I458" t="s">
        <v>5918</v>
      </c>
      <c r="J458" t="s">
        <v>20</v>
      </c>
      <c r="K458" t="s">
        <v>21</v>
      </c>
      <c r="L458">
        <v>0</v>
      </c>
      <c r="M458">
        <v>0</v>
      </c>
      <c r="N458" t="s">
        <v>22</v>
      </c>
      <c r="O458">
        <v>4</v>
      </c>
      <c r="P458" s="30">
        <f>SQRT((postes_1[[#This Row],[x]]-$Q$1)^2+(postes_1[[#This Row],[y]]-$R$1)^2)</f>
        <v>122177.03681260251</v>
      </c>
      <c r="Q458">
        <v>489515.46999999898</v>
      </c>
      <c r="R458">
        <v>6770707.6900000004</v>
      </c>
    </row>
    <row r="459" spans="1:18" hidden="1">
      <c r="A459">
        <v>3755</v>
      </c>
      <c r="B459">
        <v>70000835</v>
      </c>
      <c r="C459" s="2" t="s">
        <v>8375</v>
      </c>
      <c r="D459" t="s">
        <v>30</v>
      </c>
      <c r="E459">
        <v>774489600000</v>
      </c>
      <c r="F459">
        <v>1389021784000</v>
      </c>
      <c r="G459">
        <v>1</v>
      </c>
      <c r="H459" t="s">
        <v>7677</v>
      </c>
      <c r="I459" t="s">
        <v>7678</v>
      </c>
      <c r="J459" t="s">
        <v>20</v>
      </c>
      <c r="K459" t="s">
        <v>21</v>
      </c>
      <c r="L459">
        <v>0</v>
      </c>
      <c r="M459">
        <v>0</v>
      </c>
      <c r="N459" t="s">
        <v>22</v>
      </c>
      <c r="O459">
        <v>6</v>
      </c>
      <c r="P459" s="30">
        <f>SQRT((postes_1[[#This Row],[x]]-$Q$1)^2+(postes_1[[#This Row],[y]]-$R$1)^2)</f>
        <v>122234.97912366681</v>
      </c>
      <c r="Q459">
        <v>644303.27000000305</v>
      </c>
      <c r="R459">
        <v>6870921.5</v>
      </c>
    </row>
    <row r="460" spans="1:18" hidden="1">
      <c r="A460">
        <v>2975</v>
      </c>
      <c r="B460">
        <v>70002688</v>
      </c>
      <c r="C460" s="2" t="s">
        <v>8374</v>
      </c>
      <c r="D460" t="s">
        <v>23</v>
      </c>
      <c r="E460">
        <v>995500800000</v>
      </c>
      <c r="F460">
        <v>1233312035000</v>
      </c>
      <c r="G460">
        <v>1</v>
      </c>
      <c r="H460" t="s">
        <v>6128</v>
      </c>
      <c r="I460" t="s">
        <v>6129</v>
      </c>
      <c r="J460" t="s">
        <v>20</v>
      </c>
      <c r="K460" t="s">
        <v>21</v>
      </c>
      <c r="L460">
        <v>0</v>
      </c>
      <c r="M460">
        <v>0</v>
      </c>
      <c r="N460" t="s">
        <v>22</v>
      </c>
      <c r="O460">
        <v>4</v>
      </c>
      <c r="P460" s="30">
        <f>SQRT((postes_1[[#This Row],[x]]-$Q$1)^2+(postes_1[[#This Row],[y]]-$R$1)^2)</f>
        <v>122278.79216021963</v>
      </c>
      <c r="Q460">
        <v>604376.39999999898</v>
      </c>
      <c r="R460">
        <v>6875589.25</v>
      </c>
    </row>
    <row r="461" spans="1:18" hidden="1">
      <c r="A461">
        <v>666</v>
      </c>
      <c r="B461">
        <v>70000769</v>
      </c>
      <c r="C461" s="2" t="s">
        <v>8375</v>
      </c>
      <c r="D461" t="s">
        <v>23</v>
      </c>
      <c r="E461">
        <v>774489600000</v>
      </c>
      <c r="F461">
        <v>1214837344000</v>
      </c>
      <c r="G461">
        <v>1</v>
      </c>
      <c r="H461" t="s">
        <v>1432</v>
      </c>
      <c r="I461" t="s">
        <v>1433</v>
      </c>
      <c r="J461" t="s">
        <v>20</v>
      </c>
      <c r="K461" t="s">
        <v>21</v>
      </c>
      <c r="L461">
        <v>0</v>
      </c>
      <c r="M461">
        <v>0</v>
      </c>
      <c r="N461" t="s">
        <v>22</v>
      </c>
      <c r="O461">
        <v>6</v>
      </c>
      <c r="P461" s="30">
        <f>SQRT((postes_1[[#This Row],[x]]-$Q$1)^2+(postes_1[[#This Row],[y]]-$R$1)^2)</f>
        <v>122340.80308087661</v>
      </c>
      <c r="Q461">
        <v>627705.85000000102</v>
      </c>
      <c r="R461">
        <v>6874582.8399999999</v>
      </c>
    </row>
    <row r="462" spans="1:18" hidden="1">
      <c r="A462">
        <v>1635</v>
      </c>
      <c r="B462">
        <v>70000889</v>
      </c>
      <c r="C462" s="2" t="s">
        <v>8375</v>
      </c>
      <c r="D462" t="s">
        <v>20</v>
      </c>
      <c r="E462">
        <v>956793600000</v>
      </c>
      <c r="F462" t="s">
        <v>20</v>
      </c>
      <c r="G462">
        <v>1</v>
      </c>
      <c r="H462" t="s">
        <v>3404</v>
      </c>
      <c r="I462" t="s">
        <v>3405</v>
      </c>
      <c r="J462" t="s">
        <v>1379</v>
      </c>
      <c r="K462" t="s">
        <v>21</v>
      </c>
      <c r="L462">
        <v>0</v>
      </c>
      <c r="M462">
        <v>0</v>
      </c>
      <c r="N462" t="s">
        <v>22</v>
      </c>
      <c r="O462">
        <v>6</v>
      </c>
      <c r="P462" s="30">
        <f>SQRT((postes_1[[#This Row],[x]]-$Q$1)^2+(postes_1[[#This Row],[y]]-$R$1)^2)</f>
        <v>122404.77841810633</v>
      </c>
      <c r="Q462">
        <v>652633.27000000305</v>
      </c>
      <c r="R462">
        <v>6868375.9199999999</v>
      </c>
    </row>
    <row r="463" spans="1:18" hidden="1">
      <c r="A463">
        <v>215</v>
      </c>
      <c r="B463">
        <v>70000749</v>
      </c>
      <c r="C463" s="2" t="s">
        <v>8373</v>
      </c>
      <c r="D463" t="s">
        <v>17</v>
      </c>
      <c r="E463">
        <v>956793600000</v>
      </c>
      <c r="F463">
        <v>1297699272000</v>
      </c>
      <c r="G463">
        <v>1</v>
      </c>
      <c r="H463" t="s">
        <v>493</v>
      </c>
      <c r="I463" t="s">
        <v>494</v>
      </c>
      <c r="J463" t="s">
        <v>495</v>
      </c>
      <c r="K463" t="s">
        <v>21</v>
      </c>
      <c r="L463">
        <v>0</v>
      </c>
      <c r="M463">
        <v>0</v>
      </c>
      <c r="N463" t="s">
        <v>22</v>
      </c>
      <c r="O463">
        <v>3</v>
      </c>
      <c r="P463" s="30">
        <f>SQRT((postes_1[[#This Row],[x]]-$Q$1)^2+(postes_1[[#This Row],[y]]-$R$1)^2)</f>
        <v>122483.90271089258</v>
      </c>
      <c r="Q463">
        <v>611180.13000000303</v>
      </c>
      <c r="R463">
        <v>6875944.1900000004</v>
      </c>
    </row>
    <row r="464" spans="1:18">
      <c r="A464">
        <v>131</v>
      </c>
      <c r="B464">
        <v>70061211</v>
      </c>
      <c r="C464" s="2" t="s">
        <v>8380</v>
      </c>
      <c r="D464" t="s">
        <v>264</v>
      </c>
      <c r="E464">
        <v>1467392646000</v>
      </c>
      <c r="F464">
        <v>1461924759000</v>
      </c>
      <c r="G464">
        <v>1</v>
      </c>
      <c r="H464" t="s">
        <v>307</v>
      </c>
      <c r="I464" t="s">
        <v>308</v>
      </c>
      <c r="J464" t="s">
        <v>309</v>
      </c>
      <c r="K464" t="s">
        <v>21</v>
      </c>
      <c r="L464">
        <v>0</v>
      </c>
      <c r="M464">
        <v>0</v>
      </c>
      <c r="N464" t="s">
        <v>267</v>
      </c>
      <c r="O464">
        <v>6</v>
      </c>
      <c r="P464" s="30">
        <f>SQRT((postes_1[[#This Row],[x]]-$Q$1)^2+(postes_1[[#This Row],[y]]-$R$1)^2)</f>
        <v>122559.34628047296</v>
      </c>
      <c r="Q464">
        <v>653700.77160000103</v>
      </c>
      <c r="R464">
        <v>6868143.7885999996</v>
      </c>
    </row>
    <row r="465" spans="1:18" hidden="1">
      <c r="A465">
        <v>3886</v>
      </c>
      <c r="B465">
        <v>70000956</v>
      </c>
      <c r="C465" s="2" t="s">
        <v>8375</v>
      </c>
      <c r="D465" t="s">
        <v>20</v>
      </c>
      <c r="E465">
        <v>774489600000</v>
      </c>
      <c r="F465" t="s">
        <v>20</v>
      </c>
      <c r="G465">
        <v>1</v>
      </c>
      <c r="H465" t="s">
        <v>7925</v>
      </c>
      <c r="I465" t="s">
        <v>7926</v>
      </c>
      <c r="J465" t="s">
        <v>20</v>
      </c>
      <c r="K465" t="s">
        <v>21</v>
      </c>
      <c r="L465">
        <v>0</v>
      </c>
      <c r="M465">
        <v>0</v>
      </c>
      <c r="N465" t="s">
        <v>22</v>
      </c>
      <c r="O465">
        <v>6</v>
      </c>
      <c r="P465" s="30">
        <f>SQRT((postes_1[[#This Row],[x]]-$Q$1)^2+(postes_1[[#This Row],[y]]-$R$1)^2)</f>
        <v>122666.80815469491</v>
      </c>
      <c r="Q465">
        <v>658743.88000000303</v>
      </c>
      <c r="R465">
        <v>6866230.7400000002</v>
      </c>
    </row>
    <row r="466" spans="1:18" hidden="1">
      <c r="A466">
        <v>1977</v>
      </c>
      <c r="B466">
        <v>60001308</v>
      </c>
      <c r="C466" s="2" t="s">
        <v>8374</v>
      </c>
      <c r="D466" t="s">
        <v>77</v>
      </c>
      <c r="E466">
        <v>610761600000</v>
      </c>
      <c r="F466">
        <v>1325869135000</v>
      </c>
      <c r="G466">
        <v>1</v>
      </c>
      <c r="H466" t="s">
        <v>4098</v>
      </c>
      <c r="I466" t="s">
        <v>925</v>
      </c>
      <c r="J466" t="s">
        <v>4099</v>
      </c>
      <c r="K466" t="s">
        <v>21</v>
      </c>
      <c r="L466">
        <v>0</v>
      </c>
      <c r="M466">
        <v>0</v>
      </c>
      <c r="N466" t="s">
        <v>22</v>
      </c>
      <c r="O466">
        <v>4</v>
      </c>
      <c r="P466" s="30">
        <f>SQRT((postes_1[[#This Row],[x]]-$Q$1)^2+(postes_1[[#This Row],[y]]-$R$1)^2)</f>
        <v>122743.91495378954</v>
      </c>
      <c r="Q466">
        <v>503922.13000000297</v>
      </c>
      <c r="R466">
        <v>6692521.6299999999</v>
      </c>
    </row>
    <row r="467" spans="1:18" hidden="1">
      <c r="A467">
        <v>1062</v>
      </c>
      <c r="B467">
        <v>70002798</v>
      </c>
      <c r="C467" s="2" t="s">
        <v>8375</v>
      </c>
      <c r="D467" t="s">
        <v>43</v>
      </c>
      <c r="E467">
        <v>1131374011000</v>
      </c>
      <c r="F467">
        <v>1131373988000</v>
      </c>
      <c r="G467">
        <v>1</v>
      </c>
      <c r="H467" t="s">
        <v>2231</v>
      </c>
      <c r="I467" t="s">
        <v>2232</v>
      </c>
      <c r="J467" t="s">
        <v>2233</v>
      </c>
      <c r="K467" t="s">
        <v>21</v>
      </c>
      <c r="L467">
        <v>0</v>
      </c>
      <c r="M467">
        <v>0</v>
      </c>
      <c r="N467" t="s">
        <v>22</v>
      </c>
      <c r="O467">
        <v>6</v>
      </c>
      <c r="P467" s="30">
        <f>SQRT((postes_1[[#This Row],[x]]-$Q$1)^2+(postes_1[[#This Row],[y]]-$R$1)^2)</f>
        <v>122757.44040503564</v>
      </c>
      <c r="Q467">
        <v>645997.03000000096</v>
      </c>
      <c r="R467">
        <v>6870966.2599999998</v>
      </c>
    </row>
    <row r="468" spans="1:18" hidden="1">
      <c r="A468">
        <v>2161</v>
      </c>
      <c r="B468">
        <v>70000868</v>
      </c>
      <c r="C468" s="2" t="s">
        <v>8375</v>
      </c>
      <c r="D468" t="s">
        <v>43</v>
      </c>
      <c r="E468">
        <v>1000166400000</v>
      </c>
      <c r="F468">
        <v>1091544832000</v>
      </c>
      <c r="G468">
        <v>1</v>
      </c>
      <c r="H468" t="s">
        <v>4485</v>
      </c>
      <c r="I468" t="s">
        <v>1105</v>
      </c>
      <c r="J468" t="s">
        <v>4486</v>
      </c>
      <c r="K468" t="s">
        <v>21</v>
      </c>
      <c r="L468">
        <v>0</v>
      </c>
      <c r="M468">
        <v>0</v>
      </c>
      <c r="N468" t="s">
        <v>22</v>
      </c>
      <c r="O468">
        <v>6</v>
      </c>
      <c r="P468" s="30">
        <f>SQRT((postes_1[[#This Row],[x]]-$Q$1)^2+(postes_1[[#This Row],[y]]-$R$1)^2)</f>
        <v>122813.14932351808</v>
      </c>
      <c r="Q468">
        <v>651779.49000000197</v>
      </c>
      <c r="R468">
        <v>6869119.3300000001</v>
      </c>
    </row>
    <row r="469" spans="1:18" hidden="1">
      <c r="A469">
        <v>3225</v>
      </c>
      <c r="B469">
        <v>70000743</v>
      </c>
      <c r="C469" s="2" t="s">
        <v>8373</v>
      </c>
      <c r="D469" t="s">
        <v>23</v>
      </c>
      <c r="E469">
        <v>956793600000</v>
      </c>
      <c r="F469">
        <v>1214840408000</v>
      </c>
      <c r="G469">
        <v>1</v>
      </c>
      <c r="H469" t="s">
        <v>6618</v>
      </c>
      <c r="I469" t="s">
        <v>6619</v>
      </c>
      <c r="J469" t="s">
        <v>964</v>
      </c>
      <c r="K469" t="s">
        <v>21</v>
      </c>
      <c r="L469">
        <v>0</v>
      </c>
      <c r="M469">
        <v>0</v>
      </c>
      <c r="N469" t="s">
        <v>22</v>
      </c>
      <c r="O469">
        <v>3</v>
      </c>
      <c r="P469" s="30">
        <f>SQRT((postes_1[[#This Row],[x]]-$Q$1)^2+(postes_1[[#This Row],[y]]-$R$1)^2)</f>
        <v>122823.25481462925</v>
      </c>
      <c r="Q469">
        <v>613627.64999999898</v>
      </c>
      <c r="R469">
        <v>6876244.9900000002</v>
      </c>
    </row>
    <row r="470" spans="1:18" hidden="1">
      <c r="A470">
        <v>867</v>
      </c>
      <c r="B470">
        <v>70001024</v>
      </c>
      <c r="C470" s="2" t="s">
        <v>8375</v>
      </c>
      <c r="D470" t="s">
        <v>30</v>
      </c>
      <c r="E470">
        <v>956793600000</v>
      </c>
      <c r="F470">
        <v>1371038189000</v>
      </c>
      <c r="G470">
        <v>1</v>
      </c>
      <c r="H470" t="s">
        <v>1850</v>
      </c>
      <c r="I470" t="s">
        <v>1850</v>
      </c>
      <c r="J470" t="s">
        <v>26</v>
      </c>
      <c r="K470" t="s">
        <v>21</v>
      </c>
      <c r="L470">
        <v>0</v>
      </c>
      <c r="M470">
        <v>0</v>
      </c>
      <c r="N470" t="s">
        <v>22</v>
      </c>
      <c r="O470">
        <v>6</v>
      </c>
      <c r="P470" s="30">
        <f>SQRT((postes_1[[#This Row],[x]]-$Q$1)^2+(postes_1[[#This Row],[y]]-$R$1)^2)</f>
        <v>122859.18366895049</v>
      </c>
      <c r="Q470">
        <v>665231.61999999697</v>
      </c>
      <c r="R470">
        <v>6863441.7400000002</v>
      </c>
    </row>
    <row r="471" spans="1:18" hidden="1">
      <c r="A471">
        <v>1932</v>
      </c>
      <c r="B471">
        <v>70000864</v>
      </c>
      <c r="C471" s="2" t="s">
        <v>8386</v>
      </c>
      <c r="D471" t="s">
        <v>274</v>
      </c>
      <c r="E471">
        <v>1424778437000</v>
      </c>
      <c r="F471">
        <v>1091545120000</v>
      </c>
      <c r="G471">
        <v>1</v>
      </c>
      <c r="H471" t="s">
        <v>4008</v>
      </c>
      <c r="I471" t="s">
        <v>1105</v>
      </c>
      <c r="J471" t="s">
        <v>4009</v>
      </c>
      <c r="K471" t="s">
        <v>21</v>
      </c>
      <c r="L471">
        <v>0</v>
      </c>
      <c r="M471">
        <v>0</v>
      </c>
      <c r="N471" t="s">
        <v>22</v>
      </c>
      <c r="O471">
        <v>0</v>
      </c>
      <c r="P471" s="30">
        <f>SQRT((postes_1[[#This Row],[x]]-$Q$1)^2+(postes_1[[#This Row],[y]]-$R$1)^2)</f>
        <v>122869.64060470482</v>
      </c>
      <c r="Q471">
        <v>651282.09000000404</v>
      </c>
      <c r="R471">
        <v>6869355.6799999997</v>
      </c>
    </row>
    <row r="472" spans="1:18" hidden="1">
      <c r="A472">
        <v>1663</v>
      </c>
      <c r="B472">
        <v>70002635</v>
      </c>
      <c r="C472" s="2" t="s">
        <v>8373</v>
      </c>
      <c r="D472" t="s">
        <v>30</v>
      </c>
      <c r="E472">
        <v>1131372123000</v>
      </c>
      <c r="F472">
        <v>1389889958000</v>
      </c>
      <c r="G472">
        <v>1</v>
      </c>
      <c r="H472" t="s">
        <v>3463</v>
      </c>
      <c r="I472" t="s">
        <v>3464</v>
      </c>
      <c r="J472" t="s">
        <v>3465</v>
      </c>
      <c r="K472" t="s">
        <v>21</v>
      </c>
      <c r="L472">
        <v>0</v>
      </c>
      <c r="M472">
        <v>0</v>
      </c>
      <c r="N472" t="s">
        <v>22</v>
      </c>
      <c r="O472">
        <v>3</v>
      </c>
      <c r="P472" s="30">
        <f>SQRT((postes_1[[#This Row],[x]]-$Q$1)^2+(postes_1[[#This Row],[y]]-$R$1)^2)</f>
        <v>122874.76808022214</v>
      </c>
      <c r="Q472">
        <v>645334.00999999803</v>
      </c>
      <c r="R472">
        <v>6871287.0499999998</v>
      </c>
    </row>
    <row r="473" spans="1:18" hidden="1">
      <c r="A473">
        <v>3543</v>
      </c>
      <c r="B473">
        <v>70000740</v>
      </c>
      <c r="C473" s="2" t="s">
        <v>8375</v>
      </c>
      <c r="D473" t="s">
        <v>23</v>
      </c>
      <c r="E473">
        <v>956793600000</v>
      </c>
      <c r="F473">
        <v>1233569036000</v>
      </c>
      <c r="G473">
        <v>1</v>
      </c>
      <c r="H473" t="s">
        <v>7249</v>
      </c>
      <c r="I473" t="s">
        <v>7250</v>
      </c>
      <c r="J473" t="s">
        <v>7251</v>
      </c>
      <c r="K473" t="s">
        <v>21</v>
      </c>
      <c r="L473">
        <v>0</v>
      </c>
      <c r="M473">
        <v>0</v>
      </c>
      <c r="N473" t="s">
        <v>22</v>
      </c>
      <c r="O473">
        <v>6</v>
      </c>
      <c r="P473" s="30">
        <f>SQRT((postes_1[[#This Row],[x]]-$Q$1)^2+(postes_1[[#This Row],[y]]-$R$1)^2)</f>
        <v>122982.61176828951</v>
      </c>
      <c r="Q473">
        <v>609354.60000000102</v>
      </c>
      <c r="R473">
        <v>6876439.9100000001</v>
      </c>
    </row>
    <row r="474" spans="1:18" hidden="1">
      <c r="A474">
        <v>2907</v>
      </c>
      <c r="B474">
        <v>70002467</v>
      </c>
      <c r="C474" s="2" t="s">
        <v>8375</v>
      </c>
      <c r="D474" t="s">
        <v>30</v>
      </c>
      <c r="E474">
        <v>956793600000</v>
      </c>
      <c r="F474">
        <v>1340270310000</v>
      </c>
      <c r="G474">
        <v>1</v>
      </c>
      <c r="H474" t="s">
        <v>5991</v>
      </c>
      <c r="I474" t="s">
        <v>5991</v>
      </c>
      <c r="J474" t="s">
        <v>26</v>
      </c>
      <c r="K474" t="s">
        <v>21</v>
      </c>
      <c r="L474">
        <v>0</v>
      </c>
      <c r="M474">
        <v>0</v>
      </c>
      <c r="N474" t="s">
        <v>22</v>
      </c>
      <c r="O474">
        <v>6</v>
      </c>
      <c r="P474" s="30">
        <f>SQRT((postes_1[[#This Row],[x]]-$Q$1)^2+(postes_1[[#This Row],[y]]-$R$1)^2)</f>
        <v>123109.48016594449</v>
      </c>
      <c r="Q474">
        <v>659507.75999999803</v>
      </c>
      <c r="R474">
        <v>6866383.4400000004</v>
      </c>
    </row>
    <row r="475" spans="1:18" hidden="1">
      <c r="A475">
        <v>3764</v>
      </c>
      <c r="B475">
        <v>70000798</v>
      </c>
      <c r="C475" s="2" t="s">
        <v>8375</v>
      </c>
      <c r="D475" t="s">
        <v>20</v>
      </c>
      <c r="E475">
        <v>947203200000</v>
      </c>
      <c r="F475" t="s">
        <v>20</v>
      </c>
      <c r="G475">
        <v>1</v>
      </c>
      <c r="H475" t="s">
        <v>7694</v>
      </c>
      <c r="I475" t="s">
        <v>7695</v>
      </c>
      <c r="J475" t="s">
        <v>20</v>
      </c>
      <c r="K475" t="s">
        <v>21</v>
      </c>
      <c r="L475">
        <v>0</v>
      </c>
      <c r="M475">
        <v>0</v>
      </c>
      <c r="N475" t="s">
        <v>22</v>
      </c>
      <c r="O475">
        <v>6</v>
      </c>
      <c r="P475" s="30">
        <f>SQRT((postes_1[[#This Row],[x]]-$Q$1)^2+(postes_1[[#This Row],[y]]-$R$1)^2)</f>
        <v>123117.33031722726</v>
      </c>
      <c r="Q475">
        <v>641418.61999999697</v>
      </c>
      <c r="R475">
        <v>6872626.1699999999</v>
      </c>
    </row>
    <row r="476" spans="1:18" hidden="1">
      <c r="A476">
        <v>2886</v>
      </c>
      <c r="B476">
        <v>70000739</v>
      </c>
      <c r="C476" s="2" t="s">
        <v>8374</v>
      </c>
      <c r="D476" t="s">
        <v>23</v>
      </c>
      <c r="E476">
        <v>956793600000</v>
      </c>
      <c r="F476">
        <v>1214839637000</v>
      </c>
      <c r="G476">
        <v>1</v>
      </c>
      <c r="H476" t="s">
        <v>5947</v>
      </c>
      <c r="I476" t="s">
        <v>5948</v>
      </c>
      <c r="J476" t="s">
        <v>670</v>
      </c>
      <c r="K476" t="s">
        <v>21</v>
      </c>
      <c r="L476">
        <v>0</v>
      </c>
      <c r="M476">
        <v>0</v>
      </c>
      <c r="N476" t="s">
        <v>22</v>
      </c>
      <c r="O476">
        <v>4</v>
      </c>
      <c r="P476" s="30">
        <f>SQRT((postes_1[[#This Row],[x]]-$Q$1)^2+(postes_1[[#This Row],[y]]-$R$1)^2)</f>
        <v>123143.45173088605</v>
      </c>
      <c r="Q476">
        <v>606322.15999999596</v>
      </c>
      <c r="R476">
        <v>6876535.9500000002</v>
      </c>
    </row>
    <row r="477" spans="1:18" hidden="1">
      <c r="A477">
        <v>3541</v>
      </c>
      <c r="B477">
        <v>70000736</v>
      </c>
      <c r="C477" s="2" t="s">
        <v>8373</v>
      </c>
      <c r="D477" t="s">
        <v>23</v>
      </c>
      <c r="E477">
        <v>1092323640000</v>
      </c>
      <c r="F477">
        <v>1233567032000</v>
      </c>
      <c r="G477">
        <v>1</v>
      </c>
      <c r="H477" t="s">
        <v>7246</v>
      </c>
      <c r="I477" t="s">
        <v>7246</v>
      </c>
      <c r="J477" t="s">
        <v>7247</v>
      </c>
      <c r="K477" t="s">
        <v>21</v>
      </c>
      <c r="L477">
        <v>0</v>
      </c>
      <c r="M477">
        <v>0</v>
      </c>
      <c r="N477" t="s">
        <v>22</v>
      </c>
      <c r="O477">
        <v>3</v>
      </c>
      <c r="P477" s="30">
        <f>SQRT((postes_1[[#This Row],[x]]-$Q$1)^2+(postes_1[[#This Row],[y]]-$R$1)^2)</f>
        <v>123246.28264000245</v>
      </c>
      <c r="Q477">
        <v>616245.72999999695</v>
      </c>
      <c r="R477">
        <v>6876573.1900000004</v>
      </c>
    </row>
    <row r="478" spans="1:18" hidden="1">
      <c r="A478">
        <v>4064</v>
      </c>
      <c r="B478">
        <v>70000821</v>
      </c>
      <c r="C478" s="2" t="s">
        <v>8375</v>
      </c>
      <c r="D478" t="s">
        <v>20</v>
      </c>
      <c r="E478">
        <v>774489600000</v>
      </c>
      <c r="F478" t="s">
        <v>20</v>
      </c>
      <c r="G478">
        <v>1</v>
      </c>
      <c r="H478" t="s">
        <v>8256</v>
      </c>
      <c r="I478" t="s">
        <v>8257</v>
      </c>
      <c r="J478" t="s">
        <v>20</v>
      </c>
      <c r="K478" t="s">
        <v>21</v>
      </c>
      <c r="L478">
        <v>0</v>
      </c>
      <c r="M478">
        <v>0</v>
      </c>
      <c r="N478" t="s">
        <v>22</v>
      </c>
      <c r="O478">
        <v>6</v>
      </c>
      <c r="P478" s="30">
        <f>SQRT((postes_1[[#This Row],[x]]-$Q$1)^2+(postes_1[[#This Row],[y]]-$R$1)^2)</f>
        <v>123261.74454643708</v>
      </c>
      <c r="Q478">
        <v>645845.65999999596</v>
      </c>
      <c r="R478">
        <v>6871538.4699999997</v>
      </c>
    </row>
    <row r="479" spans="1:18" hidden="1">
      <c r="A479">
        <v>4065</v>
      </c>
      <c r="B479">
        <v>70001980</v>
      </c>
      <c r="C479" s="2" t="s">
        <v>8373</v>
      </c>
      <c r="D479" t="s">
        <v>20</v>
      </c>
      <c r="E479">
        <v>904521600000</v>
      </c>
      <c r="F479" t="s">
        <v>20</v>
      </c>
      <c r="G479">
        <v>1</v>
      </c>
      <c r="H479" t="s">
        <v>8256</v>
      </c>
      <c r="I479" t="s">
        <v>8257</v>
      </c>
      <c r="J479" t="s">
        <v>20</v>
      </c>
      <c r="K479" t="s">
        <v>21</v>
      </c>
      <c r="L479">
        <v>0</v>
      </c>
      <c r="M479">
        <v>0</v>
      </c>
      <c r="N479" t="s">
        <v>22</v>
      </c>
      <c r="O479">
        <v>3</v>
      </c>
      <c r="P479" s="30">
        <f>SQRT((postes_1[[#This Row],[x]]-$Q$1)^2+(postes_1[[#This Row],[y]]-$R$1)^2)</f>
        <v>123261.74454643708</v>
      </c>
      <c r="Q479">
        <v>645845.65999999596</v>
      </c>
      <c r="R479">
        <v>6871538.4699999997</v>
      </c>
    </row>
    <row r="480" spans="1:18" hidden="1">
      <c r="A480">
        <v>1333</v>
      </c>
      <c r="B480">
        <v>70031077</v>
      </c>
      <c r="C480" s="2" t="s">
        <v>8375</v>
      </c>
      <c r="D480" t="s">
        <v>27</v>
      </c>
      <c r="E480">
        <v>1289294612000</v>
      </c>
      <c r="F480">
        <v>1289296572000</v>
      </c>
      <c r="G480">
        <v>1</v>
      </c>
      <c r="H480" t="s">
        <v>2797</v>
      </c>
      <c r="I480" t="s">
        <v>2797</v>
      </c>
      <c r="J480" t="s">
        <v>20</v>
      </c>
      <c r="K480" t="s">
        <v>21</v>
      </c>
      <c r="L480">
        <v>0</v>
      </c>
      <c r="M480">
        <v>0</v>
      </c>
      <c r="N480" t="s">
        <v>22</v>
      </c>
      <c r="O480">
        <v>6</v>
      </c>
      <c r="P480" s="30">
        <f>SQRT((postes_1[[#This Row],[x]]-$Q$1)^2+(postes_1[[#This Row],[y]]-$R$1)^2)</f>
        <v>123396.35226669008</v>
      </c>
      <c r="Q480">
        <v>651577.31999999995</v>
      </c>
      <c r="R480">
        <v>6869810.0599999996</v>
      </c>
    </row>
    <row r="481" spans="1:18" hidden="1">
      <c r="A481">
        <v>909</v>
      </c>
      <c r="B481">
        <v>70000722</v>
      </c>
      <c r="C481" s="2" t="s">
        <v>8373</v>
      </c>
      <c r="D481" t="s">
        <v>23</v>
      </c>
      <c r="E481">
        <v>956793600000</v>
      </c>
      <c r="F481">
        <v>1313056808000</v>
      </c>
      <c r="G481">
        <v>1</v>
      </c>
      <c r="H481" t="s">
        <v>1934</v>
      </c>
      <c r="I481" t="s">
        <v>1935</v>
      </c>
      <c r="J481" t="s">
        <v>1936</v>
      </c>
      <c r="K481" t="s">
        <v>21</v>
      </c>
      <c r="L481">
        <v>0</v>
      </c>
      <c r="M481">
        <v>0</v>
      </c>
      <c r="N481" t="s">
        <v>22</v>
      </c>
      <c r="O481">
        <v>3</v>
      </c>
      <c r="P481" s="30">
        <f>SQRT((postes_1[[#This Row],[x]]-$Q$1)^2+(postes_1[[#This Row],[y]]-$R$1)^2)</f>
        <v>123467.23367149913</v>
      </c>
      <c r="Q481">
        <v>609116.28000000096</v>
      </c>
      <c r="R481">
        <v>6876922.1699999999</v>
      </c>
    </row>
    <row r="482" spans="1:18" hidden="1">
      <c r="A482">
        <v>2938</v>
      </c>
      <c r="B482">
        <v>70000715</v>
      </c>
      <c r="C482" s="2" t="s">
        <v>8373</v>
      </c>
      <c r="D482" t="s">
        <v>56</v>
      </c>
      <c r="E482">
        <v>1240236846000</v>
      </c>
      <c r="F482">
        <v>1240236802000</v>
      </c>
      <c r="G482">
        <v>1</v>
      </c>
      <c r="H482" t="s">
        <v>6051</v>
      </c>
      <c r="I482" t="s">
        <v>6051</v>
      </c>
      <c r="J482" t="s">
        <v>20</v>
      </c>
      <c r="K482" t="s">
        <v>21</v>
      </c>
      <c r="L482">
        <v>0</v>
      </c>
      <c r="M482">
        <v>0</v>
      </c>
      <c r="N482" t="s">
        <v>22</v>
      </c>
      <c r="O482">
        <v>3</v>
      </c>
      <c r="P482" s="30">
        <f>SQRT((postes_1[[#This Row],[x]]-$Q$1)^2+(postes_1[[#This Row],[y]]-$R$1)^2)</f>
        <v>124035.58422825322</v>
      </c>
      <c r="Q482">
        <v>608619.49000000197</v>
      </c>
      <c r="R482">
        <v>6877484.1399999997</v>
      </c>
    </row>
    <row r="483" spans="1:18" hidden="1">
      <c r="A483">
        <v>1347</v>
      </c>
      <c r="B483">
        <v>70000873</v>
      </c>
      <c r="C483" s="2" t="s">
        <v>8375</v>
      </c>
      <c r="D483" t="s">
        <v>20</v>
      </c>
      <c r="E483">
        <v>922665600000</v>
      </c>
      <c r="F483" t="s">
        <v>20</v>
      </c>
      <c r="G483">
        <v>1</v>
      </c>
      <c r="H483" t="s">
        <v>2824</v>
      </c>
      <c r="I483" t="s">
        <v>2825</v>
      </c>
      <c r="J483" t="s">
        <v>20</v>
      </c>
      <c r="K483" t="s">
        <v>21</v>
      </c>
      <c r="L483">
        <v>0</v>
      </c>
      <c r="M483">
        <v>0</v>
      </c>
      <c r="N483" t="s">
        <v>22</v>
      </c>
      <c r="O483">
        <v>6</v>
      </c>
      <c r="P483" s="30">
        <f>SQRT((postes_1[[#This Row],[x]]-$Q$1)^2+(postes_1[[#This Row],[y]]-$R$1)^2)</f>
        <v>124318.84912508429</v>
      </c>
      <c r="Q483">
        <v>657271.96000000101</v>
      </c>
      <c r="R483">
        <v>6868634.7699999996</v>
      </c>
    </row>
    <row r="484" spans="1:18" hidden="1">
      <c r="A484">
        <v>3815</v>
      </c>
      <c r="B484">
        <v>70002729</v>
      </c>
      <c r="C484" s="2" t="s">
        <v>8373</v>
      </c>
      <c r="D484" t="s">
        <v>30</v>
      </c>
      <c r="E484">
        <v>1091548183000</v>
      </c>
      <c r="F484">
        <v>1371030362000</v>
      </c>
      <c r="G484">
        <v>1</v>
      </c>
      <c r="H484" t="s">
        <v>7792</v>
      </c>
      <c r="I484" t="s">
        <v>7793</v>
      </c>
      <c r="J484" t="s">
        <v>20</v>
      </c>
      <c r="K484" t="s">
        <v>21</v>
      </c>
      <c r="L484">
        <v>0</v>
      </c>
      <c r="M484">
        <v>0</v>
      </c>
      <c r="N484" t="s">
        <v>22</v>
      </c>
      <c r="O484">
        <v>3</v>
      </c>
      <c r="P484" s="30">
        <f>SQRT((postes_1[[#This Row],[x]]-$Q$1)^2+(postes_1[[#This Row],[y]]-$R$1)^2)</f>
        <v>124368.7753601255</v>
      </c>
      <c r="Q484">
        <v>653938.96000000101</v>
      </c>
      <c r="R484">
        <v>6869986.9400000004</v>
      </c>
    </row>
    <row r="485" spans="1:18" hidden="1">
      <c r="A485">
        <v>220</v>
      </c>
      <c r="B485">
        <v>70000714</v>
      </c>
      <c r="C485" s="2" t="s">
        <v>8375</v>
      </c>
      <c r="D485" t="s">
        <v>17</v>
      </c>
      <c r="E485">
        <v>774489600000</v>
      </c>
      <c r="F485">
        <v>1297873432000</v>
      </c>
      <c r="G485">
        <v>1</v>
      </c>
      <c r="H485" t="s">
        <v>504</v>
      </c>
      <c r="I485" t="s">
        <v>505</v>
      </c>
      <c r="J485" t="s">
        <v>20</v>
      </c>
      <c r="K485" t="s">
        <v>21</v>
      </c>
      <c r="L485">
        <v>0</v>
      </c>
      <c r="M485">
        <v>0</v>
      </c>
      <c r="N485" t="s">
        <v>22</v>
      </c>
      <c r="O485">
        <v>6</v>
      </c>
      <c r="P485" s="30">
        <f>SQRT((postes_1[[#This Row],[x]]-$Q$1)^2+(postes_1[[#This Row],[y]]-$R$1)^2)</f>
        <v>124425.03088997067</v>
      </c>
      <c r="Q485">
        <v>619138.54999999702</v>
      </c>
      <c r="R485">
        <v>6877585</v>
      </c>
    </row>
    <row r="486" spans="1:18" hidden="1">
      <c r="A486">
        <v>1728</v>
      </c>
      <c r="B486">
        <v>70001666</v>
      </c>
      <c r="C486" s="2" t="s">
        <v>8373</v>
      </c>
      <c r="D486" t="s">
        <v>274</v>
      </c>
      <c r="E486" s="1">
        <v>1056672000000</v>
      </c>
      <c r="F486">
        <v>1411467128000</v>
      </c>
      <c r="G486">
        <v>1</v>
      </c>
      <c r="H486" t="s">
        <v>3595</v>
      </c>
      <c r="I486" t="s">
        <v>3596</v>
      </c>
      <c r="J486" t="s">
        <v>20</v>
      </c>
      <c r="K486" t="s">
        <v>21</v>
      </c>
      <c r="L486">
        <v>0</v>
      </c>
      <c r="M486">
        <v>0</v>
      </c>
      <c r="N486" t="s">
        <v>22</v>
      </c>
      <c r="O486">
        <v>3</v>
      </c>
      <c r="P486" s="30">
        <f>SQRT((postes_1[[#This Row],[x]]-$Q$1)^2+(postes_1[[#This Row],[y]]-$R$1)^2)</f>
        <v>124438.85558669209</v>
      </c>
      <c r="Q486">
        <v>716665.07</v>
      </c>
      <c r="R486">
        <v>6818327.4800000004</v>
      </c>
    </row>
    <row r="487" spans="1:18" hidden="1">
      <c r="A487">
        <v>3655</v>
      </c>
      <c r="B487">
        <v>70016607</v>
      </c>
      <c r="C487" s="2" t="s">
        <v>8374</v>
      </c>
      <c r="D487" t="s">
        <v>77</v>
      </c>
      <c r="E487">
        <v>1257327867000</v>
      </c>
      <c r="F487">
        <v>1362666711000</v>
      </c>
      <c r="G487">
        <v>1</v>
      </c>
      <c r="H487" t="s">
        <v>7484</v>
      </c>
      <c r="I487" t="s">
        <v>7485</v>
      </c>
      <c r="J487" t="s">
        <v>7486</v>
      </c>
      <c r="K487" t="s">
        <v>21</v>
      </c>
      <c r="L487">
        <v>0</v>
      </c>
      <c r="M487">
        <v>0</v>
      </c>
      <c r="N487" t="s">
        <v>22</v>
      </c>
      <c r="O487">
        <v>4</v>
      </c>
      <c r="P487" s="30">
        <f>SQRT((postes_1[[#This Row],[x]]-$Q$1)^2+(postes_1[[#This Row],[y]]-$R$1)^2)</f>
        <v>124583.07564096065</v>
      </c>
      <c r="Q487">
        <v>668851.10999999905</v>
      </c>
      <c r="R487">
        <v>6643405.5199999996</v>
      </c>
    </row>
    <row r="488" spans="1:18" hidden="1">
      <c r="A488">
        <v>1425</v>
      </c>
      <c r="B488">
        <v>70031377</v>
      </c>
      <c r="C488" s="2" t="s">
        <v>8374</v>
      </c>
      <c r="D488" t="s">
        <v>168</v>
      </c>
      <c r="E488">
        <v>1306935897000</v>
      </c>
      <c r="F488">
        <v>1450432458000</v>
      </c>
      <c r="G488">
        <v>1</v>
      </c>
      <c r="H488" t="s">
        <v>2984</v>
      </c>
      <c r="I488" t="s">
        <v>2985</v>
      </c>
      <c r="J488" t="s">
        <v>20</v>
      </c>
      <c r="K488" t="s">
        <v>21</v>
      </c>
      <c r="L488">
        <v>0</v>
      </c>
      <c r="M488">
        <v>0</v>
      </c>
      <c r="N488" t="s">
        <v>22</v>
      </c>
      <c r="O488">
        <v>4</v>
      </c>
      <c r="P488" s="30">
        <f>SQRT((postes_1[[#This Row],[x]]-$Q$1)^2+(postes_1[[#This Row],[y]]-$R$1)^2)</f>
        <v>124682.72098682725</v>
      </c>
      <c r="Q488">
        <v>594323.86999999697</v>
      </c>
      <c r="R488">
        <v>6877095.2999999998</v>
      </c>
    </row>
    <row r="489" spans="1:18" hidden="1">
      <c r="A489">
        <v>3502</v>
      </c>
      <c r="B489">
        <v>70001092</v>
      </c>
      <c r="C489" s="2" t="s">
        <v>8375</v>
      </c>
      <c r="D489" t="s">
        <v>274</v>
      </c>
      <c r="E489">
        <v>774489600000</v>
      </c>
      <c r="F489">
        <v>1411572731000</v>
      </c>
      <c r="G489">
        <v>1</v>
      </c>
      <c r="H489" t="s">
        <v>7171</v>
      </c>
      <c r="I489" t="s">
        <v>7172</v>
      </c>
      <c r="J489" t="s">
        <v>20</v>
      </c>
      <c r="K489" t="s">
        <v>21</v>
      </c>
      <c r="L489">
        <v>0</v>
      </c>
      <c r="M489">
        <v>0</v>
      </c>
      <c r="N489" t="s">
        <v>22</v>
      </c>
      <c r="O489">
        <v>6</v>
      </c>
      <c r="P489" s="30">
        <f>SQRT((postes_1[[#This Row],[x]]-$Q$1)^2+(postes_1[[#This Row],[y]]-$R$1)^2)</f>
        <v>124722.71483260675</v>
      </c>
      <c r="Q489">
        <v>674963.42000000202</v>
      </c>
      <c r="R489">
        <v>6860215.6299999999</v>
      </c>
    </row>
    <row r="490" spans="1:18" hidden="1">
      <c r="A490">
        <v>3119</v>
      </c>
      <c r="B490">
        <v>70000803</v>
      </c>
      <c r="C490" s="2" t="s">
        <v>8375</v>
      </c>
      <c r="D490" t="s">
        <v>20</v>
      </c>
      <c r="E490">
        <v>774489600000</v>
      </c>
      <c r="F490" t="s">
        <v>20</v>
      </c>
      <c r="G490">
        <v>1</v>
      </c>
      <c r="H490" t="s">
        <v>6410</v>
      </c>
      <c r="I490" t="s">
        <v>6411</v>
      </c>
      <c r="J490" t="s">
        <v>20</v>
      </c>
      <c r="K490" t="s">
        <v>21</v>
      </c>
      <c r="L490">
        <v>0</v>
      </c>
      <c r="M490">
        <v>0</v>
      </c>
      <c r="N490" t="s">
        <v>22</v>
      </c>
      <c r="O490">
        <v>6</v>
      </c>
      <c r="P490" s="30">
        <f>SQRT((postes_1[[#This Row],[x]]-$Q$1)^2+(postes_1[[#This Row],[y]]-$R$1)^2)</f>
        <v>124758.97745183221</v>
      </c>
      <c r="Q490">
        <v>649215.93000000005</v>
      </c>
      <c r="R490">
        <v>6872051.9800000004</v>
      </c>
    </row>
    <row r="491" spans="1:18" hidden="1">
      <c r="A491">
        <v>2804</v>
      </c>
      <c r="B491">
        <v>60000685</v>
      </c>
      <c r="C491" s="2" t="s">
        <v>8374</v>
      </c>
      <c r="D491" t="s">
        <v>152</v>
      </c>
      <c r="E491">
        <v>1032134400000</v>
      </c>
      <c r="F491">
        <v>1269868245000</v>
      </c>
      <c r="G491">
        <v>1</v>
      </c>
      <c r="H491" t="s">
        <v>5777</v>
      </c>
      <c r="I491" t="s">
        <v>5778</v>
      </c>
      <c r="J491" t="s">
        <v>20</v>
      </c>
      <c r="K491" t="s">
        <v>21</v>
      </c>
      <c r="L491">
        <v>0</v>
      </c>
      <c r="M491">
        <v>0</v>
      </c>
      <c r="N491" t="s">
        <v>22</v>
      </c>
      <c r="O491">
        <v>4</v>
      </c>
      <c r="P491" s="30">
        <f>SQRT((postes_1[[#This Row],[x]]-$Q$1)^2+(postes_1[[#This Row],[y]]-$R$1)^2)</f>
        <v>124937.40541700023</v>
      </c>
      <c r="Q491">
        <v>487234.82999999798</v>
      </c>
      <c r="R491">
        <v>6774020.1500000004</v>
      </c>
    </row>
    <row r="492" spans="1:18" hidden="1">
      <c r="A492">
        <v>2402</v>
      </c>
      <c r="B492">
        <v>70000846</v>
      </c>
      <c r="C492" s="2" t="s">
        <v>8375</v>
      </c>
      <c r="D492" t="s">
        <v>20</v>
      </c>
      <c r="E492">
        <v>774489600000</v>
      </c>
      <c r="F492" t="s">
        <v>20</v>
      </c>
      <c r="G492">
        <v>1</v>
      </c>
      <c r="H492" t="s">
        <v>4960</v>
      </c>
      <c r="I492" t="s">
        <v>4961</v>
      </c>
      <c r="J492" t="s">
        <v>20</v>
      </c>
      <c r="K492" t="s">
        <v>21</v>
      </c>
      <c r="L492">
        <v>0</v>
      </c>
      <c r="M492">
        <v>0</v>
      </c>
      <c r="N492" t="s">
        <v>22</v>
      </c>
      <c r="O492">
        <v>6</v>
      </c>
      <c r="P492" s="30">
        <f>SQRT((postes_1[[#This Row],[x]]-$Q$1)^2+(postes_1[[#This Row],[y]]-$R$1)^2)</f>
        <v>124998.49967286378</v>
      </c>
      <c r="Q492">
        <v>655313.88000000303</v>
      </c>
      <c r="R492">
        <v>6870139.6299999999</v>
      </c>
    </row>
    <row r="493" spans="1:18" hidden="1">
      <c r="A493">
        <v>1636</v>
      </c>
      <c r="B493">
        <v>70000754</v>
      </c>
      <c r="C493" s="2" t="s">
        <v>8375</v>
      </c>
      <c r="D493" t="s">
        <v>20</v>
      </c>
      <c r="E493">
        <v>823651200000</v>
      </c>
      <c r="F493" t="s">
        <v>20</v>
      </c>
      <c r="G493">
        <v>1</v>
      </c>
      <c r="H493" t="s">
        <v>3406</v>
      </c>
      <c r="I493" t="s">
        <v>3407</v>
      </c>
      <c r="J493" t="s">
        <v>20</v>
      </c>
      <c r="K493" t="s">
        <v>21</v>
      </c>
      <c r="L493">
        <v>0</v>
      </c>
      <c r="M493">
        <v>0</v>
      </c>
      <c r="N493" t="s">
        <v>22</v>
      </c>
      <c r="O493">
        <v>6</v>
      </c>
      <c r="P493" s="30">
        <f>SQRT((postes_1[[#This Row],[x]]-$Q$1)^2+(postes_1[[#This Row],[y]]-$R$1)^2)</f>
        <v>125227.80356806227</v>
      </c>
      <c r="Q493">
        <v>639108.10000000102</v>
      </c>
      <c r="R493">
        <v>6875371.4199999999</v>
      </c>
    </row>
    <row r="494" spans="1:18" hidden="1">
      <c r="A494">
        <v>892</v>
      </c>
      <c r="B494">
        <v>70000809</v>
      </c>
      <c r="C494" s="2" t="s">
        <v>8375</v>
      </c>
      <c r="D494" t="s">
        <v>168</v>
      </c>
      <c r="E494">
        <v>774489600000</v>
      </c>
      <c r="F494">
        <v>1445009941000</v>
      </c>
      <c r="G494">
        <v>1</v>
      </c>
      <c r="H494" t="s">
        <v>1898</v>
      </c>
      <c r="I494" t="s">
        <v>1899</v>
      </c>
      <c r="J494" t="s">
        <v>20</v>
      </c>
      <c r="K494" t="s">
        <v>21</v>
      </c>
      <c r="L494">
        <v>0</v>
      </c>
      <c r="M494">
        <v>0</v>
      </c>
      <c r="N494" t="s">
        <v>22</v>
      </c>
      <c r="O494">
        <v>6</v>
      </c>
      <c r="P494" s="30">
        <f>SQRT((postes_1[[#This Row],[x]]-$Q$1)^2+(postes_1[[#This Row],[y]]-$R$1)^2)</f>
        <v>125398.51265205171</v>
      </c>
      <c r="Q494">
        <v>652002.14000000095</v>
      </c>
      <c r="R494">
        <v>6871783.1399999997</v>
      </c>
    </row>
    <row r="495" spans="1:18" hidden="1">
      <c r="A495">
        <v>1972</v>
      </c>
      <c r="B495">
        <v>60001481</v>
      </c>
      <c r="C495" s="2" t="s">
        <v>8374</v>
      </c>
      <c r="D495" t="s">
        <v>77</v>
      </c>
      <c r="E495">
        <v>610761600000</v>
      </c>
      <c r="F495">
        <v>1325696073000</v>
      </c>
      <c r="G495">
        <v>1</v>
      </c>
      <c r="H495" t="s">
        <v>4088</v>
      </c>
      <c r="I495" t="s">
        <v>4089</v>
      </c>
      <c r="J495" t="s">
        <v>26</v>
      </c>
      <c r="K495" t="s">
        <v>21</v>
      </c>
      <c r="L495">
        <v>0</v>
      </c>
      <c r="M495">
        <v>0</v>
      </c>
      <c r="N495" t="s">
        <v>22</v>
      </c>
      <c r="O495">
        <v>4</v>
      </c>
      <c r="P495" s="30">
        <f>SQRT((postes_1[[#This Row],[x]]-$Q$1)^2+(postes_1[[#This Row],[y]]-$R$1)^2)</f>
        <v>125435.14219038308</v>
      </c>
      <c r="Q495">
        <v>516278.11999999703</v>
      </c>
      <c r="R495">
        <v>6670625.1699999999</v>
      </c>
    </row>
    <row r="496" spans="1:18" hidden="1">
      <c r="A496">
        <v>2825</v>
      </c>
      <c r="B496">
        <v>60000523</v>
      </c>
      <c r="C496" s="2" t="s">
        <v>8374</v>
      </c>
      <c r="D496" t="s">
        <v>152</v>
      </c>
      <c r="E496">
        <v>610761600000</v>
      </c>
      <c r="F496">
        <v>1269861938000</v>
      </c>
      <c r="G496">
        <v>1</v>
      </c>
      <c r="H496" t="s">
        <v>5820</v>
      </c>
      <c r="I496" t="s">
        <v>5821</v>
      </c>
      <c r="J496" t="s">
        <v>20</v>
      </c>
      <c r="K496" t="s">
        <v>21</v>
      </c>
      <c r="L496">
        <v>0</v>
      </c>
      <c r="M496">
        <v>0</v>
      </c>
      <c r="N496" t="s">
        <v>22</v>
      </c>
      <c r="O496">
        <v>4</v>
      </c>
      <c r="P496" s="30">
        <f>SQRT((postes_1[[#This Row],[x]]-$Q$1)^2+(postes_1[[#This Row],[y]]-$R$1)^2)</f>
        <v>125579.62196727039</v>
      </c>
      <c r="Q496">
        <v>489350.65999999602</v>
      </c>
      <c r="R496">
        <v>6786636.4199999999</v>
      </c>
    </row>
    <row r="497" spans="1:18" hidden="1">
      <c r="A497">
        <v>602</v>
      </c>
      <c r="B497">
        <v>70000905</v>
      </c>
      <c r="C497" s="2" t="s">
        <v>8373</v>
      </c>
      <c r="D497" t="s">
        <v>20</v>
      </c>
      <c r="E497">
        <v>774489600000</v>
      </c>
      <c r="F497" t="s">
        <v>20</v>
      </c>
      <c r="G497">
        <v>1</v>
      </c>
      <c r="H497" t="s">
        <v>1295</v>
      </c>
      <c r="I497" t="s">
        <v>1295</v>
      </c>
      <c r="J497" t="s">
        <v>20</v>
      </c>
      <c r="K497" t="s">
        <v>21</v>
      </c>
      <c r="L497">
        <v>0</v>
      </c>
      <c r="M497">
        <v>0</v>
      </c>
      <c r="N497" t="s">
        <v>22</v>
      </c>
      <c r="O497">
        <v>3</v>
      </c>
      <c r="P497" s="30">
        <f>SQRT((postes_1[[#This Row],[x]]-$Q$1)^2+(postes_1[[#This Row],[y]]-$R$1)^2)</f>
        <v>125595.89604517157</v>
      </c>
      <c r="Q497">
        <v>662567.52000000305</v>
      </c>
      <c r="R497">
        <v>6867743.1600000001</v>
      </c>
    </row>
    <row r="498" spans="1:18" hidden="1">
      <c r="A498">
        <v>2806</v>
      </c>
      <c r="B498">
        <v>60003752</v>
      </c>
      <c r="C498" s="2" t="s">
        <v>8374</v>
      </c>
      <c r="D498" t="s">
        <v>152</v>
      </c>
      <c r="E498" s="1">
        <v>1016496000000</v>
      </c>
      <c r="F498">
        <v>1269873893000</v>
      </c>
      <c r="G498">
        <v>1</v>
      </c>
      <c r="H498" t="s">
        <v>5781</v>
      </c>
      <c r="I498" t="s">
        <v>5782</v>
      </c>
      <c r="J498" t="s">
        <v>5783</v>
      </c>
      <c r="K498" t="s">
        <v>21</v>
      </c>
      <c r="L498">
        <v>0</v>
      </c>
      <c r="M498">
        <v>0</v>
      </c>
      <c r="N498" t="s">
        <v>22</v>
      </c>
      <c r="O498">
        <v>4</v>
      </c>
      <c r="P498" s="30">
        <f>SQRT((postes_1[[#This Row],[x]]-$Q$1)^2+(postes_1[[#This Row],[y]]-$R$1)^2)</f>
        <v>125847.25254863054</v>
      </c>
      <c r="Q498">
        <v>485296.109999999</v>
      </c>
      <c r="R498">
        <v>6766470.2699999996</v>
      </c>
    </row>
    <row r="499" spans="1:18" hidden="1">
      <c r="A499">
        <v>2199</v>
      </c>
      <c r="B499">
        <v>30000190</v>
      </c>
      <c r="C499" s="2" t="s">
        <v>8373</v>
      </c>
      <c r="D499" t="s">
        <v>56</v>
      </c>
      <c r="E499">
        <v>1174416185000</v>
      </c>
      <c r="F499">
        <v>1174416167000</v>
      </c>
      <c r="G499">
        <v>1</v>
      </c>
      <c r="H499" t="s">
        <v>4556</v>
      </c>
      <c r="I499" t="s">
        <v>4557</v>
      </c>
      <c r="J499" t="s">
        <v>964</v>
      </c>
      <c r="K499" t="s">
        <v>21</v>
      </c>
      <c r="L499">
        <v>0</v>
      </c>
      <c r="M499">
        <v>0</v>
      </c>
      <c r="N499" t="s">
        <v>22</v>
      </c>
      <c r="O499">
        <v>3</v>
      </c>
      <c r="P499" s="30">
        <f>SQRT((postes_1[[#This Row],[x]]-$Q$1)^2+(postes_1[[#This Row],[y]]-$R$1)^2)</f>
        <v>126032.52162987944</v>
      </c>
      <c r="Q499">
        <v>700258.78999999899</v>
      </c>
      <c r="R499">
        <v>6665020.04</v>
      </c>
    </row>
    <row r="500" spans="1:18" hidden="1">
      <c r="A500">
        <v>2398</v>
      </c>
      <c r="B500">
        <v>60001024</v>
      </c>
      <c r="C500" s="2" t="s">
        <v>8374</v>
      </c>
      <c r="D500" t="s">
        <v>152</v>
      </c>
      <c r="E500">
        <v>787276800000</v>
      </c>
      <c r="F500">
        <v>1270640741000</v>
      </c>
      <c r="G500">
        <v>1</v>
      </c>
      <c r="H500" t="s">
        <v>4952</v>
      </c>
      <c r="I500" t="s">
        <v>4953</v>
      </c>
      <c r="J500" t="s">
        <v>20</v>
      </c>
      <c r="K500" t="s">
        <v>21</v>
      </c>
      <c r="L500">
        <v>0</v>
      </c>
      <c r="M500">
        <v>0</v>
      </c>
      <c r="N500" t="s">
        <v>22</v>
      </c>
      <c r="O500">
        <v>4</v>
      </c>
      <c r="P500" s="30">
        <f>SQRT((postes_1[[#This Row],[x]]-$Q$1)^2+(postes_1[[#This Row],[y]]-$R$1)^2)</f>
        <v>126148.73774893924</v>
      </c>
      <c r="Q500">
        <v>486198.24000000203</v>
      </c>
      <c r="R500">
        <v>6731778.0199999996</v>
      </c>
    </row>
    <row r="501" spans="1:18" hidden="1">
      <c r="A501">
        <v>3294</v>
      </c>
      <c r="B501">
        <v>70000999</v>
      </c>
      <c r="C501" s="2" t="s">
        <v>8375</v>
      </c>
      <c r="D501" t="s">
        <v>23</v>
      </c>
      <c r="E501">
        <v>774489600000</v>
      </c>
      <c r="F501">
        <v>1240928115000</v>
      </c>
      <c r="G501">
        <v>1</v>
      </c>
      <c r="H501" t="s">
        <v>6751</v>
      </c>
      <c r="I501" t="s">
        <v>6752</v>
      </c>
      <c r="J501" t="s">
        <v>20</v>
      </c>
      <c r="K501" t="s">
        <v>21</v>
      </c>
      <c r="L501">
        <v>0</v>
      </c>
      <c r="M501">
        <v>0</v>
      </c>
      <c r="N501" t="s">
        <v>22</v>
      </c>
      <c r="O501">
        <v>6</v>
      </c>
      <c r="P501" s="30">
        <f>SQRT((postes_1[[#This Row],[x]]-$Q$1)^2+(postes_1[[#This Row],[y]]-$R$1)^2)</f>
        <v>126471.76959594965</v>
      </c>
      <c r="Q501">
        <v>670856.27000000305</v>
      </c>
      <c r="R501">
        <v>6864586.25</v>
      </c>
    </row>
    <row r="502" spans="1:18" hidden="1">
      <c r="A502">
        <v>2911</v>
      </c>
      <c r="B502">
        <v>60001634</v>
      </c>
      <c r="C502" s="2" t="s">
        <v>8374</v>
      </c>
      <c r="D502" t="s">
        <v>77</v>
      </c>
      <c r="E502">
        <v>1173461846000</v>
      </c>
      <c r="F502">
        <v>1363173738000</v>
      </c>
      <c r="G502">
        <v>1</v>
      </c>
      <c r="H502" t="s">
        <v>5999</v>
      </c>
      <c r="I502" t="s">
        <v>5999</v>
      </c>
      <c r="J502" t="s">
        <v>6000</v>
      </c>
      <c r="K502" t="s">
        <v>21</v>
      </c>
      <c r="L502">
        <v>0</v>
      </c>
      <c r="M502">
        <v>0</v>
      </c>
      <c r="N502" t="s">
        <v>22</v>
      </c>
      <c r="O502">
        <v>4</v>
      </c>
      <c r="P502" s="30">
        <f>SQRT((postes_1[[#This Row],[x]]-$Q$1)^2+(postes_1[[#This Row],[y]]-$R$1)^2)</f>
        <v>126519.54508318385</v>
      </c>
      <c r="Q502">
        <v>651995.5</v>
      </c>
      <c r="R502">
        <v>6633951.8099999996</v>
      </c>
    </row>
    <row r="503" spans="1:18" hidden="1">
      <c r="A503">
        <v>464</v>
      </c>
      <c r="B503">
        <v>70000838</v>
      </c>
      <c r="C503" s="2" t="s">
        <v>8375</v>
      </c>
      <c r="D503" t="s">
        <v>43</v>
      </c>
      <c r="E503">
        <v>1168611606000</v>
      </c>
      <c r="F503" t="s">
        <v>20</v>
      </c>
      <c r="G503">
        <v>1</v>
      </c>
      <c r="H503" t="s">
        <v>1021</v>
      </c>
      <c r="I503" t="s">
        <v>1022</v>
      </c>
      <c r="J503" t="s">
        <v>20</v>
      </c>
      <c r="K503" t="s">
        <v>21</v>
      </c>
      <c r="L503">
        <v>0</v>
      </c>
      <c r="M503">
        <v>0</v>
      </c>
      <c r="N503" t="s">
        <v>22</v>
      </c>
      <c r="O503">
        <v>6</v>
      </c>
      <c r="P503" s="30">
        <f>SQRT((postes_1[[#This Row],[x]]-$Q$1)^2+(postes_1[[#This Row],[y]]-$R$1)^2)</f>
        <v>126651.76584783287</v>
      </c>
      <c r="Q503">
        <v>658485.5</v>
      </c>
      <c r="R503">
        <v>6870659.25</v>
      </c>
    </row>
    <row r="504" spans="1:18" hidden="1">
      <c r="A504">
        <v>1519</v>
      </c>
      <c r="B504">
        <v>70036189</v>
      </c>
      <c r="C504" s="2" t="s">
        <v>8375</v>
      </c>
      <c r="D504" t="s">
        <v>74</v>
      </c>
      <c r="E504">
        <v>1378981972000</v>
      </c>
      <c r="F504">
        <v>1319637148000</v>
      </c>
      <c r="G504">
        <v>1</v>
      </c>
      <c r="H504" t="s">
        <v>3168</v>
      </c>
      <c r="I504" t="s">
        <v>3169</v>
      </c>
      <c r="J504" t="s">
        <v>98</v>
      </c>
      <c r="K504" t="s">
        <v>21</v>
      </c>
      <c r="L504">
        <v>0</v>
      </c>
      <c r="M504">
        <v>0</v>
      </c>
      <c r="N504" t="s">
        <v>22</v>
      </c>
      <c r="O504">
        <v>6</v>
      </c>
      <c r="P504" s="30">
        <f>SQRT((postes_1[[#This Row],[x]]-$Q$1)^2+(postes_1[[#This Row],[y]]-$R$1)^2)</f>
        <v>126764.46816360166</v>
      </c>
      <c r="Q504">
        <v>680457.97999999695</v>
      </c>
      <c r="R504">
        <v>6859154.4199999999</v>
      </c>
    </row>
    <row r="505" spans="1:18" hidden="1">
      <c r="A505">
        <v>444</v>
      </c>
      <c r="B505">
        <v>70000834</v>
      </c>
      <c r="C505" s="2" t="s">
        <v>8375</v>
      </c>
      <c r="D505" t="s">
        <v>23</v>
      </c>
      <c r="E505">
        <v>956793600000</v>
      </c>
      <c r="F505">
        <v>1189516782000</v>
      </c>
      <c r="G505">
        <v>1</v>
      </c>
      <c r="H505" t="s">
        <v>980</v>
      </c>
      <c r="I505" t="s">
        <v>981</v>
      </c>
      <c r="J505" t="s">
        <v>26</v>
      </c>
      <c r="K505" t="s">
        <v>21</v>
      </c>
      <c r="L505">
        <v>0</v>
      </c>
      <c r="M505">
        <v>0</v>
      </c>
      <c r="N505" t="s">
        <v>22</v>
      </c>
      <c r="O505">
        <v>6</v>
      </c>
      <c r="P505" s="30">
        <f>SQRT((postes_1[[#This Row],[x]]-$Q$1)^2+(postes_1[[#This Row],[y]]-$R$1)^2)</f>
        <v>126974.78199630709</v>
      </c>
      <c r="Q505">
        <v>659158.27000000305</v>
      </c>
      <c r="R505">
        <v>6870731.1799999997</v>
      </c>
    </row>
    <row r="506" spans="1:18" hidden="1">
      <c r="A506">
        <v>402</v>
      </c>
      <c r="B506">
        <v>20001814</v>
      </c>
      <c r="C506" s="2" t="s">
        <v>8376</v>
      </c>
      <c r="D506" t="s">
        <v>20</v>
      </c>
      <c r="E506">
        <v>993772800000</v>
      </c>
      <c r="F506" t="s">
        <v>20</v>
      </c>
      <c r="G506">
        <v>1</v>
      </c>
      <c r="H506" t="s">
        <v>894</v>
      </c>
      <c r="I506" t="s">
        <v>895</v>
      </c>
      <c r="J506" t="s">
        <v>20</v>
      </c>
      <c r="K506" t="s">
        <v>21</v>
      </c>
      <c r="L506">
        <v>0</v>
      </c>
      <c r="M506">
        <v>0</v>
      </c>
      <c r="N506" t="s">
        <v>22</v>
      </c>
      <c r="O506">
        <v>7</v>
      </c>
      <c r="P506" s="30">
        <f>SQRT((postes_1[[#This Row],[x]]-$Q$1)^2+(postes_1[[#This Row],[y]]-$R$1)^2)</f>
        <v>127480.77187218417</v>
      </c>
      <c r="Q506">
        <v>735641.34000000404</v>
      </c>
      <c r="R506">
        <v>6777614.0599999996</v>
      </c>
    </row>
    <row r="507" spans="1:18" hidden="1">
      <c r="A507">
        <v>694</v>
      </c>
      <c r="B507">
        <v>70000816</v>
      </c>
      <c r="C507" s="2" t="s">
        <v>8386</v>
      </c>
      <c r="D507" t="s">
        <v>274</v>
      </c>
      <c r="E507">
        <v>1362067097000</v>
      </c>
      <c r="F507">
        <v>1424687681000</v>
      </c>
      <c r="G507">
        <v>1</v>
      </c>
      <c r="H507" t="s">
        <v>1491</v>
      </c>
      <c r="I507" t="s">
        <v>1492</v>
      </c>
      <c r="J507" t="s">
        <v>1493</v>
      </c>
      <c r="K507" t="s">
        <v>21</v>
      </c>
      <c r="L507">
        <v>0</v>
      </c>
      <c r="M507">
        <v>0</v>
      </c>
      <c r="N507" t="s">
        <v>22</v>
      </c>
      <c r="O507">
        <v>0</v>
      </c>
      <c r="P507" s="30">
        <f>SQRT((postes_1[[#This Row],[x]]-$Q$1)^2+(postes_1[[#This Row],[y]]-$R$1)^2)</f>
        <v>127651.09665336348</v>
      </c>
      <c r="Q507">
        <v>659469.35000000102</v>
      </c>
      <c r="R507">
        <v>6871334.2999999998</v>
      </c>
    </row>
    <row r="508" spans="1:18" hidden="1">
      <c r="A508">
        <v>2118</v>
      </c>
      <c r="B508">
        <v>70001020</v>
      </c>
      <c r="C508" s="2" t="s">
        <v>8375</v>
      </c>
      <c r="D508" t="s">
        <v>274</v>
      </c>
      <c r="E508">
        <v>774489600000</v>
      </c>
      <c r="F508">
        <v>1411577407000</v>
      </c>
      <c r="G508">
        <v>1</v>
      </c>
      <c r="H508" t="s">
        <v>4393</v>
      </c>
      <c r="I508" t="s">
        <v>4394</v>
      </c>
      <c r="J508" t="s">
        <v>20</v>
      </c>
      <c r="K508" t="s">
        <v>21</v>
      </c>
      <c r="L508">
        <v>0</v>
      </c>
      <c r="M508">
        <v>0</v>
      </c>
      <c r="N508" t="s">
        <v>22</v>
      </c>
      <c r="O508">
        <v>6</v>
      </c>
      <c r="P508" s="30">
        <f>SQRT((postes_1[[#This Row],[x]]-$Q$1)^2+(postes_1[[#This Row],[y]]-$R$1)^2)</f>
        <v>127750.03169162142</v>
      </c>
      <c r="Q508">
        <v>674735.35000000102</v>
      </c>
      <c r="R508">
        <v>6863870.4299999997</v>
      </c>
    </row>
    <row r="509" spans="1:18" hidden="1">
      <c r="A509">
        <v>3020</v>
      </c>
      <c r="B509">
        <v>70001833</v>
      </c>
      <c r="C509" s="2" t="s">
        <v>8374</v>
      </c>
      <c r="D509" t="s">
        <v>20</v>
      </c>
      <c r="E509">
        <v>995500800000</v>
      </c>
      <c r="F509" t="s">
        <v>20</v>
      </c>
      <c r="G509">
        <v>1</v>
      </c>
      <c r="H509" t="s">
        <v>6215</v>
      </c>
      <c r="I509" t="s">
        <v>6216</v>
      </c>
      <c r="J509" t="s">
        <v>20</v>
      </c>
      <c r="K509" t="s">
        <v>21</v>
      </c>
      <c r="L509">
        <v>0</v>
      </c>
      <c r="M509">
        <v>0</v>
      </c>
      <c r="N509" t="s">
        <v>22</v>
      </c>
      <c r="O509">
        <v>4</v>
      </c>
      <c r="P509" s="30">
        <f>SQRT((postes_1[[#This Row],[x]]-$Q$1)^2+(postes_1[[#This Row],[y]]-$R$1)^2)</f>
        <v>128007.58521687283</v>
      </c>
      <c r="Q509">
        <v>595175.46999999904</v>
      </c>
      <c r="R509">
        <v>6880553.0300000003</v>
      </c>
    </row>
    <row r="510" spans="1:18" hidden="1">
      <c r="A510">
        <v>2074</v>
      </c>
      <c r="B510">
        <v>70000878</v>
      </c>
      <c r="C510" s="2" t="s">
        <v>8375</v>
      </c>
      <c r="D510" t="s">
        <v>30</v>
      </c>
      <c r="E510">
        <v>774489600000</v>
      </c>
      <c r="F510">
        <v>1327489934000</v>
      </c>
      <c r="G510">
        <v>1</v>
      </c>
      <c r="H510" t="s">
        <v>4298</v>
      </c>
      <c r="I510" t="s">
        <v>4299</v>
      </c>
      <c r="J510" t="s">
        <v>20</v>
      </c>
      <c r="K510" t="s">
        <v>21</v>
      </c>
      <c r="L510">
        <v>0</v>
      </c>
      <c r="M510">
        <v>0</v>
      </c>
      <c r="N510" t="s">
        <v>22</v>
      </c>
      <c r="O510">
        <v>6</v>
      </c>
      <c r="P510" s="30">
        <f>SQRT((postes_1[[#This Row],[x]]-$Q$1)^2+(postes_1[[#This Row],[y]]-$R$1)^2)</f>
        <v>128028.18189982607</v>
      </c>
      <c r="Q510">
        <v>666806.46999999904</v>
      </c>
      <c r="R510">
        <v>6868429.0300000003</v>
      </c>
    </row>
    <row r="511" spans="1:18" hidden="1">
      <c r="A511">
        <v>1591</v>
      </c>
      <c r="B511">
        <v>70001513</v>
      </c>
      <c r="C511" s="2" t="s">
        <v>8373</v>
      </c>
      <c r="D511" t="s">
        <v>274</v>
      </c>
      <c r="E511">
        <v>1078790400000</v>
      </c>
      <c r="F511">
        <v>1411552494000</v>
      </c>
      <c r="G511">
        <v>1</v>
      </c>
      <c r="H511" t="s">
        <v>3314</v>
      </c>
      <c r="I511" t="s">
        <v>3315</v>
      </c>
      <c r="J511" t="s">
        <v>20</v>
      </c>
      <c r="K511" t="s">
        <v>21</v>
      </c>
      <c r="L511">
        <v>0</v>
      </c>
      <c r="M511">
        <v>0</v>
      </c>
      <c r="N511" t="s">
        <v>22</v>
      </c>
      <c r="O511">
        <v>3</v>
      </c>
      <c r="P511" s="30">
        <f>SQRT((postes_1[[#This Row],[x]]-$Q$1)^2+(postes_1[[#This Row],[y]]-$R$1)^2)</f>
        <v>128106.18980923871</v>
      </c>
      <c r="Q511">
        <v>705122.28000000096</v>
      </c>
      <c r="R511">
        <v>6839787.3600000003</v>
      </c>
    </row>
    <row r="512" spans="1:18" hidden="1">
      <c r="A512">
        <v>4011</v>
      </c>
      <c r="B512">
        <v>70000689</v>
      </c>
      <c r="C512" s="2" t="s">
        <v>8373</v>
      </c>
      <c r="D512" t="s">
        <v>20</v>
      </c>
      <c r="E512">
        <v>774489600000</v>
      </c>
      <c r="F512" t="s">
        <v>20</v>
      </c>
      <c r="G512">
        <v>1</v>
      </c>
      <c r="H512" t="s">
        <v>8163</v>
      </c>
      <c r="I512" t="s">
        <v>8164</v>
      </c>
      <c r="J512" t="s">
        <v>20</v>
      </c>
      <c r="K512" t="s">
        <v>21</v>
      </c>
      <c r="L512">
        <v>0</v>
      </c>
      <c r="M512">
        <v>0</v>
      </c>
      <c r="N512" t="s">
        <v>22</v>
      </c>
      <c r="O512">
        <v>3</v>
      </c>
      <c r="P512" s="30">
        <f>SQRT((postes_1[[#This Row],[x]]-$Q$1)^2+(postes_1[[#This Row],[y]]-$R$1)^2)</f>
        <v>128391.15467110512</v>
      </c>
      <c r="Q512">
        <v>627961.43000000005</v>
      </c>
      <c r="R512">
        <v>6880656.3499999996</v>
      </c>
    </row>
    <row r="513" spans="1:18" hidden="1">
      <c r="A513">
        <v>1019</v>
      </c>
      <c r="B513">
        <v>70000712</v>
      </c>
      <c r="C513" s="2" t="s">
        <v>8375</v>
      </c>
      <c r="D513" t="s">
        <v>20</v>
      </c>
      <c r="E513">
        <v>774489600000</v>
      </c>
      <c r="F513" t="s">
        <v>20</v>
      </c>
      <c r="G513">
        <v>1</v>
      </c>
      <c r="H513" t="s">
        <v>2170</v>
      </c>
      <c r="I513" t="s">
        <v>2171</v>
      </c>
      <c r="J513" t="s">
        <v>20</v>
      </c>
      <c r="K513" t="s">
        <v>21</v>
      </c>
      <c r="L513">
        <v>0</v>
      </c>
      <c r="M513">
        <v>0</v>
      </c>
      <c r="N513" t="s">
        <v>22</v>
      </c>
      <c r="O513">
        <v>6</v>
      </c>
      <c r="P513" s="30">
        <f>SQRT((postes_1[[#This Row],[x]]-$Q$1)^2+(postes_1[[#This Row],[y]]-$R$1)^2)</f>
        <v>128446.10184390514</v>
      </c>
      <c r="Q513">
        <v>639459.86999999697</v>
      </c>
      <c r="R513">
        <v>6878594.0700000003</v>
      </c>
    </row>
    <row r="514" spans="1:18" hidden="1">
      <c r="A514">
        <v>2135</v>
      </c>
      <c r="B514">
        <v>70000741</v>
      </c>
      <c r="C514" s="2" t="s">
        <v>8375</v>
      </c>
      <c r="D514" t="s">
        <v>20</v>
      </c>
      <c r="E514">
        <v>774489600000</v>
      </c>
      <c r="F514" t="s">
        <v>20</v>
      </c>
      <c r="G514">
        <v>1</v>
      </c>
      <c r="H514" t="s">
        <v>4426</v>
      </c>
      <c r="I514" t="s">
        <v>4427</v>
      </c>
      <c r="J514" t="s">
        <v>20</v>
      </c>
      <c r="K514" t="s">
        <v>21</v>
      </c>
      <c r="L514">
        <v>0</v>
      </c>
      <c r="M514">
        <v>0</v>
      </c>
      <c r="N514" t="s">
        <v>22</v>
      </c>
      <c r="O514">
        <v>6</v>
      </c>
      <c r="P514" s="30">
        <f>SQRT((postes_1[[#This Row],[x]]-$Q$1)^2+(postes_1[[#This Row],[y]]-$R$1)^2)</f>
        <v>128624.08748200264</v>
      </c>
      <c r="Q514">
        <v>649110.90999999596</v>
      </c>
      <c r="R514">
        <v>6876144.79</v>
      </c>
    </row>
    <row r="515" spans="1:18" hidden="1">
      <c r="A515">
        <v>3217</v>
      </c>
      <c r="B515">
        <v>70002064</v>
      </c>
      <c r="C515" s="2" t="s">
        <v>8375</v>
      </c>
      <c r="D515" t="s">
        <v>20</v>
      </c>
      <c r="E515" s="1">
        <v>952992000000</v>
      </c>
      <c r="F515" t="s">
        <v>20</v>
      </c>
      <c r="G515">
        <v>1</v>
      </c>
      <c r="H515" t="s">
        <v>6604</v>
      </c>
      <c r="I515" t="s">
        <v>6605</v>
      </c>
      <c r="J515" t="s">
        <v>20</v>
      </c>
      <c r="K515" t="s">
        <v>21</v>
      </c>
      <c r="L515">
        <v>0</v>
      </c>
      <c r="M515">
        <v>0</v>
      </c>
      <c r="N515" t="s">
        <v>22</v>
      </c>
      <c r="O515">
        <v>6</v>
      </c>
      <c r="P515" s="30">
        <f>SQRT((postes_1[[#This Row],[x]]-$Q$1)^2+(postes_1[[#This Row],[y]]-$R$1)^2)</f>
        <v>128787.7466191956</v>
      </c>
      <c r="Q515">
        <v>594644.39000000095</v>
      </c>
      <c r="R515">
        <v>6881274.1500000004</v>
      </c>
    </row>
    <row r="516" spans="1:18" hidden="1">
      <c r="A516">
        <v>3345</v>
      </c>
      <c r="B516">
        <v>60001564</v>
      </c>
      <c r="C516" s="2" t="s">
        <v>8374</v>
      </c>
      <c r="D516" t="s">
        <v>77</v>
      </c>
      <c r="E516">
        <v>1173200404000</v>
      </c>
      <c r="F516">
        <v>1362654254000</v>
      </c>
      <c r="G516">
        <v>1</v>
      </c>
      <c r="H516" t="s">
        <v>6851</v>
      </c>
      <c r="I516" t="s">
        <v>6852</v>
      </c>
      <c r="J516" t="s">
        <v>20</v>
      </c>
      <c r="K516" t="s">
        <v>21</v>
      </c>
      <c r="L516">
        <v>0</v>
      </c>
      <c r="M516">
        <v>0</v>
      </c>
      <c r="N516" t="s">
        <v>22</v>
      </c>
      <c r="O516">
        <v>4</v>
      </c>
      <c r="P516" s="30">
        <f>SQRT((postes_1[[#This Row],[x]]-$Q$1)^2+(postes_1[[#This Row],[y]]-$R$1)^2)</f>
        <v>128841.72258598813</v>
      </c>
      <c r="Q516">
        <v>688335.38000000303</v>
      </c>
      <c r="R516">
        <v>6650812.1600000001</v>
      </c>
    </row>
    <row r="517" spans="1:18" hidden="1">
      <c r="A517">
        <v>259</v>
      </c>
      <c r="B517">
        <v>70000697</v>
      </c>
      <c r="C517" s="2" t="s">
        <v>8374</v>
      </c>
      <c r="D517" t="s">
        <v>20</v>
      </c>
      <c r="E517">
        <v>907891200000</v>
      </c>
      <c r="F517" t="s">
        <v>20</v>
      </c>
      <c r="G517">
        <v>1</v>
      </c>
      <c r="H517" t="s">
        <v>586</v>
      </c>
      <c r="I517" t="s">
        <v>587</v>
      </c>
      <c r="J517" t="s">
        <v>20</v>
      </c>
      <c r="K517" t="s">
        <v>21</v>
      </c>
      <c r="L517">
        <v>0</v>
      </c>
      <c r="M517">
        <v>0</v>
      </c>
      <c r="N517" t="s">
        <v>22</v>
      </c>
      <c r="O517">
        <v>4</v>
      </c>
      <c r="P517" s="30">
        <f>SQRT((postes_1[[#This Row],[x]]-$Q$1)^2+(postes_1[[#This Row],[y]]-$R$1)^2)</f>
        <v>129366.36736078543</v>
      </c>
      <c r="Q517">
        <v>583389.39000000095</v>
      </c>
      <c r="R517">
        <v>6879962.6900000004</v>
      </c>
    </row>
    <row r="518" spans="1:18" hidden="1">
      <c r="A518">
        <v>17</v>
      </c>
      <c r="B518">
        <v>20001244</v>
      </c>
      <c r="C518" s="2" t="s">
        <v>8373</v>
      </c>
      <c r="D518" t="s">
        <v>38</v>
      </c>
      <c r="E518">
        <v>778982400000</v>
      </c>
      <c r="F518">
        <v>1231842523000</v>
      </c>
      <c r="G518">
        <v>1</v>
      </c>
      <c r="H518" t="s">
        <v>61</v>
      </c>
      <c r="I518" t="s">
        <v>62</v>
      </c>
      <c r="J518" t="s">
        <v>26</v>
      </c>
      <c r="K518" t="s">
        <v>21</v>
      </c>
      <c r="L518">
        <v>0</v>
      </c>
      <c r="M518">
        <v>0</v>
      </c>
      <c r="N518" t="s">
        <v>22</v>
      </c>
      <c r="O518">
        <v>3</v>
      </c>
      <c r="P518" s="30">
        <f>SQRT((postes_1[[#This Row],[x]]-$Q$1)^2+(postes_1[[#This Row],[y]]-$R$1)^2)</f>
        <v>129695.49757348667</v>
      </c>
      <c r="Q518">
        <v>739824.43</v>
      </c>
      <c r="R518">
        <v>6762852.2300000004</v>
      </c>
    </row>
    <row r="519" spans="1:18" hidden="1">
      <c r="A519">
        <v>2127</v>
      </c>
      <c r="B519">
        <v>70000812</v>
      </c>
      <c r="C519" s="2" t="s">
        <v>8375</v>
      </c>
      <c r="D519" t="s">
        <v>20</v>
      </c>
      <c r="E519">
        <v>774489600000</v>
      </c>
      <c r="F519" t="s">
        <v>20</v>
      </c>
      <c r="G519">
        <v>1</v>
      </c>
      <c r="H519" t="s">
        <v>4411</v>
      </c>
      <c r="I519" t="s">
        <v>4412</v>
      </c>
      <c r="J519" t="s">
        <v>20</v>
      </c>
      <c r="K519" t="s">
        <v>21</v>
      </c>
      <c r="L519">
        <v>0</v>
      </c>
      <c r="M519">
        <v>0</v>
      </c>
      <c r="N519" t="s">
        <v>22</v>
      </c>
      <c r="O519">
        <v>6</v>
      </c>
      <c r="P519" s="30">
        <f>SQRT((postes_1[[#This Row],[x]]-$Q$1)^2+(postes_1[[#This Row],[y]]-$R$1)^2)</f>
        <v>129878.17313777335</v>
      </c>
      <c r="Q519">
        <v>664423.25</v>
      </c>
      <c r="R519">
        <v>6871603.4100000001</v>
      </c>
    </row>
    <row r="520" spans="1:18" hidden="1">
      <c r="A520">
        <v>1375</v>
      </c>
      <c r="B520">
        <v>70000657</v>
      </c>
      <c r="C520" s="2" t="s">
        <v>8375</v>
      </c>
      <c r="D520" t="s">
        <v>23</v>
      </c>
      <c r="E520" s="1">
        <v>1038960000000</v>
      </c>
      <c r="F520">
        <v>1301303376000</v>
      </c>
      <c r="G520">
        <v>1</v>
      </c>
      <c r="H520" t="s">
        <v>2883</v>
      </c>
      <c r="I520" t="s">
        <v>2884</v>
      </c>
      <c r="J520" t="s">
        <v>2885</v>
      </c>
      <c r="K520" t="s">
        <v>21</v>
      </c>
      <c r="L520">
        <v>0</v>
      </c>
      <c r="M520">
        <v>0</v>
      </c>
      <c r="N520" t="s">
        <v>22</v>
      </c>
      <c r="O520">
        <v>6</v>
      </c>
      <c r="P520" s="30">
        <f>SQRT((postes_1[[#This Row],[x]]-$Q$1)^2+(postes_1[[#This Row],[y]]-$R$1)^2)</f>
        <v>129968.80671800779</v>
      </c>
      <c r="Q520">
        <v>594606.81000000203</v>
      </c>
      <c r="R520">
        <v>6882459.5300000003</v>
      </c>
    </row>
    <row r="521" spans="1:18" hidden="1">
      <c r="A521">
        <v>2181</v>
      </c>
      <c r="B521">
        <v>70006104</v>
      </c>
      <c r="C521" s="2" t="s">
        <v>8374</v>
      </c>
      <c r="D521" t="s">
        <v>43</v>
      </c>
      <c r="E521">
        <v>1136888650000</v>
      </c>
      <c r="F521">
        <v>1112267888000</v>
      </c>
      <c r="G521">
        <v>1</v>
      </c>
      <c r="H521" t="s">
        <v>4522</v>
      </c>
      <c r="I521" t="s">
        <v>4523</v>
      </c>
      <c r="J521" t="s">
        <v>20</v>
      </c>
      <c r="K521" t="s">
        <v>21</v>
      </c>
      <c r="L521">
        <v>0</v>
      </c>
      <c r="M521">
        <v>0</v>
      </c>
      <c r="N521" t="s">
        <v>22</v>
      </c>
      <c r="O521">
        <v>4</v>
      </c>
      <c r="P521" s="30">
        <f>SQRT((postes_1[[#This Row],[x]]-$Q$1)^2+(postes_1[[#This Row],[y]]-$R$1)^2)</f>
        <v>130313.24575866219</v>
      </c>
      <c r="Q521">
        <v>543241.81999999995</v>
      </c>
      <c r="R521">
        <v>6641828.9800000004</v>
      </c>
    </row>
    <row r="522" spans="1:18" hidden="1">
      <c r="A522">
        <v>21</v>
      </c>
      <c r="B522">
        <v>20001249</v>
      </c>
      <c r="C522" s="2" t="s">
        <v>8373</v>
      </c>
      <c r="D522" t="s">
        <v>38</v>
      </c>
      <c r="E522">
        <v>778982400000</v>
      </c>
      <c r="F522">
        <v>1228930734000</v>
      </c>
      <c r="G522">
        <v>1</v>
      </c>
      <c r="H522" t="s">
        <v>68</v>
      </c>
      <c r="I522" t="s">
        <v>69</v>
      </c>
      <c r="J522" t="s">
        <v>20</v>
      </c>
      <c r="K522" t="s">
        <v>21</v>
      </c>
      <c r="L522">
        <v>0</v>
      </c>
      <c r="M522">
        <v>0</v>
      </c>
      <c r="N522" t="s">
        <v>22</v>
      </c>
      <c r="O522">
        <v>3</v>
      </c>
      <c r="P522" s="30">
        <f>SQRT((postes_1[[#This Row],[x]]-$Q$1)^2+(postes_1[[#This Row],[y]]-$R$1)^2)</f>
        <v>130496.39232604179</v>
      </c>
      <c r="Q522">
        <v>740679.15999999596</v>
      </c>
      <c r="R522">
        <v>6762105.1600000001</v>
      </c>
    </row>
    <row r="523" spans="1:18" hidden="1">
      <c r="A523">
        <v>2115</v>
      </c>
      <c r="B523">
        <v>60001553</v>
      </c>
      <c r="C523" s="2" t="s">
        <v>8374</v>
      </c>
      <c r="D523" t="s">
        <v>77</v>
      </c>
      <c r="E523">
        <v>610761600000</v>
      </c>
      <c r="F523">
        <v>1325690075000</v>
      </c>
      <c r="G523">
        <v>1</v>
      </c>
      <c r="H523" t="s">
        <v>4386</v>
      </c>
      <c r="I523" t="s">
        <v>4387</v>
      </c>
      <c r="J523" t="s">
        <v>4388</v>
      </c>
      <c r="K523" t="s">
        <v>21</v>
      </c>
      <c r="L523">
        <v>0</v>
      </c>
      <c r="M523">
        <v>0</v>
      </c>
      <c r="N523" t="s">
        <v>22</v>
      </c>
      <c r="O523">
        <v>4</v>
      </c>
      <c r="P523" s="30">
        <f>SQRT((postes_1[[#This Row],[x]]-$Q$1)^2+(postes_1[[#This Row],[y]]-$R$1)^2)</f>
        <v>130510.37190409764</v>
      </c>
      <c r="Q523">
        <v>524233.32999999798</v>
      </c>
      <c r="R523">
        <v>6655501.5599999996</v>
      </c>
    </row>
    <row r="524" spans="1:18" hidden="1">
      <c r="A524">
        <v>1590</v>
      </c>
      <c r="B524">
        <v>70000925</v>
      </c>
      <c r="C524" s="2" t="s">
        <v>8376</v>
      </c>
      <c r="D524" t="s">
        <v>152</v>
      </c>
      <c r="E524">
        <v>774489600000</v>
      </c>
      <c r="F524">
        <v>1292234547000</v>
      </c>
      <c r="G524">
        <v>1</v>
      </c>
      <c r="H524" t="s">
        <v>3312</v>
      </c>
      <c r="I524" t="s">
        <v>3313</v>
      </c>
      <c r="J524" t="s">
        <v>20</v>
      </c>
      <c r="K524" t="s">
        <v>21</v>
      </c>
      <c r="L524">
        <v>0</v>
      </c>
      <c r="M524">
        <v>0</v>
      </c>
      <c r="N524" t="s">
        <v>22</v>
      </c>
      <c r="O524">
        <v>7</v>
      </c>
      <c r="P524" s="30">
        <f>SQRT((postes_1[[#This Row],[x]]-$Q$1)^2+(postes_1[[#This Row],[y]]-$R$1)^2)</f>
        <v>130854.93890184654</v>
      </c>
      <c r="Q524">
        <v>675266.82</v>
      </c>
      <c r="R524">
        <v>6867147.4199999999</v>
      </c>
    </row>
    <row r="525" spans="1:18" hidden="1">
      <c r="A525">
        <v>1077</v>
      </c>
      <c r="B525">
        <v>20001347</v>
      </c>
      <c r="C525" s="2" t="s">
        <v>8375</v>
      </c>
      <c r="D525" t="s">
        <v>20</v>
      </c>
      <c r="E525">
        <v>778982400000</v>
      </c>
      <c r="F525" t="s">
        <v>20</v>
      </c>
      <c r="G525">
        <v>1</v>
      </c>
      <c r="H525" t="s">
        <v>2264</v>
      </c>
      <c r="I525" t="s">
        <v>2264</v>
      </c>
      <c r="J525" t="s">
        <v>20</v>
      </c>
      <c r="K525" t="s">
        <v>21</v>
      </c>
      <c r="L525">
        <v>0</v>
      </c>
      <c r="M525">
        <v>0</v>
      </c>
      <c r="N525" t="s">
        <v>22</v>
      </c>
      <c r="O525">
        <v>6</v>
      </c>
      <c r="P525" s="30">
        <f>SQRT((postes_1[[#This Row],[x]]-$Q$1)^2+(postes_1[[#This Row],[y]]-$R$1)^2)</f>
        <v>130887.14053363886</v>
      </c>
      <c r="Q525">
        <v>741116.85000000102</v>
      </c>
      <c r="R525">
        <v>6745546.6299999999</v>
      </c>
    </row>
    <row r="526" spans="1:18" hidden="1">
      <c r="A526">
        <v>1517</v>
      </c>
      <c r="B526">
        <v>70001067</v>
      </c>
      <c r="C526" s="2" t="s">
        <v>8375</v>
      </c>
      <c r="D526" t="s">
        <v>20</v>
      </c>
      <c r="E526">
        <v>956793600000</v>
      </c>
      <c r="F526" t="s">
        <v>20</v>
      </c>
      <c r="G526">
        <v>1</v>
      </c>
      <c r="H526" t="s">
        <v>3163</v>
      </c>
      <c r="I526" t="s">
        <v>3164</v>
      </c>
      <c r="J526" t="s">
        <v>3165</v>
      </c>
      <c r="K526" t="s">
        <v>21</v>
      </c>
      <c r="L526">
        <v>0</v>
      </c>
      <c r="M526">
        <v>0</v>
      </c>
      <c r="N526" t="s">
        <v>22</v>
      </c>
      <c r="O526">
        <v>6</v>
      </c>
      <c r="P526" s="30">
        <f>SQRT((postes_1[[#This Row],[x]]-$Q$1)^2+(postes_1[[#This Row],[y]]-$R$1)^2)</f>
        <v>131307.51653407133</v>
      </c>
      <c r="Q526">
        <v>685213.71999999904</v>
      </c>
      <c r="R526">
        <v>6861420.3700000001</v>
      </c>
    </row>
    <row r="527" spans="1:18" hidden="1">
      <c r="A527">
        <v>817</v>
      </c>
      <c r="B527">
        <v>70000655</v>
      </c>
      <c r="C527" s="2" t="s">
        <v>8375</v>
      </c>
      <c r="D527" t="s">
        <v>30</v>
      </c>
      <c r="E527">
        <v>956707200000</v>
      </c>
      <c r="F527">
        <v>1394118618000</v>
      </c>
      <c r="G527">
        <v>1</v>
      </c>
      <c r="H527" t="s">
        <v>1751</v>
      </c>
      <c r="I527" t="s">
        <v>1752</v>
      </c>
      <c r="J527" t="s">
        <v>26</v>
      </c>
      <c r="K527" t="s">
        <v>21</v>
      </c>
      <c r="L527">
        <v>0</v>
      </c>
      <c r="M527">
        <v>0</v>
      </c>
      <c r="N527" t="s">
        <v>22</v>
      </c>
      <c r="O527">
        <v>6</v>
      </c>
      <c r="P527" s="30">
        <f>SQRT((postes_1[[#This Row],[x]]-$Q$1)^2+(postes_1[[#This Row],[y]]-$R$1)^2)</f>
        <v>131337.26749956585</v>
      </c>
      <c r="Q527">
        <v>635945.07999999798</v>
      </c>
      <c r="R527">
        <v>6882305.1299999999</v>
      </c>
    </row>
    <row r="528" spans="1:18" hidden="1">
      <c r="A528">
        <v>263</v>
      </c>
      <c r="B528">
        <v>70001187</v>
      </c>
      <c r="C528" s="2" t="s">
        <v>8374</v>
      </c>
      <c r="D528" t="s">
        <v>90</v>
      </c>
      <c r="E528">
        <v>757641600000</v>
      </c>
      <c r="F528">
        <v>1150987987000</v>
      </c>
      <c r="G528">
        <v>1</v>
      </c>
      <c r="H528" t="s">
        <v>594</v>
      </c>
      <c r="I528" t="s">
        <v>595</v>
      </c>
      <c r="J528" t="s">
        <v>596</v>
      </c>
      <c r="K528" t="s">
        <v>21</v>
      </c>
      <c r="L528">
        <v>0</v>
      </c>
      <c r="M528">
        <v>0</v>
      </c>
      <c r="N528" t="s">
        <v>22</v>
      </c>
      <c r="O528">
        <v>4</v>
      </c>
      <c r="P528" s="30">
        <f>SQRT((postes_1[[#This Row],[x]]-$Q$1)^2+(postes_1[[#This Row],[y]]-$R$1)^2)</f>
        <v>131369.16645333281</v>
      </c>
      <c r="Q528">
        <v>531356.27000000305</v>
      </c>
      <c r="R528">
        <v>6858338.4100000001</v>
      </c>
    </row>
    <row r="529" spans="1:18" hidden="1">
      <c r="A529">
        <v>2311</v>
      </c>
      <c r="B529">
        <v>70000632</v>
      </c>
      <c r="C529" s="2" t="s">
        <v>8376</v>
      </c>
      <c r="D529" t="s">
        <v>27</v>
      </c>
      <c r="E529">
        <v>956707200000</v>
      </c>
      <c r="F529">
        <v>1292250375000</v>
      </c>
      <c r="G529">
        <v>1</v>
      </c>
      <c r="H529" t="s">
        <v>4775</v>
      </c>
      <c r="I529" t="s">
        <v>4775</v>
      </c>
      <c r="J529" t="s">
        <v>4776</v>
      </c>
      <c r="K529" t="s">
        <v>21</v>
      </c>
      <c r="L529">
        <v>0</v>
      </c>
      <c r="M529">
        <v>0</v>
      </c>
      <c r="N529" t="s">
        <v>22</v>
      </c>
      <c r="O529">
        <v>7</v>
      </c>
      <c r="P529" s="30">
        <f>SQRT((postes_1[[#This Row],[x]]-$Q$1)^2+(postes_1[[#This Row],[y]]-$R$1)^2)</f>
        <v>131742.85090050919</v>
      </c>
      <c r="Q529">
        <v>631192.47999999695</v>
      </c>
      <c r="R529">
        <v>6883565.1100000003</v>
      </c>
    </row>
    <row r="530" spans="1:18" hidden="1">
      <c r="A530">
        <v>1282</v>
      </c>
      <c r="B530">
        <v>70018507</v>
      </c>
      <c r="C530" s="2" t="s">
        <v>8375</v>
      </c>
      <c r="D530" t="s">
        <v>56</v>
      </c>
      <c r="E530">
        <v>1193221546000</v>
      </c>
      <c r="F530">
        <v>1193221528000</v>
      </c>
      <c r="G530">
        <v>1</v>
      </c>
      <c r="H530" t="s">
        <v>2691</v>
      </c>
      <c r="I530" t="s">
        <v>2692</v>
      </c>
      <c r="J530" t="s">
        <v>2693</v>
      </c>
      <c r="K530" t="s">
        <v>21</v>
      </c>
      <c r="L530">
        <v>0</v>
      </c>
      <c r="M530">
        <v>0</v>
      </c>
      <c r="N530" t="s">
        <v>22</v>
      </c>
      <c r="O530">
        <v>6</v>
      </c>
      <c r="P530" s="30">
        <f>SQRT((postes_1[[#This Row],[x]]-$Q$1)^2+(postes_1[[#This Row],[y]]-$R$1)^2)</f>
        <v>131802.02367521581</v>
      </c>
      <c r="Q530">
        <v>663252.14999999898</v>
      </c>
      <c r="R530">
        <v>6874233.7999999998</v>
      </c>
    </row>
    <row r="531" spans="1:18" hidden="1">
      <c r="A531">
        <v>3084</v>
      </c>
      <c r="B531">
        <v>60004461</v>
      </c>
      <c r="C531" s="2" t="s">
        <v>8374</v>
      </c>
      <c r="D531" t="s">
        <v>56</v>
      </c>
      <c r="E531">
        <v>1062979200000</v>
      </c>
      <c r="F531">
        <v>1316183151000</v>
      </c>
      <c r="G531">
        <v>1</v>
      </c>
      <c r="H531" t="s">
        <v>6344</v>
      </c>
      <c r="I531" t="s">
        <v>4343</v>
      </c>
      <c r="J531" t="s">
        <v>20</v>
      </c>
      <c r="K531" t="s">
        <v>21</v>
      </c>
      <c r="L531">
        <v>0</v>
      </c>
      <c r="M531">
        <v>0</v>
      </c>
      <c r="N531" t="s">
        <v>22</v>
      </c>
      <c r="O531">
        <v>4</v>
      </c>
      <c r="P531" s="30">
        <f>SQRT((postes_1[[#This Row],[x]]-$Q$1)^2+(postes_1[[#This Row],[y]]-$R$1)^2)</f>
        <v>131806.22593014178</v>
      </c>
      <c r="Q531">
        <v>485312.140000001</v>
      </c>
      <c r="R531">
        <v>6712127.5099999998</v>
      </c>
    </row>
    <row r="532" spans="1:18" hidden="1">
      <c r="A532">
        <v>3483</v>
      </c>
      <c r="B532">
        <v>70000627</v>
      </c>
      <c r="C532" s="2" t="s">
        <v>8375</v>
      </c>
      <c r="D532" t="s">
        <v>20</v>
      </c>
      <c r="E532">
        <v>774489600000</v>
      </c>
      <c r="F532" t="s">
        <v>20</v>
      </c>
      <c r="G532">
        <v>1</v>
      </c>
      <c r="H532" t="s">
        <v>7132</v>
      </c>
      <c r="I532" t="s">
        <v>7133</v>
      </c>
      <c r="J532" t="s">
        <v>20</v>
      </c>
      <c r="K532" t="s">
        <v>21</v>
      </c>
      <c r="L532">
        <v>0</v>
      </c>
      <c r="M532">
        <v>0</v>
      </c>
      <c r="N532" t="s">
        <v>22</v>
      </c>
      <c r="O532">
        <v>6</v>
      </c>
      <c r="P532" s="30">
        <f>SQRT((postes_1[[#This Row],[x]]-$Q$1)^2+(postes_1[[#This Row],[y]]-$R$1)^2)</f>
        <v>131957.12881725383</v>
      </c>
      <c r="Q532">
        <v>627868.52000000305</v>
      </c>
      <c r="R532">
        <v>6884267.3600000003</v>
      </c>
    </row>
    <row r="533" spans="1:18" hidden="1">
      <c r="A533">
        <v>3158</v>
      </c>
      <c r="B533">
        <v>50000010</v>
      </c>
      <c r="C533" s="2" t="s">
        <v>8374</v>
      </c>
      <c r="D533" t="s">
        <v>30</v>
      </c>
      <c r="E533">
        <v>1442504109000</v>
      </c>
      <c r="F533">
        <v>1423646911000</v>
      </c>
      <c r="G533">
        <v>1</v>
      </c>
      <c r="H533" t="s">
        <v>6491</v>
      </c>
      <c r="I533" t="s">
        <v>6492</v>
      </c>
      <c r="J533" t="s">
        <v>26</v>
      </c>
      <c r="K533" t="s">
        <v>21</v>
      </c>
      <c r="L533">
        <v>0</v>
      </c>
      <c r="M533">
        <v>0</v>
      </c>
      <c r="N533" t="s">
        <v>22</v>
      </c>
      <c r="O533">
        <v>4</v>
      </c>
      <c r="P533" s="30">
        <f>SQRT((postes_1[[#This Row],[x]]-$Q$1)^2+(postes_1[[#This Row],[y]]-$R$1)^2)</f>
        <v>132376.20558343391</v>
      </c>
      <c r="Q533">
        <v>590219.78000000096</v>
      </c>
      <c r="R533">
        <v>6622644.0899999999</v>
      </c>
    </row>
    <row r="534" spans="1:18" hidden="1">
      <c r="A534">
        <v>3552</v>
      </c>
      <c r="B534">
        <v>70000630</v>
      </c>
      <c r="C534" s="2" t="s">
        <v>8375</v>
      </c>
      <c r="D534" t="s">
        <v>20</v>
      </c>
      <c r="E534">
        <v>774489600000</v>
      </c>
      <c r="F534" t="s">
        <v>20</v>
      </c>
      <c r="G534">
        <v>1</v>
      </c>
      <c r="H534" t="s">
        <v>7270</v>
      </c>
      <c r="I534" t="s">
        <v>7271</v>
      </c>
      <c r="J534" t="s">
        <v>20</v>
      </c>
      <c r="K534" t="s">
        <v>21</v>
      </c>
      <c r="L534">
        <v>0</v>
      </c>
      <c r="M534">
        <v>0</v>
      </c>
      <c r="N534" t="s">
        <v>22</v>
      </c>
      <c r="O534">
        <v>6</v>
      </c>
      <c r="P534" s="30">
        <f>SQRT((postes_1[[#This Row],[x]]-$Q$1)^2+(postes_1[[#This Row],[y]]-$R$1)^2)</f>
        <v>133033.216202137</v>
      </c>
      <c r="Q534">
        <v>637691.70000000298</v>
      </c>
      <c r="R534">
        <v>6883680.54</v>
      </c>
    </row>
    <row r="535" spans="1:18" hidden="1">
      <c r="A535">
        <v>2521</v>
      </c>
      <c r="B535">
        <v>50000012</v>
      </c>
      <c r="C535" s="2" t="s">
        <v>8374</v>
      </c>
      <c r="D535" t="s">
        <v>168</v>
      </c>
      <c r="E535">
        <v>1459507139000</v>
      </c>
      <c r="F535" t="s">
        <v>20</v>
      </c>
      <c r="G535">
        <v>1</v>
      </c>
      <c r="H535" t="s">
        <v>5205</v>
      </c>
      <c r="I535" t="s">
        <v>5206</v>
      </c>
      <c r="J535" t="s">
        <v>20</v>
      </c>
      <c r="K535" t="s">
        <v>21</v>
      </c>
      <c r="L535">
        <v>0</v>
      </c>
      <c r="M535">
        <v>0</v>
      </c>
      <c r="N535" t="s">
        <v>22</v>
      </c>
      <c r="O535">
        <v>4</v>
      </c>
      <c r="P535" s="30">
        <f>SQRT((postes_1[[#This Row],[x]]-$Q$1)^2+(postes_1[[#This Row],[y]]-$R$1)^2)</f>
        <v>133351.59523423467</v>
      </c>
      <c r="Q535">
        <v>604453.64999999898</v>
      </c>
      <c r="R535">
        <v>6620246.5099999998</v>
      </c>
    </row>
    <row r="536" spans="1:18" hidden="1">
      <c r="A536">
        <v>949</v>
      </c>
      <c r="B536">
        <v>70001374</v>
      </c>
      <c r="C536" s="2" t="s">
        <v>8375</v>
      </c>
      <c r="D536" t="s">
        <v>168</v>
      </c>
      <c r="E536">
        <v>757641600000</v>
      </c>
      <c r="F536">
        <v>1450348324000</v>
      </c>
      <c r="G536">
        <v>1</v>
      </c>
      <c r="H536" t="s">
        <v>2024</v>
      </c>
      <c r="I536" t="s">
        <v>93</v>
      </c>
      <c r="J536" t="s">
        <v>20</v>
      </c>
      <c r="K536" t="s">
        <v>21</v>
      </c>
      <c r="L536">
        <v>0</v>
      </c>
      <c r="M536">
        <v>0</v>
      </c>
      <c r="N536" t="s">
        <v>22</v>
      </c>
      <c r="O536">
        <v>6</v>
      </c>
      <c r="P536" s="30">
        <f>SQRT((postes_1[[#This Row],[x]]-$Q$1)^2+(postes_1[[#This Row],[y]]-$R$1)^2)</f>
        <v>133474.96524169584</v>
      </c>
      <c r="Q536">
        <v>520422.49000000203</v>
      </c>
      <c r="R536">
        <v>6851987.1699999999</v>
      </c>
    </row>
    <row r="537" spans="1:18" hidden="1">
      <c r="A537">
        <v>911</v>
      </c>
      <c r="B537">
        <v>70001366</v>
      </c>
      <c r="C537" s="2" t="s">
        <v>8374</v>
      </c>
      <c r="D537" t="s">
        <v>274</v>
      </c>
      <c r="E537" s="1">
        <v>758592000000</v>
      </c>
      <c r="F537">
        <v>1423582257000</v>
      </c>
      <c r="G537">
        <v>1</v>
      </c>
      <c r="H537" t="s">
        <v>1940</v>
      </c>
      <c r="I537" t="s">
        <v>1941</v>
      </c>
      <c r="J537" t="s">
        <v>1942</v>
      </c>
      <c r="K537" t="s">
        <v>21</v>
      </c>
      <c r="L537">
        <v>0</v>
      </c>
      <c r="M537">
        <v>0</v>
      </c>
      <c r="N537" t="s">
        <v>22</v>
      </c>
      <c r="O537">
        <v>4</v>
      </c>
      <c r="P537" s="30">
        <f>SQRT((postes_1[[#This Row],[x]]-$Q$1)^2+(postes_1[[#This Row],[y]]-$R$1)^2)</f>
        <v>133529.51031009623</v>
      </c>
      <c r="Q537">
        <v>520835.17000000202</v>
      </c>
      <c r="R537">
        <v>6852436.3600000003</v>
      </c>
    </row>
    <row r="538" spans="1:18" hidden="1">
      <c r="A538">
        <v>2146</v>
      </c>
      <c r="B538">
        <v>60005201</v>
      </c>
      <c r="C538" s="2" t="s">
        <v>8374</v>
      </c>
      <c r="D538" t="s">
        <v>152</v>
      </c>
      <c r="E538">
        <v>1082419200000</v>
      </c>
      <c r="F538">
        <v>1270651491000</v>
      </c>
      <c r="G538">
        <v>1</v>
      </c>
      <c r="H538" t="s">
        <v>4449</v>
      </c>
      <c r="I538" t="s">
        <v>4450</v>
      </c>
      <c r="J538" t="s">
        <v>20</v>
      </c>
      <c r="K538" t="s">
        <v>21</v>
      </c>
      <c r="L538">
        <v>0</v>
      </c>
      <c r="M538">
        <v>0</v>
      </c>
      <c r="N538" t="s">
        <v>22</v>
      </c>
      <c r="O538">
        <v>4</v>
      </c>
      <c r="P538" s="30">
        <f>SQRT((postes_1[[#This Row],[x]]-$Q$1)^2+(postes_1[[#This Row],[y]]-$R$1)^2)</f>
        <v>133650.75641311167</v>
      </c>
      <c r="Q538">
        <v>476860.28999999899</v>
      </c>
      <c r="R538">
        <v>6756802.9800000004</v>
      </c>
    </row>
    <row r="539" spans="1:18" hidden="1">
      <c r="A539">
        <v>1989</v>
      </c>
      <c r="B539">
        <v>70001638</v>
      </c>
      <c r="C539" s="2" t="s">
        <v>8373</v>
      </c>
      <c r="D539" t="s">
        <v>56</v>
      </c>
      <c r="E539">
        <v>1291827544000</v>
      </c>
      <c r="F539">
        <v>1291827468000</v>
      </c>
      <c r="G539">
        <v>1</v>
      </c>
      <c r="H539" t="s">
        <v>4122</v>
      </c>
      <c r="I539" t="s">
        <v>4123</v>
      </c>
      <c r="J539" t="s">
        <v>20</v>
      </c>
      <c r="K539" t="s">
        <v>21</v>
      </c>
      <c r="L539">
        <v>0</v>
      </c>
      <c r="M539">
        <v>0</v>
      </c>
      <c r="N539" t="s">
        <v>22</v>
      </c>
      <c r="O539">
        <v>3</v>
      </c>
      <c r="P539" s="30">
        <f>SQRT((postes_1[[#This Row],[x]]-$Q$1)^2+(postes_1[[#This Row],[y]]-$R$1)^2)</f>
        <v>133705.53868456208</v>
      </c>
      <c r="Q539">
        <v>721776.61999999697</v>
      </c>
      <c r="R539">
        <v>6827542.3700000001</v>
      </c>
    </row>
    <row r="540" spans="1:18" hidden="1">
      <c r="A540">
        <v>2622</v>
      </c>
      <c r="B540">
        <v>60001548</v>
      </c>
      <c r="C540" s="2" t="s">
        <v>8374</v>
      </c>
      <c r="D540" t="s">
        <v>274</v>
      </c>
      <c r="E540">
        <v>1067990400000</v>
      </c>
      <c r="F540">
        <v>1396962780000</v>
      </c>
      <c r="G540">
        <v>1</v>
      </c>
      <c r="H540" t="s">
        <v>5413</v>
      </c>
      <c r="I540" t="s">
        <v>5414</v>
      </c>
      <c r="J540" t="s">
        <v>20</v>
      </c>
      <c r="K540" t="s">
        <v>21</v>
      </c>
      <c r="L540">
        <v>0</v>
      </c>
      <c r="M540">
        <v>0</v>
      </c>
      <c r="N540" t="s">
        <v>22</v>
      </c>
      <c r="O540">
        <v>4</v>
      </c>
      <c r="P540" s="30">
        <f>SQRT((postes_1[[#This Row],[x]]-$Q$1)^2+(postes_1[[#This Row],[y]]-$R$1)^2)</f>
        <v>133900.82055489314</v>
      </c>
      <c r="Q540">
        <v>517778.67000000202</v>
      </c>
      <c r="R540">
        <v>6656829.6500000004</v>
      </c>
    </row>
    <row r="541" spans="1:18" hidden="1">
      <c r="A541">
        <v>1292</v>
      </c>
      <c r="B541">
        <v>70000700</v>
      </c>
      <c r="C541" s="2" t="s">
        <v>8375</v>
      </c>
      <c r="D541" t="s">
        <v>20</v>
      </c>
      <c r="E541">
        <v>774489600000</v>
      </c>
      <c r="F541" t="s">
        <v>20</v>
      </c>
      <c r="G541">
        <v>1</v>
      </c>
      <c r="H541" t="s">
        <v>2716</v>
      </c>
      <c r="I541" t="s">
        <v>2717</v>
      </c>
      <c r="J541" t="s">
        <v>20</v>
      </c>
      <c r="K541" t="s">
        <v>21</v>
      </c>
      <c r="L541">
        <v>0</v>
      </c>
      <c r="M541">
        <v>0</v>
      </c>
      <c r="N541" t="s">
        <v>22</v>
      </c>
      <c r="O541">
        <v>6</v>
      </c>
      <c r="P541" s="30">
        <f>SQRT((postes_1[[#This Row],[x]]-$Q$1)^2+(postes_1[[#This Row],[y]]-$R$1)^2)</f>
        <v>134035.79135566016</v>
      </c>
      <c r="Q541">
        <v>656393.64999999898</v>
      </c>
      <c r="R541">
        <v>6879385.1299999999</v>
      </c>
    </row>
    <row r="542" spans="1:18" hidden="1">
      <c r="A542">
        <v>2404</v>
      </c>
      <c r="B542">
        <v>20001360</v>
      </c>
      <c r="C542" s="2" t="s">
        <v>8373</v>
      </c>
      <c r="D542" t="s">
        <v>17</v>
      </c>
      <c r="E542">
        <v>778982400000</v>
      </c>
      <c r="F542">
        <v>1304936019000</v>
      </c>
      <c r="G542">
        <v>1</v>
      </c>
      <c r="H542" t="s">
        <v>4964</v>
      </c>
      <c r="I542" t="s">
        <v>4965</v>
      </c>
      <c r="J542" t="s">
        <v>20</v>
      </c>
      <c r="K542" t="s">
        <v>21</v>
      </c>
      <c r="L542">
        <v>0</v>
      </c>
      <c r="M542">
        <v>0</v>
      </c>
      <c r="N542" t="s">
        <v>22</v>
      </c>
      <c r="O542">
        <v>3</v>
      </c>
      <c r="P542" s="30">
        <f>SQRT((postes_1[[#This Row],[x]]-$Q$1)^2+(postes_1[[#This Row],[y]]-$R$1)^2)</f>
        <v>134268.22325184869</v>
      </c>
      <c r="Q542">
        <v>744397.63000000303</v>
      </c>
      <c r="R542">
        <v>6743914.8099999996</v>
      </c>
    </row>
    <row r="543" spans="1:18" hidden="1">
      <c r="A543">
        <v>1291</v>
      </c>
      <c r="B543">
        <v>70000704</v>
      </c>
      <c r="C543" s="2" t="s">
        <v>8375</v>
      </c>
      <c r="D543" t="s">
        <v>152</v>
      </c>
      <c r="E543">
        <v>1052956800000</v>
      </c>
      <c r="F543">
        <v>1295950100000</v>
      </c>
      <c r="G543">
        <v>1</v>
      </c>
      <c r="H543" t="s">
        <v>2714</v>
      </c>
      <c r="I543" t="s">
        <v>2715</v>
      </c>
      <c r="J543" t="s">
        <v>26</v>
      </c>
      <c r="K543" t="s">
        <v>21</v>
      </c>
      <c r="L543">
        <v>0</v>
      </c>
      <c r="M543">
        <v>0</v>
      </c>
      <c r="N543" t="s">
        <v>22</v>
      </c>
      <c r="O543">
        <v>6</v>
      </c>
      <c r="P543" s="30">
        <f>SQRT((postes_1[[#This Row],[x]]-$Q$1)^2+(postes_1[[#This Row],[y]]-$R$1)^2)</f>
        <v>134338.37670451414</v>
      </c>
      <c r="Q543">
        <v>659021.50999999803</v>
      </c>
      <c r="R543">
        <v>6878720.0099999998</v>
      </c>
    </row>
    <row r="544" spans="1:18" hidden="1">
      <c r="A544">
        <v>1818</v>
      </c>
      <c r="B544">
        <v>70000616</v>
      </c>
      <c r="C544" s="2" t="s">
        <v>8373</v>
      </c>
      <c r="D544" t="s">
        <v>1094</v>
      </c>
      <c r="E544">
        <v>1101124448000</v>
      </c>
      <c r="F544">
        <v>1424450973000</v>
      </c>
      <c r="G544">
        <v>1</v>
      </c>
      <c r="H544" t="s">
        <v>3779</v>
      </c>
      <c r="I544" t="s">
        <v>3779</v>
      </c>
      <c r="J544" t="s">
        <v>3780</v>
      </c>
      <c r="K544" t="s">
        <v>21</v>
      </c>
      <c r="L544">
        <v>0</v>
      </c>
      <c r="M544">
        <v>0</v>
      </c>
      <c r="N544" t="s">
        <v>22</v>
      </c>
      <c r="O544">
        <v>3</v>
      </c>
      <c r="P544" s="30">
        <f>SQRT((postes_1[[#This Row],[x]]-$Q$1)^2+(postes_1[[#This Row],[y]]-$R$1)^2)</f>
        <v>134419.35731843542</v>
      </c>
      <c r="Q544">
        <v>622042.22999999695</v>
      </c>
      <c r="R544">
        <v>6887382.5899999999</v>
      </c>
    </row>
    <row r="545" spans="1:18" hidden="1">
      <c r="A545">
        <v>2473</v>
      </c>
      <c r="B545">
        <v>20001109</v>
      </c>
      <c r="C545" s="2" t="s">
        <v>8373</v>
      </c>
      <c r="D545" t="s">
        <v>38</v>
      </c>
      <c r="E545">
        <v>778982400000</v>
      </c>
      <c r="F545">
        <v>1228932694000</v>
      </c>
      <c r="G545">
        <v>1</v>
      </c>
      <c r="H545" t="s">
        <v>5108</v>
      </c>
      <c r="I545" t="s">
        <v>5109</v>
      </c>
      <c r="J545" t="s">
        <v>20</v>
      </c>
      <c r="K545" t="s">
        <v>21</v>
      </c>
      <c r="L545">
        <v>0</v>
      </c>
      <c r="M545">
        <v>0</v>
      </c>
      <c r="N545" t="s">
        <v>22</v>
      </c>
      <c r="O545">
        <v>3</v>
      </c>
      <c r="P545" s="30">
        <f>SQRT((postes_1[[#This Row],[x]]-$Q$1)^2+(postes_1[[#This Row],[y]]-$R$1)^2)</f>
        <v>134524.17285548252</v>
      </c>
      <c r="Q545">
        <v>739443.85000000102</v>
      </c>
      <c r="R545">
        <v>6791702.5899999999</v>
      </c>
    </row>
    <row r="546" spans="1:18" hidden="1">
      <c r="A546">
        <v>2457</v>
      </c>
      <c r="B546">
        <v>30000207</v>
      </c>
      <c r="C546" s="2" t="s">
        <v>8375</v>
      </c>
      <c r="D546" t="s">
        <v>168</v>
      </c>
      <c r="E546">
        <v>1424192782000</v>
      </c>
      <c r="F546">
        <v>1438349264000</v>
      </c>
      <c r="G546">
        <v>1</v>
      </c>
      <c r="H546" t="s">
        <v>5073</v>
      </c>
      <c r="I546" t="s">
        <v>5074</v>
      </c>
      <c r="J546" t="s">
        <v>20</v>
      </c>
      <c r="K546" t="s">
        <v>21</v>
      </c>
      <c r="L546">
        <v>0</v>
      </c>
      <c r="M546">
        <v>0</v>
      </c>
      <c r="N546" t="s">
        <v>22</v>
      </c>
      <c r="O546">
        <v>6</v>
      </c>
      <c r="P546" s="30">
        <f>SQRT((postes_1[[#This Row],[x]]-$Q$1)^2+(postes_1[[#This Row],[y]]-$R$1)^2)</f>
        <v>134542.2426915133</v>
      </c>
      <c r="Q546">
        <v>706345.85000000102</v>
      </c>
      <c r="R546">
        <v>6659073.2599999998</v>
      </c>
    </row>
    <row r="547" spans="1:18" hidden="1">
      <c r="A547">
        <v>3403</v>
      </c>
      <c r="B547">
        <v>70001821</v>
      </c>
      <c r="C547" s="2" t="s">
        <v>8376</v>
      </c>
      <c r="D547" t="s">
        <v>274</v>
      </c>
      <c r="E547" s="1">
        <v>1039392000000</v>
      </c>
      <c r="F547">
        <v>1411557745000</v>
      </c>
      <c r="G547">
        <v>1</v>
      </c>
      <c r="H547" t="s">
        <v>6969</v>
      </c>
      <c r="I547" t="s">
        <v>6970</v>
      </c>
      <c r="J547" t="s">
        <v>20</v>
      </c>
      <c r="K547" t="s">
        <v>21</v>
      </c>
      <c r="L547">
        <v>0</v>
      </c>
      <c r="M547">
        <v>0</v>
      </c>
      <c r="N547" t="s">
        <v>22</v>
      </c>
      <c r="O547">
        <v>7</v>
      </c>
      <c r="P547" s="30">
        <f>SQRT((postes_1[[#This Row],[x]]-$Q$1)^2+(postes_1[[#This Row],[y]]-$R$1)^2)</f>
        <v>134855.38025245548</v>
      </c>
      <c r="Q547">
        <v>668825.85000000102</v>
      </c>
      <c r="R547">
        <v>6875037.3700000001</v>
      </c>
    </row>
    <row r="548" spans="1:18" hidden="1">
      <c r="A548">
        <v>3993</v>
      </c>
      <c r="B548">
        <v>20001348</v>
      </c>
      <c r="C548" s="2" t="s">
        <v>8375</v>
      </c>
      <c r="D548" t="s">
        <v>20</v>
      </c>
      <c r="E548" s="1">
        <v>1069200000000</v>
      </c>
      <c r="F548" t="s">
        <v>20</v>
      </c>
      <c r="G548">
        <v>1</v>
      </c>
      <c r="H548" t="s">
        <v>8129</v>
      </c>
      <c r="I548" t="s">
        <v>8130</v>
      </c>
      <c r="J548" t="s">
        <v>20</v>
      </c>
      <c r="K548" t="s">
        <v>21</v>
      </c>
      <c r="L548">
        <v>0</v>
      </c>
      <c r="M548">
        <v>0</v>
      </c>
      <c r="N548" t="s">
        <v>22</v>
      </c>
      <c r="O548">
        <v>6</v>
      </c>
      <c r="P548" s="30">
        <f>SQRT((postes_1[[#This Row],[x]]-$Q$1)^2+(postes_1[[#This Row],[y]]-$R$1)^2)</f>
        <v>135252.0183695872</v>
      </c>
      <c r="Q548">
        <v>745485.47999999695</v>
      </c>
      <c r="R548">
        <v>6745478.8099999996</v>
      </c>
    </row>
    <row r="549" spans="1:18" hidden="1">
      <c r="A549">
        <v>2378</v>
      </c>
      <c r="B549">
        <v>70000684</v>
      </c>
      <c r="C549" s="2" t="s">
        <v>8374</v>
      </c>
      <c r="D549" t="s">
        <v>20</v>
      </c>
      <c r="E549">
        <v>610761600000</v>
      </c>
      <c r="F549" t="s">
        <v>20</v>
      </c>
      <c r="G549">
        <v>1</v>
      </c>
      <c r="H549" t="s">
        <v>4910</v>
      </c>
      <c r="I549" t="s">
        <v>4911</v>
      </c>
      <c r="J549" t="s">
        <v>20</v>
      </c>
      <c r="K549" t="s">
        <v>21</v>
      </c>
      <c r="L549">
        <v>0</v>
      </c>
      <c r="M549">
        <v>0</v>
      </c>
      <c r="N549" t="s">
        <v>22</v>
      </c>
      <c r="O549">
        <v>4</v>
      </c>
      <c r="P549" s="30">
        <f>SQRT((postes_1[[#This Row],[x]]-$Q$1)^2+(postes_1[[#This Row],[y]]-$R$1)^2)</f>
        <v>135335.44913111909</v>
      </c>
      <c r="Q549">
        <v>566917.81000000203</v>
      </c>
      <c r="R549">
        <v>6881598.8099999996</v>
      </c>
    </row>
    <row r="550" spans="1:18" hidden="1">
      <c r="A550">
        <v>1593</v>
      </c>
      <c r="B550">
        <v>70000619</v>
      </c>
      <c r="C550" s="2" t="s">
        <v>8373</v>
      </c>
      <c r="D550" t="s">
        <v>83</v>
      </c>
      <c r="E550">
        <v>956707200000</v>
      </c>
      <c r="F550">
        <v>1363612409000</v>
      </c>
      <c r="G550">
        <v>1</v>
      </c>
      <c r="H550" t="s">
        <v>3318</v>
      </c>
      <c r="I550" t="s">
        <v>3319</v>
      </c>
      <c r="J550" t="s">
        <v>20</v>
      </c>
      <c r="K550" t="s">
        <v>21</v>
      </c>
      <c r="L550">
        <v>0</v>
      </c>
      <c r="M550">
        <v>0</v>
      </c>
      <c r="N550" t="s">
        <v>22</v>
      </c>
      <c r="O550">
        <v>3</v>
      </c>
      <c r="P550" s="30">
        <f>SQRT((postes_1[[#This Row],[x]]-$Q$1)^2+(postes_1[[#This Row],[y]]-$R$1)^2)</f>
        <v>135358.08970780976</v>
      </c>
      <c r="Q550">
        <v>639923.53999999899</v>
      </c>
      <c r="R550">
        <v>6885576.9199999999</v>
      </c>
    </row>
    <row r="551" spans="1:18" hidden="1">
      <c r="A551">
        <v>3406</v>
      </c>
      <c r="B551">
        <v>70001783</v>
      </c>
      <c r="C551" s="2" t="s">
        <v>8373</v>
      </c>
      <c r="D551" t="s">
        <v>30</v>
      </c>
      <c r="E551" s="1">
        <v>992304000000</v>
      </c>
      <c r="F551">
        <v>1365072346000</v>
      </c>
      <c r="G551">
        <v>1</v>
      </c>
      <c r="H551" t="s">
        <v>6975</v>
      </c>
      <c r="I551" t="s">
        <v>6976</v>
      </c>
      <c r="J551" t="s">
        <v>26</v>
      </c>
      <c r="K551" t="s">
        <v>21</v>
      </c>
      <c r="L551">
        <v>0</v>
      </c>
      <c r="M551">
        <v>0</v>
      </c>
      <c r="N551" t="s">
        <v>22</v>
      </c>
      <c r="O551">
        <v>3</v>
      </c>
      <c r="P551" s="30">
        <f>SQRT((postes_1[[#This Row],[x]]-$Q$1)^2+(postes_1[[#This Row],[y]]-$R$1)^2)</f>
        <v>135726.50649560432</v>
      </c>
      <c r="Q551">
        <v>672755.93</v>
      </c>
      <c r="R551">
        <v>6874052.8099999996</v>
      </c>
    </row>
    <row r="552" spans="1:18" hidden="1">
      <c r="A552">
        <v>3678</v>
      </c>
      <c r="B552">
        <v>70000770</v>
      </c>
      <c r="C552" s="2" t="s">
        <v>8375</v>
      </c>
      <c r="D552" t="s">
        <v>30</v>
      </c>
      <c r="E552">
        <v>956793600000</v>
      </c>
      <c r="F552">
        <v>1365072353000</v>
      </c>
      <c r="G552">
        <v>1</v>
      </c>
      <c r="H552" t="s">
        <v>7532</v>
      </c>
      <c r="I552" t="s">
        <v>6976</v>
      </c>
      <c r="J552" t="s">
        <v>3814</v>
      </c>
      <c r="K552" t="s">
        <v>21</v>
      </c>
      <c r="L552">
        <v>0</v>
      </c>
      <c r="M552">
        <v>0</v>
      </c>
      <c r="N552" t="s">
        <v>22</v>
      </c>
      <c r="O552">
        <v>6</v>
      </c>
      <c r="P552" s="30">
        <f>SQRT((postes_1[[#This Row],[x]]-$Q$1)^2+(postes_1[[#This Row],[y]]-$R$1)^2)</f>
        <v>136169.64337207758</v>
      </c>
      <c r="Q552">
        <v>673242.60999999905</v>
      </c>
      <c r="R552">
        <v>6874299.7699999996</v>
      </c>
    </row>
    <row r="553" spans="1:18" hidden="1">
      <c r="A553">
        <v>3750</v>
      </c>
      <c r="B553">
        <v>30000035</v>
      </c>
      <c r="C553" s="2" t="s">
        <v>8373</v>
      </c>
      <c r="D553" t="s">
        <v>77</v>
      </c>
      <c r="E553">
        <v>610761600000</v>
      </c>
      <c r="F553">
        <v>1382519759000</v>
      </c>
      <c r="G553">
        <v>1</v>
      </c>
      <c r="H553" t="s">
        <v>7666</v>
      </c>
      <c r="I553" t="s">
        <v>7667</v>
      </c>
      <c r="J553" t="s">
        <v>20</v>
      </c>
      <c r="K553" t="s">
        <v>21</v>
      </c>
      <c r="L553">
        <v>0</v>
      </c>
      <c r="M553">
        <v>0</v>
      </c>
      <c r="N553" t="s">
        <v>22</v>
      </c>
      <c r="O553">
        <v>3</v>
      </c>
      <c r="P553" s="30">
        <f>SQRT((postes_1[[#This Row],[x]]-$Q$1)^2+(postes_1[[#This Row],[y]]-$R$1)^2)</f>
        <v>136438.51859972306</v>
      </c>
      <c r="Q553">
        <v>738332.10000000102</v>
      </c>
      <c r="R553">
        <v>6705853.8300000001</v>
      </c>
    </row>
    <row r="554" spans="1:18" hidden="1">
      <c r="A554">
        <v>1398</v>
      </c>
      <c r="B554">
        <v>70000607</v>
      </c>
      <c r="C554" s="2" t="s">
        <v>8374</v>
      </c>
      <c r="D554" t="s">
        <v>77</v>
      </c>
      <c r="E554">
        <v>991785600000</v>
      </c>
      <c r="F554">
        <v>1321889582000</v>
      </c>
      <c r="G554">
        <v>1</v>
      </c>
      <c r="H554" t="s">
        <v>2933</v>
      </c>
      <c r="I554" t="s">
        <v>2934</v>
      </c>
      <c r="J554" t="s">
        <v>20</v>
      </c>
      <c r="K554" t="s">
        <v>21</v>
      </c>
      <c r="L554">
        <v>0</v>
      </c>
      <c r="M554">
        <v>0</v>
      </c>
      <c r="N554" t="s">
        <v>22</v>
      </c>
      <c r="O554">
        <v>4</v>
      </c>
      <c r="P554" s="30">
        <f>SQRT((postes_1[[#This Row],[x]]-$Q$1)^2+(postes_1[[#This Row],[y]]-$R$1)^2)</f>
        <v>136580.05790550585</v>
      </c>
      <c r="Q554">
        <v>595559.74000000197</v>
      </c>
      <c r="R554">
        <v>6889226.1799999997</v>
      </c>
    </row>
    <row r="555" spans="1:18" hidden="1">
      <c r="A555">
        <v>1160</v>
      </c>
      <c r="B555">
        <v>50000008</v>
      </c>
      <c r="C555" s="2" t="s">
        <v>8374</v>
      </c>
      <c r="D555" t="s">
        <v>274</v>
      </c>
      <c r="E555">
        <v>1119434631000</v>
      </c>
      <c r="F555">
        <v>1443441927000</v>
      </c>
      <c r="G555">
        <v>1</v>
      </c>
      <c r="H555" t="s">
        <v>2433</v>
      </c>
      <c r="I555" t="s">
        <v>2434</v>
      </c>
      <c r="J555" t="s">
        <v>2435</v>
      </c>
      <c r="K555" t="s">
        <v>21</v>
      </c>
      <c r="L555">
        <v>0</v>
      </c>
      <c r="M555">
        <v>0</v>
      </c>
      <c r="N555" t="s">
        <v>22</v>
      </c>
      <c r="O555">
        <v>4</v>
      </c>
      <c r="P555" s="30">
        <f>SQRT((postes_1[[#This Row],[x]]-$Q$1)^2+(postes_1[[#This Row],[y]]-$R$1)^2)</f>
        <v>136699.04113713445</v>
      </c>
      <c r="Q555">
        <v>566368.82999999798</v>
      </c>
      <c r="R555">
        <v>6624072.3300000001</v>
      </c>
    </row>
    <row r="556" spans="1:18" hidden="1">
      <c r="A556">
        <v>410</v>
      </c>
      <c r="B556">
        <v>70000670</v>
      </c>
      <c r="C556" s="2" t="s">
        <v>8376</v>
      </c>
      <c r="D556" t="s">
        <v>274</v>
      </c>
      <c r="E556">
        <v>1403604461000</v>
      </c>
      <c r="F556" t="s">
        <v>20</v>
      </c>
      <c r="G556">
        <v>1</v>
      </c>
      <c r="H556" t="s">
        <v>909</v>
      </c>
      <c r="I556" t="s">
        <v>910</v>
      </c>
      <c r="J556" t="s">
        <v>20</v>
      </c>
      <c r="K556" t="s">
        <v>21</v>
      </c>
      <c r="L556">
        <v>0</v>
      </c>
      <c r="M556">
        <v>0</v>
      </c>
      <c r="N556" t="s">
        <v>22</v>
      </c>
      <c r="O556">
        <v>7</v>
      </c>
      <c r="P556" s="30">
        <f>SQRT((postes_1[[#This Row],[x]]-$Q$1)^2+(postes_1[[#This Row],[y]]-$R$1)^2)</f>
        <v>136873.21875397011</v>
      </c>
      <c r="Q556">
        <v>658607.93999999797</v>
      </c>
      <c r="R556">
        <v>6881590.9900000002</v>
      </c>
    </row>
    <row r="557" spans="1:18" hidden="1">
      <c r="A557">
        <v>3811</v>
      </c>
      <c r="B557">
        <v>70000705</v>
      </c>
      <c r="C557" s="2" t="s">
        <v>8373</v>
      </c>
      <c r="D557" t="s">
        <v>30</v>
      </c>
      <c r="E557">
        <v>956793600000</v>
      </c>
      <c r="F557">
        <v>1370965310000</v>
      </c>
      <c r="G557">
        <v>1</v>
      </c>
      <c r="H557" t="s">
        <v>7783</v>
      </c>
      <c r="I557" t="s">
        <v>7784</v>
      </c>
      <c r="J557" t="s">
        <v>7785</v>
      </c>
      <c r="K557" t="s">
        <v>21</v>
      </c>
      <c r="L557">
        <v>0</v>
      </c>
      <c r="M557">
        <v>0</v>
      </c>
      <c r="N557" t="s">
        <v>22</v>
      </c>
      <c r="O557">
        <v>3</v>
      </c>
      <c r="P557" s="30">
        <f>SQRT((postes_1[[#This Row],[x]]-$Q$1)^2+(postes_1[[#This Row],[y]]-$R$1)^2)</f>
        <v>137069.16629089229</v>
      </c>
      <c r="Q557">
        <v>666458.25</v>
      </c>
      <c r="R557">
        <v>6878575.0700000003</v>
      </c>
    </row>
    <row r="558" spans="1:18" hidden="1">
      <c r="A558">
        <v>3814</v>
      </c>
      <c r="B558">
        <v>70002598</v>
      </c>
      <c r="C558" s="2" t="s">
        <v>8373</v>
      </c>
      <c r="D558" t="s">
        <v>30</v>
      </c>
      <c r="E558">
        <v>1179935805000</v>
      </c>
      <c r="F558">
        <v>1370965630000</v>
      </c>
      <c r="G558">
        <v>1</v>
      </c>
      <c r="H558" t="s">
        <v>7789</v>
      </c>
      <c r="I558" t="s">
        <v>7790</v>
      </c>
      <c r="J558" t="s">
        <v>7791</v>
      </c>
      <c r="K558" t="s">
        <v>21</v>
      </c>
      <c r="L558">
        <v>0</v>
      </c>
      <c r="M558">
        <v>0</v>
      </c>
      <c r="N558" t="s">
        <v>22</v>
      </c>
      <c r="O558">
        <v>3</v>
      </c>
      <c r="P558" s="30">
        <f>SQRT((postes_1[[#This Row],[x]]-$Q$1)^2+(postes_1[[#This Row],[y]]-$R$1)^2)</f>
        <v>137277.08004598753</v>
      </c>
      <c r="Q558">
        <v>666131.13000000303</v>
      </c>
      <c r="R558">
        <v>6878948.4299999997</v>
      </c>
    </row>
    <row r="559" spans="1:18" hidden="1">
      <c r="A559">
        <v>2809</v>
      </c>
      <c r="B559">
        <v>60000289</v>
      </c>
      <c r="C559" s="2" t="s">
        <v>8374</v>
      </c>
      <c r="D559" t="s">
        <v>152</v>
      </c>
      <c r="E559">
        <v>780537600000</v>
      </c>
      <c r="F559">
        <v>1269944795000</v>
      </c>
      <c r="G559">
        <v>1</v>
      </c>
      <c r="H559" t="s">
        <v>5788</v>
      </c>
      <c r="I559" t="s">
        <v>5789</v>
      </c>
      <c r="J559" t="s">
        <v>3869</v>
      </c>
      <c r="K559" t="s">
        <v>21</v>
      </c>
      <c r="L559">
        <v>0</v>
      </c>
      <c r="M559">
        <v>0</v>
      </c>
      <c r="N559" t="s">
        <v>22</v>
      </c>
      <c r="O559">
        <v>4</v>
      </c>
      <c r="P559" s="30">
        <f>SQRT((postes_1[[#This Row],[x]]-$Q$1)^2+(postes_1[[#This Row],[y]]-$R$1)^2)</f>
        <v>137819.85254603971</v>
      </c>
      <c r="Q559">
        <v>488268.64999999898</v>
      </c>
      <c r="R559">
        <v>6817190.7999999998</v>
      </c>
    </row>
    <row r="560" spans="1:18" hidden="1">
      <c r="A560">
        <v>2568</v>
      </c>
      <c r="B560">
        <v>60000332</v>
      </c>
      <c r="C560" s="2" t="s">
        <v>8375</v>
      </c>
      <c r="D560" t="s">
        <v>20</v>
      </c>
      <c r="E560">
        <v>787276800000</v>
      </c>
      <c r="F560" t="s">
        <v>20</v>
      </c>
      <c r="G560">
        <v>1</v>
      </c>
      <c r="H560" t="s">
        <v>5296</v>
      </c>
      <c r="I560" t="s">
        <v>5297</v>
      </c>
      <c r="J560" t="s">
        <v>20</v>
      </c>
      <c r="K560" t="s">
        <v>21</v>
      </c>
      <c r="L560">
        <v>0</v>
      </c>
      <c r="M560">
        <v>0</v>
      </c>
      <c r="N560" t="s">
        <v>22</v>
      </c>
      <c r="O560">
        <v>6</v>
      </c>
      <c r="P560" s="30">
        <f>SQRT((postes_1[[#This Row],[x]]-$Q$1)^2+(postes_1[[#This Row],[y]]-$R$1)^2)</f>
        <v>137914.19923538782</v>
      </c>
      <c r="Q560">
        <v>485695.93</v>
      </c>
      <c r="R560">
        <v>6812215.5199999996</v>
      </c>
    </row>
    <row r="561" spans="1:18" hidden="1">
      <c r="A561">
        <v>3228</v>
      </c>
      <c r="B561">
        <v>70000605</v>
      </c>
      <c r="C561" s="2" t="s">
        <v>8374</v>
      </c>
      <c r="D561" t="s">
        <v>77</v>
      </c>
      <c r="E561">
        <v>610761600000</v>
      </c>
      <c r="F561">
        <v>1321888679000</v>
      </c>
      <c r="G561">
        <v>1</v>
      </c>
      <c r="H561" t="s">
        <v>6624</v>
      </c>
      <c r="I561" t="s">
        <v>6625</v>
      </c>
      <c r="J561" t="s">
        <v>20</v>
      </c>
      <c r="K561" t="s">
        <v>21</v>
      </c>
      <c r="L561">
        <v>0</v>
      </c>
      <c r="M561">
        <v>0</v>
      </c>
      <c r="N561" t="s">
        <v>22</v>
      </c>
      <c r="O561">
        <v>4</v>
      </c>
      <c r="P561" s="30">
        <f>SQRT((postes_1[[#This Row],[x]]-$Q$1)^2+(postes_1[[#This Row],[y]]-$R$1)^2)</f>
        <v>138702.79690249648</v>
      </c>
      <c r="Q561">
        <v>588036.21000000101</v>
      </c>
      <c r="R561">
        <v>6890339.0199999996</v>
      </c>
    </row>
    <row r="562" spans="1:18" hidden="1">
      <c r="A562">
        <v>2010</v>
      </c>
      <c r="B562">
        <v>70001860</v>
      </c>
      <c r="C562" s="2" t="s">
        <v>8378</v>
      </c>
      <c r="D562" t="s">
        <v>274</v>
      </c>
      <c r="E562">
        <v>1097599560000</v>
      </c>
      <c r="F562">
        <v>1411652433000</v>
      </c>
      <c r="G562">
        <v>1</v>
      </c>
      <c r="H562" t="s">
        <v>4164</v>
      </c>
      <c r="I562" t="s">
        <v>4165</v>
      </c>
      <c r="J562" t="s">
        <v>20</v>
      </c>
      <c r="K562" t="s">
        <v>21</v>
      </c>
      <c r="L562">
        <v>0</v>
      </c>
      <c r="M562">
        <v>0</v>
      </c>
      <c r="N562" t="s">
        <v>22</v>
      </c>
      <c r="O562">
        <v>1</v>
      </c>
      <c r="P562" s="30">
        <f>SQRT((postes_1[[#This Row],[x]]-$Q$1)^2+(postes_1[[#This Row],[y]]-$R$1)^2)</f>
        <v>138776.42367384661</v>
      </c>
      <c r="Q562">
        <v>669630.28000000096</v>
      </c>
      <c r="R562">
        <v>6878996.7000000002</v>
      </c>
    </row>
    <row r="563" spans="1:18" hidden="1">
      <c r="A563">
        <v>2675</v>
      </c>
      <c r="B563">
        <v>60001672</v>
      </c>
      <c r="C563" s="2" t="s">
        <v>8374</v>
      </c>
      <c r="D563" t="s">
        <v>77</v>
      </c>
      <c r="E563">
        <v>1173696735000</v>
      </c>
      <c r="F563">
        <v>1362736985000</v>
      </c>
      <c r="G563">
        <v>1</v>
      </c>
      <c r="H563" t="s">
        <v>5518</v>
      </c>
      <c r="I563" t="s">
        <v>5519</v>
      </c>
      <c r="J563" t="s">
        <v>20</v>
      </c>
      <c r="K563" t="s">
        <v>21</v>
      </c>
      <c r="L563">
        <v>0</v>
      </c>
      <c r="M563">
        <v>0</v>
      </c>
      <c r="N563" t="s">
        <v>22</v>
      </c>
      <c r="O563">
        <v>4</v>
      </c>
      <c r="P563" s="30">
        <f>SQRT((postes_1[[#This Row],[x]]-$Q$1)^2+(postes_1[[#This Row],[y]]-$R$1)^2)</f>
        <v>139240.94992310711</v>
      </c>
      <c r="Q563">
        <v>662537.28000000096</v>
      </c>
      <c r="R563">
        <v>6624323.0199999996</v>
      </c>
    </row>
    <row r="564" spans="1:18" hidden="1">
      <c r="A564">
        <v>982</v>
      </c>
      <c r="B564">
        <v>70000634</v>
      </c>
      <c r="C564" s="2" t="s">
        <v>8374</v>
      </c>
      <c r="D564" t="s">
        <v>274</v>
      </c>
      <c r="E564" s="1">
        <v>758592000000</v>
      </c>
      <c r="F564">
        <v>1447929059000</v>
      </c>
      <c r="G564">
        <v>1</v>
      </c>
      <c r="H564" t="s">
        <v>2096</v>
      </c>
      <c r="I564" t="s">
        <v>2097</v>
      </c>
      <c r="J564" t="s">
        <v>20</v>
      </c>
      <c r="K564" t="s">
        <v>21</v>
      </c>
      <c r="L564">
        <v>0</v>
      </c>
      <c r="M564">
        <v>0</v>
      </c>
      <c r="N564" t="s">
        <v>22</v>
      </c>
      <c r="O564">
        <v>4</v>
      </c>
      <c r="P564" s="30">
        <f>SQRT((postes_1[[#This Row],[x]]-$Q$1)^2+(postes_1[[#This Row],[y]]-$R$1)^2)</f>
        <v>139744.21930601483</v>
      </c>
      <c r="Q564">
        <v>560770.03999999899</v>
      </c>
      <c r="R564">
        <v>6884070.2800000003</v>
      </c>
    </row>
    <row r="565" spans="1:18" hidden="1">
      <c r="A565">
        <v>1165</v>
      </c>
      <c r="B565">
        <v>70000603</v>
      </c>
      <c r="C565" s="2" t="s">
        <v>8374</v>
      </c>
      <c r="D565" t="s">
        <v>20</v>
      </c>
      <c r="E565">
        <v>610761600000</v>
      </c>
      <c r="F565" t="s">
        <v>20</v>
      </c>
      <c r="G565">
        <v>1</v>
      </c>
      <c r="H565" t="s">
        <v>2445</v>
      </c>
      <c r="I565" t="s">
        <v>2446</v>
      </c>
      <c r="J565" t="s">
        <v>20</v>
      </c>
      <c r="K565" t="s">
        <v>21</v>
      </c>
      <c r="L565">
        <v>0</v>
      </c>
      <c r="M565">
        <v>0</v>
      </c>
      <c r="N565" t="s">
        <v>22</v>
      </c>
      <c r="O565">
        <v>4</v>
      </c>
      <c r="P565" s="30">
        <f>SQRT((postes_1[[#This Row],[x]]-$Q$1)^2+(postes_1[[#This Row],[y]]-$R$1)^2)</f>
        <v>139780.02104843102</v>
      </c>
      <c r="Q565">
        <v>583938.68999999797</v>
      </c>
      <c r="R565">
        <v>6890701.4900000002</v>
      </c>
    </row>
    <row r="566" spans="1:18" hidden="1">
      <c r="A566">
        <v>2116</v>
      </c>
      <c r="B566">
        <v>60001339</v>
      </c>
      <c r="C566" s="2" t="s">
        <v>8374</v>
      </c>
      <c r="D566" t="s">
        <v>77</v>
      </c>
      <c r="E566">
        <v>610761600000</v>
      </c>
      <c r="F566">
        <v>1325861530000</v>
      </c>
      <c r="G566">
        <v>1</v>
      </c>
      <c r="H566" t="s">
        <v>4389</v>
      </c>
      <c r="I566" t="s">
        <v>4390</v>
      </c>
      <c r="J566" t="s">
        <v>20</v>
      </c>
      <c r="K566" t="s">
        <v>21</v>
      </c>
      <c r="L566">
        <v>0</v>
      </c>
      <c r="M566">
        <v>0</v>
      </c>
      <c r="N566" t="s">
        <v>22</v>
      </c>
      <c r="O566">
        <v>4</v>
      </c>
      <c r="P566" s="30">
        <f>SQRT((postes_1[[#This Row],[x]]-$Q$1)^2+(postes_1[[#This Row],[y]]-$R$1)^2)</f>
        <v>139811.51078298155</v>
      </c>
      <c r="Q566">
        <v>486056.68999999802</v>
      </c>
      <c r="R566">
        <v>6689675.4900000002</v>
      </c>
    </row>
    <row r="567" spans="1:18" hidden="1">
      <c r="A567">
        <v>3564</v>
      </c>
      <c r="B567">
        <v>30000155</v>
      </c>
      <c r="C567" s="2" t="s">
        <v>8373</v>
      </c>
      <c r="D567" t="s">
        <v>30</v>
      </c>
      <c r="E567">
        <v>1424192654000</v>
      </c>
      <c r="F567">
        <v>1242829036000</v>
      </c>
      <c r="G567">
        <v>1</v>
      </c>
      <c r="H567" t="s">
        <v>7295</v>
      </c>
      <c r="I567" t="s">
        <v>7296</v>
      </c>
      <c r="J567" t="s">
        <v>20</v>
      </c>
      <c r="K567" t="s">
        <v>21</v>
      </c>
      <c r="L567">
        <v>0</v>
      </c>
      <c r="M567">
        <v>0</v>
      </c>
      <c r="N567" t="s">
        <v>22</v>
      </c>
      <c r="O567">
        <v>3</v>
      </c>
      <c r="P567" s="30">
        <f>SQRT((postes_1[[#This Row],[x]]-$Q$1)^2+(postes_1[[#This Row],[y]]-$R$1)^2)</f>
        <v>140079.88780205802</v>
      </c>
      <c r="Q567">
        <v>727177.82</v>
      </c>
      <c r="R567">
        <v>6675993.04</v>
      </c>
    </row>
    <row r="568" spans="1:18" hidden="1">
      <c r="A568">
        <v>1607</v>
      </c>
      <c r="B568">
        <v>70001234</v>
      </c>
      <c r="C568" s="2" t="s">
        <v>8375</v>
      </c>
      <c r="D568" t="s">
        <v>274</v>
      </c>
      <c r="E568">
        <v>774489600000</v>
      </c>
      <c r="F568">
        <v>1411552843000</v>
      </c>
      <c r="G568">
        <v>1</v>
      </c>
      <c r="H568" t="s">
        <v>3343</v>
      </c>
      <c r="I568" t="s">
        <v>3344</v>
      </c>
      <c r="J568" t="s">
        <v>20</v>
      </c>
      <c r="K568" t="s">
        <v>21</v>
      </c>
      <c r="L568">
        <v>0</v>
      </c>
      <c r="M568">
        <v>0</v>
      </c>
      <c r="N568" t="s">
        <v>22</v>
      </c>
      <c r="O568">
        <v>6</v>
      </c>
      <c r="P568" s="30">
        <f>SQRT((postes_1[[#This Row],[x]]-$Q$1)^2+(postes_1[[#This Row],[y]]-$R$1)^2)</f>
        <v>140473.49479160452</v>
      </c>
      <c r="Q568">
        <v>708129.21000000101</v>
      </c>
      <c r="R568">
        <v>6854434.3399999999</v>
      </c>
    </row>
    <row r="569" spans="1:18" hidden="1">
      <c r="A569">
        <v>2808</v>
      </c>
      <c r="B569">
        <v>60000367</v>
      </c>
      <c r="C569" s="2" t="s">
        <v>8374</v>
      </c>
      <c r="D569" t="s">
        <v>20</v>
      </c>
      <c r="E569">
        <v>610761600000</v>
      </c>
      <c r="F569" t="s">
        <v>20</v>
      </c>
      <c r="G569">
        <v>1</v>
      </c>
      <c r="H569" t="s">
        <v>5786</v>
      </c>
      <c r="I569" t="s">
        <v>5787</v>
      </c>
      <c r="J569" t="s">
        <v>20</v>
      </c>
      <c r="K569" t="s">
        <v>21</v>
      </c>
      <c r="L569">
        <v>0</v>
      </c>
      <c r="M569">
        <v>0</v>
      </c>
      <c r="N569" t="s">
        <v>22</v>
      </c>
      <c r="O569">
        <v>4</v>
      </c>
      <c r="P569" s="30">
        <f>SQRT((postes_1[[#This Row],[x]]-$Q$1)^2+(postes_1[[#This Row],[y]]-$R$1)^2)</f>
        <v>140756.55471990482</v>
      </c>
      <c r="Q569">
        <v>479144.75999999797</v>
      </c>
      <c r="R569">
        <v>6804120.7699999996</v>
      </c>
    </row>
    <row r="570" spans="1:18" hidden="1">
      <c r="A570">
        <v>1993</v>
      </c>
      <c r="B570">
        <v>60001450</v>
      </c>
      <c r="C570" s="2" t="s">
        <v>8374</v>
      </c>
      <c r="D570" t="s">
        <v>77</v>
      </c>
      <c r="E570" s="1">
        <v>1000080000000</v>
      </c>
      <c r="F570">
        <v>1325866729000</v>
      </c>
      <c r="G570">
        <v>1</v>
      </c>
      <c r="H570" t="s">
        <v>4130</v>
      </c>
      <c r="I570" t="s">
        <v>4131</v>
      </c>
      <c r="J570" t="s">
        <v>20</v>
      </c>
      <c r="K570" t="s">
        <v>21</v>
      </c>
      <c r="L570">
        <v>0</v>
      </c>
      <c r="M570">
        <v>0</v>
      </c>
      <c r="N570" t="s">
        <v>22</v>
      </c>
      <c r="O570">
        <v>4</v>
      </c>
      <c r="P570" s="30">
        <f>SQRT((postes_1[[#This Row],[x]]-$Q$1)^2+(postes_1[[#This Row],[y]]-$R$1)^2)</f>
        <v>140933.12378471668</v>
      </c>
      <c r="Q570">
        <v>491275.21000000101</v>
      </c>
      <c r="R570">
        <v>6678263.1699999999</v>
      </c>
    </row>
    <row r="571" spans="1:18" hidden="1">
      <c r="A571">
        <v>2624</v>
      </c>
      <c r="B571">
        <v>60001574</v>
      </c>
      <c r="C571" s="2" t="s">
        <v>8374</v>
      </c>
      <c r="D571" t="s">
        <v>274</v>
      </c>
      <c r="E571">
        <v>894412800000</v>
      </c>
      <c r="F571">
        <v>1396970643000</v>
      </c>
      <c r="G571">
        <v>1</v>
      </c>
      <c r="H571" t="s">
        <v>5417</v>
      </c>
      <c r="I571" t="s">
        <v>5418</v>
      </c>
      <c r="J571" t="s">
        <v>5419</v>
      </c>
      <c r="K571" t="s">
        <v>21</v>
      </c>
      <c r="L571">
        <v>0</v>
      </c>
      <c r="M571">
        <v>0</v>
      </c>
      <c r="N571" t="s">
        <v>22</v>
      </c>
      <c r="O571">
        <v>4</v>
      </c>
      <c r="P571" s="30">
        <f>SQRT((postes_1[[#This Row],[x]]-$Q$1)^2+(postes_1[[#This Row],[y]]-$R$1)^2)</f>
        <v>141246.17827294726</v>
      </c>
      <c r="Q571">
        <v>516387.45000000298</v>
      </c>
      <c r="R571">
        <v>6648110.1299999999</v>
      </c>
    </row>
    <row r="572" spans="1:18" hidden="1">
      <c r="A572">
        <v>3987</v>
      </c>
      <c r="B572">
        <v>70001032</v>
      </c>
      <c r="C572" s="2" t="s">
        <v>8374</v>
      </c>
      <c r="D572" t="s">
        <v>20</v>
      </c>
      <c r="E572" s="1">
        <v>758592000000</v>
      </c>
      <c r="F572" t="s">
        <v>20</v>
      </c>
      <c r="G572">
        <v>1</v>
      </c>
      <c r="H572" t="s">
        <v>8119</v>
      </c>
      <c r="I572" t="s">
        <v>8120</v>
      </c>
      <c r="J572" t="s">
        <v>20</v>
      </c>
      <c r="K572" t="s">
        <v>21</v>
      </c>
      <c r="L572">
        <v>0</v>
      </c>
      <c r="M572">
        <v>0</v>
      </c>
      <c r="N572" t="s">
        <v>22</v>
      </c>
      <c r="O572">
        <v>4</v>
      </c>
      <c r="P572" s="30">
        <f>SQRT((postes_1[[#This Row],[x]]-$Q$1)^2+(postes_1[[#This Row],[y]]-$R$1)^2)</f>
        <v>141254.80572574763</v>
      </c>
      <c r="Q572">
        <v>523313.50999999797</v>
      </c>
      <c r="R572">
        <v>6864623.4500000002</v>
      </c>
    </row>
    <row r="573" spans="1:18" hidden="1">
      <c r="A573">
        <v>2405</v>
      </c>
      <c r="B573">
        <v>20001458</v>
      </c>
      <c r="C573" s="2" t="s">
        <v>8373</v>
      </c>
      <c r="D573" t="s">
        <v>38</v>
      </c>
      <c r="E573">
        <v>1126111170000</v>
      </c>
      <c r="F573">
        <v>1228926903000</v>
      </c>
      <c r="G573">
        <v>1</v>
      </c>
      <c r="H573" t="s">
        <v>4966</v>
      </c>
      <c r="I573" t="s">
        <v>4967</v>
      </c>
      <c r="J573" t="s">
        <v>20</v>
      </c>
      <c r="K573" t="s">
        <v>21</v>
      </c>
      <c r="L573">
        <v>0</v>
      </c>
      <c r="M573">
        <v>0</v>
      </c>
      <c r="N573" t="s">
        <v>22</v>
      </c>
      <c r="O573">
        <v>3</v>
      </c>
      <c r="P573" s="30">
        <f>SQRT((postes_1[[#This Row],[x]]-$Q$1)^2+(postes_1[[#This Row],[y]]-$R$1)^2)</f>
        <v>141272.08223818219</v>
      </c>
      <c r="Q573">
        <v>748409.03000000096</v>
      </c>
      <c r="R573">
        <v>6722959.4100000001</v>
      </c>
    </row>
    <row r="574" spans="1:18" hidden="1">
      <c r="A574">
        <v>3669</v>
      </c>
      <c r="B574">
        <v>70001189</v>
      </c>
      <c r="C574" s="2" t="s">
        <v>8373</v>
      </c>
      <c r="D574" t="s">
        <v>274</v>
      </c>
      <c r="E574" s="1">
        <v>949968000000</v>
      </c>
      <c r="F574">
        <v>1411553054000</v>
      </c>
      <c r="G574">
        <v>1</v>
      </c>
      <c r="H574" t="s">
        <v>7513</v>
      </c>
      <c r="I574" t="s">
        <v>7514</v>
      </c>
      <c r="J574" t="s">
        <v>20</v>
      </c>
      <c r="K574" t="s">
        <v>21</v>
      </c>
      <c r="L574">
        <v>0</v>
      </c>
      <c r="M574">
        <v>0</v>
      </c>
      <c r="N574" t="s">
        <v>22</v>
      </c>
      <c r="O574">
        <v>3</v>
      </c>
      <c r="P574" s="30">
        <f>SQRT((postes_1[[#This Row],[x]]-$Q$1)^2+(postes_1[[#This Row],[y]]-$R$1)^2)</f>
        <v>141623.36783501209</v>
      </c>
      <c r="Q574">
        <v>707437.59000000404</v>
      </c>
      <c r="R574">
        <v>6856682.1500000004</v>
      </c>
    </row>
    <row r="575" spans="1:18" hidden="1">
      <c r="A575">
        <v>2727</v>
      </c>
      <c r="B575">
        <v>70000587</v>
      </c>
      <c r="C575" s="2" t="s">
        <v>8373</v>
      </c>
      <c r="D575" t="s">
        <v>108</v>
      </c>
      <c r="E575">
        <v>956707200000</v>
      </c>
      <c r="F575">
        <v>1260528235000</v>
      </c>
      <c r="G575">
        <v>1</v>
      </c>
      <c r="H575" t="s">
        <v>5627</v>
      </c>
      <c r="I575" t="s">
        <v>5628</v>
      </c>
      <c r="J575" t="s">
        <v>5629</v>
      </c>
      <c r="K575" t="s">
        <v>21</v>
      </c>
      <c r="L575">
        <v>0</v>
      </c>
      <c r="M575">
        <v>0</v>
      </c>
      <c r="N575" t="s">
        <v>22</v>
      </c>
      <c r="O575">
        <v>3</v>
      </c>
      <c r="P575" s="30">
        <f>SQRT((postes_1[[#This Row],[x]]-$Q$1)^2+(postes_1[[#This Row],[y]]-$R$1)^2)</f>
        <v>141729.18442838863</v>
      </c>
      <c r="Q575">
        <v>638012.72999999695</v>
      </c>
      <c r="R575">
        <v>6892489.4000000004</v>
      </c>
    </row>
    <row r="576" spans="1:18" hidden="1">
      <c r="A576">
        <v>3192</v>
      </c>
      <c r="B576">
        <v>70000567</v>
      </c>
      <c r="C576" s="2" t="s">
        <v>8373</v>
      </c>
      <c r="D576" t="s">
        <v>152</v>
      </c>
      <c r="E576">
        <v>953769600000</v>
      </c>
      <c r="F576">
        <v>1295625351000</v>
      </c>
      <c r="G576">
        <v>1</v>
      </c>
      <c r="H576" t="s">
        <v>6559</v>
      </c>
      <c r="I576" t="s">
        <v>6559</v>
      </c>
      <c r="J576" t="s">
        <v>20</v>
      </c>
      <c r="K576" t="s">
        <v>21</v>
      </c>
      <c r="L576">
        <v>0</v>
      </c>
      <c r="M576">
        <v>0</v>
      </c>
      <c r="N576" t="s">
        <v>22</v>
      </c>
      <c r="O576">
        <v>3</v>
      </c>
      <c r="P576" s="30">
        <f>SQRT((postes_1[[#This Row],[x]]-$Q$1)^2+(postes_1[[#This Row],[y]]-$R$1)^2)</f>
        <v>141734.28714799296</v>
      </c>
      <c r="Q576">
        <v>620293.32999999798</v>
      </c>
      <c r="R576">
        <v>6894855.7599999998</v>
      </c>
    </row>
    <row r="577" spans="1:18" hidden="1">
      <c r="A577">
        <v>3405</v>
      </c>
      <c r="B577">
        <v>70000822</v>
      </c>
      <c r="C577" s="2" t="s">
        <v>8373</v>
      </c>
      <c r="D577" t="s">
        <v>274</v>
      </c>
      <c r="E577" s="1">
        <v>956880000000</v>
      </c>
      <c r="F577">
        <v>1411561632000</v>
      </c>
      <c r="G577">
        <v>1</v>
      </c>
      <c r="H577" t="s">
        <v>6973</v>
      </c>
      <c r="I577" t="s">
        <v>6974</v>
      </c>
      <c r="J577" t="s">
        <v>26</v>
      </c>
      <c r="K577" t="s">
        <v>21</v>
      </c>
      <c r="L577">
        <v>0</v>
      </c>
      <c r="M577">
        <v>0</v>
      </c>
      <c r="N577" t="s">
        <v>22</v>
      </c>
      <c r="O577">
        <v>3</v>
      </c>
      <c r="P577" s="30">
        <f>SQRT((postes_1[[#This Row],[x]]-$Q$1)^2+(postes_1[[#This Row],[y]]-$R$1)^2)</f>
        <v>141801.72792273687</v>
      </c>
      <c r="Q577">
        <v>689963.56000000203</v>
      </c>
      <c r="R577">
        <v>6870886.3300000001</v>
      </c>
    </row>
    <row r="578" spans="1:18">
      <c r="A578">
        <v>125</v>
      </c>
      <c r="B578">
        <v>70061095</v>
      </c>
      <c r="C578" s="2" t="s">
        <v>8382</v>
      </c>
      <c r="D578" t="s">
        <v>264</v>
      </c>
      <c r="E578">
        <v>1459365744000</v>
      </c>
      <c r="F578">
        <v>1459365523000</v>
      </c>
      <c r="G578">
        <v>1</v>
      </c>
      <c r="H578" t="s">
        <v>291</v>
      </c>
      <c r="I578" t="s">
        <v>292</v>
      </c>
      <c r="J578" t="s">
        <v>20</v>
      </c>
      <c r="K578" t="s">
        <v>21</v>
      </c>
      <c r="L578">
        <v>0</v>
      </c>
      <c r="M578">
        <v>0</v>
      </c>
      <c r="N578" t="s">
        <v>267</v>
      </c>
      <c r="O578">
        <v>3</v>
      </c>
      <c r="P578" s="30">
        <f>SQRT((postes_1[[#This Row],[x]]-$Q$1)^2+(postes_1[[#This Row],[y]]-$R$1)^2)</f>
        <v>141915.40930879264</v>
      </c>
      <c r="Q578">
        <v>724419.13979999698</v>
      </c>
      <c r="R578">
        <v>6838052.0368999997</v>
      </c>
    </row>
    <row r="579" spans="1:18" hidden="1">
      <c r="A579">
        <v>3981</v>
      </c>
      <c r="B579">
        <v>60001381</v>
      </c>
      <c r="C579" s="2" t="s">
        <v>8375</v>
      </c>
      <c r="D579" t="s">
        <v>274</v>
      </c>
      <c r="E579">
        <v>1146839442000</v>
      </c>
      <c r="F579">
        <v>1423821983000</v>
      </c>
      <c r="G579">
        <v>1</v>
      </c>
      <c r="H579" t="s">
        <v>6048</v>
      </c>
      <c r="I579" t="s">
        <v>10367</v>
      </c>
      <c r="J579" t="s">
        <v>20</v>
      </c>
      <c r="K579" t="s">
        <v>21</v>
      </c>
      <c r="L579">
        <v>0</v>
      </c>
      <c r="M579">
        <v>0</v>
      </c>
      <c r="N579" t="s">
        <v>22</v>
      </c>
      <c r="O579">
        <v>6</v>
      </c>
      <c r="P579" s="30">
        <f>SQRT((postes_1[[#This Row],[x]]-$Q$1)^2+(postes_1[[#This Row],[y]]-$R$1)^2)</f>
        <v>141994.60008448831</v>
      </c>
      <c r="Q579">
        <v>486073.68999999802</v>
      </c>
      <c r="R579">
        <v>6684991.9100000001</v>
      </c>
    </row>
    <row r="580" spans="1:18" hidden="1">
      <c r="A580">
        <v>3672</v>
      </c>
      <c r="B580">
        <v>70001174</v>
      </c>
      <c r="C580" s="2" t="s">
        <v>8373</v>
      </c>
      <c r="D580" t="s">
        <v>274</v>
      </c>
      <c r="E580">
        <v>774489600000</v>
      </c>
      <c r="F580">
        <v>1411558151000</v>
      </c>
      <c r="G580">
        <v>1</v>
      </c>
      <c r="H580" t="s">
        <v>7520</v>
      </c>
      <c r="I580" t="s">
        <v>7521</v>
      </c>
      <c r="J580" t="s">
        <v>20</v>
      </c>
      <c r="K580" t="s">
        <v>21</v>
      </c>
      <c r="L580">
        <v>0</v>
      </c>
      <c r="M580">
        <v>0</v>
      </c>
      <c r="N580" t="s">
        <v>22</v>
      </c>
      <c r="O580">
        <v>3</v>
      </c>
      <c r="P580" s="30">
        <f>SQRT((postes_1[[#This Row],[x]]-$Q$1)^2+(postes_1[[#This Row],[y]]-$R$1)^2)</f>
        <v>142283.89985303348</v>
      </c>
      <c r="Q580">
        <v>707766.03000000096</v>
      </c>
      <c r="R580">
        <v>6857279.75</v>
      </c>
    </row>
    <row r="581" spans="1:18" hidden="1">
      <c r="A581">
        <v>3507</v>
      </c>
      <c r="B581">
        <v>70012602</v>
      </c>
      <c r="C581" s="2" t="s">
        <v>8376</v>
      </c>
      <c r="D581" t="s">
        <v>43</v>
      </c>
      <c r="E581">
        <v>1146839082000</v>
      </c>
      <c r="F581">
        <v>1146839029000</v>
      </c>
      <c r="G581">
        <v>1</v>
      </c>
      <c r="H581" t="s">
        <v>7181</v>
      </c>
      <c r="I581" t="s">
        <v>7182</v>
      </c>
      <c r="J581" t="s">
        <v>20</v>
      </c>
      <c r="K581" t="s">
        <v>21</v>
      </c>
      <c r="L581">
        <v>0</v>
      </c>
      <c r="M581">
        <v>0</v>
      </c>
      <c r="N581" t="s">
        <v>22</v>
      </c>
      <c r="O581">
        <v>7</v>
      </c>
      <c r="P581" s="30">
        <f>SQRT((postes_1[[#This Row],[x]]-$Q$1)^2+(postes_1[[#This Row],[y]]-$R$1)^2)</f>
        <v>142422.23952271536</v>
      </c>
      <c r="Q581">
        <v>486089.359999999</v>
      </c>
      <c r="R581">
        <v>6684081.3200000003</v>
      </c>
    </row>
    <row r="582" spans="1:18" hidden="1">
      <c r="A582">
        <v>456</v>
      </c>
      <c r="B582">
        <v>70000653</v>
      </c>
      <c r="C582" s="2" t="s">
        <v>8376</v>
      </c>
      <c r="D582" t="s">
        <v>20</v>
      </c>
      <c r="E582">
        <v>610761600000</v>
      </c>
      <c r="F582" t="s">
        <v>20</v>
      </c>
      <c r="G582">
        <v>1</v>
      </c>
      <c r="H582" t="s">
        <v>1007</v>
      </c>
      <c r="I582" t="s">
        <v>1008</v>
      </c>
      <c r="J582" t="s">
        <v>20</v>
      </c>
      <c r="K582" t="s">
        <v>21</v>
      </c>
      <c r="L582">
        <v>0</v>
      </c>
      <c r="M582">
        <v>0</v>
      </c>
      <c r="N582" t="s">
        <v>22</v>
      </c>
      <c r="O582">
        <v>7</v>
      </c>
      <c r="P582" s="30">
        <f>SQRT((postes_1[[#This Row],[x]]-$Q$1)^2+(postes_1[[#This Row],[y]]-$R$1)^2)</f>
        <v>142441.34620960453</v>
      </c>
      <c r="Q582">
        <v>551429.32999999798</v>
      </c>
      <c r="R582">
        <v>6883091.9000000004</v>
      </c>
    </row>
    <row r="583" spans="1:18" hidden="1">
      <c r="A583">
        <v>2936</v>
      </c>
      <c r="B583">
        <v>70051504</v>
      </c>
      <c r="C583" s="2" t="s">
        <v>8374</v>
      </c>
      <c r="D583" t="s">
        <v>274</v>
      </c>
      <c r="E583">
        <v>1423821836000</v>
      </c>
      <c r="F583">
        <v>1423821778000</v>
      </c>
      <c r="G583">
        <v>1</v>
      </c>
      <c r="H583" t="s">
        <v>6048</v>
      </c>
      <c r="I583" t="s">
        <v>10367</v>
      </c>
      <c r="J583" t="s">
        <v>20</v>
      </c>
      <c r="K583" t="s">
        <v>21</v>
      </c>
      <c r="L583">
        <v>0</v>
      </c>
      <c r="M583">
        <v>0</v>
      </c>
      <c r="N583" t="s">
        <v>22</v>
      </c>
      <c r="O583">
        <v>4</v>
      </c>
      <c r="P583" s="30">
        <f>SQRT((postes_1[[#This Row],[x]]-$Q$1)^2+(postes_1[[#This Row],[y]]-$R$1)^2)</f>
        <v>142498.81021761833</v>
      </c>
      <c r="Q583">
        <v>485516.99000000203</v>
      </c>
      <c r="R583">
        <v>6684958.0899999999</v>
      </c>
    </row>
    <row r="584" spans="1:18" hidden="1">
      <c r="A584">
        <v>1650</v>
      </c>
      <c r="B584">
        <v>70004702</v>
      </c>
      <c r="C584" s="2" t="s">
        <v>8373</v>
      </c>
      <c r="D584" t="s">
        <v>77</v>
      </c>
      <c r="E584">
        <v>1103817302000</v>
      </c>
      <c r="F584">
        <v>1320055954000</v>
      </c>
      <c r="G584">
        <v>1</v>
      </c>
      <c r="H584" t="s">
        <v>3436</v>
      </c>
      <c r="I584" t="s">
        <v>3437</v>
      </c>
      <c r="J584" t="s">
        <v>20</v>
      </c>
      <c r="K584" t="s">
        <v>21</v>
      </c>
      <c r="L584">
        <v>0</v>
      </c>
      <c r="M584">
        <v>0</v>
      </c>
      <c r="N584" t="s">
        <v>22</v>
      </c>
      <c r="O584">
        <v>3</v>
      </c>
      <c r="P584" s="30">
        <f>SQRT((postes_1[[#This Row],[x]]-$Q$1)^2+(postes_1[[#This Row],[y]]-$R$1)^2)</f>
        <v>142547.3310990301</v>
      </c>
      <c r="Q584">
        <v>735346.11999999697</v>
      </c>
      <c r="R584">
        <v>6822204.7599999998</v>
      </c>
    </row>
    <row r="585" spans="1:18" hidden="1">
      <c r="A585">
        <v>431</v>
      </c>
      <c r="B585">
        <v>30000215</v>
      </c>
      <c r="C585" s="2" t="s">
        <v>8373</v>
      </c>
      <c r="D585" t="s">
        <v>274</v>
      </c>
      <c r="E585">
        <v>1025740800000</v>
      </c>
      <c r="F585">
        <v>1384854930000</v>
      </c>
      <c r="G585">
        <v>1</v>
      </c>
      <c r="H585" t="s">
        <v>954</v>
      </c>
      <c r="I585" t="s">
        <v>955</v>
      </c>
      <c r="J585" t="s">
        <v>20</v>
      </c>
      <c r="K585" t="s">
        <v>21</v>
      </c>
      <c r="L585">
        <v>0</v>
      </c>
      <c r="M585">
        <v>0</v>
      </c>
      <c r="N585" t="s">
        <v>22</v>
      </c>
      <c r="O585">
        <v>3</v>
      </c>
      <c r="P585" s="30">
        <f>SQRT((postes_1[[#This Row],[x]]-$Q$1)^2+(postes_1[[#This Row],[y]]-$R$1)^2)</f>
        <v>142583.01411394321</v>
      </c>
      <c r="Q585">
        <v>713935.28000000096</v>
      </c>
      <c r="R585">
        <v>6655356.7699999996</v>
      </c>
    </row>
    <row r="586" spans="1:18" hidden="1">
      <c r="A586">
        <v>4019</v>
      </c>
      <c r="B586">
        <v>60001392</v>
      </c>
      <c r="C586" s="2" t="s">
        <v>8376</v>
      </c>
      <c r="D586" t="s">
        <v>43</v>
      </c>
      <c r="E586">
        <v>1146837271000</v>
      </c>
      <c r="F586">
        <v>1146836961000</v>
      </c>
      <c r="G586">
        <v>1</v>
      </c>
      <c r="H586" t="s">
        <v>7181</v>
      </c>
      <c r="I586" t="s">
        <v>7182</v>
      </c>
      <c r="J586" t="s">
        <v>20</v>
      </c>
      <c r="K586" t="s">
        <v>21</v>
      </c>
      <c r="L586">
        <v>0</v>
      </c>
      <c r="M586">
        <v>0</v>
      </c>
      <c r="N586" t="s">
        <v>22</v>
      </c>
      <c r="O586">
        <v>7</v>
      </c>
      <c r="P586" s="30">
        <f>SQRT((postes_1[[#This Row],[x]]-$Q$1)^2+(postes_1[[#This Row],[y]]-$R$1)^2)</f>
        <v>142584.48326346517</v>
      </c>
      <c r="Q586">
        <v>485678.77000000299</v>
      </c>
      <c r="R586">
        <v>6684486.5499999998</v>
      </c>
    </row>
    <row r="587" spans="1:18" hidden="1">
      <c r="A587">
        <v>260</v>
      </c>
      <c r="B587">
        <v>70000586</v>
      </c>
      <c r="C587" s="2" t="s">
        <v>8375</v>
      </c>
      <c r="D587" t="s">
        <v>23</v>
      </c>
      <c r="E587">
        <v>610761600000</v>
      </c>
      <c r="F587">
        <v>1286545917000</v>
      </c>
      <c r="G587">
        <v>1</v>
      </c>
      <c r="H587" t="s">
        <v>588</v>
      </c>
      <c r="I587" t="s">
        <v>589</v>
      </c>
      <c r="J587" t="s">
        <v>20</v>
      </c>
      <c r="K587" t="s">
        <v>21</v>
      </c>
      <c r="L587">
        <v>0</v>
      </c>
      <c r="M587">
        <v>0</v>
      </c>
      <c r="N587" t="s">
        <v>22</v>
      </c>
      <c r="O587">
        <v>6</v>
      </c>
      <c r="P587" s="30">
        <f>SQRT((postes_1[[#This Row],[x]]-$Q$1)^2+(postes_1[[#This Row],[y]]-$R$1)^2)</f>
        <v>142720.49932421109</v>
      </c>
      <c r="Q587">
        <v>581188.93000000005</v>
      </c>
      <c r="R587">
        <v>6893147</v>
      </c>
    </row>
    <row r="588" spans="1:18" hidden="1">
      <c r="A588">
        <v>998</v>
      </c>
      <c r="B588">
        <v>50002142</v>
      </c>
      <c r="C588" s="2" t="s">
        <v>8374</v>
      </c>
      <c r="D588" t="s">
        <v>168</v>
      </c>
      <c r="E588">
        <v>1459506432000</v>
      </c>
      <c r="F588" t="s">
        <v>20</v>
      </c>
      <c r="G588">
        <v>1</v>
      </c>
      <c r="H588" t="s">
        <v>2129</v>
      </c>
      <c r="I588" t="s">
        <v>2130</v>
      </c>
      <c r="J588" t="s">
        <v>26</v>
      </c>
      <c r="K588" t="s">
        <v>21</v>
      </c>
      <c r="L588">
        <v>0</v>
      </c>
      <c r="M588">
        <v>0</v>
      </c>
      <c r="N588" t="s">
        <v>22</v>
      </c>
      <c r="O588">
        <v>4</v>
      </c>
      <c r="P588" s="30">
        <f>SQRT((postes_1[[#This Row],[x]]-$Q$1)^2+(postes_1[[#This Row],[y]]-$R$1)^2)</f>
        <v>142731.3016831709</v>
      </c>
      <c r="Q588">
        <v>584794.78999999899</v>
      </c>
      <c r="R588">
        <v>6613059.2000000002</v>
      </c>
    </row>
    <row r="589" spans="1:18" hidden="1">
      <c r="A589">
        <v>899</v>
      </c>
      <c r="B589">
        <v>50000024</v>
      </c>
      <c r="C589" s="2" t="s">
        <v>8374</v>
      </c>
      <c r="D589" t="s">
        <v>168</v>
      </c>
      <c r="E589">
        <v>1459506389000</v>
      </c>
      <c r="F589" t="s">
        <v>20</v>
      </c>
      <c r="G589">
        <v>1</v>
      </c>
      <c r="H589" t="s">
        <v>1912</v>
      </c>
      <c r="I589" t="s">
        <v>1913</v>
      </c>
      <c r="J589" t="s">
        <v>20</v>
      </c>
      <c r="K589" t="s">
        <v>21</v>
      </c>
      <c r="L589">
        <v>0</v>
      </c>
      <c r="M589">
        <v>0</v>
      </c>
      <c r="N589" t="s">
        <v>22</v>
      </c>
      <c r="O589">
        <v>4</v>
      </c>
      <c r="P589" s="30">
        <f>SQRT((postes_1[[#This Row],[x]]-$Q$1)^2+(postes_1[[#This Row],[y]]-$R$1)^2)</f>
        <v>142835.55295127965</v>
      </c>
      <c r="Q589">
        <v>585253.25999999803</v>
      </c>
      <c r="R589">
        <v>6612870.2199999997</v>
      </c>
    </row>
    <row r="590" spans="1:18" hidden="1">
      <c r="A590">
        <v>1366</v>
      </c>
      <c r="B590">
        <v>70000600</v>
      </c>
      <c r="C590" s="2" t="s">
        <v>8374</v>
      </c>
      <c r="D590" t="s">
        <v>20</v>
      </c>
      <c r="E590">
        <v>610761600000</v>
      </c>
      <c r="F590" t="s">
        <v>20</v>
      </c>
      <c r="G590">
        <v>1</v>
      </c>
      <c r="H590" t="s">
        <v>2862</v>
      </c>
      <c r="I590" t="s">
        <v>2863</v>
      </c>
      <c r="J590" t="s">
        <v>2864</v>
      </c>
      <c r="K590" t="s">
        <v>21</v>
      </c>
      <c r="L590">
        <v>0</v>
      </c>
      <c r="M590">
        <v>0</v>
      </c>
      <c r="N590" t="s">
        <v>22</v>
      </c>
      <c r="O590">
        <v>4</v>
      </c>
      <c r="P590" s="30">
        <f>SQRT((postes_1[[#This Row],[x]]-$Q$1)^2+(postes_1[[#This Row],[y]]-$R$1)^2)</f>
        <v>142924.30379619618</v>
      </c>
      <c r="Q590">
        <v>572519.96999999904</v>
      </c>
      <c r="R590">
        <v>6891256.4199999999</v>
      </c>
    </row>
    <row r="591" spans="1:18" hidden="1">
      <c r="A591">
        <v>2080</v>
      </c>
      <c r="B591">
        <v>60001401</v>
      </c>
      <c r="C591" s="2" t="s">
        <v>8376</v>
      </c>
      <c r="D591" t="s">
        <v>43</v>
      </c>
      <c r="E591">
        <v>980985600000</v>
      </c>
      <c r="F591">
        <v>1146836812000</v>
      </c>
      <c r="G591">
        <v>1</v>
      </c>
      <c r="H591" t="s">
        <v>4312</v>
      </c>
      <c r="I591" t="s">
        <v>4313</v>
      </c>
      <c r="J591" t="s">
        <v>4314</v>
      </c>
      <c r="K591" t="s">
        <v>21</v>
      </c>
      <c r="L591">
        <v>0</v>
      </c>
      <c r="M591">
        <v>0</v>
      </c>
      <c r="N591" t="s">
        <v>22</v>
      </c>
      <c r="O591">
        <v>7</v>
      </c>
      <c r="P591" s="30">
        <f>SQRT((postes_1[[#This Row],[x]]-$Q$1)^2+(postes_1[[#This Row],[y]]-$R$1)^2)</f>
        <v>143052.719068951</v>
      </c>
      <c r="Q591">
        <v>485374.68</v>
      </c>
      <c r="R591">
        <v>6684069.1299999999</v>
      </c>
    </row>
    <row r="592" spans="1:18" hidden="1">
      <c r="A592">
        <v>3670</v>
      </c>
      <c r="B592">
        <v>70001180</v>
      </c>
      <c r="C592" s="2" t="s">
        <v>8386</v>
      </c>
      <c r="D592" t="s">
        <v>274</v>
      </c>
      <c r="E592">
        <v>1231840155000</v>
      </c>
      <c r="F592">
        <v>1411553299000</v>
      </c>
      <c r="G592">
        <v>1</v>
      </c>
      <c r="H592" t="s">
        <v>7515</v>
      </c>
      <c r="I592" t="s">
        <v>7516</v>
      </c>
      <c r="J592" t="s">
        <v>7517</v>
      </c>
      <c r="K592" t="s">
        <v>21</v>
      </c>
      <c r="L592">
        <v>0</v>
      </c>
      <c r="M592">
        <v>0</v>
      </c>
      <c r="N592" t="s">
        <v>22</v>
      </c>
      <c r="O592">
        <v>0</v>
      </c>
      <c r="P592" s="30">
        <f>SQRT((postes_1[[#This Row],[x]]-$Q$1)^2+(postes_1[[#This Row],[y]]-$R$1)^2)</f>
        <v>143114.95288290776</v>
      </c>
      <c r="Q592">
        <v>709223.72999999695</v>
      </c>
      <c r="R592">
        <v>6857045.4100000001</v>
      </c>
    </row>
    <row r="593" spans="1:18" hidden="1">
      <c r="A593">
        <v>2872</v>
      </c>
      <c r="B593">
        <v>60000981</v>
      </c>
      <c r="C593" s="2" t="s">
        <v>8374</v>
      </c>
      <c r="D593" t="s">
        <v>20</v>
      </c>
      <c r="E593">
        <v>1006300800000</v>
      </c>
      <c r="F593" t="s">
        <v>20</v>
      </c>
      <c r="G593">
        <v>1</v>
      </c>
      <c r="H593" t="s">
        <v>5919</v>
      </c>
      <c r="I593" t="s">
        <v>5920</v>
      </c>
      <c r="J593" t="s">
        <v>20</v>
      </c>
      <c r="K593" t="s">
        <v>21</v>
      </c>
      <c r="L593">
        <v>0</v>
      </c>
      <c r="M593">
        <v>0</v>
      </c>
      <c r="N593" t="s">
        <v>22</v>
      </c>
      <c r="O593">
        <v>4</v>
      </c>
      <c r="P593" s="30">
        <f>SQRT((postes_1[[#This Row],[x]]-$Q$1)^2+(postes_1[[#This Row],[y]]-$R$1)^2)</f>
        <v>143142.39482529357</v>
      </c>
      <c r="Q593">
        <v>468156.15999999602</v>
      </c>
      <c r="R593">
        <v>6738076.7000000002</v>
      </c>
    </row>
    <row r="594" spans="1:18" hidden="1">
      <c r="A594">
        <v>2061</v>
      </c>
      <c r="B594">
        <v>20001240</v>
      </c>
      <c r="C594" s="2" t="s">
        <v>8373</v>
      </c>
      <c r="D594" t="s">
        <v>43</v>
      </c>
      <c r="E594">
        <v>778982400000</v>
      </c>
      <c r="F594">
        <v>1127468180000</v>
      </c>
      <c r="G594">
        <v>1</v>
      </c>
      <c r="H594" t="s">
        <v>4271</v>
      </c>
      <c r="I594" t="s">
        <v>4272</v>
      </c>
      <c r="J594" t="s">
        <v>20</v>
      </c>
      <c r="K594" t="s">
        <v>21</v>
      </c>
      <c r="L594">
        <v>0</v>
      </c>
      <c r="M594">
        <v>0</v>
      </c>
      <c r="N594" t="s">
        <v>22</v>
      </c>
      <c r="O594">
        <v>3</v>
      </c>
      <c r="P594" s="30">
        <f>SQRT((postes_1[[#This Row],[x]]-$Q$1)^2+(postes_1[[#This Row],[y]]-$R$1)^2)</f>
        <v>143440.55481980968</v>
      </c>
      <c r="Q594">
        <v>753489.60999999905</v>
      </c>
      <c r="R594">
        <v>6764434.1699999999</v>
      </c>
    </row>
    <row r="595" spans="1:18" hidden="1">
      <c r="A595">
        <v>3671</v>
      </c>
      <c r="B595">
        <v>70000786</v>
      </c>
      <c r="C595" s="2" t="s">
        <v>8373</v>
      </c>
      <c r="D595" t="s">
        <v>274</v>
      </c>
      <c r="E595">
        <v>774489600000</v>
      </c>
      <c r="F595">
        <v>1411554544000</v>
      </c>
      <c r="G595">
        <v>1</v>
      </c>
      <c r="H595" t="s">
        <v>7518</v>
      </c>
      <c r="I595" t="s">
        <v>7519</v>
      </c>
      <c r="J595" t="s">
        <v>20</v>
      </c>
      <c r="K595" t="s">
        <v>21</v>
      </c>
      <c r="L595">
        <v>0</v>
      </c>
      <c r="M595">
        <v>0</v>
      </c>
      <c r="N595" t="s">
        <v>22</v>
      </c>
      <c r="O595">
        <v>3</v>
      </c>
      <c r="P595" s="30">
        <f>SQRT((postes_1[[#This Row],[x]]-$Q$1)^2+(postes_1[[#This Row],[y]]-$R$1)^2)</f>
        <v>143564.8611329562</v>
      </c>
      <c r="Q595">
        <v>689995.03999999899</v>
      </c>
      <c r="R595">
        <v>6872988.5999999996</v>
      </c>
    </row>
    <row r="596" spans="1:18" hidden="1">
      <c r="A596">
        <v>1112</v>
      </c>
      <c r="B596">
        <v>60000276</v>
      </c>
      <c r="C596" s="2" t="s">
        <v>8374</v>
      </c>
      <c r="D596" t="s">
        <v>20</v>
      </c>
      <c r="E596">
        <v>757641600000</v>
      </c>
      <c r="F596" t="s">
        <v>20</v>
      </c>
      <c r="G596">
        <v>1</v>
      </c>
      <c r="H596" t="s">
        <v>2338</v>
      </c>
      <c r="I596" t="s">
        <v>2339</v>
      </c>
      <c r="J596" t="s">
        <v>20</v>
      </c>
      <c r="K596" t="s">
        <v>21</v>
      </c>
      <c r="L596">
        <v>0</v>
      </c>
      <c r="M596">
        <v>0</v>
      </c>
      <c r="N596" t="s">
        <v>22</v>
      </c>
      <c r="O596">
        <v>4</v>
      </c>
      <c r="P596" s="30">
        <f>SQRT((postes_1[[#This Row],[x]]-$Q$1)^2+(postes_1[[#This Row],[y]]-$R$1)^2)</f>
        <v>143792.01659944054</v>
      </c>
      <c r="Q596">
        <v>482393.22999999701</v>
      </c>
      <c r="R596">
        <v>6818827.9900000002</v>
      </c>
    </row>
    <row r="597" spans="1:18" hidden="1">
      <c r="A597">
        <v>151</v>
      </c>
      <c r="B597">
        <v>70001555</v>
      </c>
      <c r="C597" s="2" t="s">
        <v>8374</v>
      </c>
      <c r="D597" t="s">
        <v>20</v>
      </c>
      <c r="E597">
        <v>757641600000</v>
      </c>
      <c r="F597" t="s">
        <v>20</v>
      </c>
      <c r="G597">
        <v>1</v>
      </c>
      <c r="H597" t="s">
        <v>353</v>
      </c>
      <c r="I597" t="s">
        <v>354</v>
      </c>
      <c r="J597" t="s">
        <v>20</v>
      </c>
      <c r="K597" t="s">
        <v>21</v>
      </c>
      <c r="L597">
        <v>0</v>
      </c>
      <c r="M597">
        <v>0</v>
      </c>
      <c r="N597" t="s">
        <v>22</v>
      </c>
      <c r="O597">
        <v>4</v>
      </c>
      <c r="P597" s="30">
        <f>SQRT((postes_1[[#This Row],[x]]-$Q$1)^2+(postes_1[[#This Row],[y]]-$R$1)^2)</f>
        <v>144059.89913012562</v>
      </c>
      <c r="Q597">
        <v>492838.27000000299</v>
      </c>
      <c r="R597">
        <v>6836626.0300000003</v>
      </c>
    </row>
    <row r="598" spans="1:18" hidden="1">
      <c r="A598">
        <v>944</v>
      </c>
      <c r="B598">
        <v>50000025</v>
      </c>
      <c r="C598" s="2" t="s">
        <v>8374</v>
      </c>
      <c r="D598" t="s">
        <v>168</v>
      </c>
      <c r="E598">
        <v>1459507849000</v>
      </c>
      <c r="F598" t="s">
        <v>20</v>
      </c>
      <c r="G598">
        <v>1</v>
      </c>
      <c r="H598" t="s">
        <v>2014</v>
      </c>
      <c r="I598" t="s">
        <v>2015</v>
      </c>
      <c r="J598" t="s">
        <v>20</v>
      </c>
      <c r="K598" t="s">
        <v>21</v>
      </c>
      <c r="L598">
        <v>0</v>
      </c>
      <c r="M598">
        <v>0</v>
      </c>
      <c r="N598" t="s">
        <v>22</v>
      </c>
      <c r="O598">
        <v>4</v>
      </c>
      <c r="P598" s="30">
        <f>SQRT((postes_1[[#This Row],[x]]-$Q$1)^2+(postes_1[[#This Row],[y]]-$R$1)^2)</f>
        <v>144072.20609539168</v>
      </c>
      <c r="Q598">
        <v>621252.10000000102</v>
      </c>
      <c r="R598">
        <v>6609794.2199999997</v>
      </c>
    </row>
    <row r="599" spans="1:18" hidden="1">
      <c r="A599">
        <v>1410</v>
      </c>
      <c r="B599">
        <v>20000947</v>
      </c>
      <c r="C599" s="2" t="s">
        <v>8373</v>
      </c>
      <c r="D599" t="s">
        <v>20</v>
      </c>
      <c r="E599">
        <v>778982400000</v>
      </c>
      <c r="F599" t="s">
        <v>20</v>
      </c>
      <c r="G599">
        <v>1</v>
      </c>
      <c r="H599" t="s">
        <v>2954</v>
      </c>
      <c r="I599" t="s">
        <v>2955</v>
      </c>
      <c r="J599" t="s">
        <v>20</v>
      </c>
      <c r="K599" t="s">
        <v>21</v>
      </c>
      <c r="L599">
        <v>0</v>
      </c>
      <c r="M599">
        <v>0</v>
      </c>
      <c r="N599" t="s">
        <v>22</v>
      </c>
      <c r="O599">
        <v>3</v>
      </c>
      <c r="P599" s="30">
        <f>SQRT((postes_1[[#This Row],[x]]-$Q$1)^2+(postes_1[[#This Row],[y]]-$R$1)^2)</f>
        <v>144216.67562426141</v>
      </c>
      <c r="Q599">
        <v>738034.09000000404</v>
      </c>
      <c r="R599">
        <v>6820735.46</v>
      </c>
    </row>
    <row r="600" spans="1:18" hidden="1">
      <c r="A600">
        <v>2990</v>
      </c>
      <c r="B600">
        <v>30000221</v>
      </c>
      <c r="C600" s="2" t="s">
        <v>8376</v>
      </c>
      <c r="D600" t="s">
        <v>274</v>
      </c>
      <c r="E600">
        <v>610761600000</v>
      </c>
      <c r="F600">
        <v>1384778819000</v>
      </c>
      <c r="G600">
        <v>1</v>
      </c>
      <c r="H600" t="s">
        <v>6158</v>
      </c>
      <c r="I600" t="s">
        <v>6159</v>
      </c>
      <c r="J600" t="s">
        <v>20</v>
      </c>
      <c r="K600" t="s">
        <v>21</v>
      </c>
      <c r="L600">
        <v>0</v>
      </c>
      <c r="M600">
        <v>0</v>
      </c>
      <c r="N600" t="s">
        <v>22</v>
      </c>
      <c r="O600">
        <v>7</v>
      </c>
      <c r="P600" s="30">
        <f>SQRT((postes_1[[#This Row],[x]]-$Q$1)^2+(postes_1[[#This Row],[y]]-$R$1)^2)</f>
        <v>144722.33574671656</v>
      </c>
      <c r="Q600">
        <v>716119.27000000305</v>
      </c>
      <c r="R600">
        <v>6654555.1399999997</v>
      </c>
    </row>
    <row r="601" spans="1:18" hidden="1">
      <c r="A601">
        <v>2658</v>
      </c>
      <c r="B601">
        <v>70002068</v>
      </c>
      <c r="C601" s="2" t="s">
        <v>8386</v>
      </c>
      <c r="D601" t="s">
        <v>20</v>
      </c>
      <c r="E601" s="1">
        <v>1002672000000</v>
      </c>
      <c r="F601" t="s">
        <v>20</v>
      </c>
      <c r="G601">
        <v>1</v>
      </c>
      <c r="H601" t="s">
        <v>5483</v>
      </c>
      <c r="I601" t="s">
        <v>5484</v>
      </c>
      <c r="J601" t="s">
        <v>20</v>
      </c>
      <c r="K601" t="s">
        <v>21</v>
      </c>
      <c r="L601">
        <v>0</v>
      </c>
      <c r="M601">
        <v>0</v>
      </c>
      <c r="N601" t="s">
        <v>22</v>
      </c>
      <c r="O601">
        <v>0</v>
      </c>
      <c r="P601" s="30">
        <f>SQRT((postes_1[[#This Row],[x]]-$Q$1)^2+(postes_1[[#This Row],[y]]-$R$1)^2)</f>
        <v>144735.08174664172</v>
      </c>
      <c r="Q601">
        <v>645967.43999999797</v>
      </c>
      <c r="R601">
        <v>6893776.7300000004</v>
      </c>
    </row>
    <row r="602" spans="1:18" hidden="1">
      <c r="A602">
        <v>2408</v>
      </c>
      <c r="B602">
        <v>20001277</v>
      </c>
      <c r="C602" s="2" t="s">
        <v>8376</v>
      </c>
      <c r="D602" t="s">
        <v>17</v>
      </c>
      <c r="E602">
        <v>778982400000</v>
      </c>
      <c r="F602">
        <v>1304688703000</v>
      </c>
      <c r="G602">
        <v>1</v>
      </c>
      <c r="H602" t="s">
        <v>4973</v>
      </c>
      <c r="I602" t="s">
        <v>4974</v>
      </c>
      <c r="J602" t="s">
        <v>20</v>
      </c>
      <c r="K602" t="s">
        <v>21</v>
      </c>
      <c r="L602">
        <v>0</v>
      </c>
      <c r="M602">
        <v>0</v>
      </c>
      <c r="N602" t="s">
        <v>22</v>
      </c>
      <c r="O602">
        <v>7</v>
      </c>
      <c r="P602" s="30">
        <f>SQRT((postes_1[[#This Row],[x]]-$Q$1)^2+(postes_1[[#This Row],[y]]-$R$1)^2)</f>
        <v>144921.72163889374</v>
      </c>
      <c r="Q602">
        <v>755388.89999999898</v>
      </c>
      <c r="R602">
        <v>6754244.6799999997</v>
      </c>
    </row>
    <row r="603" spans="1:18" hidden="1">
      <c r="A603">
        <v>2625</v>
      </c>
      <c r="B603">
        <v>60001580</v>
      </c>
      <c r="C603" s="2" t="s">
        <v>8374</v>
      </c>
      <c r="D603" t="s">
        <v>274</v>
      </c>
      <c r="E603">
        <v>610761600000</v>
      </c>
      <c r="F603">
        <v>1396972002000</v>
      </c>
      <c r="G603">
        <v>1</v>
      </c>
      <c r="H603" t="s">
        <v>5420</v>
      </c>
      <c r="I603" t="s">
        <v>5421</v>
      </c>
      <c r="J603" t="s">
        <v>26</v>
      </c>
      <c r="K603" t="s">
        <v>21</v>
      </c>
      <c r="L603">
        <v>0</v>
      </c>
      <c r="M603">
        <v>0</v>
      </c>
      <c r="N603" t="s">
        <v>22</v>
      </c>
      <c r="O603">
        <v>4</v>
      </c>
      <c r="P603" s="30">
        <f>SQRT((postes_1[[#This Row],[x]]-$Q$1)^2+(postes_1[[#This Row],[y]]-$R$1)^2)</f>
        <v>145006.02560984853</v>
      </c>
      <c r="Q603">
        <v>514890.34000000398</v>
      </c>
      <c r="R603">
        <v>6644414.5999999996</v>
      </c>
    </row>
    <row r="604" spans="1:18" hidden="1">
      <c r="A604">
        <v>1809</v>
      </c>
      <c r="B604">
        <v>70000674</v>
      </c>
      <c r="C604" s="2" t="s">
        <v>8373</v>
      </c>
      <c r="D604" t="s">
        <v>274</v>
      </c>
      <c r="E604">
        <v>1096542084000</v>
      </c>
      <c r="F604">
        <v>1411574577000</v>
      </c>
      <c r="G604">
        <v>1</v>
      </c>
      <c r="H604" t="s">
        <v>3758</v>
      </c>
      <c r="I604" t="s">
        <v>3759</v>
      </c>
      <c r="J604" t="s">
        <v>20</v>
      </c>
      <c r="K604" t="s">
        <v>21</v>
      </c>
      <c r="L604">
        <v>0</v>
      </c>
      <c r="M604">
        <v>0</v>
      </c>
      <c r="N604" t="s">
        <v>22</v>
      </c>
      <c r="O604">
        <v>3</v>
      </c>
      <c r="P604" s="30">
        <f>SQRT((postes_1[[#This Row],[x]]-$Q$1)^2+(postes_1[[#This Row],[y]]-$R$1)^2)</f>
        <v>145015.43366558853</v>
      </c>
      <c r="Q604">
        <v>678628.53999999899</v>
      </c>
      <c r="R604">
        <v>6881461.54</v>
      </c>
    </row>
    <row r="605" spans="1:18" hidden="1">
      <c r="A605">
        <v>2805</v>
      </c>
      <c r="B605">
        <v>60000723</v>
      </c>
      <c r="C605" s="2" t="s">
        <v>8374</v>
      </c>
      <c r="D605" t="s">
        <v>152</v>
      </c>
      <c r="E605">
        <v>787276800000</v>
      </c>
      <c r="F605">
        <v>1269879537000</v>
      </c>
      <c r="G605">
        <v>1</v>
      </c>
      <c r="H605" t="s">
        <v>5779</v>
      </c>
      <c r="I605" t="s">
        <v>5780</v>
      </c>
      <c r="J605" t="s">
        <v>20</v>
      </c>
      <c r="K605" t="s">
        <v>21</v>
      </c>
      <c r="L605">
        <v>0</v>
      </c>
      <c r="M605">
        <v>0</v>
      </c>
      <c r="N605" t="s">
        <v>22</v>
      </c>
      <c r="O605">
        <v>4</v>
      </c>
      <c r="P605" s="30">
        <f>SQRT((postes_1[[#This Row],[x]]-$Q$1)^2+(postes_1[[#This Row],[y]]-$R$1)^2)</f>
        <v>145122.29194723972</v>
      </c>
      <c r="Q605">
        <v>466331.36999999703</v>
      </c>
      <c r="R605">
        <v>6770336.5800000001</v>
      </c>
    </row>
    <row r="606" spans="1:18" hidden="1">
      <c r="A606">
        <v>1016</v>
      </c>
      <c r="B606">
        <v>70000611</v>
      </c>
      <c r="C606" s="2" t="s">
        <v>8375</v>
      </c>
      <c r="D606" t="s">
        <v>264</v>
      </c>
      <c r="E606">
        <v>774489600000</v>
      </c>
      <c r="F606">
        <v>1458576975000</v>
      </c>
      <c r="G606">
        <v>1</v>
      </c>
      <c r="H606" t="s">
        <v>2165</v>
      </c>
      <c r="I606" t="s">
        <v>2166</v>
      </c>
      <c r="J606" t="s">
        <v>20</v>
      </c>
      <c r="K606" t="s">
        <v>21</v>
      </c>
      <c r="L606">
        <v>0</v>
      </c>
      <c r="M606">
        <v>0</v>
      </c>
      <c r="N606" t="s">
        <v>22</v>
      </c>
      <c r="O606">
        <v>6</v>
      </c>
      <c r="P606" s="30">
        <f>SQRT((postes_1[[#This Row],[x]]-$Q$1)^2+(postes_1[[#This Row],[y]]-$R$1)^2)</f>
        <v>145427.34402601773</v>
      </c>
      <c r="Q606">
        <v>665594.75</v>
      </c>
      <c r="R606">
        <v>6888036.8499999996</v>
      </c>
    </row>
    <row r="607" spans="1:18" hidden="1">
      <c r="A607">
        <v>637</v>
      </c>
      <c r="B607">
        <v>70000569</v>
      </c>
      <c r="C607" s="2" t="s">
        <v>8375</v>
      </c>
      <c r="D607" t="s">
        <v>264</v>
      </c>
      <c r="E607">
        <v>774489600000</v>
      </c>
      <c r="F607">
        <v>1393590875000</v>
      </c>
      <c r="G607">
        <v>1</v>
      </c>
      <c r="H607" t="s">
        <v>1368</v>
      </c>
      <c r="I607" t="s">
        <v>1369</v>
      </c>
      <c r="J607" t="s">
        <v>20</v>
      </c>
      <c r="K607" t="s">
        <v>21</v>
      </c>
      <c r="L607">
        <v>0</v>
      </c>
      <c r="M607">
        <v>0</v>
      </c>
      <c r="N607" t="s">
        <v>22</v>
      </c>
      <c r="O607">
        <v>6</v>
      </c>
      <c r="P607" s="30">
        <f>SQRT((postes_1[[#This Row],[x]]-$Q$1)^2+(postes_1[[#This Row],[y]]-$R$1)^2)</f>
        <v>145530.1709900797</v>
      </c>
      <c r="Q607">
        <v>646724.21999999904</v>
      </c>
      <c r="R607">
        <v>6894404.2199999997</v>
      </c>
    </row>
    <row r="608" spans="1:18" hidden="1">
      <c r="A608">
        <v>147</v>
      </c>
      <c r="B608">
        <v>70002647</v>
      </c>
      <c r="C608" s="2" t="s">
        <v>8373</v>
      </c>
      <c r="D608" t="s">
        <v>20</v>
      </c>
      <c r="E608" s="1">
        <v>1057104000000</v>
      </c>
      <c r="F608" t="s">
        <v>20</v>
      </c>
      <c r="G608">
        <v>1</v>
      </c>
      <c r="H608" t="s">
        <v>345</v>
      </c>
      <c r="I608" t="s">
        <v>345</v>
      </c>
      <c r="J608" t="s">
        <v>346</v>
      </c>
      <c r="K608" t="s">
        <v>21</v>
      </c>
      <c r="L608">
        <v>0</v>
      </c>
      <c r="M608">
        <v>0</v>
      </c>
      <c r="N608" t="s">
        <v>22</v>
      </c>
      <c r="O608">
        <v>3</v>
      </c>
      <c r="P608" s="30">
        <f>SQRT((postes_1[[#This Row],[x]]-$Q$1)^2+(postes_1[[#This Row],[y]]-$R$1)^2)</f>
        <v>145548.34057547356</v>
      </c>
      <c r="Q608">
        <v>694411.40999999596</v>
      </c>
      <c r="R608">
        <v>6872365.8399999999</v>
      </c>
    </row>
    <row r="609" spans="1:18" hidden="1">
      <c r="A609">
        <v>3244</v>
      </c>
      <c r="B609">
        <v>70000799</v>
      </c>
      <c r="C609" s="2" t="s">
        <v>8373</v>
      </c>
      <c r="D609" t="s">
        <v>274</v>
      </c>
      <c r="E609" s="1">
        <v>1057104000000</v>
      </c>
      <c r="F609">
        <v>1411573645000</v>
      </c>
      <c r="G609">
        <v>1</v>
      </c>
      <c r="H609" t="s">
        <v>6654</v>
      </c>
      <c r="I609" t="s">
        <v>6655</v>
      </c>
      <c r="J609" t="s">
        <v>20</v>
      </c>
      <c r="K609" t="s">
        <v>21</v>
      </c>
      <c r="L609">
        <v>0</v>
      </c>
      <c r="M609">
        <v>0</v>
      </c>
      <c r="N609" t="s">
        <v>22</v>
      </c>
      <c r="O609">
        <v>3</v>
      </c>
      <c r="P609" s="30">
        <f>SQRT((postes_1[[#This Row],[x]]-$Q$1)^2+(postes_1[[#This Row],[y]]-$R$1)^2)</f>
        <v>145618.11247696503</v>
      </c>
      <c r="Q609">
        <v>694855.65999999596</v>
      </c>
      <c r="R609">
        <v>6872136.5899999999</v>
      </c>
    </row>
    <row r="610" spans="1:18" hidden="1">
      <c r="A610">
        <v>1007</v>
      </c>
      <c r="B610">
        <v>20000927</v>
      </c>
      <c r="C610" s="2" t="s">
        <v>8376</v>
      </c>
      <c r="D610" t="s">
        <v>20</v>
      </c>
      <c r="E610">
        <v>778982400000</v>
      </c>
      <c r="F610" t="s">
        <v>20</v>
      </c>
      <c r="G610">
        <v>1</v>
      </c>
      <c r="H610" t="s">
        <v>2146</v>
      </c>
      <c r="I610" t="s">
        <v>2147</v>
      </c>
      <c r="J610" t="s">
        <v>20</v>
      </c>
      <c r="K610" t="s">
        <v>21</v>
      </c>
      <c r="L610">
        <v>0</v>
      </c>
      <c r="M610">
        <v>0</v>
      </c>
      <c r="N610" t="s">
        <v>22</v>
      </c>
      <c r="O610">
        <v>7</v>
      </c>
      <c r="P610" s="30">
        <f>SQRT((postes_1[[#This Row],[x]]-$Q$1)^2+(postes_1[[#This Row],[y]]-$R$1)^2)</f>
        <v>145734.02571416929</v>
      </c>
      <c r="Q610">
        <v>737718.50999999803</v>
      </c>
      <c r="R610">
        <v>6824497.8499999996</v>
      </c>
    </row>
    <row r="611" spans="1:18" hidden="1">
      <c r="A611">
        <v>4154</v>
      </c>
      <c r="B611">
        <v>70051404</v>
      </c>
      <c r="C611" s="2" t="s">
        <v>8376</v>
      </c>
      <c r="D611" t="s">
        <v>274</v>
      </c>
      <c r="E611">
        <v>1423137531000</v>
      </c>
      <c r="F611">
        <v>1423137510000</v>
      </c>
      <c r="G611">
        <v>1</v>
      </c>
      <c r="H611" t="s">
        <v>8370</v>
      </c>
      <c r="I611" t="s">
        <v>8371</v>
      </c>
      <c r="J611" t="s">
        <v>405</v>
      </c>
      <c r="K611" t="s">
        <v>21</v>
      </c>
      <c r="L611">
        <v>0</v>
      </c>
      <c r="M611">
        <v>0</v>
      </c>
      <c r="N611" t="s">
        <v>22</v>
      </c>
      <c r="O611">
        <v>7</v>
      </c>
      <c r="P611" s="30">
        <f>SQRT((postes_1[[#This Row],[x]]-$Q$1)^2+(postes_1[[#This Row],[y]]-$R$1)^2)</f>
        <v>146010.36612160748</v>
      </c>
      <c r="Q611">
        <v>738243.06000000203</v>
      </c>
      <c r="R611">
        <v>6824122.7400000002</v>
      </c>
    </row>
    <row r="612" spans="1:18" hidden="1">
      <c r="A612">
        <v>4155</v>
      </c>
      <c r="B612">
        <v>20000933</v>
      </c>
      <c r="C612" s="2" t="s">
        <v>8376</v>
      </c>
      <c r="D612" t="s">
        <v>274</v>
      </c>
      <c r="E612" s="1">
        <v>797040000000</v>
      </c>
      <c r="F612">
        <v>1423137479000</v>
      </c>
      <c r="G612">
        <v>1</v>
      </c>
      <c r="H612" t="s">
        <v>8370</v>
      </c>
      <c r="I612" t="s">
        <v>2955</v>
      </c>
      <c r="J612" t="s">
        <v>405</v>
      </c>
      <c r="K612" t="s">
        <v>21</v>
      </c>
      <c r="L612">
        <v>0</v>
      </c>
      <c r="M612">
        <v>0</v>
      </c>
      <c r="N612" t="s">
        <v>22</v>
      </c>
      <c r="O612">
        <v>7</v>
      </c>
      <c r="P612" s="30">
        <f>SQRT((postes_1[[#This Row],[x]]-$Q$1)^2+(postes_1[[#This Row],[y]]-$R$1)^2)</f>
        <v>146010.36612160748</v>
      </c>
      <c r="Q612">
        <v>738243.06000000203</v>
      </c>
      <c r="R612">
        <v>6824122.7400000002</v>
      </c>
    </row>
    <row r="613" spans="1:18" hidden="1">
      <c r="A613">
        <v>3802</v>
      </c>
      <c r="B613">
        <v>70046133</v>
      </c>
      <c r="C613" s="2" t="s">
        <v>8375</v>
      </c>
      <c r="D613" t="s">
        <v>274</v>
      </c>
      <c r="E613">
        <v>1449160405000</v>
      </c>
      <c r="F613">
        <v>1379415207000</v>
      </c>
      <c r="G613">
        <v>1</v>
      </c>
      <c r="H613" t="s">
        <v>7765</v>
      </c>
      <c r="I613" t="s">
        <v>7766</v>
      </c>
      <c r="J613" t="s">
        <v>3721</v>
      </c>
      <c r="K613" t="s">
        <v>21</v>
      </c>
      <c r="L613">
        <v>0</v>
      </c>
      <c r="M613">
        <v>0</v>
      </c>
      <c r="N613" t="s">
        <v>22</v>
      </c>
      <c r="O613">
        <v>6</v>
      </c>
      <c r="P613" s="30">
        <f>SQRT((postes_1[[#This Row],[x]]-$Q$1)^2+(postes_1[[#This Row],[y]]-$R$1)^2)</f>
        <v>146432.31926699591</v>
      </c>
      <c r="Q613">
        <v>506244.00999999797</v>
      </c>
      <c r="R613">
        <v>6650605.5800000001</v>
      </c>
    </row>
    <row r="614" spans="1:18" hidden="1">
      <c r="A614">
        <v>2495</v>
      </c>
      <c r="B614">
        <v>20001233</v>
      </c>
      <c r="C614" s="2" t="s">
        <v>8373</v>
      </c>
      <c r="D614" t="s">
        <v>43</v>
      </c>
      <c r="E614">
        <v>778982400000</v>
      </c>
      <c r="F614">
        <v>1127398006000</v>
      </c>
      <c r="G614">
        <v>1</v>
      </c>
      <c r="H614" t="s">
        <v>5153</v>
      </c>
      <c r="I614" t="s">
        <v>5154</v>
      </c>
      <c r="J614" t="s">
        <v>20</v>
      </c>
      <c r="K614" t="s">
        <v>21</v>
      </c>
      <c r="L614">
        <v>0</v>
      </c>
      <c r="M614">
        <v>0</v>
      </c>
      <c r="N614" t="s">
        <v>22</v>
      </c>
      <c r="O614">
        <v>3</v>
      </c>
      <c r="P614" s="30">
        <f>SQRT((postes_1[[#This Row],[x]]-$Q$1)^2+(postes_1[[#This Row],[y]]-$R$1)^2)</f>
        <v>146449.04288043172</v>
      </c>
      <c r="Q614">
        <v>756339.60999999905</v>
      </c>
      <c r="R614">
        <v>6766468.96</v>
      </c>
    </row>
    <row r="615" spans="1:18" hidden="1">
      <c r="A615">
        <v>3675</v>
      </c>
      <c r="B615">
        <v>70013702</v>
      </c>
      <c r="C615" s="2" t="s">
        <v>8376</v>
      </c>
      <c r="D615" t="s">
        <v>274</v>
      </c>
      <c r="E615">
        <v>1291724306000</v>
      </c>
      <c r="F615">
        <v>1411562802000</v>
      </c>
      <c r="G615">
        <v>1</v>
      </c>
      <c r="H615" t="s">
        <v>7526</v>
      </c>
      <c r="I615" t="s">
        <v>7527</v>
      </c>
      <c r="J615" t="s">
        <v>7528</v>
      </c>
      <c r="K615" t="s">
        <v>21</v>
      </c>
      <c r="L615">
        <v>0</v>
      </c>
      <c r="M615">
        <v>0</v>
      </c>
      <c r="N615" t="s">
        <v>22</v>
      </c>
      <c r="O615">
        <v>7</v>
      </c>
      <c r="P615" s="30">
        <f>SQRT((postes_1[[#This Row],[x]]-$Q$1)^2+(postes_1[[#This Row],[y]]-$R$1)^2)</f>
        <v>146863.76698825683</v>
      </c>
      <c r="Q615">
        <v>688849.54999999702</v>
      </c>
      <c r="R615">
        <v>6877661.79</v>
      </c>
    </row>
    <row r="616" spans="1:18" hidden="1">
      <c r="A616">
        <v>2300</v>
      </c>
      <c r="B616">
        <v>60001605</v>
      </c>
      <c r="C616" s="2" t="s">
        <v>8375</v>
      </c>
      <c r="D616" t="s">
        <v>274</v>
      </c>
      <c r="E616">
        <v>610761600000</v>
      </c>
      <c r="F616">
        <v>1396873534000</v>
      </c>
      <c r="G616">
        <v>1</v>
      </c>
      <c r="H616" t="s">
        <v>4754</v>
      </c>
      <c r="I616" t="s">
        <v>4755</v>
      </c>
      <c r="J616" t="s">
        <v>20</v>
      </c>
      <c r="K616" t="s">
        <v>21</v>
      </c>
      <c r="L616">
        <v>0</v>
      </c>
      <c r="M616">
        <v>0</v>
      </c>
      <c r="N616" t="s">
        <v>22</v>
      </c>
      <c r="O616">
        <v>6</v>
      </c>
      <c r="P616" s="30">
        <f>SQRT((postes_1[[#This Row],[x]]-$Q$1)^2+(postes_1[[#This Row],[y]]-$R$1)^2)</f>
        <v>147280.06770316581</v>
      </c>
      <c r="Q616">
        <v>515224.61999999703</v>
      </c>
      <c r="R616">
        <v>6641124.1500000004</v>
      </c>
    </row>
    <row r="617" spans="1:18" hidden="1">
      <c r="A617">
        <v>1981</v>
      </c>
      <c r="B617">
        <v>60001659</v>
      </c>
      <c r="C617" s="2" t="s">
        <v>8374</v>
      </c>
      <c r="D617" t="s">
        <v>274</v>
      </c>
      <c r="E617">
        <v>783129600000</v>
      </c>
      <c r="F617">
        <v>1397034216000</v>
      </c>
      <c r="G617">
        <v>1</v>
      </c>
      <c r="H617" t="s">
        <v>4106</v>
      </c>
      <c r="I617" t="s">
        <v>4107</v>
      </c>
      <c r="J617" t="s">
        <v>20</v>
      </c>
      <c r="K617" t="s">
        <v>21</v>
      </c>
      <c r="L617">
        <v>0</v>
      </c>
      <c r="M617">
        <v>0</v>
      </c>
      <c r="N617" t="s">
        <v>22</v>
      </c>
      <c r="O617">
        <v>4</v>
      </c>
      <c r="P617" s="30">
        <f>SQRT((postes_1[[#This Row],[x]]-$Q$1)^2+(postes_1[[#This Row],[y]]-$R$1)^2)</f>
        <v>147418.71037047458</v>
      </c>
      <c r="Q617">
        <v>530393.13000000303</v>
      </c>
      <c r="R617">
        <v>6629688.0199999996</v>
      </c>
    </row>
    <row r="618" spans="1:18" hidden="1">
      <c r="A618">
        <v>3067</v>
      </c>
      <c r="B618">
        <v>60001096</v>
      </c>
      <c r="C618" s="2" t="s">
        <v>8374</v>
      </c>
      <c r="D618" t="s">
        <v>6310</v>
      </c>
      <c r="E618" s="1">
        <v>994896000000</v>
      </c>
      <c r="F618">
        <v>1309432963000</v>
      </c>
      <c r="G618">
        <v>1</v>
      </c>
      <c r="H618" t="s">
        <v>6311</v>
      </c>
      <c r="I618" t="s">
        <v>6311</v>
      </c>
      <c r="J618" t="s">
        <v>20</v>
      </c>
      <c r="K618" t="s">
        <v>21</v>
      </c>
      <c r="L618">
        <v>0</v>
      </c>
      <c r="M618">
        <v>0</v>
      </c>
      <c r="N618" t="s">
        <v>22</v>
      </c>
      <c r="O618">
        <v>4</v>
      </c>
      <c r="P618" s="30">
        <f>SQRT((postes_1[[#This Row],[x]]-$Q$1)^2+(postes_1[[#This Row],[y]]-$R$1)^2)</f>
        <v>147688.35955554573</v>
      </c>
      <c r="Q618">
        <v>466821.75</v>
      </c>
      <c r="R618">
        <v>6719151.4800000004</v>
      </c>
    </row>
    <row r="619" spans="1:18" hidden="1">
      <c r="A619">
        <v>1166</v>
      </c>
      <c r="B619">
        <v>70000537</v>
      </c>
      <c r="C619" s="2" t="s">
        <v>8374</v>
      </c>
      <c r="D619" t="s">
        <v>77</v>
      </c>
      <c r="E619">
        <v>610761600000</v>
      </c>
      <c r="F619">
        <v>1321886487000</v>
      </c>
      <c r="G619">
        <v>1</v>
      </c>
      <c r="H619" t="s">
        <v>2447</v>
      </c>
      <c r="I619" t="s">
        <v>2448</v>
      </c>
      <c r="J619" t="s">
        <v>20</v>
      </c>
      <c r="K619" t="s">
        <v>21</v>
      </c>
      <c r="L619">
        <v>0</v>
      </c>
      <c r="M619">
        <v>0</v>
      </c>
      <c r="N619" t="s">
        <v>22</v>
      </c>
      <c r="O619">
        <v>4</v>
      </c>
      <c r="P619" s="30">
        <f>SQRT((postes_1[[#This Row],[x]]-$Q$1)^2+(postes_1[[#This Row],[y]]-$R$1)^2)</f>
        <v>147718.23979506255</v>
      </c>
      <c r="Q619">
        <v>579714.95000000298</v>
      </c>
      <c r="R619">
        <v>6897943.6600000001</v>
      </c>
    </row>
    <row r="620" spans="1:18" hidden="1">
      <c r="A620">
        <v>1392</v>
      </c>
      <c r="B620">
        <v>70000650</v>
      </c>
      <c r="C620" s="2" t="s">
        <v>8375</v>
      </c>
      <c r="D620" t="s">
        <v>20</v>
      </c>
      <c r="E620">
        <v>829699200000</v>
      </c>
      <c r="F620" t="s">
        <v>20</v>
      </c>
      <c r="G620">
        <v>1</v>
      </c>
      <c r="H620" t="s">
        <v>2919</v>
      </c>
      <c r="I620" t="s">
        <v>2920</v>
      </c>
      <c r="J620" t="s">
        <v>476</v>
      </c>
      <c r="K620" t="s">
        <v>21</v>
      </c>
      <c r="L620">
        <v>0</v>
      </c>
      <c r="M620">
        <v>0</v>
      </c>
      <c r="N620" t="s">
        <v>22</v>
      </c>
      <c r="O620">
        <v>6</v>
      </c>
      <c r="P620" s="30">
        <f>SQRT((postes_1[[#This Row],[x]]-$Q$1)^2+(postes_1[[#This Row],[y]]-$R$1)^2)</f>
        <v>147913.1848130867</v>
      </c>
      <c r="Q620">
        <v>540330</v>
      </c>
      <c r="R620">
        <v>6883688.2699999996</v>
      </c>
    </row>
    <row r="621" spans="1:18" hidden="1">
      <c r="A621">
        <v>2292</v>
      </c>
      <c r="B621">
        <v>70000727</v>
      </c>
      <c r="C621" s="2" t="s">
        <v>8376</v>
      </c>
      <c r="D621" t="s">
        <v>274</v>
      </c>
      <c r="E621">
        <v>825379200000</v>
      </c>
      <c r="F621">
        <v>1410428395000</v>
      </c>
      <c r="G621">
        <v>1</v>
      </c>
      <c r="H621" t="s">
        <v>4736</v>
      </c>
      <c r="I621" t="s">
        <v>4737</v>
      </c>
      <c r="J621" t="s">
        <v>20</v>
      </c>
      <c r="K621" t="s">
        <v>21</v>
      </c>
      <c r="L621">
        <v>0</v>
      </c>
      <c r="M621">
        <v>0</v>
      </c>
      <c r="N621" t="s">
        <v>22</v>
      </c>
      <c r="O621">
        <v>7</v>
      </c>
      <c r="P621" s="30">
        <f>SQRT((postes_1[[#This Row],[x]]-$Q$1)^2+(postes_1[[#This Row],[y]]-$R$1)^2)</f>
        <v>147946.9504505748</v>
      </c>
      <c r="Q621">
        <v>693228.13000000303</v>
      </c>
      <c r="R621">
        <v>6876097.0700000003</v>
      </c>
    </row>
    <row r="622" spans="1:18" hidden="1">
      <c r="A622">
        <v>2293</v>
      </c>
      <c r="B622">
        <v>70001230</v>
      </c>
      <c r="C622" s="2" t="s">
        <v>8373</v>
      </c>
      <c r="D622" t="s">
        <v>30</v>
      </c>
      <c r="E622">
        <v>774489600000</v>
      </c>
      <c r="F622">
        <v>1371119434000</v>
      </c>
      <c r="G622">
        <v>1</v>
      </c>
      <c r="H622" t="s">
        <v>4738</v>
      </c>
      <c r="I622" t="s">
        <v>4739</v>
      </c>
      <c r="J622" t="s">
        <v>4740</v>
      </c>
      <c r="K622" t="s">
        <v>21</v>
      </c>
      <c r="L622">
        <v>0</v>
      </c>
      <c r="M622">
        <v>0</v>
      </c>
      <c r="N622" t="s">
        <v>22</v>
      </c>
      <c r="O622">
        <v>3</v>
      </c>
      <c r="P622" s="30">
        <f>SQRT((postes_1[[#This Row],[x]]-$Q$1)^2+(postes_1[[#This Row],[y]]-$R$1)^2)</f>
        <v>147967.27556494562</v>
      </c>
      <c r="Q622">
        <v>718549.11999999697</v>
      </c>
      <c r="R622">
        <v>6854522.0599999996</v>
      </c>
    </row>
    <row r="623" spans="1:18" hidden="1">
      <c r="A623">
        <v>311</v>
      </c>
      <c r="B623">
        <v>20001101</v>
      </c>
      <c r="C623" s="2" t="s">
        <v>8373</v>
      </c>
      <c r="D623" t="s">
        <v>77</v>
      </c>
      <c r="E623">
        <v>1129894573000</v>
      </c>
      <c r="F623">
        <v>1320313255000</v>
      </c>
      <c r="G623">
        <v>1</v>
      </c>
      <c r="H623" t="s">
        <v>697</v>
      </c>
      <c r="I623" t="s">
        <v>698</v>
      </c>
      <c r="J623" t="s">
        <v>20</v>
      </c>
      <c r="K623" t="s">
        <v>21</v>
      </c>
      <c r="L623">
        <v>0</v>
      </c>
      <c r="M623">
        <v>0</v>
      </c>
      <c r="N623" t="s">
        <v>22</v>
      </c>
      <c r="O623">
        <v>3</v>
      </c>
      <c r="P623" s="30">
        <f>SQRT((postes_1[[#This Row],[x]]-$Q$1)^2+(postes_1[[#This Row],[y]]-$R$1)^2)</f>
        <v>148508.57594956027</v>
      </c>
      <c r="Q623">
        <v>753656.07999999798</v>
      </c>
      <c r="R623">
        <v>6792862.0999999996</v>
      </c>
    </row>
    <row r="624" spans="1:18" hidden="1">
      <c r="A624">
        <v>1651</v>
      </c>
      <c r="B624">
        <v>70000568</v>
      </c>
      <c r="C624" s="2" t="s">
        <v>8374</v>
      </c>
      <c r="D624" t="s">
        <v>77</v>
      </c>
      <c r="E624" s="1">
        <v>758592000000</v>
      </c>
      <c r="F624">
        <v>1321550195000</v>
      </c>
      <c r="G624">
        <v>1</v>
      </c>
      <c r="H624" t="s">
        <v>3438</v>
      </c>
      <c r="I624" t="s">
        <v>3439</v>
      </c>
      <c r="J624" t="s">
        <v>3440</v>
      </c>
      <c r="K624" t="s">
        <v>21</v>
      </c>
      <c r="L624">
        <v>0</v>
      </c>
      <c r="M624">
        <v>0</v>
      </c>
      <c r="N624" t="s">
        <v>22</v>
      </c>
      <c r="O624">
        <v>4</v>
      </c>
      <c r="P624" s="30">
        <f>SQRT((postes_1[[#This Row],[x]]-$Q$1)^2+(postes_1[[#This Row],[y]]-$R$1)^2)</f>
        <v>148882.69681029057</v>
      </c>
      <c r="Q624">
        <v>564566.31999999995</v>
      </c>
      <c r="R624">
        <v>6895092.0599999996</v>
      </c>
    </row>
    <row r="625" spans="1:18">
      <c r="A625">
        <v>221</v>
      </c>
      <c r="B625">
        <v>70020877</v>
      </c>
      <c r="C625" s="2" t="s">
        <v>8383</v>
      </c>
      <c r="D625" t="s">
        <v>23</v>
      </c>
      <c r="E625">
        <v>1207323267000</v>
      </c>
      <c r="F625">
        <v>1207323267000</v>
      </c>
      <c r="G625">
        <v>1</v>
      </c>
      <c r="H625" t="s">
        <v>506</v>
      </c>
      <c r="I625" t="s">
        <v>20</v>
      </c>
      <c r="J625" t="s">
        <v>20</v>
      </c>
      <c r="K625" t="s">
        <v>283</v>
      </c>
      <c r="L625">
        <v>0</v>
      </c>
      <c r="M625">
        <v>0</v>
      </c>
      <c r="N625" t="s">
        <v>267</v>
      </c>
      <c r="O625">
        <v>3</v>
      </c>
      <c r="P625" s="30">
        <f>SQRT((postes_1[[#This Row],[x]]-$Q$1)^2+(postes_1[[#This Row],[y]]-$R$1)^2)</f>
        <v>149044.70612872081</v>
      </c>
      <c r="Q625">
        <v>742181.18429999799</v>
      </c>
      <c r="R625">
        <v>6823221.2298999997</v>
      </c>
    </row>
    <row r="626" spans="1:18" hidden="1">
      <c r="A626">
        <v>3497</v>
      </c>
      <c r="B626">
        <v>70001301</v>
      </c>
      <c r="C626" s="2" t="s">
        <v>8373</v>
      </c>
      <c r="D626" t="s">
        <v>274</v>
      </c>
      <c r="E626">
        <v>774489600000</v>
      </c>
      <c r="F626">
        <v>1411564476000</v>
      </c>
      <c r="G626">
        <v>1</v>
      </c>
      <c r="H626" t="s">
        <v>7160</v>
      </c>
      <c r="I626" t="s">
        <v>7161</v>
      </c>
      <c r="J626" t="s">
        <v>20</v>
      </c>
      <c r="K626" t="s">
        <v>21</v>
      </c>
      <c r="L626">
        <v>0</v>
      </c>
      <c r="M626">
        <v>0</v>
      </c>
      <c r="N626" t="s">
        <v>22</v>
      </c>
      <c r="O626">
        <v>3</v>
      </c>
      <c r="P626" s="30">
        <f>SQRT((postes_1[[#This Row],[x]]-$Q$1)^2+(postes_1[[#This Row],[y]]-$R$1)^2)</f>
        <v>149255.61851309828</v>
      </c>
      <c r="Q626">
        <v>721796.85999999905</v>
      </c>
      <c r="R626">
        <v>6852877.7000000002</v>
      </c>
    </row>
    <row r="627" spans="1:18" hidden="1">
      <c r="A627">
        <v>2807</v>
      </c>
      <c r="B627">
        <v>60000470</v>
      </c>
      <c r="C627" s="2" t="s">
        <v>8374</v>
      </c>
      <c r="D627" t="s">
        <v>152</v>
      </c>
      <c r="E627">
        <v>610761600000</v>
      </c>
      <c r="F627">
        <v>1269938107000</v>
      </c>
      <c r="G627">
        <v>1</v>
      </c>
      <c r="H627" t="s">
        <v>5784</v>
      </c>
      <c r="I627" t="s">
        <v>5785</v>
      </c>
      <c r="J627" t="s">
        <v>20</v>
      </c>
      <c r="K627" t="s">
        <v>21</v>
      </c>
      <c r="L627">
        <v>0</v>
      </c>
      <c r="M627">
        <v>0</v>
      </c>
      <c r="N627" t="s">
        <v>22</v>
      </c>
      <c r="O627">
        <v>4</v>
      </c>
      <c r="P627" s="30">
        <f>SQRT((postes_1[[#This Row],[x]]-$Q$1)^2+(postes_1[[#This Row],[y]]-$R$1)^2)</f>
        <v>149394.28308544162</v>
      </c>
      <c r="Q627">
        <v>465796.22999999701</v>
      </c>
      <c r="R627">
        <v>6790723.0199999996</v>
      </c>
    </row>
    <row r="628" spans="1:18">
      <c r="A628">
        <v>222</v>
      </c>
      <c r="B628">
        <v>70020977</v>
      </c>
      <c r="C628" s="2" t="s">
        <v>8382</v>
      </c>
      <c r="D628" t="s">
        <v>23</v>
      </c>
      <c r="E628">
        <v>1207323652000</v>
      </c>
      <c r="F628">
        <v>1207323652000</v>
      </c>
      <c r="G628">
        <v>1</v>
      </c>
      <c r="H628" t="s">
        <v>507</v>
      </c>
      <c r="I628" t="s">
        <v>508</v>
      </c>
      <c r="J628" t="s">
        <v>20</v>
      </c>
      <c r="K628" t="s">
        <v>21</v>
      </c>
      <c r="L628">
        <v>0</v>
      </c>
      <c r="M628">
        <v>0</v>
      </c>
      <c r="N628" t="s">
        <v>267</v>
      </c>
      <c r="O628">
        <v>3</v>
      </c>
      <c r="P628" s="30">
        <f>SQRT((postes_1[[#This Row],[x]]-$Q$1)^2+(postes_1[[#This Row],[y]]-$R$1)^2)</f>
        <v>149462.8946678013</v>
      </c>
      <c r="Q628">
        <v>742609.12709999795</v>
      </c>
      <c r="R628">
        <v>6823306.6076999996</v>
      </c>
    </row>
    <row r="629" spans="1:18" hidden="1">
      <c r="A629">
        <v>3529</v>
      </c>
      <c r="B629">
        <v>70000529</v>
      </c>
      <c r="C629" s="2" t="s">
        <v>8373</v>
      </c>
      <c r="D629" t="s">
        <v>20</v>
      </c>
      <c r="E629">
        <v>956707200000</v>
      </c>
      <c r="F629" t="s">
        <v>20</v>
      </c>
      <c r="G629">
        <v>1</v>
      </c>
      <c r="H629" t="s">
        <v>7225</v>
      </c>
      <c r="I629" t="s">
        <v>7226</v>
      </c>
      <c r="J629" t="s">
        <v>7227</v>
      </c>
      <c r="K629" t="s">
        <v>21</v>
      </c>
      <c r="L629">
        <v>0</v>
      </c>
      <c r="M629">
        <v>0</v>
      </c>
      <c r="N629" t="s">
        <v>22</v>
      </c>
      <c r="O629">
        <v>3</v>
      </c>
      <c r="P629" s="30">
        <f>SQRT((postes_1[[#This Row],[x]]-$Q$1)^2+(postes_1[[#This Row],[y]]-$R$1)^2)</f>
        <v>149632.46906667124</v>
      </c>
      <c r="Q629">
        <v>642082.53999999899</v>
      </c>
      <c r="R629">
        <v>6899717.1900000004</v>
      </c>
    </row>
    <row r="630" spans="1:18" hidden="1">
      <c r="A630">
        <v>3820</v>
      </c>
      <c r="B630">
        <v>50000015</v>
      </c>
      <c r="C630" s="2" t="s">
        <v>8374</v>
      </c>
      <c r="D630" t="s">
        <v>168</v>
      </c>
      <c r="E630">
        <v>1459507221000</v>
      </c>
      <c r="F630">
        <v>1359718763000</v>
      </c>
      <c r="G630">
        <v>1</v>
      </c>
      <c r="H630" t="s">
        <v>7801</v>
      </c>
      <c r="I630" t="s">
        <v>7802</v>
      </c>
      <c r="J630" t="s">
        <v>20</v>
      </c>
      <c r="K630" t="s">
        <v>21</v>
      </c>
      <c r="L630">
        <v>0</v>
      </c>
      <c r="M630">
        <v>0</v>
      </c>
      <c r="N630" t="s">
        <v>22</v>
      </c>
      <c r="O630">
        <v>4</v>
      </c>
      <c r="P630" s="30">
        <f>SQRT((postes_1[[#This Row],[x]]-$Q$1)^2+(postes_1[[#This Row],[y]]-$R$1)^2)</f>
        <v>149744.7225786717</v>
      </c>
      <c r="Q630">
        <v>550049.85000000102</v>
      </c>
      <c r="R630">
        <v>6616447.8499999996</v>
      </c>
    </row>
    <row r="631" spans="1:18" hidden="1">
      <c r="A631">
        <v>283</v>
      </c>
      <c r="B631">
        <v>70001220</v>
      </c>
      <c r="C631" s="2" t="s">
        <v>8374</v>
      </c>
      <c r="D631" t="s">
        <v>20</v>
      </c>
      <c r="E631">
        <v>757641600000</v>
      </c>
      <c r="F631" t="s">
        <v>20</v>
      </c>
      <c r="G631">
        <v>1</v>
      </c>
      <c r="H631" t="s">
        <v>637</v>
      </c>
      <c r="I631" t="s">
        <v>638</v>
      </c>
      <c r="J631" t="s">
        <v>20</v>
      </c>
      <c r="K631" t="s">
        <v>21</v>
      </c>
      <c r="L631">
        <v>0</v>
      </c>
      <c r="M631">
        <v>0</v>
      </c>
      <c r="N631" t="s">
        <v>22</v>
      </c>
      <c r="O631">
        <v>4</v>
      </c>
      <c r="P631" s="30">
        <f>SQRT((postes_1[[#This Row],[x]]-$Q$1)^2+(postes_1[[#This Row],[y]]-$R$1)^2)</f>
        <v>150234.5700199813</v>
      </c>
      <c r="Q631">
        <v>501512.00999999797</v>
      </c>
      <c r="R631">
        <v>6856897.0499999998</v>
      </c>
    </row>
    <row r="632" spans="1:18" hidden="1">
      <c r="A632">
        <v>3747</v>
      </c>
      <c r="B632">
        <v>30000083</v>
      </c>
      <c r="C632" s="2" t="s">
        <v>8375</v>
      </c>
      <c r="D632" t="s">
        <v>20</v>
      </c>
      <c r="E632">
        <v>610761600000</v>
      </c>
      <c r="F632" t="s">
        <v>20</v>
      </c>
      <c r="G632">
        <v>1</v>
      </c>
      <c r="H632" t="s">
        <v>7661</v>
      </c>
      <c r="I632" t="s">
        <v>7662</v>
      </c>
      <c r="J632" t="s">
        <v>20</v>
      </c>
      <c r="K632" t="s">
        <v>21</v>
      </c>
      <c r="L632">
        <v>0</v>
      </c>
      <c r="M632">
        <v>0</v>
      </c>
      <c r="N632" t="s">
        <v>22</v>
      </c>
      <c r="O632">
        <v>6</v>
      </c>
      <c r="P632" s="30">
        <f>SQRT((postes_1[[#This Row],[x]]-$Q$1)^2+(postes_1[[#This Row],[y]]-$R$1)^2)</f>
        <v>150778.89066962295</v>
      </c>
      <c r="Q632">
        <v>748988.06000000203</v>
      </c>
      <c r="R632">
        <v>6693907.1299999999</v>
      </c>
    </row>
    <row r="633" spans="1:18" hidden="1">
      <c r="A633">
        <v>481</v>
      </c>
      <c r="B633">
        <v>70000508</v>
      </c>
      <c r="C633" s="2" t="s">
        <v>8373</v>
      </c>
      <c r="D633" t="s">
        <v>168</v>
      </c>
      <c r="E633">
        <v>774489600000</v>
      </c>
      <c r="F633">
        <v>1440155407000</v>
      </c>
      <c r="G633">
        <v>1</v>
      </c>
      <c r="H633" t="s">
        <v>1055</v>
      </c>
      <c r="I633" t="s">
        <v>1056</v>
      </c>
      <c r="J633" t="s">
        <v>20</v>
      </c>
      <c r="K633" t="s">
        <v>21</v>
      </c>
      <c r="L633">
        <v>0</v>
      </c>
      <c r="M633">
        <v>0</v>
      </c>
      <c r="N633" t="s">
        <v>22</v>
      </c>
      <c r="O633">
        <v>3</v>
      </c>
      <c r="P633" s="30">
        <f>SQRT((postes_1[[#This Row],[x]]-$Q$1)^2+(postes_1[[#This Row],[y]]-$R$1)^2)</f>
        <v>151077.64570315595</v>
      </c>
      <c r="Q633">
        <v>636572.17000000202</v>
      </c>
      <c r="R633">
        <v>6902267.9100000001</v>
      </c>
    </row>
    <row r="634" spans="1:18" hidden="1">
      <c r="A634">
        <v>2935</v>
      </c>
      <c r="B634">
        <v>70001807</v>
      </c>
      <c r="C634" s="2" t="s">
        <v>8375</v>
      </c>
      <c r="D634" t="s">
        <v>20</v>
      </c>
      <c r="E634" s="1">
        <v>933120000000</v>
      </c>
      <c r="F634" t="s">
        <v>20</v>
      </c>
      <c r="G634">
        <v>1</v>
      </c>
      <c r="H634" t="s">
        <v>6046</v>
      </c>
      <c r="I634" t="s">
        <v>6047</v>
      </c>
      <c r="J634" t="s">
        <v>20</v>
      </c>
      <c r="K634" t="s">
        <v>21</v>
      </c>
      <c r="L634">
        <v>0</v>
      </c>
      <c r="M634">
        <v>0</v>
      </c>
      <c r="N634" t="s">
        <v>22</v>
      </c>
      <c r="O634">
        <v>6</v>
      </c>
      <c r="P634" s="30">
        <f>SQRT((postes_1[[#This Row],[x]]-$Q$1)^2+(postes_1[[#This Row],[y]]-$R$1)^2)</f>
        <v>151397.46924570209</v>
      </c>
      <c r="Q634">
        <v>654610.52000000305</v>
      </c>
      <c r="R634">
        <v>6898282.0499999998</v>
      </c>
    </row>
    <row r="635" spans="1:18" hidden="1">
      <c r="A635">
        <v>2966</v>
      </c>
      <c r="B635">
        <v>30000250</v>
      </c>
      <c r="C635" s="2" t="s">
        <v>8373</v>
      </c>
      <c r="D635" t="s">
        <v>274</v>
      </c>
      <c r="E635" s="1">
        <v>896832000000</v>
      </c>
      <c r="F635">
        <v>1383906279000</v>
      </c>
      <c r="G635">
        <v>1</v>
      </c>
      <c r="H635" t="s">
        <v>6107</v>
      </c>
      <c r="I635" t="s">
        <v>6107</v>
      </c>
      <c r="J635" t="s">
        <v>6108</v>
      </c>
      <c r="K635" t="s">
        <v>21</v>
      </c>
      <c r="L635">
        <v>0</v>
      </c>
      <c r="M635">
        <v>0</v>
      </c>
      <c r="N635" t="s">
        <v>22</v>
      </c>
      <c r="O635">
        <v>3</v>
      </c>
      <c r="P635" s="30">
        <f>SQRT((postes_1[[#This Row],[x]]-$Q$1)^2+(postes_1[[#This Row],[y]]-$R$1)^2)</f>
        <v>151526.52892798686</v>
      </c>
      <c r="Q635">
        <v>719486.13000000303</v>
      </c>
      <c r="R635">
        <v>6648221.5899999999</v>
      </c>
    </row>
    <row r="636" spans="1:18" hidden="1">
      <c r="A636">
        <v>2406</v>
      </c>
      <c r="B636">
        <v>20001268</v>
      </c>
      <c r="C636" s="2" t="s">
        <v>8375</v>
      </c>
      <c r="D636" t="s">
        <v>17</v>
      </c>
      <c r="E636">
        <v>950140800000</v>
      </c>
      <c r="F636">
        <v>1304949364000</v>
      </c>
      <c r="G636">
        <v>1</v>
      </c>
      <c r="H636" t="s">
        <v>4968</v>
      </c>
      <c r="I636" t="s">
        <v>4969</v>
      </c>
      <c r="J636" t="s">
        <v>26</v>
      </c>
      <c r="K636" t="s">
        <v>21</v>
      </c>
      <c r="L636">
        <v>0</v>
      </c>
      <c r="M636">
        <v>0</v>
      </c>
      <c r="N636" t="s">
        <v>22</v>
      </c>
      <c r="O636">
        <v>6</v>
      </c>
      <c r="P636" s="30">
        <f>SQRT((postes_1[[#This Row],[x]]-$Q$1)^2+(postes_1[[#This Row],[y]]-$R$1)^2)</f>
        <v>151688.39162748054</v>
      </c>
      <c r="Q636">
        <v>762097.79999999702</v>
      </c>
      <c r="R636">
        <v>6757724.1699999999</v>
      </c>
    </row>
    <row r="637" spans="1:18" hidden="1">
      <c r="A637">
        <v>3822</v>
      </c>
      <c r="B637">
        <v>50000029</v>
      </c>
      <c r="C637" s="2" t="s">
        <v>8374</v>
      </c>
      <c r="D637" t="s">
        <v>168</v>
      </c>
      <c r="E637">
        <v>1459506712000</v>
      </c>
      <c r="F637" t="s">
        <v>20</v>
      </c>
      <c r="G637">
        <v>1</v>
      </c>
      <c r="H637" t="s">
        <v>7805</v>
      </c>
      <c r="I637" t="s">
        <v>7806</v>
      </c>
      <c r="J637" t="s">
        <v>26</v>
      </c>
      <c r="K637" t="s">
        <v>21</v>
      </c>
      <c r="L637">
        <v>0</v>
      </c>
      <c r="M637">
        <v>0</v>
      </c>
      <c r="N637" t="s">
        <v>22</v>
      </c>
      <c r="O637">
        <v>4</v>
      </c>
      <c r="P637" s="30">
        <f>SQRT((postes_1[[#This Row],[x]]-$Q$1)^2+(postes_1[[#This Row],[y]]-$R$1)^2)</f>
        <v>151931.22881886311</v>
      </c>
      <c r="Q637">
        <v>585938.24000000197</v>
      </c>
      <c r="R637">
        <v>6603524.6100000003</v>
      </c>
    </row>
    <row r="638" spans="1:18" hidden="1">
      <c r="A638">
        <v>1096</v>
      </c>
      <c r="B638">
        <v>30000251</v>
      </c>
      <c r="C638" s="2" t="s">
        <v>8373</v>
      </c>
      <c r="D638" t="s">
        <v>23</v>
      </c>
      <c r="E638">
        <v>979862400000</v>
      </c>
      <c r="F638">
        <v>1315996110000</v>
      </c>
      <c r="G638">
        <v>1</v>
      </c>
      <c r="H638" t="s">
        <v>2303</v>
      </c>
      <c r="I638" t="s">
        <v>2304</v>
      </c>
      <c r="J638" t="s">
        <v>2305</v>
      </c>
      <c r="K638" t="s">
        <v>21</v>
      </c>
      <c r="L638">
        <v>0</v>
      </c>
      <c r="M638">
        <v>0</v>
      </c>
      <c r="N638" t="s">
        <v>22</v>
      </c>
      <c r="O638">
        <v>3</v>
      </c>
      <c r="P638" s="30">
        <f>SQRT((postes_1[[#This Row],[x]]-$Q$1)^2+(postes_1[[#This Row],[y]]-$R$1)^2)</f>
        <v>152118.19692733258</v>
      </c>
      <c r="Q638">
        <v>720162.54999999702</v>
      </c>
      <c r="R638">
        <v>6648071.0099999998</v>
      </c>
    </row>
    <row r="639" spans="1:18" hidden="1">
      <c r="A639">
        <v>2297</v>
      </c>
      <c r="B639">
        <v>60001624</v>
      </c>
      <c r="C639" s="2" t="s">
        <v>8374</v>
      </c>
      <c r="D639" t="s">
        <v>274</v>
      </c>
      <c r="E639">
        <v>610761600000</v>
      </c>
      <c r="F639">
        <v>1397046928000</v>
      </c>
      <c r="G639">
        <v>1</v>
      </c>
      <c r="H639" t="s">
        <v>4748</v>
      </c>
      <c r="I639" t="s">
        <v>4749</v>
      </c>
      <c r="J639" t="s">
        <v>20</v>
      </c>
      <c r="K639" t="s">
        <v>21</v>
      </c>
      <c r="L639">
        <v>0</v>
      </c>
      <c r="M639">
        <v>0</v>
      </c>
      <c r="N639" t="s">
        <v>22</v>
      </c>
      <c r="O639">
        <v>4</v>
      </c>
      <c r="P639" s="30">
        <f>SQRT((postes_1[[#This Row],[x]]-$Q$1)^2+(postes_1[[#This Row],[y]]-$R$1)^2)</f>
        <v>152704.92051168196</v>
      </c>
      <c r="Q639">
        <v>511795.11999999703</v>
      </c>
      <c r="R639">
        <v>6636919.6500000004</v>
      </c>
    </row>
    <row r="640" spans="1:18" hidden="1">
      <c r="A640">
        <v>1960</v>
      </c>
      <c r="B640">
        <v>60001234</v>
      </c>
      <c r="C640" s="2" t="s">
        <v>8374</v>
      </c>
      <c r="D640" t="s">
        <v>20</v>
      </c>
      <c r="E640">
        <v>610761600000</v>
      </c>
      <c r="F640" t="s">
        <v>20</v>
      </c>
      <c r="G640">
        <v>1</v>
      </c>
      <c r="H640" t="s">
        <v>4061</v>
      </c>
      <c r="I640" t="s">
        <v>4062</v>
      </c>
      <c r="J640" t="s">
        <v>20</v>
      </c>
      <c r="K640" t="s">
        <v>21</v>
      </c>
      <c r="L640">
        <v>0</v>
      </c>
      <c r="M640">
        <v>0</v>
      </c>
      <c r="N640" t="s">
        <v>22</v>
      </c>
      <c r="O640">
        <v>4</v>
      </c>
      <c r="P640" s="30">
        <f>SQRT((postes_1[[#This Row],[x]]-$Q$1)^2+(postes_1[[#This Row],[y]]-$R$1)^2)</f>
        <v>152854.12692311779</v>
      </c>
      <c r="Q640">
        <v>466988.85000000102</v>
      </c>
      <c r="R640">
        <v>6700758.0099999998</v>
      </c>
    </row>
    <row r="641" spans="1:18" hidden="1">
      <c r="A641">
        <v>3888</v>
      </c>
      <c r="B641">
        <v>70000506</v>
      </c>
      <c r="C641" s="2" t="s">
        <v>8376</v>
      </c>
      <c r="D641" t="s">
        <v>20</v>
      </c>
      <c r="E641">
        <v>774489600000</v>
      </c>
      <c r="F641" t="s">
        <v>20</v>
      </c>
      <c r="G641">
        <v>1</v>
      </c>
      <c r="H641" t="s">
        <v>7928</v>
      </c>
      <c r="I641" t="s">
        <v>7929</v>
      </c>
      <c r="J641" t="s">
        <v>20</v>
      </c>
      <c r="K641" t="s">
        <v>21</v>
      </c>
      <c r="L641">
        <v>0</v>
      </c>
      <c r="M641">
        <v>0</v>
      </c>
      <c r="N641" t="s">
        <v>22</v>
      </c>
      <c r="O641">
        <v>7</v>
      </c>
      <c r="P641" s="30">
        <f>SQRT((postes_1[[#This Row],[x]]-$Q$1)^2+(postes_1[[#This Row],[y]]-$R$1)^2)</f>
        <v>152939.69874676838</v>
      </c>
      <c r="Q641">
        <v>646009.39999999898</v>
      </c>
      <c r="R641">
        <v>6902215.3399999999</v>
      </c>
    </row>
    <row r="642" spans="1:18" hidden="1">
      <c r="A642">
        <v>2967</v>
      </c>
      <c r="B642">
        <v>30000270</v>
      </c>
      <c r="C642" s="2" t="s">
        <v>8373</v>
      </c>
      <c r="D642" t="s">
        <v>38</v>
      </c>
      <c r="E642">
        <v>787190400000</v>
      </c>
      <c r="F642">
        <v>1243613134000</v>
      </c>
      <c r="G642">
        <v>1</v>
      </c>
      <c r="H642" t="s">
        <v>6109</v>
      </c>
      <c r="I642" t="s">
        <v>6110</v>
      </c>
      <c r="J642" t="s">
        <v>20</v>
      </c>
      <c r="K642" t="s">
        <v>21</v>
      </c>
      <c r="L642">
        <v>0</v>
      </c>
      <c r="M642">
        <v>0</v>
      </c>
      <c r="N642" t="s">
        <v>22</v>
      </c>
      <c r="O642">
        <v>3</v>
      </c>
      <c r="P642" s="30">
        <f>SQRT((postes_1[[#This Row],[x]]-$Q$1)^2+(postes_1[[#This Row],[y]]-$R$1)^2)</f>
        <v>153125.83251086931</v>
      </c>
      <c r="Q642">
        <v>712950.27000000305</v>
      </c>
      <c r="R642">
        <v>6639685.5099999998</v>
      </c>
    </row>
    <row r="643" spans="1:18" hidden="1">
      <c r="A643">
        <v>964</v>
      </c>
      <c r="B643">
        <v>70000606</v>
      </c>
      <c r="C643" s="2" t="s">
        <v>8373</v>
      </c>
      <c r="D643" t="s">
        <v>264</v>
      </c>
      <c r="E643">
        <v>1128952231000</v>
      </c>
      <c r="F643">
        <v>1442423478000</v>
      </c>
      <c r="G643">
        <v>1</v>
      </c>
      <c r="H643" t="s">
        <v>2056</v>
      </c>
      <c r="I643" t="s">
        <v>2057</v>
      </c>
      <c r="J643" t="s">
        <v>20</v>
      </c>
      <c r="K643" t="s">
        <v>21</v>
      </c>
      <c r="L643">
        <v>0</v>
      </c>
      <c r="M643">
        <v>0</v>
      </c>
      <c r="N643" t="s">
        <v>22</v>
      </c>
      <c r="O643">
        <v>3</v>
      </c>
      <c r="P643" s="30">
        <f>SQRT((postes_1[[#This Row],[x]]-$Q$1)^2+(postes_1[[#This Row],[y]]-$R$1)^2)</f>
        <v>153174.15961128371</v>
      </c>
      <c r="Q643">
        <v>682537.53999999899</v>
      </c>
      <c r="R643">
        <v>6888623.3300000001</v>
      </c>
    </row>
    <row r="644" spans="1:18" hidden="1">
      <c r="A644">
        <v>2176</v>
      </c>
      <c r="B644">
        <v>20000898</v>
      </c>
      <c r="C644" s="2" t="s">
        <v>8375</v>
      </c>
      <c r="D644" t="s">
        <v>20</v>
      </c>
      <c r="E644">
        <v>778982400000</v>
      </c>
      <c r="F644" t="s">
        <v>20</v>
      </c>
      <c r="G644">
        <v>1</v>
      </c>
      <c r="H644" t="s">
        <v>4514</v>
      </c>
      <c r="I644" t="s">
        <v>4515</v>
      </c>
      <c r="J644" t="s">
        <v>20</v>
      </c>
      <c r="K644" t="s">
        <v>21</v>
      </c>
      <c r="L644">
        <v>0</v>
      </c>
      <c r="M644">
        <v>0</v>
      </c>
      <c r="N644" t="s">
        <v>22</v>
      </c>
      <c r="O644">
        <v>6</v>
      </c>
      <c r="P644" s="30">
        <f>SQRT((postes_1[[#This Row],[x]]-$Q$1)^2+(postes_1[[#This Row],[y]]-$R$1)^2)</f>
        <v>153195.30159216642</v>
      </c>
      <c r="Q644">
        <v>743678.93</v>
      </c>
      <c r="R644">
        <v>6829119.4199999999</v>
      </c>
    </row>
    <row r="645" spans="1:18" hidden="1">
      <c r="A645">
        <v>1365</v>
      </c>
      <c r="B645">
        <v>70000523</v>
      </c>
      <c r="C645" s="2" t="s">
        <v>8374</v>
      </c>
      <c r="D645" t="s">
        <v>77</v>
      </c>
      <c r="E645">
        <v>792806400000</v>
      </c>
      <c r="F645">
        <v>1321886073000</v>
      </c>
      <c r="G645">
        <v>1</v>
      </c>
      <c r="H645" t="s">
        <v>2860</v>
      </c>
      <c r="I645" t="s">
        <v>2861</v>
      </c>
      <c r="J645" t="s">
        <v>20</v>
      </c>
      <c r="K645" t="s">
        <v>21</v>
      </c>
      <c r="L645">
        <v>0</v>
      </c>
      <c r="M645">
        <v>0</v>
      </c>
      <c r="N645" t="s">
        <v>22</v>
      </c>
      <c r="O645">
        <v>4</v>
      </c>
      <c r="P645" s="30">
        <f>SQRT((postes_1[[#This Row],[x]]-$Q$1)^2+(postes_1[[#This Row],[y]]-$R$1)^2)</f>
        <v>153583.13163476824</v>
      </c>
      <c r="Q645">
        <v>569639.68000000005</v>
      </c>
      <c r="R645">
        <v>6901518.8300000001</v>
      </c>
    </row>
    <row r="646" spans="1:18" hidden="1">
      <c r="A646">
        <v>3475</v>
      </c>
      <c r="B646">
        <v>70000450</v>
      </c>
      <c r="C646" s="2" t="s">
        <v>8373</v>
      </c>
      <c r="D646" t="s">
        <v>1094</v>
      </c>
      <c r="E646">
        <v>956707200000</v>
      </c>
      <c r="F646">
        <v>1424177564000</v>
      </c>
      <c r="G646">
        <v>1</v>
      </c>
      <c r="H646" t="s">
        <v>7114</v>
      </c>
      <c r="I646" t="s">
        <v>7115</v>
      </c>
      <c r="J646" t="s">
        <v>7116</v>
      </c>
      <c r="K646" t="s">
        <v>21</v>
      </c>
      <c r="L646">
        <v>0</v>
      </c>
      <c r="M646">
        <v>0</v>
      </c>
      <c r="N646" t="s">
        <v>22</v>
      </c>
      <c r="O646">
        <v>3</v>
      </c>
      <c r="P646" s="30">
        <f>SQRT((postes_1[[#This Row],[x]]-$Q$1)^2+(postes_1[[#This Row],[y]]-$R$1)^2)</f>
        <v>153804.0992457626</v>
      </c>
      <c r="Q646">
        <v>632448.09000000404</v>
      </c>
      <c r="R646">
        <v>6905687.9500000002</v>
      </c>
    </row>
    <row r="647" spans="1:18" hidden="1">
      <c r="A647">
        <v>2307</v>
      </c>
      <c r="B647">
        <v>60001637</v>
      </c>
      <c r="C647" s="2" t="s">
        <v>8374</v>
      </c>
      <c r="D647" t="s">
        <v>274</v>
      </c>
      <c r="E647">
        <v>610761600000</v>
      </c>
      <c r="F647">
        <v>1397046148000</v>
      </c>
      <c r="G647">
        <v>1</v>
      </c>
      <c r="H647" t="s">
        <v>4767</v>
      </c>
      <c r="I647" t="s">
        <v>4768</v>
      </c>
      <c r="J647" t="s">
        <v>26</v>
      </c>
      <c r="K647" t="s">
        <v>21</v>
      </c>
      <c r="L647">
        <v>0</v>
      </c>
      <c r="M647">
        <v>0</v>
      </c>
      <c r="N647" t="s">
        <v>22</v>
      </c>
      <c r="O647">
        <v>4</v>
      </c>
      <c r="P647" s="30">
        <f>SQRT((postes_1[[#This Row],[x]]-$Q$1)^2+(postes_1[[#This Row],[y]]-$R$1)^2)</f>
        <v>154749.28803865213</v>
      </c>
      <c r="Q647">
        <v>511376.20000000298</v>
      </c>
      <c r="R647">
        <v>6634601.5</v>
      </c>
    </row>
    <row r="648" spans="1:18" hidden="1">
      <c r="A648">
        <v>2771</v>
      </c>
      <c r="B648">
        <v>70000449</v>
      </c>
      <c r="C648" s="2" t="s">
        <v>8374</v>
      </c>
      <c r="D648" t="s">
        <v>20</v>
      </c>
      <c r="E648">
        <v>610761600000</v>
      </c>
      <c r="F648" t="s">
        <v>20</v>
      </c>
      <c r="G648">
        <v>1</v>
      </c>
      <c r="H648" t="s">
        <v>5716</v>
      </c>
      <c r="I648" t="s">
        <v>5717</v>
      </c>
      <c r="J648" t="s">
        <v>20</v>
      </c>
      <c r="K648" t="s">
        <v>21</v>
      </c>
      <c r="L648">
        <v>0</v>
      </c>
      <c r="M648">
        <v>0</v>
      </c>
      <c r="N648" t="s">
        <v>22</v>
      </c>
      <c r="O648">
        <v>4</v>
      </c>
      <c r="P648" s="30">
        <f>SQRT((postes_1[[#This Row],[x]]-$Q$1)^2+(postes_1[[#This Row],[y]]-$R$1)^2)</f>
        <v>154929.43273296309</v>
      </c>
      <c r="Q648">
        <v>584377.56000000203</v>
      </c>
      <c r="R648">
        <v>6906178.9199999999</v>
      </c>
    </row>
    <row r="649" spans="1:18" hidden="1">
      <c r="A649">
        <v>3673</v>
      </c>
      <c r="B649">
        <v>70000794</v>
      </c>
      <c r="C649" s="2" t="s">
        <v>8373</v>
      </c>
      <c r="D649" t="s">
        <v>274</v>
      </c>
      <c r="E649">
        <v>774489600000</v>
      </c>
      <c r="F649">
        <v>1411554829000</v>
      </c>
      <c r="G649">
        <v>1</v>
      </c>
      <c r="H649" t="s">
        <v>7522</v>
      </c>
      <c r="I649" t="s">
        <v>7523</v>
      </c>
      <c r="J649" t="s">
        <v>20</v>
      </c>
      <c r="K649" t="s">
        <v>21</v>
      </c>
      <c r="L649">
        <v>0</v>
      </c>
      <c r="M649">
        <v>0</v>
      </c>
      <c r="N649" t="s">
        <v>22</v>
      </c>
      <c r="O649">
        <v>3</v>
      </c>
      <c r="P649" s="30">
        <f>SQRT((postes_1[[#This Row],[x]]-$Q$1)^2+(postes_1[[#This Row],[y]]-$R$1)^2)</f>
        <v>155105.62984268827</v>
      </c>
      <c r="Q649">
        <v>710113.70000000298</v>
      </c>
      <c r="R649">
        <v>6872326.7599999998</v>
      </c>
    </row>
    <row r="650" spans="1:18" hidden="1">
      <c r="A650">
        <v>1448</v>
      </c>
      <c r="B650">
        <v>30000298</v>
      </c>
      <c r="C650" s="2" t="s">
        <v>8373</v>
      </c>
      <c r="D650" t="s">
        <v>20</v>
      </c>
      <c r="E650">
        <v>610761600000</v>
      </c>
      <c r="F650" t="s">
        <v>20</v>
      </c>
      <c r="G650">
        <v>1</v>
      </c>
      <c r="H650" t="s">
        <v>3029</v>
      </c>
      <c r="I650" t="s">
        <v>3030</v>
      </c>
      <c r="J650" t="s">
        <v>20</v>
      </c>
      <c r="K650" t="s">
        <v>21</v>
      </c>
      <c r="L650">
        <v>0</v>
      </c>
      <c r="M650">
        <v>0</v>
      </c>
      <c r="N650" t="s">
        <v>22</v>
      </c>
      <c r="O650">
        <v>3</v>
      </c>
      <c r="P650" s="30">
        <f>SQRT((postes_1[[#This Row],[x]]-$Q$1)^2+(postes_1[[#This Row],[y]]-$R$1)^2)</f>
        <v>155114.99970894738</v>
      </c>
      <c r="Q650">
        <v>708384.36999999697</v>
      </c>
      <c r="R650">
        <v>6633157.3200000003</v>
      </c>
    </row>
    <row r="651" spans="1:18" hidden="1">
      <c r="A651">
        <v>2303</v>
      </c>
      <c r="B651">
        <v>60001643</v>
      </c>
      <c r="C651" s="2" t="s">
        <v>8374</v>
      </c>
      <c r="D651" t="s">
        <v>274</v>
      </c>
      <c r="E651">
        <v>610761600000</v>
      </c>
      <c r="F651">
        <v>1397045765000</v>
      </c>
      <c r="G651">
        <v>1</v>
      </c>
      <c r="H651" t="s">
        <v>4760</v>
      </c>
      <c r="I651" t="s">
        <v>4761</v>
      </c>
      <c r="J651" t="s">
        <v>688</v>
      </c>
      <c r="K651" t="s">
        <v>21</v>
      </c>
      <c r="L651">
        <v>0</v>
      </c>
      <c r="M651">
        <v>0</v>
      </c>
      <c r="N651" t="s">
        <v>22</v>
      </c>
      <c r="O651">
        <v>4</v>
      </c>
      <c r="P651" s="30">
        <f>SQRT((postes_1[[#This Row],[x]]-$Q$1)^2+(postes_1[[#This Row],[y]]-$R$1)^2)</f>
        <v>155130.24038419549</v>
      </c>
      <c r="Q651">
        <v>511449.74000000203</v>
      </c>
      <c r="R651">
        <v>6634044.9299999997</v>
      </c>
    </row>
    <row r="652" spans="1:18" hidden="1">
      <c r="A652">
        <v>2062</v>
      </c>
      <c r="B652">
        <v>20001257</v>
      </c>
      <c r="C652" s="2" t="s">
        <v>8373</v>
      </c>
      <c r="D652" t="s">
        <v>17</v>
      </c>
      <c r="E652">
        <v>778982400000</v>
      </c>
      <c r="F652">
        <v>1304699562000</v>
      </c>
      <c r="G652">
        <v>1</v>
      </c>
      <c r="H652" t="s">
        <v>4273</v>
      </c>
      <c r="I652" t="s">
        <v>4274</v>
      </c>
      <c r="J652" t="s">
        <v>26</v>
      </c>
      <c r="K652" t="s">
        <v>21</v>
      </c>
      <c r="L652">
        <v>0</v>
      </c>
      <c r="M652">
        <v>0</v>
      </c>
      <c r="N652" t="s">
        <v>22</v>
      </c>
      <c r="O652">
        <v>3</v>
      </c>
      <c r="P652" s="30">
        <f>SQRT((postes_1[[#This Row],[x]]-$Q$1)^2+(postes_1[[#This Row],[y]]-$R$1)^2)</f>
        <v>155691.19137401637</v>
      </c>
      <c r="Q652">
        <v>766044.04999999702</v>
      </c>
      <c r="R652">
        <v>6759482.4100000001</v>
      </c>
    </row>
    <row r="653" spans="1:18" hidden="1">
      <c r="A653">
        <v>2123</v>
      </c>
      <c r="B653">
        <v>70000679</v>
      </c>
      <c r="C653" s="2" t="s">
        <v>8373</v>
      </c>
      <c r="D653" t="s">
        <v>274</v>
      </c>
      <c r="E653">
        <v>774489600000</v>
      </c>
      <c r="F653">
        <v>1411576219000</v>
      </c>
      <c r="G653">
        <v>1</v>
      </c>
      <c r="H653" t="s">
        <v>4403</v>
      </c>
      <c r="I653" t="s">
        <v>4404</v>
      </c>
      <c r="J653" t="s">
        <v>20</v>
      </c>
      <c r="K653" t="s">
        <v>21</v>
      </c>
      <c r="L653">
        <v>0</v>
      </c>
      <c r="M653">
        <v>0</v>
      </c>
      <c r="N653" t="s">
        <v>22</v>
      </c>
      <c r="O653">
        <v>3</v>
      </c>
      <c r="P653" s="30">
        <f>SQRT((postes_1[[#This Row],[x]]-$Q$1)^2+(postes_1[[#This Row],[y]]-$R$1)^2)</f>
        <v>156292.64351787764</v>
      </c>
      <c r="Q653">
        <v>700941.28999999899</v>
      </c>
      <c r="R653">
        <v>6880907.2699999996</v>
      </c>
    </row>
    <row r="654" spans="1:18" hidden="1">
      <c r="A654">
        <v>197</v>
      </c>
      <c r="B654">
        <v>70000557</v>
      </c>
      <c r="C654" s="2" t="s">
        <v>8374</v>
      </c>
      <c r="D654" t="s">
        <v>20</v>
      </c>
      <c r="E654">
        <v>610761600000</v>
      </c>
      <c r="F654" t="s">
        <v>20</v>
      </c>
      <c r="G654">
        <v>1</v>
      </c>
      <c r="H654" t="s">
        <v>454</v>
      </c>
      <c r="I654" t="s">
        <v>455</v>
      </c>
      <c r="J654" t="s">
        <v>20</v>
      </c>
      <c r="K654" t="s">
        <v>21</v>
      </c>
      <c r="L654">
        <v>0</v>
      </c>
      <c r="M654">
        <v>0</v>
      </c>
      <c r="N654" t="s">
        <v>22</v>
      </c>
      <c r="O654">
        <v>4</v>
      </c>
      <c r="P654" s="30">
        <f>SQRT((postes_1[[#This Row],[x]]-$Q$1)^2+(postes_1[[#This Row],[y]]-$R$1)^2)</f>
        <v>156359.88369536938</v>
      </c>
      <c r="Q654">
        <v>546413.56000000203</v>
      </c>
      <c r="R654">
        <v>6896099.2199999997</v>
      </c>
    </row>
    <row r="655" spans="1:18" hidden="1">
      <c r="A655">
        <v>3593</v>
      </c>
      <c r="B655">
        <v>70000430</v>
      </c>
      <c r="C655" s="2" t="s">
        <v>8373</v>
      </c>
      <c r="D655" t="s">
        <v>20</v>
      </c>
      <c r="E655">
        <v>774489600000</v>
      </c>
      <c r="F655" t="s">
        <v>20</v>
      </c>
      <c r="G655">
        <v>1</v>
      </c>
      <c r="H655" t="s">
        <v>7355</v>
      </c>
      <c r="I655" t="s">
        <v>7356</v>
      </c>
      <c r="J655" t="s">
        <v>20</v>
      </c>
      <c r="K655" t="s">
        <v>21</v>
      </c>
      <c r="L655">
        <v>0</v>
      </c>
      <c r="M655">
        <v>0</v>
      </c>
      <c r="N655" t="s">
        <v>22</v>
      </c>
      <c r="O655">
        <v>3</v>
      </c>
      <c r="P655" s="30">
        <f>SQRT((postes_1[[#This Row],[x]]-$Q$1)^2+(postes_1[[#This Row],[y]]-$R$1)^2)</f>
        <v>156687.50758450193</v>
      </c>
      <c r="Q655">
        <v>614663.21000000101</v>
      </c>
      <c r="R655">
        <v>6910093.7199999997</v>
      </c>
    </row>
    <row r="656" spans="1:18" hidden="1">
      <c r="A656">
        <v>1643</v>
      </c>
      <c r="B656">
        <v>30000332</v>
      </c>
      <c r="C656" s="2" t="s">
        <v>8373</v>
      </c>
      <c r="D656" t="s">
        <v>108</v>
      </c>
      <c r="E656" s="1">
        <v>784944000000</v>
      </c>
      <c r="F656">
        <v>1239720757000</v>
      </c>
      <c r="G656">
        <v>1</v>
      </c>
      <c r="H656" t="s">
        <v>3422</v>
      </c>
      <c r="I656" t="s">
        <v>3423</v>
      </c>
      <c r="J656" t="s">
        <v>20</v>
      </c>
      <c r="K656" t="s">
        <v>21</v>
      </c>
      <c r="L656">
        <v>0</v>
      </c>
      <c r="M656">
        <v>0</v>
      </c>
      <c r="N656" t="s">
        <v>22</v>
      </c>
      <c r="O656">
        <v>3</v>
      </c>
      <c r="P656" s="30">
        <f>SQRT((postes_1[[#This Row],[x]]-$Q$1)^2+(postes_1[[#This Row],[y]]-$R$1)^2)</f>
        <v>156770.54211993128</v>
      </c>
      <c r="Q656">
        <v>691978.60000000102</v>
      </c>
      <c r="R656">
        <v>6619547.3200000003</v>
      </c>
    </row>
    <row r="657" spans="1:18" hidden="1">
      <c r="A657">
        <v>314</v>
      </c>
      <c r="B657">
        <v>60001355</v>
      </c>
      <c r="C657" s="2" t="s">
        <v>8374</v>
      </c>
      <c r="D657" t="s">
        <v>27</v>
      </c>
      <c r="E657">
        <v>610761600000</v>
      </c>
      <c r="F657">
        <v>1288276747000</v>
      </c>
      <c r="G657">
        <v>1</v>
      </c>
      <c r="H657" t="s">
        <v>703</v>
      </c>
      <c r="I657" t="s">
        <v>704</v>
      </c>
      <c r="J657" t="s">
        <v>20</v>
      </c>
      <c r="K657" t="s">
        <v>21</v>
      </c>
      <c r="L657">
        <v>0</v>
      </c>
      <c r="M657">
        <v>0</v>
      </c>
      <c r="N657" t="s">
        <v>22</v>
      </c>
      <c r="O657">
        <v>4</v>
      </c>
      <c r="P657" s="30">
        <f>SQRT((postes_1[[#This Row],[x]]-$Q$1)^2+(postes_1[[#This Row],[y]]-$R$1)^2)</f>
        <v>157272.71226267776</v>
      </c>
      <c r="Q657">
        <v>467855.72999999701</v>
      </c>
      <c r="R657">
        <v>6687159.4199999999</v>
      </c>
    </row>
    <row r="658" spans="1:18" hidden="1">
      <c r="A658">
        <v>2145</v>
      </c>
      <c r="B658">
        <v>60000876</v>
      </c>
      <c r="C658" s="2" t="s">
        <v>8374</v>
      </c>
      <c r="D658" t="s">
        <v>20</v>
      </c>
      <c r="E658">
        <v>1006387200000</v>
      </c>
      <c r="F658" t="s">
        <v>20</v>
      </c>
      <c r="G658">
        <v>1</v>
      </c>
      <c r="H658" t="s">
        <v>4447</v>
      </c>
      <c r="I658" t="s">
        <v>4448</v>
      </c>
      <c r="J658" t="s">
        <v>20</v>
      </c>
      <c r="K658" t="s">
        <v>21</v>
      </c>
      <c r="L658">
        <v>0</v>
      </c>
      <c r="M658">
        <v>0</v>
      </c>
      <c r="N658" t="s">
        <v>22</v>
      </c>
      <c r="O658">
        <v>4</v>
      </c>
      <c r="P658" s="30">
        <f>SQRT((postes_1[[#This Row],[x]]-$Q$1)^2+(postes_1[[#This Row],[y]]-$R$1)^2)</f>
        <v>157292.79978643407</v>
      </c>
      <c r="Q658">
        <v>453184.02000000299</v>
      </c>
      <c r="R658">
        <v>6751923.29</v>
      </c>
    </row>
    <row r="659" spans="1:18" hidden="1">
      <c r="A659">
        <v>2130</v>
      </c>
      <c r="B659">
        <v>70000426</v>
      </c>
      <c r="C659" s="2" t="s">
        <v>8376</v>
      </c>
      <c r="D659" t="s">
        <v>20</v>
      </c>
      <c r="E659">
        <v>774489600000</v>
      </c>
      <c r="F659" t="s">
        <v>20</v>
      </c>
      <c r="G659">
        <v>1</v>
      </c>
      <c r="H659" t="s">
        <v>4418</v>
      </c>
      <c r="I659" t="s">
        <v>4419</v>
      </c>
      <c r="J659" t="s">
        <v>20</v>
      </c>
      <c r="K659" t="s">
        <v>21</v>
      </c>
      <c r="L659">
        <v>0</v>
      </c>
      <c r="M659">
        <v>0</v>
      </c>
      <c r="N659" t="s">
        <v>22</v>
      </c>
      <c r="O659">
        <v>7</v>
      </c>
      <c r="P659" s="30">
        <f>SQRT((postes_1[[#This Row],[x]]-$Q$1)^2+(postes_1[[#This Row],[y]]-$R$1)^2)</f>
        <v>157335.12107200673</v>
      </c>
      <c r="Q659">
        <v>622186.18999999797</v>
      </c>
      <c r="R659">
        <v>6910360.5800000001</v>
      </c>
    </row>
    <row r="660" spans="1:18" hidden="1">
      <c r="A660">
        <v>1175</v>
      </c>
      <c r="B660">
        <v>70026677</v>
      </c>
      <c r="C660" s="2" t="s">
        <v>8376</v>
      </c>
      <c r="D660" t="s">
        <v>168</v>
      </c>
      <c r="E660">
        <v>1318352027000</v>
      </c>
      <c r="F660">
        <v>1450368537000</v>
      </c>
      <c r="G660">
        <v>1</v>
      </c>
      <c r="H660" t="s">
        <v>2465</v>
      </c>
      <c r="I660" t="s">
        <v>2466</v>
      </c>
      <c r="J660" t="s">
        <v>20</v>
      </c>
      <c r="K660" t="s">
        <v>21</v>
      </c>
      <c r="L660">
        <v>0</v>
      </c>
      <c r="M660">
        <v>0</v>
      </c>
      <c r="N660" t="s">
        <v>22</v>
      </c>
      <c r="O660">
        <v>7</v>
      </c>
      <c r="P660" s="30">
        <f>SQRT((postes_1[[#This Row],[x]]-$Q$1)^2+(postes_1[[#This Row],[y]]-$R$1)^2)</f>
        <v>157680.06529068493</v>
      </c>
      <c r="Q660">
        <v>452850.96000000101</v>
      </c>
      <c r="R660">
        <v>6757874.2699999996</v>
      </c>
    </row>
    <row r="661" spans="1:18" hidden="1">
      <c r="A661">
        <v>1936</v>
      </c>
      <c r="B661">
        <v>70022177</v>
      </c>
      <c r="C661" s="2" t="s">
        <v>8375</v>
      </c>
      <c r="D661" t="s">
        <v>264</v>
      </c>
      <c r="E661">
        <v>1467030286000</v>
      </c>
      <c r="F661">
        <v>1397141740000</v>
      </c>
      <c r="G661">
        <v>1</v>
      </c>
      <c r="H661" t="s">
        <v>4018</v>
      </c>
      <c r="I661" t="s">
        <v>4019</v>
      </c>
      <c r="J661" t="s">
        <v>20</v>
      </c>
      <c r="K661" t="s">
        <v>21</v>
      </c>
      <c r="L661">
        <v>0</v>
      </c>
      <c r="M661">
        <v>0</v>
      </c>
      <c r="N661" t="s">
        <v>22</v>
      </c>
      <c r="O661">
        <v>6</v>
      </c>
      <c r="P661" s="30">
        <f>SQRT((postes_1[[#This Row],[x]]-$Q$1)^2+(postes_1[[#This Row],[y]]-$R$1)^2)</f>
        <v>157924.77395492379</v>
      </c>
      <c r="Q661">
        <v>766225.18999999797</v>
      </c>
      <c r="R661">
        <v>6727379.1399999997</v>
      </c>
    </row>
    <row r="662" spans="1:18" hidden="1">
      <c r="A662">
        <v>4129</v>
      </c>
      <c r="B662">
        <v>50000061</v>
      </c>
      <c r="C662" s="2" t="s">
        <v>8375</v>
      </c>
      <c r="D662" t="s">
        <v>264</v>
      </c>
      <c r="E662">
        <v>1454928168000</v>
      </c>
      <c r="F662">
        <v>1454058010000</v>
      </c>
      <c r="G662">
        <v>1</v>
      </c>
      <c r="H662" t="s">
        <v>8345</v>
      </c>
      <c r="I662" t="s">
        <v>8346</v>
      </c>
      <c r="J662" t="s">
        <v>20</v>
      </c>
      <c r="K662" t="s">
        <v>21</v>
      </c>
      <c r="L662">
        <v>0</v>
      </c>
      <c r="M662">
        <v>0</v>
      </c>
      <c r="N662" t="s">
        <v>22</v>
      </c>
      <c r="O662">
        <v>6</v>
      </c>
      <c r="P662" s="30">
        <f>SQRT((postes_1[[#This Row],[x]]-$Q$1)^2+(postes_1[[#This Row],[y]]-$R$1)^2)</f>
        <v>158106.52013504112</v>
      </c>
      <c r="Q662">
        <v>594090.84000000404</v>
      </c>
      <c r="R662">
        <v>6596206.4500000002</v>
      </c>
    </row>
    <row r="663" spans="1:18" hidden="1">
      <c r="A663">
        <v>4130</v>
      </c>
      <c r="B663">
        <v>70046033</v>
      </c>
      <c r="C663" s="2" t="s">
        <v>8376</v>
      </c>
      <c r="D663" t="s">
        <v>264</v>
      </c>
      <c r="E663">
        <v>1454928150000</v>
      </c>
      <c r="F663">
        <v>1379413920000</v>
      </c>
      <c r="G663">
        <v>1</v>
      </c>
      <c r="H663" t="s">
        <v>8345</v>
      </c>
      <c r="I663" t="s">
        <v>8346</v>
      </c>
      <c r="J663" t="s">
        <v>20</v>
      </c>
      <c r="K663" t="s">
        <v>21</v>
      </c>
      <c r="L663">
        <v>0</v>
      </c>
      <c r="M663">
        <v>0</v>
      </c>
      <c r="N663" t="s">
        <v>22</v>
      </c>
      <c r="O663">
        <v>7</v>
      </c>
      <c r="P663" s="30">
        <f>SQRT((postes_1[[#This Row],[x]]-$Q$1)^2+(postes_1[[#This Row],[y]]-$R$1)^2)</f>
        <v>158106.52013504112</v>
      </c>
      <c r="Q663">
        <v>594090.84000000404</v>
      </c>
      <c r="R663">
        <v>6596206.4500000002</v>
      </c>
    </row>
    <row r="664" spans="1:18" hidden="1">
      <c r="A664">
        <v>2044</v>
      </c>
      <c r="B664">
        <v>30000144</v>
      </c>
      <c r="C664" s="2" t="s">
        <v>8373</v>
      </c>
      <c r="D664" t="s">
        <v>56</v>
      </c>
      <c r="E664">
        <v>1399311833000</v>
      </c>
      <c r="F664">
        <v>1399311757000</v>
      </c>
      <c r="G664">
        <v>1</v>
      </c>
      <c r="H664" t="s">
        <v>4236</v>
      </c>
      <c r="I664" t="s">
        <v>4237</v>
      </c>
      <c r="J664" t="s">
        <v>20</v>
      </c>
      <c r="K664" t="s">
        <v>21</v>
      </c>
      <c r="L664">
        <v>0</v>
      </c>
      <c r="M664">
        <v>0</v>
      </c>
      <c r="N664" t="s">
        <v>22</v>
      </c>
      <c r="O664">
        <v>3</v>
      </c>
      <c r="P664" s="30">
        <f>SQRT((postes_1[[#This Row],[x]]-$Q$1)^2+(postes_1[[#This Row],[y]]-$R$1)^2)</f>
        <v>158267.98787950911</v>
      </c>
      <c r="Q664">
        <v>752723.18</v>
      </c>
      <c r="R664">
        <v>6684089.54</v>
      </c>
    </row>
    <row r="665" spans="1:18" hidden="1">
      <c r="A665">
        <v>942</v>
      </c>
      <c r="B665">
        <v>50000071</v>
      </c>
      <c r="C665" s="2" t="s">
        <v>8374</v>
      </c>
      <c r="D665" t="s">
        <v>168</v>
      </c>
      <c r="E665">
        <v>1459508269000</v>
      </c>
      <c r="F665">
        <v>1129308370000</v>
      </c>
      <c r="G665">
        <v>1</v>
      </c>
      <c r="H665" t="s">
        <v>2010</v>
      </c>
      <c r="I665" t="s">
        <v>2011</v>
      </c>
      <c r="J665" t="s">
        <v>20</v>
      </c>
      <c r="K665" t="s">
        <v>21</v>
      </c>
      <c r="L665">
        <v>0</v>
      </c>
      <c r="M665">
        <v>0</v>
      </c>
      <c r="N665" t="s">
        <v>22</v>
      </c>
      <c r="O665">
        <v>4</v>
      </c>
      <c r="P665" s="30">
        <f>SQRT((postes_1[[#This Row],[x]]-$Q$1)^2+(postes_1[[#This Row],[y]]-$R$1)^2)</f>
        <v>158371.7613644776</v>
      </c>
      <c r="Q665">
        <v>609959.22999999695</v>
      </c>
      <c r="R665">
        <v>6595091.4100000001</v>
      </c>
    </row>
    <row r="666" spans="1:18" hidden="1">
      <c r="A666">
        <v>1018</v>
      </c>
      <c r="B666">
        <v>60001424</v>
      </c>
      <c r="C666" s="2" t="s">
        <v>8374</v>
      </c>
      <c r="D666" t="s">
        <v>77</v>
      </c>
      <c r="E666">
        <v>610761600000</v>
      </c>
      <c r="F666">
        <v>1310046398000</v>
      </c>
      <c r="G666">
        <v>1</v>
      </c>
      <c r="H666" t="s">
        <v>2169</v>
      </c>
      <c r="I666" t="s">
        <v>2169</v>
      </c>
      <c r="J666" t="s">
        <v>26</v>
      </c>
      <c r="K666" t="s">
        <v>21</v>
      </c>
      <c r="L666">
        <v>0</v>
      </c>
      <c r="M666">
        <v>0</v>
      </c>
      <c r="N666" t="s">
        <v>22</v>
      </c>
      <c r="O666">
        <v>4</v>
      </c>
      <c r="P666" s="30">
        <f>SQRT((postes_1[[#This Row],[x]]-$Q$1)^2+(postes_1[[#This Row],[y]]-$R$1)^2)</f>
        <v>158401.74530965849</v>
      </c>
      <c r="Q666">
        <v>468403.24000000203</v>
      </c>
      <c r="R666">
        <v>6683402.7300000004</v>
      </c>
    </row>
    <row r="667" spans="1:18" hidden="1">
      <c r="A667">
        <v>2749</v>
      </c>
      <c r="B667">
        <v>50000069</v>
      </c>
      <c r="C667" s="2" t="s">
        <v>8374</v>
      </c>
      <c r="D667" t="s">
        <v>168</v>
      </c>
      <c r="E667">
        <v>1442504094000</v>
      </c>
      <c r="F667">
        <v>1454059769000</v>
      </c>
      <c r="G667">
        <v>1</v>
      </c>
      <c r="H667" t="s">
        <v>5674</v>
      </c>
      <c r="I667" t="s">
        <v>5675</v>
      </c>
      <c r="J667" t="s">
        <v>405</v>
      </c>
      <c r="K667" t="s">
        <v>21</v>
      </c>
      <c r="L667">
        <v>0</v>
      </c>
      <c r="M667">
        <v>0</v>
      </c>
      <c r="N667" t="s">
        <v>22</v>
      </c>
      <c r="O667">
        <v>4</v>
      </c>
      <c r="P667" s="30">
        <f>SQRT((postes_1[[#This Row],[x]]-$Q$1)^2+(postes_1[[#This Row],[y]]-$R$1)^2)</f>
        <v>158431.38136483214</v>
      </c>
      <c r="Q667">
        <v>593395.28999999899</v>
      </c>
      <c r="R667">
        <v>6595953.6799999997</v>
      </c>
    </row>
    <row r="668" spans="1:18" hidden="1">
      <c r="A668">
        <v>3287</v>
      </c>
      <c r="B668">
        <v>70000592</v>
      </c>
      <c r="C668" s="2" t="s">
        <v>8374</v>
      </c>
      <c r="D668" t="s">
        <v>77</v>
      </c>
      <c r="E668" s="1">
        <v>758592000000</v>
      </c>
      <c r="F668">
        <v>1321625931000</v>
      </c>
      <c r="G668">
        <v>1</v>
      </c>
      <c r="H668" t="s">
        <v>6738</v>
      </c>
      <c r="I668" t="s">
        <v>6739</v>
      </c>
      <c r="J668" t="s">
        <v>6740</v>
      </c>
      <c r="K668" t="s">
        <v>21</v>
      </c>
      <c r="L668">
        <v>0</v>
      </c>
      <c r="M668">
        <v>0</v>
      </c>
      <c r="N668" t="s">
        <v>22</v>
      </c>
      <c r="O668">
        <v>4</v>
      </c>
      <c r="P668" s="30">
        <f>SQRT((postes_1[[#This Row],[x]]-$Q$1)^2+(postes_1[[#This Row],[y]]-$R$1)^2)</f>
        <v>158874.21848509138</v>
      </c>
      <c r="Q668">
        <v>534216.81999999995</v>
      </c>
      <c r="R668">
        <v>6892841.6100000003</v>
      </c>
    </row>
    <row r="669" spans="1:18" hidden="1">
      <c r="A669">
        <v>383</v>
      </c>
      <c r="B669">
        <v>70000525</v>
      </c>
      <c r="C669" s="2" t="s">
        <v>8373</v>
      </c>
      <c r="D669" t="s">
        <v>20</v>
      </c>
      <c r="E669">
        <v>774489600000</v>
      </c>
      <c r="F669" t="s">
        <v>20</v>
      </c>
      <c r="G669">
        <v>1</v>
      </c>
      <c r="H669" t="s">
        <v>850</v>
      </c>
      <c r="I669" t="s">
        <v>851</v>
      </c>
      <c r="J669" t="s">
        <v>20</v>
      </c>
      <c r="K669" t="s">
        <v>21</v>
      </c>
      <c r="L669">
        <v>0</v>
      </c>
      <c r="M669">
        <v>0</v>
      </c>
      <c r="N669" t="s">
        <v>22</v>
      </c>
      <c r="O669">
        <v>3</v>
      </c>
      <c r="P669" s="30">
        <f>SQRT((postes_1[[#This Row],[x]]-$Q$1)^2+(postes_1[[#This Row],[y]]-$R$1)^2)</f>
        <v>159141.83192192015</v>
      </c>
      <c r="Q669">
        <v>671375.45000000298</v>
      </c>
      <c r="R669">
        <v>6900488.0700000003</v>
      </c>
    </row>
    <row r="670" spans="1:18" hidden="1">
      <c r="A670">
        <v>280</v>
      </c>
      <c r="B670">
        <v>70000465</v>
      </c>
      <c r="C670" s="2" t="s">
        <v>8375</v>
      </c>
      <c r="D670" t="s">
        <v>20</v>
      </c>
      <c r="E670">
        <v>774489600000</v>
      </c>
      <c r="F670" t="s">
        <v>20</v>
      </c>
      <c r="G670">
        <v>1</v>
      </c>
      <c r="H670" t="s">
        <v>631</v>
      </c>
      <c r="I670" t="s">
        <v>632</v>
      </c>
      <c r="J670" t="s">
        <v>20</v>
      </c>
      <c r="K670" t="s">
        <v>21</v>
      </c>
      <c r="L670">
        <v>0</v>
      </c>
      <c r="M670">
        <v>0</v>
      </c>
      <c r="N670" t="s">
        <v>22</v>
      </c>
      <c r="O670">
        <v>6</v>
      </c>
      <c r="P670" s="30">
        <f>SQRT((postes_1[[#This Row],[x]]-$Q$1)^2+(postes_1[[#This Row],[y]]-$R$1)^2)</f>
        <v>159194.58270467143</v>
      </c>
      <c r="Q670">
        <v>659294.63000000303</v>
      </c>
      <c r="R670">
        <v>6904984.6299999999</v>
      </c>
    </row>
    <row r="671" spans="1:18" hidden="1">
      <c r="A671">
        <v>3097</v>
      </c>
      <c r="B671">
        <v>70000464</v>
      </c>
      <c r="C671" s="2" t="s">
        <v>8373</v>
      </c>
      <c r="D671" t="s">
        <v>43</v>
      </c>
      <c r="E671">
        <v>956707200000</v>
      </c>
      <c r="F671">
        <v>1128940770000</v>
      </c>
      <c r="G671">
        <v>1</v>
      </c>
      <c r="H671" t="s">
        <v>6367</v>
      </c>
      <c r="I671" t="s">
        <v>6368</v>
      </c>
      <c r="J671" t="s">
        <v>20</v>
      </c>
      <c r="K671" t="s">
        <v>21</v>
      </c>
      <c r="L671">
        <v>0</v>
      </c>
      <c r="M671">
        <v>0</v>
      </c>
      <c r="N671" t="s">
        <v>22</v>
      </c>
      <c r="O671">
        <v>3</v>
      </c>
      <c r="P671" s="30">
        <f>SQRT((postes_1[[#This Row],[x]]-$Q$1)^2+(postes_1[[#This Row],[y]]-$R$1)^2)</f>
        <v>159360.97848699029</v>
      </c>
      <c r="Q671">
        <v>659850.45000000298</v>
      </c>
      <c r="R671">
        <v>6904979.4199999999</v>
      </c>
    </row>
    <row r="672" spans="1:18" hidden="1">
      <c r="A672">
        <v>415</v>
      </c>
      <c r="B672">
        <v>20001494</v>
      </c>
      <c r="C672" s="2" t="s">
        <v>8373</v>
      </c>
      <c r="D672" t="s">
        <v>38</v>
      </c>
      <c r="E672">
        <v>817084800000</v>
      </c>
      <c r="F672">
        <v>1228926274000</v>
      </c>
      <c r="G672">
        <v>1</v>
      </c>
      <c r="H672" t="s">
        <v>920</v>
      </c>
      <c r="I672" t="s">
        <v>921</v>
      </c>
      <c r="J672" t="s">
        <v>20</v>
      </c>
      <c r="K672" t="s">
        <v>21</v>
      </c>
      <c r="L672">
        <v>0</v>
      </c>
      <c r="M672">
        <v>0</v>
      </c>
      <c r="N672" t="s">
        <v>22</v>
      </c>
      <c r="O672">
        <v>3</v>
      </c>
      <c r="P672" s="30">
        <f>SQRT((postes_1[[#This Row],[x]]-$Q$1)^2+(postes_1[[#This Row],[y]]-$R$1)^2)</f>
        <v>159829.71312220822</v>
      </c>
      <c r="Q672">
        <v>761509.06000000203</v>
      </c>
      <c r="R672">
        <v>6701188.79</v>
      </c>
    </row>
    <row r="673" spans="1:18" hidden="1">
      <c r="A673">
        <v>2699</v>
      </c>
      <c r="B673">
        <v>50000072</v>
      </c>
      <c r="C673" s="2" t="s">
        <v>8374</v>
      </c>
      <c r="D673" t="s">
        <v>274</v>
      </c>
      <c r="E673">
        <v>1459503124000</v>
      </c>
      <c r="F673">
        <v>1461839507000</v>
      </c>
      <c r="G673">
        <v>1</v>
      </c>
      <c r="H673" t="s">
        <v>5568</v>
      </c>
      <c r="I673" t="s">
        <v>5569</v>
      </c>
      <c r="J673" t="s">
        <v>26</v>
      </c>
      <c r="K673" t="s">
        <v>21</v>
      </c>
      <c r="L673">
        <v>0</v>
      </c>
      <c r="M673">
        <v>0</v>
      </c>
      <c r="N673" t="s">
        <v>22</v>
      </c>
      <c r="O673">
        <v>4</v>
      </c>
      <c r="P673" s="30">
        <f>SQRT((postes_1[[#This Row],[x]]-$Q$1)^2+(postes_1[[#This Row],[y]]-$R$1)^2)</f>
        <v>160061.52380917277</v>
      </c>
      <c r="Q673">
        <v>588922.68000000005</v>
      </c>
      <c r="R673">
        <v>6594857.7000000002</v>
      </c>
    </row>
    <row r="674" spans="1:18" hidden="1">
      <c r="A674">
        <v>1935</v>
      </c>
      <c r="B674">
        <v>70000446</v>
      </c>
      <c r="C674" s="2" t="s">
        <v>8373</v>
      </c>
      <c r="D674" t="s">
        <v>20</v>
      </c>
      <c r="E674">
        <v>956793600000</v>
      </c>
      <c r="F674" t="s">
        <v>20</v>
      </c>
      <c r="G674">
        <v>1</v>
      </c>
      <c r="H674" t="s">
        <v>4015</v>
      </c>
      <c r="I674" t="s">
        <v>4016</v>
      </c>
      <c r="J674" t="s">
        <v>4017</v>
      </c>
      <c r="K674" t="s">
        <v>21</v>
      </c>
      <c r="L674">
        <v>0</v>
      </c>
      <c r="M674">
        <v>0</v>
      </c>
      <c r="N674" t="s">
        <v>22</v>
      </c>
      <c r="O674">
        <v>3</v>
      </c>
      <c r="P674" s="30">
        <f>SQRT((postes_1[[#This Row],[x]]-$Q$1)^2+(postes_1[[#This Row],[y]]-$R$1)^2)</f>
        <v>160264.33754059175</v>
      </c>
      <c r="Q674">
        <v>659683.31999999995</v>
      </c>
      <c r="R674">
        <v>6905983.29</v>
      </c>
    </row>
    <row r="675" spans="1:18" hidden="1">
      <c r="A675">
        <v>3787</v>
      </c>
      <c r="B675">
        <v>70007902</v>
      </c>
      <c r="C675" s="2" t="s">
        <v>8374</v>
      </c>
      <c r="D675" t="s">
        <v>38</v>
      </c>
      <c r="E675">
        <v>1124458075000</v>
      </c>
      <c r="F675">
        <v>1240396781000</v>
      </c>
      <c r="G675">
        <v>1</v>
      </c>
      <c r="H675" t="s">
        <v>7739</v>
      </c>
      <c r="I675" t="s">
        <v>7740</v>
      </c>
      <c r="J675" t="s">
        <v>4847</v>
      </c>
      <c r="K675" t="s">
        <v>21</v>
      </c>
      <c r="L675">
        <v>0</v>
      </c>
      <c r="M675">
        <v>0</v>
      </c>
      <c r="N675" t="s">
        <v>22</v>
      </c>
      <c r="O675">
        <v>4</v>
      </c>
      <c r="P675" s="30">
        <f>SQRT((postes_1[[#This Row],[x]]-$Q$1)^2+(postes_1[[#This Row],[y]]-$R$1)^2)</f>
        <v>160271.01657066518</v>
      </c>
      <c r="Q675">
        <v>575485.32999999798</v>
      </c>
      <c r="R675">
        <v>6597056.0800000001</v>
      </c>
    </row>
    <row r="676" spans="1:18" hidden="1">
      <c r="A676">
        <v>455</v>
      </c>
      <c r="B676">
        <v>70000575</v>
      </c>
      <c r="C676" s="2" t="s">
        <v>8374</v>
      </c>
      <c r="D676" t="s">
        <v>77</v>
      </c>
      <c r="E676">
        <v>610761600000</v>
      </c>
      <c r="F676">
        <v>1321625641000</v>
      </c>
      <c r="G676">
        <v>1</v>
      </c>
      <c r="H676" t="s">
        <v>1005</v>
      </c>
      <c r="I676" t="s">
        <v>1006</v>
      </c>
      <c r="J676" t="s">
        <v>20</v>
      </c>
      <c r="K676" t="s">
        <v>21</v>
      </c>
      <c r="L676">
        <v>0</v>
      </c>
      <c r="M676">
        <v>0</v>
      </c>
      <c r="N676" t="s">
        <v>22</v>
      </c>
      <c r="O676">
        <v>4</v>
      </c>
      <c r="P676" s="30">
        <f>SQRT((postes_1[[#This Row],[x]]-$Q$1)^2+(postes_1[[#This Row],[y]]-$R$1)^2)</f>
        <v>160368.53565115263</v>
      </c>
      <c r="Q676">
        <v>533727.56000000203</v>
      </c>
      <c r="R676">
        <v>6894277.0300000003</v>
      </c>
    </row>
    <row r="677" spans="1:18" hidden="1">
      <c r="A677">
        <v>3777</v>
      </c>
      <c r="B677">
        <v>70045495</v>
      </c>
      <c r="C677" s="2" t="s">
        <v>8374</v>
      </c>
      <c r="D677" t="s">
        <v>264</v>
      </c>
      <c r="E677">
        <v>1409248843000</v>
      </c>
      <c r="F677">
        <v>1409248689000</v>
      </c>
      <c r="G677">
        <v>1</v>
      </c>
      <c r="H677" t="s">
        <v>7720</v>
      </c>
      <c r="I677" t="s">
        <v>7721</v>
      </c>
      <c r="J677" t="s">
        <v>20</v>
      </c>
      <c r="K677" t="s">
        <v>21</v>
      </c>
      <c r="L677">
        <v>0</v>
      </c>
      <c r="M677">
        <v>0</v>
      </c>
      <c r="N677" t="s">
        <v>22</v>
      </c>
      <c r="O677">
        <v>4</v>
      </c>
      <c r="P677" s="30">
        <f>SQRT((postes_1[[#This Row],[x]]-$Q$1)^2+(postes_1[[#This Row],[y]]-$R$1)^2)</f>
        <v>160375.64854560306</v>
      </c>
      <c r="Q677">
        <v>568174.24000000197</v>
      </c>
      <c r="R677">
        <v>6908160.3700000001</v>
      </c>
    </row>
    <row r="678" spans="1:18" hidden="1">
      <c r="A678">
        <v>1399</v>
      </c>
      <c r="B678">
        <v>70000410</v>
      </c>
      <c r="C678" s="2" t="s">
        <v>8373</v>
      </c>
      <c r="D678" t="s">
        <v>43</v>
      </c>
      <c r="E678">
        <v>1065657600000</v>
      </c>
      <c r="F678">
        <v>1091808499000</v>
      </c>
      <c r="G678">
        <v>1</v>
      </c>
      <c r="H678" t="s">
        <v>2935</v>
      </c>
      <c r="I678" t="s">
        <v>2936</v>
      </c>
      <c r="J678" t="s">
        <v>20</v>
      </c>
      <c r="K678" t="s">
        <v>21</v>
      </c>
      <c r="L678">
        <v>0</v>
      </c>
      <c r="M678">
        <v>0</v>
      </c>
      <c r="N678" t="s">
        <v>22</v>
      </c>
      <c r="O678">
        <v>3</v>
      </c>
      <c r="P678" s="30">
        <f>SQRT((postes_1[[#This Row],[x]]-$Q$1)^2+(postes_1[[#This Row],[y]]-$R$1)^2)</f>
        <v>160397.76500402045</v>
      </c>
      <c r="Q678">
        <v>601157.64000000095</v>
      </c>
      <c r="R678">
        <v>6913589.5999999996</v>
      </c>
    </row>
    <row r="679" spans="1:18" hidden="1">
      <c r="A679">
        <v>2003</v>
      </c>
      <c r="B679">
        <v>20000938</v>
      </c>
      <c r="C679" s="2" t="s">
        <v>8374</v>
      </c>
      <c r="D679" t="s">
        <v>77</v>
      </c>
      <c r="E679" s="1">
        <v>896832000000</v>
      </c>
      <c r="F679">
        <v>1320067994000</v>
      </c>
      <c r="G679">
        <v>1</v>
      </c>
      <c r="H679" t="s">
        <v>4149</v>
      </c>
      <c r="I679" t="s">
        <v>4150</v>
      </c>
      <c r="J679" t="s">
        <v>20</v>
      </c>
      <c r="K679" t="s">
        <v>21</v>
      </c>
      <c r="L679">
        <v>0</v>
      </c>
      <c r="M679">
        <v>0</v>
      </c>
      <c r="N679" t="s">
        <v>22</v>
      </c>
      <c r="O679">
        <v>4</v>
      </c>
      <c r="P679" s="30">
        <f>SQRT((postes_1[[#This Row],[x]]-$Q$1)^2+(postes_1[[#This Row],[y]]-$R$1)^2)</f>
        <v>160533.90076646837</v>
      </c>
      <c r="Q679">
        <v>755078.61999999697</v>
      </c>
      <c r="R679">
        <v>6823170.8499999996</v>
      </c>
    </row>
    <row r="680" spans="1:18">
      <c r="A680">
        <v>230</v>
      </c>
      <c r="B680">
        <v>70045595</v>
      </c>
      <c r="C680" s="2" t="s">
        <v>8385</v>
      </c>
      <c r="D680" t="s">
        <v>274</v>
      </c>
      <c r="E680">
        <v>1377076101000</v>
      </c>
      <c r="F680">
        <v>1422871018000</v>
      </c>
      <c r="G680">
        <v>1</v>
      </c>
      <c r="H680" t="s">
        <v>524</v>
      </c>
      <c r="I680" t="s">
        <v>525</v>
      </c>
      <c r="J680" t="s">
        <v>526</v>
      </c>
      <c r="K680" t="s">
        <v>283</v>
      </c>
      <c r="L680">
        <v>0</v>
      </c>
      <c r="M680">
        <v>0</v>
      </c>
      <c r="N680" t="s">
        <v>267</v>
      </c>
      <c r="O680">
        <v>4</v>
      </c>
      <c r="P680" s="30">
        <f>SQRT((postes_1[[#This Row],[x]]-$Q$1)^2+(postes_1[[#This Row],[y]]-$R$1)^2)</f>
        <v>160564.69774230858</v>
      </c>
      <c r="Q680">
        <v>567983.92930000299</v>
      </c>
      <c r="R680">
        <v>6908304.2573999995</v>
      </c>
    </row>
    <row r="681" spans="1:18" hidden="1">
      <c r="A681">
        <v>3611</v>
      </c>
      <c r="B681">
        <v>70045695</v>
      </c>
      <c r="C681" s="2" t="s">
        <v>8374</v>
      </c>
      <c r="D681" t="s">
        <v>264</v>
      </c>
      <c r="E681">
        <v>1409565492000</v>
      </c>
      <c r="F681">
        <v>1377076526000</v>
      </c>
      <c r="G681">
        <v>1</v>
      </c>
      <c r="H681" t="s">
        <v>7393</v>
      </c>
      <c r="I681" t="s">
        <v>7394</v>
      </c>
      <c r="J681" t="s">
        <v>20</v>
      </c>
      <c r="K681" t="s">
        <v>21</v>
      </c>
      <c r="L681">
        <v>0</v>
      </c>
      <c r="M681">
        <v>0</v>
      </c>
      <c r="N681" t="s">
        <v>22</v>
      </c>
      <c r="O681">
        <v>4</v>
      </c>
      <c r="P681" s="30">
        <f>SQRT((postes_1[[#This Row],[x]]-$Q$1)^2+(postes_1[[#This Row],[y]]-$R$1)^2)</f>
        <v>160645.36337888343</v>
      </c>
      <c r="Q681">
        <v>568509.11999999697</v>
      </c>
      <c r="R681">
        <v>6908530.9699999997</v>
      </c>
    </row>
    <row r="682" spans="1:18" hidden="1">
      <c r="A682">
        <v>2142</v>
      </c>
      <c r="B682">
        <v>60000869</v>
      </c>
      <c r="C682" s="2" t="s">
        <v>8374</v>
      </c>
      <c r="D682" t="s">
        <v>20</v>
      </c>
      <c r="E682">
        <v>610761600000</v>
      </c>
      <c r="F682" t="s">
        <v>20</v>
      </c>
      <c r="G682">
        <v>1</v>
      </c>
      <c r="H682" t="s">
        <v>4441</v>
      </c>
      <c r="I682" t="s">
        <v>4441</v>
      </c>
      <c r="J682" t="s">
        <v>20</v>
      </c>
      <c r="K682" t="s">
        <v>21</v>
      </c>
      <c r="L682">
        <v>0</v>
      </c>
      <c r="M682">
        <v>0</v>
      </c>
      <c r="N682" t="s">
        <v>22</v>
      </c>
      <c r="O682">
        <v>4</v>
      </c>
      <c r="P682" s="30">
        <f>SQRT((postes_1[[#This Row],[x]]-$Q$1)^2+(postes_1[[#This Row],[y]]-$R$1)^2)</f>
        <v>161244.66563214472</v>
      </c>
      <c r="Q682">
        <v>449225.21000000101</v>
      </c>
      <c r="R682">
        <v>6753896.9299999997</v>
      </c>
    </row>
    <row r="683" spans="1:18" hidden="1">
      <c r="A683">
        <v>2915</v>
      </c>
      <c r="B683">
        <v>60003967</v>
      </c>
      <c r="C683" s="2" t="s">
        <v>8374</v>
      </c>
      <c r="D683" t="s">
        <v>274</v>
      </c>
      <c r="E683">
        <v>1082505600000</v>
      </c>
      <c r="F683">
        <v>1396888038000</v>
      </c>
      <c r="G683">
        <v>1</v>
      </c>
      <c r="H683" t="s">
        <v>6006</v>
      </c>
      <c r="I683" t="s">
        <v>6007</v>
      </c>
      <c r="J683" t="s">
        <v>20</v>
      </c>
      <c r="K683" t="s">
        <v>21</v>
      </c>
      <c r="L683">
        <v>0</v>
      </c>
      <c r="M683">
        <v>0</v>
      </c>
      <c r="N683" t="s">
        <v>22</v>
      </c>
      <c r="O683">
        <v>4</v>
      </c>
      <c r="P683" s="30">
        <f>SQRT((postes_1[[#This Row],[x]]-$Q$1)^2+(postes_1[[#This Row],[y]]-$R$1)^2)</f>
        <v>161619.11369944489</v>
      </c>
      <c r="Q683">
        <v>497076.97999999701</v>
      </c>
      <c r="R683">
        <v>6638297.5899999999</v>
      </c>
    </row>
    <row r="684" spans="1:18" hidden="1">
      <c r="A684">
        <v>3414</v>
      </c>
      <c r="B684">
        <v>30000392</v>
      </c>
      <c r="C684" s="2" t="s">
        <v>8373</v>
      </c>
      <c r="D684" t="s">
        <v>20</v>
      </c>
      <c r="E684" s="1">
        <v>765504000000</v>
      </c>
      <c r="F684" t="s">
        <v>20</v>
      </c>
      <c r="G684">
        <v>1</v>
      </c>
      <c r="H684" t="s">
        <v>6991</v>
      </c>
      <c r="I684" t="s">
        <v>6992</v>
      </c>
      <c r="J684" t="s">
        <v>20</v>
      </c>
      <c r="K684" t="s">
        <v>21</v>
      </c>
      <c r="L684">
        <v>0</v>
      </c>
      <c r="M684">
        <v>0</v>
      </c>
      <c r="N684" t="s">
        <v>22</v>
      </c>
      <c r="O684">
        <v>3</v>
      </c>
      <c r="P684" s="30">
        <f>SQRT((postes_1[[#This Row],[x]]-$Q$1)^2+(postes_1[[#This Row],[y]]-$R$1)^2)</f>
        <v>161804.3076231998</v>
      </c>
      <c r="Q684">
        <v>672798.21000000101</v>
      </c>
      <c r="R684">
        <v>6604144.7699999996</v>
      </c>
    </row>
    <row r="685" spans="1:18" hidden="1">
      <c r="A685">
        <v>2223</v>
      </c>
      <c r="B685">
        <v>70000434</v>
      </c>
      <c r="C685" s="2" t="s">
        <v>8374</v>
      </c>
      <c r="D685" t="s">
        <v>20</v>
      </c>
      <c r="E685" s="1">
        <v>1076544000000</v>
      </c>
      <c r="F685" t="s">
        <v>20</v>
      </c>
      <c r="G685">
        <v>1</v>
      </c>
      <c r="H685" t="s">
        <v>4603</v>
      </c>
      <c r="I685" t="s">
        <v>4604</v>
      </c>
      <c r="J685" t="s">
        <v>20</v>
      </c>
      <c r="K685" t="s">
        <v>21</v>
      </c>
      <c r="L685">
        <v>0</v>
      </c>
      <c r="M685">
        <v>0</v>
      </c>
      <c r="N685" t="s">
        <v>22</v>
      </c>
      <c r="O685">
        <v>4</v>
      </c>
      <c r="P685" s="30">
        <f>SQRT((postes_1[[#This Row],[x]]-$Q$1)^2+(postes_1[[#This Row],[y]]-$R$1)^2)</f>
        <v>162081.41007401375</v>
      </c>
      <c r="Q685">
        <v>568839.06999999995</v>
      </c>
      <c r="R685">
        <v>6910106.2400000002</v>
      </c>
    </row>
    <row r="686" spans="1:18" hidden="1">
      <c r="A686">
        <v>2474</v>
      </c>
      <c r="B686">
        <v>70021877</v>
      </c>
      <c r="C686" s="2" t="s">
        <v>8374</v>
      </c>
      <c r="D686" t="s">
        <v>23</v>
      </c>
      <c r="E686">
        <v>1232009676000</v>
      </c>
      <c r="F686">
        <v>1213184695000</v>
      </c>
      <c r="G686">
        <v>1</v>
      </c>
      <c r="H686" t="s">
        <v>5110</v>
      </c>
      <c r="I686" t="s">
        <v>5111</v>
      </c>
      <c r="J686" t="s">
        <v>20</v>
      </c>
      <c r="K686" t="s">
        <v>21</v>
      </c>
      <c r="L686">
        <v>0</v>
      </c>
      <c r="M686">
        <v>0</v>
      </c>
      <c r="N686" t="s">
        <v>22</v>
      </c>
      <c r="O686">
        <v>4</v>
      </c>
      <c r="P686" s="30">
        <f>SQRT((postes_1[[#This Row],[x]]-$Q$1)^2+(postes_1[[#This Row],[y]]-$R$1)^2)</f>
        <v>162156.73390352839</v>
      </c>
      <c r="Q686">
        <v>448398.14999999898</v>
      </c>
      <c r="R686">
        <v>6758730.3600000003</v>
      </c>
    </row>
    <row r="687" spans="1:18" hidden="1">
      <c r="A687">
        <v>1021</v>
      </c>
      <c r="B687">
        <v>60001423</v>
      </c>
      <c r="C687" s="2" t="s">
        <v>8376</v>
      </c>
      <c r="D687" t="s">
        <v>20</v>
      </c>
      <c r="E687" s="1">
        <v>981504000000</v>
      </c>
      <c r="F687" t="s">
        <v>20</v>
      </c>
      <c r="G687">
        <v>1</v>
      </c>
      <c r="H687" t="s">
        <v>2174</v>
      </c>
      <c r="I687" t="s">
        <v>2175</v>
      </c>
      <c r="J687" t="s">
        <v>20</v>
      </c>
      <c r="K687" t="s">
        <v>21</v>
      </c>
      <c r="L687">
        <v>0</v>
      </c>
      <c r="M687">
        <v>0</v>
      </c>
      <c r="N687" t="s">
        <v>22</v>
      </c>
      <c r="O687">
        <v>7</v>
      </c>
      <c r="P687" s="30">
        <f>SQRT((postes_1[[#This Row],[x]]-$Q$1)^2+(postes_1[[#This Row],[y]]-$R$1)^2)</f>
        <v>162164.13815718761</v>
      </c>
      <c r="Q687">
        <v>464320.67000000202</v>
      </c>
      <c r="R687">
        <v>6683192.9500000002</v>
      </c>
    </row>
    <row r="688" spans="1:18" hidden="1">
      <c r="A688">
        <v>2916</v>
      </c>
      <c r="B688">
        <v>60001539</v>
      </c>
      <c r="C688" s="2" t="s">
        <v>8374</v>
      </c>
      <c r="D688" t="s">
        <v>274</v>
      </c>
      <c r="E688">
        <v>1067990400000</v>
      </c>
      <c r="F688">
        <v>1396878572000</v>
      </c>
      <c r="G688">
        <v>1</v>
      </c>
      <c r="H688" t="s">
        <v>6008</v>
      </c>
      <c r="I688" t="s">
        <v>6009</v>
      </c>
      <c r="J688" t="s">
        <v>20</v>
      </c>
      <c r="K688" t="s">
        <v>21</v>
      </c>
      <c r="L688">
        <v>0</v>
      </c>
      <c r="M688">
        <v>0</v>
      </c>
      <c r="N688" t="s">
        <v>22</v>
      </c>
      <c r="O688">
        <v>4</v>
      </c>
      <c r="P688" s="30">
        <f>SQRT((postes_1[[#This Row],[x]]-$Q$1)^2+(postes_1[[#This Row],[y]]-$R$1)^2)</f>
        <v>162244.62491504851</v>
      </c>
      <c r="Q688">
        <v>477854.03999999899</v>
      </c>
      <c r="R688">
        <v>6659993.0300000003</v>
      </c>
    </row>
    <row r="689" spans="1:18" hidden="1">
      <c r="A689">
        <v>2270</v>
      </c>
      <c r="B689">
        <v>20001398</v>
      </c>
      <c r="C689" s="2" t="s">
        <v>8373</v>
      </c>
      <c r="D689" t="s">
        <v>56</v>
      </c>
      <c r="E689">
        <v>1397037702000</v>
      </c>
      <c r="F689">
        <v>1397037676000</v>
      </c>
      <c r="G689">
        <v>1</v>
      </c>
      <c r="H689" t="s">
        <v>4692</v>
      </c>
      <c r="I689" t="s">
        <v>4692</v>
      </c>
      <c r="J689" t="s">
        <v>20</v>
      </c>
      <c r="K689" t="s">
        <v>21</v>
      </c>
      <c r="L689">
        <v>0</v>
      </c>
      <c r="M689">
        <v>0</v>
      </c>
      <c r="N689" t="s">
        <v>22</v>
      </c>
      <c r="O689">
        <v>3</v>
      </c>
      <c r="P689" s="30">
        <f>SQRT((postes_1[[#This Row],[x]]-$Q$1)^2+(postes_1[[#This Row],[y]]-$R$1)^2)</f>
        <v>162337.24544499876</v>
      </c>
      <c r="Q689">
        <v>772002.20000000298</v>
      </c>
      <c r="R689">
        <v>6737322.3300000001</v>
      </c>
    </row>
    <row r="690" spans="1:18" hidden="1">
      <c r="A690">
        <v>2267</v>
      </c>
      <c r="B690">
        <v>70039695</v>
      </c>
      <c r="C690" s="2" t="s">
        <v>8373</v>
      </c>
      <c r="D690" t="s">
        <v>56</v>
      </c>
      <c r="E690">
        <v>1397037630000</v>
      </c>
      <c r="F690">
        <v>1397037592000</v>
      </c>
      <c r="G690">
        <v>1</v>
      </c>
      <c r="H690" t="s">
        <v>4686</v>
      </c>
      <c r="I690" t="s">
        <v>4687</v>
      </c>
      <c r="J690" t="s">
        <v>1568</v>
      </c>
      <c r="K690" t="s">
        <v>21</v>
      </c>
      <c r="L690">
        <v>0</v>
      </c>
      <c r="M690">
        <v>0</v>
      </c>
      <c r="N690" t="s">
        <v>22</v>
      </c>
      <c r="O690">
        <v>3</v>
      </c>
      <c r="P690" s="30">
        <f>SQRT((postes_1[[#This Row],[x]]-$Q$1)^2+(postes_1[[#This Row],[y]]-$R$1)^2)</f>
        <v>162775.04702846671</v>
      </c>
      <c r="Q690">
        <v>772460.79999999702</v>
      </c>
      <c r="R690">
        <v>6737510.3399999999</v>
      </c>
    </row>
    <row r="691" spans="1:18" hidden="1">
      <c r="A691">
        <v>1959</v>
      </c>
      <c r="B691">
        <v>60001176</v>
      </c>
      <c r="C691" s="2" t="s">
        <v>8374</v>
      </c>
      <c r="D691" t="s">
        <v>20</v>
      </c>
      <c r="E691">
        <v>1060041600000</v>
      </c>
      <c r="F691" t="s">
        <v>20</v>
      </c>
      <c r="G691">
        <v>1</v>
      </c>
      <c r="H691" t="s">
        <v>4060</v>
      </c>
      <c r="I691" t="s">
        <v>1321</v>
      </c>
      <c r="J691" t="s">
        <v>20</v>
      </c>
      <c r="K691" t="s">
        <v>21</v>
      </c>
      <c r="L691">
        <v>0</v>
      </c>
      <c r="M691">
        <v>0</v>
      </c>
      <c r="N691" t="s">
        <v>22</v>
      </c>
      <c r="O691">
        <v>4</v>
      </c>
      <c r="P691" s="30">
        <f>SQRT((postes_1[[#This Row],[x]]-$Q$1)^2+(postes_1[[#This Row],[y]]-$R$1)^2)</f>
        <v>162897.46506238639</v>
      </c>
      <c r="Q691">
        <v>453760.53999999899</v>
      </c>
      <c r="R691">
        <v>6708988.1799999997</v>
      </c>
    </row>
    <row r="692" spans="1:18" hidden="1">
      <c r="A692">
        <v>2193</v>
      </c>
      <c r="B692">
        <v>70000441</v>
      </c>
      <c r="C692" s="2" t="s">
        <v>8373</v>
      </c>
      <c r="D692" t="s">
        <v>20</v>
      </c>
      <c r="E692" s="1">
        <v>1076976000000</v>
      </c>
      <c r="F692" t="s">
        <v>20</v>
      </c>
      <c r="G692">
        <v>1</v>
      </c>
      <c r="H692" t="s">
        <v>4542</v>
      </c>
      <c r="I692" t="s">
        <v>4543</v>
      </c>
      <c r="J692" t="s">
        <v>20</v>
      </c>
      <c r="K692" t="s">
        <v>21</v>
      </c>
      <c r="L692">
        <v>0</v>
      </c>
      <c r="M692">
        <v>0</v>
      </c>
      <c r="N692" t="s">
        <v>22</v>
      </c>
      <c r="O692">
        <v>3</v>
      </c>
      <c r="P692" s="30">
        <f>SQRT((postes_1[[#This Row],[x]]-$Q$1)^2+(postes_1[[#This Row],[y]]-$R$1)^2)</f>
        <v>162967.53235065227</v>
      </c>
      <c r="Q692">
        <v>662567.61999999697</v>
      </c>
      <c r="R692">
        <v>6907877.96</v>
      </c>
    </row>
    <row r="693" spans="1:18" hidden="1">
      <c r="A693">
        <v>773</v>
      </c>
      <c r="B693">
        <v>50000073</v>
      </c>
      <c r="C693" s="2" t="s">
        <v>8374</v>
      </c>
      <c r="D693" t="s">
        <v>168</v>
      </c>
      <c r="E693">
        <v>1459506615000</v>
      </c>
      <c r="F693">
        <v>1240393281000</v>
      </c>
      <c r="G693">
        <v>1</v>
      </c>
      <c r="H693" t="s">
        <v>1663</v>
      </c>
      <c r="I693" t="s">
        <v>1664</v>
      </c>
      <c r="J693" t="s">
        <v>20</v>
      </c>
      <c r="K693" t="s">
        <v>21</v>
      </c>
      <c r="L693">
        <v>0</v>
      </c>
      <c r="M693">
        <v>0</v>
      </c>
      <c r="N693" t="s">
        <v>22</v>
      </c>
      <c r="O693">
        <v>4</v>
      </c>
      <c r="P693" s="30">
        <f>SQRT((postes_1[[#This Row],[x]]-$Q$1)^2+(postes_1[[#This Row],[y]]-$R$1)^2)</f>
        <v>163167.23757531258</v>
      </c>
      <c r="Q693">
        <v>573779.75999999803</v>
      </c>
      <c r="R693">
        <v>6594473.5899999999</v>
      </c>
    </row>
    <row r="694" spans="1:18" hidden="1">
      <c r="A694">
        <v>3691</v>
      </c>
      <c r="B694">
        <v>60000342</v>
      </c>
      <c r="C694" s="2" t="s">
        <v>8374</v>
      </c>
      <c r="D694" t="s">
        <v>56</v>
      </c>
      <c r="E694">
        <v>1244567359000</v>
      </c>
      <c r="F694" t="s">
        <v>20</v>
      </c>
      <c r="G694">
        <v>1</v>
      </c>
      <c r="H694" t="s">
        <v>7557</v>
      </c>
      <c r="I694" t="s">
        <v>7558</v>
      </c>
      <c r="J694" t="s">
        <v>20</v>
      </c>
      <c r="K694" t="s">
        <v>21</v>
      </c>
      <c r="L694">
        <v>0</v>
      </c>
      <c r="M694">
        <v>0</v>
      </c>
      <c r="N694" t="s">
        <v>22</v>
      </c>
      <c r="O694">
        <v>4</v>
      </c>
      <c r="P694" s="30">
        <f>SQRT((postes_1[[#This Row],[x]]-$Q$1)^2+(postes_1[[#This Row],[y]]-$R$1)^2)</f>
        <v>163361.03017729195</v>
      </c>
      <c r="Q694">
        <v>456967.59000000398</v>
      </c>
      <c r="R694">
        <v>6809355.5899999999</v>
      </c>
    </row>
    <row r="695" spans="1:18" hidden="1">
      <c r="A695">
        <v>3288</v>
      </c>
      <c r="B695">
        <v>70000594</v>
      </c>
      <c r="C695" s="2" t="s">
        <v>8374</v>
      </c>
      <c r="D695" t="s">
        <v>77</v>
      </c>
      <c r="E695">
        <v>610761600000</v>
      </c>
      <c r="F695">
        <v>1321626863000</v>
      </c>
      <c r="G695">
        <v>1</v>
      </c>
      <c r="H695" t="s">
        <v>6741</v>
      </c>
      <c r="I695" t="s">
        <v>6742</v>
      </c>
      <c r="J695" t="s">
        <v>20</v>
      </c>
      <c r="K695" t="s">
        <v>21</v>
      </c>
      <c r="L695">
        <v>0</v>
      </c>
      <c r="M695">
        <v>0</v>
      </c>
      <c r="N695" t="s">
        <v>22</v>
      </c>
      <c r="O695">
        <v>4</v>
      </c>
      <c r="P695" s="30">
        <f>SQRT((postes_1[[#This Row],[x]]-$Q$1)^2+(postes_1[[#This Row],[y]]-$R$1)^2)</f>
        <v>163723.49886048949</v>
      </c>
      <c r="Q695">
        <v>524422.18999999797</v>
      </c>
      <c r="R695">
        <v>6892750.8300000001</v>
      </c>
    </row>
    <row r="696" spans="1:18" hidden="1">
      <c r="A696">
        <v>2537</v>
      </c>
      <c r="B696">
        <v>20000543</v>
      </c>
      <c r="C696" s="2" t="s">
        <v>8373</v>
      </c>
      <c r="D696" t="s">
        <v>38</v>
      </c>
      <c r="E696">
        <v>778377600000</v>
      </c>
      <c r="F696">
        <v>1227793786000</v>
      </c>
      <c r="G696">
        <v>1</v>
      </c>
      <c r="H696" t="s">
        <v>5238</v>
      </c>
      <c r="I696" t="s">
        <v>5239</v>
      </c>
      <c r="J696" t="s">
        <v>20</v>
      </c>
      <c r="K696" t="s">
        <v>21</v>
      </c>
      <c r="L696">
        <v>0</v>
      </c>
      <c r="M696">
        <v>0</v>
      </c>
      <c r="N696" t="s">
        <v>22</v>
      </c>
      <c r="O696">
        <v>3</v>
      </c>
      <c r="P696" s="30">
        <f>SQRT((postes_1[[#This Row],[x]]-$Q$1)^2+(postes_1[[#This Row],[y]]-$R$1)^2)</f>
        <v>163744.41933744735</v>
      </c>
      <c r="Q696">
        <v>720388.71000000101</v>
      </c>
      <c r="R696">
        <v>6874829.3799999999</v>
      </c>
    </row>
    <row r="697" spans="1:18" hidden="1">
      <c r="A697">
        <v>876</v>
      </c>
      <c r="B697">
        <v>70024607</v>
      </c>
      <c r="C697" s="2" t="s">
        <v>8374</v>
      </c>
      <c r="D697" t="s">
        <v>56</v>
      </c>
      <c r="E697">
        <v>1244566796000</v>
      </c>
      <c r="F697">
        <v>1227093644000</v>
      </c>
      <c r="G697">
        <v>1</v>
      </c>
      <c r="H697" t="s">
        <v>1864</v>
      </c>
      <c r="I697" t="s">
        <v>1865</v>
      </c>
      <c r="J697" t="s">
        <v>20</v>
      </c>
      <c r="K697" t="s">
        <v>21</v>
      </c>
      <c r="L697">
        <v>0</v>
      </c>
      <c r="M697">
        <v>0</v>
      </c>
      <c r="N697" t="s">
        <v>22</v>
      </c>
      <c r="O697">
        <v>4</v>
      </c>
      <c r="P697" s="30">
        <f>SQRT((postes_1[[#This Row],[x]]-$Q$1)^2+(postes_1[[#This Row],[y]]-$R$1)^2)</f>
        <v>163942.32260179389</v>
      </c>
      <c r="Q697">
        <v>461919.09000000398</v>
      </c>
      <c r="R697">
        <v>6822815.96</v>
      </c>
    </row>
    <row r="698" spans="1:18" hidden="1">
      <c r="A698">
        <v>2414</v>
      </c>
      <c r="B698">
        <v>20001483</v>
      </c>
      <c r="C698" s="2" t="s">
        <v>8375</v>
      </c>
      <c r="D698" t="s">
        <v>20</v>
      </c>
      <c r="E698">
        <v>778982400000</v>
      </c>
      <c r="F698" t="s">
        <v>20</v>
      </c>
      <c r="G698">
        <v>1</v>
      </c>
      <c r="H698" t="s">
        <v>4984</v>
      </c>
      <c r="I698" t="s">
        <v>4985</v>
      </c>
      <c r="J698" t="s">
        <v>20</v>
      </c>
      <c r="K698" t="s">
        <v>21</v>
      </c>
      <c r="L698">
        <v>0</v>
      </c>
      <c r="M698">
        <v>0</v>
      </c>
      <c r="N698" t="s">
        <v>22</v>
      </c>
      <c r="O698">
        <v>6</v>
      </c>
      <c r="P698" s="30">
        <f>SQRT((postes_1[[#This Row],[x]]-$Q$1)^2+(postes_1[[#This Row],[y]]-$R$1)^2)</f>
        <v>164280.50720693378</v>
      </c>
      <c r="Q698">
        <v>769184.35999999905</v>
      </c>
      <c r="R698">
        <v>6711064.0999999996</v>
      </c>
    </row>
    <row r="699" spans="1:18" hidden="1">
      <c r="A699">
        <v>3231</v>
      </c>
      <c r="B699">
        <v>70003384</v>
      </c>
      <c r="C699" s="2" t="s">
        <v>8373</v>
      </c>
      <c r="D699" t="s">
        <v>43</v>
      </c>
      <c r="E699">
        <v>1097676115000</v>
      </c>
      <c r="F699">
        <v>1089299459000</v>
      </c>
      <c r="G699">
        <v>1</v>
      </c>
      <c r="H699" t="s">
        <v>6630</v>
      </c>
      <c r="I699" t="s">
        <v>6631</v>
      </c>
      <c r="J699" t="s">
        <v>6632</v>
      </c>
      <c r="K699" t="s">
        <v>21</v>
      </c>
      <c r="L699">
        <v>0</v>
      </c>
      <c r="M699">
        <v>0</v>
      </c>
      <c r="N699" t="s">
        <v>22</v>
      </c>
      <c r="O699">
        <v>3</v>
      </c>
      <c r="P699" s="30">
        <f>SQRT((postes_1[[#This Row],[x]]-$Q$1)^2+(postes_1[[#This Row],[y]]-$R$1)^2)</f>
        <v>164316.2819793488</v>
      </c>
      <c r="Q699">
        <v>663549.97999999695</v>
      </c>
      <c r="R699">
        <v>6908968.8799999999</v>
      </c>
    </row>
    <row r="700" spans="1:18" hidden="1">
      <c r="A700">
        <v>3108</v>
      </c>
      <c r="B700">
        <v>70000669</v>
      </c>
      <c r="C700" s="2" t="s">
        <v>8374</v>
      </c>
      <c r="D700" t="s">
        <v>20</v>
      </c>
      <c r="E700">
        <v>1012780800000</v>
      </c>
      <c r="F700" t="s">
        <v>20</v>
      </c>
      <c r="G700">
        <v>1</v>
      </c>
      <c r="H700" t="s">
        <v>6388</v>
      </c>
      <c r="I700" t="s">
        <v>6388</v>
      </c>
      <c r="J700" t="s">
        <v>20</v>
      </c>
      <c r="K700" t="s">
        <v>21</v>
      </c>
      <c r="L700">
        <v>0</v>
      </c>
      <c r="M700">
        <v>0</v>
      </c>
      <c r="N700" t="s">
        <v>22</v>
      </c>
      <c r="O700">
        <v>4</v>
      </c>
      <c r="P700" s="30">
        <f>SQRT((postes_1[[#This Row],[x]]-$Q$1)^2+(postes_1[[#This Row],[y]]-$R$1)^2)</f>
        <v>164613.11608473634</v>
      </c>
      <c r="Q700">
        <v>508827.03000000102</v>
      </c>
      <c r="R700">
        <v>6882947.21</v>
      </c>
    </row>
    <row r="701" spans="1:18" hidden="1">
      <c r="A701">
        <v>728</v>
      </c>
      <c r="B701">
        <v>70039595</v>
      </c>
      <c r="C701" s="2" t="s">
        <v>8373</v>
      </c>
      <c r="D701" t="s">
        <v>77</v>
      </c>
      <c r="E701">
        <v>1348485250000</v>
      </c>
      <c r="F701">
        <v>1339412875000</v>
      </c>
      <c r="G701">
        <v>1</v>
      </c>
      <c r="H701" t="s">
        <v>1566</v>
      </c>
      <c r="I701" t="s">
        <v>1567</v>
      </c>
      <c r="J701" t="s">
        <v>1568</v>
      </c>
      <c r="K701" t="s">
        <v>21</v>
      </c>
      <c r="L701">
        <v>0</v>
      </c>
      <c r="M701">
        <v>0</v>
      </c>
      <c r="N701" t="s">
        <v>22</v>
      </c>
      <c r="O701">
        <v>3</v>
      </c>
      <c r="P701" s="30">
        <f>SQRT((postes_1[[#This Row],[x]]-$Q$1)^2+(postes_1[[#This Row],[y]]-$R$1)^2)</f>
        <v>164701.28410758573</v>
      </c>
      <c r="Q701">
        <v>769686.32999999798</v>
      </c>
      <c r="R701">
        <v>6711314.4299999997</v>
      </c>
    </row>
    <row r="702" spans="1:18" hidden="1">
      <c r="A702">
        <v>379</v>
      </c>
      <c r="B702">
        <v>70000347</v>
      </c>
      <c r="C702" s="2" t="s">
        <v>8373</v>
      </c>
      <c r="D702" t="s">
        <v>38</v>
      </c>
      <c r="E702">
        <v>774489600000</v>
      </c>
      <c r="F702">
        <v>1190642114000</v>
      </c>
      <c r="G702">
        <v>1</v>
      </c>
      <c r="H702" t="s">
        <v>842</v>
      </c>
      <c r="I702" t="s">
        <v>843</v>
      </c>
      <c r="J702" t="s">
        <v>357</v>
      </c>
      <c r="K702" t="s">
        <v>21</v>
      </c>
      <c r="L702">
        <v>0</v>
      </c>
      <c r="M702">
        <v>0</v>
      </c>
      <c r="N702" t="s">
        <v>22</v>
      </c>
      <c r="O702">
        <v>3</v>
      </c>
      <c r="P702" s="30">
        <f>SQRT((postes_1[[#This Row],[x]]-$Q$1)^2+(postes_1[[#This Row],[y]]-$R$1)^2)</f>
        <v>164833.68445523077</v>
      </c>
      <c r="Q702">
        <v>609871.36999999697</v>
      </c>
      <c r="R702">
        <v>6918294.9500000002</v>
      </c>
    </row>
    <row r="703" spans="1:18" hidden="1">
      <c r="A703">
        <v>3726</v>
      </c>
      <c r="B703">
        <v>20001320</v>
      </c>
      <c r="C703" s="2" t="s">
        <v>8375</v>
      </c>
      <c r="D703" t="s">
        <v>17</v>
      </c>
      <c r="E703">
        <v>778982400000</v>
      </c>
      <c r="F703">
        <v>1304954898000</v>
      </c>
      <c r="G703">
        <v>1</v>
      </c>
      <c r="H703" t="s">
        <v>7619</v>
      </c>
      <c r="I703" t="s">
        <v>7620</v>
      </c>
      <c r="J703" t="s">
        <v>20</v>
      </c>
      <c r="K703" t="s">
        <v>21</v>
      </c>
      <c r="L703">
        <v>0</v>
      </c>
      <c r="M703">
        <v>0</v>
      </c>
      <c r="N703" t="s">
        <v>22</v>
      </c>
      <c r="O703">
        <v>6</v>
      </c>
      <c r="P703" s="30">
        <f>SQRT((postes_1[[#This Row],[x]]-$Q$1)^2+(postes_1[[#This Row],[y]]-$R$1)^2)</f>
        <v>165124.73624578389</v>
      </c>
      <c r="Q703">
        <v>775567.89999999898</v>
      </c>
      <c r="R703">
        <v>6750525.0899999999</v>
      </c>
    </row>
    <row r="704" spans="1:18" hidden="1">
      <c r="A704">
        <v>2219</v>
      </c>
      <c r="B704">
        <v>20001317</v>
      </c>
      <c r="C704" s="2" t="s">
        <v>8373</v>
      </c>
      <c r="D704" t="s">
        <v>1094</v>
      </c>
      <c r="E704">
        <v>778982400000</v>
      </c>
      <c r="F704">
        <v>1424089233000</v>
      </c>
      <c r="G704">
        <v>1</v>
      </c>
      <c r="H704" t="s">
        <v>4595</v>
      </c>
      <c r="I704" t="s">
        <v>4596</v>
      </c>
      <c r="J704" t="s">
        <v>26</v>
      </c>
      <c r="K704" t="s">
        <v>21</v>
      </c>
      <c r="L704">
        <v>0</v>
      </c>
      <c r="M704">
        <v>0</v>
      </c>
      <c r="N704" t="s">
        <v>22</v>
      </c>
      <c r="O704">
        <v>3</v>
      </c>
      <c r="P704" s="30">
        <f>SQRT((postes_1[[#This Row],[x]]-$Q$1)^2+(postes_1[[#This Row],[y]]-$R$1)^2)</f>
        <v>165242.96386793483</v>
      </c>
      <c r="Q704">
        <v>775694.82</v>
      </c>
      <c r="R704">
        <v>6751062.0700000003</v>
      </c>
    </row>
    <row r="705" spans="1:18" hidden="1">
      <c r="A705">
        <v>460</v>
      </c>
      <c r="B705">
        <v>70001353</v>
      </c>
      <c r="C705" s="2" t="s">
        <v>8374</v>
      </c>
      <c r="D705" t="s">
        <v>38</v>
      </c>
      <c r="E705">
        <v>757641600000</v>
      </c>
      <c r="F705">
        <v>1188407172000</v>
      </c>
      <c r="G705">
        <v>1</v>
      </c>
      <c r="H705" t="s">
        <v>1013</v>
      </c>
      <c r="I705" t="s">
        <v>1014</v>
      </c>
      <c r="J705" t="s">
        <v>20</v>
      </c>
      <c r="K705" t="s">
        <v>21</v>
      </c>
      <c r="L705">
        <v>0</v>
      </c>
      <c r="M705">
        <v>0</v>
      </c>
      <c r="N705" t="s">
        <v>22</v>
      </c>
      <c r="O705">
        <v>4</v>
      </c>
      <c r="P705" s="30">
        <f>SQRT((postes_1[[#This Row],[x]]-$Q$1)^2+(postes_1[[#This Row],[y]]-$R$1)^2)</f>
        <v>165361.42657708551</v>
      </c>
      <c r="Q705">
        <v>478753.97999999701</v>
      </c>
      <c r="R705">
        <v>6853439.7400000002</v>
      </c>
    </row>
    <row r="706" spans="1:18" hidden="1">
      <c r="A706">
        <v>2031</v>
      </c>
      <c r="B706">
        <v>20001213</v>
      </c>
      <c r="C706" s="2" t="s">
        <v>8373</v>
      </c>
      <c r="D706" t="s">
        <v>77</v>
      </c>
      <c r="E706">
        <v>778982400000</v>
      </c>
      <c r="F706">
        <v>1319794420000</v>
      </c>
      <c r="G706">
        <v>1</v>
      </c>
      <c r="H706" t="s">
        <v>4209</v>
      </c>
      <c r="I706" t="s">
        <v>4210</v>
      </c>
      <c r="J706" t="s">
        <v>20</v>
      </c>
      <c r="K706" t="s">
        <v>21</v>
      </c>
      <c r="L706">
        <v>0</v>
      </c>
      <c r="M706">
        <v>0</v>
      </c>
      <c r="N706" t="s">
        <v>22</v>
      </c>
      <c r="O706">
        <v>3</v>
      </c>
      <c r="P706" s="30">
        <f>SQRT((postes_1[[#This Row],[x]]-$Q$1)^2+(postes_1[[#This Row],[y]]-$R$1)^2)</f>
        <v>165373.28954214716</v>
      </c>
      <c r="Q706">
        <v>774913.57</v>
      </c>
      <c r="R706">
        <v>6770966.7400000002</v>
      </c>
    </row>
    <row r="707" spans="1:18" hidden="1">
      <c r="A707">
        <v>2094</v>
      </c>
      <c r="B707">
        <v>60000506</v>
      </c>
      <c r="C707" s="2" t="s">
        <v>8374</v>
      </c>
      <c r="D707" t="s">
        <v>77</v>
      </c>
      <c r="E707">
        <v>610761600000</v>
      </c>
      <c r="F707">
        <v>1329142060000</v>
      </c>
      <c r="G707">
        <v>1</v>
      </c>
      <c r="H707" t="s">
        <v>4341</v>
      </c>
      <c r="I707" t="s">
        <v>4342</v>
      </c>
      <c r="J707" t="s">
        <v>26</v>
      </c>
      <c r="K707" t="s">
        <v>21</v>
      </c>
      <c r="L707">
        <v>0</v>
      </c>
      <c r="M707">
        <v>0</v>
      </c>
      <c r="N707" t="s">
        <v>22</v>
      </c>
      <c r="O707">
        <v>4</v>
      </c>
      <c r="P707" s="30">
        <f>SQRT((postes_1[[#This Row],[x]]-$Q$1)^2+(postes_1[[#This Row],[y]]-$R$1)^2)</f>
        <v>165622.41230480265</v>
      </c>
      <c r="Q707">
        <v>448503.07999999798</v>
      </c>
      <c r="R707">
        <v>6788070.5899999999</v>
      </c>
    </row>
    <row r="708" spans="1:18" hidden="1">
      <c r="A708">
        <v>1810</v>
      </c>
      <c r="B708">
        <v>70000623</v>
      </c>
      <c r="C708" s="2" t="s">
        <v>8373</v>
      </c>
      <c r="D708" t="s">
        <v>274</v>
      </c>
      <c r="E708">
        <v>774489600000</v>
      </c>
      <c r="F708">
        <v>1411575934000</v>
      </c>
      <c r="G708">
        <v>1</v>
      </c>
      <c r="H708" t="s">
        <v>3760</v>
      </c>
      <c r="I708" t="s">
        <v>3761</v>
      </c>
      <c r="J708" t="s">
        <v>20</v>
      </c>
      <c r="K708" t="s">
        <v>21</v>
      </c>
      <c r="L708">
        <v>0</v>
      </c>
      <c r="M708">
        <v>0</v>
      </c>
      <c r="N708" t="s">
        <v>22</v>
      </c>
      <c r="O708">
        <v>3</v>
      </c>
      <c r="P708" s="30">
        <f>SQRT((postes_1[[#This Row],[x]]-$Q$1)^2+(postes_1[[#This Row],[y]]-$R$1)^2)</f>
        <v>165652.16224312608</v>
      </c>
      <c r="Q708">
        <v>712633.89000000095</v>
      </c>
      <c r="R708">
        <v>6883858.0300000003</v>
      </c>
    </row>
    <row r="709" spans="1:18" hidden="1">
      <c r="A709">
        <v>447</v>
      </c>
      <c r="B709">
        <v>70000420</v>
      </c>
      <c r="C709" s="2" t="s">
        <v>8373</v>
      </c>
      <c r="D709" t="s">
        <v>38</v>
      </c>
      <c r="E709">
        <v>956793600000</v>
      </c>
      <c r="F709">
        <v>1190641413000</v>
      </c>
      <c r="G709">
        <v>1</v>
      </c>
      <c r="H709" t="s">
        <v>985</v>
      </c>
      <c r="I709" t="s">
        <v>986</v>
      </c>
      <c r="J709" t="s">
        <v>987</v>
      </c>
      <c r="K709" t="s">
        <v>21</v>
      </c>
      <c r="L709">
        <v>0</v>
      </c>
      <c r="M709">
        <v>0</v>
      </c>
      <c r="N709" t="s">
        <v>22</v>
      </c>
      <c r="O709">
        <v>3</v>
      </c>
      <c r="P709" s="30">
        <f>SQRT((postes_1[[#This Row],[x]]-$Q$1)^2+(postes_1[[#This Row],[y]]-$R$1)^2)</f>
        <v>165827.88074881575</v>
      </c>
      <c r="Q709">
        <v>664276.27000000305</v>
      </c>
      <c r="R709">
        <v>6910318</v>
      </c>
    </row>
    <row r="710" spans="1:18" hidden="1">
      <c r="A710">
        <v>3609</v>
      </c>
      <c r="B710">
        <v>70000375</v>
      </c>
      <c r="C710" s="2" t="s">
        <v>8375</v>
      </c>
      <c r="D710" t="s">
        <v>23</v>
      </c>
      <c r="E710">
        <v>1096647956000</v>
      </c>
      <c r="F710">
        <v>1286543538000</v>
      </c>
      <c r="G710">
        <v>1</v>
      </c>
      <c r="H710" t="s">
        <v>7390</v>
      </c>
      <c r="I710" t="s">
        <v>7391</v>
      </c>
      <c r="J710" t="s">
        <v>20</v>
      </c>
      <c r="K710" t="s">
        <v>21</v>
      </c>
      <c r="L710">
        <v>0</v>
      </c>
      <c r="M710">
        <v>0</v>
      </c>
      <c r="N710" t="s">
        <v>22</v>
      </c>
      <c r="O710">
        <v>6</v>
      </c>
      <c r="P710" s="30">
        <f>SQRT((postes_1[[#This Row],[x]]-$Q$1)^2+(postes_1[[#This Row],[y]]-$R$1)^2)</f>
        <v>165980.66767773827</v>
      </c>
      <c r="Q710">
        <v>570458.5</v>
      </c>
      <c r="R710">
        <v>6914548.4100000001</v>
      </c>
    </row>
    <row r="711" spans="1:18" hidden="1">
      <c r="A711">
        <v>1074</v>
      </c>
      <c r="B711">
        <v>60001668</v>
      </c>
      <c r="C711" s="2" t="s">
        <v>8374</v>
      </c>
      <c r="D711" t="s">
        <v>274</v>
      </c>
      <c r="E711">
        <v>610761600000</v>
      </c>
      <c r="F711">
        <v>1397050315000</v>
      </c>
      <c r="G711">
        <v>1</v>
      </c>
      <c r="H711" t="s">
        <v>2258</v>
      </c>
      <c r="I711" t="s">
        <v>2259</v>
      </c>
      <c r="J711" t="s">
        <v>26</v>
      </c>
      <c r="K711" t="s">
        <v>21</v>
      </c>
      <c r="L711">
        <v>0</v>
      </c>
      <c r="M711">
        <v>0</v>
      </c>
      <c r="N711" t="s">
        <v>22</v>
      </c>
      <c r="O711">
        <v>4</v>
      </c>
      <c r="P711" s="30">
        <f>SQRT((postes_1[[#This Row],[x]]-$Q$1)^2+(postes_1[[#This Row],[y]]-$R$1)^2)</f>
        <v>165995.50141896887</v>
      </c>
      <c r="Q711">
        <v>503293.29999999702</v>
      </c>
      <c r="R711">
        <v>6626703.4699999997</v>
      </c>
    </row>
    <row r="712" spans="1:18" hidden="1">
      <c r="A712">
        <v>319</v>
      </c>
      <c r="B712">
        <v>70000389</v>
      </c>
      <c r="C712" s="2" t="s">
        <v>8374</v>
      </c>
      <c r="D712" t="s">
        <v>23</v>
      </c>
      <c r="E712">
        <v>1096630306000</v>
      </c>
      <c r="F712">
        <v>1286533467000</v>
      </c>
      <c r="G712">
        <v>1</v>
      </c>
      <c r="H712" t="s">
        <v>714</v>
      </c>
      <c r="I712" t="s">
        <v>715</v>
      </c>
      <c r="J712" t="s">
        <v>716</v>
      </c>
      <c r="K712" t="s">
        <v>21</v>
      </c>
      <c r="L712">
        <v>0</v>
      </c>
      <c r="M712">
        <v>0</v>
      </c>
      <c r="N712" t="s">
        <v>22</v>
      </c>
      <c r="O712">
        <v>4</v>
      </c>
      <c r="P712" s="30">
        <f>SQRT((postes_1[[#This Row],[x]]-$Q$1)^2+(postes_1[[#This Row],[y]]-$R$1)^2)</f>
        <v>166061.15332434865</v>
      </c>
      <c r="Q712">
        <v>568301.18999999797</v>
      </c>
      <c r="R712">
        <v>6914080.4000000004</v>
      </c>
    </row>
    <row r="713" spans="1:18" hidden="1">
      <c r="A713">
        <v>2676</v>
      </c>
      <c r="B713">
        <v>70043595</v>
      </c>
      <c r="C713" s="2" t="s">
        <v>8374</v>
      </c>
      <c r="D713" t="s">
        <v>5520</v>
      </c>
      <c r="E713">
        <v>1411057075000</v>
      </c>
      <c r="F713">
        <v>1362064606000</v>
      </c>
      <c r="G713">
        <v>1</v>
      </c>
      <c r="H713" t="s">
        <v>5521</v>
      </c>
      <c r="I713" t="s">
        <v>5522</v>
      </c>
      <c r="J713" t="s">
        <v>20</v>
      </c>
      <c r="K713" t="s">
        <v>21</v>
      </c>
      <c r="L713">
        <v>0</v>
      </c>
      <c r="M713">
        <v>0</v>
      </c>
      <c r="N713" t="s">
        <v>22</v>
      </c>
      <c r="O713">
        <v>4</v>
      </c>
      <c r="P713" s="30">
        <f>SQRT((postes_1[[#This Row],[x]]-$Q$1)^2+(postes_1[[#This Row],[y]]-$R$1)^2)</f>
        <v>166359.06434794303</v>
      </c>
      <c r="Q713">
        <v>762573.75999999803</v>
      </c>
      <c r="R713">
        <v>6820838.6699999999</v>
      </c>
    </row>
    <row r="714" spans="1:18" hidden="1">
      <c r="A714">
        <v>630</v>
      </c>
      <c r="B714">
        <v>70000382</v>
      </c>
      <c r="C714" s="2" t="s">
        <v>8374</v>
      </c>
      <c r="D714" t="s">
        <v>274</v>
      </c>
      <c r="E714" s="1">
        <v>758592000000</v>
      </c>
      <c r="F714">
        <v>1445938690000</v>
      </c>
      <c r="G714">
        <v>1</v>
      </c>
      <c r="H714" t="s">
        <v>1354</v>
      </c>
      <c r="I714" t="s">
        <v>1355</v>
      </c>
      <c r="J714" t="s">
        <v>26</v>
      </c>
      <c r="K714" t="s">
        <v>21</v>
      </c>
      <c r="L714">
        <v>0</v>
      </c>
      <c r="M714">
        <v>0</v>
      </c>
      <c r="N714" t="s">
        <v>22</v>
      </c>
      <c r="O714">
        <v>4</v>
      </c>
      <c r="P714" s="30">
        <f>SQRT((postes_1[[#This Row],[x]]-$Q$1)^2+(postes_1[[#This Row],[y]]-$R$1)^2)</f>
        <v>166364.43044801732</v>
      </c>
      <c r="Q714">
        <v>568613.06000000203</v>
      </c>
      <c r="R714">
        <v>6914475.3300000001</v>
      </c>
    </row>
    <row r="715" spans="1:18" hidden="1">
      <c r="A715">
        <v>1113</v>
      </c>
      <c r="B715">
        <v>70000781</v>
      </c>
      <c r="C715" s="2" t="s">
        <v>8374</v>
      </c>
      <c r="D715" t="s">
        <v>20</v>
      </c>
      <c r="E715">
        <v>757641600000</v>
      </c>
      <c r="F715" t="s">
        <v>20</v>
      </c>
      <c r="G715">
        <v>1</v>
      </c>
      <c r="H715" t="s">
        <v>2340</v>
      </c>
      <c r="I715" t="s">
        <v>2341</v>
      </c>
      <c r="J715" t="s">
        <v>20</v>
      </c>
      <c r="K715" t="s">
        <v>21</v>
      </c>
      <c r="L715">
        <v>0</v>
      </c>
      <c r="M715">
        <v>0</v>
      </c>
      <c r="N715" t="s">
        <v>22</v>
      </c>
      <c r="O715">
        <v>4</v>
      </c>
      <c r="P715" s="30">
        <f>SQRT((postes_1[[#This Row],[x]]-$Q$1)^2+(postes_1[[#This Row],[y]]-$R$1)^2)</f>
        <v>167687.90886210531</v>
      </c>
      <c r="Q715">
        <v>494601.88000000297</v>
      </c>
      <c r="R715">
        <v>6874681.0700000003</v>
      </c>
    </row>
    <row r="716" spans="1:18" hidden="1">
      <c r="A716">
        <v>3314</v>
      </c>
      <c r="B716">
        <v>60003688</v>
      </c>
      <c r="C716" s="2" t="s">
        <v>8374</v>
      </c>
      <c r="D716" t="s">
        <v>56</v>
      </c>
      <c r="E716">
        <v>1002067200000</v>
      </c>
      <c r="F716">
        <v>1373039055000</v>
      </c>
      <c r="G716">
        <v>1</v>
      </c>
      <c r="H716" t="s">
        <v>6791</v>
      </c>
      <c r="I716" t="s">
        <v>6791</v>
      </c>
      <c r="J716" t="s">
        <v>20</v>
      </c>
      <c r="K716" t="s">
        <v>21</v>
      </c>
      <c r="L716">
        <v>0</v>
      </c>
      <c r="M716">
        <v>0</v>
      </c>
      <c r="N716" t="s">
        <v>22</v>
      </c>
      <c r="O716">
        <v>4</v>
      </c>
      <c r="P716" s="30">
        <f>SQRT((postes_1[[#This Row],[x]]-$Q$1)^2+(postes_1[[#This Row],[y]]-$R$1)^2)</f>
        <v>167812.42651380866</v>
      </c>
      <c r="Q716">
        <v>463244.14999999898</v>
      </c>
      <c r="R716">
        <v>6672928.0800000001</v>
      </c>
    </row>
    <row r="717" spans="1:18" hidden="1">
      <c r="A717">
        <v>2412</v>
      </c>
      <c r="B717">
        <v>60001064</v>
      </c>
      <c r="C717" s="2" t="s">
        <v>8374</v>
      </c>
      <c r="D717" t="s">
        <v>20</v>
      </c>
      <c r="E717">
        <v>610761600000</v>
      </c>
      <c r="F717" t="s">
        <v>20</v>
      </c>
      <c r="G717">
        <v>1</v>
      </c>
      <c r="H717" t="s">
        <v>4980</v>
      </c>
      <c r="I717" t="s">
        <v>4981</v>
      </c>
      <c r="J717" t="s">
        <v>20</v>
      </c>
      <c r="K717" t="s">
        <v>21</v>
      </c>
      <c r="L717">
        <v>0</v>
      </c>
      <c r="M717">
        <v>0</v>
      </c>
      <c r="N717" t="s">
        <v>22</v>
      </c>
      <c r="O717">
        <v>4</v>
      </c>
      <c r="P717" s="30">
        <f>SQRT((postes_1[[#This Row],[x]]-$Q$1)^2+(postes_1[[#This Row],[y]]-$R$1)^2)</f>
        <v>167829.13141453301</v>
      </c>
      <c r="Q717">
        <v>445064.96000000101</v>
      </c>
      <c r="R717">
        <v>6725036.5700000003</v>
      </c>
    </row>
    <row r="718" spans="1:18" hidden="1">
      <c r="A718">
        <v>1053</v>
      </c>
      <c r="B718">
        <v>60000494</v>
      </c>
      <c r="C718" s="2" t="s">
        <v>8374</v>
      </c>
      <c r="D718" t="s">
        <v>77</v>
      </c>
      <c r="E718">
        <v>610761600000</v>
      </c>
      <c r="F718">
        <v>1329142756000</v>
      </c>
      <c r="G718">
        <v>1</v>
      </c>
      <c r="H718" t="s">
        <v>2212</v>
      </c>
      <c r="I718" t="s">
        <v>2213</v>
      </c>
      <c r="J718" t="s">
        <v>20</v>
      </c>
      <c r="K718" t="s">
        <v>21</v>
      </c>
      <c r="L718">
        <v>0</v>
      </c>
      <c r="M718">
        <v>0</v>
      </c>
      <c r="N718" t="s">
        <v>22</v>
      </c>
      <c r="O718">
        <v>4</v>
      </c>
      <c r="P718" s="30">
        <f>SQRT((postes_1[[#This Row],[x]]-$Q$1)^2+(postes_1[[#This Row],[y]]-$R$1)^2)</f>
        <v>168229.61282411727</v>
      </c>
      <c r="Q718">
        <v>446178.22999999701</v>
      </c>
      <c r="R718">
        <v>6789651.4400000004</v>
      </c>
    </row>
    <row r="719" spans="1:18" hidden="1">
      <c r="A719">
        <v>457</v>
      </c>
      <c r="B719">
        <v>70001285</v>
      </c>
      <c r="C719" s="2" t="s">
        <v>8375</v>
      </c>
      <c r="D719" t="s">
        <v>23</v>
      </c>
      <c r="E719">
        <v>1036713600000</v>
      </c>
      <c r="F719">
        <v>1192119320000</v>
      </c>
      <c r="G719">
        <v>1</v>
      </c>
      <c r="H719" t="s">
        <v>1009</v>
      </c>
      <c r="I719" t="s">
        <v>1009</v>
      </c>
      <c r="J719" t="s">
        <v>20</v>
      </c>
      <c r="K719" t="s">
        <v>21</v>
      </c>
      <c r="L719">
        <v>0</v>
      </c>
      <c r="M719">
        <v>0</v>
      </c>
      <c r="N719" t="s">
        <v>22</v>
      </c>
      <c r="O719">
        <v>6</v>
      </c>
      <c r="P719" s="30">
        <f>SQRT((postes_1[[#This Row],[x]]-$Q$1)^2+(postes_1[[#This Row],[y]]-$R$1)^2)</f>
        <v>168378.68963090074</v>
      </c>
      <c r="Q719">
        <v>476318.38000000297</v>
      </c>
      <c r="R719">
        <v>6855221.46</v>
      </c>
    </row>
    <row r="720" spans="1:18" hidden="1">
      <c r="A720">
        <v>3080</v>
      </c>
      <c r="B720">
        <v>70000366</v>
      </c>
      <c r="C720" s="2" t="s">
        <v>8373</v>
      </c>
      <c r="D720" t="s">
        <v>20</v>
      </c>
      <c r="E720">
        <v>774489600000</v>
      </c>
      <c r="F720" t="s">
        <v>20</v>
      </c>
      <c r="G720">
        <v>1</v>
      </c>
      <c r="H720" t="s">
        <v>6336</v>
      </c>
      <c r="I720" t="s">
        <v>6337</v>
      </c>
      <c r="J720" t="s">
        <v>20</v>
      </c>
      <c r="K720" t="s">
        <v>21</v>
      </c>
      <c r="L720">
        <v>0</v>
      </c>
      <c r="M720">
        <v>0</v>
      </c>
      <c r="N720" t="s">
        <v>22</v>
      </c>
      <c r="O720">
        <v>3</v>
      </c>
      <c r="P720" s="30">
        <f>SQRT((postes_1[[#This Row],[x]]-$Q$1)^2+(postes_1[[#This Row],[y]]-$R$1)^2)</f>
        <v>169016.37359987453</v>
      </c>
      <c r="Q720">
        <v>658957.67000000202</v>
      </c>
      <c r="R720">
        <v>6915374.0899999999</v>
      </c>
    </row>
    <row r="721" spans="1:18" hidden="1">
      <c r="A721">
        <v>2731</v>
      </c>
      <c r="B721">
        <v>70003154</v>
      </c>
      <c r="C721" s="2" t="s">
        <v>8373</v>
      </c>
      <c r="D721" t="s">
        <v>23</v>
      </c>
      <c r="E721">
        <v>1083542400000</v>
      </c>
      <c r="F721">
        <v>1260869841000</v>
      </c>
      <c r="G721">
        <v>1</v>
      </c>
      <c r="H721" t="s">
        <v>5636</v>
      </c>
      <c r="I721" t="s">
        <v>5637</v>
      </c>
      <c r="J721" t="s">
        <v>20</v>
      </c>
      <c r="K721" t="s">
        <v>21</v>
      </c>
      <c r="L721">
        <v>0</v>
      </c>
      <c r="M721">
        <v>0</v>
      </c>
      <c r="N721" t="s">
        <v>22</v>
      </c>
      <c r="O721">
        <v>3</v>
      </c>
      <c r="P721" s="30">
        <f>SQRT((postes_1[[#This Row],[x]]-$Q$1)^2+(postes_1[[#This Row],[y]]-$R$1)^2)</f>
        <v>169071.91513992162</v>
      </c>
      <c r="Q721">
        <v>667254.77000000305</v>
      </c>
      <c r="R721">
        <v>6912712.8499999996</v>
      </c>
    </row>
    <row r="722" spans="1:18" hidden="1">
      <c r="A722">
        <v>3591</v>
      </c>
      <c r="B722">
        <v>70002313</v>
      </c>
      <c r="C722" s="2" t="s">
        <v>8373</v>
      </c>
      <c r="D722" t="s">
        <v>20</v>
      </c>
      <c r="E722">
        <v>992217600000</v>
      </c>
      <c r="F722" t="s">
        <v>20</v>
      </c>
      <c r="G722">
        <v>1</v>
      </c>
      <c r="H722" t="s">
        <v>7351</v>
      </c>
      <c r="I722" t="s">
        <v>7352</v>
      </c>
      <c r="J722" t="s">
        <v>1379</v>
      </c>
      <c r="K722" t="s">
        <v>21</v>
      </c>
      <c r="L722">
        <v>0</v>
      </c>
      <c r="M722">
        <v>0</v>
      </c>
      <c r="N722" t="s">
        <v>22</v>
      </c>
      <c r="O722">
        <v>3</v>
      </c>
      <c r="P722" s="30">
        <f>SQRT((postes_1[[#This Row],[x]]-$Q$1)^2+(postes_1[[#This Row],[y]]-$R$1)^2)</f>
        <v>169295.03721545584</v>
      </c>
      <c r="Q722">
        <v>636659.60000000102</v>
      </c>
      <c r="R722">
        <v>6920719.2699999996</v>
      </c>
    </row>
    <row r="723" spans="1:18" hidden="1">
      <c r="A723">
        <v>2929</v>
      </c>
      <c r="B723">
        <v>70043895</v>
      </c>
      <c r="C723" s="2" t="s">
        <v>8373</v>
      </c>
      <c r="D723" t="s">
        <v>83</v>
      </c>
      <c r="E723">
        <v>1363353616000</v>
      </c>
      <c r="F723">
        <v>1363353605000</v>
      </c>
      <c r="G723">
        <v>1</v>
      </c>
      <c r="H723" t="s">
        <v>6035</v>
      </c>
      <c r="I723" t="s">
        <v>6036</v>
      </c>
      <c r="J723" t="s">
        <v>20</v>
      </c>
      <c r="K723" t="s">
        <v>21</v>
      </c>
      <c r="L723">
        <v>0</v>
      </c>
      <c r="M723">
        <v>0</v>
      </c>
      <c r="N723" t="s">
        <v>22</v>
      </c>
      <c r="O723">
        <v>3</v>
      </c>
      <c r="P723" s="30">
        <f>SQRT((postes_1[[#This Row],[x]]-$Q$1)^2+(postes_1[[#This Row],[y]]-$R$1)^2)</f>
        <v>169333.63559089083</v>
      </c>
      <c r="Q723">
        <v>643514.13000000303</v>
      </c>
      <c r="R723">
        <v>6919540.4000000004</v>
      </c>
    </row>
    <row r="724" spans="1:18" hidden="1">
      <c r="A724">
        <v>1965</v>
      </c>
      <c r="B724">
        <v>70006902</v>
      </c>
      <c r="C724" s="2" t="s">
        <v>8375</v>
      </c>
      <c r="D724" t="s">
        <v>105</v>
      </c>
      <c r="E724">
        <v>1179938359000</v>
      </c>
      <c r="F724">
        <v>1325588081000</v>
      </c>
      <c r="G724">
        <v>1</v>
      </c>
      <c r="H724" t="s">
        <v>4072</v>
      </c>
      <c r="I724" t="s">
        <v>4073</v>
      </c>
      <c r="J724" t="s">
        <v>4074</v>
      </c>
      <c r="K724" t="s">
        <v>21</v>
      </c>
      <c r="L724">
        <v>0</v>
      </c>
      <c r="M724">
        <v>0</v>
      </c>
      <c r="N724" t="s">
        <v>22</v>
      </c>
      <c r="O724">
        <v>6</v>
      </c>
      <c r="P724" s="30">
        <f>SQRT((postes_1[[#This Row],[x]]-$Q$1)^2+(postes_1[[#This Row],[y]]-$R$1)^2)</f>
        <v>169492.58267689735</v>
      </c>
      <c r="Q724">
        <v>557369.00999999803</v>
      </c>
      <c r="R724">
        <v>6914422.2699999996</v>
      </c>
    </row>
    <row r="725" spans="1:18" hidden="1">
      <c r="A725">
        <v>1466</v>
      </c>
      <c r="B725">
        <v>70000472</v>
      </c>
      <c r="C725" s="2" t="s">
        <v>8373</v>
      </c>
      <c r="D725" t="s">
        <v>20</v>
      </c>
      <c r="E725">
        <v>774489600000</v>
      </c>
      <c r="F725" t="s">
        <v>20</v>
      </c>
      <c r="G725">
        <v>1</v>
      </c>
      <c r="H725" t="s">
        <v>3064</v>
      </c>
      <c r="I725" t="s">
        <v>3065</v>
      </c>
      <c r="J725" t="s">
        <v>20</v>
      </c>
      <c r="K725" t="s">
        <v>21</v>
      </c>
      <c r="L725">
        <v>0</v>
      </c>
      <c r="M725">
        <v>0</v>
      </c>
      <c r="N725" t="s">
        <v>22</v>
      </c>
      <c r="O725">
        <v>3</v>
      </c>
      <c r="P725" s="30">
        <f>SQRT((postes_1[[#This Row],[x]]-$Q$1)^2+(postes_1[[#This Row],[y]]-$R$1)^2)</f>
        <v>169733.39768989439</v>
      </c>
      <c r="Q725">
        <v>689002.5</v>
      </c>
      <c r="R725">
        <v>6903934.8099999996</v>
      </c>
    </row>
    <row r="726" spans="1:18" hidden="1">
      <c r="A726">
        <v>3631</v>
      </c>
      <c r="B726">
        <v>70000414</v>
      </c>
      <c r="C726" s="2" t="s">
        <v>8374</v>
      </c>
      <c r="D726" t="s">
        <v>74</v>
      </c>
      <c r="E726" s="1">
        <v>1006992000000</v>
      </c>
      <c r="F726">
        <v>1377077834000</v>
      </c>
      <c r="G726">
        <v>1</v>
      </c>
      <c r="H726" t="s">
        <v>7435</v>
      </c>
      <c r="I726" t="s">
        <v>7436</v>
      </c>
      <c r="J726" t="s">
        <v>7437</v>
      </c>
      <c r="K726" t="s">
        <v>21</v>
      </c>
      <c r="L726">
        <v>0</v>
      </c>
      <c r="M726">
        <v>0</v>
      </c>
      <c r="N726" t="s">
        <v>22</v>
      </c>
      <c r="O726">
        <v>4</v>
      </c>
      <c r="P726" s="30">
        <f>SQRT((postes_1[[#This Row],[x]]-$Q$1)^2+(postes_1[[#This Row],[y]]-$R$1)^2)</f>
        <v>169802.66982068558</v>
      </c>
      <c r="Q726">
        <v>554803.20000000298</v>
      </c>
      <c r="R726">
        <v>6913881.2800000003</v>
      </c>
    </row>
    <row r="727" spans="1:18" hidden="1">
      <c r="A727">
        <v>3415</v>
      </c>
      <c r="B727">
        <v>70000403</v>
      </c>
      <c r="C727" s="2" t="s">
        <v>8373</v>
      </c>
      <c r="D727" t="s">
        <v>38</v>
      </c>
      <c r="E727">
        <v>1039132800000</v>
      </c>
      <c r="F727">
        <v>1190641788000</v>
      </c>
      <c r="G727">
        <v>1</v>
      </c>
      <c r="H727" t="s">
        <v>6993</v>
      </c>
      <c r="I727" t="s">
        <v>6994</v>
      </c>
      <c r="J727" t="s">
        <v>20</v>
      </c>
      <c r="K727" t="s">
        <v>21</v>
      </c>
      <c r="L727">
        <v>0</v>
      </c>
      <c r="M727">
        <v>0</v>
      </c>
      <c r="N727" t="s">
        <v>22</v>
      </c>
      <c r="O727">
        <v>3</v>
      </c>
      <c r="P727" s="30">
        <f>SQRT((postes_1[[#This Row],[x]]-$Q$1)^2+(postes_1[[#This Row],[y]]-$R$1)^2)</f>
        <v>169841.46301714808</v>
      </c>
      <c r="Q727">
        <v>670552.68000000005</v>
      </c>
      <c r="R727">
        <v>6912321.1200000001</v>
      </c>
    </row>
    <row r="728" spans="1:18" hidden="1">
      <c r="A728">
        <v>3607</v>
      </c>
      <c r="B728">
        <v>70000376</v>
      </c>
      <c r="C728" s="2" t="s">
        <v>8375</v>
      </c>
      <c r="D728" t="s">
        <v>105</v>
      </c>
      <c r="E728">
        <v>610761600000</v>
      </c>
      <c r="F728">
        <v>1325588009000</v>
      </c>
      <c r="G728">
        <v>1</v>
      </c>
      <c r="H728" t="s">
        <v>7387</v>
      </c>
      <c r="I728" t="s">
        <v>7387</v>
      </c>
      <c r="J728" t="s">
        <v>20</v>
      </c>
      <c r="K728" t="s">
        <v>21</v>
      </c>
      <c r="L728">
        <v>0</v>
      </c>
      <c r="M728">
        <v>0</v>
      </c>
      <c r="N728" t="s">
        <v>22</v>
      </c>
      <c r="O728">
        <v>6</v>
      </c>
      <c r="P728" s="30">
        <f>SQRT((postes_1[[#This Row],[x]]-$Q$1)^2+(postes_1[[#This Row],[y]]-$R$1)^2)</f>
        <v>169995.76326385199</v>
      </c>
      <c r="Q728">
        <v>557520.43000000005</v>
      </c>
      <c r="R728">
        <v>6915001.75</v>
      </c>
    </row>
    <row r="729" spans="1:18" hidden="1">
      <c r="A729">
        <v>2030</v>
      </c>
      <c r="B729">
        <v>70000291</v>
      </c>
      <c r="C729" s="2" t="s">
        <v>8375</v>
      </c>
      <c r="D729" t="s">
        <v>168</v>
      </c>
      <c r="E729" s="1">
        <v>1006992000000</v>
      </c>
      <c r="F729">
        <v>1453822180000</v>
      </c>
      <c r="G729">
        <v>1</v>
      </c>
      <c r="H729" t="s">
        <v>4208</v>
      </c>
      <c r="I729" t="s">
        <v>4208</v>
      </c>
      <c r="J729" t="s">
        <v>20</v>
      </c>
      <c r="K729" t="s">
        <v>21</v>
      </c>
      <c r="L729">
        <v>0</v>
      </c>
      <c r="M729">
        <v>0</v>
      </c>
      <c r="N729" t="s">
        <v>22</v>
      </c>
      <c r="O729">
        <v>6</v>
      </c>
      <c r="P729" s="30">
        <f>SQRT((postes_1[[#This Row],[x]]-$Q$1)^2+(postes_1[[#This Row],[y]]-$R$1)^2)</f>
        <v>170032.04057630425</v>
      </c>
      <c r="Q729">
        <v>634693.02000000305</v>
      </c>
      <c r="R729">
        <v>6921760.0199999996</v>
      </c>
    </row>
    <row r="730" spans="1:18" hidden="1">
      <c r="A730">
        <v>620</v>
      </c>
      <c r="B730">
        <v>20000535</v>
      </c>
      <c r="C730" s="2" t="s">
        <v>8373</v>
      </c>
      <c r="D730" t="s">
        <v>77</v>
      </c>
      <c r="E730">
        <v>610761600000</v>
      </c>
      <c r="F730">
        <v>1371638243000</v>
      </c>
      <c r="G730">
        <v>1</v>
      </c>
      <c r="H730" t="s">
        <v>1336</v>
      </c>
      <c r="I730" t="s">
        <v>1336</v>
      </c>
      <c r="J730" t="s">
        <v>26</v>
      </c>
      <c r="K730" t="s">
        <v>21</v>
      </c>
      <c r="L730">
        <v>0</v>
      </c>
      <c r="M730">
        <v>0</v>
      </c>
      <c r="N730" t="s">
        <v>22</v>
      </c>
      <c r="O730">
        <v>3</v>
      </c>
      <c r="P730" s="30">
        <f>SQRT((postes_1[[#This Row],[x]]-$Q$1)^2+(postes_1[[#This Row],[y]]-$R$1)^2)</f>
        <v>170263.06878676452</v>
      </c>
      <c r="Q730">
        <v>727311.85999999905</v>
      </c>
      <c r="R730">
        <v>6877306.3099999996</v>
      </c>
    </row>
    <row r="731" spans="1:18" hidden="1">
      <c r="A731">
        <v>1364</v>
      </c>
      <c r="B731">
        <v>70000303</v>
      </c>
      <c r="C731" s="2" t="s">
        <v>8374</v>
      </c>
      <c r="D731" t="s">
        <v>77</v>
      </c>
      <c r="E731">
        <v>1050364800000</v>
      </c>
      <c r="F731">
        <v>1321883650000</v>
      </c>
      <c r="G731">
        <v>1</v>
      </c>
      <c r="H731" t="s">
        <v>2858</v>
      </c>
      <c r="I731" t="s">
        <v>2859</v>
      </c>
      <c r="J731" t="s">
        <v>20</v>
      </c>
      <c r="K731" t="s">
        <v>21</v>
      </c>
      <c r="L731">
        <v>0</v>
      </c>
      <c r="M731">
        <v>0</v>
      </c>
      <c r="N731" t="s">
        <v>22</v>
      </c>
      <c r="O731">
        <v>4</v>
      </c>
      <c r="P731" s="30">
        <f>SQRT((postes_1[[#This Row],[x]]-$Q$1)^2+(postes_1[[#This Row],[y]]-$R$1)^2)</f>
        <v>170292.64794266631</v>
      </c>
      <c r="Q731">
        <v>581848.64000000095</v>
      </c>
      <c r="R731">
        <v>6921332.6699999999</v>
      </c>
    </row>
    <row r="732" spans="1:18" hidden="1">
      <c r="A732">
        <v>344</v>
      </c>
      <c r="B732">
        <v>20001361</v>
      </c>
      <c r="C732" s="2" t="s">
        <v>8373</v>
      </c>
      <c r="D732" t="s">
        <v>17</v>
      </c>
      <c r="E732">
        <v>1126178414000</v>
      </c>
      <c r="F732">
        <v>1304595488000</v>
      </c>
      <c r="G732">
        <v>1</v>
      </c>
      <c r="H732" t="s">
        <v>770</v>
      </c>
      <c r="I732" t="s">
        <v>771</v>
      </c>
      <c r="J732" t="s">
        <v>772</v>
      </c>
      <c r="K732" t="s">
        <v>21</v>
      </c>
      <c r="L732">
        <v>0</v>
      </c>
      <c r="M732">
        <v>0</v>
      </c>
      <c r="N732" t="s">
        <v>22</v>
      </c>
      <c r="O732">
        <v>3</v>
      </c>
      <c r="P732" s="30">
        <f>SQRT((postes_1[[#This Row],[x]]-$Q$1)^2+(postes_1[[#This Row],[y]]-$R$1)^2)</f>
        <v>170312.39381445403</v>
      </c>
      <c r="Q732">
        <v>780479.64999999898</v>
      </c>
      <c r="R732">
        <v>6743323.8600000003</v>
      </c>
    </row>
    <row r="733" spans="1:18" hidden="1">
      <c r="A733">
        <v>2305</v>
      </c>
      <c r="B733">
        <v>60001675</v>
      </c>
      <c r="C733" s="2" t="s">
        <v>8374</v>
      </c>
      <c r="D733" t="s">
        <v>274</v>
      </c>
      <c r="E733">
        <v>783129600000</v>
      </c>
      <c r="F733">
        <v>1397049567000</v>
      </c>
      <c r="G733">
        <v>1</v>
      </c>
      <c r="H733" t="s">
        <v>4764</v>
      </c>
      <c r="I733" t="s">
        <v>4765</v>
      </c>
      <c r="J733" t="s">
        <v>20</v>
      </c>
      <c r="K733" t="s">
        <v>21</v>
      </c>
      <c r="L733">
        <v>0</v>
      </c>
      <c r="M733">
        <v>0</v>
      </c>
      <c r="N733" t="s">
        <v>22</v>
      </c>
      <c r="O733">
        <v>4</v>
      </c>
      <c r="P733" s="30">
        <f>SQRT((postes_1[[#This Row],[x]]-$Q$1)^2+(postes_1[[#This Row],[y]]-$R$1)^2)</f>
        <v>170323.69290295037</v>
      </c>
      <c r="Q733">
        <v>498740.42000000202</v>
      </c>
      <c r="R733">
        <v>6624905.6699999999</v>
      </c>
    </row>
    <row r="734" spans="1:18" hidden="1">
      <c r="A734">
        <v>185</v>
      </c>
      <c r="B734">
        <v>70000424</v>
      </c>
      <c r="C734" s="2" t="s">
        <v>8375</v>
      </c>
      <c r="D734" t="s">
        <v>56</v>
      </c>
      <c r="E734">
        <v>1211278526000</v>
      </c>
      <c r="F734">
        <v>1211278507000</v>
      </c>
      <c r="G734">
        <v>1</v>
      </c>
      <c r="H734" t="s">
        <v>426</v>
      </c>
      <c r="I734" t="s">
        <v>427</v>
      </c>
      <c r="J734" t="s">
        <v>20</v>
      </c>
      <c r="K734" t="s">
        <v>21</v>
      </c>
      <c r="L734">
        <v>0</v>
      </c>
      <c r="M734">
        <v>0</v>
      </c>
      <c r="N734" t="s">
        <v>22</v>
      </c>
      <c r="O734">
        <v>6</v>
      </c>
      <c r="P734" s="30">
        <f>SQRT((postes_1[[#This Row],[x]]-$Q$1)^2+(postes_1[[#This Row],[y]]-$R$1)^2)</f>
        <v>170391.07874860347</v>
      </c>
      <c r="Q734">
        <v>545929.89000000095</v>
      </c>
      <c r="R734">
        <v>6911157.5800000001</v>
      </c>
    </row>
    <row r="735" spans="1:18" hidden="1">
      <c r="A735">
        <v>2399</v>
      </c>
      <c r="B735">
        <v>20000594</v>
      </c>
      <c r="C735" s="2" t="s">
        <v>8373</v>
      </c>
      <c r="D735" t="s">
        <v>20</v>
      </c>
      <c r="E735">
        <v>610761600000</v>
      </c>
      <c r="F735" t="s">
        <v>20</v>
      </c>
      <c r="G735">
        <v>1</v>
      </c>
      <c r="H735" t="s">
        <v>4954</v>
      </c>
      <c r="I735" t="s">
        <v>4955</v>
      </c>
      <c r="J735" t="s">
        <v>20</v>
      </c>
      <c r="K735" t="s">
        <v>21</v>
      </c>
      <c r="L735">
        <v>0</v>
      </c>
      <c r="M735">
        <v>0</v>
      </c>
      <c r="N735" t="s">
        <v>22</v>
      </c>
      <c r="O735">
        <v>3</v>
      </c>
      <c r="P735" s="30">
        <f>SQRT((postes_1[[#This Row],[x]]-$Q$1)^2+(postes_1[[#This Row],[y]]-$R$1)^2)</f>
        <v>170508.77657387522</v>
      </c>
      <c r="Q735">
        <v>740647.82</v>
      </c>
      <c r="R735">
        <v>6863584.0700000003</v>
      </c>
    </row>
    <row r="736" spans="1:18" hidden="1">
      <c r="A736">
        <v>2799</v>
      </c>
      <c r="B736">
        <v>60001713</v>
      </c>
      <c r="C736" s="2" t="s">
        <v>8374</v>
      </c>
      <c r="D736" t="s">
        <v>274</v>
      </c>
      <c r="E736">
        <v>610761600000</v>
      </c>
      <c r="F736">
        <v>1397143910000</v>
      </c>
      <c r="G736">
        <v>1</v>
      </c>
      <c r="H736" t="s">
        <v>5766</v>
      </c>
      <c r="I736" t="s">
        <v>5767</v>
      </c>
      <c r="J736" t="s">
        <v>20</v>
      </c>
      <c r="K736" t="s">
        <v>21</v>
      </c>
      <c r="L736">
        <v>0</v>
      </c>
      <c r="M736">
        <v>0</v>
      </c>
      <c r="N736" t="s">
        <v>22</v>
      </c>
      <c r="O736">
        <v>4</v>
      </c>
      <c r="P736" s="30">
        <f>SQRT((postes_1[[#This Row],[x]]-$Q$1)^2+(postes_1[[#This Row],[y]]-$R$1)^2)</f>
        <v>170726.76061193354</v>
      </c>
      <c r="Q736">
        <v>517917.640000001</v>
      </c>
      <c r="R736">
        <v>6609998.7000000002</v>
      </c>
    </row>
    <row r="737" spans="1:18" hidden="1">
      <c r="A737">
        <v>3967</v>
      </c>
      <c r="B737">
        <v>30000274</v>
      </c>
      <c r="C737" s="2" t="s">
        <v>8377</v>
      </c>
      <c r="D737" t="s">
        <v>30</v>
      </c>
      <c r="E737">
        <v>1419262443000</v>
      </c>
      <c r="F737" t="s">
        <v>20</v>
      </c>
      <c r="G737">
        <v>1</v>
      </c>
      <c r="H737" t="s">
        <v>8083</v>
      </c>
      <c r="I737" t="s">
        <v>8084</v>
      </c>
      <c r="J737" t="s">
        <v>20</v>
      </c>
      <c r="K737" t="s">
        <v>21</v>
      </c>
      <c r="L737">
        <v>0</v>
      </c>
      <c r="M737">
        <v>0</v>
      </c>
      <c r="N737" t="s">
        <v>22</v>
      </c>
      <c r="O737">
        <v>5</v>
      </c>
      <c r="P737" s="30">
        <f>SQRT((postes_1[[#This Row],[x]]-$Q$1)^2+(postes_1[[#This Row],[y]]-$R$1)^2)</f>
        <v>171372.61207145188</v>
      </c>
      <c r="Q737">
        <v>737201.60999999905</v>
      </c>
      <c r="R737">
        <v>6638104.25</v>
      </c>
    </row>
    <row r="738" spans="1:18" hidden="1">
      <c r="A738">
        <v>3963</v>
      </c>
      <c r="B738">
        <v>20001043</v>
      </c>
      <c r="C738" s="2" t="s">
        <v>8373</v>
      </c>
      <c r="D738" t="s">
        <v>43</v>
      </c>
      <c r="E738">
        <v>1097676101000</v>
      </c>
      <c r="F738" t="s">
        <v>20</v>
      </c>
      <c r="G738">
        <v>1</v>
      </c>
      <c r="H738" t="s">
        <v>8074</v>
      </c>
      <c r="I738" t="s">
        <v>8075</v>
      </c>
      <c r="J738" t="s">
        <v>20</v>
      </c>
      <c r="K738" t="s">
        <v>21</v>
      </c>
      <c r="L738">
        <v>0</v>
      </c>
      <c r="M738">
        <v>0</v>
      </c>
      <c r="N738" t="s">
        <v>22</v>
      </c>
      <c r="O738">
        <v>3</v>
      </c>
      <c r="P738" s="30">
        <f>SQRT((postes_1[[#This Row],[x]]-$Q$1)^2+(postes_1[[#This Row],[y]]-$R$1)^2)</f>
        <v>171412.9879228129</v>
      </c>
      <c r="Q738">
        <v>775587.52000000305</v>
      </c>
      <c r="R738">
        <v>6799488.2400000002</v>
      </c>
    </row>
    <row r="739" spans="1:18" hidden="1">
      <c r="A739">
        <v>2532</v>
      </c>
      <c r="B739">
        <v>50000079</v>
      </c>
      <c r="C739" s="2" t="s">
        <v>8374</v>
      </c>
      <c r="D739" t="s">
        <v>168</v>
      </c>
      <c r="E739">
        <v>1459508242000</v>
      </c>
      <c r="F739">
        <v>1267616321000</v>
      </c>
      <c r="G739">
        <v>1</v>
      </c>
      <c r="H739" t="s">
        <v>5228</v>
      </c>
      <c r="I739" t="s">
        <v>5229</v>
      </c>
      <c r="J739" t="s">
        <v>26</v>
      </c>
      <c r="K739" t="s">
        <v>21</v>
      </c>
      <c r="L739">
        <v>0</v>
      </c>
      <c r="M739">
        <v>0</v>
      </c>
      <c r="N739" t="s">
        <v>22</v>
      </c>
      <c r="O739">
        <v>4</v>
      </c>
      <c r="P739" s="30">
        <f>SQRT((postes_1[[#This Row],[x]]-$Q$1)^2+(postes_1[[#This Row],[y]]-$R$1)^2)</f>
        <v>171674.91304270164</v>
      </c>
      <c r="Q739">
        <v>587566.59000000404</v>
      </c>
      <c r="R739">
        <v>6583321.9900000002</v>
      </c>
    </row>
    <row r="740" spans="1:18" hidden="1">
      <c r="A740">
        <v>3928</v>
      </c>
      <c r="B740">
        <v>20000712</v>
      </c>
      <c r="C740" s="2" t="s">
        <v>8374</v>
      </c>
      <c r="D740" t="s">
        <v>20</v>
      </c>
      <c r="E740">
        <v>1065571200000</v>
      </c>
      <c r="F740" t="s">
        <v>20</v>
      </c>
      <c r="G740">
        <v>1</v>
      </c>
      <c r="H740" t="s">
        <v>8011</v>
      </c>
      <c r="I740" t="s">
        <v>8012</v>
      </c>
      <c r="J740" t="s">
        <v>20</v>
      </c>
      <c r="K740" t="s">
        <v>21</v>
      </c>
      <c r="L740">
        <v>0</v>
      </c>
      <c r="M740">
        <v>0</v>
      </c>
      <c r="N740" t="s">
        <v>22</v>
      </c>
      <c r="O740">
        <v>4</v>
      </c>
      <c r="P740" s="30">
        <f>SQRT((postes_1[[#This Row],[x]]-$Q$1)^2+(postes_1[[#This Row],[y]]-$R$1)^2)</f>
        <v>171835.99701126953</v>
      </c>
      <c r="Q740">
        <v>754820.75999999803</v>
      </c>
      <c r="R740">
        <v>6846683.9299999997</v>
      </c>
    </row>
    <row r="741" spans="1:18" hidden="1">
      <c r="A741">
        <v>1274</v>
      </c>
      <c r="B741">
        <v>30000482</v>
      </c>
      <c r="C741" s="2" t="s">
        <v>8373</v>
      </c>
      <c r="D741" t="s">
        <v>23</v>
      </c>
      <c r="E741">
        <v>610761600000</v>
      </c>
      <c r="F741">
        <v>1270726105000</v>
      </c>
      <c r="G741">
        <v>1</v>
      </c>
      <c r="H741" t="s">
        <v>2673</v>
      </c>
      <c r="I741" t="s">
        <v>2674</v>
      </c>
      <c r="J741" t="s">
        <v>20</v>
      </c>
      <c r="K741" t="s">
        <v>21</v>
      </c>
      <c r="L741">
        <v>0</v>
      </c>
      <c r="M741">
        <v>0</v>
      </c>
      <c r="N741" t="s">
        <v>22</v>
      </c>
      <c r="O741">
        <v>3</v>
      </c>
      <c r="P741" s="30">
        <f>SQRT((postes_1[[#This Row],[x]]-$Q$1)^2+(postes_1[[#This Row],[y]]-$R$1)^2)</f>
        <v>172000.99335112772</v>
      </c>
      <c r="Q741">
        <v>640201.03999999899</v>
      </c>
      <c r="R741">
        <v>6584050.5300000003</v>
      </c>
    </row>
    <row r="742" spans="1:18" hidden="1">
      <c r="A742">
        <v>489</v>
      </c>
      <c r="B742">
        <v>70000397</v>
      </c>
      <c r="C742" s="2" t="s">
        <v>8375</v>
      </c>
      <c r="D742" t="s">
        <v>274</v>
      </c>
      <c r="E742">
        <v>774489600000</v>
      </c>
      <c r="F742">
        <v>1446740034000</v>
      </c>
      <c r="G742">
        <v>1</v>
      </c>
      <c r="H742" t="s">
        <v>1071</v>
      </c>
      <c r="I742" t="s">
        <v>1072</v>
      </c>
      <c r="J742" t="s">
        <v>20</v>
      </c>
      <c r="K742" t="s">
        <v>21</v>
      </c>
      <c r="L742">
        <v>0</v>
      </c>
      <c r="M742">
        <v>0</v>
      </c>
      <c r="N742" t="s">
        <v>22</v>
      </c>
      <c r="O742">
        <v>6</v>
      </c>
      <c r="P742" s="30">
        <f>SQRT((postes_1[[#This Row],[x]]-$Q$1)^2+(postes_1[[#This Row],[y]]-$R$1)^2)</f>
        <v>172080.20209843645</v>
      </c>
      <c r="Q742">
        <v>676332.86999999697</v>
      </c>
      <c r="R742">
        <v>6912439.0300000003</v>
      </c>
    </row>
    <row r="743" spans="1:18" hidden="1">
      <c r="A743">
        <v>3327</v>
      </c>
      <c r="B743">
        <v>60001639</v>
      </c>
      <c r="C743" s="2" t="s">
        <v>8374</v>
      </c>
      <c r="D743" t="s">
        <v>274</v>
      </c>
      <c r="E743">
        <v>610761600000</v>
      </c>
      <c r="F743">
        <v>1396887128000</v>
      </c>
      <c r="G743">
        <v>1</v>
      </c>
      <c r="H743" t="s">
        <v>6814</v>
      </c>
      <c r="I743" t="s">
        <v>6815</v>
      </c>
      <c r="J743" t="s">
        <v>20</v>
      </c>
      <c r="K743" t="s">
        <v>21</v>
      </c>
      <c r="L743">
        <v>0</v>
      </c>
      <c r="M743">
        <v>0</v>
      </c>
      <c r="N743" t="s">
        <v>22</v>
      </c>
      <c r="O743">
        <v>4</v>
      </c>
      <c r="P743" s="30">
        <f>SQRT((postes_1[[#This Row],[x]]-$Q$1)^2+(postes_1[[#This Row],[y]]-$R$1)^2)</f>
        <v>172438.3334104227</v>
      </c>
      <c r="Q743">
        <v>485488.43</v>
      </c>
      <c r="R743">
        <v>6634656.7800000003</v>
      </c>
    </row>
    <row r="744" spans="1:18" hidden="1">
      <c r="A744">
        <v>1147</v>
      </c>
      <c r="B744">
        <v>20003546</v>
      </c>
      <c r="C744" s="2" t="s">
        <v>8374</v>
      </c>
      <c r="D744" t="s">
        <v>20</v>
      </c>
      <c r="E744">
        <v>1066867200000</v>
      </c>
      <c r="F744" t="s">
        <v>20</v>
      </c>
      <c r="G744">
        <v>1</v>
      </c>
      <c r="H744" t="s">
        <v>2406</v>
      </c>
      <c r="I744" t="s">
        <v>2407</v>
      </c>
      <c r="J744" t="s">
        <v>20</v>
      </c>
      <c r="K744" t="s">
        <v>21</v>
      </c>
      <c r="L744">
        <v>0</v>
      </c>
      <c r="M744">
        <v>0</v>
      </c>
      <c r="N744" t="s">
        <v>22</v>
      </c>
      <c r="O744">
        <v>4</v>
      </c>
      <c r="P744" s="30">
        <f>SQRT((postes_1[[#This Row],[x]]-$Q$1)^2+(postes_1[[#This Row],[y]]-$R$1)^2)</f>
        <v>172447.10558709115</v>
      </c>
      <c r="Q744">
        <v>767374.63000000303</v>
      </c>
      <c r="R744">
        <v>6825007.5700000003</v>
      </c>
    </row>
    <row r="745" spans="1:18" hidden="1">
      <c r="A745">
        <v>839</v>
      </c>
      <c r="B745">
        <v>70000288</v>
      </c>
      <c r="C745" s="2" t="s">
        <v>8373</v>
      </c>
      <c r="D745" t="s">
        <v>168</v>
      </c>
      <c r="E745">
        <v>774489600000</v>
      </c>
      <c r="F745">
        <v>1443775244000</v>
      </c>
      <c r="G745">
        <v>1</v>
      </c>
      <c r="H745" t="s">
        <v>1794</v>
      </c>
      <c r="I745" t="s">
        <v>1795</v>
      </c>
      <c r="J745" t="s">
        <v>1796</v>
      </c>
      <c r="K745" t="s">
        <v>21</v>
      </c>
      <c r="L745">
        <v>0</v>
      </c>
      <c r="M745">
        <v>0</v>
      </c>
      <c r="N745" t="s">
        <v>22</v>
      </c>
      <c r="O745">
        <v>3</v>
      </c>
      <c r="P745" s="30">
        <f>SQRT((postes_1[[#This Row],[x]]-$Q$1)^2+(postes_1[[#This Row],[y]]-$R$1)^2)</f>
        <v>172598.88230738204</v>
      </c>
      <c r="Q745">
        <v>635731.21999999904</v>
      </c>
      <c r="R745">
        <v>6924202.5300000003</v>
      </c>
    </row>
    <row r="746" spans="1:18" hidden="1">
      <c r="A746">
        <v>341</v>
      </c>
      <c r="B746">
        <v>20001362</v>
      </c>
      <c r="C746" s="2" t="s">
        <v>8373</v>
      </c>
      <c r="D746" t="s">
        <v>17</v>
      </c>
      <c r="E746">
        <v>778982400000</v>
      </c>
      <c r="F746">
        <v>1305021241000</v>
      </c>
      <c r="G746">
        <v>1</v>
      </c>
      <c r="H746" t="s">
        <v>763</v>
      </c>
      <c r="I746" t="s">
        <v>764</v>
      </c>
      <c r="J746" t="s">
        <v>20</v>
      </c>
      <c r="K746" t="s">
        <v>21</v>
      </c>
      <c r="L746">
        <v>0</v>
      </c>
      <c r="M746">
        <v>0</v>
      </c>
      <c r="N746" t="s">
        <v>22</v>
      </c>
      <c r="O746">
        <v>3</v>
      </c>
      <c r="P746" s="30">
        <f>SQRT((postes_1[[#This Row],[x]]-$Q$1)^2+(postes_1[[#This Row],[y]]-$R$1)^2)</f>
        <v>172652.90543414737</v>
      </c>
      <c r="Q746">
        <v>782805.34000000404</v>
      </c>
      <c r="R746">
        <v>6743007.1299999999</v>
      </c>
    </row>
    <row r="747" spans="1:18" hidden="1">
      <c r="A747">
        <v>1413</v>
      </c>
      <c r="B747">
        <v>30000375</v>
      </c>
      <c r="C747" s="2" t="s">
        <v>8373</v>
      </c>
      <c r="D747" t="s">
        <v>23</v>
      </c>
      <c r="E747">
        <v>610761600000</v>
      </c>
      <c r="F747">
        <v>1265897388000</v>
      </c>
      <c r="G747">
        <v>1</v>
      </c>
      <c r="H747" t="s">
        <v>2960</v>
      </c>
      <c r="I747" t="s">
        <v>2961</v>
      </c>
      <c r="J747" t="s">
        <v>20</v>
      </c>
      <c r="K747" t="s">
        <v>21</v>
      </c>
      <c r="L747">
        <v>0</v>
      </c>
      <c r="M747">
        <v>0</v>
      </c>
      <c r="N747" t="s">
        <v>22</v>
      </c>
      <c r="O747">
        <v>3</v>
      </c>
      <c r="P747" s="30">
        <f>SQRT((postes_1[[#This Row],[x]]-$Q$1)^2+(postes_1[[#This Row],[y]]-$R$1)^2)</f>
        <v>172674.32856049229</v>
      </c>
      <c r="Q747">
        <v>704923.21999999904</v>
      </c>
      <c r="R747">
        <v>6608911.7400000002</v>
      </c>
    </row>
    <row r="748" spans="1:18" hidden="1">
      <c r="A748">
        <v>2409</v>
      </c>
      <c r="B748">
        <v>20001437</v>
      </c>
      <c r="C748" s="2" t="s">
        <v>8375</v>
      </c>
      <c r="D748" t="s">
        <v>38</v>
      </c>
      <c r="E748">
        <v>1126185883000</v>
      </c>
      <c r="F748">
        <v>1228927229000</v>
      </c>
      <c r="G748">
        <v>1</v>
      </c>
      <c r="H748" t="s">
        <v>4975</v>
      </c>
      <c r="I748" t="s">
        <v>4975</v>
      </c>
      <c r="J748" t="s">
        <v>26</v>
      </c>
      <c r="K748" t="s">
        <v>21</v>
      </c>
      <c r="L748">
        <v>0</v>
      </c>
      <c r="M748">
        <v>0</v>
      </c>
      <c r="N748" t="s">
        <v>22</v>
      </c>
      <c r="O748">
        <v>6</v>
      </c>
      <c r="P748" s="30">
        <f>SQRT((postes_1[[#This Row],[x]]-$Q$1)^2+(postes_1[[#This Row],[y]]-$R$1)^2)</f>
        <v>172727.62286913802</v>
      </c>
      <c r="Q748">
        <v>781642.89000000095</v>
      </c>
      <c r="R748">
        <v>6730344.5999999996</v>
      </c>
    </row>
    <row r="749" spans="1:18" hidden="1">
      <c r="A749">
        <v>1172</v>
      </c>
      <c r="B749">
        <v>20000923</v>
      </c>
      <c r="C749" s="2" t="s">
        <v>8376</v>
      </c>
      <c r="D749" t="s">
        <v>168</v>
      </c>
      <c r="E749">
        <v>1066867200000</v>
      </c>
      <c r="F749">
        <v>1450362634000</v>
      </c>
      <c r="G749">
        <v>1</v>
      </c>
      <c r="H749" t="s">
        <v>2459</v>
      </c>
      <c r="I749" t="s">
        <v>2460</v>
      </c>
      <c r="J749" t="s">
        <v>20</v>
      </c>
      <c r="K749" t="s">
        <v>21</v>
      </c>
      <c r="L749">
        <v>0</v>
      </c>
      <c r="M749">
        <v>0</v>
      </c>
      <c r="N749" t="s">
        <v>22</v>
      </c>
      <c r="O749">
        <v>7</v>
      </c>
      <c r="P749" s="30">
        <f>SQRT((postes_1[[#This Row],[x]]-$Q$1)^2+(postes_1[[#This Row],[y]]-$R$1)^2)</f>
        <v>172787.78344097533</v>
      </c>
      <c r="Q749">
        <v>767888.46999999904</v>
      </c>
      <c r="R749">
        <v>6824700.1200000001</v>
      </c>
    </row>
    <row r="750" spans="1:18" hidden="1">
      <c r="A750">
        <v>2024</v>
      </c>
      <c r="B750">
        <v>60001441</v>
      </c>
      <c r="C750" s="2" t="s">
        <v>8374</v>
      </c>
      <c r="D750" t="s">
        <v>77</v>
      </c>
      <c r="E750">
        <v>610761600000</v>
      </c>
      <c r="F750">
        <v>1310031295000</v>
      </c>
      <c r="G750">
        <v>1</v>
      </c>
      <c r="H750" t="s">
        <v>4195</v>
      </c>
      <c r="I750" t="s">
        <v>4196</v>
      </c>
      <c r="J750" t="s">
        <v>20</v>
      </c>
      <c r="K750" t="s">
        <v>21</v>
      </c>
      <c r="L750">
        <v>0</v>
      </c>
      <c r="M750">
        <v>0</v>
      </c>
      <c r="N750" t="s">
        <v>22</v>
      </c>
      <c r="O750">
        <v>4</v>
      </c>
      <c r="P750" s="30">
        <f>SQRT((postes_1[[#This Row],[x]]-$Q$1)^2+(postes_1[[#This Row],[y]]-$R$1)^2)</f>
        <v>172793.04722475799</v>
      </c>
      <c r="Q750">
        <v>453634.390000001</v>
      </c>
      <c r="R750">
        <v>6680934.7599999998</v>
      </c>
    </row>
    <row r="751" spans="1:18" hidden="1">
      <c r="A751">
        <v>3017</v>
      </c>
      <c r="B751">
        <v>70000287</v>
      </c>
      <c r="C751" s="2" t="s">
        <v>8373</v>
      </c>
      <c r="D751" t="s">
        <v>152</v>
      </c>
      <c r="E751">
        <v>774489600000</v>
      </c>
      <c r="F751">
        <v>1278521048000</v>
      </c>
      <c r="G751">
        <v>1</v>
      </c>
      <c r="H751" t="s">
        <v>6209</v>
      </c>
      <c r="I751" t="s">
        <v>3704</v>
      </c>
      <c r="J751" t="s">
        <v>6210</v>
      </c>
      <c r="K751" t="s">
        <v>21</v>
      </c>
      <c r="L751">
        <v>0</v>
      </c>
      <c r="M751">
        <v>0</v>
      </c>
      <c r="N751" t="s">
        <v>22</v>
      </c>
      <c r="O751">
        <v>3</v>
      </c>
      <c r="P751" s="30">
        <f>SQRT((postes_1[[#This Row],[x]]-$Q$1)^2+(postes_1[[#This Row],[y]]-$R$1)^2)</f>
        <v>172897.86675862924</v>
      </c>
      <c r="Q751">
        <v>636171.75</v>
      </c>
      <c r="R751">
        <v>6924439.1200000001</v>
      </c>
    </row>
    <row r="752" spans="1:18" hidden="1">
      <c r="A752">
        <v>1770</v>
      </c>
      <c r="B752">
        <v>70045395</v>
      </c>
      <c r="C752" s="2" t="s">
        <v>8374</v>
      </c>
      <c r="D752" t="s">
        <v>274</v>
      </c>
      <c r="E752">
        <v>1411117006000</v>
      </c>
      <c r="F752">
        <v>1423484106000</v>
      </c>
      <c r="G752">
        <v>1</v>
      </c>
      <c r="H752" t="s">
        <v>3680</v>
      </c>
      <c r="I752" t="s">
        <v>3680</v>
      </c>
      <c r="J752" t="s">
        <v>20</v>
      </c>
      <c r="K752" t="s">
        <v>21</v>
      </c>
      <c r="L752">
        <v>0</v>
      </c>
      <c r="M752">
        <v>0</v>
      </c>
      <c r="N752" t="s">
        <v>22</v>
      </c>
      <c r="O752">
        <v>4</v>
      </c>
      <c r="P752" s="30">
        <f>SQRT((postes_1[[#This Row],[x]]-$Q$1)^2+(postes_1[[#This Row],[y]]-$R$1)^2)</f>
        <v>172908.7963760983</v>
      </c>
      <c r="Q752">
        <v>570522.96999999904</v>
      </c>
      <c r="R752">
        <v>6921693.5700000003</v>
      </c>
    </row>
    <row r="753" spans="1:18" hidden="1">
      <c r="A753">
        <v>1939</v>
      </c>
      <c r="B753">
        <v>70000322</v>
      </c>
      <c r="C753" s="2" t="s">
        <v>8375</v>
      </c>
      <c r="D753" t="s">
        <v>20</v>
      </c>
      <c r="E753">
        <v>846115200000</v>
      </c>
      <c r="F753" t="s">
        <v>20</v>
      </c>
      <c r="G753">
        <v>1</v>
      </c>
      <c r="H753" t="s">
        <v>924</v>
      </c>
      <c r="I753" t="s">
        <v>925</v>
      </c>
      <c r="J753" t="s">
        <v>926</v>
      </c>
      <c r="K753" t="s">
        <v>21</v>
      </c>
      <c r="L753">
        <v>0</v>
      </c>
      <c r="M753">
        <v>0</v>
      </c>
      <c r="N753" t="s">
        <v>22</v>
      </c>
      <c r="O753">
        <v>6</v>
      </c>
      <c r="P753" s="30">
        <f>SQRT((postes_1[[#This Row],[x]]-$Q$1)^2+(postes_1[[#This Row],[y]]-$R$1)^2)</f>
        <v>173043.38166936545</v>
      </c>
      <c r="Q753">
        <v>563283.65999999596</v>
      </c>
      <c r="R753">
        <v>6919948.1699999999</v>
      </c>
    </row>
    <row r="754" spans="1:18" hidden="1">
      <c r="A754">
        <v>325</v>
      </c>
      <c r="B754">
        <v>20001072</v>
      </c>
      <c r="C754" s="2" t="s">
        <v>8375</v>
      </c>
      <c r="D754" t="s">
        <v>77</v>
      </c>
      <c r="E754">
        <v>985651200000</v>
      </c>
      <c r="F754">
        <v>1320312285000</v>
      </c>
      <c r="G754">
        <v>1</v>
      </c>
      <c r="H754" t="s">
        <v>727</v>
      </c>
      <c r="I754" t="s">
        <v>728</v>
      </c>
      <c r="J754" t="s">
        <v>20</v>
      </c>
      <c r="K754" t="s">
        <v>21</v>
      </c>
      <c r="L754">
        <v>0</v>
      </c>
      <c r="M754">
        <v>0</v>
      </c>
      <c r="N754" t="s">
        <v>22</v>
      </c>
      <c r="O754">
        <v>6</v>
      </c>
      <c r="P754" s="30">
        <f>SQRT((postes_1[[#This Row],[x]]-$Q$1)^2+(postes_1[[#This Row],[y]]-$R$1)^2)</f>
        <v>173136.31811777054</v>
      </c>
      <c r="Q754">
        <v>778235.67000000202</v>
      </c>
      <c r="R754">
        <v>6796248.1699999999</v>
      </c>
    </row>
    <row r="755" spans="1:18" hidden="1">
      <c r="A755">
        <v>417</v>
      </c>
      <c r="B755">
        <v>70000319</v>
      </c>
      <c r="C755" s="2" t="s">
        <v>8374</v>
      </c>
      <c r="D755" t="s">
        <v>38</v>
      </c>
      <c r="E755" s="1">
        <v>824688000000</v>
      </c>
      <c r="F755">
        <v>1237988602000</v>
      </c>
      <c r="G755">
        <v>1</v>
      </c>
      <c r="H755" t="s">
        <v>924</v>
      </c>
      <c r="I755" t="s">
        <v>925</v>
      </c>
      <c r="J755" t="s">
        <v>926</v>
      </c>
      <c r="K755" t="s">
        <v>21</v>
      </c>
      <c r="L755">
        <v>0</v>
      </c>
      <c r="M755">
        <v>0</v>
      </c>
      <c r="N755" t="s">
        <v>22</v>
      </c>
      <c r="O755">
        <v>4</v>
      </c>
      <c r="P755" s="30">
        <f>SQRT((postes_1[[#This Row],[x]]-$Q$1)^2+(postes_1[[#This Row],[y]]-$R$1)^2)</f>
        <v>173136.57538286122</v>
      </c>
      <c r="Q755">
        <v>562734.07999999798</v>
      </c>
      <c r="R755">
        <v>6919888.3799999999</v>
      </c>
    </row>
    <row r="756" spans="1:18" hidden="1">
      <c r="A756">
        <v>293</v>
      </c>
      <c r="B756">
        <v>70035995</v>
      </c>
      <c r="C756" s="2" t="s">
        <v>8374</v>
      </c>
      <c r="D756" t="s">
        <v>30</v>
      </c>
      <c r="E756">
        <v>1329844977000</v>
      </c>
      <c r="F756">
        <v>1329844716000</v>
      </c>
      <c r="G756">
        <v>1</v>
      </c>
      <c r="H756" t="s">
        <v>658</v>
      </c>
      <c r="I756" t="s">
        <v>659</v>
      </c>
      <c r="J756" t="s">
        <v>98</v>
      </c>
      <c r="K756" t="s">
        <v>21</v>
      </c>
      <c r="L756">
        <v>0</v>
      </c>
      <c r="M756">
        <v>0</v>
      </c>
      <c r="N756" t="s">
        <v>22</v>
      </c>
      <c r="O756">
        <v>4</v>
      </c>
      <c r="P756" s="30">
        <f>SQRT((postes_1[[#This Row],[x]]-$Q$1)^2+(postes_1[[#This Row],[y]]-$R$1)^2)</f>
        <v>173252.30528947149</v>
      </c>
      <c r="Q756">
        <v>768171.36999999697</v>
      </c>
      <c r="R756">
        <v>6825200.8700000001</v>
      </c>
    </row>
    <row r="757" spans="1:18" hidden="1">
      <c r="A757">
        <v>995</v>
      </c>
      <c r="B757">
        <v>50000082</v>
      </c>
      <c r="C757" s="2" t="s">
        <v>8374</v>
      </c>
      <c r="D757" t="s">
        <v>168</v>
      </c>
      <c r="E757">
        <v>1459508231000</v>
      </c>
      <c r="F757">
        <v>1266337223000</v>
      </c>
      <c r="G757">
        <v>1</v>
      </c>
      <c r="H757" t="s">
        <v>2123</v>
      </c>
      <c r="I757" t="s">
        <v>2124</v>
      </c>
      <c r="J757" t="s">
        <v>20</v>
      </c>
      <c r="K757" t="s">
        <v>21</v>
      </c>
      <c r="L757">
        <v>0</v>
      </c>
      <c r="M757">
        <v>0</v>
      </c>
      <c r="N757" t="s">
        <v>22</v>
      </c>
      <c r="O757">
        <v>4</v>
      </c>
      <c r="P757" s="30">
        <f>SQRT((postes_1[[#This Row],[x]]-$Q$1)^2+(postes_1[[#This Row],[y]]-$R$1)^2)</f>
        <v>173284.68948652325</v>
      </c>
      <c r="Q757">
        <v>614916.61999999697</v>
      </c>
      <c r="R757">
        <v>6580234.7400000002</v>
      </c>
    </row>
    <row r="758" spans="1:18" hidden="1">
      <c r="A758">
        <v>2430</v>
      </c>
      <c r="B758">
        <v>70000285</v>
      </c>
      <c r="C758" s="2" t="s">
        <v>8373</v>
      </c>
      <c r="D758" t="s">
        <v>20</v>
      </c>
      <c r="E758">
        <v>774489600000</v>
      </c>
      <c r="F758" t="s">
        <v>20</v>
      </c>
      <c r="G758">
        <v>1</v>
      </c>
      <c r="H758" t="s">
        <v>5017</v>
      </c>
      <c r="I758" t="s">
        <v>5018</v>
      </c>
      <c r="J758" t="s">
        <v>20</v>
      </c>
      <c r="K758" t="s">
        <v>21</v>
      </c>
      <c r="L758">
        <v>0</v>
      </c>
      <c r="M758">
        <v>0</v>
      </c>
      <c r="N758" t="s">
        <v>22</v>
      </c>
      <c r="O758">
        <v>3</v>
      </c>
      <c r="P758" s="30">
        <f>SQRT((postes_1[[#This Row],[x]]-$Q$1)^2+(postes_1[[#This Row],[y]]-$R$1)^2)</f>
        <v>173313.52967503804</v>
      </c>
      <c r="Q758">
        <v>635957.39000000095</v>
      </c>
      <c r="R758">
        <v>6924891.4500000002</v>
      </c>
    </row>
    <row r="759" spans="1:18" hidden="1">
      <c r="A759">
        <v>976</v>
      </c>
      <c r="B759">
        <v>70000313</v>
      </c>
      <c r="C759" s="2" t="s">
        <v>8375</v>
      </c>
      <c r="D759" t="s">
        <v>168</v>
      </c>
      <c r="E759">
        <v>846115200000</v>
      </c>
      <c r="F759">
        <v>1447776831000</v>
      </c>
      <c r="G759">
        <v>1</v>
      </c>
      <c r="H759" t="s">
        <v>2084</v>
      </c>
      <c r="I759" t="s">
        <v>2085</v>
      </c>
      <c r="J759" t="s">
        <v>20</v>
      </c>
      <c r="K759" t="s">
        <v>21</v>
      </c>
      <c r="L759">
        <v>0</v>
      </c>
      <c r="M759">
        <v>0</v>
      </c>
      <c r="N759" t="s">
        <v>22</v>
      </c>
      <c r="O759">
        <v>6</v>
      </c>
      <c r="P759" s="30">
        <f>SQRT((postes_1[[#This Row],[x]]-$Q$1)^2+(postes_1[[#This Row],[y]]-$R$1)^2)</f>
        <v>173596.03382353316</v>
      </c>
      <c r="Q759">
        <v>562315.46999999904</v>
      </c>
      <c r="R759">
        <v>6920246.0199999996</v>
      </c>
    </row>
    <row r="760" spans="1:18" hidden="1">
      <c r="A760">
        <v>3929</v>
      </c>
      <c r="B760">
        <v>20001026</v>
      </c>
      <c r="C760" s="2" t="s">
        <v>8373</v>
      </c>
      <c r="D760" t="s">
        <v>90</v>
      </c>
      <c r="E760">
        <v>1023753600000</v>
      </c>
      <c r="F760">
        <v>1161091954000</v>
      </c>
      <c r="G760">
        <v>1</v>
      </c>
      <c r="H760" t="s">
        <v>8013</v>
      </c>
      <c r="I760" t="s">
        <v>8014</v>
      </c>
      <c r="J760" t="s">
        <v>20</v>
      </c>
      <c r="K760" t="s">
        <v>21</v>
      </c>
      <c r="L760">
        <v>0</v>
      </c>
      <c r="M760">
        <v>0</v>
      </c>
      <c r="N760" t="s">
        <v>22</v>
      </c>
      <c r="O760">
        <v>3</v>
      </c>
      <c r="P760" s="30">
        <f>SQRT((postes_1[[#This Row],[x]]-$Q$1)^2+(postes_1[[#This Row],[y]]-$R$1)^2)</f>
        <v>173668.59153725539</v>
      </c>
      <c r="Q760">
        <v>777142.68</v>
      </c>
      <c r="R760">
        <v>6802255.3899999997</v>
      </c>
    </row>
    <row r="761" spans="1:18" hidden="1">
      <c r="A761">
        <v>1571</v>
      </c>
      <c r="B761">
        <v>70000277</v>
      </c>
      <c r="C761" s="2" t="s">
        <v>8373</v>
      </c>
      <c r="D761" t="s">
        <v>20</v>
      </c>
      <c r="E761">
        <v>774489600000</v>
      </c>
      <c r="F761" t="s">
        <v>20</v>
      </c>
      <c r="G761">
        <v>1</v>
      </c>
      <c r="H761" t="s">
        <v>3277</v>
      </c>
      <c r="I761" t="s">
        <v>3278</v>
      </c>
      <c r="J761" t="s">
        <v>20</v>
      </c>
      <c r="K761" t="s">
        <v>21</v>
      </c>
      <c r="L761">
        <v>0</v>
      </c>
      <c r="M761">
        <v>0</v>
      </c>
      <c r="N761" t="s">
        <v>22</v>
      </c>
      <c r="O761">
        <v>3</v>
      </c>
      <c r="P761" s="30">
        <f>SQRT((postes_1[[#This Row],[x]]-$Q$1)^2+(postes_1[[#This Row],[y]]-$R$1)^2)</f>
        <v>173830.25107909943</v>
      </c>
      <c r="Q761">
        <v>632335.78000000096</v>
      </c>
      <c r="R761">
        <v>6925911.7999999998</v>
      </c>
    </row>
    <row r="762" spans="1:18" hidden="1">
      <c r="A762">
        <v>980</v>
      </c>
      <c r="B762">
        <v>70000311</v>
      </c>
      <c r="C762" s="2" t="s">
        <v>8374</v>
      </c>
      <c r="D762" t="s">
        <v>168</v>
      </c>
      <c r="E762" s="1">
        <v>1080000000000</v>
      </c>
      <c r="F762">
        <v>1447857932000</v>
      </c>
      <c r="G762">
        <v>1</v>
      </c>
      <c r="H762" t="s">
        <v>2092</v>
      </c>
      <c r="I762" t="s">
        <v>2093</v>
      </c>
      <c r="J762" t="s">
        <v>20</v>
      </c>
      <c r="K762" t="s">
        <v>21</v>
      </c>
      <c r="L762">
        <v>0</v>
      </c>
      <c r="M762">
        <v>0</v>
      </c>
      <c r="N762" t="s">
        <v>22</v>
      </c>
      <c r="O762">
        <v>4</v>
      </c>
      <c r="P762" s="30">
        <f>SQRT((postes_1[[#This Row],[x]]-$Q$1)^2+(postes_1[[#This Row],[y]]-$R$1)^2)</f>
        <v>173956.93120382124</v>
      </c>
      <c r="Q762">
        <v>562622.02000000305</v>
      </c>
      <c r="R762">
        <v>6920709.6299999999</v>
      </c>
    </row>
    <row r="763" spans="1:18" hidden="1">
      <c r="A763">
        <v>448</v>
      </c>
      <c r="B763">
        <v>70000330</v>
      </c>
      <c r="C763" s="2" t="s">
        <v>8373</v>
      </c>
      <c r="D763" t="s">
        <v>20</v>
      </c>
      <c r="E763">
        <v>774489600000</v>
      </c>
      <c r="F763" t="s">
        <v>20</v>
      </c>
      <c r="G763">
        <v>1</v>
      </c>
      <c r="H763" t="s">
        <v>988</v>
      </c>
      <c r="I763" t="s">
        <v>989</v>
      </c>
      <c r="J763" t="s">
        <v>990</v>
      </c>
      <c r="K763" t="s">
        <v>21</v>
      </c>
      <c r="L763">
        <v>0</v>
      </c>
      <c r="M763">
        <v>0</v>
      </c>
      <c r="N763" t="s">
        <v>22</v>
      </c>
      <c r="O763">
        <v>3</v>
      </c>
      <c r="P763" s="30">
        <f>SQRT((postes_1[[#This Row],[x]]-$Q$1)^2+(postes_1[[#This Row],[y]]-$R$1)^2)</f>
        <v>174079.52979800769</v>
      </c>
      <c r="Q763">
        <v>665152.43999999797</v>
      </c>
      <c r="R763">
        <v>6918730.1200000001</v>
      </c>
    </row>
    <row r="764" spans="1:18" hidden="1">
      <c r="A764">
        <v>2878</v>
      </c>
      <c r="B764">
        <v>70000416</v>
      </c>
      <c r="C764" s="2" t="s">
        <v>8373</v>
      </c>
      <c r="D764" t="s">
        <v>38</v>
      </c>
      <c r="E764">
        <v>956707200000</v>
      </c>
      <c r="F764">
        <v>1225894507000</v>
      </c>
      <c r="G764">
        <v>1</v>
      </c>
      <c r="H764" t="s">
        <v>5932</v>
      </c>
      <c r="I764" t="s">
        <v>5933</v>
      </c>
      <c r="J764" t="s">
        <v>990</v>
      </c>
      <c r="K764" t="s">
        <v>21</v>
      </c>
      <c r="L764">
        <v>0</v>
      </c>
      <c r="M764">
        <v>0</v>
      </c>
      <c r="N764" t="s">
        <v>22</v>
      </c>
      <c r="O764">
        <v>3</v>
      </c>
      <c r="P764" s="30">
        <f>SQRT((postes_1[[#This Row],[x]]-$Q$1)^2+(postes_1[[#This Row],[y]]-$R$1)^2)</f>
        <v>174130.38161919944</v>
      </c>
      <c r="Q764">
        <v>684984.15999999596</v>
      </c>
      <c r="R764">
        <v>6910843.8099999996</v>
      </c>
    </row>
    <row r="765" spans="1:18" hidden="1">
      <c r="A765">
        <v>2201</v>
      </c>
      <c r="B765">
        <v>20000514</v>
      </c>
      <c r="C765" s="2" t="s">
        <v>8375</v>
      </c>
      <c r="D765" t="s">
        <v>23</v>
      </c>
      <c r="E765">
        <v>610761600000</v>
      </c>
      <c r="F765">
        <v>1285851536000</v>
      </c>
      <c r="G765">
        <v>1</v>
      </c>
      <c r="H765" t="s">
        <v>4559</v>
      </c>
      <c r="I765" t="s">
        <v>4560</v>
      </c>
      <c r="J765" t="s">
        <v>20</v>
      </c>
      <c r="K765" t="s">
        <v>21</v>
      </c>
      <c r="L765">
        <v>0</v>
      </c>
      <c r="M765">
        <v>0</v>
      </c>
      <c r="N765" t="s">
        <v>22</v>
      </c>
      <c r="O765">
        <v>6</v>
      </c>
      <c r="P765" s="30">
        <f>SQRT((postes_1[[#This Row],[x]]-$Q$1)^2+(postes_1[[#This Row],[y]]-$R$1)^2)</f>
        <v>174239.05880142775</v>
      </c>
      <c r="Q765">
        <v>729716.64000000095</v>
      </c>
      <c r="R765">
        <v>6880502.9699999997</v>
      </c>
    </row>
    <row r="766" spans="1:18" hidden="1">
      <c r="A766">
        <v>3881</v>
      </c>
      <c r="B766">
        <v>70000351</v>
      </c>
      <c r="C766" s="2" t="s">
        <v>8375</v>
      </c>
      <c r="D766" t="s">
        <v>168</v>
      </c>
      <c r="E766">
        <v>610761600000</v>
      </c>
      <c r="F766">
        <v>1449054997000</v>
      </c>
      <c r="G766">
        <v>1</v>
      </c>
      <c r="H766" t="s">
        <v>7915</v>
      </c>
      <c r="I766" t="s">
        <v>7916</v>
      </c>
      <c r="J766" t="s">
        <v>20</v>
      </c>
      <c r="K766" t="s">
        <v>21</v>
      </c>
      <c r="L766">
        <v>0</v>
      </c>
      <c r="M766">
        <v>0</v>
      </c>
      <c r="N766" t="s">
        <v>22</v>
      </c>
      <c r="O766">
        <v>6</v>
      </c>
      <c r="P766" s="30">
        <f>SQRT((postes_1[[#This Row],[x]]-$Q$1)^2+(postes_1[[#This Row],[y]]-$R$1)^2)</f>
        <v>174449.65083300273</v>
      </c>
      <c r="Q766">
        <v>554175.88000000303</v>
      </c>
      <c r="R766">
        <v>6918579.6799999997</v>
      </c>
    </row>
    <row r="767" spans="1:18" hidden="1">
      <c r="A767">
        <v>371</v>
      </c>
      <c r="B767">
        <v>20001694</v>
      </c>
      <c r="C767" s="2" t="s">
        <v>8373</v>
      </c>
      <c r="D767" t="s">
        <v>23</v>
      </c>
      <c r="E767" s="1">
        <v>897264000000</v>
      </c>
      <c r="F767">
        <v>1285857332000</v>
      </c>
      <c r="G767">
        <v>1</v>
      </c>
      <c r="H767" t="s">
        <v>825</v>
      </c>
      <c r="I767" t="s">
        <v>826</v>
      </c>
      <c r="J767" t="s">
        <v>20</v>
      </c>
      <c r="K767" t="s">
        <v>21</v>
      </c>
      <c r="L767">
        <v>0</v>
      </c>
      <c r="M767">
        <v>0</v>
      </c>
      <c r="N767" t="s">
        <v>22</v>
      </c>
      <c r="O767">
        <v>3</v>
      </c>
      <c r="P767" s="30">
        <f>SQRT((postes_1[[#This Row],[x]]-$Q$1)^2+(postes_1[[#This Row],[y]]-$R$1)^2)</f>
        <v>174471.10500294552</v>
      </c>
      <c r="Q767">
        <v>728979.49000000197</v>
      </c>
      <c r="R767">
        <v>6881507.2599999998</v>
      </c>
    </row>
    <row r="768" spans="1:18" hidden="1">
      <c r="A768">
        <v>3022</v>
      </c>
      <c r="B768">
        <v>70000270</v>
      </c>
      <c r="C768" s="2" t="s">
        <v>8373</v>
      </c>
      <c r="D768" t="s">
        <v>1094</v>
      </c>
      <c r="E768">
        <v>774489600000</v>
      </c>
      <c r="F768">
        <v>1424430984000</v>
      </c>
      <c r="G768">
        <v>1</v>
      </c>
      <c r="H768" t="s">
        <v>6218</v>
      </c>
      <c r="I768" t="s">
        <v>6219</v>
      </c>
      <c r="J768" t="s">
        <v>6220</v>
      </c>
      <c r="K768" t="s">
        <v>21</v>
      </c>
      <c r="L768">
        <v>0</v>
      </c>
      <c r="M768">
        <v>0</v>
      </c>
      <c r="N768" t="s">
        <v>22</v>
      </c>
      <c r="O768">
        <v>3</v>
      </c>
      <c r="P768" s="30">
        <f>SQRT((postes_1[[#This Row],[x]]-$Q$1)^2+(postes_1[[#This Row],[y]]-$R$1)^2)</f>
        <v>174486.06570642287</v>
      </c>
      <c r="Q768">
        <v>632355.45000000298</v>
      </c>
      <c r="R768">
        <v>6926570.3600000003</v>
      </c>
    </row>
    <row r="769" spans="1:18" hidden="1">
      <c r="A769">
        <v>2709</v>
      </c>
      <c r="B769">
        <v>20001061</v>
      </c>
      <c r="C769" s="2" t="s">
        <v>8373</v>
      </c>
      <c r="D769" t="s">
        <v>43</v>
      </c>
      <c r="E769" s="1">
        <v>922752000000</v>
      </c>
      <c r="F769">
        <v>1126532995000</v>
      </c>
      <c r="G769">
        <v>1</v>
      </c>
      <c r="H769" t="s">
        <v>5589</v>
      </c>
      <c r="I769" t="s">
        <v>5590</v>
      </c>
      <c r="J769" t="s">
        <v>20</v>
      </c>
      <c r="K769" t="s">
        <v>21</v>
      </c>
      <c r="L769">
        <v>0</v>
      </c>
      <c r="M769">
        <v>0</v>
      </c>
      <c r="N769" t="s">
        <v>22</v>
      </c>
      <c r="O769">
        <v>3</v>
      </c>
      <c r="P769" s="30">
        <f>SQRT((postes_1[[#This Row],[x]]-$Q$1)^2+(postes_1[[#This Row],[y]]-$R$1)^2)</f>
        <v>174530.7119772</v>
      </c>
      <c r="Q769">
        <v>779298.75</v>
      </c>
      <c r="R769">
        <v>6797706.9299999997</v>
      </c>
    </row>
    <row r="770" spans="1:18" hidden="1">
      <c r="A770">
        <v>1322</v>
      </c>
      <c r="B770">
        <v>60001765</v>
      </c>
      <c r="C770" s="2" t="s">
        <v>8374</v>
      </c>
      <c r="D770" t="s">
        <v>274</v>
      </c>
      <c r="E770">
        <v>783129600000</v>
      </c>
      <c r="F770">
        <v>1397215293000</v>
      </c>
      <c r="G770">
        <v>1</v>
      </c>
      <c r="H770" t="s">
        <v>2775</v>
      </c>
      <c r="I770" t="s">
        <v>2776</v>
      </c>
      <c r="J770" t="s">
        <v>688</v>
      </c>
      <c r="K770" t="s">
        <v>21</v>
      </c>
      <c r="L770">
        <v>0</v>
      </c>
      <c r="M770">
        <v>0</v>
      </c>
      <c r="N770" t="s">
        <v>22</v>
      </c>
      <c r="O770">
        <v>4</v>
      </c>
      <c r="P770" s="30">
        <f>SQRT((postes_1[[#This Row],[x]]-$Q$1)^2+(postes_1[[#This Row],[y]]-$R$1)^2)</f>
        <v>174549.90970798573</v>
      </c>
      <c r="Q770">
        <v>538175.53999999899</v>
      </c>
      <c r="R770">
        <v>6594587.29</v>
      </c>
    </row>
    <row r="771" spans="1:18" hidden="1">
      <c r="A771">
        <v>1101</v>
      </c>
      <c r="B771">
        <v>60001763</v>
      </c>
      <c r="C771" s="2" t="s">
        <v>8374</v>
      </c>
      <c r="D771" t="s">
        <v>274</v>
      </c>
      <c r="E771">
        <v>610761600000</v>
      </c>
      <c r="F771">
        <v>1397214874000</v>
      </c>
      <c r="G771">
        <v>1</v>
      </c>
      <c r="H771" t="s">
        <v>2315</v>
      </c>
      <c r="I771" t="s">
        <v>2316</v>
      </c>
      <c r="J771" t="s">
        <v>20</v>
      </c>
      <c r="K771" t="s">
        <v>21</v>
      </c>
      <c r="L771">
        <v>0</v>
      </c>
      <c r="M771">
        <v>0</v>
      </c>
      <c r="N771" t="s">
        <v>22</v>
      </c>
      <c r="O771">
        <v>4</v>
      </c>
      <c r="P771" s="30">
        <f>SQRT((postes_1[[#This Row],[x]]-$Q$1)^2+(postes_1[[#This Row],[y]]-$R$1)^2)</f>
        <v>174834.63533666308</v>
      </c>
      <c r="Q771">
        <v>537137.71000000101</v>
      </c>
      <c r="R771">
        <v>6594749.9400000004</v>
      </c>
    </row>
    <row r="772" spans="1:18" hidden="1">
      <c r="A772">
        <v>2438</v>
      </c>
      <c r="B772">
        <v>30000161</v>
      </c>
      <c r="C772" s="2" t="s">
        <v>8373</v>
      </c>
      <c r="D772" t="s">
        <v>274</v>
      </c>
      <c r="E772">
        <v>1270632936000</v>
      </c>
      <c r="F772">
        <v>1383815624000</v>
      </c>
      <c r="G772">
        <v>1</v>
      </c>
      <c r="H772" t="s">
        <v>5034</v>
      </c>
      <c r="I772" t="s">
        <v>5035</v>
      </c>
      <c r="J772" t="s">
        <v>20</v>
      </c>
      <c r="K772" t="s">
        <v>21</v>
      </c>
      <c r="L772">
        <v>0</v>
      </c>
      <c r="M772">
        <v>0</v>
      </c>
      <c r="N772" t="s">
        <v>22</v>
      </c>
      <c r="O772">
        <v>3</v>
      </c>
      <c r="P772" s="30">
        <f>SQRT((postes_1[[#This Row],[x]]-$Q$1)^2+(postes_1[[#This Row],[y]]-$R$1)^2)</f>
        <v>174837.6907830355</v>
      </c>
      <c r="Q772">
        <v>766285.29999999702</v>
      </c>
      <c r="R772">
        <v>6674155.4199999999</v>
      </c>
    </row>
    <row r="773" spans="1:18" hidden="1">
      <c r="A773">
        <v>3884</v>
      </c>
      <c r="B773">
        <v>70031577</v>
      </c>
      <c r="C773" s="2" t="s">
        <v>8374</v>
      </c>
      <c r="D773" t="s">
        <v>168</v>
      </c>
      <c r="E773">
        <v>1304085764000</v>
      </c>
      <c r="F773">
        <v>1449050421000</v>
      </c>
      <c r="G773">
        <v>1</v>
      </c>
      <c r="H773" t="s">
        <v>7921</v>
      </c>
      <c r="I773" t="s">
        <v>7922</v>
      </c>
      <c r="J773" t="s">
        <v>7923</v>
      </c>
      <c r="K773" t="s">
        <v>21</v>
      </c>
      <c r="L773">
        <v>0</v>
      </c>
      <c r="M773">
        <v>0</v>
      </c>
      <c r="N773" t="s">
        <v>22</v>
      </c>
      <c r="O773">
        <v>4</v>
      </c>
      <c r="P773" s="30">
        <f>SQRT((postes_1[[#This Row],[x]]-$Q$1)^2+(postes_1[[#This Row],[y]]-$R$1)^2)</f>
        <v>174956.08958896366</v>
      </c>
      <c r="Q773">
        <v>553922.06000000203</v>
      </c>
      <c r="R773">
        <v>6919028.1799999997</v>
      </c>
    </row>
    <row r="774" spans="1:18" hidden="1">
      <c r="A774">
        <v>3259</v>
      </c>
      <c r="B774">
        <v>70000456</v>
      </c>
      <c r="C774" s="2" t="s">
        <v>8373</v>
      </c>
      <c r="D774" t="s">
        <v>56</v>
      </c>
      <c r="E774">
        <v>1378987288000</v>
      </c>
      <c r="F774">
        <v>1378987262000</v>
      </c>
      <c r="G774">
        <v>1</v>
      </c>
      <c r="H774" t="s">
        <v>6684</v>
      </c>
      <c r="I774" t="s">
        <v>6684</v>
      </c>
      <c r="J774" t="s">
        <v>6685</v>
      </c>
      <c r="K774" t="s">
        <v>21</v>
      </c>
      <c r="L774">
        <v>0</v>
      </c>
      <c r="M774">
        <v>0</v>
      </c>
      <c r="N774" t="s">
        <v>22</v>
      </c>
      <c r="O774">
        <v>3</v>
      </c>
      <c r="P774" s="30">
        <f>SQRT((postes_1[[#This Row],[x]]-$Q$1)^2+(postes_1[[#This Row],[y]]-$R$1)^2)</f>
        <v>174981.9407146764</v>
      </c>
      <c r="Q774">
        <v>698032.43999999797</v>
      </c>
      <c r="R774">
        <v>6904959.46</v>
      </c>
    </row>
    <row r="775" spans="1:18" hidden="1">
      <c r="A775">
        <v>895</v>
      </c>
      <c r="B775">
        <v>50000083</v>
      </c>
      <c r="C775" s="2" t="s">
        <v>8374</v>
      </c>
      <c r="D775" t="s">
        <v>168</v>
      </c>
      <c r="E775">
        <v>1459507305000</v>
      </c>
      <c r="F775">
        <v>1266337094000</v>
      </c>
      <c r="G775">
        <v>1</v>
      </c>
      <c r="H775" t="s">
        <v>1904</v>
      </c>
      <c r="I775" t="s">
        <v>1905</v>
      </c>
      <c r="J775" t="s">
        <v>20</v>
      </c>
      <c r="K775" t="s">
        <v>21</v>
      </c>
      <c r="L775">
        <v>0</v>
      </c>
      <c r="M775">
        <v>0</v>
      </c>
      <c r="N775" t="s">
        <v>22</v>
      </c>
      <c r="O775">
        <v>4</v>
      </c>
      <c r="P775" s="30">
        <f>SQRT((postes_1[[#This Row],[x]]-$Q$1)^2+(postes_1[[#This Row],[y]]-$R$1)^2)</f>
        <v>175067.91733357188</v>
      </c>
      <c r="Q775">
        <v>595560.20000000298</v>
      </c>
      <c r="R775">
        <v>6579030.4299999997</v>
      </c>
    </row>
    <row r="776" spans="1:18" hidden="1">
      <c r="A776">
        <v>2175</v>
      </c>
      <c r="B776">
        <v>70024477</v>
      </c>
      <c r="C776" s="2" t="s">
        <v>8373</v>
      </c>
      <c r="D776" t="s">
        <v>23</v>
      </c>
      <c r="E776">
        <v>1268220644000</v>
      </c>
      <c r="F776">
        <v>1226496884000</v>
      </c>
      <c r="G776">
        <v>1</v>
      </c>
      <c r="H776" t="s">
        <v>4512</v>
      </c>
      <c r="I776" t="s">
        <v>4513</v>
      </c>
      <c r="J776" t="s">
        <v>20</v>
      </c>
      <c r="K776" t="s">
        <v>21</v>
      </c>
      <c r="L776">
        <v>0</v>
      </c>
      <c r="M776">
        <v>0</v>
      </c>
      <c r="N776" t="s">
        <v>22</v>
      </c>
      <c r="O776">
        <v>3</v>
      </c>
      <c r="P776" s="30">
        <f>SQRT((postes_1[[#This Row],[x]]-$Q$1)^2+(postes_1[[#This Row],[y]]-$R$1)^2)</f>
        <v>175080.07003620508</v>
      </c>
      <c r="Q776">
        <v>667621.59000000404</v>
      </c>
      <c r="R776">
        <v>6587973.2400000002</v>
      </c>
    </row>
    <row r="777" spans="1:18" hidden="1">
      <c r="A777">
        <v>702</v>
      </c>
      <c r="B777">
        <v>70000678</v>
      </c>
      <c r="C777" s="2" t="s">
        <v>8374</v>
      </c>
      <c r="D777" t="s">
        <v>20</v>
      </c>
      <c r="E777">
        <v>757641600000</v>
      </c>
      <c r="F777" t="s">
        <v>20</v>
      </c>
      <c r="G777">
        <v>1</v>
      </c>
      <c r="H777" t="s">
        <v>1509</v>
      </c>
      <c r="I777" t="s">
        <v>1510</v>
      </c>
      <c r="J777" t="s">
        <v>20</v>
      </c>
      <c r="K777" t="s">
        <v>21</v>
      </c>
      <c r="L777">
        <v>0</v>
      </c>
      <c r="M777">
        <v>0</v>
      </c>
      <c r="N777" t="s">
        <v>22</v>
      </c>
      <c r="O777">
        <v>4</v>
      </c>
      <c r="P777" s="30">
        <f>SQRT((postes_1[[#This Row],[x]]-$Q$1)^2+(postes_1[[#This Row],[y]]-$R$1)^2)</f>
        <v>175551.34853835797</v>
      </c>
      <c r="Q777">
        <v>491732.03000000102</v>
      </c>
      <c r="R777">
        <v>6882767.1799999997</v>
      </c>
    </row>
    <row r="778" spans="1:18" hidden="1">
      <c r="A778">
        <v>404</v>
      </c>
      <c r="B778">
        <v>60000765</v>
      </c>
      <c r="C778" s="2" t="s">
        <v>8374</v>
      </c>
      <c r="D778" t="s">
        <v>23</v>
      </c>
      <c r="E778">
        <v>787276800000</v>
      </c>
      <c r="F778">
        <v>1230042925000</v>
      </c>
      <c r="G778">
        <v>1</v>
      </c>
      <c r="H778" t="s">
        <v>898</v>
      </c>
      <c r="I778" t="s">
        <v>899</v>
      </c>
      <c r="J778" t="s">
        <v>20</v>
      </c>
      <c r="K778" t="s">
        <v>21</v>
      </c>
      <c r="L778">
        <v>0</v>
      </c>
      <c r="M778">
        <v>0</v>
      </c>
      <c r="N778" t="s">
        <v>22</v>
      </c>
      <c r="O778">
        <v>4</v>
      </c>
      <c r="P778" s="30">
        <f>SQRT((postes_1[[#This Row],[x]]-$Q$1)^2+(postes_1[[#This Row],[y]]-$R$1)^2)</f>
        <v>175801.14913979531</v>
      </c>
      <c r="Q778">
        <v>435134.49000000203</v>
      </c>
      <c r="R778">
        <v>6766258.9100000001</v>
      </c>
    </row>
    <row r="779" spans="1:18" hidden="1">
      <c r="A779">
        <v>654</v>
      </c>
      <c r="B779">
        <v>30000462</v>
      </c>
      <c r="C779" s="2" t="s">
        <v>8373</v>
      </c>
      <c r="D779" t="s">
        <v>274</v>
      </c>
      <c r="E779">
        <v>610761600000</v>
      </c>
      <c r="F779">
        <v>1446222253000</v>
      </c>
      <c r="G779">
        <v>1</v>
      </c>
      <c r="H779" t="s">
        <v>1406</v>
      </c>
      <c r="I779" t="s">
        <v>1407</v>
      </c>
      <c r="J779" t="s">
        <v>20</v>
      </c>
      <c r="K779" t="s">
        <v>21</v>
      </c>
      <c r="L779">
        <v>0</v>
      </c>
      <c r="M779">
        <v>0</v>
      </c>
      <c r="N779" t="s">
        <v>22</v>
      </c>
      <c r="O779">
        <v>3</v>
      </c>
      <c r="P779" s="30">
        <f>SQRT((postes_1[[#This Row],[x]]-$Q$1)^2+(postes_1[[#This Row],[y]]-$R$1)^2)</f>
        <v>175820.90875975188</v>
      </c>
      <c r="Q779">
        <v>668557.67000000202</v>
      </c>
      <c r="R779">
        <v>6587514.3700000001</v>
      </c>
    </row>
    <row r="780" spans="1:18" hidden="1">
      <c r="A780">
        <v>1130</v>
      </c>
      <c r="B780">
        <v>60001689</v>
      </c>
      <c r="C780" s="2" t="s">
        <v>8374</v>
      </c>
      <c r="D780" t="s">
        <v>274</v>
      </c>
      <c r="E780">
        <v>610761600000</v>
      </c>
      <c r="F780">
        <v>1397136901000</v>
      </c>
      <c r="G780">
        <v>1</v>
      </c>
      <c r="H780" t="s">
        <v>2372</v>
      </c>
      <c r="I780" t="s">
        <v>1848</v>
      </c>
      <c r="J780" t="s">
        <v>20</v>
      </c>
      <c r="K780" t="s">
        <v>21</v>
      </c>
      <c r="L780">
        <v>0</v>
      </c>
      <c r="M780">
        <v>0</v>
      </c>
      <c r="N780" t="s">
        <v>22</v>
      </c>
      <c r="O780">
        <v>4</v>
      </c>
      <c r="P780" s="30">
        <f>SQRT((postes_1[[#This Row],[x]]-$Q$1)^2+(postes_1[[#This Row],[y]]-$R$1)^2)</f>
        <v>175884.43841124643</v>
      </c>
      <c r="Q780">
        <v>498085.28000000102</v>
      </c>
      <c r="R780">
        <v>6618165.75</v>
      </c>
    </row>
    <row r="781" spans="1:18" hidden="1">
      <c r="A781">
        <v>2968</v>
      </c>
      <c r="B781">
        <v>70027177</v>
      </c>
      <c r="C781" s="2" t="s">
        <v>8375</v>
      </c>
      <c r="D781" t="s">
        <v>274</v>
      </c>
      <c r="E781">
        <v>1256824798000</v>
      </c>
      <c r="F781">
        <v>1423736898000</v>
      </c>
      <c r="G781">
        <v>1</v>
      </c>
      <c r="H781" t="s">
        <v>6111</v>
      </c>
      <c r="I781" t="s">
        <v>6112</v>
      </c>
      <c r="J781" t="s">
        <v>6113</v>
      </c>
      <c r="K781" t="s">
        <v>21</v>
      </c>
      <c r="L781">
        <v>0</v>
      </c>
      <c r="M781">
        <v>0</v>
      </c>
      <c r="N781" t="s">
        <v>22</v>
      </c>
      <c r="O781">
        <v>6</v>
      </c>
      <c r="P781" s="30">
        <f>SQRT((postes_1[[#This Row],[x]]-$Q$1)^2+(postes_1[[#This Row],[y]]-$R$1)^2)</f>
        <v>176031.7474109396</v>
      </c>
      <c r="Q781">
        <v>555314.06000000203</v>
      </c>
      <c r="R781">
        <v>6920630.1600000001</v>
      </c>
    </row>
    <row r="782" spans="1:18" hidden="1">
      <c r="A782">
        <v>2348</v>
      </c>
      <c r="B782">
        <v>70025377</v>
      </c>
      <c r="C782" s="2" t="s">
        <v>8374</v>
      </c>
      <c r="D782" t="s">
        <v>274</v>
      </c>
      <c r="E782">
        <v>1233154187000</v>
      </c>
      <c r="F782">
        <v>1457358119000</v>
      </c>
      <c r="G782">
        <v>1</v>
      </c>
      <c r="H782" t="s">
        <v>4851</v>
      </c>
      <c r="I782" t="s">
        <v>4852</v>
      </c>
      <c r="J782" t="s">
        <v>20</v>
      </c>
      <c r="K782" t="s">
        <v>21</v>
      </c>
      <c r="L782">
        <v>0</v>
      </c>
      <c r="M782">
        <v>0</v>
      </c>
      <c r="N782" t="s">
        <v>22</v>
      </c>
      <c r="O782">
        <v>4</v>
      </c>
      <c r="P782" s="30">
        <f>SQRT((postes_1[[#This Row],[x]]-$Q$1)^2+(postes_1[[#This Row],[y]]-$R$1)^2)</f>
        <v>176072.34086405032</v>
      </c>
      <c r="Q782">
        <v>439543.00999999797</v>
      </c>
      <c r="R782">
        <v>6711205.0899999999</v>
      </c>
    </row>
    <row r="783" spans="1:18" hidden="1">
      <c r="A783">
        <v>1929</v>
      </c>
      <c r="B783">
        <v>60004599</v>
      </c>
      <c r="C783" s="2" t="s">
        <v>8374</v>
      </c>
      <c r="D783" t="s">
        <v>264</v>
      </c>
      <c r="E783">
        <v>1124721457000</v>
      </c>
      <c r="F783">
        <v>1389971686000</v>
      </c>
      <c r="G783">
        <v>1</v>
      </c>
      <c r="H783" t="s">
        <v>4001</v>
      </c>
      <c r="I783" t="s">
        <v>4002</v>
      </c>
      <c r="J783" t="s">
        <v>4003</v>
      </c>
      <c r="K783" t="s">
        <v>21</v>
      </c>
      <c r="L783">
        <v>0</v>
      </c>
      <c r="M783">
        <v>0</v>
      </c>
      <c r="N783" t="s">
        <v>22</v>
      </c>
      <c r="O783">
        <v>4</v>
      </c>
      <c r="P783" s="30">
        <f>SQRT((postes_1[[#This Row],[x]]-$Q$1)^2+(postes_1[[#This Row],[y]]-$R$1)^2)</f>
        <v>176180.28137176236</v>
      </c>
      <c r="Q783">
        <v>437978.67000000202</v>
      </c>
      <c r="R783">
        <v>6717594.8499999996</v>
      </c>
    </row>
    <row r="784" spans="1:18" hidden="1">
      <c r="A784">
        <v>3766</v>
      </c>
      <c r="B784">
        <v>70000304</v>
      </c>
      <c r="C784" s="2" t="s">
        <v>8374</v>
      </c>
      <c r="D784" t="s">
        <v>74</v>
      </c>
      <c r="E784">
        <v>838684800000</v>
      </c>
      <c r="F784">
        <v>1377098856000</v>
      </c>
      <c r="G784">
        <v>1</v>
      </c>
      <c r="H784" t="s">
        <v>7698</v>
      </c>
      <c r="I784" t="s">
        <v>7699</v>
      </c>
      <c r="J784" t="s">
        <v>7700</v>
      </c>
      <c r="K784" t="s">
        <v>21</v>
      </c>
      <c r="L784">
        <v>0</v>
      </c>
      <c r="M784">
        <v>0</v>
      </c>
      <c r="N784" t="s">
        <v>22</v>
      </c>
      <c r="O784">
        <v>4</v>
      </c>
      <c r="P784" s="30">
        <f>SQRT((postes_1[[#This Row],[x]]-$Q$1)^2+(postes_1[[#This Row],[y]]-$R$1)^2)</f>
        <v>176469.14725227008</v>
      </c>
      <c r="Q784">
        <v>555900.85999999905</v>
      </c>
      <c r="R784">
        <v>6921282.6299999999</v>
      </c>
    </row>
    <row r="785" spans="1:18" hidden="1">
      <c r="A785">
        <v>1957</v>
      </c>
      <c r="B785">
        <v>60001122</v>
      </c>
      <c r="C785" s="2" t="s">
        <v>8375</v>
      </c>
      <c r="D785" t="s">
        <v>20</v>
      </c>
      <c r="E785">
        <v>610761600000</v>
      </c>
      <c r="F785" t="s">
        <v>20</v>
      </c>
      <c r="G785">
        <v>1</v>
      </c>
      <c r="H785" t="s">
        <v>4056</v>
      </c>
      <c r="I785" t="s">
        <v>4057</v>
      </c>
      <c r="J785" t="s">
        <v>20</v>
      </c>
      <c r="K785" t="s">
        <v>21</v>
      </c>
      <c r="L785">
        <v>0</v>
      </c>
      <c r="M785">
        <v>0</v>
      </c>
      <c r="N785" t="s">
        <v>22</v>
      </c>
      <c r="O785">
        <v>6</v>
      </c>
      <c r="P785" s="30">
        <f>SQRT((postes_1[[#This Row],[x]]-$Q$1)^2+(postes_1[[#This Row],[y]]-$R$1)^2)</f>
        <v>176515.63183361807</v>
      </c>
      <c r="Q785">
        <v>438139.27000000299</v>
      </c>
      <c r="R785">
        <v>6715250.6699999999</v>
      </c>
    </row>
    <row r="786" spans="1:18" hidden="1">
      <c r="A786">
        <v>409</v>
      </c>
      <c r="B786">
        <v>60001688</v>
      </c>
      <c r="C786" s="2" t="s">
        <v>8374</v>
      </c>
      <c r="D786" t="s">
        <v>108</v>
      </c>
      <c r="E786">
        <v>783129600000</v>
      </c>
      <c r="F786">
        <v>1236615958000</v>
      </c>
      <c r="G786">
        <v>1</v>
      </c>
      <c r="H786" t="s">
        <v>907</v>
      </c>
      <c r="I786" t="s">
        <v>908</v>
      </c>
      <c r="J786" t="s">
        <v>688</v>
      </c>
      <c r="K786" t="s">
        <v>21</v>
      </c>
      <c r="L786">
        <v>0</v>
      </c>
      <c r="M786">
        <v>0</v>
      </c>
      <c r="N786" t="s">
        <v>22</v>
      </c>
      <c r="O786">
        <v>4</v>
      </c>
      <c r="P786" s="30">
        <f>SQRT((postes_1[[#This Row],[x]]-$Q$1)^2+(postes_1[[#This Row],[y]]-$R$1)^2)</f>
        <v>176592.09905751652</v>
      </c>
      <c r="Q786">
        <v>496969.68999999802</v>
      </c>
      <c r="R786">
        <v>6618175.21</v>
      </c>
    </row>
    <row r="787" spans="1:18" hidden="1">
      <c r="A787">
        <v>3145</v>
      </c>
      <c r="B787">
        <v>70000300</v>
      </c>
      <c r="C787" s="2" t="s">
        <v>8378</v>
      </c>
      <c r="D787" t="s">
        <v>274</v>
      </c>
      <c r="E787">
        <v>792806400000</v>
      </c>
      <c r="F787">
        <v>1424774381000</v>
      </c>
      <c r="G787">
        <v>1</v>
      </c>
      <c r="H787" t="s">
        <v>6468</v>
      </c>
      <c r="I787" t="s">
        <v>6469</v>
      </c>
      <c r="J787" t="s">
        <v>20</v>
      </c>
      <c r="K787" t="s">
        <v>21</v>
      </c>
      <c r="L787">
        <v>0</v>
      </c>
      <c r="M787">
        <v>0</v>
      </c>
      <c r="N787" t="s">
        <v>22</v>
      </c>
      <c r="O787">
        <v>1</v>
      </c>
      <c r="P787" s="30">
        <f>SQRT((postes_1[[#This Row],[x]]-$Q$1)^2+(postes_1[[#This Row],[y]]-$R$1)^2)</f>
        <v>176710.85998455831</v>
      </c>
      <c r="Q787">
        <v>556580.89999999898</v>
      </c>
      <c r="R787">
        <v>6921756.0499999998</v>
      </c>
    </row>
    <row r="788" spans="1:18" hidden="1">
      <c r="A788">
        <v>3284</v>
      </c>
      <c r="B788">
        <v>70000435</v>
      </c>
      <c r="C788" s="2" t="s">
        <v>8374</v>
      </c>
      <c r="D788" t="s">
        <v>77</v>
      </c>
      <c r="E788">
        <v>1112605016000</v>
      </c>
      <c r="F788">
        <v>1321624895000</v>
      </c>
      <c r="G788">
        <v>1</v>
      </c>
      <c r="H788" t="s">
        <v>6733</v>
      </c>
      <c r="I788" t="s">
        <v>6734</v>
      </c>
      <c r="J788" t="s">
        <v>20</v>
      </c>
      <c r="K788" t="s">
        <v>21</v>
      </c>
      <c r="L788">
        <v>0</v>
      </c>
      <c r="M788">
        <v>0</v>
      </c>
      <c r="N788" t="s">
        <v>22</v>
      </c>
      <c r="O788">
        <v>4</v>
      </c>
      <c r="P788" s="30">
        <f>SQRT((postes_1[[#This Row],[x]]-$Q$1)^2+(postes_1[[#This Row],[y]]-$R$1)^2)</f>
        <v>177105.98908094861</v>
      </c>
      <c r="Q788">
        <v>528249</v>
      </c>
      <c r="R788">
        <v>6910326.4800000004</v>
      </c>
    </row>
    <row r="789" spans="1:18" hidden="1">
      <c r="A789">
        <v>3765</v>
      </c>
      <c r="B789">
        <v>70000296</v>
      </c>
      <c r="C789" s="2" t="s">
        <v>8374</v>
      </c>
      <c r="D789" t="s">
        <v>74</v>
      </c>
      <c r="E789">
        <v>792806400000</v>
      </c>
      <c r="F789">
        <v>1377098387000</v>
      </c>
      <c r="G789">
        <v>1</v>
      </c>
      <c r="H789" t="s">
        <v>7696</v>
      </c>
      <c r="I789" t="s">
        <v>7697</v>
      </c>
      <c r="J789" t="s">
        <v>4576</v>
      </c>
      <c r="K789" t="s">
        <v>21</v>
      </c>
      <c r="L789">
        <v>0</v>
      </c>
      <c r="M789">
        <v>0</v>
      </c>
      <c r="N789" t="s">
        <v>22</v>
      </c>
      <c r="O789">
        <v>4</v>
      </c>
      <c r="P789" s="30">
        <f>SQRT((postes_1[[#This Row],[x]]-$Q$1)^2+(postes_1[[#This Row],[y]]-$R$1)^2)</f>
        <v>177119.93817561943</v>
      </c>
      <c r="Q789">
        <v>555994.14999999898</v>
      </c>
      <c r="R789">
        <v>6921997.0099999998</v>
      </c>
    </row>
    <row r="790" spans="1:18" hidden="1">
      <c r="A790">
        <v>2879</v>
      </c>
      <c r="B790">
        <v>70000362</v>
      </c>
      <c r="C790" s="2" t="s">
        <v>8373</v>
      </c>
      <c r="D790" t="s">
        <v>38</v>
      </c>
      <c r="E790">
        <v>774489600000</v>
      </c>
      <c r="F790">
        <v>1190642619000</v>
      </c>
      <c r="G790">
        <v>1</v>
      </c>
      <c r="H790" t="s">
        <v>5934</v>
      </c>
      <c r="I790" t="s">
        <v>5935</v>
      </c>
      <c r="J790" t="s">
        <v>26</v>
      </c>
      <c r="K790" t="s">
        <v>21</v>
      </c>
      <c r="L790">
        <v>0</v>
      </c>
      <c r="M790">
        <v>0</v>
      </c>
      <c r="N790" t="s">
        <v>22</v>
      </c>
      <c r="O790">
        <v>3</v>
      </c>
      <c r="P790" s="30">
        <f>SQRT((postes_1[[#This Row],[x]]-$Q$1)^2+(postes_1[[#This Row],[y]]-$R$1)^2)</f>
        <v>177192.96195072896</v>
      </c>
      <c r="Q790">
        <v>680381.89000000095</v>
      </c>
      <c r="R790">
        <v>6916279.96</v>
      </c>
    </row>
    <row r="791" spans="1:18" hidden="1">
      <c r="A791">
        <v>32</v>
      </c>
      <c r="B791">
        <v>20001038</v>
      </c>
      <c r="C791" s="2" t="s">
        <v>8373</v>
      </c>
      <c r="D791" t="s">
        <v>90</v>
      </c>
      <c r="E791">
        <v>1126612213000</v>
      </c>
      <c r="F791">
        <v>1161091996000</v>
      </c>
      <c r="G791">
        <v>1</v>
      </c>
      <c r="H791" t="s">
        <v>91</v>
      </c>
      <c r="I791" t="s">
        <v>92</v>
      </c>
      <c r="J791" t="s">
        <v>93</v>
      </c>
      <c r="K791" t="s">
        <v>21</v>
      </c>
      <c r="L791">
        <v>0</v>
      </c>
      <c r="M791">
        <v>0</v>
      </c>
      <c r="N791" t="s">
        <v>22</v>
      </c>
      <c r="O791">
        <v>3</v>
      </c>
      <c r="P791" s="30">
        <f>SQRT((postes_1[[#This Row],[x]]-$Q$1)^2+(postes_1[[#This Row],[y]]-$R$1)^2)</f>
        <v>177243.35856764019</v>
      </c>
      <c r="Q791">
        <v>781163.71999999904</v>
      </c>
      <c r="R791">
        <v>6801197.2400000002</v>
      </c>
    </row>
    <row r="792" spans="1:18" hidden="1">
      <c r="A792">
        <v>2234</v>
      </c>
      <c r="B792">
        <v>70000293</v>
      </c>
      <c r="C792" s="2" t="s">
        <v>8374</v>
      </c>
      <c r="D792" t="s">
        <v>274</v>
      </c>
      <c r="E792">
        <v>610761600000</v>
      </c>
      <c r="F792">
        <v>1452261218000</v>
      </c>
      <c r="G792">
        <v>1</v>
      </c>
      <c r="H792" t="s">
        <v>4623</v>
      </c>
      <c r="I792" t="s">
        <v>4624</v>
      </c>
      <c r="J792" t="s">
        <v>4625</v>
      </c>
      <c r="K792" t="s">
        <v>21</v>
      </c>
      <c r="L792">
        <v>0</v>
      </c>
      <c r="M792">
        <v>0</v>
      </c>
      <c r="N792" t="s">
        <v>22</v>
      </c>
      <c r="O792">
        <v>4</v>
      </c>
      <c r="P792" s="30">
        <f>SQRT((postes_1[[#This Row],[x]]-$Q$1)^2+(postes_1[[#This Row],[y]]-$R$1)^2)</f>
        <v>177243.412396681</v>
      </c>
      <c r="Q792">
        <v>556413.67000000202</v>
      </c>
      <c r="R792">
        <v>6922261.6900000004</v>
      </c>
    </row>
    <row r="793" spans="1:18" hidden="1">
      <c r="A793">
        <v>3399</v>
      </c>
      <c r="B793">
        <v>70000338</v>
      </c>
      <c r="C793" s="2" t="s">
        <v>8373</v>
      </c>
      <c r="D793" t="s">
        <v>38</v>
      </c>
      <c r="E793">
        <v>774489600000</v>
      </c>
      <c r="F793">
        <v>1225965632000</v>
      </c>
      <c r="G793">
        <v>1</v>
      </c>
      <c r="H793" t="s">
        <v>6961</v>
      </c>
      <c r="I793" t="s">
        <v>6962</v>
      </c>
      <c r="J793" t="s">
        <v>4205</v>
      </c>
      <c r="K793" t="s">
        <v>21</v>
      </c>
      <c r="L793">
        <v>0</v>
      </c>
      <c r="M793">
        <v>0</v>
      </c>
      <c r="N793" t="s">
        <v>22</v>
      </c>
      <c r="O793">
        <v>3</v>
      </c>
      <c r="P793" s="30">
        <f>SQRT((postes_1[[#This Row],[x]]-$Q$1)^2+(postes_1[[#This Row],[y]]-$R$1)^2)</f>
        <v>177325.74902233772</v>
      </c>
      <c r="Q793">
        <v>675587</v>
      </c>
      <c r="R793">
        <v>6918399.0199999996</v>
      </c>
    </row>
    <row r="794" spans="1:18" hidden="1">
      <c r="A794">
        <v>1318</v>
      </c>
      <c r="B794">
        <v>60001701</v>
      </c>
      <c r="C794" s="2" t="s">
        <v>8375</v>
      </c>
      <c r="D794" t="s">
        <v>274</v>
      </c>
      <c r="E794">
        <v>981417600000</v>
      </c>
      <c r="F794">
        <v>1397133001000</v>
      </c>
      <c r="G794">
        <v>1</v>
      </c>
      <c r="H794" t="s">
        <v>2767</v>
      </c>
      <c r="I794" t="s">
        <v>2768</v>
      </c>
      <c r="J794" t="s">
        <v>20</v>
      </c>
      <c r="K794" t="s">
        <v>21</v>
      </c>
      <c r="L794">
        <v>0</v>
      </c>
      <c r="M794">
        <v>0</v>
      </c>
      <c r="N794" t="s">
        <v>22</v>
      </c>
      <c r="O794">
        <v>6</v>
      </c>
      <c r="P794" s="30">
        <f>SQRT((postes_1[[#This Row],[x]]-$Q$1)^2+(postes_1[[#This Row],[y]]-$R$1)^2)</f>
        <v>177327.35560134926</v>
      </c>
      <c r="Q794">
        <v>500528.82999999798</v>
      </c>
      <c r="R794">
        <v>6614329.0099999998</v>
      </c>
    </row>
    <row r="795" spans="1:18" hidden="1">
      <c r="A795">
        <v>2480</v>
      </c>
      <c r="B795">
        <v>70026007</v>
      </c>
      <c r="C795" s="2" t="s">
        <v>8374</v>
      </c>
      <c r="D795" t="s">
        <v>274</v>
      </c>
      <c r="E795">
        <v>1241522193000</v>
      </c>
      <c r="F795">
        <v>1397134733000</v>
      </c>
      <c r="G795">
        <v>1</v>
      </c>
      <c r="H795" t="s">
        <v>5122</v>
      </c>
      <c r="I795" t="s">
        <v>5123</v>
      </c>
      <c r="J795" t="s">
        <v>20</v>
      </c>
      <c r="K795" t="s">
        <v>21</v>
      </c>
      <c r="L795">
        <v>0</v>
      </c>
      <c r="M795">
        <v>0</v>
      </c>
      <c r="N795" t="s">
        <v>22</v>
      </c>
      <c r="O795">
        <v>4</v>
      </c>
      <c r="P795" s="30">
        <f>SQRT((postes_1[[#This Row],[x]]-$Q$1)^2+(postes_1[[#This Row],[y]]-$R$1)^2)</f>
        <v>177595.96666639959</v>
      </c>
      <c r="Q795">
        <v>500745.97999999701</v>
      </c>
      <c r="R795">
        <v>6613815.9299999997</v>
      </c>
    </row>
    <row r="796" spans="1:18" hidden="1">
      <c r="A796">
        <v>3533</v>
      </c>
      <c r="B796">
        <v>70000345</v>
      </c>
      <c r="C796" s="2" t="s">
        <v>8376</v>
      </c>
      <c r="D796" t="s">
        <v>20</v>
      </c>
      <c r="E796">
        <v>774489600000</v>
      </c>
      <c r="F796" t="s">
        <v>20</v>
      </c>
      <c r="G796">
        <v>1</v>
      </c>
      <c r="H796" t="s">
        <v>7232</v>
      </c>
      <c r="I796" t="s">
        <v>7233</v>
      </c>
      <c r="J796" t="s">
        <v>26</v>
      </c>
      <c r="K796" t="s">
        <v>21</v>
      </c>
      <c r="L796">
        <v>0</v>
      </c>
      <c r="M796">
        <v>0</v>
      </c>
      <c r="N796" t="s">
        <v>22</v>
      </c>
      <c r="O796">
        <v>7</v>
      </c>
      <c r="P796" s="30">
        <f>SQRT((postes_1[[#This Row],[x]]-$Q$1)^2+(postes_1[[#This Row],[y]]-$R$1)^2)</f>
        <v>177956.65041043819</v>
      </c>
      <c r="Q796">
        <v>678358.74000000197</v>
      </c>
      <c r="R796">
        <v>6917960.3499999996</v>
      </c>
    </row>
    <row r="797" spans="1:18" hidden="1">
      <c r="A797">
        <v>2530</v>
      </c>
      <c r="B797">
        <v>50000081</v>
      </c>
      <c r="C797" s="2" t="s">
        <v>8374</v>
      </c>
      <c r="D797" t="s">
        <v>168</v>
      </c>
      <c r="E797">
        <v>1459507008000</v>
      </c>
      <c r="F797">
        <v>1360153611000</v>
      </c>
      <c r="G797">
        <v>1</v>
      </c>
      <c r="H797" t="s">
        <v>5223</v>
      </c>
      <c r="I797" t="s">
        <v>5224</v>
      </c>
      <c r="J797" t="s">
        <v>5225</v>
      </c>
      <c r="K797" t="s">
        <v>21</v>
      </c>
      <c r="L797">
        <v>0</v>
      </c>
      <c r="M797">
        <v>0</v>
      </c>
      <c r="N797" t="s">
        <v>22</v>
      </c>
      <c r="O797">
        <v>4</v>
      </c>
      <c r="P797" s="30">
        <f>SQRT((postes_1[[#This Row],[x]]-$Q$1)^2+(postes_1[[#This Row],[y]]-$R$1)^2)</f>
        <v>178008.76202877512</v>
      </c>
      <c r="Q797">
        <v>565631.49000000197</v>
      </c>
      <c r="R797">
        <v>6581193.1100000003</v>
      </c>
    </row>
    <row r="798" spans="1:18" hidden="1">
      <c r="A798">
        <v>2649</v>
      </c>
      <c r="B798">
        <v>70000244</v>
      </c>
      <c r="C798" s="2" t="s">
        <v>8373</v>
      </c>
      <c r="D798" t="s">
        <v>20</v>
      </c>
      <c r="E798">
        <v>1065657600000</v>
      </c>
      <c r="F798" t="s">
        <v>20</v>
      </c>
      <c r="G798">
        <v>1</v>
      </c>
      <c r="H798" t="s">
        <v>5466</v>
      </c>
      <c r="I798" t="s">
        <v>5467</v>
      </c>
      <c r="J798" t="s">
        <v>20</v>
      </c>
      <c r="K798" t="s">
        <v>21</v>
      </c>
      <c r="L798">
        <v>0</v>
      </c>
      <c r="M798">
        <v>0</v>
      </c>
      <c r="N798" t="s">
        <v>22</v>
      </c>
      <c r="O798">
        <v>3</v>
      </c>
      <c r="P798" s="30">
        <f>SQRT((postes_1[[#This Row],[x]]-$Q$1)^2+(postes_1[[#This Row],[y]]-$R$1)^2)</f>
        <v>178158.56204984977</v>
      </c>
      <c r="Q798">
        <v>608671.39000000095</v>
      </c>
      <c r="R798">
        <v>6931611.8399999999</v>
      </c>
    </row>
    <row r="799" spans="1:18" hidden="1">
      <c r="A799">
        <v>2517</v>
      </c>
      <c r="B799">
        <v>60001696</v>
      </c>
      <c r="C799" s="2" t="s">
        <v>8374</v>
      </c>
      <c r="D799" t="s">
        <v>274</v>
      </c>
      <c r="E799">
        <v>610761600000</v>
      </c>
      <c r="F799">
        <v>1397145783000</v>
      </c>
      <c r="G799">
        <v>1</v>
      </c>
      <c r="H799" t="s">
        <v>5197</v>
      </c>
      <c r="I799" t="s">
        <v>5198</v>
      </c>
      <c r="J799" t="s">
        <v>20</v>
      </c>
      <c r="K799" t="s">
        <v>21</v>
      </c>
      <c r="L799">
        <v>0</v>
      </c>
      <c r="M799">
        <v>0</v>
      </c>
      <c r="N799" t="s">
        <v>22</v>
      </c>
      <c r="O799">
        <v>4</v>
      </c>
      <c r="P799" s="30">
        <f>SQRT((postes_1[[#This Row],[x]]-$Q$1)^2+(postes_1[[#This Row],[y]]-$R$1)^2)</f>
        <v>178826.18974461712</v>
      </c>
      <c r="Q799">
        <v>496757.25999999797</v>
      </c>
      <c r="R799">
        <v>6615446.4800000004</v>
      </c>
    </row>
    <row r="800" spans="1:18" hidden="1">
      <c r="A800">
        <v>1023</v>
      </c>
      <c r="B800">
        <v>60001106</v>
      </c>
      <c r="C800" s="2" t="s">
        <v>8374</v>
      </c>
      <c r="D800" t="s">
        <v>27</v>
      </c>
      <c r="E800">
        <v>610761600000</v>
      </c>
      <c r="F800">
        <v>1290436146000</v>
      </c>
      <c r="G800">
        <v>1</v>
      </c>
      <c r="H800" t="s">
        <v>2178</v>
      </c>
      <c r="I800" t="s">
        <v>2179</v>
      </c>
      <c r="J800" t="s">
        <v>26</v>
      </c>
      <c r="K800" t="s">
        <v>21</v>
      </c>
      <c r="L800">
        <v>0</v>
      </c>
      <c r="M800">
        <v>0</v>
      </c>
      <c r="N800" t="s">
        <v>22</v>
      </c>
      <c r="O800">
        <v>4</v>
      </c>
      <c r="P800" s="30">
        <f>SQRT((postes_1[[#This Row],[x]]-$Q$1)^2+(postes_1[[#This Row],[y]]-$R$1)^2)</f>
        <v>178984.42275478612</v>
      </c>
      <c r="Q800">
        <v>435164.64999999898</v>
      </c>
      <c r="R800">
        <v>6717355.4699999997</v>
      </c>
    </row>
    <row r="801" spans="1:18" hidden="1">
      <c r="A801">
        <v>2660</v>
      </c>
      <c r="B801">
        <v>70000348</v>
      </c>
      <c r="C801" s="2" t="s">
        <v>8373</v>
      </c>
      <c r="D801" t="s">
        <v>20</v>
      </c>
      <c r="E801">
        <v>774489600000</v>
      </c>
      <c r="F801" t="s">
        <v>20</v>
      </c>
      <c r="G801">
        <v>1</v>
      </c>
      <c r="H801" t="s">
        <v>5487</v>
      </c>
      <c r="I801" t="s">
        <v>5488</v>
      </c>
      <c r="J801" t="s">
        <v>20</v>
      </c>
      <c r="K801" t="s">
        <v>21</v>
      </c>
      <c r="L801">
        <v>0</v>
      </c>
      <c r="M801">
        <v>0</v>
      </c>
      <c r="N801" t="s">
        <v>22</v>
      </c>
      <c r="O801">
        <v>3</v>
      </c>
      <c r="P801" s="30">
        <f>SQRT((postes_1[[#This Row],[x]]-$Q$1)^2+(postes_1[[#This Row],[y]]-$R$1)^2)</f>
        <v>179148.45677949168</v>
      </c>
      <c r="Q801">
        <v>682069.81000000203</v>
      </c>
      <c r="R801">
        <v>6917680.2999999998</v>
      </c>
    </row>
    <row r="802" spans="1:18" hidden="1">
      <c r="A802">
        <v>621</v>
      </c>
      <c r="B802">
        <v>10000880</v>
      </c>
      <c r="C802" s="2" t="s">
        <v>8373</v>
      </c>
      <c r="D802" t="s">
        <v>77</v>
      </c>
      <c r="E802">
        <v>610761600000</v>
      </c>
      <c r="F802">
        <v>1371567985000</v>
      </c>
      <c r="G802">
        <v>1</v>
      </c>
      <c r="H802" t="s">
        <v>1337</v>
      </c>
      <c r="I802" t="s">
        <v>1338</v>
      </c>
      <c r="J802" t="s">
        <v>20</v>
      </c>
      <c r="K802" t="s">
        <v>21</v>
      </c>
      <c r="L802">
        <v>0</v>
      </c>
      <c r="M802">
        <v>0</v>
      </c>
      <c r="N802" t="s">
        <v>22</v>
      </c>
      <c r="O802">
        <v>3</v>
      </c>
      <c r="P802" s="30">
        <f>SQRT((postes_1[[#This Row],[x]]-$Q$1)^2+(postes_1[[#This Row],[y]]-$R$1)^2)</f>
        <v>179269.08737671585</v>
      </c>
      <c r="Q802">
        <v>706398.89999999898</v>
      </c>
      <c r="R802">
        <v>6904905.1299999999</v>
      </c>
    </row>
    <row r="803" spans="1:18" hidden="1">
      <c r="A803">
        <v>2477</v>
      </c>
      <c r="B803">
        <v>60001745</v>
      </c>
      <c r="C803" s="2" t="s">
        <v>8376</v>
      </c>
      <c r="D803" t="s">
        <v>27</v>
      </c>
      <c r="E803">
        <v>1112615927000</v>
      </c>
      <c r="F803">
        <v>1295967816000</v>
      </c>
      <c r="G803">
        <v>1</v>
      </c>
      <c r="H803" t="s">
        <v>5115</v>
      </c>
      <c r="I803" t="s">
        <v>5116</v>
      </c>
      <c r="J803" t="s">
        <v>20</v>
      </c>
      <c r="K803" t="s">
        <v>21</v>
      </c>
      <c r="L803">
        <v>0</v>
      </c>
      <c r="M803">
        <v>0</v>
      </c>
      <c r="N803" t="s">
        <v>22</v>
      </c>
      <c r="O803">
        <v>7</v>
      </c>
      <c r="P803" s="30">
        <f>SQRT((postes_1[[#This Row],[x]]-$Q$1)^2+(postes_1[[#This Row],[y]]-$R$1)^2)</f>
        <v>179279.59612037585</v>
      </c>
      <c r="Q803">
        <v>519683.07</v>
      </c>
      <c r="R803">
        <v>6598869.2199999997</v>
      </c>
    </row>
    <row r="804" spans="1:18" hidden="1">
      <c r="A804">
        <v>1954</v>
      </c>
      <c r="B804">
        <v>60001137</v>
      </c>
      <c r="C804" s="2" t="s">
        <v>8375</v>
      </c>
      <c r="D804" t="s">
        <v>77</v>
      </c>
      <c r="E804">
        <v>1258713510000</v>
      </c>
      <c r="F804">
        <v>1309861952000</v>
      </c>
      <c r="G804">
        <v>1</v>
      </c>
      <c r="H804" t="s">
        <v>4050</v>
      </c>
      <c r="I804" t="s">
        <v>4051</v>
      </c>
      <c r="J804" t="s">
        <v>20</v>
      </c>
      <c r="K804" t="s">
        <v>21</v>
      </c>
      <c r="L804">
        <v>0</v>
      </c>
      <c r="M804">
        <v>0</v>
      </c>
      <c r="N804" t="s">
        <v>22</v>
      </c>
      <c r="O804">
        <v>6</v>
      </c>
      <c r="P804" s="30">
        <f>SQRT((postes_1[[#This Row],[x]]-$Q$1)^2+(postes_1[[#This Row],[y]]-$R$1)^2)</f>
        <v>179515.54691457585</v>
      </c>
      <c r="Q804">
        <v>435351.5</v>
      </c>
      <c r="R804">
        <v>6713970.6900000004</v>
      </c>
    </row>
    <row r="805" spans="1:18" hidden="1">
      <c r="A805">
        <v>3313</v>
      </c>
      <c r="B805">
        <v>60001538</v>
      </c>
      <c r="C805" s="2" t="s">
        <v>8374</v>
      </c>
      <c r="D805" t="s">
        <v>20</v>
      </c>
      <c r="E805">
        <v>1067990400000</v>
      </c>
      <c r="F805" t="s">
        <v>20</v>
      </c>
      <c r="G805">
        <v>1</v>
      </c>
      <c r="H805" t="s">
        <v>6789</v>
      </c>
      <c r="I805" t="s">
        <v>6790</v>
      </c>
      <c r="J805" t="s">
        <v>20</v>
      </c>
      <c r="K805" t="s">
        <v>21</v>
      </c>
      <c r="L805">
        <v>0</v>
      </c>
      <c r="M805">
        <v>0</v>
      </c>
      <c r="N805" t="s">
        <v>22</v>
      </c>
      <c r="O805">
        <v>4</v>
      </c>
      <c r="P805" s="30">
        <f>SQRT((postes_1[[#This Row],[x]]-$Q$1)^2+(postes_1[[#This Row],[y]]-$R$1)^2)</f>
        <v>179679.48740944313</v>
      </c>
      <c r="Q805">
        <v>456725.68999999802</v>
      </c>
      <c r="R805">
        <v>6660469.75</v>
      </c>
    </row>
    <row r="806" spans="1:18" hidden="1">
      <c r="A806">
        <v>1757</v>
      </c>
      <c r="B806">
        <v>70009404</v>
      </c>
      <c r="C806" s="2" t="s">
        <v>8373</v>
      </c>
      <c r="D806" t="s">
        <v>30</v>
      </c>
      <c r="E806">
        <v>1133178257000</v>
      </c>
      <c r="F806">
        <v>1354011084000</v>
      </c>
      <c r="G806">
        <v>1</v>
      </c>
      <c r="H806" t="s">
        <v>3653</v>
      </c>
      <c r="I806" t="s">
        <v>3654</v>
      </c>
      <c r="J806" t="s">
        <v>20</v>
      </c>
      <c r="K806" t="s">
        <v>21</v>
      </c>
      <c r="L806">
        <v>0</v>
      </c>
      <c r="M806">
        <v>0</v>
      </c>
      <c r="N806" t="s">
        <v>22</v>
      </c>
      <c r="O806">
        <v>3</v>
      </c>
      <c r="P806" s="30">
        <f>SQRT((postes_1[[#This Row],[x]]-$Q$1)^2+(postes_1[[#This Row],[y]]-$R$1)^2)</f>
        <v>179757.98315717466</v>
      </c>
      <c r="Q806">
        <v>669794.34000000404</v>
      </c>
      <c r="R806">
        <v>6583775.96</v>
      </c>
    </row>
    <row r="807" spans="1:18" hidden="1">
      <c r="A807">
        <v>1601</v>
      </c>
      <c r="B807">
        <v>70049204</v>
      </c>
      <c r="C807" s="2" t="s">
        <v>8376</v>
      </c>
      <c r="D807" t="s">
        <v>274</v>
      </c>
      <c r="E807">
        <v>1403170426000</v>
      </c>
      <c r="F807">
        <v>1403170256000</v>
      </c>
      <c r="G807">
        <v>1</v>
      </c>
      <c r="H807" t="s">
        <v>3333</v>
      </c>
      <c r="I807" t="s">
        <v>3334</v>
      </c>
      <c r="J807" t="s">
        <v>405</v>
      </c>
      <c r="K807" t="s">
        <v>21</v>
      </c>
      <c r="L807">
        <v>0</v>
      </c>
      <c r="M807">
        <v>0</v>
      </c>
      <c r="N807" t="s">
        <v>22</v>
      </c>
      <c r="O807">
        <v>7</v>
      </c>
      <c r="P807" s="30">
        <f>SQRT((postes_1[[#This Row],[x]]-$Q$1)^2+(postes_1[[#This Row],[y]]-$R$1)^2)</f>
        <v>179773.90814739477</v>
      </c>
      <c r="Q807">
        <v>520058.35000000102</v>
      </c>
      <c r="R807">
        <v>6598077.2800000003</v>
      </c>
    </row>
    <row r="808" spans="1:18" hidden="1">
      <c r="A808">
        <v>3985</v>
      </c>
      <c r="B808">
        <v>70001563</v>
      </c>
      <c r="C808" s="2" t="s">
        <v>8374</v>
      </c>
      <c r="D808" t="s">
        <v>20</v>
      </c>
      <c r="E808">
        <v>757641600000</v>
      </c>
      <c r="F808" t="s">
        <v>20</v>
      </c>
      <c r="G808">
        <v>1</v>
      </c>
      <c r="H808" t="s">
        <v>8116</v>
      </c>
      <c r="I808" t="s">
        <v>8117</v>
      </c>
      <c r="J808" t="s">
        <v>20</v>
      </c>
      <c r="K808" t="s">
        <v>21</v>
      </c>
      <c r="L808">
        <v>0</v>
      </c>
      <c r="M808">
        <v>0</v>
      </c>
      <c r="N808" t="s">
        <v>22</v>
      </c>
      <c r="O808">
        <v>4</v>
      </c>
      <c r="P808" s="30">
        <f>SQRT((postes_1[[#This Row],[x]]-$Q$1)^2+(postes_1[[#This Row],[y]]-$R$1)^2)</f>
        <v>179809.92258637692</v>
      </c>
      <c r="Q808">
        <v>451203.65999999602</v>
      </c>
      <c r="R808">
        <v>6836925.3200000003</v>
      </c>
    </row>
    <row r="809" spans="1:18" hidden="1">
      <c r="A809">
        <v>2179</v>
      </c>
      <c r="B809">
        <v>60001210</v>
      </c>
      <c r="C809" s="2" t="s">
        <v>8374</v>
      </c>
      <c r="D809" t="s">
        <v>23</v>
      </c>
      <c r="E809">
        <v>787276800000</v>
      </c>
      <c r="F809">
        <v>1260176132000</v>
      </c>
      <c r="G809">
        <v>1</v>
      </c>
      <c r="H809" t="s">
        <v>4519</v>
      </c>
      <c r="I809" t="s">
        <v>4520</v>
      </c>
      <c r="J809" t="s">
        <v>20</v>
      </c>
      <c r="K809" t="s">
        <v>21</v>
      </c>
      <c r="L809">
        <v>0</v>
      </c>
      <c r="M809">
        <v>0</v>
      </c>
      <c r="N809" t="s">
        <v>22</v>
      </c>
      <c r="O809">
        <v>4</v>
      </c>
      <c r="P809" s="30">
        <f>SQRT((postes_1[[#This Row],[x]]-$Q$1)^2+(postes_1[[#This Row],[y]]-$R$1)^2)</f>
        <v>179894.22834617467</v>
      </c>
      <c r="Q809">
        <v>437524.75</v>
      </c>
      <c r="R809">
        <v>6703943.4699999997</v>
      </c>
    </row>
    <row r="810" spans="1:18" hidden="1">
      <c r="A810">
        <v>1600</v>
      </c>
      <c r="B810">
        <v>70049104</v>
      </c>
      <c r="C810" s="2" t="s">
        <v>8376</v>
      </c>
      <c r="D810" t="s">
        <v>274</v>
      </c>
      <c r="E810">
        <v>1403170343000</v>
      </c>
      <c r="F810">
        <v>1403170245000</v>
      </c>
      <c r="G810">
        <v>1</v>
      </c>
      <c r="H810" t="s">
        <v>3333</v>
      </c>
      <c r="I810" t="s">
        <v>3334</v>
      </c>
      <c r="J810" t="s">
        <v>405</v>
      </c>
      <c r="K810" t="s">
        <v>21</v>
      </c>
      <c r="L810">
        <v>0</v>
      </c>
      <c r="M810">
        <v>0</v>
      </c>
      <c r="N810" t="s">
        <v>22</v>
      </c>
      <c r="O810">
        <v>7</v>
      </c>
      <c r="P810" s="30">
        <f>SQRT((postes_1[[#This Row],[x]]-$Q$1)^2+(postes_1[[#This Row],[y]]-$R$1)^2)</f>
        <v>180009.06724749345</v>
      </c>
      <c r="Q810">
        <v>519533.93999999802</v>
      </c>
      <c r="R810">
        <v>6598111.0499999998</v>
      </c>
    </row>
    <row r="811" spans="1:18" hidden="1">
      <c r="A811">
        <v>2132</v>
      </c>
      <c r="B811">
        <v>70049404</v>
      </c>
      <c r="C811" s="2" t="s">
        <v>8376</v>
      </c>
      <c r="D811" t="s">
        <v>274</v>
      </c>
      <c r="E811">
        <v>1403170465000</v>
      </c>
      <c r="F811">
        <v>1403170697000</v>
      </c>
      <c r="G811">
        <v>1</v>
      </c>
      <c r="H811" t="s">
        <v>3333</v>
      </c>
      <c r="I811" t="s">
        <v>3334</v>
      </c>
      <c r="J811" t="s">
        <v>405</v>
      </c>
      <c r="K811" t="s">
        <v>21</v>
      </c>
      <c r="L811">
        <v>0</v>
      </c>
      <c r="M811">
        <v>0</v>
      </c>
      <c r="N811" t="s">
        <v>22</v>
      </c>
      <c r="O811">
        <v>7</v>
      </c>
      <c r="P811" s="30">
        <f>SQRT((postes_1[[#This Row],[x]]-$Q$1)^2+(postes_1[[#This Row],[y]]-$R$1)^2)</f>
        <v>180169.54461131667</v>
      </c>
      <c r="Q811">
        <v>520432.56000000198</v>
      </c>
      <c r="R811">
        <v>6597403.2199999997</v>
      </c>
    </row>
    <row r="812" spans="1:18" hidden="1">
      <c r="A812">
        <v>1602</v>
      </c>
      <c r="B812">
        <v>70049304</v>
      </c>
      <c r="C812" s="2" t="s">
        <v>8376</v>
      </c>
      <c r="D812" t="s">
        <v>274</v>
      </c>
      <c r="E812">
        <v>1403170448000</v>
      </c>
      <c r="F812">
        <v>1403170267000</v>
      </c>
      <c r="G812">
        <v>1</v>
      </c>
      <c r="H812" t="s">
        <v>3333</v>
      </c>
      <c r="I812" t="s">
        <v>3334</v>
      </c>
      <c r="J812" t="s">
        <v>405</v>
      </c>
      <c r="K812" t="s">
        <v>21</v>
      </c>
      <c r="L812">
        <v>0</v>
      </c>
      <c r="M812">
        <v>0</v>
      </c>
      <c r="N812" t="s">
        <v>22</v>
      </c>
      <c r="O812">
        <v>7</v>
      </c>
      <c r="P812" s="30">
        <f>SQRT((postes_1[[#This Row],[x]]-$Q$1)^2+(postes_1[[#This Row],[y]]-$R$1)^2)</f>
        <v>180338.355237768</v>
      </c>
      <c r="Q812">
        <v>519842.75999999797</v>
      </c>
      <c r="R812">
        <v>6597549.7000000002</v>
      </c>
    </row>
    <row r="813" spans="1:18" hidden="1">
      <c r="A813">
        <v>497</v>
      </c>
      <c r="B813">
        <v>60001754</v>
      </c>
      <c r="C813" s="2" t="s">
        <v>8386</v>
      </c>
      <c r="D813" t="s">
        <v>274</v>
      </c>
      <c r="E813">
        <v>1142009429000</v>
      </c>
      <c r="F813">
        <v>1424699830000</v>
      </c>
      <c r="G813">
        <v>1</v>
      </c>
      <c r="H813" t="s">
        <v>1088</v>
      </c>
      <c r="I813" t="s">
        <v>1089</v>
      </c>
      <c r="J813" t="s">
        <v>20</v>
      </c>
      <c r="K813" t="s">
        <v>21</v>
      </c>
      <c r="L813">
        <v>0</v>
      </c>
      <c r="M813">
        <v>0</v>
      </c>
      <c r="N813" t="s">
        <v>22</v>
      </c>
      <c r="O813">
        <v>0</v>
      </c>
      <c r="P813" s="30">
        <f>SQRT((postes_1[[#This Row],[x]]-$Q$1)^2+(postes_1[[#This Row],[y]]-$R$1)^2)</f>
        <v>180871.25820236671</v>
      </c>
      <c r="Q813">
        <v>519571.13000000297</v>
      </c>
      <c r="R813">
        <v>6597091.2000000002</v>
      </c>
    </row>
    <row r="814" spans="1:18" hidden="1">
      <c r="A814">
        <v>958</v>
      </c>
      <c r="B814">
        <v>70000284</v>
      </c>
      <c r="C814" s="2" t="s">
        <v>8375</v>
      </c>
      <c r="D814" t="s">
        <v>168</v>
      </c>
      <c r="E814">
        <v>610761600000</v>
      </c>
      <c r="F814">
        <v>1442326951000</v>
      </c>
      <c r="G814">
        <v>1</v>
      </c>
      <c r="H814" t="s">
        <v>2045</v>
      </c>
      <c r="I814" t="s">
        <v>2046</v>
      </c>
      <c r="J814" t="s">
        <v>20</v>
      </c>
      <c r="K814" t="s">
        <v>21</v>
      </c>
      <c r="L814">
        <v>0</v>
      </c>
      <c r="M814">
        <v>0</v>
      </c>
      <c r="N814" t="s">
        <v>22</v>
      </c>
      <c r="O814">
        <v>6</v>
      </c>
      <c r="P814" s="30">
        <f>SQRT((postes_1[[#This Row],[x]]-$Q$1)^2+(postes_1[[#This Row],[y]]-$R$1)^2)</f>
        <v>180895.59686333311</v>
      </c>
      <c r="Q814">
        <v>556498.85000000102</v>
      </c>
      <c r="R814">
        <v>6926119.2599999998</v>
      </c>
    </row>
    <row r="815" spans="1:18" hidden="1">
      <c r="A815">
        <v>3608</v>
      </c>
      <c r="B815">
        <v>70000265</v>
      </c>
      <c r="C815" s="2" t="s">
        <v>8374</v>
      </c>
      <c r="D815" t="s">
        <v>74</v>
      </c>
      <c r="E815">
        <v>610761600000</v>
      </c>
      <c r="F815">
        <v>1377001696000</v>
      </c>
      <c r="G815">
        <v>1</v>
      </c>
      <c r="H815" t="s">
        <v>7388</v>
      </c>
      <c r="I815" t="s">
        <v>7389</v>
      </c>
      <c r="J815" t="s">
        <v>20</v>
      </c>
      <c r="K815" t="s">
        <v>21</v>
      </c>
      <c r="L815">
        <v>0</v>
      </c>
      <c r="M815">
        <v>0</v>
      </c>
      <c r="N815" t="s">
        <v>22</v>
      </c>
      <c r="O815">
        <v>4</v>
      </c>
      <c r="P815" s="30">
        <f>SQRT((postes_1[[#This Row],[x]]-$Q$1)^2+(postes_1[[#This Row],[y]]-$R$1)^2)</f>
        <v>180967.67398311463</v>
      </c>
      <c r="Q815">
        <v>561370.97999999695</v>
      </c>
      <c r="R815">
        <v>6927642.2999999998</v>
      </c>
    </row>
    <row r="816" spans="1:18" hidden="1">
      <c r="A816">
        <v>1793</v>
      </c>
      <c r="B816">
        <v>70000283</v>
      </c>
      <c r="C816" s="2" t="s">
        <v>8378</v>
      </c>
      <c r="D816" t="s">
        <v>274</v>
      </c>
      <c r="E816">
        <v>792806400000</v>
      </c>
      <c r="F816">
        <v>1429871668000</v>
      </c>
      <c r="G816">
        <v>1</v>
      </c>
      <c r="H816" t="s">
        <v>3726</v>
      </c>
      <c r="I816" t="s">
        <v>3727</v>
      </c>
      <c r="J816" t="s">
        <v>20</v>
      </c>
      <c r="K816" t="s">
        <v>21</v>
      </c>
      <c r="L816">
        <v>0</v>
      </c>
      <c r="M816">
        <v>0</v>
      </c>
      <c r="N816" t="s">
        <v>22</v>
      </c>
      <c r="O816">
        <v>1</v>
      </c>
      <c r="P816" s="30">
        <f>SQRT((postes_1[[#This Row],[x]]-$Q$1)^2+(postes_1[[#This Row],[y]]-$R$1)^2)</f>
        <v>181020.61517283207</v>
      </c>
      <c r="Q816">
        <v>556996.28999999899</v>
      </c>
      <c r="R816">
        <v>6926404.8300000001</v>
      </c>
    </row>
    <row r="817" spans="1:18" hidden="1">
      <c r="A817">
        <v>1700</v>
      </c>
      <c r="B817">
        <v>30000452</v>
      </c>
      <c r="C817" s="2" t="s">
        <v>8373</v>
      </c>
      <c r="D817" t="s">
        <v>108</v>
      </c>
      <c r="E817">
        <v>610761600000</v>
      </c>
      <c r="F817">
        <v>1239719730000</v>
      </c>
      <c r="G817">
        <v>1</v>
      </c>
      <c r="H817" t="s">
        <v>3541</v>
      </c>
      <c r="I817" t="s">
        <v>3542</v>
      </c>
      <c r="J817" t="s">
        <v>20</v>
      </c>
      <c r="K817" t="s">
        <v>21</v>
      </c>
      <c r="L817">
        <v>0</v>
      </c>
      <c r="M817">
        <v>0</v>
      </c>
      <c r="N817" t="s">
        <v>22</v>
      </c>
      <c r="O817">
        <v>3</v>
      </c>
      <c r="P817" s="30">
        <f>SQRT((postes_1[[#This Row],[x]]-$Q$1)^2+(postes_1[[#This Row],[y]]-$R$1)^2)</f>
        <v>181066.20350352136</v>
      </c>
      <c r="Q817">
        <v>688470.85000000102</v>
      </c>
      <c r="R817">
        <v>6590058.7800000003</v>
      </c>
    </row>
    <row r="818" spans="1:18" hidden="1">
      <c r="A818">
        <v>1397</v>
      </c>
      <c r="B818">
        <v>70000356</v>
      </c>
      <c r="C818" s="2" t="s">
        <v>8376</v>
      </c>
      <c r="D818" t="s">
        <v>20</v>
      </c>
      <c r="E818" s="1">
        <v>896400000000</v>
      </c>
      <c r="F818" t="s">
        <v>20</v>
      </c>
      <c r="G818">
        <v>1</v>
      </c>
      <c r="H818" t="s">
        <v>2931</v>
      </c>
      <c r="I818" t="s">
        <v>2932</v>
      </c>
      <c r="J818" t="s">
        <v>20</v>
      </c>
      <c r="K818" t="s">
        <v>21</v>
      </c>
      <c r="L818">
        <v>0</v>
      </c>
      <c r="M818">
        <v>0</v>
      </c>
      <c r="N818" t="s">
        <v>22</v>
      </c>
      <c r="O818">
        <v>7</v>
      </c>
      <c r="P818" s="30">
        <f>SQRT((postes_1[[#This Row],[x]]-$Q$1)^2+(postes_1[[#This Row],[y]]-$R$1)^2)</f>
        <v>181158.8001420908</v>
      </c>
      <c r="Q818">
        <v>535293.77000000305</v>
      </c>
      <c r="R818">
        <v>6918286.96</v>
      </c>
    </row>
    <row r="819" spans="1:18" hidden="1">
      <c r="A819">
        <v>3728</v>
      </c>
      <c r="B819">
        <v>20001409</v>
      </c>
      <c r="C819" s="2" t="s">
        <v>8373</v>
      </c>
      <c r="D819" t="s">
        <v>38</v>
      </c>
      <c r="E819">
        <v>778982400000</v>
      </c>
      <c r="F819">
        <v>1228928480000</v>
      </c>
      <c r="G819">
        <v>1</v>
      </c>
      <c r="H819" t="s">
        <v>7624</v>
      </c>
      <c r="I819" t="s">
        <v>7625</v>
      </c>
      <c r="J819" t="s">
        <v>26</v>
      </c>
      <c r="K819" t="s">
        <v>21</v>
      </c>
      <c r="L819">
        <v>0</v>
      </c>
      <c r="M819">
        <v>0</v>
      </c>
      <c r="N819" t="s">
        <v>22</v>
      </c>
      <c r="O819">
        <v>3</v>
      </c>
      <c r="P819" s="30">
        <f>SQRT((postes_1[[#This Row],[x]]-$Q$1)^2+(postes_1[[#This Row],[y]]-$R$1)^2)</f>
        <v>181224.68870136092</v>
      </c>
      <c r="Q819">
        <v>790840.74000000197</v>
      </c>
      <c r="R819">
        <v>6735897.3899999997</v>
      </c>
    </row>
    <row r="820" spans="1:18" hidden="1">
      <c r="A820">
        <v>2534</v>
      </c>
      <c r="B820">
        <v>70000281</v>
      </c>
      <c r="C820" s="2" t="s">
        <v>8374</v>
      </c>
      <c r="D820" t="s">
        <v>30</v>
      </c>
      <c r="E820">
        <v>610761600000</v>
      </c>
      <c r="F820">
        <v>1371112380000</v>
      </c>
      <c r="G820">
        <v>1</v>
      </c>
      <c r="H820" t="s">
        <v>5232</v>
      </c>
      <c r="I820" t="s">
        <v>5233</v>
      </c>
      <c r="J820" t="s">
        <v>20</v>
      </c>
      <c r="K820" t="s">
        <v>21</v>
      </c>
      <c r="L820">
        <v>0</v>
      </c>
      <c r="M820">
        <v>0</v>
      </c>
      <c r="N820" t="s">
        <v>22</v>
      </c>
      <c r="O820">
        <v>4</v>
      </c>
      <c r="P820" s="30">
        <f>SQRT((postes_1[[#This Row],[x]]-$Q$1)^2+(postes_1[[#This Row],[y]]-$R$1)^2)</f>
        <v>181279.76665329657</v>
      </c>
      <c r="Q820">
        <v>556002.45000000298</v>
      </c>
      <c r="R820">
        <v>6926366.1299999999</v>
      </c>
    </row>
    <row r="821" spans="1:18" hidden="1">
      <c r="A821">
        <v>1821</v>
      </c>
      <c r="B821">
        <v>60001720</v>
      </c>
      <c r="C821" s="2" t="s">
        <v>8374</v>
      </c>
      <c r="D821" t="s">
        <v>274</v>
      </c>
      <c r="E821">
        <v>886550400000</v>
      </c>
      <c r="F821">
        <v>1397492375000</v>
      </c>
      <c r="G821">
        <v>1</v>
      </c>
      <c r="H821" t="s">
        <v>3783</v>
      </c>
      <c r="I821" t="s">
        <v>3784</v>
      </c>
      <c r="J821" t="s">
        <v>688</v>
      </c>
      <c r="K821" t="s">
        <v>21</v>
      </c>
      <c r="L821">
        <v>0</v>
      </c>
      <c r="M821">
        <v>0</v>
      </c>
      <c r="N821" t="s">
        <v>22</v>
      </c>
      <c r="O821">
        <v>4</v>
      </c>
      <c r="P821" s="30">
        <f>SQRT((postes_1[[#This Row],[x]]-$Q$1)^2+(postes_1[[#This Row],[y]]-$R$1)^2)</f>
        <v>181319.21937698819</v>
      </c>
      <c r="Q821">
        <v>500880.60000000102</v>
      </c>
      <c r="R821">
        <v>6609008.2800000003</v>
      </c>
    </row>
    <row r="822" spans="1:18" hidden="1">
      <c r="A822">
        <v>947</v>
      </c>
      <c r="B822">
        <v>20001004</v>
      </c>
      <c r="C822" s="2" t="s">
        <v>8375</v>
      </c>
      <c r="D822" t="s">
        <v>168</v>
      </c>
      <c r="E822">
        <v>1168597191000</v>
      </c>
      <c r="F822">
        <v>1450361255000</v>
      </c>
      <c r="G822">
        <v>1</v>
      </c>
      <c r="H822" t="s">
        <v>2020</v>
      </c>
      <c r="I822" t="s">
        <v>2021</v>
      </c>
      <c r="J822" t="s">
        <v>20</v>
      </c>
      <c r="K822" t="s">
        <v>21</v>
      </c>
      <c r="L822">
        <v>0</v>
      </c>
      <c r="M822">
        <v>0</v>
      </c>
      <c r="N822" t="s">
        <v>22</v>
      </c>
      <c r="O822">
        <v>6</v>
      </c>
      <c r="P822" s="30">
        <f>SQRT((postes_1[[#This Row],[x]]-$Q$1)^2+(postes_1[[#This Row],[y]]-$R$1)^2)</f>
        <v>181459.16292169172</v>
      </c>
      <c r="Q822">
        <v>784381.21999999904</v>
      </c>
      <c r="R822">
        <v>6805251.04</v>
      </c>
    </row>
    <row r="823" spans="1:18" hidden="1">
      <c r="A823">
        <v>2224</v>
      </c>
      <c r="B823">
        <v>70014891</v>
      </c>
      <c r="C823" s="2" t="s">
        <v>8376</v>
      </c>
      <c r="D823" t="s">
        <v>90</v>
      </c>
      <c r="E823">
        <v>1161099117000</v>
      </c>
      <c r="F823">
        <v>1161098596000</v>
      </c>
      <c r="G823">
        <v>1</v>
      </c>
      <c r="H823" t="s">
        <v>2020</v>
      </c>
      <c r="I823" t="s">
        <v>2021</v>
      </c>
      <c r="J823" t="s">
        <v>20</v>
      </c>
      <c r="K823" t="s">
        <v>21</v>
      </c>
      <c r="L823">
        <v>0</v>
      </c>
      <c r="M823">
        <v>0</v>
      </c>
      <c r="N823" t="s">
        <v>22</v>
      </c>
      <c r="O823">
        <v>7</v>
      </c>
      <c r="P823" s="30">
        <f>SQRT((postes_1[[#This Row],[x]]-$Q$1)^2+(postes_1[[#This Row],[y]]-$R$1)^2)</f>
        <v>181500.07416597969</v>
      </c>
      <c r="Q823">
        <v>784247.43</v>
      </c>
      <c r="R823">
        <v>6805840.1600000001</v>
      </c>
    </row>
    <row r="824" spans="1:18" hidden="1">
      <c r="A824">
        <v>2772</v>
      </c>
      <c r="B824">
        <v>70002545</v>
      </c>
      <c r="C824" s="2" t="s">
        <v>8374</v>
      </c>
      <c r="D824" t="s">
        <v>30</v>
      </c>
      <c r="E824">
        <v>1040947200000</v>
      </c>
      <c r="F824">
        <v>1371050833000</v>
      </c>
      <c r="G824">
        <v>1</v>
      </c>
      <c r="H824" t="s">
        <v>5718</v>
      </c>
      <c r="I824" t="s">
        <v>2046</v>
      </c>
      <c r="J824" t="s">
        <v>5719</v>
      </c>
      <c r="K824" t="s">
        <v>21</v>
      </c>
      <c r="L824">
        <v>0</v>
      </c>
      <c r="M824">
        <v>0</v>
      </c>
      <c r="N824" t="s">
        <v>22</v>
      </c>
      <c r="O824">
        <v>4</v>
      </c>
      <c r="P824" s="30">
        <f>SQRT((postes_1[[#This Row],[x]]-$Q$1)^2+(postes_1[[#This Row],[y]]-$R$1)^2)</f>
        <v>181802.06164069779</v>
      </c>
      <c r="Q824">
        <v>557200.32999999798</v>
      </c>
      <c r="R824">
        <v>6927285.2699999996</v>
      </c>
    </row>
    <row r="825" spans="1:18" hidden="1">
      <c r="A825">
        <v>2418</v>
      </c>
      <c r="B825">
        <v>60001132</v>
      </c>
      <c r="C825" s="2" t="s">
        <v>8374</v>
      </c>
      <c r="D825" t="s">
        <v>56</v>
      </c>
      <c r="E825">
        <v>1348590435000</v>
      </c>
      <c r="F825">
        <v>1348590351000</v>
      </c>
      <c r="G825">
        <v>1</v>
      </c>
      <c r="H825" t="s">
        <v>4992</v>
      </c>
      <c r="I825" t="s">
        <v>4993</v>
      </c>
      <c r="J825" t="s">
        <v>20</v>
      </c>
      <c r="K825" t="s">
        <v>21</v>
      </c>
      <c r="L825">
        <v>0</v>
      </c>
      <c r="M825">
        <v>0</v>
      </c>
      <c r="N825" t="s">
        <v>22</v>
      </c>
      <c r="O825">
        <v>4</v>
      </c>
      <c r="P825" s="30">
        <f>SQRT((postes_1[[#This Row],[x]]-$Q$1)^2+(postes_1[[#This Row],[y]]-$R$1)^2)</f>
        <v>181819.73397579524</v>
      </c>
      <c r="Q825">
        <v>432761.10000000102</v>
      </c>
      <c r="R825">
        <v>6715014.79</v>
      </c>
    </row>
    <row r="826" spans="1:18" hidden="1">
      <c r="A826">
        <v>3086</v>
      </c>
      <c r="B826">
        <v>70000295</v>
      </c>
      <c r="C826" s="2" t="s">
        <v>8374</v>
      </c>
      <c r="D826" t="s">
        <v>90</v>
      </c>
      <c r="E826">
        <v>947548800000</v>
      </c>
      <c r="F826">
        <v>1150989210000</v>
      </c>
      <c r="G826">
        <v>1</v>
      </c>
      <c r="H826" t="s">
        <v>6347</v>
      </c>
      <c r="I826" t="s">
        <v>6348</v>
      </c>
      <c r="J826" t="s">
        <v>20</v>
      </c>
      <c r="K826" t="s">
        <v>21</v>
      </c>
      <c r="L826">
        <v>0</v>
      </c>
      <c r="M826">
        <v>0</v>
      </c>
      <c r="N826" t="s">
        <v>22</v>
      </c>
      <c r="O826">
        <v>4</v>
      </c>
      <c r="P826" s="30">
        <f>SQRT((postes_1[[#This Row],[x]]-$Q$1)^2+(postes_1[[#This Row],[y]]-$R$1)^2)</f>
        <v>181843.87469651384</v>
      </c>
      <c r="Q826">
        <v>542657.63000000303</v>
      </c>
      <c r="R826">
        <v>6922189.2699999996</v>
      </c>
    </row>
    <row r="827" spans="1:18" hidden="1">
      <c r="A827">
        <v>3003</v>
      </c>
      <c r="B827">
        <v>70000264</v>
      </c>
      <c r="C827" s="2" t="s">
        <v>8374</v>
      </c>
      <c r="D827" t="s">
        <v>168</v>
      </c>
      <c r="E827" s="1">
        <v>1006992000000</v>
      </c>
      <c r="F827">
        <v>1442326500000</v>
      </c>
      <c r="G827">
        <v>1</v>
      </c>
      <c r="H827" t="s">
        <v>6181</v>
      </c>
      <c r="I827" t="s">
        <v>6182</v>
      </c>
      <c r="J827" t="s">
        <v>20</v>
      </c>
      <c r="K827" t="s">
        <v>21</v>
      </c>
      <c r="L827">
        <v>0</v>
      </c>
      <c r="M827">
        <v>0</v>
      </c>
      <c r="N827" t="s">
        <v>22</v>
      </c>
      <c r="O827">
        <v>4</v>
      </c>
      <c r="P827" s="30">
        <f>SQRT((postes_1[[#This Row],[x]]-$Q$1)^2+(postes_1[[#This Row],[y]]-$R$1)^2)</f>
        <v>181889.47552245451</v>
      </c>
      <c r="Q827">
        <v>559514.85000000102</v>
      </c>
      <c r="R827">
        <v>6928068.8399999999</v>
      </c>
    </row>
    <row r="828" spans="1:18" hidden="1">
      <c r="A828">
        <v>2202</v>
      </c>
      <c r="B828">
        <v>20000505</v>
      </c>
      <c r="C828" s="2" t="s">
        <v>8373</v>
      </c>
      <c r="D828" t="s">
        <v>77</v>
      </c>
      <c r="E828">
        <v>610761600000</v>
      </c>
      <c r="F828">
        <v>1371636386000</v>
      </c>
      <c r="G828">
        <v>1</v>
      </c>
      <c r="H828" t="s">
        <v>4561</v>
      </c>
      <c r="I828" t="s">
        <v>4562</v>
      </c>
      <c r="J828" t="s">
        <v>4563</v>
      </c>
      <c r="K828" t="s">
        <v>21</v>
      </c>
      <c r="L828">
        <v>0</v>
      </c>
      <c r="M828">
        <v>0</v>
      </c>
      <c r="N828" t="s">
        <v>22</v>
      </c>
      <c r="O828">
        <v>3</v>
      </c>
      <c r="P828" s="30">
        <f>SQRT((postes_1[[#This Row],[x]]-$Q$1)^2+(postes_1[[#This Row],[y]]-$R$1)^2)</f>
        <v>182006.16637469261</v>
      </c>
      <c r="Q828">
        <v>738232.43999999797</v>
      </c>
      <c r="R828">
        <v>6883088.0499999998</v>
      </c>
    </row>
    <row r="829" spans="1:18" hidden="1">
      <c r="A829">
        <v>306</v>
      </c>
      <c r="B829">
        <v>60003815</v>
      </c>
      <c r="C829" s="2" t="s">
        <v>8374</v>
      </c>
      <c r="D829" t="s">
        <v>274</v>
      </c>
      <c r="E829">
        <v>1348488395000</v>
      </c>
      <c r="F829">
        <v>1397471273000</v>
      </c>
      <c r="G829">
        <v>1</v>
      </c>
      <c r="H829" t="s">
        <v>686</v>
      </c>
      <c r="I829" t="s">
        <v>687</v>
      </c>
      <c r="J829" t="s">
        <v>688</v>
      </c>
      <c r="K829" t="s">
        <v>21</v>
      </c>
      <c r="L829">
        <v>0</v>
      </c>
      <c r="M829">
        <v>0</v>
      </c>
      <c r="N829" t="s">
        <v>22</v>
      </c>
      <c r="O829">
        <v>4</v>
      </c>
      <c r="P829" s="30">
        <f>SQRT((postes_1[[#This Row],[x]]-$Q$1)^2+(postes_1[[#This Row],[y]]-$R$1)^2)</f>
        <v>182071.43227381399</v>
      </c>
      <c r="Q829">
        <v>480644.04999999702</v>
      </c>
      <c r="R829">
        <v>6625808.8600000003</v>
      </c>
    </row>
    <row r="830" spans="1:18" hidden="1">
      <c r="A830">
        <v>2200</v>
      </c>
      <c r="B830">
        <v>10000882</v>
      </c>
      <c r="C830" s="2" t="s">
        <v>8373</v>
      </c>
      <c r="D830" t="s">
        <v>77</v>
      </c>
      <c r="E830" s="1">
        <v>1072656000000</v>
      </c>
      <c r="F830">
        <v>1371566614000</v>
      </c>
      <c r="G830">
        <v>1</v>
      </c>
      <c r="H830" t="s">
        <v>4558</v>
      </c>
      <c r="I830" t="s">
        <v>4558</v>
      </c>
      <c r="J830" t="s">
        <v>20</v>
      </c>
      <c r="K830" t="s">
        <v>21</v>
      </c>
      <c r="L830">
        <v>0</v>
      </c>
      <c r="M830">
        <v>0</v>
      </c>
      <c r="N830" t="s">
        <v>22</v>
      </c>
      <c r="O830">
        <v>3</v>
      </c>
      <c r="P830" s="30">
        <f>SQRT((postes_1[[#This Row],[x]]-$Q$1)^2+(postes_1[[#This Row],[y]]-$R$1)^2)</f>
        <v>182089.04531685161</v>
      </c>
      <c r="Q830">
        <v>717923.43999999797</v>
      </c>
      <c r="R830">
        <v>6900465.8399999999</v>
      </c>
    </row>
    <row r="831" spans="1:18" hidden="1">
      <c r="A831">
        <v>1806</v>
      </c>
      <c r="B831">
        <v>20001135</v>
      </c>
      <c r="C831" s="2" t="s">
        <v>8373</v>
      </c>
      <c r="D831" t="s">
        <v>20</v>
      </c>
      <c r="E831" s="1">
        <v>883440000000</v>
      </c>
      <c r="F831" t="s">
        <v>20</v>
      </c>
      <c r="G831">
        <v>1</v>
      </c>
      <c r="H831" t="s">
        <v>3754</v>
      </c>
      <c r="I831" t="s">
        <v>3755</v>
      </c>
      <c r="J831" t="s">
        <v>20</v>
      </c>
      <c r="K831" t="s">
        <v>21</v>
      </c>
      <c r="L831">
        <v>0</v>
      </c>
      <c r="M831">
        <v>0</v>
      </c>
      <c r="N831" t="s">
        <v>22</v>
      </c>
      <c r="O831">
        <v>3</v>
      </c>
      <c r="P831" s="30">
        <f>SQRT((postes_1[[#This Row],[x]]-$Q$1)^2+(postes_1[[#This Row],[y]]-$R$1)^2)</f>
        <v>182116.4420147113</v>
      </c>
      <c r="Q831">
        <v>789518.89999999898</v>
      </c>
      <c r="R831">
        <v>6786743.5099999998</v>
      </c>
    </row>
    <row r="832" spans="1:18" hidden="1">
      <c r="A832">
        <v>2527</v>
      </c>
      <c r="B832">
        <v>50000091</v>
      </c>
      <c r="C832" s="2" t="s">
        <v>8374</v>
      </c>
      <c r="D832" t="s">
        <v>168</v>
      </c>
      <c r="E832">
        <v>1459506602000</v>
      </c>
      <c r="F832">
        <v>1267629319000</v>
      </c>
      <c r="G832">
        <v>1</v>
      </c>
      <c r="H832" t="s">
        <v>5217</v>
      </c>
      <c r="I832" t="s">
        <v>5218</v>
      </c>
      <c r="J832" t="s">
        <v>20</v>
      </c>
      <c r="K832" t="s">
        <v>21</v>
      </c>
      <c r="L832">
        <v>0</v>
      </c>
      <c r="M832">
        <v>0</v>
      </c>
      <c r="N832" t="s">
        <v>22</v>
      </c>
      <c r="O832">
        <v>4</v>
      </c>
      <c r="P832" s="30">
        <f>SQRT((postes_1[[#This Row],[x]]-$Q$1)^2+(postes_1[[#This Row],[y]]-$R$1)^2)</f>
        <v>182363.19162928071</v>
      </c>
      <c r="Q832">
        <v>584035.81000000203</v>
      </c>
      <c r="R832">
        <v>6573025.0899999999</v>
      </c>
    </row>
    <row r="833" spans="1:18" hidden="1">
      <c r="A833">
        <v>2584</v>
      </c>
      <c r="B833">
        <v>50000090</v>
      </c>
      <c r="C833" s="2" t="s">
        <v>8374</v>
      </c>
      <c r="D833" t="s">
        <v>168</v>
      </c>
      <c r="E833">
        <v>1459508024000</v>
      </c>
      <c r="F833" t="s">
        <v>20</v>
      </c>
      <c r="G833">
        <v>1</v>
      </c>
      <c r="H833" t="s">
        <v>5332</v>
      </c>
      <c r="I833" t="s">
        <v>5333</v>
      </c>
      <c r="J833" t="s">
        <v>20</v>
      </c>
      <c r="K833" t="s">
        <v>21</v>
      </c>
      <c r="L833">
        <v>0</v>
      </c>
      <c r="M833">
        <v>0</v>
      </c>
      <c r="N833" t="s">
        <v>22</v>
      </c>
      <c r="O833">
        <v>4</v>
      </c>
      <c r="P833" s="30">
        <f>SQRT((postes_1[[#This Row],[x]]-$Q$1)^2+(postes_1[[#This Row],[y]]-$R$1)^2)</f>
        <v>182445.64683819882</v>
      </c>
      <c r="Q833">
        <v>583400.46999999904</v>
      </c>
      <c r="R833">
        <v>6573035.9299999997</v>
      </c>
    </row>
    <row r="834" spans="1:18" hidden="1">
      <c r="A834">
        <v>1337</v>
      </c>
      <c r="B834">
        <v>60001714</v>
      </c>
      <c r="C834" s="2" t="s">
        <v>8374</v>
      </c>
      <c r="D834" t="s">
        <v>274</v>
      </c>
      <c r="E834">
        <v>610761600000</v>
      </c>
      <c r="F834">
        <v>1397130959000</v>
      </c>
      <c r="G834">
        <v>1</v>
      </c>
      <c r="H834" t="s">
        <v>2804</v>
      </c>
      <c r="I834" t="s">
        <v>2805</v>
      </c>
      <c r="J834" t="s">
        <v>20</v>
      </c>
      <c r="K834" t="s">
        <v>21</v>
      </c>
      <c r="L834">
        <v>0</v>
      </c>
      <c r="M834">
        <v>0</v>
      </c>
      <c r="N834" t="s">
        <v>22</v>
      </c>
      <c r="O834">
        <v>4</v>
      </c>
      <c r="P834" s="30">
        <f>SQRT((postes_1[[#This Row],[x]]-$Q$1)^2+(postes_1[[#This Row],[y]]-$R$1)^2)</f>
        <v>182572.63351363552</v>
      </c>
      <c r="Q834">
        <v>497852.74000000203</v>
      </c>
      <c r="R834">
        <v>6609760.2999999998</v>
      </c>
    </row>
    <row r="835" spans="1:18" hidden="1">
      <c r="A835">
        <v>138</v>
      </c>
      <c r="B835">
        <v>70000263</v>
      </c>
      <c r="C835" s="2" t="s">
        <v>8375</v>
      </c>
      <c r="D835" t="s">
        <v>43</v>
      </c>
      <c r="E835">
        <v>797126400000</v>
      </c>
      <c r="F835">
        <v>1122997902000</v>
      </c>
      <c r="G835">
        <v>1</v>
      </c>
      <c r="H835" t="s">
        <v>326</v>
      </c>
      <c r="I835" t="s">
        <v>327</v>
      </c>
      <c r="J835" t="s">
        <v>20</v>
      </c>
      <c r="K835" t="s">
        <v>21</v>
      </c>
      <c r="L835">
        <v>0</v>
      </c>
      <c r="M835">
        <v>0</v>
      </c>
      <c r="N835" t="s">
        <v>22</v>
      </c>
      <c r="O835">
        <v>6</v>
      </c>
      <c r="P835" s="30">
        <f>SQRT((postes_1[[#This Row],[x]]-$Q$1)^2+(postes_1[[#This Row],[y]]-$R$1)^2)</f>
        <v>182742.36012623904</v>
      </c>
      <c r="Q835">
        <v>560576.38000000303</v>
      </c>
      <c r="R835">
        <v>6929261.8600000003</v>
      </c>
    </row>
    <row r="836" spans="1:18" hidden="1">
      <c r="A836">
        <v>3110</v>
      </c>
      <c r="B836">
        <v>70000548</v>
      </c>
      <c r="C836" s="2" t="s">
        <v>8374</v>
      </c>
      <c r="D836" t="s">
        <v>212</v>
      </c>
      <c r="E836">
        <v>757641600000</v>
      </c>
      <c r="F836">
        <v>1161871519000</v>
      </c>
      <c r="G836">
        <v>1</v>
      </c>
      <c r="H836" t="s">
        <v>6391</v>
      </c>
      <c r="I836" t="s">
        <v>6392</v>
      </c>
      <c r="J836" t="s">
        <v>20</v>
      </c>
      <c r="K836" t="s">
        <v>21</v>
      </c>
      <c r="L836">
        <v>0</v>
      </c>
      <c r="M836">
        <v>0</v>
      </c>
      <c r="N836" t="s">
        <v>22</v>
      </c>
      <c r="O836">
        <v>4</v>
      </c>
      <c r="P836" s="30">
        <f>SQRT((postes_1[[#This Row],[x]]-$Q$1)^2+(postes_1[[#This Row],[y]]-$R$1)^2)</f>
        <v>182889.58506692672</v>
      </c>
      <c r="Q836">
        <v>497298.89999999898</v>
      </c>
      <c r="R836">
        <v>6897132.3300000001</v>
      </c>
    </row>
    <row r="837" spans="1:18" hidden="1">
      <c r="A837">
        <v>3862</v>
      </c>
      <c r="B837">
        <v>30000494</v>
      </c>
      <c r="C837" s="2" t="s">
        <v>8375</v>
      </c>
      <c r="D837" t="s">
        <v>20</v>
      </c>
      <c r="E837">
        <v>610761600000</v>
      </c>
      <c r="F837" t="s">
        <v>20</v>
      </c>
      <c r="G837">
        <v>1</v>
      </c>
      <c r="H837" t="s">
        <v>7879</v>
      </c>
      <c r="I837" t="s">
        <v>7880</v>
      </c>
      <c r="J837" t="s">
        <v>20</v>
      </c>
      <c r="K837" t="s">
        <v>21</v>
      </c>
      <c r="L837">
        <v>0</v>
      </c>
      <c r="M837">
        <v>0</v>
      </c>
      <c r="N837" t="s">
        <v>22</v>
      </c>
      <c r="O837">
        <v>6</v>
      </c>
      <c r="P837" s="30">
        <f>SQRT((postes_1[[#This Row],[x]]-$Q$1)^2+(postes_1[[#This Row],[y]]-$R$1)^2)</f>
        <v>183137.41355362188</v>
      </c>
      <c r="Q837">
        <v>669583.53999999899</v>
      </c>
      <c r="R837">
        <v>6580127.9400000004</v>
      </c>
    </row>
    <row r="838" spans="1:18" hidden="1">
      <c r="A838">
        <v>1956</v>
      </c>
      <c r="B838">
        <v>60001166</v>
      </c>
      <c r="C838" s="2" t="s">
        <v>8374</v>
      </c>
      <c r="D838" t="s">
        <v>20</v>
      </c>
      <c r="E838">
        <v>610761600000</v>
      </c>
      <c r="F838" t="s">
        <v>20</v>
      </c>
      <c r="G838">
        <v>1</v>
      </c>
      <c r="H838" t="s">
        <v>4054</v>
      </c>
      <c r="I838" t="s">
        <v>4055</v>
      </c>
      <c r="J838" t="s">
        <v>20</v>
      </c>
      <c r="K838" t="s">
        <v>21</v>
      </c>
      <c r="L838">
        <v>0</v>
      </c>
      <c r="M838">
        <v>0</v>
      </c>
      <c r="N838" t="s">
        <v>22</v>
      </c>
      <c r="O838">
        <v>4</v>
      </c>
      <c r="P838" s="30">
        <f>SQRT((postes_1[[#This Row],[x]]-$Q$1)^2+(postes_1[[#This Row],[y]]-$R$1)^2)</f>
        <v>183348.80031351652</v>
      </c>
      <c r="Q838">
        <v>432161.92000000202</v>
      </c>
      <c r="R838">
        <v>6710762.6500000004</v>
      </c>
    </row>
    <row r="839" spans="1:18" hidden="1">
      <c r="A839">
        <v>3697</v>
      </c>
      <c r="B839">
        <v>60000264</v>
      </c>
      <c r="C839" s="2" t="s">
        <v>8374</v>
      </c>
      <c r="D839" t="s">
        <v>77</v>
      </c>
      <c r="E839">
        <v>1244567077000</v>
      </c>
      <c r="F839">
        <v>1329146925000</v>
      </c>
      <c r="G839">
        <v>1</v>
      </c>
      <c r="H839" t="s">
        <v>7568</v>
      </c>
      <c r="I839" t="s">
        <v>7569</v>
      </c>
      <c r="J839" t="s">
        <v>20</v>
      </c>
      <c r="K839" t="s">
        <v>21</v>
      </c>
      <c r="L839">
        <v>0</v>
      </c>
      <c r="M839">
        <v>0</v>
      </c>
      <c r="N839" t="s">
        <v>22</v>
      </c>
      <c r="O839">
        <v>4</v>
      </c>
      <c r="P839" s="30">
        <f>SQRT((postes_1[[#This Row],[x]]-$Q$1)^2+(postes_1[[#This Row],[y]]-$R$1)^2)</f>
        <v>183662.12458154041</v>
      </c>
      <c r="Q839">
        <v>439269.93999999802</v>
      </c>
      <c r="R839">
        <v>6819964.6699999999</v>
      </c>
    </row>
    <row r="840" spans="1:18" hidden="1">
      <c r="A840">
        <v>643</v>
      </c>
      <c r="B840">
        <v>70000249</v>
      </c>
      <c r="C840" s="2" t="s">
        <v>8374</v>
      </c>
      <c r="D840" t="s">
        <v>274</v>
      </c>
      <c r="E840">
        <v>610761600000</v>
      </c>
      <c r="F840">
        <v>1444838640000</v>
      </c>
      <c r="G840">
        <v>1</v>
      </c>
      <c r="H840" t="s">
        <v>1382</v>
      </c>
      <c r="I840" t="s">
        <v>1383</v>
      </c>
      <c r="J840" t="s">
        <v>20</v>
      </c>
      <c r="K840" t="s">
        <v>21</v>
      </c>
      <c r="L840">
        <v>0</v>
      </c>
      <c r="M840">
        <v>0</v>
      </c>
      <c r="N840" t="s">
        <v>22</v>
      </c>
      <c r="O840">
        <v>4</v>
      </c>
      <c r="P840" s="30">
        <f>SQRT((postes_1[[#This Row],[x]]-$Q$1)^2+(postes_1[[#This Row],[y]]-$R$1)^2)</f>
        <v>183691.3053002923</v>
      </c>
      <c r="Q840">
        <v>564613.59000000404</v>
      </c>
      <c r="R840">
        <v>6931338.0099999998</v>
      </c>
    </row>
    <row r="841" spans="1:18" hidden="1">
      <c r="A841">
        <v>626</v>
      </c>
      <c r="B841">
        <v>70000272</v>
      </c>
      <c r="C841" s="2" t="s">
        <v>8373</v>
      </c>
      <c r="D841" t="s">
        <v>168</v>
      </c>
      <c r="E841">
        <v>865814400000</v>
      </c>
      <c r="F841">
        <v>1450362102000</v>
      </c>
      <c r="G841">
        <v>1</v>
      </c>
      <c r="H841" t="s">
        <v>1347</v>
      </c>
      <c r="I841" t="s">
        <v>1348</v>
      </c>
      <c r="J841" t="s">
        <v>990</v>
      </c>
      <c r="K841" t="s">
        <v>21</v>
      </c>
      <c r="L841">
        <v>0</v>
      </c>
      <c r="M841">
        <v>0</v>
      </c>
      <c r="N841" t="s">
        <v>22</v>
      </c>
      <c r="O841">
        <v>3</v>
      </c>
      <c r="P841" s="30">
        <f>SQRT((postes_1[[#This Row],[x]]-$Q$1)^2+(postes_1[[#This Row],[y]]-$R$1)^2)</f>
        <v>184093.11338149454</v>
      </c>
      <c r="Q841">
        <v>675279.25</v>
      </c>
      <c r="R841">
        <v>6925770.0499999998</v>
      </c>
    </row>
    <row r="842" spans="1:18" hidden="1">
      <c r="A842">
        <v>3303</v>
      </c>
      <c r="B842">
        <v>70014002</v>
      </c>
      <c r="C842" s="2" t="s">
        <v>8374</v>
      </c>
      <c r="D842" t="s">
        <v>56</v>
      </c>
      <c r="E842">
        <v>1201798116000</v>
      </c>
      <c r="F842">
        <v>1373032537000</v>
      </c>
      <c r="G842">
        <v>1</v>
      </c>
      <c r="H842" t="s">
        <v>6769</v>
      </c>
      <c r="I842" t="s">
        <v>6770</v>
      </c>
      <c r="J842" t="s">
        <v>20</v>
      </c>
      <c r="K842" t="s">
        <v>21</v>
      </c>
      <c r="L842">
        <v>0</v>
      </c>
      <c r="M842">
        <v>0</v>
      </c>
      <c r="N842" t="s">
        <v>22</v>
      </c>
      <c r="O842">
        <v>4</v>
      </c>
      <c r="P842" s="30">
        <f>SQRT((postes_1[[#This Row],[x]]-$Q$1)^2+(postes_1[[#This Row],[y]]-$R$1)^2)</f>
        <v>184294.69534275014</v>
      </c>
      <c r="Q842">
        <v>429339.59000000398</v>
      </c>
      <c r="R842">
        <v>6719454.0199999996</v>
      </c>
    </row>
    <row r="843" spans="1:18" hidden="1">
      <c r="A843">
        <v>2410</v>
      </c>
      <c r="B843">
        <v>60001014</v>
      </c>
      <c r="C843" s="2" t="s">
        <v>8374</v>
      </c>
      <c r="D843" t="s">
        <v>38</v>
      </c>
      <c r="E843">
        <v>787276800000</v>
      </c>
      <c r="F843">
        <v>1248451197000</v>
      </c>
      <c r="G843">
        <v>1</v>
      </c>
      <c r="H843" t="s">
        <v>4976</v>
      </c>
      <c r="I843" t="s">
        <v>4977</v>
      </c>
      <c r="J843" t="s">
        <v>20</v>
      </c>
      <c r="K843" t="s">
        <v>21</v>
      </c>
      <c r="L843">
        <v>0</v>
      </c>
      <c r="M843">
        <v>0</v>
      </c>
      <c r="N843" t="s">
        <v>22</v>
      </c>
      <c r="O843">
        <v>4</v>
      </c>
      <c r="P843" s="30">
        <f>SQRT((postes_1[[#This Row],[x]]-$Q$1)^2+(postes_1[[#This Row],[y]]-$R$1)^2)</f>
        <v>184715.08117469083</v>
      </c>
      <c r="Q843">
        <v>426763.68</v>
      </c>
      <c r="R843">
        <v>6734177.3799999999</v>
      </c>
    </row>
    <row r="844" spans="1:18" hidden="1">
      <c r="A844">
        <v>506</v>
      </c>
      <c r="B844">
        <v>60001723</v>
      </c>
      <c r="C844" s="2" t="s">
        <v>8374</v>
      </c>
      <c r="D844" t="s">
        <v>274</v>
      </c>
      <c r="E844">
        <v>610761600000</v>
      </c>
      <c r="F844">
        <v>1397128728000</v>
      </c>
      <c r="G844">
        <v>1</v>
      </c>
      <c r="H844" t="s">
        <v>1107</v>
      </c>
      <c r="I844" t="s">
        <v>1108</v>
      </c>
      <c r="J844" t="s">
        <v>26</v>
      </c>
      <c r="K844" t="s">
        <v>21</v>
      </c>
      <c r="L844">
        <v>0</v>
      </c>
      <c r="M844">
        <v>0</v>
      </c>
      <c r="N844" t="s">
        <v>22</v>
      </c>
      <c r="O844">
        <v>4</v>
      </c>
      <c r="P844" s="30">
        <f>SQRT((postes_1[[#This Row],[x]]-$Q$1)^2+(postes_1[[#This Row],[y]]-$R$1)^2)</f>
        <v>184771.934860476</v>
      </c>
      <c r="Q844">
        <v>495842.46999999898</v>
      </c>
      <c r="R844">
        <v>6608543.8899999997</v>
      </c>
    </row>
    <row r="845" spans="1:18" hidden="1">
      <c r="A845">
        <v>3969</v>
      </c>
      <c r="B845">
        <v>30000193</v>
      </c>
      <c r="C845" s="2" t="s">
        <v>8373</v>
      </c>
      <c r="D845" t="s">
        <v>38</v>
      </c>
      <c r="E845">
        <v>610761600000</v>
      </c>
      <c r="F845">
        <v>1243596764000</v>
      </c>
      <c r="G845">
        <v>1</v>
      </c>
      <c r="H845" t="s">
        <v>8087</v>
      </c>
      <c r="I845" t="s">
        <v>8088</v>
      </c>
      <c r="J845" t="s">
        <v>20</v>
      </c>
      <c r="K845" t="s">
        <v>21</v>
      </c>
      <c r="L845">
        <v>0</v>
      </c>
      <c r="M845">
        <v>0</v>
      </c>
      <c r="N845" t="s">
        <v>22</v>
      </c>
      <c r="O845">
        <v>3</v>
      </c>
      <c r="P845" s="30">
        <f>SQRT((postes_1[[#This Row],[x]]-$Q$1)^2+(postes_1[[#This Row],[y]]-$R$1)^2)</f>
        <v>184786.19669993612</v>
      </c>
      <c r="Q845">
        <v>771235.97999999695</v>
      </c>
      <c r="R845">
        <v>6662357.96</v>
      </c>
    </row>
    <row r="846" spans="1:18" hidden="1">
      <c r="A846">
        <v>3893</v>
      </c>
      <c r="B846">
        <v>70000241</v>
      </c>
      <c r="C846" s="2" t="s">
        <v>8375</v>
      </c>
      <c r="D846" t="s">
        <v>20</v>
      </c>
      <c r="E846" s="1">
        <v>1006992000000</v>
      </c>
      <c r="F846" t="s">
        <v>20</v>
      </c>
      <c r="G846">
        <v>1</v>
      </c>
      <c r="H846" t="s">
        <v>7938</v>
      </c>
      <c r="I846" t="s">
        <v>7939</v>
      </c>
      <c r="J846" t="s">
        <v>20</v>
      </c>
      <c r="K846" t="s">
        <v>21</v>
      </c>
      <c r="L846">
        <v>0</v>
      </c>
      <c r="M846">
        <v>0</v>
      </c>
      <c r="N846" t="s">
        <v>22</v>
      </c>
      <c r="O846">
        <v>6</v>
      </c>
      <c r="P846" s="30">
        <f>SQRT((postes_1[[#This Row],[x]]-$Q$1)^2+(postes_1[[#This Row],[y]]-$R$1)^2)</f>
        <v>185011.86301735838</v>
      </c>
      <c r="Q846">
        <v>660278.06000000203</v>
      </c>
      <c r="R846">
        <v>6931643.3700000001</v>
      </c>
    </row>
    <row r="847" spans="1:18" hidden="1">
      <c r="A847">
        <v>469</v>
      </c>
      <c r="B847">
        <v>70000201</v>
      </c>
      <c r="C847" s="2" t="s">
        <v>8374</v>
      </c>
      <c r="D847" t="s">
        <v>56</v>
      </c>
      <c r="E847">
        <v>1210872696000</v>
      </c>
      <c r="F847">
        <v>1210872648000</v>
      </c>
      <c r="G847">
        <v>1</v>
      </c>
      <c r="H847" t="s">
        <v>1032</v>
      </c>
      <c r="I847" t="s">
        <v>1033</v>
      </c>
      <c r="J847" t="s">
        <v>20</v>
      </c>
      <c r="K847" t="s">
        <v>21</v>
      </c>
      <c r="L847">
        <v>0</v>
      </c>
      <c r="M847">
        <v>0</v>
      </c>
      <c r="N847" t="s">
        <v>22</v>
      </c>
      <c r="O847">
        <v>4</v>
      </c>
      <c r="P847" s="30">
        <f>SQRT((postes_1[[#This Row],[x]]-$Q$1)^2+(postes_1[[#This Row],[y]]-$R$1)^2)</f>
        <v>185019.47841324864</v>
      </c>
      <c r="Q847">
        <v>573744.38000000303</v>
      </c>
      <c r="R847">
        <v>6934800.4000000004</v>
      </c>
    </row>
    <row r="848" spans="1:18" hidden="1">
      <c r="A848">
        <v>593</v>
      </c>
      <c r="B848">
        <v>60001618</v>
      </c>
      <c r="C848" s="2" t="s">
        <v>8376</v>
      </c>
      <c r="D848" t="s">
        <v>20</v>
      </c>
      <c r="E848">
        <v>981417600000</v>
      </c>
      <c r="F848" t="s">
        <v>20</v>
      </c>
      <c r="G848">
        <v>1</v>
      </c>
      <c r="H848" t="s">
        <v>1277</v>
      </c>
      <c r="I848" t="s">
        <v>1278</v>
      </c>
      <c r="J848" t="s">
        <v>20</v>
      </c>
      <c r="K848" t="s">
        <v>21</v>
      </c>
      <c r="L848">
        <v>0</v>
      </c>
      <c r="M848">
        <v>0</v>
      </c>
      <c r="N848" t="s">
        <v>22</v>
      </c>
      <c r="O848">
        <v>7</v>
      </c>
      <c r="P848" s="30">
        <f>SQRT((postes_1[[#This Row],[x]]-$Q$1)^2+(postes_1[[#This Row],[y]]-$R$1)^2)</f>
        <v>185097.75709276373</v>
      </c>
      <c r="Q848">
        <v>465746.32999999798</v>
      </c>
      <c r="R848">
        <v>6638065.4500000002</v>
      </c>
    </row>
    <row r="849" spans="1:18" hidden="1">
      <c r="A849">
        <v>3445</v>
      </c>
      <c r="B849">
        <v>60001093</v>
      </c>
      <c r="C849" s="2" t="s">
        <v>8374</v>
      </c>
      <c r="D849" t="s">
        <v>20</v>
      </c>
      <c r="E849">
        <v>610761600000</v>
      </c>
      <c r="F849" t="s">
        <v>20</v>
      </c>
      <c r="G849">
        <v>1</v>
      </c>
      <c r="H849" t="s">
        <v>7058</v>
      </c>
      <c r="I849" t="s">
        <v>7059</v>
      </c>
      <c r="J849" t="s">
        <v>7060</v>
      </c>
      <c r="K849" t="s">
        <v>21</v>
      </c>
      <c r="L849">
        <v>0</v>
      </c>
      <c r="M849">
        <v>0</v>
      </c>
      <c r="N849" t="s">
        <v>22</v>
      </c>
      <c r="O849">
        <v>4</v>
      </c>
      <c r="P849" s="30">
        <f>SQRT((postes_1[[#This Row],[x]]-$Q$1)^2+(postes_1[[#This Row],[y]]-$R$1)^2)</f>
        <v>185344.42456907756</v>
      </c>
      <c r="Q849">
        <v>428127.64999999898</v>
      </c>
      <c r="R849">
        <v>6720234.6200000001</v>
      </c>
    </row>
    <row r="850" spans="1:18" hidden="1">
      <c r="A850">
        <v>2246</v>
      </c>
      <c r="B850">
        <v>70000248</v>
      </c>
      <c r="C850" s="2" t="s">
        <v>8374</v>
      </c>
      <c r="D850" t="s">
        <v>38</v>
      </c>
      <c r="E850">
        <v>610761600000</v>
      </c>
      <c r="F850">
        <v>1239207112000</v>
      </c>
      <c r="G850">
        <v>1</v>
      </c>
      <c r="H850" t="s">
        <v>4647</v>
      </c>
      <c r="I850" t="s">
        <v>4648</v>
      </c>
      <c r="J850" t="s">
        <v>4649</v>
      </c>
      <c r="K850" t="s">
        <v>21</v>
      </c>
      <c r="L850">
        <v>0</v>
      </c>
      <c r="M850">
        <v>0</v>
      </c>
      <c r="N850" t="s">
        <v>22</v>
      </c>
      <c r="O850">
        <v>4</v>
      </c>
      <c r="P850" s="30">
        <f>SQRT((postes_1[[#This Row],[x]]-$Q$1)^2+(postes_1[[#This Row],[y]]-$R$1)^2)</f>
        <v>185557.11247466318</v>
      </c>
      <c r="Q850">
        <v>558328.68999999797</v>
      </c>
      <c r="R850">
        <v>6931543.2300000004</v>
      </c>
    </row>
    <row r="851" spans="1:18" hidden="1">
      <c r="A851">
        <v>1907</v>
      </c>
      <c r="B851">
        <v>60000365</v>
      </c>
      <c r="C851" s="2" t="s">
        <v>8374</v>
      </c>
      <c r="D851" t="s">
        <v>77</v>
      </c>
      <c r="E851">
        <v>610761600000</v>
      </c>
      <c r="F851">
        <v>1329151721000</v>
      </c>
      <c r="G851">
        <v>1</v>
      </c>
      <c r="H851" t="s">
        <v>3956</v>
      </c>
      <c r="I851" t="s">
        <v>3957</v>
      </c>
      <c r="J851" t="s">
        <v>20</v>
      </c>
      <c r="K851" t="s">
        <v>21</v>
      </c>
      <c r="L851">
        <v>0</v>
      </c>
      <c r="M851">
        <v>0</v>
      </c>
      <c r="N851" t="s">
        <v>22</v>
      </c>
      <c r="O851">
        <v>4</v>
      </c>
      <c r="P851" s="30">
        <f>SQRT((postes_1[[#This Row],[x]]-$Q$1)^2+(postes_1[[#This Row],[y]]-$R$1)^2)</f>
        <v>186012.0295517412</v>
      </c>
      <c r="Q851">
        <v>431716.21000000101</v>
      </c>
      <c r="R851">
        <v>6804919.2400000002</v>
      </c>
    </row>
    <row r="852" spans="1:18" hidden="1">
      <c r="A852">
        <v>2022</v>
      </c>
      <c r="B852">
        <v>60001412</v>
      </c>
      <c r="C852" s="2" t="s">
        <v>8374</v>
      </c>
      <c r="D852" t="s">
        <v>77</v>
      </c>
      <c r="E852">
        <v>610761600000</v>
      </c>
      <c r="F852">
        <v>1310030160000</v>
      </c>
      <c r="G852">
        <v>1</v>
      </c>
      <c r="H852" t="s">
        <v>4191</v>
      </c>
      <c r="I852" t="s">
        <v>4192</v>
      </c>
      <c r="J852" t="s">
        <v>20</v>
      </c>
      <c r="K852" t="s">
        <v>21</v>
      </c>
      <c r="L852">
        <v>0</v>
      </c>
      <c r="M852">
        <v>0</v>
      </c>
      <c r="N852" t="s">
        <v>22</v>
      </c>
      <c r="O852">
        <v>4</v>
      </c>
      <c r="P852" s="30">
        <f>SQRT((postes_1[[#This Row],[x]]-$Q$1)^2+(postes_1[[#This Row],[y]]-$R$1)^2)</f>
        <v>186123.77615303465</v>
      </c>
      <c r="Q852">
        <v>437692.81000000198</v>
      </c>
      <c r="R852">
        <v>6684250.0099999998</v>
      </c>
    </row>
    <row r="853" spans="1:18" hidden="1">
      <c r="A853">
        <v>3279</v>
      </c>
      <c r="B853">
        <v>60000851</v>
      </c>
      <c r="C853" s="2" t="s">
        <v>8374</v>
      </c>
      <c r="D853" t="s">
        <v>27</v>
      </c>
      <c r="E853">
        <v>610761600000</v>
      </c>
      <c r="F853">
        <v>1288710514000</v>
      </c>
      <c r="G853">
        <v>1</v>
      </c>
      <c r="H853" t="s">
        <v>6725</v>
      </c>
      <c r="I853" t="s">
        <v>6726</v>
      </c>
      <c r="J853" t="s">
        <v>20</v>
      </c>
      <c r="K853" t="s">
        <v>21</v>
      </c>
      <c r="L853">
        <v>0</v>
      </c>
      <c r="M853">
        <v>0</v>
      </c>
      <c r="N853" t="s">
        <v>22</v>
      </c>
      <c r="O853">
        <v>4</v>
      </c>
      <c r="P853" s="30">
        <f>SQRT((postes_1[[#This Row],[x]]-$Q$1)^2+(postes_1[[#This Row],[y]]-$R$1)^2)</f>
        <v>186344.27384519475</v>
      </c>
      <c r="Q853">
        <v>424145.29999999702</v>
      </c>
      <c r="R853">
        <v>6756211.7400000002</v>
      </c>
    </row>
    <row r="854" spans="1:18" hidden="1">
      <c r="A854">
        <v>2920</v>
      </c>
      <c r="B854">
        <v>60002032</v>
      </c>
      <c r="C854" s="2" t="s">
        <v>8374</v>
      </c>
      <c r="D854" t="s">
        <v>274</v>
      </c>
      <c r="E854" s="1">
        <v>910656000000</v>
      </c>
      <c r="F854">
        <v>1397128297000</v>
      </c>
      <c r="G854">
        <v>1</v>
      </c>
      <c r="H854" t="s">
        <v>6017</v>
      </c>
      <c r="I854" t="s">
        <v>6018</v>
      </c>
      <c r="J854" t="s">
        <v>20</v>
      </c>
      <c r="K854" t="s">
        <v>21</v>
      </c>
      <c r="L854">
        <v>0</v>
      </c>
      <c r="M854">
        <v>0</v>
      </c>
      <c r="N854" t="s">
        <v>22</v>
      </c>
      <c r="O854">
        <v>4</v>
      </c>
      <c r="P854" s="30">
        <f>SQRT((postes_1[[#This Row],[x]]-$Q$1)^2+(postes_1[[#This Row],[y]]-$R$1)^2)</f>
        <v>186434.58103938494</v>
      </c>
      <c r="Q854">
        <v>493333.60000000102</v>
      </c>
      <c r="R854">
        <v>6608420.6900000004</v>
      </c>
    </row>
    <row r="855" spans="1:18" hidden="1">
      <c r="A855">
        <v>4096</v>
      </c>
      <c r="B855">
        <v>70029277</v>
      </c>
      <c r="C855" s="2" t="s">
        <v>8374</v>
      </c>
      <c r="D855" t="s">
        <v>77</v>
      </c>
      <c r="E855">
        <v>1311946340000</v>
      </c>
      <c r="F855">
        <v>1320073039000</v>
      </c>
      <c r="G855">
        <v>1</v>
      </c>
      <c r="H855" t="s">
        <v>8296</v>
      </c>
      <c r="I855" t="s">
        <v>8297</v>
      </c>
      <c r="J855" t="s">
        <v>98</v>
      </c>
      <c r="K855" t="s">
        <v>21</v>
      </c>
      <c r="L855">
        <v>0</v>
      </c>
      <c r="M855">
        <v>0</v>
      </c>
      <c r="N855" t="s">
        <v>22</v>
      </c>
      <c r="O855">
        <v>4</v>
      </c>
      <c r="P855" s="30">
        <f>SQRT((postes_1[[#This Row],[x]]-$Q$1)^2+(postes_1[[#This Row],[y]]-$R$1)^2)</f>
        <v>186522.22147409321</v>
      </c>
      <c r="Q855">
        <v>782066.50999999803</v>
      </c>
      <c r="R855">
        <v>6826571.4000000004</v>
      </c>
    </row>
    <row r="856" spans="1:18" hidden="1">
      <c r="A856">
        <v>974</v>
      </c>
      <c r="B856">
        <v>60001610</v>
      </c>
      <c r="C856" s="2" t="s">
        <v>8375</v>
      </c>
      <c r="D856" t="s">
        <v>168</v>
      </c>
      <c r="E856">
        <v>610761600000</v>
      </c>
      <c r="F856">
        <v>1444044865000</v>
      </c>
      <c r="G856">
        <v>1</v>
      </c>
      <c r="H856" t="s">
        <v>2080</v>
      </c>
      <c r="I856" t="s">
        <v>2081</v>
      </c>
      <c r="J856" t="s">
        <v>20</v>
      </c>
      <c r="K856" t="s">
        <v>21</v>
      </c>
      <c r="L856">
        <v>0</v>
      </c>
      <c r="M856">
        <v>0</v>
      </c>
      <c r="N856" t="s">
        <v>22</v>
      </c>
      <c r="O856">
        <v>6</v>
      </c>
      <c r="P856" s="30">
        <f>SQRT((postes_1[[#This Row],[x]]-$Q$1)^2+(postes_1[[#This Row],[y]]-$R$1)^2)</f>
        <v>186603.49285305012</v>
      </c>
      <c r="Q856">
        <v>461815.92000000202</v>
      </c>
      <c r="R856">
        <v>6640665.9000000004</v>
      </c>
    </row>
    <row r="857" spans="1:18" hidden="1">
      <c r="A857">
        <v>943</v>
      </c>
      <c r="B857">
        <v>50000097</v>
      </c>
      <c r="C857" s="2" t="s">
        <v>8375</v>
      </c>
      <c r="D857" t="s">
        <v>168</v>
      </c>
      <c r="E857">
        <v>1459506520000</v>
      </c>
      <c r="F857" t="s">
        <v>20</v>
      </c>
      <c r="G857">
        <v>1</v>
      </c>
      <c r="H857" t="s">
        <v>2012</v>
      </c>
      <c r="I857" t="s">
        <v>2013</v>
      </c>
      <c r="J857" t="s">
        <v>20</v>
      </c>
      <c r="K857" t="s">
        <v>21</v>
      </c>
      <c r="L857">
        <v>0</v>
      </c>
      <c r="M857">
        <v>0</v>
      </c>
      <c r="N857" t="s">
        <v>22</v>
      </c>
      <c r="O857">
        <v>6</v>
      </c>
      <c r="P857" s="30">
        <f>SQRT((postes_1[[#This Row],[x]]-$Q$1)^2+(postes_1[[#This Row],[y]]-$R$1)^2)</f>
        <v>186686.24408220965</v>
      </c>
      <c r="Q857">
        <v>616808.03999999899</v>
      </c>
      <c r="R857">
        <v>6566883.75</v>
      </c>
    </row>
    <row r="858" spans="1:18" hidden="1">
      <c r="A858">
        <v>2107</v>
      </c>
      <c r="B858">
        <v>20000909</v>
      </c>
      <c r="C858" s="2" t="s">
        <v>8373</v>
      </c>
      <c r="D858" t="s">
        <v>77</v>
      </c>
      <c r="E858">
        <v>778982400000</v>
      </c>
      <c r="F858">
        <v>1320073266000</v>
      </c>
      <c r="G858">
        <v>1</v>
      </c>
      <c r="H858" t="s">
        <v>4368</v>
      </c>
      <c r="I858" t="s">
        <v>4369</v>
      </c>
      <c r="J858" t="s">
        <v>20</v>
      </c>
      <c r="K858" t="s">
        <v>21</v>
      </c>
      <c r="L858">
        <v>0</v>
      </c>
      <c r="M858">
        <v>0</v>
      </c>
      <c r="N858" t="s">
        <v>22</v>
      </c>
      <c r="O858">
        <v>3</v>
      </c>
      <c r="P858" s="30">
        <f>SQRT((postes_1[[#This Row],[x]]-$Q$1)^2+(postes_1[[#This Row],[y]]-$R$1)^2)</f>
        <v>186825.23935548236</v>
      </c>
      <c r="Q858">
        <v>782498.96000000101</v>
      </c>
      <c r="R858">
        <v>6826328.4100000001</v>
      </c>
    </row>
    <row r="859" spans="1:18" hidden="1">
      <c r="A859">
        <v>2320</v>
      </c>
      <c r="B859">
        <v>60001716</v>
      </c>
      <c r="C859" s="2" t="s">
        <v>8374</v>
      </c>
      <c r="D859" t="s">
        <v>108</v>
      </c>
      <c r="E859">
        <v>783129600000</v>
      </c>
      <c r="F859">
        <v>1236616298000</v>
      </c>
      <c r="G859">
        <v>1</v>
      </c>
      <c r="H859" t="s">
        <v>4794</v>
      </c>
      <c r="I859" t="s">
        <v>4795</v>
      </c>
      <c r="J859" t="s">
        <v>688</v>
      </c>
      <c r="K859" t="s">
        <v>21</v>
      </c>
      <c r="L859">
        <v>0</v>
      </c>
      <c r="M859">
        <v>0</v>
      </c>
      <c r="N859" t="s">
        <v>22</v>
      </c>
      <c r="O859">
        <v>4</v>
      </c>
      <c r="P859" s="30">
        <f>SQRT((postes_1[[#This Row],[x]]-$Q$1)^2+(postes_1[[#This Row],[y]]-$R$1)^2)</f>
        <v>186906.69413003174</v>
      </c>
      <c r="Q859">
        <v>491447.61999999703</v>
      </c>
      <c r="R859">
        <v>6609351.4400000004</v>
      </c>
    </row>
    <row r="860" spans="1:18" hidden="1">
      <c r="A860">
        <v>2838</v>
      </c>
      <c r="B860">
        <v>30000379</v>
      </c>
      <c r="C860" s="2" t="s">
        <v>8373</v>
      </c>
      <c r="D860" t="s">
        <v>274</v>
      </c>
      <c r="E860">
        <v>610761600000</v>
      </c>
      <c r="F860">
        <v>1462982621000</v>
      </c>
      <c r="G860">
        <v>1</v>
      </c>
      <c r="H860" t="s">
        <v>5849</v>
      </c>
      <c r="I860" t="s">
        <v>5850</v>
      </c>
      <c r="J860" t="s">
        <v>20</v>
      </c>
      <c r="K860" t="s">
        <v>21</v>
      </c>
      <c r="L860">
        <v>0</v>
      </c>
      <c r="M860">
        <v>0</v>
      </c>
      <c r="N860" t="s">
        <v>22</v>
      </c>
      <c r="O860">
        <v>3</v>
      </c>
      <c r="P860" s="30">
        <f>SQRT((postes_1[[#This Row],[x]]-$Q$1)^2+(postes_1[[#This Row],[y]]-$R$1)^2)</f>
        <v>186946.98640553237</v>
      </c>
      <c r="Q860">
        <v>727776.64999999898</v>
      </c>
      <c r="R860">
        <v>6607900.8200000003</v>
      </c>
    </row>
    <row r="861" spans="1:18" hidden="1">
      <c r="A861">
        <v>2403</v>
      </c>
      <c r="B861">
        <v>60001079</v>
      </c>
      <c r="C861" s="2" t="s">
        <v>8374</v>
      </c>
      <c r="D861" t="s">
        <v>20</v>
      </c>
      <c r="E861">
        <v>787276800000</v>
      </c>
      <c r="F861" t="s">
        <v>20</v>
      </c>
      <c r="G861">
        <v>1</v>
      </c>
      <c r="H861" t="s">
        <v>4962</v>
      </c>
      <c r="I861" t="s">
        <v>4963</v>
      </c>
      <c r="J861" t="s">
        <v>20</v>
      </c>
      <c r="K861" t="s">
        <v>21</v>
      </c>
      <c r="L861">
        <v>0</v>
      </c>
      <c r="M861">
        <v>0</v>
      </c>
      <c r="N861" t="s">
        <v>22</v>
      </c>
      <c r="O861">
        <v>4</v>
      </c>
      <c r="P861" s="30">
        <f>SQRT((postes_1[[#This Row],[x]]-$Q$1)^2+(postes_1[[#This Row],[y]]-$R$1)^2)</f>
        <v>187044.3380633932</v>
      </c>
      <c r="Q861">
        <v>425919.53000000102</v>
      </c>
      <c r="R861">
        <v>6723016.1600000001</v>
      </c>
    </row>
    <row r="862" spans="1:18" hidden="1">
      <c r="A862">
        <v>1696</v>
      </c>
      <c r="B862">
        <v>70000297</v>
      </c>
      <c r="C862" s="2" t="s">
        <v>8374</v>
      </c>
      <c r="D862" t="s">
        <v>20</v>
      </c>
      <c r="E862">
        <v>610761600000</v>
      </c>
      <c r="F862" t="s">
        <v>20</v>
      </c>
      <c r="G862">
        <v>1</v>
      </c>
      <c r="H862" t="s">
        <v>3531</v>
      </c>
      <c r="I862" t="s">
        <v>3532</v>
      </c>
      <c r="J862" t="s">
        <v>3533</v>
      </c>
      <c r="K862" t="s">
        <v>21</v>
      </c>
      <c r="L862">
        <v>0</v>
      </c>
      <c r="M862">
        <v>0</v>
      </c>
      <c r="N862" t="s">
        <v>22</v>
      </c>
      <c r="O862">
        <v>4</v>
      </c>
      <c r="P862" s="30">
        <f>SQRT((postes_1[[#This Row],[x]]-$Q$1)^2+(postes_1[[#This Row],[y]]-$R$1)^2)</f>
        <v>187121.76649462638</v>
      </c>
      <c r="Q862">
        <v>529478.47999999695</v>
      </c>
      <c r="R862">
        <v>6922148.5800000001</v>
      </c>
    </row>
    <row r="863" spans="1:18" hidden="1">
      <c r="A863">
        <v>2372</v>
      </c>
      <c r="B863">
        <v>70000817</v>
      </c>
      <c r="C863" s="2" t="s">
        <v>8374</v>
      </c>
      <c r="D863" t="s">
        <v>20</v>
      </c>
      <c r="E863">
        <v>757641600000</v>
      </c>
      <c r="F863" t="s">
        <v>20</v>
      </c>
      <c r="G863">
        <v>1</v>
      </c>
      <c r="H863" t="s">
        <v>4899</v>
      </c>
      <c r="I863" t="s">
        <v>4900</v>
      </c>
      <c r="J863" t="s">
        <v>20</v>
      </c>
      <c r="K863" t="s">
        <v>21</v>
      </c>
      <c r="L863">
        <v>0</v>
      </c>
      <c r="M863">
        <v>0</v>
      </c>
      <c r="N863" t="s">
        <v>22</v>
      </c>
      <c r="O863">
        <v>4</v>
      </c>
      <c r="P863" s="30">
        <f>SQRT((postes_1[[#This Row],[x]]-$Q$1)^2+(postes_1[[#This Row],[y]]-$R$1)^2)</f>
        <v>187572.6911755178</v>
      </c>
      <c r="Q863">
        <v>465922.02000000299</v>
      </c>
      <c r="R863">
        <v>6873001.4699999997</v>
      </c>
    </row>
    <row r="864" spans="1:18" hidden="1">
      <c r="A864">
        <v>140</v>
      </c>
      <c r="B864">
        <v>60001728</v>
      </c>
      <c r="C864" s="2" t="s">
        <v>8374</v>
      </c>
      <c r="D864" t="s">
        <v>274</v>
      </c>
      <c r="E864">
        <v>783129600000</v>
      </c>
      <c r="F864">
        <v>1397127342000</v>
      </c>
      <c r="G864">
        <v>1</v>
      </c>
      <c r="H864" t="s">
        <v>330</v>
      </c>
      <c r="I864" t="s">
        <v>331</v>
      </c>
      <c r="J864" t="s">
        <v>332</v>
      </c>
      <c r="K864" t="s">
        <v>21</v>
      </c>
      <c r="L864">
        <v>0</v>
      </c>
      <c r="M864">
        <v>0</v>
      </c>
      <c r="N864" t="s">
        <v>22</v>
      </c>
      <c r="O864">
        <v>4</v>
      </c>
      <c r="P864" s="30">
        <f>SQRT((postes_1[[#This Row],[x]]-$Q$1)^2+(postes_1[[#This Row],[y]]-$R$1)^2)</f>
        <v>187826.28764566456</v>
      </c>
      <c r="Q864">
        <v>493463.28999999899</v>
      </c>
      <c r="R864">
        <v>6606532.7400000002</v>
      </c>
    </row>
    <row r="865" spans="1:18" hidden="1">
      <c r="A865">
        <v>472</v>
      </c>
      <c r="B865">
        <v>70000226</v>
      </c>
      <c r="C865" s="2" t="s">
        <v>8376</v>
      </c>
      <c r="D865" t="s">
        <v>274</v>
      </c>
      <c r="E865">
        <v>1002585600000</v>
      </c>
      <c r="F865">
        <v>1453814628000</v>
      </c>
      <c r="G865">
        <v>1</v>
      </c>
      <c r="H865" t="s">
        <v>1037</v>
      </c>
      <c r="I865" t="s">
        <v>1038</v>
      </c>
      <c r="J865" t="s">
        <v>20</v>
      </c>
      <c r="K865" t="s">
        <v>21</v>
      </c>
      <c r="L865">
        <v>0</v>
      </c>
      <c r="M865">
        <v>0</v>
      </c>
      <c r="N865" t="s">
        <v>22</v>
      </c>
      <c r="O865">
        <v>7</v>
      </c>
      <c r="P865" s="30">
        <f>SQRT((postes_1[[#This Row],[x]]-$Q$1)^2+(postes_1[[#This Row],[y]]-$R$1)^2)</f>
        <v>188082.17319467818</v>
      </c>
      <c r="Q865">
        <v>555700.5</v>
      </c>
      <c r="R865">
        <v>6933393.6799999997</v>
      </c>
    </row>
    <row r="866" spans="1:18" hidden="1">
      <c r="A866">
        <v>2350</v>
      </c>
      <c r="B866">
        <v>50000100</v>
      </c>
      <c r="C866" s="2" t="s">
        <v>8374</v>
      </c>
      <c r="D866" t="s">
        <v>168</v>
      </c>
      <c r="E866">
        <v>1459507157000</v>
      </c>
      <c r="F866">
        <v>1270725549000</v>
      </c>
      <c r="G866">
        <v>1</v>
      </c>
      <c r="H866" t="s">
        <v>4855</v>
      </c>
      <c r="I866" t="s">
        <v>4856</v>
      </c>
      <c r="J866" t="s">
        <v>20</v>
      </c>
      <c r="K866" t="s">
        <v>21</v>
      </c>
      <c r="L866">
        <v>0</v>
      </c>
      <c r="M866">
        <v>0</v>
      </c>
      <c r="N866" t="s">
        <v>22</v>
      </c>
      <c r="O866">
        <v>4</v>
      </c>
      <c r="P866" s="30">
        <f>SQRT((postes_1[[#This Row],[x]]-$Q$1)^2+(postes_1[[#This Row],[y]]-$R$1)^2)</f>
        <v>188118.30456387202</v>
      </c>
      <c r="Q866">
        <v>614397.32999999798</v>
      </c>
      <c r="R866">
        <v>6565385.0599999996</v>
      </c>
    </row>
    <row r="867" spans="1:18" hidden="1">
      <c r="A867">
        <v>2687</v>
      </c>
      <c r="B867">
        <v>20000491</v>
      </c>
      <c r="C867" s="2" t="s">
        <v>8373</v>
      </c>
      <c r="D867" t="s">
        <v>20</v>
      </c>
      <c r="E867">
        <v>610761600000</v>
      </c>
      <c r="F867" t="s">
        <v>20</v>
      </c>
      <c r="G867">
        <v>1</v>
      </c>
      <c r="H867" t="s">
        <v>5544</v>
      </c>
      <c r="I867" t="s">
        <v>5545</v>
      </c>
      <c r="J867" t="s">
        <v>20</v>
      </c>
      <c r="K867" t="s">
        <v>21</v>
      </c>
      <c r="L867">
        <v>0</v>
      </c>
      <c r="M867">
        <v>0</v>
      </c>
      <c r="N867" t="s">
        <v>22</v>
      </c>
      <c r="O867">
        <v>3</v>
      </c>
      <c r="P867" s="30">
        <f>SQRT((postes_1[[#This Row],[x]]-$Q$1)^2+(postes_1[[#This Row],[y]]-$R$1)^2)</f>
        <v>188275.07567496554</v>
      </c>
      <c r="Q867">
        <v>745097.29999999702</v>
      </c>
      <c r="R867">
        <v>6885078.4699999997</v>
      </c>
    </row>
    <row r="868" spans="1:18" hidden="1">
      <c r="A868">
        <v>2963</v>
      </c>
      <c r="B868">
        <v>30000261</v>
      </c>
      <c r="C868" s="2" t="s">
        <v>8373</v>
      </c>
      <c r="D868" t="s">
        <v>43</v>
      </c>
      <c r="E868">
        <v>610761600000</v>
      </c>
      <c r="F868">
        <v>1128953472000</v>
      </c>
      <c r="G868">
        <v>1</v>
      </c>
      <c r="H868" t="s">
        <v>6102</v>
      </c>
      <c r="I868" t="s">
        <v>6103</v>
      </c>
      <c r="J868" t="s">
        <v>20</v>
      </c>
      <c r="K868" t="s">
        <v>21</v>
      </c>
      <c r="L868">
        <v>0</v>
      </c>
      <c r="M868">
        <v>0</v>
      </c>
      <c r="N868" t="s">
        <v>22</v>
      </c>
      <c r="O868">
        <v>3</v>
      </c>
      <c r="P868" s="30">
        <f>SQRT((postes_1[[#This Row],[x]]-$Q$1)^2+(postes_1[[#This Row],[y]]-$R$1)^2)</f>
        <v>188275.29024289676</v>
      </c>
      <c r="Q868">
        <v>764759.89000000095</v>
      </c>
      <c r="R868">
        <v>6645564.2699999996</v>
      </c>
    </row>
    <row r="869" spans="1:18" hidden="1">
      <c r="A869">
        <v>3447</v>
      </c>
      <c r="B869">
        <v>60001143</v>
      </c>
      <c r="C869" s="2" t="s">
        <v>8375</v>
      </c>
      <c r="D869" t="s">
        <v>20</v>
      </c>
      <c r="E869" s="1">
        <v>1000080000000</v>
      </c>
      <c r="F869" t="s">
        <v>20</v>
      </c>
      <c r="G869">
        <v>1</v>
      </c>
      <c r="H869" t="s">
        <v>7063</v>
      </c>
      <c r="I869" t="s">
        <v>7064</v>
      </c>
      <c r="J869" t="s">
        <v>20</v>
      </c>
      <c r="K869" t="s">
        <v>21</v>
      </c>
      <c r="L869">
        <v>0</v>
      </c>
      <c r="M869">
        <v>0</v>
      </c>
      <c r="N869" t="s">
        <v>22</v>
      </c>
      <c r="O869">
        <v>6</v>
      </c>
      <c r="P869" s="30">
        <f>SQRT((postes_1[[#This Row],[x]]-$Q$1)^2+(postes_1[[#This Row],[y]]-$R$1)^2)</f>
        <v>188370.29208225835</v>
      </c>
      <c r="Q869">
        <v>426455.77000000299</v>
      </c>
      <c r="R869">
        <v>6713183.4299999997</v>
      </c>
    </row>
    <row r="870" spans="1:18" hidden="1">
      <c r="A870">
        <v>1641</v>
      </c>
      <c r="B870">
        <v>30000430</v>
      </c>
      <c r="C870" s="2" t="s">
        <v>8373</v>
      </c>
      <c r="D870" t="s">
        <v>108</v>
      </c>
      <c r="E870" s="1">
        <v>765504000000</v>
      </c>
      <c r="F870">
        <v>1239719804000</v>
      </c>
      <c r="G870">
        <v>1</v>
      </c>
      <c r="H870" t="s">
        <v>3417</v>
      </c>
      <c r="I870" t="s">
        <v>3418</v>
      </c>
      <c r="J870" t="s">
        <v>20</v>
      </c>
      <c r="K870" t="s">
        <v>21</v>
      </c>
      <c r="L870">
        <v>0</v>
      </c>
      <c r="M870">
        <v>0</v>
      </c>
      <c r="N870" t="s">
        <v>22</v>
      </c>
      <c r="O870">
        <v>3</v>
      </c>
      <c r="P870" s="30">
        <f>SQRT((postes_1[[#This Row],[x]]-$Q$1)^2+(postes_1[[#This Row],[y]]-$R$1)^2)</f>
        <v>188433.66761176806</v>
      </c>
      <c r="Q870">
        <v>712790.96999999904</v>
      </c>
      <c r="R870">
        <v>6595229.8600000003</v>
      </c>
    </row>
    <row r="871" spans="1:18" hidden="1">
      <c r="A871">
        <v>612</v>
      </c>
      <c r="B871">
        <v>60001614</v>
      </c>
      <c r="C871" s="2" t="s">
        <v>8374</v>
      </c>
      <c r="D871" t="s">
        <v>274</v>
      </c>
      <c r="E871">
        <v>610761600000</v>
      </c>
      <c r="F871">
        <v>1423067359000</v>
      </c>
      <c r="G871">
        <v>1</v>
      </c>
      <c r="H871" t="s">
        <v>1317</v>
      </c>
      <c r="I871" t="s">
        <v>1318</v>
      </c>
      <c r="J871" t="s">
        <v>1319</v>
      </c>
      <c r="K871" t="s">
        <v>21</v>
      </c>
      <c r="L871">
        <v>0</v>
      </c>
      <c r="M871">
        <v>0</v>
      </c>
      <c r="N871" t="s">
        <v>22</v>
      </c>
      <c r="O871">
        <v>4</v>
      </c>
      <c r="P871" s="30">
        <f>SQRT((postes_1[[#This Row],[x]]-$Q$1)^2+(postes_1[[#This Row],[y]]-$R$1)^2)</f>
        <v>188532.3415062947</v>
      </c>
      <c r="Q871">
        <v>460531.90999999602</v>
      </c>
      <c r="R871">
        <v>6639167.8799999999</v>
      </c>
    </row>
    <row r="872" spans="1:18" hidden="1">
      <c r="A872">
        <v>2860</v>
      </c>
      <c r="B872">
        <v>60002892</v>
      </c>
      <c r="C872" s="2" t="s">
        <v>8374</v>
      </c>
      <c r="D872" t="s">
        <v>274</v>
      </c>
      <c r="E872">
        <v>923443200000</v>
      </c>
      <c r="F872">
        <v>1397469047000</v>
      </c>
      <c r="G872">
        <v>1</v>
      </c>
      <c r="H872" t="s">
        <v>5895</v>
      </c>
      <c r="I872" t="s">
        <v>5896</v>
      </c>
      <c r="J872" t="s">
        <v>20</v>
      </c>
      <c r="K872" t="s">
        <v>21</v>
      </c>
      <c r="L872">
        <v>0</v>
      </c>
      <c r="M872">
        <v>0</v>
      </c>
      <c r="N872" t="s">
        <v>22</v>
      </c>
      <c r="O872">
        <v>4</v>
      </c>
      <c r="P872" s="30">
        <f>SQRT((postes_1[[#This Row],[x]]-$Q$1)^2+(postes_1[[#This Row],[y]]-$R$1)^2)</f>
        <v>188677.55919424762</v>
      </c>
      <c r="Q872">
        <v>511934.99000000203</v>
      </c>
      <c r="R872">
        <v>6592557.9900000002</v>
      </c>
    </row>
    <row r="873" spans="1:18" hidden="1">
      <c r="A873">
        <v>2770</v>
      </c>
      <c r="B873">
        <v>70012702</v>
      </c>
      <c r="C873" s="2" t="s">
        <v>8374</v>
      </c>
      <c r="D873" t="s">
        <v>30</v>
      </c>
      <c r="E873">
        <v>1169049543000</v>
      </c>
      <c r="F873">
        <v>1371047876000</v>
      </c>
      <c r="G873">
        <v>1</v>
      </c>
      <c r="H873" t="s">
        <v>5714</v>
      </c>
      <c r="I873" t="s">
        <v>5715</v>
      </c>
      <c r="J873" t="s">
        <v>20</v>
      </c>
      <c r="K873" t="s">
        <v>21</v>
      </c>
      <c r="L873">
        <v>0</v>
      </c>
      <c r="M873">
        <v>0</v>
      </c>
      <c r="N873" t="s">
        <v>22</v>
      </c>
      <c r="O873">
        <v>4</v>
      </c>
      <c r="P873" s="30">
        <f>SQRT((postes_1[[#This Row],[x]]-$Q$1)^2+(postes_1[[#This Row],[y]]-$R$1)^2)</f>
        <v>188734.24130666361</v>
      </c>
      <c r="Q873">
        <v>520196.34000000398</v>
      </c>
      <c r="R873">
        <v>6919207.3600000003</v>
      </c>
    </row>
    <row r="874" spans="1:18" hidden="1">
      <c r="A874">
        <v>2226</v>
      </c>
      <c r="B874">
        <v>30000578</v>
      </c>
      <c r="C874" s="2" t="s">
        <v>8373</v>
      </c>
      <c r="D874" t="s">
        <v>1094</v>
      </c>
      <c r="E874">
        <v>610761600000</v>
      </c>
      <c r="F874">
        <v>1424092413000</v>
      </c>
      <c r="G874">
        <v>1</v>
      </c>
      <c r="H874" t="s">
        <v>4607</v>
      </c>
      <c r="I874" t="s">
        <v>4608</v>
      </c>
      <c r="J874" t="s">
        <v>20</v>
      </c>
      <c r="K874" t="s">
        <v>21</v>
      </c>
      <c r="L874">
        <v>0</v>
      </c>
      <c r="M874">
        <v>0</v>
      </c>
      <c r="N874" t="s">
        <v>22</v>
      </c>
      <c r="O874">
        <v>3</v>
      </c>
      <c r="P874" s="30">
        <f>SQRT((postes_1[[#This Row],[x]]-$Q$1)^2+(postes_1[[#This Row],[y]]-$R$1)^2)</f>
        <v>188734.86888217594</v>
      </c>
      <c r="Q874">
        <v>665781.57999999798</v>
      </c>
      <c r="R874">
        <v>6573014.5700000003</v>
      </c>
    </row>
    <row r="875" spans="1:18" hidden="1">
      <c r="A875">
        <v>2919</v>
      </c>
      <c r="B875">
        <v>60001737</v>
      </c>
      <c r="C875" s="2" t="s">
        <v>8374</v>
      </c>
      <c r="D875" t="s">
        <v>274</v>
      </c>
      <c r="E875">
        <v>995414400000</v>
      </c>
      <c r="F875">
        <v>1397124862000</v>
      </c>
      <c r="G875">
        <v>1</v>
      </c>
      <c r="H875" t="s">
        <v>6014</v>
      </c>
      <c r="I875" t="s">
        <v>6015</v>
      </c>
      <c r="J875" t="s">
        <v>6016</v>
      </c>
      <c r="K875" t="s">
        <v>21</v>
      </c>
      <c r="L875">
        <v>0</v>
      </c>
      <c r="M875">
        <v>0</v>
      </c>
      <c r="N875" t="s">
        <v>22</v>
      </c>
      <c r="O875">
        <v>4</v>
      </c>
      <c r="P875" s="30">
        <f>SQRT((postes_1[[#This Row],[x]]-$Q$1)^2+(postes_1[[#This Row],[y]]-$R$1)^2)</f>
        <v>189314.24923457336</v>
      </c>
      <c r="Q875">
        <v>494757.82999999798</v>
      </c>
      <c r="R875">
        <v>6603626.6299999999</v>
      </c>
    </row>
    <row r="876" spans="1:18" hidden="1">
      <c r="A876">
        <v>2682</v>
      </c>
      <c r="B876">
        <v>70000469</v>
      </c>
      <c r="C876" s="2" t="s">
        <v>8374</v>
      </c>
      <c r="D876" t="s">
        <v>152</v>
      </c>
      <c r="E876">
        <v>834451200000</v>
      </c>
      <c r="F876">
        <v>1279549103000</v>
      </c>
      <c r="G876">
        <v>1</v>
      </c>
      <c r="H876" t="s">
        <v>5534</v>
      </c>
      <c r="I876" t="s">
        <v>5535</v>
      </c>
      <c r="J876" t="s">
        <v>1379</v>
      </c>
      <c r="K876" t="s">
        <v>21</v>
      </c>
      <c r="L876">
        <v>0</v>
      </c>
      <c r="M876">
        <v>0</v>
      </c>
      <c r="N876" t="s">
        <v>22</v>
      </c>
      <c r="O876">
        <v>4</v>
      </c>
      <c r="P876" s="30">
        <f>SQRT((postes_1[[#This Row],[x]]-$Q$1)^2+(postes_1[[#This Row],[y]]-$R$1)^2)</f>
        <v>189341.61023124997</v>
      </c>
      <c r="Q876">
        <v>497818.140000001</v>
      </c>
      <c r="R876">
        <v>6905646.3300000001</v>
      </c>
    </row>
    <row r="877" spans="1:18" hidden="1">
      <c r="A877">
        <v>1670</v>
      </c>
      <c r="B877">
        <v>70000269</v>
      </c>
      <c r="C877" s="2" t="s">
        <v>8375</v>
      </c>
      <c r="D877" t="s">
        <v>168</v>
      </c>
      <c r="E877">
        <v>774489600000</v>
      </c>
      <c r="F877">
        <v>1453720111000</v>
      </c>
      <c r="G877">
        <v>1</v>
      </c>
      <c r="H877" t="s">
        <v>3478</v>
      </c>
      <c r="I877" t="s">
        <v>3479</v>
      </c>
      <c r="J877" t="s">
        <v>20</v>
      </c>
      <c r="K877" t="s">
        <v>21</v>
      </c>
      <c r="L877">
        <v>0</v>
      </c>
      <c r="M877">
        <v>0</v>
      </c>
      <c r="N877" t="s">
        <v>22</v>
      </c>
      <c r="O877">
        <v>6</v>
      </c>
      <c r="P877" s="30">
        <f>SQRT((postes_1[[#This Row],[x]]-$Q$1)^2+(postes_1[[#This Row],[y]]-$R$1)^2)</f>
        <v>189495.06191391108</v>
      </c>
      <c r="Q877">
        <v>688469.57999999798</v>
      </c>
      <c r="R877">
        <v>6926159.5800000001</v>
      </c>
    </row>
    <row r="878" spans="1:18" hidden="1">
      <c r="A878">
        <v>792</v>
      </c>
      <c r="B878">
        <v>70000478</v>
      </c>
      <c r="C878" s="2" t="s">
        <v>8374</v>
      </c>
      <c r="D878" t="s">
        <v>168</v>
      </c>
      <c r="E878">
        <v>757641600000</v>
      </c>
      <c r="F878">
        <v>1450432909000</v>
      </c>
      <c r="G878">
        <v>1</v>
      </c>
      <c r="H878" t="s">
        <v>1700</v>
      </c>
      <c r="I878" t="s">
        <v>1701</v>
      </c>
      <c r="J878" t="s">
        <v>20</v>
      </c>
      <c r="K878" t="s">
        <v>21</v>
      </c>
      <c r="L878">
        <v>0</v>
      </c>
      <c r="M878">
        <v>0</v>
      </c>
      <c r="N878" t="s">
        <v>22</v>
      </c>
      <c r="O878">
        <v>4</v>
      </c>
      <c r="P878" s="30">
        <f>SQRT((postes_1[[#This Row],[x]]-$Q$1)^2+(postes_1[[#This Row],[y]]-$R$1)^2)</f>
        <v>189545.92220267706</v>
      </c>
      <c r="Q878">
        <v>497156.09000000398</v>
      </c>
      <c r="R878">
        <v>6905408.9699999997</v>
      </c>
    </row>
    <row r="879" spans="1:18" hidden="1">
      <c r="A879">
        <v>3751</v>
      </c>
      <c r="B879">
        <v>30000528</v>
      </c>
      <c r="C879" s="2" t="s">
        <v>8373</v>
      </c>
      <c r="D879" t="s">
        <v>30</v>
      </c>
      <c r="E879" s="1">
        <v>1057536000000</v>
      </c>
      <c r="F879">
        <v>1395131704000</v>
      </c>
      <c r="G879">
        <v>1</v>
      </c>
      <c r="H879" t="s">
        <v>7668</v>
      </c>
      <c r="I879" t="s">
        <v>7669</v>
      </c>
      <c r="J879" t="s">
        <v>7670</v>
      </c>
      <c r="K879" t="s">
        <v>21</v>
      </c>
      <c r="L879">
        <v>0</v>
      </c>
      <c r="M879">
        <v>0</v>
      </c>
      <c r="N879" t="s">
        <v>22</v>
      </c>
      <c r="O879">
        <v>3</v>
      </c>
      <c r="P879" s="30">
        <f>SQRT((postes_1[[#This Row],[x]]-$Q$1)^2+(postes_1[[#This Row],[y]]-$R$1)^2)</f>
        <v>189622.25710421329</v>
      </c>
      <c r="Q879">
        <v>680776.18</v>
      </c>
      <c r="R879">
        <v>6577355.7300000004</v>
      </c>
    </row>
    <row r="880" spans="1:18" hidden="1">
      <c r="A880">
        <v>597</v>
      </c>
      <c r="B880">
        <v>30000006</v>
      </c>
      <c r="C880" s="2" t="s">
        <v>8373</v>
      </c>
      <c r="D880" t="s">
        <v>38</v>
      </c>
      <c r="E880" s="1">
        <v>1034640000000</v>
      </c>
      <c r="F880">
        <v>1184946635000</v>
      </c>
      <c r="G880">
        <v>1</v>
      </c>
      <c r="H880" t="s">
        <v>1285</v>
      </c>
      <c r="I880" t="s">
        <v>1286</v>
      </c>
      <c r="J880" t="s">
        <v>26</v>
      </c>
      <c r="K880" t="s">
        <v>21</v>
      </c>
      <c r="L880">
        <v>0</v>
      </c>
      <c r="M880">
        <v>0</v>
      </c>
      <c r="N880" t="s">
        <v>22</v>
      </c>
      <c r="O880">
        <v>3</v>
      </c>
      <c r="P880" s="30">
        <f>SQRT((postes_1[[#This Row],[x]]-$Q$1)^2+(postes_1[[#This Row],[y]]-$R$1)^2)</f>
        <v>189636.12066990588</v>
      </c>
      <c r="Q880">
        <v>798185.99000000197</v>
      </c>
      <c r="R880">
        <v>6726549.5499999998</v>
      </c>
    </row>
    <row r="881" spans="1:18" hidden="1">
      <c r="A881">
        <v>1837</v>
      </c>
      <c r="B881">
        <v>70039095</v>
      </c>
      <c r="C881" s="2" t="s">
        <v>8374</v>
      </c>
      <c r="D881" t="s">
        <v>274</v>
      </c>
      <c r="E881">
        <v>1358767479000</v>
      </c>
      <c r="F881">
        <v>1423489974000</v>
      </c>
      <c r="G881">
        <v>1</v>
      </c>
      <c r="H881" t="s">
        <v>3815</v>
      </c>
      <c r="I881" t="s">
        <v>3816</v>
      </c>
      <c r="J881" t="s">
        <v>20</v>
      </c>
      <c r="K881" t="s">
        <v>21</v>
      </c>
      <c r="L881">
        <v>0</v>
      </c>
      <c r="M881">
        <v>0</v>
      </c>
      <c r="N881" t="s">
        <v>22</v>
      </c>
      <c r="O881">
        <v>4</v>
      </c>
      <c r="P881" s="30">
        <f>SQRT((postes_1[[#This Row],[x]]-$Q$1)^2+(postes_1[[#This Row],[y]]-$R$1)^2)</f>
        <v>189760.32980721866</v>
      </c>
      <c r="Q881">
        <v>422269.28999999899</v>
      </c>
      <c r="R881">
        <v>6777746.9699999997</v>
      </c>
    </row>
    <row r="882" spans="1:18" hidden="1">
      <c r="A882">
        <v>206</v>
      </c>
      <c r="B882">
        <v>30000618</v>
      </c>
      <c r="C882" s="2" t="s">
        <v>8373</v>
      </c>
      <c r="D882" t="s">
        <v>20</v>
      </c>
      <c r="E882">
        <v>610761600000</v>
      </c>
      <c r="F882" t="s">
        <v>20</v>
      </c>
      <c r="G882">
        <v>1</v>
      </c>
      <c r="H882" t="s">
        <v>471</v>
      </c>
      <c r="I882" t="s">
        <v>472</v>
      </c>
      <c r="J882" t="s">
        <v>473</v>
      </c>
      <c r="K882" t="s">
        <v>21</v>
      </c>
      <c r="L882">
        <v>0</v>
      </c>
      <c r="M882">
        <v>0</v>
      </c>
      <c r="N882" t="s">
        <v>22</v>
      </c>
      <c r="O882">
        <v>3</v>
      </c>
      <c r="P882" s="30">
        <f>SQRT((postes_1[[#This Row],[x]]-$Q$1)^2+(postes_1[[#This Row],[y]]-$R$1)^2)</f>
        <v>189849.44959939495</v>
      </c>
      <c r="Q882">
        <v>664184.20000000298</v>
      </c>
      <c r="R882">
        <v>6571370.2800000003</v>
      </c>
    </row>
    <row r="883" spans="1:18" hidden="1">
      <c r="A883">
        <v>845</v>
      </c>
      <c r="B883">
        <v>30000389</v>
      </c>
      <c r="C883" s="2" t="s">
        <v>8375</v>
      </c>
      <c r="D883" t="s">
        <v>20</v>
      </c>
      <c r="E883">
        <v>1069027200000</v>
      </c>
      <c r="F883" t="s">
        <v>20</v>
      </c>
      <c r="G883">
        <v>1</v>
      </c>
      <c r="H883" t="s">
        <v>1807</v>
      </c>
      <c r="I883" t="s">
        <v>1808</v>
      </c>
      <c r="J883" t="s">
        <v>20</v>
      </c>
      <c r="K883" t="s">
        <v>21</v>
      </c>
      <c r="L883">
        <v>0</v>
      </c>
      <c r="M883">
        <v>0</v>
      </c>
      <c r="N883" t="s">
        <v>22</v>
      </c>
      <c r="O883">
        <v>6</v>
      </c>
      <c r="P883" s="30">
        <f>SQRT((postes_1[[#This Row],[x]]-$Q$1)^2+(postes_1[[#This Row],[y]]-$R$1)^2)</f>
        <v>190035.31308084403</v>
      </c>
      <c r="Q883">
        <v>727721.88000000303</v>
      </c>
      <c r="R883">
        <v>6603912.1900000004</v>
      </c>
    </row>
    <row r="884" spans="1:18" hidden="1">
      <c r="A884">
        <v>1478</v>
      </c>
      <c r="B884">
        <v>70000485</v>
      </c>
      <c r="C884" s="2" t="s">
        <v>8375</v>
      </c>
      <c r="D884" t="s">
        <v>20</v>
      </c>
      <c r="E884">
        <v>757641600000</v>
      </c>
      <c r="F884" t="s">
        <v>20</v>
      </c>
      <c r="G884">
        <v>1</v>
      </c>
      <c r="H884" t="s">
        <v>3087</v>
      </c>
      <c r="I884" t="s">
        <v>3088</v>
      </c>
      <c r="J884" t="s">
        <v>20</v>
      </c>
      <c r="K884" t="s">
        <v>21</v>
      </c>
      <c r="L884">
        <v>0</v>
      </c>
      <c r="M884">
        <v>0</v>
      </c>
      <c r="N884" t="s">
        <v>22</v>
      </c>
      <c r="O884">
        <v>6</v>
      </c>
      <c r="P884" s="30">
        <f>SQRT((postes_1[[#This Row],[x]]-$Q$1)^2+(postes_1[[#This Row],[y]]-$R$1)^2)</f>
        <v>190118.44775208435</v>
      </c>
      <c r="Q884">
        <v>495675.890000001</v>
      </c>
      <c r="R884">
        <v>6905012.6699999999</v>
      </c>
    </row>
    <row r="885" spans="1:18" hidden="1">
      <c r="A885">
        <v>521</v>
      </c>
      <c r="B885">
        <v>70000254</v>
      </c>
      <c r="C885" s="2" t="s">
        <v>8375</v>
      </c>
      <c r="D885" t="s">
        <v>168</v>
      </c>
      <c r="E885">
        <v>1279706124000</v>
      </c>
      <c r="F885">
        <v>1447084060000</v>
      </c>
      <c r="G885">
        <v>1</v>
      </c>
      <c r="H885" t="s">
        <v>1136</v>
      </c>
      <c r="I885" t="s">
        <v>1137</v>
      </c>
      <c r="J885" t="s">
        <v>20</v>
      </c>
      <c r="K885" t="s">
        <v>21</v>
      </c>
      <c r="L885">
        <v>0</v>
      </c>
      <c r="M885">
        <v>0</v>
      </c>
      <c r="N885" t="s">
        <v>22</v>
      </c>
      <c r="O885">
        <v>6</v>
      </c>
      <c r="P885" s="30">
        <f>SQRT((postes_1[[#This Row],[x]]-$Q$1)^2+(postes_1[[#This Row],[y]]-$R$1)^2)</f>
        <v>190315.89454308036</v>
      </c>
      <c r="Q885">
        <v>542093.28000000096</v>
      </c>
      <c r="R885">
        <v>6931071.0800000001</v>
      </c>
    </row>
    <row r="886" spans="1:18" hidden="1">
      <c r="A886">
        <v>1152</v>
      </c>
      <c r="B886">
        <v>70000266</v>
      </c>
      <c r="C886" s="2" t="s">
        <v>8373</v>
      </c>
      <c r="D886" t="s">
        <v>1094</v>
      </c>
      <c r="E886">
        <v>774489600000</v>
      </c>
      <c r="F886">
        <v>1423758840000</v>
      </c>
      <c r="G886">
        <v>1</v>
      </c>
      <c r="H886" t="s">
        <v>2414</v>
      </c>
      <c r="I886" t="s">
        <v>2415</v>
      </c>
      <c r="J886" t="s">
        <v>2416</v>
      </c>
      <c r="K886" t="s">
        <v>21</v>
      </c>
      <c r="L886">
        <v>0</v>
      </c>
      <c r="M886">
        <v>0</v>
      </c>
      <c r="N886" t="s">
        <v>22</v>
      </c>
      <c r="O886">
        <v>3</v>
      </c>
      <c r="P886" s="30">
        <f>SQRT((postes_1[[#This Row],[x]]-$Q$1)^2+(postes_1[[#This Row],[y]]-$R$1)^2)</f>
        <v>190441.69323066421</v>
      </c>
      <c r="Q886">
        <v>689883.52000000305</v>
      </c>
      <c r="R886">
        <v>6926556.0199999996</v>
      </c>
    </row>
    <row r="887" spans="1:18" hidden="1">
      <c r="A887">
        <v>1373</v>
      </c>
      <c r="B887">
        <v>30000535</v>
      </c>
      <c r="C887" s="2" t="s">
        <v>8373</v>
      </c>
      <c r="D887" t="s">
        <v>274</v>
      </c>
      <c r="E887" s="1">
        <v>1057536000000</v>
      </c>
      <c r="F887">
        <v>1452779755000</v>
      </c>
      <c r="G887">
        <v>1</v>
      </c>
      <c r="H887" t="s">
        <v>2878</v>
      </c>
      <c r="I887" t="s">
        <v>2879</v>
      </c>
      <c r="J887" t="s">
        <v>2880</v>
      </c>
      <c r="K887" t="s">
        <v>21</v>
      </c>
      <c r="L887">
        <v>0</v>
      </c>
      <c r="M887">
        <v>0</v>
      </c>
      <c r="N887" t="s">
        <v>22</v>
      </c>
      <c r="O887">
        <v>3</v>
      </c>
      <c r="P887" s="30">
        <f>SQRT((postes_1[[#This Row],[x]]-$Q$1)^2+(postes_1[[#This Row],[y]]-$R$1)^2)</f>
        <v>190463.5608679803</v>
      </c>
      <c r="Q887">
        <v>680815.45000000298</v>
      </c>
      <c r="R887">
        <v>6576465.7800000003</v>
      </c>
    </row>
    <row r="888" spans="1:18" hidden="1">
      <c r="A888">
        <v>2767</v>
      </c>
      <c r="B888">
        <v>70000324</v>
      </c>
      <c r="C888" s="2" t="s">
        <v>8374</v>
      </c>
      <c r="D888" t="s">
        <v>30</v>
      </c>
      <c r="E888">
        <v>792806400000</v>
      </c>
      <c r="F888">
        <v>1371047028000</v>
      </c>
      <c r="G888">
        <v>1</v>
      </c>
      <c r="H888" t="s">
        <v>5708</v>
      </c>
      <c r="I888" t="s">
        <v>5708</v>
      </c>
      <c r="J888" t="s">
        <v>5709</v>
      </c>
      <c r="K888" t="s">
        <v>21</v>
      </c>
      <c r="L888">
        <v>0</v>
      </c>
      <c r="M888">
        <v>0</v>
      </c>
      <c r="N888" t="s">
        <v>22</v>
      </c>
      <c r="O888">
        <v>4</v>
      </c>
      <c r="P888" s="30">
        <f>SQRT((postes_1[[#This Row],[x]]-$Q$1)^2+(postes_1[[#This Row],[y]]-$R$1)^2)</f>
        <v>190517.2546070597</v>
      </c>
      <c r="Q888">
        <v>518620.390000001</v>
      </c>
      <c r="R888">
        <v>6920377.3099999996</v>
      </c>
    </row>
    <row r="889" spans="1:18" hidden="1">
      <c r="A889">
        <v>2820</v>
      </c>
      <c r="B889">
        <v>30000657</v>
      </c>
      <c r="C889" s="2" t="s">
        <v>8373</v>
      </c>
      <c r="D889" t="s">
        <v>152</v>
      </c>
      <c r="E889">
        <v>610761600000</v>
      </c>
      <c r="F889">
        <v>1267782493000</v>
      </c>
      <c r="G889">
        <v>1</v>
      </c>
      <c r="H889" t="s">
        <v>5810</v>
      </c>
      <c r="I889" t="s">
        <v>5811</v>
      </c>
      <c r="J889" t="s">
        <v>20</v>
      </c>
      <c r="K889" t="s">
        <v>21</v>
      </c>
      <c r="L889">
        <v>0</v>
      </c>
      <c r="M889">
        <v>0</v>
      </c>
      <c r="N889" t="s">
        <v>22</v>
      </c>
      <c r="O889">
        <v>3</v>
      </c>
      <c r="P889" s="30">
        <f>SQRT((postes_1[[#This Row],[x]]-$Q$1)^2+(postes_1[[#This Row],[y]]-$R$1)^2)</f>
        <v>190632.3960185154</v>
      </c>
      <c r="Q889">
        <v>641459.28000000096</v>
      </c>
      <c r="R889">
        <v>6565365.75</v>
      </c>
    </row>
    <row r="890" spans="1:18" hidden="1">
      <c r="A890">
        <v>3645</v>
      </c>
      <c r="B890">
        <v>30000514</v>
      </c>
      <c r="C890" s="2" t="s">
        <v>8375</v>
      </c>
      <c r="D890" t="s">
        <v>20</v>
      </c>
      <c r="E890">
        <v>610761600000</v>
      </c>
      <c r="F890" t="s">
        <v>20</v>
      </c>
      <c r="G890">
        <v>1</v>
      </c>
      <c r="H890" t="s">
        <v>7464</v>
      </c>
      <c r="I890" t="s">
        <v>7465</v>
      </c>
      <c r="J890" t="s">
        <v>20</v>
      </c>
      <c r="K890" t="s">
        <v>21</v>
      </c>
      <c r="L890">
        <v>0</v>
      </c>
      <c r="M890">
        <v>0</v>
      </c>
      <c r="N890" t="s">
        <v>22</v>
      </c>
      <c r="O890">
        <v>6</v>
      </c>
      <c r="P890" s="30">
        <f>SQRT((postes_1[[#This Row],[x]]-$Q$1)^2+(postes_1[[#This Row],[y]]-$R$1)^2)</f>
        <v>190692.27846769165</v>
      </c>
      <c r="Q890">
        <v>686225.64000000095</v>
      </c>
      <c r="R890">
        <v>6578463.7199999997</v>
      </c>
    </row>
    <row r="891" spans="1:18" hidden="1">
      <c r="A891">
        <v>1372</v>
      </c>
      <c r="B891">
        <v>30000536</v>
      </c>
      <c r="C891" s="2" t="s">
        <v>8373</v>
      </c>
      <c r="D891" t="s">
        <v>274</v>
      </c>
      <c r="E891">
        <v>1055894400000</v>
      </c>
      <c r="F891">
        <v>1452787965000</v>
      </c>
      <c r="G891">
        <v>1</v>
      </c>
      <c r="H891" t="s">
        <v>2876</v>
      </c>
      <c r="I891" t="s">
        <v>2877</v>
      </c>
      <c r="J891" t="s">
        <v>20</v>
      </c>
      <c r="K891" t="s">
        <v>21</v>
      </c>
      <c r="L891">
        <v>0</v>
      </c>
      <c r="M891">
        <v>0</v>
      </c>
      <c r="N891" t="s">
        <v>22</v>
      </c>
      <c r="O891">
        <v>3</v>
      </c>
      <c r="P891" s="30">
        <f>SQRT((postes_1[[#This Row],[x]]-$Q$1)^2+(postes_1[[#This Row],[y]]-$R$1)^2)</f>
        <v>190694.24367272909</v>
      </c>
      <c r="Q891">
        <v>681316</v>
      </c>
      <c r="R891">
        <v>6576417.0499999998</v>
      </c>
    </row>
    <row r="892" spans="1:18" hidden="1">
      <c r="A892">
        <v>2054</v>
      </c>
      <c r="B892">
        <v>30000007</v>
      </c>
      <c r="C892" s="2" t="s">
        <v>8373</v>
      </c>
      <c r="D892" t="s">
        <v>56</v>
      </c>
      <c r="E892">
        <v>1402583294000</v>
      </c>
      <c r="F892">
        <v>1184946695000</v>
      </c>
      <c r="G892">
        <v>1</v>
      </c>
      <c r="H892" t="s">
        <v>4254</v>
      </c>
      <c r="I892" t="s">
        <v>4255</v>
      </c>
      <c r="J892" t="s">
        <v>4256</v>
      </c>
      <c r="K892" t="s">
        <v>21</v>
      </c>
      <c r="L892">
        <v>0</v>
      </c>
      <c r="M892">
        <v>0</v>
      </c>
      <c r="N892" t="s">
        <v>22</v>
      </c>
      <c r="O892">
        <v>3</v>
      </c>
      <c r="P892" s="30">
        <f>SQRT((postes_1[[#This Row],[x]]-$Q$1)^2+(postes_1[[#This Row],[y]]-$R$1)^2)</f>
        <v>190966.75167647828</v>
      </c>
      <c r="Q892">
        <v>799347.65999999596</v>
      </c>
      <c r="R892">
        <v>6725297.4500000002</v>
      </c>
    </row>
    <row r="893" spans="1:18" hidden="1">
      <c r="A893">
        <v>2377</v>
      </c>
      <c r="B893">
        <v>20001081</v>
      </c>
      <c r="C893" s="2" t="s">
        <v>8373</v>
      </c>
      <c r="D893" t="s">
        <v>90</v>
      </c>
      <c r="E893">
        <v>778982400000</v>
      </c>
      <c r="F893">
        <v>1161091915000</v>
      </c>
      <c r="G893">
        <v>1</v>
      </c>
      <c r="H893" t="s">
        <v>4909</v>
      </c>
      <c r="I893" t="s">
        <v>4909</v>
      </c>
      <c r="J893" t="s">
        <v>20</v>
      </c>
      <c r="K893" t="s">
        <v>21</v>
      </c>
      <c r="L893">
        <v>0</v>
      </c>
      <c r="M893">
        <v>0</v>
      </c>
      <c r="N893" t="s">
        <v>22</v>
      </c>
      <c r="O893">
        <v>3</v>
      </c>
      <c r="P893" s="30">
        <f>SQRT((postes_1[[#This Row],[x]]-$Q$1)^2+(postes_1[[#This Row],[y]]-$R$1)^2)</f>
        <v>191294.45128470781</v>
      </c>
      <c r="Q893">
        <v>797142.25999999803</v>
      </c>
      <c r="R893">
        <v>6795256.7199999997</v>
      </c>
    </row>
    <row r="894" spans="1:18" hidden="1">
      <c r="A894">
        <v>1271</v>
      </c>
      <c r="B894">
        <v>20000656</v>
      </c>
      <c r="C894" s="2" t="s">
        <v>8374</v>
      </c>
      <c r="D894" t="s">
        <v>805</v>
      </c>
      <c r="E894">
        <v>1065571200000</v>
      </c>
      <c r="F894">
        <v>1270032099000</v>
      </c>
      <c r="G894">
        <v>1</v>
      </c>
      <c r="H894" t="s">
        <v>2666</v>
      </c>
      <c r="I894" t="s">
        <v>2667</v>
      </c>
      <c r="J894" t="s">
        <v>20</v>
      </c>
      <c r="K894" t="s">
        <v>21</v>
      </c>
      <c r="L894">
        <v>0</v>
      </c>
      <c r="M894">
        <v>0</v>
      </c>
      <c r="N894" t="s">
        <v>22</v>
      </c>
      <c r="O894">
        <v>4</v>
      </c>
      <c r="P894" s="30">
        <f>SQRT((postes_1[[#This Row],[x]]-$Q$1)^2+(postes_1[[#This Row],[y]]-$R$1)^2)</f>
        <v>191355.07254279169</v>
      </c>
      <c r="Q894">
        <v>774257.88000000303</v>
      </c>
      <c r="R894">
        <v>6852407.0899999999</v>
      </c>
    </row>
    <row r="895" spans="1:18" hidden="1">
      <c r="A895">
        <v>1051</v>
      </c>
      <c r="B895">
        <v>70000614</v>
      </c>
      <c r="C895" s="2" t="s">
        <v>8374</v>
      </c>
      <c r="D895" t="s">
        <v>90</v>
      </c>
      <c r="E895">
        <v>757641600000</v>
      </c>
      <c r="F895">
        <v>1175857128000</v>
      </c>
      <c r="G895">
        <v>1</v>
      </c>
      <c r="H895" t="s">
        <v>2208</v>
      </c>
      <c r="I895" t="s">
        <v>2208</v>
      </c>
      <c r="J895" t="s">
        <v>20</v>
      </c>
      <c r="K895" t="s">
        <v>21</v>
      </c>
      <c r="L895">
        <v>0</v>
      </c>
      <c r="M895">
        <v>0</v>
      </c>
      <c r="N895" t="s">
        <v>22</v>
      </c>
      <c r="O895">
        <v>4</v>
      </c>
      <c r="P895" s="30">
        <f>SQRT((postes_1[[#This Row],[x]]-$Q$1)^2+(postes_1[[#This Row],[y]]-$R$1)^2)</f>
        <v>191412.77190718934</v>
      </c>
      <c r="Q895">
        <v>475279.64999999898</v>
      </c>
      <c r="R895">
        <v>6888971.0599999996</v>
      </c>
    </row>
    <row r="896" spans="1:18" hidden="1">
      <c r="A896">
        <v>178</v>
      </c>
      <c r="B896">
        <v>70000289</v>
      </c>
      <c r="C896" s="2" t="s">
        <v>8373</v>
      </c>
      <c r="D896" t="s">
        <v>56</v>
      </c>
      <c r="E896">
        <v>774489600000</v>
      </c>
      <c r="F896">
        <v>1377529447000</v>
      </c>
      <c r="G896">
        <v>1</v>
      </c>
      <c r="H896" t="s">
        <v>413</v>
      </c>
      <c r="I896" t="s">
        <v>413</v>
      </c>
      <c r="J896" t="s">
        <v>20</v>
      </c>
      <c r="K896" t="s">
        <v>21</v>
      </c>
      <c r="L896">
        <v>0</v>
      </c>
      <c r="M896">
        <v>0</v>
      </c>
      <c r="N896" t="s">
        <v>22</v>
      </c>
      <c r="O896">
        <v>3</v>
      </c>
      <c r="P896" s="30">
        <f>SQRT((postes_1[[#This Row],[x]]-$Q$1)^2+(postes_1[[#This Row],[y]]-$R$1)^2)</f>
        <v>191744.63352260125</v>
      </c>
      <c r="Q896">
        <v>700005.20000000298</v>
      </c>
      <c r="R896">
        <v>6923018.6100000003</v>
      </c>
    </row>
    <row r="897" spans="1:18" hidden="1">
      <c r="A897">
        <v>582</v>
      </c>
      <c r="B897">
        <v>50000105</v>
      </c>
      <c r="C897" s="2" t="s">
        <v>8374</v>
      </c>
      <c r="D897" t="s">
        <v>168</v>
      </c>
      <c r="E897">
        <v>1459507058000</v>
      </c>
      <c r="F897" t="s">
        <v>20</v>
      </c>
      <c r="G897">
        <v>1</v>
      </c>
      <c r="H897" t="s">
        <v>1253</v>
      </c>
      <c r="I897" t="s">
        <v>1254</v>
      </c>
      <c r="J897" t="s">
        <v>20</v>
      </c>
      <c r="K897" t="s">
        <v>21</v>
      </c>
      <c r="L897">
        <v>0</v>
      </c>
      <c r="M897">
        <v>0</v>
      </c>
      <c r="N897" t="s">
        <v>22</v>
      </c>
      <c r="O897">
        <v>4</v>
      </c>
      <c r="P897" s="30">
        <f>SQRT((postes_1[[#This Row],[x]]-$Q$1)^2+(postes_1[[#This Row],[y]]-$R$1)^2)</f>
        <v>191776.87878998881</v>
      </c>
      <c r="Q897">
        <v>614787.34000000404</v>
      </c>
      <c r="R897">
        <v>6561734.0899999999</v>
      </c>
    </row>
    <row r="898" spans="1:18" hidden="1">
      <c r="A898">
        <v>2395</v>
      </c>
      <c r="B898">
        <v>20000631</v>
      </c>
      <c r="C898" s="2" t="s">
        <v>8374</v>
      </c>
      <c r="D898" t="s">
        <v>20</v>
      </c>
      <c r="E898">
        <v>873244800000</v>
      </c>
      <c r="F898" t="s">
        <v>20</v>
      </c>
      <c r="G898">
        <v>1</v>
      </c>
      <c r="H898" t="s">
        <v>4945</v>
      </c>
      <c r="I898" t="s">
        <v>4946</v>
      </c>
      <c r="J898" t="s">
        <v>4947</v>
      </c>
      <c r="K898" t="s">
        <v>21</v>
      </c>
      <c r="L898">
        <v>0</v>
      </c>
      <c r="M898">
        <v>0</v>
      </c>
      <c r="N898" t="s">
        <v>22</v>
      </c>
      <c r="O898">
        <v>4</v>
      </c>
      <c r="P898" s="30">
        <f>SQRT((postes_1[[#This Row],[x]]-$Q$1)^2+(postes_1[[#This Row],[y]]-$R$1)^2)</f>
        <v>191791.08707726901</v>
      </c>
      <c r="Q898">
        <v>771261.63000000303</v>
      </c>
      <c r="R898">
        <v>6858007.29</v>
      </c>
    </row>
    <row r="899" spans="1:18" hidden="1">
      <c r="A899">
        <v>2853</v>
      </c>
      <c r="B899">
        <v>70000158</v>
      </c>
      <c r="C899" s="2" t="s">
        <v>8374</v>
      </c>
      <c r="D899" t="s">
        <v>23</v>
      </c>
      <c r="E899">
        <v>610761600000</v>
      </c>
      <c r="F899">
        <v>1263821031000</v>
      </c>
      <c r="G899">
        <v>1</v>
      </c>
      <c r="H899" t="s">
        <v>5880</v>
      </c>
      <c r="I899" t="s">
        <v>5881</v>
      </c>
      <c r="J899" t="s">
        <v>670</v>
      </c>
      <c r="K899" t="s">
        <v>21</v>
      </c>
      <c r="L899">
        <v>0</v>
      </c>
      <c r="M899">
        <v>0</v>
      </c>
      <c r="N899" t="s">
        <v>22</v>
      </c>
      <c r="O899">
        <v>4</v>
      </c>
      <c r="P899" s="30">
        <f>SQRT((postes_1[[#This Row],[x]]-$Q$1)^2+(postes_1[[#This Row],[y]]-$R$1)^2)</f>
        <v>191876.53605627621</v>
      </c>
      <c r="Q899">
        <v>557563.35999999905</v>
      </c>
      <c r="R899">
        <v>6937900.8700000001</v>
      </c>
    </row>
    <row r="900" spans="1:18" hidden="1">
      <c r="A900">
        <v>3496</v>
      </c>
      <c r="B900">
        <v>60000563</v>
      </c>
      <c r="C900" s="2" t="s">
        <v>8374</v>
      </c>
      <c r="D900" t="s">
        <v>77</v>
      </c>
      <c r="E900" s="1">
        <v>1000080000000</v>
      </c>
      <c r="F900">
        <v>1329150391000</v>
      </c>
      <c r="G900">
        <v>1</v>
      </c>
      <c r="H900" t="s">
        <v>7158</v>
      </c>
      <c r="I900" t="s">
        <v>7159</v>
      </c>
      <c r="J900" t="s">
        <v>20</v>
      </c>
      <c r="K900" t="s">
        <v>21</v>
      </c>
      <c r="L900">
        <v>0</v>
      </c>
      <c r="M900">
        <v>0</v>
      </c>
      <c r="N900" t="s">
        <v>22</v>
      </c>
      <c r="O900">
        <v>4</v>
      </c>
      <c r="P900" s="30">
        <f>SQRT((postes_1[[#This Row],[x]]-$Q$1)^2+(postes_1[[#This Row],[y]]-$R$1)^2)</f>
        <v>191913.49571703386</v>
      </c>
      <c r="Q900">
        <v>420989.04999999702</v>
      </c>
      <c r="R900">
        <v>6783925.9100000001</v>
      </c>
    </row>
    <row r="901" spans="1:18" hidden="1">
      <c r="A901">
        <v>774</v>
      </c>
      <c r="B901">
        <v>50000101</v>
      </c>
      <c r="C901" s="2" t="s">
        <v>8374</v>
      </c>
      <c r="D901" t="s">
        <v>168</v>
      </c>
      <c r="E901">
        <v>1459508279000</v>
      </c>
      <c r="F901">
        <v>1360153888000</v>
      </c>
      <c r="G901">
        <v>1</v>
      </c>
      <c r="H901" t="s">
        <v>1665</v>
      </c>
      <c r="I901" t="s">
        <v>1666</v>
      </c>
      <c r="J901" t="s">
        <v>26</v>
      </c>
      <c r="K901" t="s">
        <v>21</v>
      </c>
      <c r="L901">
        <v>0</v>
      </c>
      <c r="M901">
        <v>0</v>
      </c>
      <c r="N901" t="s">
        <v>22</v>
      </c>
      <c r="O901">
        <v>4</v>
      </c>
      <c r="P901" s="30">
        <f>SQRT((postes_1[[#This Row],[x]]-$Q$1)^2+(postes_1[[#This Row],[y]]-$R$1)^2)</f>
        <v>192339.10834238864</v>
      </c>
      <c r="Q901">
        <v>578264.10999999905</v>
      </c>
      <c r="R901">
        <v>6563838.6200000001</v>
      </c>
    </row>
    <row r="902" spans="1:18" hidden="1">
      <c r="A902">
        <v>2801</v>
      </c>
      <c r="B902">
        <v>70000145</v>
      </c>
      <c r="C902" s="2" t="s">
        <v>8374</v>
      </c>
      <c r="D902" t="s">
        <v>20</v>
      </c>
      <c r="E902">
        <v>610761600000</v>
      </c>
      <c r="F902" t="s">
        <v>20</v>
      </c>
      <c r="G902">
        <v>1</v>
      </c>
      <c r="H902" t="s">
        <v>5771</v>
      </c>
      <c r="I902" t="s">
        <v>5772</v>
      </c>
      <c r="J902" t="s">
        <v>20</v>
      </c>
      <c r="K902" t="s">
        <v>21</v>
      </c>
      <c r="L902">
        <v>0</v>
      </c>
      <c r="M902">
        <v>0</v>
      </c>
      <c r="N902" t="s">
        <v>22</v>
      </c>
      <c r="O902">
        <v>4</v>
      </c>
      <c r="P902" s="30">
        <f>SQRT((postes_1[[#This Row],[x]]-$Q$1)^2+(postes_1[[#This Row],[y]]-$R$1)^2)</f>
        <v>192697.16579154838</v>
      </c>
      <c r="Q902">
        <v>558610.61999999697</v>
      </c>
      <c r="R902">
        <v>6939050.2699999996</v>
      </c>
    </row>
    <row r="903" spans="1:18" hidden="1">
      <c r="A903">
        <v>945</v>
      </c>
      <c r="B903">
        <v>70041395</v>
      </c>
      <c r="C903" s="2" t="s">
        <v>8375</v>
      </c>
      <c r="D903" t="s">
        <v>168</v>
      </c>
      <c r="E903">
        <v>1355152199000</v>
      </c>
      <c r="F903">
        <v>1450353849000</v>
      </c>
      <c r="G903">
        <v>1</v>
      </c>
      <c r="H903" t="s">
        <v>2016</v>
      </c>
      <c r="I903" t="s">
        <v>2017</v>
      </c>
      <c r="J903" t="s">
        <v>20</v>
      </c>
      <c r="K903" t="s">
        <v>21</v>
      </c>
      <c r="L903">
        <v>0</v>
      </c>
      <c r="M903">
        <v>0</v>
      </c>
      <c r="N903" t="s">
        <v>22</v>
      </c>
      <c r="O903">
        <v>6</v>
      </c>
      <c r="P903" s="30">
        <f>SQRT((postes_1[[#This Row],[x]]-$Q$1)^2+(postes_1[[#This Row],[y]]-$R$1)^2)</f>
        <v>193152.86118478666</v>
      </c>
      <c r="Q903">
        <v>425359.25999999797</v>
      </c>
      <c r="R903">
        <v>6808619.4400000004</v>
      </c>
    </row>
    <row r="904" spans="1:18" hidden="1">
      <c r="A904">
        <v>2205</v>
      </c>
      <c r="B904">
        <v>10000883</v>
      </c>
      <c r="C904" s="2" t="s">
        <v>8373</v>
      </c>
      <c r="D904" t="s">
        <v>77</v>
      </c>
      <c r="E904">
        <v>1137427056000</v>
      </c>
      <c r="F904">
        <v>1371574546000</v>
      </c>
      <c r="G904">
        <v>1</v>
      </c>
      <c r="H904" t="s">
        <v>4568</v>
      </c>
      <c r="I904" t="s">
        <v>4569</v>
      </c>
      <c r="J904" t="s">
        <v>20</v>
      </c>
      <c r="K904" t="s">
        <v>21</v>
      </c>
      <c r="L904">
        <v>0</v>
      </c>
      <c r="M904">
        <v>0</v>
      </c>
      <c r="N904" t="s">
        <v>22</v>
      </c>
      <c r="O904">
        <v>3</v>
      </c>
      <c r="P904" s="30">
        <f>SQRT((postes_1[[#This Row],[x]]-$Q$1)^2+(postes_1[[#This Row],[y]]-$R$1)^2)</f>
        <v>193510.73194782916</v>
      </c>
      <c r="Q904">
        <v>737385.14000000095</v>
      </c>
      <c r="R904">
        <v>6899540.3099999996</v>
      </c>
    </row>
    <row r="905" spans="1:18" hidden="1">
      <c r="A905">
        <v>1262</v>
      </c>
      <c r="B905">
        <v>30000133</v>
      </c>
      <c r="C905" s="2" t="s">
        <v>8373</v>
      </c>
      <c r="D905" t="s">
        <v>56</v>
      </c>
      <c r="E905">
        <v>1196170978000</v>
      </c>
      <c r="F905">
        <v>1196170969000</v>
      </c>
      <c r="G905">
        <v>1</v>
      </c>
      <c r="H905" t="s">
        <v>2646</v>
      </c>
      <c r="I905" t="s">
        <v>2647</v>
      </c>
      <c r="J905" t="s">
        <v>20</v>
      </c>
      <c r="K905" t="s">
        <v>21</v>
      </c>
      <c r="L905">
        <v>0</v>
      </c>
      <c r="M905">
        <v>0</v>
      </c>
      <c r="N905" t="s">
        <v>22</v>
      </c>
      <c r="O905">
        <v>3</v>
      </c>
      <c r="P905" s="30">
        <f>SQRT((postes_1[[#This Row],[x]]-$Q$1)^2+(postes_1[[#This Row],[y]]-$R$1)^2)</f>
        <v>193903.7250594107</v>
      </c>
      <c r="Q905">
        <v>792510.32</v>
      </c>
      <c r="R905">
        <v>6686681.2300000004</v>
      </c>
    </row>
    <row r="906" spans="1:18" hidden="1">
      <c r="A906">
        <v>142</v>
      </c>
      <c r="B906">
        <v>20001187</v>
      </c>
      <c r="C906" s="2" t="s">
        <v>8373</v>
      </c>
      <c r="D906" t="s">
        <v>20</v>
      </c>
      <c r="E906">
        <v>778982400000</v>
      </c>
      <c r="F906" t="s">
        <v>20</v>
      </c>
      <c r="G906">
        <v>1</v>
      </c>
      <c r="H906" t="s">
        <v>334</v>
      </c>
      <c r="I906" t="s">
        <v>335</v>
      </c>
      <c r="J906" t="s">
        <v>20</v>
      </c>
      <c r="K906" t="s">
        <v>21</v>
      </c>
      <c r="L906">
        <v>0</v>
      </c>
      <c r="M906">
        <v>0</v>
      </c>
      <c r="N906" t="s">
        <v>22</v>
      </c>
      <c r="O906">
        <v>3</v>
      </c>
      <c r="P906" s="30">
        <f>SQRT((postes_1[[#This Row],[x]]-$Q$1)^2+(postes_1[[#This Row],[y]]-$R$1)^2)</f>
        <v>193953.50375779791</v>
      </c>
      <c r="Q906">
        <v>803042.68</v>
      </c>
      <c r="R906">
        <v>6776558.9100000001</v>
      </c>
    </row>
    <row r="907" spans="1:18" hidden="1">
      <c r="A907">
        <v>1221</v>
      </c>
      <c r="B907">
        <v>70039195</v>
      </c>
      <c r="C907" s="2" t="s">
        <v>8374</v>
      </c>
      <c r="D907" t="s">
        <v>30</v>
      </c>
      <c r="E907">
        <v>1417453118000</v>
      </c>
      <c r="F907">
        <v>1417453061000</v>
      </c>
      <c r="G907">
        <v>1</v>
      </c>
      <c r="H907" t="s">
        <v>2558</v>
      </c>
      <c r="I907" t="s">
        <v>2559</v>
      </c>
      <c r="J907" t="s">
        <v>98</v>
      </c>
      <c r="K907" t="s">
        <v>21</v>
      </c>
      <c r="L907">
        <v>0</v>
      </c>
      <c r="M907">
        <v>0</v>
      </c>
      <c r="N907" t="s">
        <v>22</v>
      </c>
      <c r="O907">
        <v>4</v>
      </c>
      <c r="P907" s="30">
        <f>SQRT((postes_1[[#This Row],[x]]-$Q$1)^2+(postes_1[[#This Row],[y]]-$R$1)^2)</f>
        <v>194083.02716022226</v>
      </c>
      <c r="Q907">
        <v>595651.52000000305</v>
      </c>
      <c r="R907">
        <v>6946978.9000000004</v>
      </c>
    </row>
    <row r="908" spans="1:18" hidden="1">
      <c r="A908">
        <v>2794</v>
      </c>
      <c r="B908">
        <v>70000150</v>
      </c>
      <c r="C908" s="2" t="s">
        <v>8374</v>
      </c>
      <c r="D908" t="s">
        <v>38</v>
      </c>
      <c r="E908">
        <v>610761600000</v>
      </c>
      <c r="F908">
        <v>1239199538000</v>
      </c>
      <c r="G908">
        <v>1</v>
      </c>
      <c r="H908" t="s">
        <v>5756</v>
      </c>
      <c r="I908" t="s">
        <v>5757</v>
      </c>
      <c r="J908" t="s">
        <v>20</v>
      </c>
      <c r="K908" t="s">
        <v>21</v>
      </c>
      <c r="L908">
        <v>0</v>
      </c>
      <c r="M908">
        <v>0</v>
      </c>
      <c r="N908" t="s">
        <v>22</v>
      </c>
      <c r="O908">
        <v>4</v>
      </c>
      <c r="P908" s="30">
        <f>SQRT((postes_1[[#This Row],[x]]-$Q$1)^2+(postes_1[[#This Row],[y]]-$R$1)^2)</f>
        <v>194182.33742598424</v>
      </c>
      <c r="Q908">
        <v>551661.53999999899</v>
      </c>
      <c r="R908">
        <v>6938525.6600000001</v>
      </c>
    </row>
    <row r="909" spans="1:18" hidden="1">
      <c r="A909">
        <v>397</v>
      </c>
      <c r="B909">
        <v>70000127</v>
      </c>
      <c r="C909" s="2" t="s">
        <v>8373</v>
      </c>
      <c r="D909" t="s">
        <v>56</v>
      </c>
      <c r="E909">
        <v>953769600000</v>
      </c>
      <c r="F909">
        <v>1377528291000</v>
      </c>
      <c r="G909">
        <v>1</v>
      </c>
      <c r="H909" t="s">
        <v>884</v>
      </c>
      <c r="I909" t="s">
        <v>885</v>
      </c>
      <c r="J909" t="s">
        <v>20</v>
      </c>
      <c r="K909" t="s">
        <v>21</v>
      </c>
      <c r="L909">
        <v>0</v>
      </c>
      <c r="M909">
        <v>0</v>
      </c>
      <c r="N909" t="s">
        <v>22</v>
      </c>
      <c r="O909">
        <v>3</v>
      </c>
      <c r="P909" s="30">
        <f>SQRT((postes_1[[#This Row],[x]]-$Q$1)^2+(postes_1[[#This Row],[y]]-$R$1)^2)</f>
        <v>194194.50996011551</v>
      </c>
      <c r="Q909">
        <v>665828.81999999995</v>
      </c>
      <c r="R909">
        <v>6939598.9400000004</v>
      </c>
    </row>
    <row r="910" spans="1:18" hidden="1">
      <c r="A910">
        <v>619</v>
      </c>
      <c r="B910">
        <v>10000860</v>
      </c>
      <c r="C910" s="2" t="s">
        <v>8373</v>
      </c>
      <c r="D910" t="s">
        <v>77</v>
      </c>
      <c r="E910">
        <v>1006214400000</v>
      </c>
      <c r="F910">
        <v>1371559846000</v>
      </c>
      <c r="G910">
        <v>1</v>
      </c>
      <c r="H910" t="s">
        <v>1334</v>
      </c>
      <c r="I910" t="s">
        <v>1335</v>
      </c>
      <c r="J910" t="s">
        <v>20</v>
      </c>
      <c r="K910" t="s">
        <v>21</v>
      </c>
      <c r="L910">
        <v>0</v>
      </c>
      <c r="M910">
        <v>0</v>
      </c>
      <c r="N910" t="s">
        <v>22</v>
      </c>
      <c r="O910">
        <v>3</v>
      </c>
      <c r="P910" s="30">
        <f>SQRT((postes_1[[#This Row],[x]]-$Q$1)^2+(postes_1[[#This Row],[y]]-$R$1)^2)</f>
        <v>194369.33817620791</v>
      </c>
      <c r="Q910">
        <v>708015.07</v>
      </c>
      <c r="R910">
        <v>6921582.1299999999</v>
      </c>
    </row>
    <row r="911" spans="1:18" hidden="1">
      <c r="A911">
        <v>3575</v>
      </c>
      <c r="B911">
        <v>70000337</v>
      </c>
      <c r="C911" s="2" t="s">
        <v>8374</v>
      </c>
      <c r="D911" t="s">
        <v>77</v>
      </c>
      <c r="E911">
        <v>1065657600000</v>
      </c>
      <c r="F911">
        <v>1321547659000</v>
      </c>
      <c r="G911">
        <v>1</v>
      </c>
      <c r="H911" t="s">
        <v>7318</v>
      </c>
      <c r="I911" t="s">
        <v>7319</v>
      </c>
      <c r="J911" t="s">
        <v>20</v>
      </c>
      <c r="K911" t="s">
        <v>21</v>
      </c>
      <c r="L911">
        <v>0</v>
      </c>
      <c r="M911">
        <v>0</v>
      </c>
      <c r="N911" t="s">
        <v>22</v>
      </c>
      <c r="O911">
        <v>4</v>
      </c>
      <c r="P911" s="30">
        <f>SQRT((postes_1[[#This Row],[x]]-$Q$1)^2+(postes_1[[#This Row],[y]]-$R$1)^2)</f>
        <v>194422.99360934217</v>
      </c>
      <c r="Q911">
        <v>509854.53000000102</v>
      </c>
      <c r="R911">
        <v>6919826.3200000003</v>
      </c>
    </row>
    <row r="912" spans="1:18" hidden="1">
      <c r="A912">
        <v>1047</v>
      </c>
      <c r="B912">
        <v>60000612</v>
      </c>
      <c r="C912" s="2" t="s">
        <v>8375</v>
      </c>
      <c r="D912" t="s">
        <v>274</v>
      </c>
      <c r="E912">
        <v>610761600000</v>
      </c>
      <c r="F912">
        <v>1446210292000</v>
      </c>
      <c r="G912">
        <v>1</v>
      </c>
      <c r="H912" t="s">
        <v>2201</v>
      </c>
      <c r="I912" t="s">
        <v>2201</v>
      </c>
      <c r="J912" t="s">
        <v>20</v>
      </c>
      <c r="K912" t="s">
        <v>21</v>
      </c>
      <c r="L912">
        <v>0</v>
      </c>
      <c r="M912">
        <v>0</v>
      </c>
      <c r="N912" t="s">
        <v>22</v>
      </c>
      <c r="O912">
        <v>6</v>
      </c>
      <c r="P912" s="30">
        <f>SQRT((postes_1[[#This Row],[x]]-$Q$1)^2+(postes_1[[#This Row],[y]]-$R$1)^2)</f>
        <v>194589.27570023321</v>
      </c>
      <c r="Q912">
        <v>417579.52000000299</v>
      </c>
      <c r="R912">
        <v>6779124.0499999998</v>
      </c>
    </row>
    <row r="913" spans="1:18" hidden="1">
      <c r="A913">
        <v>2819</v>
      </c>
      <c r="B913">
        <v>30000658</v>
      </c>
      <c r="C913" s="2" t="s">
        <v>8373</v>
      </c>
      <c r="D913" t="s">
        <v>152</v>
      </c>
      <c r="E913" s="1">
        <v>765504000000</v>
      </c>
      <c r="F913">
        <v>1267721102000</v>
      </c>
      <c r="G913">
        <v>1</v>
      </c>
      <c r="H913" t="s">
        <v>5808</v>
      </c>
      <c r="I913" t="s">
        <v>5809</v>
      </c>
      <c r="J913" t="s">
        <v>20</v>
      </c>
      <c r="K913" t="s">
        <v>21</v>
      </c>
      <c r="L913">
        <v>0</v>
      </c>
      <c r="M913">
        <v>0</v>
      </c>
      <c r="N913" t="s">
        <v>22</v>
      </c>
      <c r="O913">
        <v>3</v>
      </c>
      <c r="P913" s="30">
        <f>SQRT((postes_1[[#This Row],[x]]-$Q$1)^2+(postes_1[[#This Row],[y]]-$R$1)^2)</f>
        <v>194658.21547245633</v>
      </c>
      <c r="Q913">
        <v>659770.06000000203</v>
      </c>
      <c r="R913">
        <v>6565150.7599999998</v>
      </c>
    </row>
    <row r="914" spans="1:18" hidden="1">
      <c r="A914">
        <v>3359</v>
      </c>
      <c r="B914">
        <v>70000105</v>
      </c>
      <c r="C914" s="2" t="s">
        <v>8373</v>
      </c>
      <c r="D914" t="s">
        <v>30</v>
      </c>
      <c r="E914">
        <v>905385600000</v>
      </c>
      <c r="F914">
        <v>1393929256000</v>
      </c>
      <c r="G914">
        <v>1</v>
      </c>
      <c r="H914" t="s">
        <v>6881</v>
      </c>
      <c r="I914" t="s">
        <v>6882</v>
      </c>
      <c r="J914" t="s">
        <v>26</v>
      </c>
      <c r="K914" t="s">
        <v>21</v>
      </c>
      <c r="L914">
        <v>0</v>
      </c>
      <c r="M914">
        <v>0</v>
      </c>
      <c r="N914" t="s">
        <v>22</v>
      </c>
      <c r="O914">
        <v>3</v>
      </c>
      <c r="P914" s="30">
        <f>SQRT((postes_1[[#This Row],[x]]-$Q$1)^2+(postes_1[[#This Row],[y]]-$R$1)^2)</f>
        <v>195163.11928101239</v>
      </c>
      <c r="Q914">
        <v>658060.89999999898</v>
      </c>
      <c r="R914">
        <v>6942733.7999999998</v>
      </c>
    </row>
    <row r="915" spans="1:18" hidden="1">
      <c r="A915">
        <v>146</v>
      </c>
      <c r="B915">
        <v>70000243</v>
      </c>
      <c r="C915" s="2" t="s">
        <v>8373</v>
      </c>
      <c r="D915" t="s">
        <v>56</v>
      </c>
      <c r="E915">
        <v>774489600000</v>
      </c>
      <c r="F915">
        <v>1377528729000</v>
      </c>
      <c r="G915">
        <v>1</v>
      </c>
      <c r="H915" t="s">
        <v>342</v>
      </c>
      <c r="I915" t="s">
        <v>343</v>
      </c>
      <c r="J915" t="s">
        <v>344</v>
      </c>
      <c r="K915" t="s">
        <v>21</v>
      </c>
      <c r="L915">
        <v>0</v>
      </c>
      <c r="M915">
        <v>0</v>
      </c>
      <c r="N915" t="s">
        <v>22</v>
      </c>
      <c r="O915">
        <v>3</v>
      </c>
      <c r="P915" s="30">
        <f>SQRT((postes_1[[#This Row],[x]]-$Q$1)^2+(postes_1[[#This Row],[y]]-$R$1)^2)</f>
        <v>195647.33124218445</v>
      </c>
      <c r="Q915">
        <v>692272.39999999898</v>
      </c>
      <c r="R915">
        <v>6931187.2199999997</v>
      </c>
    </row>
    <row r="916" spans="1:18" hidden="1">
      <c r="A916">
        <v>2419</v>
      </c>
      <c r="B916">
        <v>70000236</v>
      </c>
      <c r="C916" s="2" t="s">
        <v>8373</v>
      </c>
      <c r="D916" t="s">
        <v>38</v>
      </c>
      <c r="E916">
        <v>774489600000</v>
      </c>
      <c r="F916">
        <v>1190644224000</v>
      </c>
      <c r="G916">
        <v>1</v>
      </c>
      <c r="H916" t="s">
        <v>4994</v>
      </c>
      <c r="I916" t="s">
        <v>4995</v>
      </c>
      <c r="J916" t="s">
        <v>4996</v>
      </c>
      <c r="K916" t="s">
        <v>21</v>
      </c>
      <c r="L916">
        <v>0</v>
      </c>
      <c r="M916">
        <v>0</v>
      </c>
      <c r="N916" t="s">
        <v>22</v>
      </c>
      <c r="O916">
        <v>3</v>
      </c>
      <c r="P916" s="30">
        <f>SQRT((postes_1[[#This Row],[x]]-$Q$1)^2+(postes_1[[#This Row],[y]]-$R$1)^2)</f>
        <v>196022.4929570549</v>
      </c>
      <c r="Q916">
        <v>691622.17000000202</v>
      </c>
      <c r="R916">
        <v>6931897.29</v>
      </c>
    </row>
    <row r="917" spans="1:18" hidden="1">
      <c r="A917">
        <v>2918</v>
      </c>
      <c r="B917">
        <v>60001755</v>
      </c>
      <c r="C917" s="2" t="s">
        <v>8374</v>
      </c>
      <c r="D917" t="s">
        <v>274</v>
      </c>
      <c r="E917">
        <v>610761600000</v>
      </c>
      <c r="F917">
        <v>1397123657000</v>
      </c>
      <c r="G917">
        <v>1</v>
      </c>
      <c r="H917" t="s">
        <v>6012</v>
      </c>
      <c r="I917" t="s">
        <v>6013</v>
      </c>
      <c r="J917" t="s">
        <v>26</v>
      </c>
      <c r="K917" t="s">
        <v>21</v>
      </c>
      <c r="L917">
        <v>0</v>
      </c>
      <c r="M917">
        <v>0</v>
      </c>
      <c r="N917" t="s">
        <v>22</v>
      </c>
      <c r="O917">
        <v>4</v>
      </c>
      <c r="P917" s="30">
        <f>SQRT((postes_1[[#This Row],[x]]-$Q$1)^2+(postes_1[[#This Row],[y]]-$R$1)^2)</f>
        <v>196390.74138830218</v>
      </c>
      <c r="Q917">
        <v>491677.14999999898</v>
      </c>
      <c r="R917">
        <v>6597072.6100000003</v>
      </c>
    </row>
    <row r="918" spans="1:18" hidden="1">
      <c r="A918">
        <v>2028</v>
      </c>
      <c r="B918">
        <v>70000154</v>
      </c>
      <c r="C918" s="2" t="s">
        <v>8373</v>
      </c>
      <c r="D918" t="s">
        <v>20</v>
      </c>
      <c r="E918">
        <v>845596800000</v>
      </c>
      <c r="F918" t="s">
        <v>20</v>
      </c>
      <c r="G918">
        <v>1</v>
      </c>
      <c r="H918" t="s">
        <v>4203</v>
      </c>
      <c r="I918" t="s">
        <v>4204</v>
      </c>
      <c r="J918" t="s">
        <v>4205</v>
      </c>
      <c r="K918" t="s">
        <v>21</v>
      </c>
      <c r="L918">
        <v>0</v>
      </c>
      <c r="M918">
        <v>0</v>
      </c>
      <c r="N918" t="s">
        <v>22</v>
      </c>
      <c r="O918">
        <v>3</v>
      </c>
      <c r="P918" s="30">
        <f>SQRT((postes_1[[#This Row],[x]]-$Q$1)^2+(postes_1[[#This Row],[y]]-$R$1)^2)</f>
        <v>196949.02250122881</v>
      </c>
      <c r="Q918">
        <v>681694.07</v>
      </c>
      <c r="R918">
        <v>6937081.3799999999</v>
      </c>
    </row>
    <row r="919" spans="1:18" hidden="1">
      <c r="A919">
        <v>3908</v>
      </c>
      <c r="B919">
        <v>70001533</v>
      </c>
      <c r="C919" s="2" t="s">
        <v>8374</v>
      </c>
      <c r="D919" t="s">
        <v>20</v>
      </c>
      <c r="E919">
        <v>757641600000</v>
      </c>
      <c r="F919" t="s">
        <v>20</v>
      </c>
      <c r="G919">
        <v>1</v>
      </c>
      <c r="H919" t="s">
        <v>7970</v>
      </c>
      <c r="I919" t="s">
        <v>7971</v>
      </c>
      <c r="J919" t="s">
        <v>20</v>
      </c>
      <c r="K919" t="s">
        <v>21</v>
      </c>
      <c r="L919">
        <v>0</v>
      </c>
      <c r="M919">
        <v>0</v>
      </c>
      <c r="N919" t="s">
        <v>22</v>
      </c>
      <c r="O919">
        <v>4</v>
      </c>
      <c r="P919" s="30">
        <f>SQRT((postes_1[[#This Row],[x]]-$Q$1)^2+(postes_1[[#This Row],[y]]-$R$1)^2)</f>
        <v>197242.78988485606</v>
      </c>
      <c r="Q919">
        <v>432615.32</v>
      </c>
      <c r="R919">
        <v>6838742.3799999999</v>
      </c>
    </row>
    <row r="920" spans="1:18" hidden="1">
      <c r="A920">
        <v>2546</v>
      </c>
      <c r="B920">
        <v>70000152</v>
      </c>
      <c r="C920" s="2" t="s">
        <v>8373</v>
      </c>
      <c r="D920" t="s">
        <v>20</v>
      </c>
      <c r="E920">
        <v>774489600000</v>
      </c>
      <c r="F920" t="s">
        <v>20</v>
      </c>
      <c r="G920">
        <v>1</v>
      </c>
      <c r="H920" t="s">
        <v>5255</v>
      </c>
      <c r="I920" t="s">
        <v>5256</v>
      </c>
      <c r="J920" t="s">
        <v>20</v>
      </c>
      <c r="K920" t="s">
        <v>21</v>
      </c>
      <c r="L920">
        <v>0</v>
      </c>
      <c r="M920">
        <v>0</v>
      </c>
      <c r="N920" t="s">
        <v>22</v>
      </c>
      <c r="O920">
        <v>3</v>
      </c>
      <c r="P920" s="30">
        <f>SQRT((postes_1[[#This Row],[x]]-$Q$1)^2+(postes_1[[#This Row],[y]]-$R$1)^2)</f>
        <v>197308.37398643707</v>
      </c>
      <c r="Q920">
        <v>681506.84000000404</v>
      </c>
      <c r="R920">
        <v>6937539.1299999999</v>
      </c>
    </row>
    <row r="921" spans="1:18" hidden="1">
      <c r="A921">
        <v>3461</v>
      </c>
      <c r="B921">
        <v>20000472</v>
      </c>
      <c r="C921" s="2" t="s">
        <v>8373</v>
      </c>
      <c r="D921" t="s">
        <v>805</v>
      </c>
      <c r="E921">
        <v>1174489476000</v>
      </c>
      <c r="F921">
        <v>1271071353000</v>
      </c>
      <c r="G921">
        <v>1</v>
      </c>
      <c r="H921" t="s">
        <v>7091</v>
      </c>
      <c r="I921" t="s">
        <v>4768</v>
      </c>
      <c r="J921" t="s">
        <v>20</v>
      </c>
      <c r="K921" t="s">
        <v>21</v>
      </c>
      <c r="L921">
        <v>0</v>
      </c>
      <c r="M921">
        <v>0</v>
      </c>
      <c r="N921" t="s">
        <v>22</v>
      </c>
      <c r="O921">
        <v>3</v>
      </c>
      <c r="P921" s="30">
        <f>SQRT((postes_1[[#This Row],[x]]-$Q$1)^2+(postes_1[[#This Row],[y]]-$R$1)^2)</f>
        <v>198129.75625168407</v>
      </c>
      <c r="Q921">
        <v>755776.97999999695</v>
      </c>
      <c r="R921">
        <v>6888151.1600000001</v>
      </c>
    </row>
    <row r="922" spans="1:18" hidden="1">
      <c r="A922">
        <v>380</v>
      </c>
      <c r="B922">
        <v>70000088</v>
      </c>
      <c r="C922" s="2" t="s">
        <v>8373</v>
      </c>
      <c r="D922" t="s">
        <v>38</v>
      </c>
      <c r="E922">
        <v>774489600000</v>
      </c>
      <c r="F922">
        <v>1190644735000</v>
      </c>
      <c r="G922">
        <v>1</v>
      </c>
      <c r="H922" t="s">
        <v>844</v>
      </c>
      <c r="I922" t="s">
        <v>845</v>
      </c>
      <c r="J922" t="s">
        <v>20</v>
      </c>
      <c r="K922" t="s">
        <v>21</v>
      </c>
      <c r="L922">
        <v>0</v>
      </c>
      <c r="M922">
        <v>0</v>
      </c>
      <c r="N922" t="s">
        <v>22</v>
      </c>
      <c r="O922">
        <v>3</v>
      </c>
      <c r="P922" s="30">
        <f>SQRT((postes_1[[#This Row],[x]]-$Q$1)^2+(postes_1[[#This Row],[y]]-$R$1)^2)</f>
        <v>198292.64376322724</v>
      </c>
      <c r="Q922">
        <v>650002.28999999899</v>
      </c>
      <c r="R922">
        <v>6947774.25</v>
      </c>
    </row>
    <row r="923" spans="1:18" hidden="1">
      <c r="A923">
        <v>515</v>
      </c>
      <c r="B923">
        <v>70000157</v>
      </c>
      <c r="C923" s="2" t="s">
        <v>8374</v>
      </c>
      <c r="D923" t="s">
        <v>30</v>
      </c>
      <c r="E923">
        <v>995414400000</v>
      </c>
      <c r="F923">
        <v>1445008012000</v>
      </c>
      <c r="G923">
        <v>1</v>
      </c>
      <c r="H923" t="s">
        <v>1125</v>
      </c>
      <c r="I923" t="s">
        <v>1126</v>
      </c>
      <c r="J923" t="s">
        <v>20</v>
      </c>
      <c r="K923" t="s">
        <v>21</v>
      </c>
      <c r="L923">
        <v>0</v>
      </c>
      <c r="M923">
        <v>0</v>
      </c>
      <c r="N923" t="s">
        <v>22</v>
      </c>
      <c r="O923">
        <v>4</v>
      </c>
      <c r="P923" s="30">
        <f>SQRT((postes_1[[#This Row],[x]]-$Q$1)^2+(postes_1[[#This Row],[y]]-$R$1)^2)</f>
        <v>198550.12905744568</v>
      </c>
      <c r="Q923">
        <v>537574.07999999798</v>
      </c>
      <c r="R923">
        <v>6938147.0599999996</v>
      </c>
    </row>
    <row r="924" spans="1:18" hidden="1">
      <c r="A924">
        <v>2768</v>
      </c>
      <c r="B924">
        <v>10000868</v>
      </c>
      <c r="C924" s="2" t="s">
        <v>8375</v>
      </c>
      <c r="D924" t="s">
        <v>20</v>
      </c>
      <c r="E924">
        <v>610761600000</v>
      </c>
      <c r="F924" t="s">
        <v>20</v>
      </c>
      <c r="G924">
        <v>1</v>
      </c>
      <c r="H924" t="s">
        <v>5710</v>
      </c>
      <c r="I924" t="s">
        <v>5711</v>
      </c>
      <c r="J924" t="s">
        <v>20</v>
      </c>
      <c r="K924" t="s">
        <v>21</v>
      </c>
      <c r="L924">
        <v>0</v>
      </c>
      <c r="M924">
        <v>0</v>
      </c>
      <c r="N924" t="s">
        <v>22</v>
      </c>
      <c r="O924">
        <v>6</v>
      </c>
      <c r="P924" s="30">
        <f>SQRT((postes_1[[#This Row],[x]]-$Q$1)^2+(postes_1[[#This Row],[y]]-$R$1)^2)</f>
        <v>199024.65184260093</v>
      </c>
      <c r="Q924">
        <v>723268.50999999803</v>
      </c>
      <c r="R924">
        <v>6917435.3600000003</v>
      </c>
    </row>
    <row r="925" spans="1:18" hidden="1">
      <c r="A925">
        <v>2374</v>
      </c>
      <c r="B925">
        <v>70001343</v>
      </c>
      <c r="C925" s="2" t="s">
        <v>8375</v>
      </c>
      <c r="D925" t="s">
        <v>17</v>
      </c>
      <c r="E925">
        <v>757641600000</v>
      </c>
      <c r="F925">
        <v>1298973356000</v>
      </c>
      <c r="G925">
        <v>1</v>
      </c>
      <c r="H925" t="s">
        <v>4903</v>
      </c>
      <c r="I925" t="s">
        <v>4903</v>
      </c>
      <c r="J925" t="s">
        <v>20</v>
      </c>
      <c r="K925" t="s">
        <v>21</v>
      </c>
      <c r="L925">
        <v>0</v>
      </c>
      <c r="M925">
        <v>0</v>
      </c>
      <c r="N925" t="s">
        <v>22</v>
      </c>
      <c r="O925">
        <v>6</v>
      </c>
      <c r="P925" s="30">
        <f>SQRT((postes_1[[#This Row],[x]]-$Q$1)^2+(postes_1[[#This Row],[y]]-$R$1)^2)</f>
        <v>199061.21683916947</v>
      </c>
      <c r="Q925">
        <v>438900.88000000297</v>
      </c>
      <c r="R925">
        <v>6854406.1399999997</v>
      </c>
    </row>
    <row r="926" spans="1:18" hidden="1">
      <c r="A926">
        <v>2322</v>
      </c>
      <c r="B926">
        <v>70000246</v>
      </c>
      <c r="C926" s="2" t="s">
        <v>8374</v>
      </c>
      <c r="D926" t="s">
        <v>20</v>
      </c>
      <c r="E926">
        <v>1058486400000</v>
      </c>
      <c r="F926" t="s">
        <v>20</v>
      </c>
      <c r="G926">
        <v>1</v>
      </c>
      <c r="H926" t="s">
        <v>4798</v>
      </c>
      <c r="I926" t="s">
        <v>4799</v>
      </c>
      <c r="J926" t="s">
        <v>4800</v>
      </c>
      <c r="K926" t="s">
        <v>21</v>
      </c>
      <c r="L926">
        <v>0</v>
      </c>
      <c r="M926">
        <v>0</v>
      </c>
      <c r="N926" t="s">
        <v>22</v>
      </c>
      <c r="O926">
        <v>4</v>
      </c>
      <c r="P926" s="30">
        <f>SQRT((postes_1[[#This Row],[x]]-$Q$1)^2+(postes_1[[#This Row],[y]]-$R$1)^2)</f>
        <v>199173.03527390223</v>
      </c>
      <c r="Q926">
        <v>522756.25</v>
      </c>
      <c r="R926">
        <v>6932281.5899999999</v>
      </c>
    </row>
    <row r="927" spans="1:18" hidden="1">
      <c r="A927">
        <v>177</v>
      </c>
      <c r="B927">
        <v>10000786</v>
      </c>
      <c r="C927" s="2" t="s">
        <v>8374</v>
      </c>
      <c r="D927" t="s">
        <v>20</v>
      </c>
      <c r="E927">
        <v>610761600000</v>
      </c>
      <c r="F927" t="s">
        <v>20</v>
      </c>
      <c r="G927">
        <v>1</v>
      </c>
      <c r="H927" t="s">
        <v>411</v>
      </c>
      <c r="I927" t="s">
        <v>412</v>
      </c>
      <c r="J927" t="s">
        <v>20</v>
      </c>
      <c r="K927" t="s">
        <v>21</v>
      </c>
      <c r="L927">
        <v>0</v>
      </c>
      <c r="M927">
        <v>0</v>
      </c>
      <c r="N927" t="s">
        <v>22</v>
      </c>
      <c r="O927">
        <v>4</v>
      </c>
      <c r="P927" s="30">
        <f>SQRT((postes_1[[#This Row],[x]]-$Q$1)^2+(postes_1[[#This Row],[y]]-$R$1)^2)</f>
        <v>199197.39649856163</v>
      </c>
      <c r="Q927">
        <v>623081.39999999898</v>
      </c>
      <c r="R927">
        <v>6952260.0800000001</v>
      </c>
    </row>
    <row r="928" spans="1:18" hidden="1">
      <c r="A928">
        <v>479</v>
      </c>
      <c r="B928">
        <v>70039395</v>
      </c>
      <c r="C928" s="2" t="s">
        <v>8374</v>
      </c>
      <c r="D928" t="s">
        <v>168</v>
      </c>
      <c r="E928">
        <v>1391514005000</v>
      </c>
      <c r="F928">
        <v>1450361660000</v>
      </c>
      <c r="G928">
        <v>1</v>
      </c>
      <c r="H928" t="s">
        <v>1051</v>
      </c>
      <c r="I928" t="s">
        <v>1052</v>
      </c>
      <c r="J928" t="s">
        <v>20</v>
      </c>
      <c r="K928" t="s">
        <v>21</v>
      </c>
      <c r="L928">
        <v>0</v>
      </c>
      <c r="M928">
        <v>0</v>
      </c>
      <c r="N928" t="s">
        <v>22</v>
      </c>
      <c r="O928">
        <v>4</v>
      </c>
      <c r="P928" s="30">
        <f>SQRT((postes_1[[#This Row],[x]]-$Q$1)^2+(postes_1[[#This Row],[y]]-$R$1)^2)</f>
        <v>199628.66295528336</v>
      </c>
      <c r="Q928">
        <v>765840.56000000203</v>
      </c>
      <c r="R928">
        <v>6878807.3600000003</v>
      </c>
    </row>
    <row r="929" spans="1:18" hidden="1">
      <c r="A929">
        <v>2019</v>
      </c>
      <c r="B929">
        <v>60001194</v>
      </c>
      <c r="C929" s="2" t="s">
        <v>8374</v>
      </c>
      <c r="D929" t="s">
        <v>20</v>
      </c>
      <c r="E929">
        <v>610761600000</v>
      </c>
      <c r="F929" t="s">
        <v>20</v>
      </c>
      <c r="G929">
        <v>1</v>
      </c>
      <c r="H929" t="s">
        <v>4184</v>
      </c>
      <c r="I929" t="s">
        <v>4185</v>
      </c>
      <c r="J929" t="s">
        <v>20</v>
      </c>
      <c r="K929" t="s">
        <v>21</v>
      </c>
      <c r="L929">
        <v>0</v>
      </c>
      <c r="M929">
        <v>0</v>
      </c>
      <c r="N929" t="s">
        <v>22</v>
      </c>
      <c r="O929">
        <v>4</v>
      </c>
      <c r="P929" s="30">
        <f>SQRT((postes_1[[#This Row],[x]]-$Q$1)^2+(postes_1[[#This Row],[y]]-$R$1)^2)</f>
        <v>199661.19634696713</v>
      </c>
      <c r="Q929">
        <v>416717.74000000203</v>
      </c>
      <c r="R929">
        <v>6705244.8200000003</v>
      </c>
    </row>
    <row r="930" spans="1:18" hidden="1">
      <c r="A930">
        <v>2397</v>
      </c>
      <c r="B930">
        <v>20000580</v>
      </c>
      <c r="C930" s="2" t="s">
        <v>8374</v>
      </c>
      <c r="D930" t="s">
        <v>20</v>
      </c>
      <c r="E930">
        <v>873244800000</v>
      </c>
      <c r="F930" t="s">
        <v>20</v>
      </c>
      <c r="G930">
        <v>1</v>
      </c>
      <c r="H930" t="s">
        <v>4950</v>
      </c>
      <c r="I930" t="s">
        <v>4951</v>
      </c>
      <c r="J930" t="s">
        <v>20</v>
      </c>
      <c r="K930" t="s">
        <v>21</v>
      </c>
      <c r="L930">
        <v>0</v>
      </c>
      <c r="M930">
        <v>0</v>
      </c>
      <c r="N930" t="s">
        <v>22</v>
      </c>
      <c r="O930">
        <v>4</v>
      </c>
      <c r="P930" s="30">
        <f>SQRT((postes_1[[#This Row],[x]]-$Q$1)^2+(postes_1[[#This Row],[y]]-$R$1)^2)</f>
        <v>199910.62262794</v>
      </c>
      <c r="Q930">
        <v>774640.50999999803</v>
      </c>
      <c r="R930">
        <v>6867532.7999999998</v>
      </c>
    </row>
    <row r="931" spans="1:18" hidden="1">
      <c r="A931">
        <v>3251</v>
      </c>
      <c r="B931">
        <v>70000191</v>
      </c>
      <c r="C931" s="2" t="s">
        <v>8373</v>
      </c>
      <c r="D931" t="s">
        <v>23</v>
      </c>
      <c r="E931">
        <v>774489600000</v>
      </c>
      <c r="F931">
        <v>1279028706000</v>
      </c>
      <c r="G931">
        <v>1</v>
      </c>
      <c r="H931" t="s">
        <v>6669</v>
      </c>
      <c r="I931" t="s">
        <v>6670</v>
      </c>
      <c r="J931" t="s">
        <v>4346</v>
      </c>
      <c r="K931" t="s">
        <v>21</v>
      </c>
      <c r="L931">
        <v>0</v>
      </c>
      <c r="M931">
        <v>0</v>
      </c>
      <c r="N931" t="s">
        <v>22</v>
      </c>
      <c r="O931">
        <v>3</v>
      </c>
      <c r="P931" s="30">
        <f>SQRT((postes_1[[#This Row],[x]]-$Q$1)^2+(postes_1[[#This Row],[y]]-$R$1)^2)</f>
        <v>199950.11566845007</v>
      </c>
      <c r="Q931">
        <v>695543.57999999798</v>
      </c>
      <c r="R931">
        <v>6934411</v>
      </c>
    </row>
    <row r="932" spans="1:18" hidden="1">
      <c r="A932">
        <v>1320</v>
      </c>
      <c r="B932">
        <v>60001796</v>
      </c>
      <c r="C932" s="2" t="s">
        <v>8374</v>
      </c>
      <c r="D932" t="s">
        <v>274</v>
      </c>
      <c r="E932">
        <v>610761600000</v>
      </c>
      <c r="F932">
        <v>1397060723000</v>
      </c>
      <c r="G932">
        <v>1</v>
      </c>
      <c r="H932" t="s">
        <v>2771</v>
      </c>
      <c r="I932" t="s">
        <v>2772</v>
      </c>
      <c r="J932" t="s">
        <v>20</v>
      </c>
      <c r="K932" t="s">
        <v>21</v>
      </c>
      <c r="L932">
        <v>0</v>
      </c>
      <c r="M932">
        <v>0</v>
      </c>
      <c r="N932" t="s">
        <v>22</v>
      </c>
      <c r="O932">
        <v>4</v>
      </c>
      <c r="P932" s="30">
        <f>SQRT((postes_1[[#This Row],[x]]-$Q$1)^2+(postes_1[[#This Row],[y]]-$R$1)^2)</f>
        <v>200201.85588345374</v>
      </c>
      <c r="Q932">
        <v>521638.86999999703</v>
      </c>
      <c r="R932">
        <v>6574046.7999999998</v>
      </c>
    </row>
    <row r="933" spans="1:18" hidden="1">
      <c r="A933">
        <v>999</v>
      </c>
      <c r="B933">
        <v>70012016</v>
      </c>
      <c r="C933" s="2" t="s">
        <v>8375</v>
      </c>
      <c r="D933" t="s">
        <v>43</v>
      </c>
      <c r="E933">
        <v>1164385146000</v>
      </c>
      <c r="F933">
        <v>1164625132000</v>
      </c>
      <c r="G933">
        <v>1</v>
      </c>
      <c r="H933" t="s">
        <v>2131</v>
      </c>
      <c r="I933" t="s">
        <v>2132</v>
      </c>
      <c r="J933" t="s">
        <v>20</v>
      </c>
      <c r="K933" t="s">
        <v>21</v>
      </c>
      <c r="L933">
        <v>0</v>
      </c>
      <c r="M933">
        <v>0</v>
      </c>
      <c r="N933" t="s">
        <v>22</v>
      </c>
      <c r="O933">
        <v>6</v>
      </c>
      <c r="P933" s="30">
        <f>SQRT((postes_1[[#This Row],[x]]-$Q$1)^2+(postes_1[[#This Row],[y]]-$R$1)^2)</f>
        <v>200315.57368698716</v>
      </c>
      <c r="Q933">
        <v>750610.35000000102</v>
      </c>
      <c r="R933">
        <v>6896594.5</v>
      </c>
    </row>
    <row r="934" spans="1:18" hidden="1">
      <c r="A934">
        <v>3599</v>
      </c>
      <c r="B934">
        <v>70000228</v>
      </c>
      <c r="C934" s="2" t="s">
        <v>8374</v>
      </c>
      <c r="D934" t="s">
        <v>74</v>
      </c>
      <c r="E934">
        <v>838771200000</v>
      </c>
      <c r="F934">
        <v>1376993121000</v>
      </c>
      <c r="G934">
        <v>1</v>
      </c>
      <c r="H934" t="s">
        <v>7369</v>
      </c>
      <c r="I934" t="s">
        <v>4357</v>
      </c>
      <c r="J934" t="s">
        <v>7370</v>
      </c>
      <c r="K934" t="s">
        <v>21</v>
      </c>
      <c r="L934">
        <v>0</v>
      </c>
      <c r="M934">
        <v>0</v>
      </c>
      <c r="N934" t="s">
        <v>22</v>
      </c>
      <c r="O934">
        <v>4</v>
      </c>
      <c r="P934" s="30">
        <f>SQRT((postes_1[[#This Row],[x]]-$Q$1)^2+(postes_1[[#This Row],[y]]-$R$1)^2)</f>
        <v>200355.60614419176</v>
      </c>
      <c r="Q934">
        <v>522385.96999999898</v>
      </c>
      <c r="R934">
        <v>6933417.0599999996</v>
      </c>
    </row>
    <row r="935" spans="1:18" hidden="1">
      <c r="A935">
        <v>2973</v>
      </c>
      <c r="B935">
        <v>70000216</v>
      </c>
      <c r="C935" s="2" t="s">
        <v>8374</v>
      </c>
      <c r="D935" t="s">
        <v>30</v>
      </c>
      <c r="E935">
        <v>1343042345000</v>
      </c>
      <c r="F935" t="s">
        <v>20</v>
      </c>
      <c r="G935">
        <v>1</v>
      </c>
      <c r="H935" t="s">
        <v>6123</v>
      </c>
      <c r="I935" t="s">
        <v>6124</v>
      </c>
      <c r="J935" t="s">
        <v>3416</v>
      </c>
      <c r="K935" t="s">
        <v>21</v>
      </c>
      <c r="L935">
        <v>0</v>
      </c>
      <c r="M935">
        <v>0</v>
      </c>
      <c r="N935" t="s">
        <v>22</v>
      </c>
      <c r="O935">
        <v>4</v>
      </c>
      <c r="P935" s="30">
        <f>SQRT((postes_1[[#This Row],[x]]-$Q$1)^2+(postes_1[[#This Row],[y]]-$R$1)^2)</f>
        <v>200495.22994629803</v>
      </c>
      <c r="Q935">
        <v>522780.53999999899</v>
      </c>
      <c r="R935">
        <v>6933764.9299999997</v>
      </c>
    </row>
    <row r="936" spans="1:18" hidden="1">
      <c r="A936">
        <v>3855</v>
      </c>
      <c r="B936">
        <v>30000014</v>
      </c>
      <c r="C936" s="2" t="s">
        <v>8373</v>
      </c>
      <c r="D936" t="s">
        <v>20</v>
      </c>
      <c r="E936">
        <v>610761600000</v>
      </c>
      <c r="F936" t="s">
        <v>20</v>
      </c>
      <c r="G936">
        <v>1</v>
      </c>
      <c r="H936" t="s">
        <v>7867</v>
      </c>
      <c r="I936" t="s">
        <v>7868</v>
      </c>
      <c r="J936" t="s">
        <v>20</v>
      </c>
      <c r="K936" t="s">
        <v>21</v>
      </c>
      <c r="L936">
        <v>0</v>
      </c>
      <c r="M936">
        <v>0</v>
      </c>
      <c r="N936" t="s">
        <v>22</v>
      </c>
      <c r="O936">
        <v>3</v>
      </c>
      <c r="P936" s="30">
        <f>SQRT((postes_1[[#This Row],[x]]-$Q$1)^2+(postes_1[[#This Row],[y]]-$R$1)^2)</f>
        <v>200717.10407009177</v>
      </c>
      <c r="Q936">
        <v>807757.59000000404</v>
      </c>
      <c r="R936">
        <v>6716520.7400000002</v>
      </c>
    </row>
    <row r="937" spans="1:18" hidden="1">
      <c r="A937">
        <v>3788</v>
      </c>
      <c r="B937">
        <v>30000013</v>
      </c>
      <c r="C937" s="2" t="s">
        <v>8373</v>
      </c>
      <c r="D937" t="s">
        <v>56</v>
      </c>
      <c r="E937">
        <v>1402929038000</v>
      </c>
      <c r="F937">
        <v>1402929024000</v>
      </c>
      <c r="G937">
        <v>1</v>
      </c>
      <c r="H937" t="s">
        <v>7741</v>
      </c>
      <c r="I937" t="s">
        <v>7742</v>
      </c>
      <c r="J937" t="s">
        <v>26</v>
      </c>
      <c r="K937" t="s">
        <v>21</v>
      </c>
      <c r="L937">
        <v>0</v>
      </c>
      <c r="M937">
        <v>0</v>
      </c>
      <c r="N937" t="s">
        <v>22</v>
      </c>
      <c r="O937">
        <v>3</v>
      </c>
      <c r="P937" s="30">
        <f>SQRT((postes_1[[#This Row],[x]]-$Q$1)^2+(postes_1[[#This Row],[y]]-$R$1)^2)</f>
        <v>200728.27858010257</v>
      </c>
      <c r="Q937">
        <v>808192.07</v>
      </c>
      <c r="R937">
        <v>6718856.7999999998</v>
      </c>
    </row>
    <row r="938" spans="1:18" hidden="1">
      <c r="A938">
        <v>1396</v>
      </c>
      <c r="B938">
        <v>60000740</v>
      </c>
      <c r="C938" s="2" t="s">
        <v>8374</v>
      </c>
      <c r="D938" t="s">
        <v>77</v>
      </c>
      <c r="E938">
        <v>787276800000</v>
      </c>
      <c r="F938">
        <v>1328871904000</v>
      </c>
      <c r="G938">
        <v>1</v>
      </c>
      <c r="H938" t="s">
        <v>2929</v>
      </c>
      <c r="I938" t="s">
        <v>2930</v>
      </c>
      <c r="J938" t="s">
        <v>20</v>
      </c>
      <c r="K938" t="s">
        <v>21</v>
      </c>
      <c r="L938">
        <v>0</v>
      </c>
      <c r="M938">
        <v>0</v>
      </c>
      <c r="N938" t="s">
        <v>22</v>
      </c>
      <c r="O938">
        <v>4</v>
      </c>
      <c r="P938" s="30">
        <f>SQRT((postes_1[[#This Row],[x]]-$Q$1)^2+(postes_1[[#This Row],[y]]-$R$1)^2)</f>
        <v>200748.74115889569</v>
      </c>
      <c r="Q938">
        <v>410336.109999999</v>
      </c>
      <c r="R938">
        <v>6769171.1799999997</v>
      </c>
    </row>
    <row r="939" spans="1:18" hidden="1">
      <c r="A939">
        <v>1325</v>
      </c>
      <c r="B939">
        <v>70034377</v>
      </c>
      <c r="C939" s="2" t="s">
        <v>8378</v>
      </c>
      <c r="D939" t="s">
        <v>83</v>
      </c>
      <c r="E939">
        <v>1362066831000</v>
      </c>
      <c r="F939">
        <v>1331030597000</v>
      </c>
      <c r="G939">
        <v>1</v>
      </c>
      <c r="H939" t="s">
        <v>2781</v>
      </c>
      <c r="I939" t="s">
        <v>2782</v>
      </c>
      <c r="J939" t="s">
        <v>2783</v>
      </c>
      <c r="K939" t="s">
        <v>21</v>
      </c>
      <c r="L939">
        <v>0</v>
      </c>
      <c r="M939">
        <v>0</v>
      </c>
      <c r="N939" t="s">
        <v>22</v>
      </c>
      <c r="O939">
        <v>1</v>
      </c>
      <c r="P939" s="30">
        <f>SQRT((postes_1[[#This Row],[x]]-$Q$1)^2+(postes_1[[#This Row],[y]]-$R$1)^2)</f>
        <v>201090.92195255225</v>
      </c>
      <c r="Q939">
        <v>522934.859999999</v>
      </c>
      <c r="R939">
        <v>6934501.7999999998</v>
      </c>
    </row>
    <row r="940" spans="1:18" hidden="1">
      <c r="A940">
        <v>1030</v>
      </c>
      <c r="B940">
        <v>70005707</v>
      </c>
      <c r="C940" s="2" t="s">
        <v>8374</v>
      </c>
      <c r="D940" t="s">
        <v>274</v>
      </c>
      <c r="E940">
        <v>1128089912000</v>
      </c>
      <c r="F940">
        <v>1424881489000</v>
      </c>
      <c r="G940">
        <v>1</v>
      </c>
      <c r="H940" t="s">
        <v>2190</v>
      </c>
      <c r="I940" t="s">
        <v>10353</v>
      </c>
      <c r="J940" t="s">
        <v>2192</v>
      </c>
      <c r="K940" t="s">
        <v>21</v>
      </c>
      <c r="L940">
        <v>0</v>
      </c>
      <c r="M940">
        <v>0</v>
      </c>
      <c r="N940" t="s">
        <v>22</v>
      </c>
      <c r="O940">
        <v>4</v>
      </c>
      <c r="P940" s="30">
        <f>SQRT((postes_1[[#This Row],[x]]-$Q$1)^2+(postes_1[[#This Row],[y]]-$R$1)^2)</f>
        <v>201145.83181528581</v>
      </c>
      <c r="Q940">
        <v>521942.18999999802</v>
      </c>
      <c r="R940">
        <v>6934079.6200000001</v>
      </c>
    </row>
    <row r="941" spans="1:18" hidden="1">
      <c r="A941">
        <v>2101</v>
      </c>
      <c r="B941">
        <v>70000215</v>
      </c>
      <c r="C941" s="2" t="s">
        <v>8375</v>
      </c>
      <c r="D941" t="s">
        <v>20</v>
      </c>
      <c r="E941">
        <v>610761600000</v>
      </c>
      <c r="F941" t="s">
        <v>20</v>
      </c>
      <c r="G941">
        <v>1</v>
      </c>
      <c r="H941" t="s">
        <v>4356</v>
      </c>
      <c r="I941" t="s">
        <v>4357</v>
      </c>
      <c r="J941" t="s">
        <v>20</v>
      </c>
      <c r="K941" t="s">
        <v>21</v>
      </c>
      <c r="L941">
        <v>0</v>
      </c>
      <c r="M941">
        <v>0</v>
      </c>
      <c r="N941" t="s">
        <v>22</v>
      </c>
      <c r="O941">
        <v>6</v>
      </c>
      <c r="P941" s="30">
        <f>SQRT((postes_1[[#This Row],[x]]-$Q$1)^2+(postes_1[[#This Row],[y]]-$R$1)^2)</f>
        <v>201185.12687375536</v>
      </c>
      <c r="Q941">
        <v>522414.93999999802</v>
      </c>
      <c r="R941">
        <v>6934354.2699999996</v>
      </c>
    </row>
    <row r="942" spans="1:18" hidden="1">
      <c r="A942">
        <v>1585</v>
      </c>
      <c r="B942">
        <v>20001093</v>
      </c>
      <c r="C942" s="2" t="s">
        <v>8373</v>
      </c>
      <c r="D942" t="s">
        <v>1094</v>
      </c>
      <c r="E942">
        <v>908323200000</v>
      </c>
      <c r="F942">
        <v>1423582148000</v>
      </c>
      <c r="G942">
        <v>1</v>
      </c>
      <c r="H942" t="s">
        <v>3303</v>
      </c>
      <c r="I942" t="s">
        <v>3304</v>
      </c>
      <c r="J942" t="s">
        <v>20</v>
      </c>
      <c r="K942" t="s">
        <v>21</v>
      </c>
      <c r="L942">
        <v>0</v>
      </c>
      <c r="M942">
        <v>0</v>
      </c>
      <c r="N942" t="s">
        <v>22</v>
      </c>
      <c r="O942">
        <v>3</v>
      </c>
      <c r="P942" s="30">
        <f>SQRT((postes_1[[#This Row],[x]]-$Q$1)^2+(postes_1[[#This Row],[y]]-$R$1)^2)</f>
        <v>201359.41050540045</v>
      </c>
      <c r="Q942">
        <v>807755.89000000095</v>
      </c>
      <c r="R942">
        <v>6793756.3899999997</v>
      </c>
    </row>
    <row r="943" spans="1:18" hidden="1">
      <c r="A943">
        <v>1640</v>
      </c>
      <c r="B943">
        <v>70000204</v>
      </c>
      <c r="C943" s="2" t="s">
        <v>8374</v>
      </c>
      <c r="D943" t="s">
        <v>83</v>
      </c>
      <c r="E943">
        <v>1362067283000</v>
      </c>
      <c r="F943">
        <v>1330092191000</v>
      </c>
      <c r="G943">
        <v>1</v>
      </c>
      <c r="H943" t="s">
        <v>3414</v>
      </c>
      <c r="I943" t="s">
        <v>3415</v>
      </c>
      <c r="J943" t="s">
        <v>3416</v>
      </c>
      <c r="K943" t="s">
        <v>21</v>
      </c>
      <c r="L943">
        <v>0</v>
      </c>
      <c r="M943">
        <v>0</v>
      </c>
      <c r="N943" t="s">
        <v>22</v>
      </c>
      <c r="O943">
        <v>4</v>
      </c>
      <c r="P943" s="30">
        <f>SQRT((postes_1[[#This Row],[x]]-$Q$1)^2+(postes_1[[#This Row],[y]]-$R$1)^2)</f>
        <v>201671.83180977445</v>
      </c>
      <c r="Q943">
        <v>522005.25999999797</v>
      </c>
      <c r="R943">
        <v>6934696.0199999996</v>
      </c>
    </row>
    <row r="944" spans="1:18" hidden="1">
      <c r="A944">
        <v>56</v>
      </c>
      <c r="B944">
        <v>30000345</v>
      </c>
      <c r="C944" s="2" t="s">
        <v>8373</v>
      </c>
      <c r="D944" t="s">
        <v>17</v>
      </c>
      <c r="E944">
        <v>610761600000</v>
      </c>
      <c r="F944">
        <v>1302538704000</v>
      </c>
      <c r="G944">
        <v>1</v>
      </c>
      <c r="H944" t="s">
        <v>140</v>
      </c>
      <c r="I944" t="s">
        <v>141</v>
      </c>
      <c r="J944" t="s">
        <v>142</v>
      </c>
      <c r="K944" t="s">
        <v>21</v>
      </c>
      <c r="L944">
        <v>0</v>
      </c>
      <c r="M944">
        <v>0</v>
      </c>
      <c r="N944" t="s">
        <v>22</v>
      </c>
      <c r="O944">
        <v>3</v>
      </c>
      <c r="P944" s="30">
        <f>SQRT((postes_1[[#This Row],[x]]-$Q$1)^2+(postes_1[[#This Row],[y]]-$R$1)^2)</f>
        <v>202026.13753440883</v>
      </c>
      <c r="Q944">
        <v>756990.34000000404</v>
      </c>
      <c r="R944">
        <v>6614371.9400000004</v>
      </c>
    </row>
    <row r="945" spans="1:18" hidden="1">
      <c r="A945">
        <v>1916</v>
      </c>
      <c r="B945">
        <v>30000347</v>
      </c>
      <c r="C945" s="2" t="s">
        <v>8373</v>
      </c>
      <c r="D945" t="s">
        <v>43</v>
      </c>
      <c r="E945">
        <v>610761600000</v>
      </c>
      <c r="F945">
        <v>1141220286000</v>
      </c>
      <c r="G945">
        <v>1</v>
      </c>
      <c r="H945" t="s">
        <v>3975</v>
      </c>
      <c r="I945" t="s">
        <v>3976</v>
      </c>
      <c r="J945" t="s">
        <v>20</v>
      </c>
      <c r="K945" t="s">
        <v>21</v>
      </c>
      <c r="L945">
        <v>0</v>
      </c>
      <c r="M945">
        <v>0</v>
      </c>
      <c r="N945" t="s">
        <v>22</v>
      </c>
      <c r="O945">
        <v>3</v>
      </c>
      <c r="P945" s="30">
        <f>SQRT((postes_1[[#This Row],[x]]-$Q$1)^2+(postes_1[[#This Row],[y]]-$R$1)^2)</f>
        <v>202041.55978212925</v>
      </c>
      <c r="Q945">
        <v>756501.86999999697</v>
      </c>
      <c r="R945">
        <v>6613836.8600000003</v>
      </c>
    </row>
    <row r="946" spans="1:18" hidden="1">
      <c r="A946">
        <v>3757</v>
      </c>
      <c r="B946">
        <v>70000200</v>
      </c>
      <c r="C946" s="2" t="s">
        <v>8374</v>
      </c>
      <c r="D946" t="s">
        <v>74</v>
      </c>
      <c r="E946">
        <v>838771200000</v>
      </c>
      <c r="F946">
        <v>1377080247000</v>
      </c>
      <c r="G946">
        <v>1</v>
      </c>
      <c r="H946" t="s">
        <v>7680</v>
      </c>
      <c r="I946" t="s">
        <v>7681</v>
      </c>
      <c r="J946" t="s">
        <v>7682</v>
      </c>
      <c r="K946" t="s">
        <v>21</v>
      </c>
      <c r="L946">
        <v>0</v>
      </c>
      <c r="M946">
        <v>0</v>
      </c>
      <c r="N946" t="s">
        <v>22</v>
      </c>
      <c r="O946">
        <v>4</v>
      </c>
      <c r="P946" s="30">
        <f>SQRT((postes_1[[#This Row],[x]]-$Q$1)^2+(postes_1[[#This Row],[y]]-$R$1)^2)</f>
        <v>202052.36756697064</v>
      </c>
      <c r="Q946">
        <v>521544.82999999798</v>
      </c>
      <c r="R946">
        <v>6934894.4299999997</v>
      </c>
    </row>
    <row r="947" spans="1:18" hidden="1">
      <c r="A947">
        <v>1795</v>
      </c>
      <c r="B947">
        <v>70021677</v>
      </c>
      <c r="C947" s="2" t="s">
        <v>8374</v>
      </c>
      <c r="D947" t="s">
        <v>274</v>
      </c>
      <c r="E947">
        <v>1231340901000</v>
      </c>
      <c r="F947">
        <v>1423585907000</v>
      </c>
      <c r="G947">
        <v>1</v>
      </c>
      <c r="H947" t="s">
        <v>3730</v>
      </c>
      <c r="I947" t="s">
        <v>3731</v>
      </c>
      <c r="J947" t="s">
        <v>20</v>
      </c>
      <c r="K947" t="s">
        <v>21</v>
      </c>
      <c r="L947">
        <v>0</v>
      </c>
      <c r="M947">
        <v>0</v>
      </c>
      <c r="N947" t="s">
        <v>22</v>
      </c>
      <c r="O947">
        <v>4</v>
      </c>
      <c r="P947" s="30">
        <f>SQRT((postes_1[[#This Row],[x]]-$Q$1)^2+(postes_1[[#This Row],[y]]-$R$1)^2)</f>
        <v>202204.03666398083</v>
      </c>
      <c r="Q947">
        <v>418911.18</v>
      </c>
      <c r="R947">
        <v>6688716.9800000004</v>
      </c>
    </row>
    <row r="948" spans="1:18" hidden="1">
      <c r="A948">
        <v>1319</v>
      </c>
      <c r="B948">
        <v>60001805</v>
      </c>
      <c r="C948" s="2" t="s">
        <v>8374</v>
      </c>
      <c r="D948" t="s">
        <v>274</v>
      </c>
      <c r="E948">
        <v>610761600000</v>
      </c>
      <c r="F948">
        <v>1397059073000</v>
      </c>
      <c r="G948">
        <v>1</v>
      </c>
      <c r="H948" t="s">
        <v>2769</v>
      </c>
      <c r="I948" t="s">
        <v>2770</v>
      </c>
      <c r="J948" t="s">
        <v>20</v>
      </c>
      <c r="K948" t="s">
        <v>21</v>
      </c>
      <c r="L948">
        <v>0</v>
      </c>
      <c r="M948">
        <v>0</v>
      </c>
      <c r="N948" t="s">
        <v>22</v>
      </c>
      <c r="O948">
        <v>4</v>
      </c>
      <c r="P948" s="30">
        <f>SQRT((postes_1[[#This Row],[x]]-$Q$1)^2+(postes_1[[#This Row],[y]]-$R$1)^2)</f>
        <v>202204.92650022617</v>
      </c>
      <c r="Q948">
        <v>521355.640000001</v>
      </c>
      <c r="R948">
        <v>6571953.1500000004</v>
      </c>
    </row>
    <row r="949" spans="1:18" hidden="1">
      <c r="A949">
        <v>1141</v>
      </c>
      <c r="B949">
        <v>70002733</v>
      </c>
      <c r="C949" s="2" t="s">
        <v>8374</v>
      </c>
      <c r="D949" t="s">
        <v>23</v>
      </c>
      <c r="E949">
        <v>1184253207000</v>
      </c>
      <c r="F949" t="s">
        <v>20</v>
      </c>
      <c r="G949">
        <v>1</v>
      </c>
      <c r="H949" t="s">
        <v>2393</v>
      </c>
      <c r="I949" t="s">
        <v>2393</v>
      </c>
      <c r="J949" t="s">
        <v>2394</v>
      </c>
      <c r="K949" t="s">
        <v>21</v>
      </c>
      <c r="L949">
        <v>0</v>
      </c>
      <c r="M949">
        <v>0</v>
      </c>
      <c r="N949" t="s">
        <v>22</v>
      </c>
      <c r="O949">
        <v>4</v>
      </c>
      <c r="P949" s="30">
        <f>SQRT((postes_1[[#This Row],[x]]-$Q$1)^2+(postes_1[[#This Row],[y]]-$R$1)^2)</f>
        <v>202325.29228898365</v>
      </c>
      <c r="Q949">
        <v>521047.93999999802</v>
      </c>
      <c r="R949">
        <v>6934954.3499999996</v>
      </c>
    </row>
    <row r="950" spans="1:18" hidden="1">
      <c r="A950">
        <v>2589</v>
      </c>
      <c r="B950">
        <v>50000108</v>
      </c>
      <c r="C950" s="2" t="s">
        <v>8374</v>
      </c>
      <c r="D950" t="s">
        <v>168</v>
      </c>
      <c r="E950">
        <v>1459504244000</v>
      </c>
      <c r="F950">
        <v>1360161836000</v>
      </c>
      <c r="G950">
        <v>1</v>
      </c>
      <c r="H950" t="s">
        <v>5344</v>
      </c>
      <c r="I950" t="s">
        <v>5345</v>
      </c>
      <c r="J950" t="s">
        <v>20</v>
      </c>
      <c r="K950" t="s">
        <v>21</v>
      </c>
      <c r="L950">
        <v>0</v>
      </c>
      <c r="M950">
        <v>0</v>
      </c>
      <c r="N950" t="s">
        <v>22</v>
      </c>
      <c r="O950">
        <v>4</v>
      </c>
      <c r="P950" s="30">
        <f>SQRT((postes_1[[#This Row],[x]]-$Q$1)^2+(postes_1[[#This Row],[y]]-$R$1)^2)</f>
        <v>202707.49850107869</v>
      </c>
      <c r="Q950">
        <v>579208.60999999905</v>
      </c>
      <c r="R950">
        <v>6553179.7999999998</v>
      </c>
    </row>
    <row r="951" spans="1:18" hidden="1">
      <c r="A951">
        <v>416</v>
      </c>
      <c r="B951">
        <v>70000196</v>
      </c>
      <c r="C951" s="2" t="s">
        <v>8374</v>
      </c>
      <c r="D951" t="s">
        <v>38</v>
      </c>
      <c r="E951">
        <v>838771200000</v>
      </c>
      <c r="F951">
        <v>1237987328000</v>
      </c>
      <c r="G951">
        <v>1</v>
      </c>
      <c r="H951" t="s">
        <v>922</v>
      </c>
      <c r="I951" t="s">
        <v>923</v>
      </c>
      <c r="J951" t="s">
        <v>20</v>
      </c>
      <c r="K951" t="s">
        <v>21</v>
      </c>
      <c r="L951">
        <v>0</v>
      </c>
      <c r="M951">
        <v>0</v>
      </c>
      <c r="N951" t="s">
        <v>22</v>
      </c>
      <c r="O951">
        <v>4</v>
      </c>
      <c r="P951" s="30">
        <f>SQRT((postes_1[[#This Row],[x]]-$Q$1)^2+(postes_1[[#This Row],[y]]-$R$1)^2)</f>
        <v>202859.52588791077</v>
      </c>
      <c r="Q951">
        <v>521305.67000000202</v>
      </c>
      <c r="R951">
        <v>6935676.0599999996</v>
      </c>
    </row>
    <row r="952" spans="1:18" hidden="1">
      <c r="A952">
        <v>1257</v>
      </c>
      <c r="B952">
        <v>20000480</v>
      </c>
      <c r="C952" s="2" t="s">
        <v>8375</v>
      </c>
      <c r="D952" t="s">
        <v>20</v>
      </c>
      <c r="E952">
        <v>610761600000</v>
      </c>
      <c r="F952" t="s">
        <v>20</v>
      </c>
      <c r="G952">
        <v>1</v>
      </c>
      <c r="H952" t="s">
        <v>2636</v>
      </c>
      <c r="I952" t="s">
        <v>2637</v>
      </c>
      <c r="J952" t="s">
        <v>20</v>
      </c>
      <c r="K952" t="s">
        <v>21</v>
      </c>
      <c r="L952">
        <v>0</v>
      </c>
      <c r="M952">
        <v>0</v>
      </c>
      <c r="N952" t="s">
        <v>22</v>
      </c>
      <c r="O952">
        <v>6</v>
      </c>
      <c r="P952" s="30">
        <f>SQRT((postes_1[[#This Row],[x]]-$Q$1)^2+(postes_1[[#This Row],[y]]-$R$1)^2)</f>
        <v>202900.59680336001</v>
      </c>
      <c r="Q952">
        <v>763623.71000000101</v>
      </c>
      <c r="R952">
        <v>6886550.2000000002</v>
      </c>
    </row>
    <row r="953" spans="1:18" hidden="1">
      <c r="A953">
        <v>3998</v>
      </c>
      <c r="B953">
        <v>60000975</v>
      </c>
      <c r="C953" s="2" t="s">
        <v>8374</v>
      </c>
      <c r="D953" t="s">
        <v>43</v>
      </c>
      <c r="E953">
        <v>610761600000</v>
      </c>
      <c r="F953">
        <v>1128437028000</v>
      </c>
      <c r="G953">
        <v>1</v>
      </c>
      <c r="H953" t="s">
        <v>8139</v>
      </c>
      <c r="I953" t="s">
        <v>8139</v>
      </c>
      <c r="J953" t="s">
        <v>20</v>
      </c>
      <c r="K953" t="s">
        <v>21</v>
      </c>
      <c r="L953">
        <v>0</v>
      </c>
      <c r="M953">
        <v>0</v>
      </c>
      <c r="N953" t="s">
        <v>22</v>
      </c>
      <c r="O953">
        <v>4</v>
      </c>
      <c r="P953" s="30">
        <f>SQRT((postes_1[[#This Row],[x]]-$Q$1)^2+(postes_1[[#This Row],[y]]-$R$1)^2)</f>
        <v>203105.3326756685</v>
      </c>
      <c r="Q953">
        <v>407843.71000000101</v>
      </c>
      <c r="R953">
        <v>6739510.6299999999</v>
      </c>
    </row>
    <row r="954" spans="1:18" hidden="1">
      <c r="A954">
        <v>1268</v>
      </c>
      <c r="B954">
        <v>20003401</v>
      </c>
      <c r="C954" s="2" t="s">
        <v>8374</v>
      </c>
      <c r="D954" t="s">
        <v>805</v>
      </c>
      <c r="E954">
        <v>972518400000</v>
      </c>
      <c r="F954">
        <v>1270027476000</v>
      </c>
      <c r="G954">
        <v>1</v>
      </c>
      <c r="H954" t="s">
        <v>2659</v>
      </c>
      <c r="I954" t="s">
        <v>2660</v>
      </c>
      <c r="J954" t="s">
        <v>2661</v>
      </c>
      <c r="K954" t="s">
        <v>21</v>
      </c>
      <c r="L954">
        <v>0</v>
      </c>
      <c r="M954">
        <v>0</v>
      </c>
      <c r="N954" t="s">
        <v>22</v>
      </c>
      <c r="O954">
        <v>4</v>
      </c>
      <c r="P954" s="30">
        <f>SQRT((postes_1[[#This Row],[x]]-$Q$1)^2+(postes_1[[#This Row],[y]]-$R$1)^2)</f>
        <v>203669.89688684398</v>
      </c>
      <c r="Q954">
        <v>788278.32999999798</v>
      </c>
      <c r="R954">
        <v>6852786.9299999997</v>
      </c>
    </row>
    <row r="955" spans="1:18" hidden="1">
      <c r="A955">
        <v>868</v>
      </c>
      <c r="B955">
        <v>10000858</v>
      </c>
      <c r="C955" s="2" t="s">
        <v>8373</v>
      </c>
      <c r="D955" t="s">
        <v>23</v>
      </c>
      <c r="E955">
        <v>898819200000</v>
      </c>
      <c r="F955">
        <v>1277219495000</v>
      </c>
      <c r="G955">
        <v>1</v>
      </c>
      <c r="H955" t="s">
        <v>1851</v>
      </c>
      <c r="I955" t="s">
        <v>1852</v>
      </c>
      <c r="J955" t="s">
        <v>20</v>
      </c>
      <c r="K955" t="s">
        <v>21</v>
      </c>
      <c r="L955">
        <v>0</v>
      </c>
      <c r="M955">
        <v>0</v>
      </c>
      <c r="N955" t="s">
        <v>22</v>
      </c>
      <c r="O955">
        <v>3</v>
      </c>
      <c r="P955" s="30">
        <f>SQRT((postes_1[[#This Row],[x]]-$Q$1)^2+(postes_1[[#This Row],[y]]-$R$1)^2)</f>
        <v>203740.38414888876</v>
      </c>
      <c r="Q955">
        <v>725238.47999999695</v>
      </c>
      <c r="R955">
        <v>6921801.8200000003</v>
      </c>
    </row>
    <row r="956" spans="1:18" hidden="1">
      <c r="A956">
        <v>1000</v>
      </c>
      <c r="B956">
        <v>10000865</v>
      </c>
      <c r="C956" s="2" t="s">
        <v>8373</v>
      </c>
      <c r="D956" t="s">
        <v>77</v>
      </c>
      <c r="E956">
        <v>610761600000</v>
      </c>
      <c r="F956">
        <v>1371646292000</v>
      </c>
      <c r="G956">
        <v>1</v>
      </c>
      <c r="H956" t="s">
        <v>2133</v>
      </c>
      <c r="I956" t="s">
        <v>2134</v>
      </c>
      <c r="J956" t="s">
        <v>360</v>
      </c>
      <c r="K956" t="s">
        <v>21</v>
      </c>
      <c r="L956">
        <v>0</v>
      </c>
      <c r="M956">
        <v>0</v>
      </c>
      <c r="N956" t="s">
        <v>22</v>
      </c>
      <c r="O956">
        <v>3</v>
      </c>
      <c r="P956" s="30">
        <f>SQRT((postes_1[[#This Row],[x]]-$Q$1)^2+(postes_1[[#This Row],[y]]-$R$1)^2)</f>
        <v>203883.56755337596</v>
      </c>
      <c r="Q956">
        <v>729588</v>
      </c>
      <c r="R956">
        <v>6918929.0899999999</v>
      </c>
    </row>
    <row r="957" spans="1:18" hidden="1">
      <c r="A957">
        <v>153</v>
      </c>
      <c r="B957">
        <v>10000866</v>
      </c>
      <c r="C957" s="2" t="s">
        <v>8375</v>
      </c>
      <c r="D957" t="s">
        <v>38</v>
      </c>
      <c r="E957">
        <v>1006214400000</v>
      </c>
      <c r="F957">
        <v>1227793029000</v>
      </c>
      <c r="G957">
        <v>1</v>
      </c>
      <c r="H957" t="s">
        <v>358</v>
      </c>
      <c r="I957" t="s">
        <v>359</v>
      </c>
      <c r="J957" t="s">
        <v>360</v>
      </c>
      <c r="K957" t="s">
        <v>21</v>
      </c>
      <c r="L957">
        <v>0</v>
      </c>
      <c r="M957">
        <v>0</v>
      </c>
      <c r="N957" t="s">
        <v>22</v>
      </c>
      <c r="O957">
        <v>6</v>
      </c>
      <c r="P957" s="30">
        <f>SQRT((postes_1[[#This Row],[x]]-$Q$1)^2+(postes_1[[#This Row],[y]]-$R$1)^2)</f>
        <v>204031.98736770349</v>
      </c>
      <c r="Q957">
        <v>730255.35999999905</v>
      </c>
      <c r="R957">
        <v>6918629.9900000002</v>
      </c>
    </row>
    <row r="958" spans="1:18" hidden="1">
      <c r="A958">
        <v>1902</v>
      </c>
      <c r="B958">
        <v>60000278</v>
      </c>
      <c r="C958" s="2" t="s">
        <v>8374</v>
      </c>
      <c r="D958" t="s">
        <v>77</v>
      </c>
      <c r="E958">
        <v>816307200000</v>
      </c>
      <c r="F958">
        <v>1329152676000</v>
      </c>
      <c r="G958">
        <v>1</v>
      </c>
      <c r="H958" t="s">
        <v>3946</v>
      </c>
      <c r="I958" t="s">
        <v>3947</v>
      </c>
      <c r="J958" t="s">
        <v>20</v>
      </c>
      <c r="K958" t="s">
        <v>21</v>
      </c>
      <c r="L958">
        <v>0</v>
      </c>
      <c r="M958">
        <v>0</v>
      </c>
      <c r="N958" t="s">
        <v>22</v>
      </c>
      <c r="O958">
        <v>4</v>
      </c>
      <c r="P958" s="30">
        <f>SQRT((postes_1[[#This Row],[x]]-$Q$1)^2+(postes_1[[#This Row],[y]]-$R$1)^2)</f>
        <v>204115.24816836737</v>
      </c>
      <c r="Q958">
        <v>416946.93</v>
      </c>
      <c r="R958">
        <v>6818363.2800000003</v>
      </c>
    </row>
    <row r="959" spans="1:18" hidden="1">
      <c r="A959">
        <v>570</v>
      </c>
      <c r="B959">
        <v>70003160</v>
      </c>
      <c r="C959" s="2" t="s">
        <v>8374</v>
      </c>
      <c r="D959" t="s">
        <v>168</v>
      </c>
      <c r="E959">
        <v>1077062400000</v>
      </c>
      <c r="F959">
        <v>1447079155000</v>
      </c>
      <c r="G959">
        <v>1</v>
      </c>
      <c r="H959" t="s">
        <v>1230</v>
      </c>
      <c r="I959" t="s">
        <v>1231</v>
      </c>
      <c r="J959" t="s">
        <v>20</v>
      </c>
      <c r="K959" t="s">
        <v>21</v>
      </c>
      <c r="L959">
        <v>0</v>
      </c>
      <c r="M959">
        <v>0</v>
      </c>
      <c r="N959" t="s">
        <v>22</v>
      </c>
      <c r="O959">
        <v>4</v>
      </c>
      <c r="P959" s="30">
        <f>SQRT((postes_1[[#This Row],[x]]-$Q$1)^2+(postes_1[[#This Row],[y]]-$R$1)^2)</f>
        <v>204429.60593100695</v>
      </c>
      <c r="Q959">
        <v>517677.39999999898</v>
      </c>
      <c r="R959">
        <v>6935619.2300000004</v>
      </c>
    </row>
    <row r="960" spans="1:18" hidden="1">
      <c r="A960">
        <v>3603</v>
      </c>
      <c r="B960">
        <v>70003387</v>
      </c>
      <c r="C960" s="2" t="s">
        <v>8374</v>
      </c>
      <c r="D960" t="s">
        <v>74</v>
      </c>
      <c r="E960">
        <v>1077062400000</v>
      </c>
      <c r="F960">
        <v>1376998588000</v>
      </c>
      <c r="G960">
        <v>1</v>
      </c>
      <c r="H960" t="s">
        <v>7378</v>
      </c>
      <c r="I960" t="s">
        <v>7379</v>
      </c>
      <c r="J960" t="s">
        <v>5719</v>
      </c>
      <c r="K960" t="s">
        <v>21</v>
      </c>
      <c r="L960">
        <v>0</v>
      </c>
      <c r="M960">
        <v>0</v>
      </c>
      <c r="N960" t="s">
        <v>22</v>
      </c>
      <c r="O960">
        <v>4</v>
      </c>
      <c r="P960" s="30">
        <f>SQRT((postes_1[[#This Row],[x]]-$Q$1)^2+(postes_1[[#This Row],[y]]-$R$1)^2)</f>
        <v>204435.90737232959</v>
      </c>
      <c r="Q960">
        <v>518098.90999999602</v>
      </c>
      <c r="R960">
        <v>6935840.4000000004</v>
      </c>
    </row>
    <row r="961" spans="1:18">
      <c r="A961">
        <v>242</v>
      </c>
      <c r="B961">
        <v>70055927</v>
      </c>
      <c r="C961" s="2" t="s">
        <v>8379</v>
      </c>
      <c r="D961" t="s">
        <v>274</v>
      </c>
      <c r="E961">
        <v>1463070527000</v>
      </c>
      <c r="F961">
        <v>1465555847000</v>
      </c>
      <c r="G961">
        <v>1</v>
      </c>
      <c r="H961" t="s">
        <v>550</v>
      </c>
      <c r="I961" t="s">
        <v>551</v>
      </c>
      <c r="J961" t="s">
        <v>20</v>
      </c>
      <c r="K961" t="s">
        <v>21</v>
      </c>
      <c r="L961">
        <v>0</v>
      </c>
      <c r="M961">
        <v>0</v>
      </c>
      <c r="N961" t="s">
        <v>267</v>
      </c>
      <c r="O961">
        <v>4</v>
      </c>
      <c r="P961" s="30">
        <f>SQRT((postes_1[[#This Row],[x]]-$Q$1)^2+(postes_1[[#This Row],[y]]-$R$1)^2)</f>
        <v>204471.43325843086</v>
      </c>
      <c r="Q961">
        <v>493027.90439999802</v>
      </c>
      <c r="R961">
        <v>6586082.2796</v>
      </c>
    </row>
    <row r="962" spans="1:18" hidden="1">
      <c r="A962">
        <v>3337</v>
      </c>
      <c r="B962">
        <v>70000143</v>
      </c>
      <c r="C962" s="2" t="s">
        <v>8374</v>
      </c>
      <c r="D962" t="s">
        <v>38</v>
      </c>
      <c r="E962">
        <v>610761600000</v>
      </c>
      <c r="F962">
        <v>1239290064000</v>
      </c>
      <c r="G962">
        <v>1</v>
      </c>
      <c r="H962" t="s">
        <v>6834</v>
      </c>
      <c r="I962" t="s">
        <v>6835</v>
      </c>
      <c r="J962" t="s">
        <v>20</v>
      </c>
      <c r="K962" t="s">
        <v>21</v>
      </c>
      <c r="L962">
        <v>0</v>
      </c>
      <c r="M962">
        <v>0</v>
      </c>
      <c r="N962" t="s">
        <v>22</v>
      </c>
      <c r="O962">
        <v>4</v>
      </c>
      <c r="P962" s="30">
        <f>SQRT((postes_1[[#This Row],[x]]-$Q$1)^2+(postes_1[[#This Row],[y]]-$R$1)^2)</f>
        <v>204642.57907543445</v>
      </c>
      <c r="Q962">
        <v>525087.06000000203</v>
      </c>
      <c r="R962">
        <v>6939442.0800000001</v>
      </c>
    </row>
    <row r="963" spans="1:18" hidden="1">
      <c r="A963">
        <v>519</v>
      </c>
      <c r="B963">
        <v>10001753</v>
      </c>
      <c r="C963" s="2" t="s">
        <v>8375</v>
      </c>
      <c r="D963" t="s">
        <v>168</v>
      </c>
      <c r="E963">
        <v>1212417029000</v>
      </c>
      <c r="F963">
        <v>1447337391000</v>
      </c>
      <c r="G963">
        <v>1</v>
      </c>
      <c r="H963" t="s">
        <v>1132</v>
      </c>
      <c r="I963" t="s">
        <v>1133</v>
      </c>
      <c r="J963" t="s">
        <v>20</v>
      </c>
      <c r="K963" t="s">
        <v>21</v>
      </c>
      <c r="L963">
        <v>0</v>
      </c>
      <c r="M963">
        <v>0</v>
      </c>
      <c r="N963" t="s">
        <v>22</v>
      </c>
      <c r="O963">
        <v>6</v>
      </c>
      <c r="P963" s="30">
        <f>SQRT((postes_1[[#This Row],[x]]-$Q$1)^2+(postes_1[[#This Row],[y]]-$R$1)^2)</f>
        <v>204677.73758157919</v>
      </c>
      <c r="Q963">
        <v>734754.49000000197</v>
      </c>
      <c r="R963">
        <v>6916085.1200000001</v>
      </c>
    </row>
    <row r="964" spans="1:18" hidden="1">
      <c r="A964">
        <v>2483</v>
      </c>
      <c r="B964">
        <v>20000493</v>
      </c>
      <c r="C964" s="2" t="s">
        <v>8373</v>
      </c>
      <c r="D964" t="s">
        <v>23</v>
      </c>
      <c r="E964">
        <v>610761600000</v>
      </c>
      <c r="F964">
        <v>1271077440000</v>
      </c>
      <c r="G964">
        <v>1</v>
      </c>
      <c r="H964" t="s">
        <v>5128</v>
      </c>
      <c r="I964" t="s">
        <v>5129</v>
      </c>
      <c r="J964" t="s">
        <v>26</v>
      </c>
      <c r="K964" t="s">
        <v>21</v>
      </c>
      <c r="L964">
        <v>0</v>
      </c>
      <c r="M964">
        <v>0</v>
      </c>
      <c r="N964" t="s">
        <v>22</v>
      </c>
      <c r="O964">
        <v>3</v>
      </c>
      <c r="P964" s="30">
        <f>SQRT((postes_1[[#This Row],[x]]-$Q$1)^2+(postes_1[[#This Row],[y]]-$R$1)^2)</f>
        <v>204862.22305724342</v>
      </c>
      <c r="Q964">
        <v>767804.50999999803</v>
      </c>
      <c r="R964">
        <v>6884665.0899999999</v>
      </c>
    </row>
    <row r="965" spans="1:18" hidden="1">
      <c r="A965">
        <v>518</v>
      </c>
      <c r="B965">
        <v>50000107</v>
      </c>
      <c r="C965" s="2" t="s">
        <v>8374</v>
      </c>
      <c r="D965" t="s">
        <v>274</v>
      </c>
      <c r="E965">
        <v>1445520424000</v>
      </c>
      <c r="F965">
        <v>1445520088000</v>
      </c>
      <c r="G965">
        <v>1</v>
      </c>
      <c r="H965" t="s">
        <v>1130</v>
      </c>
      <c r="I965" t="s">
        <v>1131</v>
      </c>
      <c r="J965" t="s">
        <v>20</v>
      </c>
      <c r="K965" t="s">
        <v>21</v>
      </c>
      <c r="L965">
        <v>0</v>
      </c>
      <c r="M965">
        <v>0</v>
      </c>
      <c r="N965" t="s">
        <v>22</v>
      </c>
      <c r="O965">
        <v>4</v>
      </c>
      <c r="P965" s="30">
        <f>SQRT((postes_1[[#This Row],[x]]-$Q$1)^2+(postes_1[[#This Row],[y]]-$R$1)^2)</f>
        <v>204883.94099501238</v>
      </c>
      <c r="Q965">
        <v>548924.85000000102</v>
      </c>
      <c r="R965">
        <v>6558040.4699999997</v>
      </c>
    </row>
    <row r="966" spans="1:18" hidden="1">
      <c r="A966">
        <v>3189</v>
      </c>
      <c r="B966">
        <v>70000579</v>
      </c>
      <c r="C966" s="2" t="s">
        <v>8376</v>
      </c>
      <c r="D966" t="s">
        <v>168</v>
      </c>
      <c r="E966" s="1">
        <v>914976000000</v>
      </c>
      <c r="F966">
        <v>1450428490000</v>
      </c>
      <c r="G966">
        <v>1</v>
      </c>
      <c r="H966" t="s">
        <v>6553</v>
      </c>
      <c r="I966" t="s">
        <v>6554</v>
      </c>
      <c r="J966" t="s">
        <v>20</v>
      </c>
      <c r="K966" t="s">
        <v>21</v>
      </c>
      <c r="L966">
        <v>0</v>
      </c>
      <c r="M966">
        <v>0</v>
      </c>
      <c r="N966" t="s">
        <v>22</v>
      </c>
      <c r="O966">
        <v>7</v>
      </c>
      <c r="P966" s="30">
        <f>SQRT((postes_1[[#This Row],[x]]-$Q$1)^2+(postes_1[[#This Row],[y]]-$R$1)^2)</f>
        <v>205176.43558798663</v>
      </c>
      <c r="Q966">
        <v>461693.59000000398</v>
      </c>
      <c r="R966">
        <v>6894753.4000000004</v>
      </c>
    </row>
    <row r="967" spans="1:18" hidden="1">
      <c r="A967">
        <v>2980</v>
      </c>
      <c r="B967">
        <v>70000970</v>
      </c>
      <c r="C967" s="2" t="s">
        <v>8374</v>
      </c>
      <c r="D967" t="s">
        <v>20</v>
      </c>
      <c r="E967">
        <v>757641600000</v>
      </c>
      <c r="F967" t="s">
        <v>20</v>
      </c>
      <c r="G967">
        <v>1</v>
      </c>
      <c r="H967" t="s">
        <v>6137</v>
      </c>
      <c r="I967" t="s">
        <v>6138</v>
      </c>
      <c r="J967" t="s">
        <v>20</v>
      </c>
      <c r="K967" t="s">
        <v>21</v>
      </c>
      <c r="L967">
        <v>0</v>
      </c>
      <c r="M967">
        <v>0</v>
      </c>
      <c r="N967" t="s">
        <v>22</v>
      </c>
      <c r="O967">
        <v>4</v>
      </c>
      <c r="P967" s="30">
        <f>SQRT((postes_1[[#This Row],[x]]-$Q$1)^2+(postes_1[[#This Row],[y]]-$R$1)^2)</f>
        <v>205398.88927648295</v>
      </c>
      <c r="Q967">
        <v>439799.57999999798</v>
      </c>
      <c r="R967">
        <v>6867745.1299999999</v>
      </c>
    </row>
    <row r="968" spans="1:18" hidden="1">
      <c r="A968">
        <v>3602</v>
      </c>
      <c r="B968">
        <v>70000271</v>
      </c>
      <c r="C968" s="2" t="s">
        <v>8374</v>
      </c>
      <c r="D968" t="s">
        <v>152</v>
      </c>
      <c r="E968" s="1">
        <v>991872000000</v>
      </c>
      <c r="F968">
        <v>1299232301000</v>
      </c>
      <c r="G968">
        <v>1</v>
      </c>
      <c r="H968" t="s">
        <v>7376</v>
      </c>
      <c r="I968" t="s">
        <v>7377</v>
      </c>
      <c r="J968" t="s">
        <v>20</v>
      </c>
      <c r="K968" t="s">
        <v>21</v>
      </c>
      <c r="L968">
        <v>0</v>
      </c>
      <c r="M968">
        <v>0</v>
      </c>
      <c r="N968" t="s">
        <v>22</v>
      </c>
      <c r="O968">
        <v>4</v>
      </c>
      <c r="P968" s="30">
        <f>SQRT((postes_1[[#This Row],[x]]-$Q$1)^2+(postes_1[[#This Row],[y]]-$R$1)^2)</f>
        <v>205487.26584987505</v>
      </c>
      <c r="Q968">
        <v>500878.92000000202</v>
      </c>
      <c r="R968">
        <v>6927286.8799999999</v>
      </c>
    </row>
    <row r="969" spans="1:18" hidden="1">
      <c r="A969">
        <v>1055</v>
      </c>
      <c r="B969">
        <v>30000668</v>
      </c>
      <c r="C969" s="2" t="s">
        <v>8373</v>
      </c>
      <c r="D969" t="s">
        <v>264</v>
      </c>
      <c r="E969">
        <v>923961600000</v>
      </c>
      <c r="F969">
        <v>1390313442000</v>
      </c>
      <c r="G969">
        <v>1</v>
      </c>
      <c r="H969" t="s">
        <v>2216</v>
      </c>
      <c r="I969" t="s">
        <v>2217</v>
      </c>
      <c r="J969" t="s">
        <v>2218</v>
      </c>
      <c r="K969" t="s">
        <v>21</v>
      </c>
      <c r="L969">
        <v>0</v>
      </c>
      <c r="M969">
        <v>0</v>
      </c>
      <c r="N969" t="s">
        <v>22</v>
      </c>
      <c r="O969">
        <v>3</v>
      </c>
      <c r="P969" s="30">
        <f>SQRT((postes_1[[#This Row],[x]]-$Q$1)^2+(postes_1[[#This Row],[y]]-$R$1)^2)</f>
        <v>205560.71955868587</v>
      </c>
      <c r="Q969">
        <v>687284.92000000202</v>
      </c>
      <c r="R969">
        <v>6562793.6100000003</v>
      </c>
    </row>
    <row r="970" spans="1:18" hidden="1">
      <c r="A970">
        <v>2301</v>
      </c>
      <c r="B970">
        <v>60001772</v>
      </c>
      <c r="C970" s="2" t="s">
        <v>8374</v>
      </c>
      <c r="D970" t="s">
        <v>274</v>
      </c>
      <c r="E970">
        <v>610761600000</v>
      </c>
      <c r="F970">
        <v>1397056488000</v>
      </c>
      <c r="G970">
        <v>1</v>
      </c>
      <c r="H970" t="s">
        <v>4756</v>
      </c>
      <c r="I970" t="s">
        <v>4757</v>
      </c>
      <c r="J970" t="s">
        <v>20</v>
      </c>
      <c r="K970" t="s">
        <v>21</v>
      </c>
      <c r="L970">
        <v>0</v>
      </c>
      <c r="M970">
        <v>0</v>
      </c>
      <c r="N970" t="s">
        <v>22</v>
      </c>
      <c r="O970">
        <v>4</v>
      </c>
      <c r="P970" s="30">
        <f>SQRT((postes_1[[#This Row],[x]]-$Q$1)^2+(postes_1[[#This Row],[y]]-$R$1)^2)</f>
        <v>205629.15477838204</v>
      </c>
      <c r="Q970">
        <v>485587.88000000297</v>
      </c>
      <c r="R970">
        <v>6590097.7800000003</v>
      </c>
    </row>
    <row r="971" spans="1:18" hidden="1">
      <c r="A971">
        <v>1796</v>
      </c>
      <c r="B971">
        <v>60001372</v>
      </c>
      <c r="C971" s="2" t="s">
        <v>8374</v>
      </c>
      <c r="D971" t="s">
        <v>20</v>
      </c>
      <c r="E971">
        <v>610761600000</v>
      </c>
      <c r="F971" t="s">
        <v>20</v>
      </c>
      <c r="G971">
        <v>1</v>
      </c>
      <c r="H971" t="s">
        <v>3732</v>
      </c>
      <c r="I971" t="s">
        <v>3733</v>
      </c>
      <c r="J971" t="s">
        <v>20</v>
      </c>
      <c r="K971" t="s">
        <v>21</v>
      </c>
      <c r="L971">
        <v>0</v>
      </c>
      <c r="M971">
        <v>0</v>
      </c>
      <c r="N971" t="s">
        <v>22</v>
      </c>
      <c r="O971">
        <v>4</v>
      </c>
      <c r="P971" s="30">
        <f>SQRT((postes_1[[#This Row],[x]]-$Q$1)^2+(postes_1[[#This Row],[y]]-$R$1)^2)</f>
        <v>205744.61234946514</v>
      </c>
      <c r="Q971">
        <v>416119.02000000299</v>
      </c>
      <c r="R971">
        <v>6685943.3300000001</v>
      </c>
    </row>
    <row r="972" spans="1:18" hidden="1">
      <c r="A972">
        <v>2174</v>
      </c>
      <c r="B972">
        <v>60001682</v>
      </c>
      <c r="C972" s="2" t="s">
        <v>8374</v>
      </c>
      <c r="D972" t="s">
        <v>20</v>
      </c>
      <c r="E972">
        <v>610761600000</v>
      </c>
      <c r="F972" t="s">
        <v>20</v>
      </c>
      <c r="G972">
        <v>1</v>
      </c>
      <c r="H972" t="s">
        <v>4510</v>
      </c>
      <c r="I972" t="s">
        <v>4511</v>
      </c>
      <c r="J972" t="s">
        <v>20</v>
      </c>
      <c r="K972" t="s">
        <v>21</v>
      </c>
      <c r="L972">
        <v>0</v>
      </c>
      <c r="M972">
        <v>0</v>
      </c>
      <c r="N972" t="s">
        <v>22</v>
      </c>
      <c r="O972">
        <v>4</v>
      </c>
      <c r="P972" s="30">
        <f>SQRT((postes_1[[#This Row],[x]]-$Q$1)^2+(postes_1[[#This Row],[y]]-$R$1)^2)</f>
        <v>205848.85204337409</v>
      </c>
      <c r="Q972">
        <v>451335.29999999702</v>
      </c>
      <c r="R972">
        <v>6622886.2300000004</v>
      </c>
    </row>
    <row r="973" spans="1:18" hidden="1">
      <c r="A973">
        <v>2302</v>
      </c>
      <c r="B973">
        <v>60002028</v>
      </c>
      <c r="C973" s="2" t="s">
        <v>8374</v>
      </c>
      <c r="D973" t="s">
        <v>274</v>
      </c>
      <c r="E973" s="1">
        <v>1082592000000</v>
      </c>
      <c r="F973">
        <v>1397050695000</v>
      </c>
      <c r="G973">
        <v>1</v>
      </c>
      <c r="H973" t="s">
        <v>4758</v>
      </c>
      <c r="I973" t="s">
        <v>4759</v>
      </c>
      <c r="J973" t="s">
        <v>688</v>
      </c>
      <c r="K973" t="s">
        <v>21</v>
      </c>
      <c r="L973">
        <v>0</v>
      </c>
      <c r="M973">
        <v>0</v>
      </c>
      <c r="N973" t="s">
        <v>22</v>
      </c>
      <c r="O973">
        <v>4</v>
      </c>
      <c r="P973" s="30">
        <f>SQRT((postes_1[[#This Row],[x]]-$Q$1)^2+(postes_1[[#This Row],[y]]-$R$1)^2)</f>
        <v>206115.81101267619</v>
      </c>
      <c r="Q973">
        <v>477434.07999999798</v>
      </c>
      <c r="R973">
        <v>6596028.6799999997</v>
      </c>
    </row>
    <row r="974" spans="1:18" hidden="1">
      <c r="A974">
        <v>1281</v>
      </c>
      <c r="B974">
        <v>20001309</v>
      </c>
      <c r="C974" s="2" t="s">
        <v>8375</v>
      </c>
      <c r="D974" t="s">
        <v>56</v>
      </c>
      <c r="E974">
        <v>1195720904000</v>
      </c>
      <c r="F974">
        <v>1195720889000</v>
      </c>
      <c r="G974">
        <v>1</v>
      </c>
      <c r="H974" t="s">
        <v>2689</v>
      </c>
      <c r="I974" t="s">
        <v>2690</v>
      </c>
      <c r="J974" t="s">
        <v>20</v>
      </c>
      <c r="K974" t="s">
        <v>21</v>
      </c>
      <c r="L974">
        <v>0</v>
      </c>
      <c r="M974">
        <v>0</v>
      </c>
      <c r="N974" t="s">
        <v>22</v>
      </c>
      <c r="O974">
        <v>6</v>
      </c>
      <c r="P974" s="30">
        <f>SQRT((postes_1[[#This Row],[x]]-$Q$1)^2+(postes_1[[#This Row],[y]]-$R$1)^2)</f>
        <v>206168.37055509095</v>
      </c>
      <c r="Q974">
        <v>816626.82</v>
      </c>
      <c r="R974">
        <v>6751348.1500000004</v>
      </c>
    </row>
    <row r="975" spans="1:18" hidden="1">
      <c r="A975">
        <v>576</v>
      </c>
      <c r="B975">
        <v>70000332</v>
      </c>
      <c r="C975" s="2" t="s">
        <v>8374</v>
      </c>
      <c r="D975" t="s">
        <v>168</v>
      </c>
      <c r="E975">
        <v>757641600000</v>
      </c>
      <c r="F975">
        <v>1453900232000</v>
      </c>
      <c r="G975">
        <v>1</v>
      </c>
      <c r="H975" t="s">
        <v>1242</v>
      </c>
      <c r="I975" t="s">
        <v>1243</v>
      </c>
      <c r="J975" t="s">
        <v>20</v>
      </c>
      <c r="K975" t="s">
        <v>21</v>
      </c>
      <c r="L975">
        <v>0</v>
      </c>
      <c r="M975">
        <v>0</v>
      </c>
      <c r="N975" t="s">
        <v>22</v>
      </c>
      <c r="O975">
        <v>4</v>
      </c>
      <c r="P975" s="30">
        <f>SQRT((postes_1[[#This Row],[x]]-$Q$1)^2+(postes_1[[#This Row],[y]]-$R$1)^2)</f>
        <v>206253.3217877982</v>
      </c>
      <c r="Q975">
        <v>488947</v>
      </c>
      <c r="R975">
        <v>6920113.9800000004</v>
      </c>
    </row>
    <row r="976" spans="1:18" hidden="1">
      <c r="A976">
        <v>888</v>
      </c>
      <c r="B976">
        <v>20000501</v>
      </c>
      <c r="C976" s="2" t="s">
        <v>8373</v>
      </c>
      <c r="D976" t="s">
        <v>168</v>
      </c>
      <c r="E976">
        <v>610761600000</v>
      </c>
      <c r="F976">
        <v>1444055143000</v>
      </c>
      <c r="G976">
        <v>1</v>
      </c>
      <c r="H976" t="s">
        <v>1890</v>
      </c>
      <c r="I976" t="s">
        <v>1891</v>
      </c>
      <c r="J976" t="s">
        <v>20</v>
      </c>
      <c r="K976" t="s">
        <v>21</v>
      </c>
      <c r="L976">
        <v>0</v>
      </c>
      <c r="M976">
        <v>0</v>
      </c>
      <c r="N976" t="s">
        <v>22</v>
      </c>
      <c r="O976">
        <v>3</v>
      </c>
      <c r="P976" s="30">
        <f>SQRT((postes_1[[#This Row],[x]]-$Q$1)^2+(postes_1[[#This Row],[y]]-$R$1)^2)</f>
        <v>206272.25162886688</v>
      </c>
      <c r="Q976">
        <v>770304.85999999905</v>
      </c>
      <c r="R976">
        <v>6883849.5899999999</v>
      </c>
    </row>
    <row r="977" spans="1:18" hidden="1">
      <c r="A977">
        <v>1504</v>
      </c>
      <c r="B977">
        <v>60001781</v>
      </c>
      <c r="C977" s="2" t="s">
        <v>8374</v>
      </c>
      <c r="D977" t="s">
        <v>274</v>
      </c>
      <c r="E977">
        <v>610761600000</v>
      </c>
      <c r="F977">
        <v>1397058047000</v>
      </c>
      <c r="G977">
        <v>1</v>
      </c>
      <c r="H977" t="s">
        <v>3139</v>
      </c>
      <c r="I977" t="s">
        <v>3140</v>
      </c>
      <c r="J977" t="s">
        <v>26</v>
      </c>
      <c r="K977" t="s">
        <v>21</v>
      </c>
      <c r="L977">
        <v>0</v>
      </c>
      <c r="M977">
        <v>0</v>
      </c>
      <c r="N977" t="s">
        <v>22</v>
      </c>
      <c r="O977">
        <v>4</v>
      </c>
      <c r="P977" s="30">
        <f>SQRT((postes_1[[#This Row],[x]]-$Q$1)^2+(postes_1[[#This Row],[y]]-$R$1)^2)</f>
        <v>206372.84264208772</v>
      </c>
      <c r="Q977">
        <v>488569.71000000101</v>
      </c>
      <c r="R977">
        <v>6586938.3499999996</v>
      </c>
    </row>
    <row r="978" spans="1:18" hidden="1">
      <c r="A978">
        <v>1642</v>
      </c>
      <c r="B978">
        <v>30000384</v>
      </c>
      <c r="C978" s="2" t="s">
        <v>8373</v>
      </c>
      <c r="D978" t="s">
        <v>108</v>
      </c>
      <c r="E978">
        <v>610761600000</v>
      </c>
      <c r="F978">
        <v>1239720673000</v>
      </c>
      <c r="G978">
        <v>1</v>
      </c>
      <c r="H978" t="s">
        <v>3419</v>
      </c>
      <c r="I978" t="s">
        <v>3420</v>
      </c>
      <c r="J978" t="s">
        <v>3421</v>
      </c>
      <c r="K978" t="s">
        <v>21</v>
      </c>
      <c r="L978">
        <v>0</v>
      </c>
      <c r="M978">
        <v>0</v>
      </c>
      <c r="N978" t="s">
        <v>22</v>
      </c>
      <c r="O978">
        <v>3</v>
      </c>
      <c r="P978" s="30">
        <f>SQRT((postes_1[[#This Row],[x]]-$Q$1)^2+(postes_1[[#This Row],[y]]-$R$1)^2)</f>
        <v>206402.10521262669</v>
      </c>
      <c r="Q978">
        <v>753903.34000000404</v>
      </c>
      <c r="R978">
        <v>6605042.3300000001</v>
      </c>
    </row>
    <row r="979" spans="1:18" hidden="1">
      <c r="A979">
        <v>303</v>
      </c>
      <c r="B979">
        <v>70000061</v>
      </c>
      <c r="C979" s="2" t="s">
        <v>8376</v>
      </c>
      <c r="D979" t="s">
        <v>20</v>
      </c>
      <c r="E979">
        <v>610761600000</v>
      </c>
      <c r="F979" t="s">
        <v>20</v>
      </c>
      <c r="G979">
        <v>1</v>
      </c>
      <c r="H979" t="s">
        <v>679</v>
      </c>
      <c r="I979" t="s">
        <v>680</v>
      </c>
      <c r="J979" t="s">
        <v>20</v>
      </c>
      <c r="K979" t="s">
        <v>21</v>
      </c>
      <c r="L979">
        <v>0</v>
      </c>
      <c r="M979">
        <v>0</v>
      </c>
      <c r="N979" t="s">
        <v>22</v>
      </c>
      <c r="O979">
        <v>7</v>
      </c>
      <c r="P979" s="30">
        <f>SQRT((postes_1[[#This Row],[x]]-$Q$1)^2+(postes_1[[#This Row],[y]]-$R$1)^2)</f>
        <v>206539.90707463562</v>
      </c>
      <c r="Q979">
        <v>556431.47999999695</v>
      </c>
      <c r="R979">
        <v>6952807.9000000004</v>
      </c>
    </row>
    <row r="980" spans="1:18" hidden="1">
      <c r="A980">
        <v>3304</v>
      </c>
      <c r="B980">
        <v>60001589</v>
      </c>
      <c r="C980" s="2" t="s">
        <v>8374</v>
      </c>
      <c r="D980" t="s">
        <v>20</v>
      </c>
      <c r="E980">
        <v>610761600000</v>
      </c>
      <c r="F980" t="s">
        <v>20</v>
      </c>
      <c r="G980">
        <v>1</v>
      </c>
      <c r="H980" t="s">
        <v>6771</v>
      </c>
      <c r="I980" t="s">
        <v>6772</v>
      </c>
      <c r="J980" t="s">
        <v>20</v>
      </c>
      <c r="K980" t="s">
        <v>21</v>
      </c>
      <c r="L980">
        <v>0</v>
      </c>
      <c r="M980">
        <v>0</v>
      </c>
      <c r="N980" t="s">
        <v>22</v>
      </c>
      <c r="O980">
        <v>4</v>
      </c>
      <c r="P980" s="30">
        <f>SQRT((postes_1[[#This Row],[x]]-$Q$1)^2+(postes_1[[#This Row],[y]]-$R$1)^2)</f>
        <v>206819.05262114471</v>
      </c>
      <c r="Q980">
        <v>435699.46999999898</v>
      </c>
      <c r="R980">
        <v>6642874.6900000004</v>
      </c>
    </row>
    <row r="981" spans="1:18" hidden="1">
      <c r="A981">
        <v>3098</v>
      </c>
      <c r="B981">
        <v>60000849</v>
      </c>
      <c r="C981" s="2" t="s">
        <v>8374</v>
      </c>
      <c r="D981" t="s">
        <v>77</v>
      </c>
      <c r="E981">
        <v>610761600000</v>
      </c>
      <c r="F981">
        <v>1328869642000</v>
      </c>
      <c r="G981">
        <v>1</v>
      </c>
      <c r="H981" t="s">
        <v>6369</v>
      </c>
      <c r="I981" t="s">
        <v>6369</v>
      </c>
      <c r="J981" t="s">
        <v>20</v>
      </c>
      <c r="K981" t="s">
        <v>21</v>
      </c>
      <c r="L981">
        <v>0</v>
      </c>
      <c r="M981">
        <v>0</v>
      </c>
      <c r="N981" t="s">
        <v>22</v>
      </c>
      <c r="O981">
        <v>4</v>
      </c>
      <c r="P981" s="30">
        <f>SQRT((postes_1[[#This Row],[x]]-$Q$1)^2+(postes_1[[#This Row],[y]]-$R$1)^2)</f>
        <v>207068.00993158578</v>
      </c>
      <c r="Q981">
        <v>403427.859999999</v>
      </c>
      <c r="R981">
        <v>6756780.0300000003</v>
      </c>
    </row>
    <row r="982" spans="1:18" hidden="1">
      <c r="A982">
        <v>1359</v>
      </c>
      <c r="B982">
        <v>70002076</v>
      </c>
      <c r="C982" s="2" t="s">
        <v>8375</v>
      </c>
      <c r="D982" t="s">
        <v>20</v>
      </c>
      <c r="E982">
        <v>914457600000</v>
      </c>
      <c r="F982" t="s">
        <v>20</v>
      </c>
      <c r="G982">
        <v>1</v>
      </c>
      <c r="H982" t="s">
        <v>2847</v>
      </c>
      <c r="I982" t="s">
        <v>2848</v>
      </c>
      <c r="J982" t="s">
        <v>2849</v>
      </c>
      <c r="K982" t="s">
        <v>21</v>
      </c>
      <c r="L982">
        <v>0</v>
      </c>
      <c r="M982">
        <v>0</v>
      </c>
      <c r="N982" t="s">
        <v>22</v>
      </c>
      <c r="O982">
        <v>6</v>
      </c>
      <c r="P982" s="30">
        <f>SQRT((postes_1[[#This Row],[x]]-$Q$1)^2+(postes_1[[#This Row],[y]]-$R$1)^2)</f>
        <v>207124.36074291795</v>
      </c>
      <c r="Q982">
        <v>462414.90999999602</v>
      </c>
      <c r="R982">
        <v>6898308.4800000004</v>
      </c>
    </row>
    <row r="983" spans="1:18" hidden="1">
      <c r="A983">
        <v>394</v>
      </c>
      <c r="B983">
        <v>10000768</v>
      </c>
      <c r="C983" s="2" t="s">
        <v>8374</v>
      </c>
      <c r="D983" t="s">
        <v>56</v>
      </c>
      <c r="E983">
        <v>610761600000</v>
      </c>
      <c r="F983">
        <v>1377515884000</v>
      </c>
      <c r="G983">
        <v>1</v>
      </c>
      <c r="H983" t="s">
        <v>878</v>
      </c>
      <c r="I983" t="s">
        <v>879</v>
      </c>
      <c r="J983" t="s">
        <v>26</v>
      </c>
      <c r="K983" t="s">
        <v>21</v>
      </c>
      <c r="L983">
        <v>0</v>
      </c>
      <c r="M983">
        <v>0</v>
      </c>
      <c r="N983" t="s">
        <v>22</v>
      </c>
      <c r="O983">
        <v>4</v>
      </c>
      <c r="P983" s="30">
        <f>SQRT((postes_1[[#This Row],[x]]-$Q$1)^2+(postes_1[[#This Row],[y]]-$R$1)^2)</f>
        <v>207126.57040699988</v>
      </c>
      <c r="Q983">
        <v>615531.93000000005</v>
      </c>
      <c r="R983">
        <v>6960527.04</v>
      </c>
    </row>
    <row r="984" spans="1:18" hidden="1">
      <c r="A984">
        <v>3629</v>
      </c>
      <c r="B984">
        <v>70000039</v>
      </c>
      <c r="C984" s="2" t="s">
        <v>8374</v>
      </c>
      <c r="D984" t="s">
        <v>38</v>
      </c>
      <c r="E984">
        <v>1065657600000</v>
      </c>
      <c r="F984">
        <v>1239118582000</v>
      </c>
      <c r="G984">
        <v>1</v>
      </c>
      <c r="H984" t="s">
        <v>7432</v>
      </c>
      <c r="I984" t="s">
        <v>7433</v>
      </c>
      <c r="J984" t="s">
        <v>20</v>
      </c>
      <c r="K984" t="s">
        <v>21</v>
      </c>
      <c r="L984">
        <v>0</v>
      </c>
      <c r="M984">
        <v>0</v>
      </c>
      <c r="N984" t="s">
        <v>22</v>
      </c>
      <c r="O984">
        <v>4</v>
      </c>
      <c r="P984" s="30">
        <f>SQRT((postes_1[[#This Row],[x]]-$Q$1)^2+(postes_1[[#This Row],[y]]-$R$1)^2)</f>
        <v>207452.49566763511</v>
      </c>
      <c r="Q984">
        <v>586342.99000000197</v>
      </c>
      <c r="R984">
        <v>6959507.1500000004</v>
      </c>
    </row>
    <row r="985" spans="1:18" hidden="1">
      <c r="A985">
        <v>2466</v>
      </c>
      <c r="B985">
        <v>30000703</v>
      </c>
      <c r="C985" s="2" t="s">
        <v>8373</v>
      </c>
      <c r="D985" t="s">
        <v>274</v>
      </c>
      <c r="E985">
        <v>610761600000</v>
      </c>
      <c r="F985">
        <v>1437048297000</v>
      </c>
      <c r="G985">
        <v>1</v>
      </c>
      <c r="H985" t="s">
        <v>5092</v>
      </c>
      <c r="I985" t="s">
        <v>5093</v>
      </c>
      <c r="J985" t="s">
        <v>20</v>
      </c>
      <c r="K985" t="s">
        <v>21</v>
      </c>
      <c r="L985">
        <v>0</v>
      </c>
      <c r="M985">
        <v>0</v>
      </c>
      <c r="N985" t="s">
        <v>22</v>
      </c>
      <c r="O985">
        <v>3</v>
      </c>
      <c r="P985" s="30">
        <f>SQRT((postes_1[[#This Row],[x]]-$Q$1)^2+(postes_1[[#This Row],[y]]-$R$1)^2)</f>
        <v>207577.27827587799</v>
      </c>
      <c r="Q985">
        <v>686590.03000000096</v>
      </c>
      <c r="R985">
        <v>6560345.9100000001</v>
      </c>
    </row>
    <row r="986" spans="1:18" hidden="1">
      <c r="A986">
        <v>3948</v>
      </c>
      <c r="B986">
        <v>20000521</v>
      </c>
      <c r="C986" s="2" t="s">
        <v>8373</v>
      </c>
      <c r="D986" t="s">
        <v>20</v>
      </c>
      <c r="E986">
        <v>610761600000</v>
      </c>
      <c r="F986" t="s">
        <v>20</v>
      </c>
      <c r="G986">
        <v>1</v>
      </c>
      <c r="H986" t="s">
        <v>8045</v>
      </c>
      <c r="I986" t="s">
        <v>8046</v>
      </c>
      <c r="J986" t="s">
        <v>20</v>
      </c>
      <c r="K986" t="s">
        <v>21</v>
      </c>
      <c r="L986">
        <v>0</v>
      </c>
      <c r="M986">
        <v>0</v>
      </c>
      <c r="N986" t="s">
        <v>22</v>
      </c>
      <c r="O986">
        <v>3</v>
      </c>
      <c r="P986" s="30">
        <f>SQRT((postes_1[[#This Row],[x]]-$Q$1)^2+(postes_1[[#This Row],[y]]-$R$1)^2)</f>
        <v>207601.1133280897</v>
      </c>
      <c r="Q986">
        <v>775693.68999999797</v>
      </c>
      <c r="R986">
        <v>6879156.9000000004</v>
      </c>
    </row>
    <row r="987" spans="1:18" hidden="1">
      <c r="A987">
        <v>3101</v>
      </c>
      <c r="B987">
        <v>70000108</v>
      </c>
      <c r="C987" s="2" t="s">
        <v>8373</v>
      </c>
      <c r="D987" t="s">
        <v>30</v>
      </c>
      <c r="E987">
        <v>774489600000</v>
      </c>
      <c r="F987">
        <v>1400082362000</v>
      </c>
      <c r="G987">
        <v>1</v>
      </c>
      <c r="H987" t="s">
        <v>6374</v>
      </c>
      <c r="I987" t="s">
        <v>6374</v>
      </c>
      <c r="J987" t="s">
        <v>20</v>
      </c>
      <c r="K987" t="s">
        <v>21</v>
      </c>
      <c r="L987">
        <v>0</v>
      </c>
      <c r="M987">
        <v>0</v>
      </c>
      <c r="N987" t="s">
        <v>22</v>
      </c>
      <c r="O987">
        <v>3</v>
      </c>
      <c r="P987" s="30">
        <f>SQRT((postes_1[[#This Row],[x]]-$Q$1)^2+(postes_1[[#This Row],[y]]-$R$1)^2)</f>
        <v>207756.61351612455</v>
      </c>
      <c r="Q987">
        <v>699044.21000000101</v>
      </c>
      <c r="R987">
        <v>6941391.3099999996</v>
      </c>
    </row>
    <row r="988" spans="1:18" hidden="1">
      <c r="A988">
        <v>1321</v>
      </c>
      <c r="B988">
        <v>60001822</v>
      </c>
      <c r="C988" s="2" t="s">
        <v>8374</v>
      </c>
      <c r="D988" t="s">
        <v>274</v>
      </c>
      <c r="E988">
        <v>610761600000</v>
      </c>
      <c r="F988">
        <v>1397061123000</v>
      </c>
      <c r="G988">
        <v>1</v>
      </c>
      <c r="H988" t="s">
        <v>2773</v>
      </c>
      <c r="I988" t="s">
        <v>2774</v>
      </c>
      <c r="J988" t="s">
        <v>20</v>
      </c>
      <c r="K988" t="s">
        <v>21</v>
      </c>
      <c r="L988">
        <v>0</v>
      </c>
      <c r="M988">
        <v>0</v>
      </c>
      <c r="N988" t="s">
        <v>22</v>
      </c>
      <c r="O988">
        <v>4</v>
      </c>
      <c r="P988" s="30">
        <f>SQRT((postes_1[[#This Row],[x]]-$Q$1)^2+(postes_1[[#This Row],[y]]-$R$1)^2)</f>
        <v>207920.06240201651</v>
      </c>
      <c r="Q988">
        <v>520519.50999999797</v>
      </c>
      <c r="R988">
        <v>6566006.25</v>
      </c>
    </row>
    <row r="989" spans="1:18" hidden="1">
      <c r="A989">
        <v>1923</v>
      </c>
      <c r="B989">
        <v>30000399</v>
      </c>
      <c r="C989" s="2" t="s">
        <v>8373</v>
      </c>
      <c r="D989" t="s">
        <v>264</v>
      </c>
      <c r="E989">
        <v>610761600000</v>
      </c>
      <c r="F989">
        <v>1392381677000</v>
      </c>
      <c r="G989">
        <v>1</v>
      </c>
      <c r="H989" t="s">
        <v>3989</v>
      </c>
      <c r="I989" t="s">
        <v>3990</v>
      </c>
      <c r="J989" t="s">
        <v>20</v>
      </c>
      <c r="K989" t="s">
        <v>21</v>
      </c>
      <c r="L989">
        <v>0</v>
      </c>
      <c r="M989">
        <v>0</v>
      </c>
      <c r="N989" t="s">
        <v>22</v>
      </c>
      <c r="O989">
        <v>3</v>
      </c>
      <c r="P989" s="30">
        <f>SQRT((postes_1[[#This Row],[x]]-$Q$1)^2+(postes_1[[#This Row],[y]]-$R$1)^2)</f>
        <v>207972.24973491378</v>
      </c>
      <c r="Q989">
        <v>753054.32999999798</v>
      </c>
      <c r="R989">
        <v>6602062.3399999999</v>
      </c>
    </row>
    <row r="990" spans="1:18" hidden="1">
      <c r="A990">
        <v>3650</v>
      </c>
      <c r="B990">
        <v>70000238</v>
      </c>
      <c r="C990" s="2" t="s">
        <v>8374</v>
      </c>
      <c r="D990" t="s">
        <v>23</v>
      </c>
      <c r="E990">
        <v>1179930636000</v>
      </c>
      <c r="F990" t="s">
        <v>20</v>
      </c>
      <c r="G990">
        <v>1</v>
      </c>
      <c r="H990" t="s">
        <v>7474</v>
      </c>
      <c r="I990" t="s">
        <v>7475</v>
      </c>
      <c r="J990" t="s">
        <v>772</v>
      </c>
      <c r="K990" t="s">
        <v>21</v>
      </c>
      <c r="L990">
        <v>0</v>
      </c>
      <c r="M990">
        <v>0</v>
      </c>
      <c r="N990" t="s">
        <v>22</v>
      </c>
      <c r="O990">
        <v>4</v>
      </c>
      <c r="P990" s="30">
        <f>SQRT((postes_1[[#This Row],[x]]-$Q$1)^2+(postes_1[[#This Row],[y]]-$R$1)^2)</f>
        <v>208167.91816020128</v>
      </c>
      <c r="Q990">
        <v>505349.71000000101</v>
      </c>
      <c r="R990">
        <v>6933139.1600000001</v>
      </c>
    </row>
    <row r="991" spans="1:18" hidden="1">
      <c r="A991">
        <v>1151</v>
      </c>
      <c r="B991">
        <v>60000356</v>
      </c>
      <c r="C991" s="2" t="s">
        <v>8374</v>
      </c>
      <c r="D991" t="s">
        <v>77</v>
      </c>
      <c r="E991">
        <v>610761600000</v>
      </c>
      <c r="F991">
        <v>1328796079000</v>
      </c>
      <c r="G991">
        <v>1</v>
      </c>
      <c r="H991" t="s">
        <v>2413</v>
      </c>
      <c r="I991" t="s">
        <v>2413</v>
      </c>
      <c r="J991" t="s">
        <v>20</v>
      </c>
      <c r="K991" t="s">
        <v>21</v>
      </c>
      <c r="L991">
        <v>0</v>
      </c>
      <c r="M991">
        <v>0</v>
      </c>
      <c r="N991" t="s">
        <v>22</v>
      </c>
      <c r="O991">
        <v>4</v>
      </c>
      <c r="P991" s="30">
        <f>SQRT((postes_1[[#This Row],[x]]-$Q$1)^2+(postes_1[[#This Row],[y]]-$R$1)^2)</f>
        <v>208303.79419865817</v>
      </c>
      <c r="Q991">
        <v>408931.13000000297</v>
      </c>
      <c r="R991">
        <v>6806120.1200000001</v>
      </c>
    </row>
    <row r="992" spans="1:18" hidden="1">
      <c r="A992">
        <v>38</v>
      </c>
      <c r="B992">
        <v>70000090</v>
      </c>
      <c r="C992" s="2" t="s">
        <v>8374</v>
      </c>
      <c r="D992" t="s">
        <v>105</v>
      </c>
      <c r="E992">
        <v>610761600000</v>
      </c>
      <c r="F992">
        <v>1319538748000</v>
      </c>
      <c r="G992">
        <v>1</v>
      </c>
      <c r="H992" t="s">
        <v>106</v>
      </c>
      <c r="I992" t="s">
        <v>107</v>
      </c>
      <c r="J992" t="s">
        <v>20</v>
      </c>
      <c r="K992" t="s">
        <v>21</v>
      </c>
      <c r="L992">
        <v>0</v>
      </c>
      <c r="M992">
        <v>0</v>
      </c>
      <c r="N992" t="s">
        <v>22</v>
      </c>
      <c r="O992">
        <v>4</v>
      </c>
      <c r="P992" s="30">
        <f>SQRT((postes_1[[#This Row],[x]]-$Q$1)^2+(postes_1[[#This Row],[y]]-$R$1)^2)</f>
        <v>208480.67976322467</v>
      </c>
      <c r="Q992">
        <v>536595.78000000096</v>
      </c>
      <c r="R992">
        <v>6948415.9299999997</v>
      </c>
    </row>
    <row r="993" spans="1:18" hidden="1">
      <c r="A993">
        <v>893</v>
      </c>
      <c r="B993">
        <v>50000111</v>
      </c>
      <c r="C993" s="2" t="s">
        <v>8374</v>
      </c>
      <c r="D993" t="s">
        <v>168</v>
      </c>
      <c r="E993">
        <v>1459507955000</v>
      </c>
      <c r="F993">
        <v>1267631004000</v>
      </c>
      <c r="G993">
        <v>1</v>
      </c>
      <c r="H993" t="s">
        <v>1900</v>
      </c>
      <c r="I993" t="s">
        <v>1901</v>
      </c>
      <c r="J993" t="s">
        <v>20</v>
      </c>
      <c r="K993" t="s">
        <v>21</v>
      </c>
      <c r="L993">
        <v>0</v>
      </c>
      <c r="M993">
        <v>0</v>
      </c>
      <c r="N993" t="s">
        <v>22</v>
      </c>
      <c r="O993">
        <v>4</v>
      </c>
      <c r="P993" s="30">
        <f>SQRT((postes_1[[#This Row],[x]]-$Q$1)^2+(postes_1[[#This Row],[y]]-$R$1)^2)</f>
        <v>208675.55381537488</v>
      </c>
      <c r="Q993">
        <v>592909.68999999797</v>
      </c>
      <c r="R993">
        <v>6545526.9100000001</v>
      </c>
    </row>
    <row r="994" spans="1:18" hidden="1">
      <c r="A994">
        <v>723</v>
      </c>
      <c r="B994">
        <v>70000220</v>
      </c>
      <c r="C994" s="2" t="s">
        <v>8374</v>
      </c>
      <c r="D994" t="s">
        <v>38</v>
      </c>
      <c r="E994" s="1">
        <v>758592000000</v>
      </c>
      <c r="F994">
        <v>1237978785000</v>
      </c>
      <c r="G994">
        <v>1</v>
      </c>
      <c r="H994" t="s">
        <v>1555</v>
      </c>
      <c r="I994" t="s">
        <v>1556</v>
      </c>
      <c r="J994" t="s">
        <v>1557</v>
      </c>
      <c r="K994" t="s">
        <v>21</v>
      </c>
      <c r="L994">
        <v>0</v>
      </c>
      <c r="M994">
        <v>0</v>
      </c>
      <c r="N994" t="s">
        <v>22</v>
      </c>
      <c r="O994">
        <v>4</v>
      </c>
      <c r="P994" s="30">
        <f>SQRT((postes_1[[#This Row],[x]]-$Q$1)^2+(postes_1[[#This Row],[y]]-$R$1)^2)</f>
        <v>209038.14094925148</v>
      </c>
      <c r="Q994">
        <v>505048.09000000398</v>
      </c>
      <c r="R994">
        <v>6933970.8399999999</v>
      </c>
    </row>
    <row r="995" spans="1:18" hidden="1">
      <c r="A995">
        <v>1174</v>
      </c>
      <c r="B995">
        <v>70040995</v>
      </c>
      <c r="C995" s="2" t="s">
        <v>8375</v>
      </c>
      <c r="D995" t="s">
        <v>168</v>
      </c>
      <c r="E995">
        <v>1399910902000</v>
      </c>
      <c r="F995">
        <v>1450361807000</v>
      </c>
      <c r="G995">
        <v>1</v>
      </c>
      <c r="H995" t="s">
        <v>2463</v>
      </c>
      <c r="I995" t="s">
        <v>2464</v>
      </c>
      <c r="J995" t="s">
        <v>20</v>
      </c>
      <c r="K995" t="s">
        <v>21</v>
      </c>
      <c r="L995">
        <v>0</v>
      </c>
      <c r="M995">
        <v>0</v>
      </c>
      <c r="N995" t="s">
        <v>22</v>
      </c>
      <c r="O995">
        <v>6</v>
      </c>
      <c r="P995" s="30">
        <f>SQRT((postes_1[[#This Row],[x]]-$Q$1)^2+(postes_1[[#This Row],[y]]-$R$1)^2)</f>
        <v>209264.35810202078</v>
      </c>
      <c r="Q995">
        <v>816938.89000000095</v>
      </c>
      <c r="R995">
        <v>6719376.0499999998</v>
      </c>
    </row>
    <row r="996" spans="1:18" hidden="1">
      <c r="A996">
        <v>1227</v>
      </c>
      <c r="B996">
        <v>70043288</v>
      </c>
      <c r="C996" s="2" t="s">
        <v>8376</v>
      </c>
      <c r="D996" t="s">
        <v>30</v>
      </c>
      <c r="E996">
        <v>1418918986000</v>
      </c>
      <c r="F996">
        <v>1418922059000</v>
      </c>
      <c r="G996">
        <v>1</v>
      </c>
      <c r="H996" t="s">
        <v>2571</v>
      </c>
      <c r="I996" t="s">
        <v>2572</v>
      </c>
      <c r="J996" t="s">
        <v>20</v>
      </c>
      <c r="K996" t="s">
        <v>21</v>
      </c>
      <c r="L996">
        <v>0</v>
      </c>
      <c r="M996">
        <v>0</v>
      </c>
      <c r="N996" t="s">
        <v>22</v>
      </c>
      <c r="O996">
        <v>7</v>
      </c>
      <c r="P996" s="30">
        <f>SQRT((postes_1[[#This Row],[x]]-$Q$1)^2+(postes_1[[#This Row],[y]]-$R$1)^2)</f>
        <v>209329.0057062711</v>
      </c>
      <c r="Q996">
        <v>408870.32</v>
      </c>
      <c r="R996">
        <v>6697102.0099999998</v>
      </c>
    </row>
    <row r="997" spans="1:18" hidden="1">
      <c r="A997">
        <v>910</v>
      </c>
      <c r="B997">
        <v>70000230</v>
      </c>
      <c r="C997" s="2" t="s">
        <v>8374</v>
      </c>
      <c r="D997" t="s">
        <v>274</v>
      </c>
      <c r="E997">
        <v>610761600000</v>
      </c>
      <c r="F997">
        <v>1423581735000</v>
      </c>
      <c r="G997">
        <v>1</v>
      </c>
      <c r="H997" t="s">
        <v>1937</v>
      </c>
      <c r="I997" t="s">
        <v>1938</v>
      </c>
      <c r="J997" t="s">
        <v>1939</v>
      </c>
      <c r="K997" t="s">
        <v>21</v>
      </c>
      <c r="L997">
        <v>0</v>
      </c>
      <c r="M997">
        <v>0</v>
      </c>
      <c r="N997" t="s">
        <v>22</v>
      </c>
      <c r="O997">
        <v>4</v>
      </c>
      <c r="P997" s="30">
        <f>SQRT((postes_1[[#This Row],[x]]-$Q$1)^2+(postes_1[[#This Row],[y]]-$R$1)^2)</f>
        <v>209553.07891553544</v>
      </c>
      <c r="Q997">
        <v>503335.63000000297</v>
      </c>
      <c r="R997">
        <v>6933559.1900000004</v>
      </c>
    </row>
    <row r="998" spans="1:18" hidden="1">
      <c r="A998">
        <v>3604</v>
      </c>
      <c r="B998">
        <v>70000218</v>
      </c>
      <c r="C998" s="2" t="s">
        <v>8375</v>
      </c>
      <c r="D998" t="s">
        <v>56</v>
      </c>
      <c r="E998">
        <v>1193141010000</v>
      </c>
      <c r="F998">
        <v>1193140986000</v>
      </c>
      <c r="G998">
        <v>1</v>
      </c>
      <c r="H998" t="s">
        <v>7380</v>
      </c>
      <c r="I998" t="s">
        <v>7381</v>
      </c>
      <c r="J998" t="s">
        <v>7382</v>
      </c>
      <c r="K998" t="s">
        <v>21</v>
      </c>
      <c r="L998">
        <v>0</v>
      </c>
      <c r="M998">
        <v>0</v>
      </c>
      <c r="N998" t="s">
        <v>22</v>
      </c>
      <c r="O998">
        <v>6</v>
      </c>
      <c r="P998" s="30">
        <f>SQRT((postes_1[[#This Row],[x]]-$Q$1)^2+(postes_1[[#This Row],[y]]-$R$1)^2)</f>
        <v>209581.73184826356</v>
      </c>
      <c r="Q998">
        <v>504241.88000000297</v>
      </c>
      <c r="R998">
        <v>6934128.4500000002</v>
      </c>
    </row>
    <row r="999" spans="1:18" hidden="1">
      <c r="A999">
        <v>2661</v>
      </c>
      <c r="B999">
        <v>70000219</v>
      </c>
      <c r="C999" s="2" t="s">
        <v>8378</v>
      </c>
      <c r="D999" t="s">
        <v>20</v>
      </c>
      <c r="E999">
        <v>792806400000</v>
      </c>
      <c r="F999" t="s">
        <v>20</v>
      </c>
      <c r="G999">
        <v>1</v>
      </c>
      <c r="H999" t="s">
        <v>5489</v>
      </c>
      <c r="I999" t="s">
        <v>5490</v>
      </c>
      <c r="J999" t="s">
        <v>20</v>
      </c>
      <c r="K999" t="s">
        <v>21</v>
      </c>
      <c r="L999">
        <v>0</v>
      </c>
      <c r="M999">
        <v>0</v>
      </c>
      <c r="N999" t="s">
        <v>22</v>
      </c>
      <c r="O999">
        <v>1</v>
      </c>
      <c r="P999" s="30">
        <f>SQRT((postes_1[[#This Row],[x]]-$Q$1)^2+(postes_1[[#This Row],[y]]-$R$1)^2)</f>
        <v>209940.18925824348</v>
      </c>
      <c r="Q999">
        <v>503705.86999999703</v>
      </c>
      <c r="R999">
        <v>6934228.6500000004</v>
      </c>
    </row>
    <row r="1000" spans="1:18" hidden="1">
      <c r="A1000">
        <v>3268</v>
      </c>
      <c r="B1000">
        <v>30000649</v>
      </c>
      <c r="C1000" s="2" t="s">
        <v>8373</v>
      </c>
      <c r="D1000" t="s">
        <v>30</v>
      </c>
      <c r="E1000" s="1">
        <v>765504000000</v>
      </c>
      <c r="F1000">
        <v>1407240665000</v>
      </c>
      <c r="G1000">
        <v>1</v>
      </c>
      <c r="H1000" t="s">
        <v>6704</v>
      </c>
      <c r="I1000" t="s">
        <v>6705</v>
      </c>
      <c r="J1000" t="s">
        <v>20</v>
      </c>
      <c r="K1000" t="s">
        <v>21</v>
      </c>
      <c r="L1000">
        <v>0</v>
      </c>
      <c r="M1000">
        <v>0</v>
      </c>
      <c r="N1000" t="s">
        <v>22</v>
      </c>
      <c r="O1000">
        <v>3</v>
      </c>
      <c r="P1000" s="30">
        <f>SQRT((postes_1[[#This Row],[x]]-$Q$1)^2+(postes_1[[#This Row],[y]]-$R$1)^2)</f>
        <v>210082.96055910617</v>
      </c>
      <c r="Q1000">
        <v>706902.21000000101</v>
      </c>
      <c r="R1000">
        <v>6566819.5300000003</v>
      </c>
    </row>
    <row r="1001" spans="1:18" hidden="1">
      <c r="A1001">
        <v>480</v>
      </c>
      <c r="B1001">
        <v>70030477</v>
      </c>
      <c r="C1001" s="2" t="s">
        <v>8376</v>
      </c>
      <c r="D1001" t="s">
        <v>168</v>
      </c>
      <c r="E1001">
        <v>1422440542000</v>
      </c>
      <c r="F1001">
        <v>1450368890000</v>
      </c>
      <c r="G1001">
        <v>1</v>
      </c>
      <c r="H1001" t="s">
        <v>1053</v>
      </c>
      <c r="I1001" t="s">
        <v>1053</v>
      </c>
      <c r="J1001" t="s">
        <v>1054</v>
      </c>
      <c r="K1001" t="s">
        <v>21</v>
      </c>
      <c r="L1001">
        <v>0</v>
      </c>
      <c r="M1001">
        <v>0</v>
      </c>
      <c r="N1001" t="s">
        <v>22</v>
      </c>
      <c r="O1001">
        <v>7</v>
      </c>
      <c r="P1001" s="30">
        <f>SQRT((postes_1[[#This Row],[x]]-$Q$1)^2+(postes_1[[#This Row],[y]]-$R$1)^2)</f>
        <v>210262.62587429595</v>
      </c>
      <c r="Q1001">
        <v>401089.06000000198</v>
      </c>
      <c r="R1001">
        <v>6772705.2999999998</v>
      </c>
    </row>
    <row r="1002" spans="1:18" hidden="1">
      <c r="A1002">
        <v>1066</v>
      </c>
      <c r="B1002">
        <v>70000533</v>
      </c>
      <c r="C1002" s="2" t="s">
        <v>8374</v>
      </c>
      <c r="D1002" t="s">
        <v>23</v>
      </c>
      <c r="E1002">
        <v>834451200000</v>
      </c>
      <c r="F1002">
        <v>1273246965000</v>
      </c>
      <c r="G1002">
        <v>1</v>
      </c>
      <c r="H1002" t="s">
        <v>2239</v>
      </c>
      <c r="I1002" t="s">
        <v>2240</v>
      </c>
      <c r="J1002" t="s">
        <v>1379</v>
      </c>
      <c r="K1002" t="s">
        <v>21</v>
      </c>
      <c r="L1002">
        <v>0</v>
      </c>
      <c r="M1002">
        <v>0</v>
      </c>
      <c r="N1002" t="s">
        <v>22</v>
      </c>
      <c r="O1002">
        <v>4</v>
      </c>
      <c r="P1002" s="30">
        <f>SQRT((postes_1[[#This Row],[x]]-$Q$1)^2+(postes_1[[#This Row],[y]]-$R$1)^2)</f>
        <v>210314.42405718868</v>
      </c>
      <c r="Q1002">
        <v>459706.86999999703</v>
      </c>
      <c r="R1002">
        <v>6900100.8499999996</v>
      </c>
    </row>
    <row r="1003" spans="1:18" hidden="1">
      <c r="A1003">
        <v>392</v>
      </c>
      <c r="B1003">
        <v>10000761</v>
      </c>
      <c r="C1003" s="2" t="s">
        <v>8374</v>
      </c>
      <c r="D1003" t="s">
        <v>56</v>
      </c>
      <c r="E1003">
        <v>610761600000</v>
      </c>
      <c r="F1003">
        <v>1377515662000</v>
      </c>
      <c r="G1003">
        <v>1</v>
      </c>
      <c r="H1003" t="s">
        <v>874</v>
      </c>
      <c r="I1003" t="s">
        <v>875</v>
      </c>
      <c r="J1003" t="s">
        <v>20</v>
      </c>
      <c r="K1003" t="s">
        <v>21</v>
      </c>
      <c r="L1003">
        <v>0</v>
      </c>
      <c r="M1003">
        <v>0</v>
      </c>
      <c r="N1003" t="s">
        <v>22</v>
      </c>
      <c r="O1003">
        <v>4</v>
      </c>
      <c r="P1003" s="30">
        <f>SQRT((postes_1[[#This Row],[x]]-$Q$1)^2+(postes_1[[#This Row],[y]]-$R$1)^2)</f>
        <v>210444.87772812063</v>
      </c>
      <c r="Q1003">
        <v>610577.31999999995</v>
      </c>
      <c r="R1003">
        <v>6963907.2000000002</v>
      </c>
    </row>
    <row r="1004" spans="1:18" hidden="1">
      <c r="A1004">
        <v>395</v>
      </c>
      <c r="B1004">
        <v>10000772</v>
      </c>
      <c r="C1004" s="2" t="s">
        <v>8373</v>
      </c>
      <c r="D1004" t="s">
        <v>38</v>
      </c>
      <c r="E1004">
        <v>610761600000</v>
      </c>
      <c r="F1004">
        <v>1233848352000</v>
      </c>
      <c r="G1004">
        <v>1</v>
      </c>
      <c r="H1004" t="s">
        <v>880</v>
      </c>
      <c r="I1004" t="s">
        <v>881</v>
      </c>
      <c r="J1004" t="s">
        <v>20</v>
      </c>
      <c r="K1004" t="s">
        <v>21</v>
      </c>
      <c r="L1004">
        <v>0</v>
      </c>
      <c r="M1004">
        <v>0</v>
      </c>
      <c r="N1004" t="s">
        <v>22</v>
      </c>
      <c r="O1004">
        <v>3</v>
      </c>
      <c r="P1004" s="30">
        <f>SQRT((postes_1[[#This Row],[x]]-$Q$1)^2+(postes_1[[#This Row],[y]]-$R$1)^2)</f>
        <v>210606.02164435052</v>
      </c>
      <c r="Q1004">
        <v>666239.15999999596</v>
      </c>
      <c r="R1004">
        <v>6956550.0599999996</v>
      </c>
    </row>
    <row r="1005" spans="1:18" hidden="1">
      <c r="A1005">
        <v>3759</v>
      </c>
      <c r="B1005">
        <v>70028077</v>
      </c>
      <c r="C1005" s="2" t="s">
        <v>8375</v>
      </c>
      <c r="D1005" t="s">
        <v>74</v>
      </c>
      <c r="E1005">
        <v>1263483853000</v>
      </c>
      <c r="F1005">
        <v>1377080808000</v>
      </c>
      <c r="G1005">
        <v>1</v>
      </c>
      <c r="H1005" t="s">
        <v>7684</v>
      </c>
      <c r="I1005" t="s">
        <v>7685</v>
      </c>
      <c r="J1005" t="s">
        <v>20</v>
      </c>
      <c r="K1005" t="s">
        <v>21</v>
      </c>
      <c r="L1005">
        <v>0</v>
      </c>
      <c r="M1005">
        <v>0</v>
      </c>
      <c r="N1005" t="s">
        <v>22</v>
      </c>
      <c r="O1005">
        <v>6</v>
      </c>
      <c r="P1005" s="30">
        <f>SQRT((postes_1[[#This Row],[x]]-$Q$1)^2+(postes_1[[#This Row],[y]]-$R$1)^2)</f>
        <v>210745.8439734719</v>
      </c>
      <c r="Q1005">
        <v>501206.96000000101</v>
      </c>
      <c r="R1005">
        <v>6933672.0999999996</v>
      </c>
    </row>
    <row r="1006" spans="1:18" hidden="1">
      <c r="A1006">
        <v>1648</v>
      </c>
      <c r="B1006">
        <v>20000964</v>
      </c>
      <c r="C1006" s="2" t="s">
        <v>8373</v>
      </c>
      <c r="D1006" t="s">
        <v>90</v>
      </c>
      <c r="E1006">
        <v>885859200000</v>
      </c>
      <c r="F1006">
        <v>1161092085000</v>
      </c>
      <c r="G1006">
        <v>1</v>
      </c>
      <c r="H1006" t="s">
        <v>3432</v>
      </c>
      <c r="I1006" t="s">
        <v>3433</v>
      </c>
      <c r="J1006" t="s">
        <v>20</v>
      </c>
      <c r="K1006" t="s">
        <v>21</v>
      </c>
      <c r="L1006">
        <v>0</v>
      </c>
      <c r="M1006">
        <v>0</v>
      </c>
      <c r="N1006" t="s">
        <v>22</v>
      </c>
      <c r="O1006">
        <v>3</v>
      </c>
      <c r="P1006" s="30">
        <f>SQRT((postes_1[[#This Row],[x]]-$Q$1)^2+(postes_1[[#This Row],[y]]-$R$1)^2)</f>
        <v>210769.64261974214</v>
      </c>
      <c r="Q1006">
        <v>812440.35999999905</v>
      </c>
      <c r="R1006">
        <v>6813724.5199999996</v>
      </c>
    </row>
    <row r="1007" spans="1:18" hidden="1">
      <c r="A1007">
        <v>1091</v>
      </c>
      <c r="B1007">
        <v>70000401</v>
      </c>
      <c r="C1007" s="2" t="s">
        <v>8374</v>
      </c>
      <c r="D1007" t="s">
        <v>20</v>
      </c>
      <c r="E1007">
        <v>757641600000</v>
      </c>
      <c r="F1007" t="s">
        <v>20</v>
      </c>
      <c r="G1007">
        <v>1</v>
      </c>
      <c r="H1007" t="s">
        <v>2293</v>
      </c>
      <c r="I1007" t="s">
        <v>2293</v>
      </c>
      <c r="J1007" t="s">
        <v>20</v>
      </c>
      <c r="K1007" t="s">
        <v>21</v>
      </c>
      <c r="L1007">
        <v>0</v>
      </c>
      <c r="M1007">
        <v>0</v>
      </c>
      <c r="N1007" t="s">
        <v>22</v>
      </c>
      <c r="O1007">
        <v>4</v>
      </c>
      <c r="P1007" s="30">
        <f>SQRT((postes_1[[#This Row],[x]]-$Q$1)^2+(postes_1[[#This Row],[y]]-$R$1)^2)</f>
        <v>210793.54878409262</v>
      </c>
      <c r="Q1007">
        <v>473764.90999999602</v>
      </c>
      <c r="R1007">
        <v>6913917.4299999997</v>
      </c>
    </row>
    <row r="1008" spans="1:18" hidden="1">
      <c r="A1008">
        <v>573</v>
      </c>
      <c r="B1008">
        <v>10000756</v>
      </c>
      <c r="C1008" s="2" t="s">
        <v>8375</v>
      </c>
      <c r="D1008" t="s">
        <v>168</v>
      </c>
      <c r="E1008">
        <v>610761600000</v>
      </c>
      <c r="F1008">
        <v>1447763613000</v>
      </c>
      <c r="G1008">
        <v>1</v>
      </c>
      <c r="H1008" t="s">
        <v>1236</v>
      </c>
      <c r="I1008" t="s">
        <v>1237</v>
      </c>
      <c r="J1008" t="s">
        <v>20</v>
      </c>
      <c r="K1008" t="s">
        <v>21</v>
      </c>
      <c r="L1008">
        <v>0</v>
      </c>
      <c r="M1008">
        <v>0</v>
      </c>
      <c r="N1008" t="s">
        <v>22</v>
      </c>
      <c r="O1008">
        <v>6</v>
      </c>
      <c r="P1008" s="30">
        <f>SQRT((postes_1[[#This Row],[x]]-$Q$1)^2+(postes_1[[#This Row],[y]]-$R$1)^2)</f>
        <v>210899.57114490535</v>
      </c>
      <c r="Q1008">
        <v>612258.67000000202</v>
      </c>
      <c r="R1008">
        <v>6964354.3300000001</v>
      </c>
    </row>
    <row r="1009" spans="1:18" hidden="1">
      <c r="A1009">
        <v>3361</v>
      </c>
      <c r="B1009">
        <v>30000556</v>
      </c>
      <c r="C1009" s="2" t="s">
        <v>8376</v>
      </c>
      <c r="D1009" t="s">
        <v>30</v>
      </c>
      <c r="E1009">
        <v>956102400000</v>
      </c>
      <c r="F1009">
        <v>1407237934000</v>
      </c>
      <c r="G1009">
        <v>1</v>
      </c>
      <c r="H1009" t="s">
        <v>6885</v>
      </c>
      <c r="I1009" t="s">
        <v>6885</v>
      </c>
      <c r="J1009" t="s">
        <v>20</v>
      </c>
      <c r="K1009" t="s">
        <v>21</v>
      </c>
      <c r="L1009">
        <v>0</v>
      </c>
      <c r="M1009">
        <v>0</v>
      </c>
      <c r="N1009" t="s">
        <v>22</v>
      </c>
      <c r="O1009">
        <v>7</v>
      </c>
      <c r="P1009" s="30">
        <f>SQRT((postes_1[[#This Row],[x]]-$Q$1)^2+(postes_1[[#This Row],[y]]-$R$1)^2)</f>
        <v>210918.06796055383</v>
      </c>
      <c r="Q1009">
        <v>722665.96000000101</v>
      </c>
      <c r="R1009">
        <v>6574861.29</v>
      </c>
    </row>
    <row r="1010" spans="1:18" hidden="1">
      <c r="A1010">
        <v>1684</v>
      </c>
      <c r="B1010">
        <v>70026777</v>
      </c>
      <c r="C1010" s="2" t="s">
        <v>8375</v>
      </c>
      <c r="D1010" t="s">
        <v>264</v>
      </c>
      <c r="E1010">
        <v>1390298802000</v>
      </c>
      <c r="F1010">
        <v>1390297931000</v>
      </c>
      <c r="G1010">
        <v>1</v>
      </c>
      <c r="H1010" t="s">
        <v>3505</v>
      </c>
      <c r="I1010" t="s">
        <v>3506</v>
      </c>
      <c r="J1010" t="s">
        <v>3507</v>
      </c>
      <c r="K1010" t="s">
        <v>21</v>
      </c>
      <c r="L1010">
        <v>0</v>
      </c>
      <c r="M1010">
        <v>0</v>
      </c>
      <c r="N1010" t="s">
        <v>22</v>
      </c>
      <c r="O1010">
        <v>6</v>
      </c>
      <c r="P1010" s="30">
        <f>SQRT((postes_1[[#This Row],[x]]-$Q$1)^2+(postes_1[[#This Row],[y]]-$R$1)^2)</f>
        <v>211283.24750212344</v>
      </c>
      <c r="Q1010">
        <v>723338.32</v>
      </c>
      <c r="R1010">
        <v>6574853.2999999998</v>
      </c>
    </row>
    <row r="1011" spans="1:18" hidden="1">
      <c r="A1011">
        <v>2352</v>
      </c>
      <c r="B1011">
        <v>50000114</v>
      </c>
      <c r="C1011" s="2" t="s">
        <v>8374</v>
      </c>
      <c r="D1011" t="s">
        <v>168</v>
      </c>
      <c r="E1011">
        <v>1459508036000</v>
      </c>
      <c r="F1011">
        <v>1266336280000</v>
      </c>
      <c r="G1011">
        <v>1</v>
      </c>
      <c r="H1011" t="s">
        <v>4859</v>
      </c>
      <c r="I1011" t="s">
        <v>4860</v>
      </c>
      <c r="J1011" t="s">
        <v>20</v>
      </c>
      <c r="K1011" t="s">
        <v>21</v>
      </c>
      <c r="L1011">
        <v>0</v>
      </c>
      <c r="M1011">
        <v>0</v>
      </c>
      <c r="N1011" t="s">
        <v>22</v>
      </c>
      <c r="O1011">
        <v>4</v>
      </c>
      <c r="P1011" s="30">
        <f>SQRT((postes_1[[#This Row],[x]]-$Q$1)^2+(postes_1[[#This Row],[y]]-$R$1)^2)</f>
        <v>211290.85382359612</v>
      </c>
      <c r="Q1011">
        <v>589863.79999999702</v>
      </c>
      <c r="R1011">
        <v>6543178.6399999997</v>
      </c>
    </row>
    <row r="1012" spans="1:18" hidden="1">
      <c r="A1012">
        <v>1014</v>
      </c>
      <c r="B1012">
        <v>70000114</v>
      </c>
      <c r="C1012" s="2" t="s">
        <v>8374</v>
      </c>
      <c r="D1012" t="s">
        <v>274</v>
      </c>
      <c r="E1012">
        <v>610761600000</v>
      </c>
      <c r="F1012">
        <v>1455281408000</v>
      </c>
      <c r="G1012">
        <v>1</v>
      </c>
      <c r="H1012" t="s">
        <v>2161</v>
      </c>
      <c r="I1012" t="s">
        <v>2162</v>
      </c>
      <c r="J1012" t="s">
        <v>20</v>
      </c>
      <c r="K1012" t="s">
        <v>21</v>
      </c>
      <c r="L1012">
        <v>0</v>
      </c>
      <c r="M1012">
        <v>0</v>
      </c>
      <c r="N1012" t="s">
        <v>22</v>
      </c>
      <c r="O1012">
        <v>4</v>
      </c>
      <c r="P1012" s="30">
        <f>SQRT((postes_1[[#This Row],[x]]-$Q$1)^2+(postes_1[[#This Row],[y]]-$R$1)^2)</f>
        <v>211358.94673842139</v>
      </c>
      <c r="Q1012">
        <v>515927.02000000299</v>
      </c>
      <c r="R1012">
        <v>6942497.7000000002</v>
      </c>
    </row>
    <row r="1013" spans="1:18" hidden="1">
      <c r="A1013">
        <v>3685</v>
      </c>
      <c r="B1013">
        <v>30000801</v>
      </c>
      <c r="C1013" s="2" t="s">
        <v>8373</v>
      </c>
      <c r="D1013" t="s">
        <v>43</v>
      </c>
      <c r="E1013">
        <v>885859200000</v>
      </c>
      <c r="F1013">
        <v>1132321876000</v>
      </c>
      <c r="G1013">
        <v>1</v>
      </c>
      <c r="H1013" t="s">
        <v>7545</v>
      </c>
      <c r="I1013" t="s">
        <v>7546</v>
      </c>
      <c r="J1013" t="s">
        <v>20</v>
      </c>
      <c r="K1013" t="s">
        <v>21</v>
      </c>
      <c r="L1013">
        <v>0</v>
      </c>
      <c r="M1013">
        <v>0</v>
      </c>
      <c r="N1013" t="s">
        <v>22</v>
      </c>
      <c r="O1013">
        <v>3</v>
      </c>
      <c r="P1013" s="30">
        <f>SQRT((postes_1[[#This Row],[x]]-$Q$1)^2+(postes_1[[#This Row],[y]]-$R$1)^2)</f>
        <v>211361.34228726756</v>
      </c>
      <c r="Q1013">
        <v>661364.39000000095</v>
      </c>
      <c r="R1013">
        <v>6548320.1900000004</v>
      </c>
    </row>
    <row r="1014" spans="1:18" hidden="1">
      <c r="A1014">
        <v>2482</v>
      </c>
      <c r="B1014">
        <v>20000271</v>
      </c>
      <c r="C1014" s="2" t="s">
        <v>8373</v>
      </c>
      <c r="D1014" t="s">
        <v>20</v>
      </c>
      <c r="E1014">
        <v>610761600000</v>
      </c>
      <c r="F1014" t="s">
        <v>20</v>
      </c>
      <c r="G1014">
        <v>1</v>
      </c>
      <c r="H1014" t="s">
        <v>5126</v>
      </c>
      <c r="I1014" t="s">
        <v>5127</v>
      </c>
      <c r="J1014" t="s">
        <v>20</v>
      </c>
      <c r="K1014" t="s">
        <v>21</v>
      </c>
      <c r="L1014">
        <v>0</v>
      </c>
      <c r="M1014">
        <v>0</v>
      </c>
      <c r="N1014" t="s">
        <v>22</v>
      </c>
      <c r="O1014">
        <v>3</v>
      </c>
      <c r="P1014" s="30">
        <f>SQRT((postes_1[[#This Row],[x]]-$Q$1)^2+(postes_1[[#This Row],[y]]-$R$1)^2)</f>
        <v>211372.03299183372</v>
      </c>
      <c r="Q1014">
        <v>750252.84000000404</v>
      </c>
      <c r="R1014">
        <v>6912014.2199999997</v>
      </c>
    </row>
    <row r="1015" spans="1:18" hidden="1">
      <c r="A1015">
        <v>2941</v>
      </c>
      <c r="B1015">
        <v>70000541</v>
      </c>
      <c r="C1015" s="2" t="s">
        <v>8375</v>
      </c>
      <c r="D1015" t="s">
        <v>20</v>
      </c>
      <c r="E1015">
        <v>757641600000</v>
      </c>
      <c r="F1015" t="s">
        <v>20</v>
      </c>
      <c r="G1015">
        <v>1</v>
      </c>
      <c r="H1015" t="s">
        <v>6057</v>
      </c>
      <c r="I1015" t="s">
        <v>6058</v>
      </c>
      <c r="J1015" t="s">
        <v>20</v>
      </c>
      <c r="K1015" t="s">
        <v>21</v>
      </c>
      <c r="L1015">
        <v>0</v>
      </c>
      <c r="M1015">
        <v>0</v>
      </c>
      <c r="N1015" t="s">
        <v>22</v>
      </c>
      <c r="O1015">
        <v>6</v>
      </c>
      <c r="P1015" s="30">
        <f>SQRT((postes_1[[#This Row],[x]]-$Q$1)^2+(postes_1[[#This Row],[y]]-$R$1)^2)</f>
        <v>211467.43210419119</v>
      </c>
      <c r="Q1015">
        <v>456431.68</v>
      </c>
      <c r="R1015">
        <v>6898344.6799999997</v>
      </c>
    </row>
    <row r="1016" spans="1:18" hidden="1">
      <c r="A1016">
        <v>887</v>
      </c>
      <c r="B1016">
        <v>50000112</v>
      </c>
      <c r="C1016" s="2" t="s">
        <v>8374</v>
      </c>
      <c r="D1016" t="s">
        <v>168</v>
      </c>
      <c r="E1016">
        <v>1459508166000</v>
      </c>
      <c r="F1016" t="s">
        <v>20</v>
      </c>
      <c r="G1016">
        <v>1</v>
      </c>
      <c r="H1016" t="s">
        <v>1888</v>
      </c>
      <c r="I1016" t="s">
        <v>1889</v>
      </c>
      <c r="J1016" t="s">
        <v>26</v>
      </c>
      <c r="K1016" t="s">
        <v>21</v>
      </c>
      <c r="L1016">
        <v>0</v>
      </c>
      <c r="M1016">
        <v>0</v>
      </c>
      <c r="N1016" t="s">
        <v>22</v>
      </c>
      <c r="O1016">
        <v>4</v>
      </c>
      <c r="P1016" s="30">
        <f>SQRT((postes_1[[#This Row],[x]]-$Q$1)^2+(postes_1[[#This Row],[y]]-$R$1)^2)</f>
        <v>212033.29050653157</v>
      </c>
      <c r="Q1016">
        <v>581275.20000000298</v>
      </c>
      <c r="R1016">
        <v>6543448.4900000002</v>
      </c>
    </row>
    <row r="1017" spans="1:18" hidden="1">
      <c r="A1017">
        <v>885</v>
      </c>
      <c r="B1017">
        <v>50000116</v>
      </c>
      <c r="C1017" s="2" t="s">
        <v>8374</v>
      </c>
      <c r="D1017" t="s">
        <v>168</v>
      </c>
      <c r="E1017">
        <v>1459506961000</v>
      </c>
      <c r="F1017">
        <v>1266336509000</v>
      </c>
      <c r="G1017">
        <v>1</v>
      </c>
      <c r="H1017" t="s">
        <v>1884</v>
      </c>
      <c r="I1017" t="s">
        <v>1885</v>
      </c>
      <c r="J1017" t="s">
        <v>20</v>
      </c>
      <c r="K1017" t="s">
        <v>21</v>
      </c>
      <c r="L1017">
        <v>0</v>
      </c>
      <c r="M1017">
        <v>0</v>
      </c>
      <c r="N1017" t="s">
        <v>22</v>
      </c>
      <c r="O1017">
        <v>4</v>
      </c>
      <c r="P1017" s="30">
        <f>SQRT((postes_1[[#This Row],[x]]-$Q$1)^2+(postes_1[[#This Row],[y]]-$R$1)^2)</f>
        <v>212292.54806193023</v>
      </c>
      <c r="Q1017">
        <v>606138.04999999702</v>
      </c>
      <c r="R1017">
        <v>6541213.9900000002</v>
      </c>
    </row>
    <row r="1018" spans="1:18" hidden="1">
      <c r="A1018">
        <v>1284</v>
      </c>
      <c r="B1018">
        <v>30000019</v>
      </c>
      <c r="C1018" s="2" t="s">
        <v>8373</v>
      </c>
      <c r="D1018" t="s">
        <v>56</v>
      </c>
      <c r="E1018">
        <v>1402914776000</v>
      </c>
      <c r="F1018">
        <v>1184946222000</v>
      </c>
      <c r="G1018">
        <v>1</v>
      </c>
      <c r="H1018" t="s">
        <v>2697</v>
      </c>
      <c r="I1018" t="s">
        <v>2698</v>
      </c>
      <c r="J1018" t="s">
        <v>26</v>
      </c>
      <c r="K1018" t="s">
        <v>21</v>
      </c>
      <c r="L1018">
        <v>0</v>
      </c>
      <c r="M1018">
        <v>0</v>
      </c>
      <c r="N1018" t="s">
        <v>22</v>
      </c>
      <c r="O1018">
        <v>3</v>
      </c>
      <c r="P1018" s="30">
        <f>SQRT((postes_1[[#This Row],[x]]-$Q$1)^2+(postes_1[[#This Row],[y]]-$R$1)^2)</f>
        <v>212329.30454365781</v>
      </c>
      <c r="Q1018">
        <v>819083.68</v>
      </c>
      <c r="R1018">
        <v>6713917.8200000003</v>
      </c>
    </row>
    <row r="1019" spans="1:18" hidden="1">
      <c r="A1019">
        <v>589</v>
      </c>
      <c r="B1019">
        <v>60000530</v>
      </c>
      <c r="C1019" s="2" t="s">
        <v>8374</v>
      </c>
      <c r="D1019" t="s">
        <v>77</v>
      </c>
      <c r="E1019">
        <v>610761600000</v>
      </c>
      <c r="F1019">
        <v>1328800193000</v>
      </c>
      <c r="G1019">
        <v>1</v>
      </c>
      <c r="H1019" t="s">
        <v>1268</v>
      </c>
      <c r="I1019" t="s">
        <v>1269</v>
      </c>
      <c r="J1019" t="s">
        <v>26</v>
      </c>
      <c r="K1019" t="s">
        <v>21</v>
      </c>
      <c r="L1019">
        <v>0</v>
      </c>
      <c r="M1019">
        <v>0</v>
      </c>
      <c r="N1019" t="s">
        <v>22</v>
      </c>
      <c r="O1019">
        <v>4</v>
      </c>
      <c r="P1019" s="30">
        <f>SQRT((postes_1[[#This Row],[x]]-$Q$1)^2+(postes_1[[#This Row],[y]]-$R$1)^2)</f>
        <v>212419.87115362193</v>
      </c>
      <c r="Q1019">
        <v>400697.34000000398</v>
      </c>
      <c r="R1019">
        <v>6786897.8200000003</v>
      </c>
    </row>
    <row r="1020" spans="1:18" hidden="1">
      <c r="A1020">
        <v>4116</v>
      </c>
      <c r="B1020">
        <v>70056904</v>
      </c>
      <c r="C1020" s="2" t="s">
        <v>8375</v>
      </c>
      <c r="D1020" t="s">
        <v>264</v>
      </c>
      <c r="E1020">
        <v>1467371921000</v>
      </c>
      <c r="F1020">
        <v>1432827477000</v>
      </c>
      <c r="G1020">
        <v>1</v>
      </c>
      <c r="H1020" t="s">
        <v>8333</v>
      </c>
      <c r="I1020" t="s">
        <v>8334</v>
      </c>
      <c r="J1020" t="s">
        <v>3721</v>
      </c>
      <c r="K1020" t="s">
        <v>21</v>
      </c>
      <c r="L1020">
        <v>0</v>
      </c>
      <c r="M1020">
        <v>0</v>
      </c>
      <c r="N1020" t="s">
        <v>22</v>
      </c>
      <c r="O1020">
        <v>6</v>
      </c>
      <c r="P1020" s="30">
        <f>SQRT((postes_1[[#This Row],[x]]-$Q$1)^2+(postes_1[[#This Row],[y]]-$R$1)^2)</f>
        <v>212510.94815515776</v>
      </c>
      <c r="Q1020">
        <v>399144.82999999798</v>
      </c>
      <c r="R1020">
        <v>6775887.2400000002</v>
      </c>
    </row>
    <row r="1021" spans="1:18" hidden="1">
      <c r="A1021">
        <v>3727</v>
      </c>
      <c r="B1021">
        <v>70000208</v>
      </c>
      <c r="C1021" s="2" t="s">
        <v>8375</v>
      </c>
      <c r="D1021" t="s">
        <v>23</v>
      </c>
      <c r="E1021">
        <v>1210083169000</v>
      </c>
      <c r="F1021" t="s">
        <v>20</v>
      </c>
      <c r="G1021">
        <v>1</v>
      </c>
      <c r="H1021" t="s">
        <v>7621</v>
      </c>
      <c r="I1021" t="s">
        <v>7622</v>
      </c>
      <c r="J1021" t="s">
        <v>7623</v>
      </c>
      <c r="K1021" t="s">
        <v>21</v>
      </c>
      <c r="L1021">
        <v>0</v>
      </c>
      <c r="M1021">
        <v>0</v>
      </c>
      <c r="N1021" t="s">
        <v>22</v>
      </c>
      <c r="O1021">
        <v>6</v>
      </c>
      <c r="P1021" s="30">
        <f>SQRT((postes_1[[#This Row],[x]]-$Q$1)^2+(postes_1[[#This Row],[y]]-$R$1)^2)</f>
        <v>212531.24059936765</v>
      </c>
      <c r="Q1021">
        <v>499044.46000000101</v>
      </c>
      <c r="R1021">
        <v>6934443.1100000003</v>
      </c>
    </row>
    <row r="1022" spans="1:18" hidden="1">
      <c r="A1022">
        <v>2829</v>
      </c>
      <c r="B1022">
        <v>60000511</v>
      </c>
      <c r="C1022" s="2" t="s">
        <v>8374</v>
      </c>
      <c r="D1022" t="s">
        <v>56</v>
      </c>
      <c r="E1022">
        <v>1349274667000</v>
      </c>
      <c r="F1022">
        <v>1349274612000</v>
      </c>
      <c r="G1022">
        <v>1</v>
      </c>
      <c r="H1022" t="s">
        <v>5829</v>
      </c>
      <c r="I1022" t="s">
        <v>5830</v>
      </c>
      <c r="J1022" t="s">
        <v>20</v>
      </c>
      <c r="K1022" t="s">
        <v>21</v>
      </c>
      <c r="L1022">
        <v>0</v>
      </c>
      <c r="M1022">
        <v>0</v>
      </c>
      <c r="N1022" t="s">
        <v>22</v>
      </c>
      <c r="O1022">
        <v>4</v>
      </c>
      <c r="P1022" s="30">
        <f>SQRT((postes_1[[#This Row],[x]]-$Q$1)^2+(postes_1[[#This Row],[y]]-$R$1)^2)</f>
        <v>212627.43850641986</v>
      </c>
      <c r="Q1022">
        <v>400731.54999999702</v>
      </c>
      <c r="R1022">
        <v>6788398.1200000001</v>
      </c>
    </row>
    <row r="1023" spans="1:18" hidden="1">
      <c r="A1023">
        <v>158</v>
      </c>
      <c r="B1023">
        <v>10000749</v>
      </c>
      <c r="C1023" s="2" t="s">
        <v>8374</v>
      </c>
      <c r="D1023" t="s">
        <v>38</v>
      </c>
      <c r="E1023">
        <v>1139569462000</v>
      </c>
      <c r="F1023">
        <v>1234184959000</v>
      </c>
      <c r="G1023">
        <v>1</v>
      </c>
      <c r="H1023" t="s">
        <v>370</v>
      </c>
      <c r="I1023" t="s">
        <v>371</v>
      </c>
      <c r="J1023" t="s">
        <v>372</v>
      </c>
      <c r="K1023" t="s">
        <v>21</v>
      </c>
      <c r="L1023">
        <v>0</v>
      </c>
      <c r="M1023">
        <v>0</v>
      </c>
      <c r="N1023" t="s">
        <v>22</v>
      </c>
      <c r="O1023">
        <v>4</v>
      </c>
      <c r="P1023" s="30">
        <f>SQRT((postes_1[[#This Row],[x]]-$Q$1)^2+(postes_1[[#This Row],[y]]-$R$1)^2)</f>
        <v>212662.07907987369</v>
      </c>
      <c r="Q1023">
        <v>627311.28999999899</v>
      </c>
      <c r="R1023">
        <v>6965456.4699999997</v>
      </c>
    </row>
    <row r="1024" spans="1:18" hidden="1">
      <c r="A1024">
        <v>3684</v>
      </c>
      <c r="B1024">
        <v>30000507</v>
      </c>
      <c r="C1024" s="2" t="s">
        <v>8373</v>
      </c>
      <c r="D1024" t="s">
        <v>30</v>
      </c>
      <c r="E1024">
        <v>1159446756000</v>
      </c>
      <c r="F1024">
        <v>1407242209000</v>
      </c>
      <c r="G1024">
        <v>1</v>
      </c>
      <c r="H1024" t="s">
        <v>7543</v>
      </c>
      <c r="I1024" t="s">
        <v>7544</v>
      </c>
      <c r="J1024" t="s">
        <v>20</v>
      </c>
      <c r="K1024" t="s">
        <v>21</v>
      </c>
      <c r="L1024">
        <v>0</v>
      </c>
      <c r="M1024">
        <v>0</v>
      </c>
      <c r="N1024" t="s">
        <v>22</v>
      </c>
      <c r="O1024">
        <v>3</v>
      </c>
      <c r="P1024" s="30">
        <f>SQRT((postes_1[[#This Row],[x]]-$Q$1)^2+(postes_1[[#This Row],[y]]-$R$1)^2)</f>
        <v>212812.03074886921</v>
      </c>
      <c r="Q1024">
        <v>731507.35999999905</v>
      </c>
      <c r="R1024">
        <v>6578423.0800000001</v>
      </c>
    </row>
    <row r="1025" spans="1:18">
      <c r="A1025">
        <v>116</v>
      </c>
      <c r="B1025">
        <v>70049295</v>
      </c>
      <c r="C1025" s="2" t="s">
        <v>8379</v>
      </c>
      <c r="D1025" t="s">
        <v>264</v>
      </c>
      <c r="E1025">
        <v>1464256790000</v>
      </c>
      <c r="F1025">
        <v>1403198384000</v>
      </c>
      <c r="G1025">
        <v>1</v>
      </c>
      <c r="H1025" t="s">
        <v>270</v>
      </c>
      <c r="I1025" t="s">
        <v>271</v>
      </c>
      <c r="J1025" t="s">
        <v>98</v>
      </c>
      <c r="K1025" t="s">
        <v>21</v>
      </c>
      <c r="L1025">
        <v>0</v>
      </c>
      <c r="M1025">
        <v>0</v>
      </c>
      <c r="N1025" t="s">
        <v>267</v>
      </c>
      <c r="O1025">
        <v>4</v>
      </c>
      <c r="P1025" s="30">
        <f>SQRT((postes_1[[#This Row],[x]]-$Q$1)^2+(postes_1[[#This Row],[y]]-$R$1)^2)</f>
        <v>212948.41547065997</v>
      </c>
      <c r="Q1025">
        <v>420625.21149999602</v>
      </c>
      <c r="R1025">
        <v>6849931.2751000002</v>
      </c>
    </row>
    <row r="1026" spans="1:18" hidden="1">
      <c r="A1026">
        <v>3837</v>
      </c>
      <c r="B1026">
        <v>70000205</v>
      </c>
      <c r="C1026" s="2" t="s">
        <v>8375</v>
      </c>
      <c r="D1026" t="s">
        <v>20</v>
      </c>
      <c r="E1026">
        <v>1000166400000</v>
      </c>
      <c r="F1026" t="s">
        <v>20</v>
      </c>
      <c r="G1026">
        <v>1</v>
      </c>
      <c r="H1026" t="s">
        <v>7834</v>
      </c>
      <c r="I1026" t="s">
        <v>7835</v>
      </c>
      <c r="J1026" t="s">
        <v>20</v>
      </c>
      <c r="K1026" t="s">
        <v>21</v>
      </c>
      <c r="L1026">
        <v>0</v>
      </c>
      <c r="M1026">
        <v>0</v>
      </c>
      <c r="N1026" t="s">
        <v>22</v>
      </c>
      <c r="O1026">
        <v>6</v>
      </c>
      <c r="P1026" s="30">
        <f>SQRT((postes_1[[#This Row],[x]]-$Q$1)^2+(postes_1[[#This Row],[y]]-$R$1)^2)</f>
        <v>213149.88213244636</v>
      </c>
      <c r="Q1026">
        <v>498510.60000000102</v>
      </c>
      <c r="R1026">
        <v>6934840.75</v>
      </c>
    </row>
    <row r="1027" spans="1:18" hidden="1">
      <c r="A1027">
        <v>641</v>
      </c>
      <c r="B1027">
        <v>70044988</v>
      </c>
      <c r="C1027" s="2" t="s">
        <v>8376</v>
      </c>
      <c r="D1027" t="s">
        <v>274</v>
      </c>
      <c r="E1027">
        <v>1438963273000</v>
      </c>
      <c r="F1027">
        <v>1456137949000</v>
      </c>
      <c r="G1027">
        <v>1</v>
      </c>
      <c r="H1027" t="s">
        <v>1377</v>
      </c>
      <c r="I1027" t="s">
        <v>1378</v>
      </c>
      <c r="J1027" t="s">
        <v>1379</v>
      </c>
      <c r="K1027" t="s">
        <v>21</v>
      </c>
      <c r="L1027">
        <v>0</v>
      </c>
      <c r="M1027">
        <v>0</v>
      </c>
      <c r="N1027" t="s">
        <v>22</v>
      </c>
      <c r="O1027">
        <v>7</v>
      </c>
      <c r="P1027" s="30">
        <f>SQRT((postes_1[[#This Row],[x]]-$Q$1)^2+(postes_1[[#This Row],[y]]-$R$1)^2)</f>
        <v>213253.73022606</v>
      </c>
      <c r="Q1027">
        <v>480451.25</v>
      </c>
      <c r="R1027">
        <v>6584428.4400000004</v>
      </c>
    </row>
    <row r="1028" spans="1:18" hidden="1">
      <c r="A1028">
        <v>2160</v>
      </c>
      <c r="B1028">
        <v>60000543</v>
      </c>
      <c r="C1028" s="2" t="s">
        <v>8374</v>
      </c>
      <c r="D1028" t="s">
        <v>77</v>
      </c>
      <c r="E1028">
        <v>610761600000</v>
      </c>
      <c r="F1028">
        <v>1328799170000</v>
      </c>
      <c r="G1028">
        <v>1</v>
      </c>
      <c r="H1028" t="s">
        <v>4483</v>
      </c>
      <c r="I1028" t="s">
        <v>4483</v>
      </c>
      <c r="J1028" t="s">
        <v>4484</v>
      </c>
      <c r="K1028" t="s">
        <v>21</v>
      </c>
      <c r="L1028">
        <v>0</v>
      </c>
      <c r="M1028">
        <v>0</v>
      </c>
      <c r="N1028" t="s">
        <v>22</v>
      </c>
      <c r="O1028">
        <v>4</v>
      </c>
      <c r="P1028" s="30">
        <f>SQRT((postes_1[[#This Row],[x]]-$Q$1)^2+(postes_1[[#This Row],[y]]-$R$1)^2)</f>
        <v>213487.39931996379</v>
      </c>
      <c r="Q1028">
        <v>399531.31000000198</v>
      </c>
      <c r="R1028">
        <v>6786356.7000000002</v>
      </c>
    </row>
    <row r="1029" spans="1:18" hidden="1">
      <c r="A1029">
        <v>3612</v>
      </c>
      <c r="B1029">
        <v>70000189</v>
      </c>
      <c r="C1029" s="2" t="s">
        <v>8374</v>
      </c>
      <c r="D1029" t="s">
        <v>74</v>
      </c>
      <c r="E1029">
        <v>792806400000</v>
      </c>
      <c r="F1029">
        <v>1377080735000</v>
      </c>
      <c r="G1029">
        <v>1</v>
      </c>
      <c r="H1029" t="s">
        <v>7395</v>
      </c>
      <c r="I1029" t="s">
        <v>7395</v>
      </c>
      <c r="J1029" t="s">
        <v>7396</v>
      </c>
      <c r="K1029" t="s">
        <v>21</v>
      </c>
      <c r="L1029">
        <v>0</v>
      </c>
      <c r="M1029">
        <v>0</v>
      </c>
      <c r="N1029" t="s">
        <v>22</v>
      </c>
      <c r="O1029">
        <v>4</v>
      </c>
      <c r="P1029" s="30">
        <f>SQRT((postes_1[[#This Row],[x]]-$Q$1)^2+(postes_1[[#This Row],[y]]-$R$1)^2)</f>
        <v>214036.08091838748</v>
      </c>
      <c r="Q1029">
        <v>499130</v>
      </c>
      <c r="R1029">
        <v>6936260.0700000003</v>
      </c>
    </row>
    <row r="1030" spans="1:18" hidden="1">
      <c r="A1030">
        <v>2583</v>
      </c>
      <c r="B1030">
        <v>70000455</v>
      </c>
      <c r="C1030" s="2" t="s">
        <v>8375</v>
      </c>
      <c r="D1030" t="s">
        <v>274</v>
      </c>
      <c r="E1030">
        <v>1090843351000</v>
      </c>
      <c r="F1030">
        <v>1459425128000</v>
      </c>
      <c r="G1030">
        <v>1</v>
      </c>
      <c r="H1030" t="s">
        <v>5330</v>
      </c>
      <c r="I1030" t="s">
        <v>5331</v>
      </c>
      <c r="J1030" t="s">
        <v>20</v>
      </c>
      <c r="K1030" t="s">
        <v>21</v>
      </c>
      <c r="L1030">
        <v>0</v>
      </c>
      <c r="M1030">
        <v>0</v>
      </c>
      <c r="N1030" t="s">
        <v>22</v>
      </c>
      <c r="O1030">
        <v>6</v>
      </c>
      <c r="P1030" s="30">
        <f>SQRT((postes_1[[#This Row],[x]]-$Q$1)^2+(postes_1[[#This Row],[y]]-$R$1)^2)</f>
        <v>214195.27846442285</v>
      </c>
      <c r="Q1030">
        <v>460938.03000000102</v>
      </c>
      <c r="R1030">
        <v>6906824.7300000004</v>
      </c>
    </row>
    <row r="1031" spans="1:18" hidden="1">
      <c r="A1031">
        <v>3600</v>
      </c>
      <c r="B1031">
        <v>70003219</v>
      </c>
      <c r="C1031" s="2" t="s">
        <v>8375</v>
      </c>
      <c r="D1031" t="s">
        <v>152</v>
      </c>
      <c r="E1031">
        <v>1076889600000</v>
      </c>
      <c r="F1031">
        <v>1297346948000</v>
      </c>
      <c r="G1031">
        <v>1</v>
      </c>
      <c r="H1031" t="s">
        <v>7371</v>
      </c>
      <c r="I1031" t="s">
        <v>7372</v>
      </c>
      <c r="J1031" t="s">
        <v>7373</v>
      </c>
      <c r="K1031" t="s">
        <v>21</v>
      </c>
      <c r="L1031">
        <v>0</v>
      </c>
      <c r="M1031">
        <v>0</v>
      </c>
      <c r="N1031" t="s">
        <v>22</v>
      </c>
      <c r="O1031">
        <v>6</v>
      </c>
      <c r="P1031" s="30">
        <f>SQRT((postes_1[[#This Row],[x]]-$Q$1)^2+(postes_1[[#This Row],[y]]-$R$1)^2)</f>
        <v>214416.33787711381</v>
      </c>
      <c r="Q1031">
        <v>498380.28999999899</v>
      </c>
      <c r="R1031">
        <v>6936247.5300000003</v>
      </c>
    </row>
    <row r="1032" spans="1:18" hidden="1">
      <c r="A1032">
        <v>2162</v>
      </c>
      <c r="B1032">
        <v>30000742</v>
      </c>
      <c r="C1032" s="2" t="s">
        <v>8373</v>
      </c>
      <c r="D1032" t="s">
        <v>152</v>
      </c>
      <c r="E1032">
        <v>610761600000</v>
      </c>
      <c r="F1032">
        <v>1265714176000</v>
      </c>
      <c r="G1032">
        <v>1</v>
      </c>
      <c r="H1032" t="s">
        <v>4487</v>
      </c>
      <c r="I1032" t="s">
        <v>4488</v>
      </c>
      <c r="J1032" t="s">
        <v>20</v>
      </c>
      <c r="K1032" t="s">
        <v>21</v>
      </c>
      <c r="L1032">
        <v>0</v>
      </c>
      <c r="M1032">
        <v>0</v>
      </c>
      <c r="N1032" t="s">
        <v>22</v>
      </c>
      <c r="O1032">
        <v>3</v>
      </c>
      <c r="P1032" s="30">
        <f>SQRT((postes_1[[#This Row],[x]]-$Q$1)^2+(postes_1[[#This Row],[y]]-$R$1)^2)</f>
        <v>214784.25962090353</v>
      </c>
      <c r="Q1032">
        <v>694666.17000000202</v>
      </c>
      <c r="R1032">
        <v>6555868.9199999999</v>
      </c>
    </row>
    <row r="1033" spans="1:18" hidden="1">
      <c r="A1033">
        <v>1230</v>
      </c>
      <c r="B1033">
        <v>10000805</v>
      </c>
      <c r="C1033" s="2" t="s">
        <v>8376</v>
      </c>
      <c r="D1033" t="s">
        <v>20</v>
      </c>
      <c r="E1033">
        <v>610761600000</v>
      </c>
      <c r="F1033" t="s">
        <v>20</v>
      </c>
      <c r="G1033">
        <v>1</v>
      </c>
      <c r="H1033" t="s">
        <v>2577</v>
      </c>
      <c r="I1033" t="s">
        <v>2578</v>
      </c>
      <c r="J1033" t="s">
        <v>20</v>
      </c>
      <c r="K1033" t="s">
        <v>21</v>
      </c>
      <c r="L1033">
        <v>0</v>
      </c>
      <c r="M1033">
        <v>0</v>
      </c>
      <c r="N1033" t="s">
        <v>22</v>
      </c>
      <c r="O1033">
        <v>7</v>
      </c>
      <c r="P1033" s="30">
        <f>SQRT((postes_1[[#This Row],[x]]-$Q$1)^2+(postes_1[[#This Row],[y]]-$R$1)^2)</f>
        <v>214964.03029258092</v>
      </c>
      <c r="Q1033">
        <v>695422.25</v>
      </c>
      <c r="R1033">
        <v>6950927.6100000003</v>
      </c>
    </row>
    <row r="1034" spans="1:18" hidden="1">
      <c r="A1034">
        <v>1073</v>
      </c>
      <c r="B1034">
        <v>70000518</v>
      </c>
      <c r="C1034" s="2" t="s">
        <v>8375</v>
      </c>
      <c r="D1034" t="s">
        <v>152</v>
      </c>
      <c r="E1034">
        <v>757641600000</v>
      </c>
      <c r="F1034">
        <v>1299488042000</v>
      </c>
      <c r="G1034">
        <v>1</v>
      </c>
      <c r="H1034" t="s">
        <v>2256</v>
      </c>
      <c r="I1034" t="s">
        <v>2257</v>
      </c>
      <c r="J1034" t="s">
        <v>20</v>
      </c>
      <c r="K1034" t="s">
        <v>21</v>
      </c>
      <c r="L1034">
        <v>0</v>
      </c>
      <c r="M1034">
        <v>0</v>
      </c>
      <c r="N1034" t="s">
        <v>22</v>
      </c>
      <c r="O1034">
        <v>6</v>
      </c>
      <c r="P1034" s="30">
        <f>SQRT((postes_1[[#This Row],[x]]-$Q$1)^2+(postes_1[[#This Row],[y]]-$R$1)^2)</f>
        <v>214992.85318847635</v>
      </c>
      <c r="Q1034">
        <v>456115.50999999797</v>
      </c>
      <c r="R1034">
        <v>6903118.0800000001</v>
      </c>
    </row>
    <row r="1035" spans="1:18" hidden="1">
      <c r="A1035">
        <v>3644</v>
      </c>
      <c r="B1035">
        <v>10000776</v>
      </c>
      <c r="C1035" s="2" t="s">
        <v>8375</v>
      </c>
      <c r="D1035" t="s">
        <v>20</v>
      </c>
      <c r="E1035">
        <v>610761600000</v>
      </c>
      <c r="F1035" t="s">
        <v>20</v>
      </c>
      <c r="G1035">
        <v>1</v>
      </c>
      <c r="H1035" t="s">
        <v>7462</v>
      </c>
      <c r="I1035" t="s">
        <v>7463</v>
      </c>
      <c r="J1035" t="s">
        <v>20</v>
      </c>
      <c r="K1035" t="s">
        <v>21</v>
      </c>
      <c r="L1035">
        <v>0</v>
      </c>
      <c r="M1035">
        <v>0</v>
      </c>
      <c r="N1035" t="s">
        <v>22</v>
      </c>
      <c r="O1035">
        <v>6</v>
      </c>
      <c r="P1035" s="30">
        <f>SQRT((postes_1[[#This Row],[x]]-$Q$1)^2+(postes_1[[#This Row],[y]]-$R$1)^2)</f>
        <v>215102.68597325674</v>
      </c>
      <c r="Q1035">
        <v>685611.93</v>
      </c>
      <c r="R1035">
        <v>6955013.21</v>
      </c>
    </row>
    <row r="1036" spans="1:18" hidden="1">
      <c r="A1036">
        <v>679</v>
      </c>
      <c r="B1036">
        <v>70000217</v>
      </c>
      <c r="C1036" s="2" t="s">
        <v>8376</v>
      </c>
      <c r="D1036" t="s">
        <v>30</v>
      </c>
      <c r="E1036" s="1">
        <v>1006992000000</v>
      </c>
      <c r="F1036">
        <v>1388419228000</v>
      </c>
      <c r="G1036">
        <v>1</v>
      </c>
      <c r="H1036" t="s">
        <v>1458</v>
      </c>
      <c r="I1036" t="s">
        <v>1456</v>
      </c>
      <c r="J1036" t="s">
        <v>603</v>
      </c>
      <c r="K1036" t="s">
        <v>21</v>
      </c>
      <c r="L1036">
        <v>0</v>
      </c>
      <c r="M1036">
        <v>0</v>
      </c>
      <c r="N1036" t="s">
        <v>22</v>
      </c>
      <c r="O1036">
        <v>7</v>
      </c>
      <c r="P1036" s="30">
        <f>SQRT((postes_1[[#This Row],[x]]-$Q$1)^2+(postes_1[[#This Row],[y]]-$R$1)^2)</f>
        <v>215319.56250542821</v>
      </c>
      <c r="Q1036">
        <v>493395.359999999</v>
      </c>
      <c r="R1036">
        <v>6934172.6399999997</v>
      </c>
    </row>
    <row r="1037" spans="1:18" hidden="1">
      <c r="A1037">
        <v>2824</v>
      </c>
      <c r="B1037">
        <v>30000238</v>
      </c>
      <c r="C1037" s="2" t="s">
        <v>8373</v>
      </c>
      <c r="D1037" t="s">
        <v>56</v>
      </c>
      <c r="E1037">
        <v>1268668865000</v>
      </c>
      <c r="F1037">
        <v>1268670038000</v>
      </c>
      <c r="G1037">
        <v>1</v>
      </c>
      <c r="H1037" t="s">
        <v>5819</v>
      </c>
      <c r="I1037" t="s">
        <v>5819</v>
      </c>
      <c r="J1037" t="s">
        <v>20</v>
      </c>
      <c r="K1037" t="s">
        <v>21</v>
      </c>
      <c r="L1037">
        <v>0</v>
      </c>
      <c r="M1037">
        <v>0</v>
      </c>
      <c r="N1037" t="s">
        <v>22</v>
      </c>
      <c r="O1037">
        <v>3</v>
      </c>
      <c r="P1037" s="30">
        <f>SQRT((postes_1[[#This Row],[x]]-$Q$1)^2+(postes_1[[#This Row],[y]]-$R$1)^2)</f>
        <v>215456.51250692795</v>
      </c>
      <c r="Q1037">
        <v>800246.00999999803</v>
      </c>
      <c r="R1037">
        <v>6651451.0499999998</v>
      </c>
    </row>
    <row r="1038" spans="1:18" hidden="1">
      <c r="A1038">
        <v>2696</v>
      </c>
      <c r="B1038">
        <v>30000904</v>
      </c>
      <c r="C1038" s="2" t="s">
        <v>8375</v>
      </c>
      <c r="D1038" t="s">
        <v>274</v>
      </c>
      <c r="E1038">
        <v>610761600000</v>
      </c>
      <c r="F1038">
        <v>1455796616000</v>
      </c>
      <c r="G1038">
        <v>1</v>
      </c>
      <c r="H1038" t="s">
        <v>5562</v>
      </c>
      <c r="I1038" t="s">
        <v>5563</v>
      </c>
      <c r="J1038" t="s">
        <v>20</v>
      </c>
      <c r="K1038" t="s">
        <v>21</v>
      </c>
      <c r="L1038">
        <v>0</v>
      </c>
      <c r="M1038">
        <v>0</v>
      </c>
      <c r="N1038" t="s">
        <v>22</v>
      </c>
      <c r="O1038">
        <v>6</v>
      </c>
      <c r="P1038" s="30">
        <f>SQRT((postes_1[[#This Row],[x]]-$Q$1)^2+(postes_1[[#This Row],[y]]-$R$1)^2)</f>
        <v>215473.33673362131</v>
      </c>
      <c r="Q1038">
        <v>637297.71000000101</v>
      </c>
      <c r="R1038">
        <v>6539665.7300000004</v>
      </c>
    </row>
    <row r="1039" spans="1:18" hidden="1">
      <c r="A1039">
        <v>3048</v>
      </c>
      <c r="B1039">
        <v>70000188</v>
      </c>
      <c r="C1039" s="2" t="s">
        <v>8375</v>
      </c>
      <c r="D1039" t="s">
        <v>20</v>
      </c>
      <c r="E1039">
        <v>610761600000</v>
      </c>
      <c r="F1039" t="s">
        <v>20</v>
      </c>
      <c r="G1039">
        <v>1</v>
      </c>
      <c r="H1039" t="s">
        <v>6272</v>
      </c>
      <c r="I1039" t="s">
        <v>6273</v>
      </c>
      <c r="J1039" t="s">
        <v>20</v>
      </c>
      <c r="K1039" t="s">
        <v>21</v>
      </c>
      <c r="L1039">
        <v>0</v>
      </c>
      <c r="M1039">
        <v>0</v>
      </c>
      <c r="N1039" t="s">
        <v>22</v>
      </c>
      <c r="O1039">
        <v>6</v>
      </c>
      <c r="P1039" s="30">
        <f>SQRT((postes_1[[#This Row],[x]]-$Q$1)^2+(postes_1[[#This Row],[y]]-$R$1)^2)</f>
        <v>215880.98639509486</v>
      </c>
      <c r="Q1039">
        <v>495772.13000000297</v>
      </c>
      <c r="R1039">
        <v>6936353.4699999997</v>
      </c>
    </row>
    <row r="1040" spans="1:18" hidden="1">
      <c r="A1040">
        <v>678</v>
      </c>
      <c r="B1040">
        <v>70000209</v>
      </c>
      <c r="C1040" s="2" t="s">
        <v>8376</v>
      </c>
      <c r="D1040" t="s">
        <v>38</v>
      </c>
      <c r="E1040" s="1">
        <v>937440000000</v>
      </c>
      <c r="F1040">
        <v>1237988905000</v>
      </c>
      <c r="G1040">
        <v>1</v>
      </c>
      <c r="H1040" t="s">
        <v>1455</v>
      </c>
      <c r="I1040" t="s">
        <v>1456</v>
      </c>
      <c r="J1040" t="s">
        <v>1457</v>
      </c>
      <c r="K1040" t="s">
        <v>21</v>
      </c>
      <c r="L1040">
        <v>0</v>
      </c>
      <c r="M1040">
        <v>0</v>
      </c>
      <c r="N1040" t="s">
        <v>22</v>
      </c>
      <c r="O1040">
        <v>7</v>
      </c>
      <c r="P1040" s="30">
        <f>SQRT((postes_1[[#This Row],[x]]-$Q$1)^2+(postes_1[[#This Row],[y]]-$R$1)^2)</f>
        <v>215886.57782377812</v>
      </c>
      <c r="Q1040">
        <v>493264.21000000101</v>
      </c>
      <c r="R1040">
        <v>6934763.1600000001</v>
      </c>
    </row>
    <row r="1041" spans="1:18" hidden="1">
      <c r="A1041">
        <v>14</v>
      </c>
      <c r="B1041">
        <v>30000297</v>
      </c>
      <c r="C1041" s="2" t="s">
        <v>8373</v>
      </c>
      <c r="D1041" t="s">
        <v>38</v>
      </c>
      <c r="E1041">
        <v>787190400000</v>
      </c>
      <c r="F1041">
        <v>1211892320000</v>
      </c>
      <c r="G1041">
        <v>1</v>
      </c>
      <c r="H1041" t="s">
        <v>54</v>
      </c>
      <c r="I1041" t="s">
        <v>55</v>
      </c>
      <c r="J1041" t="s">
        <v>20</v>
      </c>
      <c r="K1041" t="s">
        <v>21</v>
      </c>
      <c r="L1041">
        <v>0</v>
      </c>
      <c r="M1041">
        <v>0</v>
      </c>
      <c r="N1041" t="s">
        <v>22</v>
      </c>
      <c r="O1041">
        <v>3</v>
      </c>
      <c r="P1041" s="30">
        <f>SQRT((postes_1[[#This Row],[x]]-$Q$1)^2+(postes_1[[#This Row],[y]]-$R$1)^2)</f>
        <v>216056.08300849906</v>
      </c>
      <c r="Q1041">
        <v>789493.49000000197</v>
      </c>
      <c r="R1041">
        <v>6632505.4699999997</v>
      </c>
    </row>
    <row r="1042" spans="1:18" hidden="1">
      <c r="A1042">
        <v>345</v>
      </c>
      <c r="B1042">
        <v>60000230</v>
      </c>
      <c r="C1042" s="2" t="s">
        <v>8374</v>
      </c>
      <c r="D1042" t="s">
        <v>27</v>
      </c>
      <c r="E1042">
        <v>1109264196000</v>
      </c>
      <c r="F1042">
        <v>1288272018000</v>
      </c>
      <c r="G1042">
        <v>1</v>
      </c>
      <c r="H1042" t="s">
        <v>773</v>
      </c>
      <c r="I1042" t="s">
        <v>774</v>
      </c>
      <c r="J1042" t="s">
        <v>20</v>
      </c>
      <c r="K1042" t="s">
        <v>21</v>
      </c>
      <c r="L1042">
        <v>0</v>
      </c>
      <c r="M1042">
        <v>0</v>
      </c>
      <c r="N1042" t="s">
        <v>22</v>
      </c>
      <c r="O1042">
        <v>4</v>
      </c>
      <c r="P1042" s="30">
        <f>SQRT((postes_1[[#This Row],[x]]-$Q$1)^2+(postes_1[[#This Row],[y]]-$R$1)^2)</f>
        <v>216063.58010437293</v>
      </c>
      <c r="Q1042">
        <v>406720.109999999</v>
      </c>
      <c r="R1042">
        <v>6825363.2699999996</v>
      </c>
    </row>
    <row r="1043" spans="1:18" hidden="1">
      <c r="A1043">
        <v>866</v>
      </c>
      <c r="B1043">
        <v>10000855</v>
      </c>
      <c r="C1043" s="2" t="s">
        <v>8373</v>
      </c>
      <c r="D1043" t="s">
        <v>77</v>
      </c>
      <c r="E1043">
        <v>610761600000</v>
      </c>
      <c r="F1043">
        <v>1371483976000</v>
      </c>
      <c r="G1043">
        <v>1</v>
      </c>
      <c r="H1043" t="s">
        <v>1849</v>
      </c>
      <c r="I1043" t="s">
        <v>1849</v>
      </c>
      <c r="J1043" t="s">
        <v>20</v>
      </c>
      <c r="K1043" t="s">
        <v>21</v>
      </c>
      <c r="L1043">
        <v>0</v>
      </c>
      <c r="M1043">
        <v>0</v>
      </c>
      <c r="N1043" t="s">
        <v>22</v>
      </c>
      <c r="O1043">
        <v>3</v>
      </c>
      <c r="P1043" s="30">
        <f>SQRT((postes_1[[#This Row],[x]]-$Q$1)^2+(postes_1[[#This Row],[y]]-$R$1)^2)</f>
        <v>216383.73831842255</v>
      </c>
      <c r="Q1043">
        <v>733667.03999999899</v>
      </c>
      <c r="R1043">
        <v>6931350.6200000001</v>
      </c>
    </row>
    <row r="1044" spans="1:18" hidden="1">
      <c r="A1044">
        <v>1614</v>
      </c>
      <c r="B1044">
        <v>70000031</v>
      </c>
      <c r="C1044" s="2" t="s">
        <v>8374</v>
      </c>
      <c r="D1044" t="s">
        <v>38</v>
      </c>
      <c r="E1044" s="1">
        <v>758592000000</v>
      </c>
      <c r="F1044">
        <v>1239188243000</v>
      </c>
      <c r="G1044">
        <v>1</v>
      </c>
      <c r="H1044" t="s">
        <v>3358</v>
      </c>
      <c r="I1044" t="s">
        <v>3359</v>
      </c>
      <c r="J1044" t="s">
        <v>20</v>
      </c>
      <c r="K1044" t="s">
        <v>21</v>
      </c>
      <c r="L1044">
        <v>0</v>
      </c>
      <c r="M1044">
        <v>0</v>
      </c>
      <c r="N1044" t="s">
        <v>22</v>
      </c>
      <c r="O1044">
        <v>4</v>
      </c>
      <c r="P1044" s="30">
        <f>SQRT((postes_1[[#This Row],[x]]-$Q$1)^2+(postes_1[[#This Row],[y]]-$R$1)^2)</f>
        <v>216412.38311647423</v>
      </c>
      <c r="Q1044">
        <v>560422.54999999702</v>
      </c>
      <c r="R1044">
        <v>6964008.4100000001</v>
      </c>
    </row>
    <row r="1045" spans="1:18" hidden="1">
      <c r="A1045">
        <v>2531</v>
      </c>
      <c r="B1045">
        <v>50000122</v>
      </c>
      <c r="C1045" s="2" t="s">
        <v>8374</v>
      </c>
      <c r="D1045" t="s">
        <v>168</v>
      </c>
      <c r="E1045">
        <v>1459507077000</v>
      </c>
      <c r="F1045">
        <v>1360324576000</v>
      </c>
      <c r="G1045">
        <v>1</v>
      </c>
      <c r="H1045" t="s">
        <v>5226</v>
      </c>
      <c r="I1045" t="s">
        <v>5227</v>
      </c>
      <c r="J1045" t="s">
        <v>20</v>
      </c>
      <c r="K1045" t="s">
        <v>21</v>
      </c>
      <c r="L1045">
        <v>0</v>
      </c>
      <c r="M1045">
        <v>0</v>
      </c>
      <c r="N1045" t="s">
        <v>22</v>
      </c>
      <c r="O1045">
        <v>4</v>
      </c>
      <c r="P1045" s="30">
        <f>SQRT((postes_1[[#This Row],[x]]-$Q$1)^2+(postes_1[[#This Row],[y]]-$R$1)^2)</f>
        <v>216583.45377945367</v>
      </c>
      <c r="Q1045">
        <v>572053.06000000203</v>
      </c>
      <c r="R1045">
        <v>6540313.1399999997</v>
      </c>
    </row>
    <row r="1046" spans="1:18" hidden="1">
      <c r="A1046">
        <v>1389</v>
      </c>
      <c r="B1046">
        <v>70000170</v>
      </c>
      <c r="C1046" s="2" t="s">
        <v>8374</v>
      </c>
      <c r="D1046" t="s">
        <v>27</v>
      </c>
      <c r="E1046">
        <v>610761600000</v>
      </c>
      <c r="F1046">
        <v>1297328738000</v>
      </c>
      <c r="G1046">
        <v>1</v>
      </c>
      <c r="H1046" t="s">
        <v>2912</v>
      </c>
      <c r="I1046" t="s">
        <v>2913</v>
      </c>
      <c r="J1046" t="s">
        <v>670</v>
      </c>
      <c r="K1046" t="s">
        <v>21</v>
      </c>
      <c r="L1046">
        <v>0</v>
      </c>
      <c r="M1046">
        <v>0</v>
      </c>
      <c r="N1046" t="s">
        <v>22</v>
      </c>
      <c r="O1046">
        <v>4</v>
      </c>
      <c r="P1046" s="30">
        <f>SQRT((postes_1[[#This Row],[x]]-$Q$1)^2+(postes_1[[#This Row],[y]]-$R$1)^2)</f>
        <v>216586.94876922006</v>
      </c>
      <c r="Q1046">
        <v>495560.96000000101</v>
      </c>
      <c r="R1046">
        <v>6937054.2400000002</v>
      </c>
    </row>
    <row r="1047" spans="1:18" hidden="1">
      <c r="A1047">
        <v>2421</v>
      </c>
      <c r="B1047">
        <v>70043188</v>
      </c>
      <c r="C1047" s="2" t="s">
        <v>8374</v>
      </c>
      <c r="D1047" t="s">
        <v>56</v>
      </c>
      <c r="E1047">
        <v>1397565112000</v>
      </c>
      <c r="F1047">
        <v>1358433086000</v>
      </c>
      <c r="G1047">
        <v>1</v>
      </c>
      <c r="H1047" t="s">
        <v>4999</v>
      </c>
      <c r="I1047" t="s">
        <v>5000</v>
      </c>
      <c r="J1047" t="s">
        <v>20</v>
      </c>
      <c r="K1047" t="s">
        <v>21</v>
      </c>
      <c r="L1047">
        <v>0</v>
      </c>
      <c r="M1047">
        <v>0</v>
      </c>
      <c r="N1047" t="s">
        <v>22</v>
      </c>
      <c r="O1047">
        <v>4</v>
      </c>
      <c r="P1047" s="30">
        <f>SQRT((postes_1[[#This Row],[x]]-$Q$1)^2+(postes_1[[#This Row],[y]]-$R$1)^2)</f>
        <v>216964.15365171319</v>
      </c>
      <c r="Q1047">
        <v>557118.57999999798</v>
      </c>
      <c r="R1047">
        <v>6543159.8399999999</v>
      </c>
    </row>
    <row r="1048" spans="1:18" hidden="1">
      <c r="A1048">
        <v>3199</v>
      </c>
      <c r="B1048">
        <v>60001072</v>
      </c>
      <c r="C1048" s="2" t="s">
        <v>8374</v>
      </c>
      <c r="D1048" t="s">
        <v>38</v>
      </c>
      <c r="E1048">
        <v>787276800000</v>
      </c>
      <c r="F1048">
        <v>1248440578000</v>
      </c>
      <c r="G1048">
        <v>1</v>
      </c>
      <c r="H1048" t="s">
        <v>6570</v>
      </c>
      <c r="I1048" t="s">
        <v>6571</v>
      </c>
      <c r="J1048" t="s">
        <v>20</v>
      </c>
      <c r="K1048" t="s">
        <v>21</v>
      </c>
      <c r="L1048">
        <v>0</v>
      </c>
      <c r="M1048">
        <v>0</v>
      </c>
      <c r="N1048" t="s">
        <v>22</v>
      </c>
      <c r="O1048">
        <v>4</v>
      </c>
      <c r="P1048" s="30">
        <f>SQRT((postes_1[[#This Row],[x]]-$Q$1)^2+(postes_1[[#This Row],[y]]-$R$1)^2)</f>
        <v>217167.07699989717</v>
      </c>
      <c r="Q1048">
        <v>395171.88000000297</v>
      </c>
      <c r="R1048">
        <v>6725027.0800000001</v>
      </c>
    </row>
    <row r="1049" spans="1:18" hidden="1">
      <c r="A1049">
        <v>1020</v>
      </c>
      <c r="B1049">
        <v>60001322</v>
      </c>
      <c r="C1049" s="2" t="s">
        <v>8375</v>
      </c>
      <c r="D1049" t="s">
        <v>23</v>
      </c>
      <c r="E1049">
        <v>610761600000</v>
      </c>
      <c r="F1049">
        <v>1258713621000</v>
      </c>
      <c r="G1049">
        <v>1</v>
      </c>
      <c r="H1049" t="s">
        <v>2172</v>
      </c>
      <c r="I1049" t="s">
        <v>2173</v>
      </c>
      <c r="J1049" t="s">
        <v>20</v>
      </c>
      <c r="K1049" t="s">
        <v>21</v>
      </c>
      <c r="L1049">
        <v>0</v>
      </c>
      <c r="M1049">
        <v>0</v>
      </c>
      <c r="N1049" t="s">
        <v>22</v>
      </c>
      <c r="O1049">
        <v>6</v>
      </c>
      <c r="P1049" s="30">
        <f>SQRT((postes_1[[#This Row],[x]]-$Q$1)^2+(postes_1[[#This Row],[y]]-$R$1)^2)</f>
        <v>217204.05329928943</v>
      </c>
      <c r="Q1049">
        <v>401951.56000000198</v>
      </c>
      <c r="R1049">
        <v>6692651.5199999996</v>
      </c>
    </row>
    <row r="1050" spans="1:18" hidden="1">
      <c r="A1050">
        <v>2336</v>
      </c>
      <c r="B1050">
        <v>70000044</v>
      </c>
      <c r="C1050" s="2" t="s">
        <v>8374</v>
      </c>
      <c r="D1050" t="s">
        <v>20</v>
      </c>
      <c r="E1050">
        <v>1019606400000</v>
      </c>
      <c r="F1050" t="s">
        <v>20</v>
      </c>
      <c r="G1050">
        <v>1</v>
      </c>
      <c r="H1050" t="s">
        <v>4827</v>
      </c>
      <c r="I1050" t="s">
        <v>4828</v>
      </c>
      <c r="J1050" t="s">
        <v>20</v>
      </c>
      <c r="K1050" t="s">
        <v>21</v>
      </c>
      <c r="L1050">
        <v>0</v>
      </c>
      <c r="M1050">
        <v>0</v>
      </c>
      <c r="N1050" t="s">
        <v>22</v>
      </c>
      <c r="O1050">
        <v>4</v>
      </c>
      <c r="P1050" s="30">
        <f>SQRT((postes_1[[#This Row],[x]]-$Q$1)^2+(postes_1[[#This Row],[y]]-$R$1)^2)</f>
        <v>217346.46808326541</v>
      </c>
      <c r="Q1050">
        <v>539164.77000000305</v>
      </c>
      <c r="R1050">
        <v>6958779.5499999998</v>
      </c>
    </row>
    <row r="1051" spans="1:18" hidden="1">
      <c r="A1051">
        <v>1629</v>
      </c>
      <c r="B1051">
        <v>60001562</v>
      </c>
      <c r="C1051" s="2" t="s">
        <v>8374</v>
      </c>
      <c r="D1051" t="s">
        <v>38</v>
      </c>
      <c r="E1051">
        <v>783129600000</v>
      </c>
      <c r="F1051">
        <v>1217342288000</v>
      </c>
      <c r="G1051">
        <v>1</v>
      </c>
      <c r="H1051" t="s">
        <v>3390</v>
      </c>
      <c r="I1051" t="s">
        <v>3391</v>
      </c>
      <c r="J1051" t="s">
        <v>3392</v>
      </c>
      <c r="K1051" t="s">
        <v>21</v>
      </c>
      <c r="L1051">
        <v>0</v>
      </c>
      <c r="M1051">
        <v>0</v>
      </c>
      <c r="N1051" t="s">
        <v>22</v>
      </c>
      <c r="O1051">
        <v>4</v>
      </c>
      <c r="P1051" s="30">
        <f>SQRT((postes_1[[#This Row],[x]]-$Q$1)^2+(postes_1[[#This Row],[y]]-$R$1)^2)</f>
        <v>217395.2502852621</v>
      </c>
      <c r="Q1051">
        <v>416892.42000000202</v>
      </c>
      <c r="R1051">
        <v>6654524.54</v>
      </c>
    </row>
    <row r="1052" spans="1:18" hidden="1">
      <c r="A1052">
        <v>677</v>
      </c>
      <c r="B1052">
        <v>70000115</v>
      </c>
      <c r="C1052" s="2" t="s">
        <v>8375</v>
      </c>
      <c r="D1052" t="s">
        <v>38</v>
      </c>
      <c r="E1052">
        <v>996105600000</v>
      </c>
      <c r="F1052">
        <v>1241110843000</v>
      </c>
      <c r="G1052">
        <v>1</v>
      </c>
      <c r="H1052" t="s">
        <v>1453</v>
      </c>
      <c r="I1052" t="s">
        <v>1454</v>
      </c>
      <c r="J1052" t="s">
        <v>20</v>
      </c>
      <c r="K1052" t="s">
        <v>21</v>
      </c>
      <c r="L1052">
        <v>0</v>
      </c>
      <c r="M1052">
        <v>0</v>
      </c>
      <c r="N1052" t="s">
        <v>22</v>
      </c>
      <c r="O1052">
        <v>6</v>
      </c>
      <c r="P1052" s="30">
        <f>SQRT((postes_1[[#This Row],[x]]-$Q$1)^2+(postes_1[[#This Row],[y]]-$R$1)^2)</f>
        <v>217654.09644258898</v>
      </c>
      <c r="Q1052">
        <v>502749.27000000299</v>
      </c>
      <c r="R1052">
        <v>6942591.1500000004</v>
      </c>
    </row>
    <row r="1053" spans="1:18" hidden="1">
      <c r="A1053">
        <v>2917</v>
      </c>
      <c r="B1053">
        <v>60001798</v>
      </c>
      <c r="C1053" s="2" t="s">
        <v>8374</v>
      </c>
      <c r="D1053" t="s">
        <v>274</v>
      </c>
      <c r="E1053">
        <v>610761600000</v>
      </c>
      <c r="F1053">
        <v>1397122648000</v>
      </c>
      <c r="G1053">
        <v>1</v>
      </c>
      <c r="H1053" t="s">
        <v>6010</v>
      </c>
      <c r="I1053" t="s">
        <v>6011</v>
      </c>
      <c r="J1053" t="s">
        <v>20</v>
      </c>
      <c r="K1053" t="s">
        <v>21</v>
      </c>
      <c r="L1053">
        <v>0</v>
      </c>
      <c r="M1053">
        <v>0</v>
      </c>
      <c r="N1053" t="s">
        <v>22</v>
      </c>
      <c r="O1053">
        <v>4</v>
      </c>
      <c r="P1053" s="30">
        <f>SQRT((postes_1[[#This Row],[x]]-$Q$1)^2+(postes_1[[#This Row],[y]]-$R$1)^2)</f>
        <v>217666.58591233063</v>
      </c>
      <c r="Q1053">
        <v>487116.21000000101</v>
      </c>
      <c r="R1053">
        <v>6574122.5599999996</v>
      </c>
    </row>
    <row r="1054" spans="1:18" hidden="1">
      <c r="A1054">
        <v>996</v>
      </c>
      <c r="B1054">
        <v>50000127</v>
      </c>
      <c r="C1054" s="2" t="s">
        <v>8374</v>
      </c>
      <c r="D1054" t="s">
        <v>168</v>
      </c>
      <c r="E1054">
        <v>1459506440000</v>
      </c>
      <c r="F1054">
        <v>1360316477000</v>
      </c>
      <c r="G1054">
        <v>1</v>
      </c>
      <c r="H1054" t="s">
        <v>2125</v>
      </c>
      <c r="I1054" t="s">
        <v>2126</v>
      </c>
      <c r="J1054" t="s">
        <v>20</v>
      </c>
      <c r="K1054" t="s">
        <v>21</v>
      </c>
      <c r="L1054">
        <v>0</v>
      </c>
      <c r="M1054">
        <v>0</v>
      </c>
      <c r="N1054" t="s">
        <v>22</v>
      </c>
      <c r="O1054">
        <v>4</v>
      </c>
      <c r="P1054" s="30">
        <f>SQRT((postes_1[[#This Row],[x]]-$Q$1)^2+(postes_1[[#This Row],[y]]-$R$1)^2)</f>
        <v>217951.27062352834</v>
      </c>
      <c r="Q1054">
        <v>580523.34000000404</v>
      </c>
      <c r="R1054">
        <v>6537578.1299999999</v>
      </c>
    </row>
    <row r="1055" spans="1:18" hidden="1">
      <c r="A1055">
        <v>2847</v>
      </c>
      <c r="B1055">
        <v>70000190</v>
      </c>
      <c r="C1055" s="2" t="s">
        <v>8374</v>
      </c>
      <c r="D1055" t="s">
        <v>20</v>
      </c>
      <c r="E1055">
        <v>610761600000</v>
      </c>
      <c r="F1055" t="s">
        <v>20</v>
      </c>
      <c r="G1055">
        <v>1</v>
      </c>
      <c r="H1055" t="s">
        <v>5865</v>
      </c>
      <c r="I1055" t="s">
        <v>5866</v>
      </c>
      <c r="J1055" t="s">
        <v>20</v>
      </c>
      <c r="K1055" t="s">
        <v>21</v>
      </c>
      <c r="L1055">
        <v>0</v>
      </c>
      <c r="M1055">
        <v>0</v>
      </c>
      <c r="N1055" t="s">
        <v>22</v>
      </c>
      <c r="O1055">
        <v>4</v>
      </c>
      <c r="P1055" s="30">
        <f>SQRT((postes_1[[#This Row],[x]]-$Q$1)^2+(postes_1[[#This Row],[y]]-$R$1)^2)</f>
        <v>217986.51701817958</v>
      </c>
      <c r="Q1055">
        <v>491868.609999999</v>
      </c>
      <c r="R1055">
        <v>6936361.2300000004</v>
      </c>
    </row>
    <row r="1056" spans="1:18" hidden="1">
      <c r="A1056">
        <v>886</v>
      </c>
      <c r="B1056">
        <v>50000129</v>
      </c>
      <c r="C1056" s="2" t="s">
        <v>8375</v>
      </c>
      <c r="D1056" t="s">
        <v>168</v>
      </c>
      <c r="E1056">
        <v>1459506950000</v>
      </c>
      <c r="F1056">
        <v>1360166643000</v>
      </c>
      <c r="G1056">
        <v>1</v>
      </c>
      <c r="H1056" t="s">
        <v>1886</v>
      </c>
      <c r="I1056" t="s">
        <v>1887</v>
      </c>
      <c r="J1056" t="s">
        <v>20</v>
      </c>
      <c r="K1056" t="s">
        <v>21</v>
      </c>
      <c r="L1056">
        <v>0</v>
      </c>
      <c r="M1056">
        <v>0</v>
      </c>
      <c r="N1056" t="s">
        <v>22</v>
      </c>
      <c r="O1056">
        <v>6</v>
      </c>
      <c r="P1056" s="30">
        <f>SQRT((postes_1[[#This Row],[x]]-$Q$1)^2+(postes_1[[#This Row],[y]]-$R$1)^2)</f>
        <v>218042.23281904243</v>
      </c>
      <c r="Q1056">
        <v>581051.15999999596</v>
      </c>
      <c r="R1056">
        <v>6537413.7699999996</v>
      </c>
    </row>
    <row r="1057" spans="1:18" hidden="1">
      <c r="A1057">
        <v>1788</v>
      </c>
      <c r="B1057">
        <v>60001219</v>
      </c>
      <c r="C1057" s="2" t="s">
        <v>8374</v>
      </c>
      <c r="D1057" t="s">
        <v>27</v>
      </c>
      <c r="E1057">
        <v>610761600000</v>
      </c>
      <c r="F1057">
        <v>1299168687000</v>
      </c>
      <c r="G1057">
        <v>1</v>
      </c>
      <c r="H1057" t="s">
        <v>3715</v>
      </c>
      <c r="I1057" t="s">
        <v>3716</v>
      </c>
      <c r="J1057" t="s">
        <v>20</v>
      </c>
      <c r="K1057" t="s">
        <v>21</v>
      </c>
      <c r="L1057">
        <v>0</v>
      </c>
      <c r="M1057">
        <v>0</v>
      </c>
      <c r="N1057" t="s">
        <v>22</v>
      </c>
      <c r="O1057">
        <v>4</v>
      </c>
      <c r="P1057" s="30">
        <f>SQRT((postes_1[[#This Row],[x]]-$Q$1)^2+(postes_1[[#This Row],[y]]-$R$1)^2)</f>
        <v>218187.03577928842</v>
      </c>
      <c r="Q1057">
        <v>398191.78999999899</v>
      </c>
      <c r="R1057">
        <v>6703025.7999999998</v>
      </c>
    </row>
    <row r="1058" spans="1:18">
      <c r="A1058">
        <v>240</v>
      </c>
      <c r="B1058">
        <v>70060804</v>
      </c>
      <c r="C1058" s="2" t="s">
        <v>8379</v>
      </c>
      <c r="D1058" t="s">
        <v>274</v>
      </c>
      <c r="E1058">
        <v>1457453493000</v>
      </c>
      <c r="F1058">
        <v>1457453447000</v>
      </c>
      <c r="G1058">
        <v>1</v>
      </c>
      <c r="H1058" t="s">
        <v>546</v>
      </c>
      <c r="I1058" t="s">
        <v>547</v>
      </c>
      <c r="J1058" t="s">
        <v>20</v>
      </c>
      <c r="K1058" t="s">
        <v>21</v>
      </c>
      <c r="L1058">
        <v>0</v>
      </c>
      <c r="M1058">
        <v>0</v>
      </c>
      <c r="N1058" t="s">
        <v>267</v>
      </c>
      <c r="O1058">
        <v>4</v>
      </c>
      <c r="P1058" s="30">
        <f>SQRT((postes_1[[#This Row],[x]]-$Q$1)^2+(postes_1[[#This Row],[y]]-$R$1)^2)</f>
        <v>218187.15165782862</v>
      </c>
      <c r="Q1058">
        <v>447629.64419999701</v>
      </c>
      <c r="R1058">
        <v>6898682.4687999999</v>
      </c>
    </row>
    <row r="1059" spans="1:18" hidden="1">
      <c r="A1059">
        <v>1895</v>
      </c>
      <c r="B1059">
        <v>60001494</v>
      </c>
      <c r="C1059" s="2" t="s">
        <v>8374</v>
      </c>
      <c r="D1059" t="s">
        <v>274</v>
      </c>
      <c r="E1059">
        <v>787276800000</v>
      </c>
      <c r="F1059">
        <v>1423153995000</v>
      </c>
      <c r="G1059">
        <v>1</v>
      </c>
      <c r="H1059" t="s">
        <v>3929</v>
      </c>
      <c r="I1059" t="s">
        <v>809</v>
      </c>
      <c r="J1059" t="s">
        <v>3930</v>
      </c>
      <c r="K1059" t="s">
        <v>21</v>
      </c>
      <c r="L1059">
        <v>0</v>
      </c>
      <c r="M1059">
        <v>0</v>
      </c>
      <c r="N1059" t="s">
        <v>22</v>
      </c>
      <c r="O1059">
        <v>4</v>
      </c>
      <c r="P1059" s="30">
        <f>SQRT((postes_1[[#This Row],[x]]-$Q$1)^2+(postes_1[[#This Row],[y]]-$R$1)^2)</f>
        <v>218243.66782177967</v>
      </c>
      <c r="Q1059">
        <v>408900.97999999701</v>
      </c>
      <c r="R1059">
        <v>6669793.2699999996</v>
      </c>
    </row>
    <row r="1060" spans="1:18" hidden="1">
      <c r="A1060">
        <v>1622</v>
      </c>
      <c r="B1060">
        <v>60001588</v>
      </c>
      <c r="C1060" s="2" t="s">
        <v>8374</v>
      </c>
      <c r="D1060" t="s">
        <v>20</v>
      </c>
      <c r="E1060">
        <v>610761600000</v>
      </c>
      <c r="F1060" t="s">
        <v>20</v>
      </c>
      <c r="G1060">
        <v>1</v>
      </c>
      <c r="H1060" t="s">
        <v>3376</v>
      </c>
      <c r="I1060" t="s">
        <v>3377</v>
      </c>
      <c r="J1060" t="s">
        <v>3378</v>
      </c>
      <c r="K1060" t="s">
        <v>21</v>
      </c>
      <c r="L1060">
        <v>0</v>
      </c>
      <c r="M1060">
        <v>0</v>
      </c>
      <c r="N1060" t="s">
        <v>22</v>
      </c>
      <c r="O1060">
        <v>4</v>
      </c>
      <c r="P1060" s="30">
        <f>SQRT((postes_1[[#This Row],[x]]-$Q$1)^2+(postes_1[[#This Row],[y]]-$R$1)^2)</f>
        <v>218244.54422476763</v>
      </c>
      <c r="Q1060">
        <v>422196.63000000297</v>
      </c>
      <c r="R1060">
        <v>6643080.7999999998</v>
      </c>
    </row>
    <row r="1061" spans="1:18" hidden="1">
      <c r="A1061">
        <v>3358</v>
      </c>
      <c r="B1061">
        <v>30000577</v>
      </c>
      <c r="C1061" s="2" t="s">
        <v>8373</v>
      </c>
      <c r="D1061" t="s">
        <v>30</v>
      </c>
      <c r="E1061">
        <v>610761600000</v>
      </c>
      <c r="F1061">
        <v>1407240983000</v>
      </c>
      <c r="G1061">
        <v>1</v>
      </c>
      <c r="H1061" t="s">
        <v>6878</v>
      </c>
      <c r="I1061" t="s">
        <v>6879</v>
      </c>
      <c r="J1061" t="s">
        <v>6880</v>
      </c>
      <c r="K1061" t="s">
        <v>21</v>
      </c>
      <c r="L1061">
        <v>0</v>
      </c>
      <c r="M1061">
        <v>0</v>
      </c>
      <c r="N1061" t="s">
        <v>22</v>
      </c>
      <c r="O1061">
        <v>3</v>
      </c>
      <c r="P1061" s="30">
        <f>SQRT((postes_1[[#This Row],[x]]-$Q$1)^2+(postes_1[[#This Row],[y]]-$R$1)^2)</f>
        <v>218323.31698636033</v>
      </c>
      <c r="Q1061">
        <v>732648.5</v>
      </c>
      <c r="R1061">
        <v>6572527.7999999998</v>
      </c>
    </row>
    <row r="1062" spans="1:18" hidden="1">
      <c r="A1062">
        <v>861</v>
      </c>
      <c r="B1062">
        <v>10000851</v>
      </c>
      <c r="C1062" s="2" t="s">
        <v>8373</v>
      </c>
      <c r="D1062" t="s">
        <v>20</v>
      </c>
      <c r="E1062">
        <v>610761600000</v>
      </c>
      <c r="F1062" t="s">
        <v>20</v>
      </c>
      <c r="G1062">
        <v>1</v>
      </c>
      <c r="H1062" t="s">
        <v>1839</v>
      </c>
      <c r="I1062" t="s">
        <v>1840</v>
      </c>
      <c r="J1062" t="s">
        <v>20</v>
      </c>
      <c r="K1062" t="s">
        <v>21</v>
      </c>
      <c r="L1062">
        <v>0</v>
      </c>
      <c r="M1062">
        <v>0</v>
      </c>
      <c r="N1062" t="s">
        <v>22</v>
      </c>
      <c r="O1062">
        <v>3</v>
      </c>
      <c r="P1062" s="30">
        <f>SQRT((postes_1[[#This Row],[x]]-$Q$1)^2+(postes_1[[#This Row],[y]]-$R$1)^2)</f>
        <v>218330.09111096588</v>
      </c>
      <c r="Q1062">
        <v>716699.09000000404</v>
      </c>
      <c r="R1062">
        <v>6944206.3099999996</v>
      </c>
    </row>
    <row r="1063" spans="1:18" hidden="1">
      <c r="A1063">
        <v>2547</v>
      </c>
      <c r="B1063">
        <v>60001492</v>
      </c>
      <c r="C1063" s="2" t="s">
        <v>8374</v>
      </c>
      <c r="D1063" t="s">
        <v>274</v>
      </c>
      <c r="E1063">
        <v>610761600000</v>
      </c>
      <c r="F1063">
        <v>1423217577000</v>
      </c>
      <c r="G1063">
        <v>1</v>
      </c>
      <c r="H1063" t="s">
        <v>5257</v>
      </c>
      <c r="I1063" t="s">
        <v>5258</v>
      </c>
      <c r="J1063" t="s">
        <v>20</v>
      </c>
      <c r="K1063" t="s">
        <v>21</v>
      </c>
      <c r="L1063">
        <v>0</v>
      </c>
      <c r="M1063">
        <v>0</v>
      </c>
      <c r="N1063" t="s">
        <v>22</v>
      </c>
      <c r="O1063">
        <v>4</v>
      </c>
      <c r="P1063" s="30">
        <f>SQRT((postes_1[[#This Row],[x]]-$Q$1)^2+(postes_1[[#This Row],[y]]-$R$1)^2)</f>
        <v>218405.72025001002</v>
      </c>
      <c r="Q1063">
        <v>408569.46000000101</v>
      </c>
      <c r="R1063">
        <v>6670170.5899999999</v>
      </c>
    </row>
    <row r="1064" spans="1:18" hidden="1">
      <c r="A1064">
        <v>1342</v>
      </c>
      <c r="B1064">
        <v>30002971</v>
      </c>
      <c r="C1064" s="2" t="s">
        <v>8373</v>
      </c>
      <c r="D1064" t="s">
        <v>30</v>
      </c>
      <c r="E1064">
        <v>1132847301000</v>
      </c>
      <c r="F1064">
        <v>1374765043000</v>
      </c>
      <c r="G1064">
        <v>1</v>
      </c>
      <c r="H1064" t="s">
        <v>2814</v>
      </c>
      <c r="I1064" t="s">
        <v>2815</v>
      </c>
      <c r="J1064" t="s">
        <v>20</v>
      </c>
      <c r="K1064" t="s">
        <v>21</v>
      </c>
      <c r="L1064">
        <v>0</v>
      </c>
      <c r="M1064">
        <v>0</v>
      </c>
      <c r="N1064" t="s">
        <v>22</v>
      </c>
      <c r="O1064">
        <v>3</v>
      </c>
      <c r="P1064" s="30">
        <f>SQRT((postes_1[[#This Row],[x]]-$Q$1)^2+(postes_1[[#This Row],[y]]-$R$1)^2)</f>
        <v>218521.93661420135</v>
      </c>
      <c r="Q1064">
        <v>812398.60000000102</v>
      </c>
      <c r="R1064">
        <v>6669937.5599999996</v>
      </c>
    </row>
    <row r="1065" spans="1:18" hidden="1">
      <c r="A1065">
        <v>2509</v>
      </c>
      <c r="B1065">
        <v>70000454</v>
      </c>
      <c r="C1065" s="2" t="s">
        <v>8374</v>
      </c>
      <c r="D1065" t="s">
        <v>43</v>
      </c>
      <c r="E1065">
        <v>757641600000</v>
      </c>
      <c r="F1065">
        <v>1168612093000</v>
      </c>
      <c r="G1065">
        <v>1</v>
      </c>
      <c r="H1065" t="s">
        <v>5182</v>
      </c>
      <c r="I1065" t="s">
        <v>5182</v>
      </c>
      <c r="J1065" t="s">
        <v>5183</v>
      </c>
      <c r="K1065" t="s">
        <v>21</v>
      </c>
      <c r="L1065">
        <v>0</v>
      </c>
      <c r="M1065">
        <v>0</v>
      </c>
      <c r="N1065" t="s">
        <v>22</v>
      </c>
      <c r="O1065">
        <v>4</v>
      </c>
      <c r="P1065" s="30">
        <f>SQRT((postes_1[[#This Row],[x]]-$Q$1)^2+(postes_1[[#This Row],[y]]-$R$1)^2)</f>
        <v>218536.61311097365</v>
      </c>
      <c r="Q1065">
        <v>454927</v>
      </c>
      <c r="R1065">
        <v>6906970.8099999996</v>
      </c>
    </row>
    <row r="1066" spans="1:18" hidden="1">
      <c r="A1066">
        <v>1938</v>
      </c>
      <c r="B1066">
        <v>70000125</v>
      </c>
      <c r="C1066" s="2" t="s">
        <v>8374</v>
      </c>
      <c r="D1066" t="s">
        <v>20</v>
      </c>
      <c r="E1066" s="1">
        <v>1056672000000</v>
      </c>
      <c r="F1066" t="s">
        <v>20</v>
      </c>
      <c r="G1066">
        <v>1</v>
      </c>
      <c r="H1066" t="s">
        <v>4023</v>
      </c>
      <c r="I1066" t="s">
        <v>4024</v>
      </c>
      <c r="J1066" t="s">
        <v>20</v>
      </c>
      <c r="K1066" t="s">
        <v>21</v>
      </c>
      <c r="L1066">
        <v>0</v>
      </c>
      <c r="M1066">
        <v>0</v>
      </c>
      <c r="N1066" t="s">
        <v>22</v>
      </c>
      <c r="O1066">
        <v>4</v>
      </c>
      <c r="P1066" s="30">
        <f>SQRT((postes_1[[#This Row],[x]]-$Q$1)^2+(postes_1[[#This Row],[y]]-$R$1)^2)</f>
        <v>219003.94634559489</v>
      </c>
      <c r="Q1066">
        <v>497688.68</v>
      </c>
      <c r="R1066">
        <v>6941194.2400000002</v>
      </c>
    </row>
    <row r="1067" spans="1:18" hidden="1">
      <c r="A1067">
        <v>1649</v>
      </c>
      <c r="B1067">
        <v>20001075</v>
      </c>
      <c r="C1067" s="2" t="s">
        <v>8373</v>
      </c>
      <c r="D1067" t="s">
        <v>20</v>
      </c>
      <c r="E1067">
        <v>778982400000</v>
      </c>
      <c r="F1067" t="s">
        <v>20</v>
      </c>
      <c r="G1067">
        <v>1</v>
      </c>
      <c r="H1067" t="s">
        <v>3434</v>
      </c>
      <c r="I1067" t="s">
        <v>3435</v>
      </c>
      <c r="J1067" t="s">
        <v>20</v>
      </c>
      <c r="K1067" t="s">
        <v>21</v>
      </c>
      <c r="L1067">
        <v>0</v>
      </c>
      <c r="M1067">
        <v>0</v>
      </c>
      <c r="N1067" t="s">
        <v>22</v>
      </c>
      <c r="O1067">
        <v>3</v>
      </c>
      <c r="P1067" s="30">
        <f>SQRT((postes_1[[#This Row],[x]]-$Q$1)^2+(postes_1[[#This Row],[y]]-$R$1)^2)</f>
        <v>219006.14672011993</v>
      </c>
      <c r="Q1067">
        <v>825380.46000000101</v>
      </c>
      <c r="R1067">
        <v>6795615.4199999999</v>
      </c>
    </row>
    <row r="1068" spans="1:18" hidden="1">
      <c r="A1068">
        <v>3812</v>
      </c>
      <c r="B1068">
        <v>20000367</v>
      </c>
      <c r="C1068" s="2" t="s">
        <v>8375</v>
      </c>
      <c r="D1068" t="s">
        <v>20</v>
      </c>
      <c r="E1068">
        <v>610761600000</v>
      </c>
      <c r="F1068" t="s">
        <v>20</v>
      </c>
      <c r="G1068">
        <v>1</v>
      </c>
      <c r="H1068" t="s">
        <v>7786</v>
      </c>
      <c r="I1068" t="s">
        <v>7786</v>
      </c>
      <c r="J1068" t="s">
        <v>20</v>
      </c>
      <c r="K1068" t="s">
        <v>21</v>
      </c>
      <c r="L1068">
        <v>0</v>
      </c>
      <c r="M1068">
        <v>0</v>
      </c>
      <c r="N1068" t="s">
        <v>22</v>
      </c>
      <c r="O1068">
        <v>6</v>
      </c>
      <c r="P1068" s="30">
        <f>SQRT((postes_1[[#This Row],[x]]-$Q$1)^2+(postes_1[[#This Row],[y]]-$R$1)^2)</f>
        <v>220414.48445095419</v>
      </c>
      <c r="Q1068">
        <v>771026.70000000298</v>
      </c>
      <c r="R1068">
        <v>6904471.8300000001</v>
      </c>
    </row>
    <row r="1069" spans="1:18" hidden="1">
      <c r="A1069">
        <v>2446</v>
      </c>
      <c r="B1069">
        <v>70028777</v>
      </c>
      <c r="C1069" s="2" t="s">
        <v>8374</v>
      </c>
      <c r="D1069" t="s">
        <v>27</v>
      </c>
      <c r="E1069">
        <v>1289402960000</v>
      </c>
      <c r="F1069">
        <v>1266314749000</v>
      </c>
      <c r="G1069">
        <v>1</v>
      </c>
      <c r="H1069" t="s">
        <v>5051</v>
      </c>
      <c r="I1069" t="s">
        <v>5052</v>
      </c>
      <c r="J1069" t="s">
        <v>20</v>
      </c>
      <c r="K1069" t="s">
        <v>21</v>
      </c>
      <c r="L1069">
        <v>0</v>
      </c>
      <c r="M1069">
        <v>0</v>
      </c>
      <c r="N1069" t="s">
        <v>22</v>
      </c>
      <c r="O1069">
        <v>4</v>
      </c>
      <c r="P1069" s="30">
        <f>SQRT((postes_1[[#This Row],[x]]-$Q$1)^2+(postes_1[[#This Row],[y]]-$R$1)^2)</f>
        <v>220826.54083312539</v>
      </c>
      <c r="Q1069">
        <v>427069.46999999898</v>
      </c>
      <c r="R1069">
        <v>6630462.8899999997</v>
      </c>
    </row>
    <row r="1070" spans="1:18" hidden="1">
      <c r="A1070">
        <v>4111</v>
      </c>
      <c r="B1070">
        <v>30000621</v>
      </c>
      <c r="C1070" s="2" t="s">
        <v>8375</v>
      </c>
      <c r="D1070" t="s">
        <v>23</v>
      </c>
      <c r="E1070">
        <v>1102694678000</v>
      </c>
      <c r="F1070">
        <v>1258465783000</v>
      </c>
      <c r="G1070">
        <v>1</v>
      </c>
      <c r="H1070" t="s">
        <v>8326</v>
      </c>
      <c r="I1070" t="s">
        <v>8326</v>
      </c>
      <c r="J1070" t="s">
        <v>20</v>
      </c>
      <c r="K1070" t="s">
        <v>21</v>
      </c>
      <c r="L1070">
        <v>0</v>
      </c>
      <c r="M1070">
        <v>0</v>
      </c>
      <c r="N1070" t="s">
        <v>22</v>
      </c>
      <c r="O1070">
        <v>6</v>
      </c>
      <c r="P1070" s="30">
        <f>SQRT((postes_1[[#This Row],[x]]-$Q$1)^2+(postes_1[[#This Row],[y]]-$R$1)^2)</f>
        <v>220867.27008807068</v>
      </c>
      <c r="Q1070">
        <v>732493.39999999898</v>
      </c>
      <c r="R1070">
        <v>6569363.2800000003</v>
      </c>
    </row>
    <row r="1071" spans="1:18" hidden="1">
      <c r="A1071">
        <v>2507</v>
      </c>
      <c r="B1071">
        <v>70000448</v>
      </c>
      <c r="C1071" s="2" t="s">
        <v>8374</v>
      </c>
      <c r="D1071" t="s">
        <v>23</v>
      </c>
      <c r="E1071">
        <v>757641600000</v>
      </c>
      <c r="F1071">
        <v>1288001048000</v>
      </c>
      <c r="G1071">
        <v>1</v>
      </c>
      <c r="H1071" t="s">
        <v>5178</v>
      </c>
      <c r="I1071" t="s">
        <v>5179</v>
      </c>
      <c r="J1071" t="s">
        <v>20</v>
      </c>
      <c r="K1071" t="s">
        <v>21</v>
      </c>
      <c r="L1071">
        <v>0</v>
      </c>
      <c r="M1071">
        <v>0</v>
      </c>
      <c r="N1071" t="s">
        <v>22</v>
      </c>
      <c r="O1071">
        <v>4</v>
      </c>
      <c r="P1071" s="30">
        <f>SQRT((postes_1[[#This Row],[x]]-$Q$1)^2+(postes_1[[#This Row],[y]]-$R$1)^2)</f>
        <v>221094.05205178721</v>
      </c>
      <c r="Q1071">
        <v>451727.90999999602</v>
      </c>
      <c r="R1071">
        <v>6907357.6200000001</v>
      </c>
    </row>
    <row r="1072" spans="1:18" hidden="1">
      <c r="A1072">
        <v>1109</v>
      </c>
      <c r="B1072">
        <v>20000397</v>
      </c>
      <c r="C1072" s="2" t="s">
        <v>8373</v>
      </c>
      <c r="D1072" t="s">
        <v>805</v>
      </c>
      <c r="E1072">
        <v>610761600000</v>
      </c>
      <c r="F1072">
        <v>1270744363000</v>
      </c>
      <c r="G1072">
        <v>1</v>
      </c>
      <c r="H1072" t="s">
        <v>2332</v>
      </c>
      <c r="I1072" t="s">
        <v>2333</v>
      </c>
      <c r="J1072" t="s">
        <v>20</v>
      </c>
      <c r="K1072" t="s">
        <v>21</v>
      </c>
      <c r="L1072">
        <v>0</v>
      </c>
      <c r="M1072">
        <v>0</v>
      </c>
      <c r="N1072" t="s">
        <v>22</v>
      </c>
      <c r="O1072">
        <v>3</v>
      </c>
      <c r="P1072" s="30">
        <f>SQRT((postes_1[[#This Row],[x]]-$Q$1)^2+(postes_1[[#This Row],[y]]-$R$1)^2)</f>
        <v>221311.11619237004</v>
      </c>
      <c r="Q1072">
        <v>774178.68999999797</v>
      </c>
      <c r="R1072">
        <v>6902384.6200000001</v>
      </c>
    </row>
    <row r="1073" spans="1:18" hidden="1">
      <c r="A1073">
        <v>993</v>
      </c>
      <c r="B1073">
        <v>50000139</v>
      </c>
      <c r="C1073" s="2" t="s">
        <v>8374</v>
      </c>
      <c r="D1073" t="s">
        <v>168</v>
      </c>
      <c r="E1073">
        <v>1459506938000</v>
      </c>
      <c r="F1073">
        <v>1239117645000</v>
      </c>
      <c r="G1073">
        <v>1</v>
      </c>
      <c r="H1073" t="s">
        <v>2119</v>
      </c>
      <c r="I1073" t="s">
        <v>2120</v>
      </c>
      <c r="J1073" t="s">
        <v>20</v>
      </c>
      <c r="K1073" t="s">
        <v>21</v>
      </c>
      <c r="L1073">
        <v>0</v>
      </c>
      <c r="M1073">
        <v>0</v>
      </c>
      <c r="N1073" t="s">
        <v>22</v>
      </c>
      <c r="O1073">
        <v>4</v>
      </c>
      <c r="P1073" s="30">
        <f>SQRT((postes_1[[#This Row],[x]]-$Q$1)^2+(postes_1[[#This Row],[y]]-$R$1)^2)</f>
        <v>221425.02665715956</v>
      </c>
      <c r="Q1073">
        <v>574161.5</v>
      </c>
      <c r="R1073">
        <v>6535034.3600000003</v>
      </c>
    </row>
    <row r="1074" spans="1:18" hidden="1">
      <c r="A1074">
        <v>1606</v>
      </c>
      <c r="B1074">
        <v>60000613</v>
      </c>
      <c r="C1074" s="2" t="s">
        <v>8374</v>
      </c>
      <c r="D1074" t="s">
        <v>20</v>
      </c>
      <c r="E1074">
        <v>610761600000</v>
      </c>
      <c r="F1074" t="s">
        <v>20</v>
      </c>
      <c r="G1074">
        <v>1</v>
      </c>
      <c r="H1074" t="s">
        <v>3341</v>
      </c>
      <c r="I1074" t="s">
        <v>3342</v>
      </c>
      <c r="J1074" t="s">
        <v>20</v>
      </c>
      <c r="K1074" t="s">
        <v>21</v>
      </c>
      <c r="L1074">
        <v>0</v>
      </c>
      <c r="M1074">
        <v>0</v>
      </c>
      <c r="N1074" t="s">
        <v>22</v>
      </c>
      <c r="O1074">
        <v>4</v>
      </c>
      <c r="P1074" s="30">
        <f>SQRT((postes_1[[#This Row],[x]]-$Q$1)^2+(postes_1[[#This Row],[y]]-$R$1)^2)</f>
        <v>221431.59017492589</v>
      </c>
      <c r="Q1074">
        <v>390538.85000000102</v>
      </c>
      <c r="R1074">
        <v>6779202.4100000001</v>
      </c>
    </row>
    <row r="1075" spans="1:18" hidden="1">
      <c r="A1075">
        <v>442</v>
      </c>
      <c r="B1075">
        <v>30000037</v>
      </c>
      <c r="C1075" s="2" t="s">
        <v>8373</v>
      </c>
      <c r="D1075" t="s">
        <v>56</v>
      </c>
      <c r="E1075">
        <v>1196268426000</v>
      </c>
      <c r="F1075">
        <v>1196268398000</v>
      </c>
      <c r="G1075">
        <v>1</v>
      </c>
      <c r="H1075" t="s">
        <v>976</v>
      </c>
      <c r="I1075" t="s">
        <v>977</v>
      </c>
      <c r="J1075" t="s">
        <v>26</v>
      </c>
      <c r="K1075" t="s">
        <v>21</v>
      </c>
      <c r="L1075">
        <v>0</v>
      </c>
      <c r="M1075">
        <v>0</v>
      </c>
      <c r="N1075" t="s">
        <v>22</v>
      </c>
      <c r="O1075">
        <v>3</v>
      </c>
      <c r="P1075" s="30">
        <f>SQRT((postes_1[[#This Row],[x]]-$Q$1)^2+(postes_1[[#This Row],[y]]-$R$1)^2)</f>
        <v>221929.5396800006</v>
      </c>
      <c r="Q1075">
        <v>827014.10000000102</v>
      </c>
      <c r="R1075">
        <v>6704871.5499999998</v>
      </c>
    </row>
    <row r="1076" spans="1:18" hidden="1">
      <c r="A1076">
        <v>57</v>
      </c>
      <c r="B1076">
        <v>30000352</v>
      </c>
      <c r="C1076" s="2" t="s">
        <v>8375</v>
      </c>
      <c r="D1076" t="s">
        <v>17</v>
      </c>
      <c r="E1076">
        <v>610761600000</v>
      </c>
      <c r="F1076">
        <v>1303140043000</v>
      </c>
      <c r="G1076">
        <v>1</v>
      </c>
      <c r="H1076" t="s">
        <v>143</v>
      </c>
      <c r="I1076" t="s">
        <v>132</v>
      </c>
      <c r="J1076" t="s">
        <v>20</v>
      </c>
      <c r="K1076" t="s">
        <v>21</v>
      </c>
      <c r="L1076">
        <v>0</v>
      </c>
      <c r="M1076">
        <v>0</v>
      </c>
      <c r="N1076" t="s">
        <v>22</v>
      </c>
      <c r="O1076">
        <v>6</v>
      </c>
      <c r="P1076" s="30">
        <f>SQRT((postes_1[[#This Row],[x]]-$Q$1)^2+(postes_1[[#This Row],[y]]-$R$1)^2)</f>
        <v>221930.04290263224</v>
      </c>
      <c r="Q1076">
        <v>782228.15999999596</v>
      </c>
      <c r="R1076">
        <v>6612921.1299999999</v>
      </c>
    </row>
    <row r="1077" spans="1:18" hidden="1">
      <c r="A1077">
        <v>52</v>
      </c>
      <c r="B1077">
        <v>30000358</v>
      </c>
      <c r="C1077" s="2" t="s">
        <v>8373</v>
      </c>
      <c r="D1077" t="s">
        <v>17</v>
      </c>
      <c r="E1077">
        <v>610761600000</v>
      </c>
      <c r="F1077">
        <v>1303127103000</v>
      </c>
      <c r="G1077">
        <v>1</v>
      </c>
      <c r="H1077" t="s">
        <v>131</v>
      </c>
      <c r="I1077" t="s">
        <v>132</v>
      </c>
      <c r="J1077" t="s">
        <v>133</v>
      </c>
      <c r="K1077" t="s">
        <v>21</v>
      </c>
      <c r="L1077">
        <v>0</v>
      </c>
      <c r="M1077">
        <v>0</v>
      </c>
      <c r="N1077" t="s">
        <v>22</v>
      </c>
      <c r="O1077">
        <v>3</v>
      </c>
      <c r="P1077" s="30">
        <f>SQRT((postes_1[[#This Row],[x]]-$Q$1)^2+(postes_1[[#This Row],[y]]-$R$1)^2)</f>
        <v>222069.92974037011</v>
      </c>
      <c r="Q1077">
        <v>781734.95000000298</v>
      </c>
      <c r="R1077">
        <v>6612100.6600000001</v>
      </c>
    </row>
    <row r="1078" spans="1:18" hidden="1">
      <c r="A1078">
        <v>3606</v>
      </c>
      <c r="B1078">
        <v>70000140</v>
      </c>
      <c r="C1078" s="2" t="s">
        <v>8374</v>
      </c>
      <c r="D1078" t="s">
        <v>23</v>
      </c>
      <c r="E1078">
        <v>610761600000</v>
      </c>
      <c r="F1078">
        <v>1285321577000</v>
      </c>
      <c r="G1078">
        <v>1</v>
      </c>
      <c r="H1078" t="s">
        <v>7385</v>
      </c>
      <c r="I1078" t="s">
        <v>7386</v>
      </c>
      <c r="J1078" t="s">
        <v>20</v>
      </c>
      <c r="K1078" t="s">
        <v>21</v>
      </c>
      <c r="L1078">
        <v>0</v>
      </c>
      <c r="M1078">
        <v>0</v>
      </c>
      <c r="N1078" t="s">
        <v>22</v>
      </c>
      <c r="O1078">
        <v>4</v>
      </c>
      <c r="P1078" s="30">
        <f>SQRT((postes_1[[#This Row],[x]]-$Q$1)^2+(postes_1[[#This Row],[y]]-$R$1)^2)</f>
        <v>222084.91404261492</v>
      </c>
      <c r="Q1078">
        <v>490323.72999999701</v>
      </c>
      <c r="R1078">
        <v>6940242.3099999996</v>
      </c>
    </row>
    <row r="1079" spans="1:18" hidden="1">
      <c r="A1079">
        <v>3310</v>
      </c>
      <c r="B1079">
        <v>70013002</v>
      </c>
      <c r="C1079" s="2" t="s">
        <v>8373</v>
      </c>
      <c r="D1079" t="s">
        <v>30</v>
      </c>
      <c r="E1079">
        <v>1244648345000</v>
      </c>
      <c r="F1079">
        <v>1378134333000</v>
      </c>
      <c r="G1079">
        <v>1</v>
      </c>
      <c r="H1079" t="s">
        <v>6784</v>
      </c>
      <c r="I1079" t="s">
        <v>132</v>
      </c>
      <c r="J1079" t="s">
        <v>98</v>
      </c>
      <c r="K1079" t="s">
        <v>21</v>
      </c>
      <c r="L1079">
        <v>0</v>
      </c>
      <c r="M1079">
        <v>0</v>
      </c>
      <c r="N1079" t="s">
        <v>22</v>
      </c>
      <c r="O1079">
        <v>3</v>
      </c>
      <c r="P1079" s="30">
        <f>SQRT((postes_1[[#This Row],[x]]-$Q$1)^2+(postes_1[[#This Row],[y]]-$R$1)^2)</f>
        <v>222294.91669687899</v>
      </c>
      <c r="Q1079">
        <v>782244.78000000096</v>
      </c>
      <c r="R1079">
        <v>6612365.8899999997</v>
      </c>
    </row>
    <row r="1080" spans="1:18" hidden="1">
      <c r="A1080">
        <v>3937</v>
      </c>
      <c r="B1080">
        <v>60000908</v>
      </c>
      <c r="C1080" s="2" t="s">
        <v>8374</v>
      </c>
      <c r="D1080" t="s">
        <v>20</v>
      </c>
      <c r="E1080">
        <v>787276800000</v>
      </c>
      <c r="F1080" t="s">
        <v>20</v>
      </c>
      <c r="G1080">
        <v>1</v>
      </c>
      <c r="H1080" t="s">
        <v>8029</v>
      </c>
      <c r="I1080" t="s">
        <v>8030</v>
      </c>
      <c r="J1080" t="s">
        <v>20</v>
      </c>
      <c r="K1080" t="s">
        <v>21</v>
      </c>
      <c r="L1080">
        <v>0</v>
      </c>
      <c r="M1080">
        <v>0</v>
      </c>
      <c r="N1080" t="s">
        <v>22</v>
      </c>
      <c r="O1080">
        <v>4</v>
      </c>
      <c r="P1080" s="30">
        <f>SQRT((postes_1[[#This Row],[x]]-$Q$1)^2+(postes_1[[#This Row],[y]]-$R$1)^2)</f>
        <v>222461.5621841345</v>
      </c>
      <c r="Q1080">
        <v>388099.92000000202</v>
      </c>
      <c r="R1080">
        <v>6747058.4500000002</v>
      </c>
    </row>
    <row r="1081" spans="1:18" hidden="1">
      <c r="A1081">
        <v>1260</v>
      </c>
      <c r="B1081">
        <v>20000551</v>
      </c>
      <c r="C1081" s="2" t="s">
        <v>8373</v>
      </c>
      <c r="D1081" t="s">
        <v>23</v>
      </c>
      <c r="E1081">
        <v>610761600000</v>
      </c>
      <c r="F1081">
        <v>1277136352000</v>
      </c>
      <c r="G1081">
        <v>1</v>
      </c>
      <c r="H1081" t="s">
        <v>2642</v>
      </c>
      <c r="I1081" t="s">
        <v>2643</v>
      </c>
      <c r="J1081" t="s">
        <v>20</v>
      </c>
      <c r="K1081" t="s">
        <v>21</v>
      </c>
      <c r="L1081">
        <v>0</v>
      </c>
      <c r="M1081">
        <v>0</v>
      </c>
      <c r="N1081" t="s">
        <v>22</v>
      </c>
      <c r="O1081">
        <v>3</v>
      </c>
      <c r="P1081" s="30">
        <f>SQRT((postes_1[[#This Row],[x]]-$Q$1)^2+(postes_1[[#This Row],[y]]-$R$1)^2)</f>
        <v>222503.19131328573</v>
      </c>
      <c r="Q1081">
        <v>798697.06000000203</v>
      </c>
      <c r="R1081">
        <v>6872113</v>
      </c>
    </row>
    <row r="1082" spans="1:18" hidden="1">
      <c r="A1082">
        <v>79</v>
      </c>
      <c r="B1082">
        <v>60001758</v>
      </c>
      <c r="C1082" s="2" t="s">
        <v>8374</v>
      </c>
      <c r="D1082" t="s">
        <v>20</v>
      </c>
      <c r="E1082">
        <v>610761600000</v>
      </c>
      <c r="F1082" t="s">
        <v>20</v>
      </c>
      <c r="G1082">
        <v>1</v>
      </c>
      <c r="H1082" t="s">
        <v>191</v>
      </c>
      <c r="I1082" t="s">
        <v>192</v>
      </c>
      <c r="J1082" t="s">
        <v>20</v>
      </c>
      <c r="K1082" t="s">
        <v>21</v>
      </c>
      <c r="L1082">
        <v>0</v>
      </c>
      <c r="M1082">
        <v>0</v>
      </c>
      <c r="N1082" t="s">
        <v>22</v>
      </c>
      <c r="O1082">
        <v>4</v>
      </c>
      <c r="P1082" s="30">
        <f>SQRT((postes_1[[#This Row],[x]]-$Q$1)^2+(postes_1[[#This Row],[y]]-$R$1)^2)</f>
        <v>222509.38185517563</v>
      </c>
      <c r="Q1082">
        <v>453511.39999999898</v>
      </c>
      <c r="R1082">
        <v>6595745.3700000001</v>
      </c>
    </row>
    <row r="1083" spans="1:18" hidden="1">
      <c r="A1083">
        <v>2679</v>
      </c>
      <c r="B1083">
        <v>60003765</v>
      </c>
      <c r="C1083" s="2" t="s">
        <v>8374</v>
      </c>
      <c r="D1083" t="s">
        <v>43</v>
      </c>
      <c r="E1083">
        <v>1123087645000</v>
      </c>
      <c r="F1083">
        <v>1123087060000</v>
      </c>
      <c r="G1083">
        <v>1</v>
      </c>
      <c r="H1083" t="s">
        <v>5527</v>
      </c>
      <c r="I1083" t="s">
        <v>5528</v>
      </c>
      <c r="J1083" t="s">
        <v>20</v>
      </c>
      <c r="K1083" t="s">
        <v>21</v>
      </c>
      <c r="L1083">
        <v>0</v>
      </c>
      <c r="M1083">
        <v>0</v>
      </c>
      <c r="N1083" t="s">
        <v>22</v>
      </c>
      <c r="O1083">
        <v>4</v>
      </c>
      <c r="P1083" s="30">
        <f>SQRT((postes_1[[#This Row],[x]]-$Q$1)^2+(postes_1[[#This Row],[y]]-$R$1)^2)</f>
        <v>222645.01473837285</v>
      </c>
      <c r="Q1083">
        <v>405286.18999999802</v>
      </c>
      <c r="R1083">
        <v>6667029.1500000004</v>
      </c>
    </row>
    <row r="1084" spans="1:18" hidden="1">
      <c r="A1084">
        <v>342</v>
      </c>
      <c r="B1084">
        <v>60004622</v>
      </c>
      <c r="C1084" s="2" t="s">
        <v>8374</v>
      </c>
      <c r="D1084" t="s">
        <v>27</v>
      </c>
      <c r="E1084">
        <v>1068163200000</v>
      </c>
      <c r="F1084">
        <v>1288271793000</v>
      </c>
      <c r="G1084">
        <v>1</v>
      </c>
      <c r="H1084" t="s">
        <v>765</v>
      </c>
      <c r="I1084" t="s">
        <v>766</v>
      </c>
      <c r="J1084" t="s">
        <v>767</v>
      </c>
      <c r="K1084" t="s">
        <v>21</v>
      </c>
      <c r="L1084">
        <v>0</v>
      </c>
      <c r="M1084">
        <v>0</v>
      </c>
      <c r="N1084" t="s">
        <v>22</v>
      </c>
      <c r="O1084">
        <v>4</v>
      </c>
      <c r="P1084" s="30">
        <f>SQRT((postes_1[[#This Row],[x]]-$Q$1)^2+(postes_1[[#This Row],[y]]-$R$1)^2)</f>
        <v>222742.44898762644</v>
      </c>
      <c r="Q1084">
        <v>398979.47999999701</v>
      </c>
      <c r="R1084">
        <v>6823364.1299999999</v>
      </c>
    </row>
    <row r="1085" spans="1:18" hidden="1">
      <c r="A1085">
        <v>916</v>
      </c>
      <c r="B1085">
        <v>10000721</v>
      </c>
      <c r="C1085" s="2" t="s">
        <v>8375</v>
      </c>
      <c r="D1085" t="s">
        <v>20</v>
      </c>
      <c r="E1085">
        <v>1018483200000</v>
      </c>
      <c r="F1085" t="s">
        <v>20</v>
      </c>
      <c r="G1085">
        <v>1</v>
      </c>
      <c r="H1085" t="s">
        <v>1952</v>
      </c>
      <c r="I1085" t="s">
        <v>1953</v>
      </c>
      <c r="J1085" t="s">
        <v>20</v>
      </c>
      <c r="K1085" t="s">
        <v>21</v>
      </c>
      <c r="L1085">
        <v>0</v>
      </c>
      <c r="M1085">
        <v>0</v>
      </c>
      <c r="N1085" t="s">
        <v>22</v>
      </c>
      <c r="O1085">
        <v>6</v>
      </c>
      <c r="P1085" s="30">
        <f>SQRT((postes_1[[#This Row],[x]]-$Q$1)^2+(postes_1[[#This Row],[y]]-$R$1)^2)</f>
        <v>222932.9137588244</v>
      </c>
      <c r="Q1085">
        <v>646295.65999999596</v>
      </c>
      <c r="R1085">
        <v>6973497.7000000002</v>
      </c>
    </row>
    <row r="1086" spans="1:18" hidden="1">
      <c r="A1086">
        <v>1784</v>
      </c>
      <c r="B1086">
        <v>60001498</v>
      </c>
      <c r="C1086" s="2" t="s">
        <v>8375</v>
      </c>
      <c r="D1086" t="s">
        <v>20</v>
      </c>
      <c r="E1086">
        <v>610761600000</v>
      </c>
      <c r="F1086" t="s">
        <v>20</v>
      </c>
      <c r="G1086">
        <v>1</v>
      </c>
      <c r="H1086" t="s">
        <v>3706</v>
      </c>
      <c r="I1086" t="s">
        <v>3707</v>
      </c>
      <c r="J1086" t="s">
        <v>20</v>
      </c>
      <c r="K1086" t="s">
        <v>21</v>
      </c>
      <c r="L1086">
        <v>0</v>
      </c>
      <c r="M1086">
        <v>0</v>
      </c>
      <c r="N1086" t="s">
        <v>22</v>
      </c>
      <c r="O1086">
        <v>6</v>
      </c>
      <c r="P1086" s="30">
        <f>SQRT((postes_1[[#This Row],[x]]-$Q$1)^2+(postes_1[[#This Row],[y]]-$R$1)^2)</f>
        <v>222988.68716478854</v>
      </c>
      <c r="Q1086">
        <v>403956.56000000198</v>
      </c>
      <c r="R1086">
        <v>6669340.7300000004</v>
      </c>
    </row>
    <row r="1087" spans="1:18" hidden="1">
      <c r="A1087">
        <v>684</v>
      </c>
      <c r="B1087">
        <v>60001778</v>
      </c>
      <c r="C1087" s="2" t="s">
        <v>8374</v>
      </c>
      <c r="D1087" t="s">
        <v>274</v>
      </c>
      <c r="E1087">
        <v>1312190066000</v>
      </c>
      <c r="F1087">
        <v>1423651031000</v>
      </c>
      <c r="G1087">
        <v>1</v>
      </c>
      <c r="H1087" t="s">
        <v>1467</v>
      </c>
      <c r="I1087" t="s">
        <v>1468</v>
      </c>
      <c r="J1087" t="s">
        <v>1469</v>
      </c>
      <c r="K1087" t="s">
        <v>21</v>
      </c>
      <c r="L1087">
        <v>0</v>
      </c>
      <c r="M1087">
        <v>0</v>
      </c>
      <c r="N1087" t="s">
        <v>22</v>
      </c>
      <c r="O1087">
        <v>4</v>
      </c>
      <c r="P1087" s="30">
        <f>SQRT((postes_1[[#This Row],[x]]-$Q$1)^2+(postes_1[[#This Row],[y]]-$R$1)^2)</f>
        <v>223196.27391048448</v>
      </c>
      <c r="Q1087">
        <v>460281.22999999701</v>
      </c>
      <c r="R1087">
        <v>6588355.9500000002</v>
      </c>
    </row>
    <row r="1088" spans="1:18" hidden="1">
      <c r="A1088">
        <v>3736</v>
      </c>
      <c r="B1088">
        <v>60001333</v>
      </c>
      <c r="C1088" s="2" t="s">
        <v>8374</v>
      </c>
      <c r="D1088" t="s">
        <v>20</v>
      </c>
      <c r="E1088">
        <v>610761600000</v>
      </c>
      <c r="F1088" t="s">
        <v>20</v>
      </c>
      <c r="G1088">
        <v>1</v>
      </c>
      <c r="H1088" t="s">
        <v>7640</v>
      </c>
      <c r="I1088" t="s">
        <v>7641</v>
      </c>
      <c r="J1088" t="s">
        <v>20</v>
      </c>
      <c r="K1088" t="s">
        <v>21</v>
      </c>
      <c r="L1088">
        <v>0</v>
      </c>
      <c r="M1088">
        <v>0</v>
      </c>
      <c r="N1088" t="s">
        <v>22</v>
      </c>
      <c r="O1088">
        <v>4</v>
      </c>
      <c r="P1088" s="30">
        <f>SQRT((postes_1[[#This Row],[x]]-$Q$1)^2+(postes_1[[#This Row],[y]]-$R$1)^2)</f>
        <v>223383.62272972564</v>
      </c>
      <c r="Q1088">
        <v>395820.63000000297</v>
      </c>
      <c r="R1088">
        <v>6691606.0999999996</v>
      </c>
    </row>
    <row r="1089" spans="1:18" hidden="1">
      <c r="A1089">
        <v>4079</v>
      </c>
      <c r="B1089">
        <v>70029577</v>
      </c>
      <c r="C1089" s="2" t="s">
        <v>8373</v>
      </c>
      <c r="D1089" t="s">
        <v>23</v>
      </c>
      <c r="E1089">
        <v>1271237215000</v>
      </c>
      <c r="F1089">
        <v>1271237198000</v>
      </c>
      <c r="G1089">
        <v>1</v>
      </c>
      <c r="H1089" t="s">
        <v>8270</v>
      </c>
      <c r="I1089" t="s">
        <v>8271</v>
      </c>
      <c r="J1089" t="s">
        <v>20</v>
      </c>
      <c r="K1089" t="s">
        <v>21</v>
      </c>
      <c r="L1089">
        <v>0</v>
      </c>
      <c r="M1089">
        <v>0</v>
      </c>
      <c r="N1089" t="s">
        <v>22</v>
      </c>
      <c r="O1089">
        <v>3</v>
      </c>
      <c r="P1089" s="30">
        <f>SQRT((postes_1[[#This Row],[x]]-$Q$1)^2+(postes_1[[#This Row],[y]]-$R$1)^2)</f>
        <v>223738.07855879291</v>
      </c>
      <c r="Q1089">
        <v>773047.52000000305</v>
      </c>
      <c r="R1089">
        <v>6907173.2699999996</v>
      </c>
    </row>
    <row r="1090" spans="1:18" hidden="1">
      <c r="A1090">
        <v>4080</v>
      </c>
      <c r="B1090">
        <v>20000308</v>
      </c>
      <c r="C1090" s="2" t="s">
        <v>8375</v>
      </c>
      <c r="D1090" t="s">
        <v>20</v>
      </c>
      <c r="E1090">
        <v>610761600000</v>
      </c>
      <c r="F1090" t="s">
        <v>20</v>
      </c>
      <c r="G1090">
        <v>1</v>
      </c>
      <c r="H1090" t="s">
        <v>8270</v>
      </c>
      <c r="I1090" t="s">
        <v>8271</v>
      </c>
      <c r="J1090" t="s">
        <v>20</v>
      </c>
      <c r="K1090" t="s">
        <v>21</v>
      </c>
      <c r="L1090">
        <v>0</v>
      </c>
      <c r="M1090">
        <v>0</v>
      </c>
      <c r="N1090" t="s">
        <v>22</v>
      </c>
      <c r="O1090">
        <v>6</v>
      </c>
      <c r="P1090" s="30">
        <f>SQRT((postes_1[[#This Row],[x]]-$Q$1)^2+(postes_1[[#This Row],[y]]-$R$1)^2)</f>
        <v>223738.07855879291</v>
      </c>
      <c r="Q1090">
        <v>773047.52000000305</v>
      </c>
      <c r="R1090">
        <v>6907173.2699999996</v>
      </c>
    </row>
    <row r="1091" spans="1:18" hidden="1">
      <c r="A1091">
        <v>133</v>
      </c>
      <c r="B1091">
        <v>30000856</v>
      </c>
      <c r="C1091" s="2" t="s">
        <v>8373</v>
      </c>
      <c r="D1091" t="s">
        <v>152</v>
      </c>
      <c r="E1091">
        <v>1270717834000</v>
      </c>
      <c r="F1091" t="s">
        <v>20</v>
      </c>
      <c r="G1091">
        <v>1</v>
      </c>
      <c r="H1091" t="s">
        <v>313</v>
      </c>
      <c r="I1091" t="s">
        <v>314</v>
      </c>
      <c r="J1091" t="s">
        <v>20</v>
      </c>
      <c r="K1091" t="s">
        <v>21</v>
      </c>
      <c r="L1091">
        <v>0</v>
      </c>
      <c r="M1091">
        <v>0</v>
      </c>
      <c r="N1091" t="s">
        <v>22</v>
      </c>
      <c r="O1091">
        <v>3</v>
      </c>
      <c r="P1091" s="30">
        <f>SQRT((postes_1[[#This Row],[x]]-$Q$1)^2+(postes_1[[#This Row],[y]]-$R$1)^2)</f>
        <v>223764.83925500364</v>
      </c>
      <c r="Q1091">
        <v>685810.18999999797</v>
      </c>
      <c r="R1091">
        <v>6542762.4400000004</v>
      </c>
    </row>
    <row r="1092" spans="1:18" hidden="1">
      <c r="A1092">
        <v>3305</v>
      </c>
      <c r="B1092">
        <v>70011504</v>
      </c>
      <c r="C1092" s="2" t="s">
        <v>8375</v>
      </c>
      <c r="D1092" t="s">
        <v>43</v>
      </c>
      <c r="E1092">
        <v>1163066439000</v>
      </c>
      <c r="F1092">
        <v>1157122713000</v>
      </c>
      <c r="G1092">
        <v>1</v>
      </c>
      <c r="H1092" t="s">
        <v>6773</v>
      </c>
      <c r="I1092" t="s">
        <v>6774</v>
      </c>
      <c r="J1092" t="s">
        <v>6775</v>
      </c>
      <c r="K1092" t="s">
        <v>21</v>
      </c>
      <c r="L1092">
        <v>0</v>
      </c>
      <c r="M1092">
        <v>0</v>
      </c>
      <c r="N1092" t="s">
        <v>22</v>
      </c>
      <c r="O1092">
        <v>6</v>
      </c>
      <c r="P1092" s="30">
        <f>SQRT((postes_1[[#This Row],[x]]-$Q$1)^2+(postes_1[[#This Row],[y]]-$R$1)^2)</f>
        <v>223821.39176903499</v>
      </c>
      <c r="Q1092">
        <v>420985.90999999602</v>
      </c>
      <c r="R1092">
        <v>6634331.9000000004</v>
      </c>
    </row>
    <row r="1093" spans="1:18" hidden="1">
      <c r="A1093">
        <v>1829</v>
      </c>
      <c r="B1093">
        <v>70001465</v>
      </c>
      <c r="C1093" s="2" t="s">
        <v>8374</v>
      </c>
      <c r="D1093" t="s">
        <v>77</v>
      </c>
      <c r="E1093">
        <v>757641600000</v>
      </c>
      <c r="F1093">
        <v>1373645696000</v>
      </c>
      <c r="G1093">
        <v>1</v>
      </c>
      <c r="H1093" t="s">
        <v>3798</v>
      </c>
      <c r="I1093" t="s">
        <v>3799</v>
      </c>
      <c r="J1093" t="s">
        <v>20</v>
      </c>
      <c r="K1093" t="s">
        <v>21</v>
      </c>
      <c r="L1093">
        <v>0</v>
      </c>
      <c r="M1093">
        <v>0</v>
      </c>
      <c r="N1093" t="s">
        <v>22</v>
      </c>
      <c r="O1093">
        <v>4</v>
      </c>
      <c r="P1093" s="30">
        <f>SQRT((postes_1[[#This Row],[x]]-$Q$1)^2+(postes_1[[#This Row],[y]]-$R$1)^2)</f>
        <v>223872.35463696931</v>
      </c>
      <c r="Q1093">
        <v>407410.34000000398</v>
      </c>
      <c r="R1093">
        <v>6847727.3700000001</v>
      </c>
    </row>
    <row r="1094" spans="1:18">
      <c r="A1094">
        <v>227</v>
      </c>
      <c r="B1094">
        <v>70056804</v>
      </c>
      <c r="C1094" s="2" t="s">
        <v>8379</v>
      </c>
      <c r="D1094" t="s">
        <v>274</v>
      </c>
      <c r="E1094">
        <v>1432811566000</v>
      </c>
      <c r="F1094">
        <v>1432815450000</v>
      </c>
      <c r="G1094">
        <v>1</v>
      </c>
      <c r="H1094" t="s">
        <v>517</v>
      </c>
      <c r="I1094" t="s">
        <v>518</v>
      </c>
      <c r="J1094" t="s">
        <v>98</v>
      </c>
      <c r="K1094" t="s">
        <v>21</v>
      </c>
      <c r="L1094">
        <v>0</v>
      </c>
      <c r="M1094">
        <v>0</v>
      </c>
      <c r="N1094" t="s">
        <v>267</v>
      </c>
      <c r="O1094">
        <v>4</v>
      </c>
      <c r="P1094" s="30">
        <f>SQRT((postes_1[[#This Row],[x]]-$Q$1)^2+(postes_1[[#This Row],[y]]-$R$1)^2)</f>
        <v>224323.60474234627</v>
      </c>
      <c r="Q1094">
        <v>388914.14649999898</v>
      </c>
      <c r="R1094">
        <v>6788596.3510999996</v>
      </c>
    </row>
    <row r="1095" spans="1:18" hidden="1">
      <c r="A1095">
        <v>2051</v>
      </c>
      <c r="B1095">
        <v>70000070</v>
      </c>
      <c r="C1095" s="2" t="s">
        <v>8374</v>
      </c>
      <c r="D1095" t="s">
        <v>264</v>
      </c>
      <c r="E1095">
        <v>829785600000</v>
      </c>
      <c r="F1095">
        <v>1413977594000</v>
      </c>
      <c r="G1095">
        <v>1</v>
      </c>
      <c r="H1095" t="s">
        <v>4250</v>
      </c>
      <c r="I1095" t="s">
        <v>4251</v>
      </c>
      <c r="J1095" t="s">
        <v>20</v>
      </c>
      <c r="K1095" t="s">
        <v>21</v>
      </c>
      <c r="L1095">
        <v>0</v>
      </c>
      <c r="M1095">
        <v>0</v>
      </c>
      <c r="N1095" t="s">
        <v>22</v>
      </c>
      <c r="O1095">
        <v>4</v>
      </c>
      <c r="P1095" s="30">
        <f>SQRT((postes_1[[#This Row],[x]]-$Q$1)^2+(postes_1[[#This Row],[y]]-$R$1)^2)</f>
        <v>224356.24039665685</v>
      </c>
      <c r="Q1095">
        <v>507038.68</v>
      </c>
      <c r="R1095">
        <v>6952554.8700000001</v>
      </c>
    </row>
    <row r="1096" spans="1:18" hidden="1">
      <c r="A1096">
        <v>446</v>
      </c>
      <c r="B1096">
        <v>30000745</v>
      </c>
      <c r="C1096" s="2" t="s">
        <v>8373</v>
      </c>
      <c r="D1096" t="s">
        <v>108</v>
      </c>
      <c r="E1096">
        <v>610761600000</v>
      </c>
      <c r="F1096">
        <v>1239718080000</v>
      </c>
      <c r="G1096">
        <v>1</v>
      </c>
      <c r="H1096" t="s">
        <v>983</v>
      </c>
      <c r="I1096" t="s">
        <v>984</v>
      </c>
      <c r="J1096" t="s">
        <v>20</v>
      </c>
      <c r="K1096" t="s">
        <v>21</v>
      </c>
      <c r="L1096">
        <v>0</v>
      </c>
      <c r="M1096">
        <v>0</v>
      </c>
      <c r="N1096" t="s">
        <v>22</v>
      </c>
      <c r="O1096">
        <v>3</v>
      </c>
      <c r="P1096" s="30">
        <f>SQRT((postes_1[[#This Row],[x]]-$Q$1)^2+(postes_1[[#This Row],[y]]-$R$1)^2)</f>
        <v>224361.10149831529</v>
      </c>
      <c r="Q1096">
        <v>715987.60000000102</v>
      </c>
      <c r="R1096">
        <v>6555462.8799999999</v>
      </c>
    </row>
    <row r="1097" spans="1:18" hidden="1">
      <c r="A1097">
        <v>2623</v>
      </c>
      <c r="B1097">
        <v>60001824</v>
      </c>
      <c r="C1097" s="2" t="s">
        <v>8374</v>
      </c>
      <c r="D1097" t="s">
        <v>274</v>
      </c>
      <c r="E1097">
        <v>783129600000</v>
      </c>
      <c r="F1097">
        <v>1397120190000</v>
      </c>
      <c r="G1097">
        <v>1</v>
      </c>
      <c r="H1097" t="s">
        <v>5415</v>
      </c>
      <c r="I1097" t="s">
        <v>5416</v>
      </c>
      <c r="J1097" t="s">
        <v>20</v>
      </c>
      <c r="K1097" t="s">
        <v>21</v>
      </c>
      <c r="L1097">
        <v>0</v>
      </c>
      <c r="M1097">
        <v>0</v>
      </c>
      <c r="N1097" t="s">
        <v>22</v>
      </c>
      <c r="O1097">
        <v>4</v>
      </c>
      <c r="P1097" s="30">
        <f>SQRT((postes_1[[#This Row],[x]]-$Q$1)^2+(postes_1[[#This Row],[y]]-$R$1)^2)</f>
        <v>224590.84999564913</v>
      </c>
      <c r="Q1097">
        <v>488550.07</v>
      </c>
      <c r="R1097">
        <v>6564844.3399999999</v>
      </c>
    </row>
    <row r="1098" spans="1:18" hidden="1">
      <c r="A1098">
        <v>991</v>
      </c>
      <c r="B1098">
        <v>50000148</v>
      </c>
      <c r="C1098" s="2" t="s">
        <v>8374</v>
      </c>
      <c r="D1098" t="s">
        <v>168</v>
      </c>
      <c r="E1098">
        <v>1459508092000</v>
      </c>
      <c r="F1098">
        <v>1360585837000</v>
      </c>
      <c r="G1098">
        <v>1</v>
      </c>
      <c r="H1098" t="s">
        <v>2114</v>
      </c>
      <c r="I1098" t="s">
        <v>2115</v>
      </c>
      <c r="J1098" t="s">
        <v>2116</v>
      </c>
      <c r="K1098" t="s">
        <v>21</v>
      </c>
      <c r="L1098">
        <v>0</v>
      </c>
      <c r="M1098">
        <v>0</v>
      </c>
      <c r="N1098" t="s">
        <v>22</v>
      </c>
      <c r="O1098">
        <v>4</v>
      </c>
      <c r="P1098" s="30">
        <f>SQRT((postes_1[[#This Row],[x]]-$Q$1)^2+(postes_1[[#This Row],[y]]-$R$1)^2)</f>
        <v>224622.68320834724</v>
      </c>
      <c r="Q1098">
        <v>570301.10000000102</v>
      </c>
      <c r="R1098">
        <v>6532460.3899999997</v>
      </c>
    </row>
    <row r="1099" spans="1:18" hidden="1">
      <c r="A1099">
        <v>1115</v>
      </c>
      <c r="B1099">
        <v>70000404</v>
      </c>
      <c r="C1099" s="2" t="s">
        <v>8374</v>
      </c>
      <c r="D1099" t="s">
        <v>90</v>
      </c>
      <c r="E1099">
        <v>815356800000</v>
      </c>
      <c r="F1099">
        <v>1175768195000</v>
      </c>
      <c r="G1099">
        <v>1</v>
      </c>
      <c r="H1099" t="s">
        <v>2344</v>
      </c>
      <c r="I1099" t="s">
        <v>2345</v>
      </c>
      <c r="J1099" t="s">
        <v>20</v>
      </c>
      <c r="K1099" t="s">
        <v>21</v>
      </c>
      <c r="L1099">
        <v>0</v>
      </c>
      <c r="M1099">
        <v>0</v>
      </c>
      <c r="N1099" t="s">
        <v>22</v>
      </c>
      <c r="O1099">
        <v>4</v>
      </c>
      <c r="P1099" s="30">
        <f>SQRT((postes_1[[#This Row],[x]]-$Q$1)^2+(postes_1[[#This Row],[y]]-$R$1)^2)</f>
        <v>224794.76970837548</v>
      </c>
      <c r="Q1099">
        <v>453030.82</v>
      </c>
      <c r="R1099">
        <v>6913917.3799999999</v>
      </c>
    </row>
    <row r="1100" spans="1:18" hidden="1">
      <c r="A1100">
        <v>2826</v>
      </c>
      <c r="B1100">
        <v>70000591</v>
      </c>
      <c r="C1100" s="2" t="s">
        <v>8374</v>
      </c>
      <c r="D1100" t="s">
        <v>90</v>
      </c>
      <c r="E1100">
        <v>757641600000</v>
      </c>
      <c r="F1100">
        <v>1175595782000</v>
      </c>
      <c r="G1100">
        <v>1</v>
      </c>
      <c r="H1100" t="s">
        <v>5822</v>
      </c>
      <c r="I1100" t="s">
        <v>5823</v>
      </c>
      <c r="J1100" t="s">
        <v>20</v>
      </c>
      <c r="K1100" t="s">
        <v>21</v>
      </c>
      <c r="L1100">
        <v>0</v>
      </c>
      <c r="M1100">
        <v>0</v>
      </c>
      <c r="N1100" t="s">
        <v>22</v>
      </c>
      <c r="O1100">
        <v>4</v>
      </c>
      <c r="P1100" s="30">
        <f>SQRT((postes_1[[#This Row],[x]]-$Q$1)^2+(postes_1[[#This Row],[y]]-$R$1)^2)</f>
        <v>224804.38149482993</v>
      </c>
      <c r="Q1100">
        <v>434850.03999999899</v>
      </c>
      <c r="R1100">
        <v>6893800.8300000001</v>
      </c>
    </row>
    <row r="1101" spans="1:18" hidden="1">
      <c r="A1101">
        <v>2396</v>
      </c>
      <c r="B1101">
        <v>20000614</v>
      </c>
      <c r="C1101" s="2" t="s">
        <v>8373</v>
      </c>
      <c r="D1101" t="s">
        <v>20</v>
      </c>
      <c r="E1101">
        <v>610761600000</v>
      </c>
      <c r="F1101" t="s">
        <v>20</v>
      </c>
      <c r="G1101">
        <v>1</v>
      </c>
      <c r="H1101" t="s">
        <v>4948</v>
      </c>
      <c r="I1101" t="s">
        <v>4949</v>
      </c>
      <c r="J1101" t="s">
        <v>26</v>
      </c>
      <c r="K1101" t="s">
        <v>21</v>
      </c>
      <c r="L1101">
        <v>0</v>
      </c>
      <c r="M1101">
        <v>0</v>
      </c>
      <c r="N1101" t="s">
        <v>22</v>
      </c>
      <c r="O1101">
        <v>3</v>
      </c>
      <c r="P1101" s="30">
        <f>SQRT((postes_1[[#This Row],[x]]-$Q$1)^2+(postes_1[[#This Row],[y]]-$R$1)^2)</f>
        <v>224876.50154407177</v>
      </c>
      <c r="Q1101">
        <v>808619.04999999702</v>
      </c>
      <c r="R1101">
        <v>6859792.5599999996</v>
      </c>
    </row>
    <row r="1102" spans="1:18" hidden="1">
      <c r="A1102">
        <v>3700</v>
      </c>
      <c r="B1102">
        <v>70037367</v>
      </c>
      <c r="C1102" s="2" t="s">
        <v>8373</v>
      </c>
      <c r="D1102" t="s">
        <v>30</v>
      </c>
      <c r="E1102">
        <v>1362052245000</v>
      </c>
      <c r="F1102">
        <v>1363352037000</v>
      </c>
      <c r="G1102">
        <v>1</v>
      </c>
      <c r="H1102" t="s">
        <v>7574</v>
      </c>
      <c r="I1102" t="s">
        <v>7575</v>
      </c>
      <c r="J1102" t="s">
        <v>7576</v>
      </c>
      <c r="K1102" t="s">
        <v>21</v>
      </c>
      <c r="L1102">
        <v>0</v>
      </c>
      <c r="M1102">
        <v>0</v>
      </c>
      <c r="N1102" t="s">
        <v>22</v>
      </c>
      <c r="O1102">
        <v>3</v>
      </c>
      <c r="P1102" s="30">
        <f>SQRT((postes_1[[#This Row],[x]]-$Q$1)^2+(postes_1[[#This Row],[y]]-$R$1)^2)</f>
        <v>225164.62703526643</v>
      </c>
      <c r="Q1102">
        <v>692511.5</v>
      </c>
      <c r="R1102">
        <v>6963148.2699999996</v>
      </c>
    </row>
    <row r="1103" spans="1:18" hidden="1">
      <c r="A1103">
        <v>3050</v>
      </c>
      <c r="B1103">
        <v>30000085</v>
      </c>
      <c r="C1103" s="2" t="s">
        <v>8376</v>
      </c>
      <c r="D1103" t="s">
        <v>56</v>
      </c>
      <c r="E1103">
        <v>1196258745000</v>
      </c>
      <c r="F1103">
        <v>1196258716000</v>
      </c>
      <c r="G1103">
        <v>1</v>
      </c>
      <c r="H1103" t="s">
        <v>6276</v>
      </c>
      <c r="I1103" t="s">
        <v>6277</v>
      </c>
      <c r="J1103" t="s">
        <v>20</v>
      </c>
      <c r="K1103" t="s">
        <v>21</v>
      </c>
      <c r="L1103">
        <v>0</v>
      </c>
      <c r="M1103">
        <v>0</v>
      </c>
      <c r="N1103" t="s">
        <v>22</v>
      </c>
      <c r="O1103">
        <v>7</v>
      </c>
      <c r="P1103" s="30">
        <f>SQRT((postes_1[[#This Row],[x]]-$Q$1)^2+(postes_1[[#This Row],[y]]-$R$1)^2)</f>
        <v>225189.90173042633</v>
      </c>
      <c r="Q1103">
        <v>827404.36999999697</v>
      </c>
      <c r="R1103">
        <v>6693049.9100000001</v>
      </c>
    </row>
    <row r="1104" spans="1:18" hidden="1">
      <c r="A1104">
        <v>3147</v>
      </c>
      <c r="B1104">
        <v>20000524</v>
      </c>
      <c r="C1104" s="2" t="s">
        <v>8375</v>
      </c>
      <c r="D1104" t="s">
        <v>805</v>
      </c>
      <c r="E1104">
        <v>610761600000</v>
      </c>
      <c r="F1104">
        <v>1270832252000</v>
      </c>
      <c r="G1104">
        <v>1</v>
      </c>
      <c r="H1104" t="s">
        <v>6471</v>
      </c>
      <c r="I1104" t="s">
        <v>6472</v>
      </c>
      <c r="J1104" t="s">
        <v>20</v>
      </c>
      <c r="K1104" t="s">
        <v>21</v>
      </c>
      <c r="L1104">
        <v>0</v>
      </c>
      <c r="M1104">
        <v>0</v>
      </c>
      <c r="N1104" t="s">
        <v>22</v>
      </c>
      <c r="O1104">
        <v>6</v>
      </c>
      <c r="P1104" s="30">
        <f>SQRT((postes_1[[#This Row],[x]]-$Q$1)^2+(postes_1[[#This Row],[y]]-$R$1)^2)</f>
        <v>225239.59024278351</v>
      </c>
      <c r="Q1104">
        <v>798130.04999999702</v>
      </c>
      <c r="R1104">
        <v>6878026.8399999999</v>
      </c>
    </row>
    <row r="1105" spans="1:18" hidden="1">
      <c r="A1105">
        <v>3915</v>
      </c>
      <c r="B1105">
        <v>70000952</v>
      </c>
      <c r="C1105" s="2" t="s">
        <v>8374</v>
      </c>
      <c r="D1105" t="s">
        <v>43</v>
      </c>
      <c r="E1105">
        <v>757641600000</v>
      </c>
      <c r="F1105">
        <v>1128426840000</v>
      </c>
      <c r="G1105">
        <v>1</v>
      </c>
      <c r="H1105" t="s">
        <v>7984</v>
      </c>
      <c r="I1105" t="s">
        <v>7985</v>
      </c>
      <c r="J1105" t="s">
        <v>20</v>
      </c>
      <c r="K1105" t="s">
        <v>21</v>
      </c>
      <c r="L1105">
        <v>0</v>
      </c>
      <c r="M1105">
        <v>0</v>
      </c>
      <c r="N1105" t="s">
        <v>22</v>
      </c>
      <c r="O1105">
        <v>4</v>
      </c>
      <c r="P1105" s="30">
        <f>SQRT((postes_1[[#This Row],[x]]-$Q$1)^2+(postes_1[[#This Row],[y]]-$R$1)^2)</f>
        <v>225255.42968152615</v>
      </c>
      <c r="Q1105">
        <v>416722.50999999797</v>
      </c>
      <c r="R1105">
        <v>6868363.1500000004</v>
      </c>
    </row>
    <row r="1106" spans="1:18" hidden="1">
      <c r="A1106">
        <v>2471</v>
      </c>
      <c r="B1106">
        <v>70035895</v>
      </c>
      <c r="C1106" s="2" t="s">
        <v>8374</v>
      </c>
      <c r="D1106" t="s">
        <v>30</v>
      </c>
      <c r="E1106">
        <v>1337943032000</v>
      </c>
      <c r="F1106">
        <v>1337943020000</v>
      </c>
      <c r="G1106">
        <v>1</v>
      </c>
      <c r="H1106" t="s">
        <v>5105</v>
      </c>
      <c r="I1106" t="s">
        <v>5105</v>
      </c>
      <c r="J1106" t="s">
        <v>20</v>
      </c>
      <c r="K1106" t="s">
        <v>21</v>
      </c>
      <c r="L1106">
        <v>0</v>
      </c>
      <c r="M1106">
        <v>0</v>
      </c>
      <c r="N1106" t="s">
        <v>22</v>
      </c>
      <c r="O1106">
        <v>4</v>
      </c>
      <c r="P1106" s="30">
        <f>SQRT((postes_1[[#This Row],[x]]-$Q$1)^2+(postes_1[[#This Row],[y]]-$R$1)^2)</f>
        <v>225417.77880959585</v>
      </c>
      <c r="Q1106">
        <v>396518.38000000297</v>
      </c>
      <c r="R1106">
        <v>6682482.1900000004</v>
      </c>
    </row>
    <row r="1107" spans="1:18" hidden="1">
      <c r="A1107">
        <v>335</v>
      </c>
      <c r="B1107">
        <v>10000760</v>
      </c>
      <c r="C1107" s="2" t="s">
        <v>8373</v>
      </c>
      <c r="D1107" t="s">
        <v>20</v>
      </c>
      <c r="E1107">
        <v>963187200000</v>
      </c>
      <c r="F1107" t="s">
        <v>20</v>
      </c>
      <c r="G1107">
        <v>1</v>
      </c>
      <c r="H1107" t="s">
        <v>748</v>
      </c>
      <c r="I1107" t="s">
        <v>748</v>
      </c>
      <c r="J1107" t="s">
        <v>749</v>
      </c>
      <c r="K1107" t="s">
        <v>21</v>
      </c>
      <c r="L1107">
        <v>0</v>
      </c>
      <c r="M1107">
        <v>0</v>
      </c>
      <c r="N1107" t="s">
        <v>22</v>
      </c>
      <c r="O1107">
        <v>3</v>
      </c>
      <c r="P1107" s="30">
        <f>SQRT((postes_1[[#This Row],[x]]-$Q$1)^2+(postes_1[[#This Row],[y]]-$R$1)^2)</f>
        <v>225462.51713368751</v>
      </c>
      <c r="Q1107">
        <v>692993.46999999904</v>
      </c>
      <c r="R1107">
        <v>6963279.1900000004</v>
      </c>
    </row>
    <row r="1108" spans="1:18" hidden="1">
      <c r="A1108">
        <v>2783</v>
      </c>
      <c r="B1108">
        <v>30000858</v>
      </c>
      <c r="C1108" s="2" t="s">
        <v>8373</v>
      </c>
      <c r="D1108" t="s">
        <v>23</v>
      </c>
      <c r="E1108">
        <v>1107279757000</v>
      </c>
      <c r="F1108">
        <v>1251817710000</v>
      </c>
      <c r="G1108">
        <v>1</v>
      </c>
      <c r="H1108" t="s">
        <v>5735</v>
      </c>
      <c r="I1108" t="s">
        <v>5736</v>
      </c>
      <c r="J1108" t="s">
        <v>20</v>
      </c>
      <c r="K1108" t="s">
        <v>21</v>
      </c>
      <c r="L1108">
        <v>0</v>
      </c>
      <c r="M1108">
        <v>0</v>
      </c>
      <c r="N1108" t="s">
        <v>22</v>
      </c>
      <c r="O1108">
        <v>3</v>
      </c>
      <c r="P1108" s="30">
        <f>SQRT((postes_1[[#This Row],[x]]-$Q$1)^2+(postes_1[[#This Row],[y]]-$R$1)^2)</f>
        <v>225613.47935628844</v>
      </c>
      <c r="Q1108">
        <v>689966.52000000305</v>
      </c>
      <c r="R1108">
        <v>6542318.7199999997</v>
      </c>
    </row>
    <row r="1109" spans="1:18" hidden="1">
      <c r="A1109">
        <v>281</v>
      </c>
      <c r="B1109">
        <v>10000703</v>
      </c>
      <c r="C1109" s="2" t="s">
        <v>8374</v>
      </c>
      <c r="D1109" t="s">
        <v>56</v>
      </c>
      <c r="E1109">
        <v>610761600000</v>
      </c>
      <c r="F1109">
        <v>1377515254000</v>
      </c>
      <c r="G1109">
        <v>1</v>
      </c>
      <c r="H1109" t="s">
        <v>633</v>
      </c>
      <c r="I1109" t="s">
        <v>634</v>
      </c>
      <c r="J1109" t="s">
        <v>20</v>
      </c>
      <c r="K1109" t="s">
        <v>21</v>
      </c>
      <c r="L1109">
        <v>0</v>
      </c>
      <c r="M1109">
        <v>0</v>
      </c>
      <c r="N1109" t="s">
        <v>22</v>
      </c>
      <c r="O1109">
        <v>4</v>
      </c>
      <c r="P1109" s="30">
        <f>SQRT((postes_1[[#This Row],[x]]-$Q$1)^2+(postes_1[[#This Row],[y]]-$R$1)^2)</f>
        <v>225943.37189949388</v>
      </c>
      <c r="Q1109">
        <v>604943.46000000101</v>
      </c>
      <c r="R1109">
        <v>6979338.1399999997</v>
      </c>
    </row>
    <row r="1110" spans="1:18" hidden="1">
      <c r="A1110">
        <v>2729</v>
      </c>
      <c r="B1110">
        <v>70000493</v>
      </c>
      <c r="C1110" s="2" t="s">
        <v>8374</v>
      </c>
      <c r="D1110" t="s">
        <v>152</v>
      </c>
      <c r="E1110">
        <v>815097600000</v>
      </c>
      <c r="F1110">
        <v>1299492633000</v>
      </c>
      <c r="G1110">
        <v>1</v>
      </c>
      <c r="H1110" t="s">
        <v>5632</v>
      </c>
      <c r="I1110" t="s">
        <v>5633</v>
      </c>
      <c r="J1110" t="s">
        <v>20</v>
      </c>
      <c r="K1110" t="s">
        <v>21</v>
      </c>
      <c r="L1110">
        <v>0</v>
      </c>
      <c r="M1110">
        <v>0</v>
      </c>
      <c r="N1110" t="s">
        <v>22</v>
      </c>
      <c r="O1110">
        <v>4</v>
      </c>
      <c r="P1110" s="30">
        <f>SQRT((postes_1[[#This Row],[x]]-$Q$1)^2+(postes_1[[#This Row],[y]]-$R$1)^2)</f>
        <v>225968.51983676123</v>
      </c>
      <c r="Q1110">
        <v>442747.18999999802</v>
      </c>
      <c r="R1110">
        <v>6904892.4299999997</v>
      </c>
    </row>
    <row r="1111" spans="1:18" hidden="1">
      <c r="A1111">
        <v>2206</v>
      </c>
      <c r="B1111">
        <v>10000817</v>
      </c>
      <c r="C1111" s="2" t="s">
        <v>8373</v>
      </c>
      <c r="D1111" t="s">
        <v>77</v>
      </c>
      <c r="E1111">
        <v>970531200000</v>
      </c>
      <c r="F1111">
        <v>1371228245000</v>
      </c>
      <c r="G1111">
        <v>1</v>
      </c>
      <c r="H1111" t="s">
        <v>4570</v>
      </c>
      <c r="I1111" t="s">
        <v>4571</v>
      </c>
      <c r="J1111" t="s">
        <v>4572</v>
      </c>
      <c r="K1111" t="s">
        <v>21</v>
      </c>
      <c r="L1111">
        <v>0</v>
      </c>
      <c r="M1111">
        <v>0</v>
      </c>
      <c r="N1111" t="s">
        <v>22</v>
      </c>
      <c r="O1111">
        <v>3</v>
      </c>
      <c r="P1111" s="30">
        <f>SQRT((postes_1[[#This Row],[x]]-$Q$1)^2+(postes_1[[#This Row],[y]]-$R$1)^2)</f>
        <v>226049.88519460234</v>
      </c>
      <c r="Q1111">
        <v>721342.86999999697</v>
      </c>
      <c r="R1111">
        <v>6950453.7199999997</v>
      </c>
    </row>
    <row r="1112" spans="1:18" hidden="1">
      <c r="A1112">
        <v>2368</v>
      </c>
      <c r="B1112">
        <v>60001843</v>
      </c>
      <c r="C1112" s="2" t="s">
        <v>8374</v>
      </c>
      <c r="D1112" t="s">
        <v>20</v>
      </c>
      <c r="E1112">
        <v>610761600000</v>
      </c>
      <c r="F1112" t="s">
        <v>20</v>
      </c>
      <c r="G1112">
        <v>1</v>
      </c>
      <c r="H1112" t="s">
        <v>4891</v>
      </c>
      <c r="I1112" t="s">
        <v>4892</v>
      </c>
      <c r="J1112" t="s">
        <v>20</v>
      </c>
      <c r="K1112" t="s">
        <v>21</v>
      </c>
      <c r="L1112">
        <v>0</v>
      </c>
      <c r="M1112">
        <v>0</v>
      </c>
      <c r="N1112" t="s">
        <v>22</v>
      </c>
      <c r="O1112">
        <v>4</v>
      </c>
      <c r="P1112" s="30">
        <f>SQRT((postes_1[[#This Row],[x]]-$Q$1)^2+(postes_1[[#This Row],[y]]-$R$1)^2)</f>
        <v>226109.77030911122</v>
      </c>
      <c r="Q1112">
        <v>519812.86999999703</v>
      </c>
      <c r="R1112">
        <v>6546322.2000000002</v>
      </c>
    </row>
    <row r="1113" spans="1:18" hidden="1">
      <c r="A1113">
        <v>196</v>
      </c>
      <c r="B1113">
        <v>30000471</v>
      </c>
      <c r="C1113" s="2" t="s">
        <v>8373</v>
      </c>
      <c r="D1113" t="s">
        <v>20</v>
      </c>
      <c r="E1113" s="1">
        <v>765504000000</v>
      </c>
      <c r="F1113" t="s">
        <v>20</v>
      </c>
      <c r="G1113">
        <v>1</v>
      </c>
      <c r="H1113" t="s">
        <v>452</v>
      </c>
      <c r="I1113" t="s">
        <v>453</v>
      </c>
      <c r="J1113" t="s">
        <v>20</v>
      </c>
      <c r="K1113" t="s">
        <v>21</v>
      </c>
      <c r="L1113">
        <v>0</v>
      </c>
      <c r="M1113">
        <v>0</v>
      </c>
      <c r="N1113" t="s">
        <v>22</v>
      </c>
      <c r="O1113">
        <v>3</v>
      </c>
      <c r="P1113" s="30">
        <f>SQRT((postes_1[[#This Row],[x]]-$Q$1)^2+(postes_1[[#This Row],[y]]-$R$1)^2)</f>
        <v>226137.08361523502</v>
      </c>
      <c r="Q1113">
        <v>761381.07999999798</v>
      </c>
      <c r="R1113">
        <v>6585047.3499999996</v>
      </c>
    </row>
    <row r="1114" spans="1:18" hidden="1">
      <c r="A1114">
        <v>2075</v>
      </c>
      <c r="B1114">
        <v>30000010</v>
      </c>
      <c r="C1114" s="2" t="s">
        <v>8373</v>
      </c>
      <c r="D1114" t="s">
        <v>56</v>
      </c>
      <c r="E1114">
        <v>1400088362000</v>
      </c>
      <c r="F1114">
        <v>1400088326000</v>
      </c>
      <c r="G1114">
        <v>1</v>
      </c>
      <c r="H1114" t="s">
        <v>4300</v>
      </c>
      <c r="I1114" t="s">
        <v>4301</v>
      </c>
      <c r="J1114" t="s">
        <v>20</v>
      </c>
      <c r="K1114" t="s">
        <v>21</v>
      </c>
      <c r="L1114">
        <v>0</v>
      </c>
      <c r="M1114">
        <v>0</v>
      </c>
      <c r="N1114" t="s">
        <v>22</v>
      </c>
      <c r="O1114">
        <v>3</v>
      </c>
      <c r="P1114" s="30">
        <f>SQRT((postes_1[[#This Row],[x]]-$Q$1)^2+(postes_1[[#This Row],[y]]-$R$1)^2)</f>
        <v>226410.88243476712</v>
      </c>
      <c r="Q1114">
        <v>834663.40999999596</v>
      </c>
      <c r="R1114">
        <v>6721857.2199999997</v>
      </c>
    </row>
    <row r="1115" spans="1:18" hidden="1">
      <c r="A1115">
        <v>2785</v>
      </c>
      <c r="B1115">
        <v>20000383</v>
      </c>
      <c r="C1115" s="2" t="s">
        <v>8373</v>
      </c>
      <c r="D1115" t="s">
        <v>20</v>
      </c>
      <c r="E1115">
        <v>610761600000</v>
      </c>
      <c r="F1115" t="s">
        <v>20</v>
      </c>
      <c r="G1115">
        <v>1</v>
      </c>
      <c r="H1115" t="s">
        <v>5739</v>
      </c>
      <c r="I1115" t="s">
        <v>5740</v>
      </c>
      <c r="J1115" t="s">
        <v>20</v>
      </c>
      <c r="K1115" t="s">
        <v>21</v>
      </c>
      <c r="L1115">
        <v>0</v>
      </c>
      <c r="M1115">
        <v>0</v>
      </c>
      <c r="N1115" t="s">
        <v>22</v>
      </c>
      <c r="O1115">
        <v>3</v>
      </c>
      <c r="P1115" s="30">
        <f>SQRT((postes_1[[#This Row],[x]]-$Q$1)^2+(postes_1[[#This Row],[y]]-$R$1)^2)</f>
        <v>226425.83549853266</v>
      </c>
      <c r="Q1115">
        <v>779964.06000000203</v>
      </c>
      <c r="R1115">
        <v>6903596.2300000004</v>
      </c>
    </row>
    <row r="1116" spans="1:18" hidden="1">
      <c r="A1116">
        <v>897</v>
      </c>
      <c r="B1116">
        <v>50000151</v>
      </c>
      <c r="C1116" s="2" t="s">
        <v>8374</v>
      </c>
      <c r="D1116" t="s">
        <v>168</v>
      </c>
      <c r="E1116">
        <v>1459506815000</v>
      </c>
      <c r="F1116">
        <v>1360594548000</v>
      </c>
      <c r="G1116">
        <v>1</v>
      </c>
      <c r="H1116" t="s">
        <v>1908</v>
      </c>
      <c r="I1116" t="s">
        <v>1909</v>
      </c>
      <c r="J1116" t="s">
        <v>20</v>
      </c>
      <c r="K1116" t="s">
        <v>21</v>
      </c>
      <c r="L1116">
        <v>0</v>
      </c>
      <c r="M1116">
        <v>0</v>
      </c>
      <c r="N1116" t="s">
        <v>22</v>
      </c>
      <c r="O1116">
        <v>4</v>
      </c>
      <c r="P1116" s="30">
        <f>SQRT((postes_1[[#This Row],[x]]-$Q$1)^2+(postes_1[[#This Row],[y]]-$R$1)^2)</f>
        <v>226444.35771635274</v>
      </c>
      <c r="Q1116">
        <v>570227.75</v>
      </c>
      <c r="R1116">
        <v>6530622.3499999996</v>
      </c>
    </row>
    <row r="1117" spans="1:18" hidden="1">
      <c r="A1117">
        <v>2351</v>
      </c>
      <c r="B1117">
        <v>50000154</v>
      </c>
      <c r="C1117" s="2" t="s">
        <v>8374</v>
      </c>
      <c r="D1117" t="s">
        <v>168</v>
      </c>
      <c r="E1117">
        <v>1459506375000</v>
      </c>
      <c r="F1117">
        <v>1360239341000</v>
      </c>
      <c r="G1117">
        <v>1</v>
      </c>
      <c r="H1117" t="s">
        <v>4857</v>
      </c>
      <c r="I1117" t="s">
        <v>4858</v>
      </c>
      <c r="J1117" t="s">
        <v>20</v>
      </c>
      <c r="K1117" t="s">
        <v>21</v>
      </c>
      <c r="L1117">
        <v>0</v>
      </c>
      <c r="M1117">
        <v>0</v>
      </c>
      <c r="N1117" t="s">
        <v>22</v>
      </c>
      <c r="O1117">
        <v>4</v>
      </c>
      <c r="P1117" s="30">
        <f>SQRT((postes_1[[#This Row],[x]]-$Q$1)^2+(postes_1[[#This Row],[y]]-$R$1)^2)</f>
        <v>226512.65477075483</v>
      </c>
      <c r="Q1117">
        <v>582552.38000000303</v>
      </c>
      <c r="R1117">
        <v>6528676.6100000003</v>
      </c>
    </row>
    <row r="1118" spans="1:18" hidden="1">
      <c r="A1118">
        <v>1263</v>
      </c>
      <c r="B1118">
        <v>30000992</v>
      </c>
      <c r="C1118" s="2" t="s">
        <v>8373</v>
      </c>
      <c r="D1118" t="s">
        <v>23</v>
      </c>
      <c r="E1118">
        <v>812332800000</v>
      </c>
      <c r="F1118">
        <v>1270725672000</v>
      </c>
      <c r="G1118">
        <v>1</v>
      </c>
      <c r="H1118" t="s">
        <v>2648</v>
      </c>
      <c r="I1118" t="s">
        <v>2649</v>
      </c>
      <c r="J1118" t="s">
        <v>20</v>
      </c>
      <c r="K1118" t="s">
        <v>21</v>
      </c>
      <c r="L1118">
        <v>0</v>
      </c>
      <c r="M1118">
        <v>0</v>
      </c>
      <c r="N1118" t="s">
        <v>22</v>
      </c>
      <c r="O1118">
        <v>3</v>
      </c>
      <c r="P1118" s="30">
        <f>SQRT((postes_1[[#This Row],[x]]-$Q$1)^2+(postes_1[[#This Row],[y]]-$R$1)^2)</f>
        <v>226659.41958391326</v>
      </c>
      <c r="Q1118">
        <v>648929.38000000303</v>
      </c>
      <c r="R1118">
        <v>6530089.7599999998</v>
      </c>
    </row>
    <row r="1119" spans="1:18" hidden="1">
      <c r="A1119">
        <v>2381</v>
      </c>
      <c r="B1119">
        <v>30000217</v>
      </c>
      <c r="C1119" s="2" t="s">
        <v>8373</v>
      </c>
      <c r="D1119" t="s">
        <v>20</v>
      </c>
      <c r="E1119">
        <v>610761600000</v>
      </c>
      <c r="F1119" t="s">
        <v>20</v>
      </c>
      <c r="G1119">
        <v>1</v>
      </c>
      <c r="H1119" t="s">
        <v>4916</v>
      </c>
      <c r="I1119" t="s">
        <v>4917</v>
      </c>
      <c r="J1119" t="s">
        <v>20</v>
      </c>
      <c r="K1119" t="s">
        <v>21</v>
      </c>
      <c r="L1119">
        <v>0</v>
      </c>
      <c r="M1119">
        <v>0</v>
      </c>
      <c r="N1119" t="s">
        <v>22</v>
      </c>
      <c r="O1119">
        <v>3</v>
      </c>
      <c r="P1119" s="30">
        <f>SQRT((postes_1[[#This Row],[x]]-$Q$1)^2+(postes_1[[#This Row],[y]]-$R$1)^2)</f>
        <v>226818.07248981416</v>
      </c>
      <c r="Q1119">
        <v>814380.39999999898</v>
      </c>
      <c r="R1119">
        <v>6654131.0999999996</v>
      </c>
    </row>
    <row r="1120" spans="1:18" hidden="1">
      <c r="A1120">
        <v>159</v>
      </c>
      <c r="B1120">
        <v>10000716</v>
      </c>
      <c r="C1120" s="2" t="s">
        <v>8374</v>
      </c>
      <c r="D1120" t="s">
        <v>20</v>
      </c>
      <c r="E1120">
        <v>967593600000</v>
      </c>
      <c r="F1120" t="s">
        <v>20</v>
      </c>
      <c r="G1120">
        <v>1</v>
      </c>
      <c r="H1120" t="s">
        <v>373</v>
      </c>
      <c r="I1120" t="s">
        <v>374</v>
      </c>
      <c r="J1120" t="s">
        <v>20</v>
      </c>
      <c r="K1120" t="s">
        <v>21</v>
      </c>
      <c r="L1120">
        <v>0</v>
      </c>
      <c r="M1120">
        <v>0</v>
      </c>
      <c r="N1120" t="s">
        <v>22</v>
      </c>
      <c r="O1120">
        <v>4</v>
      </c>
      <c r="P1120" s="30">
        <f>SQRT((postes_1[[#This Row],[x]]-$Q$1)^2+(postes_1[[#This Row],[y]]-$R$1)^2)</f>
        <v>226831.21010120341</v>
      </c>
      <c r="Q1120">
        <v>654838.79999999702</v>
      </c>
      <c r="R1120">
        <v>6975911.7699999996</v>
      </c>
    </row>
    <row r="1121" spans="1:18" hidden="1">
      <c r="A1121">
        <v>2627</v>
      </c>
      <c r="B1121">
        <v>60001825</v>
      </c>
      <c r="C1121" s="2" t="s">
        <v>8374</v>
      </c>
      <c r="D1121" t="s">
        <v>274</v>
      </c>
      <c r="E1121">
        <v>610761600000</v>
      </c>
      <c r="F1121">
        <v>1397121683000</v>
      </c>
      <c r="G1121">
        <v>1</v>
      </c>
      <c r="H1121" t="s">
        <v>5424</v>
      </c>
      <c r="I1121" t="s">
        <v>5425</v>
      </c>
      <c r="J1121" t="s">
        <v>26</v>
      </c>
      <c r="K1121" t="s">
        <v>21</v>
      </c>
      <c r="L1121">
        <v>0</v>
      </c>
      <c r="M1121">
        <v>0</v>
      </c>
      <c r="N1121" t="s">
        <v>22</v>
      </c>
      <c r="O1121">
        <v>4</v>
      </c>
      <c r="P1121" s="30">
        <f>SQRT((postes_1[[#This Row],[x]]-$Q$1)^2+(postes_1[[#This Row],[y]]-$R$1)^2)</f>
        <v>226837.60962065047</v>
      </c>
      <c r="Q1121">
        <v>485226.09000000398</v>
      </c>
      <c r="R1121">
        <v>6564334.2400000002</v>
      </c>
    </row>
    <row r="1122" spans="1:18" hidden="1">
      <c r="A1122">
        <v>823</v>
      </c>
      <c r="B1122">
        <v>70000027</v>
      </c>
      <c r="C1122" s="2" t="s">
        <v>8374</v>
      </c>
      <c r="D1122" t="s">
        <v>274</v>
      </c>
      <c r="E1122">
        <v>610761600000</v>
      </c>
      <c r="F1122">
        <v>1455021862000</v>
      </c>
      <c r="G1122">
        <v>1</v>
      </c>
      <c r="H1122" t="s">
        <v>1763</v>
      </c>
      <c r="I1122" t="s">
        <v>1764</v>
      </c>
      <c r="J1122" t="s">
        <v>20</v>
      </c>
      <c r="K1122" t="s">
        <v>21</v>
      </c>
      <c r="L1122">
        <v>0</v>
      </c>
      <c r="M1122">
        <v>0</v>
      </c>
      <c r="N1122" t="s">
        <v>22</v>
      </c>
      <c r="O1122">
        <v>4</v>
      </c>
      <c r="P1122" s="30">
        <f>SQRT((postes_1[[#This Row],[x]]-$Q$1)^2+(postes_1[[#This Row],[y]]-$R$1)^2)</f>
        <v>226858.79919270647</v>
      </c>
      <c r="Q1122">
        <v>553072.95000000298</v>
      </c>
      <c r="R1122">
        <v>6972940.3099999996</v>
      </c>
    </row>
    <row r="1123" spans="1:18" hidden="1">
      <c r="A1123">
        <v>45</v>
      </c>
      <c r="B1123">
        <v>30000408</v>
      </c>
      <c r="C1123" s="2" t="s">
        <v>8373</v>
      </c>
      <c r="D1123" t="s">
        <v>20</v>
      </c>
      <c r="E1123">
        <v>610761600000</v>
      </c>
      <c r="F1123" t="s">
        <v>20</v>
      </c>
      <c r="G1123">
        <v>1</v>
      </c>
      <c r="H1123" t="s">
        <v>120</v>
      </c>
      <c r="I1123" t="s">
        <v>121</v>
      </c>
      <c r="J1123" t="s">
        <v>20</v>
      </c>
      <c r="K1123" t="s">
        <v>21</v>
      </c>
      <c r="L1123">
        <v>0</v>
      </c>
      <c r="M1123">
        <v>0</v>
      </c>
      <c r="N1123" t="s">
        <v>22</v>
      </c>
      <c r="O1123">
        <v>3</v>
      </c>
      <c r="P1123" s="30">
        <f>SQRT((postes_1[[#This Row],[x]]-$Q$1)^2+(postes_1[[#This Row],[y]]-$R$1)^2)</f>
        <v>226888.10956913713</v>
      </c>
      <c r="Q1123">
        <v>776983.46999999904</v>
      </c>
      <c r="R1123">
        <v>6599347.9699999997</v>
      </c>
    </row>
    <row r="1124" spans="1:18" hidden="1">
      <c r="A1124">
        <v>2803</v>
      </c>
      <c r="B1124">
        <v>20000292</v>
      </c>
      <c r="C1124" s="2" t="s">
        <v>8373</v>
      </c>
      <c r="D1124" t="s">
        <v>20</v>
      </c>
      <c r="E1124">
        <v>610761600000</v>
      </c>
      <c r="F1124" t="s">
        <v>20</v>
      </c>
      <c r="G1124">
        <v>1</v>
      </c>
      <c r="H1124" t="s">
        <v>5775</v>
      </c>
      <c r="I1124" t="s">
        <v>5776</v>
      </c>
      <c r="J1124" t="s">
        <v>26</v>
      </c>
      <c r="K1124" t="s">
        <v>21</v>
      </c>
      <c r="L1124">
        <v>0</v>
      </c>
      <c r="M1124">
        <v>0</v>
      </c>
      <c r="N1124" t="s">
        <v>22</v>
      </c>
      <c r="O1124">
        <v>3</v>
      </c>
      <c r="P1124" s="30">
        <f>SQRT((postes_1[[#This Row],[x]]-$Q$1)^2+(postes_1[[#This Row],[y]]-$R$1)^2)</f>
        <v>226960.76021138858</v>
      </c>
      <c r="Q1124">
        <v>775821.85000000102</v>
      </c>
      <c r="R1124">
        <v>6908928.4800000004</v>
      </c>
    </row>
    <row r="1125" spans="1:18" hidden="1">
      <c r="A1125">
        <v>3007</v>
      </c>
      <c r="B1125">
        <v>10001001</v>
      </c>
      <c r="C1125" s="2" t="s">
        <v>8375</v>
      </c>
      <c r="D1125" t="s">
        <v>168</v>
      </c>
      <c r="E1125">
        <v>963446400000</v>
      </c>
      <c r="F1125">
        <v>1450427261000</v>
      </c>
      <c r="G1125">
        <v>1</v>
      </c>
      <c r="H1125" t="s">
        <v>6190</v>
      </c>
      <c r="I1125" t="s">
        <v>6191</v>
      </c>
      <c r="J1125" t="s">
        <v>20</v>
      </c>
      <c r="K1125" t="s">
        <v>21</v>
      </c>
      <c r="L1125">
        <v>0</v>
      </c>
      <c r="M1125">
        <v>0</v>
      </c>
      <c r="N1125" t="s">
        <v>22</v>
      </c>
      <c r="O1125">
        <v>6</v>
      </c>
      <c r="P1125" s="30">
        <f>SQRT((postes_1[[#This Row],[x]]-$Q$1)^2+(postes_1[[#This Row],[y]]-$R$1)^2)</f>
        <v>227036.1917685479</v>
      </c>
      <c r="Q1125">
        <v>689620.03000000096</v>
      </c>
      <c r="R1125">
        <v>6966254.7199999997</v>
      </c>
    </row>
    <row r="1126" spans="1:18" hidden="1">
      <c r="A1126">
        <v>896</v>
      </c>
      <c r="B1126">
        <v>50000153</v>
      </c>
      <c r="C1126" s="2" t="s">
        <v>8374</v>
      </c>
      <c r="D1126" t="s">
        <v>168</v>
      </c>
      <c r="E1126">
        <v>1459508209000</v>
      </c>
      <c r="F1126">
        <v>1158072964000</v>
      </c>
      <c r="G1126">
        <v>1</v>
      </c>
      <c r="H1126" t="s">
        <v>1906</v>
      </c>
      <c r="I1126" t="s">
        <v>1907</v>
      </c>
      <c r="J1126" t="s">
        <v>20</v>
      </c>
      <c r="K1126" t="s">
        <v>21</v>
      </c>
      <c r="L1126">
        <v>0</v>
      </c>
      <c r="M1126">
        <v>0</v>
      </c>
      <c r="N1126" t="s">
        <v>22</v>
      </c>
      <c r="O1126">
        <v>4</v>
      </c>
      <c r="P1126" s="30">
        <f>SQRT((postes_1[[#This Row],[x]]-$Q$1)^2+(postes_1[[#This Row],[y]]-$R$1)^2)</f>
        <v>227159.12321097581</v>
      </c>
      <c r="Q1126">
        <v>566636.43000000005</v>
      </c>
      <c r="R1126">
        <v>6530572.3600000003</v>
      </c>
    </row>
    <row r="1127" spans="1:18" hidden="1">
      <c r="A1127">
        <v>2952</v>
      </c>
      <c r="B1127">
        <v>10000806</v>
      </c>
      <c r="C1127" s="2" t="s">
        <v>8375</v>
      </c>
      <c r="D1127" t="s">
        <v>20</v>
      </c>
      <c r="E1127">
        <v>610761600000</v>
      </c>
      <c r="F1127" t="s">
        <v>20</v>
      </c>
      <c r="G1127">
        <v>1</v>
      </c>
      <c r="H1127" t="s">
        <v>6081</v>
      </c>
      <c r="I1127" t="s">
        <v>6082</v>
      </c>
      <c r="J1127" t="s">
        <v>1457</v>
      </c>
      <c r="K1127" t="s">
        <v>21</v>
      </c>
      <c r="L1127">
        <v>0</v>
      </c>
      <c r="M1127">
        <v>0</v>
      </c>
      <c r="N1127" t="s">
        <v>22</v>
      </c>
      <c r="O1127">
        <v>6</v>
      </c>
      <c r="P1127" s="30">
        <f>SQRT((postes_1[[#This Row],[x]]-$Q$1)^2+(postes_1[[#This Row],[y]]-$R$1)^2)</f>
        <v>227278.11561871995</v>
      </c>
      <c r="Q1127">
        <v>723589.40999999596</v>
      </c>
      <c r="R1127">
        <v>6950589.6699999999</v>
      </c>
    </row>
    <row r="1128" spans="1:18">
      <c r="A1128">
        <v>244</v>
      </c>
      <c r="B1128">
        <v>70058011</v>
      </c>
      <c r="C1128" s="2" t="s">
        <v>8379</v>
      </c>
      <c r="D1128" t="s">
        <v>168</v>
      </c>
      <c r="E1128">
        <v>1440427161000</v>
      </c>
      <c r="F1128">
        <v>1440427127000</v>
      </c>
      <c r="G1128">
        <v>1</v>
      </c>
      <c r="H1128" t="s">
        <v>554</v>
      </c>
      <c r="I1128" t="s">
        <v>555</v>
      </c>
      <c r="J1128" t="s">
        <v>20</v>
      </c>
      <c r="K1128" t="s">
        <v>21</v>
      </c>
      <c r="L1128">
        <v>0</v>
      </c>
      <c r="M1128">
        <v>0</v>
      </c>
      <c r="N1128" t="s">
        <v>267</v>
      </c>
      <c r="O1128">
        <v>4</v>
      </c>
      <c r="P1128" s="30">
        <f>SQRT((postes_1[[#This Row],[x]]-$Q$1)^2+(postes_1[[#This Row],[y]]-$R$1)^2)</f>
        <v>227400.51962770929</v>
      </c>
      <c r="Q1128">
        <v>438472.65330000198</v>
      </c>
      <c r="R1128">
        <v>6604707.0028999997</v>
      </c>
    </row>
    <row r="1129" spans="1:18" hidden="1">
      <c r="A1129">
        <v>2571</v>
      </c>
      <c r="B1129">
        <v>20000604</v>
      </c>
      <c r="C1129" s="2" t="s">
        <v>8375</v>
      </c>
      <c r="D1129" t="s">
        <v>20</v>
      </c>
      <c r="E1129">
        <v>610761600000</v>
      </c>
      <c r="F1129" t="s">
        <v>20</v>
      </c>
      <c r="G1129">
        <v>1</v>
      </c>
      <c r="H1129" t="s">
        <v>5302</v>
      </c>
      <c r="I1129" t="s">
        <v>5303</v>
      </c>
      <c r="J1129" t="s">
        <v>20</v>
      </c>
      <c r="K1129" t="s">
        <v>21</v>
      </c>
      <c r="L1129">
        <v>0</v>
      </c>
      <c r="M1129">
        <v>0</v>
      </c>
      <c r="N1129" t="s">
        <v>22</v>
      </c>
      <c r="O1129">
        <v>6</v>
      </c>
      <c r="P1129" s="30">
        <f>SQRT((postes_1[[#This Row],[x]]-$Q$1)^2+(postes_1[[#This Row],[y]]-$R$1)^2)</f>
        <v>227466.45223456717</v>
      </c>
      <c r="Q1129">
        <v>810952.25999999803</v>
      </c>
      <c r="R1129">
        <v>6860921.9500000002</v>
      </c>
    </row>
    <row r="1130" spans="1:18" hidden="1">
      <c r="A1130">
        <v>859</v>
      </c>
      <c r="B1130">
        <v>10000807</v>
      </c>
      <c r="C1130" s="2" t="s">
        <v>8373</v>
      </c>
      <c r="D1130" t="s">
        <v>30</v>
      </c>
      <c r="E1130">
        <v>610761600000</v>
      </c>
      <c r="F1130">
        <v>1358943376000</v>
      </c>
      <c r="G1130">
        <v>1</v>
      </c>
      <c r="H1130" t="s">
        <v>1835</v>
      </c>
      <c r="I1130" t="s">
        <v>1836</v>
      </c>
      <c r="J1130" t="s">
        <v>20</v>
      </c>
      <c r="K1130" t="s">
        <v>21</v>
      </c>
      <c r="L1130">
        <v>0</v>
      </c>
      <c r="M1130">
        <v>0</v>
      </c>
      <c r="N1130" t="s">
        <v>22</v>
      </c>
      <c r="O1130">
        <v>3</v>
      </c>
      <c r="P1130" s="30">
        <f>SQRT((postes_1[[#This Row],[x]]-$Q$1)^2+(postes_1[[#This Row],[y]]-$R$1)^2)</f>
        <v>227632.14671099826</v>
      </c>
      <c r="Q1130">
        <v>724292.71000000101</v>
      </c>
      <c r="R1130">
        <v>6950593.3300000001</v>
      </c>
    </row>
    <row r="1131" spans="1:18" hidden="1">
      <c r="A1131">
        <v>3090</v>
      </c>
      <c r="B1131">
        <v>10000766</v>
      </c>
      <c r="C1131" s="2" t="s">
        <v>8373</v>
      </c>
      <c r="D1131" t="s">
        <v>20</v>
      </c>
      <c r="E1131">
        <v>904003200000</v>
      </c>
      <c r="F1131" t="s">
        <v>20</v>
      </c>
      <c r="G1131">
        <v>1</v>
      </c>
      <c r="H1131" t="s">
        <v>6354</v>
      </c>
      <c r="I1131" t="s">
        <v>6355</v>
      </c>
      <c r="J1131" t="s">
        <v>20</v>
      </c>
      <c r="K1131" t="s">
        <v>21</v>
      </c>
      <c r="L1131">
        <v>0</v>
      </c>
      <c r="M1131">
        <v>0</v>
      </c>
      <c r="N1131" t="s">
        <v>22</v>
      </c>
      <c r="O1131">
        <v>3</v>
      </c>
      <c r="P1131" s="30">
        <f>SQRT((postes_1[[#This Row],[x]]-$Q$1)^2+(postes_1[[#This Row],[y]]-$R$1)^2)</f>
        <v>227636.93046150284</v>
      </c>
      <c r="Q1131">
        <v>706605.10999999905</v>
      </c>
      <c r="R1131">
        <v>6959803.0300000003</v>
      </c>
    </row>
    <row r="1132" spans="1:18" hidden="1">
      <c r="A1132">
        <v>1258</v>
      </c>
      <c r="B1132">
        <v>20000302</v>
      </c>
      <c r="C1132" s="2" t="s">
        <v>8373</v>
      </c>
      <c r="D1132" t="s">
        <v>23</v>
      </c>
      <c r="E1132">
        <v>610761600000</v>
      </c>
      <c r="F1132">
        <v>1281520578000</v>
      </c>
      <c r="G1132">
        <v>1</v>
      </c>
      <c r="H1132" t="s">
        <v>2638</v>
      </c>
      <c r="I1132" t="s">
        <v>2639</v>
      </c>
      <c r="J1132" t="s">
        <v>20</v>
      </c>
      <c r="K1132" t="s">
        <v>21</v>
      </c>
      <c r="L1132">
        <v>0</v>
      </c>
      <c r="M1132">
        <v>0</v>
      </c>
      <c r="N1132" t="s">
        <v>22</v>
      </c>
      <c r="O1132">
        <v>3</v>
      </c>
      <c r="P1132" s="30">
        <f>SQRT((postes_1[[#This Row],[x]]-$Q$1)^2+(postes_1[[#This Row],[y]]-$R$1)^2)</f>
        <v>227673.20840697284</v>
      </c>
      <c r="Q1132">
        <v>777569.93999999797</v>
      </c>
      <c r="R1132">
        <v>6908098.9000000004</v>
      </c>
    </row>
    <row r="1133" spans="1:18" hidden="1">
      <c r="A1133">
        <v>2144</v>
      </c>
      <c r="B1133">
        <v>20000650</v>
      </c>
      <c r="C1133" s="2" t="s">
        <v>8373</v>
      </c>
      <c r="D1133" t="s">
        <v>805</v>
      </c>
      <c r="E1133">
        <v>1271083774000</v>
      </c>
      <c r="F1133">
        <v>1271083695000</v>
      </c>
      <c r="G1133">
        <v>1</v>
      </c>
      <c r="H1133" t="s">
        <v>4445</v>
      </c>
      <c r="I1133" t="s">
        <v>4445</v>
      </c>
      <c r="J1133" t="s">
        <v>4446</v>
      </c>
      <c r="K1133" t="s">
        <v>21</v>
      </c>
      <c r="L1133">
        <v>0</v>
      </c>
      <c r="M1133">
        <v>0</v>
      </c>
      <c r="N1133" t="s">
        <v>22</v>
      </c>
      <c r="O1133">
        <v>3</v>
      </c>
      <c r="P1133" s="30">
        <f>SQRT((postes_1[[#This Row],[x]]-$Q$1)^2+(postes_1[[#This Row],[y]]-$R$1)^2)</f>
        <v>227721.93730253112</v>
      </c>
      <c r="Q1133">
        <v>815141.21999999904</v>
      </c>
      <c r="R1133">
        <v>6853295.6200000001</v>
      </c>
    </row>
    <row r="1134" spans="1:18" hidden="1">
      <c r="A1134">
        <v>284</v>
      </c>
      <c r="B1134">
        <v>60000399</v>
      </c>
      <c r="C1134" s="2" t="s">
        <v>8374</v>
      </c>
      <c r="D1134" t="s">
        <v>20</v>
      </c>
      <c r="E1134">
        <v>610761600000</v>
      </c>
      <c r="F1134" t="s">
        <v>20</v>
      </c>
      <c r="G1134">
        <v>1</v>
      </c>
      <c r="H1134" t="s">
        <v>639</v>
      </c>
      <c r="I1134" t="s">
        <v>639</v>
      </c>
      <c r="J1134" t="s">
        <v>20</v>
      </c>
      <c r="K1134" t="s">
        <v>21</v>
      </c>
      <c r="L1134">
        <v>0</v>
      </c>
      <c r="M1134">
        <v>0</v>
      </c>
      <c r="N1134" t="s">
        <v>22</v>
      </c>
      <c r="O1134">
        <v>4</v>
      </c>
      <c r="P1134" s="30">
        <f>SQRT((postes_1[[#This Row],[x]]-$Q$1)^2+(postes_1[[#This Row],[y]]-$R$1)^2)</f>
        <v>227948.74147716115</v>
      </c>
      <c r="Q1134">
        <v>387342.43</v>
      </c>
      <c r="R1134">
        <v>6800099.5999999996</v>
      </c>
    </row>
    <row r="1135" spans="1:18" hidden="1">
      <c r="A1135">
        <v>137</v>
      </c>
      <c r="B1135">
        <v>10000767</v>
      </c>
      <c r="C1135" s="2" t="s">
        <v>8373</v>
      </c>
      <c r="D1135" t="s">
        <v>20</v>
      </c>
      <c r="E1135">
        <v>610761600000</v>
      </c>
      <c r="F1135" t="s">
        <v>20</v>
      </c>
      <c r="G1135">
        <v>1</v>
      </c>
      <c r="H1135" t="s">
        <v>323</v>
      </c>
      <c r="I1135" t="s">
        <v>324</v>
      </c>
      <c r="J1135" t="s">
        <v>325</v>
      </c>
      <c r="K1135" t="s">
        <v>21</v>
      </c>
      <c r="L1135">
        <v>0</v>
      </c>
      <c r="M1135">
        <v>0</v>
      </c>
      <c r="N1135" t="s">
        <v>22</v>
      </c>
      <c r="O1135">
        <v>3</v>
      </c>
      <c r="P1135" s="30">
        <f>SQRT((postes_1[[#This Row],[x]]-$Q$1)^2+(postes_1[[#This Row],[y]]-$R$1)^2)</f>
        <v>227971.46309420507</v>
      </c>
      <c r="Q1135">
        <v>707083.53999999899</v>
      </c>
      <c r="R1135">
        <v>6959948.8499999996</v>
      </c>
    </row>
    <row r="1136" spans="1:18" hidden="1">
      <c r="A1136">
        <v>298</v>
      </c>
      <c r="B1136">
        <v>10000710</v>
      </c>
      <c r="C1136" s="2" t="s">
        <v>8374</v>
      </c>
      <c r="D1136" t="s">
        <v>20</v>
      </c>
      <c r="E1136">
        <v>834537600000</v>
      </c>
      <c r="F1136" t="s">
        <v>20</v>
      </c>
      <c r="G1136">
        <v>1</v>
      </c>
      <c r="H1136" t="s">
        <v>668</v>
      </c>
      <c r="I1136" t="s">
        <v>669</v>
      </c>
      <c r="J1136" t="s">
        <v>670</v>
      </c>
      <c r="K1136" t="s">
        <v>21</v>
      </c>
      <c r="L1136">
        <v>0</v>
      </c>
      <c r="M1136">
        <v>0</v>
      </c>
      <c r="N1136" t="s">
        <v>22</v>
      </c>
      <c r="O1136">
        <v>4</v>
      </c>
      <c r="P1136" s="30">
        <f>SQRT((postes_1[[#This Row],[x]]-$Q$1)^2+(postes_1[[#This Row],[y]]-$R$1)^2)</f>
        <v>228049.18508274754</v>
      </c>
      <c r="Q1136">
        <v>657722.59000000404</v>
      </c>
      <c r="R1136">
        <v>6976562.2300000004</v>
      </c>
    </row>
    <row r="1137" spans="1:18" hidden="1">
      <c r="A1137">
        <v>3369</v>
      </c>
      <c r="B1137">
        <v>60001556</v>
      </c>
      <c r="C1137" s="2" t="s">
        <v>8374</v>
      </c>
      <c r="D1137" t="s">
        <v>20</v>
      </c>
      <c r="E1137">
        <v>954201600000</v>
      </c>
      <c r="F1137" t="s">
        <v>20</v>
      </c>
      <c r="G1137">
        <v>1</v>
      </c>
      <c r="H1137" t="s">
        <v>6899</v>
      </c>
      <c r="I1137" t="s">
        <v>6900</v>
      </c>
      <c r="J1137" t="s">
        <v>20</v>
      </c>
      <c r="K1137" t="s">
        <v>21</v>
      </c>
      <c r="L1137">
        <v>0</v>
      </c>
      <c r="M1137">
        <v>0</v>
      </c>
      <c r="N1137" t="s">
        <v>22</v>
      </c>
      <c r="O1137">
        <v>4</v>
      </c>
      <c r="P1137" s="30">
        <f>SQRT((postes_1[[#This Row],[x]]-$Q$1)^2+(postes_1[[#This Row],[y]]-$R$1)^2)</f>
        <v>228407.23227890479</v>
      </c>
      <c r="Q1137">
        <v>403734.36999999703</v>
      </c>
      <c r="R1137">
        <v>6656351.4000000004</v>
      </c>
    </row>
    <row r="1138" spans="1:18" hidden="1">
      <c r="A1138">
        <v>3835</v>
      </c>
      <c r="B1138">
        <v>50000158</v>
      </c>
      <c r="C1138" s="2" t="s">
        <v>8374</v>
      </c>
      <c r="D1138" t="s">
        <v>168</v>
      </c>
      <c r="E1138">
        <v>1459507037000</v>
      </c>
      <c r="F1138">
        <v>1360251229000</v>
      </c>
      <c r="G1138">
        <v>1</v>
      </c>
      <c r="H1138" t="s">
        <v>7829</v>
      </c>
      <c r="I1138" t="s">
        <v>7830</v>
      </c>
      <c r="J1138" t="s">
        <v>20</v>
      </c>
      <c r="K1138" t="s">
        <v>21</v>
      </c>
      <c r="L1138">
        <v>0</v>
      </c>
      <c r="M1138">
        <v>0</v>
      </c>
      <c r="N1138" t="s">
        <v>22</v>
      </c>
      <c r="O1138">
        <v>4</v>
      </c>
      <c r="P1138" s="30">
        <f>SQRT((postes_1[[#This Row],[x]]-$Q$1)^2+(postes_1[[#This Row],[y]]-$R$1)^2)</f>
        <v>228432.01515027118</v>
      </c>
      <c r="Q1138">
        <v>600171.64999999898</v>
      </c>
      <c r="R1138">
        <v>6525262.5599999996</v>
      </c>
    </row>
    <row r="1139" spans="1:18" hidden="1">
      <c r="A1139">
        <v>401</v>
      </c>
      <c r="B1139">
        <v>10000730</v>
      </c>
      <c r="C1139" s="2" t="s">
        <v>8373</v>
      </c>
      <c r="D1139" t="s">
        <v>38</v>
      </c>
      <c r="E1139">
        <v>610761600000</v>
      </c>
      <c r="F1139">
        <v>1234263250000</v>
      </c>
      <c r="G1139">
        <v>1</v>
      </c>
      <c r="H1139" t="s">
        <v>892</v>
      </c>
      <c r="I1139" t="s">
        <v>893</v>
      </c>
      <c r="J1139" t="s">
        <v>20</v>
      </c>
      <c r="K1139" t="s">
        <v>21</v>
      </c>
      <c r="L1139">
        <v>0</v>
      </c>
      <c r="M1139">
        <v>0</v>
      </c>
      <c r="N1139" t="s">
        <v>22</v>
      </c>
      <c r="O1139">
        <v>3</v>
      </c>
      <c r="P1139" s="30">
        <f>SQRT((postes_1[[#This Row],[x]]-$Q$1)^2+(postes_1[[#This Row],[y]]-$R$1)^2)</f>
        <v>228536.52227825153</v>
      </c>
      <c r="Q1139">
        <v>677394.56000000203</v>
      </c>
      <c r="R1139">
        <v>6971979.9699999997</v>
      </c>
    </row>
    <row r="1140" spans="1:18" hidden="1">
      <c r="A1140">
        <v>3682</v>
      </c>
      <c r="B1140">
        <v>60000500</v>
      </c>
      <c r="C1140" s="2" t="s">
        <v>8374</v>
      </c>
      <c r="D1140" t="s">
        <v>274</v>
      </c>
      <c r="E1140">
        <v>610761600000</v>
      </c>
      <c r="F1140">
        <v>1405939711000</v>
      </c>
      <c r="G1140">
        <v>1</v>
      </c>
      <c r="H1140" t="s">
        <v>7540</v>
      </c>
      <c r="I1140" t="s">
        <v>7540</v>
      </c>
      <c r="J1140" t="s">
        <v>20</v>
      </c>
      <c r="K1140" t="s">
        <v>21</v>
      </c>
      <c r="L1140">
        <v>0</v>
      </c>
      <c r="M1140">
        <v>0</v>
      </c>
      <c r="N1140" t="s">
        <v>22</v>
      </c>
      <c r="O1140">
        <v>4</v>
      </c>
      <c r="P1140" s="30">
        <f>SQRT((postes_1[[#This Row],[x]]-$Q$1)^2+(postes_1[[#This Row],[y]]-$R$1)^2)</f>
        <v>228538.64207652913</v>
      </c>
      <c r="Q1140">
        <v>384759.84000000398</v>
      </c>
      <c r="R1140">
        <v>6789311.4100000001</v>
      </c>
    </row>
    <row r="1141" spans="1:18" hidden="1">
      <c r="A1141">
        <v>2394</v>
      </c>
      <c r="B1141">
        <v>20000698</v>
      </c>
      <c r="C1141" s="2" t="s">
        <v>8375</v>
      </c>
      <c r="D1141" t="s">
        <v>43</v>
      </c>
      <c r="E1141">
        <v>1065571200000</v>
      </c>
      <c r="F1141">
        <v>1126709124000</v>
      </c>
      <c r="G1141">
        <v>1</v>
      </c>
      <c r="H1141" t="s">
        <v>4943</v>
      </c>
      <c r="I1141" t="s">
        <v>4944</v>
      </c>
      <c r="J1141" t="s">
        <v>20</v>
      </c>
      <c r="K1141" t="s">
        <v>21</v>
      </c>
      <c r="L1141">
        <v>0</v>
      </c>
      <c r="M1141">
        <v>0</v>
      </c>
      <c r="N1141" t="s">
        <v>22</v>
      </c>
      <c r="O1141">
        <v>6</v>
      </c>
      <c r="P1141" s="30">
        <f>SQRT((postes_1[[#This Row],[x]]-$Q$1)^2+(postes_1[[#This Row],[y]]-$R$1)^2)</f>
        <v>228549.39569779413</v>
      </c>
      <c r="Q1141">
        <v>818642.49000000197</v>
      </c>
      <c r="R1141">
        <v>6847795.5099999998</v>
      </c>
    </row>
    <row r="1142" spans="1:18" hidden="1">
      <c r="A1142">
        <v>1882</v>
      </c>
      <c r="B1142">
        <v>60000307</v>
      </c>
      <c r="C1142" s="2" t="s">
        <v>8374</v>
      </c>
      <c r="D1142" t="s">
        <v>20</v>
      </c>
      <c r="E1142">
        <v>1068163200000</v>
      </c>
      <c r="F1142" t="s">
        <v>20</v>
      </c>
      <c r="G1142">
        <v>1</v>
      </c>
      <c r="H1142" t="s">
        <v>3902</v>
      </c>
      <c r="I1142" t="s">
        <v>3903</v>
      </c>
      <c r="J1142" t="s">
        <v>20</v>
      </c>
      <c r="K1142" t="s">
        <v>21</v>
      </c>
      <c r="L1142">
        <v>0</v>
      </c>
      <c r="M1142">
        <v>0</v>
      </c>
      <c r="N1142" t="s">
        <v>22</v>
      </c>
      <c r="O1142">
        <v>4</v>
      </c>
      <c r="P1142" s="30">
        <f>SQRT((postes_1[[#This Row],[x]]-$Q$1)^2+(postes_1[[#This Row],[y]]-$R$1)^2)</f>
        <v>228654.39167376529</v>
      </c>
      <c r="Q1142">
        <v>390474.28000000102</v>
      </c>
      <c r="R1142">
        <v>6815792.3300000001</v>
      </c>
    </row>
    <row r="1143" spans="1:18" hidden="1">
      <c r="A1143">
        <v>1930</v>
      </c>
      <c r="B1143">
        <v>30000600</v>
      </c>
      <c r="C1143" s="2" t="s">
        <v>8373</v>
      </c>
      <c r="D1143" t="s">
        <v>20</v>
      </c>
      <c r="E1143">
        <v>1056067200000</v>
      </c>
      <c r="F1143" t="s">
        <v>20</v>
      </c>
      <c r="G1143">
        <v>1</v>
      </c>
      <c r="H1143" t="s">
        <v>4004</v>
      </c>
      <c r="I1143" t="s">
        <v>4005</v>
      </c>
      <c r="J1143" t="s">
        <v>20</v>
      </c>
      <c r="K1143" t="s">
        <v>21</v>
      </c>
      <c r="L1143">
        <v>0</v>
      </c>
      <c r="M1143">
        <v>0</v>
      </c>
      <c r="N1143" t="s">
        <v>22</v>
      </c>
      <c r="O1143">
        <v>3</v>
      </c>
      <c r="P1143" s="30">
        <f>SQRT((postes_1[[#This Row],[x]]-$Q$1)^2+(postes_1[[#This Row],[y]]-$R$1)^2)</f>
        <v>228680.12945785502</v>
      </c>
      <c r="Q1143">
        <v>748911.68</v>
      </c>
      <c r="R1143">
        <v>6571450.5199999996</v>
      </c>
    </row>
    <row r="1144" spans="1:18" hidden="1">
      <c r="A1144">
        <v>2588</v>
      </c>
      <c r="B1144">
        <v>50000160</v>
      </c>
      <c r="C1144" s="2" t="s">
        <v>8378</v>
      </c>
      <c r="D1144" t="s">
        <v>168</v>
      </c>
      <c r="E1144">
        <v>1459501611000</v>
      </c>
      <c r="F1144" t="s">
        <v>20</v>
      </c>
      <c r="G1144">
        <v>1</v>
      </c>
      <c r="H1144" t="s">
        <v>5342</v>
      </c>
      <c r="I1144" t="s">
        <v>5343</v>
      </c>
      <c r="J1144" t="s">
        <v>20</v>
      </c>
      <c r="K1144" t="s">
        <v>21</v>
      </c>
      <c r="L1144">
        <v>0</v>
      </c>
      <c r="M1144">
        <v>0</v>
      </c>
      <c r="N1144" t="s">
        <v>22</v>
      </c>
      <c r="O1144">
        <v>1</v>
      </c>
      <c r="P1144" s="30">
        <f>SQRT((postes_1[[#This Row],[x]]-$Q$1)^2+(postes_1[[#This Row],[y]]-$R$1)^2)</f>
        <v>228869.37763764561</v>
      </c>
      <c r="Q1144">
        <v>597187.38000000303</v>
      </c>
      <c r="R1144">
        <v>6524978.6900000004</v>
      </c>
    </row>
    <row r="1145" spans="1:18" hidden="1">
      <c r="A1145">
        <v>1444</v>
      </c>
      <c r="B1145">
        <v>30000670</v>
      </c>
      <c r="C1145" s="2" t="s">
        <v>8375</v>
      </c>
      <c r="D1145" t="s">
        <v>20</v>
      </c>
      <c r="E1145">
        <v>1056067200000</v>
      </c>
      <c r="F1145" t="s">
        <v>20</v>
      </c>
      <c r="G1145">
        <v>1</v>
      </c>
      <c r="H1145" t="s">
        <v>3022</v>
      </c>
      <c r="I1145" t="s">
        <v>3023</v>
      </c>
      <c r="J1145" t="s">
        <v>20</v>
      </c>
      <c r="K1145" t="s">
        <v>21</v>
      </c>
      <c r="L1145">
        <v>0</v>
      </c>
      <c r="M1145">
        <v>0</v>
      </c>
      <c r="N1145" t="s">
        <v>22</v>
      </c>
      <c r="O1145">
        <v>6</v>
      </c>
      <c r="P1145" s="30">
        <f>SQRT((postes_1[[#This Row],[x]]-$Q$1)^2+(postes_1[[#This Row],[y]]-$R$1)^2)</f>
        <v>228984.28720437858</v>
      </c>
      <c r="Q1145">
        <v>736412.49000000197</v>
      </c>
      <c r="R1145">
        <v>6562223.9800000004</v>
      </c>
    </row>
    <row r="1146" spans="1:18" hidden="1">
      <c r="A1146">
        <v>149</v>
      </c>
      <c r="B1146">
        <v>60000789</v>
      </c>
      <c r="C1146" s="2" t="s">
        <v>8374</v>
      </c>
      <c r="D1146" t="s">
        <v>38</v>
      </c>
      <c r="E1146">
        <v>791078400000</v>
      </c>
      <c r="F1146">
        <v>1225445383000</v>
      </c>
      <c r="G1146">
        <v>1</v>
      </c>
      <c r="H1146" t="s">
        <v>349</v>
      </c>
      <c r="I1146" t="s">
        <v>350</v>
      </c>
      <c r="J1146" t="s">
        <v>20</v>
      </c>
      <c r="K1146" t="s">
        <v>21</v>
      </c>
      <c r="L1146">
        <v>0</v>
      </c>
      <c r="M1146">
        <v>0</v>
      </c>
      <c r="N1146" t="s">
        <v>22</v>
      </c>
      <c r="O1146">
        <v>4</v>
      </c>
      <c r="P1146" s="30">
        <f>SQRT((postes_1[[#This Row],[x]]-$Q$1)^2+(postes_1[[#This Row],[y]]-$R$1)^2)</f>
        <v>229045.20356162512</v>
      </c>
      <c r="Q1146">
        <v>381627.53000000102</v>
      </c>
      <c r="R1146">
        <v>6763113.9900000002</v>
      </c>
    </row>
    <row r="1147" spans="1:18" hidden="1">
      <c r="A1147">
        <v>1445</v>
      </c>
      <c r="B1147">
        <v>30000253</v>
      </c>
      <c r="C1147" s="2" t="s">
        <v>8375</v>
      </c>
      <c r="D1147" t="s">
        <v>20</v>
      </c>
      <c r="E1147">
        <v>610761600000</v>
      </c>
      <c r="F1147" t="s">
        <v>20</v>
      </c>
      <c r="G1147">
        <v>1</v>
      </c>
      <c r="H1147" t="s">
        <v>3024</v>
      </c>
      <c r="I1147" t="s">
        <v>3025</v>
      </c>
      <c r="J1147" t="s">
        <v>26</v>
      </c>
      <c r="K1147" t="s">
        <v>21</v>
      </c>
      <c r="L1147">
        <v>0</v>
      </c>
      <c r="M1147">
        <v>0</v>
      </c>
      <c r="N1147" t="s">
        <v>22</v>
      </c>
      <c r="O1147">
        <v>6</v>
      </c>
      <c r="P1147" s="30">
        <f>SQRT((postes_1[[#This Row],[x]]-$Q$1)^2+(postes_1[[#This Row],[y]]-$R$1)^2)</f>
        <v>229073.31388217019</v>
      </c>
      <c r="Q1147">
        <v>813391.85000000102</v>
      </c>
      <c r="R1147">
        <v>6647174.9199999999</v>
      </c>
    </row>
    <row r="1148" spans="1:18" hidden="1">
      <c r="A1148">
        <v>2520</v>
      </c>
      <c r="B1148">
        <v>50000162</v>
      </c>
      <c r="C1148" s="2" t="s">
        <v>8378</v>
      </c>
      <c r="D1148" t="s">
        <v>168</v>
      </c>
      <c r="E1148">
        <v>1459501668000</v>
      </c>
      <c r="F1148" t="s">
        <v>20</v>
      </c>
      <c r="G1148">
        <v>1</v>
      </c>
      <c r="H1148" t="s">
        <v>5203</v>
      </c>
      <c r="I1148" t="s">
        <v>5204</v>
      </c>
      <c r="J1148" t="s">
        <v>20</v>
      </c>
      <c r="K1148" t="s">
        <v>21</v>
      </c>
      <c r="L1148">
        <v>0</v>
      </c>
      <c r="M1148">
        <v>0</v>
      </c>
      <c r="N1148" t="s">
        <v>22</v>
      </c>
      <c r="O1148">
        <v>1</v>
      </c>
      <c r="P1148" s="30">
        <f>SQRT((postes_1[[#This Row],[x]]-$Q$1)^2+(postes_1[[#This Row],[y]]-$R$1)^2)</f>
        <v>229115.1672153796</v>
      </c>
      <c r="Q1148">
        <v>595336.65999999596</v>
      </c>
      <c r="R1148">
        <v>6524847.4699999997</v>
      </c>
    </row>
    <row r="1149" spans="1:18" hidden="1">
      <c r="A1149">
        <v>3205</v>
      </c>
      <c r="B1149">
        <v>20000296</v>
      </c>
      <c r="C1149" s="2" t="s">
        <v>8375</v>
      </c>
      <c r="D1149" t="s">
        <v>23</v>
      </c>
      <c r="E1149">
        <v>610761600000</v>
      </c>
      <c r="F1149">
        <v>1281436437000</v>
      </c>
      <c r="G1149">
        <v>1</v>
      </c>
      <c r="H1149" t="s">
        <v>6582</v>
      </c>
      <c r="I1149" t="s">
        <v>6583</v>
      </c>
      <c r="J1149" t="s">
        <v>20</v>
      </c>
      <c r="K1149" t="s">
        <v>21</v>
      </c>
      <c r="L1149">
        <v>0</v>
      </c>
      <c r="M1149">
        <v>0</v>
      </c>
      <c r="N1149" t="s">
        <v>22</v>
      </c>
      <c r="O1149">
        <v>6</v>
      </c>
      <c r="P1149" s="30">
        <f>SQRT((postes_1[[#This Row],[x]]-$Q$1)^2+(postes_1[[#This Row],[y]]-$R$1)^2)</f>
        <v>229122.26502208316</v>
      </c>
      <c r="Q1149">
        <v>779062.18999999797</v>
      </c>
      <c r="R1149">
        <v>6908618.5499999998</v>
      </c>
    </row>
    <row r="1150" spans="1:18" hidden="1">
      <c r="A1150">
        <v>1352</v>
      </c>
      <c r="B1150">
        <v>10000709</v>
      </c>
      <c r="C1150" s="2" t="s">
        <v>8374</v>
      </c>
      <c r="D1150" t="s">
        <v>43</v>
      </c>
      <c r="E1150">
        <v>610761600000</v>
      </c>
      <c r="F1150">
        <v>1163677756000</v>
      </c>
      <c r="G1150">
        <v>1</v>
      </c>
      <c r="H1150" t="s">
        <v>2834</v>
      </c>
      <c r="I1150" t="s">
        <v>2835</v>
      </c>
      <c r="J1150" t="s">
        <v>2836</v>
      </c>
      <c r="K1150" t="s">
        <v>21</v>
      </c>
      <c r="L1150">
        <v>0</v>
      </c>
      <c r="M1150">
        <v>0</v>
      </c>
      <c r="N1150" t="s">
        <v>22</v>
      </c>
      <c r="O1150">
        <v>4</v>
      </c>
      <c r="P1150" s="30">
        <f>SQRT((postes_1[[#This Row],[x]]-$Q$1)^2+(postes_1[[#This Row],[y]]-$R$1)^2)</f>
        <v>229177.38719013552</v>
      </c>
      <c r="Q1150">
        <v>660233.42000000202</v>
      </c>
      <c r="R1150">
        <v>6977171.5499999998</v>
      </c>
    </row>
    <row r="1151" spans="1:18" hidden="1">
      <c r="A1151">
        <v>3230</v>
      </c>
      <c r="B1151">
        <v>10000695</v>
      </c>
      <c r="C1151" s="2" t="s">
        <v>8375</v>
      </c>
      <c r="D1151" t="s">
        <v>20</v>
      </c>
      <c r="E1151">
        <v>1083715200000</v>
      </c>
      <c r="F1151" t="s">
        <v>20</v>
      </c>
      <c r="G1151">
        <v>1</v>
      </c>
      <c r="H1151" t="s">
        <v>6628</v>
      </c>
      <c r="I1151" t="s">
        <v>6629</v>
      </c>
      <c r="J1151" t="s">
        <v>20</v>
      </c>
      <c r="K1151" t="s">
        <v>21</v>
      </c>
      <c r="L1151">
        <v>0</v>
      </c>
      <c r="M1151">
        <v>0</v>
      </c>
      <c r="N1151" t="s">
        <v>22</v>
      </c>
      <c r="O1151">
        <v>6</v>
      </c>
      <c r="P1151" s="30">
        <f>SQRT((postes_1[[#This Row],[x]]-$Q$1)^2+(postes_1[[#This Row],[y]]-$R$1)^2)</f>
        <v>229278.35062743566</v>
      </c>
      <c r="Q1151">
        <v>649221.02000000305</v>
      </c>
      <c r="R1151">
        <v>6979442.1399999997</v>
      </c>
    </row>
    <row r="1152" spans="1:18" hidden="1">
      <c r="A1152">
        <v>772</v>
      </c>
      <c r="B1152">
        <v>50000135</v>
      </c>
      <c r="C1152" s="2" t="s">
        <v>8376</v>
      </c>
      <c r="D1152" t="s">
        <v>168</v>
      </c>
      <c r="E1152">
        <v>1459506804000</v>
      </c>
      <c r="F1152" t="s">
        <v>20</v>
      </c>
      <c r="G1152">
        <v>1</v>
      </c>
      <c r="H1152" t="s">
        <v>1662</v>
      </c>
      <c r="I1152" t="s">
        <v>1662</v>
      </c>
      <c r="J1152" t="s">
        <v>20</v>
      </c>
      <c r="K1152" t="s">
        <v>21</v>
      </c>
      <c r="L1152">
        <v>0</v>
      </c>
      <c r="M1152">
        <v>0</v>
      </c>
      <c r="N1152" t="s">
        <v>22</v>
      </c>
      <c r="O1152">
        <v>7</v>
      </c>
      <c r="P1152" s="30">
        <f>SQRT((postes_1[[#This Row],[x]]-$Q$1)^2+(postes_1[[#This Row],[y]]-$R$1)^2)</f>
        <v>229580.06925171523</v>
      </c>
      <c r="Q1152">
        <v>534024.31999999995</v>
      </c>
      <c r="R1152">
        <v>6536983.3099999996</v>
      </c>
    </row>
    <row r="1153" spans="1:18" hidden="1">
      <c r="A1153">
        <v>1286</v>
      </c>
      <c r="B1153">
        <v>30000151</v>
      </c>
      <c r="C1153" s="2" t="s">
        <v>8373</v>
      </c>
      <c r="D1153" t="s">
        <v>38</v>
      </c>
      <c r="E1153">
        <v>610761600000</v>
      </c>
      <c r="F1153">
        <v>1184942278000</v>
      </c>
      <c r="G1153">
        <v>1</v>
      </c>
      <c r="H1153" t="s">
        <v>2702</v>
      </c>
      <c r="I1153" t="s">
        <v>2703</v>
      </c>
      <c r="J1153" t="s">
        <v>20</v>
      </c>
      <c r="K1153" t="s">
        <v>21</v>
      </c>
      <c r="L1153">
        <v>0</v>
      </c>
      <c r="M1153">
        <v>0</v>
      </c>
      <c r="N1153" t="s">
        <v>22</v>
      </c>
      <c r="O1153">
        <v>3</v>
      </c>
      <c r="P1153" s="30">
        <f>SQRT((postes_1[[#This Row],[x]]-$Q$1)^2+(postes_1[[#This Row],[y]]-$R$1)^2)</f>
        <v>229653.91242529426</v>
      </c>
      <c r="Q1153">
        <v>827147.97999999695</v>
      </c>
      <c r="R1153">
        <v>6677361.9900000002</v>
      </c>
    </row>
    <row r="1154" spans="1:18" hidden="1">
      <c r="A1154">
        <v>105</v>
      </c>
      <c r="B1154">
        <v>70000015</v>
      </c>
      <c r="C1154" s="2" t="s">
        <v>8374</v>
      </c>
      <c r="D1154" t="s">
        <v>20</v>
      </c>
      <c r="E1154" s="1">
        <v>827712000000</v>
      </c>
      <c r="F1154" t="s">
        <v>20</v>
      </c>
      <c r="G1154">
        <v>1</v>
      </c>
      <c r="H1154" t="s">
        <v>245</v>
      </c>
      <c r="I1154" t="s">
        <v>246</v>
      </c>
      <c r="J1154" t="s">
        <v>20</v>
      </c>
      <c r="K1154" t="s">
        <v>21</v>
      </c>
      <c r="L1154">
        <v>0</v>
      </c>
      <c r="M1154">
        <v>0</v>
      </c>
      <c r="N1154" t="s">
        <v>22</v>
      </c>
      <c r="O1154">
        <v>4</v>
      </c>
      <c r="P1154" s="30">
        <f>SQRT((postes_1[[#This Row],[x]]-$Q$1)^2+(postes_1[[#This Row],[y]]-$R$1)^2)</f>
        <v>229677.65074645056</v>
      </c>
      <c r="Q1154">
        <v>574655.78999999899</v>
      </c>
      <c r="R1154">
        <v>6980330.6299999999</v>
      </c>
    </row>
    <row r="1155" spans="1:18" hidden="1">
      <c r="A1155">
        <v>3796</v>
      </c>
      <c r="B1155">
        <v>30000708</v>
      </c>
      <c r="C1155" s="2" t="s">
        <v>8373</v>
      </c>
      <c r="D1155" t="s">
        <v>30</v>
      </c>
      <c r="E1155">
        <v>610761600000</v>
      </c>
      <c r="F1155">
        <v>1407242698000</v>
      </c>
      <c r="G1155">
        <v>1</v>
      </c>
      <c r="H1155" t="s">
        <v>7756</v>
      </c>
      <c r="I1155" t="s">
        <v>7756</v>
      </c>
      <c r="J1155" t="s">
        <v>20</v>
      </c>
      <c r="K1155" t="s">
        <v>21</v>
      </c>
      <c r="L1155">
        <v>0</v>
      </c>
      <c r="M1155">
        <v>0</v>
      </c>
      <c r="N1155" t="s">
        <v>22</v>
      </c>
      <c r="O1155">
        <v>3</v>
      </c>
      <c r="P1155" s="30">
        <f>SQRT((postes_1[[#This Row],[x]]-$Q$1)^2+(postes_1[[#This Row],[y]]-$R$1)^2)</f>
        <v>229734.4059080579</v>
      </c>
      <c r="Q1155">
        <v>733553.90999999596</v>
      </c>
      <c r="R1155">
        <v>6559482.7800000003</v>
      </c>
    </row>
    <row r="1156" spans="1:18" hidden="1">
      <c r="A1156">
        <v>3480</v>
      </c>
      <c r="B1156">
        <v>70001541</v>
      </c>
      <c r="C1156" s="2" t="s">
        <v>8374</v>
      </c>
      <c r="D1156" t="s">
        <v>77</v>
      </c>
      <c r="E1156">
        <v>757641600000</v>
      </c>
      <c r="F1156">
        <v>1373649018000</v>
      </c>
      <c r="G1156">
        <v>1</v>
      </c>
      <c r="H1156" t="s">
        <v>7125</v>
      </c>
      <c r="I1156" t="s">
        <v>7126</v>
      </c>
      <c r="J1156" t="s">
        <v>20</v>
      </c>
      <c r="K1156" t="s">
        <v>21</v>
      </c>
      <c r="L1156">
        <v>0</v>
      </c>
      <c r="M1156">
        <v>0</v>
      </c>
      <c r="N1156" t="s">
        <v>22</v>
      </c>
      <c r="O1156">
        <v>4</v>
      </c>
      <c r="P1156" s="30">
        <f>SQRT((postes_1[[#This Row],[x]]-$Q$1)^2+(postes_1[[#This Row],[y]]-$R$1)^2)</f>
        <v>229895.54959969816</v>
      </c>
      <c r="Q1156">
        <v>396911.40999999602</v>
      </c>
      <c r="R1156">
        <v>6838579.8899999997</v>
      </c>
    </row>
    <row r="1157" spans="1:18" hidden="1">
      <c r="A1157">
        <v>2823</v>
      </c>
      <c r="B1157">
        <v>20000451</v>
      </c>
      <c r="C1157" s="2" t="s">
        <v>8373</v>
      </c>
      <c r="D1157" t="s">
        <v>805</v>
      </c>
      <c r="E1157">
        <v>778377600000</v>
      </c>
      <c r="F1157">
        <v>1269620600000</v>
      </c>
      <c r="G1157">
        <v>1</v>
      </c>
      <c r="H1157" t="s">
        <v>5817</v>
      </c>
      <c r="I1157" t="s">
        <v>5818</v>
      </c>
      <c r="J1157" t="s">
        <v>20</v>
      </c>
      <c r="K1157" t="s">
        <v>21</v>
      </c>
      <c r="L1157">
        <v>0</v>
      </c>
      <c r="M1157">
        <v>0</v>
      </c>
      <c r="N1157" t="s">
        <v>22</v>
      </c>
      <c r="O1157">
        <v>3</v>
      </c>
      <c r="P1157" s="30">
        <f>SQRT((postes_1[[#This Row],[x]]-$Q$1)^2+(postes_1[[#This Row],[y]]-$R$1)^2)</f>
        <v>229956.0629612194</v>
      </c>
      <c r="Q1157">
        <v>792020.14000000095</v>
      </c>
      <c r="R1157">
        <v>6894597.3200000003</v>
      </c>
    </row>
    <row r="1158" spans="1:18" hidden="1">
      <c r="A1158">
        <v>60</v>
      </c>
      <c r="B1158">
        <v>30000284</v>
      </c>
      <c r="C1158" s="2" t="s">
        <v>8373</v>
      </c>
      <c r="D1158" t="s">
        <v>20</v>
      </c>
      <c r="E1158">
        <v>610761600000</v>
      </c>
      <c r="F1158" t="s">
        <v>20</v>
      </c>
      <c r="G1158">
        <v>1</v>
      </c>
      <c r="H1158" t="s">
        <v>148</v>
      </c>
      <c r="I1158" t="s">
        <v>149</v>
      </c>
      <c r="J1158" t="s">
        <v>20</v>
      </c>
      <c r="K1158" t="s">
        <v>21</v>
      </c>
      <c r="L1158">
        <v>0</v>
      </c>
      <c r="M1158">
        <v>0</v>
      </c>
      <c r="N1158" t="s">
        <v>22</v>
      </c>
      <c r="O1158">
        <v>3</v>
      </c>
      <c r="P1158" s="30">
        <f>SQRT((postes_1[[#This Row],[x]]-$Q$1)^2+(postes_1[[#This Row],[y]]-$R$1)^2)</f>
        <v>230213.79659152767</v>
      </c>
      <c r="Q1158">
        <v>807892.75999999803</v>
      </c>
      <c r="R1158">
        <v>6635046.2800000003</v>
      </c>
    </row>
    <row r="1159" spans="1:18" hidden="1">
      <c r="A1159">
        <v>2525</v>
      </c>
      <c r="B1159">
        <v>50000170</v>
      </c>
      <c r="C1159" s="2" t="s">
        <v>8375</v>
      </c>
      <c r="D1159" t="s">
        <v>168</v>
      </c>
      <c r="E1159">
        <v>1459506830000</v>
      </c>
      <c r="F1159">
        <v>1360248295000</v>
      </c>
      <c r="G1159">
        <v>1</v>
      </c>
      <c r="H1159" t="s">
        <v>5213</v>
      </c>
      <c r="I1159" t="s">
        <v>5214</v>
      </c>
      <c r="J1159" t="s">
        <v>20</v>
      </c>
      <c r="K1159" t="s">
        <v>21</v>
      </c>
      <c r="L1159">
        <v>0</v>
      </c>
      <c r="M1159">
        <v>0</v>
      </c>
      <c r="N1159" t="s">
        <v>22</v>
      </c>
      <c r="O1159">
        <v>6</v>
      </c>
      <c r="P1159" s="30">
        <f>SQRT((postes_1[[#This Row],[x]]-$Q$1)^2+(postes_1[[#This Row],[y]]-$R$1)^2)</f>
        <v>230298.14328140943</v>
      </c>
      <c r="Q1159">
        <v>607125.70000000298</v>
      </c>
      <c r="R1159">
        <v>6523188.4800000004</v>
      </c>
    </row>
    <row r="1160" spans="1:18" hidden="1">
      <c r="A1160">
        <v>2765</v>
      </c>
      <c r="B1160">
        <v>10000734</v>
      </c>
      <c r="C1160" s="2" t="s">
        <v>8375</v>
      </c>
      <c r="D1160" t="s">
        <v>20</v>
      </c>
      <c r="E1160">
        <v>751939200000</v>
      </c>
      <c r="F1160" t="s">
        <v>20</v>
      </c>
      <c r="G1160">
        <v>1</v>
      </c>
      <c r="H1160" t="s">
        <v>5704</v>
      </c>
      <c r="I1160" t="s">
        <v>5705</v>
      </c>
      <c r="J1160" t="s">
        <v>476</v>
      </c>
      <c r="K1160" t="s">
        <v>21</v>
      </c>
      <c r="L1160">
        <v>0</v>
      </c>
      <c r="M1160">
        <v>0</v>
      </c>
      <c r="N1160" t="s">
        <v>22</v>
      </c>
      <c r="O1160">
        <v>6</v>
      </c>
      <c r="P1160" s="30">
        <f>SQRT((postes_1[[#This Row],[x]]-$Q$1)^2+(postes_1[[#This Row],[y]]-$R$1)^2)</f>
        <v>230451.64963107678</v>
      </c>
      <c r="Q1160">
        <v>687539.49000000197</v>
      </c>
      <c r="R1160">
        <v>6970644.6399999997</v>
      </c>
    </row>
    <row r="1161" spans="1:18" hidden="1">
      <c r="A1161">
        <v>3821</v>
      </c>
      <c r="B1161">
        <v>50000157</v>
      </c>
      <c r="C1161" s="2" t="s">
        <v>8374</v>
      </c>
      <c r="D1161" t="s">
        <v>168</v>
      </c>
      <c r="E1161">
        <v>1459508148000</v>
      </c>
      <c r="F1161">
        <v>1360594548000</v>
      </c>
      <c r="G1161">
        <v>1</v>
      </c>
      <c r="H1161" t="s">
        <v>7803</v>
      </c>
      <c r="I1161" t="s">
        <v>7804</v>
      </c>
      <c r="J1161" t="s">
        <v>20</v>
      </c>
      <c r="K1161" t="s">
        <v>21</v>
      </c>
      <c r="L1161">
        <v>0</v>
      </c>
      <c r="M1161">
        <v>0</v>
      </c>
      <c r="N1161" t="s">
        <v>22</v>
      </c>
      <c r="O1161">
        <v>4</v>
      </c>
      <c r="P1161" s="30">
        <f>SQRT((postes_1[[#This Row],[x]]-$Q$1)^2+(postes_1[[#This Row],[y]]-$R$1)^2)</f>
        <v>230486.78562877179</v>
      </c>
      <c r="Q1161">
        <v>566118.75999999803</v>
      </c>
      <c r="R1161">
        <v>6527282.7999999998</v>
      </c>
    </row>
    <row r="1162" spans="1:18" hidden="1">
      <c r="A1162">
        <v>3031</v>
      </c>
      <c r="B1162">
        <v>30000926</v>
      </c>
      <c r="C1162" s="2" t="s">
        <v>8373</v>
      </c>
      <c r="D1162" t="s">
        <v>212</v>
      </c>
      <c r="E1162">
        <v>610761600000</v>
      </c>
      <c r="F1162">
        <v>1128532353000</v>
      </c>
      <c r="G1162">
        <v>1</v>
      </c>
      <c r="H1162" t="s">
        <v>6237</v>
      </c>
      <c r="I1162" t="s">
        <v>6238</v>
      </c>
      <c r="J1162" t="s">
        <v>6239</v>
      </c>
      <c r="K1162" t="s">
        <v>21</v>
      </c>
      <c r="L1162">
        <v>0</v>
      </c>
      <c r="M1162">
        <v>0</v>
      </c>
      <c r="N1162" t="s">
        <v>22</v>
      </c>
      <c r="O1162">
        <v>3</v>
      </c>
      <c r="P1162" s="30">
        <f>SQRT((postes_1[[#This Row],[x]]-$Q$1)^2+(postes_1[[#This Row],[y]]-$R$1)^2)</f>
        <v>230516.0046703346</v>
      </c>
      <c r="Q1162">
        <v>687734.65999999596</v>
      </c>
      <c r="R1162">
        <v>6536281.1100000003</v>
      </c>
    </row>
    <row r="1163" spans="1:18" hidden="1">
      <c r="A1163">
        <v>987</v>
      </c>
      <c r="B1163">
        <v>50000165</v>
      </c>
      <c r="C1163" s="2" t="s">
        <v>8378</v>
      </c>
      <c r="D1163" t="s">
        <v>168</v>
      </c>
      <c r="E1163">
        <v>1459501629000</v>
      </c>
      <c r="F1163" t="s">
        <v>20</v>
      </c>
      <c r="G1163">
        <v>1</v>
      </c>
      <c r="H1163" t="s">
        <v>2106</v>
      </c>
      <c r="I1163" t="s">
        <v>2107</v>
      </c>
      <c r="J1163" t="s">
        <v>20</v>
      </c>
      <c r="K1163" t="s">
        <v>21</v>
      </c>
      <c r="L1163">
        <v>0</v>
      </c>
      <c r="M1163">
        <v>0</v>
      </c>
      <c r="N1163" t="s">
        <v>22</v>
      </c>
      <c r="O1163">
        <v>1</v>
      </c>
      <c r="P1163" s="30">
        <f>SQRT((postes_1[[#This Row],[x]]-$Q$1)^2+(postes_1[[#This Row],[y]]-$R$1)^2)</f>
        <v>230611.60252342242</v>
      </c>
      <c r="Q1163">
        <v>585966.39999999898</v>
      </c>
      <c r="R1163">
        <v>6524156.1799999997</v>
      </c>
    </row>
    <row r="1164" spans="1:18" hidden="1">
      <c r="A1164">
        <v>704</v>
      </c>
      <c r="B1164">
        <v>60001191</v>
      </c>
      <c r="C1164" s="2" t="s">
        <v>8374</v>
      </c>
      <c r="D1164" t="s">
        <v>20</v>
      </c>
      <c r="E1164">
        <v>1034899200000</v>
      </c>
      <c r="F1164" t="s">
        <v>20</v>
      </c>
      <c r="G1164">
        <v>1</v>
      </c>
      <c r="H1164" t="s">
        <v>1513</v>
      </c>
      <c r="I1164" t="s">
        <v>1514</v>
      </c>
      <c r="J1164" t="s">
        <v>20</v>
      </c>
      <c r="K1164" t="s">
        <v>21</v>
      </c>
      <c r="L1164">
        <v>0</v>
      </c>
      <c r="M1164">
        <v>0</v>
      </c>
      <c r="N1164" t="s">
        <v>22</v>
      </c>
      <c r="O1164">
        <v>4</v>
      </c>
      <c r="P1164" s="30">
        <f>SQRT((postes_1[[#This Row],[x]]-$Q$1)^2+(postes_1[[#This Row],[y]]-$R$1)^2)</f>
        <v>230685.17391780234</v>
      </c>
      <c r="Q1164">
        <v>384756.24000000203</v>
      </c>
      <c r="R1164">
        <v>6705825.5099999998</v>
      </c>
    </row>
    <row r="1165" spans="1:18" hidden="1">
      <c r="A1165">
        <v>2524</v>
      </c>
      <c r="B1165">
        <v>50000168</v>
      </c>
      <c r="C1165" s="2" t="s">
        <v>8378</v>
      </c>
      <c r="D1165" t="s">
        <v>168</v>
      </c>
      <c r="E1165">
        <v>1459501698000</v>
      </c>
      <c r="F1165" t="s">
        <v>20</v>
      </c>
      <c r="G1165">
        <v>1</v>
      </c>
      <c r="H1165" t="s">
        <v>5211</v>
      </c>
      <c r="I1165" t="s">
        <v>5212</v>
      </c>
      <c r="J1165" t="s">
        <v>20</v>
      </c>
      <c r="K1165" t="s">
        <v>21</v>
      </c>
      <c r="L1165">
        <v>0</v>
      </c>
      <c r="M1165">
        <v>0</v>
      </c>
      <c r="N1165" t="s">
        <v>22</v>
      </c>
      <c r="O1165">
        <v>1</v>
      </c>
      <c r="P1165" s="30">
        <f>SQRT((postes_1[[#This Row],[x]]-$Q$1)^2+(postes_1[[#This Row],[y]]-$R$1)^2)</f>
        <v>230713.58343782541</v>
      </c>
      <c r="Q1165">
        <v>592378.89000000095</v>
      </c>
      <c r="R1165">
        <v>6523459.0999999996</v>
      </c>
    </row>
    <row r="1166" spans="1:18" hidden="1">
      <c r="A1166">
        <v>2432</v>
      </c>
      <c r="B1166">
        <v>30000930</v>
      </c>
      <c r="C1166" s="2" t="s">
        <v>8373</v>
      </c>
      <c r="D1166" t="s">
        <v>30</v>
      </c>
      <c r="E1166">
        <v>1079395200000</v>
      </c>
      <c r="F1166">
        <v>1361364164000</v>
      </c>
      <c r="G1166">
        <v>1</v>
      </c>
      <c r="H1166" t="s">
        <v>5020</v>
      </c>
      <c r="I1166" t="s">
        <v>5021</v>
      </c>
      <c r="J1166" t="s">
        <v>20</v>
      </c>
      <c r="K1166" t="s">
        <v>21</v>
      </c>
      <c r="L1166">
        <v>0</v>
      </c>
      <c r="M1166">
        <v>0</v>
      </c>
      <c r="N1166" t="s">
        <v>22</v>
      </c>
      <c r="O1166">
        <v>3</v>
      </c>
      <c r="P1166" s="30">
        <f>SQRT((postes_1[[#This Row],[x]]-$Q$1)^2+(postes_1[[#This Row],[y]]-$R$1)^2)</f>
        <v>230792.15247469139</v>
      </c>
      <c r="Q1166">
        <v>687059.82999999798</v>
      </c>
      <c r="R1166">
        <v>6535749.4500000002</v>
      </c>
    </row>
    <row r="1167" spans="1:18" hidden="1">
      <c r="A1167">
        <v>898</v>
      </c>
      <c r="B1167">
        <v>50000155</v>
      </c>
      <c r="C1167" s="2" t="s">
        <v>8374</v>
      </c>
      <c r="D1167" t="s">
        <v>168</v>
      </c>
      <c r="E1167">
        <v>1459508254000</v>
      </c>
      <c r="F1167">
        <v>1360336935000</v>
      </c>
      <c r="G1167">
        <v>1</v>
      </c>
      <c r="H1167" t="s">
        <v>1910</v>
      </c>
      <c r="I1167" t="s">
        <v>1911</v>
      </c>
      <c r="J1167" t="s">
        <v>20</v>
      </c>
      <c r="K1167" t="s">
        <v>21</v>
      </c>
      <c r="L1167">
        <v>0</v>
      </c>
      <c r="M1167">
        <v>0</v>
      </c>
      <c r="N1167" t="s">
        <v>22</v>
      </c>
      <c r="O1167">
        <v>4</v>
      </c>
      <c r="P1167" s="30">
        <f>SQRT((postes_1[[#This Row],[x]]-$Q$1)^2+(postes_1[[#This Row],[y]]-$R$1)^2)</f>
        <v>230808.86873131144</v>
      </c>
      <c r="Q1167">
        <v>562035.24000000197</v>
      </c>
      <c r="R1167">
        <v>6527792.5099999998</v>
      </c>
    </row>
    <row r="1168" spans="1:18" hidden="1">
      <c r="A1168">
        <v>2431</v>
      </c>
      <c r="B1168">
        <v>70011902</v>
      </c>
      <c r="C1168" s="2" t="s">
        <v>8375</v>
      </c>
      <c r="D1168" t="s">
        <v>43</v>
      </c>
      <c r="E1168">
        <v>1158054416000</v>
      </c>
      <c r="F1168">
        <v>1158054943000</v>
      </c>
      <c r="G1168">
        <v>1</v>
      </c>
      <c r="H1168" t="s">
        <v>5019</v>
      </c>
      <c r="I1168" t="s">
        <v>5019</v>
      </c>
      <c r="J1168" t="s">
        <v>20</v>
      </c>
      <c r="K1168" t="s">
        <v>21</v>
      </c>
      <c r="L1168">
        <v>0</v>
      </c>
      <c r="M1168">
        <v>0</v>
      </c>
      <c r="N1168" t="s">
        <v>22</v>
      </c>
      <c r="O1168">
        <v>6</v>
      </c>
      <c r="P1168" s="30">
        <f>SQRT((postes_1[[#This Row],[x]]-$Q$1)^2+(postes_1[[#This Row],[y]]-$R$1)^2)</f>
        <v>230990.79033392831</v>
      </c>
      <c r="Q1168">
        <v>687624.04999999702</v>
      </c>
      <c r="R1168">
        <v>6535738.0099999998</v>
      </c>
    </row>
    <row r="1169" spans="1:18" hidden="1">
      <c r="A1169">
        <v>2447</v>
      </c>
      <c r="B1169">
        <v>30000802</v>
      </c>
      <c r="C1169" s="2" t="s">
        <v>8373</v>
      </c>
      <c r="D1169" t="s">
        <v>23</v>
      </c>
      <c r="E1169" s="1">
        <v>765504000000</v>
      </c>
      <c r="F1169">
        <v>1251820070000</v>
      </c>
      <c r="G1169">
        <v>1</v>
      </c>
      <c r="H1169" t="s">
        <v>5053</v>
      </c>
      <c r="I1169" t="s">
        <v>5054</v>
      </c>
      <c r="J1169" t="s">
        <v>20</v>
      </c>
      <c r="K1169" t="s">
        <v>21</v>
      </c>
      <c r="L1169">
        <v>0</v>
      </c>
      <c r="M1169">
        <v>0</v>
      </c>
      <c r="N1169" t="s">
        <v>22</v>
      </c>
      <c r="O1169">
        <v>3</v>
      </c>
      <c r="P1169" s="30">
        <f>SQRT((postes_1[[#This Row],[x]]-$Q$1)^2+(postes_1[[#This Row],[y]]-$R$1)^2)</f>
        <v>231261.34021789019</v>
      </c>
      <c r="Q1169">
        <v>715251.46999999904</v>
      </c>
      <c r="R1169">
        <v>6547301</v>
      </c>
    </row>
    <row r="1170" spans="1:18" hidden="1">
      <c r="A1170">
        <v>988</v>
      </c>
      <c r="B1170">
        <v>50000173</v>
      </c>
      <c r="C1170" s="2" t="s">
        <v>8378</v>
      </c>
      <c r="D1170" t="s">
        <v>168</v>
      </c>
      <c r="E1170">
        <v>1459501644000</v>
      </c>
      <c r="F1170" t="s">
        <v>20</v>
      </c>
      <c r="G1170">
        <v>1</v>
      </c>
      <c r="H1170" t="s">
        <v>2108</v>
      </c>
      <c r="I1170" t="s">
        <v>2109</v>
      </c>
      <c r="J1170" t="s">
        <v>20</v>
      </c>
      <c r="K1170" t="s">
        <v>21</v>
      </c>
      <c r="L1170">
        <v>0</v>
      </c>
      <c r="M1170">
        <v>0</v>
      </c>
      <c r="N1170" t="s">
        <v>22</v>
      </c>
      <c r="O1170">
        <v>1</v>
      </c>
      <c r="P1170" s="30">
        <f>SQRT((postes_1[[#This Row],[x]]-$Q$1)^2+(postes_1[[#This Row],[y]]-$R$1)^2)</f>
        <v>231467.64444720483</v>
      </c>
      <c r="Q1170">
        <v>591100.39999999898</v>
      </c>
      <c r="R1170">
        <v>6522806.5099999998</v>
      </c>
    </row>
    <row r="1171" spans="1:18" hidden="1">
      <c r="A1171">
        <v>2948</v>
      </c>
      <c r="B1171">
        <v>10000676</v>
      </c>
      <c r="C1171" s="2" t="s">
        <v>8374</v>
      </c>
      <c r="D1171" t="s">
        <v>56</v>
      </c>
      <c r="E1171">
        <v>1372863533000</v>
      </c>
      <c r="F1171">
        <v>1372863480000</v>
      </c>
      <c r="G1171">
        <v>1</v>
      </c>
      <c r="H1171" t="s">
        <v>6072</v>
      </c>
      <c r="I1171" t="s">
        <v>6073</v>
      </c>
      <c r="J1171" t="s">
        <v>6074</v>
      </c>
      <c r="K1171" t="s">
        <v>21</v>
      </c>
      <c r="L1171">
        <v>0</v>
      </c>
      <c r="M1171">
        <v>0</v>
      </c>
      <c r="N1171" t="s">
        <v>22</v>
      </c>
      <c r="O1171">
        <v>4</v>
      </c>
      <c r="P1171" s="30">
        <f>SQRT((postes_1[[#This Row],[x]]-$Q$1)^2+(postes_1[[#This Row],[y]]-$R$1)^2)</f>
        <v>231529.39244862838</v>
      </c>
      <c r="Q1171">
        <v>647422.09000000404</v>
      </c>
      <c r="R1171">
        <v>6982023.8300000001</v>
      </c>
    </row>
    <row r="1172" spans="1:18" hidden="1">
      <c r="A1172">
        <v>812</v>
      </c>
      <c r="B1172">
        <v>10000854</v>
      </c>
      <c r="C1172" s="2" t="s">
        <v>8373</v>
      </c>
      <c r="D1172" t="s">
        <v>77</v>
      </c>
      <c r="E1172">
        <v>998611200000</v>
      </c>
      <c r="F1172">
        <v>1371483279000</v>
      </c>
      <c r="G1172">
        <v>1</v>
      </c>
      <c r="H1172" t="s">
        <v>1740</v>
      </c>
      <c r="I1172" t="s">
        <v>1741</v>
      </c>
      <c r="J1172" t="s">
        <v>20</v>
      </c>
      <c r="K1172" t="s">
        <v>21</v>
      </c>
      <c r="L1172">
        <v>0</v>
      </c>
      <c r="M1172">
        <v>0</v>
      </c>
      <c r="N1172" t="s">
        <v>22</v>
      </c>
      <c r="O1172">
        <v>3</v>
      </c>
      <c r="P1172" s="30">
        <f>SQRT((postes_1[[#This Row],[x]]-$Q$1)^2+(postes_1[[#This Row],[y]]-$R$1)^2)</f>
        <v>231561.77110475485</v>
      </c>
      <c r="Q1172">
        <v>743985.18999999797</v>
      </c>
      <c r="R1172">
        <v>6942656.3200000003</v>
      </c>
    </row>
    <row r="1173" spans="1:18" hidden="1">
      <c r="A1173">
        <v>768</v>
      </c>
      <c r="B1173">
        <v>50000174</v>
      </c>
      <c r="C1173" s="2" t="s">
        <v>8388</v>
      </c>
      <c r="D1173" t="s">
        <v>264</v>
      </c>
      <c r="E1173">
        <v>1450261062000</v>
      </c>
      <c r="F1173">
        <v>1424780758000</v>
      </c>
      <c r="G1173">
        <v>1</v>
      </c>
      <c r="H1173" t="s">
        <v>1654</v>
      </c>
      <c r="I1173" t="s">
        <v>1655</v>
      </c>
      <c r="J1173" t="s">
        <v>20</v>
      </c>
      <c r="K1173" t="s">
        <v>21</v>
      </c>
      <c r="L1173">
        <v>0</v>
      </c>
      <c r="M1173">
        <v>1</v>
      </c>
      <c r="N1173" t="s">
        <v>22</v>
      </c>
      <c r="O1173">
        <v>1</v>
      </c>
      <c r="P1173" s="30">
        <f>SQRT((postes_1[[#This Row],[x]]-$Q$1)^2+(postes_1[[#This Row],[y]]-$R$1)^2)</f>
        <v>231694.33450428554</v>
      </c>
      <c r="Q1173">
        <v>588847.36999999697</v>
      </c>
      <c r="R1173">
        <v>6522779.1100000003</v>
      </c>
    </row>
    <row r="1174" spans="1:18" hidden="1">
      <c r="A1174">
        <v>594</v>
      </c>
      <c r="B1174">
        <v>30000069</v>
      </c>
      <c r="C1174" s="2" t="s">
        <v>8373</v>
      </c>
      <c r="D1174" t="s">
        <v>56</v>
      </c>
      <c r="E1174">
        <v>1196186705000</v>
      </c>
      <c r="F1174">
        <v>1196186689000</v>
      </c>
      <c r="G1174">
        <v>1</v>
      </c>
      <c r="H1174" t="s">
        <v>1279</v>
      </c>
      <c r="I1174" t="s">
        <v>1280</v>
      </c>
      <c r="J1174" t="s">
        <v>26</v>
      </c>
      <c r="K1174" t="s">
        <v>21</v>
      </c>
      <c r="L1174">
        <v>0</v>
      </c>
      <c r="M1174">
        <v>0</v>
      </c>
      <c r="N1174" t="s">
        <v>22</v>
      </c>
      <c r="O1174">
        <v>3</v>
      </c>
      <c r="P1174" s="30">
        <f>SQRT((postes_1[[#This Row],[x]]-$Q$1)^2+(postes_1[[#This Row],[y]]-$R$1)^2)</f>
        <v>231812.87221202371</v>
      </c>
      <c r="Q1174">
        <v>834765.47999999695</v>
      </c>
      <c r="R1174">
        <v>6694909.5800000001</v>
      </c>
    </row>
    <row r="1175" spans="1:18" hidden="1">
      <c r="A1175">
        <v>672</v>
      </c>
      <c r="B1175">
        <v>50000147</v>
      </c>
      <c r="C1175" s="2" t="s">
        <v>8374</v>
      </c>
      <c r="D1175" t="s">
        <v>168</v>
      </c>
      <c r="E1175">
        <v>1459506479000</v>
      </c>
      <c r="F1175">
        <v>1360682324000</v>
      </c>
      <c r="G1175">
        <v>1</v>
      </c>
      <c r="H1175" t="s">
        <v>1444</v>
      </c>
      <c r="I1175" t="s">
        <v>1445</v>
      </c>
      <c r="J1175" t="s">
        <v>20</v>
      </c>
      <c r="K1175" t="s">
        <v>21</v>
      </c>
      <c r="L1175">
        <v>0</v>
      </c>
      <c r="M1175">
        <v>0</v>
      </c>
      <c r="N1175" t="s">
        <v>22</v>
      </c>
      <c r="O1175">
        <v>4</v>
      </c>
      <c r="P1175" s="30">
        <f>SQRT((postes_1[[#This Row],[x]]-$Q$1)^2+(postes_1[[#This Row],[y]]-$R$1)^2)</f>
        <v>231859.7448373964</v>
      </c>
      <c r="Q1175">
        <v>538697.93999999797</v>
      </c>
      <c r="R1175">
        <v>6532990.5499999998</v>
      </c>
    </row>
    <row r="1176" spans="1:18" hidden="1">
      <c r="A1176">
        <v>3854</v>
      </c>
      <c r="B1176">
        <v>30000011</v>
      </c>
      <c r="C1176" s="2" t="s">
        <v>8373</v>
      </c>
      <c r="D1176" t="s">
        <v>20</v>
      </c>
      <c r="E1176">
        <v>610761600000</v>
      </c>
      <c r="F1176" t="s">
        <v>20</v>
      </c>
      <c r="G1176">
        <v>1</v>
      </c>
      <c r="H1176" t="s">
        <v>4303</v>
      </c>
      <c r="I1176" t="s">
        <v>4304</v>
      </c>
      <c r="J1176" t="s">
        <v>4305</v>
      </c>
      <c r="K1176" t="s">
        <v>21</v>
      </c>
      <c r="L1176">
        <v>0</v>
      </c>
      <c r="M1176">
        <v>0</v>
      </c>
      <c r="N1176" t="s">
        <v>22</v>
      </c>
      <c r="O1176">
        <v>3</v>
      </c>
      <c r="P1176" s="30">
        <f>SQRT((postes_1[[#This Row],[x]]-$Q$1)^2+(postes_1[[#This Row],[y]]-$R$1)^2)</f>
        <v>231899.06640279951</v>
      </c>
      <c r="Q1176">
        <v>840168.38000000303</v>
      </c>
      <c r="R1176">
        <v>6721595.3600000003</v>
      </c>
    </row>
    <row r="1177" spans="1:18" hidden="1">
      <c r="A1177">
        <v>2692</v>
      </c>
      <c r="B1177">
        <v>10000674</v>
      </c>
      <c r="C1177" s="2" t="s">
        <v>8376</v>
      </c>
      <c r="D1177" t="s">
        <v>274</v>
      </c>
      <c r="E1177">
        <v>1372864121000</v>
      </c>
      <c r="F1177">
        <v>1452861961000</v>
      </c>
      <c r="G1177">
        <v>1</v>
      </c>
      <c r="H1177" t="s">
        <v>5554</v>
      </c>
      <c r="I1177" t="s">
        <v>5555</v>
      </c>
      <c r="J1177" t="s">
        <v>20</v>
      </c>
      <c r="K1177" t="s">
        <v>21</v>
      </c>
      <c r="L1177">
        <v>0</v>
      </c>
      <c r="M1177">
        <v>0</v>
      </c>
      <c r="N1177" t="s">
        <v>22</v>
      </c>
      <c r="O1177">
        <v>7</v>
      </c>
      <c r="P1177" s="30">
        <f>SQRT((postes_1[[#This Row],[x]]-$Q$1)^2+(postes_1[[#This Row],[y]]-$R$1)^2)</f>
        <v>231910.23277926445</v>
      </c>
      <c r="Q1177">
        <v>646137.36999999697</v>
      </c>
      <c r="R1177">
        <v>6982613.2699999996</v>
      </c>
    </row>
    <row r="1178" spans="1:18" hidden="1">
      <c r="A1178">
        <v>4020</v>
      </c>
      <c r="B1178">
        <v>20001184</v>
      </c>
      <c r="C1178" s="2" t="s">
        <v>8375</v>
      </c>
      <c r="D1178" t="s">
        <v>77</v>
      </c>
      <c r="E1178">
        <v>778982400000</v>
      </c>
      <c r="F1178">
        <v>1329924997000</v>
      </c>
      <c r="G1178">
        <v>1</v>
      </c>
      <c r="H1178" t="s">
        <v>8178</v>
      </c>
      <c r="I1178" t="s">
        <v>8179</v>
      </c>
      <c r="J1178" t="s">
        <v>20</v>
      </c>
      <c r="K1178" t="s">
        <v>21</v>
      </c>
      <c r="L1178">
        <v>0</v>
      </c>
      <c r="M1178">
        <v>0</v>
      </c>
      <c r="N1178" t="s">
        <v>22</v>
      </c>
      <c r="O1178">
        <v>6</v>
      </c>
      <c r="P1178" s="30">
        <f>SQRT((postes_1[[#This Row],[x]]-$Q$1)^2+(postes_1[[#This Row],[y]]-$R$1)^2)</f>
        <v>232011.72654647037</v>
      </c>
      <c r="Q1178">
        <v>841279.43999999797</v>
      </c>
      <c r="R1178">
        <v>6777044.46</v>
      </c>
    </row>
    <row r="1179" spans="1:18" hidden="1">
      <c r="A1179">
        <v>2893</v>
      </c>
      <c r="B1179">
        <v>10000658</v>
      </c>
      <c r="C1179" s="2" t="s">
        <v>8374</v>
      </c>
      <c r="D1179" t="s">
        <v>74</v>
      </c>
      <c r="E1179">
        <v>610761600000</v>
      </c>
      <c r="F1179">
        <v>1377617613000</v>
      </c>
      <c r="G1179">
        <v>1</v>
      </c>
      <c r="H1179" t="s">
        <v>5961</v>
      </c>
      <c r="I1179" t="s">
        <v>5962</v>
      </c>
      <c r="J1179" t="s">
        <v>20</v>
      </c>
      <c r="K1179" t="s">
        <v>21</v>
      </c>
      <c r="L1179">
        <v>0</v>
      </c>
      <c r="M1179">
        <v>0</v>
      </c>
      <c r="N1179" t="s">
        <v>22</v>
      </c>
      <c r="O1179">
        <v>4</v>
      </c>
      <c r="P1179" s="30">
        <f>SQRT((postes_1[[#This Row],[x]]-$Q$1)^2+(postes_1[[#This Row],[y]]-$R$1)^2)</f>
        <v>232054.18100308528</v>
      </c>
      <c r="Q1179">
        <v>625018.70000000298</v>
      </c>
      <c r="R1179">
        <v>6985059.9699999997</v>
      </c>
    </row>
    <row r="1180" spans="1:18" hidden="1">
      <c r="A1180">
        <v>3560</v>
      </c>
      <c r="B1180">
        <v>70000055</v>
      </c>
      <c r="C1180" s="2" t="s">
        <v>8374</v>
      </c>
      <c r="D1180" t="s">
        <v>38</v>
      </c>
      <c r="E1180">
        <v>610761600000</v>
      </c>
      <c r="F1180">
        <v>1239108493000</v>
      </c>
      <c r="G1180">
        <v>1</v>
      </c>
      <c r="H1180" t="s">
        <v>7286</v>
      </c>
      <c r="I1180" t="s">
        <v>7287</v>
      </c>
      <c r="J1180" t="s">
        <v>7288</v>
      </c>
      <c r="K1180" t="s">
        <v>21</v>
      </c>
      <c r="L1180">
        <v>0</v>
      </c>
      <c r="M1180">
        <v>0</v>
      </c>
      <c r="N1180" t="s">
        <v>22</v>
      </c>
      <c r="O1180">
        <v>4</v>
      </c>
      <c r="P1180" s="30">
        <f>SQRT((postes_1[[#This Row],[x]]-$Q$1)^2+(postes_1[[#This Row],[y]]-$R$1)^2)</f>
        <v>232119.15909180383</v>
      </c>
      <c r="Q1180">
        <v>494863.81000000198</v>
      </c>
      <c r="R1180">
        <v>6954744.9299999997</v>
      </c>
    </row>
    <row r="1181" spans="1:18" hidden="1">
      <c r="A1181">
        <v>1380</v>
      </c>
      <c r="B1181">
        <v>60001832</v>
      </c>
      <c r="C1181" s="2" t="s">
        <v>8374</v>
      </c>
      <c r="D1181" t="s">
        <v>20</v>
      </c>
      <c r="E1181">
        <v>1065052800000</v>
      </c>
      <c r="F1181" t="s">
        <v>20</v>
      </c>
      <c r="G1181">
        <v>1</v>
      </c>
      <c r="H1181" t="s">
        <v>2895</v>
      </c>
      <c r="I1181" t="s">
        <v>2895</v>
      </c>
      <c r="J1181" t="s">
        <v>2896</v>
      </c>
      <c r="K1181" t="s">
        <v>21</v>
      </c>
      <c r="L1181">
        <v>0</v>
      </c>
      <c r="M1181">
        <v>0</v>
      </c>
      <c r="N1181" t="s">
        <v>22</v>
      </c>
      <c r="O1181">
        <v>4</v>
      </c>
      <c r="P1181" s="30">
        <f>SQRT((postes_1[[#This Row],[x]]-$Q$1)^2+(postes_1[[#This Row],[y]]-$R$1)^2)</f>
        <v>232242.38894834596</v>
      </c>
      <c r="Q1181">
        <v>485460.95000000298</v>
      </c>
      <c r="R1181">
        <v>6557734.3700000001</v>
      </c>
    </row>
    <row r="1182" spans="1:18" hidden="1">
      <c r="A1182">
        <v>2076</v>
      </c>
      <c r="B1182">
        <v>70046888</v>
      </c>
      <c r="C1182" s="2" t="s">
        <v>8373</v>
      </c>
      <c r="D1182" t="s">
        <v>4302</v>
      </c>
      <c r="E1182">
        <v>1404233657000</v>
      </c>
      <c r="F1182">
        <v>1386605654000</v>
      </c>
      <c r="G1182">
        <v>1</v>
      </c>
      <c r="H1182" t="s">
        <v>4303</v>
      </c>
      <c r="I1182" t="s">
        <v>4304</v>
      </c>
      <c r="J1182" t="s">
        <v>4305</v>
      </c>
      <c r="K1182" t="s">
        <v>21</v>
      </c>
      <c r="L1182">
        <v>0</v>
      </c>
      <c r="M1182">
        <v>0</v>
      </c>
      <c r="N1182" t="s">
        <v>22</v>
      </c>
      <c r="O1182">
        <v>3</v>
      </c>
      <c r="P1182" s="30">
        <f>SQRT((postes_1[[#This Row],[x]]-$Q$1)^2+(postes_1[[#This Row],[y]]-$R$1)^2)</f>
        <v>232398.11120406291</v>
      </c>
      <c r="Q1182">
        <v>840671.64999999898</v>
      </c>
      <c r="R1182">
        <v>6721591.4299999997</v>
      </c>
    </row>
    <row r="1183" spans="1:18" hidden="1">
      <c r="A1183">
        <v>3561</v>
      </c>
      <c r="B1183">
        <v>70000013</v>
      </c>
      <c r="C1183" s="2" t="s">
        <v>8374</v>
      </c>
      <c r="D1183" t="s">
        <v>38</v>
      </c>
      <c r="E1183">
        <v>610761600000</v>
      </c>
      <c r="F1183">
        <v>1237979451000</v>
      </c>
      <c r="G1183">
        <v>1</v>
      </c>
      <c r="H1183" t="s">
        <v>7289</v>
      </c>
      <c r="I1183" t="s">
        <v>7290</v>
      </c>
      <c r="J1183" t="s">
        <v>20</v>
      </c>
      <c r="K1183" t="s">
        <v>21</v>
      </c>
      <c r="L1183">
        <v>0</v>
      </c>
      <c r="M1183">
        <v>0</v>
      </c>
      <c r="N1183" t="s">
        <v>22</v>
      </c>
      <c r="O1183">
        <v>4</v>
      </c>
      <c r="P1183" s="30">
        <f>SQRT((postes_1[[#This Row],[x]]-$Q$1)^2+(postes_1[[#This Row],[y]]-$R$1)^2)</f>
        <v>232530.46950405894</v>
      </c>
      <c r="Q1183">
        <v>563438.31999999995</v>
      </c>
      <c r="R1183">
        <v>6981186.9800000004</v>
      </c>
    </row>
    <row r="1184" spans="1:18" hidden="1">
      <c r="A1184">
        <v>2049</v>
      </c>
      <c r="B1184">
        <v>70000026</v>
      </c>
      <c r="C1184" s="2" t="s">
        <v>8374</v>
      </c>
      <c r="D1184" t="s">
        <v>38</v>
      </c>
      <c r="E1184">
        <v>610761600000</v>
      </c>
      <c r="F1184">
        <v>1239110414000</v>
      </c>
      <c r="G1184">
        <v>1</v>
      </c>
      <c r="H1184" t="s">
        <v>4248</v>
      </c>
      <c r="I1184" t="s">
        <v>4249</v>
      </c>
      <c r="J1184" t="s">
        <v>20</v>
      </c>
      <c r="K1184" t="s">
        <v>21</v>
      </c>
      <c r="L1184">
        <v>0</v>
      </c>
      <c r="M1184">
        <v>0</v>
      </c>
      <c r="N1184" t="s">
        <v>22</v>
      </c>
      <c r="O1184">
        <v>4</v>
      </c>
      <c r="P1184" s="30">
        <f>SQRT((postes_1[[#This Row],[x]]-$Q$1)^2+(postes_1[[#This Row],[y]]-$R$1)^2)</f>
        <v>232614.19965305281</v>
      </c>
      <c r="Q1184">
        <v>535712.89000000095</v>
      </c>
      <c r="R1184">
        <v>6973736.8300000001</v>
      </c>
    </row>
    <row r="1185" spans="1:18" hidden="1">
      <c r="A1185">
        <v>1027</v>
      </c>
      <c r="B1185">
        <v>20000423</v>
      </c>
      <c r="C1185" s="2" t="s">
        <v>8376</v>
      </c>
      <c r="D1185" t="s">
        <v>168</v>
      </c>
      <c r="E1185">
        <v>610761600000</v>
      </c>
      <c r="F1185">
        <v>1452242651000</v>
      </c>
      <c r="G1185">
        <v>1</v>
      </c>
      <c r="H1185" t="s">
        <v>2185</v>
      </c>
      <c r="I1185" t="s">
        <v>2185</v>
      </c>
      <c r="J1185" t="s">
        <v>20</v>
      </c>
      <c r="K1185" t="s">
        <v>21</v>
      </c>
      <c r="L1185">
        <v>0</v>
      </c>
      <c r="M1185">
        <v>0</v>
      </c>
      <c r="N1185" t="s">
        <v>22</v>
      </c>
      <c r="O1185">
        <v>7</v>
      </c>
      <c r="P1185" s="30">
        <f>SQRT((postes_1[[#This Row],[x]]-$Q$1)^2+(postes_1[[#This Row],[y]]-$R$1)^2)</f>
        <v>232693.99086095818</v>
      </c>
      <c r="Q1185">
        <v>790498.96000000101</v>
      </c>
      <c r="R1185">
        <v>6900893.0499999998</v>
      </c>
    </row>
    <row r="1186" spans="1:18" hidden="1">
      <c r="A1186">
        <v>2732</v>
      </c>
      <c r="B1186">
        <v>70000407</v>
      </c>
      <c r="C1186" s="2" t="s">
        <v>8374</v>
      </c>
      <c r="D1186" t="s">
        <v>90</v>
      </c>
      <c r="E1186" s="1">
        <v>758592000000</v>
      </c>
      <c r="F1186">
        <v>1175765965000</v>
      </c>
      <c r="G1186">
        <v>1</v>
      </c>
      <c r="H1186" t="s">
        <v>5638</v>
      </c>
      <c r="I1186" t="s">
        <v>5639</v>
      </c>
      <c r="J1186" t="s">
        <v>20</v>
      </c>
      <c r="K1186" t="s">
        <v>21</v>
      </c>
      <c r="L1186">
        <v>0</v>
      </c>
      <c r="M1186">
        <v>0</v>
      </c>
      <c r="N1186" t="s">
        <v>22</v>
      </c>
      <c r="O1186">
        <v>4</v>
      </c>
      <c r="P1186" s="30">
        <f>SQRT((postes_1[[#This Row],[x]]-$Q$1)^2+(postes_1[[#This Row],[y]]-$R$1)^2)</f>
        <v>232778.41799116178</v>
      </c>
      <c r="Q1186">
        <v>441840.13000000297</v>
      </c>
      <c r="R1186">
        <v>6913930.4100000001</v>
      </c>
    </row>
    <row r="1187" spans="1:18" hidden="1">
      <c r="A1187">
        <v>1056</v>
      </c>
      <c r="B1187">
        <v>70000030</v>
      </c>
      <c r="C1187" s="2" t="s">
        <v>8374</v>
      </c>
      <c r="D1187" t="s">
        <v>20</v>
      </c>
      <c r="E1187">
        <v>610761600000</v>
      </c>
      <c r="F1187" t="s">
        <v>20</v>
      </c>
      <c r="G1187">
        <v>1</v>
      </c>
      <c r="H1187" t="s">
        <v>2219</v>
      </c>
      <c r="I1187" t="s">
        <v>2220</v>
      </c>
      <c r="J1187" t="s">
        <v>20</v>
      </c>
      <c r="K1187" t="s">
        <v>21</v>
      </c>
      <c r="L1187">
        <v>0</v>
      </c>
      <c r="M1187">
        <v>0</v>
      </c>
      <c r="N1187" t="s">
        <v>22</v>
      </c>
      <c r="O1187">
        <v>4</v>
      </c>
      <c r="P1187" s="30">
        <f>SQRT((postes_1[[#This Row],[x]]-$Q$1)^2+(postes_1[[#This Row],[y]]-$R$1)^2)</f>
        <v>232955.65173154522</v>
      </c>
      <c r="Q1187">
        <v>512437.79999999702</v>
      </c>
      <c r="R1187">
        <v>6964787.1299999999</v>
      </c>
    </row>
    <row r="1188" spans="1:18" hidden="1">
      <c r="A1188">
        <v>4143</v>
      </c>
      <c r="B1188">
        <v>30000293</v>
      </c>
      <c r="C1188" s="2" t="s">
        <v>8375</v>
      </c>
      <c r="D1188" t="s">
        <v>20</v>
      </c>
      <c r="E1188">
        <v>844646400000</v>
      </c>
      <c r="F1188" t="s">
        <v>20</v>
      </c>
      <c r="G1188">
        <v>1</v>
      </c>
      <c r="H1188" t="s">
        <v>8362</v>
      </c>
      <c r="I1188" t="s">
        <v>8363</v>
      </c>
      <c r="J1188" t="s">
        <v>8364</v>
      </c>
      <c r="K1188" t="s">
        <v>21</v>
      </c>
      <c r="L1188">
        <v>0</v>
      </c>
      <c r="M1188">
        <v>0</v>
      </c>
      <c r="N1188" t="s">
        <v>22</v>
      </c>
      <c r="O1188">
        <v>6</v>
      </c>
      <c r="P1188" s="30">
        <f>SQRT((postes_1[[#This Row],[x]]-$Q$1)^2+(postes_1[[#This Row],[y]]-$R$1)^2)</f>
        <v>233508.36356097608</v>
      </c>
      <c r="Q1188">
        <v>810602.78000000096</v>
      </c>
      <c r="R1188">
        <v>6633159.6399999997</v>
      </c>
    </row>
    <row r="1189" spans="1:18" hidden="1">
      <c r="A1189">
        <v>4144</v>
      </c>
      <c r="B1189">
        <v>70034167</v>
      </c>
      <c r="C1189" s="2" t="s">
        <v>8377</v>
      </c>
      <c r="D1189" t="s">
        <v>17</v>
      </c>
      <c r="E1189">
        <v>1303809872000</v>
      </c>
      <c r="F1189">
        <v>1303809814000</v>
      </c>
      <c r="G1189">
        <v>1</v>
      </c>
      <c r="H1189" t="s">
        <v>8362</v>
      </c>
      <c r="I1189" t="s">
        <v>8363</v>
      </c>
      <c r="J1189" t="s">
        <v>8364</v>
      </c>
      <c r="K1189" t="s">
        <v>21</v>
      </c>
      <c r="L1189">
        <v>0</v>
      </c>
      <c r="M1189">
        <v>0</v>
      </c>
      <c r="N1189" t="s">
        <v>22</v>
      </c>
      <c r="O1189">
        <v>5</v>
      </c>
      <c r="P1189" s="30">
        <f>SQRT((postes_1[[#This Row],[x]]-$Q$1)^2+(postes_1[[#This Row],[y]]-$R$1)^2)</f>
        <v>233508.36356097608</v>
      </c>
      <c r="Q1189">
        <v>810602.78000000096</v>
      </c>
      <c r="R1189">
        <v>6633159.6399999997</v>
      </c>
    </row>
    <row r="1190" spans="1:18" hidden="1">
      <c r="A1190">
        <v>516</v>
      </c>
      <c r="B1190">
        <v>50000167</v>
      </c>
      <c r="C1190" s="2" t="s">
        <v>8374</v>
      </c>
      <c r="D1190" t="s">
        <v>168</v>
      </c>
      <c r="E1190">
        <v>1459506972000</v>
      </c>
      <c r="F1190">
        <v>1360339019000</v>
      </c>
      <c r="G1190">
        <v>1</v>
      </c>
      <c r="H1190" t="s">
        <v>1127</v>
      </c>
      <c r="I1190" t="s">
        <v>1127</v>
      </c>
      <c r="J1190" t="s">
        <v>20</v>
      </c>
      <c r="K1190" t="s">
        <v>21</v>
      </c>
      <c r="L1190">
        <v>0</v>
      </c>
      <c r="M1190">
        <v>0</v>
      </c>
      <c r="N1190" t="s">
        <v>22</v>
      </c>
      <c r="O1190">
        <v>4</v>
      </c>
      <c r="P1190" s="30">
        <f>SQRT((postes_1[[#This Row],[x]]-$Q$1)^2+(postes_1[[#This Row],[y]]-$R$1)^2)</f>
        <v>233623.49735509037</v>
      </c>
      <c r="Q1190">
        <v>566106.5</v>
      </c>
      <c r="R1190">
        <v>6524089.5499999998</v>
      </c>
    </row>
    <row r="1191" spans="1:18" hidden="1">
      <c r="A1191">
        <v>3916</v>
      </c>
      <c r="B1191">
        <v>70008804</v>
      </c>
      <c r="C1191" s="2" t="s">
        <v>8375</v>
      </c>
      <c r="D1191" t="s">
        <v>43</v>
      </c>
      <c r="E1191">
        <v>1141124703000</v>
      </c>
      <c r="F1191">
        <v>1141124690000</v>
      </c>
      <c r="G1191">
        <v>1</v>
      </c>
      <c r="H1191" t="s">
        <v>7986</v>
      </c>
      <c r="I1191" t="s">
        <v>7987</v>
      </c>
      <c r="J1191" t="s">
        <v>20</v>
      </c>
      <c r="K1191" t="s">
        <v>21</v>
      </c>
      <c r="L1191">
        <v>0</v>
      </c>
      <c r="M1191">
        <v>0</v>
      </c>
      <c r="N1191" t="s">
        <v>22</v>
      </c>
      <c r="O1191">
        <v>6</v>
      </c>
      <c r="P1191" s="30">
        <f>SQRT((postes_1[[#This Row],[x]]-$Q$1)^2+(postes_1[[#This Row],[y]]-$R$1)^2)</f>
        <v>233667.66030136833</v>
      </c>
      <c r="Q1191">
        <v>803795.67000000202</v>
      </c>
      <c r="R1191">
        <v>6884708.25</v>
      </c>
    </row>
    <row r="1192" spans="1:18" hidden="1">
      <c r="A1192">
        <v>1759</v>
      </c>
      <c r="B1192">
        <v>60001623</v>
      </c>
      <c r="C1192" s="2" t="s">
        <v>8374</v>
      </c>
      <c r="D1192" t="s">
        <v>23</v>
      </c>
      <c r="E1192">
        <v>759974400000</v>
      </c>
      <c r="F1192">
        <v>1192116063000</v>
      </c>
      <c r="G1192">
        <v>1</v>
      </c>
      <c r="H1192" t="s">
        <v>3657</v>
      </c>
      <c r="I1192" t="s">
        <v>3658</v>
      </c>
      <c r="J1192" t="s">
        <v>20</v>
      </c>
      <c r="K1192" t="s">
        <v>21</v>
      </c>
      <c r="L1192">
        <v>0</v>
      </c>
      <c r="M1192">
        <v>0</v>
      </c>
      <c r="N1192" t="s">
        <v>22</v>
      </c>
      <c r="O1192">
        <v>4</v>
      </c>
      <c r="P1192" s="30">
        <f>SQRT((postes_1[[#This Row],[x]]-$Q$1)^2+(postes_1[[#This Row],[y]]-$R$1)^2)</f>
        <v>233724.50627303839</v>
      </c>
      <c r="Q1192">
        <v>407385.31000000198</v>
      </c>
      <c r="R1192">
        <v>6637772.9299999997</v>
      </c>
    </row>
    <row r="1193" spans="1:18" hidden="1">
      <c r="A1193">
        <v>2204</v>
      </c>
      <c r="B1193">
        <v>20000161</v>
      </c>
      <c r="C1193" s="2" t="s">
        <v>8373</v>
      </c>
      <c r="D1193" t="s">
        <v>77</v>
      </c>
      <c r="E1193">
        <v>610761600000</v>
      </c>
      <c r="F1193">
        <v>1371644254000</v>
      </c>
      <c r="G1193">
        <v>1</v>
      </c>
      <c r="H1193" t="s">
        <v>4566</v>
      </c>
      <c r="I1193" t="s">
        <v>4567</v>
      </c>
      <c r="J1193" t="s">
        <v>20</v>
      </c>
      <c r="K1193" t="s">
        <v>21</v>
      </c>
      <c r="L1193">
        <v>0</v>
      </c>
      <c r="M1193">
        <v>0</v>
      </c>
      <c r="N1193" t="s">
        <v>22</v>
      </c>
      <c r="O1193">
        <v>3</v>
      </c>
      <c r="P1193" s="30">
        <f>SQRT((postes_1[[#This Row],[x]]-$Q$1)^2+(postes_1[[#This Row],[y]]-$R$1)^2)</f>
        <v>233878.63894823508</v>
      </c>
      <c r="Q1193">
        <v>769353.57</v>
      </c>
      <c r="R1193">
        <v>6925086.9500000002</v>
      </c>
    </row>
    <row r="1194" spans="1:18" hidden="1">
      <c r="A1194">
        <v>2645</v>
      </c>
      <c r="B1194">
        <v>30000959</v>
      </c>
      <c r="C1194" s="2" t="s">
        <v>8373</v>
      </c>
      <c r="D1194" t="s">
        <v>23</v>
      </c>
      <c r="E1194">
        <v>610761600000</v>
      </c>
      <c r="F1194">
        <v>1266513218000</v>
      </c>
      <c r="G1194">
        <v>1</v>
      </c>
      <c r="H1194" t="s">
        <v>5459</v>
      </c>
      <c r="I1194" t="s">
        <v>5460</v>
      </c>
      <c r="J1194" t="s">
        <v>20</v>
      </c>
      <c r="K1194" t="s">
        <v>21</v>
      </c>
      <c r="L1194">
        <v>0</v>
      </c>
      <c r="M1194">
        <v>0</v>
      </c>
      <c r="N1194" t="s">
        <v>22</v>
      </c>
      <c r="O1194">
        <v>3</v>
      </c>
      <c r="P1194" s="30">
        <f>SQRT((postes_1[[#This Row],[x]]-$Q$1)^2+(postes_1[[#This Row],[y]]-$R$1)^2)</f>
        <v>234002.82133249662</v>
      </c>
      <c r="Q1194">
        <v>684328.82</v>
      </c>
      <c r="R1194">
        <v>6531421.6100000003</v>
      </c>
    </row>
    <row r="1195" spans="1:18" hidden="1">
      <c r="A1195">
        <v>685</v>
      </c>
      <c r="B1195">
        <v>70028907</v>
      </c>
      <c r="C1195" s="2" t="s">
        <v>8377</v>
      </c>
      <c r="D1195" t="s">
        <v>274</v>
      </c>
      <c r="E1195">
        <v>1268676516000</v>
      </c>
      <c r="F1195">
        <v>1423141091000</v>
      </c>
      <c r="G1195">
        <v>1</v>
      </c>
      <c r="H1195" t="s">
        <v>1470</v>
      </c>
      <c r="I1195" t="s">
        <v>1471</v>
      </c>
      <c r="J1195" t="s">
        <v>1472</v>
      </c>
      <c r="K1195" t="s">
        <v>21</v>
      </c>
      <c r="L1195">
        <v>0</v>
      </c>
      <c r="M1195">
        <v>0</v>
      </c>
      <c r="N1195" t="s">
        <v>22</v>
      </c>
      <c r="O1195">
        <v>5</v>
      </c>
      <c r="P1195" s="30">
        <f>SQRT((postes_1[[#This Row],[x]]-$Q$1)^2+(postes_1[[#This Row],[y]]-$R$1)^2)</f>
        <v>234056.57704214874</v>
      </c>
      <c r="Q1195">
        <v>810785.78000000096</v>
      </c>
      <c r="R1195">
        <v>6632401.2699999996</v>
      </c>
    </row>
    <row r="1196" spans="1:18" hidden="1">
      <c r="A1196">
        <v>2755</v>
      </c>
      <c r="B1196">
        <v>50000146</v>
      </c>
      <c r="C1196" s="2" t="s">
        <v>8374</v>
      </c>
      <c r="D1196" t="s">
        <v>168</v>
      </c>
      <c r="E1196">
        <v>1459506203000</v>
      </c>
      <c r="F1196" t="s">
        <v>20</v>
      </c>
      <c r="G1196">
        <v>1</v>
      </c>
      <c r="H1196" t="s">
        <v>5685</v>
      </c>
      <c r="I1196" t="s">
        <v>5686</v>
      </c>
      <c r="J1196" t="s">
        <v>20</v>
      </c>
      <c r="K1196" t="s">
        <v>21</v>
      </c>
      <c r="L1196">
        <v>0</v>
      </c>
      <c r="M1196">
        <v>0</v>
      </c>
      <c r="N1196" t="s">
        <v>22</v>
      </c>
      <c r="O1196">
        <v>4</v>
      </c>
      <c r="P1196" s="30">
        <f>SQRT((postes_1[[#This Row],[x]]-$Q$1)^2+(postes_1[[#This Row],[y]]-$R$1)^2)</f>
        <v>234303.80875350407</v>
      </c>
      <c r="Q1196">
        <v>530010.07999999798</v>
      </c>
      <c r="R1196">
        <v>6533406.4699999997</v>
      </c>
    </row>
    <row r="1197" spans="1:18" hidden="1">
      <c r="A1197">
        <v>825</v>
      </c>
      <c r="B1197">
        <v>10000852</v>
      </c>
      <c r="C1197" s="2" t="s">
        <v>8373</v>
      </c>
      <c r="D1197" t="s">
        <v>168</v>
      </c>
      <c r="E1197">
        <v>1050969600000</v>
      </c>
      <c r="F1197">
        <v>1455109407000</v>
      </c>
      <c r="G1197">
        <v>1</v>
      </c>
      <c r="H1197" t="s">
        <v>1767</v>
      </c>
      <c r="I1197" t="s">
        <v>1768</v>
      </c>
      <c r="J1197" t="s">
        <v>20</v>
      </c>
      <c r="K1197" t="s">
        <v>21</v>
      </c>
      <c r="L1197">
        <v>0</v>
      </c>
      <c r="M1197">
        <v>0</v>
      </c>
      <c r="N1197" t="s">
        <v>22</v>
      </c>
      <c r="O1197">
        <v>3</v>
      </c>
      <c r="P1197" s="30">
        <f>SQRT((postes_1[[#This Row],[x]]-$Q$1)^2+(postes_1[[#This Row],[y]]-$R$1)^2)</f>
        <v>234437.66084046918</v>
      </c>
      <c r="Q1197">
        <v>748490.61999999697</v>
      </c>
      <c r="R1197">
        <v>6942964.6699999999</v>
      </c>
    </row>
    <row r="1198" spans="1:18" hidden="1">
      <c r="A1198">
        <v>894</v>
      </c>
      <c r="B1198">
        <v>50000178</v>
      </c>
      <c r="C1198" s="2" t="s">
        <v>8374</v>
      </c>
      <c r="D1198" t="s">
        <v>168</v>
      </c>
      <c r="E1198">
        <v>1459507243000</v>
      </c>
      <c r="F1198">
        <v>1267699148000</v>
      </c>
      <c r="G1198">
        <v>1</v>
      </c>
      <c r="H1198" t="s">
        <v>1902</v>
      </c>
      <c r="I1198" t="s">
        <v>1903</v>
      </c>
      <c r="J1198" t="s">
        <v>20</v>
      </c>
      <c r="K1198" t="s">
        <v>21</v>
      </c>
      <c r="L1198">
        <v>0</v>
      </c>
      <c r="M1198">
        <v>0</v>
      </c>
      <c r="N1198" t="s">
        <v>22</v>
      </c>
      <c r="O1198">
        <v>4</v>
      </c>
      <c r="P1198" s="30">
        <f>SQRT((postes_1[[#This Row],[x]]-$Q$1)^2+(postes_1[[#This Row],[y]]-$R$1)^2)</f>
        <v>234556.89927645813</v>
      </c>
      <c r="Q1198">
        <v>617269.96999999904</v>
      </c>
      <c r="R1198">
        <v>6519004.0599999996</v>
      </c>
    </row>
    <row r="1199" spans="1:18" hidden="1">
      <c r="A1199">
        <v>2586</v>
      </c>
      <c r="B1199">
        <v>50002581</v>
      </c>
      <c r="C1199" s="2" t="s">
        <v>8374</v>
      </c>
      <c r="D1199" t="s">
        <v>168</v>
      </c>
      <c r="E1199">
        <v>1459507202000</v>
      </c>
      <c r="F1199">
        <v>1360770167000</v>
      </c>
      <c r="G1199">
        <v>1</v>
      </c>
      <c r="H1199" t="s">
        <v>5337</v>
      </c>
      <c r="I1199" t="s">
        <v>5338</v>
      </c>
      <c r="J1199" t="s">
        <v>5339</v>
      </c>
      <c r="K1199" t="s">
        <v>21</v>
      </c>
      <c r="L1199">
        <v>0</v>
      </c>
      <c r="M1199">
        <v>0</v>
      </c>
      <c r="N1199" t="s">
        <v>22</v>
      </c>
      <c r="O1199">
        <v>4</v>
      </c>
      <c r="P1199" s="30">
        <f>SQRT((postes_1[[#This Row],[x]]-$Q$1)^2+(postes_1[[#This Row],[y]]-$R$1)^2)</f>
        <v>234689.69314172553</v>
      </c>
      <c r="Q1199">
        <v>530637.03000000096</v>
      </c>
      <c r="R1199">
        <v>6532767.8499999996</v>
      </c>
    </row>
    <row r="1200" spans="1:18" hidden="1">
      <c r="A1200">
        <v>40</v>
      </c>
      <c r="B1200">
        <v>30000330</v>
      </c>
      <c r="C1200" s="2" t="s">
        <v>8373</v>
      </c>
      <c r="D1200" t="s">
        <v>20</v>
      </c>
      <c r="E1200">
        <v>610761600000</v>
      </c>
      <c r="F1200" t="s">
        <v>20</v>
      </c>
      <c r="G1200">
        <v>1</v>
      </c>
      <c r="H1200" t="s">
        <v>111</v>
      </c>
      <c r="I1200" t="s">
        <v>112</v>
      </c>
      <c r="J1200" t="s">
        <v>20</v>
      </c>
      <c r="K1200" t="s">
        <v>21</v>
      </c>
      <c r="L1200">
        <v>0</v>
      </c>
      <c r="M1200">
        <v>0</v>
      </c>
      <c r="N1200" t="s">
        <v>22</v>
      </c>
      <c r="O1200">
        <v>3</v>
      </c>
      <c r="P1200" s="30">
        <f>SQRT((postes_1[[#This Row],[x]]-$Q$1)^2+(postes_1[[#This Row],[y]]-$R$1)^2)</f>
        <v>234734.78174595354</v>
      </c>
      <c r="Q1200">
        <v>803063</v>
      </c>
      <c r="R1200">
        <v>6619268.1600000001</v>
      </c>
    </row>
    <row r="1201" spans="1:18" hidden="1">
      <c r="A1201">
        <v>20</v>
      </c>
      <c r="B1201">
        <v>60001684</v>
      </c>
      <c r="C1201" s="2" t="s">
        <v>8374</v>
      </c>
      <c r="D1201" t="s">
        <v>20</v>
      </c>
      <c r="E1201">
        <v>1067990400000</v>
      </c>
      <c r="F1201" t="s">
        <v>20</v>
      </c>
      <c r="G1201">
        <v>1</v>
      </c>
      <c r="H1201" t="s">
        <v>66</v>
      </c>
      <c r="I1201" t="s">
        <v>67</v>
      </c>
      <c r="J1201" t="s">
        <v>20</v>
      </c>
      <c r="K1201" t="s">
        <v>21</v>
      </c>
      <c r="L1201">
        <v>0</v>
      </c>
      <c r="M1201">
        <v>0</v>
      </c>
      <c r="N1201" t="s">
        <v>22</v>
      </c>
      <c r="O1201">
        <v>4</v>
      </c>
      <c r="P1201" s="30">
        <f>SQRT((postes_1[[#This Row],[x]]-$Q$1)^2+(postes_1[[#This Row],[y]]-$R$1)^2)</f>
        <v>234800.2888609934</v>
      </c>
      <c r="Q1201">
        <v>415153.09000000398</v>
      </c>
      <c r="R1201">
        <v>6623144.4400000004</v>
      </c>
    </row>
    <row r="1202" spans="1:18" hidden="1">
      <c r="A1202">
        <v>3874</v>
      </c>
      <c r="B1202">
        <v>30000422</v>
      </c>
      <c r="C1202" s="2" t="s">
        <v>8373</v>
      </c>
      <c r="D1202" t="s">
        <v>264</v>
      </c>
      <c r="E1202">
        <v>1379497734000</v>
      </c>
      <c r="F1202">
        <v>1448622645000</v>
      </c>
      <c r="G1202">
        <v>1</v>
      </c>
      <c r="H1202" t="s">
        <v>7902</v>
      </c>
      <c r="I1202" t="s">
        <v>7903</v>
      </c>
      <c r="J1202" t="s">
        <v>20</v>
      </c>
      <c r="K1202" t="s">
        <v>21</v>
      </c>
      <c r="L1202">
        <v>0</v>
      </c>
      <c r="M1202">
        <v>0</v>
      </c>
      <c r="N1202" t="s">
        <v>22</v>
      </c>
      <c r="O1202">
        <v>3</v>
      </c>
      <c r="P1202" s="30">
        <f>SQRT((postes_1[[#This Row],[x]]-$Q$1)^2+(postes_1[[#This Row],[y]]-$R$1)^2)</f>
        <v>234902.47655925358</v>
      </c>
      <c r="Q1202">
        <v>784971.09000000404</v>
      </c>
      <c r="R1202">
        <v>6596210.0199999996</v>
      </c>
    </row>
    <row r="1203" spans="1:18" hidden="1">
      <c r="A1203">
        <v>3109</v>
      </c>
      <c r="B1203">
        <v>30000328</v>
      </c>
      <c r="C1203" s="2" t="s">
        <v>8375</v>
      </c>
      <c r="D1203" t="s">
        <v>38</v>
      </c>
      <c r="E1203">
        <v>610761600000</v>
      </c>
      <c r="F1203">
        <v>1211890865000</v>
      </c>
      <c r="G1203">
        <v>1</v>
      </c>
      <c r="H1203" t="s">
        <v>6389</v>
      </c>
      <c r="I1203" t="s">
        <v>6390</v>
      </c>
      <c r="J1203" t="s">
        <v>5983</v>
      </c>
      <c r="K1203" t="s">
        <v>21</v>
      </c>
      <c r="L1203">
        <v>0</v>
      </c>
      <c r="M1203">
        <v>0</v>
      </c>
      <c r="N1203" t="s">
        <v>22</v>
      </c>
      <c r="O1203">
        <v>6</v>
      </c>
      <c r="P1203" s="30">
        <f>SQRT((postes_1[[#This Row],[x]]-$Q$1)^2+(postes_1[[#This Row],[y]]-$R$1)^2)</f>
        <v>234961.78606401893</v>
      </c>
      <c r="Q1203">
        <v>803536.21999999904</v>
      </c>
      <c r="R1203">
        <v>6619551.1799999997</v>
      </c>
    </row>
    <row r="1204" spans="1:18" hidden="1">
      <c r="A1204">
        <v>3441</v>
      </c>
      <c r="B1204">
        <v>60001092</v>
      </c>
      <c r="C1204" s="2" t="s">
        <v>8374</v>
      </c>
      <c r="D1204" t="s">
        <v>20</v>
      </c>
      <c r="E1204">
        <v>1043107200000</v>
      </c>
      <c r="F1204" t="s">
        <v>20</v>
      </c>
      <c r="G1204">
        <v>1</v>
      </c>
      <c r="H1204" t="s">
        <v>7050</v>
      </c>
      <c r="I1204" t="s">
        <v>7051</v>
      </c>
      <c r="J1204" t="s">
        <v>20</v>
      </c>
      <c r="K1204" t="s">
        <v>21</v>
      </c>
      <c r="L1204">
        <v>0</v>
      </c>
      <c r="M1204">
        <v>0</v>
      </c>
      <c r="N1204" t="s">
        <v>22</v>
      </c>
      <c r="O1204">
        <v>4</v>
      </c>
      <c r="P1204" s="30">
        <f>SQRT((postes_1[[#This Row],[x]]-$Q$1)^2+(postes_1[[#This Row],[y]]-$R$1)^2)</f>
        <v>235018.06166249333</v>
      </c>
      <c r="Q1204">
        <v>377747.10000000102</v>
      </c>
      <c r="R1204">
        <v>6720692.3700000001</v>
      </c>
    </row>
    <row r="1205" spans="1:18" hidden="1">
      <c r="A1205">
        <v>2582</v>
      </c>
      <c r="B1205">
        <v>50000149</v>
      </c>
      <c r="C1205" s="2" t="s">
        <v>8374</v>
      </c>
      <c r="D1205" t="s">
        <v>168</v>
      </c>
      <c r="E1205">
        <v>1459507168000</v>
      </c>
      <c r="F1205">
        <v>1360689062000</v>
      </c>
      <c r="G1205">
        <v>1</v>
      </c>
      <c r="H1205" t="s">
        <v>5327</v>
      </c>
      <c r="I1205" t="s">
        <v>5328</v>
      </c>
      <c r="J1205" t="s">
        <v>5329</v>
      </c>
      <c r="K1205" t="s">
        <v>21</v>
      </c>
      <c r="L1205">
        <v>0</v>
      </c>
      <c r="M1205">
        <v>0</v>
      </c>
      <c r="N1205" t="s">
        <v>22</v>
      </c>
      <c r="O1205">
        <v>4</v>
      </c>
      <c r="P1205" s="30">
        <f>SQRT((postes_1[[#This Row],[x]]-$Q$1)^2+(postes_1[[#This Row],[y]]-$R$1)^2)</f>
        <v>235120.34199873992</v>
      </c>
      <c r="Q1205">
        <v>530262.75999999803</v>
      </c>
      <c r="R1205">
        <v>6532445.4100000001</v>
      </c>
    </row>
    <row r="1206" spans="1:18" hidden="1">
      <c r="A1206">
        <v>16</v>
      </c>
      <c r="B1206">
        <v>60001710</v>
      </c>
      <c r="C1206" s="2" t="s">
        <v>8374</v>
      </c>
      <c r="D1206" t="s">
        <v>20</v>
      </c>
      <c r="E1206" s="1">
        <v>1026432000000</v>
      </c>
      <c r="F1206" t="s">
        <v>20</v>
      </c>
      <c r="G1206">
        <v>1</v>
      </c>
      <c r="H1206" t="s">
        <v>59</v>
      </c>
      <c r="I1206" t="s">
        <v>60</v>
      </c>
      <c r="J1206" t="s">
        <v>20</v>
      </c>
      <c r="K1206" t="s">
        <v>21</v>
      </c>
      <c r="L1206">
        <v>0</v>
      </c>
      <c r="M1206">
        <v>0</v>
      </c>
      <c r="N1206" t="s">
        <v>22</v>
      </c>
      <c r="O1206">
        <v>4</v>
      </c>
      <c r="P1206" s="30">
        <f>SQRT((postes_1[[#This Row],[x]]-$Q$1)^2+(postes_1[[#This Row],[y]]-$R$1)^2)</f>
        <v>235413.29690988839</v>
      </c>
      <c r="Q1206">
        <v>422508.20000000298</v>
      </c>
      <c r="R1206">
        <v>6611722.9800000004</v>
      </c>
    </row>
    <row r="1207" spans="1:18" hidden="1">
      <c r="A1207">
        <v>112</v>
      </c>
      <c r="B1207">
        <v>30000326</v>
      </c>
      <c r="C1207" s="2" t="s">
        <v>8373</v>
      </c>
      <c r="D1207" t="s">
        <v>20</v>
      </c>
      <c r="E1207">
        <v>610761600000</v>
      </c>
      <c r="F1207" t="s">
        <v>20</v>
      </c>
      <c r="G1207">
        <v>1</v>
      </c>
      <c r="H1207" t="s">
        <v>259</v>
      </c>
      <c r="I1207" t="s">
        <v>260</v>
      </c>
      <c r="J1207" t="s">
        <v>261</v>
      </c>
      <c r="K1207" t="s">
        <v>21</v>
      </c>
      <c r="L1207">
        <v>0</v>
      </c>
      <c r="M1207">
        <v>0</v>
      </c>
      <c r="N1207" t="s">
        <v>22</v>
      </c>
      <c r="O1207">
        <v>3</v>
      </c>
      <c r="P1207" s="30">
        <f>SQRT((postes_1[[#This Row],[x]]-$Q$1)^2+(postes_1[[#This Row],[y]]-$R$1)^2)</f>
        <v>235706.31452143719</v>
      </c>
      <c r="Q1207">
        <v>807509.84000000404</v>
      </c>
      <c r="R1207">
        <v>6624108.2300000004</v>
      </c>
    </row>
    <row r="1208" spans="1:18" hidden="1">
      <c r="A1208">
        <v>3824</v>
      </c>
      <c r="B1208">
        <v>50000185</v>
      </c>
      <c r="C1208" s="2" t="s">
        <v>8378</v>
      </c>
      <c r="D1208" t="s">
        <v>168</v>
      </c>
      <c r="E1208">
        <v>1459501683000</v>
      </c>
      <c r="F1208" t="s">
        <v>20</v>
      </c>
      <c r="G1208">
        <v>1</v>
      </c>
      <c r="H1208" t="s">
        <v>7809</v>
      </c>
      <c r="I1208" t="s">
        <v>7810</v>
      </c>
      <c r="J1208" t="s">
        <v>20</v>
      </c>
      <c r="K1208" t="s">
        <v>21</v>
      </c>
      <c r="L1208">
        <v>0</v>
      </c>
      <c r="M1208">
        <v>0</v>
      </c>
      <c r="N1208" t="s">
        <v>22</v>
      </c>
      <c r="O1208">
        <v>1</v>
      </c>
      <c r="P1208" s="30">
        <f>SQRT((postes_1[[#This Row],[x]]-$Q$1)^2+(postes_1[[#This Row],[y]]-$R$1)^2)</f>
        <v>236117.96281518761</v>
      </c>
      <c r="Q1208">
        <v>599481.18000000005</v>
      </c>
      <c r="R1208">
        <v>6517600.2000000002</v>
      </c>
    </row>
    <row r="1209" spans="1:18" hidden="1">
      <c r="A1209">
        <v>1035</v>
      </c>
      <c r="B1209">
        <v>70052328</v>
      </c>
      <c r="C1209" s="2" t="s">
        <v>8376</v>
      </c>
      <c r="D1209" t="s">
        <v>1094</v>
      </c>
      <c r="E1209">
        <v>1424956593000</v>
      </c>
      <c r="F1209">
        <v>1424955741000</v>
      </c>
      <c r="G1209">
        <v>1</v>
      </c>
      <c r="H1209" t="s">
        <v>2195</v>
      </c>
      <c r="I1209" t="s">
        <v>2196</v>
      </c>
      <c r="J1209" t="s">
        <v>20</v>
      </c>
      <c r="K1209" t="s">
        <v>21</v>
      </c>
      <c r="L1209">
        <v>0</v>
      </c>
      <c r="M1209">
        <v>0</v>
      </c>
      <c r="N1209" t="s">
        <v>22</v>
      </c>
      <c r="O1209">
        <v>7</v>
      </c>
      <c r="P1209" s="30">
        <f>SQRT((postes_1[[#This Row],[x]]-$Q$1)^2+(postes_1[[#This Row],[y]]-$R$1)^2)</f>
        <v>236290.69454122355</v>
      </c>
      <c r="Q1209">
        <v>529898.88000000303</v>
      </c>
      <c r="R1209">
        <v>6975592.2699999996</v>
      </c>
    </row>
    <row r="1210" spans="1:18" hidden="1">
      <c r="A1210">
        <v>1036</v>
      </c>
      <c r="B1210">
        <v>70052428</v>
      </c>
      <c r="C1210" s="2" t="s">
        <v>8376</v>
      </c>
      <c r="D1210" t="s">
        <v>1094</v>
      </c>
      <c r="E1210">
        <v>1424956729000</v>
      </c>
      <c r="F1210">
        <v>1424955760000</v>
      </c>
      <c r="G1210">
        <v>1</v>
      </c>
      <c r="H1210" t="s">
        <v>2195</v>
      </c>
      <c r="I1210" t="s">
        <v>2196</v>
      </c>
      <c r="J1210" t="s">
        <v>20</v>
      </c>
      <c r="K1210" t="s">
        <v>21</v>
      </c>
      <c r="L1210">
        <v>0</v>
      </c>
      <c r="M1210">
        <v>0</v>
      </c>
      <c r="N1210" t="s">
        <v>22</v>
      </c>
      <c r="O1210">
        <v>7</v>
      </c>
      <c r="P1210" s="30">
        <f>SQRT((postes_1[[#This Row],[x]]-$Q$1)^2+(postes_1[[#This Row],[y]]-$R$1)^2)</f>
        <v>236305.47194892037</v>
      </c>
      <c r="Q1210">
        <v>530453.77000000305</v>
      </c>
      <c r="R1210">
        <v>6975808.46</v>
      </c>
    </row>
    <row r="1211" spans="1:18" hidden="1">
      <c r="A1211">
        <v>3162</v>
      </c>
      <c r="B1211">
        <v>60001803</v>
      </c>
      <c r="C1211" s="2" t="s">
        <v>8374</v>
      </c>
      <c r="D1211" t="s">
        <v>23</v>
      </c>
      <c r="E1211">
        <v>610761600000</v>
      </c>
      <c r="F1211">
        <v>1278412441000</v>
      </c>
      <c r="G1211">
        <v>1</v>
      </c>
      <c r="H1211" t="s">
        <v>6499</v>
      </c>
      <c r="I1211" t="s">
        <v>6499</v>
      </c>
      <c r="J1211" t="s">
        <v>20</v>
      </c>
      <c r="K1211" t="s">
        <v>21</v>
      </c>
      <c r="L1211">
        <v>0</v>
      </c>
      <c r="M1211">
        <v>0</v>
      </c>
      <c r="N1211" t="s">
        <v>22</v>
      </c>
      <c r="O1211">
        <v>4</v>
      </c>
      <c r="P1211" s="30">
        <f>SQRT((postes_1[[#This Row],[x]]-$Q$1)^2+(postes_1[[#This Row],[y]]-$R$1)^2)</f>
        <v>236309.40095055118</v>
      </c>
      <c r="Q1211">
        <v>457852.71999999898</v>
      </c>
      <c r="R1211">
        <v>6573045.29</v>
      </c>
    </row>
    <row r="1212" spans="1:18" hidden="1">
      <c r="A1212">
        <v>3610</v>
      </c>
      <c r="B1212">
        <v>70000588</v>
      </c>
      <c r="C1212" s="2" t="s">
        <v>8374</v>
      </c>
      <c r="D1212" t="s">
        <v>30</v>
      </c>
      <c r="E1212" s="1">
        <v>1006992000000</v>
      </c>
      <c r="F1212">
        <v>1394188811000</v>
      </c>
      <c r="G1212">
        <v>1</v>
      </c>
      <c r="H1212" t="s">
        <v>7392</v>
      </c>
      <c r="I1212" t="s">
        <v>4770</v>
      </c>
      <c r="J1212" t="s">
        <v>20</v>
      </c>
      <c r="K1212" t="s">
        <v>21</v>
      </c>
      <c r="L1212">
        <v>0</v>
      </c>
      <c r="M1212">
        <v>0</v>
      </c>
      <c r="N1212" t="s">
        <v>22</v>
      </c>
      <c r="O1212">
        <v>4</v>
      </c>
      <c r="P1212" s="30">
        <f>SQRT((postes_1[[#This Row],[x]]-$Q$1)^2+(postes_1[[#This Row],[y]]-$R$1)^2)</f>
        <v>236356.20362611822</v>
      </c>
      <c r="Q1212">
        <v>420793.65999999602</v>
      </c>
      <c r="R1212">
        <v>6894485.0800000001</v>
      </c>
    </row>
    <row r="1213" spans="1:18" hidden="1">
      <c r="A1213">
        <v>2376</v>
      </c>
      <c r="B1213">
        <v>30000768</v>
      </c>
      <c r="C1213" s="2" t="s">
        <v>8373</v>
      </c>
      <c r="D1213" t="s">
        <v>108</v>
      </c>
      <c r="E1213">
        <v>610761600000</v>
      </c>
      <c r="F1213">
        <v>1239718211000</v>
      </c>
      <c r="G1213">
        <v>1</v>
      </c>
      <c r="H1213" t="s">
        <v>4907</v>
      </c>
      <c r="I1213" t="s">
        <v>4908</v>
      </c>
      <c r="J1213" t="s">
        <v>20</v>
      </c>
      <c r="K1213" t="s">
        <v>21</v>
      </c>
      <c r="L1213">
        <v>0</v>
      </c>
      <c r="M1213">
        <v>0</v>
      </c>
      <c r="N1213" t="s">
        <v>22</v>
      </c>
      <c r="O1213">
        <v>3</v>
      </c>
      <c r="P1213" s="30">
        <f>SQRT((postes_1[[#This Row],[x]]-$Q$1)^2+(postes_1[[#This Row],[y]]-$R$1)^2)</f>
        <v>236534.24631475765</v>
      </c>
      <c r="Q1213">
        <v>735957.67000000202</v>
      </c>
      <c r="R1213">
        <v>6552960.1900000004</v>
      </c>
    </row>
    <row r="1214" spans="1:18" hidden="1">
      <c r="A1214">
        <v>1434</v>
      </c>
      <c r="B1214">
        <v>70000006</v>
      </c>
      <c r="C1214" s="2" t="s">
        <v>8376</v>
      </c>
      <c r="D1214" t="s">
        <v>56</v>
      </c>
      <c r="E1214">
        <v>822873600000</v>
      </c>
      <c r="F1214">
        <v>1465212274000</v>
      </c>
      <c r="G1214">
        <v>1</v>
      </c>
      <c r="H1214" t="s">
        <v>3001</v>
      </c>
      <c r="I1214" t="s">
        <v>3002</v>
      </c>
      <c r="J1214" t="s">
        <v>3003</v>
      </c>
      <c r="K1214" t="s">
        <v>21</v>
      </c>
      <c r="L1214">
        <v>0</v>
      </c>
      <c r="M1214">
        <v>0</v>
      </c>
      <c r="N1214" t="s">
        <v>22</v>
      </c>
      <c r="O1214">
        <v>7</v>
      </c>
      <c r="P1214" s="30">
        <f>SQRT((postes_1[[#This Row],[x]]-$Q$1)^2+(postes_1[[#This Row],[y]]-$R$1)^2)</f>
        <v>236568.52519571106</v>
      </c>
      <c r="Q1214">
        <v>572694.25</v>
      </c>
      <c r="R1214">
        <v>6986995.46</v>
      </c>
    </row>
    <row r="1215" spans="1:18" hidden="1">
      <c r="A1215">
        <v>1032</v>
      </c>
      <c r="B1215">
        <v>70052128</v>
      </c>
      <c r="C1215" s="2" t="s">
        <v>8376</v>
      </c>
      <c r="D1215" t="s">
        <v>1094</v>
      </c>
      <c r="E1215">
        <v>1424955944000</v>
      </c>
      <c r="F1215">
        <v>1424955468000</v>
      </c>
      <c r="G1215">
        <v>1</v>
      </c>
      <c r="H1215" t="s">
        <v>2195</v>
      </c>
      <c r="I1215" t="s">
        <v>2196</v>
      </c>
      <c r="J1215" t="s">
        <v>20</v>
      </c>
      <c r="K1215" t="s">
        <v>21</v>
      </c>
      <c r="L1215">
        <v>0</v>
      </c>
      <c r="M1215">
        <v>0</v>
      </c>
      <c r="N1215" t="s">
        <v>22</v>
      </c>
      <c r="O1215">
        <v>7</v>
      </c>
      <c r="P1215" s="30">
        <f>SQRT((postes_1[[#This Row],[x]]-$Q$1)^2+(postes_1[[#This Row],[y]]-$R$1)^2)</f>
        <v>236740.54053712465</v>
      </c>
      <c r="Q1215">
        <v>529371.78000000096</v>
      </c>
      <c r="R1215">
        <v>6975879.25</v>
      </c>
    </row>
    <row r="1216" spans="1:18" hidden="1">
      <c r="A1216">
        <v>1034</v>
      </c>
      <c r="B1216">
        <v>70052228</v>
      </c>
      <c r="C1216" s="2" t="s">
        <v>8376</v>
      </c>
      <c r="D1216" t="s">
        <v>1094</v>
      </c>
      <c r="E1216">
        <v>1424956452000</v>
      </c>
      <c r="F1216">
        <v>1424955695000</v>
      </c>
      <c r="G1216">
        <v>1</v>
      </c>
      <c r="H1216" t="s">
        <v>2195</v>
      </c>
      <c r="I1216" t="s">
        <v>2196</v>
      </c>
      <c r="J1216" t="s">
        <v>20</v>
      </c>
      <c r="K1216" t="s">
        <v>21</v>
      </c>
      <c r="L1216">
        <v>0</v>
      </c>
      <c r="M1216">
        <v>0</v>
      </c>
      <c r="N1216" t="s">
        <v>22</v>
      </c>
      <c r="O1216">
        <v>7</v>
      </c>
      <c r="P1216" s="30">
        <f>SQRT((postes_1[[#This Row],[x]]-$Q$1)^2+(postes_1[[#This Row],[y]]-$R$1)^2)</f>
        <v>236865.16022371358</v>
      </c>
      <c r="Q1216">
        <v>529884.56000000203</v>
      </c>
      <c r="R1216">
        <v>6976198.0800000001</v>
      </c>
    </row>
    <row r="1217" spans="1:18" hidden="1">
      <c r="A1217">
        <v>3605</v>
      </c>
      <c r="B1217">
        <v>70000005</v>
      </c>
      <c r="C1217" s="2" t="s">
        <v>8386</v>
      </c>
      <c r="D1217" t="s">
        <v>74</v>
      </c>
      <c r="E1217">
        <v>1054684800000</v>
      </c>
      <c r="F1217">
        <v>1376926283000</v>
      </c>
      <c r="G1217">
        <v>1</v>
      </c>
      <c r="H1217" t="s">
        <v>7383</v>
      </c>
      <c r="I1217" t="s">
        <v>7384</v>
      </c>
      <c r="J1217" t="s">
        <v>20</v>
      </c>
      <c r="K1217" t="s">
        <v>21</v>
      </c>
      <c r="L1217">
        <v>0</v>
      </c>
      <c r="M1217">
        <v>0</v>
      </c>
      <c r="N1217" t="s">
        <v>22</v>
      </c>
      <c r="O1217">
        <v>0</v>
      </c>
      <c r="P1217" s="30">
        <f>SQRT((postes_1[[#This Row],[x]]-$Q$1)^2+(postes_1[[#This Row],[y]]-$R$1)^2)</f>
        <v>237414.96779343998</v>
      </c>
      <c r="Q1217">
        <v>572536.82999999798</v>
      </c>
      <c r="R1217">
        <v>6987827.4400000004</v>
      </c>
    </row>
    <row r="1218" spans="1:18" hidden="1">
      <c r="A1218">
        <v>3139</v>
      </c>
      <c r="B1218">
        <v>30001117</v>
      </c>
      <c r="C1218" s="2" t="s">
        <v>8373</v>
      </c>
      <c r="D1218" t="s">
        <v>152</v>
      </c>
      <c r="E1218">
        <v>1112953801000</v>
      </c>
      <c r="F1218">
        <v>1265649199000</v>
      </c>
      <c r="G1218">
        <v>1</v>
      </c>
      <c r="H1218" t="s">
        <v>6455</v>
      </c>
      <c r="I1218" t="s">
        <v>6456</v>
      </c>
      <c r="J1218" t="s">
        <v>20</v>
      </c>
      <c r="K1218" t="s">
        <v>21</v>
      </c>
      <c r="L1218">
        <v>0</v>
      </c>
      <c r="M1218">
        <v>0</v>
      </c>
      <c r="N1218" t="s">
        <v>22</v>
      </c>
      <c r="O1218">
        <v>3</v>
      </c>
      <c r="P1218" s="30">
        <f>SQRT((postes_1[[#This Row],[x]]-$Q$1)^2+(postes_1[[#This Row],[y]]-$R$1)^2)</f>
        <v>237416.14079101832</v>
      </c>
      <c r="Q1218">
        <v>663865.95000000298</v>
      </c>
      <c r="R1218">
        <v>6522128.7800000003</v>
      </c>
    </row>
    <row r="1219" spans="1:18" hidden="1">
      <c r="A1219">
        <v>2646</v>
      </c>
      <c r="B1219">
        <v>60000930</v>
      </c>
      <c r="C1219" s="2" t="s">
        <v>8374</v>
      </c>
      <c r="D1219" t="s">
        <v>20</v>
      </c>
      <c r="E1219">
        <v>1043107200000</v>
      </c>
      <c r="F1219" t="s">
        <v>20</v>
      </c>
      <c r="G1219">
        <v>1</v>
      </c>
      <c r="H1219" t="s">
        <v>5461</v>
      </c>
      <c r="I1219" t="s">
        <v>5462</v>
      </c>
      <c r="J1219" t="s">
        <v>20</v>
      </c>
      <c r="K1219" t="s">
        <v>21</v>
      </c>
      <c r="L1219">
        <v>0</v>
      </c>
      <c r="M1219">
        <v>0</v>
      </c>
      <c r="N1219" t="s">
        <v>22</v>
      </c>
      <c r="O1219">
        <v>4</v>
      </c>
      <c r="P1219" s="30">
        <f>SQRT((postes_1[[#This Row],[x]]-$Q$1)^2+(postes_1[[#This Row],[y]]-$R$1)^2)</f>
        <v>237486.30643179931</v>
      </c>
      <c r="Q1219">
        <v>373176.00999999797</v>
      </c>
      <c r="R1219">
        <v>6743889.21</v>
      </c>
    </row>
    <row r="1220" spans="1:18" hidden="1">
      <c r="A1220">
        <v>1011</v>
      </c>
      <c r="B1220">
        <v>70047288</v>
      </c>
      <c r="C1220" s="2" t="s">
        <v>8376</v>
      </c>
      <c r="D1220" t="s">
        <v>56</v>
      </c>
      <c r="E1220">
        <v>1465835791000</v>
      </c>
      <c r="F1220">
        <v>1391531048000</v>
      </c>
      <c r="G1220">
        <v>1</v>
      </c>
      <c r="H1220" t="s">
        <v>2154</v>
      </c>
      <c r="I1220" t="s">
        <v>2155</v>
      </c>
      <c r="J1220" t="s">
        <v>20</v>
      </c>
      <c r="K1220" t="s">
        <v>21</v>
      </c>
      <c r="L1220">
        <v>0</v>
      </c>
      <c r="M1220">
        <v>0</v>
      </c>
      <c r="N1220" t="s">
        <v>22</v>
      </c>
      <c r="O1220">
        <v>7</v>
      </c>
      <c r="P1220" s="30">
        <f>SQRT((postes_1[[#This Row],[x]]-$Q$1)^2+(postes_1[[#This Row],[y]]-$R$1)^2)</f>
        <v>237541.02160118922</v>
      </c>
      <c r="Q1220">
        <v>615936.36999999697</v>
      </c>
      <c r="R1220">
        <v>6990940.4500000002</v>
      </c>
    </row>
    <row r="1221" spans="1:18" hidden="1">
      <c r="A1221">
        <v>2319</v>
      </c>
      <c r="B1221">
        <v>60001873</v>
      </c>
      <c r="C1221" s="2" t="s">
        <v>8374</v>
      </c>
      <c r="D1221" t="s">
        <v>108</v>
      </c>
      <c r="E1221">
        <v>783129600000</v>
      </c>
      <c r="F1221">
        <v>1244726440000</v>
      </c>
      <c r="G1221">
        <v>1</v>
      </c>
      <c r="H1221" t="s">
        <v>4792</v>
      </c>
      <c r="I1221" t="s">
        <v>4793</v>
      </c>
      <c r="J1221" t="s">
        <v>20</v>
      </c>
      <c r="K1221" t="s">
        <v>21</v>
      </c>
      <c r="L1221">
        <v>0</v>
      </c>
      <c r="M1221">
        <v>0</v>
      </c>
      <c r="N1221" t="s">
        <v>22</v>
      </c>
      <c r="O1221">
        <v>4</v>
      </c>
      <c r="P1221" s="30">
        <f>SQRT((postes_1[[#This Row],[x]]-$Q$1)^2+(postes_1[[#This Row],[y]]-$R$1)^2)</f>
        <v>237564.31024212023</v>
      </c>
      <c r="Q1221">
        <v>521167.609999999</v>
      </c>
      <c r="R1221">
        <v>6533321.46</v>
      </c>
    </row>
    <row r="1222" spans="1:18" hidden="1">
      <c r="A1222">
        <v>4070</v>
      </c>
      <c r="B1222">
        <v>70000004</v>
      </c>
      <c r="C1222" s="2" t="s">
        <v>8376</v>
      </c>
      <c r="D1222" t="s">
        <v>23</v>
      </c>
      <c r="E1222">
        <v>822873600000</v>
      </c>
      <c r="F1222">
        <v>1305025689000</v>
      </c>
      <c r="G1222">
        <v>1</v>
      </c>
      <c r="H1222" t="s">
        <v>3002</v>
      </c>
      <c r="I1222" t="s">
        <v>3002</v>
      </c>
      <c r="J1222" t="s">
        <v>405</v>
      </c>
      <c r="K1222" t="s">
        <v>21</v>
      </c>
      <c r="L1222">
        <v>0</v>
      </c>
      <c r="M1222">
        <v>0</v>
      </c>
      <c r="N1222" t="s">
        <v>22</v>
      </c>
      <c r="O1222">
        <v>7</v>
      </c>
      <c r="P1222" s="30">
        <f>SQRT((postes_1[[#This Row],[x]]-$Q$1)^2+(postes_1[[#This Row],[y]]-$R$1)^2)</f>
        <v>237716.5815087017</v>
      </c>
      <c r="Q1222">
        <v>571557.77000000305</v>
      </c>
      <c r="R1222">
        <v>6987972.6200000001</v>
      </c>
    </row>
    <row r="1223" spans="1:18" hidden="1">
      <c r="A1223">
        <v>4071</v>
      </c>
      <c r="B1223">
        <v>70052928</v>
      </c>
      <c r="C1223" s="2" t="s">
        <v>8376</v>
      </c>
      <c r="D1223" t="s">
        <v>1094</v>
      </c>
      <c r="E1223">
        <v>1425033135000</v>
      </c>
      <c r="F1223">
        <v>1425033036000</v>
      </c>
      <c r="G1223">
        <v>1</v>
      </c>
      <c r="H1223" t="s">
        <v>3002</v>
      </c>
      <c r="I1223" t="s">
        <v>8262</v>
      </c>
      <c r="J1223" t="s">
        <v>405</v>
      </c>
      <c r="K1223" t="s">
        <v>21</v>
      </c>
      <c r="L1223">
        <v>0</v>
      </c>
      <c r="M1223">
        <v>0</v>
      </c>
      <c r="N1223" t="s">
        <v>22</v>
      </c>
      <c r="O1223">
        <v>7</v>
      </c>
      <c r="P1223" s="30">
        <f>SQRT((postes_1[[#This Row],[x]]-$Q$1)^2+(postes_1[[#This Row],[y]]-$R$1)^2)</f>
        <v>237716.5815087017</v>
      </c>
      <c r="Q1223">
        <v>571557.77000000305</v>
      </c>
      <c r="R1223">
        <v>6987972.6200000001</v>
      </c>
    </row>
    <row r="1224" spans="1:18" hidden="1">
      <c r="A1224">
        <v>4072</v>
      </c>
      <c r="B1224">
        <v>70053028</v>
      </c>
      <c r="C1224" s="2" t="s">
        <v>8376</v>
      </c>
      <c r="D1224" t="s">
        <v>1094</v>
      </c>
      <c r="E1224">
        <v>1425033115000</v>
      </c>
      <c r="F1224">
        <v>1425033091000</v>
      </c>
      <c r="G1224">
        <v>1</v>
      </c>
      <c r="H1224" t="s">
        <v>3002</v>
      </c>
      <c r="I1224" t="s">
        <v>8262</v>
      </c>
      <c r="J1224" t="s">
        <v>405</v>
      </c>
      <c r="K1224" t="s">
        <v>21</v>
      </c>
      <c r="L1224">
        <v>0</v>
      </c>
      <c r="M1224">
        <v>0</v>
      </c>
      <c r="N1224" t="s">
        <v>22</v>
      </c>
      <c r="O1224">
        <v>7</v>
      </c>
      <c r="P1224" s="30">
        <f>SQRT((postes_1[[#This Row],[x]]-$Q$1)^2+(postes_1[[#This Row],[y]]-$R$1)^2)</f>
        <v>237716.5815087017</v>
      </c>
      <c r="Q1224">
        <v>571557.77000000305</v>
      </c>
      <c r="R1224">
        <v>6987972.6200000001</v>
      </c>
    </row>
    <row r="1225" spans="1:18" hidden="1">
      <c r="A1225">
        <v>279</v>
      </c>
      <c r="B1225">
        <v>10000649</v>
      </c>
      <c r="C1225" s="2" t="s">
        <v>8375</v>
      </c>
      <c r="D1225" t="s">
        <v>56</v>
      </c>
      <c r="E1225">
        <v>610761600000</v>
      </c>
      <c r="F1225">
        <v>1377515063000</v>
      </c>
      <c r="G1225">
        <v>1</v>
      </c>
      <c r="H1225" t="s">
        <v>629</v>
      </c>
      <c r="I1225" t="s">
        <v>630</v>
      </c>
      <c r="J1225" t="s">
        <v>20</v>
      </c>
      <c r="K1225" t="s">
        <v>21</v>
      </c>
      <c r="L1225">
        <v>0</v>
      </c>
      <c r="M1225">
        <v>0</v>
      </c>
      <c r="N1225" t="s">
        <v>22</v>
      </c>
      <c r="O1225">
        <v>6</v>
      </c>
      <c r="P1225" s="30">
        <f>SQRT((postes_1[[#This Row],[x]]-$Q$1)^2+(postes_1[[#This Row],[y]]-$R$1)^2)</f>
        <v>237917.45638935984</v>
      </c>
      <c r="Q1225">
        <v>594161.52000000305</v>
      </c>
      <c r="R1225">
        <v>6990820.25</v>
      </c>
    </row>
    <row r="1226" spans="1:18" hidden="1">
      <c r="A1226">
        <v>779</v>
      </c>
      <c r="B1226">
        <v>50000187</v>
      </c>
      <c r="C1226" s="2" t="s">
        <v>8374</v>
      </c>
      <c r="D1226" t="s">
        <v>168</v>
      </c>
      <c r="E1226">
        <v>1459505971000</v>
      </c>
      <c r="F1226" t="s">
        <v>20</v>
      </c>
      <c r="G1226">
        <v>1</v>
      </c>
      <c r="H1226" t="s">
        <v>1674</v>
      </c>
      <c r="I1226" t="s">
        <v>1675</v>
      </c>
      <c r="J1226" t="s">
        <v>20</v>
      </c>
      <c r="K1226" t="s">
        <v>21</v>
      </c>
      <c r="L1226">
        <v>0</v>
      </c>
      <c r="M1226">
        <v>0</v>
      </c>
      <c r="N1226" t="s">
        <v>22</v>
      </c>
      <c r="O1226">
        <v>4</v>
      </c>
      <c r="P1226" s="30">
        <f>SQRT((postes_1[[#This Row],[x]]-$Q$1)^2+(postes_1[[#This Row],[y]]-$R$1)^2)</f>
        <v>238184.14280193226</v>
      </c>
      <c r="Q1226">
        <v>596667.35999999905</v>
      </c>
      <c r="R1226">
        <v>6515678.4299999997</v>
      </c>
    </row>
    <row r="1227" spans="1:18" hidden="1">
      <c r="A1227">
        <v>285</v>
      </c>
      <c r="B1227">
        <v>60000608</v>
      </c>
      <c r="C1227" s="2" t="s">
        <v>8374</v>
      </c>
      <c r="D1227" t="s">
        <v>20</v>
      </c>
      <c r="E1227">
        <v>791078400000</v>
      </c>
      <c r="F1227" t="s">
        <v>20</v>
      </c>
      <c r="G1227">
        <v>1</v>
      </c>
      <c r="H1227" t="s">
        <v>640</v>
      </c>
      <c r="I1227" t="s">
        <v>641</v>
      </c>
      <c r="J1227" t="s">
        <v>20</v>
      </c>
      <c r="K1227" t="s">
        <v>21</v>
      </c>
      <c r="L1227">
        <v>0</v>
      </c>
      <c r="M1227">
        <v>0</v>
      </c>
      <c r="N1227" t="s">
        <v>22</v>
      </c>
      <c r="O1227">
        <v>4</v>
      </c>
      <c r="P1227" s="30">
        <f>SQRT((postes_1[[#This Row],[x]]-$Q$1)^2+(postes_1[[#This Row],[y]]-$R$1)^2)</f>
        <v>238401.97668068003</v>
      </c>
      <c r="Q1227">
        <v>373541.24000000203</v>
      </c>
      <c r="R1227">
        <v>6779931.2300000004</v>
      </c>
    </row>
    <row r="1228" spans="1:18" hidden="1">
      <c r="A1228">
        <v>467</v>
      </c>
      <c r="B1228">
        <v>60004548</v>
      </c>
      <c r="C1228" s="2" t="s">
        <v>8374</v>
      </c>
      <c r="D1228" t="s">
        <v>43</v>
      </c>
      <c r="E1228">
        <v>1123692915000</v>
      </c>
      <c r="F1228">
        <v>1123691542000</v>
      </c>
      <c r="G1228">
        <v>1</v>
      </c>
      <c r="H1228" t="s">
        <v>1027</v>
      </c>
      <c r="I1228" t="s">
        <v>1028</v>
      </c>
      <c r="J1228" t="s">
        <v>1029</v>
      </c>
      <c r="K1228" t="s">
        <v>21</v>
      </c>
      <c r="L1228">
        <v>0</v>
      </c>
      <c r="M1228">
        <v>0</v>
      </c>
      <c r="N1228" t="s">
        <v>22</v>
      </c>
      <c r="O1228">
        <v>4</v>
      </c>
      <c r="P1228" s="30">
        <f>SQRT((postes_1[[#This Row],[x]]-$Q$1)^2+(postes_1[[#This Row],[y]]-$R$1)^2)</f>
        <v>238527.18510787917</v>
      </c>
      <c r="Q1228">
        <v>439166.49000000203</v>
      </c>
      <c r="R1228">
        <v>6587478.71</v>
      </c>
    </row>
    <row r="1229" spans="1:18" hidden="1">
      <c r="A1229">
        <v>713</v>
      </c>
      <c r="B1229">
        <v>50000183</v>
      </c>
      <c r="C1229" s="2" t="s">
        <v>8374</v>
      </c>
      <c r="D1229" t="s">
        <v>274</v>
      </c>
      <c r="E1229">
        <v>1445595838000</v>
      </c>
      <c r="F1229">
        <v>1445595510000</v>
      </c>
      <c r="G1229">
        <v>1</v>
      </c>
      <c r="H1229" t="s">
        <v>1532</v>
      </c>
      <c r="I1229" t="s">
        <v>1533</v>
      </c>
      <c r="J1229" t="s">
        <v>20</v>
      </c>
      <c r="K1229" t="s">
        <v>21</v>
      </c>
      <c r="L1229">
        <v>0</v>
      </c>
      <c r="M1229">
        <v>0</v>
      </c>
      <c r="N1229" t="s">
        <v>22</v>
      </c>
      <c r="O1229">
        <v>4</v>
      </c>
      <c r="P1229" s="30">
        <f>SQRT((postes_1[[#This Row],[x]]-$Q$1)^2+(postes_1[[#This Row],[y]]-$R$1)^2)</f>
        <v>238718.17386248443</v>
      </c>
      <c r="Q1229">
        <v>567008.53999999899</v>
      </c>
      <c r="R1229">
        <v>6518733.7199999997</v>
      </c>
    </row>
    <row r="1230" spans="1:18" hidden="1">
      <c r="A1230">
        <v>2143</v>
      </c>
      <c r="B1230">
        <v>20000356</v>
      </c>
      <c r="C1230" s="2" t="s">
        <v>8373</v>
      </c>
      <c r="D1230" t="s">
        <v>805</v>
      </c>
      <c r="E1230">
        <v>610761600000</v>
      </c>
      <c r="F1230">
        <v>1271082435000</v>
      </c>
      <c r="G1230">
        <v>1</v>
      </c>
      <c r="H1230" t="s">
        <v>4442</v>
      </c>
      <c r="I1230" t="s">
        <v>4443</v>
      </c>
      <c r="J1230" t="s">
        <v>4444</v>
      </c>
      <c r="K1230" t="s">
        <v>21</v>
      </c>
      <c r="L1230">
        <v>0</v>
      </c>
      <c r="M1230">
        <v>0</v>
      </c>
      <c r="N1230" t="s">
        <v>22</v>
      </c>
      <c r="O1230">
        <v>3</v>
      </c>
      <c r="P1230" s="30">
        <f>SQRT((postes_1[[#This Row],[x]]-$Q$1)^2+(postes_1[[#This Row],[y]]-$R$1)^2)</f>
        <v>238724.3292482472</v>
      </c>
      <c r="Q1230">
        <v>794783.68</v>
      </c>
      <c r="R1230">
        <v>6905177.5800000001</v>
      </c>
    </row>
    <row r="1231" spans="1:18" hidden="1">
      <c r="A1231">
        <v>270</v>
      </c>
      <c r="B1231">
        <v>70001529</v>
      </c>
      <c r="C1231" s="2" t="s">
        <v>8374</v>
      </c>
      <c r="D1231" t="s">
        <v>38</v>
      </c>
      <c r="E1231">
        <v>757641600000</v>
      </c>
      <c r="F1231">
        <v>1213616793000</v>
      </c>
      <c r="G1231">
        <v>1</v>
      </c>
      <c r="H1231" t="s">
        <v>610</v>
      </c>
      <c r="I1231" t="s">
        <v>611</v>
      </c>
      <c r="J1231" t="s">
        <v>20</v>
      </c>
      <c r="K1231" t="s">
        <v>21</v>
      </c>
      <c r="L1231">
        <v>0</v>
      </c>
      <c r="M1231">
        <v>0</v>
      </c>
      <c r="N1231" t="s">
        <v>22</v>
      </c>
      <c r="O1231">
        <v>4</v>
      </c>
      <c r="P1231" s="30">
        <f>SQRT((postes_1[[#This Row],[x]]-$Q$1)^2+(postes_1[[#This Row],[y]]-$R$1)^2)</f>
        <v>238772.14720989979</v>
      </c>
      <c r="Q1231">
        <v>387769.68999999802</v>
      </c>
      <c r="R1231">
        <v>6839584.5099999998</v>
      </c>
    </row>
    <row r="1232" spans="1:18" hidden="1">
      <c r="A1232">
        <v>4133</v>
      </c>
      <c r="B1232">
        <v>30000313</v>
      </c>
      <c r="C1232" s="2" t="s">
        <v>8375</v>
      </c>
      <c r="D1232" t="s">
        <v>17</v>
      </c>
      <c r="E1232">
        <v>1303810338000</v>
      </c>
      <c r="F1232" t="s">
        <v>20</v>
      </c>
      <c r="G1232">
        <v>1</v>
      </c>
      <c r="H1232" t="s">
        <v>8350</v>
      </c>
      <c r="I1232" t="s">
        <v>8351</v>
      </c>
      <c r="J1232" t="s">
        <v>20</v>
      </c>
      <c r="K1232" t="s">
        <v>21</v>
      </c>
      <c r="L1232">
        <v>0</v>
      </c>
      <c r="M1232">
        <v>0</v>
      </c>
      <c r="N1232" t="s">
        <v>22</v>
      </c>
      <c r="O1232">
        <v>6</v>
      </c>
      <c r="P1232" s="30">
        <f>SQRT((postes_1[[#This Row],[x]]-$Q$1)^2+(postes_1[[#This Row],[y]]-$R$1)^2)</f>
        <v>239449.06528598044</v>
      </c>
      <c r="Q1232">
        <v>814707.60000000102</v>
      </c>
      <c r="R1232">
        <v>6628472.0800000001</v>
      </c>
    </row>
    <row r="1233" spans="1:18" hidden="1">
      <c r="A1233">
        <v>4134</v>
      </c>
      <c r="B1233">
        <v>70046688</v>
      </c>
      <c r="C1233" s="2" t="s">
        <v>8376</v>
      </c>
      <c r="D1233" t="s">
        <v>30</v>
      </c>
      <c r="E1233">
        <v>1438964757000</v>
      </c>
      <c r="F1233">
        <v>1385379816000</v>
      </c>
      <c r="G1233">
        <v>1</v>
      </c>
      <c r="H1233" t="s">
        <v>8350</v>
      </c>
      <c r="I1233" t="s">
        <v>8351</v>
      </c>
      <c r="J1233" t="s">
        <v>20</v>
      </c>
      <c r="K1233" t="s">
        <v>21</v>
      </c>
      <c r="L1233">
        <v>0</v>
      </c>
      <c r="M1233">
        <v>0</v>
      </c>
      <c r="N1233" t="s">
        <v>22</v>
      </c>
      <c r="O1233">
        <v>7</v>
      </c>
      <c r="P1233" s="30">
        <f>SQRT((postes_1[[#This Row],[x]]-$Q$1)^2+(postes_1[[#This Row],[y]]-$R$1)^2)</f>
        <v>239449.06528598044</v>
      </c>
      <c r="Q1233">
        <v>814707.60000000102</v>
      </c>
      <c r="R1233">
        <v>6628472.0800000001</v>
      </c>
    </row>
    <row r="1234" spans="1:18" hidden="1">
      <c r="A1234">
        <v>2866</v>
      </c>
      <c r="B1234">
        <v>60001837</v>
      </c>
      <c r="C1234" s="2" t="s">
        <v>8374</v>
      </c>
      <c r="D1234" t="s">
        <v>38</v>
      </c>
      <c r="E1234">
        <v>610761600000</v>
      </c>
      <c r="F1234">
        <v>1221230351000</v>
      </c>
      <c r="G1234">
        <v>1</v>
      </c>
      <c r="H1234" t="s">
        <v>5908</v>
      </c>
      <c r="I1234" t="s">
        <v>1846</v>
      </c>
      <c r="J1234" t="s">
        <v>20</v>
      </c>
      <c r="K1234" t="s">
        <v>21</v>
      </c>
      <c r="L1234">
        <v>0</v>
      </c>
      <c r="M1234">
        <v>0</v>
      </c>
      <c r="N1234" t="s">
        <v>22</v>
      </c>
      <c r="O1234">
        <v>4</v>
      </c>
      <c r="P1234" s="30">
        <f>SQRT((postes_1[[#This Row],[x]]-$Q$1)^2+(postes_1[[#This Row],[y]]-$R$1)^2)</f>
        <v>239513.82104277404</v>
      </c>
      <c r="Q1234">
        <v>482015.17000000202</v>
      </c>
      <c r="R1234">
        <v>6551307.9299999997</v>
      </c>
    </row>
    <row r="1235" spans="1:18" hidden="1">
      <c r="A1235">
        <v>3902</v>
      </c>
      <c r="B1235">
        <v>60001866</v>
      </c>
      <c r="C1235" s="2" t="s">
        <v>8374</v>
      </c>
      <c r="D1235" t="s">
        <v>20</v>
      </c>
      <c r="E1235">
        <v>610761600000</v>
      </c>
      <c r="F1235" t="s">
        <v>20</v>
      </c>
      <c r="G1235">
        <v>1</v>
      </c>
      <c r="H1235" t="s">
        <v>7957</v>
      </c>
      <c r="I1235" t="s">
        <v>7958</v>
      </c>
      <c r="J1235" t="s">
        <v>20</v>
      </c>
      <c r="K1235" t="s">
        <v>21</v>
      </c>
      <c r="L1235">
        <v>0</v>
      </c>
      <c r="M1235">
        <v>0</v>
      </c>
      <c r="N1235" t="s">
        <v>22</v>
      </c>
      <c r="O1235">
        <v>4</v>
      </c>
      <c r="P1235" s="30">
        <f>SQRT((postes_1[[#This Row],[x]]-$Q$1)^2+(postes_1[[#This Row],[y]]-$R$1)^2)</f>
        <v>239524.03192223891</v>
      </c>
      <c r="Q1235">
        <v>511477.75999999797</v>
      </c>
      <c r="R1235">
        <v>6535351.2800000003</v>
      </c>
    </row>
    <row r="1236" spans="1:18" hidden="1">
      <c r="A1236">
        <v>2528</v>
      </c>
      <c r="B1236">
        <v>50000194</v>
      </c>
      <c r="C1236" s="2" t="s">
        <v>8374</v>
      </c>
      <c r="D1236" t="s">
        <v>168</v>
      </c>
      <c r="E1236">
        <v>1459508224000</v>
      </c>
      <c r="F1236">
        <v>1360240621000</v>
      </c>
      <c r="G1236">
        <v>1</v>
      </c>
      <c r="H1236" t="s">
        <v>5219</v>
      </c>
      <c r="I1236" t="s">
        <v>5219</v>
      </c>
      <c r="J1236" t="s">
        <v>5220</v>
      </c>
      <c r="K1236" t="s">
        <v>21</v>
      </c>
      <c r="L1236">
        <v>0</v>
      </c>
      <c r="M1236">
        <v>0</v>
      </c>
      <c r="N1236" t="s">
        <v>22</v>
      </c>
      <c r="O1236">
        <v>4</v>
      </c>
      <c r="P1236" s="30">
        <f>SQRT((postes_1[[#This Row],[x]]-$Q$1)^2+(postes_1[[#This Row],[y]]-$R$1)^2)</f>
        <v>239704.02684386782</v>
      </c>
      <c r="Q1236">
        <v>591444.29999999702</v>
      </c>
      <c r="R1236">
        <v>6514514.5099999998</v>
      </c>
    </row>
    <row r="1237" spans="1:18" hidden="1">
      <c r="A1237">
        <v>3509</v>
      </c>
      <c r="B1237">
        <v>60001776</v>
      </c>
      <c r="C1237" s="2" t="s">
        <v>8375</v>
      </c>
      <c r="D1237" t="s">
        <v>20</v>
      </c>
      <c r="E1237">
        <v>610761600000</v>
      </c>
      <c r="F1237" t="s">
        <v>20</v>
      </c>
      <c r="G1237">
        <v>1</v>
      </c>
      <c r="H1237" t="s">
        <v>7185</v>
      </c>
      <c r="I1237" t="s">
        <v>7185</v>
      </c>
      <c r="J1237" t="s">
        <v>20</v>
      </c>
      <c r="K1237" t="s">
        <v>21</v>
      </c>
      <c r="L1237">
        <v>0</v>
      </c>
      <c r="M1237">
        <v>0</v>
      </c>
      <c r="N1237" t="s">
        <v>22</v>
      </c>
      <c r="O1237">
        <v>6</v>
      </c>
      <c r="P1237" s="30">
        <f>SQRT((postes_1[[#This Row],[x]]-$Q$1)^2+(postes_1[[#This Row],[y]]-$R$1)^2)</f>
        <v>239766.56383183107</v>
      </c>
      <c r="Q1237">
        <v>436064.43999999802</v>
      </c>
      <c r="R1237">
        <v>6588929.8200000003</v>
      </c>
    </row>
    <row r="1238" spans="1:18" hidden="1">
      <c r="A1238">
        <v>1799</v>
      </c>
      <c r="B1238">
        <v>60001570</v>
      </c>
      <c r="C1238" s="2" t="s">
        <v>8374</v>
      </c>
      <c r="D1238" t="s">
        <v>20</v>
      </c>
      <c r="E1238" s="1">
        <v>967680000000</v>
      </c>
      <c r="F1238" t="s">
        <v>20</v>
      </c>
      <c r="G1238">
        <v>1</v>
      </c>
      <c r="H1238" t="s">
        <v>3738</v>
      </c>
      <c r="I1238" t="s">
        <v>3739</v>
      </c>
      <c r="J1238" t="s">
        <v>20</v>
      </c>
      <c r="K1238" t="s">
        <v>21</v>
      </c>
      <c r="L1238">
        <v>0</v>
      </c>
      <c r="M1238">
        <v>0</v>
      </c>
      <c r="N1238" t="s">
        <v>22</v>
      </c>
      <c r="O1238">
        <v>4</v>
      </c>
      <c r="P1238" s="30">
        <f>SQRT((postes_1[[#This Row],[x]]-$Q$1)^2+(postes_1[[#This Row],[y]]-$R$1)^2)</f>
        <v>239808.01302172834</v>
      </c>
      <c r="Q1238">
        <v>394031.890000001</v>
      </c>
      <c r="R1238">
        <v>6650201.8300000001</v>
      </c>
    </row>
    <row r="1239" spans="1:18" hidden="1">
      <c r="A1239">
        <v>2737</v>
      </c>
      <c r="B1239">
        <v>70000415</v>
      </c>
      <c r="C1239" s="2" t="s">
        <v>8374</v>
      </c>
      <c r="D1239" t="s">
        <v>20</v>
      </c>
      <c r="E1239" s="1">
        <v>1007424000000</v>
      </c>
      <c r="F1239" t="s">
        <v>20</v>
      </c>
      <c r="G1239">
        <v>1</v>
      </c>
      <c r="H1239" t="s">
        <v>5648</v>
      </c>
      <c r="I1239" t="s">
        <v>5649</v>
      </c>
      <c r="J1239" t="s">
        <v>20</v>
      </c>
      <c r="K1239" t="s">
        <v>21</v>
      </c>
      <c r="L1239">
        <v>0</v>
      </c>
      <c r="M1239">
        <v>0</v>
      </c>
      <c r="N1239" t="s">
        <v>22</v>
      </c>
      <c r="O1239">
        <v>4</v>
      </c>
      <c r="P1239" s="30">
        <f>SQRT((postes_1[[#This Row],[x]]-$Q$1)^2+(postes_1[[#This Row],[y]]-$R$1)^2)</f>
        <v>239851.90966068688</v>
      </c>
      <c r="Q1239">
        <v>431336.71000000101</v>
      </c>
      <c r="R1239">
        <v>6912963</v>
      </c>
    </row>
    <row r="1240" spans="1:18" hidden="1">
      <c r="A1240">
        <v>2141</v>
      </c>
      <c r="B1240">
        <v>20000202</v>
      </c>
      <c r="C1240" s="2" t="s">
        <v>8373</v>
      </c>
      <c r="D1240" t="s">
        <v>805</v>
      </c>
      <c r="E1240">
        <v>610761600000</v>
      </c>
      <c r="F1240">
        <v>1271079998000</v>
      </c>
      <c r="G1240">
        <v>1</v>
      </c>
      <c r="H1240" t="s">
        <v>4439</v>
      </c>
      <c r="I1240" t="s">
        <v>4440</v>
      </c>
      <c r="J1240" t="s">
        <v>20</v>
      </c>
      <c r="K1240" t="s">
        <v>21</v>
      </c>
      <c r="L1240">
        <v>0</v>
      </c>
      <c r="M1240">
        <v>0</v>
      </c>
      <c r="N1240" t="s">
        <v>22</v>
      </c>
      <c r="O1240">
        <v>3</v>
      </c>
      <c r="P1240" s="30">
        <f>SQRT((postes_1[[#This Row],[x]]-$Q$1)^2+(postes_1[[#This Row],[y]]-$R$1)^2)</f>
        <v>239890.62711754598</v>
      </c>
      <c r="Q1240">
        <v>784081.77000000305</v>
      </c>
      <c r="R1240">
        <v>6919010.5899999999</v>
      </c>
    </row>
    <row r="1241" spans="1:18" hidden="1">
      <c r="A1241">
        <v>3451</v>
      </c>
      <c r="B1241">
        <v>70001553</v>
      </c>
      <c r="C1241" s="2" t="s">
        <v>8376</v>
      </c>
      <c r="D1241" t="s">
        <v>20</v>
      </c>
      <c r="E1241">
        <v>757641600000</v>
      </c>
      <c r="F1241" t="s">
        <v>20</v>
      </c>
      <c r="G1241">
        <v>1</v>
      </c>
      <c r="H1241" t="s">
        <v>7072</v>
      </c>
      <c r="I1241" t="s">
        <v>7073</v>
      </c>
      <c r="J1241" t="s">
        <v>20</v>
      </c>
      <c r="K1241" t="s">
        <v>21</v>
      </c>
      <c r="L1241">
        <v>0</v>
      </c>
      <c r="M1241">
        <v>0</v>
      </c>
      <c r="N1241" t="s">
        <v>22</v>
      </c>
      <c r="O1241">
        <v>7</v>
      </c>
      <c r="P1241" s="30">
        <f>SQRT((postes_1[[#This Row],[x]]-$Q$1)^2+(postes_1[[#This Row],[y]]-$R$1)^2)</f>
        <v>240056.47787567368</v>
      </c>
      <c r="Q1241">
        <v>385686.859999999</v>
      </c>
      <c r="R1241">
        <v>6837723.6799999997</v>
      </c>
    </row>
    <row r="1242" spans="1:18" hidden="1">
      <c r="A1242">
        <v>3379</v>
      </c>
      <c r="B1242">
        <v>10000646</v>
      </c>
      <c r="C1242" s="2" t="s">
        <v>8374</v>
      </c>
      <c r="D1242" t="s">
        <v>56</v>
      </c>
      <c r="E1242">
        <v>1171474472000</v>
      </c>
      <c r="F1242">
        <v>1171474461000</v>
      </c>
      <c r="G1242">
        <v>1</v>
      </c>
      <c r="H1242" t="s">
        <v>6920</v>
      </c>
      <c r="I1242" t="s">
        <v>6921</v>
      </c>
      <c r="J1242" t="s">
        <v>20</v>
      </c>
      <c r="K1242" t="s">
        <v>21</v>
      </c>
      <c r="L1242">
        <v>0</v>
      </c>
      <c r="M1242">
        <v>0</v>
      </c>
      <c r="N1242" t="s">
        <v>22</v>
      </c>
      <c r="O1242">
        <v>4</v>
      </c>
      <c r="P1242" s="30">
        <f>SQRT((postes_1[[#This Row],[x]]-$Q$1)^2+(postes_1[[#This Row],[y]]-$R$1)^2)</f>
        <v>240109.54561135918</v>
      </c>
      <c r="Q1242">
        <v>634834.03000000096</v>
      </c>
      <c r="R1242">
        <v>6992332.5099999998</v>
      </c>
    </row>
    <row r="1243" spans="1:18" hidden="1">
      <c r="A1243">
        <v>310</v>
      </c>
      <c r="B1243">
        <v>10000715</v>
      </c>
      <c r="C1243" s="2" t="s">
        <v>8373</v>
      </c>
      <c r="D1243" t="s">
        <v>20</v>
      </c>
      <c r="E1243">
        <v>610761600000</v>
      </c>
      <c r="F1243" t="s">
        <v>20</v>
      </c>
      <c r="G1243">
        <v>1</v>
      </c>
      <c r="H1243" t="s">
        <v>695</v>
      </c>
      <c r="I1243" t="s">
        <v>696</v>
      </c>
      <c r="J1243" t="s">
        <v>430</v>
      </c>
      <c r="K1243" t="s">
        <v>21</v>
      </c>
      <c r="L1243">
        <v>0</v>
      </c>
      <c r="M1243">
        <v>0</v>
      </c>
      <c r="N1243" t="s">
        <v>22</v>
      </c>
      <c r="O1243">
        <v>3</v>
      </c>
      <c r="P1243" s="30">
        <f>SQRT((postes_1[[#This Row],[x]]-$Q$1)^2+(postes_1[[#This Row],[y]]-$R$1)^2)</f>
        <v>240566.10917713348</v>
      </c>
      <c r="Q1243">
        <v>702959.50999999803</v>
      </c>
      <c r="R1243">
        <v>6975538.04</v>
      </c>
    </row>
    <row r="1244" spans="1:18" hidden="1">
      <c r="A1244">
        <v>1049</v>
      </c>
      <c r="B1244">
        <v>10000694</v>
      </c>
      <c r="C1244" s="2" t="s">
        <v>8373</v>
      </c>
      <c r="D1244" t="s">
        <v>274</v>
      </c>
      <c r="E1244" s="1">
        <v>963792000000</v>
      </c>
      <c r="F1244">
        <v>1446114141000</v>
      </c>
      <c r="G1244">
        <v>1</v>
      </c>
      <c r="H1244" t="s">
        <v>2204</v>
      </c>
      <c r="I1244" t="s">
        <v>2204</v>
      </c>
      <c r="J1244" t="s">
        <v>2205</v>
      </c>
      <c r="K1244" t="s">
        <v>21</v>
      </c>
      <c r="L1244">
        <v>0</v>
      </c>
      <c r="M1244">
        <v>0</v>
      </c>
      <c r="N1244" t="s">
        <v>22</v>
      </c>
      <c r="O1244">
        <v>3</v>
      </c>
      <c r="P1244" s="30">
        <f>SQRT((postes_1[[#This Row],[x]]-$Q$1)^2+(postes_1[[#This Row],[y]]-$R$1)^2)</f>
        <v>240594.99708319217</v>
      </c>
      <c r="Q1244">
        <v>693865.42000000202</v>
      </c>
      <c r="R1244">
        <v>6979141.4100000001</v>
      </c>
    </row>
    <row r="1245" spans="1:18" hidden="1">
      <c r="A1245">
        <v>912</v>
      </c>
      <c r="B1245">
        <v>30000953</v>
      </c>
      <c r="C1245" s="2" t="s">
        <v>8375</v>
      </c>
      <c r="D1245" t="s">
        <v>274</v>
      </c>
      <c r="E1245" s="1">
        <v>784944000000</v>
      </c>
      <c r="F1245">
        <v>1429708204000</v>
      </c>
      <c r="G1245">
        <v>1</v>
      </c>
      <c r="H1245" t="s">
        <v>1943</v>
      </c>
      <c r="I1245" t="s">
        <v>1944</v>
      </c>
      <c r="J1245" t="s">
        <v>20</v>
      </c>
      <c r="K1245" t="s">
        <v>21</v>
      </c>
      <c r="L1245">
        <v>0</v>
      </c>
      <c r="M1245">
        <v>0</v>
      </c>
      <c r="N1245" t="s">
        <v>22</v>
      </c>
      <c r="O1245">
        <v>6</v>
      </c>
      <c r="P1245" s="30">
        <f>SQRT((postes_1[[#This Row],[x]]-$Q$1)^2+(postes_1[[#This Row],[y]]-$R$1)^2)</f>
        <v>240647.09100475241</v>
      </c>
      <c r="Q1245">
        <v>705099.18999999797</v>
      </c>
      <c r="R1245">
        <v>6532201.8600000003</v>
      </c>
    </row>
    <row r="1246" spans="1:18" hidden="1">
      <c r="A1246">
        <v>771</v>
      </c>
      <c r="B1246">
        <v>50000180</v>
      </c>
      <c r="C1246" s="2" t="s">
        <v>8374</v>
      </c>
      <c r="D1246" t="s">
        <v>168</v>
      </c>
      <c r="E1246">
        <v>1459506235000</v>
      </c>
      <c r="F1246">
        <v>1360680945000</v>
      </c>
      <c r="G1246">
        <v>1</v>
      </c>
      <c r="H1246" t="s">
        <v>1660</v>
      </c>
      <c r="I1246" t="s">
        <v>1661</v>
      </c>
      <c r="J1246" t="s">
        <v>20</v>
      </c>
      <c r="K1246" t="s">
        <v>21</v>
      </c>
      <c r="L1246">
        <v>0</v>
      </c>
      <c r="M1246">
        <v>0</v>
      </c>
      <c r="N1246" t="s">
        <v>22</v>
      </c>
      <c r="O1246">
        <v>4</v>
      </c>
      <c r="P1246" s="30">
        <f>SQRT((postes_1[[#This Row],[x]]-$Q$1)^2+(postes_1[[#This Row],[y]]-$R$1)^2)</f>
        <v>240729.70915586804</v>
      </c>
      <c r="Q1246">
        <v>554832.07999999798</v>
      </c>
      <c r="R1246">
        <v>6519250.2800000003</v>
      </c>
    </row>
    <row r="1247" spans="1:18" hidden="1">
      <c r="A1247">
        <v>3853</v>
      </c>
      <c r="B1247">
        <v>30000078</v>
      </c>
      <c r="C1247" s="2" t="s">
        <v>8373</v>
      </c>
      <c r="D1247" t="s">
        <v>20</v>
      </c>
      <c r="E1247">
        <v>610761600000</v>
      </c>
      <c r="F1247" t="s">
        <v>20</v>
      </c>
      <c r="G1247">
        <v>1</v>
      </c>
      <c r="H1247" t="s">
        <v>7865</v>
      </c>
      <c r="I1247" t="s">
        <v>7866</v>
      </c>
      <c r="J1247" t="s">
        <v>26</v>
      </c>
      <c r="K1247" t="s">
        <v>21</v>
      </c>
      <c r="L1247">
        <v>0</v>
      </c>
      <c r="M1247">
        <v>0</v>
      </c>
      <c r="N1247" t="s">
        <v>22</v>
      </c>
      <c r="O1247">
        <v>3</v>
      </c>
      <c r="P1247" s="30">
        <f>SQRT((postes_1[[#This Row],[x]]-$Q$1)^2+(postes_1[[#This Row],[y]]-$R$1)^2)</f>
        <v>242515.6207551462</v>
      </c>
      <c r="Q1247">
        <v>845489.24000000197</v>
      </c>
      <c r="R1247">
        <v>6693633.8499999996</v>
      </c>
    </row>
    <row r="1248" spans="1:18" hidden="1">
      <c r="A1248">
        <v>2290</v>
      </c>
      <c r="B1248">
        <v>60001421</v>
      </c>
      <c r="C1248" s="2" t="s">
        <v>8374</v>
      </c>
      <c r="D1248" t="s">
        <v>20</v>
      </c>
      <c r="E1248">
        <v>1034899200000</v>
      </c>
      <c r="F1248" t="s">
        <v>20</v>
      </c>
      <c r="G1248">
        <v>1</v>
      </c>
      <c r="H1248" t="s">
        <v>4732</v>
      </c>
      <c r="I1248" t="s">
        <v>4733</v>
      </c>
      <c r="J1248" t="s">
        <v>20</v>
      </c>
      <c r="K1248" t="s">
        <v>21</v>
      </c>
      <c r="L1248">
        <v>0</v>
      </c>
      <c r="M1248">
        <v>0</v>
      </c>
      <c r="N1248" t="s">
        <v>22</v>
      </c>
      <c r="O1248">
        <v>4</v>
      </c>
      <c r="P1248" s="30">
        <f>SQRT((postes_1[[#This Row],[x]]-$Q$1)^2+(postes_1[[#This Row],[y]]-$R$1)^2)</f>
        <v>242580.47170034386</v>
      </c>
      <c r="Q1248">
        <v>378046.75999999797</v>
      </c>
      <c r="R1248">
        <v>6683999.75</v>
      </c>
    </row>
    <row r="1249" spans="1:18" hidden="1">
      <c r="A1249">
        <v>2875</v>
      </c>
      <c r="B1249">
        <v>30000956</v>
      </c>
      <c r="C1249" s="2" t="s">
        <v>8373</v>
      </c>
      <c r="D1249" t="s">
        <v>152</v>
      </c>
      <c r="E1249">
        <v>610761600000</v>
      </c>
      <c r="F1249">
        <v>1267176280000</v>
      </c>
      <c r="G1249">
        <v>1</v>
      </c>
      <c r="H1249" t="s">
        <v>5926</v>
      </c>
      <c r="I1249" t="s">
        <v>5927</v>
      </c>
      <c r="J1249" t="s">
        <v>20</v>
      </c>
      <c r="K1249" t="s">
        <v>21</v>
      </c>
      <c r="L1249">
        <v>0</v>
      </c>
      <c r="M1249">
        <v>0</v>
      </c>
      <c r="N1249" t="s">
        <v>22</v>
      </c>
      <c r="O1249">
        <v>3</v>
      </c>
      <c r="P1249" s="30">
        <f>SQRT((postes_1[[#This Row],[x]]-$Q$1)^2+(postes_1[[#This Row],[y]]-$R$1)^2)</f>
        <v>242963.2807939859</v>
      </c>
      <c r="Q1249">
        <v>709510.89000000095</v>
      </c>
      <c r="R1249">
        <v>6531602.2199999997</v>
      </c>
    </row>
    <row r="1250" spans="1:18" hidden="1">
      <c r="A1250">
        <v>3370</v>
      </c>
      <c r="B1250">
        <v>60001525</v>
      </c>
      <c r="C1250" s="2" t="s">
        <v>8374</v>
      </c>
      <c r="D1250" t="s">
        <v>20</v>
      </c>
      <c r="E1250">
        <v>759974400000</v>
      </c>
      <c r="F1250" t="s">
        <v>20</v>
      </c>
      <c r="G1250">
        <v>1</v>
      </c>
      <c r="H1250" t="s">
        <v>6901</v>
      </c>
      <c r="I1250" t="s">
        <v>6902</v>
      </c>
      <c r="J1250" t="s">
        <v>20</v>
      </c>
      <c r="K1250" t="s">
        <v>21</v>
      </c>
      <c r="L1250">
        <v>0</v>
      </c>
      <c r="M1250">
        <v>0</v>
      </c>
      <c r="N1250" t="s">
        <v>22</v>
      </c>
      <c r="O1250">
        <v>4</v>
      </c>
      <c r="P1250" s="30">
        <f>SQRT((postes_1[[#This Row],[x]]-$Q$1)^2+(postes_1[[#This Row],[y]]-$R$1)^2)</f>
        <v>243055.22401309537</v>
      </c>
      <c r="Q1250">
        <v>384439.640000001</v>
      </c>
      <c r="R1250">
        <v>6664095.4699999997</v>
      </c>
    </row>
    <row r="1251" spans="1:18" hidden="1">
      <c r="A1251">
        <v>813</v>
      </c>
      <c r="B1251">
        <v>10000733</v>
      </c>
      <c r="C1251" s="2" t="s">
        <v>8373</v>
      </c>
      <c r="D1251" t="s">
        <v>77</v>
      </c>
      <c r="E1251">
        <v>610761600000</v>
      </c>
      <c r="F1251">
        <v>1370861295000</v>
      </c>
      <c r="G1251">
        <v>1</v>
      </c>
      <c r="H1251" t="s">
        <v>1742</v>
      </c>
      <c r="I1251" t="s">
        <v>1743</v>
      </c>
      <c r="J1251" t="s">
        <v>20</v>
      </c>
      <c r="K1251" t="s">
        <v>21</v>
      </c>
      <c r="L1251">
        <v>0</v>
      </c>
      <c r="M1251">
        <v>0</v>
      </c>
      <c r="N1251" t="s">
        <v>22</v>
      </c>
      <c r="O1251">
        <v>3</v>
      </c>
      <c r="P1251" s="30">
        <f>SQRT((postes_1[[#This Row],[x]]-$Q$1)^2+(postes_1[[#This Row],[y]]-$R$1)^2)</f>
        <v>243167.7659673001</v>
      </c>
      <c r="Q1251">
        <v>720422.67000000202</v>
      </c>
      <c r="R1251">
        <v>6970351.2999999998</v>
      </c>
    </row>
    <row r="1252" spans="1:18" hidden="1">
      <c r="A1252">
        <v>2163</v>
      </c>
      <c r="B1252">
        <v>60001306</v>
      </c>
      <c r="C1252" s="2" t="s">
        <v>8374</v>
      </c>
      <c r="D1252" t="s">
        <v>20</v>
      </c>
      <c r="E1252">
        <v>1034899200000</v>
      </c>
      <c r="F1252" t="s">
        <v>20</v>
      </c>
      <c r="G1252">
        <v>1</v>
      </c>
      <c r="H1252" t="s">
        <v>4489</v>
      </c>
      <c r="I1252" t="s">
        <v>4490</v>
      </c>
      <c r="J1252" t="s">
        <v>20</v>
      </c>
      <c r="K1252" t="s">
        <v>21</v>
      </c>
      <c r="L1252">
        <v>0</v>
      </c>
      <c r="M1252">
        <v>0</v>
      </c>
      <c r="N1252" t="s">
        <v>22</v>
      </c>
      <c r="O1252">
        <v>4</v>
      </c>
      <c r="P1252" s="30">
        <f>SQRT((postes_1[[#This Row],[x]]-$Q$1)^2+(postes_1[[#This Row],[y]]-$R$1)^2)</f>
        <v>243807.18728199229</v>
      </c>
      <c r="Q1252">
        <v>374039</v>
      </c>
      <c r="R1252">
        <v>6693942.0800000001</v>
      </c>
    </row>
    <row r="1253" spans="1:18" hidden="1">
      <c r="A1253">
        <v>2726</v>
      </c>
      <c r="B1253">
        <v>60000967</v>
      </c>
      <c r="C1253" s="2" t="s">
        <v>8376</v>
      </c>
      <c r="D1253" t="s">
        <v>152</v>
      </c>
      <c r="E1253">
        <v>1043107200000</v>
      </c>
      <c r="F1253">
        <v>1297870972000</v>
      </c>
      <c r="G1253">
        <v>1</v>
      </c>
      <c r="H1253" t="s">
        <v>5625</v>
      </c>
      <c r="I1253" t="s">
        <v>5626</v>
      </c>
      <c r="J1253" t="s">
        <v>20</v>
      </c>
      <c r="K1253" t="s">
        <v>21</v>
      </c>
      <c r="L1253">
        <v>0</v>
      </c>
      <c r="M1253">
        <v>0</v>
      </c>
      <c r="N1253" t="s">
        <v>22</v>
      </c>
      <c r="O1253">
        <v>7</v>
      </c>
      <c r="P1253" s="30">
        <f>SQRT((postes_1[[#This Row],[x]]-$Q$1)^2+(postes_1[[#This Row],[y]]-$R$1)^2)</f>
        <v>243831.57479616787</v>
      </c>
      <c r="Q1253">
        <v>366982.78000000102</v>
      </c>
      <c r="R1253">
        <v>6740494.8399999999</v>
      </c>
    </row>
    <row r="1254" spans="1:18" hidden="1">
      <c r="A1254">
        <v>332</v>
      </c>
      <c r="B1254">
        <v>10000665</v>
      </c>
      <c r="C1254" s="2" t="s">
        <v>8373</v>
      </c>
      <c r="D1254" t="s">
        <v>30</v>
      </c>
      <c r="E1254">
        <v>610761600000</v>
      </c>
      <c r="F1254">
        <v>1326988595000</v>
      </c>
      <c r="G1254">
        <v>1</v>
      </c>
      <c r="H1254" t="s">
        <v>742</v>
      </c>
      <c r="I1254" t="s">
        <v>743</v>
      </c>
      <c r="J1254" t="s">
        <v>20</v>
      </c>
      <c r="K1254" t="s">
        <v>21</v>
      </c>
      <c r="L1254">
        <v>0</v>
      </c>
      <c r="M1254">
        <v>0</v>
      </c>
      <c r="N1254" t="s">
        <v>22</v>
      </c>
      <c r="O1254">
        <v>3</v>
      </c>
      <c r="P1254" s="30">
        <f>SQRT((postes_1[[#This Row],[x]]-$Q$1)^2+(postes_1[[#This Row],[y]]-$R$1)^2)</f>
        <v>243955.77351184079</v>
      </c>
      <c r="Q1254">
        <v>694123.39999999898</v>
      </c>
      <c r="R1254">
        <v>6982626.9400000004</v>
      </c>
    </row>
    <row r="1255" spans="1:18" hidden="1">
      <c r="A1255">
        <v>863</v>
      </c>
      <c r="B1255">
        <v>10000750</v>
      </c>
      <c r="C1255" s="2" t="s">
        <v>8373</v>
      </c>
      <c r="D1255" t="s">
        <v>43</v>
      </c>
      <c r="E1255">
        <v>751939200000</v>
      </c>
      <c r="F1255">
        <v>1102513282000</v>
      </c>
      <c r="G1255">
        <v>1</v>
      </c>
      <c r="H1255" t="s">
        <v>1843</v>
      </c>
      <c r="I1255" t="s">
        <v>1844</v>
      </c>
      <c r="J1255" t="s">
        <v>20</v>
      </c>
      <c r="K1255" t="s">
        <v>21</v>
      </c>
      <c r="L1255">
        <v>0</v>
      </c>
      <c r="M1255">
        <v>0</v>
      </c>
      <c r="N1255" t="s">
        <v>22</v>
      </c>
      <c r="O1255">
        <v>3</v>
      </c>
      <c r="P1255" s="30">
        <f>SQRT((postes_1[[#This Row],[x]]-$Q$1)^2+(postes_1[[#This Row],[y]]-$R$1)^2)</f>
        <v>244129.04716380715</v>
      </c>
      <c r="Q1255">
        <v>733071.07</v>
      </c>
      <c r="R1255">
        <v>6964573.21</v>
      </c>
    </row>
    <row r="1256" spans="1:18" hidden="1">
      <c r="A1256">
        <v>299</v>
      </c>
      <c r="B1256">
        <v>10000652</v>
      </c>
      <c r="C1256" s="2" t="s">
        <v>8374</v>
      </c>
      <c r="D1256" t="s">
        <v>20</v>
      </c>
      <c r="E1256">
        <v>610761600000</v>
      </c>
      <c r="F1256" t="s">
        <v>20</v>
      </c>
      <c r="G1256">
        <v>1</v>
      </c>
      <c r="H1256" t="s">
        <v>671</v>
      </c>
      <c r="I1256" t="s">
        <v>672</v>
      </c>
      <c r="J1256" t="s">
        <v>20</v>
      </c>
      <c r="K1256" t="s">
        <v>21</v>
      </c>
      <c r="L1256">
        <v>0</v>
      </c>
      <c r="M1256">
        <v>0</v>
      </c>
      <c r="N1256" t="s">
        <v>22</v>
      </c>
      <c r="O1256">
        <v>4</v>
      </c>
      <c r="P1256" s="30">
        <f>SQRT((postes_1[[#This Row],[x]]-$Q$1)^2+(postes_1[[#This Row],[y]]-$R$1)^2)</f>
        <v>244517.55872870705</v>
      </c>
      <c r="Q1256">
        <v>673784.65999999596</v>
      </c>
      <c r="R1256">
        <v>6989640.25</v>
      </c>
    </row>
    <row r="1257" spans="1:18" hidden="1">
      <c r="A1257">
        <v>3255</v>
      </c>
      <c r="B1257">
        <v>10000628</v>
      </c>
      <c r="C1257" s="2" t="s">
        <v>8374</v>
      </c>
      <c r="D1257" t="s">
        <v>56</v>
      </c>
      <c r="E1257">
        <v>1375795161000</v>
      </c>
      <c r="F1257">
        <v>1375795140000</v>
      </c>
      <c r="G1257">
        <v>1</v>
      </c>
      <c r="H1257" t="s">
        <v>6676</v>
      </c>
      <c r="I1257" t="s">
        <v>6677</v>
      </c>
      <c r="J1257" t="s">
        <v>20</v>
      </c>
      <c r="K1257" t="s">
        <v>21</v>
      </c>
      <c r="L1257">
        <v>0</v>
      </c>
      <c r="M1257">
        <v>0</v>
      </c>
      <c r="N1257" t="s">
        <v>22</v>
      </c>
      <c r="O1257">
        <v>4</v>
      </c>
      <c r="P1257" s="30">
        <f>SQRT((postes_1[[#This Row],[x]]-$Q$1)^2+(postes_1[[#This Row],[y]]-$R$1)^2)</f>
        <v>244591.79729600044</v>
      </c>
      <c r="Q1257">
        <v>584993.14999999898</v>
      </c>
      <c r="R1257">
        <v>6996723.7599999998</v>
      </c>
    </row>
    <row r="1258" spans="1:18" hidden="1">
      <c r="A1258">
        <v>2484</v>
      </c>
      <c r="B1258">
        <v>20000457</v>
      </c>
      <c r="C1258" s="2" t="s">
        <v>8373</v>
      </c>
      <c r="D1258" t="s">
        <v>23</v>
      </c>
      <c r="E1258">
        <v>610761600000</v>
      </c>
      <c r="F1258">
        <v>1271081180000</v>
      </c>
      <c r="G1258">
        <v>1</v>
      </c>
      <c r="H1258" t="s">
        <v>5130</v>
      </c>
      <c r="I1258" t="s">
        <v>5131</v>
      </c>
      <c r="J1258" t="s">
        <v>20</v>
      </c>
      <c r="K1258" t="s">
        <v>21</v>
      </c>
      <c r="L1258">
        <v>0</v>
      </c>
      <c r="M1258">
        <v>0</v>
      </c>
      <c r="N1258" t="s">
        <v>22</v>
      </c>
      <c r="O1258">
        <v>3</v>
      </c>
      <c r="P1258" s="30">
        <f>SQRT((postes_1[[#This Row],[x]]-$Q$1)^2+(postes_1[[#This Row],[y]]-$R$1)^2)</f>
        <v>244655.00945190413</v>
      </c>
      <c r="Q1258">
        <v>811629.21000000101</v>
      </c>
      <c r="R1258">
        <v>6892713.0599999996</v>
      </c>
    </row>
    <row r="1259" spans="1:18" hidden="1">
      <c r="A1259">
        <v>997</v>
      </c>
      <c r="B1259">
        <v>50000198</v>
      </c>
      <c r="C1259" s="2" t="s">
        <v>8374</v>
      </c>
      <c r="D1259" t="s">
        <v>168</v>
      </c>
      <c r="E1259">
        <v>1459506349000</v>
      </c>
      <c r="F1259" t="s">
        <v>20</v>
      </c>
      <c r="G1259">
        <v>1</v>
      </c>
      <c r="H1259" t="s">
        <v>2127</v>
      </c>
      <c r="I1259" t="s">
        <v>2128</v>
      </c>
      <c r="J1259" t="s">
        <v>20</v>
      </c>
      <c r="K1259" t="s">
        <v>21</v>
      </c>
      <c r="L1259">
        <v>0</v>
      </c>
      <c r="M1259">
        <v>0</v>
      </c>
      <c r="N1259" t="s">
        <v>22</v>
      </c>
      <c r="O1259">
        <v>4</v>
      </c>
      <c r="P1259" s="30">
        <f>SQRT((postes_1[[#This Row],[x]]-$Q$1)^2+(postes_1[[#This Row],[y]]-$R$1)^2)</f>
        <v>244658.77784777395</v>
      </c>
      <c r="Q1259">
        <v>632750.10999999905</v>
      </c>
      <c r="R1259">
        <v>6509820.2300000004</v>
      </c>
    </row>
    <row r="1260" spans="1:18" hidden="1">
      <c r="A1260">
        <v>565</v>
      </c>
      <c r="B1260">
        <v>70001663</v>
      </c>
      <c r="C1260" s="2" t="s">
        <v>8374</v>
      </c>
      <c r="D1260" t="s">
        <v>23</v>
      </c>
      <c r="E1260">
        <v>1068422400000</v>
      </c>
      <c r="F1260">
        <v>1449496525000</v>
      </c>
      <c r="G1260">
        <v>1</v>
      </c>
      <c r="H1260" t="s">
        <v>1220</v>
      </c>
      <c r="I1260" t="s">
        <v>1221</v>
      </c>
      <c r="J1260" t="s">
        <v>20</v>
      </c>
      <c r="K1260" t="s">
        <v>21</v>
      </c>
      <c r="L1260">
        <v>0</v>
      </c>
      <c r="M1260">
        <v>0</v>
      </c>
      <c r="N1260" t="s">
        <v>22</v>
      </c>
      <c r="O1260">
        <v>4</v>
      </c>
      <c r="P1260" s="30">
        <f>SQRT((postes_1[[#This Row],[x]]-$Q$1)^2+(postes_1[[#This Row],[y]]-$R$1)^2)</f>
        <v>244710.91573198274</v>
      </c>
      <c r="Q1260">
        <v>375556.67000000202</v>
      </c>
      <c r="R1260">
        <v>6822015.2000000002</v>
      </c>
    </row>
    <row r="1261" spans="1:18" hidden="1">
      <c r="A1261">
        <v>2178</v>
      </c>
      <c r="B1261">
        <v>60000787</v>
      </c>
      <c r="C1261" s="2" t="s">
        <v>8374</v>
      </c>
      <c r="D1261" t="s">
        <v>56</v>
      </c>
      <c r="E1261">
        <v>610761600000</v>
      </c>
      <c r="F1261">
        <v>1388404249000</v>
      </c>
      <c r="G1261">
        <v>1</v>
      </c>
      <c r="H1261" t="s">
        <v>4517</v>
      </c>
      <c r="I1261" t="s">
        <v>4518</v>
      </c>
      <c r="J1261" t="s">
        <v>20</v>
      </c>
      <c r="K1261" t="s">
        <v>21</v>
      </c>
      <c r="L1261">
        <v>0</v>
      </c>
      <c r="M1261">
        <v>0</v>
      </c>
      <c r="N1261" t="s">
        <v>22</v>
      </c>
      <c r="O1261">
        <v>4</v>
      </c>
      <c r="P1261" s="30">
        <f>SQRT((postes_1[[#This Row],[x]]-$Q$1)^2+(postes_1[[#This Row],[y]]-$R$1)^2)</f>
        <v>245046.906655153</v>
      </c>
      <c r="Q1261">
        <v>365624.63000000297</v>
      </c>
      <c r="R1261">
        <v>6763416.1900000004</v>
      </c>
    </row>
    <row r="1262" spans="1:18" hidden="1">
      <c r="A1262">
        <v>557</v>
      </c>
      <c r="B1262">
        <v>10000622</v>
      </c>
      <c r="C1262" s="2" t="s">
        <v>8374</v>
      </c>
      <c r="D1262" t="s">
        <v>20</v>
      </c>
      <c r="E1262">
        <v>816220800000</v>
      </c>
      <c r="F1262" t="s">
        <v>20</v>
      </c>
      <c r="G1262">
        <v>1</v>
      </c>
      <c r="H1262" t="s">
        <v>1204</v>
      </c>
      <c r="I1262" t="s">
        <v>1205</v>
      </c>
      <c r="J1262" t="s">
        <v>20</v>
      </c>
      <c r="K1262" t="s">
        <v>21</v>
      </c>
      <c r="L1262">
        <v>0</v>
      </c>
      <c r="M1262">
        <v>0</v>
      </c>
      <c r="N1262" t="s">
        <v>22</v>
      </c>
      <c r="O1262">
        <v>4</v>
      </c>
      <c r="P1262" s="30">
        <f>SQRT((postes_1[[#This Row],[x]]-$Q$1)^2+(postes_1[[#This Row],[y]]-$R$1)^2)</f>
        <v>245079.98276546702</v>
      </c>
      <c r="Q1262">
        <v>585036.53000000096</v>
      </c>
      <c r="R1262">
        <v>6997219.1399999997</v>
      </c>
    </row>
    <row r="1263" spans="1:18" hidden="1">
      <c r="A1263">
        <v>632</v>
      </c>
      <c r="B1263">
        <v>20000270</v>
      </c>
      <c r="C1263" s="2" t="s">
        <v>8373</v>
      </c>
      <c r="D1263" t="s">
        <v>274</v>
      </c>
      <c r="E1263">
        <v>610761600000</v>
      </c>
      <c r="F1263">
        <v>1445958829000</v>
      </c>
      <c r="G1263">
        <v>1</v>
      </c>
      <c r="H1263" t="s">
        <v>1358</v>
      </c>
      <c r="I1263" t="s">
        <v>1359</v>
      </c>
      <c r="J1263" t="s">
        <v>20</v>
      </c>
      <c r="K1263" t="s">
        <v>21</v>
      </c>
      <c r="L1263">
        <v>0</v>
      </c>
      <c r="M1263">
        <v>0</v>
      </c>
      <c r="N1263" t="s">
        <v>22</v>
      </c>
      <c r="O1263">
        <v>3</v>
      </c>
      <c r="P1263" s="30">
        <f>SQRT((postes_1[[#This Row],[x]]-$Q$1)^2+(postes_1[[#This Row],[y]]-$R$1)^2)</f>
        <v>245095.20625795086</v>
      </c>
      <c r="Q1263">
        <v>797467.96000000101</v>
      </c>
      <c r="R1263">
        <v>6911902.1100000003</v>
      </c>
    </row>
    <row r="1264" spans="1:18" hidden="1">
      <c r="A1264">
        <v>592</v>
      </c>
      <c r="B1264">
        <v>20000929</v>
      </c>
      <c r="C1264" s="2" t="s">
        <v>8373</v>
      </c>
      <c r="D1264" t="s">
        <v>77</v>
      </c>
      <c r="E1264">
        <v>778982400000</v>
      </c>
      <c r="F1264">
        <v>1329837642000</v>
      </c>
      <c r="G1264">
        <v>1</v>
      </c>
      <c r="H1264" t="s">
        <v>1275</v>
      </c>
      <c r="I1264" t="s">
        <v>1276</v>
      </c>
      <c r="J1264" t="s">
        <v>20</v>
      </c>
      <c r="K1264" t="s">
        <v>21</v>
      </c>
      <c r="L1264">
        <v>0</v>
      </c>
      <c r="M1264">
        <v>0</v>
      </c>
      <c r="N1264" t="s">
        <v>22</v>
      </c>
      <c r="O1264">
        <v>3</v>
      </c>
      <c r="P1264" s="30">
        <f>SQRT((postes_1[[#This Row],[x]]-$Q$1)^2+(postes_1[[#This Row],[y]]-$R$1)^2)</f>
        <v>245261.22538729213</v>
      </c>
      <c r="Q1264">
        <v>845534.82999999798</v>
      </c>
      <c r="R1264">
        <v>6823442.7800000003</v>
      </c>
    </row>
    <row r="1265" spans="1:18" hidden="1">
      <c r="A1265">
        <v>979</v>
      </c>
      <c r="B1265">
        <v>60001785</v>
      </c>
      <c r="C1265" s="2" t="s">
        <v>8375</v>
      </c>
      <c r="D1265" t="s">
        <v>274</v>
      </c>
      <c r="E1265">
        <v>995414400000</v>
      </c>
      <c r="F1265">
        <v>1447850303000</v>
      </c>
      <c r="G1265">
        <v>1</v>
      </c>
      <c r="H1265" t="s">
        <v>2090</v>
      </c>
      <c r="I1265" t="s">
        <v>2091</v>
      </c>
      <c r="J1265" t="s">
        <v>20</v>
      </c>
      <c r="K1265" t="s">
        <v>21</v>
      </c>
      <c r="L1265">
        <v>0</v>
      </c>
      <c r="M1265">
        <v>0</v>
      </c>
      <c r="N1265" t="s">
        <v>22</v>
      </c>
      <c r="O1265">
        <v>6</v>
      </c>
      <c r="P1265" s="30">
        <f>SQRT((postes_1[[#This Row],[x]]-$Q$1)^2+(postes_1[[#This Row],[y]]-$R$1)^2)</f>
        <v>245335.92494036758</v>
      </c>
      <c r="Q1265">
        <v>432684.68999999802</v>
      </c>
      <c r="R1265">
        <v>6584399.1900000004</v>
      </c>
    </row>
    <row r="1266" spans="1:18" hidden="1">
      <c r="A1266">
        <v>1450</v>
      </c>
      <c r="B1266">
        <v>60001476</v>
      </c>
      <c r="C1266" s="2" t="s">
        <v>8375</v>
      </c>
      <c r="D1266" t="s">
        <v>274</v>
      </c>
      <c r="E1266" s="1">
        <v>1033344000000</v>
      </c>
      <c r="F1266">
        <v>1458912182000</v>
      </c>
      <c r="G1266">
        <v>1</v>
      </c>
      <c r="H1266" t="s">
        <v>3033</v>
      </c>
      <c r="I1266" t="s">
        <v>3034</v>
      </c>
      <c r="J1266" t="s">
        <v>20</v>
      </c>
      <c r="K1266" t="s">
        <v>21</v>
      </c>
      <c r="L1266">
        <v>0</v>
      </c>
      <c r="M1266">
        <v>0</v>
      </c>
      <c r="N1266" t="s">
        <v>22</v>
      </c>
      <c r="O1266">
        <v>6</v>
      </c>
      <c r="P1266" s="30">
        <f>SQRT((postes_1[[#This Row],[x]]-$Q$1)^2+(postes_1[[#This Row],[y]]-$R$1)^2)</f>
        <v>245347.70117186234</v>
      </c>
      <c r="Q1266">
        <v>378810.77000000299</v>
      </c>
      <c r="R1266">
        <v>6672655.0199999996</v>
      </c>
    </row>
    <row r="1267" spans="1:18" hidden="1">
      <c r="A1267">
        <v>2173</v>
      </c>
      <c r="B1267">
        <v>60001789</v>
      </c>
      <c r="C1267" s="2" t="s">
        <v>8374</v>
      </c>
      <c r="D1267" t="s">
        <v>20</v>
      </c>
      <c r="E1267">
        <v>1006387200000</v>
      </c>
      <c r="F1267" t="s">
        <v>20</v>
      </c>
      <c r="G1267">
        <v>1</v>
      </c>
      <c r="H1267" t="s">
        <v>4509</v>
      </c>
      <c r="I1267" t="s">
        <v>4509</v>
      </c>
      <c r="J1267" t="s">
        <v>26</v>
      </c>
      <c r="K1267" t="s">
        <v>21</v>
      </c>
      <c r="L1267">
        <v>0</v>
      </c>
      <c r="M1267">
        <v>0</v>
      </c>
      <c r="N1267" t="s">
        <v>22</v>
      </c>
      <c r="O1267">
        <v>4</v>
      </c>
      <c r="P1267" s="30">
        <f>SQRT((postes_1[[#This Row],[x]]-$Q$1)^2+(postes_1[[#This Row],[y]]-$R$1)^2)</f>
        <v>245487.03716507257</v>
      </c>
      <c r="Q1267">
        <v>432996.71999999898</v>
      </c>
      <c r="R1267">
        <v>6583852.8799999999</v>
      </c>
    </row>
    <row r="1268" spans="1:18" hidden="1">
      <c r="A1268">
        <v>107</v>
      </c>
      <c r="B1268">
        <v>30000428</v>
      </c>
      <c r="C1268" s="2" t="s">
        <v>8373</v>
      </c>
      <c r="D1268" t="s">
        <v>20</v>
      </c>
      <c r="E1268" s="1">
        <v>899856000000</v>
      </c>
      <c r="F1268" t="s">
        <v>20</v>
      </c>
      <c r="G1268">
        <v>1</v>
      </c>
      <c r="H1268" t="s">
        <v>250</v>
      </c>
      <c r="I1268" t="s">
        <v>251</v>
      </c>
      <c r="J1268" t="s">
        <v>20</v>
      </c>
      <c r="K1268" t="s">
        <v>21</v>
      </c>
      <c r="L1268">
        <v>0</v>
      </c>
      <c r="M1268">
        <v>0</v>
      </c>
      <c r="N1268" t="s">
        <v>22</v>
      </c>
      <c r="O1268">
        <v>3</v>
      </c>
      <c r="P1268" s="30">
        <f>SQRT((postes_1[[#This Row],[x]]-$Q$1)^2+(postes_1[[#This Row],[y]]-$R$1)^2)</f>
        <v>245509.96995964996</v>
      </c>
      <c r="Q1268">
        <v>797671.03000000096</v>
      </c>
      <c r="R1268">
        <v>6594620.75</v>
      </c>
    </row>
    <row r="1269" spans="1:18" hidden="1">
      <c r="A1269">
        <v>940</v>
      </c>
      <c r="B1269">
        <v>50000197</v>
      </c>
      <c r="C1269" s="2" t="s">
        <v>8374</v>
      </c>
      <c r="D1269" t="s">
        <v>168</v>
      </c>
      <c r="E1269">
        <v>1459507230000</v>
      </c>
      <c r="F1269">
        <v>1360605778000</v>
      </c>
      <c r="G1269">
        <v>1</v>
      </c>
      <c r="H1269" t="s">
        <v>2006</v>
      </c>
      <c r="I1269" t="s">
        <v>2007</v>
      </c>
      <c r="J1269" t="s">
        <v>26</v>
      </c>
      <c r="K1269" t="s">
        <v>21</v>
      </c>
      <c r="L1269">
        <v>0</v>
      </c>
      <c r="M1269">
        <v>0</v>
      </c>
      <c r="N1269" t="s">
        <v>22</v>
      </c>
      <c r="O1269">
        <v>4</v>
      </c>
      <c r="P1269" s="30">
        <f>SQRT((postes_1[[#This Row],[x]]-$Q$1)^2+(postes_1[[#This Row],[y]]-$R$1)^2)</f>
        <v>245565.1708132489</v>
      </c>
      <c r="Q1269">
        <v>575258.35999999905</v>
      </c>
      <c r="R1269">
        <v>6510434.6900000004</v>
      </c>
    </row>
    <row r="1270" spans="1:18" hidden="1">
      <c r="A1270">
        <v>2932</v>
      </c>
      <c r="B1270">
        <v>60000486</v>
      </c>
      <c r="C1270" s="2" t="s">
        <v>8374</v>
      </c>
      <c r="D1270" t="s">
        <v>20</v>
      </c>
      <c r="E1270">
        <v>610761600000</v>
      </c>
      <c r="F1270" t="s">
        <v>20</v>
      </c>
      <c r="G1270">
        <v>1</v>
      </c>
      <c r="H1270" t="s">
        <v>6040</v>
      </c>
      <c r="I1270" t="s">
        <v>6041</v>
      </c>
      <c r="J1270" t="s">
        <v>20</v>
      </c>
      <c r="K1270" t="s">
        <v>21</v>
      </c>
      <c r="L1270">
        <v>0</v>
      </c>
      <c r="M1270">
        <v>0</v>
      </c>
      <c r="N1270" t="s">
        <v>22</v>
      </c>
      <c r="O1270">
        <v>4</v>
      </c>
      <c r="P1270" s="30">
        <f>SQRT((postes_1[[#This Row],[x]]-$Q$1)^2+(postes_1[[#This Row],[y]]-$R$1)^2)</f>
        <v>245657.45979021778</v>
      </c>
      <c r="Q1270">
        <v>367672.640000001</v>
      </c>
      <c r="R1270">
        <v>6790843.8200000003</v>
      </c>
    </row>
    <row r="1271" spans="1:18" hidden="1">
      <c r="A1271">
        <v>1261</v>
      </c>
      <c r="B1271">
        <v>30000072</v>
      </c>
      <c r="C1271" s="2" t="s">
        <v>8373</v>
      </c>
      <c r="D1271" t="s">
        <v>38</v>
      </c>
      <c r="E1271">
        <v>787190400000</v>
      </c>
      <c r="F1271">
        <v>1184945418000</v>
      </c>
      <c r="G1271">
        <v>1</v>
      </c>
      <c r="H1271" t="s">
        <v>2644</v>
      </c>
      <c r="I1271" t="s">
        <v>2645</v>
      </c>
      <c r="J1271" t="s">
        <v>20</v>
      </c>
      <c r="K1271" t="s">
        <v>21</v>
      </c>
      <c r="L1271">
        <v>0</v>
      </c>
      <c r="M1271">
        <v>0</v>
      </c>
      <c r="N1271" t="s">
        <v>22</v>
      </c>
      <c r="O1271">
        <v>3</v>
      </c>
      <c r="P1271" s="30">
        <f>SQRT((postes_1[[#This Row],[x]]-$Q$1)^2+(postes_1[[#This Row],[y]]-$R$1)^2)</f>
        <v>246101.5653436495</v>
      </c>
      <c r="Q1271">
        <v>849322</v>
      </c>
      <c r="R1271">
        <v>6694171.8499999996</v>
      </c>
    </row>
    <row r="1272" spans="1:18" hidden="1">
      <c r="A1272">
        <v>2650</v>
      </c>
      <c r="B1272">
        <v>60001016</v>
      </c>
      <c r="C1272" s="2" t="s">
        <v>8374</v>
      </c>
      <c r="D1272" t="s">
        <v>20</v>
      </c>
      <c r="E1272">
        <v>1043107200000</v>
      </c>
      <c r="F1272" t="s">
        <v>20</v>
      </c>
      <c r="G1272">
        <v>1</v>
      </c>
      <c r="H1272" t="s">
        <v>5468</v>
      </c>
      <c r="I1272" t="s">
        <v>5469</v>
      </c>
      <c r="J1272" t="s">
        <v>20</v>
      </c>
      <c r="K1272" t="s">
        <v>21</v>
      </c>
      <c r="L1272">
        <v>0</v>
      </c>
      <c r="M1272">
        <v>0</v>
      </c>
      <c r="N1272" t="s">
        <v>22</v>
      </c>
      <c r="O1272">
        <v>4</v>
      </c>
      <c r="P1272" s="30">
        <f>SQRT((postes_1[[#This Row],[x]]-$Q$1)^2+(postes_1[[#This Row],[y]]-$R$1)^2)</f>
        <v>246284.13017491667</v>
      </c>
      <c r="Q1272">
        <v>364907.02000000299</v>
      </c>
      <c r="R1272">
        <v>6734619.7300000004</v>
      </c>
    </row>
    <row r="1273" spans="1:18" hidden="1">
      <c r="A1273">
        <v>862</v>
      </c>
      <c r="B1273">
        <v>10000729</v>
      </c>
      <c r="C1273" s="2" t="s">
        <v>8375</v>
      </c>
      <c r="D1273" t="s">
        <v>20</v>
      </c>
      <c r="E1273">
        <v>610761600000</v>
      </c>
      <c r="F1273" t="s">
        <v>20</v>
      </c>
      <c r="G1273">
        <v>1</v>
      </c>
      <c r="H1273" t="s">
        <v>1841</v>
      </c>
      <c r="I1273" t="s">
        <v>1842</v>
      </c>
      <c r="J1273" t="s">
        <v>20</v>
      </c>
      <c r="K1273" t="s">
        <v>21</v>
      </c>
      <c r="L1273">
        <v>0</v>
      </c>
      <c r="M1273">
        <v>0</v>
      </c>
      <c r="N1273" t="s">
        <v>22</v>
      </c>
      <c r="O1273">
        <v>6</v>
      </c>
      <c r="P1273" s="30">
        <f>SQRT((postes_1[[#This Row],[x]]-$Q$1)^2+(postes_1[[#This Row],[y]]-$R$1)^2)</f>
        <v>246366.55670097392</v>
      </c>
      <c r="Q1273">
        <v>724906.88000000303</v>
      </c>
      <c r="R1273">
        <v>6971637.7800000003</v>
      </c>
    </row>
    <row r="1274" spans="1:18" hidden="1">
      <c r="A1274">
        <v>35</v>
      </c>
      <c r="B1274">
        <v>30000543</v>
      </c>
      <c r="C1274" s="2" t="s">
        <v>8373</v>
      </c>
      <c r="D1274" t="s">
        <v>20</v>
      </c>
      <c r="E1274">
        <v>977097600000</v>
      </c>
      <c r="F1274" t="s">
        <v>20</v>
      </c>
      <c r="G1274">
        <v>1</v>
      </c>
      <c r="H1274" t="s">
        <v>99</v>
      </c>
      <c r="I1274" t="s">
        <v>100</v>
      </c>
      <c r="J1274" t="s">
        <v>20</v>
      </c>
      <c r="K1274" t="s">
        <v>21</v>
      </c>
      <c r="L1274">
        <v>0</v>
      </c>
      <c r="M1274">
        <v>0</v>
      </c>
      <c r="N1274" t="s">
        <v>22</v>
      </c>
      <c r="O1274">
        <v>3</v>
      </c>
      <c r="P1274" s="30">
        <f>SQRT((postes_1[[#This Row],[x]]-$Q$1)^2+(postes_1[[#This Row],[y]]-$R$1)^2)</f>
        <v>246393.68699654998</v>
      </c>
      <c r="Q1274">
        <v>780504.92000000202</v>
      </c>
      <c r="R1274">
        <v>6575143.1600000001</v>
      </c>
    </row>
    <row r="1275" spans="1:18" hidden="1">
      <c r="A1275">
        <v>811</v>
      </c>
      <c r="B1275">
        <v>10000719</v>
      </c>
      <c r="C1275" s="2" t="s">
        <v>8373</v>
      </c>
      <c r="D1275" t="s">
        <v>77</v>
      </c>
      <c r="E1275">
        <v>610761600000</v>
      </c>
      <c r="F1275">
        <v>1370857837000</v>
      </c>
      <c r="G1275">
        <v>1</v>
      </c>
      <c r="H1275" t="s">
        <v>1738</v>
      </c>
      <c r="I1275" t="s">
        <v>1739</v>
      </c>
      <c r="J1275" t="s">
        <v>20</v>
      </c>
      <c r="K1275" t="s">
        <v>21</v>
      </c>
      <c r="L1275">
        <v>0</v>
      </c>
      <c r="M1275">
        <v>0</v>
      </c>
      <c r="N1275" t="s">
        <v>22</v>
      </c>
      <c r="O1275">
        <v>3</v>
      </c>
      <c r="P1275" s="30">
        <f>SQRT((postes_1[[#This Row],[x]]-$Q$1)^2+(postes_1[[#This Row],[y]]-$R$1)^2)</f>
        <v>246397.59064938835</v>
      </c>
      <c r="Q1275">
        <v>720808.39000000095</v>
      </c>
      <c r="R1275">
        <v>6973773.6200000001</v>
      </c>
    </row>
    <row r="1276" spans="1:18" hidden="1">
      <c r="A1276">
        <v>4108</v>
      </c>
      <c r="B1276">
        <v>10000616</v>
      </c>
      <c r="C1276" s="2" t="s">
        <v>8374</v>
      </c>
      <c r="D1276" t="s">
        <v>20</v>
      </c>
      <c r="E1276">
        <v>905990400000</v>
      </c>
      <c r="F1276" t="s">
        <v>20</v>
      </c>
      <c r="G1276">
        <v>1</v>
      </c>
      <c r="H1276" t="s">
        <v>8320</v>
      </c>
      <c r="I1276" t="s">
        <v>8321</v>
      </c>
      <c r="J1276" t="s">
        <v>20</v>
      </c>
      <c r="K1276" t="s">
        <v>21</v>
      </c>
      <c r="L1276">
        <v>0</v>
      </c>
      <c r="M1276">
        <v>0</v>
      </c>
      <c r="N1276" t="s">
        <v>22</v>
      </c>
      <c r="O1276">
        <v>4</v>
      </c>
      <c r="P1276" s="30">
        <f>SQRT((postes_1[[#This Row],[x]]-$Q$1)^2+(postes_1[[#This Row],[y]]-$R$1)^2)</f>
        <v>246442.7370326636</v>
      </c>
      <c r="Q1276">
        <v>598350.77000000305</v>
      </c>
      <c r="R1276">
        <v>6999606.9500000002</v>
      </c>
    </row>
    <row r="1277" spans="1:18" hidden="1">
      <c r="A1277">
        <v>1356</v>
      </c>
      <c r="B1277">
        <v>30001033</v>
      </c>
      <c r="C1277" s="2" t="s">
        <v>8373</v>
      </c>
      <c r="D1277" t="s">
        <v>20</v>
      </c>
      <c r="E1277">
        <v>858729600000</v>
      </c>
      <c r="F1277" t="s">
        <v>20</v>
      </c>
      <c r="G1277">
        <v>1</v>
      </c>
      <c r="H1277" t="s">
        <v>2843</v>
      </c>
      <c r="I1277" t="s">
        <v>2844</v>
      </c>
      <c r="J1277" t="s">
        <v>20</v>
      </c>
      <c r="K1277" t="s">
        <v>21</v>
      </c>
      <c r="L1277">
        <v>0</v>
      </c>
      <c r="M1277">
        <v>0</v>
      </c>
      <c r="N1277" t="s">
        <v>22</v>
      </c>
      <c r="O1277">
        <v>3</v>
      </c>
      <c r="P1277" s="30">
        <f>SQRT((postes_1[[#This Row],[x]]-$Q$1)^2+(postes_1[[#This Row],[y]]-$R$1)^2)</f>
        <v>246594.01947747986</v>
      </c>
      <c r="Q1277">
        <v>708484.43</v>
      </c>
      <c r="R1277">
        <v>6527184.5499999998</v>
      </c>
    </row>
    <row r="1278" spans="1:18" hidden="1">
      <c r="A1278">
        <v>2158</v>
      </c>
      <c r="B1278">
        <v>60000389</v>
      </c>
      <c r="C1278" s="2" t="s">
        <v>8374</v>
      </c>
      <c r="D1278" t="s">
        <v>20</v>
      </c>
      <c r="E1278">
        <v>791078400000</v>
      </c>
      <c r="F1278" t="s">
        <v>20</v>
      </c>
      <c r="G1278">
        <v>1</v>
      </c>
      <c r="H1278" t="s">
        <v>4479</v>
      </c>
      <c r="I1278" t="s">
        <v>4479</v>
      </c>
      <c r="J1278" t="s">
        <v>20</v>
      </c>
      <c r="K1278" t="s">
        <v>21</v>
      </c>
      <c r="L1278">
        <v>0</v>
      </c>
      <c r="M1278">
        <v>0</v>
      </c>
      <c r="N1278" t="s">
        <v>22</v>
      </c>
      <c r="O1278">
        <v>4</v>
      </c>
      <c r="P1278" s="30">
        <f>SQRT((postes_1[[#This Row],[x]]-$Q$1)^2+(postes_1[[#This Row],[y]]-$R$1)^2)</f>
        <v>246594.10474461477</v>
      </c>
      <c r="Q1278">
        <v>368816.59000000398</v>
      </c>
      <c r="R1278">
        <v>6802580.8300000001</v>
      </c>
    </row>
    <row r="1279" spans="1:18" hidden="1">
      <c r="A1279">
        <v>3</v>
      </c>
      <c r="B1279">
        <v>10000613</v>
      </c>
      <c r="C1279" s="2" t="s">
        <v>8374</v>
      </c>
      <c r="D1279" t="s">
        <v>27</v>
      </c>
      <c r="E1279">
        <v>1006214400000</v>
      </c>
      <c r="F1279">
        <v>1299506013000</v>
      </c>
      <c r="G1279">
        <v>1</v>
      </c>
      <c r="H1279" t="s">
        <v>28</v>
      </c>
      <c r="I1279" t="s">
        <v>29</v>
      </c>
      <c r="J1279" t="s">
        <v>20</v>
      </c>
      <c r="K1279" t="s">
        <v>21</v>
      </c>
      <c r="L1279">
        <v>0</v>
      </c>
      <c r="M1279">
        <v>0</v>
      </c>
      <c r="N1279" t="s">
        <v>22</v>
      </c>
      <c r="O1279">
        <v>4</v>
      </c>
      <c r="P1279" s="30">
        <f>SQRT((postes_1[[#This Row],[x]]-$Q$1)^2+(postes_1[[#This Row],[y]]-$R$1)^2)</f>
        <v>246720.77651255659</v>
      </c>
      <c r="Q1279">
        <v>616060.24000000197</v>
      </c>
      <c r="R1279">
        <v>7000119.7699999996</v>
      </c>
    </row>
    <row r="1280" spans="1:18" hidden="1">
      <c r="A1280">
        <v>18</v>
      </c>
      <c r="B1280">
        <v>60001769</v>
      </c>
      <c r="C1280" s="2" t="s">
        <v>8374</v>
      </c>
      <c r="D1280" t="s">
        <v>20</v>
      </c>
      <c r="E1280">
        <v>1067990400000</v>
      </c>
      <c r="F1280" t="s">
        <v>20</v>
      </c>
      <c r="G1280">
        <v>1</v>
      </c>
      <c r="H1280" t="s">
        <v>63</v>
      </c>
      <c r="I1280" t="s">
        <v>63</v>
      </c>
      <c r="J1280" t="s">
        <v>20</v>
      </c>
      <c r="K1280" t="s">
        <v>21</v>
      </c>
      <c r="L1280">
        <v>0</v>
      </c>
      <c r="M1280">
        <v>0</v>
      </c>
      <c r="N1280" t="s">
        <v>22</v>
      </c>
      <c r="O1280">
        <v>4</v>
      </c>
      <c r="P1280" s="30">
        <f>SQRT((postes_1[[#This Row],[x]]-$Q$1)^2+(postes_1[[#This Row],[y]]-$R$1)^2)</f>
        <v>246761.85410535586</v>
      </c>
      <c r="Q1280">
        <v>422331.34000000398</v>
      </c>
      <c r="R1280">
        <v>6593789.1699999999</v>
      </c>
    </row>
    <row r="1281" spans="1:18" hidden="1">
      <c r="A1281">
        <v>2273</v>
      </c>
      <c r="B1281">
        <v>30001034</v>
      </c>
      <c r="C1281" s="2" t="s">
        <v>8373</v>
      </c>
      <c r="D1281" t="s">
        <v>152</v>
      </c>
      <c r="E1281" s="1">
        <v>765504000000</v>
      </c>
      <c r="F1281">
        <v>1265713170000</v>
      </c>
      <c r="G1281">
        <v>1</v>
      </c>
      <c r="H1281" t="s">
        <v>4697</v>
      </c>
      <c r="I1281" t="s">
        <v>4698</v>
      </c>
      <c r="J1281" t="s">
        <v>4699</v>
      </c>
      <c r="K1281" t="s">
        <v>21</v>
      </c>
      <c r="L1281">
        <v>0</v>
      </c>
      <c r="M1281">
        <v>0</v>
      </c>
      <c r="N1281" t="s">
        <v>22</v>
      </c>
      <c r="O1281">
        <v>3</v>
      </c>
      <c r="P1281" s="30">
        <f>SQRT((postes_1[[#This Row],[x]]-$Q$1)^2+(postes_1[[#This Row],[y]]-$R$1)^2)</f>
        <v>246889.79682373325</v>
      </c>
      <c r="Q1281">
        <v>709190.86999999697</v>
      </c>
      <c r="R1281">
        <v>6527169.1299999999</v>
      </c>
    </row>
    <row r="1282" spans="1:18" hidden="1">
      <c r="A1282">
        <v>250</v>
      </c>
      <c r="B1282">
        <v>30000256</v>
      </c>
      <c r="C1282" s="2" t="s">
        <v>8373</v>
      </c>
      <c r="D1282" t="s">
        <v>17</v>
      </c>
      <c r="E1282">
        <v>610761600000</v>
      </c>
      <c r="F1282">
        <v>1302790214000</v>
      </c>
      <c r="G1282">
        <v>1</v>
      </c>
      <c r="H1282" t="s">
        <v>567</v>
      </c>
      <c r="I1282" t="s">
        <v>568</v>
      </c>
      <c r="J1282" t="s">
        <v>26</v>
      </c>
      <c r="K1282" t="s">
        <v>21</v>
      </c>
      <c r="L1282">
        <v>0</v>
      </c>
      <c r="M1282">
        <v>0</v>
      </c>
      <c r="N1282" t="s">
        <v>22</v>
      </c>
      <c r="O1282">
        <v>3</v>
      </c>
      <c r="P1282" s="30">
        <f>SQRT((postes_1[[#This Row],[x]]-$Q$1)^2+(postes_1[[#This Row],[y]]-$R$1)^2)</f>
        <v>246931.07438676717</v>
      </c>
      <c r="Q1282">
        <v>833069.39000000095</v>
      </c>
      <c r="R1282">
        <v>6646578.5300000003</v>
      </c>
    </row>
    <row r="1283" spans="1:18" hidden="1">
      <c r="A1283">
        <v>1624</v>
      </c>
      <c r="B1283">
        <v>30000222</v>
      </c>
      <c r="C1283" s="2" t="s">
        <v>8373</v>
      </c>
      <c r="D1283" t="s">
        <v>20</v>
      </c>
      <c r="E1283">
        <v>610761600000</v>
      </c>
      <c r="F1283" t="s">
        <v>20</v>
      </c>
      <c r="G1283">
        <v>1</v>
      </c>
      <c r="H1283" t="s">
        <v>3380</v>
      </c>
      <c r="I1283" t="s">
        <v>3381</v>
      </c>
      <c r="J1283" t="s">
        <v>26</v>
      </c>
      <c r="K1283" t="s">
        <v>21</v>
      </c>
      <c r="L1283">
        <v>0</v>
      </c>
      <c r="M1283">
        <v>0</v>
      </c>
      <c r="N1283" t="s">
        <v>22</v>
      </c>
      <c r="O1283">
        <v>3</v>
      </c>
      <c r="P1283" s="30">
        <f>SQRT((postes_1[[#This Row],[x]]-$Q$1)^2+(postes_1[[#This Row],[y]]-$R$1)^2)</f>
        <v>247072.80417613586</v>
      </c>
      <c r="Q1283">
        <v>836407.79999999702</v>
      </c>
      <c r="R1283">
        <v>6653478.5499999998</v>
      </c>
    </row>
    <row r="1284" spans="1:18" hidden="1">
      <c r="A1284">
        <v>356</v>
      </c>
      <c r="B1284">
        <v>30000258</v>
      </c>
      <c r="C1284" s="2" t="s">
        <v>8373</v>
      </c>
      <c r="D1284" t="s">
        <v>20</v>
      </c>
      <c r="E1284">
        <v>610761600000</v>
      </c>
      <c r="F1284" t="s">
        <v>20</v>
      </c>
      <c r="G1284">
        <v>1</v>
      </c>
      <c r="H1284" t="s">
        <v>795</v>
      </c>
      <c r="I1284" t="s">
        <v>796</v>
      </c>
      <c r="J1284" t="s">
        <v>20</v>
      </c>
      <c r="K1284" t="s">
        <v>21</v>
      </c>
      <c r="L1284">
        <v>0</v>
      </c>
      <c r="M1284">
        <v>0</v>
      </c>
      <c r="N1284" t="s">
        <v>22</v>
      </c>
      <c r="O1284">
        <v>3</v>
      </c>
      <c r="P1284" s="30">
        <f>SQRT((postes_1[[#This Row],[x]]-$Q$1)^2+(postes_1[[#This Row],[y]]-$R$1)^2)</f>
        <v>247324.61964136202</v>
      </c>
      <c r="Q1284">
        <v>833289.07999999798</v>
      </c>
      <c r="R1284">
        <v>6646127.3200000003</v>
      </c>
    </row>
    <row r="1285" spans="1:18" hidden="1">
      <c r="A1285">
        <v>2340</v>
      </c>
      <c r="B1285">
        <v>30000191</v>
      </c>
      <c r="C1285" s="2" t="s">
        <v>8373</v>
      </c>
      <c r="D1285" t="s">
        <v>4834</v>
      </c>
      <c r="E1285">
        <v>610761600000</v>
      </c>
      <c r="F1285">
        <v>1123600142000</v>
      </c>
      <c r="G1285">
        <v>1</v>
      </c>
      <c r="H1285" t="s">
        <v>4835</v>
      </c>
      <c r="I1285" t="s">
        <v>3383</v>
      </c>
      <c r="J1285" t="s">
        <v>20</v>
      </c>
      <c r="K1285" t="s">
        <v>21</v>
      </c>
      <c r="L1285">
        <v>0</v>
      </c>
      <c r="M1285">
        <v>0</v>
      </c>
      <c r="N1285" t="s">
        <v>22</v>
      </c>
      <c r="O1285">
        <v>3</v>
      </c>
      <c r="P1285" s="30">
        <f>SQRT((postes_1[[#This Row],[x]]-$Q$1)^2+(postes_1[[#This Row],[y]]-$R$1)^2)</f>
        <v>247449.6665858638</v>
      </c>
      <c r="Q1285">
        <v>840478.47999999695</v>
      </c>
      <c r="R1285">
        <v>6662209.3499999996</v>
      </c>
    </row>
    <row r="1286" spans="1:18" hidden="1">
      <c r="A1286">
        <v>1377</v>
      </c>
      <c r="B1286">
        <v>60001851</v>
      </c>
      <c r="C1286" s="2" t="s">
        <v>8374</v>
      </c>
      <c r="D1286" t="s">
        <v>152</v>
      </c>
      <c r="E1286">
        <v>610761600000</v>
      </c>
      <c r="F1286">
        <v>1304591039000</v>
      </c>
      <c r="G1286">
        <v>1</v>
      </c>
      <c r="H1286" t="s">
        <v>2889</v>
      </c>
      <c r="I1286" t="s">
        <v>2890</v>
      </c>
      <c r="J1286" t="s">
        <v>26</v>
      </c>
      <c r="K1286" t="s">
        <v>21</v>
      </c>
      <c r="L1286">
        <v>0</v>
      </c>
      <c r="M1286">
        <v>0</v>
      </c>
      <c r="N1286" t="s">
        <v>22</v>
      </c>
      <c r="O1286">
        <v>4</v>
      </c>
      <c r="P1286" s="30">
        <f>SQRT((postes_1[[#This Row],[x]]-$Q$1)^2+(postes_1[[#This Row],[y]]-$R$1)^2)</f>
        <v>247617.5937929815</v>
      </c>
      <c r="Q1286">
        <v>478816.32999999798</v>
      </c>
      <c r="R1286">
        <v>6543743.5599999996</v>
      </c>
    </row>
    <row r="1287" spans="1:18" hidden="1">
      <c r="A1287">
        <v>3615</v>
      </c>
      <c r="B1287">
        <v>70001426</v>
      </c>
      <c r="C1287" s="2" t="s">
        <v>8374</v>
      </c>
      <c r="D1287" t="s">
        <v>20</v>
      </c>
      <c r="E1287">
        <v>757641600000</v>
      </c>
      <c r="F1287" t="s">
        <v>20</v>
      </c>
      <c r="G1287">
        <v>1</v>
      </c>
      <c r="H1287" t="s">
        <v>7402</v>
      </c>
      <c r="I1287" t="s">
        <v>7403</v>
      </c>
      <c r="J1287" t="s">
        <v>20</v>
      </c>
      <c r="K1287" t="s">
        <v>21</v>
      </c>
      <c r="L1287">
        <v>0</v>
      </c>
      <c r="M1287">
        <v>0</v>
      </c>
      <c r="N1287" t="s">
        <v>22</v>
      </c>
      <c r="O1287">
        <v>4</v>
      </c>
      <c r="P1287" s="30">
        <f>SQRT((postes_1[[#This Row],[x]]-$Q$1)^2+(postes_1[[#This Row],[y]]-$R$1)^2)</f>
        <v>247757.81362487286</v>
      </c>
      <c r="Q1287">
        <v>382442.35000000102</v>
      </c>
      <c r="R1287">
        <v>6850352.2300000004</v>
      </c>
    </row>
    <row r="1288" spans="1:18" hidden="1">
      <c r="A1288">
        <v>4089</v>
      </c>
      <c r="B1288">
        <v>20000801</v>
      </c>
      <c r="C1288" s="2" t="s">
        <v>8373</v>
      </c>
      <c r="D1288" t="s">
        <v>77</v>
      </c>
      <c r="E1288">
        <v>885859200000</v>
      </c>
      <c r="F1288">
        <v>1329831942000</v>
      </c>
      <c r="G1288">
        <v>1</v>
      </c>
      <c r="H1288" t="s">
        <v>8282</v>
      </c>
      <c r="I1288" t="s">
        <v>8283</v>
      </c>
      <c r="J1288" t="s">
        <v>20</v>
      </c>
      <c r="K1288" t="s">
        <v>21</v>
      </c>
      <c r="L1288">
        <v>0</v>
      </c>
      <c r="M1288">
        <v>0</v>
      </c>
      <c r="N1288" t="s">
        <v>22</v>
      </c>
      <c r="O1288">
        <v>3</v>
      </c>
      <c r="P1288" s="30">
        <f>SQRT((postes_1[[#This Row],[x]]-$Q$1)^2+(postes_1[[#This Row],[y]]-$R$1)^2)</f>
        <v>247762.48712203949</v>
      </c>
      <c r="Q1288">
        <v>842617.42000000202</v>
      </c>
      <c r="R1288">
        <v>6840027.3300000001</v>
      </c>
    </row>
    <row r="1289" spans="1:18" hidden="1">
      <c r="A1289">
        <v>2503</v>
      </c>
      <c r="B1289">
        <v>70000595</v>
      </c>
      <c r="C1289" s="2" t="s">
        <v>8374</v>
      </c>
      <c r="D1289" t="s">
        <v>20</v>
      </c>
      <c r="E1289">
        <v>757641600000</v>
      </c>
      <c r="F1289" t="s">
        <v>20</v>
      </c>
      <c r="G1289">
        <v>1</v>
      </c>
      <c r="H1289" t="s">
        <v>5170</v>
      </c>
      <c r="I1289" t="s">
        <v>5171</v>
      </c>
      <c r="J1289" t="s">
        <v>20</v>
      </c>
      <c r="K1289" t="s">
        <v>21</v>
      </c>
      <c r="L1289">
        <v>0</v>
      </c>
      <c r="M1289">
        <v>0</v>
      </c>
      <c r="N1289" t="s">
        <v>22</v>
      </c>
      <c r="O1289">
        <v>4</v>
      </c>
      <c r="P1289" s="30">
        <f>SQRT((postes_1[[#This Row],[x]]-$Q$1)^2+(postes_1[[#This Row],[y]]-$R$1)^2)</f>
        <v>247853.92538160799</v>
      </c>
      <c r="Q1289">
        <v>405840.09000000398</v>
      </c>
      <c r="R1289">
        <v>6893313.9100000001</v>
      </c>
    </row>
    <row r="1290" spans="1:18" hidden="1">
      <c r="A1290">
        <v>2873</v>
      </c>
      <c r="B1290">
        <v>30000888</v>
      </c>
      <c r="C1290" s="2" t="s">
        <v>8373</v>
      </c>
      <c r="D1290" t="s">
        <v>152</v>
      </c>
      <c r="E1290">
        <v>610761600000</v>
      </c>
      <c r="F1290">
        <v>1270716963000</v>
      </c>
      <c r="G1290">
        <v>1</v>
      </c>
      <c r="H1290" t="s">
        <v>5921</v>
      </c>
      <c r="I1290" t="s">
        <v>5922</v>
      </c>
      <c r="J1290" t="s">
        <v>5923</v>
      </c>
      <c r="K1290" t="s">
        <v>21</v>
      </c>
      <c r="L1290">
        <v>0</v>
      </c>
      <c r="M1290">
        <v>0</v>
      </c>
      <c r="N1290" t="s">
        <v>22</v>
      </c>
      <c r="O1290">
        <v>3</v>
      </c>
      <c r="P1290" s="30">
        <f>SQRT((postes_1[[#This Row],[x]]-$Q$1)^2+(postes_1[[#This Row],[y]]-$R$1)^2)</f>
        <v>248433.00888744224</v>
      </c>
      <c r="Q1290">
        <v>737185.25999999803</v>
      </c>
      <c r="R1290">
        <v>6539775.6100000003</v>
      </c>
    </row>
    <row r="1291" spans="1:18" hidden="1">
      <c r="A1291">
        <v>1625</v>
      </c>
      <c r="B1291">
        <v>30000196</v>
      </c>
      <c r="C1291" s="2" t="s">
        <v>8373</v>
      </c>
      <c r="D1291" t="s">
        <v>38</v>
      </c>
      <c r="E1291">
        <v>610761600000</v>
      </c>
      <c r="F1291">
        <v>1184941052000</v>
      </c>
      <c r="G1291">
        <v>1</v>
      </c>
      <c r="H1291" t="s">
        <v>3382</v>
      </c>
      <c r="I1291" t="s">
        <v>3383</v>
      </c>
      <c r="J1291" t="s">
        <v>26</v>
      </c>
      <c r="K1291" t="s">
        <v>21</v>
      </c>
      <c r="L1291">
        <v>0</v>
      </c>
      <c r="M1291">
        <v>0</v>
      </c>
      <c r="N1291" t="s">
        <v>22</v>
      </c>
      <c r="O1291">
        <v>3</v>
      </c>
      <c r="P1291" s="30">
        <f>SQRT((postes_1[[#This Row],[x]]-$Q$1)^2+(postes_1[[#This Row],[y]]-$R$1)^2)</f>
        <v>248494.7468215574</v>
      </c>
      <c r="Q1291">
        <v>840949.28000000096</v>
      </c>
      <c r="R1291">
        <v>6660572.0199999996</v>
      </c>
    </row>
    <row r="1292" spans="1:18" hidden="1">
      <c r="A1292">
        <v>3583</v>
      </c>
      <c r="B1292">
        <v>10000661</v>
      </c>
      <c r="C1292" s="2" t="s">
        <v>8373</v>
      </c>
      <c r="D1292" t="s">
        <v>38</v>
      </c>
      <c r="E1292">
        <v>610761600000</v>
      </c>
      <c r="F1292">
        <v>1234277843000</v>
      </c>
      <c r="G1292">
        <v>1</v>
      </c>
      <c r="H1292" t="s">
        <v>7335</v>
      </c>
      <c r="I1292" t="s">
        <v>7336</v>
      </c>
      <c r="J1292" t="s">
        <v>20</v>
      </c>
      <c r="K1292" t="s">
        <v>21</v>
      </c>
      <c r="L1292">
        <v>0</v>
      </c>
      <c r="M1292">
        <v>0</v>
      </c>
      <c r="N1292" t="s">
        <v>22</v>
      </c>
      <c r="O1292">
        <v>3</v>
      </c>
      <c r="P1292" s="30">
        <f>SQRT((postes_1[[#This Row],[x]]-$Q$1)^2+(postes_1[[#This Row],[y]]-$R$1)^2)</f>
        <v>248737.17755472305</v>
      </c>
      <c r="Q1292">
        <v>706225.56000000203</v>
      </c>
      <c r="R1292">
        <v>6983029.1600000001</v>
      </c>
    </row>
    <row r="1293" spans="1:18" hidden="1">
      <c r="A1293">
        <v>2735</v>
      </c>
      <c r="B1293">
        <v>30002973</v>
      </c>
      <c r="C1293" s="2" t="s">
        <v>8373</v>
      </c>
      <c r="D1293" t="s">
        <v>56</v>
      </c>
      <c r="E1293">
        <v>1260964871000</v>
      </c>
      <c r="F1293">
        <v>1260964857000</v>
      </c>
      <c r="G1293">
        <v>1</v>
      </c>
      <c r="H1293" t="s">
        <v>5644</v>
      </c>
      <c r="I1293" t="s">
        <v>5645</v>
      </c>
      <c r="J1293" t="s">
        <v>20</v>
      </c>
      <c r="K1293" t="s">
        <v>21</v>
      </c>
      <c r="L1293">
        <v>0</v>
      </c>
      <c r="M1293">
        <v>0</v>
      </c>
      <c r="N1293" t="s">
        <v>22</v>
      </c>
      <c r="O1293">
        <v>3</v>
      </c>
      <c r="P1293" s="30">
        <f>SQRT((postes_1[[#This Row],[x]]-$Q$1)^2+(postes_1[[#This Row],[y]]-$R$1)^2)</f>
        <v>248959.77063358962</v>
      </c>
      <c r="Q1293">
        <v>840126.00999999803</v>
      </c>
      <c r="R1293">
        <v>6657343.8899999997</v>
      </c>
    </row>
    <row r="1294" spans="1:18" hidden="1">
      <c r="A1294">
        <v>3586</v>
      </c>
      <c r="B1294">
        <v>10000660</v>
      </c>
      <c r="C1294" s="2" t="s">
        <v>8373</v>
      </c>
      <c r="D1294" t="s">
        <v>30</v>
      </c>
      <c r="E1294">
        <v>610761600000</v>
      </c>
      <c r="F1294">
        <v>1413200942000</v>
      </c>
      <c r="G1294">
        <v>1</v>
      </c>
      <c r="H1294" t="s">
        <v>7341</v>
      </c>
      <c r="I1294" t="s">
        <v>7342</v>
      </c>
      <c r="J1294" t="s">
        <v>7343</v>
      </c>
      <c r="K1294" t="s">
        <v>21</v>
      </c>
      <c r="L1294">
        <v>0</v>
      </c>
      <c r="M1294">
        <v>0</v>
      </c>
      <c r="N1294" t="s">
        <v>22</v>
      </c>
      <c r="O1294">
        <v>3</v>
      </c>
      <c r="P1294" s="30">
        <f>SQRT((postes_1[[#This Row],[x]]-$Q$1)^2+(postes_1[[#This Row],[y]]-$R$1)^2)</f>
        <v>249142.14590706633</v>
      </c>
      <c r="Q1294">
        <v>706644.28999999899</v>
      </c>
      <c r="R1294">
        <v>6983293.1100000003</v>
      </c>
    </row>
    <row r="1295" spans="1:18" hidden="1">
      <c r="A1295">
        <v>989</v>
      </c>
      <c r="B1295">
        <v>50000193</v>
      </c>
      <c r="C1295" s="2" t="s">
        <v>8374</v>
      </c>
      <c r="D1295" t="s">
        <v>168</v>
      </c>
      <c r="E1295">
        <v>1459507977000</v>
      </c>
      <c r="F1295">
        <v>1360681724000</v>
      </c>
      <c r="G1295">
        <v>1</v>
      </c>
      <c r="H1295" t="s">
        <v>2110</v>
      </c>
      <c r="I1295" t="s">
        <v>2111</v>
      </c>
      <c r="J1295" t="s">
        <v>20</v>
      </c>
      <c r="K1295" t="s">
        <v>21</v>
      </c>
      <c r="L1295">
        <v>0</v>
      </c>
      <c r="M1295">
        <v>0</v>
      </c>
      <c r="N1295" t="s">
        <v>22</v>
      </c>
      <c r="O1295">
        <v>4</v>
      </c>
      <c r="P1295" s="30">
        <f>SQRT((postes_1[[#This Row],[x]]-$Q$1)^2+(postes_1[[#This Row],[y]]-$R$1)^2)</f>
        <v>249164.80672512882</v>
      </c>
      <c r="Q1295">
        <v>536563.92000000202</v>
      </c>
      <c r="R1295">
        <v>6515510.4699999997</v>
      </c>
    </row>
    <row r="1296" spans="1:18" hidden="1">
      <c r="A1296">
        <v>3023</v>
      </c>
      <c r="B1296">
        <v>30000682</v>
      </c>
      <c r="C1296" s="2" t="s">
        <v>8373</v>
      </c>
      <c r="D1296" t="s">
        <v>20</v>
      </c>
      <c r="E1296">
        <v>787795200000</v>
      </c>
      <c r="F1296" t="s">
        <v>20</v>
      </c>
      <c r="G1296">
        <v>1</v>
      </c>
      <c r="H1296" t="s">
        <v>6221</v>
      </c>
      <c r="I1296" t="s">
        <v>6222</v>
      </c>
      <c r="J1296" t="s">
        <v>20</v>
      </c>
      <c r="K1296" t="s">
        <v>21</v>
      </c>
      <c r="L1296">
        <v>0</v>
      </c>
      <c r="M1296">
        <v>0</v>
      </c>
      <c r="N1296" t="s">
        <v>22</v>
      </c>
      <c r="O1296">
        <v>3</v>
      </c>
      <c r="P1296" s="30">
        <f>SQRT((postes_1[[#This Row],[x]]-$Q$1)^2+(postes_1[[#This Row],[y]]-$R$1)^2)</f>
        <v>249555.23848726632</v>
      </c>
      <c r="Q1296">
        <v>769114.56000000203</v>
      </c>
      <c r="R1296">
        <v>6560824.0999999996</v>
      </c>
    </row>
    <row r="1297" spans="1:18" hidden="1">
      <c r="A1297">
        <v>1825</v>
      </c>
      <c r="B1297">
        <v>70000953</v>
      </c>
      <c r="C1297" s="2" t="s">
        <v>8374</v>
      </c>
      <c r="D1297" t="s">
        <v>77</v>
      </c>
      <c r="E1297">
        <v>757641600000</v>
      </c>
      <c r="F1297">
        <v>1373631293000</v>
      </c>
      <c r="G1297">
        <v>1</v>
      </c>
      <c r="H1297" t="s">
        <v>3791</v>
      </c>
      <c r="I1297" t="s">
        <v>3792</v>
      </c>
      <c r="J1297" t="s">
        <v>20</v>
      </c>
      <c r="K1297" t="s">
        <v>21</v>
      </c>
      <c r="L1297">
        <v>0</v>
      </c>
      <c r="M1297">
        <v>0</v>
      </c>
      <c r="N1297" t="s">
        <v>22</v>
      </c>
      <c r="O1297">
        <v>4</v>
      </c>
      <c r="P1297" s="30">
        <f>SQRT((postes_1[[#This Row],[x]]-$Q$1)^2+(postes_1[[#This Row],[y]]-$R$1)^2)</f>
        <v>249842.12863176983</v>
      </c>
      <c r="Q1297">
        <v>388708.25999999797</v>
      </c>
      <c r="R1297">
        <v>6868541.1699999999</v>
      </c>
    </row>
    <row r="1298" spans="1:18" hidden="1">
      <c r="A1298">
        <v>819</v>
      </c>
      <c r="B1298">
        <v>30001095</v>
      </c>
      <c r="C1298" s="2" t="s">
        <v>8373</v>
      </c>
      <c r="D1298" t="s">
        <v>168</v>
      </c>
      <c r="E1298">
        <v>610761600000</v>
      </c>
      <c r="F1298">
        <v>1456139395000</v>
      </c>
      <c r="G1298">
        <v>1</v>
      </c>
      <c r="H1298" t="s">
        <v>1755</v>
      </c>
      <c r="I1298" t="s">
        <v>1756</v>
      </c>
      <c r="J1298" t="s">
        <v>20</v>
      </c>
      <c r="K1298" t="s">
        <v>21</v>
      </c>
      <c r="L1298">
        <v>0</v>
      </c>
      <c r="M1298">
        <v>0</v>
      </c>
      <c r="N1298" t="s">
        <v>22</v>
      </c>
      <c r="O1298">
        <v>3</v>
      </c>
      <c r="P1298" s="30">
        <f>SQRT((postes_1[[#This Row],[x]]-$Q$1)^2+(postes_1[[#This Row],[y]]-$R$1)^2)</f>
        <v>249873.08042769597</v>
      </c>
      <c r="Q1298">
        <v>707953.96000000101</v>
      </c>
      <c r="R1298">
        <v>6523389.9800000004</v>
      </c>
    </row>
    <row r="1299" spans="1:18" hidden="1">
      <c r="A1299">
        <v>3770</v>
      </c>
      <c r="B1299">
        <v>30000137</v>
      </c>
      <c r="C1299" s="2" t="s">
        <v>8375</v>
      </c>
      <c r="D1299" t="s">
        <v>4834</v>
      </c>
      <c r="E1299">
        <v>787190400000</v>
      </c>
      <c r="F1299">
        <v>1123596179000</v>
      </c>
      <c r="G1299">
        <v>1</v>
      </c>
      <c r="H1299" t="s">
        <v>7707</v>
      </c>
      <c r="I1299" t="s">
        <v>7708</v>
      </c>
      <c r="J1299" t="s">
        <v>20</v>
      </c>
      <c r="K1299" t="s">
        <v>21</v>
      </c>
      <c r="L1299">
        <v>0</v>
      </c>
      <c r="M1299">
        <v>0</v>
      </c>
      <c r="N1299" t="s">
        <v>22</v>
      </c>
      <c r="O1299">
        <v>6</v>
      </c>
      <c r="P1299" s="30">
        <f>SQRT((postes_1[[#This Row],[x]]-$Q$1)^2+(postes_1[[#This Row],[y]]-$R$1)^2)</f>
        <v>250082.21042473044</v>
      </c>
      <c r="Q1299">
        <v>851221.14999999898</v>
      </c>
      <c r="R1299">
        <v>6685789.21</v>
      </c>
    </row>
    <row r="1300" spans="1:18" hidden="1">
      <c r="A1300">
        <v>2511</v>
      </c>
      <c r="B1300">
        <v>30001091</v>
      </c>
      <c r="C1300" s="2" t="s">
        <v>8373</v>
      </c>
      <c r="D1300" t="s">
        <v>264</v>
      </c>
      <c r="E1300" s="1">
        <v>765504000000</v>
      </c>
      <c r="F1300">
        <v>1391798440000</v>
      </c>
      <c r="G1300">
        <v>1</v>
      </c>
      <c r="H1300" t="s">
        <v>5186</v>
      </c>
      <c r="I1300" t="s">
        <v>5187</v>
      </c>
      <c r="J1300" t="s">
        <v>26</v>
      </c>
      <c r="K1300" t="s">
        <v>21</v>
      </c>
      <c r="L1300">
        <v>0</v>
      </c>
      <c r="M1300">
        <v>0</v>
      </c>
      <c r="N1300" t="s">
        <v>22</v>
      </c>
      <c r="O1300">
        <v>3</v>
      </c>
      <c r="P1300" s="30">
        <f>SQRT((postes_1[[#This Row],[x]]-$Q$1)^2+(postes_1[[#This Row],[y]]-$R$1)^2)</f>
        <v>250219.42890150248</v>
      </c>
      <c r="Q1300">
        <v>710251.79999999702</v>
      </c>
      <c r="R1300">
        <v>6523999.4699999997</v>
      </c>
    </row>
    <row r="1301" spans="1:18" hidden="1">
      <c r="A1301">
        <v>63</v>
      </c>
      <c r="B1301">
        <v>30000076</v>
      </c>
      <c r="C1301" s="2" t="s">
        <v>8373</v>
      </c>
      <c r="D1301" t="s">
        <v>56</v>
      </c>
      <c r="E1301">
        <v>1201626733000</v>
      </c>
      <c r="F1301">
        <v>1201626715000</v>
      </c>
      <c r="G1301">
        <v>1</v>
      </c>
      <c r="H1301" t="s">
        <v>156</v>
      </c>
      <c r="I1301" t="s">
        <v>157</v>
      </c>
      <c r="J1301" t="s">
        <v>20</v>
      </c>
      <c r="K1301" t="s">
        <v>21</v>
      </c>
      <c r="L1301">
        <v>0</v>
      </c>
      <c r="M1301">
        <v>0</v>
      </c>
      <c r="N1301" t="s">
        <v>22</v>
      </c>
      <c r="O1301">
        <v>3</v>
      </c>
      <c r="P1301" s="30">
        <f>SQRT((postes_1[[#This Row],[x]]-$Q$1)^2+(postes_1[[#This Row],[y]]-$R$1)^2)</f>
        <v>250232.59890157112</v>
      </c>
      <c r="Q1301">
        <v>853472</v>
      </c>
      <c r="R1301">
        <v>6693746.0499999998</v>
      </c>
    </row>
    <row r="1302" spans="1:18" hidden="1">
      <c r="A1302">
        <v>1111</v>
      </c>
      <c r="B1302">
        <v>20000560</v>
      </c>
      <c r="C1302" s="2" t="s">
        <v>8373</v>
      </c>
      <c r="D1302" t="s">
        <v>805</v>
      </c>
      <c r="E1302" s="1">
        <v>816912000000</v>
      </c>
      <c r="F1302">
        <v>1270824647000</v>
      </c>
      <c r="G1302">
        <v>1</v>
      </c>
      <c r="H1302" t="s">
        <v>2336</v>
      </c>
      <c r="I1302" t="s">
        <v>2337</v>
      </c>
      <c r="J1302" t="s">
        <v>20</v>
      </c>
      <c r="K1302" t="s">
        <v>21</v>
      </c>
      <c r="L1302">
        <v>0</v>
      </c>
      <c r="M1302">
        <v>0</v>
      </c>
      <c r="N1302" t="s">
        <v>22</v>
      </c>
      <c r="O1302">
        <v>3</v>
      </c>
      <c r="P1302" s="30">
        <f>SQRT((postes_1[[#This Row],[x]]-$Q$1)^2+(postes_1[[#This Row],[y]]-$R$1)^2)</f>
        <v>250438.13573958969</v>
      </c>
      <c r="Q1302">
        <v>832336.35999999905</v>
      </c>
      <c r="R1302">
        <v>6869627.1600000001</v>
      </c>
    </row>
    <row r="1303" spans="1:18" hidden="1">
      <c r="A1303">
        <v>992</v>
      </c>
      <c r="B1303">
        <v>50000204</v>
      </c>
      <c r="C1303" s="2" t="s">
        <v>8374</v>
      </c>
      <c r="D1303" t="s">
        <v>168</v>
      </c>
      <c r="E1303">
        <v>1459506079000</v>
      </c>
      <c r="F1303">
        <v>1360668959000</v>
      </c>
      <c r="G1303">
        <v>1</v>
      </c>
      <c r="H1303" t="s">
        <v>2117</v>
      </c>
      <c r="I1303" t="s">
        <v>2118</v>
      </c>
      <c r="J1303" t="s">
        <v>20</v>
      </c>
      <c r="K1303" t="s">
        <v>21</v>
      </c>
      <c r="L1303">
        <v>0</v>
      </c>
      <c r="M1303">
        <v>0</v>
      </c>
      <c r="N1303" t="s">
        <v>22</v>
      </c>
      <c r="O1303">
        <v>4</v>
      </c>
      <c r="P1303" s="30">
        <f>SQRT((postes_1[[#This Row],[x]]-$Q$1)^2+(postes_1[[#This Row],[y]]-$R$1)^2)</f>
        <v>250493.02859432806</v>
      </c>
      <c r="Q1303">
        <v>577025.14000000095</v>
      </c>
      <c r="R1303">
        <v>6505211.9800000004</v>
      </c>
    </row>
    <row r="1304" spans="1:18" hidden="1">
      <c r="A1304">
        <v>3523</v>
      </c>
      <c r="B1304">
        <v>30000180</v>
      </c>
      <c r="C1304" s="2" t="s">
        <v>8373</v>
      </c>
      <c r="D1304" t="s">
        <v>4834</v>
      </c>
      <c r="E1304">
        <v>610761600000</v>
      </c>
      <c r="F1304">
        <v>1123586856000</v>
      </c>
      <c r="G1304">
        <v>1</v>
      </c>
      <c r="H1304" t="s">
        <v>7212</v>
      </c>
      <c r="I1304" t="s">
        <v>7213</v>
      </c>
      <c r="J1304" t="s">
        <v>26</v>
      </c>
      <c r="K1304" t="s">
        <v>21</v>
      </c>
      <c r="L1304">
        <v>0</v>
      </c>
      <c r="M1304">
        <v>0</v>
      </c>
      <c r="N1304" t="s">
        <v>22</v>
      </c>
      <c r="O1304">
        <v>3</v>
      </c>
      <c r="P1304" s="30">
        <f>SQRT((postes_1[[#This Row],[x]]-$Q$1)^2+(postes_1[[#This Row],[y]]-$R$1)^2)</f>
        <v>250515.58628717414</v>
      </c>
      <c r="Q1304">
        <v>845426.03999999899</v>
      </c>
      <c r="R1304">
        <v>6666552.1399999997</v>
      </c>
    </row>
    <row r="1305" spans="1:18" hidden="1">
      <c r="A1305">
        <v>3597</v>
      </c>
      <c r="B1305">
        <v>30001133</v>
      </c>
      <c r="C1305" s="2" t="s">
        <v>8373</v>
      </c>
      <c r="D1305" t="s">
        <v>152</v>
      </c>
      <c r="E1305">
        <v>610761600000</v>
      </c>
      <c r="F1305">
        <v>1266943621000</v>
      </c>
      <c r="G1305">
        <v>1</v>
      </c>
      <c r="H1305" t="s">
        <v>7364</v>
      </c>
      <c r="I1305" t="s">
        <v>7365</v>
      </c>
      <c r="J1305" t="s">
        <v>20</v>
      </c>
      <c r="K1305" t="s">
        <v>21</v>
      </c>
      <c r="L1305">
        <v>0</v>
      </c>
      <c r="M1305">
        <v>0</v>
      </c>
      <c r="N1305" t="s">
        <v>22</v>
      </c>
      <c r="O1305">
        <v>3</v>
      </c>
      <c r="P1305" s="30">
        <f>SQRT((postes_1[[#This Row],[x]]-$Q$1)^2+(postes_1[[#This Row],[y]]-$R$1)^2)</f>
        <v>250656.62184879041</v>
      </c>
      <c r="Q1305">
        <v>704386.57</v>
      </c>
      <c r="R1305">
        <v>6521065.5199999996</v>
      </c>
    </row>
    <row r="1306" spans="1:18" hidden="1">
      <c r="A1306">
        <v>1357</v>
      </c>
      <c r="B1306">
        <v>30001249</v>
      </c>
      <c r="C1306" s="2" t="s">
        <v>8373</v>
      </c>
      <c r="D1306" t="s">
        <v>152</v>
      </c>
      <c r="E1306" s="1">
        <v>765504000000</v>
      </c>
      <c r="F1306">
        <v>1270738299000</v>
      </c>
      <c r="G1306">
        <v>1</v>
      </c>
      <c r="H1306" t="s">
        <v>2845</v>
      </c>
      <c r="I1306" t="s">
        <v>2846</v>
      </c>
      <c r="J1306" t="s">
        <v>20</v>
      </c>
      <c r="K1306" t="s">
        <v>21</v>
      </c>
      <c r="L1306">
        <v>0</v>
      </c>
      <c r="M1306">
        <v>0</v>
      </c>
      <c r="N1306" t="s">
        <v>22</v>
      </c>
      <c r="O1306">
        <v>3</v>
      </c>
      <c r="P1306" s="30">
        <f>SQRT((postes_1[[#This Row],[x]]-$Q$1)^2+(postes_1[[#This Row],[y]]-$R$1)^2)</f>
        <v>250819.10391759561</v>
      </c>
      <c r="Q1306">
        <v>685314.22999999695</v>
      </c>
      <c r="R1306">
        <v>6514070.5</v>
      </c>
    </row>
    <row r="1307" spans="1:18" hidden="1">
      <c r="A1307">
        <v>640</v>
      </c>
      <c r="B1307">
        <v>30000110</v>
      </c>
      <c r="C1307" s="2" t="s">
        <v>8373</v>
      </c>
      <c r="D1307" t="s">
        <v>20</v>
      </c>
      <c r="E1307">
        <v>610761600000</v>
      </c>
      <c r="F1307" t="s">
        <v>20</v>
      </c>
      <c r="G1307">
        <v>1</v>
      </c>
      <c r="H1307" t="s">
        <v>1375</v>
      </c>
      <c r="I1307" t="s">
        <v>1376</v>
      </c>
      <c r="J1307" t="s">
        <v>26</v>
      </c>
      <c r="K1307" t="s">
        <v>21</v>
      </c>
      <c r="L1307">
        <v>0</v>
      </c>
      <c r="M1307">
        <v>0</v>
      </c>
      <c r="N1307" t="s">
        <v>22</v>
      </c>
      <c r="O1307">
        <v>3</v>
      </c>
      <c r="P1307" s="30">
        <f>SQRT((postes_1[[#This Row],[x]]-$Q$1)^2+(postes_1[[#This Row],[y]]-$R$1)^2)</f>
        <v>250874.03897751923</v>
      </c>
      <c r="Q1307">
        <v>853120.35999999905</v>
      </c>
      <c r="R1307">
        <v>6689758.0199999996</v>
      </c>
    </row>
    <row r="1308" spans="1:18" hidden="1">
      <c r="A1308">
        <v>4036</v>
      </c>
      <c r="B1308">
        <v>30000145</v>
      </c>
      <c r="C1308" s="2" t="s">
        <v>8373</v>
      </c>
      <c r="D1308" t="s">
        <v>4834</v>
      </c>
      <c r="E1308">
        <v>610761600000</v>
      </c>
      <c r="F1308">
        <v>1123596931000</v>
      </c>
      <c r="G1308">
        <v>1</v>
      </c>
      <c r="H1308" t="s">
        <v>8208</v>
      </c>
      <c r="I1308" t="s">
        <v>8209</v>
      </c>
      <c r="J1308" t="s">
        <v>26</v>
      </c>
      <c r="K1308" t="s">
        <v>21</v>
      </c>
      <c r="L1308">
        <v>0</v>
      </c>
      <c r="M1308">
        <v>0</v>
      </c>
      <c r="N1308" t="s">
        <v>22</v>
      </c>
      <c r="O1308">
        <v>3</v>
      </c>
      <c r="P1308" s="30">
        <f>SQRT((postes_1[[#This Row],[x]]-$Q$1)^2+(postes_1[[#This Row],[y]]-$R$1)^2)</f>
        <v>250891.7365752421</v>
      </c>
      <c r="Q1308">
        <v>851000.42000000202</v>
      </c>
      <c r="R1308">
        <v>6682108.0300000003</v>
      </c>
    </row>
    <row r="1309" spans="1:18" hidden="1">
      <c r="A1309">
        <v>551</v>
      </c>
      <c r="B1309">
        <v>30000090</v>
      </c>
      <c r="C1309" s="2" t="s">
        <v>8373</v>
      </c>
      <c r="D1309" t="s">
        <v>20</v>
      </c>
      <c r="E1309">
        <v>610761600000</v>
      </c>
      <c r="F1309" t="s">
        <v>20</v>
      </c>
      <c r="G1309">
        <v>1</v>
      </c>
      <c r="H1309" t="s">
        <v>1192</v>
      </c>
      <c r="I1309" t="s">
        <v>1193</v>
      </c>
      <c r="J1309" t="s">
        <v>20</v>
      </c>
      <c r="K1309" t="s">
        <v>21</v>
      </c>
      <c r="L1309">
        <v>0</v>
      </c>
      <c r="M1309">
        <v>0</v>
      </c>
      <c r="N1309" t="s">
        <v>22</v>
      </c>
      <c r="O1309">
        <v>3</v>
      </c>
      <c r="P1309" s="30">
        <f>SQRT((postes_1[[#This Row],[x]]-$Q$1)^2+(postes_1[[#This Row],[y]]-$R$1)^2)</f>
        <v>250922.92646158632</v>
      </c>
      <c r="Q1309">
        <v>853671.54999999702</v>
      </c>
      <c r="R1309">
        <v>6691696.8600000003</v>
      </c>
    </row>
    <row r="1310" spans="1:18" hidden="1">
      <c r="A1310">
        <v>595</v>
      </c>
      <c r="B1310">
        <v>20000820</v>
      </c>
      <c r="C1310" s="2" t="s">
        <v>8373</v>
      </c>
      <c r="D1310" t="s">
        <v>77</v>
      </c>
      <c r="E1310">
        <v>1126879080000</v>
      </c>
      <c r="F1310">
        <v>1329840312000</v>
      </c>
      <c r="G1310">
        <v>1</v>
      </c>
      <c r="H1310" t="s">
        <v>1281</v>
      </c>
      <c r="I1310" t="s">
        <v>1282</v>
      </c>
      <c r="J1310" t="s">
        <v>20</v>
      </c>
      <c r="K1310" t="s">
        <v>21</v>
      </c>
      <c r="L1310">
        <v>0</v>
      </c>
      <c r="M1310">
        <v>0</v>
      </c>
      <c r="N1310" t="s">
        <v>22</v>
      </c>
      <c r="O1310">
        <v>3</v>
      </c>
      <c r="P1310" s="30">
        <f>SQRT((postes_1[[#This Row],[x]]-$Q$1)^2+(postes_1[[#This Row],[y]]-$R$1)^2)</f>
        <v>250984.81484682229</v>
      </c>
      <c r="Q1310">
        <v>846704.95000000298</v>
      </c>
      <c r="R1310">
        <v>6838233.1600000001</v>
      </c>
    </row>
    <row r="1311" spans="1:18" hidden="1">
      <c r="A1311">
        <v>2681</v>
      </c>
      <c r="B1311">
        <v>60001658</v>
      </c>
      <c r="C1311" s="2" t="s">
        <v>8374</v>
      </c>
      <c r="D1311" t="s">
        <v>23</v>
      </c>
      <c r="E1311">
        <v>759974400000</v>
      </c>
      <c r="F1311">
        <v>1225804192000</v>
      </c>
      <c r="G1311">
        <v>1</v>
      </c>
      <c r="H1311" t="s">
        <v>5532</v>
      </c>
      <c r="I1311" t="s">
        <v>5533</v>
      </c>
      <c r="J1311" t="s">
        <v>20</v>
      </c>
      <c r="K1311" t="s">
        <v>21</v>
      </c>
      <c r="L1311">
        <v>0</v>
      </c>
      <c r="M1311">
        <v>0</v>
      </c>
      <c r="N1311" t="s">
        <v>22</v>
      </c>
      <c r="O1311">
        <v>4</v>
      </c>
      <c r="P1311" s="30">
        <f>SQRT((postes_1[[#This Row],[x]]-$Q$1)^2+(postes_1[[#This Row],[y]]-$R$1)^2)</f>
        <v>250997.76764499611</v>
      </c>
      <c r="Q1311">
        <v>391597.49000000203</v>
      </c>
      <c r="R1311">
        <v>6630600.5800000001</v>
      </c>
    </row>
    <row r="1312" spans="1:18" hidden="1">
      <c r="A1312">
        <v>15</v>
      </c>
      <c r="B1312">
        <v>60001742</v>
      </c>
      <c r="C1312" s="2" t="s">
        <v>8374</v>
      </c>
      <c r="D1312" t="s">
        <v>56</v>
      </c>
      <c r="E1312">
        <v>1239107789000</v>
      </c>
      <c r="F1312">
        <v>1239107768000</v>
      </c>
      <c r="G1312">
        <v>1</v>
      </c>
      <c r="H1312" t="s">
        <v>57</v>
      </c>
      <c r="I1312" t="s">
        <v>58</v>
      </c>
      <c r="J1312" t="s">
        <v>20</v>
      </c>
      <c r="K1312" t="s">
        <v>21</v>
      </c>
      <c r="L1312">
        <v>0</v>
      </c>
      <c r="M1312">
        <v>0</v>
      </c>
      <c r="N1312" t="s">
        <v>22</v>
      </c>
      <c r="O1312">
        <v>4</v>
      </c>
      <c r="P1312" s="30">
        <f>SQRT((postes_1[[#This Row],[x]]-$Q$1)^2+(postes_1[[#This Row],[y]]-$R$1)^2)</f>
        <v>251082.05523525836</v>
      </c>
      <c r="Q1312">
        <v>410075.25999999797</v>
      </c>
      <c r="R1312">
        <v>6602186.3399999999</v>
      </c>
    </row>
    <row r="1313" spans="1:18" hidden="1">
      <c r="A1313">
        <v>588</v>
      </c>
      <c r="B1313">
        <v>30000157</v>
      </c>
      <c r="C1313" s="2" t="s">
        <v>8373</v>
      </c>
      <c r="D1313" t="s">
        <v>38</v>
      </c>
      <c r="E1313">
        <v>610761600000</v>
      </c>
      <c r="F1313">
        <v>1184943575000</v>
      </c>
      <c r="G1313">
        <v>1</v>
      </c>
      <c r="H1313" t="s">
        <v>1267</v>
      </c>
      <c r="I1313" t="s">
        <v>1267</v>
      </c>
      <c r="J1313" t="s">
        <v>26</v>
      </c>
      <c r="K1313" t="s">
        <v>21</v>
      </c>
      <c r="L1313">
        <v>0</v>
      </c>
      <c r="M1313">
        <v>0</v>
      </c>
      <c r="N1313" t="s">
        <v>22</v>
      </c>
      <c r="O1313">
        <v>3</v>
      </c>
      <c r="P1313" s="30">
        <f>SQRT((postes_1[[#This Row],[x]]-$Q$1)^2+(postes_1[[#This Row],[y]]-$R$1)^2)</f>
        <v>251119.33353543171</v>
      </c>
      <c r="Q1313">
        <v>848729.74000000197</v>
      </c>
      <c r="R1313">
        <v>6674134.6900000004</v>
      </c>
    </row>
    <row r="1314" spans="1:18" hidden="1">
      <c r="A1314">
        <v>2791</v>
      </c>
      <c r="B1314">
        <v>70002021</v>
      </c>
      <c r="C1314" s="2" t="s">
        <v>8374</v>
      </c>
      <c r="D1314" t="s">
        <v>20</v>
      </c>
      <c r="E1314">
        <v>907286400000</v>
      </c>
      <c r="F1314" t="s">
        <v>20</v>
      </c>
      <c r="G1314">
        <v>1</v>
      </c>
      <c r="H1314" t="s">
        <v>5751</v>
      </c>
      <c r="I1314" t="s">
        <v>5752</v>
      </c>
      <c r="J1314" t="s">
        <v>20</v>
      </c>
      <c r="K1314" t="s">
        <v>21</v>
      </c>
      <c r="L1314">
        <v>0</v>
      </c>
      <c r="M1314">
        <v>0</v>
      </c>
      <c r="N1314" t="s">
        <v>22</v>
      </c>
      <c r="O1314">
        <v>4</v>
      </c>
      <c r="P1314" s="30">
        <f>SQRT((postes_1[[#This Row],[x]]-$Q$1)^2+(postes_1[[#This Row],[y]]-$R$1)^2)</f>
        <v>251180.79788733818</v>
      </c>
      <c r="Q1314">
        <v>416901.27000000299</v>
      </c>
      <c r="R1314">
        <v>6913534.8799999999</v>
      </c>
    </row>
    <row r="1315" spans="1:18" hidden="1">
      <c r="A1315">
        <v>865</v>
      </c>
      <c r="B1315">
        <v>20001166</v>
      </c>
      <c r="C1315" s="2" t="s">
        <v>8373</v>
      </c>
      <c r="D1315" t="s">
        <v>56</v>
      </c>
      <c r="E1315">
        <v>1259252339000</v>
      </c>
      <c r="F1315">
        <v>1259252284000</v>
      </c>
      <c r="G1315">
        <v>1</v>
      </c>
      <c r="H1315" t="s">
        <v>1847</v>
      </c>
      <c r="I1315" t="s">
        <v>1848</v>
      </c>
      <c r="J1315" t="s">
        <v>20</v>
      </c>
      <c r="K1315" t="s">
        <v>21</v>
      </c>
      <c r="L1315">
        <v>0</v>
      </c>
      <c r="M1315">
        <v>0</v>
      </c>
      <c r="N1315" t="s">
        <v>22</v>
      </c>
      <c r="O1315">
        <v>3</v>
      </c>
      <c r="P1315" s="30">
        <f>SQRT((postes_1[[#This Row],[x]]-$Q$1)^2+(postes_1[[#This Row],[y]]-$R$1)^2)</f>
        <v>251308.25704498059</v>
      </c>
      <c r="Q1315">
        <v>860159.96000000101</v>
      </c>
      <c r="R1315">
        <v>6781930.04</v>
      </c>
    </row>
    <row r="1316" spans="1:18" hidden="1">
      <c r="A1316">
        <v>2818</v>
      </c>
      <c r="B1316">
        <v>30001114</v>
      </c>
      <c r="C1316" s="2" t="s">
        <v>8373</v>
      </c>
      <c r="D1316" t="s">
        <v>212</v>
      </c>
      <c r="E1316">
        <v>610761600000</v>
      </c>
      <c r="F1316">
        <v>1128531605000</v>
      </c>
      <c r="G1316">
        <v>1</v>
      </c>
      <c r="H1316" t="s">
        <v>5806</v>
      </c>
      <c r="I1316" t="s">
        <v>5807</v>
      </c>
      <c r="J1316" t="s">
        <v>20</v>
      </c>
      <c r="K1316" t="s">
        <v>21</v>
      </c>
      <c r="L1316">
        <v>0</v>
      </c>
      <c r="M1316">
        <v>0</v>
      </c>
      <c r="N1316" t="s">
        <v>22</v>
      </c>
      <c r="O1316">
        <v>3</v>
      </c>
      <c r="P1316" s="30">
        <f>SQRT((postes_1[[#This Row],[x]]-$Q$1)^2+(postes_1[[#This Row],[y]]-$R$1)^2)</f>
        <v>251312.58221049033</v>
      </c>
      <c r="Q1316">
        <v>708264.64000000095</v>
      </c>
      <c r="R1316">
        <v>6521958.3899999997</v>
      </c>
    </row>
    <row r="1317" spans="1:18" hidden="1">
      <c r="A1317">
        <v>2274</v>
      </c>
      <c r="B1317">
        <v>30001100</v>
      </c>
      <c r="C1317" s="2" t="s">
        <v>8373</v>
      </c>
      <c r="D1317" t="s">
        <v>152</v>
      </c>
      <c r="E1317">
        <v>610761600000</v>
      </c>
      <c r="F1317">
        <v>1265713847000</v>
      </c>
      <c r="G1317">
        <v>1</v>
      </c>
      <c r="H1317" t="s">
        <v>4700</v>
      </c>
      <c r="I1317" t="s">
        <v>4701</v>
      </c>
      <c r="J1317" t="s">
        <v>4702</v>
      </c>
      <c r="K1317" t="s">
        <v>21</v>
      </c>
      <c r="L1317">
        <v>0</v>
      </c>
      <c r="M1317">
        <v>0</v>
      </c>
      <c r="N1317" t="s">
        <v>22</v>
      </c>
      <c r="O1317">
        <v>3</v>
      </c>
      <c r="P1317" s="30">
        <f>SQRT((postes_1[[#This Row],[x]]-$Q$1)^2+(postes_1[[#This Row],[y]]-$R$1)^2)</f>
        <v>251401.40359359156</v>
      </c>
      <c r="Q1317">
        <v>710449.65999999596</v>
      </c>
      <c r="R1317">
        <v>6522796.8099999996</v>
      </c>
    </row>
    <row r="1318" spans="1:18" hidden="1">
      <c r="A1318">
        <v>346</v>
      </c>
      <c r="B1318">
        <v>30000063</v>
      </c>
      <c r="C1318" s="2" t="s">
        <v>8375</v>
      </c>
      <c r="D1318" t="s">
        <v>20</v>
      </c>
      <c r="E1318" s="1">
        <v>1061856000000</v>
      </c>
      <c r="F1318" t="s">
        <v>20</v>
      </c>
      <c r="G1318">
        <v>1</v>
      </c>
      <c r="H1318" t="s">
        <v>775</v>
      </c>
      <c r="I1318" t="s">
        <v>776</v>
      </c>
      <c r="J1318" t="s">
        <v>20</v>
      </c>
      <c r="K1318" t="s">
        <v>21</v>
      </c>
      <c r="L1318">
        <v>0</v>
      </c>
      <c r="M1318">
        <v>0</v>
      </c>
      <c r="N1318" t="s">
        <v>22</v>
      </c>
      <c r="O1318">
        <v>6</v>
      </c>
      <c r="P1318" s="30">
        <f>SQRT((postes_1[[#This Row],[x]]-$Q$1)^2+(postes_1[[#This Row],[y]]-$R$1)^2)</f>
        <v>251509.88894749229</v>
      </c>
      <c r="Q1318">
        <v>855493.13000000303</v>
      </c>
      <c r="R1318">
        <v>6696712.5300000003</v>
      </c>
    </row>
    <row r="1319" spans="1:18" hidden="1">
      <c r="A1319">
        <v>271</v>
      </c>
      <c r="B1319">
        <v>30001165</v>
      </c>
      <c r="C1319" s="2" t="s">
        <v>8375</v>
      </c>
      <c r="D1319" t="s">
        <v>152</v>
      </c>
      <c r="E1319">
        <v>610761600000</v>
      </c>
      <c r="F1319">
        <v>1266579924000</v>
      </c>
      <c r="G1319">
        <v>1</v>
      </c>
      <c r="H1319" t="s">
        <v>612</v>
      </c>
      <c r="I1319" t="s">
        <v>612</v>
      </c>
      <c r="J1319" t="s">
        <v>20</v>
      </c>
      <c r="K1319" t="s">
        <v>21</v>
      </c>
      <c r="L1319">
        <v>0</v>
      </c>
      <c r="M1319">
        <v>0</v>
      </c>
      <c r="N1319" t="s">
        <v>22</v>
      </c>
      <c r="O1319">
        <v>6</v>
      </c>
      <c r="P1319" s="30">
        <f>SQRT((postes_1[[#This Row],[x]]-$Q$1)^2+(postes_1[[#This Row],[y]]-$R$1)^2)</f>
        <v>251515.70446156364</v>
      </c>
      <c r="Q1319">
        <v>699942.86999999697</v>
      </c>
      <c r="R1319">
        <v>6518399.3200000003</v>
      </c>
    </row>
    <row r="1320" spans="1:18" hidden="1">
      <c r="A1320">
        <v>3016</v>
      </c>
      <c r="B1320">
        <v>60000541</v>
      </c>
      <c r="C1320" s="2" t="s">
        <v>8376</v>
      </c>
      <c r="D1320" t="s">
        <v>168</v>
      </c>
      <c r="E1320">
        <v>980899200000</v>
      </c>
      <c r="F1320">
        <v>1445437302000</v>
      </c>
      <c r="G1320">
        <v>1</v>
      </c>
      <c r="H1320" t="s">
        <v>6207</v>
      </c>
      <c r="I1320" t="s">
        <v>6208</v>
      </c>
      <c r="J1320" t="s">
        <v>20</v>
      </c>
      <c r="K1320" t="s">
        <v>21</v>
      </c>
      <c r="L1320">
        <v>0</v>
      </c>
      <c r="M1320">
        <v>0</v>
      </c>
      <c r="N1320" t="s">
        <v>22</v>
      </c>
      <c r="O1320">
        <v>7</v>
      </c>
      <c r="P1320" s="30">
        <f>SQRT((postes_1[[#This Row],[x]]-$Q$1)^2+(postes_1[[#This Row],[y]]-$R$1)^2)</f>
        <v>251609.7329226404</v>
      </c>
      <c r="Q1320">
        <v>361060.46999999898</v>
      </c>
      <c r="R1320">
        <v>6786669.25</v>
      </c>
    </row>
    <row r="1321" spans="1:18" hidden="1">
      <c r="A1321">
        <v>3516</v>
      </c>
      <c r="B1321">
        <v>30001125</v>
      </c>
      <c r="C1321" s="2" t="s">
        <v>8373</v>
      </c>
      <c r="D1321" t="s">
        <v>1573</v>
      </c>
      <c r="E1321">
        <v>610761600000</v>
      </c>
      <c r="F1321">
        <v>1383222989000</v>
      </c>
      <c r="G1321">
        <v>1</v>
      </c>
      <c r="H1321" t="s">
        <v>7197</v>
      </c>
      <c r="I1321" t="s">
        <v>7198</v>
      </c>
      <c r="J1321" t="s">
        <v>7199</v>
      </c>
      <c r="K1321" t="s">
        <v>21</v>
      </c>
      <c r="L1321">
        <v>0</v>
      </c>
      <c r="M1321">
        <v>0</v>
      </c>
      <c r="N1321" t="s">
        <v>22</v>
      </c>
      <c r="O1321">
        <v>3</v>
      </c>
      <c r="P1321" s="30">
        <f>SQRT((postes_1[[#This Row],[x]]-$Q$1)^2+(postes_1[[#This Row],[y]]-$R$1)^2)</f>
        <v>251640.29933748062</v>
      </c>
      <c r="Q1321">
        <v>707684.09000000404</v>
      </c>
      <c r="R1321">
        <v>6521358.6600000001</v>
      </c>
    </row>
    <row r="1322" spans="1:18" hidden="1">
      <c r="A1322">
        <v>1097</v>
      </c>
      <c r="B1322">
        <v>30001137</v>
      </c>
      <c r="C1322" s="2" t="s">
        <v>8373</v>
      </c>
      <c r="D1322" t="s">
        <v>74</v>
      </c>
      <c r="E1322">
        <v>610761600000</v>
      </c>
      <c r="F1322">
        <v>1377703442000</v>
      </c>
      <c r="G1322">
        <v>1</v>
      </c>
      <c r="H1322" t="s">
        <v>2306</v>
      </c>
      <c r="I1322" t="s">
        <v>2307</v>
      </c>
      <c r="J1322" t="s">
        <v>20</v>
      </c>
      <c r="K1322" t="s">
        <v>21</v>
      </c>
      <c r="L1322">
        <v>0</v>
      </c>
      <c r="M1322">
        <v>0</v>
      </c>
      <c r="N1322" t="s">
        <v>22</v>
      </c>
      <c r="O1322">
        <v>3</v>
      </c>
      <c r="P1322" s="30">
        <f>SQRT((postes_1[[#This Row],[x]]-$Q$1)^2+(postes_1[[#This Row],[y]]-$R$1)^2)</f>
        <v>251716.62083940848</v>
      </c>
      <c r="Q1322">
        <v>705540.50999999803</v>
      </c>
      <c r="R1322">
        <v>6520390</v>
      </c>
    </row>
    <row r="1323" spans="1:18" hidden="1">
      <c r="A1323">
        <v>3525</v>
      </c>
      <c r="B1323">
        <v>30000124</v>
      </c>
      <c r="C1323" s="2" t="s">
        <v>8373</v>
      </c>
      <c r="D1323" t="s">
        <v>20</v>
      </c>
      <c r="E1323">
        <v>610761600000</v>
      </c>
      <c r="F1323" t="s">
        <v>20</v>
      </c>
      <c r="G1323">
        <v>1</v>
      </c>
      <c r="H1323" t="s">
        <v>7216</v>
      </c>
      <c r="I1323" t="s">
        <v>7217</v>
      </c>
      <c r="J1323" t="s">
        <v>20</v>
      </c>
      <c r="K1323" t="s">
        <v>21</v>
      </c>
      <c r="L1323">
        <v>0</v>
      </c>
      <c r="M1323">
        <v>0</v>
      </c>
      <c r="N1323" t="s">
        <v>22</v>
      </c>
      <c r="O1323">
        <v>3</v>
      </c>
      <c r="P1323" s="30">
        <f>SQRT((postes_1[[#This Row],[x]]-$Q$1)^2+(postes_1[[#This Row],[y]]-$R$1)^2)</f>
        <v>252126.8205723133</v>
      </c>
      <c r="Q1323">
        <v>854141.64000000095</v>
      </c>
      <c r="R1323">
        <v>6688718.8600000003</v>
      </c>
    </row>
    <row r="1324" spans="1:18" hidden="1">
      <c r="A1324">
        <v>2982</v>
      </c>
      <c r="B1324">
        <v>30000170</v>
      </c>
      <c r="C1324" s="2" t="s">
        <v>8373</v>
      </c>
      <c r="D1324" t="s">
        <v>4834</v>
      </c>
      <c r="E1324">
        <v>610761600000</v>
      </c>
      <c r="F1324">
        <v>1123583305000</v>
      </c>
      <c r="G1324">
        <v>1</v>
      </c>
      <c r="H1324" t="s">
        <v>6142</v>
      </c>
      <c r="I1324" t="s">
        <v>6143</v>
      </c>
      <c r="J1324" t="s">
        <v>20</v>
      </c>
      <c r="K1324" t="s">
        <v>21</v>
      </c>
      <c r="L1324">
        <v>0</v>
      </c>
      <c r="M1324">
        <v>0</v>
      </c>
      <c r="N1324" t="s">
        <v>22</v>
      </c>
      <c r="O1324">
        <v>3</v>
      </c>
      <c r="P1324" s="30">
        <f>SQRT((postes_1[[#This Row],[x]]-$Q$1)^2+(postes_1[[#This Row],[y]]-$R$1)^2)</f>
        <v>252204.75263078287</v>
      </c>
      <c r="Q1324">
        <v>848835.25</v>
      </c>
      <c r="R1324">
        <v>6671067.5300000003</v>
      </c>
    </row>
    <row r="1325" spans="1:18" hidden="1">
      <c r="A1325">
        <v>1790</v>
      </c>
      <c r="B1325">
        <v>70033033</v>
      </c>
      <c r="C1325" s="2" t="s">
        <v>8374</v>
      </c>
      <c r="D1325" t="s">
        <v>30</v>
      </c>
      <c r="E1325">
        <v>1353577564000</v>
      </c>
      <c r="F1325">
        <v>1298994024000</v>
      </c>
      <c r="G1325">
        <v>1</v>
      </c>
      <c r="H1325" t="s">
        <v>3719</v>
      </c>
      <c r="I1325" t="s">
        <v>3720</v>
      </c>
      <c r="J1325" t="s">
        <v>3721</v>
      </c>
      <c r="K1325" t="s">
        <v>21</v>
      </c>
      <c r="L1325">
        <v>0</v>
      </c>
      <c r="M1325">
        <v>0</v>
      </c>
      <c r="N1325" t="s">
        <v>22</v>
      </c>
      <c r="O1325">
        <v>4</v>
      </c>
      <c r="P1325" s="30">
        <f>SQRT((postes_1[[#This Row],[x]]-$Q$1)^2+(postes_1[[#This Row],[y]]-$R$1)^2)</f>
        <v>252510.75898169147</v>
      </c>
      <c r="Q1325">
        <v>360828.36999999703</v>
      </c>
      <c r="R1325">
        <v>6715500.5999999996</v>
      </c>
    </row>
    <row r="1326" spans="1:18" hidden="1">
      <c r="A1326">
        <v>94</v>
      </c>
      <c r="B1326">
        <v>30001128</v>
      </c>
      <c r="C1326" s="2" t="s">
        <v>8373</v>
      </c>
      <c r="D1326" t="s">
        <v>36</v>
      </c>
      <c r="E1326" s="1">
        <v>1026864000000</v>
      </c>
      <c r="F1326">
        <v>1139856818000</v>
      </c>
      <c r="G1326">
        <v>1</v>
      </c>
      <c r="H1326" t="s">
        <v>220</v>
      </c>
      <c r="I1326" t="s">
        <v>220</v>
      </c>
      <c r="J1326" t="s">
        <v>20</v>
      </c>
      <c r="K1326" t="s">
        <v>21</v>
      </c>
      <c r="L1326">
        <v>0</v>
      </c>
      <c r="M1326">
        <v>0</v>
      </c>
      <c r="N1326" t="s">
        <v>22</v>
      </c>
      <c r="O1326">
        <v>3</v>
      </c>
      <c r="P1326" s="30">
        <f>SQRT((postes_1[[#This Row],[x]]-$Q$1)^2+(postes_1[[#This Row],[y]]-$R$1)^2)</f>
        <v>252685.90815440079</v>
      </c>
      <c r="Q1326">
        <v>707820.56000000203</v>
      </c>
      <c r="R1326">
        <v>6520282.3799999999</v>
      </c>
    </row>
    <row r="1327" spans="1:18" hidden="1">
      <c r="A1327">
        <v>1415</v>
      </c>
      <c r="B1327">
        <v>30000996</v>
      </c>
      <c r="C1327" s="2" t="s">
        <v>8373</v>
      </c>
      <c r="D1327" t="s">
        <v>152</v>
      </c>
      <c r="E1327">
        <v>1083110400000</v>
      </c>
      <c r="F1327">
        <v>1266923499000</v>
      </c>
      <c r="G1327">
        <v>1</v>
      </c>
      <c r="H1327" t="s">
        <v>2964</v>
      </c>
      <c r="I1327" t="s">
        <v>2965</v>
      </c>
      <c r="J1327" t="s">
        <v>20</v>
      </c>
      <c r="K1327" t="s">
        <v>21</v>
      </c>
      <c r="L1327">
        <v>0</v>
      </c>
      <c r="M1327">
        <v>0</v>
      </c>
      <c r="N1327" t="s">
        <v>22</v>
      </c>
      <c r="O1327">
        <v>3</v>
      </c>
      <c r="P1327" s="30">
        <f>SQRT((postes_1[[#This Row],[x]]-$Q$1)^2+(postes_1[[#This Row],[y]]-$R$1)^2)</f>
        <v>252887.86234508824</v>
      </c>
      <c r="Q1327">
        <v>727700.65999999596</v>
      </c>
      <c r="R1327">
        <v>6529388.5300000003</v>
      </c>
    </row>
    <row r="1328" spans="1:18" hidden="1">
      <c r="A1328">
        <v>2817</v>
      </c>
      <c r="B1328">
        <v>30001096</v>
      </c>
      <c r="C1328" s="2" t="s">
        <v>8375</v>
      </c>
      <c r="D1328" t="s">
        <v>152</v>
      </c>
      <c r="E1328">
        <v>610761600000</v>
      </c>
      <c r="F1328">
        <v>1266831318000</v>
      </c>
      <c r="G1328">
        <v>1</v>
      </c>
      <c r="H1328" t="s">
        <v>5804</v>
      </c>
      <c r="I1328" t="s">
        <v>5805</v>
      </c>
      <c r="J1328" t="s">
        <v>20</v>
      </c>
      <c r="K1328" t="s">
        <v>21</v>
      </c>
      <c r="L1328">
        <v>0</v>
      </c>
      <c r="M1328">
        <v>0</v>
      </c>
      <c r="N1328" t="s">
        <v>22</v>
      </c>
      <c r="O1328">
        <v>6</v>
      </c>
      <c r="P1328" s="30">
        <f>SQRT((postes_1[[#This Row],[x]]-$Q$1)^2+(postes_1[[#This Row],[y]]-$R$1)^2)</f>
        <v>252894.44706518712</v>
      </c>
      <c r="Q1328">
        <v>715185</v>
      </c>
      <c r="R1328">
        <v>6523266.2999999998</v>
      </c>
    </row>
    <row r="1329" spans="1:18" hidden="1">
      <c r="A1329">
        <v>1017</v>
      </c>
      <c r="B1329">
        <v>60001128</v>
      </c>
      <c r="C1329" s="2" t="s">
        <v>8374</v>
      </c>
      <c r="D1329" t="s">
        <v>27</v>
      </c>
      <c r="E1329">
        <v>1043107200000</v>
      </c>
      <c r="F1329">
        <v>1298994529000</v>
      </c>
      <c r="G1329">
        <v>1</v>
      </c>
      <c r="H1329" t="s">
        <v>2167</v>
      </c>
      <c r="I1329" t="s">
        <v>2168</v>
      </c>
      <c r="J1329" t="s">
        <v>20</v>
      </c>
      <c r="K1329" t="s">
        <v>21</v>
      </c>
      <c r="L1329">
        <v>0</v>
      </c>
      <c r="M1329">
        <v>0</v>
      </c>
      <c r="N1329" t="s">
        <v>22</v>
      </c>
      <c r="O1329">
        <v>4</v>
      </c>
      <c r="P1329" s="30">
        <f>SQRT((postes_1[[#This Row],[x]]-$Q$1)^2+(postes_1[[#This Row],[y]]-$R$1)^2)</f>
        <v>252973.68382367564</v>
      </c>
      <c r="Q1329">
        <v>360326.39999999898</v>
      </c>
      <c r="R1329">
        <v>6715723.5199999996</v>
      </c>
    </row>
    <row r="1330" spans="1:18" hidden="1">
      <c r="A1330">
        <v>327</v>
      </c>
      <c r="B1330">
        <v>20001108</v>
      </c>
      <c r="C1330" s="2" t="s">
        <v>8373</v>
      </c>
      <c r="D1330" t="s">
        <v>30</v>
      </c>
      <c r="E1330">
        <v>778982400000</v>
      </c>
      <c r="F1330">
        <v>1324399915000</v>
      </c>
      <c r="G1330">
        <v>1</v>
      </c>
      <c r="H1330" t="s">
        <v>731</v>
      </c>
      <c r="I1330" t="s">
        <v>732</v>
      </c>
      <c r="J1330" t="s">
        <v>733</v>
      </c>
      <c r="K1330" t="s">
        <v>21</v>
      </c>
      <c r="L1330">
        <v>0</v>
      </c>
      <c r="M1330">
        <v>0</v>
      </c>
      <c r="N1330" t="s">
        <v>22</v>
      </c>
      <c r="O1330">
        <v>3</v>
      </c>
      <c r="P1330" s="30">
        <f>SQRT((postes_1[[#This Row],[x]]-$Q$1)^2+(postes_1[[#This Row],[y]]-$R$1)^2)</f>
        <v>253030.94336387207</v>
      </c>
      <c r="Q1330">
        <v>860733.21000000101</v>
      </c>
      <c r="R1330">
        <v>6790780.29</v>
      </c>
    </row>
    <row r="1331" spans="1:18" hidden="1">
      <c r="A1331">
        <v>2337</v>
      </c>
      <c r="B1331">
        <v>30000268</v>
      </c>
      <c r="C1331" s="2" t="s">
        <v>8373</v>
      </c>
      <c r="D1331" t="s">
        <v>17</v>
      </c>
      <c r="E1331">
        <v>610761600000</v>
      </c>
      <c r="F1331">
        <v>1302522646000</v>
      </c>
      <c r="G1331">
        <v>1</v>
      </c>
      <c r="H1331" t="s">
        <v>4829</v>
      </c>
      <c r="I1331" t="s">
        <v>4142</v>
      </c>
      <c r="J1331" t="s">
        <v>26</v>
      </c>
      <c r="K1331" t="s">
        <v>21</v>
      </c>
      <c r="L1331">
        <v>0</v>
      </c>
      <c r="M1331">
        <v>0</v>
      </c>
      <c r="N1331" t="s">
        <v>22</v>
      </c>
      <c r="O1331">
        <v>3</v>
      </c>
      <c r="P1331" s="30">
        <f>SQRT((postes_1[[#This Row],[x]]-$Q$1)^2+(postes_1[[#This Row],[y]]-$R$1)^2)</f>
        <v>253070.44865611196</v>
      </c>
      <c r="Q1331">
        <v>836191.46000000101</v>
      </c>
      <c r="R1331">
        <v>6639032.6600000001</v>
      </c>
    </row>
    <row r="1332" spans="1:18" hidden="1">
      <c r="A1332">
        <v>1618</v>
      </c>
      <c r="B1332">
        <v>30002923</v>
      </c>
      <c r="C1332" s="2" t="s">
        <v>8373</v>
      </c>
      <c r="D1332" t="s">
        <v>20</v>
      </c>
      <c r="E1332">
        <v>1027036800000</v>
      </c>
      <c r="F1332" t="s">
        <v>20</v>
      </c>
      <c r="G1332">
        <v>1</v>
      </c>
      <c r="H1332" t="s">
        <v>3368</v>
      </c>
      <c r="I1332" t="s">
        <v>3369</v>
      </c>
      <c r="J1332" t="s">
        <v>20</v>
      </c>
      <c r="K1332" t="s">
        <v>21</v>
      </c>
      <c r="L1332">
        <v>0</v>
      </c>
      <c r="M1332">
        <v>0</v>
      </c>
      <c r="N1332" t="s">
        <v>22</v>
      </c>
      <c r="O1332">
        <v>3</v>
      </c>
      <c r="P1332" s="30">
        <f>SQRT((postes_1[[#This Row],[x]]-$Q$1)^2+(postes_1[[#This Row],[y]]-$R$1)^2)</f>
        <v>253152.79366385081</v>
      </c>
      <c r="Q1332">
        <v>860640.65999999596</v>
      </c>
      <c r="R1332">
        <v>6714724.4800000004</v>
      </c>
    </row>
    <row r="1333" spans="1:18" hidden="1">
      <c r="A1333">
        <v>797</v>
      </c>
      <c r="B1333">
        <v>20000755</v>
      </c>
      <c r="C1333" s="2" t="s">
        <v>8375</v>
      </c>
      <c r="D1333" t="s">
        <v>168</v>
      </c>
      <c r="E1333">
        <v>1369131385000</v>
      </c>
      <c r="F1333">
        <v>1450359459000</v>
      </c>
      <c r="G1333">
        <v>1</v>
      </c>
      <c r="H1333" t="s">
        <v>1710</v>
      </c>
      <c r="I1333" t="s">
        <v>1711</v>
      </c>
      <c r="J1333" t="s">
        <v>20</v>
      </c>
      <c r="K1333" t="s">
        <v>21</v>
      </c>
      <c r="L1333">
        <v>0</v>
      </c>
      <c r="M1333">
        <v>0</v>
      </c>
      <c r="N1333" t="s">
        <v>22</v>
      </c>
      <c r="O1333">
        <v>6</v>
      </c>
      <c r="P1333" s="30">
        <f>SQRT((postes_1[[#This Row],[x]]-$Q$1)^2+(postes_1[[#This Row],[y]]-$R$1)^2)</f>
        <v>253277.36895769608</v>
      </c>
      <c r="Q1333">
        <v>847119.60999999905</v>
      </c>
      <c r="R1333">
        <v>6843717.8300000001</v>
      </c>
    </row>
    <row r="1334" spans="1:18" hidden="1">
      <c r="A1334">
        <v>581</v>
      </c>
      <c r="B1334">
        <v>50000207</v>
      </c>
      <c r="C1334" s="2" t="s">
        <v>8374</v>
      </c>
      <c r="D1334" t="s">
        <v>168</v>
      </c>
      <c r="E1334">
        <v>1459506698000</v>
      </c>
      <c r="F1334" t="s">
        <v>20</v>
      </c>
      <c r="G1334">
        <v>1</v>
      </c>
      <c r="H1334" t="s">
        <v>1251</v>
      </c>
      <c r="I1334" t="s">
        <v>1252</v>
      </c>
      <c r="J1334" t="s">
        <v>26</v>
      </c>
      <c r="K1334" t="s">
        <v>21</v>
      </c>
      <c r="L1334">
        <v>0</v>
      </c>
      <c r="M1334">
        <v>0</v>
      </c>
      <c r="N1334" t="s">
        <v>22</v>
      </c>
      <c r="O1334">
        <v>4</v>
      </c>
      <c r="P1334" s="30">
        <f>SQRT((postes_1[[#This Row],[x]]-$Q$1)^2+(postes_1[[#This Row],[y]]-$R$1)^2)</f>
        <v>253317.28995405161</v>
      </c>
      <c r="Q1334">
        <v>582011.46999999904</v>
      </c>
      <c r="R1334">
        <v>6501748.6200000001</v>
      </c>
    </row>
    <row r="1335" spans="1:18" hidden="1">
      <c r="A1335">
        <v>3841</v>
      </c>
      <c r="B1335">
        <v>20001027</v>
      </c>
      <c r="C1335" s="2" t="s">
        <v>8375</v>
      </c>
      <c r="D1335" t="s">
        <v>20</v>
      </c>
      <c r="E1335">
        <v>778982400000</v>
      </c>
      <c r="F1335" t="s">
        <v>20</v>
      </c>
      <c r="G1335">
        <v>1</v>
      </c>
      <c r="H1335" t="s">
        <v>7842</v>
      </c>
      <c r="I1335" t="s">
        <v>7843</v>
      </c>
      <c r="J1335" t="s">
        <v>20</v>
      </c>
      <c r="K1335" t="s">
        <v>21</v>
      </c>
      <c r="L1335">
        <v>0</v>
      </c>
      <c r="M1335">
        <v>0</v>
      </c>
      <c r="N1335" t="s">
        <v>22</v>
      </c>
      <c r="O1335">
        <v>6</v>
      </c>
      <c r="P1335" s="30">
        <f>SQRT((postes_1[[#This Row],[x]]-$Q$1)^2+(postes_1[[#This Row],[y]]-$R$1)^2)</f>
        <v>253501.22282666425</v>
      </c>
      <c r="Q1335">
        <v>859373.42000000202</v>
      </c>
      <c r="R1335">
        <v>6801520.6900000004</v>
      </c>
    </row>
    <row r="1336" spans="1:18" hidden="1">
      <c r="A1336">
        <v>1430</v>
      </c>
      <c r="B1336">
        <v>10000764</v>
      </c>
      <c r="C1336" s="2" t="s">
        <v>8373</v>
      </c>
      <c r="D1336" t="s">
        <v>274</v>
      </c>
      <c r="E1336">
        <v>1006732800000</v>
      </c>
      <c r="F1336">
        <v>1459266492000</v>
      </c>
      <c r="G1336">
        <v>1</v>
      </c>
      <c r="H1336" t="s">
        <v>2993</v>
      </c>
      <c r="I1336" t="s">
        <v>2993</v>
      </c>
      <c r="J1336" t="s">
        <v>20</v>
      </c>
      <c r="K1336" t="s">
        <v>21</v>
      </c>
      <c r="L1336">
        <v>0</v>
      </c>
      <c r="M1336">
        <v>0</v>
      </c>
      <c r="N1336" t="s">
        <v>22</v>
      </c>
      <c r="O1336">
        <v>3</v>
      </c>
      <c r="P1336" s="30">
        <f>SQRT((postes_1[[#This Row],[x]]-$Q$1)^2+(postes_1[[#This Row],[y]]-$R$1)^2)</f>
        <v>253580.32018038226</v>
      </c>
      <c r="Q1336">
        <v>755328.39999999898</v>
      </c>
      <c r="R1336">
        <v>6961594.0800000001</v>
      </c>
    </row>
    <row r="1337" spans="1:18" hidden="1">
      <c r="A1337">
        <v>340</v>
      </c>
      <c r="B1337">
        <v>30000075</v>
      </c>
      <c r="C1337" s="2" t="s">
        <v>8373</v>
      </c>
      <c r="D1337" t="s">
        <v>30</v>
      </c>
      <c r="E1337" s="1">
        <v>1061856000000</v>
      </c>
      <c r="F1337">
        <v>1329303344000</v>
      </c>
      <c r="G1337">
        <v>1</v>
      </c>
      <c r="H1337" t="s">
        <v>761</v>
      </c>
      <c r="I1337" t="s">
        <v>762</v>
      </c>
      <c r="J1337" t="s">
        <v>20</v>
      </c>
      <c r="K1337" t="s">
        <v>21</v>
      </c>
      <c r="L1337">
        <v>0</v>
      </c>
      <c r="M1337">
        <v>0</v>
      </c>
      <c r="N1337" t="s">
        <v>22</v>
      </c>
      <c r="O1337">
        <v>3</v>
      </c>
      <c r="P1337" s="30">
        <f>SQRT((postes_1[[#This Row],[x]]-$Q$1)^2+(postes_1[[#This Row],[y]]-$R$1)^2)</f>
        <v>253698.73025138391</v>
      </c>
      <c r="Q1337">
        <v>857031.10999999905</v>
      </c>
      <c r="R1337">
        <v>6693710.2400000002</v>
      </c>
    </row>
    <row r="1338" spans="1:18" hidden="1">
      <c r="A1338">
        <v>591</v>
      </c>
      <c r="B1338">
        <v>20000875</v>
      </c>
      <c r="C1338" s="2" t="s">
        <v>8373</v>
      </c>
      <c r="D1338" t="s">
        <v>77</v>
      </c>
      <c r="E1338">
        <v>1065571200000</v>
      </c>
      <c r="F1338">
        <v>1329839874000</v>
      </c>
      <c r="G1338">
        <v>1</v>
      </c>
      <c r="H1338" t="s">
        <v>1272</v>
      </c>
      <c r="I1338" t="s">
        <v>1273</v>
      </c>
      <c r="J1338" t="s">
        <v>1274</v>
      </c>
      <c r="K1338" t="s">
        <v>21</v>
      </c>
      <c r="L1338">
        <v>0</v>
      </c>
      <c r="M1338">
        <v>0</v>
      </c>
      <c r="N1338" t="s">
        <v>22</v>
      </c>
      <c r="O1338">
        <v>3</v>
      </c>
      <c r="P1338" s="30">
        <f>SQRT((postes_1[[#This Row],[x]]-$Q$1)^2+(postes_1[[#This Row],[y]]-$R$1)^2)</f>
        <v>253757.2197959715</v>
      </c>
      <c r="Q1338">
        <v>850603.35000000102</v>
      </c>
      <c r="R1338">
        <v>6835488.9299999997</v>
      </c>
    </row>
    <row r="1339" spans="1:18" hidden="1">
      <c r="A1339">
        <v>590</v>
      </c>
      <c r="B1339">
        <v>20000894</v>
      </c>
      <c r="C1339" s="2" t="s">
        <v>8373</v>
      </c>
      <c r="D1339" t="s">
        <v>77</v>
      </c>
      <c r="E1339">
        <v>1065571200000</v>
      </c>
      <c r="F1339">
        <v>1329838958000</v>
      </c>
      <c r="G1339">
        <v>1</v>
      </c>
      <c r="H1339" t="s">
        <v>1270</v>
      </c>
      <c r="I1339" t="s">
        <v>1271</v>
      </c>
      <c r="J1339" t="s">
        <v>20</v>
      </c>
      <c r="K1339" t="s">
        <v>21</v>
      </c>
      <c r="L1339">
        <v>0</v>
      </c>
      <c r="M1339">
        <v>0</v>
      </c>
      <c r="N1339" t="s">
        <v>22</v>
      </c>
      <c r="O1339">
        <v>3</v>
      </c>
      <c r="P1339" s="30">
        <f>SQRT((postes_1[[#This Row],[x]]-$Q$1)^2+(postes_1[[#This Row],[y]]-$R$1)^2)</f>
        <v>253874.28419743612</v>
      </c>
      <c r="Q1339">
        <v>852773.35999999905</v>
      </c>
      <c r="R1339">
        <v>6829231.0099999998</v>
      </c>
    </row>
    <row r="1340" spans="1:18">
      <c r="A1340">
        <v>233</v>
      </c>
      <c r="B1340">
        <v>70058111</v>
      </c>
      <c r="C1340" s="2" t="s">
        <v>8379</v>
      </c>
      <c r="D1340" t="s">
        <v>264</v>
      </c>
      <c r="E1340">
        <v>1459875928000</v>
      </c>
      <c r="F1340">
        <v>1440586902000</v>
      </c>
      <c r="G1340">
        <v>1</v>
      </c>
      <c r="H1340" t="s">
        <v>531</v>
      </c>
      <c r="I1340" t="s">
        <v>532</v>
      </c>
      <c r="J1340" t="s">
        <v>98</v>
      </c>
      <c r="K1340" t="s">
        <v>21</v>
      </c>
      <c r="L1340">
        <v>0</v>
      </c>
      <c r="M1340">
        <v>0</v>
      </c>
      <c r="N1340" t="s">
        <v>267</v>
      </c>
      <c r="O1340">
        <v>4</v>
      </c>
      <c r="P1340" s="30">
        <f>SQRT((postes_1[[#This Row],[x]]-$Q$1)^2+(postes_1[[#This Row],[y]]-$R$1)^2)</f>
        <v>254326.0489451199</v>
      </c>
      <c r="Q1340">
        <v>359098.58150000102</v>
      </c>
      <c r="R1340">
        <v>6792121.1922000004</v>
      </c>
    </row>
    <row r="1341" spans="1:18" hidden="1">
      <c r="A1341">
        <v>2180</v>
      </c>
      <c r="B1341">
        <v>30001152</v>
      </c>
      <c r="C1341" s="2" t="s">
        <v>8373</v>
      </c>
      <c r="D1341" t="s">
        <v>20</v>
      </c>
      <c r="E1341">
        <v>610761600000</v>
      </c>
      <c r="F1341" t="s">
        <v>20</v>
      </c>
      <c r="G1341">
        <v>1</v>
      </c>
      <c r="H1341" t="s">
        <v>4521</v>
      </c>
      <c r="I1341" t="s">
        <v>3841</v>
      </c>
      <c r="J1341" t="s">
        <v>20</v>
      </c>
      <c r="K1341" t="s">
        <v>21</v>
      </c>
      <c r="L1341">
        <v>0</v>
      </c>
      <c r="M1341">
        <v>0</v>
      </c>
      <c r="N1341" t="s">
        <v>22</v>
      </c>
      <c r="O1341">
        <v>3</v>
      </c>
      <c r="P1341" s="30">
        <f>SQRT((postes_1[[#This Row],[x]]-$Q$1)^2+(postes_1[[#This Row],[y]]-$R$1)^2)</f>
        <v>254393.7856393558</v>
      </c>
      <c r="Q1341">
        <v>709355.11999999697</v>
      </c>
      <c r="R1341">
        <v>6519074.2300000004</v>
      </c>
    </row>
    <row r="1342" spans="1:18" hidden="1">
      <c r="A1342">
        <v>1361</v>
      </c>
      <c r="B1342">
        <v>60001862</v>
      </c>
      <c r="C1342" s="2" t="s">
        <v>8374</v>
      </c>
      <c r="D1342" t="s">
        <v>38</v>
      </c>
      <c r="E1342">
        <v>783129600000</v>
      </c>
      <c r="F1342">
        <v>1221226046000</v>
      </c>
      <c r="G1342">
        <v>1</v>
      </c>
      <c r="H1342" t="s">
        <v>2852</v>
      </c>
      <c r="I1342" t="s">
        <v>2853</v>
      </c>
      <c r="J1342" t="s">
        <v>20</v>
      </c>
      <c r="K1342" t="s">
        <v>21</v>
      </c>
      <c r="L1342">
        <v>0</v>
      </c>
      <c r="M1342">
        <v>0</v>
      </c>
      <c r="N1342" t="s">
        <v>22</v>
      </c>
      <c r="O1342">
        <v>4</v>
      </c>
      <c r="P1342" s="30">
        <f>SQRT((postes_1[[#This Row],[x]]-$Q$1)^2+(postes_1[[#This Row],[y]]-$R$1)^2)</f>
        <v>254432.14701740546</v>
      </c>
      <c r="Q1342">
        <v>476475.15999999602</v>
      </c>
      <c r="R1342">
        <v>6537172.5199999996</v>
      </c>
    </row>
    <row r="1343" spans="1:18">
      <c r="A1343">
        <v>223</v>
      </c>
      <c r="B1343">
        <v>70049195</v>
      </c>
      <c r="C1343" s="2" t="s">
        <v>8379</v>
      </c>
      <c r="D1343" t="s">
        <v>56</v>
      </c>
      <c r="E1343">
        <v>1403196858000</v>
      </c>
      <c r="F1343">
        <v>1403196829000</v>
      </c>
      <c r="G1343">
        <v>1</v>
      </c>
      <c r="H1343" t="s">
        <v>509</v>
      </c>
      <c r="I1343" t="s">
        <v>510</v>
      </c>
      <c r="J1343" t="s">
        <v>98</v>
      </c>
      <c r="K1343" t="s">
        <v>21</v>
      </c>
      <c r="L1343">
        <v>0</v>
      </c>
      <c r="M1343">
        <v>0</v>
      </c>
      <c r="N1343" t="s">
        <v>267</v>
      </c>
      <c r="O1343">
        <v>4</v>
      </c>
      <c r="P1343" s="30">
        <f>SQRT((postes_1[[#This Row],[x]]-$Q$1)^2+(postes_1[[#This Row],[y]]-$R$1)^2)</f>
        <v>254579.6773593075</v>
      </c>
      <c r="Q1343">
        <v>390879.80610000301</v>
      </c>
      <c r="R1343">
        <v>6882269.4565000003</v>
      </c>
    </row>
    <row r="1344" spans="1:18" hidden="1">
      <c r="A1344">
        <v>3701</v>
      </c>
      <c r="B1344">
        <v>60001797</v>
      </c>
      <c r="C1344" s="2" t="s">
        <v>8376</v>
      </c>
      <c r="D1344" t="s">
        <v>20</v>
      </c>
      <c r="E1344">
        <v>610761600000</v>
      </c>
      <c r="F1344" t="s">
        <v>20</v>
      </c>
      <c r="G1344">
        <v>1</v>
      </c>
      <c r="H1344" t="s">
        <v>7577</v>
      </c>
      <c r="I1344" t="s">
        <v>7578</v>
      </c>
      <c r="J1344" t="s">
        <v>20</v>
      </c>
      <c r="K1344" t="s">
        <v>21</v>
      </c>
      <c r="L1344">
        <v>0</v>
      </c>
      <c r="M1344">
        <v>0</v>
      </c>
      <c r="N1344" t="s">
        <v>22</v>
      </c>
      <c r="O1344">
        <v>7</v>
      </c>
      <c r="P1344" s="30">
        <f>SQRT((postes_1[[#This Row],[x]]-$Q$1)^2+(postes_1[[#This Row],[y]]-$R$1)^2)</f>
        <v>254690.25268187068</v>
      </c>
      <c r="Q1344">
        <v>428953.96999999898</v>
      </c>
      <c r="R1344">
        <v>6574802.5800000001</v>
      </c>
    </row>
    <row r="1345" spans="1:18" hidden="1">
      <c r="A1345">
        <v>2498</v>
      </c>
      <c r="B1345">
        <v>60001869</v>
      </c>
      <c r="C1345" s="2" t="s">
        <v>8374</v>
      </c>
      <c r="D1345" t="s">
        <v>20</v>
      </c>
      <c r="E1345">
        <v>783129600000</v>
      </c>
      <c r="F1345" t="s">
        <v>20</v>
      </c>
      <c r="G1345">
        <v>1</v>
      </c>
      <c r="H1345" t="s">
        <v>5159</v>
      </c>
      <c r="I1345" t="s">
        <v>5160</v>
      </c>
      <c r="J1345" t="s">
        <v>20</v>
      </c>
      <c r="K1345" t="s">
        <v>21</v>
      </c>
      <c r="L1345">
        <v>0</v>
      </c>
      <c r="M1345">
        <v>0</v>
      </c>
      <c r="N1345" t="s">
        <v>22</v>
      </c>
      <c r="O1345">
        <v>4</v>
      </c>
      <c r="P1345" s="30">
        <f>SQRT((postes_1[[#This Row],[x]]-$Q$1)^2+(postes_1[[#This Row],[y]]-$R$1)^2)</f>
        <v>254803.50903900815</v>
      </c>
      <c r="Q1345">
        <v>479794.11999999703</v>
      </c>
      <c r="R1345">
        <v>6534718.5999999996</v>
      </c>
    </row>
    <row r="1346" spans="1:18" hidden="1">
      <c r="A1346">
        <v>3826</v>
      </c>
      <c r="B1346">
        <v>30001090</v>
      </c>
      <c r="C1346" s="2" t="s">
        <v>8376</v>
      </c>
      <c r="D1346" t="s">
        <v>274</v>
      </c>
      <c r="E1346" s="1">
        <v>765504000000</v>
      </c>
      <c r="F1346">
        <v>1456920495000</v>
      </c>
      <c r="G1346">
        <v>1</v>
      </c>
      <c r="H1346" t="s">
        <v>7813</v>
      </c>
      <c r="I1346" t="s">
        <v>7814</v>
      </c>
      <c r="J1346" t="s">
        <v>20</v>
      </c>
      <c r="K1346" t="s">
        <v>21</v>
      </c>
      <c r="L1346">
        <v>0</v>
      </c>
      <c r="M1346">
        <v>0</v>
      </c>
      <c r="N1346" t="s">
        <v>22</v>
      </c>
      <c r="O1346">
        <v>7</v>
      </c>
      <c r="P1346" s="30">
        <f>SQRT((postes_1[[#This Row],[x]]-$Q$1)^2+(postes_1[[#This Row],[y]]-$R$1)^2)</f>
        <v>254886.53374027566</v>
      </c>
      <c r="Q1346">
        <v>720943.39000000095</v>
      </c>
      <c r="R1346">
        <v>6523761.2000000002</v>
      </c>
    </row>
    <row r="1347" spans="1:18" hidden="1">
      <c r="A1347">
        <v>2481</v>
      </c>
      <c r="B1347">
        <v>60001296</v>
      </c>
      <c r="C1347" s="2" t="s">
        <v>8373</v>
      </c>
      <c r="D1347" t="s">
        <v>56</v>
      </c>
      <c r="E1347">
        <v>1294822426000</v>
      </c>
      <c r="F1347">
        <v>1294822370000</v>
      </c>
      <c r="G1347">
        <v>1</v>
      </c>
      <c r="H1347" t="s">
        <v>5124</v>
      </c>
      <c r="I1347" t="s">
        <v>5125</v>
      </c>
      <c r="J1347" t="s">
        <v>20</v>
      </c>
      <c r="K1347" t="s">
        <v>21</v>
      </c>
      <c r="L1347">
        <v>0</v>
      </c>
      <c r="M1347">
        <v>0</v>
      </c>
      <c r="N1347" t="s">
        <v>22</v>
      </c>
      <c r="O1347">
        <v>3</v>
      </c>
      <c r="P1347" s="30">
        <f>SQRT((postes_1[[#This Row],[x]]-$Q$1)^2+(postes_1[[#This Row],[y]]-$R$1)^2)</f>
        <v>255192.19430339171</v>
      </c>
      <c r="Q1347">
        <v>361654.28999999899</v>
      </c>
      <c r="R1347">
        <v>6696768.8600000003</v>
      </c>
    </row>
    <row r="1348" spans="1:18" hidden="1">
      <c r="A1348">
        <v>2552</v>
      </c>
      <c r="B1348">
        <v>70001569</v>
      </c>
      <c r="C1348" s="2" t="s">
        <v>8374</v>
      </c>
      <c r="D1348" t="s">
        <v>77</v>
      </c>
      <c r="E1348">
        <v>757641600000</v>
      </c>
      <c r="F1348">
        <v>1374057363000</v>
      </c>
      <c r="G1348">
        <v>1</v>
      </c>
      <c r="H1348" t="s">
        <v>5267</v>
      </c>
      <c r="I1348" t="s">
        <v>5268</v>
      </c>
      <c r="J1348" t="s">
        <v>20</v>
      </c>
      <c r="K1348" t="s">
        <v>21</v>
      </c>
      <c r="L1348">
        <v>0</v>
      </c>
      <c r="M1348">
        <v>0</v>
      </c>
      <c r="N1348" t="s">
        <v>22</v>
      </c>
      <c r="O1348">
        <v>4</v>
      </c>
      <c r="P1348" s="30">
        <f>SQRT((postes_1[[#This Row],[x]]-$Q$1)^2+(postes_1[[#This Row],[y]]-$R$1)^2)</f>
        <v>255198.01663136741</v>
      </c>
      <c r="Q1348">
        <v>369486.13000000297</v>
      </c>
      <c r="R1348">
        <v>6837445.3499999996</v>
      </c>
    </row>
    <row r="1349" spans="1:18" hidden="1">
      <c r="A1349">
        <v>939</v>
      </c>
      <c r="B1349">
        <v>50000209</v>
      </c>
      <c r="C1349" s="2" t="s">
        <v>8374</v>
      </c>
      <c r="D1349" t="s">
        <v>168</v>
      </c>
      <c r="E1349">
        <v>1459507018000</v>
      </c>
      <c r="F1349">
        <v>1208192379000</v>
      </c>
      <c r="G1349">
        <v>1</v>
      </c>
      <c r="H1349" t="s">
        <v>2004</v>
      </c>
      <c r="I1349" t="s">
        <v>2005</v>
      </c>
      <c r="J1349" t="s">
        <v>20</v>
      </c>
      <c r="K1349" t="s">
        <v>21</v>
      </c>
      <c r="L1349">
        <v>0</v>
      </c>
      <c r="M1349">
        <v>0</v>
      </c>
      <c r="N1349" t="s">
        <v>22</v>
      </c>
      <c r="O1349">
        <v>4</v>
      </c>
      <c r="P1349" s="30">
        <f>SQRT((postes_1[[#This Row],[x]]-$Q$1)^2+(postes_1[[#This Row],[y]]-$R$1)^2)</f>
        <v>255422.3157700928</v>
      </c>
      <c r="Q1349">
        <v>609522.22999999695</v>
      </c>
      <c r="R1349">
        <v>6498041.79</v>
      </c>
    </row>
    <row r="1350" spans="1:18" hidden="1">
      <c r="A1350">
        <v>2629</v>
      </c>
      <c r="B1350">
        <v>60000571</v>
      </c>
      <c r="C1350" s="2" t="s">
        <v>8374</v>
      </c>
      <c r="D1350" t="s">
        <v>20</v>
      </c>
      <c r="E1350">
        <v>610761600000</v>
      </c>
      <c r="F1350" t="s">
        <v>20</v>
      </c>
      <c r="G1350">
        <v>1</v>
      </c>
      <c r="H1350" t="s">
        <v>5428</v>
      </c>
      <c r="I1350" t="s">
        <v>5429</v>
      </c>
      <c r="J1350" t="s">
        <v>20</v>
      </c>
      <c r="K1350" t="s">
        <v>21</v>
      </c>
      <c r="L1350">
        <v>0</v>
      </c>
      <c r="M1350">
        <v>0</v>
      </c>
      <c r="N1350" t="s">
        <v>22</v>
      </c>
      <c r="O1350">
        <v>4</v>
      </c>
      <c r="P1350" s="30">
        <f>SQRT((postes_1[[#This Row],[x]]-$Q$1)^2+(postes_1[[#This Row],[y]]-$R$1)^2)</f>
        <v>255510.07594084114</v>
      </c>
      <c r="Q1350">
        <v>356721.09000000398</v>
      </c>
      <c r="R1350">
        <v>6783416.4800000004</v>
      </c>
    </row>
    <row r="1351" spans="1:18" hidden="1">
      <c r="A1351">
        <v>1369</v>
      </c>
      <c r="B1351">
        <v>50000205</v>
      </c>
      <c r="C1351" s="2" t="s">
        <v>8374</v>
      </c>
      <c r="D1351" t="s">
        <v>168</v>
      </c>
      <c r="E1351">
        <v>1459506131000</v>
      </c>
      <c r="F1351" t="s">
        <v>20</v>
      </c>
      <c r="G1351">
        <v>1</v>
      </c>
      <c r="H1351" t="s">
        <v>2870</v>
      </c>
      <c r="I1351" t="s">
        <v>2871</v>
      </c>
      <c r="J1351" t="s">
        <v>20</v>
      </c>
      <c r="K1351" t="s">
        <v>21</v>
      </c>
      <c r="L1351">
        <v>0</v>
      </c>
      <c r="M1351">
        <v>0</v>
      </c>
      <c r="N1351" t="s">
        <v>22</v>
      </c>
      <c r="O1351">
        <v>4</v>
      </c>
      <c r="P1351" s="30">
        <f>SQRT((postes_1[[#This Row],[x]]-$Q$1)^2+(postes_1[[#This Row],[y]]-$R$1)^2)</f>
        <v>255544.33074129836</v>
      </c>
      <c r="Q1351">
        <v>561821.40999999596</v>
      </c>
      <c r="R1351">
        <v>6502591.29</v>
      </c>
    </row>
    <row r="1352" spans="1:18" hidden="1">
      <c r="A1352">
        <v>3429</v>
      </c>
      <c r="B1352">
        <v>10000599</v>
      </c>
      <c r="C1352" s="2" t="s">
        <v>8374</v>
      </c>
      <c r="D1352" t="s">
        <v>7023</v>
      </c>
      <c r="E1352">
        <v>1139570398000</v>
      </c>
      <c r="F1352" t="s">
        <v>20</v>
      </c>
      <c r="G1352">
        <v>1</v>
      </c>
      <c r="H1352" t="s">
        <v>7024</v>
      </c>
      <c r="I1352" t="s">
        <v>7025</v>
      </c>
      <c r="J1352" t="s">
        <v>20</v>
      </c>
      <c r="K1352" t="s">
        <v>21</v>
      </c>
      <c r="L1352">
        <v>0</v>
      </c>
      <c r="M1352">
        <v>0</v>
      </c>
      <c r="N1352" t="s">
        <v>22</v>
      </c>
      <c r="O1352">
        <v>4</v>
      </c>
      <c r="P1352" s="30">
        <f>SQRT((postes_1[[#This Row],[x]]-$Q$1)^2+(postes_1[[#This Row],[y]]-$R$1)^2)</f>
        <v>255622.78277847942</v>
      </c>
      <c r="Q1352">
        <v>652653.89999999898</v>
      </c>
      <c r="R1352">
        <v>7005580.3099999996</v>
      </c>
    </row>
    <row r="1353" spans="1:18" hidden="1">
      <c r="A1353">
        <v>959</v>
      </c>
      <c r="B1353">
        <v>60002753</v>
      </c>
      <c r="C1353" s="2" t="s">
        <v>8374</v>
      </c>
      <c r="D1353" t="s">
        <v>168</v>
      </c>
      <c r="E1353">
        <v>1137508274000</v>
      </c>
      <c r="F1353">
        <v>1442420511000</v>
      </c>
      <c r="G1353">
        <v>1</v>
      </c>
      <c r="H1353" t="s">
        <v>2047</v>
      </c>
      <c r="I1353" t="s">
        <v>2048</v>
      </c>
      <c r="J1353" t="s">
        <v>20</v>
      </c>
      <c r="K1353" t="s">
        <v>21</v>
      </c>
      <c r="L1353">
        <v>0</v>
      </c>
      <c r="M1353">
        <v>0</v>
      </c>
      <c r="N1353" t="s">
        <v>22</v>
      </c>
      <c r="O1353">
        <v>4</v>
      </c>
      <c r="P1353" s="30">
        <f>SQRT((postes_1[[#This Row],[x]]-$Q$1)^2+(postes_1[[#This Row],[y]]-$R$1)^2)</f>
        <v>255948.14870720459</v>
      </c>
      <c r="Q1353">
        <v>363582.00999999797</v>
      </c>
      <c r="R1353">
        <v>6685963.2699999996</v>
      </c>
    </row>
    <row r="1354" spans="1:18" hidden="1">
      <c r="A1354">
        <v>2693</v>
      </c>
      <c r="B1354">
        <v>30001182</v>
      </c>
      <c r="C1354" s="2" t="s">
        <v>8373</v>
      </c>
      <c r="D1354" t="s">
        <v>168</v>
      </c>
      <c r="E1354">
        <v>610761600000</v>
      </c>
      <c r="F1354">
        <v>1452853616000</v>
      </c>
      <c r="G1354">
        <v>1</v>
      </c>
      <c r="H1354" t="s">
        <v>5556</v>
      </c>
      <c r="I1354" t="s">
        <v>5557</v>
      </c>
      <c r="J1354" t="s">
        <v>20</v>
      </c>
      <c r="K1354" t="s">
        <v>21</v>
      </c>
      <c r="L1354">
        <v>0</v>
      </c>
      <c r="M1354">
        <v>0</v>
      </c>
      <c r="N1354" t="s">
        <v>22</v>
      </c>
      <c r="O1354">
        <v>3</v>
      </c>
      <c r="P1354" s="30">
        <f>SQRT((postes_1[[#This Row],[x]]-$Q$1)^2+(postes_1[[#This Row],[y]]-$R$1)^2)</f>
        <v>256093.19291682602</v>
      </c>
      <c r="Q1354">
        <v>707482.46999999904</v>
      </c>
      <c r="R1354">
        <v>6516455.6699999999</v>
      </c>
    </row>
    <row r="1355" spans="1:18" hidden="1">
      <c r="A1355">
        <v>2554</v>
      </c>
      <c r="B1355">
        <v>70000547</v>
      </c>
      <c r="C1355" s="2" t="s">
        <v>8374</v>
      </c>
      <c r="D1355" t="s">
        <v>77</v>
      </c>
      <c r="E1355">
        <v>865814400000</v>
      </c>
      <c r="F1355">
        <v>1373559902000</v>
      </c>
      <c r="G1355">
        <v>1</v>
      </c>
      <c r="H1355" t="s">
        <v>5271</v>
      </c>
      <c r="I1355" t="s">
        <v>5272</v>
      </c>
      <c r="J1355" t="s">
        <v>20</v>
      </c>
      <c r="K1355" t="s">
        <v>21</v>
      </c>
      <c r="L1355">
        <v>0</v>
      </c>
      <c r="M1355">
        <v>0</v>
      </c>
      <c r="N1355" t="s">
        <v>22</v>
      </c>
      <c r="O1355">
        <v>4</v>
      </c>
      <c r="P1355" s="30">
        <f>SQRT((postes_1[[#This Row],[x]]-$Q$1)^2+(postes_1[[#This Row],[y]]-$R$1)^2)</f>
        <v>256170.67724273418</v>
      </c>
      <c r="Q1355">
        <v>399137.96000000101</v>
      </c>
      <c r="R1355">
        <v>6898246.6200000001</v>
      </c>
    </row>
    <row r="1356" spans="1:18" hidden="1">
      <c r="A1356">
        <v>3448</v>
      </c>
      <c r="B1356">
        <v>20000620</v>
      </c>
      <c r="C1356" s="2" t="s">
        <v>8373</v>
      </c>
      <c r="D1356" t="s">
        <v>38</v>
      </c>
      <c r="E1356">
        <v>1065571200000</v>
      </c>
      <c r="F1356">
        <v>1214568186000</v>
      </c>
      <c r="G1356">
        <v>1</v>
      </c>
      <c r="H1356" t="s">
        <v>7065</v>
      </c>
      <c r="I1356" t="s">
        <v>7066</v>
      </c>
      <c r="J1356" t="s">
        <v>7067</v>
      </c>
      <c r="K1356" t="s">
        <v>21</v>
      </c>
      <c r="L1356">
        <v>0</v>
      </c>
      <c r="M1356">
        <v>0</v>
      </c>
      <c r="N1356" t="s">
        <v>22</v>
      </c>
      <c r="O1356">
        <v>3</v>
      </c>
      <c r="P1356" s="30">
        <f>SQRT((postes_1[[#This Row],[x]]-$Q$1)^2+(postes_1[[#This Row],[y]]-$R$1)^2)</f>
        <v>256242.9872809191</v>
      </c>
      <c r="Q1356">
        <v>844367.54999999702</v>
      </c>
      <c r="R1356">
        <v>6858114.5</v>
      </c>
    </row>
    <row r="1357" spans="1:18" hidden="1">
      <c r="A1357">
        <v>1092</v>
      </c>
      <c r="B1357">
        <v>30000361</v>
      </c>
      <c r="C1357" s="2" t="s">
        <v>8375</v>
      </c>
      <c r="D1357" t="s">
        <v>38</v>
      </c>
      <c r="E1357">
        <v>979689600000</v>
      </c>
      <c r="F1357">
        <v>1211890242000</v>
      </c>
      <c r="G1357">
        <v>1</v>
      </c>
      <c r="H1357" t="s">
        <v>2294</v>
      </c>
      <c r="I1357" t="s">
        <v>2295</v>
      </c>
      <c r="J1357" t="s">
        <v>26</v>
      </c>
      <c r="K1357" t="s">
        <v>21</v>
      </c>
      <c r="L1357">
        <v>0</v>
      </c>
      <c r="M1357">
        <v>0</v>
      </c>
      <c r="N1357" t="s">
        <v>22</v>
      </c>
      <c r="O1357">
        <v>6</v>
      </c>
      <c r="P1357" s="30">
        <f>SQRT((postes_1[[#This Row],[x]]-$Q$1)^2+(postes_1[[#This Row],[y]]-$R$1)^2)</f>
        <v>256385.01402195267</v>
      </c>
      <c r="Q1357">
        <v>823469.60000000102</v>
      </c>
      <c r="R1357">
        <v>6610759.3600000003</v>
      </c>
    </row>
    <row r="1358" spans="1:18" hidden="1">
      <c r="A1358">
        <v>19</v>
      </c>
      <c r="B1358">
        <v>30000292</v>
      </c>
      <c r="C1358" s="2" t="s">
        <v>8373</v>
      </c>
      <c r="D1358" t="s">
        <v>38</v>
      </c>
      <c r="E1358">
        <v>787190400000</v>
      </c>
      <c r="F1358">
        <v>1211892104000</v>
      </c>
      <c r="G1358">
        <v>1</v>
      </c>
      <c r="H1358" t="s">
        <v>64</v>
      </c>
      <c r="I1358" t="s">
        <v>65</v>
      </c>
      <c r="J1358" t="s">
        <v>20</v>
      </c>
      <c r="K1358" t="s">
        <v>21</v>
      </c>
      <c r="L1358">
        <v>0</v>
      </c>
      <c r="M1358">
        <v>0</v>
      </c>
      <c r="N1358" t="s">
        <v>22</v>
      </c>
      <c r="O1358">
        <v>3</v>
      </c>
      <c r="P1358" s="30">
        <f>SQRT((postes_1[[#This Row],[x]]-$Q$1)^2+(postes_1[[#This Row],[y]]-$R$1)^2)</f>
        <v>256435.70824751488</v>
      </c>
      <c r="Q1358">
        <v>836781.60000000102</v>
      </c>
      <c r="R1358">
        <v>6632872.0899999999</v>
      </c>
    </row>
    <row r="1359" spans="1:18" hidden="1">
      <c r="A1359">
        <v>3851</v>
      </c>
      <c r="B1359">
        <v>20000951</v>
      </c>
      <c r="C1359" s="2" t="s">
        <v>8373</v>
      </c>
      <c r="D1359" t="s">
        <v>77</v>
      </c>
      <c r="E1359">
        <v>778982400000</v>
      </c>
      <c r="F1359">
        <v>1329843973000</v>
      </c>
      <c r="G1359">
        <v>1</v>
      </c>
      <c r="H1359" t="s">
        <v>7860</v>
      </c>
      <c r="I1359" t="s">
        <v>7861</v>
      </c>
      <c r="J1359" t="s">
        <v>20</v>
      </c>
      <c r="K1359" t="s">
        <v>21</v>
      </c>
      <c r="L1359">
        <v>0</v>
      </c>
      <c r="M1359">
        <v>0</v>
      </c>
      <c r="N1359" t="s">
        <v>22</v>
      </c>
      <c r="O1359">
        <v>3</v>
      </c>
      <c r="P1359" s="30">
        <f>SQRT((postes_1[[#This Row],[x]]-$Q$1)^2+(postes_1[[#This Row],[y]]-$R$1)^2)</f>
        <v>256623.28241936764</v>
      </c>
      <c r="Q1359">
        <v>858766.75999999803</v>
      </c>
      <c r="R1359">
        <v>6818299.6500000004</v>
      </c>
    </row>
    <row r="1360" spans="1:18" hidden="1">
      <c r="A1360">
        <v>2698</v>
      </c>
      <c r="B1360">
        <v>60000505</v>
      </c>
      <c r="C1360" s="2" t="s">
        <v>8374</v>
      </c>
      <c r="D1360" t="s">
        <v>168</v>
      </c>
      <c r="E1360">
        <v>1069113600000</v>
      </c>
      <c r="F1360">
        <v>1461845096000</v>
      </c>
      <c r="G1360">
        <v>1</v>
      </c>
      <c r="H1360" t="s">
        <v>5566</v>
      </c>
      <c r="I1360" t="s">
        <v>5567</v>
      </c>
      <c r="J1360" t="s">
        <v>26</v>
      </c>
      <c r="K1360" t="s">
        <v>21</v>
      </c>
      <c r="L1360">
        <v>0</v>
      </c>
      <c r="M1360">
        <v>0</v>
      </c>
      <c r="N1360" t="s">
        <v>22</v>
      </c>
      <c r="O1360">
        <v>4</v>
      </c>
      <c r="P1360" s="30">
        <f>SQRT((postes_1[[#This Row],[x]]-$Q$1)^2+(postes_1[[#This Row],[y]]-$R$1)^2)</f>
        <v>256703.80810052465</v>
      </c>
      <c r="Q1360">
        <v>356222.99000000203</v>
      </c>
      <c r="R1360">
        <v>6788897.7000000002</v>
      </c>
    </row>
    <row r="1361" spans="1:18" hidden="1">
      <c r="A1361">
        <v>3626</v>
      </c>
      <c r="B1361">
        <v>60001571</v>
      </c>
      <c r="C1361" s="2" t="s">
        <v>8374</v>
      </c>
      <c r="D1361" t="s">
        <v>20</v>
      </c>
      <c r="E1361">
        <v>1006387200000</v>
      </c>
      <c r="F1361" t="s">
        <v>20</v>
      </c>
      <c r="G1361">
        <v>1</v>
      </c>
      <c r="H1361" t="s">
        <v>7426</v>
      </c>
      <c r="I1361" t="s">
        <v>7427</v>
      </c>
      <c r="J1361" t="s">
        <v>20</v>
      </c>
      <c r="K1361" t="s">
        <v>21</v>
      </c>
      <c r="L1361">
        <v>0</v>
      </c>
      <c r="M1361">
        <v>0</v>
      </c>
      <c r="N1361" t="s">
        <v>22</v>
      </c>
      <c r="O1361">
        <v>4</v>
      </c>
      <c r="P1361" s="30">
        <f>SQRT((postes_1[[#This Row],[x]]-$Q$1)^2+(postes_1[[#This Row],[y]]-$R$1)^2)</f>
        <v>256781.51431209076</v>
      </c>
      <c r="Q1361">
        <v>375538.00999999797</v>
      </c>
      <c r="R1361">
        <v>6649808.8899999997</v>
      </c>
    </row>
    <row r="1362" spans="1:18" hidden="1">
      <c r="A1362">
        <v>1579</v>
      </c>
      <c r="B1362">
        <v>60001535</v>
      </c>
      <c r="C1362" s="2" t="s">
        <v>8374</v>
      </c>
      <c r="D1362" t="s">
        <v>23</v>
      </c>
      <c r="E1362">
        <v>1006387200000</v>
      </c>
      <c r="F1362">
        <v>1191924419000</v>
      </c>
      <c r="G1362">
        <v>1</v>
      </c>
      <c r="H1362" t="s">
        <v>3293</v>
      </c>
      <c r="I1362" t="s">
        <v>3294</v>
      </c>
      <c r="J1362" t="s">
        <v>20</v>
      </c>
      <c r="K1362" t="s">
        <v>21</v>
      </c>
      <c r="L1362">
        <v>0</v>
      </c>
      <c r="M1362">
        <v>0</v>
      </c>
      <c r="N1362" t="s">
        <v>22</v>
      </c>
      <c r="O1362">
        <v>4</v>
      </c>
      <c r="P1362" s="30">
        <f>SQRT((postes_1[[#This Row],[x]]-$Q$1)^2+(postes_1[[#This Row],[y]]-$R$1)^2)</f>
        <v>257035.94113331402</v>
      </c>
      <c r="Q1362">
        <v>370336.70000000298</v>
      </c>
      <c r="R1362">
        <v>6661790.0300000003</v>
      </c>
    </row>
    <row r="1363" spans="1:18" hidden="1">
      <c r="A1363">
        <v>2347</v>
      </c>
      <c r="B1363">
        <v>30000873</v>
      </c>
      <c r="C1363" s="2" t="s">
        <v>8373</v>
      </c>
      <c r="D1363" t="s">
        <v>274</v>
      </c>
      <c r="E1363">
        <v>610761600000</v>
      </c>
      <c r="F1363">
        <v>1457355027000</v>
      </c>
      <c r="G1363">
        <v>1</v>
      </c>
      <c r="H1363" t="s">
        <v>4849</v>
      </c>
      <c r="I1363" t="s">
        <v>4850</v>
      </c>
      <c r="J1363" t="s">
        <v>20</v>
      </c>
      <c r="K1363" t="s">
        <v>21</v>
      </c>
      <c r="L1363">
        <v>0</v>
      </c>
      <c r="M1363">
        <v>0</v>
      </c>
      <c r="N1363" t="s">
        <v>22</v>
      </c>
      <c r="O1363">
        <v>3</v>
      </c>
      <c r="P1363" s="30">
        <f>SQRT((postes_1[[#This Row],[x]]-$Q$1)^2+(postes_1[[#This Row],[y]]-$R$1)^2)</f>
        <v>257077.72266818301</v>
      </c>
      <c r="Q1363">
        <v>755089.04999999702</v>
      </c>
      <c r="R1363">
        <v>6540920.4000000004</v>
      </c>
    </row>
    <row r="1364" spans="1:18" hidden="1">
      <c r="A1364">
        <v>1501</v>
      </c>
      <c r="B1364">
        <v>60000726</v>
      </c>
      <c r="C1364" s="2" t="s">
        <v>8375</v>
      </c>
      <c r="D1364" t="s">
        <v>30</v>
      </c>
      <c r="E1364">
        <v>1385037700000</v>
      </c>
      <c r="F1364">
        <v>1385037679000</v>
      </c>
      <c r="G1364">
        <v>1</v>
      </c>
      <c r="H1364" t="s">
        <v>3134</v>
      </c>
      <c r="I1364" t="s">
        <v>3135</v>
      </c>
      <c r="J1364" t="s">
        <v>20</v>
      </c>
      <c r="K1364" t="s">
        <v>21</v>
      </c>
      <c r="L1364">
        <v>0</v>
      </c>
      <c r="M1364">
        <v>0</v>
      </c>
      <c r="N1364" t="s">
        <v>22</v>
      </c>
      <c r="O1364">
        <v>6</v>
      </c>
      <c r="P1364" s="30">
        <f>SQRT((postes_1[[#This Row],[x]]-$Q$1)^2+(postes_1[[#This Row],[y]]-$R$1)^2)</f>
        <v>257263.1676692357</v>
      </c>
      <c r="Q1364">
        <v>353744.82</v>
      </c>
      <c r="R1364">
        <v>6770102.1799999997</v>
      </c>
    </row>
    <row r="1365" spans="1:18" hidden="1">
      <c r="A1365">
        <v>610</v>
      </c>
      <c r="B1365">
        <v>60001336</v>
      </c>
      <c r="C1365" s="2" t="s">
        <v>8373</v>
      </c>
      <c r="D1365" t="s">
        <v>20</v>
      </c>
      <c r="E1365">
        <v>1043625600000</v>
      </c>
      <c r="F1365" t="s">
        <v>20</v>
      </c>
      <c r="G1365">
        <v>1</v>
      </c>
      <c r="H1365" t="s">
        <v>1312</v>
      </c>
      <c r="I1365" t="s">
        <v>1313</v>
      </c>
      <c r="J1365" t="s">
        <v>26</v>
      </c>
      <c r="K1365" t="s">
        <v>21</v>
      </c>
      <c r="L1365">
        <v>0</v>
      </c>
      <c r="M1365">
        <v>0</v>
      </c>
      <c r="N1365" t="s">
        <v>22</v>
      </c>
      <c r="O1365">
        <v>3</v>
      </c>
      <c r="P1365" s="30">
        <f>SQRT((postes_1[[#This Row],[x]]-$Q$1)^2+(postes_1[[#This Row],[y]]-$R$1)^2)</f>
        <v>257579.71393932594</v>
      </c>
      <c r="Q1365">
        <v>360476.04999999702</v>
      </c>
      <c r="R1365">
        <v>6691408.4299999997</v>
      </c>
    </row>
    <row r="1366" spans="1:18" hidden="1">
      <c r="A1366">
        <v>3832</v>
      </c>
      <c r="B1366">
        <v>30000121</v>
      </c>
      <c r="C1366" s="2" t="s">
        <v>8373</v>
      </c>
      <c r="D1366" t="s">
        <v>38</v>
      </c>
      <c r="E1366">
        <v>610761600000</v>
      </c>
      <c r="F1366">
        <v>1184944570000</v>
      </c>
      <c r="G1366">
        <v>1</v>
      </c>
      <c r="H1366" t="s">
        <v>7823</v>
      </c>
      <c r="I1366" t="s">
        <v>7824</v>
      </c>
      <c r="J1366" t="s">
        <v>26</v>
      </c>
      <c r="K1366" t="s">
        <v>21</v>
      </c>
      <c r="L1366">
        <v>0</v>
      </c>
      <c r="M1366">
        <v>0</v>
      </c>
      <c r="N1366" t="s">
        <v>22</v>
      </c>
      <c r="O1366">
        <v>3</v>
      </c>
      <c r="P1366" s="30">
        <f>SQRT((postes_1[[#This Row],[x]]-$Q$1)^2+(postes_1[[#This Row],[y]]-$R$1)^2)</f>
        <v>257623.88267652132</v>
      </c>
      <c r="Q1366">
        <v>859857.56000000203</v>
      </c>
      <c r="R1366">
        <v>6688843.8099999996</v>
      </c>
    </row>
    <row r="1367" spans="1:18" hidden="1">
      <c r="A1367">
        <v>601</v>
      </c>
      <c r="B1367">
        <v>30000510</v>
      </c>
      <c r="C1367" s="2" t="s">
        <v>8373</v>
      </c>
      <c r="D1367" t="s">
        <v>20</v>
      </c>
      <c r="E1367" s="1">
        <v>899856000000</v>
      </c>
      <c r="F1367" t="s">
        <v>20</v>
      </c>
      <c r="G1367">
        <v>1</v>
      </c>
      <c r="H1367" t="s">
        <v>1293</v>
      </c>
      <c r="I1367" t="s">
        <v>1294</v>
      </c>
      <c r="J1367" t="s">
        <v>20</v>
      </c>
      <c r="K1367" t="s">
        <v>21</v>
      </c>
      <c r="L1367">
        <v>0</v>
      </c>
      <c r="M1367">
        <v>0</v>
      </c>
      <c r="N1367" t="s">
        <v>22</v>
      </c>
      <c r="O1367">
        <v>3</v>
      </c>
      <c r="P1367" s="30">
        <f>SQRT((postes_1[[#This Row],[x]]-$Q$1)^2+(postes_1[[#This Row],[y]]-$R$1)^2)</f>
        <v>258131.35576315812</v>
      </c>
      <c r="Q1367">
        <v>800023.42000000202</v>
      </c>
      <c r="R1367">
        <v>6578245.2599999998</v>
      </c>
    </row>
    <row r="1368" spans="1:18" hidden="1">
      <c r="A1368">
        <v>3161</v>
      </c>
      <c r="B1368">
        <v>70024877</v>
      </c>
      <c r="C1368" s="2" t="s">
        <v>8375</v>
      </c>
      <c r="D1368" t="s">
        <v>56</v>
      </c>
      <c r="E1368">
        <v>1323272042000</v>
      </c>
      <c r="F1368">
        <v>1323272005000</v>
      </c>
      <c r="G1368">
        <v>1</v>
      </c>
      <c r="H1368" t="s">
        <v>6497</v>
      </c>
      <c r="I1368" t="s">
        <v>6498</v>
      </c>
      <c r="J1368" t="s">
        <v>20</v>
      </c>
      <c r="K1368" t="s">
        <v>21</v>
      </c>
      <c r="L1368">
        <v>0</v>
      </c>
      <c r="M1368">
        <v>0</v>
      </c>
      <c r="N1368" t="s">
        <v>22</v>
      </c>
      <c r="O1368">
        <v>6</v>
      </c>
      <c r="P1368" s="30">
        <f>SQRT((postes_1[[#This Row],[x]]-$Q$1)^2+(postes_1[[#This Row],[y]]-$R$1)^2)</f>
        <v>258297.96458387253</v>
      </c>
      <c r="Q1368">
        <v>359939.90999999602</v>
      </c>
      <c r="R1368">
        <v>6690590.5099999998</v>
      </c>
    </row>
    <row r="1369" spans="1:18" hidden="1">
      <c r="A1369">
        <v>3260</v>
      </c>
      <c r="B1369">
        <v>30000275</v>
      </c>
      <c r="C1369" s="2" t="s">
        <v>8373</v>
      </c>
      <c r="D1369" t="s">
        <v>56</v>
      </c>
      <c r="E1369">
        <v>1379409448000</v>
      </c>
      <c r="F1369">
        <v>1379409439000</v>
      </c>
      <c r="G1369">
        <v>1</v>
      </c>
      <c r="H1369" t="s">
        <v>6686</v>
      </c>
      <c r="I1369" t="s">
        <v>5502</v>
      </c>
      <c r="J1369" t="s">
        <v>6687</v>
      </c>
      <c r="K1369" t="s">
        <v>21</v>
      </c>
      <c r="L1369">
        <v>0</v>
      </c>
      <c r="M1369">
        <v>0</v>
      </c>
      <c r="N1369" t="s">
        <v>22</v>
      </c>
      <c r="O1369">
        <v>3</v>
      </c>
      <c r="P1369" s="30">
        <f>SQRT((postes_1[[#This Row],[x]]-$Q$1)^2+(postes_1[[#This Row],[y]]-$R$1)^2)</f>
        <v>258367.71530704174</v>
      </c>
      <c r="Q1369">
        <v>841054.72999999695</v>
      </c>
      <c r="R1369">
        <v>6636910.9400000004</v>
      </c>
    </row>
    <row r="1370" spans="1:18" hidden="1">
      <c r="A1370">
        <v>2535</v>
      </c>
      <c r="B1370">
        <v>10000777</v>
      </c>
      <c r="C1370" s="2" t="s">
        <v>8373</v>
      </c>
      <c r="D1370" t="s">
        <v>77</v>
      </c>
      <c r="E1370">
        <v>813974400000</v>
      </c>
      <c r="F1370">
        <v>1371205160000</v>
      </c>
      <c r="G1370">
        <v>1</v>
      </c>
      <c r="H1370" t="s">
        <v>5234</v>
      </c>
      <c r="I1370" t="s">
        <v>5235</v>
      </c>
      <c r="J1370" t="s">
        <v>20</v>
      </c>
      <c r="K1370" t="s">
        <v>21</v>
      </c>
      <c r="L1370">
        <v>0</v>
      </c>
      <c r="M1370">
        <v>0</v>
      </c>
      <c r="N1370" t="s">
        <v>22</v>
      </c>
      <c r="O1370">
        <v>3</v>
      </c>
      <c r="P1370" s="30">
        <f>SQRT((postes_1[[#This Row],[x]]-$Q$1)^2+(postes_1[[#This Row],[y]]-$R$1)^2)</f>
        <v>258438.91976185323</v>
      </c>
      <c r="Q1370">
        <v>773130.07999999798</v>
      </c>
      <c r="R1370">
        <v>6954290.9900000002</v>
      </c>
    </row>
    <row r="1371" spans="1:18" hidden="1">
      <c r="A1371">
        <v>3002</v>
      </c>
      <c r="B1371">
        <v>60002751</v>
      </c>
      <c r="C1371" s="2" t="s">
        <v>8375</v>
      </c>
      <c r="D1371" t="s">
        <v>168</v>
      </c>
      <c r="E1371">
        <v>1049414400000</v>
      </c>
      <c r="F1371">
        <v>1442420251000</v>
      </c>
      <c r="G1371">
        <v>1</v>
      </c>
      <c r="H1371" t="s">
        <v>6179</v>
      </c>
      <c r="I1371" t="s">
        <v>6180</v>
      </c>
      <c r="J1371" t="s">
        <v>20</v>
      </c>
      <c r="K1371" t="s">
        <v>21</v>
      </c>
      <c r="L1371">
        <v>0</v>
      </c>
      <c r="M1371">
        <v>0</v>
      </c>
      <c r="N1371" t="s">
        <v>22</v>
      </c>
      <c r="O1371">
        <v>6</v>
      </c>
      <c r="P1371" s="30">
        <f>SQRT((postes_1[[#This Row],[x]]-$Q$1)^2+(postes_1[[#This Row],[y]]-$R$1)^2)</f>
        <v>258788.28053716593</v>
      </c>
      <c r="Q1371">
        <v>360770.20000000298</v>
      </c>
      <c r="R1371">
        <v>6685478.9800000004</v>
      </c>
    </row>
    <row r="1372" spans="1:18" hidden="1">
      <c r="A1372">
        <v>1780</v>
      </c>
      <c r="B1372">
        <v>20000616</v>
      </c>
      <c r="C1372" s="2" t="s">
        <v>8376</v>
      </c>
      <c r="D1372" t="s">
        <v>20</v>
      </c>
      <c r="E1372">
        <v>1065571200000</v>
      </c>
      <c r="F1372" t="s">
        <v>20</v>
      </c>
      <c r="G1372">
        <v>1</v>
      </c>
      <c r="H1372" t="s">
        <v>3698</v>
      </c>
      <c r="I1372" t="s">
        <v>3699</v>
      </c>
      <c r="J1372" t="s">
        <v>20</v>
      </c>
      <c r="K1372" t="s">
        <v>21</v>
      </c>
      <c r="L1372">
        <v>0</v>
      </c>
      <c r="M1372">
        <v>0</v>
      </c>
      <c r="N1372" t="s">
        <v>22</v>
      </c>
      <c r="O1372">
        <v>7</v>
      </c>
      <c r="P1372" s="30">
        <f>SQRT((postes_1[[#This Row],[x]]-$Q$1)^2+(postes_1[[#This Row],[y]]-$R$1)^2)</f>
        <v>258793.16942661224</v>
      </c>
      <c r="Q1372">
        <v>846569.90999999596</v>
      </c>
      <c r="R1372">
        <v>6859435.9400000004</v>
      </c>
    </row>
    <row r="1373" spans="1:18" hidden="1">
      <c r="A1373">
        <v>3632</v>
      </c>
      <c r="B1373">
        <v>60000456</v>
      </c>
      <c r="C1373" s="2" t="s">
        <v>8375</v>
      </c>
      <c r="D1373" t="s">
        <v>20</v>
      </c>
      <c r="E1373">
        <v>610761600000</v>
      </c>
      <c r="F1373" t="s">
        <v>20</v>
      </c>
      <c r="G1373">
        <v>1</v>
      </c>
      <c r="H1373" t="s">
        <v>7438</v>
      </c>
      <c r="I1373" t="s">
        <v>7439</v>
      </c>
      <c r="J1373" t="s">
        <v>20</v>
      </c>
      <c r="K1373" t="s">
        <v>21</v>
      </c>
      <c r="L1373">
        <v>0</v>
      </c>
      <c r="M1373">
        <v>0</v>
      </c>
      <c r="N1373" t="s">
        <v>22</v>
      </c>
      <c r="O1373">
        <v>6</v>
      </c>
      <c r="P1373" s="30">
        <f>SQRT((postes_1[[#This Row],[x]]-$Q$1)^2+(postes_1[[#This Row],[y]]-$R$1)^2)</f>
        <v>259162.36838736158</v>
      </c>
      <c r="Q1373">
        <v>354222.64999999898</v>
      </c>
      <c r="R1373">
        <v>6792228.2199999997</v>
      </c>
    </row>
    <row r="1374" spans="1:18" hidden="1">
      <c r="A1374">
        <v>815</v>
      </c>
      <c r="B1374">
        <v>10000704</v>
      </c>
      <c r="C1374" s="2" t="s">
        <v>8373</v>
      </c>
      <c r="D1374" t="s">
        <v>77</v>
      </c>
      <c r="E1374">
        <v>610761600000</v>
      </c>
      <c r="F1374">
        <v>1370868337000</v>
      </c>
      <c r="G1374">
        <v>1</v>
      </c>
      <c r="H1374" t="s">
        <v>1746</v>
      </c>
      <c r="I1374" t="s">
        <v>1747</v>
      </c>
      <c r="J1374" t="s">
        <v>20</v>
      </c>
      <c r="K1374" t="s">
        <v>21</v>
      </c>
      <c r="L1374">
        <v>0</v>
      </c>
      <c r="M1374">
        <v>0</v>
      </c>
      <c r="N1374" t="s">
        <v>22</v>
      </c>
      <c r="O1374">
        <v>3</v>
      </c>
      <c r="P1374" s="30">
        <f>SQRT((postes_1[[#This Row],[x]]-$Q$1)^2+(postes_1[[#This Row],[y]]-$R$1)^2)</f>
        <v>259214.04573318176</v>
      </c>
      <c r="Q1374">
        <v>740075.14999999898</v>
      </c>
      <c r="R1374">
        <v>6977948.9699999997</v>
      </c>
    </row>
    <row r="1375" spans="1:18" hidden="1">
      <c r="A1375">
        <v>1275</v>
      </c>
      <c r="B1375">
        <v>60000555</v>
      </c>
      <c r="C1375" s="2" t="s">
        <v>8374</v>
      </c>
      <c r="D1375" t="s">
        <v>23</v>
      </c>
      <c r="E1375">
        <v>610761600000</v>
      </c>
      <c r="F1375">
        <v>1271858287000</v>
      </c>
      <c r="G1375">
        <v>1</v>
      </c>
      <c r="H1375" t="s">
        <v>2675</v>
      </c>
      <c r="I1375" t="s">
        <v>1746</v>
      </c>
      <c r="J1375" t="s">
        <v>20</v>
      </c>
      <c r="K1375" t="s">
        <v>21</v>
      </c>
      <c r="L1375">
        <v>0</v>
      </c>
      <c r="M1375">
        <v>0</v>
      </c>
      <c r="N1375" t="s">
        <v>22</v>
      </c>
      <c r="O1375">
        <v>4</v>
      </c>
      <c r="P1375" s="30">
        <f>SQRT((postes_1[[#This Row],[x]]-$Q$1)^2+(postes_1[[#This Row],[y]]-$R$1)^2)</f>
        <v>259293.19755198492</v>
      </c>
      <c r="Q1375">
        <v>353186.78000000102</v>
      </c>
      <c r="R1375">
        <v>6785690.79</v>
      </c>
    </row>
    <row r="1376" spans="1:18" hidden="1">
      <c r="A1376">
        <v>1769</v>
      </c>
      <c r="B1376">
        <v>20000609</v>
      </c>
      <c r="C1376" s="2" t="s">
        <v>8373</v>
      </c>
      <c r="D1376" t="s">
        <v>482</v>
      </c>
      <c r="E1376">
        <v>1065571200000</v>
      </c>
      <c r="F1376">
        <v>1384765931000</v>
      </c>
      <c r="G1376">
        <v>1</v>
      </c>
      <c r="H1376" t="s">
        <v>3678</v>
      </c>
      <c r="I1376" t="s">
        <v>3679</v>
      </c>
      <c r="J1376" t="s">
        <v>26</v>
      </c>
      <c r="K1376" t="s">
        <v>21</v>
      </c>
      <c r="L1376">
        <v>0</v>
      </c>
      <c r="M1376">
        <v>0</v>
      </c>
      <c r="N1376" t="s">
        <v>22</v>
      </c>
      <c r="O1376">
        <v>3</v>
      </c>
      <c r="P1376" s="30">
        <f>SQRT((postes_1[[#This Row],[x]]-$Q$1)^2+(postes_1[[#This Row],[y]]-$R$1)^2)</f>
        <v>259311.68510470929</v>
      </c>
      <c r="Q1376">
        <v>846786.27000000305</v>
      </c>
      <c r="R1376">
        <v>6860218.3099999996</v>
      </c>
    </row>
    <row r="1377" spans="1:18" hidden="1">
      <c r="A1377">
        <v>2443</v>
      </c>
      <c r="B1377">
        <v>20000704</v>
      </c>
      <c r="C1377" s="2" t="s">
        <v>8373</v>
      </c>
      <c r="D1377" t="s">
        <v>482</v>
      </c>
      <c r="E1377">
        <v>1244556120000</v>
      </c>
      <c r="F1377">
        <v>1383924870000</v>
      </c>
      <c r="G1377">
        <v>1</v>
      </c>
      <c r="H1377" t="s">
        <v>5044</v>
      </c>
      <c r="I1377" t="s">
        <v>5045</v>
      </c>
      <c r="J1377" t="s">
        <v>20</v>
      </c>
      <c r="K1377" t="s">
        <v>21</v>
      </c>
      <c r="L1377">
        <v>0</v>
      </c>
      <c r="M1377">
        <v>0</v>
      </c>
      <c r="N1377" t="s">
        <v>22</v>
      </c>
      <c r="O1377">
        <v>3</v>
      </c>
      <c r="P1377" s="30">
        <f>SQRT((postes_1[[#This Row],[x]]-$Q$1)^2+(postes_1[[#This Row],[y]]-$R$1)^2)</f>
        <v>259323.57504470469</v>
      </c>
      <c r="Q1377">
        <v>852366.53999999899</v>
      </c>
      <c r="R1377">
        <v>6846920.5599999996</v>
      </c>
    </row>
    <row r="1378" spans="1:18" hidden="1">
      <c r="A1378">
        <v>2704</v>
      </c>
      <c r="B1378">
        <v>60001320</v>
      </c>
      <c r="C1378" s="2" t="s">
        <v>8375</v>
      </c>
      <c r="D1378" t="s">
        <v>274</v>
      </c>
      <c r="E1378">
        <v>1034035200000</v>
      </c>
      <c r="F1378">
        <v>1457527591000</v>
      </c>
      <c r="G1378">
        <v>1</v>
      </c>
      <c r="H1378" t="s">
        <v>5578</v>
      </c>
      <c r="I1378" t="s">
        <v>5579</v>
      </c>
      <c r="J1378" t="s">
        <v>20</v>
      </c>
      <c r="K1378" t="s">
        <v>21</v>
      </c>
      <c r="L1378">
        <v>0</v>
      </c>
      <c r="M1378">
        <v>0</v>
      </c>
      <c r="N1378" t="s">
        <v>22</v>
      </c>
      <c r="O1378">
        <v>6</v>
      </c>
      <c r="P1378" s="30">
        <f>SQRT((postes_1[[#This Row],[x]]-$Q$1)^2+(postes_1[[#This Row],[y]]-$R$1)^2)</f>
        <v>259361.94828353744</v>
      </c>
      <c r="Q1378">
        <v>358242.11999999703</v>
      </c>
      <c r="R1378">
        <v>6693046.5</v>
      </c>
    </row>
    <row r="1379" spans="1:18" hidden="1">
      <c r="A1379">
        <v>3258</v>
      </c>
      <c r="B1379">
        <v>30000279</v>
      </c>
      <c r="C1379" s="2" t="s">
        <v>8373</v>
      </c>
      <c r="D1379" t="s">
        <v>56</v>
      </c>
      <c r="E1379">
        <v>1379417691000</v>
      </c>
      <c r="F1379">
        <v>1379417667000</v>
      </c>
      <c r="G1379">
        <v>1</v>
      </c>
      <c r="H1379" t="s">
        <v>6682</v>
      </c>
      <c r="I1379" t="s">
        <v>6683</v>
      </c>
      <c r="J1379" t="s">
        <v>20</v>
      </c>
      <c r="K1379" t="s">
        <v>21</v>
      </c>
      <c r="L1379">
        <v>0</v>
      </c>
      <c r="M1379">
        <v>0</v>
      </c>
      <c r="N1379" t="s">
        <v>22</v>
      </c>
      <c r="O1379">
        <v>3</v>
      </c>
      <c r="P1379" s="30">
        <f>SQRT((postes_1[[#This Row],[x]]-$Q$1)^2+(postes_1[[#This Row],[y]]-$R$1)^2)</f>
        <v>259366.15383020579</v>
      </c>
      <c r="Q1379">
        <v>841565.14999999898</v>
      </c>
      <c r="R1379">
        <v>6635710.4699999997</v>
      </c>
    </row>
    <row r="1380" spans="1:18" hidden="1">
      <c r="A1380">
        <v>2540</v>
      </c>
      <c r="B1380">
        <v>50000211</v>
      </c>
      <c r="C1380" s="2" t="s">
        <v>8374</v>
      </c>
      <c r="D1380" t="s">
        <v>20</v>
      </c>
      <c r="E1380">
        <v>610761600000</v>
      </c>
      <c r="F1380" t="s">
        <v>20</v>
      </c>
      <c r="G1380">
        <v>1</v>
      </c>
      <c r="H1380" t="s">
        <v>5244</v>
      </c>
      <c r="I1380" t="s">
        <v>5244</v>
      </c>
      <c r="J1380" t="s">
        <v>20</v>
      </c>
      <c r="K1380" t="s">
        <v>21</v>
      </c>
      <c r="L1380">
        <v>0</v>
      </c>
      <c r="M1380">
        <v>0</v>
      </c>
      <c r="N1380" t="s">
        <v>22</v>
      </c>
      <c r="O1380">
        <v>4</v>
      </c>
      <c r="P1380" s="30">
        <f>SQRT((postes_1[[#This Row],[x]]-$Q$1)^2+(postes_1[[#This Row],[y]]-$R$1)^2)</f>
        <v>259633.14558546382</v>
      </c>
      <c r="Q1380">
        <v>646378.92000000202</v>
      </c>
      <c r="R1380">
        <v>6496324.5099999998</v>
      </c>
    </row>
    <row r="1381" spans="1:18" hidden="1">
      <c r="A1381">
        <v>2425</v>
      </c>
      <c r="B1381">
        <v>30000106</v>
      </c>
      <c r="C1381" s="2" t="s">
        <v>8373</v>
      </c>
      <c r="D1381" t="s">
        <v>56</v>
      </c>
      <c r="E1381">
        <v>1316450351000</v>
      </c>
      <c r="F1381">
        <v>1316450220000</v>
      </c>
      <c r="G1381">
        <v>1</v>
      </c>
      <c r="H1381" t="s">
        <v>5007</v>
      </c>
      <c r="I1381" t="s">
        <v>5008</v>
      </c>
      <c r="J1381" t="s">
        <v>20</v>
      </c>
      <c r="K1381" t="s">
        <v>21</v>
      </c>
      <c r="L1381">
        <v>0</v>
      </c>
      <c r="M1381">
        <v>0</v>
      </c>
      <c r="N1381" t="s">
        <v>22</v>
      </c>
      <c r="O1381">
        <v>3</v>
      </c>
      <c r="P1381" s="30">
        <f>SQRT((postes_1[[#This Row],[x]]-$Q$1)^2+(postes_1[[#This Row],[y]]-$R$1)^2)</f>
        <v>259677.96436651764</v>
      </c>
      <c r="Q1381">
        <v>862227.57</v>
      </c>
      <c r="R1381">
        <v>6689819.4900000002</v>
      </c>
    </row>
    <row r="1382" spans="1:18" hidden="1">
      <c r="A1382">
        <v>3262</v>
      </c>
      <c r="B1382">
        <v>30003547</v>
      </c>
      <c r="C1382" s="2" t="s">
        <v>8373</v>
      </c>
      <c r="D1382" t="s">
        <v>56</v>
      </c>
      <c r="E1382">
        <v>1379421436000</v>
      </c>
      <c r="F1382">
        <v>1379421360000</v>
      </c>
      <c r="G1382">
        <v>1</v>
      </c>
      <c r="H1382" t="s">
        <v>6691</v>
      </c>
      <c r="I1382" t="s">
        <v>6692</v>
      </c>
      <c r="J1382" t="s">
        <v>6693</v>
      </c>
      <c r="K1382" t="s">
        <v>21</v>
      </c>
      <c r="L1382">
        <v>0</v>
      </c>
      <c r="M1382">
        <v>0</v>
      </c>
      <c r="N1382" t="s">
        <v>22</v>
      </c>
      <c r="O1382">
        <v>3</v>
      </c>
      <c r="P1382" s="30">
        <f>SQRT((postes_1[[#This Row],[x]]-$Q$1)^2+(postes_1[[#This Row],[y]]-$R$1)^2)</f>
        <v>259834.04810608397</v>
      </c>
      <c r="Q1382">
        <v>842066.85999999905</v>
      </c>
      <c r="R1382">
        <v>6635664.6500000004</v>
      </c>
    </row>
    <row r="1383" spans="1:18" hidden="1">
      <c r="A1383">
        <v>12</v>
      </c>
      <c r="B1383">
        <v>30000339</v>
      </c>
      <c r="C1383" s="2" t="s">
        <v>8376</v>
      </c>
      <c r="D1383" t="s">
        <v>20</v>
      </c>
      <c r="E1383">
        <v>610761600000</v>
      </c>
      <c r="F1383" t="s">
        <v>20</v>
      </c>
      <c r="G1383">
        <v>1</v>
      </c>
      <c r="H1383" t="s">
        <v>50</v>
      </c>
      <c r="I1383" t="s">
        <v>51</v>
      </c>
      <c r="J1383" t="s">
        <v>20</v>
      </c>
      <c r="K1383" t="s">
        <v>21</v>
      </c>
      <c r="L1383">
        <v>0</v>
      </c>
      <c r="M1383">
        <v>0</v>
      </c>
      <c r="N1383" t="s">
        <v>22</v>
      </c>
      <c r="O1383">
        <v>7</v>
      </c>
      <c r="P1383" s="30">
        <f>SQRT((postes_1[[#This Row],[x]]-$Q$1)^2+(postes_1[[#This Row],[y]]-$R$1)^2)</f>
        <v>259883.10240412431</v>
      </c>
      <c r="Q1383">
        <v>830900.18</v>
      </c>
      <c r="R1383">
        <v>6615805.3499999996</v>
      </c>
    </row>
    <row r="1384" spans="1:18" hidden="1">
      <c r="A1384">
        <v>683</v>
      </c>
      <c r="B1384">
        <v>60001865</v>
      </c>
      <c r="C1384" s="2" t="s">
        <v>8374</v>
      </c>
      <c r="D1384" t="s">
        <v>43</v>
      </c>
      <c r="E1384">
        <v>610761600000</v>
      </c>
      <c r="F1384">
        <v>1128506939000</v>
      </c>
      <c r="G1384">
        <v>1</v>
      </c>
      <c r="H1384" t="s">
        <v>1466</v>
      </c>
      <c r="I1384" t="s">
        <v>1466</v>
      </c>
      <c r="J1384" t="s">
        <v>20</v>
      </c>
      <c r="K1384" t="s">
        <v>21</v>
      </c>
      <c r="L1384">
        <v>0</v>
      </c>
      <c r="M1384">
        <v>0</v>
      </c>
      <c r="N1384" t="s">
        <v>22</v>
      </c>
      <c r="O1384">
        <v>4</v>
      </c>
      <c r="P1384" s="30">
        <f>SQRT((postes_1[[#This Row],[x]]-$Q$1)^2+(postes_1[[#This Row],[y]]-$R$1)^2)</f>
        <v>259907.29379542923</v>
      </c>
      <c r="Q1384">
        <v>467561.84000000398</v>
      </c>
      <c r="R1384">
        <v>6536369.5999999996</v>
      </c>
    </row>
    <row r="1385" spans="1:18" hidden="1">
      <c r="A1385">
        <v>2667</v>
      </c>
      <c r="B1385">
        <v>30000296</v>
      </c>
      <c r="C1385" s="2" t="s">
        <v>8373</v>
      </c>
      <c r="D1385" t="s">
        <v>56</v>
      </c>
      <c r="E1385">
        <v>1303996234000</v>
      </c>
      <c r="F1385">
        <v>1303996224000</v>
      </c>
      <c r="G1385">
        <v>1</v>
      </c>
      <c r="H1385" t="s">
        <v>5501</v>
      </c>
      <c r="I1385" t="s">
        <v>5502</v>
      </c>
      <c r="J1385" t="s">
        <v>26</v>
      </c>
      <c r="K1385" t="s">
        <v>21</v>
      </c>
      <c r="L1385">
        <v>0</v>
      </c>
      <c r="M1385">
        <v>0</v>
      </c>
      <c r="N1385" t="s">
        <v>22</v>
      </c>
      <c r="O1385">
        <v>3</v>
      </c>
      <c r="P1385" s="30">
        <f>SQRT((postes_1[[#This Row],[x]]-$Q$1)^2+(postes_1[[#This Row],[y]]-$R$1)^2)</f>
        <v>259984.71450344738</v>
      </c>
      <c r="Q1385">
        <v>840663.82999999798</v>
      </c>
      <c r="R1385">
        <v>6632621.4400000004</v>
      </c>
    </row>
    <row r="1386" spans="1:18" hidden="1">
      <c r="A1386">
        <v>777</v>
      </c>
      <c r="B1386">
        <v>50000228</v>
      </c>
      <c r="C1386" s="2" t="s">
        <v>8374</v>
      </c>
      <c r="D1386" t="s">
        <v>168</v>
      </c>
      <c r="E1386">
        <v>1459506094000</v>
      </c>
      <c r="F1386">
        <v>1208193583000</v>
      </c>
      <c r="G1386">
        <v>1</v>
      </c>
      <c r="H1386" t="s">
        <v>1671</v>
      </c>
      <c r="I1386" t="s">
        <v>1672</v>
      </c>
      <c r="J1386" t="s">
        <v>20</v>
      </c>
      <c r="K1386" t="s">
        <v>21</v>
      </c>
      <c r="L1386">
        <v>0</v>
      </c>
      <c r="M1386">
        <v>0</v>
      </c>
      <c r="N1386" t="s">
        <v>22</v>
      </c>
      <c r="O1386">
        <v>4</v>
      </c>
      <c r="P1386" s="30">
        <f>SQRT((postes_1[[#This Row],[x]]-$Q$1)^2+(postes_1[[#This Row],[y]]-$R$1)^2)</f>
        <v>260049.3526691903</v>
      </c>
      <c r="Q1386">
        <v>603239.02000000305</v>
      </c>
      <c r="R1386">
        <v>6493513.5300000003</v>
      </c>
    </row>
    <row r="1387" spans="1:18" hidden="1">
      <c r="A1387">
        <v>1243</v>
      </c>
      <c r="B1387">
        <v>30001006</v>
      </c>
      <c r="C1387" s="2" t="s">
        <v>8373</v>
      </c>
      <c r="D1387" t="s">
        <v>152</v>
      </c>
      <c r="E1387">
        <v>610761600000</v>
      </c>
      <c r="F1387">
        <v>1266932283000</v>
      </c>
      <c r="G1387">
        <v>1</v>
      </c>
      <c r="H1387" t="s">
        <v>2605</v>
      </c>
      <c r="I1387" t="s">
        <v>2606</v>
      </c>
      <c r="J1387" t="s">
        <v>20</v>
      </c>
      <c r="K1387" t="s">
        <v>21</v>
      </c>
      <c r="L1387">
        <v>0</v>
      </c>
      <c r="M1387">
        <v>0</v>
      </c>
      <c r="N1387" t="s">
        <v>22</v>
      </c>
      <c r="O1387">
        <v>3</v>
      </c>
      <c r="P1387" s="30">
        <f>SQRT((postes_1[[#This Row],[x]]-$Q$1)^2+(postes_1[[#This Row],[y]]-$R$1)^2)</f>
        <v>260144.2555029447</v>
      </c>
      <c r="Q1387">
        <v>741102.81000000203</v>
      </c>
      <c r="R1387">
        <v>6528495.8700000001</v>
      </c>
    </row>
    <row r="1388" spans="1:18" hidden="1">
      <c r="A1388">
        <v>3030</v>
      </c>
      <c r="B1388">
        <v>30001410</v>
      </c>
      <c r="C1388" s="2" t="s">
        <v>8373</v>
      </c>
      <c r="D1388" t="s">
        <v>20</v>
      </c>
      <c r="E1388">
        <v>610761600000</v>
      </c>
      <c r="F1388" t="s">
        <v>20</v>
      </c>
      <c r="G1388">
        <v>1</v>
      </c>
      <c r="H1388" t="s">
        <v>6235</v>
      </c>
      <c r="I1388" t="s">
        <v>6236</v>
      </c>
      <c r="J1388" t="s">
        <v>20</v>
      </c>
      <c r="K1388" t="s">
        <v>21</v>
      </c>
      <c r="L1388">
        <v>0</v>
      </c>
      <c r="M1388">
        <v>0</v>
      </c>
      <c r="N1388" t="s">
        <v>22</v>
      </c>
      <c r="O1388">
        <v>3</v>
      </c>
      <c r="P1388" s="30">
        <f>SQRT((postes_1[[#This Row],[x]]-$Q$1)^2+(postes_1[[#This Row],[y]]-$R$1)^2)</f>
        <v>260434.71580296196</v>
      </c>
      <c r="Q1388">
        <v>675604.79999999702</v>
      </c>
      <c r="R1388">
        <v>6501304.4500000002</v>
      </c>
    </row>
    <row r="1389" spans="1:18" hidden="1">
      <c r="A1389">
        <v>2448</v>
      </c>
      <c r="B1389">
        <v>30001180</v>
      </c>
      <c r="C1389" s="2" t="s">
        <v>8373</v>
      </c>
      <c r="D1389" t="s">
        <v>152</v>
      </c>
      <c r="E1389">
        <v>610761600000</v>
      </c>
      <c r="F1389">
        <v>1266848265000</v>
      </c>
      <c r="G1389">
        <v>1</v>
      </c>
      <c r="H1389" t="s">
        <v>5055</v>
      </c>
      <c r="I1389" t="s">
        <v>5055</v>
      </c>
      <c r="J1389" t="s">
        <v>20</v>
      </c>
      <c r="K1389" t="s">
        <v>21</v>
      </c>
      <c r="L1389">
        <v>0</v>
      </c>
      <c r="M1389">
        <v>0</v>
      </c>
      <c r="N1389" t="s">
        <v>22</v>
      </c>
      <c r="O1389">
        <v>3</v>
      </c>
      <c r="P1389" s="30">
        <f>SQRT((postes_1[[#This Row],[x]]-$Q$1)^2+(postes_1[[#This Row],[y]]-$R$1)^2)</f>
        <v>260613.88749621445</v>
      </c>
      <c r="Q1389">
        <v>718440.85999999905</v>
      </c>
      <c r="R1389">
        <v>6516266.7800000003</v>
      </c>
    </row>
    <row r="1390" spans="1:18" hidden="1">
      <c r="A1390">
        <v>2230</v>
      </c>
      <c r="B1390">
        <v>20001250</v>
      </c>
      <c r="C1390" s="2" t="s">
        <v>8375</v>
      </c>
      <c r="D1390" t="s">
        <v>274</v>
      </c>
      <c r="E1390">
        <v>778982400000</v>
      </c>
      <c r="F1390">
        <v>1453377663000</v>
      </c>
      <c r="G1390">
        <v>1</v>
      </c>
      <c r="H1390" t="s">
        <v>4615</v>
      </c>
      <c r="I1390" t="s">
        <v>4616</v>
      </c>
      <c r="J1390" t="s">
        <v>20</v>
      </c>
      <c r="K1390" t="s">
        <v>21</v>
      </c>
      <c r="L1390">
        <v>0</v>
      </c>
      <c r="M1390">
        <v>0</v>
      </c>
      <c r="N1390" t="s">
        <v>22</v>
      </c>
      <c r="O1390">
        <v>6</v>
      </c>
      <c r="P1390" s="30">
        <f>SQRT((postes_1[[#This Row],[x]]-$Q$1)^2+(postes_1[[#This Row],[y]]-$R$1)^2)</f>
        <v>260648.42290055103</v>
      </c>
      <c r="Q1390">
        <v>871020.31000000203</v>
      </c>
      <c r="R1390">
        <v>6760587.4000000004</v>
      </c>
    </row>
    <row r="1391" spans="1:18" hidden="1">
      <c r="A1391">
        <v>1482</v>
      </c>
      <c r="B1391">
        <v>30000993</v>
      </c>
      <c r="C1391" s="2" t="s">
        <v>8373</v>
      </c>
      <c r="D1391" t="s">
        <v>274</v>
      </c>
      <c r="E1391">
        <v>610761600000</v>
      </c>
      <c r="F1391">
        <v>1464276135000</v>
      </c>
      <c r="G1391">
        <v>1</v>
      </c>
      <c r="H1391" t="s">
        <v>3095</v>
      </c>
      <c r="I1391" t="s">
        <v>3096</v>
      </c>
      <c r="J1391" t="s">
        <v>3097</v>
      </c>
      <c r="K1391" t="s">
        <v>21</v>
      </c>
      <c r="L1391">
        <v>0</v>
      </c>
      <c r="M1391">
        <v>0</v>
      </c>
      <c r="N1391" t="s">
        <v>22</v>
      </c>
      <c r="O1391">
        <v>3</v>
      </c>
      <c r="P1391" s="30">
        <f>SQRT((postes_1[[#This Row],[x]]-$Q$1)^2+(postes_1[[#This Row],[y]]-$R$1)^2)</f>
        <v>260729.52669567667</v>
      </c>
      <c r="Q1391">
        <v>743567.67000000202</v>
      </c>
      <c r="R1391">
        <v>6529264.4299999997</v>
      </c>
    </row>
    <row r="1392" spans="1:18" hidden="1">
      <c r="A1392">
        <v>2316</v>
      </c>
      <c r="B1392">
        <v>60001878</v>
      </c>
      <c r="C1392" s="2" t="s">
        <v>8374</v>
      </c>
      <c r="D1392" t="s">
        <v>152</v>
      </c>
      <c r="E1392">
        <v>610761600000</v>
      </c>
      <c r="F1392">
        <v>1304589477000</v>
      </c>
      <c r="G1392">
        <v>1</v>
      </c>
      <c r="H1392" t="s">
        <v>4785</v>
      </c>
      <c r="I1392" t="s">
        <v>4786</v>
      </c>
      <c r="J1392" t="s">
        <v>26</v>
      </c>
      <c r="K1392" t="s">
        <v>21</v>
      </c>
      <c r="L1392">
        <v>0</v>
      </c>
      <c r="M1392">
        <v>0</v>
      </c>
      <c r="N1392" t="s">
        <v>22</v>
      </c>
      <c r="O1392">
        <v>4</v>
      </c>
      <c r="P1392" s="30">
        <f>SQRT((postes_1[[#This Row],[x]]-$Q$1)^2+(postes_1[[#This Row],[y]]-$R$1)^2)</f>
        <v>260897.86042080758</v>
      </c>
      <c r="Q1392">
        <v>476981.02000000299</v>
      </c>
      <c r="R1392">
        <v>6529300.4100000001</v>
      </c>
    </row>
    <row r="1393" spans="1:18" hidden="1">
      <c r="A1393">
        <v>965</v>
      </c>
      <c r="B1393">
        <v>60001373</v>
      </c>
      <c r="C1393" s="2" t="s">
        <v>8374</v>
      </c>
      <c r="D1393" t="s">
        <v>168</v>
      </c>
      <c r="E1393">
        <v>1036627200000</v>
      </c>
      <c r="F1393">
        <v>1442419788000</v>
      </c>
      <c r="G1393">
        <v>1</v>
      </c>
      <c r="H1393" t="s">
        <v>2058</v>
      </c>
      <c r="I1393" t="s">
        <v>2059</v>
      </c>
      <c r="J1393" t="s">
        <v>20</v>
      </c>
      <c r="K1393" t="s">
        <v>21</v>
      </c>
      <c r="L1393">
        <v>0</v>
      </c>
      <c r="M1393">
        <v>0</v>
      </c>
      <c r="N1393" t="s">
        <v>22</v>
      </c>
      <c r="O1393">
        <v>4</v>
      </c>
      <c r="P1393" s="30">
        <f>SQRT((postes_1[[#This Row],[x]]-$Q$1)^2+(postes_1[[#This Row],[y]]-$R$1)^2)</f>
        <v>260985.77326595123</v>
      </c>
      <c r="Q1393">
        <v>358278.859999999</v>
      </c>
      <c r="R1393">
        <v>6686279.3099999996</v>
      </c>
    </row>
    <row r="1394" spans="1:18" hidden="1">
      <c r="A1394">
        <v>27</v>
      </c>
      <c r="B1394">
        <v>30000099</v>
      </c>
      <c r="C1394" s="2" t="s">
        <v>8375</v>
      </c>
      <c r="D1394" t="s">
        <v>20</v>
      </c>
      <c r="E1394">
        <v>809049600000</v>
      </c>
      <c r="F1394" t="s">
        <v>20</v>
      </c>
      <c r="G1394">
        <v>1</v>
      </c>
      <c r="H1394" t="s">
        <v>80</v>
      </c>
      <c r="I1394" t="s">
        <v>81</v>
      </c>
      <c r="J1394" t="s">
        <v>20</v>
      </c>
      <c r="K1394" t="s">
        <v>21</v>
      </c>
      <c r="L1394">
        <v>0</v>
      </c>
      <c r="M1394">
        <v>0</v>
      </c>
      <c r="N1394" t="s">
        <v>22</v>
      </c>
      <c r="O1394">
        <v>6</v>
      </c>
      <c r="P1394" s="30">
        <f>SQRT((postes_1[[#This Row],[x]]-$Q$1)^2+(postes_1[[#This Row],[y]]-$R$1)^2)</f>
        <v>261001.54529864842</v>
      </c>
      <c r="Q1394">
        <v>863731.07</v>
      </c>
      <c r="R1394">
        <v>6690372.9100000001</v>
      </c>
    </row>
    <row r="1395" spans="1:18" hidden="1">
      <c r="A1395">
        <v>1022</v>
      </c>
      <c r="B1395">
        <v>20000136</v>
      </c>
      <c r="C1395" s="2" t="s">
        <v>8373</v>
      </c>
      <c r="D1395" t="s">
        <v>77</v>
      </c>
      <c r="E1395">
        <v>1089900488000</v>
      </c>
      <c r="F1395">
        <v>1333727233000</v>
      </c>
      <c r="G1395">
        <v>1</v>
      </c>
      <c r="H1395" t="s">
        <v>2176</v>
      </c>
      <c r="I1395" t="s">
        <v>2177</v>
      </c>
      <c r="J1395" t="s">
        <v>20</v>
      </c>
      <c r="K1395" t="s">
        <v>21</v>
      </c>
      <c r="L1395">
        <v>0</v>
      </c>
      <c r="M1395">
        <v>0</v>
      </c>
      <c r="N1395" t="s">
        <v>22</v>
      </c>
      <c r="O1395">
        <v>3</v>
      </c>
      <c r="P1395" s="30">
        <f>SQRT((postes_1[[#This Row],[x]]-$Q$1)^2+(postes_1[[#This Row],[y]]-$R$1)^2)</f>
        <v>261123.58350575308</v>
      </c>
      <c r="Q1395">
        <v>797427.61999999697</v>
      </c>
      <c r="R1395">
        <v>6935759.1100000003</v>
      </c>
    </row>
    <row r="1396" spans="1:18" hidden="1">
      <c r="A1396">
        <v>3126</v>
      </c>
      <c r="B1396">
        <v>20001414</v>
      </c>
      <c r="C1396" s="2" t="s">
        <v>8373</v>
      </c>
      <c r="D1396" t="s">
        <v>90</v>
      </c>
      <c r="E1396">
        <v>778982400000</v>
      </c>
      <c r="F1396">
        <v>1152096882000</v>
      </c>
      <c r="G1396">
        <v>1</v>
      </c>
      <c r="H1396" t="s">
        <v>6426</v>
      </c>
      <c r="I1396" t="s">
        <v>6427</v>
      </c>
      <c r="J1396" t="s">
        <v>20</v>
      </c>
      <c r="K1396" t="s">
        <v>21</v>
      </c>
      <c r="L1396">
        <v>0</v>
      </c>
      <c r="M1396">
        <v>0</v>
      </c>
      <c r="N1396" t="s">
        <v>22</v>
      </c>
      <c r="O1396">
        <v>3</v>
      </c>
      <c r="P1396" s="30">
        <f>SQRT((postes_1[[#This Row],[x]]-$Q$1)^2+(postes_1[[#This Row],[y]]-$R$1)^2)</f>
        <v>261243.41514535822</v>
      </c>
      <c r="Q1396">
        <v>871018.78999999899</v>
      </c>
      <c r="R1396">
        <v>6734433.9500000002</v>
      </c>
    </row>
    <row r="1397" spans="1:18" hidden="1">
      <c r="A1397">
        <v>2236</v>
      </c>
      <c r="B1397">
        <v>20003145</v>
      </c>
      <c r="C1397" s="2" t="s">
        <v>8376</v>
      </c>
      <c r="D1397" t="s">
        <v>168</v>
      </c>
      <c r="E1397">
        <v>1089900434000</v>
      </c>
      <c r="F1397">
        <v>1452163690000</v>
      </c>
      <c r="G1397">
        <v>1</v>
      </c>
      <c r="H1397" t="s">
        <v>4628</v>
      </c>
      <c r="I1397" t="s">
        <v>4628</v>
      </c>
      <c r="J1397" t="s">
        <v>20</v>
      </c>
      <c r="K1397" t="s">
        <v>21</v>
      </c>
      <c r="L1397">
        <v>0</v>
      </c>
      <c r="M1397">
        <v>0</v>
      </c>
      <c r="N1397" t="s">
        <v>22</v>
      </c>
      <c r="O1397">
        <v>7</v>
      </c>
      <c r="P1397" s="30">
        <f>SQRT((postes_1[[#This Row],[x]]-$Q$1)^2+(postes_1[[#This Row],[y]]-$R$1)^2)</f>
        <v>261272.75417592746</v>
      </c>
      <c r="Q1397">
        <v>803846.75</v>
      </c>
      <c r="R1397">
        <v>6929157</v>
      </c>
    </row>
    <row r="1398" spans="1:18" hidden="1">
      <c r="A1398">
        <v>3218</v>
      </c>
      <c r="B1398">
        <v>60000988</v>
      </c>
      <c r="C1398" s="2" t="s">
        <v>8374</v>
      </c>
      <c r="D1398" t="s">
        <v>20</v>
      </c>
      <c r="E1398">
        <v>1043107200000</v>
      </c>
      <c r="F1398" t="s">
        <v>20</v>
      </c>
      <c r="G1398">
        <v>1</v>
      </c>
      <c r="H1398" t="s">
        <v>6606</v>
      </c>
      <c r="I1398" t="s">
        <v>6607</v>
      </c>
      <c r="J1398" t="s">
        <v>20</v>
      </c>
      <c r="K1398" t="s">
        <v>21</v>
      </c>
      <c r="L1398">
        <v>0</v>
      </c>
      <c r="M1398">
        <v>0</v>
      </c>
      <c r="N1398" t="s">
        <v>22</v>
      </c>
      <c r="O1398">
        <v>4</v>
      </c>
      <c r="P1398" s="30">
        <f>SQRT((postes_1[[#This Row],[x]]-$Q$1)^2+(postes_1[[#This Row],[y]]-$R$1)^2)</f>
        <v>261282.03325428642</v>
      </c>
      <c r="Q1398">
        <v>349629.90999999602</v>
      </c>
      <c r="R1398">
        <v>6738259.7599999998</v>
      </c>
    </row>
    <row r="1399" spans="1:18" hidden="1">
      <c r="A1399">
        <v>1870</v>
      </c>
      <c r="B1399">
        <v>60001627</v>
      </c>
      <c r="C1399" s="2" t="s">
        <v>8374</v>
      </c>
      <c r="D1399" t="s">
        <v>20</v>
      </c>
      <c r="E1399">
        <v>1063843200000</v>
      </c>
      <c r="F1399" t="s">
        <v>20</v>
      </c>
      <c r="G1399">
        <v>1</v>
      </c>
      <c r="H1399" t="s">
        <v>3879</v>
      </c>
      <c r="I1399" t="s">
        <v>3880</v>
      </c>
      <c r="J1399" t="s">
        <v>1079</v>
      </c>
      <c r="K1399" t="s">
        <v>21</v>
      </c>
      <c r="L1399">
        <v>0</v>
      </c>
      <c r="M1399">
        <v>0</v>
      </c>
      <c r="N1399" t="s">
        <v>22</v>
      </c>
      <c r="O1399">
        <v>4</v>
      </c>
      <c r="P1399" s="30">
        <f>SQRT((postes_1[[#This Row],[x]]-$Q$1)^2+(postes_1[[#This Row],[y]]-$R$1)^2)</f>
        <v>261378.24572622305</v>
      </c>
      <c r="Q1399">
        <v>376113.95000000298</v>
      </c>
      <c r="R1399">
        <v>6637720.5599999996</v>
      </c>
    </row>
    <row r="1400" spans="1:18" hidden="1">
      <c r="A1400">
        <v>2977</v>
      </c>
      <c r="B1400">
        <v>60001238</v>
      </c>
      <c r="C1400" s="2" t="s">
        <v>8373</v>
      </c>
      <c r="D1400" t="s">
        <v>20</v>
      </c>
      <c r="E1400">
        <v>1034899200000</v>
      </c>
      <c r="F1400" t="s">
        <v>20</v>
      </c>
      <c r="G1400">
        <v>1</v>
      </c>
      <c r="H1400" t="s">
        <v>6132</v>
      </c>
      <c r="I1400" t="s">
        <v>6133</v>
      </c>
      <c r="J1400" t="s">
        <v>20</v>
      </c>
      <c r="K1400" t="s">
        <v>21</v>
      </c>
      <c r="L1400">
        <v>0</v>
      </c>
      <c r="M1400">
        <v>0</v>
      </c>
      <c r="N1400" t="s">
        <v>22</v>
      </c>
      <c r="O1400">
        <v>3</v>
      </c>
      <c r="P1400" s="30">
        <f>SQRT((postes_1[[#This Row],[x]]-$Q$1)^2+(postes_1[[#This Row],[y]]-$R$1)^2)</f>
        <v>261405.4640815162</v>
      </c>
      <c r="Q1400">
        <v>354328.03999999899</v>
      </c>
      <c r="R1400">
        <v>6701265.8300000001</v>
      </c>
    </row>
    <row r="1401" spans="1:18" hidden="1">
      <c r="A1401">
        <v>2787</v>
      </c>
      <c r="B1401">
        <v>20000159</v>
      </c>
      <c r="C1401" s="2" t="s">
        <v>8373</v>
      </c>
      <c r="D1401" t="s">
        <v>23</v>
      </c>
      <c r="E1401">
        <v>1089890834000</v>
      </c>
      <c r="F1401">
        <v>1229617310000</v>
      </c>
      <c r="G1401">
        <v>1</v>
      </c>
      <c r="H1401" t="s">
        <v>5743</v>
      </c>
      <c r="I1401" t="s">
        <v>5744</v>
      </c>
      <c r="J1401" t="s">
        <v>5745</v>
      </c>
      <c r="K1401" t="s">
        <v>21</v>
      </c>
      <c r="L1401">
        <v>0</v>
      </c>
      <c r="M1401">
        <v>0</v>
      </c>
      <c r="N1401" t="s">
        <v>22</v>
      </c>
      <c r="O1401">
        <v>3</v>
      </c>
      <c r="P1401" s="30">
        <f>SQRT((postes_1[[#This Row],[x]]-$Q$1)^2+(postes_1[[#This Row],[y]]-$R$1)^2)</f>
        <v>261660.01758823518</v>
      </c>
      <c r="Q1401">
        <v>807670.45000000298</v>
      </c>
      <c r="R1401">
        <v>6925443.9400000004</v>
      </c>
    </row>
    <row r="1402" spans="1:18" hidden="1">
      <c r="A1402">
        <v>1584</v>
      </c>
      <c r="B1402">
        <v>70013802</v>
      </c>
      <c r="C1402" s="2" t="s">
        <v>8374</v>
      </c>
      <c r="D1402" t="s">
        <v>30</v>
      </c>
      <c r="E1402">
        <v>1158140096000</v>
      </c>
      <c r="F1402">
        <v>1413213240000</v>
      </c>
      <c r="G1402">
        <v>1</v>
      </c>
      <c r="H1402" t="s">
        <v>3302</v>
      </c>
      <c r="I1402" t="s">
        <v>3296</v>
      </c>
      <c r="J1402" t="s">
        <v>26</v>
      </c>
      <c r="K1402" t="s">
        <v>21</v>
      </c>
      <c r="L1402">
        <v>0</v>
      </c>
      <c r="M1402">
        <v>0</v>
      </c>
      <c r="N1402" t="s">
        <v>22</v>
      </c>
      <c r="O1402">
        <v>4</v>
      </c>
      <c r="P1402" s="30">
        <f>SQRT((postes_1[[#This Row],[x]]-$Q$1)^2+(postes_1[[#This Row],[y]]-$R$1)^2)</f>
        <v>261688.05278100472</v>
      </c>
      <c r="Q1402">
        <v>684582.20000000298</v>
      </c>
      <c r="R1402">
        <v>7004436.2800000003</v>
      </c>
    </row>
    <row r="1403" spans="1:18" hidden="1">
      <c r="A1403">
        <v>1762</v>
      </c>
      <c r="B1403">
        <v>70048888</v>
      </c>
      <c r="C1403" s="2" t="s">
        <v>8374</v>
      </c>
      <c r="D1403" t="s">
        <v>30</v>
      </c>
      <c r="E1403">
        <v>1411029421000</v>
      </c>
      <c r="F1403">
        <v>1394622955000</v>
      </c>
      <c r="G1403">
        <v>1</v>
      </c>
      <c r="H1403" t="s">
        <v>3664</v>
      </c>
      <c r="I1403" t="s">
        <v>3665</v>
      </c>
      <c r="J1403" t="s">
        <v>98</v>
      </c>
      <c r="K1403" t="s">
        <v>21</v>
      </c>
      <c r="L1403">
        <v>0</v>
      </c>
      <c r="M1403">
        <v>0</v>
      </c>
      <c r="N1403" t="s">
        <v>22</v>
      </c>
      <c r="O1403">
        <v>4</v>
      </c>
      <c r="P1403" s="30">
        <f>SQRT((postes_1[[#This Row],[x]]-$Q$1)^2+(postes_1[[#This Row],[y]]-$R$1)^2)</f>
        <v>261692.43598091722</v>
      </c>
      <c r="Q1403">
        <v>804399.42000000202</v>
      </c>
      <c r="R1403">
        <v>6929172.4400000004</v>
      </c>
    </row>
    <row r="1404" spans="1:18" hidden="1">
      <c r="A1404">
        <v>3901</v>
      </c>
      <c r="B1404">
        <v>60001895</v>
      </c>
      <c r="C1404" s="2" t="s">
        <v>8374</v>
      </c>
      <c r="D1404" t="s">
        <v>20</v>
      </c>
      <c r="E1404">
        <v>610761600000</v>
      </c>
      <c r="F1404" t="s">
        <v>20</v>
      </c>
      <c r="G1404">
        <v>1</v>
      </c>
      <c r="H1404" t="s">
        <v>7955</v>
      </c>
      <c r="I1404" t="s">
        <v>7956</v>
      </c>
      <c r="J1404" t="s">
        <v>20</v>
      </c>
      <c r="K1404" t="s">
        <v>21</v>
      </c>
      <c r="L1404">
        <v>0</v>
      </c>
      <c r="M1404">
        <v>0</v>
      </c>
      <c r="N1404" t="s">
        <v>22</v>
      </c>
      <c r="O1404">
        <v>4</v>
      </c>
      <c r="P1404" s="30">
        <f>SQRT((postes_1[[#This Row],[x]]-$Q$1)^2+(postes_1[[#This Row],[y]]-$R$1)^2)</f>
        <v>261752.81366618516</v>
      </c>
      <c r="Q1404">
        <v>497107.53999999899</v>
      </c>
      <c r="R1404">
        <v>6517530.9000000004</v>
      </c>
    </row>
    <row r="1405" spans="1:18" hidden="1">
      <c r="A1405">
        <v>1580</v>
      </c>
      <c r="B1405">
        <v>10000603</v>
      </c>
      <c r="C1405" s="2" t="s">
        <v>8374</v>
      </c>
      <c r="D1405" t="s">
        <v>30</v>
      </c>
      <c r="E1405">
        <v>1071619200000</v>
      </c>
      <c r="F1405">
        <v>1413213273000</v>
      </c>
      <c r="G1405">
        <v>1</v>
      </c>
      <c r="H1405" t="s">
        <v>3295</v>
      </c>
      <c r="I1405" t="s">
        <v>3296</v>
      </c>
      <c r="J1405" t="s">
        <v>20</v>
      </c>
      <c r="K1405" t="s">
        <v>21</v>
      </c>
      <c r="L1405">
        <v>0</v>
      </c>
      <c r="M1405">
        <v>0</v>
      </c>
      <c r="N1405" t="s">
        <v>22</v>
      </c>
      <c r="O1405">
        <v>4</v>
      </c>
      <c r="P1405" s="30">
        <f>SQRT((postes_1[[#This Row],[x]]-$Q$1)^2+(postes_1[[#This Row],[y]]-$R$1)^2)</f>
        <v>261796.57223883481</v>
      </c>
      <c r="Q1405">
        <v>684149.31000000203</v>
      </c>
      <c r="R1405">
        <v>7004676.7999999998</v>
      </c>
    </row>
    <row r="1406" spans="1:18" hidden="1">
      <c r="A1406">
        <v>3658</v>
      </c>
      <c r="B1406">
        <v>60001836</v>
      </c>
      <c r="C1406" s="2" t="s">
        <v>8374</v>
      </c>
      <c r="D1406" t="s">
        <v>20</v>
      </c>
      <c r="E1406">
        <v>783129600000</v>
      </c>
      <c r="F1406" t="s">
        <v>20</v>
      </c>
      <c r="G1406">
        <v>1</v>
      </c>
      <c r="H1406" t="s">
        <v>7492</v>
      </c>
      <c r="I1406" t="s">
        <v>7493</v>
      </c>
      <c r="J1406" t="s">
        <v>20</v>
      </c>
      <c r="K1406" t="s">
        <v>21</v>
      </c>
      <c r="L1406">
        <v>0</v>
      </c>
      <c r="M1406">
        <v>0</v>
      </c>
      <c r="N1406" t="s">
        <v>22</v>
      </c>
      <c r="O1406">
        <v>4</v>
      </c>
      <c r="P1406" s="30">
        <f>SQRT((postes_1[[#This Row],[x]]-$Q$1)^2+(postes_1[[#This Row],[y]]-$R$1)^2)</f>
        <v>261867.16949974914</v>
      </c>
      <c r="Q1406">
        <v>441217.53000000102</v>
      </c>
      <c r="R1406">
        <v>6553641.79</v>
      </c>
    </row>
    <row r="1407" spans="1:18" hidden="1">
      <c r="A1407">
        <v>3996</v>
      </c>
      <c r="B1407">
        <v>30000304</v>
      </c>
      <c r="C1407" s="2" t="s">
        <v>8375</v>
      </c>
      <c r="D1407" t="s">
        <v>17</v>
      </c>
      <c r="E1407">
        <v>610761600000</v>
      </c>
      <c r="F1407">
        <v>1302781195000</v>
      </c>
      <c r="G1407">
        <v>1</v>
      </c>
      <c r="H1407" t="s">
        <v>8136</v>
      </c>
      <c r="I1407" t="s">
        <v>5502</v>
      </c>
      <c r="J1407" t="s">
        <v>20</v>
      </c>
      <c r="K1407" t="s">
        <v>21</v>
      </c>
      <c r="L1407">
        <v>0</v>
      </c>
      <c r="M1407">
        <v>0</v>
      </c>
      <c r="N1407" t="s">
        <v>22</v>
      </c>
      <c r="O1407">
        <v>6</v>
      </c>
      <c r="P1407" s="30">
        <f>SQRT((postes_1[[#This Row],[x]]-$Q$1)^2+(postes_1[[#This Row],[y]]-$R$1)^2)</f>
        <v>261960.77170877013</v>
      </c>
      <c r="Q1407">
        <v>841991.21999999904</v>
      </c>
      <c r="R1407">
        <v>6630901.9900000002</v>
      </c>
    </row>
    <row r="1408" spans="1:18" hidden="1">
      <c r="A1408">
        <v>2197</v>
      </c>
      <c r="B1408">
        <v>30000666</v>
      </c>
      <c r="C1408" s="2" t="s">
        <v>8373</v>
      </c>
      <c r="D1408" t="s">
        <v>23</v>
      </c>
      <c r="E1408">
        <v>610761600000</v>
      </c>
      <c r="F1408">
        <v>1279618424000</v>
      </c>
      <c r="G1408">
        <v>1</v>
      </c>
      <c r="H1408" t="s">
        <v>4551</v>
      </c>
      <c r="I1408" t="s">
        <v>4552</v>
      </c>
      <c r="J1408" t="s">
        <v>20</v>
      </c>
      <c r="K1408" t="s">
        <v>21</v>
      </c>
      <c r="L1408">
        <v>0</v>
      </c>
      <c r="M1408">
        <v>0</v>
      </c>
      <c r="N1408" t="s">
        <v>22</v>
      </c>
      <c r="O1408">
        <v>3</v>
      </c>
      <c r="P1408" s="30">
        <f>SQRT((postes_1[[#This Row],[x]]-$Q$1)^2+(postes_1[[#This Row],[y]]-$R$1)^2)</f>
        <v>261997.68009374288</v>
      </c>
      <c r="Q1408">
        <v>789779.40999999596</v>
      </c>
      <c r="R1408">
        <v>6562437.0499999998</v>
      </c>
    </row>
    <row r="1409" spans="1:18" hidden="1">
      <c r="A1409">
        <v>3154</v>
      </c>
      <c r="B1409">
        <v>50000232</v>
      </c>
      <c r="C1409" s="2" t="s">
        <v>8374</v>
      </c>
      <c r="D1409" t="s">
        <v>30</v>
      </c>
      <c r="E1409">
        <v>1442504101000</v>
      </c>
      <c r="F1409">
        <v>1423065885000</v>
      </c>
      <c r="G1409">
        <v>1</v>
      </c>
      <c r="H1409" t="s">
        <v>6487</v>
      </c>
      <c r="I1409" t="s">
        <v>6488</v>
      </c>
      <c r="J1409" t="s">
        <v>26</v>
      </c>
      <c r="K1409" t="s">
        <v>21</v>
      </c>
      <c r="L1409">
        <v>0</v>
      </c>
      <c r="M1409">
        <v>0</v>
      </c>
      <c r="N1409" t="s">
        <v>22</v>
      </c>
      <c r="O1409">
        <v>4</v>
      </c>
      <c r="P1409" s="30">
        <f>SQRT((postes_1[[#This Row],[x]]-$Q$1)^2+(postes_1[[#This Row],[y]]-$R$1)^2)</f>
        <v>262216.03099105047</v>
      </c>
      <c r="Q1409">
        <v>586857.15999999596</v>
      </c>
      <c r="R1409">
        <v>6492311.5999999996</v>
      </c>
    </row>
    <row r="1410" spans="1:18" hidden="1">
      <c r="A1410">
        <v>2923</v>
      </c>
      <c r="B1410">
        <v>60001739</v>
      </c>
      <c r="C1410" s="2" t="s">
        <v>8374</v>
      </c>
      <c r="D1410" t="s">
        <v>23</v>
      </c>
      <c r="E1410">
        <v>1179930492000</v>
      </c>
      <c r="F1410">
        <v>1225816192000</v>
      </c>
      <c r="G1410">
        <v>1</v>
      </c>
      <c r="H1410" t="s">
        <v>6023</v>
      </c>
      <c r="I1410" t="s">
        <v>6024</v>
      </c>
      <c r="J1410" t="s">
        <v>20</v>
      </c>
      <c r="K1410" t="s">
        <v>21</v>
      </c>
      <c r="L1410">
        <v>0</v>
      </c>
      <c r="M1410">
        <v>0</v>
      </c>
      <c r="N1410" t="s">
        <v>22</v>
      </c>
      <c r="O1410">
        <v>4</v>
      </c>
      <c r="P1410" s="30">
        <f>SQRT((postes_1[[#This Row],[x]]-$Q$1)^2+(postes_1[[#This Row],[y]]-$R$1)^2)</f>
        <v>262279.12356998184</v>
      </c>
      <c r="Q1410">
        <v>394988.71000000101</v>
      </c>
      <c r="R1410">
        <v>6603934.9000000004</v>
      </c>
    </row>
    <row r="1411" spans="1:18" hidden="1">
      <c r="A1411">
        <v>3944</v>
      </c>
      <c r="B1411">
        <v>70033377</v>
      </c>
      <c r="C1411" s="2" t="s">
        <v>8375</v>
      </c>
      <c r="D1411" t="s">
        <v>83</v>
      </c>
      <c r="E1411">
        <v>1363089531000</v>
      </c>
      <c r="F1411">
        <v>1363089399000</v>
      </c>
      <c r="G1411">
        <v>1</v>
      </c>
      <c r="H1411" t="s">
        <v>8036</v>
      </c>
      <c r="I1411" t="s">
        <v>8037</v>
      </c>
      <c r="J1411" t="s">
        <v>8038</v>
      </c>
      <c r="K1411" t="s">
        <v>21</v>
      </c>
      <c r="L1411">
        <v>0</v>
      </c>
      <c r="M1411">
        <v>0</v>
      </c>
      <c r="N1411" t="s">
        <v>22</v>
      </c>
      <c r="O1411">
        <v>6</v>
      </c>
      <c r="P1411" s="30">
        <f>SQRT((postes_1[[#This Row],[x]]-$Q$1)^2+(postes_1[[#This Row],[y]]-$R$1)^2)</f>
        <v>262644.95717159478</v>
      </c>
      <c r="Q1411">
        <v>626004.96999999904</v>
      </c>
      <c r="R1411">
        <v>7015647.4299999997</v>
      </c>
    </row>
    <row r="1412" spans="1:18" hidden="1">
      <c r="A1412">
        <v>1412</v>
      </c>
      <c r="B1412">
        <v>30000966</v>
      </c>
      <c r="C1412" s="2" t="s">
        <v>8373</v>
      </c>
      <c r="D1412" t="s">
        <v>23</v>
      </c>
      <c r="E1412">
        <v>610761600000</v>
      </c>
      <c r="F1412">
        <v>1265896206000</v>
      </c>
      <c r="G1412">
        <v>1</v>
      </c>
      <c r="H1412" t="s">
        <v>2958</v>
      </c>
      <c r="I1412" t="s">
        <v>2959</v>
      </c>
      <c r="J1412" t="s">
        <v>20</v>
      </c>
      <c r="K1412" t="s">
        <v>21</v>
      </c>
      <c r="L1412">
        <v>0</v>
      </c>
      <c r="M1412">
        <v>0</v>
      </c>
      <c r="N1412" t="s">
        <v>22</v>
      </c>
      <c r="O1412">
        <v>3</v>
      </c>
      <c r="P1412" s="30">
        <f>SQRT((postes_1[[#This Row],[x]]-$Q$1)^2+(postes_1[[#This Row],[y]]-$R$1)^2)</f>
        <v>262802.03292447975</v>
      </c>
      <c r="Q1412">
        <v>749755.82999999798</v>
      </c>
      <c r="R1412">
        <v>6530607.7599999998</v>
      </c>
    </row>
    <row r="1413" spans="1:18" hidden="1">
      <c r="A1413">
        <v>286</v>
      </c>
      <c r="B1413">
        <v>60000509</v>
      </c>
      <c r="C1413" s="2" t="s">
        <v>8375</v>
      </c>
      <c r="D1413" t="s">
        <v>38</v>
      </c>
      <c r="E1413">
        <v>610761600000</v>
      </c>
      <c r="F1413">
        <v>1193824061000</v>
      </c>
      <c r="G1413">
        <v>1</v>
      </c>
      <c r="H1413" t="s">
        <v>642</v>
      </c>
      <c r="I1413" t="s">
        <v>643</v>
      </c>
      <c r="J1413" t="s">
        <v>20</v>
      </c>
      <c r="K1413" t="s">
        <v>21</v>
      </c>
      <c r="L1413">
        <v>0</v>
      </c>
      <c r="M1413">
        <v>0</v>
      </c>
      <c r="N1413" t="s">
        <v>22</v>
      </c>
      <c r="O1413">
        <v>6</v>
      </c>
      <c r="P1413" s="30">
        <f>SQRT((postes_1[[#This Row],[x]]-$Q$1)^2+(postes_1[[#This Row],[y]]-$R$1)^2)</f>
        <v>262877.96950030263</v>
      </c>
      <c r="Q1413">
        <v>349983.609999999</v>
      </c>
      <c r="R1413">
        <v>6788846.4900000002</v>
      </c>
    </row>
    <row r="1414" spans="1:18" hidden="1">
      <c r="A1414">
        <v>3176</v>
      </c>
      <c r="B1414">
        <v>60001347</v>
      </c>
      <c r="C1414" s="2" t="s">
        <v>8373</v>
      </c>
      <c r="D1414" t="s">
        <v>20</v>
      </c>
      <c r="E1414">
        <v>1034899200000</v>
      </c>
      <c r="F1414" t="s">
        <v>20</v>
      </c>
      <c r="G1414">
        <v>1</v>
      </c>
      <c r="H1414" t="s">
        <v>6527</v>
      </c>
      <c r="I1414" t="s">
        <v>6528</v>
      </c>
      <c r="J1414" t="s">
        <v>20</v>
      </c>
      <c r="K1414" t="s">
        <v>21</v>
      </c>
      <c r="L1414">
        <v>0</v>
      </c>
      <c r="M1414">
        <v>0</v>
      </c>
      <c r="N1414" t="s">
        <v>22</v>
      </c>
      <c r="O1414">
        <v>3</v>
      </c>
      <c r="P1414" s="30">
        <f>SQRT((postes_1[[#This Row],[x]]-$Q$1)^2+(postes_1[[#This Row],[y]]-$R$1)^2)</f>
        <v>262928.45345289941</v>
      </c>
      <c r="Q1414">
        <v>355338.22999999701</v>
      </c>
      <c r="R1414">
        <v>6689905.1799999997</v>
      </c>
    </row>
    <row r="1415" spans="1:18" hidden="1">
      <c r="A1415">
        <v>1273</v>
      </c>
      <c r="B1415">
        <v>60000576</v>
      </c>
      <c r="C1415" s="2" t="s">
        <v>8374</v>
      </c>
      <c r="D1415" t="s">
        <v>23</v>
      </c>
      <c r="E1415">
        <v>610761600000</v>
      </c>
      <c r="F1415">
        <v>1271857227000</v>
      </c>
      <c r="G1415">
        <v>1</v>
      </c>
      <c r="H1415" t="s">
        <v>2670</v>
      </c>
      <c r="I1415" t="s">
        <v>2671</v>
      </c>
      <c r="J1415" t="s">
        <v>2672</v>
      </c>
      <c r="K1415" t="s">
        <v>21</v>
      </c>
      <c r="L1415">
        <v>0</v>
      </c>
      <c r="M1415">
        <v>0</v>
      </c>
      <c r="N1415" t="s">
        <v>22</v>
      </c>
      <c r="O1415">
        <v>4</v>
      </c>
      <c r="P1415" s="30">
        <f>SQRT((postes_1[[#This Row],[x]]-$Q$1)^2+(postes_1[[#This Row],[y]]-$R$1)^2)</f>
        <v>262969.42661564582</v>
      </c>
      <c r="Q1415">
        <v>349175.07999999798</v>
      </c>
      <c r="R1415">
        <v>6783097.7199999997</v>
      </c>
    </row>
    <row r="1416" spans="1:18" hidden="1">
      <c r="A1416">
        <v>2555</v>
      </c>
      <c r="B1416">
        <v>70000517</v>
      </c>
      <c r="C1416" s="2" t="s">
        <v>8376</v>
      </c>
      <c r="D1416" t="s">
        <v>30</v>
      </c>
      <c r="E1416" s="1">
        <v>892080000000</v>
      </c>
      <c r="F1416">
        <v>1370953459000</v>
      </c>
      <c r="G1416">
        <v>1</v>
      </c>
      <c r="H1416" t="s">
        <v>5273</v>
      </c>
      <c r="I1416" t="s">
        <v>5274</v>
      </c>
      <c r="J1416" t="s">
        <v>20</v>
      </c>
      <c r="K1416" t="s">
        <v>21</v>
      </c>
      <c r="L1416">
        <v>0</v>
      </c>
      <c r="M1416">
        <v>0</v>
      </c>
      <c r="N1416" t="s">
        <v>22</v>
      </c>
      <c r="O1416">
        <v>7</v>
      </c>
      <c r="P1416" s="30">
        <f>SQRT((postes_1[[#This Row],[x]]-$Q$1)^2+(postes_1[[#This Row],[y]]-$R$1)^2)</f>
        <v>262973.24783438048</v>
      </c>
      <c r="Q1416">
        <v>394642.28999999899</v>
      </c>
      <c r="R1416">
        <v>6903707.5999999996</v>
      </c>
    </row>
    <row r="1417" spans="1:18" hidden="1">
      <c r="A1417">
        <v>1341</v>
      </c>
      <c r="B1417">
        <v>70028507</v>
      </c>
      <c r="C1417" s="2" t="s">
        <v>8375</v>
      </c>
      <c r="D1417" t="s">
        <v>56</v>
      </c>
      <c r="E1417">
        <v>1265312153000</v>
      </c>
      <c r="F1417">
        <v>1265312417000</v>
      </c>
      <c r="G1417">
        <v>1</v>
      </c>
      <c r="H1417" t="s">
        <v>2812</v>
      </c>
      <c r="I1417" t="s">
        <v>2813</v>
      </c>
      <c r="J1417" t="s">
        <v>20</v>
      </c>
      <c r="K1417" t="s">
        <v>21</v>
      </c>
      <c r="L1417">
        <v>0</v>
      </c>
      <c r="M1417">
        <v>0</v>
      </c>
      <c r="N1417" t="s">
        <v>22</v>
      </c>
      <c r="O1417">
        <v>6</v>
      </c>
      <c r="P1417" s="30">
        <f>SQRT((postes_1[[#This Row],[x]]-$Q$1)^2+(postes_1[[#This Row],[y]]-$R$1)^2)</f>
        <v>263062.33871262748</v>
      </c>
      <c r="Q1417">
        <v>626459.46000000101</v>
      </c>
      <c r="R1417">
        <v>7016038.2599999998</v>
      </c>
    </row>
    <row r="1418" spans="1:18" hidden="1">
      <c r="A1418">
        <v>785</v>
      </c>
      <c r="B1418">
        <v>70049088</v>
      </c>
      <c r="C1418" s="2" t="s">
        <v>8373</v>
      </c>
      <c r="D1418" t="s">
        <v>274</v>
      </c>
      <c r="E1418">
        <v>1448456702000</v>
      </c>
      <c r="F1418">
        <v>1448457573000</v>
      </c>
      <c r="G1418">
        <v>1</v>
      </c>
      <c r="H1418" t="s">
        <v>1685</v>
      </c>
      <c r="I1418" t="s">
        <v>1686</v>
      </c>
      <c r="J1418" t="s">
        <v>20</v>
      </c>
      <c r="K1418" t="s">
        <v>21</v>
      </c>
      <c r="L1418">
        <v>0</v>
      </c>
      <c r="M1418">
        <v>0</v>
      </c>
      <c r="N1418" t="s">
        <v>22</v>
      </c>
      <c r="O1418">
        <v>3</v>
      </c>
      <c r="P1418" s="30">
        <f>SQRT((postes_1[[#This Row],[x]]-$Q$1)^2+(postes_1[[#This Row],[y]]-$R$1)^2)</f>
        <v>263067.70130932512</v>
      </c>
      <c r="Q1418">
        <v>355748.11999999703</v>
      </c>
      <c r="R1418">
        <v>6687722.4000000004</v>
      </c>
    </row>
    <row r="1419" spans="1:18" hidden="1">
      <c r="A1419">
        <v>2542</v>
      </c>
      <c r="B1419">
        <v>50000231</v>
      </c>
      <c r="C1419" s="2" t="s">
        <v>8374</v>
      </c>
      <c r="D1419" t="s">
        <v>20</v>
      </c>
      <c r="E1419">
        <v>754531200000</v>
      </c>
      <c r="F1419" t="s">
        <v>20</v>
      </c>
      <c r="G1419">
        <v>1</v>
      </c>
      <c r="H1419" t="s">
        <v>5247</v>
      </c>
      <c r="I1419" t="s">
        <v>5248</v>
      </c>
      <c r="J1419" t="s">
        <v>20</v>
      </c>
      <c r="K1419" t="s">
        <v>21</v>
      </c>
      <c r="L1419">
        <v>0</v>
      </c>
      <c r="M1419">
        <v>0</v>
      </c>
      <c r="N1419" t="s">
        <v>22</v>
      </c>
      <c r="O1419">
        <v>4</v>
      </c>
      <c r="P1419" s="30">
        <f>SQRT((postes_1[[#This Row],[x]]-$Q$1)^2+(postes_1[[#This Row],[y]]-$R$1)^2)</f>
        <v>263446.40941627638</v>
      </c>
      <c r="Q1419">
        <v>642956.71000000101</v>
      </c>
      <c r="R1419">
        <v>6492026.7400000002</v>
      </c>
    </row>
    <row r="1420" spans="1:18" hidden="1">
      <c r="A1420">
        <v>3220</v>
      </c>
      <c r="B1420">
        <v>60001435</v>
      </c>
      <c r="C1420" s="2" t="s">
        <v>8374</v>
      </c>
      <c r="D1420" t="s">
        <v>20</v>
      </c>
      <c r="E1420">
        <v>1034899200000</v>
      </c>
      <c r="F1420" t="s">
        <v>20</v>
      </c>
      <c r="G1420">
        <v>1</v>
      </c>
      <c r="H1420" t="s">
        <v>6610</v>
      </c>
      <c r="I1420" t="s">
        <v>6611</v>
      </c>
      <c r="J1420" t="s">
        <v>20</v>
      </c>
      <c r="K1420" t="s">
        <v>21</v>
      </c>
      <c r="L1420">
        <v>0</v>
      </c>
      <c r="M1420">
        <v>0</v>
      </c>
      <c r="N1420" t="s">
        <v>22</v>
      </c>
      <c r="O1420">
        <v>4</v>
      </c>
      <c r="P1420" s="30">
        <f>SQRT((postes_1[[#This Row],[x]]-$Q$1)^2+(postes_1[[#This Row],[y]]-$R$1)^2)</f>
        <v>263456.17843968264</v>
      </c>
      <c r="Q1420">
        <v>356743.5</v>
      </c>
      <c r="R1420">
        <v>6682523.0700000003</v>
      </c>
    </row>
    <row r="1421" spans="1:18" hidden="1">
      <c r="A1421">
        <v>1562</v>
      </c>
      <c r="B1421">
        <v>10000591</v>
      </c>
      <c r="C1421" s="2" t="s">
        <v>8376</v>
      </c>
      <c r="D1421" t="s">
        <v>274</v>
      </c>
      <c r="E1421">
        <v>1006214400000</v>
      </c>
      <c r="F1421">
        <v>1421942930000</v>
      </c>
      <c r="G1421">
        <v>1</v>
      </c>
      <c r="H1421" t="s">
        <v>3257</v>
      </c>
      <c r="I1421" t="s">
        <v>3258</v>
      </c>
      <c r="J1421" t="s">
        <v>20</v>
      </c>
      <c r="K1421" t="s">
        <v>21</v>
      </c>
      <c r="L1421">
        <v>0</v>
      </c>
      <c r="M1421">
        <v>0</v>
      </c>
      <c r="N1421" t="s">
        <v>22</v>
      </c>
      <c r="O1421">
        <v>7</v>
      </c>
      <c r="P1421" s="30">
        <f>SQRT((postes_1[[#This Row],[x]]-$Q$1)^2+(postes_1[[#This Row],[y]]-$R$1)^2)</f>
        <v>263466.01897422463</v>
      </c>
      <c r="Q1421">
        <v>674135.21999999904</v>
      </c>
      <c r="R1421">
        <v>7009120.3099999996</v>
      </c>
    </row>
    <row r="1422" spans="1:18" hidden="1">
      <c r="A1422">
        <v>2523</v>
      </c>
      <c r="B1422">
        <v>50000218</v>
      </c>
      <c r="C1422" s="2" t="s">
        <v>8374</v>
      </c>
      <c r="D1422" t="s">
        <v>168</v>
      </c>
      <c r="E1422">
        <v>1459506218000</v>
      </c>
      <c r="F1422">
        <v>1360666470000</v>
      </c>
      <c r="G1422">
        <v>1</v>
      </c>
      <c r="H1422" t="s">
        <v>5209</v>
      </c>
      <c r="I1422" t="s">
        <v>5210</v>
      </c>
      <c r="J1422" t="s">
        <v>20</v>
      </c>
      <c r="K1422" t="s">
        <v>21</v>
      </c>
      <c r="L1422">
        <v>0</v>
      </c>
      <c r="M1422">
        <v>0</v>
      </c>
      <c r="N1422" t="s">
        <v>22</v>
      </c>
      <c r="O1422">
        <v>4</v>
      </c>
      <c r="P1422" s="30">
        <f>SQRT((postes_1[[#This Row],[x]]-$Q$1)^2+(postes_1[[#This Row],[y]]-$R$1)^2)</f>
        <v>263554.60347216018</v>
      </c>
      <c r="Q1422">
        <v>561180.81000000203</v>
      </c>
      <c r="R1422">
        <v>6494557.5899999999</v>
      </c>
    </row>
    <row r="1423" spans="1:18" hidden="1">
      <c r="A1423">
        <v>3776</v>
      </c>
      <c r="B1423">
        <v>60003817</v>
      </c>
      <c r="C1423" s="2" t="s">
        <v>8374</v>
      </c>
      <c r="D1423" t="s">
        <v>30</v>
      </c>
      <c r="E1423" s="1">
        <v>1067904000000</v>
      </c>
      <c r="F1423">
        <v>1378136442000</v>
      </c>
      <c r="G1423">
        <v>1</v>
      </c>
      <c r="H1423" t="s">
        <v>7718</v>
      </c>
      <c r="I1423" t="s">
        <v>7719</v>
      </c>
      <c r="J1423" t="s">
        <v>20</v>
      </c>
      <c r="K1423" t="s">
        <v>21</v>
      </c>
      <c r="L1423">
        <v>0</v>
      </c>
      <c r="M1423">
        <v>0</v>
      </c>
      <c r="N1423" t="s">
        <v>22</v>
      </c>
      <c r="O1423">
        <v>4</v>
      </c>
      <c r="P1423" s="30">
        <f>SQRT((postes_1[[#This Row],[x]]-$Q$1)^2+(postes_1[[#This Row],[y]]-$R$1)^2)</f>
        <v>263586.85772694479</v>
      </c>
      <c r="Q1423">
        <v>349791.22999999701</v>
      </c>
      <c r="R1423">
        <v>6792513.3499999996</v>
      </c>
    </row>
    <row r="1424" spans="1:18" hidden="1">
      <c r="A1424">
        <v>2769</v>
      </c>
      <c r="B1424">
        <v>10000655</v>
      </c>
      <c r="C1424" s="2" t="s">
        <v>8373</v>
      </c>
      <c r="D1424" t="s">
        <v>212</v>
      </c>
      <c r="E1424">
        <v>610761600000</v>
      </c>
      <c r="F1424">
        <v>1171969608000</v>
      </c>
      <c r="G1424">
        <v>1</v>
      </c>
      <c r="H1424" t="s">
        <v>5712</v>
      </c>
      <c r="I1424" t="s">
        <v>5713</v>
      </c>
      <c r="J1424" t="s">
        <v>20</v>
      </c>
      <c r="K1424" t="s">
        <v>21</v>
      </c>
      <c r="L1424">
        <v>0</v>
      </c>
      <c r="M1424">
        <v>0</v>
      </c>
      <c r="N1424" t="s">
        <v>22</v>
      </c>
      <c r="O1424">
        <v>3</v>
      </c>
      <c r="P1424" s="30">
        <f>SQRT((postes_1[[#This Row],[x]]-$Q$1)^2+(postes_1[[#This Row],[y]]-$R$1)^2)</f>
        <v>263610.04215992283</v>
      </c>
      <c r="Q1424">
        <v>732897.75</v>
      </c>
      <c r="R1424">
        <v>6986917.9699999997</v>
      </c>
    </row>
    <row r="1425" spans="1:18" hidden="1">
      <c r="A1425">
        <v>3686</v>
      </c>
      <c r="B1425">
        <v>30000150</v>
      </c>
      <c r="C1425" s="2" t="s">
        <v>8373</v>
      </c>
      <c r="D1425" t="s">
        <v>1094</v>
      </c>
      <c r="E1425">
        <v>610761600000</v>
      </c>
      <c r="F1425">
        <v>1423566449000</v>
      </c>
      <c r="G1425">
        <v>1</v>
      </c>
      <c r="H1425" t="s">
        <v>7547</v>
      </c>
      <c r="I1425" t="s">
        <v>7548</v>
      </c>
      <c r="J1425" t="s">
        <v>26</v>
      </c>
      <c r="K1425" t="s">
        <v>21</v>
      </c>
      <c r="L1425">
        <v>0</v>
      </c>
      <c r="M1425">
        <v>0</v>
      </c>
      <c r="N1425" t="s">
        <v>22</v>
      </c>
      <c r="O1425">
        <v>3</v>
      </c>
      <c r="P1425" s="30">
        <f>SQRT((postes_1[[#This Row],[x]]-$Q$1)^2+(postes_1[[#This Row],[y]]-$R$1)^2)</f>
        <v>263703.76338717504</v>
      </c>
      <c r="Q1425">
        <v>862950.21999999904</v>
      </c>
      <c r="R1425">
        <v>6677350.2300000004</v>
      </c>
    </row>
    <row r="1426" spans="1:18" hidden="1">
      <c r="A1426">
        <v>2543</v>
      </c>
      <c r="B1426">
        <v>50000233</v>
      </c>
      <c r="C1426" s="2" t="s">
        <v>8374</v>
      </c>
      <c r="D1426" t="s">
        <v>38</v>
      </c>
      <c r="E1426">
        <v>754531200000</v>
      </c>
      <c r="F1426">
        <v>1208250441000</v>
      </c>
      <c r="G1426">
        <v>1</v>
      </c>
      <c r="H1426" t="s">
        <v>5249</v>
      </c>
      <c r="I1426" t="s">
        <v>5248</v>
      </c>
      <c r="J1426" t="s">
        <v>5250</v>
      </c>
      <c r="K1426" t="s">
        <v>21</v>
      </c>
      <c r="L1426">
        <v>0</v>
      </c>
      <c r="M1426">
        <v>0</v>
      </c>
      <c r="N1426" t="s">
        <v>22</v>
      </c>
      <c r="O1426">
        <v>4</v>
      </c>
      <c r="P1426" s="30">
        <f>SQRT((postes_1[[#This Row],[x]]-$Q$1)^2+(postes_1[[#This Row],[y]]-$R$1)^2)</f>
        <v>263738.84987750219</v>
      </c>
      <c r="Q1426">
        <v>642587.50999999803</v>
      </c>
      <c r="R1426">
        <v>6491686.4900000002</v>
      </c>
    </row>
    <row r="1427" spans="1:18" hidden="1">
      <c r="A1427">
        <v>3872</v>
      </c>
      <c r="B1427">
        <v>70056027</v>
      </c>
      <c r="C1427" s="2" t="s">
        <v>8373</v>
      </c>
      <c r="D1427" t="s">
        <v>264</v>
      </c>
      <c r="E1427">
        <v>1448554709000</v>
      </c>
      <c r="F1427">
        <v>1426754763000</v>
      </c>
      <c r="G1427">
        <v>1</v>
      </c>
      <c r="H1427" t="s">
        <v>7898</v>
      </c>
      <c r="I1427" t="s">
        <v>7899</v>
      </c>
      <c r="J1427" t="s">
        <v>98</v>
      </c>
      <c r="K1427" t="s">
        <v>21</v>
      </c>
      <c r="L1427">
        <v>0</v>
      </c>
      <c r="M1427">
        <v>0</v>
      </c>
      <c r="N1427" t="s">
        <v>22</v>
      </c>
      <c r="O1427">
        <v>3</v>
      </c>
      <c r="P1427" s="30">
        <f>SQRT((postes_1[[#This Row],[x]]-$Q$1)^2+(postes_1[[#This Row],[y]]-$R$1)^2)</f>
        <v>263789.66431547125</v>
      </c>
      <c r="Q1427">
        <v>353253.859999999</v>
      </c>
      <c r="R1427">
        <v>6694937.0599999996</v>
      </c>
    </row>
    <row r="1428" spans="1:18" hidden="1">
      <c r="A1428">
        <v>2015</v>
      </c>
      <c r="B1428">
        <v>50000240</v>
      </c>
      <c r="C1428" s="2" t="s">
        <v>8378</v>
      </c>
      <c r="D1428" t="s">
        <v>20</v>
      </c>
      <c r="E1428">
        <v>785462400000</v>
      </c>
      <c r="F1428" t="s">
        <v>20</v>
      </c>
      <c r="G1428">
        <v>1</v>
      </c>
      <c r="H1428" t="s">
        <v>4175</v>
      </c>
      <c r="I1428" t="s">
        <v>4176</v>
      </c>
      <c r="J1428" t="s">
        <v>20</v>
      </c>
      <c r="K1428" t="s">
        <v>21</v>
      </c>
      <c r="L1428">
        <v>0</v>
      </c>
      <c r="M1428">
        <v>0</v>
      </c>
      <c r="N1428" t="s">
        <v>22</v>
      </c>
      <c r="O1428">
        <v>1</v>
      </c>
      <c r="P1428" s="30">
        <f>SQRT((postes_1[[#This Row],[x]]-$Q$1)^2+(postes_1[[#This Row],[y]]-$R$1)^2)</f>
        <v>263840.98081464606</v>
      </c>
      <c r="Q1428">
        <v>598836.03999999899</v>
      </c>
      <c r="R1428">
        <v>6489877.96</v>
      </c>
    </row>
    <row r="1429" spans="1:18" hidden="1">
      <c r="A1429">
        <v>1576</v>
      </c>
      <c r="B1429">
        <v>20001365</v>
      </c>
      <c r="C1429" s="2" t="s">
        <v>8373</v>
      </c>
      <c r="D1429" t="s">
        <v>90</v>
      </c>
      <c r="E1429">
        <v>778982400000</v>
      </c>
      <c r="F1429">
        <v>1152096834000</v>
      </c>
      <c r="G1429">
        <v>1</v>
      </c>
      <c r="H1429" t="s">
        <v>3287</v>
      </c>
      <c r="I1429" t="s">
        <v>3288</v>
      </c>
      <c r="J1429" t="s">
        <v>26</v>
      </c>
      <c r="K1429" t="s">
        <v>21</v>
      </c>
      <c r="L1429">
        <v>0</v>
      </c>
      <c r="M1429">
        <v>0</v>
      </c>
      <c r="N1429" t="s">
        <v>22</v>
      </c>
      <c r="O1429">
        <v>3</v>
      </c>
      <c r="P1429" s="30">
        <f>SQRT((postes_1[[#This Row],[x]]-$Q$1)^2+(postes_1[[#This Row],[y]]-$R$1)^2)</f>
        <v>264002.34041862225</v>
      </c>
      <c r="Q1429">
        <v>874159.42000000202</v>
      </c>
      <c r="R1429">
        <v>6740626.8099999996</v>
      </c>
    </row>
    <row r="1430" spans="1:18" hidden="1">
      <c r="A1430">
        <v>2816</v>
      </c>
      <c r="B1430">
        <v>30001255</v>
      </c>
      <c r="C1430" s="2" t="s">
        <v>8375</v>
      </c>
      <c r="D1430" t="s">
        <v>152</v>
      </c>
      <c r="E1430" s="1">
        <v>765504000000</v>
      </c>
      <c r="F1430">
        <v>1267024635000</v>
      </c>
      <c r="G1430">
        <v>1</v>
      </c>
      <c r="H1430" t="s">
        <v>5802</v>
      </c>
      <c r="I1430" t="s">
        <v>5803</v>
      </c>
      <c r="J1430" t="s">
        <v>20</v>
      </c>
      <c r="K1430" t="s">
        <v>21</v>
      </c>
      <c r="L1430">
        <v>0</v>
      </c>
      <c r="M1430">
        <v>0</v>
      </c>
      <c r="N1430" t="s">
        <v>22</v>
      </c>
      <c r="O1430">
        <v>6</v>
      </c>
      <c r="P1430" s="30">
        <f>SQRT((postes_1[[#This Row],[x]]-$Q$1)^2+(postes_1[[#This Row],[y]]-$R$1)^2)</f>
        <v>264117.75737113896</v>
      </c>
      <c r="Q1430">
        <v>720632.39999999898</v>
      </c>
      <c r="R1430">
        <v>6513415.9400000004</v>
      </c>
    </row>
    <row r="1431" spans="1:18" hidden="1">
      <c r="A1431">
        <v>3112</v>
      </c>
      <c r="B1431">
        <v>60001930</v>
      </c>
      <c r="C1431" s="2" t="s">
        <v>8374</v>
      </c>
      <c r="D1431" t="s">
        <v>20</v>
      </c>
      <c r="E1431">
        <v>783129600000</v>
      </c>
      <c r="F1431" t="s">
        <v>20</v>
      </c>
      <c r="G1431">
        <v>1</v>
      </c>
      <c r="H1431" t="s">
        <v>6395</v>
      </c>
      <c r="I1431" t="s">
        <v>6396</v>
      </c>
      <c r="J1431" t="s">
        <v>20</v>
      </c>
      <c r="K1431" t="s">
        <v>21</v>
      </c>
      <c r="L1431">
        <v>0</v>
      </c>
      <c r="M1431">
        <v>0</v>
      </c>
      <c r="N1431" t="s">
        <v>22</v>
      </c>
      <c r="O1431">
        <v>4</v>
      </c>
      <c r="P1431" s="30">
        <f>SQRT((postes_1[[#This Row],[x]]-$Q$1)^2+(postes_1[[#This Row],[y]]-$R$1)^2)</f>
        <v>264171.22197258653</v>
      </c>
      <c r="Q1431">
        <v>504852.20000000298</v>
      </c>
      <c r="R1431">
        <v>6511323</v>
      </c>
    </row>
    <row r="1432" spans="1:18" hidden="1">
      <c r="A1432">
        <v>287</v>
      </c>
      <c r="B1432">
        <v>60000502</v>
      </c>
      <c r="C1432" s="2" t="s">
        <v>8374</v>
      </c>
      <c r="D1432" t="s">
        <v>20</v>
      </c>
      <c r="E1432">
        <v>610761600000</v>
      </c>
      <c r="F1432" t="s">
        <v>20</v>
      </c>
      <c r="G1432">
        <v>1</v>
      </c>
      <c r="H1432" t="s">
        <v>644</v>
      </c>
      <c r="I1432" t="s">
        <v>645</v>
      </c>
      <c r="J1432" t="s">
        <v>646</v>
      </c>
      <c r="K1432" t="s">
        <v>21</v>
      </c>
      <c r="L1432">
        <v>0</v>
      </c>
      <c r="M1432">
        <v>0</v>
      </c>
      <c r="N1432" t="s">
        <v>22</v>
      </c>
      <c r="O1432">
        <v>4</v>
      </c>
      <c r="P1432" s="30">
        <f>SQRT((postes_1[[#This Row],[x]]-$Q$1)^2+(postes_1[[#This Row],[y]]-$R$1)^2)</f>
        <v>264339.79052912584</v>
      </c>
      <c r="Q1432">
        <v>348592.14999999898</v>
      </c>
      <c r="R1432">
        <v>6789460.7999999998</v>
      </c>
    </row>
    <row r="1433" spans="1:18" hidden="1">
      <c r="A1433">
        <v>3227</v>
      </c>
      <c r="B1433">
        <v>20001271</v>
      </c>
      <c r="C1433" s="2" t="s">
        <v>8373</v>
      </c>
      <c r="D1433" t="s">
        <v>77</v>
      </c>
      <c r="E1433">
        <v>817084800000</v>
      </c>
      <c r="F1433">
        <v>1329988933000</v>
      </c>
      <c r="G1433">
        <v>1</v>
      </c>
      <c r="H1433" t="s">
        <v>6622</v>
      </c>
      <c r="I1433" t="s">
        <v>6623</v>
      </c>
      <c r="J1433" t="s">
        <v>20</v>
      </c>
      <c r="K1433" t="s">
        <v>21</v>
      </c>
      <c r="L1433">
        <v>0</v>
      </c>
      <c r="M1433">
        <v>0</v>
      </c>
      <c r="N1433" t="s">
        <v>22</v>
      </c>
      <c r="O1433">
        <v>3</v>
      </c>
      <c r="P1433" s="30">
        <f>SQRT((postes_1[[#This Row],[x]]-$Q$1)^2+(postes_1[[#This Row],[y]]-$R$1)^2)</f>
        <v>264437.32168512652</v>
      </c>
      <c r="Q1433">
        <v>874892.85000000102</v>
      </c>
      <c r="R1433">
        <v>6756160.1299999999</v>
      </c>
    </row>
    <row r="1434" spans="1:18" hidden="1">
      <c r="A1434">
        <v>13</v>
      </c>
      <c r="B1434">
        <v>30000319</v>
      </c>
      <c r="C1434" s="2" t="s">
        <v>8373</v>
      </c>
      <c r="D1434" t="s">
        <v>20</v>
      </c>
      <c r="E1434">
        <v>610761600000</v>
      </c>
      <c r="F1434" t="s">
        <v>20</v>
      </c>
      <c r="G1434">
        <v>1</v>
      </c>
      <c r="H1434" t="s">
        <v>52</v>
      </c>
      <c r="I1434" t="s">
        <v>53</v>
      </c>
      <c r="J1434" t="s">
        <v>26</v>
      </c>
      <c r="K1434" t="s">
        <v>21</v>
      </c>
      <c r="L1434">
        <v>0</v>
      </c>
      <c r="M1434">
        <v>0</v>
      </c>
      <c r="N1434" t="s">
        <v>22</v>
      </c>
      <c r="O1434">
        <v>3</v>
      </c>
      <c r="P1434" s="30">
        <f>SQRT((postes_1[[#This Row],[x]]-$Q$1)^2+(postes_1[[#This Row],[y]]-$R$1)^2)</f>
        <v>264541.71536630066</v>
      </c>
      <c r="Q1434">
        <v>842202.21999999904</v>
      </c>
      <c r="R1434">
        <v>6625860.75</v>
      </c>
    </row>
    <row r="1435" spans="1:18" hidden="1">
      <c r="A1435">
        <v>1691</v>
      </c>
      <c r="B1435">
        <v>30000781</v>
      </c>
      <c r="C1435" s="2" t="s">
        <v>8375</v>
      </c>
      <c r="D1435" t="s">
        <v>20</v>
      </c>
      <c r="E1435">
        <v>610761600000</v>
      </c>
      <c r="F1435" t="s">
        <v>20</v>
      </c>
      <c r="G1435">
        <v>1</v>
      </c>
      <c r="H1435" t="s">
        <v>3520</v>
      </c>
      <c r="I1435" t="s">
        <v>3521</v>
      </c>
      <c r="J1435" t="s">
        <v>20</v>
      </c>
      <c r="K1435" t="s">
        <v>21</v>
      </c>
      <c r="L1435">
        <v>0</v>
      </c>
      <c r="M1435">
        <v>0</v>
      </c>
      <c r="N1435" t="s">
        <v>22</v>
      </c>
      <c r="O1435">
        <v>6</v>
      </c>
      <c r="P1435" s="30">
        <f>SQRT((postes_1[[#This Row],[x]]-$Q$1)^2+(postes_1[[#This Row],[y]]-$R$1)^2)</f>
        <v>264768.07036878489</v>
      </c>
      <c r="Q1435">
        <v>781637.71000000101</v>
      </c>
      <c r="R1435">
        <v>6551463.5800000001</v>
      </c>
    </row>
    <row r="1436" spans="1:18" hidden="1">
      <c r="A1436">
        <v>2207</v>
      </c>
      <c r="B1436">
        <v>60001330</v>
      </c>
      <c r="C1436" s="2" t="s">
        <v>8373</v>
      </c>
      <c r="D1436" t="s">
        <v>20</v>
      </c>
      <c r="E1436">
        <v>1034899200000</v>
      </c>
      <c r="F1436" t="s">
        <v>20</v>
      </c>
      <c r="G1436">
        <v>1</v>
      </c>
      <c r="H1436" t="s">
        <v>4573</v>
      </c>
      <c r="I1436" t="s">
        <v>4574</v>
      </c>
      <c r="J1436" t="s">
        <v>20</v>
      </c>
      <c r="K1436" t="s">
        <v>21</v>
      </c>
      <c r="L1436">
        <v>0</v>
      </c>
      <c r="M1436">
        <v>0</v>
      </c>
      <c r="N1436" t="s">
        <v>22</v>
      </c>
      <c r="O1436">
        <v>3</v>
      </c>
      <c r="P1436" s="30">
        <f>SQRT((postes_1[[#This Row],[x]]-$Q$1)^2+(postes_1[[#This Row],[y]]-$R$1)^2)</f>
        <v>264903.87851563026</v>
      </c>
      <c r="Q1436">
        <v>352670.86999999703</v>
      </c>
      <c r="R1436">
        <v>6692519.4299999997</v>
      </c>
    </row>
    <row r="1437" spans="1:18" hidden="1">
      <c r="A1437">
        <v>2746</v>
      </c>
      <c r="B1437">
        <v>20000470</v>
      </c>
      <c r="C1437" s="2" t="s">
        <v>8373</v>
      </c>
      <c r="D1437" t="s">
        <v>1094</v>
      </c>
      <c r="E1437">
        <v>610761600000</v>
      </c>
      <c r="F1437">
        <v>1424102534000</v>
      </c>
      <c r="G1437">
        <v>1</v>
      </c>
      <c r="H1437" t="s">
        <v>5668</v>
      </c>
      <c r="I1437" t="s">
        <v>5669</v>
      </c>
      <c r="J1437" t="s">
        <v>20</v>
      </c>
      <c r="K1437" t="s">
        <v>21</v>
      </c>
      <c r="L1437">
        <v>0</v>
      </c>
      <c r="M1437">
        <v>0</v>
      </c>
      <c r="N1437" t="s">
        <v>22</v>
      </c>
      <c r="O1437">
        <v>3</v>
      </c>
      <c r="P1437" s="30">
        <f>SQRT((postes_1[[#This Row],[x]]-$Q$1)^2+(postes_1[[#This Row],[y]]-$R$1)^2)</f>
        <v>265084.44929770031</v>
      </c>
      <c r="Q1437">
        <v>838506.85000000102</v>
      </c>
      <c r="R1437">
        <v>6888623.8700000001</v>
      </c>
    </row>
    <row r="1438" spans="1:18" hidden="1">
      <c r="A1438">
        <v>2367</v>
      </c>
      <c r="B1438">
        <v>20001197</v>
      </c>
      <c r="C1438" s="2" t="s">
        <v>8373</v>
      </c>
      <c r="D1438" t="s">
        <v>90</v>
      </c>
      <c r="E1438">
        <v>1096987432000</v>
      </c>
      <c r="F1438">
        <v>1152097123000</v>
      </c>
      <c r="G1438">
        <v>1</v>
      </c>
      <c r="H1438" t="s">
        <v>4889</v>
      </c>
      <c r="I1438" t="s">
        <v>4890</v>
      </c>
      <c r="J1438" t="s">
        <v>20</v>
      </c>
      <c r="K1438" t="s">
        <v>21</v>
      </c>
      <c r="L1438">
        <v>0</v>
      </c>
      <c r="M1438">
        <v>0</v>
      </c>
      <c r="N1438" t="s">
        <v>22</v>
      </c>
      <c r="O1438">
        <v>3</v>
      </c>
      <c r="P1438" s="30">
        <f>SQRT((postes_1[[#This Row],[x]]-$Q$1)^2+(postes_1[[#This Row],[y]]-$R$1)^2)</f>
        <v>265304.47040503437</v>
      </c>
      <c r="Q1438">
        <v>875003.86999999697</v>
      </c>
      <c r="R1438">
        <v>6773659.3300000001</v>
      </c>
    </row>
    <row r="1439" spans="1:18" hidden="1">
      <c r="A1439">
        <v>3372</v>
      </c>
      <c r="B1439">
        <v>30000631</v>
      </c>
      <c r="C1439" s="2" t="s">
        <v>8373</v>
      </c>
      <c r="D1439" t="s">
        <v>20</v>
      </c>
      <c r="E1439">
        <v>610761600000</v>
      </c>
      <c r="F1439" t="s">
        <v>20</v>
      </c>
      <c r="G1439">
        <v>1</v>
      </c>
      <c r="H1439" t="s">
        <v>6905</v>
      </c>
      <c r="I1439" t="s">
        <v>6906</v>
      </c>
      <c r="J1439" t="s">
        <v>20</v>
      </c>
      <c r="K1439" t="s">
        <v>21</v>
      </c>
      <c r="L1439">
        <v>0</v>
      </c>
      <c r="M1439">
        <v>0</v>
      </c>
      <c r="N1439" t="s">
        <v>22</v>
      </c>
      <c r="O1439">
        <v>3</v>
      </c>
      <c r="P1439" s="30">
        <f>SQRT((postes_1[[#This Row],[x]]-$Q$1)^2+(postes_1[[#This Row],[y]]-$R$1)^2)</f>
        <v>265713.76778402022</v>
      </c>
      <c r="Q1439">
        <v>801523.39000000095</v>
      </c>
      <c r="R1439">
        <v>6568794.71</v>
      </c>
    </row>
    <row r="1440" spans="1:18" hidden="1">
      <c r="A1440">
        <v>2069</v>
      </c>
      <c r="B1440">
        <v>30000755</v>
      </c>
      <c r="C1440" s="2" t="s">
        <v>8376</v>
      </c>
      <c r="D1440" t="s">
        <v>90</v>
      </c>
      <c r="E1440">
        <v>610761600000</v>
      </c>
      <c r="F1440">
        <v>1140620804000</v>
      </c>
      <c r="G1440">
        <v>1</v>
      </c>
      <c r="H1440" t="s">
        <v>4287</v>
      </c>
      <c r="I1440" t="s">
        <v>4288</v>
      </c>
      <c r="J1440" t="s">
        <v>20</v>
      </c>
      <c r="K1440" t="s">
        <v>21</v>
      </c>
      <c r="L1440">
        <v>0</v>
      </c>
      <c r="M1440">
        <v>0</v>
      </c>
      <c r="N1440" t="s">
        <v>22</v>
      </c>
      <c r="O1440">
        <v>7</v>
      </c>
      <c r="P1440" s="30">
        <f>SQRT((postes_1[[#This Row],[x]]-$Q$1)^2+(postes_1[[#This Row],[y]]-$R$1)^2)</f>
        <v>265751.2468462445</v>
      </c>
      <c r="Q1440">
        <v>786355.70000000298</v>
      </c>
      <c r="R1440">
        <v>6554244.6399999997</v>
      </c>
    </row>
    <row r="1441" spans="1:18" hidden="1">
      <c r="A1441">
        <v>3846</v>
      </c>
      <c r="B1441">
        <v>60000391</v>
      </c>
      <c r="C1441" s="2" t="s">
        <v>8374</v>
      </c>
      <c r="D1441" t="s">
        <v>20</v>
      </c>
      <c r="E1441">
        <v>610761600000</v>
      </c>
      <c r="F1441" t="s">
        <v>20</v>
      </c>
      <c r="G1441">
        <v>1</v>
      </c>
      <c r="H1441" t="s">
        <v>7850</v>
      </c>
      <c r="I1441" t="s">
        <v>7851</v>
      </c>
      <c r="J1441" t="s">
        <v>20</v>
      </c>
      <c r="K1441" t="s">
        <v>21</v>
      </c>
      <c r="L1441">
        <v>0</v>
      </c>
      <c r="M1441">
        <v>0</v>
      </c>
      <c r="N1441" t="s">
        <v>22</v>
      </c>
      <c r="O1441">
        <v>4</v>
      </c>
      <c r="P1441" s="30">
        <f>SQRT((postes_1[[#This Row],[x]]-$Q$1)^2+(postes_1[[#This Row],[y]]-$R$1)^2)</f>
        <v>265777.42959063675</v>
      </c>
      <c r="Q1441">
        <v>349241.74000000203</v>
      </c>
      <c r="R1441">
        <v>6802429.7800000003</v>
      </c>
    </row>
    <row r="1442" spans="1:18" hidden="1">
      <c r="A1442">
        <v>1447</v>
      </c>
      <c r="B1442">
        <v>60001615</v>
      </c>
      <c r="C1442" s="2" t="s">
        <v>8375</v>
      </c>
      <c r="D1442" t="s">
        <v>274</v>
      </c>
      <c r="E1442">
        <v>1006387200000</v>
      </c>
      <c r="F1442">
        <v>1458912231000</v>
      </c>
      <c r="G1442">
        <v>1</v>
      </c>
      <c r="H1442" t="s">
        <v>3027</v>
      </c>
      <c r="I1442" t="s">
        <v>3028</v>
      </c>
      <c r="J1442" t="s">
        <v>20</v>
      </c>
      <c r="K1442" t="s">
        <v>21</v>
      </c>
      <c r="L1442">
        <v>0</v>
      </c>
      <c r="M1442">
        <v>0</v>
      </c>
      <c r="N1442" t="s">
        <v>22</v>
      </c>
      <c r="O1442">
        <v>6</v>
      </c>
      <c r="P1442" s="30">
        <f>SQRT((postes_1[[#This Row],[x]]-$Q$1)^2+(postes_1[[#This Row],[y]]-$R$1)^2)</f>
        <v>266200.01949314424</v>
      </c>
      <c r="Q1442">
        <v>369787.17000000202</v>
      </c>
      <c r="R1442">
        <v>6639732.1100000003</v>
      </c>
    </row>
    <row r="1443" spans="1:18" hidden="1">
      <c r="A1443">
        <v>2275</v>
      </c>
      <c r="B1443">
        <v>30001336</v>
      </c>
      <c r="C1443" s="2" t="s">
        <v>8373</v>
      </c>
      <c r="D1443" t="s">
        <v>36</v>
      </c>
      <c r="E1443">
        <v>1112957196000</v>
      </c>
      <c r="F1443">
        <v>1112957152000</v>
      </c>
      <c r="G1443">
        <v>1</v>
      </c>
      <c r="H1443" t="s">
        <v>4703</v>
      </c>
      <c r="I1443" t="s">
        <v>4704</v>
      </c>
      <c r="J1443" t="s">
        <v>20</v>
      </c>
      <c r="K1443" t="s">
        <v>21</v>
      </c>
      <c r="L1443">
        <v>0</v>
      </c>
      <c r="M1443">
        <v>0</v>
      </c>
      <c r="N1443" t="s">
        <v>22</v>
      </c>
      <c r="O1443">
        <v>3</v>
      </c>
      <c r="P1443" s="30">
        <f>SQRT((postes_1[[#This Row],[x]]-$Q$1)^2+(postes_1[[#This Row],[y]]-$R$1)^2)</f>
        <v>266358.80634185195</v>
      </c>
      <c r="Q1443">
        <v>715805.11999999697</v>
      </c>
      <c r="R1443">
        <v>6508816.9400000004</v>
      </c>
    </row>
    <row r="1444" spans="1:18" hidden="1">
      <c r="A1444">
        <v>929</v>
      </c>
      <c r="B1444">
        <v>60000478</v>
      </c>
      <c r="C1444" s="2" t="s">
        <v>8375</v>
      </c>
      <c r="D1444" t="s">
        <v>20</v>
      </c>
      <c r="E1444">
        <v>610761600000</v>
      </c>
      <c r="F1444" t="s">
        <v>20</v>
      </c>
      <c r="G1444">
        <v>1</v>
      </c>
      <c r="H1444" t="s">
        <v>1981</v>
      </c>
      <c r="I1444" t="s">
        <v>1982</v>
      </c>
      <c r="J1444" t="s">
        <v>20</v>
      </c>
      <c r="K1444" t="s">
        <v>21</v>
      </c>
      <c r="L1444">
        <v>0</v>
      </c>
      <c r="M1444">
        <v>0</v>
      </c>
      <c r="N1444" t="s">
        <v>22</v>
      </c>
      <c r="O1444">
        <v>6</v>
      </c>
      <c r="P1444" s="30">
        <f>SQRT((postes_1[[#This Row],[x]]-$Q$1)^2+(postes_1[[#This Row],[y]]-$R$1)^2)</f>
        <v>266645.70942963049</v>
      </c>
      <c r="Q1444">
        <v>346549.03999999899</v>
      </c>
      <c r="R1444">
        <v>6791489.1299999999</v>
      </c>
    </row>
    <row r="1445" spans="1:18" hidden="1">
      <c r="A1445">
        <v>3351</v>
      </c>
      <c r="B1445">
        <v>60001362</v>
      </c>
      <c r="C1445" s="2" t="s">
        <v>8373</v>
      </c>
      <c r="D1445" t="s">
        <v>1094</v>
      </c>
      <c r="E1445">
        <v>1040860800000</v>
      </c>
      <c r="F1445">
        <v>1423759076000</v>
      </c>
      <c r="G1445">
        <v>1</v>
      </c>
      <c r="H1445" t="s">
        <v>6863</v>
      </c>
      <c r="I1445" t="s">
        <v>6864</v>
      </c>
      <c r="J1445" t="s">
        <v>20</v>
      </c>
      <c r="K1445" t="s">
        <v>21</v>
      </c>
      <c r="L1445">
        <v>0</v>
      </c>
      <c r="M1445">
        <v>0</v>
      </c>
      <c r="N1445" t="s">
        <v>22</v>
      </c>
      <c r="O1445">
        <v>3</v>
      </c>
      <c r="P1445" s="30">
        <f>SQRT((postes_1[[#This Row],[x]]-$Q$1)^2+(postes_1[[#This Row],[y]]-$R$1)^2)</f>
        <v>266723.01237720426</v>
      </c>
      <c r="Q1445">
        <v>352071.84000000398</v>
      </c>
      <c r="R1445">
        <v>6687341.8300000001</v>
      </c>
    </row>
    <row r="1446" spans="1:18" hidden="1">
      <c r="A1446">
        <v>3223</v>
      </c>
      <c r="B1446">
        <v>60001426</v>
      </c>
      <c r="C1446" s="2" t="s">
        <v>8373</v>
      </c>
      <c r="D1446" t="s">
        <v>20</v>
      </c>
      <c r="E1446">
        <v>1034899200000</v>
      </c>
      <c r="F1446" t="s">
        <v>20</v>
      </c>
      <c r="G1446">
        <v>1</v>
      </c>
      <c r="H1446" t="s">
        <v>6614</v>
      </c>
      <c r="I1446" t="s">
        <v>6615</v>
      </c>
      <c r="J1446" t="s">
        <v>6616</v>
      </c>
      <c r="K1446" t="s">
        <v>21</v>
      </c>
      <c r="L1446">
        <v>0</v>
      </c>
      <c r="M1446">
        <v>0</v>
      </c>
      <c r="N1446" t="s">
        <v>22</v>
      </c>
      <c r="O1446">
        <v>3</v>
      </c>
      <c r="P1446" s="30">
        <f>SQRT((postes_1[[#This Row],[x]]-$Q$1)^2+(postes_1[[#This Row],[y]]-$R$1)^2)</f>
        <v>267008.50562112627</v>
      </c>
      <c r="Q1446">
        <v>352692.57999999798</v>
      </c>
      <c r="R1446">
        <v>6683858.4000000004</v>
      </c>
    </row>
    <row r="1447" spans="1:18" hidden="1">
      <c r="A1447">
        <v>3257</v>
      </c>
      <c r="B1447">
        <v>30000141</v>
      </c>
      <c r="C1447" s="2" t="s">
        <v>8373</v>
      </c>
      <c r="D1447" t="s">
        <v>56</v>
      </c>
      <c r="E1447">
        <v>1379429955000</v>
      </c>
      <c r="F1447">
        <v>1379429935000</v>
      </c>
      <c r="G1447">
        <v>1</v>
      </c>
      <c r="H1447" t="s">
        <v>6680</v>
      </c>
      <c r="I1447" t="s">
        <v>6681</v>
      </c>
      <c r="J1447" t="s">
        <v>20</v>
      </c>
      <c r="K1447" t="s">
        <v>21</v>
      </c>
      <c r="L1447">
        <v>0</v>
      </c>
      <c r="M1447">
        <v>0</v>
      </c>
      <c r="N1447" t="s">
        <v>22</v>
      </c>
      <c r="O1447">
        <v>3</v>
      </c>
      <c r="P1447" s="30">
        <f>SQRT((postes_1[[#This Row],[x]]-$Q$1)^2+(postes_1[[#This Row],[y]]-$R$1)^2)</f>
        <v>267081.33485943027</v>
      </c>
      <c r="Q1447">
        <v>868706.79999999702</v>
      </c>
      <c r="R1447">
        <v>6685302.04</v>
      </c>
    </row>
    <row r="1448" spans="1:18" hidden="1">
      <c r="A1448">
        <v>2188</v>
      </c>
      <c r="B1448">
        <v>30000835</v>
      </c>
      <c r="C1448" s="2" t="s">
        <v>8373</v>
      </c>
      <c r="D1448" t="s">
        <v>20</v>
      </c>
      <c r="E1448">
        <v>787795200000</v>
      </c>
      <c r="F1448" t="s">
        <v>20</v>
      </c>
      <c r="G1448">
        <v>1</v>
      </c>
      <c r="H1448" t="s">
        <v>4534</v>
      </c>
      <c r="I1448" t="s">
        <v>4535</v>
      </c>
      <c r="J1448" t="s">
        <v>20</v>
      </c>
      <c r="K1448" t="s">
        <v>21</v>
      </c>
      <c r="L1448">
        <v>0</v>
      </c>
      <c r="M1448">
        <v>0</v>
      </c>
      <c r="N1448" t="s">
        <v>22</v>
      </c>
      <c r="O1448">
        <v>3</v>
      </c>
      <c r="P1448" s="30">
        <f>SQRT((postes_1[[#This Row],[x]]-$Q$1)^2+(postes_1[[#This Row],[y]]-$R$1)^2)</f>
        <v>267194.19255795231</v>
      </c>
      <c r="Q1448">
        <v>775828.27000000305</v>
      </c>
      <c r="R1448">
        <v>6543583.4699999997</v>
      </c>
    </row>
    <row r="1449" spans="1:18" hidden="1">
      <c r="A1449">
        <v>2868</v>
      </c>
      <c r="B1449">
        <v>30000782</v>
      </c>
      <c r="C1449" s="2" t="s">
        <v>8373</v>
      </c>
      <c r="D1449" t="s">
        <v>17</v>
      </c>
      <c r="E1449">
        <v>610761600000</v>
      </c>
      <c r="F1449">
        <v>1296819443000</v>
      </c>
      <c r="G1449">
        <v>1</v>
      </c>
      <c r="H1449" t="s">
        <v>5912</v>
      </c>
      <c r="I1449" t="s">
        <v>5912</v>
      </c>
      <c r="J1449" t="s">
        <v>20</v>
      </c>
      <c r="K1449" t="s">
        <v>21</v>
      </c>
      <c r="L1449">
        <v>0</v>
      </c>
      <c r="M1449">
        <v>0</v>
      </c>
      <c r="N1449" t="s">
        <v>22</v>
      </c>
      <c r="O1449">
        <v>3</v>
      </c>
      <c r="P1449" s="30">
        <f>SQRT((postes_1[[#This Row],[x]]-$Q$1)^2+(postes_1[[#This Row],[y]]-$R$1)^2)</f>
        <v>267246.20691144041</v>
      </c>
      <c r="Q1449">
        <v>784888.78999999899</v>
      </c>
      <c r="R1449">
        <v>6550981.7999999998</v>
      </c>
    </row>
    <row r="1450" spans="1:18" hidden="1">
      <c r="A1450">
        <v>1128</v>
      </c>
      <c r="B1450">
        <v>10000543</v>
      </c>
      <c r="C1450" s="2" t="s">
        <v>8374</v>
      </c>
      <c r="D1450" t="s">
        <v>20</v>
      </c>
      <c r="E1450">
        <v>610761600000</v>
      </c>
      <c r="F1450" t="s">
        <v>20</v>
      </c>
      <c r="G1450">
        <v>1</v>
      </c>
      <c r="H1450" t="s">
        <v>2368</v>
      </c>
      <c r="I1450" t="s">
        <v>2369</v>
      </c>
      <c r="J1450" t="s">
        <v>20</v>
      </c>
      <c r="K1450" t="s">
        <v>21</v>
      </c>
      <c r="L1450">
        <v>0</v>
      </c>
      <c r="M1450">
        <v>0</v>
      </c>
      <c r="N1450" t="s">
        <v>22</v>
      </c>
      <c r="O1450">
        <v>4</v>
      </c>
      <c r="P1450" s="30">
        <f>SQRT((postes_1[[#This Row],[x]]-$Q$1)^2+(postes_1[[#This Row],[y]]-$R$1)^2)</f>
        <v>267250.97654959926</v>
      </c>
      <c r="Q1450">
        <v>606127.77000000305</v>
      </c>
      <c r="R1450">
        <v>7020678.0599999996</v>
      </c>
    </row>
    <row r="1451" spans="1:18" hidden="1">
      <c r="A1451">
        <v>2845</v>
      </c>
      <c r="B1451">
        <v>70000341</v>
      </c>
      <c r="C1451" s="2" t="s">
        <v>8374</v>
      </c>
      <c r="D1451" t="s">
        <v>152</v>
      </c>
      <c r="E1451" s="1">
        <v>905472000000</v>
      </c>
      <c r="F1451">
        <v>1299495304000</v>
      </c>
      <c r="G1451">
        <v>1</v>
      </c>
      <c r="H1451" t="s">
        <v>5862</v>
      </c>
      <c r="I1451" t="s">
        <v>5863</v>
      </c>
      <c r="J1451" t="s">
        <v>20</v>
      </c>
      <c r="K1451" t="s">
        <v>21</v>
      </c>
      <c r="L1451">
        <v>0</v>
      </c>
      <c r="M1451">
        <v>0</v>
      </c>
      <c r="N1451" t="s">
        <v>22</v>
      </c>
      <c r="O1451">
        <v>4</v>
      </c>
      <c r="P1451" s="30">
        <f>SQRT((postes_1[[#This Row],[x]]-$Q$1)^2+(postes_1[[#This Row],[y]]-$R$1)^2)</f>
        <v>267261.53977307677</v>
      </c>
      <c r="Q1451">
        <v>401933.92000000202</v>
      </c>
      <c r="R1451">
        <v>6920620.1500000004</v>
      </c>
    </row>
    <row r="1452" spans="1:18" hidden="1">
      <c r="A1452">
        <v>2505</v>
      </c>
      <c r="B1452">
        <v>60000624</v>
      </c>
      <c r="C1452" s="2" t="s">
        <v>8374</v>
      </c>
      <c r="D1452" t="s">
        <v>20</v>
      </c>
      <c r="E1452" s="1">
        <v>1067904000000</v>
      </c>
      <c r="F1452" t="s">
        <v>20</v>
      </c>
      <c r="G1452">
        <v>1</v>
      </c>
      <c r="H1452" t="s">
        <v>5174</v>
      </c>
      <c r="I1452" t="s">
        <v>5175</v>
      </c>
      <c r="J1452" t="s">
        <v>20</v>
      </c>
      <c r="K1452" t="s">
        <v>21</v>
      </c>
      <c r="L1452">
        <v>0</v>
      </c>
      <c r="M1452">
        <v>0</v>
      </c>
      <c r="N1452" t="s">
        <v>22</v>
      </c>
      <c r="O1452">
        <v>4</v>
      </c>
      <c r="P1452" s="30">
        <f>SQRT((postes_1[[#This Row],[x]]-$Q$1)^2+(postes_1[[#This Row],[y]]-$R$1)^2)</f>
        <v>267372.44384318835</v>
      </c>
      <c r="Q1452">
        <v>344270.38000000297</v>
      </c>
      <c r="R1452">
        <v>6778485.6200000001</v>
      </c>
    </row>
    <row r="1453" spans="1:18" hidden="1">
      <c r="A1453">
        <v>3104</v>
      </c>
      <c r="B1453">
        <v>60001677</v>
      </c>
      <c r="C1453" s="2" t="s">
        <v>8374</v>
      </c>
      <c r="D1453" t="s">
        <v>38</v>
      </c>
      <c r="E1453">
        <v>779587200000</v>
      </c>
      <c r="F1453">
        <v>1188222062000</v>
      </c>
      <c r="G1453">
        <v>1</v>
      </c>
      <c r="H1453" t="s">
        <v>6379</v>
      </c>
      <c r="I1453" t="s">
        <v>6380</v>
      </c>
      <c r="J1453" t="s">
        <v>20</v>
      </c>
      <c r="K1453" t="s">
        <v>21</v>
      </c>
      <c r="L1453">
        <v>0</v>
      </c>
      <c r="M1453">
        <v>0</v>
      </c>
      <c r="N1453" t="s">
        <v>22</v>
      </c>
      <c r="O1453">
        <v>4</v>
      </c>
      <c r="P1453" s="30">
        <f>SQRT((postes_1[[#This Row],[x]]-$Q$1)^2+(postes_1[[#This Row],[y]]-$R$1)^2)</f>
        <v>267402.23052865971</v>
      </c>
      <c r="Q1453">
        <v>376078.34000000398</v>
      </c>
      <c r="R1453">
        <v>6624757.9000000004</v>
      </c>
    </row>
    <row r="1454" spans="1:18" hidden="1">
      <c r="A1454">
        <v>2933</v>
      </c>
      <c r="B1454">
        <v>60001521</v>
      </c>
      <c r="C1454" s="2" t="s">
        <v>8374</v>
      </c>
      <c r="D1454" t="s">
        <v>20</v>
      </c>
      <c r="E1454">
        <v>759974400000</v>
      </c>
      <c r="F1454" t="s">
        <v>20</v>
      </c>
      <c r="G1454">
        <v>1</v>
      </c>
      <c r="H1454" t="s">
        <v>6042</v>
      </c>
      <c r="I1454" t="s">
        <v>6043</v>
      </c>
      <c r="J1454" t="s">
        <v>20</v>
      </c>
      <c r="K1454" t="s">
        <v>21</v>
      </c>
      <c r="L1454">
        <v>0</v>
      </c>
      <c r="M1454">
        <v>0</v>
      </c>
      <c r="N1454" t="s">
        <v>22</v>
      </c>
      <c r="O1454">
        <v>4</v>
      </c>
      <c r="P1454" s="30">
        <f>SQRT((postes_1[[#This Row],[x]]-$Q$1)^2+(postes_1[[#This Row],[y]]-$R$1)^2)</f>
        <v>267608.30348679906</v>
      </c>
      <c r="Q1454">
        <v>357783.77000000299</v>
      </c>
      <c r="R1454">
        <v>6665347.4699999997</v>
      </c>
    </row>
    <row r="1455" spans="1:18" hidden="1">
      <c r="A1455">
        <v>558</v>
      </c>
      <c r="B1455">
        <v>60001371</v>
      </c>
      <c r="C1455" s="2" t="s">
        <v>8375</v>
      </c>
      <c r="D1455" t="s">
        <v>264</v>
      </c>
      <c r="E1455">
        <v>1043625600000</v>
      </c>
      <c r="F1455">
        <v>1456766240000</v>
      </c>
      <c r="G1455">
        <v>1</v>
      </c>
      <c r="H1455" t="s">
        <v>1206</v>
      </c>
      <c r="I1455" t="s">
        <v>1207</v>
      </c>
      <c r="J1455" t="s">
        <v>20</v>
      </c>
      <c r="K1455" t="s">
        <v>21</v>
      </c>
      <c r="L1455">
        <v>0</v>
      </c>
      <c r="M1455">
        <v>0</v>
      </c>
      <c r="N1455" t="s">
        <v>22</v>
      </c>
      <c r="O1455">
        <v>6</v>
      </c>
      <c r="P1455" s="30">
        <f>SQRT((postes_1[[#This Row],[x]]-$Q$1)^2+(postes_1[[#This Row],[y]]-$R$1)^2)</f>
        <v>267807.39913259534</v>
      </c>
      <c r="Q1455">
        <v>351158.81000000198</v>
      </c>
      <c r="R1455">
        <v>6686537.9299999997</v>
      </c>
    </row>
    <row r="1456" spans="1:18" hidden="1">
      <c r="A1456">
        <v>1470</v>
      </c>
      <c r="B1456">
        <v>30000201</v>
      </c>
      <c r="C1456" s="2" t="s">
        <v>8373</v>
      </c>
      <c r="D1456" t="s">
        <v>20</v>
      </c>
      <c r="E1456">
        <v>610761600000</v>
      </c>
      <c r="F1456" t="s">
        <v>20</v>
      </c>
      <c r="G1456">
        <v>1</v>
      </c>
      <c r="H1456" t="s">
        <v>3072</v>
      </c>
      <c r="I1456" t="s">
        <v>3073</v>
      </c>
      <c r="J1456" t="s">
        <v>20</v>
      </c>
      <c r="K1456" t="s">
        <v>21</v>
      </c>
      <c r="L1456">
        <v>0</v>
      </c>
      <c r="M1456">
        <v>0</v>
      </c>
      <c r="N1456" t="s">
        <v>22</v>
      </c>
      <c r="O1456">
        <v>3</v>
      </c>
      <c r="P1456" s="30">
        <f>SQRT((postes_1[[#This Row],[x]]-$Q$1)^2+(postes_1[[#This Row],[y]]-$R$1)^2)</f>
        <v>267810.79785208264</v>
      </c>
      <c r="Q1456">
        <v>860999.54999999702</v>
      </c>
      <c r="R1456">
        <v>6658819.7999999998</v>
      </c>
    </row>
    <row r="1457" spans="1:18">
      <c r="A1457">
        <v>241</v>
      </c>
      <c r="B1457">
        <v>70057027</v>
      </c>
      <c r="C1457" s="2" t="s">
        <v>8380</v>
      </c>
      <c r="D1457" t="s">
        <v>168</v>
      </c>
      <c r="E1457">
        <v>1432897004000</v>
      </c>
      <c r="F1457">
        <v>1440514937000</v>
      </c>
      <c r="G1457">
        <v>1</v>
      </c>
      <c r="H1457" t="s">
        <v>548</v>
      </c>
      <c r="I1457" t="s">
        <v>549</v>
      </c>
      <c r="J1457" t="s">
        <v>98</v>
      </c>
      <c r="K1457" t="s">
        <v>21</v>
      </c>
      <c r="L1457">
        <v>0</v>
      </c>
      <c r="M1457">
        <v>0</v>
      </c>
      <c r="N1457" t="s">
        <v>267</v>
      </c>
      <c r="O1457">
        <v>6</v>
      </c>
      <c r="P1457" s="30">
        <f>SQRT((postes_1[[#This Row],[x]]-$Q$1)^2+(postes_1[[#This Row],[y]]-$R$1)^2)</f>
        <v>267929.45930557011</v>
      </c>
      <c r="Q1457">
        <v>348478.37579999899</v>
      </c>
      <c r="R1457">
        <v>6697364.6135</v>
      </c>
    </row>
    <row r="1458" spans="1:18" hidden="1">
      <c r="A1458">
        <v>2056</v>
      </c>
      <c r="B1458">
        <v>30000791</v>
      </c>
      <c r="C1458" s="2" t="s">
        <v>8373</v>
      </c>
      <c r="D1458" t="s">
        <v>17</v>
      </c>
      <c r="E1458">
        <v>610761600000</v>
      </c>
      <c r="F1458">
        <v>1296834023000</v>
      </c>
      <c r="G1458">
        <v>1</v>
      </c>
      <c r="H1458" t="s">
        <v>4260</v>
      </c>
      <c r="I1458" t="s">
        <v>4261</v>
      </c>
      <c r="J1458" t="s">
        <v>20</v>
      </c>
      <c r="K1458" t="s">
        <v>21</v>
      </c>
      <c r="L1458">
        <v>0</v>
      </c>
      <c r="M1458">
        <v>0</v>
      </c>
      <c r="N1458" t="s">
        <v>22</v>
      </c>
      <c r="O1458">
        <v>3</v>
      </c>
      <c r="P1458" s="30">
        <f>SQRT((postes_1[[#This Row],[x]]-$Q$1)^2+(postes_1[[#This Row],[y]]-$R$1)^2)</f>
        <v>268428.0621683583</v>
      </c>
      <c r="Q1458">
        <v>784099.97999999695</v>
      </c>
      <c r="R1458">
        <v>6548752.7800000003</v>
      </c>
    </row>
    <row r="1459" spans="1:18" hidden="1">
      <c r="A1459">
        <v>2334</v>
      </c>
      <c r="B1459">
        <v>60000839</v>
      </c>
      <c r="C1459" s="2" t="s">
        <v>8374</v>
      </c>
      <c r="D1459" t="s">
        <v>20</v>
      </c>
      <c r="E1459">
        <v>1067558400000</v>
      </c>
      <c r="F1459" t="s">
        <v>20</v>
      </c>
      <c r="G1459">
        <v>1</v>
      </c>
      <c r="H1459" t="s">
        <v>4823</v>
      </c>
      <c r="I1459" t="s">
        <v>4824</v>
      </c>
      <c r="J1459" t="s">
        <v>20</v>
      </c>
      <c r="K1459" t="s">
        <v>21</v>
      </c>
      <c r="L1459">
        <v>0</v>
      </c>
      <c r="M1459">
        <v>0</v>
      </c>
      <c r="N1459" t="s">
        <v>22</v>
      </c>
      <c r="O1459">
        <v>4</v>
      </c>
      <c r="P1459" s="30">
        <f>SQRT((postes_1[[#This Row],[x]]-$Q$1)^2+(postes_1[[#This Row],[y]]-$R$1)^2)</f>
        <v>268437.24902789469</v>
      </c>
      <c r="Q1459">
        <v>342080</v>
      </c>
      <c r="R1459">
        <v>6758536.3700000001</v>
      </c>
    </row>
    <row r="1460" spans="1:18" hidden="1">
      <c r="A1460">
        <v>1767</v>
      </c>
      <c r="B1460">
        <v>70026307</v>
      </c>
      <c r="C1460" s="2" t="s">
        <v>8375</v>
      </c>
      <c r="D1460" t="s">
        <v>56</v>
      </c>
      <c r="E1460">
        <v>1357574277000</v>
      </c>
      <c r="F1460">
        <v>1357573334000</v>
      </c>
      <c r="G1460">
        <v>1</v>
      </c>
      <c r="H1460" t="s">
        <v>3674</v>
      </c>
      <c r="I1460" t="s">
        <v>3675</v>
      </c>
      <c r="J1460" t="s">
        <v>20</v>
      </c>
      <c r="K1460" t="s">
        <v>21</v>
      </c>
      <c r="L1460">
        <v>0</v>
      </c>
      <c r="M1460">
        <v>0</v>
      </c>
      <c r="N1460" t="s">
        <v>22</v>
      </c>
      <c r="O1460">
        <v>6</v>
      </c>
      <c r="P1460" s="30">
        <f>SQRT((postes_1[[#This Row],[x]]-$Q$1)^2+(postes_1[[#This Row],[y]]-$R$1)^2)</f>
        <v>268692.40235696605</v>
      </c>
      <c r="Q1460">
        <v>872447.13000000303</v>
      </c>
      <c r="R1460">
        <v>6813155.0499999998</v>
      </c>
    </row>
    <row r="1461" spans="1:18" hidden="1">
      <c r="A1461">
        <v>2666</v>
      </c>
      <c r="B1461">
        <v>60000244</v>
      </c>
      <c r="C1461" s="2" t="s">
        <v>8374</v>
      </c>
      <c r="D1461" t="s">
        <v>23</v>
      </c>
      <c r="E1461">
        <v>610761600000</v>
      </c>
      <c r="F1461">
        <v>1268664627000</v>
      </c>
      <c r="G1461">
        <v>1</v>
      </c>
      <c r="H1461" t="s">
        <v>5499</v>
      </c>
      <c r="I1461" t="s">
        <v>5500</v>
      </c>
      <c r="J1461" t="s">
        <v>20</v>
      </c>
      <c r="K1461" t="s">
        <v>21</v>
      </c>
      <c r="L1461">
        <v>0</v>
      </c>
      <c r="M1461">
        <v>0</v>
      </c>
      <c r="N1461" t="s">
        <v>22</v>
      </c>
      <c r="O1461">
        <v>4</v>
      </c>
      <c r="P1461" s="30">
        <f>SQRT((postes_1[[#This Row],[x]]-$Q$1)^2+(postes_1[[#This Row],[y]]-$R$1)^2)</f>
        <v>268888.62850987952</v>
      </c>
      <c r="Q1461">
        <v>350930.43999999802</v>
      </c>
      <c r="R1461">
        <v>6823752.3200000003</v>
      </c>
    </row>
    <row r="1462" spans="1:18" hidden="1">
      <c r="A1462">
        <v>1063</v>
      </c>
      <c r="B1462">
        <v>10000551</v>
      </c>
      <c r="C1462" s="2" t="s">
        <v>8374</v>
      </c>
      <c r="D1462" t="s">
        <v>274</v>
      </c>
      <c r="E1462">
        <v>610761600000</v>
      </c>
      <c r="F1462">
        <v>1464606656000</v>
      </c>
      <c r="G1462">
        <v>1</v>
      </c>
      <c r="H1462" t="s">
        <v>2234</v>
      </c>
      <c r="I1462" t="s">
        <v>2235</v>
      </c>
      <c r="J1462" t="s">
        <v>20</v>
      </c>
      <c r="K1462" t="s">
        <v>21</v>
      </c>
      <c r="L1462">
        <v>0</v>
      </c>
      <c r="M1462">
        <v>0</v>
      </c>
      <c r="N1462" t="s">
        <v>22</v>
      </c>
      <c r="O1462">
        <v>4</v>
      </c>
      <c r="P1462" s="30">
        <f>SQRT((postes_1[[#This Row],[x]]-$Q$1)^2+(postes_1[[#This Row],[y]]-$R$1)^2)</f>
        <v>268906.52732214757</v>
      </c>
      <c r="Q1462">
        <v>649376.10000000102</v>
      </c>
      <c r="R1462">
        <v>7019539.3700000001</v>
      </c>
    </row>
    <row r="1463" spans="1:18" hidden="1">
      <c r="A1463">
        <v>358</v>
      </c>
      <c r="B1463">
        <v>30000331</v>
      </c>
      <c r="C1463" s="2" t="s">
        <v>8373</v>
      </c>
      <c r="D1463" t="s">
        <v>20</v>
      </c>
      <c r="E1463">
        <v>610761600000</v>
      </c>
      <c r="F1463" t="s">
        <v>20</v>
      </c>
      <c r="G1463">
        <v>1</v>
      </c>
      <c r="H1463" t="s">
        <v>799</v>
      </c>
      <c r="I1463" t="s">
        <v>800</v>
      </c>
      <c r="J1463" t="s">
        <v>26</v>
      </c>
      <c r="K1463" t="s">
        <v>21</v>
      </c>
      <c r="L1463">
        <v>0</v>
      </c>
      <c r="M1463">
        <v>0</v>
      </c>
      <c r="N1463" t="s">
        <v>22</v>
      </c>
      <c r="O1463">
        <v>3</v>
      </c>
      <c r="P1463" s="30">
        <f>SQRT((postes_1[[#This Row],[x]]-$Q$1)^2+(postes_1[[#This Row],[y]]-$R$1)^2)</f>
        <v>269093.53189159819</v>
      </c>
      <c r="Q1463">
        <v>843285.40999999596</v>
      </c>
      <c r="R1463">
        <v>6618525.3899999997</v>
      </c>
    </row>
    <row r="1464" spans="1:18" hidden="1">
      <c r="A1464">
        <v>3972</v>
      </c>
      <c r="B1464">
        <v>20000645</v>
      </c>
      <c r="C1464" s="2" t="s">
        <v>8373</v>
      </c>
      <c r="D1464" t="s">
        <v>482</v>
      </c>
      <c r="E1464">
        <v>1066867200000</v>
      </c>
      <c r="F1464">
        <v>1383926972000</v>
      </c>
      <c r="G1464">
        <v>1</v>
      </c>
      <c r="H1464" t="s">
        <v>8094</v>
      </c>
      <c r="I1464" t="s">
        <v>8095</v>
      </c>
      <c r="J1464" t="s">
        <v>20</v>
      </c>
      <c r="K1464" t="s">
        <v>21</v>
      </c>
      <c r="L1464">
        <v>0</v>
      </c>
      <c r="M1464">
        <v>0</v>
      </c>
      <c r="N1464" t="s">
        <v>22</v>
      </c>
      <c r="O1464">
        <v>3</v>
      </c>
      <c r="P1464" s="30">
        <f>SQRT((postes_1[[#This Row],[x]]-$Q$1)^2+(postes_1[[#This Row],[y]]-$R$1)^2)</f>
        <v>269340.44768455235</v>
      </c>
      <c r="Q1464">
        <v>860161.18</v>
      </c>
      <c r="R1464">
        <v>6854448.6699999999</v>
      </c>
    </row>
    <row r="1465" spans="1:18" hidden="1">
      <c r="A1465">
        <v>587</v>
      </c>
      <c r="B1465">
        <v>30000143</v>
      </c>
      <c r="C1465" s="2" t="s">
        <v>8373</v>
      </c>
      <c r="D1465" t="s">
        <v>43</v>
      </c>
      <c r="E1465">
        <v>610761600000</v>
      </c>
      <c r="F1465">
        <v>1128677328000</v>
      </c>
      <c r="G1465">
        <v>1</v>
      </c>
      <c r="H1465" t="s">
        <v>1265</v>
      </c>
      <c r="I1465" t="s">
        <v>1266</v>
      </c>
      <c r="J1465" t="s">
        <v>26</v>
      </c>
      <c r="K1465" t="s">
        <v>21</v>
      </c>
      <c r="L1465">
        <v>0</v>
      </c>
      <c r="M1465">
        <v>0</v>
      </c>
      <c r="N1465" t="s">
        <v>22</v>
      </c>
      <c r="O1465">
        <v>3</v>
      </c>
      <c r="P1465" s="30">
        <f>SQRT((postes_1[[#This Row],[x]]-$Q$1)^2+(postes_1[[#This Row],[y]]-$R$1)^2)</f>
        <v>269565.36270278203</v>
      </c>
      <c r="Q1465">
        <v>870702.96999999904</v>
      </c>
      <c r="R1465">
        <v>6683149.3600000003</v>
      </c>
    </row>
    <row r="1466" spans="1:18" hidden="1">
      <c r="A1466">
        <v>50</v>
      </c>
      <c r="B1466">
        <v>30000431</v>
      </c>
      <c r="C1466" s="2" t="s">
        <v>8373</v>
      </c>
      <c r="D1466" t="s">
        <v>38</v>
      </c>
      <c r="E1466">
        <v>610761600000</v>
      </c>
      <c r="F1466">
        <v>1211890647000</v>
      </c>
      <c r="G1466">
        <v>1</v>
      </c>
      <c r="H1466" t="s">
        <v>128</v>
      </c>
      <c r="I1466" t="s">
        <v>128</v>
      </c>
      <c r="J1466" t="s">
        <v>20</v>
      </c>
      <c r="K1466" t="s">
        <v>21</v>
      </c>
      <c r="L1466">
        <v>0</v>
      </c>
      <c r="M1466">
        <v>0</v>
      </c>
      <c r="N1466" t="s">
        <v>22</v>
      </c>
      <c r="O1466">
        <v>3</v>
      </c>
      <c r="P1466" s="30">
        <f>SQRT((postes_1[[#This Row],[x]]-$Q$1)^2+(postes_1[[#This Row],[y]]-$R$1)^2)</f>
        <v>269848.73847780173</v>
      </c>
      <c r="Q1466">
        <v>827664.32999999798</v>
      </c>
      <c r="R1466">
        <v>6593322.8600000003</v>
      </c>
    </row>
    <row r="1467" spans="1:18" hidden="1">
      <c r="A1467">
        <v>2655</v>
      </c>
      <c r="B1467">
        <v>60001100</v>
      </c>
      <c r="C1467" s="2" t="s">
        <v>8373</v>
      </c>
      <c r="D1467" t="s">
        <v>20</v>
      </c>
      <c r="E1467">
        <v>1034899200000</v>
      </c>
      <c r="F1467" t="s">
        <v>20</v>
      </c>
      <c r="G1467">
        <v>1</v>
      </c>
      <c r="H1467" t="s">
        <v>5478</v>
      </c>
      <c r="I1467" t="s">
        <v>5478</v>
      </c>
      <c r="J1467" t="s">
        <v>20</v>
      </c>
      <c r="K1467" t="s">
        <v>21</v>
      </c>
      <c r="L1467">
        <v>0</v>
      </c>
      <c r="M1467">
        <v>0</v>
      </c>
      <c r="N1467" t="s">
        <v>22</v>
      </c>
      <c r="O1467">
        <v>3</v>
      </c>
      <c r="P1467" s="30">
        <f>SQRT((postes_1[[#This Row],[x]]-$Q$1)^2+(postes_1[[#This Row],[y]]-$R$1)^2)</f>
        <v>269926.97908498254</v>
      </c>
      <c r="Q1467">
        <v>342782.07999999798</v>
      </c>
      <c r="R1467">
        <v>6718761.75</v>
      </c>
    </row>
    <row r="1468" spans="1:18" hidden="1">
      <c r="A1468">
        <v>1826</v>
      </c>
      <c r="B1468">
        <v>70000927</v>
      </c>
      <c r="C1468" s="2" t="s">
        <v>8374</v>
      </c>
      <c r="D1468" t="s">
        <v>77</v>
      </c>
      <c r="E1468">
        <v>757641600000</v>
      </c>
      <c r="F1468">
        <v>1373558450000</v>
      </c>
      <c r="G1468">
        <v>1</v>
      </c>
      <c r="H1468" t="s">
        <v>3793</v>
      </c>
      <c r="I1468" t="s">
        <v>3794</v>
      </c>
      <c r="J1468" t="s">
        <v>20</v>
      </c>
      <c r="K1468" t="s">
        <v>21</v>
      </c>
      <c r="L1468">
        <v>0</v>
      </c>
      <c r="M1468">
        <v>0</v>
      </c>
      <c r="N1468" t="s">
        <v>22</v>
      </c>
      <c r="O1468">
        <v>4</v>
      </c>
      <c r="P1468" s="30">
        <f>SQRT((postes_1[[#This Row],[x]]-$Q$1)^2+(postes_1[[#This Row],[y]]-$R$1)^2)</f>
        <v>270122.24357395561</v>
      </c>
      <c r="Q1468">
        <v>366618.81000000198</v>
      </c>
      <c r="R1468">
        <v>6869664.6299999999</v>
      </c>
    </row>
    <row r="1469" spans="1:18" hidden="1">
      <c r="A1469">
        <v>316</v>
      </c>
      <c r="B1469">
        <v>30000837</v>
      </c>
      <c r="C1469" s="2" t="s">
        <v>8373</v>
      </c>
      <c r="D1469" t="s">
        <v>212</v>
      </c>
      <c r="E1469">
        <v>610761600000</v>
      </c>
      <c r="F1469">
        <v>1169572839000</v>
      </c>
      <c r="G1469">
        <v>1</v>
      </c>
      <c r="H1469" t="s">
        <v>707</v>
      </c>
      <c r="I1469" t="s">
        <v>708</v>
      </c>
      <c r="J1469" t="s">
        <v>20</v>
      </c>
      <c r="K1469" t="s">
        <v>21</v>
      </c>
      <c r="L1469">
        <v>0</v>
      </c>
      <c r="M1469">
        <v>0</v>
      </c>
      <c r="N1469" t="s">
        <v>22</v>
      </c>
      <c r="O1469">
        <v>3</v>
      </c>
      <c r="P1469" s="30">
        <f>SQRT((postes_1[[#This Row],[x]]-$Q$1)^2+(postes_1[[#This Row],[y]]-$R$1)^2)</f>
        <v>270721.34961645637</v>
      </c>
      <c r="Q1469">
        <v>781289.22999999695</v>
      </c>
      <c r="R1469">
        <v>6543437.1200000001</v>
      </c>
    </row>
    <row r="1470" spans="1:18" hidden="1">
      <c r="A1470">
        <v>44</v>
      </c>
      <c r="B1470">
        <v>30001199</v>
      </c>
      <c r="C1470" s="2" t="s">
        <v>8373</v>
      </c>
      <c r="D1470" t="s">
        <v>23</v>
      </c>
      <c r="E1470" s="1">
        <v>765504000000</v>
      </c>
      <c r="F1470">
        <v>1247675675000</v>
      </c>
      <c r="G1470">
        <v>1</v>
      </c>
      <c r="H1470" t="s">
        <v>118</v>
      </c>
      <c r="I1470" t="s">
        <v>119</v>
      </c>
      <c r="J1470" t="s">
        <v>20</v>
      </c>
      <c r="K1470" t="s">
        <v>21</v>
      </c>
      <c r="L1470">
        <v>0</v>
      </c>
      <c r="M1470">
        <v>0</v>
      </c>
      <c r="N1470" t="s">
        <v>22</v>
      </c>
      <c r="O1470">
        <v>3</v>
      </c>
      <c r="P1470" s="30">
        <f>SQRT((postes_1[[#This Row],[x]]-$Q$1)^2+(postes_1[[#This Row],[y]]-$R$1)^2)</f>
        <v>270804.49867617281</v>
      </c>
      <c r="Q1470">
        <v>739859.24000000197</v>
      </c>
      <c r="R1470">
        <v>6515568.8499999996</v>
      </c>
    </row>
    <row r="1471" spans="1:18" hidden="1">
      <c r="A1471">
        <v>2714</v>
      </c>
      <c r="B1471">
        <v>60001780</v>
      </c>
      <c r="C1471" s="2" t="s">
        <v>8374</v>
      </c>
      <c r="D1471" t="s">
        <v>23</v>
      </c>
      <c r="E1471">
        <v>1067990400000</v>
      </c>
      <c r="F1471">
        <v>1225879275000</v>
      </c>
      <c r="G1471">
        <v>1</v>
      </c>
      <c r="H1471" t="s">
        <v>5600</v>
      </c>
      <c r="I1471" t="s">
        <v>5601</v>
      </c>
      <c r="J1471" t="s">
        <v>5602</v>
      </c>
      <c r="K1471" t="s">
        <v>21</v>
      </c>
      <c r="L1471">
        <v>0</v>
      </c>
      <c r="M1471">
        <v>0</v>
      </c>
      <c r="N1471" t="s">
        <v>22</v>
      </c>
      <c r="O1471">
        <v>4</v>
      </c>
      <c r="P1471" s="30">
        <f>SQRT((postes_1[[#This Row],[x]]-$Q$1)^2+(postes_1[[#This Row],[y]]-$R$1)^2)</f>
        <v>270813.43553171662</v>
      </c>
      <c r="Q1471">
        <v>396228.93999999802</v>
      </c>
      <c r="R1471">
        <v>6587809.1299999999</v>
      </c>
    </row>
    <row r="1472" spans="1:18" hidden="1">
      <c r="A1472">
        <v>182</v>
      </c>
      <c r="B1472">
        <v>10000615</v>
      </c>
      <c r="C1472" s="2" t="s">
        <v>8375</v>
      </c>
      <c r="D1472" t="s">
        <v>17</v>
      </c>
      <c r="E1472">
        <v>610761600000</v>
      </c>
      <c r="F1472">
        <v>1312299898000</v>
      </c>
      <c r="G1472">
        <v>1</v>
      </c>
      <c r="H1472" t="s">
        <v>420</v>
      </c>
      <c r="I1472" t="s">
        <v>421</v>
      </c>
      <c r="J1472" t="s">
        <v>20</v>
      </c>
      <c r="K1472" t="s">
        <v>21</v>
      </c>
      <c r="L1472">
        <v>0</v>
      </c>
      <c r="M1472">
        <v>0</v>
      </c>
      <c r="N1472" t="s">
        <v>22</v>
      </c>
      <c r="O1472">
        <v>6</v>
      </c>
      <c r="P1472" s="30">
        <f>SQRT((postes_1[[#This Row],[x]]-$Q$1)^2+(postes_1[[#This Row],[y]]-$R$1)^2)</f>
        <v>270973.51454345166</v>
      </c>
      <c r="Q1472">
        <v>726115.52000000305</v>
      </c>
      <c r="R1472">
        <v>6998518.6600000001</v>
      </c>
    </row>
    <row r="1473" spans="1:18" hidden="1">
      <c r="A1473">
        <v>150</v>
      </c>
      <c r="B1473">
        <v>20000168</v>
      </c>
      <c r="C1473" s="2" t="s">
        <v>8373</v>
      </c>
      <c r="D1473" t="s">
        <v>229</v>
      </c>
      <c r="E1473">
        <v>1089891736000</v>
      </c>
      <c r="F1473" t="s">
        <v>20</v>
      </c>
      <c r="G1473">
        <v>1</v>
      </c>
      <c r="H1473" t="s">
        <v>351</v>
      </c>
      <c r="I1473" t="s">
        <v>352</v>
      </c>
      <c r="J1473" t="s">
        <v>20</v>
      </c>
      <c r="K1473" t="s">
        <v>21</v>
      </c>
      <c r="L1473">
        <v>0</v>
      </c>
      <c r="M1473">
        <v>0</v>
      </c>
      <c r="N1473" t="s">
        <v>22</v>
      </c>
      <c r="O1473">
        <v>3</v>
      </c>
      <c r="P1473" s="30">
        <f>SQRT((postes_1[[#This Row],[x]]-$Q$1)^2+(postes_1[[#This Row],[y]]-$R$1)^2)</f>
        <v>270977.29791451845</v>
      </c>
      <c r="Q1473">
        <v>821860.90999999596</v>
      </c>
      <c r="R1473">
        <v>6922997.8300000001</v>
      </c>
    </row>
    <row r="1474" spans="1:18" hidden="1">
      <c r="A1474">
        <v>1125</v>
      </c>
      <c r="B1474">
        <v>10000629</v>
      </c>
      <c r="C1474" s="2" t="s">
        <v>8373</v>
      </c>
      <c r="D1474" t="s">
        <v>23</v>
      </c>
      <c r="E1474">
        <v>1179932507000</v>
      </c>
      <c r="F1474" t="s">
        <v>20</v>
      </c>
      <c r="G1474">
        <v>1</v>
      </c>
      <c r="H1474" t="s">
        <v>2362</v>
      </c>
      <c r="I1474" t="s">
        <v>2363</v>
      </c>
      <c r="J1474" t="s">
        <v>26</v>
      </c>
      <c r="K1474" t="s">
        <v>21</v>
      </c>
      <c r="L1474">
        <v>0</v>
      </c>
      <c r="M1474">
        <v>0</v>
      </c>
      <c r="N1474" t="s">
        <v>22</v>
      </c>
      <c r="O1474">
        <v>3</v>
      </c>
      <c r="P1474" s="30">
        <f>SQRT((postes_1[[#This Row],[x]]-$Q$1)^2+(postes_1[[#This Row],[y]]-$R$1)^2)</f>
        <v>271004.06970315054</v>
      </c>
      <c r="Q1474">
        <v>732852.85000000102</v>
      </c>
      <c r="R1474">
        <v>6995258.6900000004</v>
      </c>
    </row>
    <row r="1475" spans="1:18" hidden="1">
      <c r="A1475">
        <v>584</v>
      </c>
      <c r="B1475">
        <v>60000487</v>
      </c>
      <c r="C1475" s="2" t="s">
        <v>8374</v>
      </c>
      <c r="D1475" t="s">
        <v>274</v>
      </c>
      <c r="E1475">
        <v>791078400000</v>
      </c>
      <c r="F1475">
        <v>1433257484000</v>
      </c>
      <c r="G1475">
        <v>1</v>
      </c>
      <c r="H1475" t="s">
        <v>1257</v>
      </c>
      <c r="I1475" t="s">
        <v>1258</v>
      </c>
      <c r="J1475" t="s">
        <v>1259</v>
      </c>
      <c r="K1475" t="s">
        <v>21</v>
      </c>
      <c r="L1475">
        <v>0</v>
      </c>
      <c r="M1475">
        <v>0</v>
      </c>
      <c r="N1475" t="s">
        <v>22</v>
      </c>
      <c r="O1475">
        <v>4</v>
      </c>
      <c r="P1475" s="30">
        <f>SQRT((postes_1[[#This Row],[x]]-$Q$1)^2+(postes_1[[#This Row],[y]]-$R$1)^2)</f>
        <v>271478.03596376925</v>
      </c>
      <c r="Q1475">
        <v>341589.86999999703</v>
      </c>
      <c r="R1475">
        <v>6790934.7599999998</v>
      </c>
    </row>
    <row r="1476" spans="1:18" hidden="1">
      <c r="A1476">
        <v>769</v>
      </c>
      <c r="B1476">
        <v>10000967</v>
      </c>
      <c r="C1476" s="2" t="s">
        <v>8375</v>
      </c>
      <c r="D1476" t="s">
        <v>168</v>
      </c>
      <c r="E1476">
        <v>1380562547000</v>
      </c>
      <c r="F1476">
        <v>1450345480000</v>
      </c>
      <c r="G1476">
        <v>1</v>
      </c>
      <c r="H1476" t="s">
        <v>1656</v>
      </c>
      <c r="I1476" t="s">
        <v>1657</v>
      </c>
      <c r="J1476" t="s">
        <v>20</v>
      </c>
      <c r="K1476" t="s">
        <v>21</v>
      </c>
      <c r="L1476">
        <v>0</v>
      </c>
      <c r="M1476">
        <v>0</v>
      </c>
      <c r="N1476" t="s">
        <v>22</v>
      </c>
      <c r="O1476">
        <v>6</v>
      </c>
      <c r="P1476" s="30">
        <f>SQRT((postes_1[[#This Row],[x]]-$Q$1)^2+(postes_1[[#This Row],[y]]-$R$1)^2)</f>
        <v>271585.77162821096</v>
      </c>
      <c r="Q1476">
        <v>665176.34000000404</v>
      </c>
      <c r="R1476">
        <v>7019481.0899999999</v>
      </c>
    </row>
    <row r="1477" spans="1:18" hidden="1">
      <c r="A1477">
        <v>568</v>
      </c>
      <c r="B1477">
        <v>60001913</v>
      </c>
      <c r="C1477" s="2" t="s">
        <v>8374</v>
      </c>
      <c r="D1477" t="s">
        <v>274</v>
      </c>
      <c r="E1477">
        <v>1123152327000</v>
      </c>
      <c r="F1477">
        <v>1449484666000</v>
      </c>
      <c r="G1477">
        <v>1</v>
      </c>
      <c r="H1477" t="s">
        <v>1225</v>
      </c>
      <c r="I1477" t="s">
        <v>1226</v>
      </c>
      <c r="J1477" t="s">
        <v>1227</v>
      </c>
      <c r="K1477" t="s">
        <v>21</v>
      </c>
      <c r="L1477">
        <v>0</v>
      </c>
      <c r="M1477">
        <v>0</v>
      </c>
      <c r="N1477" t="s">
        <v>22</v>
      </c>
      <c r="O1477">
        <v>4</v>
      </c>
      <c r="P1477" s="30">
        <f>SQRT((postes_1[[#This Row],[x]]-$Q$1)^2+(postes_1[[#This Row],[y]]-$R$1)^2)</f>
        <v>271819.26006741071</v>
      </c>
      <c r="Q1477">
        <v>481009.640000001</v>
      </c>
      <c r="R1477">
        <v>6514452.0800000001</v>
      </c>
    </row>
    <row r="1478" spans="1:18" hidden="1">
      <c r="A1478">
        <v>2492</v>
      </c>
      <c r="B1478">
        <v>60001900</v>
      </c>
      <c r="C1478" s="2" t="s">
        <v>8374</v>
      </c>
      <c r="D1478" t="s">
        <v>38</v>
      </c>
      <c r="E1478">
        <v>610761600000</v>
      </c>
      <c r="F1478">
        <v>1221230255000</v>
      </c>
      <c r="G1478">
        <v>1</v>
      </c>
      <c r="H1478" t="s">
        <v>5147</v>
      </c>
      <c r="I1478" t="s">
        <v>5148</v>
      </c>
      <c r="J1478" t="s">
        <v>26</v>
      </c>
      <c r="K1478" t="s">
        <v>21</v>
      </c>
      <c r="L1478">
        <v>0</v>
      </c>
      <c r="M1478">
        <v>0</v>
      </c>
      <c r="N1478" t="s">
        <v>22</v>
      </c>
      <c r="O1478">
        <v>4</v>
      </c>
      <c r="P1478" s="30">
        <f>SQRT((postes_1[[#This Row],[x]]-$Q$1)^2+(postes_1[[#This Row],[y]]-$R$1)^2)</f>
        <v>271840.08506595291</v>
      </c>
      <c r="Q1478">
        <v>478740.02000000299</v>
      </c>
      <c r="R1478">
        <v>6515671.6200000001</v>
      </c>
    </row>
    <row r="1479" spans="1:18" hidden="1">
      <c r="A1479">
        <v>1782</v>
      </c>
      <c r="B1479">
        <v>60001829</v>
      </c>
      <c r="C1479" s="2" t="s">
        <v>8374</v>
      </c>
      <c r="D1479" t="s">
        <v>1573</v>
      </c>
      <c r="E1479">
        <v>981331200000</v>
      </c>
      <c r="F1479">
        <v>1387537455000</v>
      </c>
      <c r="G1479">
        <v>1</v>
      </c>
      <c r="H1479" t="s">
        <v>3701</v>
      </c>
      <c r="I1479" t="s">
        <v>3702</v>
      </c>
      <c r="J1479" t="s">
        <v>20</v>
      </c>
      <c r="K1479" t="s">
        <v>21</v>
      </c>
      <c r="L1479">
        <v>0</v>
      </c>
      <c r="M1479">
        <v>0</v>
      </c>
      <c r="N1479" t="s">
        <v>22</v>
      </c>
      <c r="O1479">
        <v>4</v>
      </c>
      <c r="P1479" s="30">
        <f>SQRT((postes_1[[#This Row],[x]]-$Q$1)^2+(postes_1[[#This Row],[y]]-$R$1)^2)</f>
        <v>271909.80980329379</v>
      </c>
      <c r="Q1479">
        <v>417017.28000000102</v>
      </c>
      <c r="R1479">
        <v>6562383.1399999997</v>
      </c>
    </row>
    <row r="1480" spans="1:18" hidden="1">
      <c r="A1480">
        <v>2606</v>
      </c>
      <c r="B1480">
        <v>60001925</v>
      </c>
      <c r="C1480" s="2" t="s">
        <v>8378</v>
      </c>
      <c r="D1480" t="s">
        <v>43</v>
      </c>
      <c r="E1480">
        <v>1129630653000</v>
      </c>
      <c r="F1480">
        <v>1129629609000</v>
      </c>
      <c r="G1480">
        <v>1</v>
      </c>
      <c r="H1480" t="s">
        <v>5380</v>
      </c>
      <c r="I1480" t="s">
        <v>5381</v>
      </c>
      <c r="J1480" t="s">
        <v>2435</v>
      </c>
      <c r="K1480" t="s">
        <v>21</v>
      </c>
      <c r="L1480">
        <v>0</v>
      </c>
      <c r="M1480">
        <v>0</v>
      </c>
      <c r="N1480" t="s">
        <v>22</v>
      </c>
      <c r="O1480">
        <v>1</v>
      </c>
      <c r="P1480" s="30">
        <f>SQRT((postes_1[[#This Row],[x]]-$Q$1)^2+(postes_1[[#This Row],[y]]-$R$1)^2)</f>
        <v>272017.15564044722</v>
      </c>
      <c r="Q1480">
        <v>483671.21000000101</v>
      </c>
      <c r="R1480">
        <v>6512805.79</v>
      </c>
    </row>
    <row r="1481" spans="1:18" hidden="1">
      <c r="A1481">
        <v>631</v>
      </c>
      <c r="B1481">
        <v>60001928</v>
      </c>
      <c r="C1481" s="2" t="s">
        <v>8374</v>
      </c>
      <c r="D1481" t="s">
        <v>168</v>
      </c>
      <c r="E1481">
        <v>816566400000</v>
      </c>
      <c r="F1481">
        <v>1445947235000</v>
      </c>
      <c r="G1481">
        <v>1</v>
      </c>
      <c r="H1481" t="s">
        <v>1356</v>
      </c>
      <c r="I1481" t="s">
        <v>1357</v>
      </c>
      <c r="J1481" t="s">
        <v>20</v>
      </c>
      <c r="K1481" t="s">
        <v>21</v>
      </c>
      <c r="L1481">
        <v>0</v>
      </c>
      <c r="M1481">
        <v>0</v>
      </c>
      <c r="N1481" t="s">
        <v>22</v>
      </c>
      <c r="O1481">
        <v>4</v>
      </c>
      <c r="P1481" s="30">
        <f>SQRT((postes_1[[#This Row],[x]]-$Q$1)^2+(postes_1[[#This Row],[y]]-$R$1)^2)</f>
        <v>272249.36067392287</v>
      </c>
      <c r="Q1481">
        <v>485445.28999999899</v>
      </c>
      <c r="R1481">
        <v>6511617.9500000002</v>
      </c>
    </row>
    <row r="1482" spans="1:18" hidden="1">
      <c r="A1482">
        <v>3830</v>
      </c>
      <c r="B1482">
        <v>50000249</v>
      </c>
      <c r="C1482" s="2" t="s">
        <v>8374</v>
      </c>
      <c r="D1482" t="s">
        <v>264</v>
      </c>
      <c r="E1482">
        <v>1442426556000</v>
      </c>
      <c r="F1482" t="s">
        <v>20</v>
      </c>
      <c r="G1482">
        <v>1</v>
      </c>
      <c r="H1482" t="s">
        <v>7819</v>
      </c>
      <c r="I1482" t="s">
        <v>7820</v>
      </c>
      <c r="J1482" t="s">
        <v>20</v>
      </c>
      <c r="K1482" t="s">
        <v>21</v>
      </c>
      <c r="L1482">
        <v>0</v>
      </c>
      <c r="M1482">
        <v>0</v>
      </c>
      <c r="N1482" t="s">
        <v>22</v>
      </c>
      <c r="O1482">
        <v>4</v>
      </c>
      <c r="P1482" s="30">
        <f>SQRT((postes_1[[#This Row],[x]]-$Q$1)^2+(postes_1[[#This Row],[y]]-$R$1)^2)</f>
        <v>272309.24089099461</v>
      </c>
      <c r="Q1482">
        <v>586644.11999999697</v>
      </c>
      <c r="R1482">
        <v>6482197.3799999999</v>
      </c>
    </row>
    <row r="1483" spans="1:18" hidden="1">
      <c r="A1483">
        <v>3427</v>
      </c>
      <c r="B1483">
        <v>60001608</v>
      </c>
      <c r="C1483" s="2" t="s">
        <v>8374</v>
      </c>
      <c r="D1483" t="s">
        <v>152</v>
      </c>
      <c r="E1483">
        <v>779587200000</v>
      </c>
      <c r="F1483">
        <v>1305821999000</v>
      </c>
      <c r="G1483">
        <v>1</v>
      </c>
      <c r="H1483" t="s">
        <v>7019</v>
      </c>
      <c r="I1483" t="s">
        <v>7020</v>
      </c>
      <c r="J1483" t="s">
        <v>20</v>
      </c>
      <c r="K1483" t="s">
        <v>21</v>
      </c>
      <c r="L1483">
        <v>0</v>
      </c>
      <c r="M1483">
        <v>0</v>
      </c>
      <c r="N1483" t="s">
        <v>22</v>
      </c>
      <c r="O1483">
        <v>4</v>
      </c>
      <c r="P1483" s="30">
        <f>SQRT((postes_1[[#This Row],[x]]-$Q$1)^2+(postes_1[[#This Row],[y]]-$R$1)^2)</f>
        <v>272394.12034801801</v>
      </c>
      <c r="Q1483">
        <v>362004.49000000203</v>
      </c>
      <c r="R1483">
        <v>6641820.96</v>
      </c>
    </row>
    <row r="1484" spans="1:18" hidden="1">
      <c r="A1484">
        <v>3798</v>
      </c>
      <c r="B1484">
        <v>70000610</v>
      </c>
      <c r="C1484" s="2" t="s">
        <v>8374</v>
      </c>
      <c r="D1484" t="s">
        <v>20</v>
      </c>
      <c r="E1484">
        <v>757641600000</v>
      </c>
      <c r="F1484" t="s">
        <v>20</v>
      </c>
      <c r="G1484">
        <v>1</v>
      </c>
      <c r="H1484" t="s">
        <v>7758</v>
      </c>
      <c r="I1484" t="s">
        <v>7759</v>
      </c>
      <c r="J1484" t="s">
        <v>20</v>
      </c>
      <c r="K1484" t="s">
        <v>21</v>
      </c>
      <c r="L1484">
        <v>0</v>
      </c>
      <c r="M1484">
        <v>0</v>
      </c>
      <c r="N1484" t="s">
        <v>22</v>
      </c>
      <c r="O1484">
        <v>4</v>
      </c>
      <c r="P1484" s="30">
        <f>SQRT((postes_1[[#This Row],[x]]-$Q$1)^2+(postes_1[[#This Row],[y]]-$R$1)^2)</f>
        <v>272535.30262884393</v>
      </c>
      <c r="Q1484">
        <v>375037.43</v>
      </c>
      <c r="R1484">
        <v>6890747.9299999997</v>
      </c>
    </row>
    <row r="1485" spans="1:18" hidden="1">
      <c r="A1485">
        <v>2420</v>
      </c>
      <c r="B1485">
        <v>60001350</v>
      </c>
      <c r="C1485" s="2" t="s">
        <v>8375</v>
      </c>
      <c r="D1485" t="s">
        <v>20</v>
      </c>
      <c r="E1485">
        <v>1033516800000</v>
      </c>
      <c r="F1485" t="s">
        <v>20</v>
      </c>
      <c r="G1485">
        <v>1</v>
      </c>
      <c r="H1485" t="s">
        <v>4997</v>
      </c>
      <c r="I1485" t="s">
        <v>4998</v>
      </c>
      <c r="J1485" t="s">
        <v>20</v>
      </c>
      <c r="K1485" t="s">
        <v>21</v>
      </c>
      <c r="L1485">
        <v>0</v>
      </c>
      <c r="M1485">
        <v>0</v>
      </c>
      <c r="N1485" t="s">
        <v>22</v>
      </c>
      <c r="O1485">
        <v>6</v>
      </c>
      <c r="P1485" s="30">
        <f>SQRT((postes_1[[#This Row],[x]]-$Q$1)^2+(postes_1[[#This Row],[y]]-$R$1)^2)</f>
        <v>272654.44681088603</v>
      </c>
      <c r="Q1485">
        <v>345545.86999999703</v>
      </c>
      <c r="R1485">
        <v>6688995.0800000001</v>
      </c>
    </row>
    <row r="1486" spans="1:18" hidden="1">
      <c r="A1486">
        <v>55</v>
      </c>
      <c r="B1486">
        <v>30000242</v>
      </c>
      <c r="C1486" s="2" t="s">
        <v>8373</v>
      </c>
      <c r="D1486" t="s">
        <v>38</v>
      </c>
      <c r="E1486">
        <v>610761600000</v>
      </c>
      <c r="F1486">
        <v>1211888933000</v>
      </c>
      <c r="G1486">
        <v>1</v>
      </c>
      <c r="H1486" t="s">
        <v>138</v>
      </c>
      <c r="I1486" t="s">
        <v>139</v>
      </c>
      <c r="J1486" t="s">
        <v>26</v>
      </c>
      <c r="K1486" t="s">
        <v>21</v>
      </c>
      <c r="L1486">
        <v>0</v>
      </c>
      <c r="M1486">
        <v>0</v>
      </c>
      <c r="N1486" t="s">
        <v>22</v>
      </c>
      <c r="O1486">
        <v>3</v>
      </c>
      <c r="P1486" s="30">
        <f>SQRT((postes_1[[#This Row],[x]]-$Q$1)^2+(postes_1[[#This Row],[y]]-$R$1)^2)</f>
        <v>272742.78935634828</v>
      </c>
      <c r="Q1486">
        <v>862885.36999999697</v>
      </c>
      <c r="R1486">
        <v>6650143.6600000001</v>
      </c>
    </row>
    <row r="1487" spans="1:18" hidden="1">
      <c r="A1487">
        <v>3927</v>
      </c>
      <c r="B1487">
        <v>70036995</v>
      </c>
      <c r="C1487" s="2" t="s">
        <v>8374</v>
      </c>
      <c r="D1487" t="s">
        <v>274</v>
      </c>
      <c r="E1487">
        <v>1347882223000</v>
      </c>
      <c r="F1487">
        <v>1423657174000</v>
      </c>
      <c r="G1487">
        <v>1</v>
      </c>
      <c r="H1487" t="s">
        <v>8009</v>
      </c>
      <c r="I1487" t="s">
        <v>8010</v>
      </c>
      <c r="J1487" t="s">
        <v>1046</v>
      </c>
      <c r="K1487" t="s">
        <v>21</v>
      </c>
      <c r="L1487">
        <v>0</v>
      </c>
      <c r="M1487">
        <v>0</v>
      </c>
      <c r="N1487" t="s">
        <v>22</v>
      </c>
      <c r="O1487">
        <v>4</v>
      </c>
      <c r="P1487" s="30">
        <f>SQRT((postes_1[[#This Row],[x]]-$Q$1)^2+(postes_1[[#This Row],[y]]-$R$1)^2)</f>
        <v>272800.69143410539</v>
      </c>
      <c r="Q1487">
        <v>493297.97999999701</v>
      </c>
      <c r="R1487">
        <v>6507106.71</v>
      </c>
    </row>
    <row r="1488" spans="1:18" hidden="1">
      <c r="A1488">
        <v>705</v>
      </c>
      <c r="B1488">
        <v>30000186</v>
      </c>
      <c r="C1488" s="2" t="s">
        <v>8373</v>
      </c>
      <c r="D1488" t="s">
        <v>108</v>
      </c>
      <c r="E1488">
        <v>610761600000</v>
      </c>
      <c r="F1488">
        <v>1248785639000</v>
      </c>
      <c r="G1488">
        <v>1</v>
      </c>
      <c r="H1488" t="s">
        <v>1515</v>
      </c>
      <c r="I1488" t="s">
        <v>1516</v>
      </c>
      <c r="J1488" t="s">
        <v>26</v>
      </c>
      <c r="K1488" t="s">
        <v>21</v>
      </c>
      <c r="L1488">
        <v>0</v>
      </c>
      <c r="M1488">
        <v>0</v>
      </c>
      <c r="N1488" t="s">
        <v>22</v>
      </c>
      <c r="O1488">
        <v>3</v>
      </c>
      <c r="P1488" s="30">
        <f>SQRT((postes_1[[#This Row],[x]]-$Q$1)^2+(postes_1[[#This Row],[y]]-$R$1)^2)</f>
        <v>272814.48511140386</v>
      </c>
      <c r="Q1488">
        <v>868456.90999999596</v>
      </c>
      <c r="R1488">
        <v>6664748.5899999999</v>
      </c>
    </row>
    <row r="1489" spans="1:18" hidden="1">
      <c r="A1489">
        <v>1958</v>
      </c>
      <c r="B1489">
        <v>10000597</v>
      </c>
      <c r="C1489" s="2" t="s">
        <v>8373</v>
      </c>
      <c r="D1489" t="s">
        <v>27</v>
      </c>
      <c r="E1489">
        <v>610761600000</v>
      </c>
      <c r="F1489">
        <v>1295542681000</v>
      </c>
      <c r="G1489">
        <v>1</v>
      </c>
      <c r="H1489" t="s">
        <v>4058</v>
      </c>
      <c r="I1489" t="s">
        <v>4059</v>
      </c>
      <c r="J1489" t="s">
        <v>20</v>
      </c>
      <c r="K1489" t="s">
        <v>21</v>
      </c>
      <c r="L1489">
        <v>0</v>
      </c>
      <c r="M1489">
        <v>0</v>
      </c>
      <c r="N1489" t="s">
        <v>22</v>
      </c>
      <c r="O1489">
        <v>3</v>
      </c>
      <c r="P1489" s="30">
        <f>SQRT((postes_1[[#This Row],[x]]-$Q$1)^2+(postes_1[[#This Row],[y]]-$R$1)^2)</f>
        <v>272858.42857045383</v>
      </c>
      <c r="Q1489">
        <v>715334.28000000096</v>
      </c>
      <c r="R1489">
        <v>7005365.2199999997</v>
      </c>
    </row>
    <row r="1490" spans="1:18" hidden="1">
      <c r="A1490">
        <v>139</v>
      </c>
      <c r="B1490">
        <v>60001484</v>
      </c>
      <c r="C1490" s="2" t="s">
        <v>8374</v>
      </c>
      <c r="D1490" t="s">
        <v>20</v>
      </c>
      <c r="E1490">
        <v>1034899200000</v>
      </c>
      <c r="F1490" t="s">
        <v>20</v>
      </c>
      <c r="G1490">
        <v>1</v>
      </c>
      <c r="H1490" t="s">
        <v>328</v>
      </c>
      <c r="I1490" t="s">
        <v>329</v>
      </c>
      <c r="J1490" t="s">
        <v>20</v>
      </c>
      <c r="K1490" t="s">
        <v>21</v>
      </c>
      <c r="L1490">
        <v>0</v>
      </c>
      <c r="M1490">
        <v>0</v>
      </c>
      <c r="N1490" t="s">
        <v>22</v>
      </c>
      <c r="O1490">
        <v>4</v>
      </c>
      <c r="P1490" s="30">
        <f>SQRT((postes_1[[#This Row],[x]]-$Q$1)^2+(postes_1[[#This Row],[y]]-$R$1)^2)</f>
        <v>272993.00786013965</v>
      </c>
      <c r="Q1490">
        <v>350112.75999999797</v>
      </c>
      <c r="R1490">
        <v>6671366.9199999999</v>
      </c>
    </row>
    <row r="1491" spans="1:18" hidden="1">
      <c r="A1491">
        <v>586</v>
      </c>
      <c r="B1491">
        <v>30003183</v>
      </c>
      <c r="C1491" s="2" t="s">
        <v>8373</v>
      </c>
      <c r="D1491" t="s">
        <v>20</v>
      </c>
      <c r="E1491">
        <v>969494400000</v>
      </c>
      <c r="F1491" t="s">
        <v>20</v>
      </c>
      <c r="G1491">
        <v>1</v>
      </c>
      <c r="H1491" t="s">
        <v>1263</v>
      </c>
      <c r="I1491" t="s">
        <v>1264</v>
      </c>
      <c r="J1491" t="s">
        <v>20</v>
      </c>
      <c r="K1491" t="s">
        <v>21</v>
      </c>
      <c r="L1491">
        <v>0</v>
      </c>
      <c r="M1491">
        <v>0</v>
      </c>
      <c r="N1491" t="s">
        <v>22</v>
      </c>
      <c r="O1491">
        <v>3</v>
      </c>
      <c r="P1491" s="30">
        <f>SQRT((postes_1[[#This Row],[x]]-$Q$1)^2+(postes_1[[#This Row],[y]]-$R$1)^2)</f>
        <v>273117.79371847038</v>
      </c>
      <c r="Q1491">
        <v>870380.71999999904</v>
      </c>
      <c r="R1491">
        <v>6669561.3499999996</v>
      </c>
    </row>
    <row r="1492" spans="1:18" hidden="1">
      <c r="A1492">
        <v>2346</v>
      </c>
      <c r="B1492">
        <v>60001358</v>
      </c>
      <c r="C1492" s="2" t="s">
        <v>8373</v>
      </c>
      <c r="D1492" t="s">
        <v>274</v>
      </c>
      <c r="E1492" s="1">
        <v>1040688000000</v>
      </c>
      <c r="F1492">
        <v>1457517530000</v>
      </c>
      <c r="G1492">
        <v>1</v>
      </c>
      <c r="H1492" t="s">
        <v>4847</v>
      </c>
      <c r="I1492" t="s">
        <v>4848</v>
      </c>
      <c r="J1492" t="s">
        <v>2435</v>
      </c>
      <c r="K1492" t="s">
        <v>21</v>
      </c>
      <c r="L1492">
        <v>0</v>
      </c>
      <c r="M1492">
        <v>0</v>
      </c>
      <c r="N1492" t="s">
        <v>22</v>
      </c>
      <c r="O1492">
        <v>3</v>
      </c>
      <c r="P1492" s="30">
        <f>SQRT((postes_1[[#This Row],[x]]-$Q$1)^2+(postes_1[[#This Row],[y]]-$R$1)^2)</f>
        <v>273174.89943612943</v>
      </c>
      <c r="Q1492">
        <v>345262.75</v>
      </c>
      <c r="R1492">
        <v>6687964.1299999999</v>
      </c>
    </row>
    <row r="1493" spans="1:18" hidden="1">
      <c r="A1493">
        <v>2605</v>
      </c>
      <c r="B1493">
        <v>60001351</v>
      </c>
      <c r="C1493" s="2" t="s">
        <v>8373</v>
      </c>
      <c r="D1493" t="s">
        <v>20</v>
      </c>
      <c r="E1493" s="1">
        <v>1034640000000</v>
      </c>
      <c r="F1493" t="s">
        <v>20</v>
      </c>
      <c r="G1493">
        <v>1</v>
      </c>
      <c r="H1493" t="s">
        <v>5377</v>
      </c>
      <c r="I1493" t="s">
        <v>5378</v>
      </c>
      <c r="J1493" t="s">
        <v>5379</v>
      </c>
      <c r="K1493" t="s">
        <v>21</v>
      </c>
      <c r="L1493">
        <v>0</v>
      </c>
      <c r="M1493">
        <v>0</v>
      </c>
      <c r="N1493" t="s">
        <v>22</v>
      </c>
      <c r="O1493">
        <v>3</v>
      </c>
      <c r="P1493" s="30">
        <f>SQRT((postes_1[[#This Row],[x]]-$Q$1)^2+(postes_1[[#This Row],[y]]-$R$1)^2)</f>
        <v>273217.83064398967</v>
      </c>
      <c r="Q1493">
        <v>344925.25999999797</v>
      </c>
      <c r="R1493">
        <v>6689163.4299999997</v>
      </c>
    </row>
    <row r="1494" spans="1:18" hidden="1">
      <c r="A1494">
        <v>1285</v>
      </c>
      <c r="B1494">
        <v>30000173</v>
      </c>
      <c r="C1494" s="2" t="s">
        <v>8373</v>
      </c>
      <c r="D1494" t="s">
        <v>38</v>
      </c>
      <c r="E1494">
        <v>610761600000</v>
      </c>
      <c r="F1494">
        <v>1184942116000</v>
      </c>
      <c r="G1494">
        <v>1</v>
      </c>
      <c r="H1494" t="s">
        <v>2699</v>
      </c>
      <c r="I1494" t="s">
        <v>2700</v>
      </c>
      <c r="J1494" t="s">
        <v>2701</v>
      </c>
      <c r="K1494" t="s">
        <v>21</v>
      </c>
      <c r="L1494">
        <v>0</v>
      </c>
      <c r="M1494">
        <v>0</v>
      </c>
      <c r="N1494" t="s">
        <v>22</v>
      </c>
      <c r="O1494">
        <v>3</v>
      </c>
      <c r="P1494" s="30">
        <f>SQRT((postes_1[[#This Row],[x]]-$Q$1)^2+(postes_1[[#This Row],[y]]-$R$1)^2)</f>
        <v>273243.13102032442</v>
      </c>
      <c r="Q1494">
        <v>870648.20000000298</v>
      </c>
      <c r="R1494">
        <v>6669983.3499999996</v>
      </c>
    </row>
    <row r="1495" spans="1:18" hidden="1">
      <c r="A1495">
        <v>3946</v>
      </c>
      <c r="B1495">
        <v>50000248</v>
      </c>
      <c r="C1495" s="2" t="s">
        <v>8374</v>
      </c>
      <c r="D1495" t="s">
        <v>77</v>
      </c>
      <c r="E1495">
        <v>826502400000</v>
      </c>
      <c r="F1495">
        <v>1366966565000</v>
      </c>
      <c r="G1495">
        <v>1</v>
      </c>
      <c r="H1495" t="s">
        <v>8041</v>
      </c>
      <c r="I1495" t="s">
        <v>8042</v>
      </c>
      <c r="J1495" t="s">
        <v>20</v>
      </c>
      <c r="K1495" t="s">
        <v>21</v>
      </c>
      <c r="L1495">
        <v>0</v>
      </c>
      <c r="M1495">
        <v>0</v>
      </c>
      <c r="N1495" t="s">
        <v>22</v>
      </c>
      <c r="O1495">
        <v>4</v>
      </c>
      <c r="P1495" s="30">
        <f>SQRT((postes_1[[#This Row],[x]]-$Q$1)^2+(postes_1[[#This Row],[y]]-$R$1)^2)</f>
        <v>273391.54031982576</v>
      </c>
      <c r="Q1495">
        <v>575208.14000000095</v>
      </c>
      <c r="R1495">
        <v>6482354.2800000003</v>
      </c>
    </row>
    <row r="1496" spans="1:18" hidden="1">
      <c r="A1496">
        <v>1065</v>
      </c>
      <c r="B1496">
        <v>30000725</v>
      </c>
      <c r="C1496" s="2" t="s">
        <v>8373</v>
      </c>
      <c r="D1496" t="s">
        <v>212</v>
      </c>
      <c r="E1496">
        <v>610761600000</v>
      </c>
      <c r="F1496">
        <v>1169573197000</v>
      </c>
      <c r="G1496">
        <v>1</v>
      </c>
      <c r="H1496" t="s">
        <v>2238</v>
      </c>
      <c r="I1496" t="s">
        <v>2238</v>
      </c>
      <c r="J1496" t="s">
        <v>20</v>
      </c>
      <c r="K1496" t="s">
        <v>21</v>
      </c>
      <c r="L1496">
        <v>0</v>
      </c>
      <c r="M1496">
        <v>0</v>
      </c>
      <c r="N1496" t="s">
        <v>22</v>
      </c>
      <c r="O1496">
        <v>3</v>
      </c>
      <c r="P1496" s="30">
        <f>SQRT((postes_1[[#This Row],[x]]-$Q$1)^2+(postes_1[[#This Row],[y]]-$R$1)^2)</f>
        <v>273588.78009540105</v>
      </c>
      <c r="Q1496">
        <v>799780.85999999905</v>
      </c>
      <c r="R1496">
        <v>6555947.9199999999</v>
      </c>
    </row>
    <row r="1497" spans="1:18" hidden="1">
      <c r="A1497">
        <v>1773</v>
      </c>
      <c r="B1497">
        <v>70005607</v>
      </c>
      <c r="C1497" s="2" t="s">
        <v>8373</v>
      </c>
      <c r="D1497" t="s">
        <v>36</v>
      </c>
      <c r="E1497">
        <v>1111665888000</v>
      </c>
      <c r="F1497">
        <v>1111673723000</v>
      </c>
      <c r="G1497">
        <v>1</v>
      </c>
      <c r="H1497" t="s">
        <v>3686</v>
      </c>
      <c r="I1497" t="s">
        <v>3687</v>
      </c>
      <c r="J1497" t="s">
        <v>20</v>
      </c>
      <c r="K1497" t="s">
        <v>21</v>
      </c>
      <c r="L1497">
        <v>0</v>
      </c>
      <c r="M1497">
        <v>0</v>
      </c>
      <c r="N1497" t="s">
        <v>22</v>
      </c>
      <c r="O1497">
        <v>3</v>
      </c>
      <c r="P1497" s="30">
        <f>SQRT((postes_1[[#This Row],[x]]-$Q$1)^2+(postes_1[[#This Row],[y]]-$R$1)^2)</f>
        <v>273661.61931737582</v>
      </c>
      <c r="Q1497">
        <v>342731.28999999899</v>
      </c>
      <c r="R1497">
        <v>6696831.5700000003</v>
      </c>
    </row>
    <row r="1498" spans="1:18" hidden="1">
      <c r="A1498">
        <v>2133</v>
      </c>
      <c r="B1498">
        <v>30001507</v>
      </c>
      <c r="C1498" s="2" t="s">
        <v>8373</v>
      </c>
      <c r="D1498" t="s">
        <v>23</v>
      </c>
      <c r="E1498">
        <v>999820800000</v>
      </c>
      <c r="F1498">
        <v>1274181287000</v>
      </c>
      <c r="G1498">
        <v>1</v>
      </c>
      <c r="H1498" t="s">
        <v>4422</v>
      </c>
      <c r="I1498" t="s">
        <v>4423</v>
      </c>
      <c r="J1498" t="s">
        <v>20</v>
      </c>
      <c r="K1498" t="s">
        <v>21</v>
      </c>
      <c r="L1498">
        <v>0</v>
      </c>
      <c r="M1498">
        <v>0</v>
      </c>
      <c r="N1498" t="s">
        <v>22</v>
      </c>
      <c r="O1498">
        <v>3</v>
      </c>
      <c r="P1498" s="30">
        <f>SQRT((postes_1[[#This Row],[x]]-$Q$1)^2+(postes_1[[#This Row],[y]]-$R$1)^2)</f>
        <v>273815.67471963324</v>
      </c>
      <c r="Q1498">
        <v>706830.95000000298</v>
      </c>
      <c r="R1498">
        <v>6497162.8099999996</v>
      </c>
    </row>
    <row r="1499" spans="1:18" hidden="1">
      <c r="A1499">
        <v>493</v>
      </c>
      <c r="B1499">
        <v>70049795</v>
      </c>
      <c r="C1499" s="2" t="s">
        <v>8375</v>
      </c>
      <c r="D1499" t="s">
        <v>168</v>
      </c>
      <c r="E1499">
        <v>1441897507000</v>
      </c>
      <c r="F1499">
        <v>1424868374000</v>
      </c>
      <c r="G1499">
        <v>1</v>
      </c>
      <c r="H1499" t="s">
        <v>1080</v>
      </c>
      <c r="I1499" t="s">
        <v>1081</v>
      </c>
      <c r="J1499" t="s">
        <v>20</v>
      </c>
      <c r="K1499" t="s">
        <v>21</v>
      </c>
      <c r="L1499">
        <v>0</v>
      </c>
      <c r="M1499">
        <v>0</v>
      </c>
      <c r="N1499" t="s">
        <v>22</v>
      </c>
      <c r="O1499">
        <v>6</v>
      </c>
      <c r="P1499" s="30">
        <f>SQRT((postes_1[[#This Row],[x]]-$Q$1)^2+(postes_1[[#This Row],[y]]-$R$1)^2)</f>
        <v>274137.61703543121</v>
      </c>
      <c r="Q1499">
        <v>471744.29999999702</v>
      </c>
      <c r="R1499">
        <v>6517016.1399999997</v>
      </c>
    </row>
    <row r="1500" spans="1:18" hidden="1">
      <c r="A1500">
        <v>2597</v>
      </c>
      <c r="B1500">
        <v>60001735</v>
      </c>
      <c r="C1500" s="2" t="s">
        <v>8374</v>
      </c>
      <c r="D1500" t="s">
        <v>20</v>
      </c>
      <c r="E1500">
        <v>759974400000</v>
      </c>
      <c r="F1500" t="s">
        <v>20</v>
      </c>
      <c r="G1500">
        <v>1</v>
      </c>
      <c r="H1500" t="s">
        <v>5361</v>
      </c>
      <c r="I1500" t="s">
        <v>5361</v>
      </c>
      <c r="J1500" t="s">
        <v>20</v>
      </c>
      <c r="K1500" t="s">
        <v>21</v>
      </c>
      <c r="L1500">
        <v>0</v>
      </c>
      <c r="M1500">
        <v>0</v>
      </c>
      <c r="N1500" t="s">
        <v>22</v>
      </c>
      <c r="O1500">
        <v>4</v>
      </c>
      <c r="P1500" s="30">
        <f>SQRT((postes_1[[#This Row],[x]]-$Q$1)^2+(postes_1[[#This Row],[y]]-$R$1)^2)</f>
        <v>274190.9243663603</v>
      </c>
      <c r="Q1500">
        <v>379872.50999999797</v>
      </c>
      <c r="R1500">
        <v>6605118.8700000001</v>
      </c>
    </row>
    <row r="1501" spans="1:18" hidden="1">
      <c r="A1501">
        <v>3133</v>
      </c>
      <c r="B1501">
        <v>20000688</v>
      </c>
      <c r="C1501" s="2" t="s">
        <v>8373</v>
      </c>
      <c r="D1501" t="s">
        <v>23</v>
      </c>
      <c r="E1501">
        <v>1079481600000</v>
      </c>
      <c r="F1501">
        <v>1244454925000</v>
      </c>
      <c r="G1501">
        <v>1</v>
      </c>
      <c r="H1501" t="s">
        <v>6441</v>
      </c>
      <c r="I1501" t="s">
        <v>6442</v>
      </c>
      <c r="J1501" t="s">
        <v>6443</v>
      </c>
      <c r="K1501" t="s">
        <v>21</v>
      </c>
      <c r="L1501">
        <v>0</v>
      </c>
      <c r="M1501">
        <v>0</v>
      </c>
      <c r="N1501" t="s">
        <v>22</v>
      </c>
      <c r="O1501">
        <v>3</v>
      </c>
      <c r="P1501" s="30">
        <f>SQRT((postes_1[[#This Row],[x]]-$Q$1)^2+(postes_1[[#This Row],[y]]-$R$1)^2)</f>
        <v>274257.94415727595</v>
      </c>
      <c r="Q1501">
        <v>867923.40999999596</v>
      </c>
      <c r="R1501">
        <v>6847986.4000000004</v>
      </c>
    </row>
    <row r="1502" spans="1:18" hidden="1">
      <c r="A1502">
        <v>2705</v>
      </c>
      <c r="B1502">
        <v>60001403</v>
      </c>
      <c r="C1502" s="2" t="s">
        <v>8375</v>
      </c>
      <c r="D1502" t="s">
        <v>274</v>
      </c>
      <c r="E1502">
        <v>1449158976000</v>
      </c>
      <c r="F1502">
        <v>1457517475000</v>
      </c>
      <c r="G1502">
        <v>1</v>
      </c>
      <c r="H1502" t="s">
        <v>5580</v>
      </c>
      <c r="I1502" t="s">
        <v>5581</v>
      </c>
      <c r="J1502" t="s">
        <v>20</v>
      </c>
      <c r="K1502" t="s">
        <v>21</v>
      </c>
      <c r="L1502">
        <v>0</v>
      </c>
      <c r="M1502">
        <v>0</v>
      </c>
      <c r="N1502" t="s">
        <v>22</v>
      </c>
      <c r="O1502">
        <v>6</v>
      </c>
      <c r="P1502" s="30">
        <f>SQRT((postes_1[[#This Row],[x]]-$Q$1)^2+(postes_1[[#This Row],[y]]-$R$1)^2)</f>
        <v>274335.63528553519</v>
      </c>
      <c r="Q1502">
        <v>344672.22999999701</v>
      </c>
      <c r="R1502">
        <v>6685550.9100000001</v>
      </c>
    </row>
    <row r="1503" spans="1:18" hidden="1">
      <c r="A1503">
        <v>1417</v>
      </c>
      <c r="B1503">
        <v>20001037</v>
      </c>
      <c r="C1503" s="2" t="s">
        <v>8373</v>
      </c>
      <c r="D1503" t="s">
        <v>77</v>
      </c>
      <c r="E1503">
        <v>778982400000</v>
      </c>
      <c r="F1503">
        <v>1329908432000</v>
      </c>
      <c r="G1503">
        <v>1</v>
      </c>
      <c r="H1503" t="s">
        <v>2968</v>
      </c>
      <c r="I1503" t="s">
        <v>2969</v>
      </c>
      <c r="J1503" t="s">
        <v>20</v>
      </c>
      <c r="K1503" t="s">
        <v>21</v>
      </c>
      <c r="L1503">
        <v>0</v>
      </c>
      <c r="M1503">
        <v>0</v>
      </c>
      <c r="N1503" t="s">
        <v>22</v>
      </c>
      <c r="O1503">
        <v>3</v>
      </c>
      <c r="P1503" s="30">
        <f>SQRT((postes_1[[#This Row],[x]]-$Q$1)^2+(postes_1[[#This Row],[y]]-$R$1)^2)</f>
        <v>274389.70945784211</v>
      </c>
      <c r="Q1503">
        <v>880821.67000000202</v>
      </c>
      <c r="R1503">
        <v>6800359.0800000001</v>
      </c>
    </row>
    <row r="1504" spans="1:18" hidden="1">
      <c r="A1504">
        <v>3526</v>
      </c>
      <c r="B1504">
        <v>60000122</v>
      </c>
      <c r="C1504" s="2" t="s">
        <v>8374</v>
      </c>
      <c r="D1504" t="s">
        <v>20</v>
      </c>
      <c r="E1504">
        <v>610761600000</v>
      </c>
      <c r="F1504" t="s">
        <v>20</v>
      </c>
      <c r="G1504">
        <v>1</v>
      </c>
      <c r="H1504" t="s">
        <v>7218</v>
      </c>
      <c r="I1504" t="s">
        <v>7219</v>
      </c>
      <c r="J1504" t="s">
        <v>20</v>
      </c>
      <c r="K1504" t="s">
        <v>21</v>
      </c>
      <c r="L1504">
        <v>0</v>
      </c>
      <c r="M1504">
        <v>0</v>
      </c>
      <c r="N1504" t="s">
        <v>22</v>
      </c>
      <c r="O1504">
        <v>4</v>
      </c>
      <c r="P1504" s="30">
        <f>SQRT((postes_1[[#This Row],[x]]-$Q$1)^2+(postes_1[[#This Row],[y]]-$R$1)^2)</f>
        <v>274404.65454084199</v>
      </c>
      <c r="Q1504">
        <v>349651.11999999703</v>
      </c>
      <c r="R1504">
        <v>6838737.1799999997</v>
      </c>
    </row>
    <row r="1505" spans="1:18" hidden="1">
      <c r="A1505">
        <v>2506</v>
      </c>
      <c r="B1505">
        <v>60001783</v>
      </c>
      <c r="C1505" s="2" t="s">
        <v>8374</v>
      </c>
      <c r="D1505" t="s">
        <v>1573</v>
      </c>
      <c r="E1505">
        <v>610761600000</v>
      </c>
      <c r="F1505">
        <v>1389279337000</v>
      </c>
      <c r="G1505">
        <v>1</v>
      </c>
      <c r="H1505" t="s">
        <v>5176</v>
      </c>
      <c r="I1505" t="s">
        <v>5177</v>
      </c>
      <c r="J1505" t="s">
        <v>20</v>
      </c>
      <c r="K1505" t="s">
        <v>21</v>
      </c>
      <c r="L1505">
        <v>0</v>
      </c>
      <c r="M1505">
        <v>0</v>
      </c>
      <c r="N1505" t="s">
        <v>22</v>
      </c>
      <c r="O1505">
        <v>4</v>
      </c>
      <c r="P1505" s="30">
        <f>SQRT((postes_1[[#This Row],[x]]-$Q$1)^2+(postes_1[[#This Row],[y]]-$R$1)^2)</f>
        <v>274531.69380497618</v>
      </c>
      <c r="Q1505">
        <v>393336.95000000298</v>
      </c>
      <c r="R1505">
        <v>6585470.6900000004</v>
      </c>
    </row>
    <row r="1506" spans="1:18" hidden="1">
      <c r="A1506">
        <v>2191</v>
      </c>
      <c r="B1506">
        <v>30000068</v>
      </c>
      <c r="C1506" s="2" t="s">
        <v>8373</v>
      </c>
      <c r="D1506" t="s">
        <v>274</v>
      </c>
      <c r="E1506">
        <v>610761600000</v>
      </c>
      <c r="F1506">
        <v>1463500256000</v>
      </c>
      <c r="G1506">
        <v>1</v>
      </c>
      <c r="H1506" t="s">
        <v>4539</v>
      </c>
      <c r="I1506" t="s">
        <v>4539</v>
      </c>
      <c r="J1506" t="s">
        <v>20</v>
      </c>
      <c r="K1506" t="s">
        <v>21</v>
      </c>
      <c r="L1506">
        <v>0</v>
      </c>
      <c r="M1506">
        <v>0</v>
      </c>
      <c r="N1506" t="s">
        <v>22</v>
      </c>
      <c r="O1506">
        <v>3</v>
      </c>
      <c r="P1506" s="30">
        <f>SQRT((postes_1[[#This Row],[x]]-$Q$1)^2+(postes_1[[#This Row],[y]]-$R$1)^2)</f>
        <v>274552.86520535802</v>
      </c>
      <c r="Q1506">
        <v>878628.68999999797</v>
      </c>
      <c r="R1506">
        <v>6694557.2400000002</v>
      </c>
    </row>
    <row r="1507" spans="1:18" hidden="1">
      <c r="A1507">
        <v>826</v>
      </c>
      <c r="B1507">
        <v>60000335</v>
      </c>
      <c r="C1507" s="2" t="s">
        <v>8374</v>
      </c>
      <c r="D1507" t="s">
        <v>274</v>
      </c>
      <c r="E1507" s="1">
        <v>1051056000000</v>
      </c>
      <c r="F1507">
        <v>1456219653000</v>
      </c>
      <c r="G1507">
        <v>1</v>
      </c>
      <c r="H1507" t="s">
        <v>1769</v>
      </c>
      <c r="I1507" t="s">
        <v>1770</v>
      </c>
      <c r="J1507" t="s">
        <v>20</v>
      </c>
      <c r="K1507" t="s">
        <v>21</v>
      </c>
      <c r="L1507">
        <v>0</v>
      </c>
      <c r="M1507">
        <v>0</v>
      </c>
      <c r="N1507" t="s">
        <v>22</v>
      </c>
      <c r="O1507">
        <v>4</v>
      </c>
      <c r="P1507" s="30">
        <f>SQRT((postes_1[[#This Row],[x]]-$Q$1)^2+(postes_1[[#This Row],[y]]-$R$1)^2)</f>
        <v>274580.80716648512</v>
      </c>
      <c r="Q1507">
        <v>342458.81000000198</v>
      </c>
      <c r="R1507">
        <v>6813169.9900000002</v>
      </c>
    </row>
    <row r="1508" spans="1:18" hidden="1">
      <c r="A1508">
        <v>3965</v>
      </c>
      <c r="B1508">
        <v>20000682</v>
      </c>
      <c r="C1508" s="2" t="s">
        <v>8373</v>
      </c>
      <c r="D1508" t="s">
        <v>482</v>
      </c>
      <c r="E1508">
        <v>1065571200000</v>
      </c>
      <c r="F1508">
        <v>1383907054000</v>
      </c>
      <c r="G1508">
        <v>1</v>
      </c>
      <c r="H1508" t="s">
        <v>8078</v>
      </c>
      <c r="I1508" t="s">
        <v>8079</v>
      </c>
      <c r="J1508" t="s">
        <v>8080</v>
      </c>
      <c r="K1508" t="s">
        <v>21</v>
      </c>
      <c r="L1508">
        <v>0</v>
      </c>
      <c r="M1508">
        <v>0</v>
      </c>
      <c r="N1508" t="s">
        <v>22</v>
      </c>
      <c r="O1508">
        <v>3</v>
      </c>
      <c r="P1508" s="30">
        <f>SQRT((postes_1[[#This Row],[x]]-$Q$1)^2+(postes_1[[#This Row],[y]]-$R$1)^2)</f>
        <v>274613.29750717507</v>
      </c>
      <c r="Q1508">
        <v>868075.11999999697</v>
      </c>
      <c r="R1508">
        <v>6848602.7699999996</v>
      </c>
    </row>
    <row r="1509" spans="1:18" hidden="1">
      <c r="A1509">
        <v>269</v>
      </c>
      <c r="B1509">
        <v>10000648</v>
      </c>
      <c r="C1509" s="2" t="s">
        <v>8373</v>
      </c>
      <c r="D1509" t="s">
        <v>23</v>
      </c>
      <c r="E1509">
        <v>1179938598000</v>
      </c>
      <c r="F1509" t="s">
        <v>20</v>
      </c>
      <c r="G1509">
        <v>1</v>
      </c>
      <c r="H1509" t="s">
        <v>607</v>
      </c>
      <c r="I1509" t="s">
        <v>608</v>
      </c>
      <c r="J1509" t="s">
        <v>609</v>
      </c>
      <c r="K1509" t="s">
        <v>21</v>
      </c>
      <c r="L1509">
        <v>0</v>
      </c>
      <c r="M1509">
        <v>0</v>
      </c>
      <c r="N1509" t="s">
        <v>22</v>
      </c>
      <c r="O1509">
        <v>3</v>
      </c>
      <c r="P1509" s="30">
        <f>SQRT((postes_1[[#This Row],[x]]-$Q$1)^2+(postes_1[[#This Row],[y]]-$R$1)^2)</f>
        <v>274674.81973186089</v>
      </c>
      <c r="Q1509">
        <v>749443.34000000404</v>
      </c>
      <c r="R1509">
        <v>6990385.2699999996</v>
      </c>
    </row>
    <row r="1510" spans="1:18" hidden="1">
      <c r="A1510">
        <v>2494</v>
      </c>
      <c r="B1510">
        <v>60001890</v>
      </c>
      <c r="C1510" s="2" t="s">
        <v>8374</v>
      </c>
      <c r="D1510" t="s">
        <v>20</v>
      </c>
      <c r="E1510">
        <v>783129600000</v>
      </c>
      <c r="F1510" t="s">
        <v>20</v>
      </c>
      <c r="G1510">
        <v>1</v>
      </c>
      <c r="H1510" t="s">
        <v>5151</v>
      </c>
      <c r="I1510" t="s">
        <v>5152</v>
      </c>
      <c r="J1510" t="s">
        <v>20</v>
      </c>
      <c r="K1510" t="s">
        <v>21</v>
      </c>
      <c r="L1510">
        <v>0</v>
      </c>
      <c r="M1510">
        <v>0</v>
      </c>
      <c r="N1510" t="s">
        <v>22</v>
      </c>
      <c r="O1510">
        <v>4</v>
      </c>
      <c r="P1510" s="30">
        <f>SQRT((postes_1[[#This Row],[x]]-$Q$1)^2+(postes_1[[#This Row],[y]]-$R$1)^2)</f>
        <v>274699.38105308259</v>
      </c>
      <c r="Q1510">
        <v>461084.45000000298</v>
      </c>
      <c r="R1510">
        <v>6522932.7000000002</v>
      </c>
    </row>
    <row r="1511" spans="1:18" hidden="1">
      <c r="A1511">
        <v>363</v>
      </c>
      <c r="B1511">
        <v>30000371</v>
      </c>
      <c r="C1511" s="2" t="s">
        <v>8373</v>
      </c>
      <c r="D1511" t="s">
        <v>20</v>
      </c>
      <c r="E1511">
        <v>610761600000</v>
      </c>
      <c r="F1511" t="s">
        <v>20</v>
      </c>
      <c r="G1511">
        <v>1</v>
      </c>
      <c r="H1511" t="s">
        <v>810</v>
      </c>
      <c r="I1511" t="s">
        <v>811</v>
      </c>
      <c r="J1511" t="s">
        <v>20</v>
      </c>
      <c r="K1511" t="s">
        <v>21</v>
      </c>
      <c r="L1511">
        <v>0</v>
      </c>
      <c r="M1511">
        <v>0</v>
      </c>
      <c r="N1511" t="s">
        <v>22</v>
      </c>
      <c r="O1511">
        <v>3</v>
      </c>
      <c r="P1511" s="30">
        <f>SQRT((postes_1[[#This Row],[x]]-$Q$1)^2+(postes_1[[#This Row],[y]]-$R$1)^2)</f>
        <v>274727.07538624719</v>
      </c>
      <c r="Q1511">
        <v>844482.06000000203</v>
      </c>
      <c r="R1511">
        <v>6609542.2699999996</v>
      </c>
    </row>
    <row r="1512" spans="1:18" hidden="1">
      <c r="A1512">
        <v>3627</v>
      </c>
      <c r="B1512">
        <v>10001673</v>
      </c>
      <c r="C1512" s="2" t="s">
        <v>8374</v>
      </c>
      <c r="D1512" t="s">
        <v>27</v>
      </c>
      <c r="E1512">
        <v>1268817936000</v>
      </c>
      <c r="F1512">
        <v>1295261026000</v>
      </c>
      <c r="G1512">
        <v>1</v>
      </c>
      <c r="H1512" t="s">
        <v>7428</v>
      </c>
      <c r="I1512" t="s">
        <v>7428</v>
      </c>
      <c r="J1512" t="s">
        <v>20</v>
      </c>
      <c r="K1512" t="s">
        <v>21</v>
      </c>
      <c r="L1512">
        <v>0</v>
      </c>
      <c r="M1512">
        <v>0</v>
      </c>
      <c r="N1512" t="s">
        <v>22</v>
      </c>
      <c r="O1512">
        <v>4</v>
      </c>
      <c r="P1512" s="30">
        <f>SQRT((postes_1[[#This Row],[x]]-$Q$1)^2+(postes_1[[#This Row],[y]]-$R$1)^2)</f>
        <v>274750.69584047806</v>
      </c>
      <c r="Q1512">
        <v>713086.88000000303</v>
      </c>
      <c r="R1512">
        <v>7008330.1100000003</v>
      </c>
    </row>
    <row r="1513" spans="1:18" hidden="1">
      <c r="A1513">
        <v>2186</v>
      </c>
      <c r="B1513">
        <v>60001906</v>
      </c>
      <c r="C1513" s="2" t="s">
        <v>8375</v>
      </c>
      <c r="D1513" t="s">
        <v>274</v>
      </c>
      <c r="E1513">
        <v>610761600000</v>
      </c>
      <c r="F1513">
        <v>1436443733000</v>
      </c>
      <c r="G1513">
        <v>1</v>
      </c>
      <c r="H1513" t="s">
        <v>4532</v>
      </c>
      <c r="I1513" t="s">
        <v>4532</v>
      </c>
      <c r="J1513" t="s">
        <v>20</v>
      </c>
      <c r="K1513" t="s">
        <v>21</v>
      </c>
      <c r="L1513">
        <v>0</v>
      </c>
      <c r="M1513">
        <v>0</v>
      </c>
      <c r="N1513" t="s">
        <v>22</v>
      </c>
      <c r="O1513">
        <v>6</v>
      </c>
      <c r="P1513" s="30">
        <f>SQRT((postes_1[[#This Row],[x]]-$Q$1)^2+(postes_1[[#This Row],[y]]-$R$1)^2)</f>
        <v>274833.5175060163</v>
      </c>
      <c r="Q1513">
        <v>473444.14999999898</v>
      </c>
      <c r="R1513">
        <v>6515223.8700000001</v>
      </c>
    </row>
    <row r="1514" spans="1:18" hidden="1">
      <c r="A1514">
        <v>360</v>
      </c>
      <c r="B1514">
        <v>30000357</v>
      </c>
      <c r="C1514" s="2" t="s">
        <v>8373</v>
      </c>
      <c r="D1514" t="s">
        <v>17</v>
      </c>
      <c r="E1514">
        <v>610761600000</v>
      </c>
      <c r="F1514">
        <v>1302793463000</v>
      </c>
      <c r="G1514">
        <v>1</v>
      </c>
      <c r="H1514" t="s">
        <v>803</v>
      </c>
      <c r="I1514" t="s">
        <v>804</v>
      </c>
      <c r="J1514" t="s">
        <v>26</v>
      </c>
      <c r="K1514" t="s">
        <v>21</v>
      </c>
      <c r="L1514">
        <v>0</v>
      </c>
      <c r="M1514">
        <v>0</v>
      </c>
      <c r="N1514" t="s">
        <v>22</v>
      </c>
      <c r="O1514">
        <v>3</v>
      </c>
      <c r="P1514" s="30">
        <f>SQRT((postes_1[[#This Row],[x]]-$Q$1)^2+(postes_1[[#This Row],[y]]-$R$1)^2)</f>
        <v>275020.50220883475</v>
      </c>
      <c r="Q1514">
        <v>846125.71000000101</v>
      </c>
      <c r="R1514">
        <v>6611679.6699999999</v>
      </c>
    </row>
    <row r="1515" spans="1:18" hidden="1">
      <c r="A1515">
        <v>1420</v>
      </c>
      <c r="B1515">
        <v>20001217</v>
      </c>
      <c r="C1515" s="2" t="s">
        <v>8373</v>
      </c>
      <c r="D1515" t="s">
        <v>77</v>
      </c>
      <c r="E1515">
        <v>778982400000</v>
      </c>
      <c r="F1515">
        <v>1329919737000</v>
      </c>
      <c r="G1515">
        <v>1</v>
      </c>
      <c r="H1515" t="s">
        <v>2975</v>
      </c>
      <c r="I1515" t="s">
        <v>2976</v>
      </c>
      <c r="J1515" t="s">
        <v>20</v>
      </c>
      <c r="K1515" t="s">
        <v>21</v>
      </c>
      <c r="L1515">
        <v>0</v>
      </c>
      <c r="M1515">
        <v>0</v>
      </c>
      <c r="N1515" t="s">
        <v>22</v>
      </c>
      <c r="O1515">
        <v>3</v>
      </c>
      <c r="P1515" s="30">
        <f>SQRT((postes_1[[#This Row],[x]]-$Q$1)^2+(postes_1[[#This Row],[y]]-$R$1)^2)</f>
        <v>275334.83064647147</v>
      </c>
      <c r="Q1515">
        <v>885348.85000000102</v>
      </c>
      <c r="R1515">
        <v>6769289.4299999997</v>
      </c>
    </row>
    <row r="1516" spans="1:18" hidden="1">
      <c r="A1516">
        <v>1777</v>
      </c>
      <c r="B1516">
        <v>60001867</v>
      </c>
      <c r="C1516" s="2" t="s">
        <v>8374</v>
      </c>
      <c r="D1516" t="s">
        <v>1573</v>
      </c>
      <c r="E1516">
        <v>610761600000</v>
      </c>
      <c r="F1516">
        <v>1387537212000</v>
      </c>
      <c r="G1516">
        <v>1</v>
      </c>
      <c r="H1516" t="s">
        <v>3694</v>
      </c>
      <c r="I1516" t="s">
        <v>3694</v>
      </c>
      <c r="J1516" t="s">
        <v>20</v>
      </c>
      <c r="K1516" t="s">
        <v>21</v>
      </c>
      <c r="L1516">
        <v>0</v>
      </c>
      <c r="M1516">
        <v>0</v>
      </c>
      <c r="N1516" t="s">
        <v>22</v>
      </c>
      <c r="O1516">
        <v>4</v>
      </c>
      <c r="P1516" s="30">
        <f>SQRT((postes_1[[#This Row],[x]]-$Q$1)^2+(postes_1[[#This Row],[y]]-$R$1)^2)</f>
        <v>275385.00052493624</v>
      </c>
      <c r="Q1516">
        <v>441988.21000000101</v>
      </c>
      <c r="R1516">
        <v>6535629.79</v>
      </c>
    </row>
    <row r="1517" spans="1:18" hidden="1">
      <c r="A1517">
        <v>1231</v>
      </c>
      <c r="B1517">
        <v>10000645</v>
      </c>
      <c r="C1517" s="2" t="s">
        <v>8373</v>
      </c>
      <c r="D1517" t="s">
        <v>23</v>
      </c>
      <c r="E1517">
        <v>610761600000</v>
      </c>
      <c r="F1517">
        <v>1273141876000</v>
      </c>
      <c r="G1517">
        <v>1</v>
      </c>
      <c r="H1517" t="s">
        <v>2579</v>
      </c>
      <c r="I1517" t="s">
        <v>2580</v>
      </c>
      <c r="J1517" t="s">
        <v>20</v>
      </c>
      <c r="K1517" t="s">
        <v>21</v>
      </c>
      <c r="L1517">
        <v>0</v>
      </c>
      <c r="M1517">
        <v>0</v>
      </c>
      <c r="N1517" t="s">
        <v>22</v>
      </c>
      <c r="O1517">
        <v>3</v>
      </c>
      <c r="P1517" s="30">
        <f>SQRT((postes_1[[#This Row],[x]]-$Q$1)^2+(postes_1[[#This Row],[y]]-$R$1)^2)</f>
        <v>275612.78356254578</v>
      </c>
      <c r="Q1517">
        <v>749603.92000000202</v>
      </c>
      <c r="R1517">
        <v>6991378.2199999997</v>
      </c>
    </row>
    <row r="1518" spans="1:18" hidden="1">
      <c r="A1518">
        <v>1124</v>
      </c>
      <c r="B1518">
        <v>50000256</v>
      </c>
      <c r="C1518" s="2" t="s">
        <v>8374</v>
      </c>
      <c r="D1518" t="s">
        <v>23</v>
      </c>
      <c r="E1518">
        <v>610761600000</v>
      </c>
      <c r="F1518">
        <v>1213876299000</v>
      </c>
      <c r="G1518">
        <v>1</v>
      </c>
      <c r="H1518" t="s">
        <v>2360</v>
      </c>
      <c r="I1518" t="s">
        <v>2361</v>
      </c>
      <c r="J1518" t="s">
        <v>20</v>
      </c>
      <c r="K1518" t="s">
        <v>21</v>
      </c>
      <c r="L1518">
        <v>0</v>
      </c>
      <c r="M1518">
        <v>0</v>
      </c>
      <c r="N1518" t="s">
        <v>22</v>
      </c>
      <c r="O1518">
        <v>4</v>
      </c>
      <c r="P1518" s="30">
        <f>SQRT((postes_1[[#This Row],[x]]-$Q$1)^2+(postes_1[[#This Row],[y]]-$R$1)^2)</f>
        <v>275664.24154771306</v>
      </c>
      <c r="Q1518">
        <v>627650.29999999702</v>
      </c>
      <c r="R1518">
        <v>6478334.04</v>
      </c>
    </row>
    <row r="1519" spans="1:18" hidden="1">
      <c r="A1519">
        <v>3805</v>
      </c>
      <c r="B1519">
        <v>70000358</v>
      </c>
      <c r="C1519" s="2" t="s">
        <v>8374</v>
      </c>
      <c r="D1519" t="s">
        <v>77</v>
      </c>
      <c r="E1519">
        <v>757641600000</v>
      </c>
      <c r="F1519">
        <v>1373536447000</v>
      </c>
      <c r="G1519">
        <v>1</v>
      </c>
      <c r="H1519" t="s">
        <v>7771</v>
      </c>
      <c r="I1519" t="s">
        <v>7772</v>
      </c>
      <c r="J1519" t="s">
        <v>20</v>
      </c>
      <c r="K1519" t="s">
        <v>21</v>
      </c>
      <c r="L1519">
        <v>0</v>
      </c>
      <c r="M1519">
        <v>0</v>
      </c>
      <c r="N1519" t="s">
        <v>22</v>
      </c>
      <c r="O1519">
        <v>4</v>
      </c>
      <c r="P1519" s="30">
        <f>SQRT((postes_1[[#This Row],[x]]-$Q$1)^2+(postes_1[[#This Row],[y]]-$R$1)^2)</f>
        <v>276248.06883867749</v>
      </c>
      <c r="Q1519">
        <v>389387.61999999703</v>
      </c>
      <c r="R1519">
        <v>6919100.1799999997</v>
      </c>
    </row>
    <row r="1520" spans="1:18" hidden="1">
      <c r="A1520">
        <v>2950</v>
      </c>
      <c r="B1520">
        <v>70030377</v>
      </c>
      <c r="C1520" s="2" t="s">
        <v>8376</v>
      </c>
      <c r="D1520" t="s">
        <v>83</v>
      </c>
      <c r="E1520">
        <v>1352281528000</v>
      </c>
      <c r="F1520">
        <v>1279902598000</v>
      </c>
      <c r="G1520">
        <v>1</v>
      </c>
      <c r="H1520" t="s">
        <v>6077</v>
      </c>
      <c r="I1520" t="s">
        <v>6077</v>
      </c>
      <c r="J1520" t="s">
        <v>6078</v>
      </c>
      <c r="K1520" t="s">
        <v>21</v>
      </c>
      <c r="L1520">
        <v>0</v>
      </c>
      <c r="M1520">
        <v>0</v>
      </c>
      <c r="N1520" t="s">
        <v>22</v>
      </c>
      <c r="O1520">
        <v>7</v>
      </c>
      <c r="P1520" s="30">
        <f>SQRT((postes_1[[#This Row],[x]]-$Q$1)^2+(postes_1[[#This Row],[y]]-$R$1)^2)</f>
        <v>276292.05220966804</v>
      </c>
      <c r="Q1520">
        <v>382239.89999999898</v>
      </c>
      <c r="R1520">
        <v>6909182.1100000003</v>
      </c>
    </row>
    <row r="1521" spans="1:18" hidden="1">
      <c r="A1521">
        <v>1564</v>
      </c>
      <c r="B1521">
        <v>10000577</v>
      </c>
      <c r="C1521" s="2" t="s">
        <v>8373</v>
      </c>
      <c r="D1521" t="s">
        <v>274</v>
      </c>
      <c r="E1521">
        <v>610761600000</v>
      </c>
      <c r="F1521">
        <v>1421943636000</v>
      </c>
      <c r="G1521">
        <v>1</v>
      </c>
      <c r="H1521" t="s">
        <v>3261</v>
      </c>
      <c r="I1521" t="s">
        <v>3262</v>
      </c>
      <c r="J1521" t="s">
        <v>20</v>
      </c>
      <c r="K1521" t="s">
        <v>21</v>
      </c>
      <c r="L1521">
        <v>0</v>
      </c>
      <c r="M1521">
        <v>0</v>
      </c>
      <c r="N1521" t="s">
        <v>22</v>
      </c>
      <c r="O1521">
        <v>3</v>
      </c>
      <c r="P1521" s="30">
        <f>SQRT((postes_1[[#This Row],[x]]-$Q$1)^2+(postes_1[[#This Row],[y]]-$R$1)^2)</f>
        <v>276313.92679763236</v>
      </c>
      <c r="Q1521">
        <v>704975.22999999695</v>
      </c>
      <c r="R1521">
        <v>7013112.1399999997</v>
      </c>
    </row>
    <row r="1522" spans="1:18" hidden="1">
      <c r="A1522">
        <v>3085</v>
      </c>
      <c r="B1522">
        <v>50000230</v>
      </c>
      <c r="C1522" s="2" t="s">
        <v>8373</v>
      </c>
      <c r="D1522" t="s">
        <v>77</v>
      </c>
      <c r="E1522">
        <v>610761600000</v>
      </c>
      <c r="F1522">
        <v>1323250595000</v>
      </c>
      <c r="G1522">
        <v>1</v>
      </c>
      <c r="H1522" t="s">
        <v>6345</v>
      </c>
      <c r="I1522" t="s">
        <v>6346</v>
      </c>
      <c r="J1522" t="s">
        <v>20</v>
      </c>
      <c r="K1522" t="s">
        <v>21</v>
      </c>
      <c r="L1522">
        <v>0</v>
      </c>
      <c r="M1522">
        <v>0</v>
      </c>
      <c r="N1522" t="s">
        <v>22</v>
      </c>
      <c r="O1522">
        <v>3</v>
      </c>
      <c r="P1522" s="30">
        <f>SQRT((postes_1[[#This Row],[x]]-$Q$1)^2+(postes_1[[#This Row],[y]]-$R$1)^2)</f>
        <v>276426.00476076832</v>
      </c>
      <c r="Q1522">
        <v>517165.32</v>
      </c>
      <c r="R1522">
        <v>6493259.1500000004</v>
      </c>
    </row>
    <row r="1523" spans="1:18" hidden="1">
      <c r="A1523">
        <v>3982</v>
      </c>
      <c r="B1523">
        <v>50000253</v>
      </c>
      <c r="C1523" s="2" t="s">
        <v>8374</v>
      </c>
      <c r="D1523" t="s">
        <v>274</v>
      </c>
      <c r="E1523">
        <v>610761600000</v>
      </c>
      <c r="F1523">
        <v>1423570607000</v>
      </c>
      <c r="G1523">
        <v>1</v>
      </c>
      <c r="H1523" t="s">
        <v>8110</v>
      </c>
      <c r="I1523" t="s">
        <v>8111</v>
      </c>
      <c r="J1523" t="s">
        <v>20</v>
      </c>
      <c r="K1523" t="s">
        <v>21</v>
      </c>
      <c r="L1523">
        <v>0</v>
      </c>
      <c r="M1523">
        <v>0</v>
      </c>
      <c r="N1523" t="s">
        <v>22</v>
      </c>
      <c r="O1523">
        <v>4</v>
      </c>
      <c r="P1523" s="30">
        <f>SQRT((postes_1[[#This Row],[x]]-$Q$1)^2+(postes_1[[#This Row],[y]]-$R$1)^2)</f>
        <v>276580.30010482226</v>
      </c>
      <c r="Q1523">
        <v>650874.72999999695</v>
      </c>
      <c r="R1523">
        <v>6479849.3700000001</v>
      </c>
    </row>
    <row r="1524" spans="1:18" hidden="1">
      <c r="A1524">
        <v>2876</v>
      </c>
      <c r="B1524">
        <v>50000242</v>
      </c>
      <c r="C1524" s="2" t="s">
        <v>8374</v>
      </c>
      <c r="D1524" t="s">
        <v>23</v>
      </c>
      <c r="E1524">
        <v>923961600000</v>
      </c>
      <c r="F1524">
        <v>1270736370000</v>
      </c>
      <c r="G1524">
        <v>1</v>
      </c>
      <c r="H1524" t="s">
        <v>5928</v>
      </c>
      <c r="I1524" t="s">
        <v>5929</v>
      </c>
      <c r="J1524" t="s">
        <v>20</v>
      </c>
      <c r="K1524" t="s">
        <v>21</v>
      </c>
      <c r="L1524">
        <v>0</v>
      </c>
      <c r="M1524">
        <v>0</v>
      </c>
      <c r="N1524" t="s">
        <v>22</v>
      </c>
      <c r="O1524">
        <v>4</v>
      </c>
      <c r="P1524" s="30">
        <f>SQRT((postes_1[[#This Row],[x]]-$Q$1)^2+(postes_1[[#This Row],[y]]-$R$1)^2)</f>
        <v>276637.56571852503</v>
      </c>
      <c r="Q1524">
        <v>690213.60999999905</v>
      </c>
      <c r="R1524">
        <v>6488567.6799999997</v>
      </c>
    </row>
    <row r="1525" spans="1:18" hidden="1">
      <c r="A1525">
        <v>2789</v>
      </c>
      <c r="B1525">
        <v>20000727</v>
      </c>
      <c r="C1525" s="2" t="s">
        <v>8373</v>
      </c>
      <c r="D1525" t="s">
        <v>20</v>
      </c>
      <c r="E1525">
        <v>1079481600000</v>
      </c>
      <c r="F1525" t="s">
        <v>20</v>
      </c>
      <c r="G1525">
        <v>1</v>
      </c>
      <c r="H1525" t="s">
        <v>5748</v>
      </c>
      <c r="I1525" t="s">
        <v>5749</v>
      </c>
      <c r="J1525" t="s">
        <v>20</v>
      </c>
      <c r="K1525" t="s">
        <v>21</v>
      </c>
      <c r="L1525">
        <v>0</v>
      </c>
      <c r="M1525">
        <v>0</v>
      </c>
      <c r="N1525" t="s">
        <v>22</v>
      </c>
      <c r="O1525">
        <v>3</v>
      </c>
      <c r="P1525" s="30">
        <f>SQRT((postes_1[[#This Row],[x]]-$Q$1)^2+(postes_1[[#This Row],[y]]-$R$1)^2)</f>
        <v>276677.48526355153</v>
      </c>
      <c r="Q1525">
        <v>871636.47999999695</v>
      </c>
      <c r="R1525">
        <v>6844797.6100000003</v>
      </c>
    </row>
    <row r="1526" spans="1:18" hidden="1">
      <c r="A1526">
        <v>1237</v>
      </c>
      <c r="B1526">
        <v>10000587</v>
      </c>
      <c r="C1526" s="2" t="s">
        <v>8373</v>
      </c>
      <c r="D1526" t="s">
        <v>20</v>
      </c>
      <c r="E1526">
        <v>1046217600000</v>
      </c>
      <c r="F1526" t="s">
        <v>20</v>
      </c>
      <c r="G1526">
        <v>1</v>
      </c>
      <c r="H1526" t="s">
        <v>2592</v>
      </c>
      <c r="I1526" t="s">
        <v>2593</v>
      </c>
      <c r="J1526" t="s">
        <v>20</v>
      </c>
      <c r="K1526" t="s">
        <v>21</v>
      </c>
      <c r="L1526">
        <v>0</v>
      </c>
      <c r="M1526">
        <v>0</v>
      </c>
      <c r="N1526" t="s">
        <v>22</v>
      </c>
      <c r="O1526">
        <v>3</v>
      </c>
      <c r="P1526" s="30">
        <f>SQRT((postes_1[[#This Row],[x]]-$Q$1)^2+(postes_1[[#This Row],[y]]-$R$1)^2)</f>
        <v>277127.96771963552</v>
      </c>
      <c r="Q1526">
        <v>717367.77000000305</v>
      </c>
      <c r="R1526">
        <v>7009143.0599999996</v>
      </c>
    </row>
    <row r="1527" spans="1:18" hidden="1">
      <c r="A1527">
        <v>2900</v>
      </c>
      <c r="B1527">
        <v>10000605</v>
      </c>
      <c r="C1527" s="2" t="s">
        <v>8373</v>
      </c>
      <c r="D1527" t="s">
        <v>27</v>
      </c>
      <c r="E1527">
        <v>610761600000</v>
      </c>
      <c r="F1527">
        <v>1295455772000</v>
      </c>
      <c r="G1527">
        <v>1</v>
      </c>
      <c r="H1527" t="s">
        <v>5975</v>
      </c>
      <c r="I1527" t="s">
        <v>5976</v>
      </c>
      <c r="J1527" t="s">
        <v>20</v>
      </c>
      <c r="K1527" t="s">
        <v>21</v>
      </c>
      <c r="L1527">
        <v>0</v>
      </c>
      <c r="M1527">
        <v>0</v>
      </c>
      <c r="N1527" t="s">
        <v>22</v>
      </c>
      <c r="O1527">
        <v>3</v>
      </c>
      <c r="P1527" s="30">
        <f>SQRT((postes_1[[#This Row],[x]]-$Q$1)^2+(postes_1[[#This Row],[y]]-$R$1)^2)</f>
        <v>277547.78936315543</v>
      </c>
      <c r="Q1527">
        <v>729862.00999999803</v>
      </c>
      <c r="R1527">
        <v>7004018.04</v>
      </c>
    </row>
    <row r="1528" spans="1:18" hidden="1">
      <c r="A1528">
        <v>3421</v>
      </c>
      <c r="B1528">
        <v>60001660</v>
      </c>
      <c r="C1528" s="2" t="s">
        <v>8374</v>
      </c>
      <c r="D1528" t="s">
        <v>20</v>
      </c>
      <c r="E1528">
        <v>759974400000</v>
      </c>
      <c r="F1528" t="s">
        <v>20</v>
      </c>
      <c r="G1528">
        <v>1</v>
      </c>
      <c r="H1528" t="s">
        <v>7007</v>
      </c>
      <c r="I1528" t="s">
        <v>7008</v>
      </c>
      <c r="J1528" t="s">
        <v>20</v>
      </c>
      <c r="K1528" t="s">
        <v>21</v>
      </c>
      <c r="L1528">
        <v>0</v>
      </c>
      <c r="M1528">
        <v>0</v>
      </c>
      <c r="N1528" t="s">
        <v>22</v>
      </c>
      <c r="O1528">
        <v>4</v>
      </c>
      <c r="P1528" s="30">
        <f>SQRT((postes_1[[#This Row],[x]]-$Q$1)^2+(postes_1[[#This Row],[y]]-$R$1)^2)</f>
        <v>277668.23778478947</v>
      </c>
      <c r="Q1528">
        <v>361444.96000000101</v>
      </c>
      <c r="R1528">
        <v>6630635.0999999996</v>
      </c>
    </row>
    <row r="1529" spans="1:18" hidden="1">
      <c r="A1529">
        <v>520</v>
      </c>
      <c r="B1529">
        <v>60001945</v>
      </c>
      <c r="C1529" s="2" t="s">
        <v>8374</v>
      </c>
      <c r="D1529" t="s">
        <v>274</v>
      </c>
      <c r="E1529">
        <v>610761600000</v>
      </c>
      <c r="F1529">
        <v>1447066489000</v>
      </c>
      <c r="G1529">
        <v>1</v>
      </c>
      <c r="H1529" t="s">
        <v>1134</v>
      </c>
      <c r="I1529" t="s">
        <v>1135</v>
      </c>
      <c r="J1529" t="s">
        <v>20</v>
      </c>
      <c r="K1529" t="s">
        <v>21</v>
      </c>
      <c r="L1529">
        <v>0</v>
      </c>
      <c r="M1529">
        <v>0</v>
      </c>
      <c r="N1529" t="s">
        <v>22</v>
      </c>
      <c r="O1529">
        <v>4</v>
      </c>
      <c r="P1529" s="30">
        <f>SQRT((postes_1[[#This Row],[x]]-$Q$1)^2+(postes_1[[#This Row],[y]]-$R$1)^2)</f>
        <v>278075.41903477063</v>
      </c>
      <c r="Q1529">
        <v>480854.03999999899</v>
      </c>
      <c r="R1529">
        <v>6507442.3799999999</v>
      </c>
    </row>
    <row r="1530" spans="1:18" hidden="1">
      <c r="A1530">
        <v>1213</v>
      </c>
      <c r="B1530">
        <v>70000444</v>
      </c>
      <c r="C1530" s="2" t="s">
        <v>8374</v>
      </c>
      <c r="D1530" t="s">
        <v>27</v>
      </c>
      <c r="E1530" s="1">
        <v>758592000000</v>
      </c>
      <c r="F1530">
        <v>1296812336000</v>
      </c>
      <c r="G1530">
        <v>1</v>
      </c>
      <c r="H1530" t="s">
        <v>2541</v>
      </c>
      <c r="I1530" t="s">
        <v>2542</v>
      </c>
      <c r="J1530" t="s">
        <v>20</v>
      </c>
      <c r="K1530" t="s">
        <v>21</v>
      </c>
      <c r="L1530">
        <v>0</v>
      </c>
      <c r="M1530">
        <v>0</v>
      </c>
      <c r="N1530" t="s">
        <v>22</v>
      </c>
      <c r="O1530">
        <v>4</v>
      </c>
      <c r="P1530" s="30">
        <f>SQRT((postes_1[[#This Row],[x]]-$Q$1)^2+(postes_1[[#This Row],[y]]-$R$1)^2)</f>
        <v>278108.15633455286</v>
      </c>
      <c r="Q1530">
        <v>379515.06000000198</v>
      </c>
      <c r="R1530">
        <v>6908395.5300000003</v>
      </c>
    </row>
    <row r="1531" spans="1:18" hidden="1">
      <c r="A1531">
        <v>1724</v>
      </c>
      <c r="B1531">
        <v>70020677</v>
      </c>
      <c r="C1531" s="2" t="s">
        <v>8374</v>
      </c>
      <c r="D1531" t="s">
        <v>23</v>
      </c>
      <c r="E1531">
        <v>1224594783000</v>
      </c>
      <c r="F1531">
        <v>1203423120000</v>
      </c>
      <c r="G1531">
        <v>1</v>
      </c>
      <c r="H1531" t="s">
        <v>3587</v>
      </c>
      <c r="I1531" t="s">
        <v>3588</v>
      </c>
      <c r="J1531" t="s">
        <v>20</v>
      </c>
      <c r="K1531" t="s">
        <v>21</v>
      </c>
      <c r="L1531">
        <v>0</v>
      </c>
      <c r="M1531">
        <v>0</v>
      </c>
      <c r="N1531" t="s">
        <v>22</v>
      </c>
      <c r="O1531">
        <v>4</v>
      </c>
      <c r="P1531" s="30">
        <f>SQRT((postes_1[[#This Row],[x]]-$Q$1)^2+(postes_1[[#This Row],[y]]-$R$1)^2)</f>
        <v>278116.50750748313</v>
      </c>
      <c r="Q1531">
        <v>361141.09000000398</v>
      </c>
      <c r="R1531">
        <v>6630238</v>
      </c>
    </row>
    <row r="1532" spans="1:18" hidden="1">
      <c r="A1532">
        <v>1962</v>
      </c>
      <c r="B1532">
        <v>10000407</v>
      </c>
      <c r="C1532" s="2" t="s">
        <v>8374</v>
      </c>
      <c r="D1532" t="s">
        <v>274</v>
      </c>
      <c r="E1532">
        <v>610761600000</v>
      </c>
      <c r="F1532">
        <v>1420556921000</v>
      </c>
      <c r="G1532">
        <v>1</v>
      </c>
      <c r="H1532" t="s">
        <v>4066</v>
      </c>
      <c r="I1532" t="s">
        <v>4067</v>
      </c>
      <c r="J1532" t="s">
        <v>20</v>
      </c>
      <c r="K1532" t="s">
        <v>21</v>
      </c>
      <c r="L1532">
        <v>0</v>
      </c>
      <c r="M1532">
        <v>0</v>
      </c>
      <c r="N1532" t="s">
        <v>22</v>
      </c>
      <c r="O1532">
        <v>4</v>
      </c>
      <c r="P1532" s="30">
        <f>SQRT((postes_1[[#This Row],[x]]-$Q$1)^2+(postes_1[[#This Row],[y]]-$R$1)^2)</f>
        <v>278200.87388765806</v>
      </c>
      <c r="Q1532">
        <v>631816.31999999995</v>
      </c>
      <c r="R1532">
        <v>7030843.0099999998</v>
      </c>
    </row>
    <row r="1533" spans="1:18" hidden="1">
      <c r="A1533">
        <v>3267</v>
      </c>
      <c r="B1533">
        <v>50000252</v>
      </c>
      <c r="C1533" s="2" t="s">
        <v>8374</v>
      </c>
      <c r="D1533" t="s">
        <v>20</v>
      </c>
      <c r="E1533">
        <v>928108800000</v>
      </c>
      <c r="F1533" t="s">
        <v>20</v>
      </c>
      <c r="G1533">
        <v>1</v>
      </c>
      <c r="H1533" t="s">
        <v>6702</v>
      </c>
      <c r="I1533" t="s">
        <v>6703</v>
      </c>
      <c r="J1533" t="s">
        <v>20</v>
      </c>
      <c r="K1533" t="s">
        <v>21</v>
      </c>
      <c r="L1533">
        <v>0</v>
      </c>
      <c r="M1533">
        <v>0</v>
      </c>
      <c r="N1533" t="s">
        <v>22</v>
      </c>
      <c r="O1533">
        <v>4</v>
      </c>
      <c r="P1533" s="30">
        <f>SQRT((postes_1[[#This Row],[x]]-$Q$1)^2+(postes_1[[#This Row],[y]]-$R$1)^2)</f>
        <v>278327.20041798789</v>
      </c>
      <c r="Q1533">
        <v>661211.84000000404</v>
      </c>
      <c r="R1533">
        <v>6479799.7400000002</v>
      </c>
    </row>
    <row r="1534" spans="1:18" hidden="1">
      <c r="A1534">
        <v>2756</v>
      </c>
      <c r="B1534">
        <v>30000787</v>
      </c>
      <c r="C1534" s="2" t="s">
        <v>8373</v>
      </c>
      <c r="D1534" t="s">
        <v>23</v>
      </c>
      <c r="E1534">
        <v>610761600000</v>
      </c>
      <c r="F1534">
        <v>1226654679000</v>
      </c>
      <c r="G1534">
        <v>1</v>
      </c>
      <c r="H1534" t="s">
        <v>5687</v>
      </c>
      <c r="I1534" t="s">
        <v>5688</v>
      </c>
      <c r="J1534" t="s">
        <v>20</v>
      </c>
      <c r="K1534" t="s">
        <v>21</v>
      </c>
      <c r="L1534">
        <v>0</v>
      </c>
      <c r="M1534">
        <v>0</v>
      </c>
      <c r="N1534" t="s">
        <v>22</v>
      </c>
      <c r="O1534">
        <v>3</v>
      </c>
      <c r="P1534" s="30">
        <f>SQRT((postes_1[[#This Row],[x]]-$Q$1)^2+(postes_1[[#This Row],[y]]-$R$1)^2)</f>
        <v>278358.5444369599</v>
      </c>
      <c r="Q1534">
        <v>799631.99000000197</v>
      </c>
      <c r="R1534">
        <v>6549254.2400000002</v>
      </c>
    </row>
    <row r="1535" spans="1:18" hidden="1">
      <c r="A1535">
        <v>838</v>
      </c>
      <c r="B1535">
        <v>50000276</v>
      </c>
      <c r="C1535" s="2" t="s">
        <v>8374</v>
      </c>
      <c r="D1535" t="s">
        <v>274</v>
      </c>
      <c r="E1535">
        <v>785980800000</v>
      </c>
      <c r="F1535">
        <v>1443783479000</v>
      </c>
      <c r="G1535">
        <v>1</v>
      </c>
      <c r="H1535" t="s">
        <v>1793</v>
      </c>
      <c r="I1535" t="s">
        <v>1793</v>
      </c>
      <c r="J1535" t="s">
        <v>20</v>
      </c>
      <c r="K1535" t="s">
        <v>21</v>
      </c>
      <c r="L1535">
        <v>0</v>
      </c>
      <c r="M1535">
        <v>0</v>
      </c>
      <c r="N1535" t="s">
        <v>22</v>
      </c>
      <c r="O1535">
        <v>4</v>
      </c>
      <c r="P1535" s="30">
        <f>SQRT((postes_1[[#This Row],[x]]-$Q$1)^2+(postes_1[[#This Row],[y]]-$R$1)^2)</f>
        <v>278538.55896252813</v>
      </c>
      <c r="Q1535">
        <v>642447.03999999899</v>
      </c>
      <c r="R1535">
        <v>6476765.4900000002</v>
      </c>
    </row>
    <row r="1536" spans="1:18" hidden="1">
      <c r="A1536">
        <v>1350</v>
      </c>
      <c r="B1536">
        <v>50000255</v>
      </c>
      <c r="C1536" s="2" t="s">
        <v>8375</v>
      </c>
      <c r="D1536" t="s">
        <v>2829</v>
      </c>
      <c r="E1536">
        <v>928281600000</v>
      </c>
      <c r="F1536">
        <v>1399887733000</v>
      </c>
      <c r="G1536">
        <v>1</v>
      </c>
      <c r="H1536" t="s">
        <v>2830</v>
      </c>
      <c r="I1536" t="s">
        <v>2831</v>
      </c>
      <c r="J1536" t="s">
        <v>20</v>
      </c>
      <c r="K1536" t="s">
        <v>21</v>
      </c>
      <c r="L1536">
        <v>0</v>
      </c>
      <c r="M1536">
        <v>0</v>
      </c>
      <c r="N1536" t="s">
        <v>22</v>
      </c>
      <c r="O1536">
        <v>6</v>
      </c>
      <c r="P1536" s="30">
        <f>SQRT((postes_1[[#This Row],[x]]-$Q$1)^2+(postes_1[[#This Row],[y]]-$R$1)^2)</f>
        <v>278556.71314636373</v>
      </c>
      <c r="Q1536">
        <v>660553.32999999798</v>
      </c>
      <c r="R1536">
        <v>6479445.1399999997</v>
      </c>
    </row>
    <row r="1537" spans="1:18" hidden="1">
      <c r="A1537">
        <v>925</v>
      </c>
      <c r="B1537">
        <v>50000265</v>
      </c>
      <c r="C1537" s="2" t="s">
        <v>8375</v>
      </c>
      <c r="D1537" t="s">
        <v>20</v>
      </c>
      <c r="E1537">
        <v>610761600000</v>
      </c>
      <c r="F1537" t="s">
        <v>20</v>
      </c>
      <c r="G1537">
        <v>1</v>
      </c>
      <c r="H1537" t="s">
        <v>1973</v>
      </c>
      <c r="I1537" t="s">
        <v>1974</v>
      </c>
      <c r="J1537" t="s">
        <v>20</v>
      </c>
      <c r="K1537" t="s">
        <v>21</v>
      </c>
      <c r="L1537">
        <v>0</v>
      </c>
      <c r="M1537">
        <v>0</v>
      </c>
      <c r="N1537" t="s">
        <v>22</v>
      </c>
      <c r="O1537">
        <v>6</v>
      </c>
      <c r="P1537" s="30">
        <f>SQRT((postes_1[[#This Row],[x]]-$Q$1)^2+(postes_1[[#This Row],[y]]-$R$1)^2)</f>
        <v>278835.88364131725</v>
      </c>
      <c r="Q1537">
        <v>649678.21000000101</v>
      </c>
      <c r="R1537">
        <v>6477396.9400000004</v>
      </c>
    </row>
    <row r="1538" spans="1:18" hidden="1">
      <c r="A1538">
        <v>1582</v>
      </c>
      <c r="B1538">
        <v>10000528</v>
      </c>
      <c r="C1538" s="2" t="s">
        <v>8374</v>
      </c>
      <c r="D1538" t="s">
        <v>274</v>
      </c>
      <c r="E1538" s="1">
        <v>964656000000</v>
      </c>
      <c r="F1538">
        <v>1422012398000</v>
      </c>
      <c r="G1538">
        <v>1</v>
      </c>
      <c r="H1538" t="s">
        <v>3299</v>
      </c>
      <c r="I1538" t="s">
        <v>3300</v>
      </c>
      <c r="J1538" t="s">
        <v>20</v>
      </c>
      <c r="K1538" t="s">
        <v>21</v>
      </c>
      <c r="L1538">
        <v>0</v>
      </c>
      <c r="M1538">
        <v>0</v>
      </c>
      <c r="N1538" t="s">
        <v>22</v>
      </c>
      <c r="O1538">
        <v>4</v>
      </c>
      <c r="P1538" s="30">
        <f>SQRT((postes_1[[#This Row],[x]]-$Q$1)^2+(postes_1[[#This Row],[y]]-$R$1)^2)</f>
        <v>278928.73764785304</v>
      </c>
      <c r="Q1538">
        <v>686837.25999999803</v>
      </c>
      <c r="R1538">
        <v>7021733.0599999996</v>
      </c>
    </row>
    <row r="1539" spans="1:18" hidden="1">
      <c r="A1539">
        <v>465</v>
      </c>
      <c r="B1539">
        <v>30000146</v>
      </c>
      <c r="C1539" s="2" t="s">
        <v>8373</v>
      </c>
      <c r="D1539" t="s">
        <v>56</v>
      </c>
      <c r="E1539">
        <v>1196850530000</v>
      </c>
      <c r="F1539">
        <v>1196850514000</v>
      </c>
      <c r="G1539">
        <v>1</v>
      </c>
      <c r="H1539" t="s">
        <v>1023</v>
      </c>
      <c r="I1539" t="s">
        <v>1024</v>
      </c>
      <c r="J1539" t="s">
        <v>26</v>
      </c>
      <c r="K1539" t="s">
        <v>21</v>
      </c>
      <c r="L1539">
        <v>0</v>
      </c>
      <c r="M1539">
        <v>0</v>
      </c>
      <c r="N1539" t="s">
        <v>22</v>
      </c>
      <c r="O1539">
        <v>3</v>
      </c>
      <c r="P1539" s="30">
        <f>SQRT((postes_1[[#This Row],[x]]-$Q$1)^2+(postes_1[[#This Row],[y]]-$R$1)^2)</f>
        <v>278996.78129879513</v>
      </c>
      <c r="Q1539">
        <v>879586.63000000303</v>
      </c>
      <c r="R1539">
        <v>6679875.25</v>
      </c>
    </row>
    <row r="1540" spans="1:18" hidden="1">
      <c r="A1540">
        <v>3975</v>
      </c>
      <c r="B1540">
        <v>20000538</v>
      </c>
      <c r="C1540" s="2" t="s">
        <v>8373</v>
      </c>
      <c r="D1540" t="s">
        <v>482</v>
      </c>
      <c r="E1540">
        <v>769132800000</v>
      </c>
      <c r="F1540">
        <v>1384861922000</v>
      </c>
      <c r="G1540">
        <v>1</v>
      </c>
      <c r="H1540" t="s">
        <v>8100</v>
      </c>
      <c r="I1540" t="s">
        <v>8101</v>
      </c>
      <c r="J1540" t="s">
        <v>20</v>
      </c>
      <c r="K1540" t="s">
        <v>21</v>
      </c>
      <c r="L1540">
        <v>0</v>
      </c>
      <c r="M1540">
        <v>0</v>
      </c>
      <c r="N1540" t="s">
        <v>22</v>
      </c>
      <c r="O1540">
        <v>3</v>
      </c>
      <c r="P1540" s="30">
        <f>SQRT((postes_1[[#This Row],[x]]-$Q$1)^2+(postes_1[[#This Row],[y]]-$R$1)^2)</f>
        <v>279072.48217325466</v>
      </c>
      <c r="Q1540">
        <v>861273.57</v>
      </c>
      <c r="R1540">
        <v>6875849.7000000002</v>
      </c>
    </row>
    <row r="1541" spans="1:18" hidden="1">
      <c r="A1541">
        <v>1079</v>
      </c>
      <c r="B1541">
        <v>60001942</v>
      </c>
      <c r="C1541" s="2" t="s">
        <v>8374</v>
      </c>
      <c r="D1541" t="s">
        <v>274</v>
      </c>
      <c r="E1541">
        <v>783129600000</v>
      </c>
      <c r="F1541">
        <v>1423584746000</v>
      </c>
      <c r="G1541">
        <v>1</v>
      </c>
      <c r="H1541" t="s">
        <v>2267</v>
      </c>
      <c r="I1541" t="s">
        <v>2268</v>
      </c>
      <c r="J1541" t="s">
        <v>2269</v>
      </c>
      <c r="K1541" t="s">
        <v>21</v>
      </c>
      <c r="L1541">
        <v>0</v>
      </c>
      <c r="M1541">
        <v>0</v>
      </c>
      <c r="N1541" t="s">
        <v>22</v>
      </c>
      <c r="O1541">
        <v>4</v>
      </c>
      <c r="P1541" s="30">
        <f>SQRT((postes_1[[#This Row],[x]]-$Q$1)^2+(postes_1[[#This Row],[y]]-$R$1)^2)</f>
        <v>279250.22056295146</v>
      </c>
      <c r="Q1541">
        <v>476846.88000000297</v>
      </c>
      <c r="R1541">
        <v>6508256.8499999996</v>
      </c>
    </row>
    <row r="1542" spans="1:18" hidden="1">
      <c r="A1542">
        <v>1</v>
      </c>
      <c r="B1542">
        <v>10000608</v>
      </c>
      <c r="C1542" s="2" t="s">
        <v>8373</v>
      </c>
      <c r="D1542" t="s">
        <v>17</v>
      </c>
      <c r="E1542">
        <v>832809600000</v>
      </c>
      <c r="F1542">
        <v>1312298894000</v>
      </c>
      <c r="G1542">
        <v>1</v>
      </c>
      <c r="H1542" t="s">
        <v>18</v>
      </c>
      <c r="I1542" t="s">
        <v>19</v>
      </c>
      <c r="J1542" t="s">
        <v>20</v>
      </c>
      <c r="K1542" t="s">
        <v>21</v>
      </c>
      <c r="L1542">
        <v>0</v>
      </c>
      <c r="M1542">
        <v>0</v>
      </c>
      <c r="N1542" t="s">
        <v>22</v>
      </c>
      <c r="O1542">
        <v>3</v>
      </c>
      <c r="P1542" s="30">
        <f>SQRT((postes_1[[#This Row],[x]]-$Q$1)^2+(postes_1[[#This Row],[y]]-$R$1)^2)</f>
        <v>279363.30558747647</v>
      </c>
      <c r="Q1542">
        <v>738535.32</v>
      </c>
      <c r="R1542">
        <v>7001742.3300000001</v>
      </c>
    </row>
    <row r="1543" spans="1:18" hidden="1">
      <c r="A1543">
        <v>1838</v>
      </c>
      <c r="B1543">
        <v>10000504</v>
      </c>
      <c r="C1543" s="2" t="s">
        <v>8374</v>
      </c>
      <c r="D1543" t="s">
        <v>274</v>
      </c>
      <c r="E1543">
        <v>610761600000</v>
      </c>
      <c r="F1543">
        <v>1422012153000</v>
      </c>
      <c r="G1543">
        <v>1</v>
      </c>
      <c r="H1543" t="s">
        <v>3817</v>
      </c>
      <c r="I1543" t="s">
        <v>3817</v>
      </c>
      <c r="J1543" t="s">
        <v>20</v>
      </c>
      <c r="K1543" t="s">
        <v>21</v>
      </c>
      <c r="L1543">
        <v>0</v>
      </c>
      <c r="M1543">
        <v>0</v>
      </c>
      <c r="N1543" t="s">
        <v>22</v>
      </c>
      <c r="O1543">
        <v>4</v>
      </c>
      <c r="P1543" s="30">
        <f>SQRT((postes_1[[#This Row],[x]]-$Q$1)^2+(postes_1[[#This Row],[y]]-$R$1)^2)</f>
        <v>279404.86475084571</v>
      </c>
      <c r="Q1543">
        <v>683075.11999999697</v>
      </c>
      <c r="R1543">
        <v>7023268.71</v>
      </c>
    </row>
    <row r="1544" spans="1:18" hidden="1">
      <c r="A1544">
        <v>3186</v>
      </c>
      <c r="B1544">
        <v>50002152</v>
      </c>
      <c r="C1544" s="2" t="s">
        <v>8375</v>
      </c>
      <c r="D1544" t="s">
        <v>274</v>
      </c>
      <c r="E1544">
        <v>880502400000</v>
      </c>
      <c r="F1544">
        <v>1423833772000</v>
      </c>
      <c r="G1544">
        <v>1</v>
      </c>
      <c r="H1544" t="s">
        <v>6547</v>
      </c>
      <c r="I1544" t="s">
        <v>6548</v>
      </c>
      <c r="J1544" t="s">
        <v>20</v>
      </c>
      <c r="K1544" t="s">
        <v>21</v>
      </c>
      <c r="L1544">
        <v>0</v>
      </c>
      <c r="M1544">
        <v>0</v>
      </c>
      <c r="N1544" t="s">
        <v>22</v>
      </c>
      <c r="O1544">
        <v>6</v>
      </c>
      <c r="P1544" s="30">
        <f>SQRT((postes_1[[#This Row],[x]]-$Q$1)^2+(postes_1[[#This Row],[y]]-$R$1)^2)</f>
        <v>279451.11465928407</v>
      </c>
      <c r="Q1544">
        <v>650685.96999999904</v>
      </c>
      <c r="R1544">
        <v>6476920.2300000004</v>
      </c>
    </row>
    <row r="1545" spans="1:18" hidden="1">
      <c r="A1545">
        <v>4095</v>
      </c>
      <c r="B1545">
        <v>60001943</v>
      </c>
      <c r="C1545" s="2" t="s">
        <v>8374</v>
      </c>
      <c r="D1545" t="s">
        <v>20</v>
      </c>
      <c r="E1545">
        <v>610761600000</v>
      </c>
      <c r="F1545" t="s">
        <v>20</v>
      </c>
      <c r="G1545">
        <v>1</v>
      </c>
      <c r="H1545" t="s">
        <v>8294</v>
      </c>
      <c r="I1545" t="s">
        <v>8295</v>
      </c>
      <c r="J1545" t="s">
        <v>20</v>
      </c>
      <c r="K1545" t="s">
        <v>21</v>
      </c>
      <c r="L1545">
        <v>0</v>
      </c>
      <c r="M1545">
        <v>0</v>
      </c>
      <c r="N1545" t="s">
        <v>22</v>
      </c>
      <c r="O1545">
        <v>4</v>
      </c>
      <c r="P1545" s="30">
        <f>SQRT((postes_1[[#This Row],[x]]-$Q$1)^2+(postes_1[[#This Row],[y]]-$R$1)^2)</f>
        <v>279471.48929465073</v>
      </c>
      <c r="Q1545">
        <v>476351.04999999702</v>
      </c>
      <c r="R1545">
        <v>6508275.46</v>
      </c>
    </row>
    <row r="1546" spans="1:18" hidden="1">
      <c r="A1546">
        <v>663</v>
      </c>
      <c r="B1546">
        <v>60001680</v>
      </c>
      <c r="C1546" s="2" t="s">
        <v>8375</v>
      </c>
      <c r="D1546" t="s">
        <v>152</v>
      </c>
      <c r="E1546">
        <v>759974400000</v>
      </c>
      <c r="F1546">
        <v>1305811519000</v>
      </c>
      <c r="G1546">
        <v>1</v>
      </c>
      <c r="H1546" t="s">
        <v>1425</v>
      </c>
      <c r="I1546" t="s">
        <v>1426</v>
      </c>
      <c r="J1546" t="s">
        <v>20</v>
      </c>
      <c r="K1546" t="s">
        <v>21</v>
      </c>
      <c r="L1546">
        <v>0</v>
      </c>
      <c r="M1546">
        <v>0</v>
      </c>
      <c r="N1546" t="s">
        <v>22</v>
      </c>
      <c r="O1546">
        <v>6</v>
      </c>
      <c r="P1546" s="30">
        <f>SQRT((postes_1[[#This Row],[x]]-$Q$1)^2+(postes_1[[#This Row],[y]]-$R$1)^2)</f>
        <v>279482.09758722206</v>
      </c>
      <c r="Q1546">
        <v>362622.07999999798</v>
      </c>
      <c r="R1546">
        <v>6624303.5199999996</v>
      </c>
    </row>
    <row r="1547" spans="1:18" hidden="1">
      <c r="A1547">
        <v>1776</v>
      </c>
      <c r="B1547">
        <v>60001853</v>
      </c>
      <c r="C1547" s="2" t="s">
        <v>8374</v>
      </c>
      <c r="D1547" t="s">
        <v>1573</v>
      </c>
      <c r="E1547">
        <v>610761600000</v>
      </c>
      <c r="F1547">
        <v>1387536983000</v>
      </c>
      <c r="G1547">
        <v>1</v>
      </c>
      <c r="H1547" t="s">
        <v>3692</v>
      </c>
      <c r="I1547" t="s">
        <v>3693</v>
      </c>
      <c r="J1547" t="s">
        <v>20</v>
      </c>
      <c r="K1547" t="s">
        <v>21</v>
      </c>
      <c r="L1547">
        <v>0</v>
      </c>
      <c r="M1547">
        <v>0</v>
      </c>
      <c r="N1547" t="s">
        <v>22</v>
      </c>
      <c r="O1547">
        <v>4</v>
      </c>
      <c r="P1547" s="30">
        <f>SQRT((postes_1[[#This Row],[x]]-$Q$1)^2+(postes_1[[#This Row],[y]]-$R$1)^2)</f>
        <v>279654.13442605076</v>
      </c>
      <c r="Q1547">
        <v>426745.49000000203</v>
      </c>
      <c r="R1547">
        <v>6542625.9199999999</v>
      </c>
    </row>
    <row r="1548" spans="1:18" hidden="1">
      <c r="A1548">
        <v>1414</v>
      </c>
      <c r="B1548">
        <v>30001545</v>
      </c>
      <c r="C1548" s="2" t="s">
        <v>8373</v>
      </c>
      <c r="D1548" t="s">
        <v>20</v>
      </c>
      <c r="E1548">
        <v>610761600000</v>
      </c>
      <c r="F1548" t="s">
        <v>20</v>
      </c>
      <c r="G1548">
        <v>1</v>
      </c>
      <c r="H1548" t="s">
        <v>2962</v>
      </c>
      <c r="I1548" t="s">
        <v>2963</v>
      </c>
      <c r="J1548" t="s">
        <v>20</v>
      </c>
      <c r="K1548" t="s">
        <v>21</v>
      </c>
      <c r="L1548">
        <v>0</v>
      </c>
      <c r="M1548">
        <v>0</v>
      </c>
      <c r="N1548" t="s">
        <v>22</v>
      </c>
      <c r="O1548">
        <v>3</v>
      </c>
      <c r="P1548" s="30">
        <f>SQRT((postes_1[[#This Row],[x]]-$Q$1)^2+(postes_1[[#This Row],[y]]-$R$1)^2)</f>
        <v>279685.38296896528</v>
      </c>
      <c r="Q1548">
        <v>719700.10999999905</v>
      </c>
      <c r="R1548">
        <v>6495988.9699999997</v>
      </c>
    </row>
    <row r="1549" spans="1:18" hidden="1">
      <c r="A1549">
        <v>2544</v>
      </c>
      <c r="B1549">
        <v>50000273</v>
      </c>
      <c r="C1549" s="2" t="s">
        <v>8375</v>
      </c>
      <c r="D1549" t="s">
        <v>20</v>
      </c>
      <c r="E1549">
        <v>610761600000</v>
      </c>
      <c r="F1549" t="s">
        <v>20</v>
      </c>
      <c r="G1549">
        <v>1</v>
      </c>
      <c r="H1549" t="s">
        <v>5251</v>
      </c>
      <c r="I1549" t="s">
        <v>5252</v>
      </c>
      <c r="J1549" t="s">
        <v>20</v>
      </c>
      <c r="K1549" t="s">
        <v>21</v>
      </c>
      <c r="L1549">
        <v>0</v>
      </c>
      <c r="M1549">
        <v>0</v>
      </c>
      <c r="N1549" t="s">
        <v>22</v>
      </c>
      <c r="O1549">
        <v>6</v>
      </c>
      <c r="P1549" s="30">
        <f>SQRT((postes_1[[#This Row],[x]]-$Q$1)^2+(postes_1[[#This Row],[y]]-$R$1)^2)</f>
        <v>279730.05517875205</v>
      </c>
      <c r="Q1549">
        <v>650271.70000000298</v>
      </c>
      <c r="R1549">
        <v>6476578.4900000002</v>
      </c>
    </row>
    <row r="1550" spans="1:18" hidden="1">
      <c r="A1550">
        <v>1999</v>
      </c>
      <c r="B1550">
        <v>10000513</v>
      </c>
      <c r="C1550" s="2" t="s">
        <v>8374</v>
      </c>
      <c r="D1550" t="s">
        <v>274</v>
      </c>
      <c r="E1550">
        <v>1179935592000</v>
      </c>
      <c r="F1550">
        <v>1420821182000</v>
      </c>
      <c r="G1550">
        <v>1</v>
      </c>
      <c r="H1550" t="s">
        <v>4141</v>
      </c>
      <c r="I1550" t="s">
        <v>4142</v>
      </c>
      <c r="J1550" t="s">
        <v>4143</v>
      </c>
      <c r="K1550" t="s">
        <v>21</v>
      </c>
      <c r="L1550">
        <v>0</v>
      </c>
      <c r="M1550">
        <v>0</v>
      </c>
      <c r="N1550" t="s">
        <v>22</v>
      </c>
      <c r="O1550">
        <v>4</v>
      </c>
      <c r="P1550" s="30">
        <f>SQRT((postes_1[[#This Row],[x]]-$Q$1)^2+(postes_1[[#This Row],[y]]-$R$1)^2)</f>
        <v>279789.98013520637</v>
      </c>
      <c r="Q1550">
        <v>687279.32999999798</v>
      </c>
      <c r="R1550">
        <v>7022502.5899999999</v>
      </c>
    </row>
    <row r="1551" spans="1:18" hidden="1">
      <c r="A1551">
        <v>466</v>
      </c>
      <c r="B1551">
        <v>30000147</v>
      </c>
      <c r="C1551" s="2" t="s">
        <v>8373</v>
      </c>
      <c r="D1551" t="s">
        <v>56</v>
      </c>
      <c r="E1551">
        <v>1196851812000</v>
      </c>
      <c r="F1551">
        <v>1196851802000</v>
      </c>
      <c r="G1551">
        <v>1</v>
      </c>
      <c r="H1551" t="s">
        <v>1025</v>
      </c>
      <c r="I1551" t="s">
        <v>1026</v>
      </c>
      <c r="J1551" t="s">
        <v>20</v>
      </c>
      <c r="K1551" t="s">
        <v>21</v>
      </c>
      <c r="L1551">
        <v>0</v>
      </c>
      <c r="M1551">
        <v>0</v>
      </c>
      <c r="N1551" t="s">
        <v>22</v>
      </c>
      <c r="O1551">
        <v>3</v>
      </c>
      <c r="P1551" s="30">
        <f>SQRT((postes_1[[#This Row],[x]]-$Q$1)^2+(postes_1[[#This Row],[y]]-$R$1)^2)</f>
        <v>280196.16923656798</v>
      </c>
      <c r="Q1551">
        <v>880651.52000000305</v>
      </c>
      <c r="R1551">
        <v>6679223.1699999999</v>
      </c>
    </row>
    <row r="1552" spans="1:18" hidden="1">
      <c r="A1552">
        <v>613</v>
      </c>
      <c r="B1552">
        <v>30001586</v>
      </c>
      <c r="C1552" s="2" t="s">
        <v>8375</v>
      </c>
      <c r="D1552" t="s">
        <v>23</v>
      </c>
      <c r="E1552" s="1">
        <v>784944000000</v>
      </c>
      <c r="F1552">
        <v>1244558190000</v>
      </c>
      <c r="G1552">
        <v>1</v>
      </c>
      <c r="H1552" t="s">
        <v>1320</v>
      </c>
      <c r="I1552" t="s">
        <v>1321</v>
      </c>
      <c r="J1552" t="s">
        <v>1322</v>
      </c>
      <c r="K1552" t="s">
        <v>21</v>
      </c>
      <c r="L1552">
        <v>0</v>
      </c>
      <c r="M1552">
        <v>0</v>
      </c>
      <c r="N1552" t="s">
        <v>22</v>
      </c>
      <c r="O1552">
        <v>6</v>
      </c>
      <c r="P1552" s="30">
        <f>SQRT((postes_1[[#This Row],[x]]-$Q$1)^2+(postes_1[[#This Row],[y]]-$R$1)^2)</f>
        <v>280242.43589882477</v>
      </c>
      <c r="Q1552">
        <v>719898.39000000095</v>
      </c>
      <c r="R1552">
        <v>6495467.9800000004</v>
      </c>
    </row>
    <row r="1553" spans="1:18">
      <c r="A1553">
        <v>130</v>
      </c>
      <c r="B1553">
        <v>70061911</v>
      </c>
      <c r="C1553" s="2" t="s">
        <v>8383</v>
      </c>
      <c r="D1553" t="s">
        <v>264</v>
      </c>
      <c r="E1553">
        <v>1467392508000</v>
      </c>
      <c r="F1553">
        <v>1465399418000</v>
      </c>
      <c r="G1553">
        <v>1</v>
      </c>
      <c r="H1553" t="s">
        <v>304</v>
      </c>
      <c r="I1553" t="s">
        <v>305</v>
      </c>
      <c r="J1553" t="s">
        <v>306</v>
      </c>
      <c r="K1553" t="s">
        <v>283</v>
      </c>
      <c r="L1553">
        <v>0</v>
      </c>
      <c r="M1553">
        <v>0</v>
      </c>
      <c r="N1553" t="s">
        <v>267</v>
      </c>
      <c r="O1553">
        <v>3</v>
      </c>
      <c r="P1553" s="30">
        <f>SQRT((postes_1[[#This Row],[x]]-$Q$1)^2+(postes_1[[#This Row],[y]]-$R$1)^2)</f>
        <v>280389.97041044815</v>
      </c>
      <c r="Q1553">
        <v>709255.49819999898</v>
      </c>
      <c r="R1553">
        <v>6491050.8019000003</v>
      </c>
    </row>
    <row r="1554" spans="1:18" hidden="1">
      <c r="A1554">
        <v>3817</v>
      </c>
      <c r="B1554">
        <v>10000688</v>
      </c>
      <c r="C1554" s="2" t="s">
        <v>8375</v>
      </c>
      <c r="D1554" t="s">
        <v>77</v>
      </c>
      <c r="E1554">
        <v>980726400000</v>
      </c>
      <c r="F1554">
        <v>1371135772000</v>
      </c>
      <c r="G1554">
        <v>1</v>
      </c>
      <c r="H1554" t="s">
        <v>7796</v>
      </c>
      <c r="I1554" t="s">
        <v>7796</v>
      </c>
      <c r="J1554" t="s">
        <v>20</v>
      </c>
      <c r="K1554" t="s">
        <v>21</v>
      </c>
      <c r="L1554">
        <v>0</v>
      </c>
      <c r="M1554">
        <v>0</v>
      </c>
      <c r="N1554" t="s">
        <v>22</v>
      </c>
      <c r="O1554">
        <v>6</v>
      </c>
      <c r="P1554" s="30">
        <f>SQRT((postes_1[[#This Row],[x]]-$Q$1)^2+(postes_1[[#This Row],[y]]-$R$1)^2)</f>
        <v>280418.55022682087</v>
      </c>
      <c r="Q1554">
        <v>775408.77000000305</v>
      </c>
      <c r="R1554">
        <v>6980243.1500000004</v>
      </c>
    </row>
    <row r="1555" spans="1:18" hidden="1">
      <c r="A1555">
        <v>2703</v>
      </c>
      <c r="B1555">
        <v>70055604</v>
      </c>
      <c r="C1555" s="2" t="s">
        <v>8375</v>
      </c>
      <c r="D1555" t="s">
        <v>168</v>
      </c>
      <c r="E1555">
        <v>1450097283000</v>
      </c>
      <c r="F1555">
        <v>1456484203000</v>
      </c>
      <c r="G1555">
        <v>1</v>
      </c>
      <c r="H1555" t="s">
        <v>5576</v>
      </c>
      <c r="I1555" t="s">
        <v>5577</v>
      </c>
      <c r="J1555" t="s">
        <v>20</v>
      </c>
      <c r="K1555" t="s">
        <v>21</v>
      </c>
      <c r="L1555">
        <v>0</v>
      </c>
      <c r="M1555">
        <v>0</v>
      </c>
      <c r="N1555" t="s">
        <v>22</v>
      </c>
      <c r="O1555">
        <v>6</v>
      </c>
      <c r="P1555" s="30">
        <f>SQRT((postes_1[[#This Row],[x]]-$Q$1)^2+(postes_1[[#This Row],[y]]-$R$1)^2)</f>
        <v>280609.01503017813</v>
      </c>
      <c r="Q1555">
        <v>720493.21000000101</v>
      </c>
      <c r="R1555">
        <v>6495322.5499999998</v>
      </c>
    </row>
    <row r="1556" spans="1:18" hidden="1">
      <c r="A1556">
        <v>1104</v>
      </c>
      <c r="B1556">
        <v>30001581</v>
      </c>
      <c r="C1556" s="2" t="s">
        <v>8375</v>
      </c>
      <c r="D1556" t="s">
        <v>56</v>
      </c>
      <c r="E1556">
        <v>993081600000</v>
      </c>
      <c r="F1556">
        <v>1268143360000</v>
      </c>
      <c r="G1556">
        <v>1</v>
      </c>
      <c r="H1556" t="s">
        <v>2322</v>
      </c>
      <c r="I1556" t="s">
        <v>2323</v>
      </c>
      <c r="J1556" t="s">
        <v>20</v>
      </c>
      <c r="K1556" t="s">
        <v>21</v>
      </c>
      <c r="L1556">
        <v>0</v>
      </c>
      <c r="M1556">
        <v>0</v>
      </c>
      <c r="N1556" t="s">
        <v>22</v>
      </c>
      <c r="O1556">
        <v>6</v>
      </c>
      <c r="P1556" s="30">
        <f>SQRT((postes_1[[#This Row],[x]]-$Q$1)^2+(postes_1[[#This Row],[y]]-$R$1)^2)</f>
        <v>280791.54161735973</v>
      </c>
      <c r="Q1556">
        <v>719889.96000000101</v>
      </c>
      <c r="R1556">
        <v>6494868.0599999996</v>
      </c>
    </row>
    <row r="1557" spans="1:18" hidden="1">
      <c r="A1557">
        <v>810</v>
      </c>
      <c r="B1557">
        <v>10000656</v>
      </c>
      <c r="C1557" s="2" t="s">
        <v>8376</v>
      </c>
      <c r="D1557" t="s">
        <v>56</v>
      </c>
      <c r="E1557">
        <v>1289207077000</v>
      </c>
      <c r="F1557" t="s">
        <v>20</v>
      </c>
      <c r="G1557">
        <v>1</v>
      </c>
      <c r="H1557" t="s">
        <v>1736</v>
      </c>
      <c r="I1557" t="s">
        <v>1737</v>
      </c>
      <c r="J1557" t="s">
        <v>20</v>
      </c>
      <c r="K1557" t="s">
        <v>21</v>
      </c>
      <c r="L1557">
        <v>0</v>
      </c>
      <c r="M1557">
        <v>0</v>
      </c>
      <c r="N1557" t="s">
        <v>22</v>
      </c>
      <c r="O1557">
        <v>7</v>
      </c>
      <c r="P1557" s="30">
        <f>SQRT((postes_1[[#This Row],[x]]-$Q$1)^2+(postes_1[[#This Row],[y]]-$R$1)^2)</f>
        <v>280804.02138652315</v>
      </c>
      <c r="Q1557">
        <v>767062.22999999695</v>
      </c>
      <c r="R1557">
        <v>6986549.3499999996</v>
      </c>
    </row>
    <row r="1558" spans="1:18" hidden="1">
      <c r="A1558">
        <v>366</v>
      </c>
      <c r="B1558">
        <v>30000385</v>
      </c>
      <c r="C1558" s="2" t="s">
        <v>8373</v>
      </c>
      <c r="D1558" t="s">
        <v>17</v>
      </c>
      <c r="E1558">
        <v>610761600000</v>
      </c>
      <c r="F1558">
        <v>1302797944000</v>
      </c>
      <c r="G1558">
        <v>1</v>
      </c>
      <c r="H1558" t="s">
        <v>816</v>
      </c>
      <c r="I1558" t="s">
        <v>817</v>
      </c>
      <c r="J1558" t="s">
        <v>26</v>
      </c>
      <c r="K1558" t="s">
        <v>21</v>
      </c>
      <c r="L1558">
        <v>0</v>
      </c>
      <c r="M1558">
        <v>0</v>
      </c>
      <c r="N1558" t="s">
        <v>22</v>
      </c>
      <c r="O1558">
        <v>3</v>
      </c>
      <c r="P1558" s="30">
        <f>SQRT((postes_1[[#This Row],[x]]-$Q$1)^2+(postes_1[[#This Row],[y]]-$R$1)^2)</f>
        <v>280821.79235920659</v>
      </c>
      <c r="Q1558">
        <v>848310.32</v>
      </c>
      <c r="R1558">
        <v>6604155.54</v>
      </c>
    </row>
    <row r="1559" spans="1:18" hidden="1">
      <c r="A1559">
        <v>2444</v>
      </c>
      <c r="B1559">
        <v>30001319</v>
      </c>
      <c r="C1559" s="2" t="s">
        <v>8373</v>
      </c>
      <c r="D1559" t="s">
        <v>152</v>
      </c>
      <c r="E1559">
        <v>610761600000</v>
      </c>
      <c r="F1559">
        <v>1266828140000</v>
      </c>
      <c r="G1559">
        <v>1</v>
      </c>
      <c r="H1559" t="s">
        <v>5046</v>
      </c>
      <c r="I1559" t="s">
        <v>5047</v>
      </c>
      <c r="J1559" t="s">
        <v>20</v>
      </c>
      <c r="K1559" t="s">
        <v>21</v>
      </c>
      <c r="L1559">
        <v>0</v>
      </c>
      <c r="M1559">
        <v>0</v>
      </c>
      <c r="N1559" t="s">
        <v>22</v>
      </c>
      <c r="O1559">
        <v>3</v>
      </c>
      <c r="P1559" s="30">
        <f>SQRT((postes_1[[#This Row],[x]]-$Q$1)^2+(postes_1[[#This Row],[y]]-$R$1)^2)</f>
        <v>281078.96746930492</v>
      </c>
      <c r="Q1559">
        <v>750570.81000000203</v>
      </c>
      <c r="R1559">
        <v>6509788.4900000002</v>
      </c>
    </row>
    <row r="1560" spans="1:18" hidden="1">
      <c r="A1560">
        <v>290</v>
      </c>
      <c r="B1560">
        <v>60000437</v>
      </c>
      <c r="C1560" s="2" t="s">
        <v>8374</v>
      </c>
      <c r="D1560" t="s">
        <v>20</v>
      </c>
      <c r="E1560">
        <v>610761600000</v>
      </c>
      <c r="F1560" t="s">
        <v>20</v>
      </c>
      <c r="G1560">
        <v>1</v>
      </c>
      <c r="H1560" t="s">
        <v>651</v>
      </c>
      <c r="I1560" t="s">
        <v>652</v>
      </c>
      <c r="J1560" t="s">
        <v>20</v>
      </c>
      <c r="K1560" t="s">
        <v>21</v>
      </c>
      <c r="L1560">
        <v>0</v>
      </c>
      <c r="M1560">
        <v>0</v>
      </c>
      <c r="N1560" t="s">
        <v>22</v>
      </c>
      <c r="O1560">
        <v>4</v>
      </c>
      <c r="P1560" s="30">
        <f>SQRT((postes_1[[#This Row],[x]]-$Q$1)^2+(postes_1[[#This Row],[y]]-$R$1)^2)</f>
        <v>281222.17440818303</v>
      </c>
      <c r="Q1560">
        <v>332279.39999999898</v>
      </c>
      <c r="R1560">
        <v>6794648.4699999997</v>
      </c>
    </row>
    <row r="1561" spans="1:18" hidden="1">
      <c r="A1561">
        <v>3515</v>
      </c>
      <c r="B1561">
        <v>50000292</v>
      </c>
      <c r="C1561" s="2" t="s">
        <v>8374</v>
      </c>
      <c r="D1561" t="s">
        <v>23</v>
      </c>
      <c r="E1561">
        <v>1077148800000</v>
      </c>
      <c r="F1561">
        <v>1288003248000</v>
      </c>
      <c r="G1561">
        <v>1</v>
      </c>
      <c r="H1561" t="s">
        <v>7196</v>
      </c>
      <c r="I1561" t="s">
        <v>7196</v>
      </c>
      <c r="J1561" t="s">
        <v>20</v>
      </c>
      <c r="K1561" t="s">
        <v>21</v>
      </c>
      <c r="L1561">
        <v>0</v>
      </c>
      <c r="M1561">
        <v>0</v>
      </c>
      <c r="N1561" t="s">
        <v>22</v>
      </c>
      <c r="O1561">
        <v>4</v>
      </c>
      <c r="P1561" s="30">
        <f>SQRT((postes_1[[#This Row],[x]]-$Q$1)^2+(postes_1[[#This Row],[y]]-$R$1)^2)</f>
        <v>281371.77771476813</v>
      </c>
      <c r="Q1561">
        <v>601764.31999999995</v>
      </c>
      <c r="R1561">
        <v>6472225.2599999998</v>
      </c>
    </row>
    <row r="1562" spans="1:18" hidden="1">
      <c r="A1562">
        <v>1839</v>
      </c>
      <c r="B1562">
        <v>10000364</v>
      </c>
      <c r="C1562" s="2" t="s">
        <v>8374</v>
      </c>
      <c r="D1562" t="s">
        <v>274</v>
      </c>
      <c r="E1562">
        <v>610761600000</v>
      </c>
      <c r="F1562">
        <v>1422016906000</v>
      </c>
      <c r="G1562">
        <v>1</v>
      </c>
      <c r="H1562" t="s">
        <v>3818</v>
      </c>
      <c r="I1562" t="s">
        <v>3819</v>
      </c>
      <c r="J1562" t="s">
        <v>20</v>
      </c>
      <c r="K1562" t="s">
        <v>21</v>
      </c>
      <c r="L1562">
        <v>0</v>
      </c>
      <c r="M1562">
        <v>0</v>
      </c>
      <c r="N1562" t="s">
        <v>22</v>
      </c>
      <c r="O1562">
        <v>4</v>
      </c>
      <c r="P1562" s="30">
        <f>SQRT((postes_1[[#This Row],[x]]-$Q$1)^2+(postes_1[[#This Row],[y]]-$R$1)^2)</f>
        <v>281407.61269143177</v>
      </c>
      <c r="Q1562">
        <v>600547.25999999803</v>
      </c>
      <c r="R1562">
        <v>7034694.9900000002</v>
      </c>
    </row>
    <row r="1563" spans="1:18" hidden="1">
      <c r="A1563">
        <v>351</v>
      </c>
      <c r="B1563">
        <v>30000277</v>
      </c>
      <c r="C1563" s="2" t="s">
        <v>8373</v>
      </c>
      <c r="D1563" t="s">
        <v>38</v>
      </c>
      <c r="E1563">
        <v>610761600000</v>
      </c>
      <c r="F1563">
        <v>1211888811000</v>
      </c>
      <c r="G1563">
        <v>1</v>
      </c>
      <c r="H1563" t="s">
        <v>785</v>
      </c>
      <c r="I1563" t="s">
        <v>786</v>
      </c>
      <c r="J1563" t="s">
        <v>20</v>
      </c>
      <c r="K1563" t="s">
        <v>21</v>
      </c>
      <c r="L1563">
        <v>0</v>
      </c>
      <c r="M1563">
        <v>0</v>
      </c>
      <c r="N1563" t="s">
        <v>22</v>
      </c>
      <c r="O1563">
        <v>3</v>
      </c>
      <c r="P1563" s="30">
        <f>SQRT((postes_1[[#This Row],[x]]-$Q$1)^2+(postes_1[[#This Row],[y]]-$R$1)^2)</f>
        <v>281546.39268081571</v>
      </c>
      <c r="Q1563">
        <v>866358.88000000303</v>
      </c>
      <c r="R1563">
        <v>6636036.25</v>
      </c>
    </row>
    <row r="1564" spans="1:18" hidden="1">
      <c r="A1564">
        <v>3476</v>
      </c>
      <c r="B1564">
        <v>30000278</v>
      </c>
      <c r="C1564" s="2" t="s">
        <v>8373</v>
      </c>
      <c r="D1564" t="s">
        <v>274</v>
      </c>
      <c r="E1564">
        <v>610761600000</v>
      </c>
      <c r="F1564">
        <v>1424358033000</v>
      </c>
      <c r="G1564">
        <v>1</v>
      </c>
      <c r="H1564" t="s">
        <v>7117</v>
      </c>
      <c r="I1564" t="s">
        <v>7118</v>
      </c>
      <c r="J1564" t="s">
        <v>26</v>
      </c>
      <c r="K1564" t="s">
        <v>21</v>
      </c>
      <c r="L1564">
        <v>0</v>
      </c>
      <c r="M1564">
        <v>0</v>
      </c>
      <c r="N1564" t="s">
        <v>22</v>
      </c>
      <c r="O1564">
        <v>3</v>
      </c>
      <c r="P1564" s="30">
        <f>SQRT((postes_1[[#This Row],[x]]-$Q$1)^2+(postes_1[[#This Row],[y]]-$R$1)^2)</f>
        <v>281551.12066723866</v>
      </c>
      <c r="Q1564">
        <v>866152.96000000101</v>
      </c>
      <c r="R1564">
        <v>6635577.2599999998</v>
      </c>
    </row>
    <row r="1565" spans="1:18" hidden="1">
      <c r="A1565">
        <v>54</v>
      </c>
      <c r="B1565">
        <v>30000411</v>
      </c>
      <c r="C1565" s="2" t="s">
        <v>8373</v>
      </c>
      <c r="D1565" t="s">
        <v>38</v>
      </c>
      <c r="E1565">
        <v>610761600000</v>
      </c>
      <c r="F1565">
        <v>1211888146000</v>
      </c>
      <c r="G1565">
        <v>1</v>
      </c>
      <c r="H1565" t="s">
        <v>136</v>
      </c>
      <c r="I1565" t="s">
        <v>137</v>
      </c>
      <c r="J1565" t="s">
        <v>26</v>
      </c>
      <c r="K1565" t="s">
        <v>21</v>
      </c>
      <c r="L1565">
        <v>0</v>
      </c>
      <c r="M1565">
        <v>0</v>
      </c>
      <c r="N1565" t="s">
        <v>22</v>
      </c>
      <c r="O1565">
        <v>3</v>
      </c>
      <c r="P1565" s="30">
        <f>SQRT((postes_1[[#This Row],[x]]-$Q$1)^2+(postes_1[[#This Row],[y]]-$R$1)^2)</f>
        <v>281690.04182754998</v>
      </c>
      <c r="Q1565">
        <v>845114.14000000095</v>
      </c>
      <c r="R1565">
        <v>6597606.4100000001</v>
      </c>
    </row>
    <row r="1566" spans="1:18" hidden="1">
      <c r="A1566">
        <v>809</v>
      </c>
      <c r="B1566">
        <v>10000677</v>
      </c>
      <c r="C1566" s="2" t="s">
        <v>8373</v>
      </c>
      <c r="D1566" t="s">
        <v>77</v>
      </c>
      <c r="E1566">
        <v>610761600000</v>
      </c>
      <c r="F1566">
        <v>1371137648000</v>
      </c>
      <c r="G1566">
        <v>1</v>
      </c>
      <c r="H1566" t="s">
        <v>1734</v>
      </c>
      <c r="I1566" t="s">
        <v>1735</v>
      </c>
      <c r="J1566" t="s">
        <v>20</v>
      </c>
      <c r="K1566" t="s">
        <v>21</v>
      </c>
      <c r="L1566">
        <v>0</v>
      </c>
      <c r="M1566">
        <v>0</v>
      </c>
      <c r="N1566" t="s">
        <v>22</v>
      </c>
      <c r="O1566">
        <v>3</v>
      </c>
      <c r="P1566" s="30">
        <f>SQRT((postes_1[[#This Row],[x]]-$Q$1)^2+(postes_1[[#This Row],[y]]-$R$1)^2)</f>
        <v>281751.08117345179</v>
      </c>
      <c r="Q1566">
        <v>776947.71999999904</v>
      </c>
      <c r="R1566">
        <v>6980769.6399999997</v>
      </c>
    </row>
    <row r="1567" spans="1:18" hidden="1">
      <c r="A1567">
        <v>3724</v>
      </c>
      <c r="B1567">
        <v>20000066</v>
      </c>
      <c r="C1567" s="2" t="s">
        <v>8373</v>
      </c>
      <c r="D1567" t="s">
        <v>27</v>
      </c>
      <c r="E1567">
        <v>610761600000</v>
      </c>
      <c r="F1567">
        <v>1288711371000</v>
      </c>
      <c r="G1567">
        <v>1</v>
      </c>
      <c r="H1567" t="s">
        <v>7615</v>
      </c>
      <c r="I1567" t="s">
        <v>7615</v>
      </c>
      <c r="J1567" t="s">
        <v>20</v>
      </c>
      <c r="K1567" t="s">
        <v>21</v>
      </c>
      <c r="L1567">
        <v>0</v>
      </c>
      <c r="M1567">
        <v>0</v>
      </c>
      <c r="N1567" t="s">
        <v>22</v>
      </c>
      <c r="O1567">
        <v>3</v>
      </c>
      <c r="P1567" s="30">
        <f>SQRT((postes_1[[#This Row],[x]]-$Q$1)^2+(postes_1[[#This Row],[y]]-$R$1)^2)</f>
        <v>281794.21346285485</v>
      </c>
      <c r="Q1567">
        <v>796972.99000000197</v>
      </c>
      <c r="R1567">
        <v>6964707.1100000003</v>
      </c>
    </row>
    <row r="1568" spans="1:18" hidden="1">
      <c r="A1568">
        <v>2261</v>
      </c>
      <c r="B1568">
        <v>70019877</v>
      </c>
      <c r="C1568" s="2" t="s">
        <v>8374</v>
      </c>
      <c r="D1568" t="s">
        <v>23</v>
      </c>
      <c r="E1568">
        <v>1235550924000</v>
      </c>
      <c r="F1568">
        <v>1199790865000</v>
      </c>
      <c r="G1568">
        <v>1</v>
      </c>
      <c r="H1568" t="s">
        <v>4675</v>
      </c>
      <c r="I1568" t="s">
        <v>4676</v>
      </c>
      <c r="J1568" t="s">
        <v>20</v>
      </c>
      <c r="K1568" t="s">
        <v>21</v>
      </c>
      <c r="L1568">
        <v>0</v>
      </c>
      <c r="M1568">
        <v>0</v>
      </c>
      <c r="N1568" t="s">
        <v>22</v>
      </c>
      <c r="O1568">
        <v>4</v>
      </c>
      <c r="P1568" s="30">
        <f>SQRT((postes_1[[#This Row],[x]]-$Q$1)^2+(postes_1[[#This Row],[y]]-$R$1)^2)</f>
        <v>281827.52712805936</v>
      </c>
      <c r="Q1568">
        <v>614127.02000000305</v>
      </c>
      <c r="R1568">
        <v>6471658.5599999996</v>
      </c>
    </row>
    <row r="1569" spans="1:18" hidden="1">
      <c r="A1569">
        <v>1558</v>
      </c>
      <c r="B1569">
        <v>10000386</v>
      </c>
      <c r="C1569" s="2" t="s">
        <v>8374</v>
      </c>
      <c r="D1569" t="s">
        <v>274</v>
      </c>
      <c r="E1569" s="1">
        <v>794016000000</v>
      </c>
      <c r="F1569">
        <v>1421941638000</v>
      </c>
      <c r="G1569">
        <v>1</v>
      </c>
      <c r="H1569" t="s">
        <v>3247</v>
      </c>
      <c r="I1569" t="s">
        <v>3248</v>
      </c>
      <c r="J1569" t="s">
        <v>3249</v>
      </c>
      <c r="K1569" t="s">
        <v>21</v>
      </c>
      <c r="L1569">
        <v>0</v>
      </c>
      <c r="M1569">
        <v>0</v>
      </c>
      <c r="N1569" t="s">
        <v>22</v>
      </c>
      <c r="O1569">
        <v>4</v>
      </c>
      <c r="P1569" s="30">
        <f>SQRT((postes_1[[#This Row],[x]]-$Q$1)^2+(postes_1[[#This Row],[y]]-$R$1)^2)</f>
        <v>281967.13893100846</v>
      </c>
      <c r="Q1569">
        <v>654030.59000000404</v>
      </c>
      <c r="R1569">
        <v>7032044.2599999998</v>
      </c>
    </row>
    <row r="1570" spans="1:18" hidden="1">
      <c r="A1570">
        <v>3034</v>
      </c>
      <c r="B1570">
        <v>60000212</v>
      </c>
      <c r="C1570" s="2" t="s">
        <v>8374</v>
      </c>
      <c r="D1570" t="s">
        <v>20</v>
      </c>
      <c r="E1570" s="1">
        <v>1067904000000</v>
      </c>
      <c r="F1570" t="s">
        <v>20</v>
      </c>
      <c r="G1570">
        <v>1</v>
      </c>
      <c r="H1570" t="s">
        <v>6244</v>
      </c>
      <c r="I1570" t="s">
        <v>6245</v>
      </c>
      <c r="J1570" t="s">
        <v>20</v>
      </c>
      <c r="K1570" t="s">
        <v>21</v>
      </c>
      <c r="L1570">
        <v>0</v>
      </c>
      <c r="M1570">
        <v>0</v>
      </c>
      <c r="N1570" t="s">
        <v>22</v>
      </c>
      <c r="O1570">
        <v>4</v>
      </c>
      <c r="P1570" s="30">
        <f>SQRT((postes_1[[#This Row],[x]]-$Q$1)^2+(postes_1[[#This Row],[y]]-$R$1)^2)</f>
        <v>282106.14687447366</v>
      </c>
      <c r="Q1570">
        <v>339144.64999999898</v>
      </c>
      <c r="R1570">
        <v>6830707.5300000003</v>
      </c>
    </row>
    <row r="1571" spans="1:18" hidden="1">
      <c r="A1571">
        <v>1363</v>
      </c>
      <c r="B1571">
        <v>50000251</v>
      </c>
      <c r="C1571" s="2" t="s">
        <v>8373</v>
      </c>
      <c r="D1571" t="s">
        <v>77</v>
      </c>
      <c r="E1571">
        <v>610761600000</v>
      </c>
      <c r="F1571">
        <v>1323257293000</v>
      </c>
      <c r="G1571">
        <v>1</v>
      </c>
      <c r="H1571" t="s">
        <v>2856</v>
      </c>
      <c r="I1571" t="s">
        <v>2857</v>
      </c>
      <c r="J1571" t="s">
        <v>20</v>
      </c>
      <c r="K1571" t="s">
        <v>21</v>
      </c>
      <c r="L1571">
        <v>0</v>
      </c>
      <c r="M1571">
        <v>0</v>
      </c>
      <c r="N1571" t="s">
        <v>22</v>
      </c>
      <c r="O1571">
        <v>3</v>
      </c>
      <c r="P1571" s="30">
        <f>SQRT((postes_1[[#This Row],[x]]-$Q$1)^2+(postes_1[[#This Row],[y]]-$R$1)^2)</f>
        <v>282363.02383292397</v>
      </c>
      <c r="Q1571">
        <v>535874.31999999995</v>
      </c>
      <c r="R1571">
        <v>6481130.8099999996</v>
      </c>
    </row>
    <row r="1572" spans="1:18" hidden="1">
      <c r="A1572">
        <v>1674</v>
      </c>
      <c r="B1572">
        <v>10000384</v>
      </c>
      <c r="C1572" s="2" t="s">
        <v>8374</v>
      </c>
      <c r="D1572" t="s">
        <v>20</v>
      </c>
      <c r="E1572">
        <v>610761600000</v>
      </c>
      <c r="F1572" t="s">
        <v>20</v>
      </c>
      <c r="G1572">
        <v>1</v>
      </c>
      <c r="H1572" t="s">
        <v>3484</v>
      </c>
      <c r="I1572" t="s">
        <v>3485</v>
      </c>
      <c r="J1572" t="s">
        <v>20</v>
      </c>
      <c r="K1572" t="s">
        <v>21</v>
      </c>
      <c r="L1572">
        <v>0</v>
      </c>
      <c r="M1572">
        <v>0</v>
      </c>
      <c r="N1572" t="s">
        <v>22</v>
      </c>
      <c r="O1572">
        <v>4</v>
      </c>
      <c r="P1572" s="30">
        <f>SQRT((postes_1[[#This Row],[x]]-$Q$1)^2+(postes_1[[#This Row],[y]]-$R$1)^2)</f>
        <v>282461.30182386067</v>
      </c>
      <c r="Q1572">
        <v>654163.43000000005</v>
      </c>
      <c r="R1572">
        <v>7032523.6500000004</v>
      </c>
    </row>
    <row r="1573" spans="1:18" hidden="1">
      <c r="A1573">
        <v>3114</v>
      </c>
      <c r="B1573">
        <v>60001947</v>
      </c>
      <c r="C1573" s="2" t="s">
        <v>8373</v>
      </c>
      <c r="D1573" t="s">
        <v>38</v>
      </c>
      <c r="E1573">
        <v>610761600000</v>
      </c>
      <c r="F1573">
        <v>1221228131000</v>
      </c>
      <c r="G1573">
        <v>1</v>
      </c>
      <c r="H1573" t="s">
        <v>6399</v>
      </c>
      <c r="I1573" t="s">
        <v>6400</v>
      </c>
      <c r="J1573" t="s">
        <v>772</v>
      </c>
      <c r="K1573" t="s">
        <v>21</v>
      </c>
      <c r="L1573">
        <v>0</v>
      </c>
      <c r="M1573">
        <v>0</v>
      </c>
      <c r="N1573" t="s">
        <v>22</v>
      </c>
      <c r="O1573">
        <v>3</v>
      </c>
      <c r="P1573" s="30">
        <f>SQRT((postes_1[[#This Row],[x]]-$Q$1)^2+(postes_1[[#This Row],[y]]-$R$1)^2)</f>
        <v>282485.90760104876</v>
      </c>
      <c r="Q1573">
        <v>474278.21999999898</v>
      </c>
      <c r="R1573">
        <v>6505974.4100000001</v>
      </c>
    </row>
    <row r="1574" spans="1:18" hidden="1">
      <c r="A1574">
        <v>729</v>
      </c>
      <c r="B1574">
        <v>20000245</v>
      </c>
      <c r="C1574" s="2" t="s">
        <v>8373</v>
      </c>
      <c r="D1574" t="s">
        <v>77</v>
      </c>
      <c r="E1574">
        <v>778377600000</v>
      </c>
      <c r="F1574">
        <v>1334159858000</v>
      </c>
      <c r="G1574">
        <v>1</v>
      </c>
      <c r="H1574" t="s">
        <v>1569</v>
      </c>
      <c r="I1574" t="s">
        <v>1570</v>
      </c>
      <c r="J1574" t="s">
        <v>20</v>
      </c>
      <c r="K1574" t="s">
        <v>21</v>
      </c>
      <c r="L1574">
        <v>0</v>
      </c>
      <c r="M1574">
        <v>0</v>
      </c>
      <c r="N1574" t="s">
        <v>22</v>
      </c>
      <c r="O1574">
        <v>3</v>
      </c>
      <c r="P1574" s="30">
        <f>SQRT((postes_1[[#This Row],[x]]-$Q$1)^2+(postes_1[[#This Row],[y]]-$R$1)^2)</f>
        <v>283004.27070490632</v>
      </c>
      <c r="Q1574">
        <v>842930.56000000203</v>
      </c>
      <c r="R1574">
        <v>6914872.3099999996</v>
      </c>
    </row>
    <row r="1575" spans="1:18" hidden="1">
      <c r="A1575">
        <v>3371</v>
      </c>
      <c r="B1575">
        <v>60001584</v>
      </c>
      <c r="C1575" s="2" t="s">
        <v>8374</v>
      </c>
      <c r="D1575" t="s">
        <v>20</v>
      </c>
      <c r="E1575">
        <v>759974400000</v>
      </c>
      <c r="F1575" t="s">
        <v>20</v>
      </c>
      <c r="G1575">
        <v>1</v>
      </c>
      <c r="H1575" t="s">
        <v>6903</v>
      </c>
      <c r="I1575" t="s">
        <v>6904</v>
      </c>
      <c r="J1575" t="s">
        <v>20</v>
      </c>
      <c r="K1575" t="s">
        <v>21</v>
      </c>
      <c r="L1575">
        <v>0</v>
      </c>
      <c r="M1575">
        <v>0</v>
      </c>
      <c r="N1575" t="s">
        <v>22</v>
      </c>
      <c r="O1575">
        <v>4</v>
      </c>
      <c r="P1575" s="30">
        <f>SQRT((postes_1[[#This Row],[x]]-$Q$1)^2+(postes_1[[#This Row],[y]]-$R$1)^2)</f>
        <v>283242.11511462933</v>
      </c>
      <c r="Q1575">
        <v>349108.28999999899</v>
      </c>
      <c r="R1575">
        <v>6644299.5199999996</v>
      </c>
    </row>
    <row r="1576" spans="1:18" hidden="1">
      <c r="A1576">
        <v>1874</v>
      </c>
      <c r="B1576">
        <v>70008402</v>
      </c>
      <c r="C1576" s="2" t="s">
        <v>8375</v>
      </c>
      <c r="D1576" t="s">
        <v>482</v>
      </c>
      <c r="E1576">
        <v>1132849745000</v>
      </c>
      <c r="F1576">
        <v>1384447680000</v>
      </c>
      <c r="G1576">
        <v>1</v>
      </c>
      <c r="H1576" t="s">
        <v>3887</v>
      </c>
      <c r="I1576" t="s">
        <v>3888</v>
      </c>
      <c r="J1576" t="s">
        <v>20</v>
      </c>
      <c r="K1576" t="s">
        <v>21</v>
      </c>
      <c r="L1576">
        <v>0</v>
      </c>
      <c r="M1576">
        <v>0</v>
      </c>
      <c r="N1576" t="s">
        <v>22</v>
      </c>
      <c r="O1576">
        <v>6</v>
      </c>
      <c r="P1576" s="30">
        <f>SQRT((postes_1[[#This Row],[x]]-$Q$1)^2+(postes_1[[#This Row],[y]]-$R$1)^2)</f>
        <v>283263.88475922949</v>
      </c>
      <c r="Q1576">
        <v>864878.34000000404</v>
      </c>
      <c r="R1576">
        <v>6878019.4199999999</v>
      </c>
    </row>
    <row r="1577" spans="1:18" hidden="1">
      <c r="A1577">
        <v>3215</v>
      </c>
      <c r="B1577">
        <v>30000924</v>
      </c>
      <c r="C1577" s="2" t="s">
        <v>8373</v>
      </c>
      <c r="D1577" t="s">
        <v>17</v>
      </c>
      <c r="E1577" s="1">
        <v>969840000000</v>
      </c>
      <c r="F1577">
        <v>1296830870000</v>
      </c>
      <c r="G1577">
        <v>1</v>
      </c>
      <c r="H1577" t="s">
        <v>6600</v>
      </c>
      <c r="I1577" t="s">
        <v>6601</v>
      </c>
      <c r="J1577" t="s">
        <v>20</v>
      </c>
      <c r="K1577" t="s">
        <v>21</v>
      </c>
      <c r="L1577">
        <v>0</v>
      </c>
      <c r="M1577">
        <v>0</v>
      </c>
      <c r="N1577" t="s">
        <v>22</v>
      </c>
      <c r="O1577">
        <v>3</v>
      </c>
      <c r="P1577" s="30">
        <f>SQRT((postes_1[[#This Row],[x]]-$Q$1)^2+(postes_1[[#This Row],[y]]-$R$1)^2)</f>
        <v>283401.70519877895</v>
      </c>
      <c r="Q1577">
        <v>791353.03000000096</v>
      </c>
      <c r="R1577">
        <v>6535293.6100000003</v>
      </c>
    </row>
    <row r="1578" spans="1:18" hidden="1">
      <c r="A1578">
        <v>3753</v>
      </c>
      <c r="B1578">
        <v>20000886</v>
      </c>
      <c r="C1578" s="2" t="s">
        <v>8373</v>
      </c>
      <c r="D1578" t="s">
        <v>38</v>
      </c>
      <c r="E1578">
        <v>1065571200000</v>
      </c>
      <c r="F1578">
        <v>1214567488000</v>
      </c>
      <c r="G1578">
        <v>1</v>
      </c>
      <c r="H1578" t="s">
        <v>7673</v>
      </c>
      <c r="I1578" t="s">
        <v>7674</v>
      </c>
      <c r="J1578" t="s">
        <v>20</v>
      </c>
      <c r="K1578" t="s">
        <v>21</v>
      </c>
      <c r="L1578">
        <v>0</v>
      </c>
      <c r="M1578">
        <v>0</v>
      </c>
      <c r="N1578" t="s">
        <v>22</v>
      </c>
      <c r="O1578">
        <v>3</v>
      </c>
      <c r="P1578" s="30">
        <f>SQRT((postes_1[[#This Row],[x]]-$Q$1)^2+(postes_1[[#This Row],[y]]-$R$1)^2)</f>
        <v>283621.49975332379</v>
      </c>
      <c r="Q1578">
        <v>883447.25</v>
      </c>
      <c r="R1578">
        <v>6830431.0999999996</v>
      </c>
    </row>
    <row r="1579" spans="1:18" hidden="1">
      <c r="A1579">
        <v>1045</v>
      </c>
      <c r="B1579">
        <v>70053628</v>
      </c>
      <c r="C1579" s="2" t="s">
        <v>8375</v>
      </c>
      <c r="D1579" t="s">
        <v>1094</v>
      </c>
      <c r="E1579">
        <v>1425034782000</v>
      </c>
      <c r="F1579">
        <v>1425034767000</v>
      </c>
      <c r="G1579">
        <v>1</v>
      </c>
      <c r="H1579" t="s">
        <v>1298</v>
      </c>
      <c r="I1579" t="s">
        <v>1299</v>
      </c>
      <c r="J1579" t="s">
        <v>20</v>
      </c>
      <c r="K1579" t="s">
        <v>21</v>
      </c>
      <c r="L1579">
        <v>0</v>
      </c>
      <c r="M1579">
        <v>0</v>
      </c>
      <c r="N1579" t="s">
        <v>22</v>
      </c>
      <c r="O1579">
        <v>6</v>
      </c>
      <c r="P1579" s="30">
        <f>SQRT((postes_1[[#This Row],[x]]-$Q$1)^2+(postes_1[[#This Row],[y]]-$R$1)^2)</f>
        <v>283656.61081016687</v>
      </c>
      <c r="Q1579">
        <v>332459.21999999898</v>
      </c>
      <c r="R1579">
        <v>6697146.5099999998</v>
      </c>
    </row>
    <row r="1580" spans="1:18" hidden="1">
      <c r="A1580">
        <v>3848</v>
      </c>
      <c r="B1580">
        <v>60001273</v>
      </c>
      <c r="C1580" s="2" t="s">
        <v>8376</v>
      </c>
      <c r="D1580" t="s">
        <v>20</v>
      </c>
      <c r="E1580">
        <v>1034899200000</v>
      </c>
      <c r="F1580" t="s">
        <v>20</v>
      </c>
      <c r="G1580">
        <v>1</v>
      </c>
      <c r="H1580" t="s">
        <v>7854</v>
      </c>
      <c r="I1580" t="s">
        <v>7855</v>
      </c>
      <c r="J1580" t="s">
        <v>20</v>
      </c>
      <c r="K1580" t="s">
        <v>21</v>
      </c>
      <c r="L1580">
        <v>0</v>
      </c>
      <c r="M1580">
        <v>0</v>
      </c>
      <c r="N1580" t="s">
        <v>22</v>
      </c>
      <c r="O1580">
        <v>7</v>
      </c>
      <c r="P1580" s="30">
        <f>SQRT((postes_1[[#This Row],[x]]-$Q$1)^2+(postes_1[[#This Row],[y]]-$R$1)^2)</f>
        <v>283723.80355567992</v>
      </c>
      <c r="Q1580">
        <v>332094.78999999899</v>
      </c>
      <c r="R1580">
        <v>6698627.7400000002</v>
      </c>
    </row>
    <row r="1581" spans="1:18" hidden="1">
      <c r="A1581">
        <v>4087</v>
      </c>
      <c r="B1581">
        <v>50000287</v>
      </c>
      <c r="C1581" s="2" t="s">
        <v>8374</v>
      </c>
      <c r="D1581" t="s">
        <v>274</v>
      </c>
      <c r="E1581">
        <v>610761600000</v>
      </c>
      <c r="F1581">
        <v>1423576564000</v>
      </c>
      <c r="G1581">
        <v>1</v>
      </c>
      <c r="H1581" t="s">
        <v>8278</v>
      </c>
      <c r="I1581" t="s">
        <v>8279</v>
      </c>
      <c r="J1581" t="s">
        <v>20</v>
      </c>
      <c r="K1581" t="s">
        <v>21</v>
      </c>
      <c r="L1581">
        <v>0</v>
      </c>
      <c r="M1581">
        <v>0</v>
      </c>
      <c r="N1581" t="s">
        <v>22</v>
      </c>
      <c r="O1581">
        <v>4</v>
      </c>
      <c r="P1581" s="30">
        <f>SQRT((postes_1[[#This Row],[x]]-$Q$1)^2+(postes_1[[#This Row],[y]]-$R$1)^2)</f>
        <v>283879.04626557743</v>
      </c>
      <c r="Q1581">
        <v>649063.35999999905</v>
      </c>
      <c r="R1581">
        <v>6472219.0199999996</v>
      </c>
    </row>
    <row r="1582" spans="1:18" hidden="1">
      <c r="A1582">
        <v>3397</v>
      </c>
      <c r="B1582">
        <v>10000476</v>
      </c>
      <c r="C1582" s="2" t="s">
        <v>8374</v>
      </c>
      <c r="D1582" t="s">
        <v>274</v>
      </c>
      <c r="E1582">
        <v>826761600000</v>
      </c>
      <c r="F1582">
        <v>1422014716000</v>
      </c>
      <c r="G1582">
        <v>1</v>
      </c>
      <c r="H1582" t="s">
        <v>6957</v>
      </c>
      <c r="I1582" t="s">
        <v>6958</v>
      </c>
      <c r="J1582" t="s">
        <v>20</v>
      </c>
      <c r="K1582" t="s">
        <v>21</v>
      </c>
      <c r="L1582">
        <v>0</v>
      </c>
      <c r="M1582">
        <v>0</v>
      </c>
      <c r="N1582" t="s">
        <v>22</v>
      </c>
      <c r="O1582">
        <v>4</v>
      </c>
      <c r="P1582" s="30">
        <f>SQRT((postes_1[[#This Row],[x]]-$Q$1)^2+(postes_1[[#This Row],[y]]-$R$1)^2)</f>
        <v>283963.30286769499</v>
      </c>
      <c r="Q1582">
        <v>696113.93</v>
      </c>
      <c r="R1582">
        <v>7024202.3600000003</v>
      </c>
    </row>
    <row r="1583" spans="1:18" hidden="1">
      <c r="A1583">
        <v>1791</v>
      </c>
      <c r="B1583">
        <v>10000484</v>
      </c>
      <c r="C1583" s="2" t="s">
        <v>8374</v>
      </c>
      <c r="D1583" t="s">
        <v>274</v>
      </c>
      <c r="E1583">
        <v>1006214400000</v>
      </c>
      <c r="F1583">
        <v>1422015595000</v>
      </c>
      <c r="G1583">
        <v>1</v>
      </c>
      <c r="H1583" t="s">
        <v>3722</v>
      </c>
      <c r="I1583" t="s">
        <v>3723</v>
      </c>
      <c r="J1583" t="s">
        <v>20</v>
      </c>
      <c r="K1583" t="s">
        <v>21</v>
      </c>
      <c r="L1583">
        <v>0</v>
      </c>
      <c r="M1583">
        <v>0</v>
      </c>
      <c r="N1583" t="s">
        <v>22</v>
      </c>
      <c r="O1583">
        <v>4</v>
      </c>
      <c r="P1583" s="30">
        <f>SQRT((postes_1[[#This Row],[x]]-$Q$1)^2+(postes_1[[#This Row],[y]]-$R$1)^2)</f>
        <v>283972.32198456349</v>
      </c>
      <c r="Q1583">
        <v>696710.74000000197</v>
      </c>
      <c r="R1583">
        <v>7024022.3099999996</v>
      </c>
    </row>
    <row r="1584" spans="1:18" hidden="1">
      <c r="A1584">
        <v>3666</v>
      </c>
      <c r="B1584">
        <v>10000458</v>
      </c>
      <c r="C1584" s="2" t="s">
        <v>8375</v>
      </c>
      <c r="D1584" t="s">
        <v>20</v>
      </c>
      <c r="E1584">
        <v>1024444800000</v>
      </c>
      <c r="F1584" t="s">
        <v>20</v>
      </c>
      <c r="G1584">
        <v>1</v>
      </c>
      <c r="H1584" t="s">
        <v>7506</v>
      </c>
      <c r="I1584" t="s">
        <v>7507</v>
      </c>
      <c r="J1584" t="s">
        <v>476</v>
      </c>
      <c r="K1584" t="s">
        <v>21</v>
      </c>
      <c r="L1584">
        <v>0</v>
      </c>
      <c r="M1584">
        <v>0</v>
      </c>
      <c r="N1584" t="s">
        <v>22</v>
      </c>
      <c r="O1584">
        <v>6</v>
      </c>
      <c r="P1584" s="30">
        <f>SQRT((postes_1[[#This Row],[x]]-$Q$1)^2+(postes_1[[#This Row],[y]]-$R$1)^2)</f>
        <v>284086.18437314697</v>
      </c>
      <c r="Q1584">
        <v>693162.46999999904</v>
      </c>
      <c r="R1584">
        <v>7025246.8200000003</v>
      </c>
    </row>
    <row r="1585" spans="1:18" hidden="1">
      <c r="A1585">
        <v>857</v>
      </c>
      <c r="B1585">
        <v>10000589</v>
      </c>
      <c r="C1585" s="2" t="s">
        <v>8373</v>
      </c>
      <c r="D1585" t="s">
        <v>27</v>
      </c>
      <c r="E1585">
        <v>610761600000</v>
      </c>
      <c r="F1585">
        <v>1295456823000</v>
      </c>
      <c r="G1585">
        <v>1</v>
      </c>
      <c r="H1585" t="s">
        <v>1831</v>
      </c>
      <c r="I1585" t="s">
        <v>1832</v>
      </c>
      <c r="J1585" t="s">
        <v>20</v>
      </c>
      <c r="K1585" t="s">
        <v>21</v>
      </c>
      <c r="L1585">
        <v>0</v>
      </c>
      <c r="M1585">
        <v>0</v>
      </c>
      <c r="N1585" t="s">
        <v>22</v>
      </c>
      <c r="O1585">
        <v>3</v>
      </c>
      <c r="P1585" s="30">
        <f>SQRT((postes_1[[#This Row],[x]]-$Q$1)^2+(postes_1[[#This Row],[y]]-$R$1)^2)</f>
        <v>284170.11010058428</v>
      </c>
      <c r="Q1585">
        <v>735073.53999999899</v>
      </c>
      <c r="R1585">
        <v>7008857.0099999998</v>
      </c>
    </row>
    <row r="1586" spans="1:18" hidden="1">
      <c r="A1586">
        <v>1043</v>
      </c>
      <c r="B1586">
        <v>70053428</v>
      </c>
      <c r="C1586" s="2" t="s">
        <v>8375</v>
      </c>
      <c r="D1586" t="s">
        <v>1094</v>
      </c>
      <c r="E1586">
        <v>1425034694000</v>
      </c>
      <c r="F1586">
        <v>1425034687000</v>
      </c>
      <c r="G1586">
        <v>1</v>
      </c>
      <c r="H1586" t="s">
        <v>1298</v>
      </c>
      <c r="I1586" t="s">
        <v>1299</v>
      </c>
      <c r="J1586" t="s">
        <v>20</v>
      </c>
      <c r="K1586" t="s">
        <v>21</v>
      </c>
      <c r="L1586">
        <v>0</v>
      </c>
      <c r="M1586">
        <v>0</v>
      </c>
      <c r="N1586" t="s">
        <v>22</v>
      </c>
      <c r="O1586">
        <v>6</v>
      </c>
      <c r="P1586" s="30">
        <f>SQRT((postes_1[[#This Row],[x]]-$Q$1)^2+(postes_1[[#This Row],[y]]-$R$1)^2)</f>
        <v>284199.50909586804</v>
      </c>
      <c r="Q1586">
        <v>331829.32</v>
      </c>
      <c r="R1586">
        <v>6697523.7400000002</v>
      </c>
    </row>
    <row r="1587" spans="1:18" hidden="1">
      <c r="A1587">
        <v>1044</v>
      </c>
      <c r="B1587">
        <v>70053528</v>
      </c>
      <c r="C1587" s="2" t="s">
        <v>8376</v>
      </c>
      <c r="D1587" t="s">
        <v>1094</v>
      </c>
      <c r="E1587">
        <v>1425034743000</v>
      </c>
      <c r="F1587">
        <v>1425034713000</v>
      </c>
      <c r="G1587">
        <v>1</v>
      </c>
      <c r="H1587" t="s">
        <v>1298</v>
      </c>
      <c r="I1587" t="s">
        <v>1299</v>
      </c>
      <c r="J1587" t="s">
        <v>20</v>
      </c>
      <c r="K1587" t="s">
        <v>21</v>
      </c>
      <c r="L1587">
        <v>0</v>
      </c>
      <c r="M1587">
        <v>0</v>
      </c>
      <c r="N1587" t="s">
        <v>22</v>
      </c>
      <c r="O1587">
        <v>7</v>
      </c>
      <c r="P1587" s="30">
        <f>SQRT((postes_1[[#This Row],[x]]-$Q$1)^2+(postes_1[[#This Row],[y]]-$R$1)^2)</f>
        <v>284308.88473671209</v>
      </c>
      <c r="Q1587">
        <v>331835.72999999701</v>
      </c>
      <c r="R1587">
        <v>6696939.0700000003</v>
      </c>
    </row>
    <row r="1588" spans="1:18" hidden="1">
      <c r="A1588">
        <v>3307</v>
      </c>
      <c r="B1588">
        <v>50000284</v>
      </c>
      <c r="C1588" s="2" t="s">
        <v>8374</v>
      </c>
      <c r="D1588" t="s">
        <v>805</v>
      </c>
      <c r="E1588">
        <v>754531200000</v>
      </c>
      <c r="F1588">
        <v>1273568045000</v>
      </c>
      <c r="G1588">
        <v>1</v>
      </c>
      <c r="H1588" t="s">
        <v>6778</v>
      </c>
      <c r="I1588" t="s">
        <v>6779</v>
      </c>
      <c r="J1588" t="s">
        <v>20</v>
      </c>
      <c r="K1588" t="s">
        <v>21</v>
      </c>
      <c r="L1588">
        <v>0</v>
      </c>
      <c r="M1588">
        <v>0</v>
      </c>
      <c r="N1588" t="s">
        <v>22</v>
      </c>
      <c r="O1588">
        <v>4</v>
      </c>
      <c r="P1588" s="30">
        <f>SQRT((postes_1[[#This Row],[x]]-$Q$1)^2+(postes_1[[#This Row],[y]]-$R$1)^2)</f>
        <v>284384.79738729505</v>
      </c>
      <c r="Q1588">
        <v>656617.77000000305</v>
      </c>
      <c r="R1588">
        <v>6472846.9000000004</v>
      </c>
    </row>
    <row r="1589" spans="1:18" hidden="1">
      <c r="A1589">
        <v>598</v>
      </c>
      <c r="B1589">
        <v>60001948</v>
      </c>
      <c r="C1589" s="2" t="s">
        <v>8374</v>
      </c>
      <c r="D1589" t="s">
        <v>38</v>
      </c>
      <c r="E1589">
        <v>783129600000</v>
      </c>
      <c r="F1589">
        <v>1221227994000</v>
      </c>
      <c r="G1589">
        <v>1</v>
      </c>
      <c r="H1589" t="s">
        <v>1287</v>
      </c>
      <c r="I1589" t="s">
        <v>1288</v>
      </c>
      <c r="J1589" t="s">
        <v>20</v>
      </c>
      <c r="K1589" t="s">
        <v>21</v>
      </c>
      <c r="L1589">
        <v>0</v>
      </c>
      <c r="M1589">
        <v>0</v>
      </c>
      <c r="N1589" t="s">
        <v>22</v>
      </c>
      <c r="O1589">
        <v>4</v>
      </c>
      <c r="P1589" s="30">
        <f>SQRT((postes_1[[#This Row],[x]]-$Q$1)^2+(postes_1[[#This Row],[y]]-$R$1)^2)</f>
        <v>284507.00094905309</v>
      </c>
      <c r="Q1589">
        <v>471194.13000000297</v>
      </c>
      <c r="R1589">
        <v>6505376.3499999996</v>
      </c>
    </row>
    <row r="1590" spans="1:18" hidden="1">
      <c r="A1590">
        <v>1041</v>
      </c>
      <c r="B1590">
        <v>70053228</v>
      </c>
      <c r="C1590" s="2" t="s">
        <v>8375</v>
      </c>
      <c r="D1590" t="s">
        <v>1094</v>
      </c>
      <c r="E1590">
        <v>1425033997000</v>
      </c>
      <c r="F1590">
        <v>1425033945000</v>
      </c>
      <c r="G1590">
        <v>1</v>
      </c>
      <c r="H1590" t="s">
        <v>1298</v>
      </c>
      <c r="I1590" t="s">
        <v>1299</v>
      </c>
      <c r="J1590" t="s">
        <v>20</v>
      </c>
      <c r="K1590" t="s">
        <v>21</v>
      </c>
      <c r="L1590">
        <v>0</v>
      </c>
      <c r="M1590">
        <v>0</v>
      </c>
      <c r="N1590" t="s">
        <v>22</v>
      </c>
      <c r="O1590">
        <v>6</v>
      </c>
      <c r="P1590" s="30">
        <f>SQRT((postes_1[[#This Row],[x]]-$Q$1)^2+(postes_1[[#This Row],[y]]-$R$1)^2)</f>
        <v>284540.52473489597</v>
      </c>
      <c r="Q1590">
        <v>331395.25</v>
      </c>
      <c r="R1590">
        <v>6697955.6799999997</v>
      </c>
    </row>
    <row r="1591" spans="1:18" hidden="1">
      <c r="A1591">
        <v>2757</v>
      </c>
      <c r="B1591">
        <v>30000841</v>
      </c>
      <c r="C1591" s="2" t="s">
        <v>8373</v>
      </c>
      <c r="D1591" t="s">
        <v>20</v>
      </c>
      <c r="E1591">
        <v>610761600000</v>
      </c>
      <c r="F1591" t="s">
        <v>20</v>
      </c>
      <c r="G1591">
        <v>1</v>
      </c>
      <c r="H1591" t="s">
        <v>5689</v>
      </c>
      <c r="I1591" t="s">
        <v>5690</v>
      </c>
      <c r="J1591" t="s">
        <v>20</v>
      </c>
      <c r="K1591" t="s">
        <v>21</v>
      </c>
      <c r="L1591">
        <v>0</v>
      </c>
      <c r="M1591">
        <v>0</v>
      </c>
      <c r="N1591" t="s">
        <v>22</v>
      </c>
      <c r="O1591">
        <v>3</v>
      </c>
      <c r="P1591" s="30">
        <f>SQRT((postes_1[[#This Row],[x]]-$Q$1)^2+(postes_1[[#This Row],[y]]-$R$1)^2)</f>
        <v>284596.29811423743</v>
      </c>
      <c r="Q1591">
        <v>802078.45000000298</v>
      </c>
      <c r="R1591">
        <v>6543031.8799999999</v>
      </c>
    </row>
    <row r="1592" spans="1:18" hidden="1">
      <c r="A1592">
        <v>1042</v>
      </c>
      <c r="B1592">
        <v>70053328</v>
      </c>
      <c r="C1592" s="2" t="s">
        <v>8376</v>
      </c>
      <c r="D1592" t="s">
        <v>1094</v>
      </c>
      <c r="E1592">
        <v>1425034661000</v>
      </c>
      <c r="F1592">
        <v>1425034648000</v>
      </c>
      <c r="G1592">
        <v>1</v>
      </c>
      <c r="H1592" t="s">
        <v>1298</v>
      </c>
      <c r="I1592" t="s">
        <v>1299</v>
      </c>
      <c r="J1592" t="s">
        <v>20</v>
      </c>
      <c r="K1592" t="s">
        <v>21</v>
      </c>
      <c r="L1592">
        <v>0</v>
      </c>
      <c r="M1592">
        <v>0</v>
      </c>
      <c r="N1592" t="s">
        <v>22</v>
      </c>
      <c r="O1592">
        <v>7</v>
      </c>
      <c r="P1592" s="30">
        <f>SQRT((postes_1[[#This Row],[x]]-$Q$1)^2+(postes_1[[#This Row],[y]]-$R$1)^2)</f>
        <v>284741.44284567551</v>
      </c>
      <c r="Q1592">
        <v>331328.25</v>
      </c>
      <c r="R1592">
        <v>6697266.54</v>
      </c>
    </row>
    <row r="1593" spans="1:18" hidden="1">
      <c r="A1593">
        <v>726</v>
      </c>
      <c r="B1593">
        <v>30000444</v>
      </c>
      <c r="C1593" s="2" t="s">
        <v>8373</v>
      </c>
      <c r="D1593" t="s">
        <v>38</v>
      </c>
      <c r="E1593">
        <v>610761600000</v>
      </c>
      <c r="F1593">
        <v>1211889625000</v>
      </c>
      <c r="G1593">
        <v>1</v>
      </c>
      <c r="H1593" t="s">
        <v>1562</v>
      </c>
      <c r="I1593" t="s">
        <v>1563</v>
      </c>
      <c r="J1593" t="s">
        <v>26</v>
      </c>
      <c r="K1593" t="s">
        <v>21</v>
      </c>
      <c r="L1593">
        <v>0</v>
      </c>
      <c r="M1593">
        <v>0</v>
      </c>
      <c r="N1593" t="s">
        <v>22</v>
      </c>
      <c r="O1593">
        <v>3</v>
      </c>
      <c r="P1593" s="30">
        <f>SQRT((postes_1[[#This Row],[x]]-$Q$1)^2+(postes_1[[#This Row],[y]]-$R$1)^2)</f>
        <v>284892.9934114971</v>
      </c>
      <c r="Q1593">
        <v>843804.78000000096</v>
      </c>
      <c r="R1593">
        <v>6590004.2000000002</v>
      </c>
    </row>
    <row r="1594" spans="1:18" hidden="1">
      <c r="A1594">
        <v>1543</v>
      </c>
      <c r="B1594">
        <v>10000440</v>
      </c>
      <c r="C1594" s="2" t="s">
        <v>8376</v>
      </c>
      <c r="D1594" t="s">
        <v>30</v>
      </c>
      <c r="E1594">
        <v>995587200000</v>
      </c>
      <c r="F1594">
        <v>1412694304000</v>
      </c>
      <c r="G1594">
        <v>1</v>
      </c>
      <c r="H1594" t="s">
        <v>3216</v>
      </c>
      <c r="I1594" t="s">
        <v>3217</v>
      </c>
      <c r="J1594" t="s">
        <v>20</v>
      </c>
      <c r="K1594" t="s">
        <v>21</v>
      </c>
      <c r="L1594">
        <v>0</v>
      </c>
      <c r="M1594">
        <v>0</v>
      </c>
      <c r="N1594" t="s">
        <v>22</v>
      </c>
      <c r="O1594">
        <v>7</v>
      </c>
      <c r="P1594" s="30">
        <f>SQRT((postes_1[[#This Row],[x]]-$Q$1)^2+(postes_1[[#This Row],[y]]-$R$1)^2)</f>
        <v>284967.31479885033</v>
      </c>
      <c r="Q1594">
        <v>691870.74000000197</v>
      </c>
      <c r="R1594">
        <v>7026556.0599999996</v>
      </c>
    </row>
    <row r="1595" spans="1:18" hidden="1">
      <c r="A1595">
        <v>2989</v>
      </c>
      <c r="B1595">
        <v>50000296</v>
      </c>
      <c r="C1595" s="2" t="s">
        <v>8374</v>
      </c>
      <c r="D1595" t="s">
        <v>38</v>
      </c>
      <c r="E1595">
        <v>610761600000</v>
      </c>
      <c r="F1595">
        <v>1208191878000</v>
      </c>
      <c r="G1595">
        <v>1</v>
      </c>
      <c r="H1595" t="s">
        <v>6156</v>
      </c>
      <c r="I1595" t="s">
        <v>6157</v>
      </c>
      <c r="J1595" t="s">
        <v>26</v>
      </c>
      <c r="K1595" t="s">
        <v>21</v>
      </c>
      <c r="L1595">
        <v>0</v>
      </c>
      <c r="M1595">
        <v>0</v>
      </c>
      <c r="N1595" t="s">
        <v>22</v>
      </c>
      <c r="O1595">
        <v>4</v>
      </c>
      <c r="P1595" s="30">
        <f>SQRT((postes_1[[#This Row],[x]]-$Q$1)^2+(postes_1[[#This Row],[y]]-$R$1)^2)</f>
        <v>285027.06568549591</v>
      </c>
      <c r="Q1595">
        <v>580386.90999999596</v>
      </c>
      <c r="R1595">
        <v>6470027.21</v>
      </c>
    </row>
    <row r="1596" spans="1:18" hidden="1">
      <c r="A1596">
        <v>1040</v>
      </c>
      <c r="B1596">
        <v>70053128</v>
      </c>
      <c r="C1596" s="2" t="s">
        <v>8375</v>
      </c>
      <c r="D1596" t="s">
        <v>1094</v>
      </c>
      <c r="E1596">
        <v>1425033934000</v>
      </c>
      <c r="F1596">
        <v>1425033838000</v>
      </c>
      <c r="G1596">
        <v>1</v>
      </c>
      <c r="H1596" t="s">
        <v>1298</v>
      </c>
      <c r="I1596" t="s">
        <v>1299</v>
      </c>
      <c r="J1596" t="s">
        <v>20</v>
      </c>
      <c r="K1596" t="s">
        <v>21</v>
      </c>
      <c r="L1596">
        <v>0</v>
      </c>
      <c r="M1596">
        <v>0</v>
      </c>
      <c r="N1596" t="s">
        <v>22</v>
      </c>
      <c r="O1596">
        <v>6</v>
      </c>
      <c r="P1596" s="30">
        <f>SQRT((postes_1[[#This Row],[x]]-$Q$1)^2+(postes_1[[#This Row],[y]]-$R$1)^2)</f>
        <v>285028.08559349965</v>
      </c>
      <c r="Q1596">
        <v>330864.57</v>
      </c>
      <c r="R1596">
        <v>6698125.1100000003</v>
      </c>
    </row>
    <row r="1597" spans="1:18" hidden="1">
      <c r="A1597">
        <v>793</v>
      </c>
      <c r="B1597">
        <v>60001460</v>
      </c>
      <c r="C1597" s="2" t="s">
        <v>8373</v>
      </c>
      <c r="D1597" t="s">
        <v>274</v>
      </c>
      <c r="E1597">
        <v>1043625600000</v>
      </c>
      <c r="F1597">
        <v>1449228827000</v>
      </c>
      <c r="G1597">
        <v>1</v>
      </c>
      <c r="H1597" t="s">
        <v>1702</v>
      </c>
      <c r="I1597" t="s">
        <v>1703</v>
      </c>
      <c r="J1597" t="s">
        <v>20</v>
      </c>
      <c r="K1597" t="s">
        <v>21</v>
      </c>
      <c r="L1597">
        <v>0</v>
      </c>
      <c r="M1597">
        <v>0</v>
      </c>
      <c r="N1597" t="s">
        <v>22</v>
      </c>
      <c r="O1597">
        <v>3</v>
      </c>
      <c r="P1597" s="30">
        <f>SQRT((postes_1[[#This Row],[x]]-$Q$1)^2+(postes_1[[#This Row],[y]]-$R$1)^2)</f>
        <v>285097.92082083802</v>
      </c>
      <c r="Q1597">
        <v>335415.609999999</v>
      </c>
      <c r="R1597">
        <v>6678453.7000000002</v>
      </c>
    </row>
    <row r="1598" spans="1:18" hidden="1">
      <c r="A1598">
        <v>2312</v>
      </c>
      <c r="B1598">
        <v>60001902</v>
      </c>
      <c r="C1598" s="2" t="s">
        <v>8374</v>
      </c>
      <c r="D1598" t="s">
        <v>38</v>
      </c>
      <c r="E1598">
        <v>610761600000</v>
      </c>
      <c r="F1598">
        <v>1221227019000</v>
      </c>
      <c r="G1598">
        <v>1</v>
      </c>
      <c r="H1598" t="s">
        <v>4777</v>
      </c>
      <c r="I1598" t="s">
        <v>4778</v>
      </c>
      <c r="J1598" t="s">
        <v>20</v>
      </c>
      <c r="K1598" t="s">
        <v>21</v>
      </c>
      <c r="L1598">
        <v>0</v>
      </c>
      <c r="M1598">
        <v>0</v>
      </c>
      <c r="N1598" t="s">
        <v>22</v>
      </c>
      <c r="O1598">
        <v>4</v>
      </c>
      <c r="P1598" s="30">
        <f>SQRT((postes_1[[#This Row],[x]]-$Q$1)^2+(postes_1[[#This Row],[y]]-$R$1)^2)</f>
        <v>285137.67674033134</v>
      </c>
      <c r="Q1598">
        <v>453156.68999999802</v>
      </c>
      <c r="R1598">
        <v>6515646.79</v>
      </c>
    </row>
    <row r="1599" spans="1:18" hidden="1">
      <c r="A1599">
        <v>2497</v>
      </c>
      <c r="B1599">
        <v>60001220</v>
      </c>
      <c r="C1599" s="2" t="s">
        <v>8373</v>
      </c>
      <c r="D1599" t="s">
        <v>20</v>
      </c>
      <c r="E1599">
        <v>1034899200000</v>
      </c>
      <c r="F1599" t="s">
        <v>20</v>
      </c>
      <c r="G1599">
        <v>1</v>
      </c>
      <c r="H1599" t="s">
        <v>5157</v>
      </c>
      <c r="I1599" t="s">
        <v>5158</v>
      </c>
      <c r="J1599" t="s">
        <v>20</v>
      </c>
      <c r="K1599" t="s">
        <v>21</v>
      </c>
      <c r="L1599">
        <v>0</v>
      </c>
      <c r="M1599">
        <v>0</v>
      </c>
      <c r="N1599" t="s">
        <v>22</v>
      </c>
      <c r="O1599">
        <v>3</v>
      </c>
      <c r="P1599" s="30">
        <f>SQRT((postes_1[[#This Row],[x]]-$Q$1)^2+(postes_1[[#This Row],[y]]-$R$1)^2)</f>
        <v>285171.44843303878</v>
      </c>
      <c r="Q1599">
        <v>329675.28000000102</v>
      </c>
      <c r="R1599">
        <v>6703688.0700000003</v>
      </c>
    </row>
    <row r="1600" spans="1:18" hidden="1">
      <c r="A1600">
        <v>604</v>
      </c>
      <c r="B1600">
        <v>60001293</v>
      </c>
      <c r="C1600" s="2" t="s">
        <v>8376</v>
      </c>
      <c r="D1600" t="s">
        <v>20</v>
      </c>
      <c r="E1600">
        <v>759974400000</v>
      </c>
      <c r="F1600" t="s">
        <v>20</v>
      </c>
      <c r="G1600">
        <v>1</v>
      </c>
      <c r="H1600" t="s">
        <v>1298</v>
      </c>
      <c r="I1600" t="s">
        <v>1299</v>
      </c>
      <c r="J1600" t="s">
        <v>20</v>
      </c>
      <c r="K1600" t="s">
        <v>21</v>
      </c>
      <c r="L1600">
        <v>0</v>
      </c>
      <c r="M1600">
        <v>0</v>
      </c>
      <c r="N1600" t="s">
        <v>22</v>
      </c>
      <c r="O1600">
        <v>7</v>
      </c>
      <c r="P1600" s="30">
        <f>SQRT((postes_1[[#This Row],[x]]-$Q$1)^2+(postes_1[[#This Row],[y]]-$R$1)^2)</f>
        <v>285198.60066323885</v>
      </c>
      <c r="Q1600">
        <v>330809.42000000202</v>
      </c>
      <c r="R1600">
        <v>6697528.4699999997</v>
      </c>
    </row>
    <row r="1601" spans="1:18" hidden="1">
      <c r="A1601">
        <v>904</v>
      </c>
      <c r="B1601">
        <v>30000183</v>
      </c>
      <c r="C1601" s="2" t="s">
        <v>8375</v>
      </c>
      <c r="D1601" t="s">
        <v>23</v>
      </c>
      <c r="E1601">
        <v>1158856875000</v>
      </c>
      <c r="F1601">
        <v>1300362057000</v>
      </c>
      <c r="G1601">
        <v>1</v>
      </c>
      <c r="H1601" t="s">
        <v>1922</v>
      </c>
      <c r="I1601" t="s">
        <v>1923</v>
      </c>
      <c r="J1601" t="s">
        <v>1924</v>
      </c>
      <c r="K1601" t="s">
        <v>21</v>
      </c>
      <c r="L1601">
        <v>0</v>
      </c>
      <c r="M1601">
        <v>0</v>
      </c>
      <c r="N1601" t="s">
        <v>22</v>
      </c>
      <c r="O1601">
        <v>6</v>
      </c>
      <c r="P1601" s="30">
        <f>SQRT((postes_1[[#This Row],[x]]-$Q$1)^2+(postes_1[[#This Row],[y]]-$R$1)^2)</f>
        <v>285536.53841402655</v>
      </c>
      <c r="Q1601">
        <v>881907.04999999702</v>
      </c>
      <c r="R1601">
        <v>6664847.1299999999</v>
      </c>
    </row>
    <row r="1602" spans="1:18" hidden="1">
      <c r="A1602">
        <v>906</v>
      </c>
      <c r="B1602">
        <v>30000194</v>
      </c>
      <c r="C1602" s="2" t="s">
        <v>8373</v>
      </c>
      <c r="D1602" t="s">
        <v>23</v>
      </c>
      <c r="E1602">
        <v>787190400000</v>
      </c>
      <c r="F1602">
        <v>1300360644000</v>
      </c>
      <c r="G1602">
        <v>1</v>
      </c>
      <c r="H1602" t="s">
        <v>1927</v>
      </c>
      <c r="I1602" t="s">
        <v>1928</v>
      </c>
      <c r="J1602" t="s">
        <v>20</v>
      </c>
      <c r="K1602" t="s">
        <v>21</v>
      </c>
      <c r="L1602">
        <v>0</v>
      </c>
      <c r="M1602">
        <v>0</v>
      </c>
      <c r="N1602" t="s">
        <v>22</v>
      </c>
      <c r="O1602">
        <v>3</v>
      </c>
      <c r="P1602" s="30">
        <f>SQRT((postes_1[[#This Row],[x]]-$Q$1)^2+(postes_1[[#This Row],[y]]-$R$1)^2)</f>
        <v>286081.36836490541</v>
      </c>
      <c r="Q1602">
        <v>881099.52000000305</v>
      </c>
      <c r="R1602">
        <v>6660716.3099999996</v>
      </c>
    </row>
    <row r="1603" spans="1:18" hidden="1">
      <c r="A1603">
        <v>3392</v>
      </c>
      <c r="B1603">
        <v>30000501</v>
      </c>
      <c r="C1603" s="2" t="s">
        <v>8375</v>
      </c>
      <c r="D1603" t="s">
        <v>17</v>
      </c>
      <c r="E1603">
        <v>610761600000</v>
      </c>
      <c r="F1603" s="1">
        <v>1302874000000</v>
      </c>
      <c r="G1603">
        <v>1</v>
      </c>
      <c r="H1603" t="s">
        <v>6946</v>
      </c>
      <c r="I1603" t="s">
        <v>6946</v>
      </c>
      <c r="J1603" t="s">
        <v>195</v>
      </c>
      <c r="K1603" t="s">
        <v>21</v>
      </c>
      <c r="L1603">
        <v>0</v>
      </c>
      <c r="M1603">
        <v>0</v>
      </c>
      <c r="N1603" t="s">
        <v>22</v>
      </c>
      <c r="O1603">
        <v>6</v>
      </c>
      <c r="P1603" s="30">
        <f>SQRT((postes_1[[#This Row],[x]]-$Q$1)^2+(postes_1[[#This Row],[y]]-$R$1)^2)</f>
        <v>286151.04046283785</v>
      </c>
      <c r="Q1603">
        <v>836493.34000000404</v>
      </c>
      <c r="R1603">
        <v>6577975.75</v>
      </c>
    </row>
    <row r="1604" spans="1:18" hidden="1">
      <c r="A1604">
        <v>639</v>
      </c>
      <c r="B1604">
        <v>50000279</v>
      </c>
      <c r="C1604" s="2" t="s">
        <v>8374</v>
      </c>
      <c r="D1604" t="s">
        <v>20</v>
      </c>
      <c r="E1604">
        <v>923961600000</v>
      </c>
      <c r="F1604" t="s">
        <v>20</v>
      </c>
      <c r="G1604">
        <v>1</v>
      </c>
      <c r="H1604" t="s">
        <v>1373</v>
      </c>
      <c r="I1604" t="s">
        <v>1374</v>
      </c>
      <c r="J1604" t="s">
        <v>20</v>
      </c>
      <c r="K1604" t="s">
        <v>21</v>
      </c>
      <c r="L1604">
        <v>0</v>
      </c>
      <c r="M1604">
        <v>0</v>
      </c>
      <c r="N1604" t="s">
        <v>22</v>
      </c>
      <c r="O1604">
        <v>4</v>
      </c>
      <c r="P1604" s="30">
        <f>SQRT((postes_1[[#This Row],[x]]-$Q$1)^2+(postes_1[[#This Row],[y]]-$R$1)^2)</f>
        <v>286239.18416112947</v>
      </c>
      <c r="Q1604">
        <v>672319.54999999702</v>
      </c>
      <c r="R1604">
        <v>6473985.3099999996</v>
      </c>
    </row>
    <row r="1605" spans="1:18" hidden="1">
      <c r="A1605">
        <v>656</v>
      </c>
      <c r="B1605">
        <v>20000094</v>
      </c>
      <c r="C1605" s="2" t="s">
        <v>8373</v>
      </c>
      <c r="D1605" t="s">
        <v>274</v>
      </c>
      <c r="E1605">
        <v>778377600000</v>
      </c>
      <c r="F1605">
        <v>1446563397000</v>
      </c>
      <c r="G1605">
        <v>1</v>
      </c>
      <c r="H1605" t="s">
        <v>1411</v>
      </c>
      <c r="I1605" t="s">
        <v>1412</v>
      </c>
      <c r="J1605" t="s">
        <v>20</v>
      </c>
      <c r="K1605" t="s">
        <v>21</v>
      </c>
      <c r="L1605">
        <v>0</v>
      </c>
      <c r="M1605">
        <v>0</v>
      </c>
      <c r="N1605" t="s">
        <v>22</v>
      </c>
      <c r="O1605">
        <v>3</v>
      </c>
      <c r="P1605" s="30">
        <f>SQRT((postes_1[[#This Row],[x]]-$Q$1)^2+(postes_1[[#This Row],[y]]-$R$1)^2)</f>
        <v>286398.53537427867</v>
      </c>
      <c r="Q1605">
        <v>817772.17000000202</v>
      </c>
      <c r="R1605">
        <v>6951072.1600000001</v>
      </c>
    </row>
    <row r="1606" spans="1:18" hidden="1">
      <c r="A1606">
        <v>3979</v>
      </c>
      <c r="B1606">
        <v>30003395</v>
      </c>
      <c r="C1606" s="2" t="s">
        <v>8375</v>
      </c>
      <c r="D1606" t="s">
        <v>2025</v>
      </c>
      <c r="E1606">
        <v>1146654293000</v>
      </c>
      <c r="F1606">
        <v>1144082608000</v>
      </c>
      <c r="G1606">
        <v>1</v>
      </c>
      <c r="H1606" t="s">
        <v>8106</v>
      </c>
      <c r="I1606" t="s">
        <v>1923</v>
      </c>
      <c r="J1606" t="s">
        <v>5364</v>
      </c>
      <c r="K1606" t="s">
        <v>21</v>
      </c>
      <c r="L1606">
        <v>0</v>
      </c>
      <c r="M1606">
        <v>0</v>
      </c>
      <c r="N1606" t="s">
        <v>22</v>
      </c>
      <c r="O1606">
        <v>6</v>
      </c>
      <c r="P1606" s="30">
        <f>SQRT((postes_1[[#This Row],[x]]-$Q$1)^2+(postes_1[[#This Row],[y]]-$R$1)^2)</f>
        <v>286407.85205766128</v>
      </c>
      <c r="Q1606">
        <v>882722.71999999904</v>
      </c>
      <c r="R1606">
        <v>6664538.0700000003</v>
      </c>
    </row>
    <row r="1607" spans="1:18" hidden="1">
      <c r="A1607">
        <v>2924</v>
      </c>
      <c r="B1607">
        <v>30000167</v>
      </c>
      <c r="C1607" s="2" t="s">
        <v>8373</v>
      </c>
      <c r="D1607" t="s">
        <v>38</v>
      </c>
      <c r="E1607">
        <v>787190400000</v>
      </c>
      <c r="F1607">
        <v>1224502795000</v>
      </c>
      <c r="G1607">
        <v>1</v>
      </c>
      <c r="H1607" t="s">
        <v>6025</v>
      </c>
      <c r="I1607" t="s">
        <v>6026</v>
      </c>
      <c r="J1607" t="s">
        <v>26</v>
      </c>
      <c r="K1607" t="s">
        <v>21</v>
      </c>
      <c r="L1607">
        <v>0</v>
      </c>
      <c r="M1607">
        <v>0</v>
      </c>
      <c r="N1607" t="s">
        <v>22</v>
      </c>
      <c r="O1607">
        <v>3</v>
      </c>
      <c r="P1607" s="30">
        <f>SQRT((postes_1[[#This Row],[x]]-$Q$1)^2+(postes_1[[#This Row],[y]]-$R$1)^2)</f>
        <v>286410.47885997884</v>
      </c>
      <c r="Q1607">
        <v>884815.31000000203</v>
      </c>
      <c r="R1607">
        <v>6671211.3700000001</v>
      </c>
    </row>
    <row r="1608" spans="1:18" hidden="1">
      <c r="A1608">
        <v>2341</v>
      </c>
      <c r="B1608">
        <v>50000301</v>
      </c>
      <c r="C1608" s="2" t="s">
        <v>8378</v>
      </c>
      <c r="D1608" t="s">
        <v>20</v>
      </c>
      <c r="E1608">
        <v>795225600000</v>
      </c>
      <c r="F1608" t="s">
        <v>20</v>
      </c>
      <c r="G1608">
        <v>1</v>
      </c>
      <c r="H1608" t="s">
        <v>4836</v>
      </c>
      <c r="I1608" t="s">
        <v>4837</v>
      </c>
      <c r="J1608" t="s">
        <v>20</v>
      </c>
      <c r="K1608" t="s">
        <v>21</v>
      </c>
      <c r="L1608">
        <v>0</v>
      </c>
      <c r="M1608">
        <v>0</v>
      </c>
      <c r="N1608" t="s">
        <v>22</v>
      </c>
      <c r="O1608">
        <v>1</v>
      </c>
      <c r="P1608" s="30">
        <f>SQRT((postes_1[[#This Row],[x]]-$Q$1)^2+(postes_1[[#This Row],[y]]-$R$1)^2)</f>
        <v>286870.21894461138</v>
      </c>
      <c r="Q1608">
        <v>580133.09000000404</v>
      </c>
      <c r="R1608">
        <v>6468200.6500000004</v>
      </c>
    </row>
    <row r="1609" spans="1:18" hidden="1">
      <c r="A1609">
        <v>765</v>
      </c>
      <c r="B1609">
        <v>20001066</v>
      </c>
      <c r="C1609" s="2" t="s">
        <v>8373</v>
      </c>
      <c r="D1609" t="s">
        <v>168</v>
      </c>
      <c r="E1609">
        <v>879465600000</v>
      </c>
      <c r="F1609">
        <v>1439890357000</v>
      </c>
      <c r="G1609">
        <v>1</v>
      </c>
      <c r="H1609" t="s">
        <v>1647</v>
      </c>
      <c r="I1609" t="s">
        <v>1648</v>
      </c>
      <c r="J1609" t="s">
        <v>20</v>
      </c>
      <c r="K1609" t="s">
        <v>21</v>
      </c>
      <c r="L1609">
        <v>0</v>
      </c>
      <c r="M1609">
        <v>0</v>
      </c>
      <c r="N1609" t="s">
        <v>22</v>
      </c>
      <c r="O1609">
        <v>3</v>
      </c>
      <c r="P1609" s="30">
        <f>SQRT((postes_1[[#This Row],[x]]-$Q$1)^2+(postes_1[[#This Row],[y]]-$R$1)^2)</f>
        <v>286920.81009753846</v>
      </c>
      <c r="Q1609">
        <v>894165.17000000202</v>
      </c>
      <c r="R1609">
        <v>6796359.8899999997</v>
      </c>
    </row>
    <row r="1610" spans="1:18" hidden="1">
      <c r="A1610">
        <v>2814</v>
      </c>
      <c r="B1610">
        <v>10000338</v>
      </c>
      <c r="C1610" s="2" t="s">
        <v>8375</v>
      </c>
      <c r="D1610" t="s">
        <v>274</v>
      </c>
      <c r="E1610">
        <v>610761600000</v>
      </c>
      <c r="F1610">
        <v>1421925821000</v>
      </c>
      <c r="G1610">
        <v>1</v>
      </c>
      <c r="H1610" t="s">
        <v>5798</v>
      </c>
      <c r="I1610" t="s">
        <v>5799</v>
      </c>
      <c r="J1610" t="s">
        <v>20</v>
      </c>
      <c r="K1610" t="s">
        <v>21</v>
      </c>
      <c r="L1610">
        <v>0</v>
      </c>
      <c r="M1610">
        <v>0</v>
      </c>
      <c r="N1610" t="s">
        <v>22</v>
      </c>
      <c r="O1610">
        <v>6</v>
      </c>
      <c r="P1610" s="30">
        <f>SQRT((postes_1[[#This Row],[x]]-$Q$1)^2+(postes_1[[#This Row],[y]]-$R$1)^2)</f>
        <v>287070.29645378183</v>
      </c>
      <c r="Q1610">
        <v>609087.31999999995</v>
      </c>
      <c r="R1610">
        <v>7040529.3200000003</v>
      </c>
    </row>
    <row r="1611" spans="1:18" hidden="1">
      <c r="A1611">
        <v>3791</v>
      </c>
      <c r="B1611">
        <v>60001828</v>
      </c>
      <c r="C1611" s="2" t="s">
        <v>8374</v>
      </c>
      <c r="D1611" t="s">
        <v>56</v>
      </c>
      <c r="E1611">
        <v>999734400000</v>
      </c>
      <c r="F1611">
        <v>1373043478000</v>
      </c>
      <c r="G1611">
        <v>1</v>
      </c>
      <c r="H1611" t="s">
        <v>7747</v>
      </c>
      <c r="I1611" t="s">
        <v>7748</v>
      </c>
      <c r="J1611" t="s">
        <v>20</v>
      </c>
      <c r="K1611" t="s">
        <v>21</v>
      </c>
      <c r="L1611">
        <v>0</v>
      </c>
      <c r="M1611">
        <v>0</v>
      </c>
      <c r="N1611" t="s">
        <v>22</v>
      </c>
      <c r="O1611">
        <v>4</v>
      </c>
      <c r="P1611" s="30">
        <f>SQRT((postes_1[[#This Row],[x]]-$Q$1)^2+(postes_1[[#This Row],[y]]-$R$1)^2)</f>
        <v>287240.97482953442</v>
      </c>
      <c r="Q1611">
        <v>395207.14999999898</v>
      </c>
      <c r="R1611">
        <v>6563279.3099999996</v>
      </c>
    </row>
    <row r="1612" spans="1:18" hidden="1">
      <c r="A1612">
        <v>2136</v>
      </c>
      <c r="B1612">
        <v>50000303</v>
      </c>
      <c r="C1612" s="2" t="s">
        <v>8378</v>
      </c>
      <c r="D1612" t="s">
        <v>20</v>
      </c>
      <c r="E1612">
        <v>795225600000</v>
      </c>
      <c r="F1612" t="s">
        <v>20</v>
      </c>
      <c r="G1612">
        <v>1</v>
      </c>
      <c r="H1612" t="s">
        <v>4428</v>
      </c>
      <c r="I1612" t="s">
        <v>4429</v>
      </c>
      <c r="J1612" t="s">
        <v>20</v>
      </c>
      <c r="K1612" t="s">
        <v>21</v>
      </c>
      <c r="L1612">
        <v>0</v>
      </c>
      <c r="M1612">
        <v>0</v>
      </c>
      <c r="N1612" t="s">
        <v>22</v>
      </c>
      <c r="O1612">
        <v>1</v>
      </c>
      <c r="P1612" s="30">
        <f>SQRT((postes_1[[#This Row],[x]]-$Q$1)^2+(postes_1[[#This Row],[y]]-$R$1)^2)</f>
        <v>287469.64530697139</v>
      </c>
      <c r="Q1612">
        <v>580177.22999999695</v>
      </c>
      <c r="R1612">
        <v>6467593.1699999999</v>
      </c>
    </row>
    <row r="1613" spans="1:18" hidden="1">
      <c r="A1613">
        <v>3845</v>
      </c>
      <c r="B1613">
        <v>30000483</v>
      </c>
      <c r="C1613" s="2" t="s">
        <v>8373</v>
      </c>
      <c r="D1613" t="s">
        <v>274</v>
      </c>
      <c r="E1613">
        <v>610761600000</v>
      </c>
      <c r="F1613">
        <v>1433172316000</v>
      </c>
      <c r="G1613">
        <v>1</v>
      </c>
      <c r="H1613" t="s">
        <v>7849</v>
      </c>
      <c r="I1613" t="s">
        <v>7849</v>
      </c>
      <c r="J1613" t="s">
        <v>20</v>
      </c>
      <c r="K1613" t="s">
        <v>21</v>
      </c>
      <c r="L1613">
        <v>0</v>
      </c>
      <c r="M1613">
        <v>0</v>
      </c>
      <c r="N1613" t="s">
        <v>22</v>
      </c>
      <c r="O1613">
        <v>3</v>
      </c>
      <c r="P1613" s="30">
        <f>SQRT((postes_1[[#This Row],[x]]-$Q$1)^2+(postes_1[[#This Row],[y]]-$R$1)^2)</f>
        <v>287496.84551196417</v>
      </c>
      <c r="Q1613">
        <v>841377.72999999695</v>
      </c>
      <c r="R1613">
        <v>6582185.5899999999</v>
      </c>
    </row>
    <row r="1614" spans="1:18" hidden="1">
      <c r="A1614">
        <v>648</v>
      </c>
      <c r="B1614">
        <v>30000176</v>
      </c>
      <c r="C1614" s="2" t="s">
        <v>8375</v>
      </c>
      <c r="D1614" t="s">
        <v>168</v>
      </c>
      <c r="E1614">
        <v>610761600000</v>
      </c>
      <c r="F1614">
        <v>1444984143000</v>
      </c>
      <c r="G1614">
        <v>1</v>
      </c>
      <c r="H1614" t="s">
        <v>1393</v>
      </c>
      <c r="I1614" t="s">
        <v>1394</v>
      </c>
      <c r="J1614" t="s">
        <v>20</v>
      </c>
      <c r="K1614" t="s">
        <v>21</v>
      </c>
      <c r="L1614">
        <v>0</v>
      </c>
      <c r="M1614">
        <v>0</v>
      </c>
      <c r="N1614" t="s">
        <v>22</v>
      </c>
      <c r="O1614">
        <v>6</v>
      </c>
      <c r="P1614" s="30">
        <f>SQRT((postes_1[[#This Row],[x]]-$Q$1)^2+(postes_1[[#This Row],[y]]-$R$1)^2)</f>
        <v>287515.81287906761</v>
      </c>
      <c r="Q1614">
        <v>885400.93</v>
      </c>
      <c r="R1614">
        <v>6669331.8799999999</v>
      </c>
    </row>
    <row r="1615" spans="1:18" hidden="1">
      <c r="A1615">
        <v>1461</v>
      </c>
      <c r="B1615">
        <v>50000283</v>
      </c>
      <c r="C1615" s="2" t="s">
        <v>8374</v>
      </c>
      <c r="D1615" t="s">
        <v>2829</v>
      </c>
      <c r="E1615">
        <v>928281600000</v>
      </c>
      <c r="F1615">
        <v>1399282073000</v>
      </c>
      <c r="G1615">
        <v>1</v>
      </c>
      <c r="H1615" t="s">
        <v>3054</v>
      </c>
      <c r="I1615" t="s">
        <v>3055</v>
      </c>
      <c r="J1615" t="s">
        <v>20</v>
      </c>
      <c r="K1615" t="s">
        <v>21</v>
      </c>
      <c r="L1615">
        <v>0</v>
      </c>
      <c r="M1615">
        <v>0</v>
      </c>
      <c r="N1615" t="s">
        <v>22</v>
      </c>
      <c r="O1615">
        <v>4</v>
      </c>
      <c r="P1615" s="30">
        <f>SQRT((postes_1[[#This Row],[x]]-$Q$1)^2+(postes_1[[#This Row],[y]]-$R$1)^2)</f>
        <v>287837.13025003014</v>
      </c>
      <c r="Q1615">
        <v>673919.67000000202</v>
      </c>
      <c r="R1615">
        <v>6472705.7599999998</v>
      </c>
    </row>
    <row r="1616" spans="1:18" hidden="1">
      <c r="A1616">
        <v>3913</v>
      </c>
      <c r="B1616">
        <v>70029077</v>
      </c>
      <c r="C1616" s="2" t="s">
        <v>8375</v>
      </c>
      <c r="D1616" t="s">
        <v>77</v>
      </c>
      <c r="E1616">
        <v>1357645067000</v>
      </c>
      <c r="F1616">
        <v>1380646867000</v>
      </c>
      <c r="G1616">
        <v>1</v>
      </c>
      <c r="H1616" t="s">
        <v>7980</v>
      </c>
      <c r="I1616" t="s">
        <v>7981</v>
      </c>
      <c r="J1616" t="s">
        <v>20</v>
      </c>
      <c r="K1616" t="s">
        <v>21</v>
      </c>
      <c r="L1616">
        <v>0</v>
      </c>
      <c r="M1616">
        <v>0</v>
      </c>
      <c r="N1616" t="s">
        <v>22</v>
      </c>
      <c r="O1616">
        <v>6</v>
      </c>
      <c r="P1616" s="30">
        <f>SQRT((postes_1[[#This Row],[x]]-$Q$1)^2+(postes_1[[#This Row],[y]]-$R$1)^2)</f>
        <v>288080.33612169203</v>
      </c>
      <c r="Q1616">
        <v>891084.96000000101</v>
      </c>
      <c r="R1616">
        <v>6818616.9800000004</v>
      </c>
    </row>
    <row r="1617" spans="1:18" hidden="1">
      <c r="A1617">
        <v>180</v>
      </c>
      <c r="B1617">
        <v>10000557</v>
      </c>
      <c r="C1617" s="2" t="s">
        <v>8374</v>
      </c>
      <c r="D1617" t="s">
        <v>108</v>
      </c>
      <c r="E1617">
        <v>1070841600000</v>
      </c>
      <c r="F1617">
        <v>1228489382000</v>
      </c>
      <c r="G1617">
        <v>1</v>
      </c>
      <c r="H1617" t="s">
        <v>416</v>
      </c>
      <c r="I1617" t="s">
        <v>417</v>
      </c>
      <c r="J1617" t="s">
        <v>20</v>
      </c>
      <c r="K1617" t="s">
        <v>21</v>
      </c>
      <c r="L1617">
        <v>0</v>
      </c>
      <c r="M1617">
        <v>0</v>
      </c>
      <c r="N1617" t="s">
        <v>22</v>
      </c>
      <c r="O1617">
        <v>4</v>
      </c>
      <c r="P1617" s="30">
        <f>SQRT((postes_1[[#This Row],[x]]-$Q$1)^2+(postes_1[[#This Row],[y]]-$R$1)^2)</f>
        <v>288085.99571473693</v>
      </c>
      <c r="Q1617">
        <v>724265.40999999596</v>
      </c>
      <c r="R1617">
        <v>7018120.5899999999</v>
      </c>
    </row>
    <row r="1618" spans="1:18" hidden="1">
      <c r="A1618">
        <v>603</v>
      </c>
      <c r="B1618">
        <v>60001959</v>
      </c>
      <c r="C1618" s="2" t="s">
        <v>8374</v>
      </c>
      <c r="D1618" t="s">
        <v>38</v>
      </c>
      <c r="E1618">
        <v>610761600000</v>
      </c>
      <c r="F1618">
        <v>1221229284000</v>
      </c>
      <c r="G1618">
        <v>1</v>
      </c>
      <c r="H1618" t="s">
        <v>1296</v>
      </c>
      <c r="I1618" t="s">
        <v>1297</v>
      </c>
      <c r="J1618" t="s">
        <v>26</v>
      </c>
      <c r="K1618" t="s">
        <v>21</v>
      </c>
      <c r="L1618">
        <v>0</v>
      </c>
      <c r="M1618">
        <v>0</v>
      </c>
      <c r="N1618" t="s">
        <v>22</v>
      </c>
      <c r="O1618">
        <v>4</v>
      </c>
      <c r="P1618" s="30">
        <f>SQRT((postes_1[[#This Row],[x]]-$Q$1)^2+(postes_1[[#This Row],[y]]-$R$1)^2)</f>
        <v>288131.94746606465</v>
      </c>
      <c r="Q1618">
        <v>475568.03000000102</v>
      </c>
      <c r="R1618">
        <v>6498861.3499999996</v>
      </c>
    </row>
    <row r="1619" spans="1:18" hidden="1">
      <c r="A1619">
        <v>3264</v>
      </c>
      <c r="B1619">
        <v>30000033</v>
      </c>
      <c r="C1619" s="2" t="s">
        <v>8373</v>
      </c>
      <c r="D1619" t="s">
        <v>27</v>
      </c>
      <c r="E1619">
        <v>610761600000</v>
      </c>
      <c r="F1619">
        <v>1290172841000</v>
      </c>
      <c r="G1619">
        <v>1</v>
      </c>
      <c r="H1619" t="s">
        <v>6696</v>
      </c>
      <c r="I1619" t="s">
        <v>6697</v>
      </c>
      <c r="J1619" t="s">
        <v>20</v>
      </c>
      <c r="K1619" t="s">
        <v>21</v>
      </c>
      <c r="L1619">
        <v>0</v>
      </c>
      <c r="M1619">
        <v>0</v>
      </c>
      <c r="N1619" t="s">
        <v>22</v>
      </c>
      <c r="O1619">
        <v>3</v>
      </c>
      <c r="P1619" s="30">
        <f>SQRT((postes_1[[#This Row],[x]]-$Q$1)^2+(postes_1[[#This Row],[y]]-$R$1)^2)</f>
        <v>288262.71266493894</v>
      </c>
      <c r="Q1619">
        <v>895320.35000000102</v>
      </c>
      <c r="R1619">
        <v>6709243.9699999997</v>
      </c>
    </row>
    <row r="1620" spans="1:18" hidden="1">
      <c r="A1620">
        <v>53</v>
      </c>
      <c r="B1620">
        <v>30000502</v>
      </c>
      <c r="C1620" s="2" t="s">
        <v>8373</v>
      </c>
      <c r="D1620" t="s">
        <v>38</v>
      </c>
      <c r="E1620">
        <v>610761600000</v>
      </c>
      <c r="F1620">
        <v>1211889846000</v>
      </c>
      <c r="G1620">
        <v>1</v>
      </c>
      <c r="H1620" t="s">
        <v>134</v>
      </c>
      <c r="I1620" t="s">
        <v>135</v>
      </c>
      <c r="J1620" t="s">
        <v>20</v>
      </c>
      <c r="K1620" t="s">
        <v>21</v>
      </c>
      <c r="L1620">
        <v>0</v>
      </c>
      <c r="M1620">
        <v>0</v>
      </c>
      <c r="N1620" t="s">
        <v>22</v>
      </c>
      <c r="O1620">
        <v>3</v>
      </c>
      <c r="P1620" s="30">
        <f>SQRT((postes_1[[#This Row],[x]]-$Q$1)^2+(postes_1[[#This Row],[y]]-$R$1)^2)</f>
        <v>288560.75610045023</v>
      </c>
      <c r="Q1620">
        <v>839511.57</v>
      </c>
      <c r="R1620">
        <v>6577943.2800000003</v>
      </c>
    </row>
    <row r="1621" spans="1:18" hidden="1">
      <c r="A1621">
        <v>3226</v>
      </c>
      <c r="B1621">
        <v>50000294</v>
      </c>
      <c r="C1621" s="2" t="s">
        <v>8373</v>
      </c>
      <c r="D1621" t="s">
        <v>23</v>
      </c>
      <c r="E1621">
        <v>610761600000</v>
      </c>
      <c r="F1621">
        <v>1246872217000</v>
      </c>
      <c r="G1621">
        <v>1</v>
      </c>
      <c r="H1621" t="s">
        <v>6620</v>
      </c>
      <c r="I1621" t="s">
        <v>6621</v>
      </c>
      <c r="J1621" t="s">
        <v>20</v>
      </c>
      <c r="K1621" t="s">
        <v>21</v>
      </c>
      <c r="L1621">
        <v>0</v>
      </c>
      <c r="M1621">
        <v>0</v>
      </c>
      <c r="N1621" t="s">
        <v>22</v>
      </c>
      <c r="O1621">
        <v>3</v>
      </c>
      <c r="P1621" s="30">
        <f>SQRT((postes_1[[#This Row],[x]]-$Q$1)^2+(postes_1[[#This Row],[y]]-$R$1)^2)</f>
        <v>288606.80314523424</v>
      </c>
      <c r="Q1621">
        <v>546837.60999999905</v>
      </c>
      <c r="R1621">
        <v>6471957.6500000004</v>
      </c>
    </row>
    <row r="1622" spans="1:18" hidden="1">
      <c r="A1622">
        <v>2545</v>
      </c>
      <c r="B1622">
        <v>50000312</v>
      </c>
      <c r="C1622" s="2" t="s">
        <v>8374</v>
      </c>
      <c r="D1622" t="s">
        <v>43</v>
      </c>
      <c r="E1622">
        <v>610761600000</v>
      </c>
      <c r="F1622">
        <v>1128100279000</v>
      </c>
      <c r="G1622">
        <v>1</v>
      </c>
      <c r="H1622" t="s">
        <v>5253</v>
      </c>
      <c r="I1622" t="s">
        <v>5254</v>
      </c>
      <c r="J1622" t="s">
        <v>20</v>
      </c>
      <c r="K1622" t="s">
        <v>21</v>
      </c>
      <c r="L1622">
        <v>0</v>
      </c>
      <c r="M1622">
        <v>0</v>
      </c>
      <c r="N1622" t="s">
        <v>22</v>
      </c>
      <c r="O1622">
        <v>4</v>
      </c>
      <c r="P1622" s="30">
        <f>SQRT((postes_1[[#This Row],[x]]-$Q$1)^2+(postes_1[[#This Row],[y]]-$R$1)^2)</f>
        <v>288869.72527311055</v>
      </c>
      <c r="Q1622">
        <v>579701.60999999905</v>
      </c>
      <c r="R1622">
        <v>6466235.8399999999</v>
      </c>
    </row>
    <row r="1623" spans="1:18" hidden="1">
      <c r="A1623">
        <v>1089</v>
      </c>
      <c r="B1623">
        <v>30000540</v>
      </c>
      <c r="C1623" s="2" t="s">
        <v>8373</v>
      </c>
      <c r="D1623" t="s">
        <v>17</v>
      </c>
      <c r="E1623" s="1">
        <v>1034640000000</v>
      </c>
      <c r="F1623">
        <v>1302876024000</v>
      </c>
      <c r="G1623">
        <v>1</v>
      </c>
      <c r="H1623" t="s">
        <v>2289</v>
      </c>
      <c r="I1623" t="s">
        <v>2290</v>
      </c>
      <c r="J1623" t="s">
        <v>26</v>
      </c>
      <c r="K1623" t="s">
        <v>21</v>
      </c>
      <c r="L1623">
        <v>0</v>
      </c>
      <c r="M1623">
        <v>0</v>
      </c>
      <c r="N1623" t="s">
        <v>22</v>
      </c>
      <c r="O1623">
        <v>3</v>
      </c>
      <c r="P1623" s="30">
        <f>SQRT((postes_1[[#This Row],[x]]-$Q$1)^2+(postes_1[[#This Row],[y]]-$R$1)^2)</f>
        <v>289194.30860472634</v>
      </c>
      <c r="Q1623">
        <v>838138.27000000305</v>
      </c>
      <c r="R1623">
        <v>6575136.29</v>
      </c>
    </row>
    <row r="1624" spans="1:18" hidden="1">
      <c r="A1624">
        <v>365</v>
      </c>
      <c r="B1624">
        <v>30000391</v>
      </c>
      <c r="C1624" s="2" t="s">
        <v>8373</v>
      </c>
      <c r="D1624" t="s">
        <v>20</v>
      </c>
      <c r="E1624">
        <v>823564800000</v>
      </c>
      <c r="F1624" t="s">
        <v>20</v>
      </c>
      <c r="G1624">
        <v>1</v>
      </c>
      <c r="H1624" t="s">
        <v>814</v>
      </c>
      <c r="I1624" t="s">
        <v>815</v>
      </c>
      <c r="J1624" t="s">
        <v>20</v>
      </c>
      <c r="K1624" t="s">
        <v>21</v>
      </c>
      <c r="L1624">
        <v>0</v>
      </c>
      <c r="M1624">
        <v>0</v>
      </c>
      <c r="N1624" t="s">
        <v>22</v>
      </c>
      <c r="O1624">
        <v>3</v>
      </c>
      <c r="P1624" s="30">
        <f>SQRT((postes_1[[#This Row],[x]]-$Q$1)^2+(postes_1[[#This Row],[y]]-$R$1)^2)</f>
        <v>289232.3273527149</v>
      </c>
      <c r="Q1624">
        <v>857244.89999999898</v>
      </c>
      <c r="R1624">
        <v>6602607.6600000001</v>
      </c>
    </row>
    <row r="1625" spans="1:18" hidden="1">
      <c r="A1625">
        <v>1387</v>
      </c>
      <c r="B1625">
        <v>30000327</v>
      </c>
      <c r="C1625" s="2" t="s">
        <v>8373</v>
      </c>
      <c r="D1625" t="s">
        <v>17</v>
      </c>
      <c r="E1625">
        <v>610761600000</v>
      </c>
      <c r="F1625">
        <v>1302772657000</v>
      </c>
      <c r="G1625">
        <v>1</v>
      </c>
      <c r="H1625" t="s">
        <v>2908</v>
      </c>
      <c r="I1625" t="s">
        <v>2909</v>
      </c>
      <c r="J1625" t="s">
        <v>26</v>
      </c>
      <c r="K1625" t="s">
        <v>21</v>
      </c>
      <c r="L1625">
        <v>0</v>
      </c>
      <c r="M1625">
        <v>0</v>
      </c>
      <c r="N1625" t="s">
        <v>22</v>
      </c>
      <c r="O1625">
        <v>3</v>
      </c>
      <c r="P1625" s="30">
        <f>SQRT((postes_1[[#This Row],[x]]-$Q$1)^2+(postes_1[[#This Row],[y]]-$R$1)^2)</f>
        <v>289267.6544905334</v>
      </c>
      <c r="Q1625">
        <v>867788.28000000096</v>
      </c>
      <c r="R1625">
        <v>6621315.79</v>
      </c>
    </row>
    <row r="1626" spans="1:18" hidden="1">
      <c r="A1626">
        <v>168</v>
      </c>
      <c r="B1626">
        <v>60001857</v>
      </c>
      <c r="C1626" s="2" t="s">
        <v>8374</v>
      </c>
      <c r="D1626" t="s">
        <v>90</v>
      </c>
      <c r="E1626">
        <v>783129600000</v>
      </c>
      <c r="F1626">
        <v>1147949263000</v>
      </c>
      <c r="G1626">
        <v>1</v>
      </c>
      <c r="H1626" t="s">
        <v>391</v>
      </c>
      <c r="I1626" t="s">
        <v>392</v>
      </c>
      <c r="J1626" t="s">
        <v>20</v>
      </c>
      <c r="K1626" t="s">
        <v>21</v>
      </c>
      <c r="L1626">
        <v>0</v>
      </c>
      <c r="M1626">
        <v>0</v>
      </c>
      <c r="N1626" t="s">
        <v>22</v>
      </c>
      <c r="O1626">
        <v>4</v>
      </c>
      <c r="P1626" s="30">
        <f>SQRT((postes_1[[#This Row],[x]]-$Q$1)^2+(postes_1[[#This Row],[y]]-$R$1)^2)</f>
        <v>289291.07620143675</v>
      </c>
      <c r="Q1626">
        <v>412950.07</v>
      </c>
      <c r="R1626">
        <v>6542096.5899999999</v>
      </c>
    </row>
    <row r="1627" spans="1:18" hidden="1">
      <c r="A1627">
        <v>665</v>
      </c>
      <c r="B1627">
        <v>60001766</v>
      </c>
      <c r="C1627" s="2" t="s">
        <v>8374</v>
      </c>
      <c r="D1627" t="s">
        <v>20</v>
      </c>
      <c r="E1627">
        <v>759974400000</v>
      </c>
      <c r="F1627" t="s">
        <v>20</v>
      </c>
      <c r="G1627">
        <v>1</v>
      </c>
      <c r="H1627" t="s">
        <v>1430</v>
      </c>
      <c r="I1627" t="s">
        <v>1431</v>
      </c>
      <c r="J1627" t="s">
        <v>20</v>
      </c>
      <c r="K1627" t="s">
        <v>21</v>
      </c>
      <c r="L1627">
        <v>0</v>
      </c>
      <c r="M1627">
        <v>0</v>
      </c>
      <c r="N1627" t="s">
        <v>22</v>
      </c>
      <c r="O1627">
        <v>4</v>
      </c>
      <c r="P1627" s="30">
        <f>SQRT((postes_1[[#This Row],[x]]-$Q$1)^2+(postes_1[[#This Row],[y]]-$R$1)^2)</f>
        <v>289617.37359208358</v>
      </c>
      <c r="Q1627">
        <v>368149.21999999898</v>
      </c>
      <c r="R1627">
        <v>6594845.8099999996</v>
      </c>
    </row>
    <row r="1628" spans="1:18" hidden="1">
      <c r="A1628">
        <v>808</v>
      </c>
      <c r="B1628">
        <v>60001949</v>
      </c>
      <c r="C1628" s="2" t="s">
        <v>8374</v>
      </c>
      <c r="D1628" t="s">
        <v>38</v>
      </c>
      <c r="E1628">
        <v>610761600000</v>
      </c>
      <c r="F1628">
        <v>1221227235000</v>
      </c>
      <c r="G1628">
        <v>1</v>
      </c>
      <c r="H1628" t="s">
        <v>1732</v>
      </c>
      <c r="I1628" t="s">
        <v>1733</v>
      </c>
      <c r="J1628" t="s">
        <v>20</v>
      </c>
      <c r="K1628" t="s">
        <v>21</v>
      </c>
      <c r="L1628">
        <v>0</v>
      </c>
      <c r="M1628">
        <v>0</v>
      </c>
      <c r="N1628" t="s">
        <v>22</v>
      </c>
      <c r="O1628">
        <v>4</v>
      </c>
      <c r="P1628" s="30">
        <f>SQRT((postes_1[[#This Row],[x]]-$Q$1)^2+(postes_1[[#This Row],[y]]-$R$1)^2)</f>
        <v>289834.6819356737</v>
      </c>
      <c r="Q1628">
        <v>463545.25999999797</v>
      </c>
      <c r="R1628">
        <v>6503627.46</v>
      </c>
    </row>
    <row r="1629" spans="1:18" hidden="1">
      <c r="A1629">
        <v>1313</v>
      </c>
      <c r="B1629">
        <v>30000788</v>
      </c>
      <c r="C1629" s="2" t="s">
        <v>8373</v>
      </c>
      <c r="D1629" t="s">
        <v>77</v>
      </c>
      <c r="E1629">
        <v>610761600000</v>
      </c>
      <c r="F1629">
        <v>1348587746000</v>
      </c>
      <c r="G1629">
        <v>1</v>
      </c>
      <c r="H1629" t="s">
        <v>2757</v>
      </c>
      <c r="I1629" t="s">
        <v>2758</v>
      </c>
      <c r="J1629" t="s">
        <v>20</v>
      </c>
      <c r="K1629" t="s">
        <v>21</v>
      </c>
      <c r="L1629">
        <v>0</v>
      </c>
      <c r="M1629">
        <v>0</v>
      </c>
      <c r="N1629" t="s">
        <v>22</v>
      </c>
      <c r="O1629">
        <v>3</v>
      </c>
      <c r="P1629" s="30">
        <f>SQRT((postes_1[[#This Row],[x]]-$Q$1)^2+(postes_1[[#This Row],[y]]-$R$1)^2)</f>
        <v>289873.32849032612</v>
      </c>
      <c r="Q1629">
        <v>815791.81000000203</v>
      </c>
      <c r="R1629">
        <v>6548842.6799999997</v>
      </c>
    </row>
    <row r="1630" spans="1:18" hidden="1">
      <c r="A1630">
        <v>2</v>
      </c>
      <c r="B1630">
        <v>10000640</v>
      </c>
      <c r="C1630" s="2" t="s">
        <v>8373</v>
      </c>
      <c r="D1630" t="s">
        <v>23</v>
      </c>
      <c r="E1630">
        <v>1179935561000</v>
      </c>
      <c r="F1630">
        <v>1215784240000</v>
      </c>
      <c r="G1630">
        <v>1</v>
      </c>
      <c r="H1630" t="s">
        <v>24</v>
      </c>
      <c r="I1630" t="s">
        <v>25</v>
      </c>
      <c r="J1630" t="s">
        <v>26</v>
      </c>
      <c r="K1630" t="s">
        <v>21</v>
      </c>
      <c r="L1630">
        <v>0</v>
      </c>
      <c r="M1630">
        <v>0</v>
      </c>
      <c r="N1630" t="s">
        <v>22</v>
      </c>
      <c r="O1630">
        <v>3</v>
      </c>
      <c r="P1630" s="30">
        <f>SQRT((postes_1[[#This Row],[x]]-$Q$1)^2+(postes_1[[#This Row],[y]]-$R$1)^2)</f>
        <v>289989.61406206503</v>
      </c>
      <c r="Q1630">
        <v>775419.49000000197</v>
      </c>
      <c r="R1630">
        <v>6991968.9699999997</v>
      </c>
    </row>
    <row r="1631" spans="1:18" hidden="1">
      <c r="A1631">
        <v>3423</v>
      </c>
      <c r="B1631">
        <v>60000063</v>
      </c>
      <c r="C1631" s="2" t="s">
        <v>8373</v>
      </c>
      <c r="D1631" t="s">
        <v>20</v>
      </c>
      <c r="E1631">
        <v>610761600000</v>
      </c>
      <c r="F1631" t="s">
        <v>20</v>
      </c>
      <c r="G1631">
        <v>1</v>
      </c>
      <c r="H1631" t="s">
        <v>7011</v>
      </c>
      <c r="I1631" t="s">
        <v>7012</v>
      </c>
      <c r="J1631" t="s">
        <v>20</v>
      </c>
      <c r="K1631" t="s">
        <v>21</v>
      </c>
      <c r="L1631">
        <v>0</v>
      </c>
      <c r="M1631">
        <v>0</v>
      </c>
      <c r="N1631" t="s">
        <v>22</v>
      </c>
      <c r="O1631">
        <v>3</v>
      </c>
      <c r="P1631" s="30">
        <f>SQRT((postes_1[[#This Row],[x]]-$Q$1)^2+(postes_1[[#This Row],[y]]-$R$1)^2)</f>
        <v>290267.93683855707</v>
      </c>
      <c r="Q1631">
        <v>335666.71999999898</v>
      </c>
      <c r="R1631">
        <v>6846945.0899999999</v>
      </c>
    </row>
    <row r="1632" spans="1:18" hidden="1">
      <c r="A1632">
        <v>3424</v>
      </c>
      <c r="B1632">
        <v>70009504</v>
      </c>
      <c r="C1632" s="2" t="s">
        <v>8373</v>
      </c>
      <c r="D1632" t="s">
        <v>23</v>
      </c>
      <c r="E1632">
        <v>1129133025000</v>
      </c>
      <c r="F1632">
        <v>1224855475000</v>
      </c>
      <c r="G1632">
        <v>1</v>
      </c>
      <c r="H1632" t="s">
        <v>7013</v>
      </c>
      <c r="I1632" t="s">
        <v>7014</v>
      </c>
      <c r="J1632" t="s">
        <v>3721</v>
      </c>
      <c r="K1632" t="s">
        <v>21</v>
      </c>
      <c r="L1632">
        <v>0</v>
      </c>
      <c r="M1632">
        <v>0</v>
      </c>
      <c r="N1632" t="s">
        <v>22</v>
      </c>
      <c r="O1632">
        <v>3</v>
      </c>
      <c r="P1632" s="30">
        <f>SQRT((postes_1[[#This Row],[x]]-$Q$1)^2+(postes_1[[#This Row],[y]]-$R$1)^2)</f>
        <v>290301.55331193557</v>
      </c>
      <c r="Q1632">
        <v>335796.53999999899</v>
      </c>
      <c r="R1632">
        <v>6847429.75</v>
      </c>
    </row>
    <row r="1633" spans="1:18" hidden="1">
      <c r="A1633">
        <v>1059</v>
      </c>
      <c r="B1633">
        <v>70043795</v>
      </c>
      <c r="C1633" s="2" t="s">
        <v>8373</v>
      </c>
      <c r="D1633" t="s">
        <v>83</v>
      </c>
      <c r="E1633">
        <v>1363349122000</v>
      </c>
      <c r="F1633">
        <v>1363349095000</v>
      </c>
      <c r="G1633">
        <v>1</v>
      </c>
      <c r="H1633" t="s">
        <v>2225</v>
      </c>
      <c r="I1633" t="s">
        <v>2226</v>
      </c>
      <c r="J1633" t="s">
        <v>20</v>
      </c>
      <c r="K1633" t="s">
        <v>21</v>
      </c>
      <c r="L1633">
        <v>0</v>
      </c>
      <c r="M1633">
        <v>0</v>
      </c>
      <c r="N1633" t="s">
        <v>22</v>
      </c>
      <c r="O1633">
        <v>3</v>
      </c>
      <c r="P1633" s="30">
        <f>SQRT((postes_1[[#This Row],[x]]-$Q$1)^2+(postes_1[[#This Row],[y]]-$R$1)^2)</f>
        <v>290334.80441344337</v>
      </c>
      <c r="Q1633">
        <v>320332.36999999703</v>
      </c>
      <c r="R1633">
        <v>6742744.7800000003</v>
      </c>
    </row>
    <row r="1634" spans="1:18" hidden="1">
      <c r="A1634">
        <v>194</v>
      </c>
      <c r="B1634">
        <v>60000625</v>
      </c>
      <c r="C1634" s="2" t="s">
        <v>8374</v>
      </c>
      <c r="D1634" t="s">
        <v>38</v>
      </c>
      <c r="E1634">
        <v>791078400000</v>
      </c>
      <c r="F1634">
        <v>1193822855000</v>
      </c>
      <c r="G1634">
        <v>1</v>
      </c>
      <c r="H1634" t="s">
        <v>447</v>
      </c>
      <c r="I1634" t="s">
        <v>448</v>
      </c>
      <c r="J1634" t="s">
        <v>20</v>
      </c>
      <c r="K1634" t="s">
        <v>21</v>
      </c>
      <c r="L1634">
        <v>0</v>
      </c>
      <c r="M1634">
        <v>0</v>
      </c>
      <c r="N1634" t="s">
        <v>22</v>
      </c>
      <c r="O1634">
        <v>4</v>
      </c>
      <c r="P1634" s="30">
        <f>SQRT((postes_1[[#This Row],[x]]-$Q$1)^2+(postes_1[[#This Row],[y]]-$R$1)^2)</f>
        <v>290416.06734817533</v>
      </c>
      <c r="Q1634">
        <v>321132.75</v>
      </c>
      <c r="R1634">
        <v>6778479.5199999996</v>
      </c>
    </row>
    <row r="1635" spans="1:18" hidden="1">
      <c r="A1635">
        <v>419</v>
      </c>
      <c r="B1635">
        <v>10000514</v>
      </c>
      <c r="C1635" s="2" t="s">
        <v>8376</v>
      </c>
      <c r="D1635" t="s">
        <v>20</v>
      </c>
      <c r="E1635" s="1">
        <v>1070928000000</v>
      </c>
      <c r="F1635" t="s">
        <v>20</v>
      </c>
      <c r="G1635">
        <v>1</v>
      </c>
      <c r="H1635" t="s">
        <v>929</v>
      </c>
      <c r="I1635" t="s">
        <v>930</v>
      </c>
      <c r="J1635" t="s">
        <v>20</v>
      </c>
      <c r="K1635" t="s">
        <v>21</v>
      </c>
      <c r="L1635">
        <v>0</v>
      </c>
      <c r="M1635">
        <v>0</v>
      </c>
      <c r="N1635" t="s">
        <v>22</v>
      </c>
      <c r="O1635">
        <v>7</v>
      </c>
      <c r="P1635" s="30">
        <f>SQRT((postes_1[[#This Row],[x]]-$Q$1)^2+(postes_1[[#This Row],[y]]-$R$1)^2)</f>
        <v>290501.10924899788</v>
      </c>
      <c r="Q1635">
        <v>720796.5</v>
      </c>
      <c r="R1635">
        <v>7022197.9100000001</v>
      </c>
    </row>
    <row r="1636" spans="1:18" hidden="1">
      <c r="A1636">
        <v>6</v>
      </c>
      <c r="B1636">
        <v>10000641</v>
      </c>
      <c r="C1636" s="2" t="s">
        <v>8373</v>
      </c>
      <c r="D1636" t="s">
        <v>36</v>
      </c>
      <c r="E1636">
        <v>983318400000</v>
      </c>
      <c r="F1636">
        <v>1131383556000</v>
      </c>
      <c r="G1636">
        <v>1</v>
      </c>
      <c r="H1636" t="s">
        <v>37</v>
      </c>
      <c r="I1636" t="s">
        <v>25</v>
      </c>
      <c r="J1636" t="s">
        <v>20</v>
      </c>
      <c r="K1636" t="s">
        <v>21</v>
      </c>
      <c r="L1636">
        <v>0</v>
      </c>
      <c r="M1636">
        <v>0</v>
      </c>
      <c r="N1636" t="s">
        <v>22</v>
      </c>
      <c r="O1636">
        <v>3</v>
      </c>
      <c r="P1636" s="30">
        <f>SQRT((postes_1[[#This Row],[x]]-$Q$1)^2+(postes_1[[#This Row],[y]]-$R$1)^2)</f>
        <v>290572.49247432913</v>
      </c>
      <c r="Q1636">
        <v>776357.59000000404</v>
      </c>
      <c r="R1636">
        <v>6992027.7400000002</v>
      </c>
    </row>
    <row r="1637" spans="1:18" hidden="1">
      <c r="A1637">
        <v>1914</v>
      </c>
      <c r="B1637">
        <v>50000259</v>
      </c>
      <c r="C1637" s="2" t="s">
        <v>8373</v>
      </c>
      <c r="D1637" t="s">
        <v>23</v>
      </c>
      <c r="E1637">
        <v>610761600000</v>
      </c>
      <c r="F1637">
        <v>1246963862000</v>
      </c>
      <c r="G1637">
        <v>1</v>
      </c>
      <c r="H1637" t="s">
        <v>3971</v>
      </c>
      <c r="I1637" t="s">
        <v>3972</v>
      </c>
      <c r="J1637" t="s">
        <v>20</v>
      </c>
      <c r="K1637" t="s">
        <v>21</v>
      </c>
      <c r="L1637">
        <v>0</v>
      </c>
      <c r="M1637">
        <v>0</v>
      </c>
      <c r="N1637" t="s">
        <v>22</v>
      </c>
      <c r="O1637">
        <v>3</v>
      </c>
      <c r="P1637" s="30">
        <f>SQRT((postes_1[[#This Row],[x]]-$Q$1)^2+(postes_1[[#This Row],[y]]-$R$1)^2)</f>
        <v>290597.07215599093</v>
      </c>
      <c r="Q1637">
        <v>514560.39999999898</v>
      </c>
      <c r="R1637">
        <v>6479148.4000000004</v>
      </c>
    </row>
    <row r="1638" spans="1:18" hidden="1">
      <c r="A1638">
        <v>2318</v>
      </c>
      <c r="B1638">
        <v>10000421</v>
      </c>
      <c r="C1638" s="2" t="s">
        <v>8374</v>
      </c>
      <c r="D1638" t="s">
        <v>17</v>
      </c>
      <c r="E1638">
        <v>1179932918000</v>
      </c>
      <c r="F1638">
        <v>1312217287000</v>
      </c>
      <c r="G1638">
        <v>1</v>
      </c>
      <c r="H1638" t="s">
        <v>4789</v>
      </c>
      <c r="I1638" t="s">
        <v>4790</v>
      </c>
      <c r="J1638" t="s">
        <v>4791</v>
      </c>
      <c r="K1638" t="s">
        <v>21</v>
      </c>
      <c r="L1638">
        <v>0</v>
      </c>
      <c r="M1638">
        <v>0</v>
      </c>
      <c r="N1638" t="s">
        <v>22</v>
      </c>
      <c r="O1638">
        <v>4</v>
      </c>
      <c r="P1638" s="30">
        <f>SQRT((postes_1[[#This Row],[x]]-$Q$1)^2+(postes_1[[#This Row],[y]]-$R$1)^2)</f>
        <v>290643.34223582182</v>
      </c>
      <c r="Q1638">
        <v>701726.70000000298</v>
      </c>
      <c r="R1638">
        <v>7029407.3399999999</v>
      </c>
    </row>
    <row r="1639" spans="1:18" hidden="1">
      <c r="A1639">
        <v>538</v>
      </c>
      <c r="B1639">
        <v>60001055</v>
      </c>
      <c r="C1639" s="2" t="s">
        <v>8373</v>
      </c>
      <c r="D1639" t="s">
        <v>20</v>
      </c>
      <c r="E1639">
        <v>1034899200000</v>
      </c>
      <c r="F1639" t="s">
        <v>20</v>
      </c>
      <c r="G1639">
        <v>1</v>
      </c>
      <c r="H1639" t="s">
        <v>1165</v>
      </c>
      <c r="I1639" t="s">
        <v>1166</v>
      </c>
      <c r="J1639" t="s">
        <v>20</v>
      </c>
      <c r="K1639" t="s">
        <v>21</v>
      </c>
      <c r="L1639">
        <v>0</v>
      </c>
      <c r="M1639">
        <v>0</v>
      </c>
      <c r="N1639" t="s">
        <v>22</v>
      </c>
      <c r="O1639">
        <v>3</v>
      </c>
      <c r="P1639" s="30">
        <f>SQRT((postes_1[[#This Row],[x]]-$Q$1)^2+(postes_1[[#This Row],[y]]-$R$1)^2)</f>
        <v>290777.12245977524</v>
      </c>
      <c r="Q1639">
        <v>320831.86999999703</v>
      </c>
      <c r="R1639">
        <v>6727742.71</v>
      </c>
    </row>
    <row r="1640" spans="1:18" hidden="1">
      <c r="A1640">
        <v>3364</v>
      </c>
      <c r="B1640">
        <v>70056588</v>
      </c>
      <c r="C1640" s="2" t="s">
        <v>8376</v>
      </c>
      <c r="D1640" t="s">
        <v>30</v>
      </c>
      <c r="E1640">
        <v>1427813943000</v>
      </c>
      <c r="F1640">
        <v>1427813923000</v>
      </c>
      <c r="G1640">
        <v>1</v>
      </c>
      <c r="H1640" t="s">
        <v>6890</v>
      </c>
      <c r="I1640" t="s">
        <v>6891</v>
      </c>
      <c r="J1640" t="s">
        <v>20</v>
      </c>
      <c r="K1640" t="s">
        <v>21</v>
      </c>
      <c r="L1640">
        <v>0</v>
      </c>
      <c r="M1640">
        <v>0</v>
      </c>
      <c r="N1640" t="s">
        <v>22</v>
      </c>
      <c r="O1640">
        <v>7</v>
      </c>
      <c r="P1640" s="30">
        <f>SQRT((postes_1[[#This Row],[x]]-$Q$1)^2+(postes_1[[#This Row],[y]]-$R$1)^2)</f>
        <v>291069.22070857912</v>
      </c>
      <c r="Q1640">
        <v>722029.71000000101</v>
      </c>
      <c r="R1640">
        <v>7022303.5</v>
      </c>
    </row>
    <row r="1641" spans="1:18" hidden="1">
      <c r="A1641">
        <v>3530</v>
      </c>
      <c r="B1641">
        <v>10000512</v>
      </c>
      <c r="C1641" s="2" t="s">
        <v>8375</v>
      </c>
      <c r="D1641" t="s">
        <v>36</v>
      </c>
      <c r="E1641">
        <v>1130427179000</v>
      </c>
      <c r="F1641">
        <v>1130427126000</v>
      </c>
      <c r="G1641">
        <v>1</v>
      </c>
      <c r="H1641" t="s">
        <v>6890</v>
      </c>
      <c r="I1641" t="s">
        <v>6891</v>
      </c>
      <c r="J1641" t="s">
        <v>20</v>
      </c>
      <c r="K1641" t="s">
        <v>21</v>
      </c>
      <c r="L1641">
        <v>0</v>
      </c>
      <c r="M1641">
        <v>0</v>
      </c>
      <c r="N1641" t="s">
        <v>22</v>
      </c>
      <c r="O1641">
        <v>6</v>
      </c>
      <c r="P1641" s="30">
        <f>SQRT((postes_1[[#This Row],[x]]-$Q$1)^2+(postes_1[[#This Row],[y]]-$R$1)^2)</f>
        <v>291114.49285616301</v>
      </c>
      <c r="Q1641">
        <v>722587.34000000404</v>
      </c>
      <c r="R1641">
        <v>7022120.4800000004</v>
      </c>
    </row>
    <row r="1642" spans="1:18" hidden="1">
      <c r="A1642">
        <v>2491</v>
      </c>
      <c r="B1642">
        <v>50000326</v>
      </c>
      <c r="C1642" s="2" t="s">
        <v>8374</v>
      </c>
      <c r="D1642" t="s">
        <v>20</v>
      </c>
      <c r="E1642">
        <v>610761600000</v>
      </c>
      <c r="F1642" t="s">
        <v>20</v>
      </c>
      <c r="G1642">
        <v>1</v>
      </c>
      <c r="H1642" t="s">
        <v>5146</v>
      </c>
      <c r="I1642" t="s">
        <v>5146</v>
      </c>
      <c r="J1642" t="s">
        <v>20</v>
      </c>
      <c r="K1642" t="s">
        <v>21</v>
      </c>
      <c r="L1642">
        <v>0</v>
      </c>
      <c r="M1642">
        <v>0</v>
      </c>
      <c r="N1642" t="s">
        <v>22</v>
      </c>
      <c r="O1642">
        <v>4</v>
      </c>
      <c r="P1642" s="30">
        <f>SQRT((postes_1[[#This Row],[x]]-$Q$1)^2+(postes_1[[#This Row],[y]]-$R$1)^2)</f>
        <v>291195.15529541648</v>
      </c>
      <c r="Q1642">
        <v>602419.14000000095</v>
      </c>
      <c r="R1642">
        <v>6462378.4900000002</v>
      </c>
    </row>
    <row r="1643" spans="1:18" hidden="1">
      <c r="A1643">
        <v>1887</v>
      </c>
      <c r="B1643">
        <v>60001809</v>
      </c>
      <c r="C1643" s="2" t="s">
        <v>8375</v>
      </c>
      <c r="D1643" t="s">
        <v>1573</v>
      </c>
      <c r="E1643">
        <v>1182164771000</v>
      </c>
      <c r="F1643">
        <v>1387301120000</v>
      </c>
      <c r="G1643">
        <v>1</v>
      </c>
      <c r="H1643" t="s">
        <v>3914</v>
      </c>
      <c r="I1643" t="s">
        <v>3915</v>
      </c>
      <c r="J1643" t="s">
        <v>20</v>
      </c>
      <c r="K1643" t="s">
        <v>21</v>
      </c>
      <c r="L1643">
        <v>0</v>
      </c>
      <c r="M1643">
        <v>0</v>
      </c>
      <c r="N1643" t="s">
        <v>22</v>
      </c>
      <c r="O1643">
        <v>6</v>
      </c>
      <c r="P1643" s="30">
        <f>SQRT((postes_1[[#This Row],[x]]-$Q$1)^2+(postes_1[[#This Row],[y]]-$R$1)^2)</f>
        <v>291392.71606327203</v>
      </c>
      <c r="Q1643">
        <v>382253.890000001</v>
      </c>
      <c r="R1643">
        <v>6572278.8899999997</v>
      </c>
    </row>
    <row r="1644" spans="1:18" hidden="1">
      <c r="A1644">
        <v>1836</v>
      </c>
      <c r="B1644">
        <v>10000356</v>
      </c>
      <c r="C1644" s="2" t="s">
        <v>8374</v>
      </c>
      <c r="D1644" t="s">
        <v>274</v>
      </c>
      <c r="E1644">
        <v>771638400000</v>
      </c>
      <c r="F1644">
        <v>1422011803000</v>
      </c>
      <c r="G1644">
        <v>1</v>
      </c>
      <c r="H1644" t="s">
        <v>3812</v>
      </c>
      <c r="I1644" t="s">
        <v>3813</v>
      </c>
      <c r="J1644" t="s">
        <v>3814</v>
      </c>
      <c r="K1644" t="s">
        <v>21</v>
      </c>
      <c r="L1644">
        <v>0</v>
      </c>
      <c r="M1644">
        <v>0</v>
      </c>
      <c r="N1644" t="s">
        <v>22</v>
      </c>
      <c r="O1644">
        <v>4</v>
      </c>
      <c r="P1644" s="30">
        <f>SQRT((postes_1[[#This Row],[x]]-$Q$1)^2+(postes_1[[#This Row],[y]]-$R$1)^2)</f>
        <v>291408.38949177915</v>
      </c>
      <c r="Q1644">
        <v>685931.81000000203</v>
      </c>
      <c r="R1644">
        <v>7034930.3899999997</v>
      </c>
    </row>
    <row r="1645" spans="1:18" hidden="1">
      <c r="A1645">
        <v>2339</v>
      </c>
      <c r="B1645">
        <v>60003799</v>
      </c>
      <c r="C1645" s="2" t="s">
        <v>8374</v>
      </c>
      <c r="D1645" t="s">
        <v>20</v>
      </c>
      <c r="E1645">
        <v>1082505600000</v>
      </c>
      <c r="F1645" t="s">
        <v>20</v>
      </c>
      <c r="G1645">
        <v>1</v>
      </c>
      <c r="H1645" t="s">
        <v>4832</v>
      </c>
      <c r="I1645" t="s">
        <v>4833</v>
      </c>
      <c r="J1645" t="s">
        <v>20</v>
      </c>
      <c r="K1645" t="s">
        <v>21</v>
      </c>
      <c r="L1645">
        <v>0</v>
      </c>
      <c r="M1645">
        <v>0</v>
      </c>
      <c r="N1645" t="s">
        <v>22</v>
      </c>
      <c r="O1645">
        <v>4</v>
      </c>
      <c r="P1645" s="30">
        <f>SQRT((postes_1[[#This Row],[x]]-$Q$1)^2+(postes_1[[#This Row],[y]]-$R$1)^2)</f>
        <v>291417.79619250534</v>
      </c>
      <c r="Q1645">
        <v>428589.34000000398</v>
      </c>
      <c r="R1645">
        <v>6525769.54</v>
      </c>
    </row>
    <row r="1646" spans="1:18" hidden="1">
      <c r="A1646">
        <v>3664</v>
      </c>
      <c r="B1646">
        <v>10000344</v>
      </c>
      <c r="C1646" s="2" t="s">
        <v>8374</v>
      </c>
      <c r="D1646" t="s">
        <v>274</v>
      </c>
      <c r="E1646">
        <v>905990400000</v>
      </c>
      <c r="F1646">
        <v>1422005888000</v>
      </c>
      <c r="G1646">
        <v>1</v>
      </c>
      <c r="H1646" t="s">
        <v>7502</v>
      </c>
      <c r="I1646" t="s">
        <v>7503</v>
      </c>
      <c r="J1646" t="s">
        <v>20</v>
      </c>
      <c r="K1646" t="s">
        <v>21</v>
      </c>
      <c r="L1646">
        <v>0</v>
      </c>
      <c r="M1646">
        <v>0</v>
      </c>
      <c r="N1646" t="s">
        <v>22</v>
      </c>
      <c r="O1646">
        <v>4</v>
      </c>
      <c r="P1646" s="30">
        <f>SQRT((postes_1[[#This Row],[x]]-$Q$1)^2+(postes_1[[#This Row],[y]]-$R$1)^2)</f>
        <v>291655.54807300935</v>
      </c>
      <c r="Q1646">
        <v>672341.96999999904</v>
      </c>
      <c r="R1646">
        <v>7038479.4199999999</v>
      </c>
    </row>
    <row r="1647" spans="1:18" hidden="1">
      <c r="A1647">
        <v>3935</v>
      </c>
      <c r="B1647">
        <v>60000327</v>
      </c>
      <c r="C1647" s="2" t="s">
        <v>8373</v>
      </c>
      <c r="D1647" t="s">
        <v>20</v>
      </c>
      <c r="E1647">
        <v>610761600000</v>
      </c>
      <c r="F1647" t="s">
        <v>20</v>
      </c>
      <c r="G1647">
        <v>1</v>
      </c>
      <c r="H1647" t="s">
        <v>8025</v>
      </c>
      <c r="I1647" t="s">
        <v>8026</v>
      </c>
      <c r="J1647" t="s">
        <v>20</v>
      </c>
      <c r="K1647" t="s">
        <v>21</v>
      </c>
      <c r="L1647">
        <v>0</v>
      </c>
      <c r="M1647">
        <v>0</v>
      </c>
      <c r="N1647" t="s">
        <v>22</v>
      </c>
      <c r="O1647">
        <v>3</v>
      </c>
      <c r="P1647" s="30">
        <f>SQRT((postes_1[[#This Row],[x]]-$Q$1)^2+(postes_1[[#This Row],[y]]-$R$1)^2)</f>
        <v>291771.03275086492</v>
      </c>
      <c r="Q1647">
        <v>325101.95000000298</v>
      </c>
      <c r="R1647">
        <v>6814255.5800000001</v>
      </c>
    </row>
    <row r="1648" spans="1:18" hidden="1">
      <c r="A1648">
        <v>2512</v>
      </c>
      <c r="B1648">
        <v>30000641</v>
      </c>
      <c r="C1648" s="2" t="s">
        <v>8373</v>
      </c>
      <c r="D1648" t="s">
        <v>17</v>
      </c>
      <c r="E1648" s="1">
        <v>1034640000000</v>
      </c>
      <c r="F1648">
        <v>1302521202000</v>
      </c>
      <c r="G1648">
        <v>1</v>
      </c>
      <c r="H1648" t="s">
        <v>5188</v>
      </c>
      <c r="I1648" t="s">
        <v>5189</v>
      </c>
      <c r="J1648" t="s">
        <v>26</v>
      </c>
      <c r="K1648" t="s">
        <v>21</v>
      </c>
      <c r="L1648">
        <v>0</v>
      </c>
      <c r="M1648">
        <v>0</v>
      </c>
      <c r="N1648" t="s">
        <v>22</v>
      </c>
      <c r="O1648">
        <v>3</v>
      </c>
      <c r="P1648" s="30">
        <f>SQRT((postes_1[[#This Row],[x]]-$Q$1)^2+(postes_1[[#This Row],[y]]-$R$1)^2)</f>
        <v>291873.69373099832</v>
      </c>
      <c r="Q1648">
        <v>835445.28999999899</v>
      </c>
      <c r="R1648">
        <v>6567515.9800000004</v>
      </c>
    </row>
    <row r="1649" spans="1:18" hidden="1">
      <c r="A1649">
        <v>4</v>
      </c>
      <c r="B1649">
        <v>10000464</v>
      </c>
      <c r="C1649" s="2" t="s">
        <v>8374</v>
      </c>
      <c r="D1649" t="s">
        <v>30</v>
      </c>
      <c r="E1649">
        <v>1349873372000</v>
      </c>
      <c r="F1649">
        <v>1312366997000</v>
      </c>
      <c r="G1649">
        <v>1</v>
      </c>
      <c r="H1649" t="s">
        <v>31</v>
      </c>
      <c r="I1649" t="s">
        <v>32</v>
      </c>
      <c r="J1649" t="s">
        <v>33</v>
      </c>
      <c r="K1649" t="s">
        <v>21</v>
      </c>
      <c r="L1649">
        <v>0</v>
      </c>
      <c r="M1649">
        <v>0</v>
      </c>
      <c r="N1649" t="s">
        <v>22</v>
      </c>
      <c r="O1649">
        <v>4</v>
      </c>
      <c r="P1649" s="30">
        <f>SQRT((postes_1[[#This Row],[x]]-$Q$1)^2+(postes_1[[#This Row],[y]]-$R$1)^2)</f>
        <v>291892.02625590365</v>
      </c>
      <c r="Q1649">
        <v>719153.25999999803</v>
      </c>
      <c r="R1649">
        <v>7024365.9299999997</v>
      </c>
    </row>
    <row r="1650" spans="1:18" hidden="1">
      <c r="A1650">
        <v>249</v>
      </c>
      <c r="B1650">
        <v>60000763</v>
      </c>
      <c r="C1650" s="2" t="s">
        <v>8374</v>
      </c>
      <c r="D1650" t="s">
        <v>17</v>
      </c>
      <c r="E1650" s="1">
        <v>1059696000000</v>
      </c>
      <c r="F1650">
        <v>1315563166000</v>
      </c>
      <c r="G1650">
        <v>1</v>
      </c>
      <c r="H1650" t="s">
        <v>565</v>
      </c>
      <c r="I1650" t="s">
        <v>566</v>
      </c>
      <c r="J1650" t="s">
        <v>20</v>
      </c>
      <c r="K1650" t="s">
        <v>21</v>
      </c>
      <c r="L1650">
        <v>0</v>
      </c>
      <c r="M1650">
        <v>0</v>
      </c>
      <c r="N1650" t="s">
        <v>22</v>
      </c>
      <c r="O1650">
        <v>4</v>
      </c>
      <c r="P1650" s="30">
        <f>SQRT((postes_1[[#This Row],[x]]-$Q$1)^2+(postes_1[[#This Row],[y]]-$R$1)^2)</f>
        <v>291938.44983437652</v>
      </c>
      <c r="Q1650">
        <v>318918.06000000198</v>
      </c>
      <c r="R1650">
        <v>6768493.6100000003</v>
      </c>
    </row>
    <row r="1651" spans="1:18" hidden="1">
      <c r="A1651">
        <v>2496</v>
      </c>
      <c r="B1651">
        <v>30000172</v>
      </c>
      <c r="C1651" s="2" t="s">
        <v>8373</v>
      </c>
      <c r="D1651" t="s">
        <v>274</v>
      </c>
      <c r="E1651">
        <v>610761600000</v>
      </c>
      <c r="F1651">
        <v>1418909195000</v>
      </c>
      <c r="G1651">
        <v>1</v>
      </c>
      <c r="H1651" t="s">
        <v>5155</v>
      </c>
      <c r="I1651" t="s">
        <v>5156</v>
      </c>
      <c r="J1651" t="s">
        <v>26</v>
      </c>
      <c r="K1651" t="s">
        <v>21</v>
      </c>
      <c r="L1651">
        <v>0</v>
      </c>
      <c r="M1651">
        <v>0</v>
      </c>
      <c r="N1651" t="s">
        <v>22</v>
      </c>
      <c r="O1651">
        <v>3</v>
      </c>
      <c r="P1651" s="30">
        <f>SQRT((postes_1[[#This Row],[x]]-$Q$1)^2+(postes_1[[#This Row],[y]]-$R$1)^2)</f>
        <v>292090.35894105269</v>
      </c>
      <c r="Q1651">
        <v>890535.77000000305</v>
      </c>
      <c r="R1651">
        <v>6670519.3300000001</v>
      </c>
    </row>
    <row r="1652" spans="1:18" hidden="1">
      <c r="A1652">
        <v>436</v>
      </c>
      <c r="B1652">
        <v>60001819</v>
      </c>
      <c r="C1652" s="2" t="s">
        <v>8374</v>
      </c>
      <c r="D1652" t="s">
        <v>90</v>
      </c>
      <c r="E1652">
        <v>783129600000</v>
      </c>
      <c r="F1652">
        <v>1147948959000</v>
      </c>
      <c r="G1652">
        <v>1</v>
      </c>
      <c r="H1652" t="s">
        <v>965</v>
      </c>
      <c r="I1652" t="s">
        <v>966</v>
      </c>
      <c r="J1652" t="s">
        <v>26</v>
      </c>
      <c r="K1652" t="s">
        <v>21</v>
      </c>
      <c r="L1652">
        <v>0</v>
      </c>
      <c r="M1652">
        <v>0</v>
      </c>
      <c r="N1652" t="s">
        <v>22</v>
      </c>
      <c r="O1652">
        <v>4</v>
      </c>
      <c r="P1652" s="30">
        <f>SQRT((postes_1[[#This Row],[x]]-$Q$1)^2+(postes_1[[#This Row],[y]]-$R$1)^2)</f>
        <v>292224.12476052128</v>
      </c>
      <c r="Q1652">
        <v>385065.57999999798</v>
      </c>
      <c r="R1652">
        <v>6567483.5700000003</v>
      </c>
    </row>
    <row r="1653" spans="1:18" hidden="1">
      <c r="A1653">
        <v>2887</v>
      </c>
      <c r="B1653">
        <v>60001532</v>
      </c>
      <c r="C1653" s="2" t="s">
        <v>8373</v>
      </c>
      <c r="D1653" t="s">
        <v>152</v>
      </c>
      <c r="E1653">
        <v>1034899200000</v>
      </c>
      <c r="F1653">
        <v>1297769051000</v>
      </c>
      <c r="G1653">
        <v>1</v>
      </c>
      <c r="H1653" t="s">
        <v>5949</v>
      </c>
      <c r="I1653" t="s">
        <v>5950</v>
      </c>
      <c r="J1653" t="s">
        <v>20</v>
      </c>
      <c r="K1653" t="s">
        <v>21</v>
      </c>
      <c r="L1653">
        <v>0</v>
      </c>
      <c r="M1653">
        <v>0</v>
      </c>
      <c r="N1653" t="s">
        <v>22</v>
      </c>
      <c r="O1653">
        <v>3</v>
      </c>
      <c r="P1653" s="30">
        <f>SQRT((postes_1[[#This Row],[x]]-$Q$1)^2+(postes_1[[#This Row],[y]]-$R$1)^2)</f>
        <v>292411.90164158004</v>
      </c>
      <c r="Q1653">
        <v>332684.24000000203</v>
      </c>
      <c r="R1653">
        <v>6662137.7300000004</v>
      </c>
    </row>
    <row r="1654" spans="1:18" hidden="1">
      <c r="A1654">
        <v>3374</v>
      </c>
      <c r="B1654">
        <v>60001897</v>
      </c>
      <c r="C1654" s="2" t="s">
        <v>8374</v>
      </c>
      <c r="D1654" t="s">
        <v>43</v>
      </c>
      <c r="E1654">
        <v>610761600000</v>
      </c>
      <c r="F1654">
        <v>1107963818000</v>
      </c>
      <c r="G1654">
        <v>1</v>
      </c>
      <c r="H1654" t="s">
        <v>6910</v>
      </c>
      <c r="I1654" t="s">
        <v>6911</v>
      </c>
      <c r="J1654" t="s">
        <v>20</v>
      </c>
      <c r="K1654" t="s">
        <v>21</v>
      </c>
      <c r="L1654">
        <v>0</v>
      </c>
      <c r="M1654">
        <v>0</v>
      </c>
      <c r="N1654" t="s">
        <v>22</v>
      </c>
      <c r="O1654">
        <v>4</v>
      </c>
      <c r="P1654" s="30">
        <f>SQRT((postes_1[[#This Row],[x]]-$Q$1)^2+(postes_1[[#This Row],[y]]-$R$1)^2)</f>
        <v>292515.08263497817</v>
      </c>
      <c r="Q1654">
        <v>439404.42000000202</v>
      </c>
      <c r="R1654">
        <v>6516182.1699999999</v>
      </c>
    </row>
    <row r="1655" spans="1:18" hidden="1">
      <c r="A1655">
        <v>3598</v>
      </c>
      <c r="B1655">
        <v>70000357</v>
      </c>
      <c r="C1655" s="2" t="s">
        <v>8374</v>
      </c>
      <c r="D1655" t="s">
        <v>7366</v>
      </c>
      <c r="E1655">
        <v>1024876800000</v>
      </c>
      <c r="F1655">
        <v>1091213011000</v>
      </c>
      <c r="G1655">
        <v>1</v>
      </c>
      <c r="H1655" t="s">
        <v>7367</v>
      </c>
      <c r="I1655" t="s">
        <v>7368</v>
      </c>
      <c r="J1655" t="s">
        <v>20</v>
      </c>
      <c r="K1655" t="s">
        <v>21</v>
      </c>
      <c r="L1655">
        <v>0</v>
      </c>
      <c r="M1655">
        <v>0</v>
      </c>
      <c r="N1655" t="s">
        <v>22</v>
      </c>
      <c r="O1655">
        <v>4</v>
      </c>
      <c r="P1655" s="30">
        <f>SQRT((postes_1[[#This Row],[x]]-$Q$1)^2+(postes_1[[#This Row],[y]]-$R$1)^2)</f>
        <v>292553.74991950509</v>
      </c>
      <c r="Q1655">
        <v>369484.89999999898</v>
      </c>
      <c r="R1655">
        <v>6919336.46</v>
      </c>
    </row>
    <row r="1656" spans="1:18" hidden="1">
      <c r="A1656">
        <v>3999</v>
      </c>
      <c r="B1656">
        <v>60001917</v>
      </c>
      <c r="C1656" s="2" t="s">
        <v>8374</v>
      </c>
      <c r="D1656" t="s">
        <v>38</v>
      </c>
      <c r="E1656">
        <v>610761600000</v>
      </c>
      <c r="F1656">
        <v>1221227142000</v>
      </c>
      <c r="G1656">
        <v>1</v>
      </c>
      <c r="H1656" t="s">
        <v>8140</v>
      </c>
      <c r="I1656" t="s">
        <v>8141</v>
      </c>
      <c r="J1656" t="s">
        <v>8142</v>
      </c>
      <c r="K1656" t="s">
        <v>21</v>
      </c>
      <c r="L1656">
        <v>0</v>
      </c>
      <c r="M1656">
        <v>0</v>
      </c>
      <c r="N1656" t="s">
        <v>22</v>
      </c>
      <c r="O1656">
        <v>4</v>
      </c>
      <c r="P1656" s="30">
        <f>SQRT((postes_1[[#This Row],[x]]-$Q$1)^2+(postes_1[[#This Row],[y]]-$R$1)^2)</f>
        <v>292619.41660113953</v>
      </c>
      <c r="Q1656">
        <v>441553.82999999798</v>
      </c>
      <c r="R1656">
        <v>6514519.4900000002</v>
      </c>
    </row>
    <row r="1657" spans="1:18" hidden="1">
      <c r="A1657">
        <v>2811</v>
      </c>
      <c r="B1657">
        <v>70039795</v>
      </c>
      <c r="C1657" s="2" t="s">
        <v>8376</v>
      </c>
      <c r="D1657" t="s">
        <v>264</v>
      </c>
      <c r="E1657">
        <v>1371463508000</v>
      </c>
      <c r="F1657">
        <v>1422549903000</v>
      </c>
      <c r="G1657">
        <v>1</v>
      </c>
      <c r="H1657" t="s">
        <v>5792</v>
      </c>
      <c r="I1657" t="s">
        <v>5793</v>
      </c>
      <c r="J1657" t="s">
        <v>20</v>
      </c>
      <c r="K1657" t="s">
        <v>21</v>
      </c>
      <c r="L1657">
        <v>0</v>
      </c>
      <c r="M1657">
        <v>0</v>
      </c>
      <c r="N1657" t="s">
        <v>22</v>
      </c>
      <c r="O1657">
        <v>7</v>
      </c>
      <c r="P1657" s="30">
        <f>SQRT((postes_1[[#This Row],[x]]-$Q$1)^2+(postes_1[[#This Row],[y]]-$R$1)^2)</f>
        <v>292659.48802397685</v>
      </c>
      <c r="Q1657">
        <v>635462.28000000096</v>
      </c>
      <c r="R1657">
        <v>7045052.6900000004</v>
      </c>
    </row>
    <row r="1658" spans="1:18" hidden="1">
      <c r="A1658">
        <v>2813</v>
      </c>
      <c r="B1658">
        <v>70050883</v>
      </c>
      <c r="C1658" s="2" t="s">
        <v>8374</v>
      </c>
      <c r="D1658" t="s">
        <v>30</v>
      </c>
      <c r="E1658">
        <v>1427815366000</v>
      </c>
      <c r="F1658">
        <v>1422548297000</v>
      </c>
      <c r="G1658">
        <v>1</v>
      </c>
      <c r="H1658" t="s">
        <v>5796</v>
      </c>
      <c r="I1658" t="s">
        <v>5797</v>
      </c>
      <c r="J1658" t="s">
        <v>98</v>
      </c>
      <c r="K1658" t="s">
        <v>21</v>
      </c>
      <c r="L1658">
        <v>0</v>
      </c>
      <c r="M1658">
        <v>0</v>
      </c>
      <c r="N1658" t="s">
        <v>22</v>
      </c>
      <c r="O1658">
        <v>4</v>
      </c>
      <c r="P1658" s="30">
        <f>SQRT((postes_1[[#This Row],[x]]-$Q$1)^2+(postes_1[[#This Row],[y]]-$R$1)^2)</f>
        <v>292711.04687659565</v>
      </c>
      <c r="Q1658">
        <v>636010.93000000005</v>
      </c>
      <c r="R1658">
        <v>7045056.9000000004</v>
      </c>
    </row>
    <row r="1659" spans="1:18" hidden="1">
      <c r="A1659">
        <v>2815</v>
      </c>
      <c r="B1659">
        <v>10000315</v>
      </c>
      <c r="C1659" s="2" t="s">
        <v>8374</v>
      </c>
      <c r="D1659" t="s">
        <v>274</v>
      </c>
      <c r="E1659">
        <v>610761600000</v>
      </c>
      <c r="F1659">
        <v>1421926105000</v>
      </c>
      <c r="G1659">
        <v>1</v>
      </c>
      <c r="H1659" t="s">
        <v>5800</v>
      </c>
      <c r="I1659" t="s">
        <v>5801</v>
      </c>
      <c r="J1659" t="s">
        <v>20</v>
      </c>
      <c r="K1659" t="s">
        <v>21</v>
      </c>
      <c r="L1659">
        <v>0</v>
      </c>
      <c r="M1659">
        <v>0</v>
      </c>
      <c r="N1659" t="s">
        <v>22</v>
      </c>
      <c r="O1659">
        <v>4</v>
      </c>
      <c r="P1659" s="30">
        <f>SQRT((postes_1[[#This Row],[x]]-$Q$1)^2+(postes_1[[#This Row],[y]]-$R$1)^2)</f>
        <v>292764.25693661807</v>
      </c>
      <c r="Q1659">
        <v>602526.79999999702</v>
      </c>
      <c r="R1659">
        <v>7046118.8499999996</v>
      </c>
    </row>
    <row r="1660" spans="1:18" hidden="1">
      <c r="A1660">
        <v>735</v>
      </c>
      <c r="B1660">
        <v>10000422</v>
      </c>
      <c r="C1660" s="2" t="s">
        <v>8375</v>
      </c>
      <c r="D1660" t="s">
        <v>30</v>
      </c>
      <c r="E1660">
        <v>1438878146000</v>
      </c>
      <c r="F1660">
        <v>1125682697000</v>
      </c>
      <c r="G1660">
        <v>1</v>
      </c>
      <c r="H1660" t="s">
        <v>1582</v>
      </c>
      <c r="I1660" t="s">
        <v>1583</v>
      </c>
      <c r="J1660" t="s">
        <v>26</v>
      </c>
      <c r="K1660" t="s">
        <v>21</v>
      </c>
      <c r="L1660">
        <v>0</v>
      </c>
      <c r="M1660">
        <v>0</v>
      </c>
      <c r="N1660" t="s">
        <v>22</v>
      </c>
      <c r="O1660">
        <v>6</v>
      </c>
      <c r="P1660" s="30">
        <f>SQRT((postes_1[[#This Row],[x]]-$Q$1)^2+(postes_1[[#This Row],[y]]-$R$1)^2)</f>
        <v>292814.51046070555</v>
      </c>
      <c r="Q1660">
        <v>709503.40999999596</v>
      </c>
      <c r="R1660">
        <v>7029021.0199999996</v>
      </c>
    </row>
    <row r="1661" spans="1:18">
      <c r="A1661">
        <v>127</v>
      </c>
      <c r="B1661">
        <v>70062411</v>
      </c>
      <c r="C1661" s="2" t="s">
        <v>8380</v>
      </c>
      <c r="D1661" t="s">
        <v>168</v>
      </c>
      <c r="E1661">
        <v>1467384217000</v>
      </c>
      <c r="F1661">
        <v>1467384135000</v>
      </c>
      <c r="G1661">
        <v>1</v>
      </c>
      <c r="H1661" t="s">
        <v>296</v>
      </c>
      <c r="I1661" t="s">
        <v>297</v>
      </c>
      <c r="J1661" t="s">
        <v>20</v>
      </c>
      <c r="K1661" t="s">
        <v>21</v>
      </c>
      <c r="L1661">
        <v>0</v>
      </c>
      <c r="M1661">
        <v>0</v>
      </c>
      <c r="N1661" t="s">
        <v>267</v>
      </c>
      <c r="O1661">
        <v>6</v>
      </c>
      <c r="P1661" s="30">
        <f>SQRT((postes_1[[#This Row],[x]]-$Q$1)^2+(postes_1[[#This Row],[y]]-$R$1)^2)</f>
        <v>292827.78826004098</v>
      </c>
      <c r="Q1661">
        <v>321323.289800003</v>
      </c>
      <c r="R1661">
        <v>6707172.9976000004</v>
      </c>
    </row>
    <row r="1662" spans="1:18" hidden="1">
      <c r="A1662">
        <v>3376</v>
      </c>
      <c r="B1662">
        <v>60001922</v>
      </c>
      <c r="C1662" s="2" t="s">
        <v>8374</v>
      </c>
      <c r="D1662" t="s">
        <v>43</v>
      </c>
      <c r="E1662">
        <v>783129600000</v>
      </c>
      <c r="F1662">
        <v>1107963015000</v>
      </c>
      <c r="G1662">
        <v>1</v>
      </c>
      <c r="H1662" t="s">
        <v>6914</v>
      </c>
      <c r="I1662" t="s">
        <v>6915</v>
      </c>
      <c r="J1662" t="s">
        <v>20</v>
      </c>
      <c r="K1662" t="s">
        <v>21</v>
      </c>
      <c r="L1662">
        <v>0</v>
      </c>
      <c r="M1662">
        <v>0</v>
      </c>
      <c r="N1662" t="s">
        <v>22</v>
      </c>
      <c r="O1662">
        <v>4</v>
      </c>
      <c r="P1662" s="30">
        <f>SQRT((postes_1[[#This Row],[x]]-$Q$1)^2+(postes_1[[#This Row],[y]]-$R$1)^2)</f>
        <v>293077.38425525924</v>
      </c>
      <c r="Q1662">
        <v>441450.79999999702</v>
      </c>
      <c r="R1662">
        <v>6514031.5599999996</v>
      </c>
    </row>
    <row r="1663" spans="1:18" hidden="1">
      <c r="A1663">
        <v>2249</v>
      </c>
      <c r="B1663">
        <v>60001821</v>
      </c>
      <c r="C1663" s="2" t="s">
        <v>8374</v>
      </c>
      <c r="D1663" t="s">
        <v>1573</v>
      </c>
      <c r="E1663">
        <v>999820800000</v>
      </c>
      <c r="F1663">
        <v>1386180311000</v>
      </c>
      <c r="G1663">
        <v>1</v>
      </c>
      <c r="H1663" t="s">
        <v>4654</v>
      </c>
      <c r="I1663" t="s">
        <v>4654</v>
      </c>
      <c r="J1663" t="s">
        <v>20</v>
      </c>
      <c r="K1663" t="s">
        <v>21</v>
      </c>
      <c r="L1663">
        <v>0</v>
      </c>
      <c r="M1663">
        <v>0</v>
      </c>
      <c r="N1663" t="s">
        <v>22</v>
      </c>
      <c r="O1663">
        <v>4</v>
      </c>
      <c r="P1663" s="30">
        <f>SQRT((postes_1[[#This Row],[x]]-$Q$1)^2+(postes_1[[#This Row],[y]]-$R$1)^2)</f>
        <v>293086.75914689014</v>
      </c>
      <c r="Q1663">
        <v>384259.03999999899</v>
      </c>
      <c r="R1663">
        <v>6567105.7800000003</v>
      </c>
    </row>
    <row r="1664" spans="1:18" hidden="1">
      <c r="A1664">
        <v>2720</v>
      </c>
      <c r="B1664">
        <v>60001840</v>
      </c>
      <c r="C1664" s="2" t="s">
        <v>8375</v>
      </c>
      <c r="D1664" t="s">
        <v>1573</v>
      </c>
      <c r="E1664">
        <v>783129600000</v>
      </c>
      <c r="F1664">
        <v>1387481974000</v>
      </c>
      <c r="G1664">
        <v>1</v>
      </c>
      <c r="H1664" t="s">
        <v>5610</v>
      </c>
      <c r="I1664" t="s">
        <v>5611</v>
      </c>
      <c r="J1664" t="s">
        <v>20</v>
      </c>
      <c r="K1664" t="s">
        <v>21</v>
      </c>
      <c r="L1664">
        <v>0</v>
      </c>
      <c r="M1664">
        <v>0</v>
      </c>
      <c r="N1664" t="s">
        <v>22</v>
      </c>
      <c r="O1664">
        <v>6</v>
      </c>
      <c r="P1664" s="30">
        <f>SQRT((postes_1[[#This Row],[x]]-$Q$1)^2+(postes_1[[#This Row],[y]]-$R$1)^2)</f>
        <v>293236.32549053407</v>
      </c>
      <c r="Q1664">
        <v>401143.609999999</v>
      </c>
      <c r="R1664">
        <v>6548108.2599999998</v>
      </c>
    </row>
    <row r="1665" spans="1:18" hidden="1">
      <c r="A1665">
        <v>3984</v>
      </c>
      <c r="B1665">
        <v>30000337</v>
      </c>
      <c r="C1665" s="2" t="s">
        <v>8373</v>
      </c>
      <c r="D1665" t="s">
        <v>20</v>
      </c>
      <c r="E1665">
        <v>610761600000</v>
      </c>
      <c r="F1665" t="s">
        <v>20</v>
      </c>
      <c r="G1665">
        <v>1</v>
      </c>
      <c r="H1665" t="s">
        <v>8114</v>
      </c>
      <c r="I1665" t="s">
        <v>8115</v>
      </c>
      <c r="J1665" t="s">
        <v>20</v>
      </c>
      <c r="K1665" t="s">
        <v>21</v>
      </c>
      <c r="L1665">
        <v>0</v>
      </c>
      <c r="M1665">
        <v>0</v>
      </c>
      <c r="N1665" t="s">
        <v>22</v>
      </c>
      <c r="O1665">
        <v>3</v>
      </c>
      <c r="P1665" s="30">
        <f>SQRT((postes_1[[#This Row],[x]]-$Q$1)^2+(postes_1[[#This Row],[y]]-$R$1)^2)</f>
        <v>293322.54544241034</v>
      </c>
      <c r="Q1665">
        <v>869367.67000000202</v>
      </c>
      <c r="R1665">
        <v>6615586.5199999996</v>
      </c>
    </row>
    <row r="1666" spans="1:18" hidden="1">
      <c r="A1666">
        <v>4125</v>
      </c>
      <c r="B1666">
        <v>70009801</v>
      </c>
      <c r="C1666" s="2" t="s">
        <v>8377</v>
      </c>
      <c r="D1666" t="s">
        <v>229</v>
      </c>
      <c r="E1666">
        <v>1126271850000</v>
      </c>
      <c r="F1666">
        <v>1126271426000</v>
      </c>
      <c r="G1666">
        <v>1</v>
      </c>
      <c r="H1666" t="s">
        <v>8342</v>
      </c>
      <c r="I1666" t="s">
        <v>8342</v>
      </c>
      <c r="J1666" t="s">
        <v>20</v>
      </c>
      <c r="K1666" t="s">
        <v>21</v>
      </c>
      <c r="L1666">
        <v>0</v>
      </c>
      <c r="M1666">
        <v>0</v>
      </c>
      <c r="N1666" t="s">
        <v>22</v>
      </c>
      <c r="O1666">
        <v>5</v>
      </c>
      <c r="P1666" s="30">
        <f>SQRT((postes_1[[#This Row],[x]]-$Q$1)^2+(postes_1[[#This Row],[y]]-$R$1)^2)</f>
        <v>293357.88180644216</v>
      </c>
      <c r="Q1666">
        <v>709945.02000000305</v>
      </c>
      <c r="R1666">
        <v>7029439.5700000003</v>
      </c>
    </row>
    <row r="1667" spans="1:18" hidden="1">
      <c r="A1667">
        <v>4126</v>
      </c>
      <c r="B1667">
        <v>10000418</v>
      </c>
      <c r="C1667" s="2" t="s">
        <v>8375</v>
      </c>
      <c r="D1667" t="s">
        <v>229</v>
      </c>
      <c r="E1667">
        <v>1126635128000</v>
      </c>
      <c r="F1667">
        <v>1126281801000</v>
      </c>
      <c r="G1667">
        <v>1</v>
      </c>
      <c r="H1667" t="s">
        <v>8342</v>
      </c>
      <c r="I1667" t="s">
        <v>8342</v>
      </c>
      <c r="J1667" t="s">
        <v>20</v>
      </c>
      <c r="K1667" t="s">
        <v>21</v>
      </c>
      <c r="L1667">
        <v>0</v>
      </c>
      <c r="M1667">
        <v>0</v>
      </c>
      <c r="N1667" t="s">
        <v>22</v>
      </c>
      <c r="O1667">
        <v>6</v>
      </c>
      <c r="P1667" s="30">
        <f>SQRT((postes_1[[#This Row],[x]]-$Q$1)^2+(postes_1[[#This Row],[y]]-$R$1)^2)</f>
        <v>293357.88180644216</v>
      </c>
      <c r="Q1667">
        <v>709945.02000000305</v>
      </c>
      <c r="R1667">
        <v>7029439.5700000003</v>
      </c>
    </row>
    <row r="1668" spans="1:18" hidden="1">
      <c r="A1668">
        <v>1561</v>
      </c>
      <c r="B1668">
        <v>10000327</v>
      </c>
      <c r="C1668" s="2" t="s">
        <v>8374</v>
      </c>
      <c r="D1668" t="s">
        <v>274</v>
      </c>
      <c r="E1668">
        <v>1064793600000</v>
      </c>
      <c r="F1668">
        <v>1421941976000</v>
      </c>
      <c r="G1668">
        <v>1</v>
      </c>
      <c r="H1668" t="s">
        <v>3255</v>
      </c>
      <c r="I1668" t="s">
        <v>3256</v>
      </c>
      <c r="J1668" t="s">
        <v>20</v>
      </c>
      <c r="K1668" t="s">
        <v>21</v>
      </c>
      <c r="L1668">
        <v>0</v>
      </c>
      <c r="M1668">
        <v>0</v>
      </c>
      <c r="N1668" t="s">
        <v>22</v>
      </c>
      <c r="O1668">
        <v>4</v>
      </c>
      <c r="P1668" s="30">
        <f>SQRT((postes_1[[#This Row],[x]]-$Q$1)^2+(postes_1[[#This Row],[y]]-$R$1)^2)</f>
        <v>293412.35624849435</v>
      </c>
      <c r="Q1668">
        <v>659228.22999999695</v>
      </c>
      <c r="R1668">
        <v>7042794.9900000002</v>
      </c>
    </row>
    <row r="1669" spans="1:18" hidden="1">
      <c r="A1669">
        <v>3920</v>
      </c>
      <c r="B1669">
        <v>10000406</v>
      </c>
      <c r="C1669" s="2" t="s">
        <v>8375</v>
      </c>
      <c r="D1669" t="s">
        <v>17</v>
      </c>
      <c r="E1669">
        <v>610761600000</v>
      </c>
      <c r="F1669">
        <v>1311932836000</v>
      </c>
      <c r="G1669">
        <v>1</v>
      </c>
      <c r="H1669" t="s">
        <v>7995</v>
      </c>
      <c r="I1669" t="s">
        <v>7996</v>
      </c>
      <c r="J1669" t="s">
        <v>20</v>
      </c>
      <c r="K1669" t="s">
        <v>21</v>
      </c>
      <c r="L1669">
        <v>0</v>
      </c>
      <c r="M1669">
        <v>0</v>
      </c>
      <c r="N1669" t="s">
        <v>22</v>
      </c>
      <c r="O1669">
        <v>6</v>
      </c>
      <c r="P1669" s="30">
        <f>SQRT((postes_1[[#This Row],[x]]-$Q$1)^2+(postes_1[[#This Row],[y]]-$R$1)^2)</f>
        <v>293414.75174896058</v>
      </c>
      <c r="Q1669">
        <v>706870.06000000203</v>
      </c>
      <c r="R1669">
        <v>7030588.8700000001</v>
      </c>
    </row>
    <row r="1670" spans="1:18" hidden="1">
      <c r="A1670">
        <v>8</v>
      </c>
      <c r="B1670">
        <v>10000610</v>
      </c>
      <c r="C1670" s="2" t="s">
        <v>8373</v>
      </c>
      <c r="D1670" t="s">
        <v>17</v>
      </c>
      <c r="E1670">
        <v>845251200000</v>
      </c>
      <c r="F1670">
        <v>1312365052000</v>
      </c>
      <c r="G1670">
        <v>1</v>
      </c>
      <c r="H1670" t="s">
        <v>41</v>
      </c>
      <c r="I1670" t="s">
        <v>42</v>
      </c>
      <c r="J1670" t="s">
        <v>20</v>
      </c>
      <c r="K1670" t="s">
        <v>21</v>
      </c>
      <c r="L1670">
        <v>0</v>
      </c>
      <c r="M1670">
        <v>0</v>
      </c>
      <c r="N1670" t="s">
        <v>22</v>
      </c>
      <c r="O1670">
        <v>3</v>
      </c>
      <c r="P1670" s="30">
        <f>SQRT((postes_1[[#This Row],[x]]-$Q$1)^2+(postes_1[[#This Row],[y]]-$R$1)^2)</f>
        <v>293603.15701930644</v>
      </c>
      <c r="Q1670">
        <v>768749.40999999596</v>
      </c>
      <c r="R1670">
        <v>7000748.0499999998</v>
      </c>
    </row>
    <row r="1671" spans="1:18" hidden="1">
      <c r="A1671">
        <v>2995</v>
      </c>
      <c r="B1671">
        <v>50000334</v>
      </c>
      <c r="C1671" s="2" t="s">
        <v>8376</v>
      </c>
      <c r="D1671" t="s">
        <v>20</v>
      </c>
      <c r="E1671" s="1">
        <v>996192000000</v>
      </c>
      <c r="F1671" t="s">
        <v>20</v>
      </c>
      <c r="G1671">
        <v>1</v>
      </c>
      <c r="H1671" t="s">
        <v>6167</v>
      </c>
      <c r="I1671" t="s">
        <v>6168</v>
      </c>
      <c r="J1671" t="s">
        <v>20</v>
      </c>
      <c r="K1671" t="s">
        <v>21</v>
      </c>
      <c r="L1671">
        <v>0</v>
      </c>
      <c r="M1671">
        <v>0</v>
      </c>
      <c r="N1671" t="s">
        <v>22</v>
      </c>
      <c r="O1671">
        <v>7</v>
      </c>
      <c r="P1671" s="30">
        <f>SQRT((postes_1[[#This Row],[x]]-$Q$1)^2+(postes_1[[#This Row],[y]]-$R$1)^2)</f>
        <v>293707.87251129403</v>
      </c>
      <c r="Q1671">
        <v>638330.45000000298</v>
      </c>
      <c r="R1671">
        <v>6461078.9199999999</v>
      </c>
    </row>
    <row r="1672" spans="1:18" hidden="1">
      <c r="A1672">
        <v>522</v>
      </c>
      <c r="B1672">
        <v>10000463</v>
      </c>
      <c r="C1672" s="2" t="s">
        <v>8375</v>
      </c>
      <c r="D1672" t="s">
        <v>20</v>
      </c>
      <c r="E1672">
        <v>610761600000</v>
      </c>
      <c r="F1672" t="s">
        <v>20</v>
      </c>
      <c r="G1672">
        <v>1</v>
      </c>
      <c r="H1672" t="s">
        <v>1138</v>
      </c>
      <c r="I1672" t="s">
        <v>1139</v>
      </c>
      <c r="J1672" t="s">
        <v>20</v>
      </c>
      <c r="K1672" t="s">
        <v>21</v>
      </c>
      <c r="L1672">
        <v>0</v>
      </c>
      <c r="M1672">
        <v>0</v>
      </c>
      <c r="N1672" t="s">
        <v>22</v>
      </c>
      <c r="O1672">
        <v>6</v>
      </c>
      <c r="P1672" s="30">
        <f>SQRT((postes_1[[#This Row],[x]]-$Q$1)^2+(postes_1[[#This Row],[y]]-$R$1)^2)</f>
        <v>293786.26309223648</v>
      </c>
      <c r="Q1672">
        <v>724148.25999999803</v>
      </c>
      <c r="R1672">
        <v>7024363.5499999998</v>
      </c>
    </row>
    <row r="1673" spans="1:18" hidden="1">
      <c r="A1673">
        <v>391</v>
      </c>
      <c r="B1673">
        <v>50000340</v>
      </c>
      <c r="C1673" s="2" t="s">
        <v>8374</v>
      </c>
      <c r="D1673" t="s">
        <v>20</v>
      </c>
      <c r="E1673">
        <v>610761600000</v>
      </c>
      <c r="F1673" t="s">
        <v>20</v>
      </c>
      <c r="G1673">
        <v>1</v>
      </c>
      <c r="H1673" t="s">
        <v>872</v>
      </c>
      <c r="I1673" t="s">
        <v>873</v>
      </c>
      <c r="J1673" t="s">
        <v>26</v>
      </c>
      <c r="K1673" t="s">
        <v>21</v>
      </c>
      <c r="L1673">
        <v>0</v>
      </c>
      <c r="M1673">
        <v>0</v>
      </c>
      <c r="N1673" t="s">
        <v>22</v>
      </c>
      <c r="O1673">
        <v>4</v>
      </c>
      <c r="P1673" s="30">
        <f>SQRT((postes_1[[#This Row],[x]]-$Q$1)^2+(postes_1[[#This Row],[y]]-$R$1)^2)</f>
        <v>293837.77034960152</v>
      </c>
      <c r="Q1673">
        <v>581961.45000000298</v>
      </c>
      <c r="R1673">
        <v>6461010.75</v>
      </c>
    </row>
    <row r="1674" spans="1:18" hidden="1">
      <c r="A1674">
        <v>3836</v>
      </c>
      <c r="B1674">
        <v>60001275</v>
      </c>
      <c r="C1674" s="2" t="s">
        <v>8373</v>
      </c>
      <c r="D1674" t="s">
        <v>20</v>
      </c>
      <c r="E1674">
        <v>1042070400000</v>
      </c>
      <c r="F1674" t="s">
        <v>20</v>
      </c>
      <c r="G1674">
        <v>1</v>
      </c>
      <c r="H1674" t="s">
        <v>7831</v>
      </c>
      <c r="I1674" t="s">
        <v>7832</v>
      </c>
      <c r="J1674" t="s">
        <v>7833</v>
      </c>
      <c r="K1674" t="s">
        <v>21</v>
      </c>
      <c r="L1674">
        <v>0</v>
      </c>
      <c r="M1674">
        <v>0</v>
      </c>
      <c r="N1674" t="s">
        <v>22</v>
      </c>
      <c r="O1674">
        <v>3</v>
      </c>
      <c r="P1674" s="30">
        <f>SQRT((postes_1[[#This Row],[x]]-$Q$1)^2+(postes_1[[#This Row],[y]]-$R$1)^2)</f>
        <v>294093.42766218842</v>
      </c>
      <c r="Q1674">
        <v>321497.21999999898</v>
      </c>
      <c r="R1674">
        <v>6698817.25</v>
      </c>
    </row>
    <row r="1675" spans="1:18" hidden="1">
      <c r="A1675">
        <v>734</v>
      </c>
      <c r="B1675">
        <v>10000378</v>
      </c>
      <c r="C1675" s="2" t="s">
        <v>8374</v>
      </c>
      <c r="D1675" t="s">
        <v>274</v>
      </c>
      <c r="E1675">
        <v>828489600000</v>
      </c>
      <c r="F1675">
        <v>1439292704000</v>
      </c>
      <c r="G1675">
        <v>1</v>
      </c>
      <c r="H1675" t="s">
        <v>1580</v>
      </c>
      <c r="I1675" t="s">
        <v>1581</v>
      </c>
      <c r="J1675" t="s">
        <v>20</v>
      </c>
      <c r="K1675" t="s">
        <v>21</v>
      </c>
      <c r="L1675">
        <v>0</v>
      </c>
      <c r="M1675">
        <v>0</v>
      </c>
      <c r="N1675" t="s">
        <v>22</v>
      </c>
      <c r="O1675">
        <v>4</v>
      </c>
      <c r="P1675" s="30">
        <f>SQRT((postes_1[[#This Row],[x]]-$Q$1)^2+(postes_1[[#This Row],[y]]-$R$1)^2)</f>
        <v>294104.37202217284</v>
      </c>
      <c r="Q1675">
        <v>704476.15999999596</v>
      </c>
      <c r="R1675">
        <v>7032137.9500000002</v>
      </c>
    </row>
    <row r="1676" spans="1:18" hidden="1">
      <c r="A1676">
        <v>4085</v>
      </c>
      <c r="B1676">
        <v>50000339</v>
      </c>
      <c r="C1676" s="2" t="s">
        <v>8375</v>
      </c>
      <c r="D1676" t="s">
        <v>274</v>
      </c>
      <c r="E1676">
        <v>610761600000</v>
      </c>
      <c r="F1676">
        <v>1424273830000</v>
      </c>
      <c r="G1676">
        <v>1</v>
      </c>
      <c r="H1676" t="s">
        <v>8276</v>
      </c>
      <c r="I1676" t="s">
        <v>8277</v>
      </c>
      <c r="J1676" t="s">
        <v>20</v>
      </c>
      <c r="K1676" t="s">
        <v>21</v>
      </c>
      <c r="L1676">
        <v>0</v>
      </c>
      <c r="M1676">
        <v>0</v>
      </c>
      <c r="N1676" t="s">
        <v>22</v>
      </c>
      <c r="O1676">
        <v>6</v>
      </c>
      <c r="P1676" s="30">
        <f>SQRT((postes_1[[#This Row],[x]]-$Q$1)^2+(postes_1[[#This Row],[y]]-$R$1)^2)</f>
        <v>294150.16213059676</v>
      </c>
      <c r="Q1676">
        <v>639098.88000000303</v>
      </c>
      <c r="R1676">
        <v>6460708.7599999998</v>
      </c>
    </row>
    <row r="1677" spans="1:18" hidden="1">
      <c r="A1677">
        <v>4086</v>
      </c>
      <c r="B1677">
        <v>50000337</v>
      </c>
      <c r="C1677" s="2" t="s">
        <v>8375</v>
      </c>
      <c r="D1677" t="s">
        <v>274</v>
      </c>
      <c r="E1677">
        <v>610761600000</v>
      </c>
      <c r="F1677">
        <v>1424265847000</v>
      </c>
      <c r="G1677">
        <v>1</v>
      </c>
      <c r="H1677" t="s">
        <v>8276</v>
      </c>
      <c r="I1677" t="s">
        <v>8277</v>
      </c>
      <c r="J1677" t="s">
        <v>20</v>
      </c>
      <c r="K1677" t="s">
        <v>21</v>
      </c>
      <c r="L1677">
        <v>0</v>
      </c>
      <c r="M1677">
        <v>0</v>
      </c>
      <c r="N1677" t="s">
        <v>22</v>
      </c>
      <c r="O1677">
        <v>6</v>
      </c>
      <c r="P1677" s="30">
        <f>SQRT((postes_1[[#This Row],[x]]-$Q$1)^2+(postes_1[[#This Row],[y]]-$R$1)^2)</f>
        <v>294150.16213059676</v>
      </c>
      <c r="Q1677">
        <v>639098.88000000303</v>
      </c>
      <c r="R1677">
        <v>6460708.7599999998</v>
      </c>
    </row>
    <row r="1678" spans="1:18" hidden="1">
      <c r="A1678">
        <v>437</v>
      </c>
      <c r="B1678">
        <v>30000158</v>
      </c>
      <c r="C1678" s="2" t="s">
        <v>8373</v>
      </c>
      <c r="D1678" t="s">
        <v>38</v>
      </c>
      <c r="E1678">
        <v>610761600000</v>
      </c>
      <c r="F1678">
        <v>1191850944000</v>
      </c>
      <c r="G1678">
        <v>1</v>
      </c>
      <c r="H1678" t="s">
        <v>967</v>
      </c>
      <c r="I1678" t="s">
        <v>968</v>
      </c>
      <c r="J1678" t="s">
        <v>969</v>
      </c>
      <c r="K1678" t="s">
        <v>21</v>
      </c>
      <c r="L1678">
        <v>0</v>
      </c>
      <c r="M1678">
        <v>0</v>
      </c>
      <c r="N1678" t="s">
        <v>22</v>
      </c>
      <c r="O1678">
        <v>3</v>
      </c>
      <c r="P1678" s="30">
        <f>SQRT((postes_1[[#This Row],[x]]-$Q$1)^2+(postes_1[[#This Row],[y]]-$R$1)^2)</f>
        <v>294220.88416670228</v>
      </c>
      <c r="Q1678">
        <v>893637.67000000202</v>
      </c>
      <c r="R1678">
        <v>6673577.4500000002</v>
      </c>
    </row>
    <row r="1679" spans="1:18">
      <c r="A1679">
        <v>232</v>
      </c>
      <c r="B1679">
        <v>70060011</v>
      </c>
      <c r="C1679" s="2" t="s">
        <v>8382</v>
      </c>
      <c r="D1679" t="s">
        <v>264</v>
      </c>
      <c r="E1679">
        <v>1463068743000</v>
      </c>
      <c r="F1679">
        <v>1450181615000</v>
      </c>
      <c r="G1679">
        <v>1</v>
      </c>
      <c r="H1679" t="s">
        <v>529</v>
      </c>
      <c r="I1679" t="s">
        <v>530</v>
      </c>
      <c r="J1679" t="s">
        <v>20</v>
      </c>
      <c r="K1679" t="s">
        <v>21</v>
      </c>
      <c r="L1679">
        <v>0</v>
      </c>
      <c r="M1679">
        <v>0</v>
      </c>
      <c r="N1679" t="s">
        <v>267</v>
      </c>
      <c r="O1679">
        <v>3</v>
      </c>
      <c r="P1679" s="30">
        <f>SQRT((postes_1[[#This Row],[x]]-$Q$1)^2+(postes_1[[#This Row],[y]]-$R$1)^2)</f>
        <v>294276.27631780226</v>
      </c>
      <c r="Q1679">
        <v>899726.95019999903</v>
      </c>
      <c r="R1679">
        <v>6807578.2702000001</v>
      </c>
    </row>
    <row r="1680" spans="1:18" hidden="1">
      <c r="A1680">
        <v>1421</v>
      </c>
      <c r="B1680">
        <v>20001231</v>
      </c>
      <c r="C1680" s="2" t="s">
        <v>8373</v>
      </c>
      <c r="D1680" t="s">
        <v>77</v>
      </c>
      <c r="E1680" s="1">
        <v>812160000000</v>
      </c>
      <c r="F1680">
        <v>1329921479000</v>
      </c>
      <c r="G1680">
        <v>1</v>
      </c>
      <c r="H1680" t="s">
        <v>2977</v>
      </c>
      <c r="I1680" t="s">
        <v>2978</v>
      </c>
      <c r="J1680" t="s">
        <v>20</v>
      </c>
      <c r="K1680" t="s">
        <v>21</v>
      </c>
      <c r="L1680">
        <v>0</v>
      </c>
      <c r="M1680">
        <v>0</v>
      </c>
      <c r="N1680" t="s">
        <v>22</v>
      </c>
      <c r="O1680">
        <v>3</v>
      </c>
      <c r="P1680" s="30">
        <f>SQRT((postes_1[[#This Row],[x]]-$Q$1)^2+(postes_1[[#This Row],[y]]-$R$1)^2)</f>
        <v>294478.79176529316</v>
      </c>
      <c r="Q1680">
        <v>904625.27000000305</v>
      </c>
      <c r="R1680">
        <v>6767247.0599999996</v>
      </c>
    </row>
    <row r="1681" spans="1:18" hidden="1">
      <c r="A1681">
        <v>1758</v>
      </c>
      <c r="B1681">
        <v>60001278</v>
      </c>
      <c r="C1681" s="2" t="s">
        <v>8373</v>
      </c>
      <c r="D1681" t="s">
        <v>20</v>
      </c>
      <c r="E1681">
        <v>1034899200000</v>
      </c>
      <c r="F1681" t="s">
        <v>20</v>
      </c>
      <c r="G1681">
        <v>1</v>
      </c>
      <c r="H1681" t="s">
        <v>3655</v>
      </c>
      <c r="I1681" t="s">
        <v>3656</v>
      </c>
      <c r="J1681" t="s">
        <v>20</v>
      </c>
      <c r="K1681" t="s">
        <v>21</v>
      </c>
      <c r="L1681">
        <v>0</v>
      </c>
      <c r="M1681">
        <v>0</v>
      </c>
      <c r="N1681" t="s">
        <v>22</v>
      </c>
      <c r="O1681">
        <v>3</v>
      </c>
      <c r="P1681" s="30">
        <f>SQRT((postes_1[[#This Row],[x]]-$Q$1)^2+(postes_1[[#This Row],[y]]-$R$1)^2)</f>
        <v>294486.93525660626</v>
      </c>
      <c r="Q1681">
        <v>321167.75</v>
      </c>
      <c r="R1681">
        <v>6698442.5899999999</v>
      </c>
    </row>
    <row r="1682" spans="1:18" hidden="1">
      <c r="A1682">
        <v>1201</v>
      </c>
      <c r="B1682">
        <v>10000634</v>
      </c>
      <c r="C1682" s="2" t="s">
        <v>8373</v>
      </c>
      <c r="D1682" t="s">
        <v>1094</v>
      </c>
      <c r="E1682">
        <v>1410971291000</v>
      </c>
      <c r="F1682">
        <v>1415624396000</v>
      </c>
      <c r="G1682">
        <v>1</v>
      </c>
      <c r="H1682" t="s">
        <v>2516</v>
      </c>
      <c r="I1682" t="s">
        <v>2517</v>
      </c>
      <c r="J1682" t="s">
        <v>2518</v>
      </c>
      <c r="K1682" t="s">
        <v>21</v>
      </c>
      <c r="L1682">
        <v>0</v>
      </c>
      <c r="M1682">
        <v>0</v>
      </c>
      <c r="N1682" t="s">
        <v>22</v>
      </c>
      <c r="O1682">
        <v>3</v>
      </c>
      <c r="P1682" s="30">
        <f>SQRT((postes_1[[#This Row],[x]]-$Q$1)^2+(postes_1[[#This Row],[y]]-$R$1)^2)</f>
        <v>294490.51275792299</v>
      </c>
      <c r="Q1682">
        <v>782410.21000000101</v>
      </c>
      <c r="R1682">
        <v>6992545.9800000004</v>
      </c>
    </row>
    <row r="1683" spans="1:18" hidden="1">
      <c r="A1683">
        <v>2846</v>
      </c>
      <c r="B1683">
        <v>60000224</v>
      </c>
      <c r="C1683" s="2" t="s">
        <v>8373</v>
      </c>
      <c r="D1683" t="s">
        <v>20</v>
      </c>
      <c r="E1683">
        <v>610761600000</v>
      </c>
      <c r="F1683" t="s">
        <v>20</v>
      </c>
      <c r="G1683">
        <v>1</v>
      </c>
      <c r="H1683" t="s">
        <v>5864</v>
      </c>
      <c r="I1683" t="s">
        <v>5864</v>
      </c>
      <c r="J1683" t="s">
        <v>20</v>
      </c>
      <c r="K1683" t="s">
        <v>21</v>
      </c>
      <c r="L1683">
        <v>0</v>
      </c>
      <c r="M1683">
        <v>0</v>
      </c>
      <c r="N1683" t="s">
        <v>22</v>
      </c>
      <c r="O1683">
        <v>3</v>
      </c>
      <c r="P1683" s="30">
        <f>SQRT((postes_1[[#This Row],[x]]-$Q$1)^2+(postes_1[[#This Row],[y]]-$R$1)^2)</f>
        <v>294542.34348513361</v>
      </c>
      <c r="Q1683">
        <v>325521.31000000198</v>
      </c>
      <c r="R1683">
        <v>6828026.6900000004</v>
      </c>
    </row>
    <row r="1684" spans="1:18" hidden="1">
      <c r="A1684">
        <v>1173</v>
      </c>
      <c r="B1684">
        <v>20000989</v>
      </c>
      <c r="C1684" s="2" t="s">
        <v>8373</v>
      </c>
      <c r="D1684" t="s">
        <v>168</v>
      </c>
      <c r="E1684">
        <v>1450452315000</v>
      </c>
      <c r="F1684">
        <v>1380623894000</v>
      </c>
      <c r="G1684">
        <v>1</v>
      </c>
      <c r="H1684" t="s">
        <v>2461</v>
      </c>
      <c r="I1684" t="s">
        <v>2462</v>
      </c>
      <c r="J1684" t="s">
        <v>20</v>
      </c>
      <c r="K1684" t="s">
        <v>21</v>
      </c>
      <c r="L1684">
        <v>0</v>
      </c>
      <c r="M1684">
        <v>0</v>
      </c>
      <c r="N1684" t="s">
        <v>22</v>
      </c>
      <c r="O1684">
        <v>3</v>
      </c>
      <c r="P1684" s="30">
        <f>SQRT((postes_1[[#This Row],[x]]-$Q$1)^2+(postes_1[[#This Row],[y]]-$R$1)^2)</f>
        <v>294570.24897406937</v>
      </c>
      <c r="Q1684">
        <v>899786.14000000095</v>
      </c>
      <c r="R1684">
        <v>6808846.3899999997</v>
      </c>
    </row>
    <row r="1685" spans="1:18" hidden="1">
      <c r="A1685">
        <v>288</v>
      </c>
      <c r="B1685">
        <v>60000044</v>
      </c>
      <c r="C1685" s="2" t="s">
        <v>8373</v>
      </c>
      <c r="D1685" t="s">
        <v>20</v>
      </c>
      <c r="E1685">
        <v>838598400000</v>
      </c>
      <c r="F1685" t="s">
        <v>20</v>
      </c>
      <c r="G1685">
        <v>1</v>
      </c>
      <c r="H1685" t="s">
        <v>647</v>
      </c>
      <c r="I1685" t="s">
        <v>648</v>
      </c>
      <c r="J1685" t="s">
        <v>20</v>
      </c>
      <c r="K1685" t="s">
        <v>21</v>
      </c>
      <c r="L1685">
        <v>0</v>
      </c>
      <c r="M1685">
        <v>0</v>
      </c>
      <c r="N1685" t="s">
        <v>22</v>
      </c>
      <c r="O1685">
        <v>3</v>
      </c>
      <c r="P1685" s="30">
        <f>SQRT((postes_1[[#This Row],[x]]-$Q$1)^2+(postes_1[[#This Row],[y]]-$R$1)^2)</f>
        <v>294714.78121127037</v>
      </c>
      <c r="Q1685">
        <v>332174.96999999898</v>
      </c>
      <c r="R1685">
        <v>6850462.7300000004</v>
      </c>
    </row>
    <row r="1686" spans="1:18" hidden="1">
      <c r="A1686">
        <v>4051</v>
      </c>
      <c r="B1686">
        <v>30001019</v>
      </c>
      <c r="C1686" s="2" t="s">
        <v>8373</v>
      </c>
      <c r="D1686" t="s">
        <v>17</v>
      </c>
      <c r="E1686">
        <v>610761600000</v>
      </c>
      <c r="F1686">
        <v>1296654698000</v>
      </c>
      <c r="G1686">
        <v>1</v>
      </c>
      <c r="H1686" t="s">
        <v>8238</v>
      </c>
      <c r="I1686" t="s">
        <v>8239</v>
      </c>
      <c r="J1686" t="s">
        <v>20</v>
      </c>
      <c r="K1686" t="s">
        <v>21</v>
      </c>
      <c r="L1686">
        <v>0</v>
      </c>
      <c r="M1686">
        <v>0</v>
      </c>
      <c r="N1686" t="s">
        <v>22</v>
      </c>
      <c r="O1686">
        <v>3</v>
      </c>
      <c r="P1686" s="30">
        <f>SQRT((postes_1[[#This Row],[x]]-$Q$1)^2+(postes_1[[#This Row],[y]]-$R$1)^2)</f>
        <v>294783.57182910875</v>
      </c>
      <c r="Q1686">
        <v>798863.71000000101</v>
      </c>
      <c r="R1686">
        <v>6526735.8700000001</v>
      </c>
    </row>
    <row r="1687" spans="1:18" hidden="1">
      <c r="A1687">
        <v>473</v>
      </c>
      <c r="B1687">
        <v>60000205</v>
      </c>
      <c r="C1687" s="2" t="s">
        <v>8373</v>
      </c>
      <c r="D1687" t="s">
        <v>274</v>
      </c>
      <c r="E1687">
        <v>610761600000</v>
      </c>
      <c r="F1687">
        <v>1458134908000</v>
      </c>
      <c r="G1687">
        <v>1</v>
      </c>
      <c r="H1687" t="s">
        <v>1039</v>
      </c>
      <c r="I1687" t="s">
        <v>1039</v>
      </c>
      <c r="J1687" t="s">
        <v>20</v>
      </c>
      <c r="K1687" t="s">
        <v>21</v>
      </c>
      <c r="L1687">
        <v>0</v>
      </c>
      <c r="M1687">
        <v>0</v>
      </c>
      <c r="N1687" t="s">
        <v>22</v>
      </c>
      <c r="O1687">
        <v>3</v>
      </c>
      <c r="P1687" s="30">
        <f>SQRT((postes_1[[#This Row],[x]]-$Q$1)^2+(postes_1[[#This Row],[y]]-$R$1)^2)</f>
        <v>294884.43830898218</v>
      </c>
      <c r="Q1687">
        <v>326547.78000000102</v>
      </c>
      <c r="R1687">
        <v>6833120.4199999999</v>
      </c>
    </row>
    <row r="1688" spans="1:18" hidden="1">
      <c r="A1688">
        <v>1526</v>
      </c>
      <c r="B1688">
        <v>70004104</v>
      </c>
      <c r="C1688" s="2" t="s">
        <v>8374</v>
      </c>
      <c r="D1688" t="s">
        <v>27</v>
      </c>
      <c r="E1688">
        <v>1138184466000</v>
      </c>
      <c r="F1688">
        <v>1295272644000</v>
      </c>
      <c r="G1688">
        <v>1</v>
      </c>
      <c r="H1688" t="s">
        <v>3182</v>
      </c>
      <c r="I1688" t="s">
        <v>3183</v>
      </c>
      <c r="J1688" t="s">
        <v>20</v>
      </c>
      <c r="K1688" t="s">
        <v>21</v>
      </c>
      <c r="L1688">
        <v>0</v>
      </c>
      <c r="M1688">
        <v>0</v>
      </c>
      <c r="N1688" t="s">
        <v>22</v>
      </c>
      <c r="O1688">
        <v>4</v>
      </c>
      <c r="P1688" s="30">
        <f>SQRT((postes_1[[#This Row],[x]]-$Q$1)^2+(postes_1[[#This Row],[y]]-$R$1)^2)</f>
        <v>295071.07526932197</v>
      </c>
      <c r="Q1688">
        <v>719374.52000000305</v>
      </c>
      <c r="R1688">
        <v>7027700.5499999998</v>
      </c>
    </row>
    <row r="1689" spans="1:18" hidden="1">
      <c r="A1689">
        <v>492</v>
      </c>
      <c r="B1689">
        <v>60001818</v>
      </c>
      <c r="C1689" s="2" t="s">
        <v>8374</v>
      </c>
      <c r="D1689" t="s">
        <v>168</v>
      </c>
      <c r="E1689">
        <v>1117549160000</v>
      </c>
      <c r="F1689">
        <v>1441902283000</v>
      </c>
      <c r="G1689">
        <v>1</v>
      </c>
      <c r="H1689" t="s">
        <v>1077</v>
      </c>
      <c r="I1689" t="s">
        <v>1078</v>
      </c>
      <c r="J1689" t="s">
        <v>1079</v>
      </c>
      <c r="K1689" t="s">
        <v>21</v>
      </c>
      <c r="L1689">
        <v>0</v>
      </c>
      <c r="M1689">
        <v>0</v>
      </c>
      <c r="N1689" t="s">
        <v>22</v>
      </c>
      <c r="O1689">
        <v>4</v>
      </c>
      <c r="P1689" s="30">
        <f>SQRT((postes_1[[#This Row],[x]]-$Q$1)^2+(postes_1[[#This Row],[y]]-$R$1)^2)</f>
        <v>295153.1735226356</v>
      </c>
      <c r="Q1689">
        <v>379759.02000000299</v>
      </c>
      <c r="R1689">
        <v>6569374.96</v>
      </c>
    </row>
    <row r="1690" spans="1:18" hidden="1">
      <c r="A1690">
        <v>1114</v>
      </c>
      <c r="B1690">
        <v>30001245</v>
      </c>
      <c r="C1690" s="2" t="s">
        <v>8373</v>
      </c>
      <c r="D1690" t="s">
        <v>90</v>
      </c>
      <c r="E1690">
        <v>610761600000</v>
      </c>
      <c r="F1690">
        <v>1170753647000</v>
      </c>
      <c r="G1690">
        <v>1</v>
      </c>
      <c r="H1690" t="s">
        <v>2342</v>
      </c>
      <c r="I1690" t="s">
        <v>2343</v>
      </c>
      <c r="J1690" t="s">
        <v>20</v>
      </c>
      <c r="K1690" t="s">
        <v>21</v>
      </c>
      <c r="L1690">
        <v>0</v>
      </c>
      <c r="M1690">
        <v>0</v>
      </c>
      <c r="N1690" t="s">
        <v>22</v>
      </c>
      <c r="O1690">
        <v>3</v>
      </c>
      <c r="P1690" s="30">
        <f>SQRT((postes_1[[#This Row],[x]]-$Q$1)^2+(postes_1[[#This Row],[y]]-$R$1)^2)</f>
        <v>295329.54075329169</v>
      </c>
      <c r="Q1690">
        <v>782408.89999999898</v>
      </c>
      <c r="R1690">
        <v>6513345.0700000003</v>
      </c>
    </row>
    <row r="1691" spans="1:18" hidden="1">
      <c r="A1691">
        <v>3396</v>
      </c>
      <c r="B1691">
        <v>10000342</v>
      </c>
      <c r="C1691" s="2" t="s">
        <v>8375</v>
      </c>
      <c r="D1691" t="s">
        <v>274</v>
      </c>
      <c r="E1691">
        <v>610761600000</v>
      </c>
      <c r="F1691">
        <v>1422009812000</v>
      </c>
      <c r="G1691">
        <v>1</v>
      </c>
      <c r="H1691" t="s">
        <v>6955</v>
      </c>
      <c r="I1691" t="s">
        <v>6956</v>
      </c>
      <c r="J1691" t="s">
        <v>20</v>
      </c>
      <c r="K1691" t="s">
        <v>21</v>
      </c>
      <c r="L1691">
        <v>0</v>
      </c>
      <c r="M1691">
        <v>0</v>
      </c>
      <c r="N1691" t="s">
        <v>22</v>
      </c>
      <c r="O1691">
        <v>6</v>
      </c>
      <c r="P1691" s="30">
        <f>SQRT((postes_1[[#This Row],[x]]-$Q$1)^2+(postes_1[[#This Row],[y]]-$R$1)^2)</f>
        <v>295564.73861948005</v>
      </c>
      <c r="Q1691">
        <v>685914.89000000095</v>
      </c>
      <c r="R1691">
        <v>7039235.8200000003</v>
      </c>
    </row>
    <row r="1692" spans="1:18" hidden="1">
      <c r="A1692">
        <v>2449</v>
      </c>
      <c r="B1692">
        <v>30001487</v>
      </c>
      <c r="C1692" s="2" t="s">
        <v>8373</v>
      </c>
      <c r="D1692" t="s">
        <v>152</v>
      </c>
      <c r="E1692">
        <v>610761600000</v>
      </c>
      <c r="F1692">
        <v>1266856938000</v>
      </c>
      <c r="G1692">
        <v>1</v>
      </c>
      <c r="H1692" t="s">
        <v>5056</v>
      </c>
      <c r="I1692" t="s">
        <v>5057</v>
      </c>
      <c r="J1692" t="s">
        <v>20</v>
      </c>
      <c r="K1692" t="s">
        <v>21</v>
      </c>
      <c r="L1692">
        <v>0</v>
      </c>
      <c r="M1692">
        <v>0</v>
      </c>
      <c r="N1692" t="s">
        <v>22</v>
      </c>
      <c r="O1692">
        <v>3</v>
      </c>
      <c r="P1692" s="30">
        <f>SQRT((postes_1[[#This Row],[x]]-$Q$1)^2+(postes_1[[#This Row],[y]]-$R$1)^2)</f>
        <v>295618.65005056909</v>
      </c>
      <c r="Q1692">
        <v>758218.03000000096</v>
      </c>
      <c r="R1692">
        <v>6497414.1200000001</v>
      </c>
    </row>
    <row r="1693" spans="1:18" hidden="1">
      <c r="A1693">
        <v>3640</v>
      </c>
      <c r="B1693">
        <v>60000060</v>
      </c>
      <c r="C1693" s="2" t="s">
        <v>8375</v>
      </c>
      <c r="D1693" t="s">
        <v>168</v>
      </c>
      <c r="E1693">
        <v>610761600000</v>
      </c>
      <c r="F1693">
        <v>1426868768000</v>
      </c>
      <c r="G1693">
        <v>1</v>
      </c>
      <c r="H1693" t="s">
        <v>7454</v>
      </c>
      <c r="I1693" t="s">
        <v>7454</v>
      </c>
      <c r="J1693" t="s">
        <v>20</v>
      </c>
      <c r="K1693" t="s">
        <v>21</v>
      </c>
      <c r="L1693">
        <v>0</v>
      </c>
      <c r="M1693">
        <v>0</v>
      </c>
      <c r="N1693" t="s">
        <v>22</v>
      </c>
      <c r="O1693">
        <v>6</v>
      </c>
      <c r="P1693" s="30">
        <f>SQRT((postes_1[[#This Row],[x]]-$Q$1)^2+(postes_1[[#This Row],[y]]-$R$1)^2)</f>
        <v>295664.59949368815</v>
      </c>
      <c r="Q1693">
        <v>330034.95000000298</v>
      </c>
      <c r="R1693">
        <v>6847132.71</v>
      </c>
    </row>
    <row r="1694" spans="1:18" hidden="1">
      <c r="A1694">
        <v>1834</v>
      </c>
      <c r="B1694">
        <v>10000350</v>
      </c>
      <c r="C1694" s="2" t="s">
        <v>8374</v>
      </c>
      <c r="D1694" t="s">
        <v>274</v>
      </c>
      <c r="E1694">
        <v>982886400000</v>
      </c>
      <c r="F1694">
        <v>1422011489000</v>
      </c>
      <c r="G1694">
        <v>1</v>
      </c>
      <c r="H1694" t="s">
        <v>3808</v>
      </c>
      <c r="I1694" t="s">
        <v>3808</v>
      </c>
      <c r="J1694" t="s">
        <v>20</v>
      </c>
      <c r="K1694" t="s">
        <v>21</v>
      </c>
      <c r="L1694">
        <v>0</v>
      </c>
      <c r="M1694">
        <v>0</v>
      </c>
      <c r="N1694" t="s">
        <v>22</v>
      </c>
      <c r="O1694">
        <v>4</v>
      </c>
      <c r="P1694" s="30">
        <f>SQRT((postes_1[[#This Row],[x]]-$Q$1)^2+(postes_1[[#This Row],[y]]-$R$1)^2)</f>
        <v>295681.59827807016</v>
      </c>
      <c r="Q1694">
        <v>698660.31000000203</v>
      </c>
      <c r="R1694">
        <v>7035685.5800000001</v>
      </c>
    </row>
    <row r="1695" spans="1:18" hidden="1">
      <c r="A1695">
        <v>441</v>
      </c>
      <c r="B1695">
        <v>60001678</v>
      </c>
      <c r="C1695" s="2" t="s">
        <v>8374</v>
      </c>
      <c r="D1695" t="s">
        <v>23</v>
      </c>
      <c r="E1695">
        <v>759974400000</v>
      </c>
      <c r="F1695">
        <v>1192122821000</v>
      </c>
      <c r="G1695">
        <v>1</v>
      </c>
      <c r="H1695" t="s">
        <v>974</v>
      </c>
      <c r="I1695" t="s">
        <v>975</v>
      </c>
      <c r="J1695" t="s">
        <v>20</v>
      </c>
      <c r="K1695" t="s">
        <v>21</v>
      </c>
      <c r="L1695">
        <v>0</v>
      </c>
      <c r="M1695">
        <v>0</v>
      </c>
      <c r="N1695" t="s">
        <v>22</v>
      </c>
      <c r="O1695">
        <v>4</v>
      </c>
      <c r="P1695" s="30">
        <f>SQRT((postes_1[[#This Row],[x]]-$Q$1)^2+(postes_1[[#This Row],[y]]-$R$1)^2)</f>
        <v>295697.15566992032</v>
      </c>
      <c r="Q1695">
        <v>344382.18</v>
      </c>
      <c r="R1695">
        <v>6624487.71</v>
      </c>
    </row>
    <row r="1696" spans="1:18" hidden="1">
      <c r="A1696">
        <v>3115</v>
      </c>
      <c r="B1696">
        <v>30000700</v>
      </c>
      <c r="C1696" s="2" t="s">
        <v>8373</v>
      </c>
      <c r="D1696" t="s">
        <v>23</v>
      </c>
      <c r="E1696">
        <v>1027036800000</v>
      </c>
      <c r="F1696">
        <v>1311587953000</v>
      </c>
      <c r="G1696">
        <v>1</v>
      </c>
      <c r="H1696" t="s">
        <v>6401</v>
      </c>
      <c r="I1696" t="s">
        <v>2057</v>
      </c>
      <c r="J1696" t="s">
        <v>26</v>
      </c>
      <c r="K1696" t="s">
        <v>21</v>
      </c>
      <c r="L1696">
        <v>0</v>
      </c>
      <c r="M1696">
        <v>0</v>
      </c>
      <c r="N1696" t="s">
        <v>22</v>
      </c>
      <c r="O1696">
        <v>3</v>
      </c>
      <c r="P1696" s="30">
        <f>SQRT((postes_1[[#This Row],[x]]-$Q$1)^2+(postes_1[[#This Row],[y]]-$R$1)^2)</f>
        <v>295718.69197890401</v>
      </c>
      <c r="Q1696">
        <v>833752.93999999797</v>
      </c>
      <c r="R1696">
        <v>6559570.7400000002</v>
      </c>
    </row>
    <row r="1697" spans="1:18" hidden="1">
      <c r="A1697">
        <v>487</v>
      </c>
      <c r="B1697">
        <v>30000702</v>
      </c>
      <c r="C1697" s="2" t="s">
        <v>8373</v>
      </c>
      <c r="D1697" t="s">
        <v>274</v>
      </c>
      <c r="E1697">
        <v>1027036800000</v>
      </c>
      <c r="F1697">
        <v>1441638736000</v>
      </c>
      <c r="G1697">
        <v>1</v>
      </c>
      <c r="H1697" t="s">
        <v>1067</v>
      </c>
      <c r="I1697" t="s">
        <v>1068</v>
      </c>
      <c r="J1697" t="s">
        <v>20</v>
      </c>
      <c r="K1697" t="s">
        <v>21</v>
      </c>
      <c r="L1697">
        <v>0</v>
      </c>
      <c r="M1697">
        <v>0</v>
      </c>
      <c r="N1697" t="s">
        <v>22</v>
      </c>
      <c r="O1697">
        <v>3</v>
      </c>
      <c r="P1697" s="30">
        <f>SQRT((postes_1[[#This Row],[x]]-$Q$1)^2+(postes_1[[#This Row],[y]]-$R$1)^2)</f>
        <v>295801.76528369426</v>
      </c>
      <c r="Q1697">
        <v>833491.46000000101</v>
      </c>
      <c r="R1697">
        <v>6559143.5499999998</v>
      </c>
    </row>
    <row r="1698" spans="1:18" hidden="1">
      <c r="A1698">
        <v>2902</v>
      </c>
      <c r="B1698">
        <v>50000354</v>
      </c>
      <c r="C1698" s="2" t="s">
        <v>8374</v>
      </c>
      <c r="D1698" t="s">
        <v>274</v>
      </c>
      <c r="E1698">
        <v>610761600000</v>
      </c>
      <c r="F1698">
        <v>1423225599000</v>
      </c>
      <c r="G1698">
        <v>1</v>
      </c>
      <c r="H1698" t="s">
        <v>5979</v>
      </c>
      <c r="I1698" t="s">
        <v>5980</v>
      </c>
      <c r="J1698" t="s">
        <v>20</v>
      </c>
      <c r="K1698" t="s">
        <v>21</v>
      </c>
      <c r="L1698">
        <v>0</v>
      </c>
      <c r="M1698">
        <v>0</v>
      </c>
      <c r="N1698" t="s">
        <v>22</v>
      </c>
      <c r="O1698">
        <v>4</v>
      </c>
      <c r="P1698" s="30">
        <f>SQRT((postes_1[[#This Row],[x]]-$Q$1)^2+(postes_1[[#This Row],[y]]-$R$1)^2)</f>
        <v>295959.45224848483</v>
      </c>
      <c r="Q1698">
        <v>624431.65999999596</v>
      </c>
      <c r="R1698">
        <v>6457832.4299999997</v>
      </c>
    </row>
    <row r="1699" spans="1:18" hidden="1">
      <c r="A1699">
        <v>157</v>
      </c>
      <c r="B1699">
        <v>10000456</v>
      </c>
      <c r="C1699" s="2" t="s">
        <v>8377</v>
      </c>
      <c r="D1699" t="s">
        <v>229</v>
      </c>
      <c r="E1699">
        <v>610761600000</v>
      </c>
      <c r="F1699">
        <v>1125681820000</v>
      </c>
      <c r="G1699">
        <v>1</v>
      </c>
      <c r="H1699" t="s">
        <v>368</v>
      </c>
      <c r="I1699" t="s">
        <v>369</v>
      </c>
      <c r="J1699" t="s">
        <v>20</v>
      </c>
      <c r="K1699" t="s">
        <v>21</v>
      </c>
      <c r="L1699">
        <v>0</v>
      </c>
      <c r="M1699">
        <v>0</v>
      </c>
      <c r="N1699" t="s">
        <v>22</v>
      </c>
      <c r="O1699">
        <v>5</v>
      </c>
      <c r="P1699" s="30">
        <f>SQRT((postes_1[[#This Row],[x]]-$Q$1)^2+(postes_1[[#This Row],[y]]-$R$1)^2)</f>
        <v>296023.19816407596</v>
      </c>
      <c r="Q1699">
        <v>727105.77000000305</v>
      </c>
      <c r="R1699">
        <v>7025538.9299999997</v>
      </c>
    </row>
    <row r="1700" spans="1:18" hidden="1">
      <c r="A1700">
        <v>2235</v>
      </c>
      <c r="B1700">
        <v>50000352</v>
      </c>
      <c r="C1700" s="2" t="s">
        <v>8375</v>
      </c>
      <c r="D1700" t="s">
        <v>274</v>
      </c>
      <c r="E1700">
        <v>610761600000</v>
      </c>
      <c r="F1700">
        <v>1452164741000</v>
      </c>
      <c r="G1700">
        <v>1</v>
      </c>
      <c r="H1700" t="s">
        <v>4626</v>
      </c>
      <c r="I1700" t="s">
        <v>4627</v>
      </c>
      <c r="J1700" t="s">
        <v>20</v>
      </c>
      <c r="K1700" t="s">
        <v>21</v>
      </c>
      <c r="L1700">
        <v>0</v>
      </c>
      <c r="M1700">
        <v>0</v>
      </c>
      <c r="N1700" t="s">
        <v>22</v>
      </c>
      <c r="O1700">
        <v>6</v>
      </c>
      <c r="P1700" s="30">
        <f>SQRT((postes_1[[#This Row],[x]]-$Q$1)^2+(postes_1[[#This Row],[y]]-$R$1)^2)</f>
        <v>296277.96935218235</v>
      </c>
      <c r="Q1700">
        <v>584031.06000000203</v>
      </c>
      <c r="R1700">
        <v>6458366.3399999999</v>
      </c>
    </row>
    <row r="1701" spans="1:18" hidden="1">
      <c r="A1701">
        <v>3970</v>
      </c>
      <c r="B1701">
        <v>20000624</v>
      </c>
      <c r="C1701" s="2" t="s">
        <v>8373</v>
      </c>
      <c r="D1701" t="s">
        <v>482</v>
      </c>
      <c r="E1701">
        <v>610761600000</v>
      </c>
      <c r="F1701">
        <v>1384345269000</v>
      </c>
      <c r="G1701">
        <v>1</v>
      </c>
      <c r="H1701" t="s">
        <v>8089</v>
      </c>
      <c r="I1701" t="s">
        <v>8090</v>
      </c>
      <c r="J1701" t="s">
        <v>26</v>
      </c>
      <c r="K1701" t="s">
        <v>21</v>
      </c>
      <c r="L1701">
        <v>0</v>
      </c>
      <c r="M1701">
        <v>0</v>
      </c>
      <c r="N1701" t="s">
        <v>22</v>
      </c>
      <c r="O1701">
        <v>3</v>
      </c>
      <c r="P1701" s="30">
        <f>SQRT((postes_1[[#This Row],[x]]-$Q$1)^2+(postes_1[[#This Row],[y]]-$R$1)^2)</f>
        <v>296282.62906204571</v>
      </c>
      <c r="Q1701">
        <v>887891.86999999697</v>
      </c>
      <c r="R1701">
        <v>6857482.0999999996</v>
      </c>
    </row>
    <row r="1702" spans="1:18" hidden="1">
      <c r="A1702">
        <v>661</v>
      </c>
      <c r="B1702">
        <v>60001743</v>
      </c>
      <c r="C1702" s="2" t="s">
        <v>8374</v>
      </c>
      <c r="D1702" t="s">
        <v>23</v>
      </c>
      <c r="E1702">
        <v>759974400000</v>
      </c>
      <c r="F1702">
        <v>1225814767000</v>
      </c>
      <c r="G1702">
        <v>1</v>
      </c>
      <c r="H1702" t="s">
        <v>1421</v>
      </c>
      <c r="I1702" t="s">
        <v>1422</v>
      </c>
      <c r="J1702" t="s">
        <v>20</v>
      </c>
      <c r="K1702" t="s">
        <v>21</v>
      </c>
      <c r="L1702">
        <v>0</v>
      </c>
      <c r="M1702">
        <v>0</v>
      </c>
      <c r="N1702" t="s">
        <v>22</v>
      </c>
      <c r="O1702">
        <v>4</v>
      </c>
      <c r="P1702" s="30">
        <f>SQRT((postes_1[[#This Row],[x]]-$Q$1)^2+(postes_1[[#This Row],[y]]-$R$1)^2)</f>
        <v>296324.77562144643</v>
      </c>
      <c r="Q1702">
        <v>355566.390000001</v>
      </c>
      <c r="R1702">
        <v>6602356.8099999996</v>
      </c>
    </row>
    <row r="1703" spans="1:18" hidden="1">
      <c r="A1703">
        <v>443</v>
      </c>
      <c r="B1703">
        <v>60000067</v>
      </c>
      <c r="C1703" s="2" t="s">
        <v>8375</v>
      </c>
      <c r="D1703" t="s">
        <v>20</v>
      </c>
      <c r="E1703">
        <v>610761600000</v>
      </c>
      <c r="F1703" t="s">
        <v>20</v>
      </c>
      <c r="G1703">
        <v>1</v>
      </c>
      <c r="H1703" t="s">
        <v>978</v>
      </c>
      <c r="I1703" t="s">
        <v>979</v>
      </c>
      <c r="J1703" t="s">
        <v>20</v>
      </c>
      <c r="K1703" t="s">
        <v>21</v>
      </c>
      <c r="L1703">
        <v>0</v>
      </c>
      <c r="M1703">
        <v>0</v>
      </c>
      <c r="N1703" t="s">
        <v>22</v>
      </c>
      <c r="O1703">
        <v>6</v>
      </c>
      <c r="P1703" s="30">
        <f>SQRT((postes_1[[#This Row],[x]]-$Q$1)^2+(postes_1[[#This Row],[y]]-$R$1)^2)</f>
        <v>296332.08039219282</v>
      </c>
      <c r="Q1703">
        <v>329297.03999999899</v>
      </c>
      <c r="R1703">
        <v>6847029.7999999998</v>
      </c>
    </row>
    <row r="1704" spans="1:18" hidden="1">
      <c r="A1704">
        <v>3299</v>
      </c>
      <c r="B1704">
        <v>20001322</v>
      </c>
      <c r="C1704" s="2" t="s">
        <v>8373</v>
      </c>
      <c r="D1704" t="s">
        <v>20</v>
      </c>
      <c r="E1704">
        <v>812332800000</v>
      </c>
      <c r="F1704" t="s">
        <v>20</v>
      </c>
      <c r="G1704">
        <v>1</v>
      </c>
      <c r="H1704" t="s">
        <v>6761</v>
      </c>
      <c r="I1704" t="s">
        <v>6762</v>
      </c>
      <c r="J1704" t="s">
        <v>20</v>
      </c>
      <c r="K1704" t="s">
        <v>21</v>
      </c>
      <c r="L1704">
        <v>0</v>
      </c>
      <c r="M1704">
        <v>0</v>
      </c>
      <c r="N1704" t="s">
        <v>22</v>
      </c>
      <c r="O1704">
        <v>3</v>
      </c>
      <c r="P1704" s="30">
        <f>SQRT((postes_1[[#This Row],[x]]-$Q$1)^2+(postes_1[[#This Row],[y]]-$R$1)^2)</f>
        <v>296537.97168309189</v>
      </c>
      <c r="Q1704">
        <v>906978.81000000203</v>
      </c>
      <c r="R1704">
        <v>6749354.6500000004</v>
      </c>
    </row>
    <row r="1705" spans="1:18" hidden="1">
      <c r="A1705">
        <v>1076</v>
      </c>
      <c r="B1705">
        <v>60001969</v>
      </c>
      <c r="C1705" s="2" t="s">
        <v>8374</v>
      </c>
      <c r="D1705" t="s">
        <v>38</v>
      </c>
      <c r="E1705">
        <v>610761600000</v>
      </c>
      <c r="F1705">
        <v>1221227318000</v>
      </c>
      <c r="G1705">
        <v>1</v>
      </c>
      <c r="H1705" t="s">
        <v>2262</v>
      </c>
      <c r="I1705" t="s">
        <v>2263</v>
      </c>
      <c r="J1705" t="s">
        <v>20</v>
      </c>
      <c r="K1705" t="s">
        <v>21</v>
      </c>
      <c r="L1705">
        <v>0</v>
      </c>
      <c r="M1705">
        <v>0</v>
      </c>
      <c r="N1705" t="s">
        <v>22</v>
      </c>
      <c r="O1705">
        <v>4</v>
      </c>
      <c r="P1705" s="30">
        <f>SQRT((postes_1[[#This Row],[x]]-$Q$1)^2+(postes_1[[#This Row],[y]]-$R$1)^2)</f>
        <v>296720.47968005977</v>
      </c>
      <c r="Q1705">
        <v>479809.06000000198</v>
      </c>
      <c r="R1705">
        <v>6487058.6200000001</v>
      </c>
    </row>
    <row r="1706" spans="1:18" hidden="1">
      <c r="A1706">
        <v>4017</v>
      </c>
      <c r="B1706">
        <v>60001815</v>
      </c>
      <c r="C1706" s="2" t="s">
        <v>8374</v>
      </c>
      <c r="D1706" t="s">
        <v>43</v>
      </c>
      <c r="E1706">
        <v>886550400000</v>
      </c>
      <c r="F1706">
        <v>1123068035000</v>
      </c>
      <c r="G1706">
        <v>1</v>
      </c>
      <c r="H1706" t="s">
        <v>8174</v>
      </c>
      <c r="I1706" t="s">
        <v>8175</v>
      </c>
      <c r="J1706" t="s">
        <v>7437</v>
      </c>
      <c r="K1706" t="s">
        <v>21</v>
      </c>
      <c r="L1706">
        <v>0</v>
      </c>
      <c r="M1706">
        <v>0</v>
      </c>
      <c r="N1706" t="s">
        <v>22</v>
      </c>
      <c r="O1706">
        <v>4</v>
      </c>
      <c r="P1706" s="30">
        <f>SQRT((postes_1[[#This Row],[x]]-$Q$1)^2+(postes_1[[#This Row],[y]]-$R$1)^2)</f>
        <v>296745.14859507862</v>
      </c>
      <c r="Q1706">
        <v>376638.40999999602</v>
      </c>
      <c r="R1706">
        <v>6570758.21</v>
      </c>
    </row>
    <row r="1707" spans="1:18" hidden="1">
      <c r="A1707">
        <v>3393</v>
      </c>
      <c r="B1707">
        <v>10000329</v>
      </c>
      <c r="C1707" s="2" t="s">
        <v>8375</v>
      </c>
      <c r="D1707" t="s">
        <v>274</v>
      </c>
      <c r="E1707">
        <v>1179938403000</v>
      </c>
      <c r="F1707">
        <v>1422008541000</v>
      </c>
      <c r="G1707">
        <v>1</v>
      </c>
      <c r="H1707" t="s">
        <v>6947</v>
      </c>
      <c r="I1707" t="s">
        <v>6948</v>
      </c>
      <c r="J1707" t="s">
        <v>6949</v>
      </c>
      <c r="K1707" t="s">
        <v>21</v>
      </c>
      <c r="L1707">
        <v>0</v>
      </c>
      <c r="M1707">
        <v>0</v>
      </c>
      <c r="N1707" t="s">
        <v>22</v>
      </c>
      <c r="O1707">
        <v>6</v>
      </c>
      <c r="P1707" s="30">
        <f>SQRT((postes_1[[#This Row],[x]]-$Q$1)^2+(postes_1[[#This Row],[y]]-$R$1)^2)</f>
        <v>296800.13923046109</v>
      </c>
      <c r="Q1707">
        <v>680380.38000000303</v>
      </c>
      <c r="R1707">
        <v>7041911.2400000002</v>
      </c>
    </row>
    <row r="1708" spans="1:18" hidden="1">
      <c r="A1708">
        <v>2713</v>
      </c>
      <c r="B1708">
        <v>10000355</v>
      </c>
      <c r="C1708" s="2" t="s">
        <v>8375</v>
      </c>
      <c r="D1708" t="s">
        <v>17</v>
      </c>
      <c r="E1708">
        <v>1179931808000</v>
      </c>
      <c r="F1708">
        <v>1311931413000</v>
      </c>
      <c r="G1708">
        <v>1</v>
      </c>
      <c r="H1708" t="s">
        <v>5597</v>
      </c>
      <c r="I1708" t="s">
        <v>5598</v>
      </c>
      <c r="J1708" t="s">
        <v>5599</v>
      </c>
      <c r="K1708" t="s">
        <v>21</v>
      </c>
      <c r="L1708">
        <v>0</v>
      </c>
      <c r="M1708">
        <v>0</v>
      </c>
      <c r="N1708" t="s">
        <v>22</v>
      </c>
      <c r="O1708">
        <v>6</v>
      </c>
      <c r="P1708" s="30">
        <f>SQRT((postes_1[[#This Row],[x]]-$Q$1)^2+(postes_1[[#This Row],[y]]-$R$1)^2)</f>
        <v>296867.58737365837</v>
      </c>
      <c r="Q1708">
        <v>705072.79999999702</v>
      </c>
      <c r="R1708">
        <v>7034852.7199999997</v>
      </c>
    </row>
    <row r="1709" spans="1:18" hidden="1">
      <c r="A1709">
        <v>1443</v>
      </c>
      <c r="B1709">
        <v>60001131</v>
      </c>
      <c r="C1709" s="2" t="s">
        <v>8375</v>
      </c>
      <c r="D1709" t="s">
        <v>20</v>
      </c>
      <c r="E1709">
        <v>1043625600000</v>
      </c>
      <c r="F1709" t="s">
        <v>20</v>
      </c>
      <c r="G1709">
        <v>1</v>
      </c>
      <c r="H1709" t="s">
        <v>3020</v>
      </c>
      <c r="I1709" t="s">
        <v>3021</v>
      </c>
      <c r="J1709" t="s">
        <v>20</v>
      </c>
      <c r="K1709" t="s">
        <v>21</v>
      </c>
      <c r="L1709">
        <v>0</v>
      </c>
      <c r="M1709">
        <v>0</v>
      </c>
      <c r="N1709" t="s">
        <v>22</v>
      </c>
      <c r="O1709">
        <v>6</v>
      </c>
      <c r="P1709" s="30">
        <f>SQRT((postes_1[[#This Row],[x]]-$Q$1)^2+(postes_1[[#This Row],[y]]-$R$1)^2)</f>
        <v>297013.26983140409</v>
      </c>
      <c r="Q1709">
        <v>315837.86999999703</v>
      </c>
      <c r="R1709">
        <v>6715922.9199999999</v>
      </c>
    </row>
    <row r="1710" spans="1:18" hidden="1">
      <c r="A1710">
        <v>3971</v>
      </c>
      <c r="B1710">
        <v>20000641</v>
      </c>
      <c r="C1710" s="2" t="s">
        <v>8373</v>
      </c>
      <c r="D1710" t="s">
        <v>482</v>
      </c>
      <c r="E1710">
        <v>610761600000</v>
      </c>
      <c r="F1710">
        <v>1384350958000</v>
      </c>
      <c r="G1710">
        <v>1</v>
      </c>
      <c r="H1710" t="s">
        <v>8091</v>
      </c>
      <c r="I1710" t="s">
        <v>8092</v>
      </c>
      <c r="J1710" t="s">
        <v>8093</v>
      </c>
      <c r="K1710" t="s">
        <v>21</v>
      </c>
      <c r="L1710">
        <v>0</v>
      </c>
      <c r="M1710">
        <v>0</v>
      </c>
      <c r="N1710" t="s">
        <v>22</v>
      </c>
      <c r="O1710">
        <v>3</v>
      </c>
      <c r="P1710" s="30">
        <f>SQRT((postes_1[[#This Row],[x]]-$Q$1)^2+(postes_1[[#This Row],[y]]-$R$1)^2)</f>
        <v>297342.64340844896</v>
      </c>
      <c r="Q1710">
        <v>889790.13000000303</v>
      </c>
      <c r="R1710">
        <v>6855406.04</v>
      </c>
    </row>
    <row r="1711" spans="1:18" hidden="1">
      <c r="A1711">
        <v>905</v>
      </c>
      <c r="B1711">
        <v>10000449</v>
      </c>
      <c r="C1711" s="2" t="s">
        <v>8373</v>
      </c>
      <c r="D1711" t="s">
        <v>27</v>
      </c>
      <c r="E1711">
        <v>610761600000</v>
      </c>
      <c r="F1711">
        <v>1295282963000</v>
      </c>
      <c r="G1711">
        <v>1</v>
      </c>
      <c r="H1711" t="s">
        <v>1925</v>
      </c>
      <c r="I1711" t="s">
        <v>1926</v>
      </c>
      <c r="J1711" t="s">
        <v>20</v>
      </c>
      <c r="K1711" t="s">
        <v>21</v>
      </c>
      <c r="L1711">
        <v>0</v>
      </c>
      <c r="M1711">
        <v>0</v>
      </c>
      <c r="N1711" t="s">
        <v>22</v>
      </c>
      <c r="O1711">
        <v>3</v>
      </c>
      <c r="P1711" s="30">
        <f>SQRT((postes_1[[#This Row],[x]]-$Q$1)^2+(postes_1[[#This Row],[y]]-$R$1)^2)</f>
        <v>297344.41914297838</v>
      </c>
      <c r="Q1711">
        <v>729063.81000000203</v>
      </c>
      <c r="R1711">
        <v>7026132.5599999996</v>
      </c>
    </row>
    <row r="1712" spans="1:18" hidden="1">
      <c r="A1712">
        <v>1025</v>
      </c>
      <c r="B1712">
        <v>20000055</v>
      </c>
      <c r="C1712" s="2" t="s">
        <v>8376</v>
      </c>
      <c r="D1712" t="s">
        <v>168</v>
      </c>
      <c r="E1712">
        <v>971654400000</v>
      </c>
      <c r="F1712">
        <v>1452167647000</v>
      </c>
      <c r="G1712">
        <v>1</v>
      </c>
      <c r="H1712" t="s">
        <v>2182</v>
      </c>
      <c r="I1712" t="s">
        <v>2182</v>
      </c>
      <c r="J1712" t="s">
        <v>20</v>
      </c>
      <c r="K1712" t="s">
        <v>21</v>
      </c>
      <c r="L1712">
        <v>0</v>
      </c>
      <c r="M1712">
        <v>0</v>
      </c>
      <c r="N1712" t="s">
        <v>22</v>
      </c>
      <c r="O1712">
        <v>7</v>
      </c>
      <c r="P1712" s="30">
        <f>SQRT((postes_1[[#This Row],[x]]-$Q$1)^2+(postes_1[[#This Row],[y]]-$R$1)^2)</f>
        <v>297357.7799285361</v>
      </c>
      <c r="Q1712">
        <v>813242.82</v>
      </c>
      <c r="R1712">
        <v>6970958.4299999997</v>
      </c>
    </row>
    <row r="1713" spans="1:18" hidden="1">
      <c r="A1713">
        <v>3966</v>
      </c>
      <c r="B1713">
        <v>20000681</v>
      </c>
      <c r="C1713" s="2" t="s">
        <v>8375</v>
      </c>
      <c r="D1713" t="s">
        <v>482</v>
      </c>
      <c r="E1713">
        <v>1035849600000</v>
      </c>
      <c r="F1713">
        <v>1384275349000</v>
      </c>
      <c r="G1713">
        <v>1</v>
      </c>
      <c r="H1713" t="s">
        <v>8081</v>
      </c>
      <c r="I1713" t="s">
        <v>8082</v>
      </c>
      <c r="J1713" t="s">
        <v>20</v>
      </c>
      <c r="K1713" t="s">
        <v>21</v>
      </c>
      <c r="L1713">
        <v>0</v>
      </c>
      <c r="M1713">
        <v>0</v>
      </c>
      <c r="N1713" t="s">
        <v>22</v>
      </c>
      <c r="O1713">
        <v>6</v>
      </c>
      <c r="P1713" s="30">
        <f>SQRT((postes_1[[#This Row],[x]]-$Q$1)^2+(postes_1[[#This Row],[y]]-$R$1)^2)</f>
        <v>297412.85337286472</v>
      </c>
      <c r="Q1713">
        <v>892250.18999999797</v>
      </c>
      <c r="R1713">
        <v>6848614.4900000002</v>
      </c>
    </row>
    <row r="1714" spans="1:18" hidden="1">
      <c r="A1714">
        <v>1411</v>
      </c>
      <c r="B1714">
        <v>10000579</v>
      </c>
      <c r="C1714" s="2" t="s">
        <v>8375</v>
      </c>
      <c r="D1714" t="s">
        <v>229</v>
      </c>
      <c r="E1714">
        <v>930268800000</v>
      </c>
      <c r="F1714">
        <v>1127140733000</v>
      </c>
      <c r="G1714">
        <v>1</v>
      </c>
      <c r="H1714" t="s">
        <v>2956</v>
      </c>
      <c r="I1714" t="s">
        <v>2957</v>
      </c>
      <c r="J1714" t="s">
        <v>20</v>
      </c>
      <c r="K1714" t="s">
        <v>21</v>
      </c>
      <c r="L1714">
        <v>0</v>
      </c>
      <c r="M1714">
        <v>0</v>
      </c>
      <c r="N1714" t="s">
        <v>22</v>
      </c>
      <c r="O1714">
        <v>6</v>
      </c>
      <c r="P1714" s="30">
        <f>SQRT((postes_1[[#This Row],[x]]-$Q$1)^2+(postes_1[[#This Row],[y]]-$R$1)^2)</f>
        <v>297442.60377527965</v>
      </c>
      <c r="Q1714">
        <v>758337.28000000096</v>
      </c>
      <c r="R1714">
        <v>7011545.9800000004</v>
      </c>
    </row>
    <row r="1715" spans="1:18" hidden="1">
      <c r="A1715">
        <v>3789</v>
      </c>
      <c r="B1715">
        <v>60001813</v>
      </c>
      <c r="C1715" s="2" t="s">
        <v>8374</v>
      </c>
      <c r="D1715" t="s">
        <v>43</v>
      </c>
      <c r="E1715">
        <v>1056499200000</v>
      </c>
      <c r="F1715">
        <v>1135867675000</v>
      </c>
      <c r="G1715">
        <v>1</v>
      </c>
      <c r="H1715" t="s">
        <v>7743</v>
      </c>
      <c r="I1715" t="s">
        <v>7744</v>
      </c>
      <c r="J1715" t="s">
        <v>20</v>
      </c>
      <c r="K1715" t="s">
        <v>21</v>
      </c>
      <c r="L1715">
        <v>0</v>
      </c>
      <c r="M1715">
        <v>0</v>
      </c>
      <c r="N1715" t="s">
        <v>22</v>
      </c>
      <c r="O1715">
        <v>4</v>
      </c>
      <c r="P1715" s="30">
        <f>SQRT((postes_1[[#This Row],[x]]-$Q$1)^2+(postes_1[[#This Row],[y]]-$R$1)^2)</f>
        <v>297483.25982432952</v>
      </c>
      <c r="Q1715">
        <v>375512.71000000101</v>
      </c>
      <c r="R1715">
        <v>6571002.2300000004</v>
      </c>
    </row>
    <row r="1716" spans="1:18" hidden="1">
      <c r="A1716">
        <v>3974</v>
      </c>
      <c r="B1716">
        <v>20000553</v>
      </c>
      <c r="C1716" s="2" t="s">
        <v>8373</v>
      </c>
      <c r="D1716" t="s">
        <v>482</v>
      </c>
      <c r="E1716">
        <v>610761600000</v>
      </c>
      <c r="F1716">
        <v>1384357447000</v>
      </c>
      <c r="G1716">
        <v>1</v>
      </c>
      <c r="H1716" t="s">
        <v>8098</v>
      </c>
      <c r="I1716" t="s">
        <v>8099</v>
      </c>
      <c r="J1716" t="s">
        <v>20</v>
      </c>
      <c r="K1716" t="s">
        <v>21</v>
      </c>
      <c r="L1716">
        <v>0</v>
      </c>
      <c r="M1716">
        <v>0</v>
      </c>
      <c r="N1716" t="s">
        <v>22</v>
      </c>
      <c r="O1716">
        <v>3</v>
      </c>
      <c r="P1716" s="30">
        <f>SQRT((postes_1[[#This Row],[x]]-$Q$1)^2+(postes_1[[#This Row],[y]]-$R$1)^2)</f>
        <v>297497.72586772876</v>
      </c>
      <c r="Q1716">
        <v>883848.63000000303</v>
      </c>
      <c r="R1716">
        <v>6870802.1699999999</v>
      </c>
    </row>
    <row r="1717" spans="1:18" hidden="1">
      <c r="A1717">
        <v>4105</v>
      </c>
      <c r="B1717">
        <v>10000581</v>
      </c>
      <c r="C1717" s="2" t="s">
        <v>8378</v>
      </c>
      <c r="D1717" t="s">
        <v>20</v>
      </c>
      <c r="E1717">
        <v>907718400000</v>
      </c>
      <c r="F1717" t="s">
        <v>20</v>
      </c>
      <c r="G1717">
        <v>1</v>
      </c>
      <c r="H1717" t="s">
        <v>8314</v>
      </c>
      <c r="I1717" t="s">
        <v>8315</v>
      </c>
      <c r="J1717" t="s">
        <v>20</v>
      </c>
      <c r="K1717" t="s">
        <v>21</v>
      </c>
      <c r="L1717">
        <v>0</v>
      </c>
      <c r="M1717">
        <v>0</v>
      </c>
      <c r="N1717" t="s">
        <v>22</v>
      </c>
      <c r="O1717">
        <v>1</v>
      </c>
      <c r="P1717" s="30">
        <f>SQRT((postes_1[[#This Row],[x]]-$Q$1)^2+(postes_1[[#This Row],[y]]-$R$1)^2)</f>
        <v>297552.83608998888</v>
      </c>
      <c r="Q1717">
        <v>759103.39000000095</v>
      </c>
      <c r="R1717">
        <v>7011232.7800000003</v>
      </c>
    </row>
    <row r="1718" spans="1:18" hidden="1">
      <c r="A1718">
        <v>541</v>
      </c>
      <c r="B1718">
        <v>60001228</v>
      </c>
      <c r="C1718" s="2" t="s">
        <v>8373</v>
      </c>
      <c r="D1718" t="s">
        <v>20</v>
      </c>
      <c r="E1718">
        <v>1043020800000</v>
      </c>
      <c r="F1718" t="s">
        <v>20</v>
      </c>
      <c r="G1718">
        <v>1</v>
      </c>
      <c r="H1718" t="s">
        <v>1171</v>
      </c>
      <c r="I1718" t="s">
        <v>1172</v>
      </c>
      <c r="J1718" t="s">
        <v>1173</v>
      </c>
      <c r="K1718" t="s">
        <v>21</v>
      </c>
      <c r="L1718">
        <v>0</v>
      </c>
      <c r="M1718">
        <v>0</v>
      </c>
      <c r="N1718" t="s">
        <v>22</v>
      </c>
      <c r="O1718">
        <v>3</v>
      </c>
      <c r="P1718" s="30">
        <f>SQRT((postes_1[[#This Row],[x]]-$Q$1)^2+(postes_1[[#This Row],[y]]-$R$1)^2)</f>
        <v>297777.10916207265</v>
      </c>
      <c r="Q1718">
        <v>317058.25</v>
      </c>
      <c r="R1718">
        <v>6702657.1500000004</v>
      </c>
    </row>
    <row r="1719" spans="1:18" hidden="1">
      <c r="A1719">
        <v>3209</v>
      </c>
      <c r="B1719">
        <v>10000321</v>
      </c>
      <c r="C1719" s="2" t="s">
        <v>8374</v>
      </c>
      <c r="D1719" t="s">
        <v>274</v>
      </c>
      <c r="E1719">
        <v>904089600000</v>
      </c>
      <c r="F1719">
        <v>1437390702000</v>
      </c>
      <c r="G1719">
        <v>1</v>
      </c>
      <c r="H1719" t="s">
        <v>6589</v>
      </c>
      <c r="I1719" t="s">
        <v>6590</v>
      </c>
      <c r="J1719" t="s">
        <v>20</v>
      </c>
      <c r="K1719" t="s">
        <v>21</v>
      </c>
      <c r="L1719">
        <v>0</v>
      </c>
      <c r="M1719">
        <v>0</v>
      </c>
      <c r="N1719" t="s">
        <v>22</v>
      </c>
      <c r="O1719">
        <v>4</v>
      </c>
      <c r="P1719" s="30">
        <f>SQRT((postes_1[[#This Row],[x]]-$Q$1)^2+(postes_1[[#This Row],[y]]-$R$1)^2)</f>
        <v>297877.18617619353</v>
      </c>
      <c r="Q1719">
        <v>670139.36999999697</v>
      </c>
      <c r="R1719">
        <v>7045301.8600000003</v>
      </c>
    </row>
    <row r="1720" spans="1:18" hidden="1">
      <c r="A1720">
        <v>1510</v>
      </c>
      <c r="B1720">
        <v>60001850</v>
      </c>
      <c r="C1720" s="2" t="s">
        <v>8374</v>
      </c>
      <c r="D1720" t="s">
        <v>20</v>
      </c>
      <c r="E1720" s="1">
        <v>1026432000000</v>
      </c>
      <c r="F1720" t="s">
        <v>20</v>
      </c>
      <c r="G1720">
        <v>1</v>
      </c>
      <c r="H1720" t="s">
        <v>3150</v>
      </c>
      <c r="I1720" t="s">
        <v>3151</v>
      </c>
      <c r="J1720" t="s">
        <v>20</v>
      </c>
      <c r="K1720" t="s">
        <v>21</v>
      </c>
      <c r="L1720">
        <v>0</v>
      </c>
      <c r="M1720">
        <v>0</v>
      </c>
      <c r="N1720" t="s">
        <v>22</v>
      </c>
      <c r="O1720">
        <v>4</v>
      </c>
      <c r="P1720" s="30">
        <f>SQRT((postes_1[[#This Row],[x]]-$Q$1)^2+(postes_1[[#This Row],[y]]-$R$1)^2)</f>
        <v>297877.6390543693</v>
      </c>
      <c r="Q1720">
        <v>396228.93</v>
      </c>
      <c r="R1720">
        <v>6546503.04</v>
      </c>
    </row>
    <row r="1721" spans="1:18" hidden="1">
      <c r="A1721">
        <v>1798</v>
      </c>
      <c r="B1721">
        <v>10000469</v>
      </c>
      <c r="C1721" s="2" t="s">
        <v>8373</v>
      </c>
      <c r="D1721" t="s">
        <v>23</v>
      </c>
      <c r="E1721">
        <v>1179937339000</v>
      </c>
      <c r="F1721">
        <v>1126102724000</v>
      </c>
      <c r="G1721">
        <v>1</v>
      </c>
      <c r="H1721" t="s">
        <v>3736</v>
      </c>
      <c r="I1721" t="s">
        <v>3737</v>
      </c>
      <c r="J1721" t="s">
        <v>26</v>
      </c>
      <c r="K1721" t="s">
        <v>21</v>
      </c>
      <c r="L1721">
        <v>0</v>
      </c>
      <c r="M1721">
        <v>0</v>
      </c>
      <c r="N1721" t="s">
        <v>22</v>
      </c>
      <c r="O1721">
        <v>3</v>
      </c>
      <c r="P1721" s="30">
        <f>SQRT((postes_1[[#This Row],[x]]-$Q$1)^2+(postes_1[[#This Row],[y]]-$R$1)^2)</f>
        <v>297948.18904811639</v>
      </c>
      <c r="Q1721">
        <v>735601.39999999898</v>
      </c>
      <c r="R1721">
        <v>7023860.3499999996</v>
      </c>
    </row>
    <row r="1722" spans="1:18" hidden="1">
      <c r="A1722">
        <v>3390</v>
      </c>
      <c r="B1722">
        <v>10000340</v>
      </c>
      <c r="C1722" s="2" t="s">
        <v>8375</v>
      </c>
      <c r="D1722" t="s">
        <v>274</v>
      </c>
      <c r="E1722">
        <v>982195200000</v>
      </c>
      <c r="F1722">
        <v>1422010945000</v>
      </c>
      <c r="G1722">
        <v>1</v>
      </c>
      <c r="H1722" t="s">
        <v>6941</v>
      </c>
      <c r="I1722" t="s">
        <v>6942</v>
      </c>
      <c r="J1722" t="s">
        <v>6943</v>
      </c>
      <c r="K1722" t="s">
        <v>21</v>
      </c>
      <c r="L1722">
        <v>0</v>
      </c>
      <c r="M1722">
        <v>0</v>
      </c>
      <c r="N1722" t="s">
        <v>22</v>
      </c>
      <c r="O1722">
        <v>6</v>
      </c>
      <c r="P1722" s="30">
        <f>SQRT((postes_1[[#This Row],[x]]-$Q$1)^2+(postes_1[[#This Row],[y]]-$R$1)^2)</f>
        <v>297979.06610875152</v>
      </c>
      <c r="Q1722">
        <v>695054.89999999898</v>
      </c>
      <c r="R1722">
        <v>7039183.8899999997</v>
      </c>
    </row>
    <row r="1723" spans="1:18" hidden="1">
      <c r="A1723">
        <v>3265</v>
      </c>
      <c r="B1723">
        <v>50000348</v>
      </c>
      <c r="C1723" s="2" t="s">
        <v>8374</v>
      </c>
      <c r="D1723" t="s">
        <v>23</v>
      </c>
      <c r="E1723">
        <v>610761600000</v>
      </c>
      <c r="F1723">
        <v>1274109077000</v>
      </c>
      <c r="G1723">
        <v>1</v>
      </c>
      <c r="H1723" t="s">
        <v>6698</v>
      </c>
      <c r="I1723" t="s">
        <v>6699</v>
      </c>
      <c r="J1723" t="s">
        <v>20</v>
      </c>
      <c r="K1723" t="s">
        <v>21</v>
      </c>
      <c r="L1723">
        <v>0</v>
      </c>
      <c r="M1723">
        <v>0</v>
      </c>
      <c r="N1723" t="s">
        <v>22</v>
      </c>
      <c r="O1723">
        <v>4</v>
      </c>
      <c r="P1723" s="30">
        <f>SQRT((postes_1[[#This Row],[x]]-$Q$1)^2+(postes_1[[#This Row],[y]]-$R$1)^2)</f>
        <v>298064.78252868907</v>
      </c>
      <c r="Q1723">
        <v>648889.81000000203</v>
      </c>
      <c r="R1723">
        <v>6457884.1399999997</v>
      </c>
    </row>
    <row r="1724" spans="1:18" hidden="1">
      <c r="A1724">
        <v>2167</v>
      </c>
      <c r="B1724">
        <v>10000550</v>
      </c>
      <c r="C1724" s="2" t="s">
        <v>8374</v>
      </c>
      <c r="D1724" t="s">
        <v>20</v>
      </c>
      <c r="E1724">
        <v>994204800000</v>
      </c>
      <c r="F1724" t="s">
        <v>20</v>
      </c>
      <c r="G1724">
        <v>1</v>
      </c>
      <c r="H1724" t="s">
        <v>4497</v>
      </c>
      <c r="I1724" t="s">
        <v>4498</v>
      </c>
      <c r="J1724" t="s">
        <v>20</v>
      </c>
      <c r="K1724" t="s">
        <v>21</v>
      </c>
      <c r="L1724">
        <v>0</v>
      </c>
      <c r="M1724">
        <v>0</v>
      </c>
      <c r="N1724" t="s">
        <v>22</v>
      </c>
      <c r="O1724">
        <v>4</v>
      </c>
      <c r="P1724" s="30">
        <f>SQRT((postes_1[[#This Row],[x]]-$Q$1)^2+(postes_1[[#This Row],[y]]-$R$1)^2)</f>
        <v>298076.8823646346</v>
      </c>
      <c r="Q1724">
        <v>746409.34000000404</v>
      </c>
      <c r="R1724">
        <v>7018736.04</v>
      </c>
    </row>
    <row r="1725" spans="1:18" hidden="1">
      <c r="A1725">
        <v>148</v>
      </c>
      <c r="B1725">
        <v>60000068</v>
      </c>
      <c r="C1725" s="2" t="s">
        <v>8373</v>
      </c>
      <c r="D1725" t="s">
        <v>20</v>
      </c>
      <c r="E1725">
        <v>610761600000</v>
      </c>
      <c r="F1725" t="s">
        <v>20</v>
      </c>
      <c r="G1725">
        <v>1</v>
      </c>
      <c r="H1725" t="s">
        <v>347</v>
      </c>
      <c r="I1725" t="s">
        <v>348</v>
      </c>
      <c r="J1725" t="s">
        <v>20</v>
      </c>
      <c r="K1725" t="s">
        <v>21</v>
      </c>
      <c r="L1725">
        <v>0</v>
      </c>
      <c r="M1725">
        <v>0</v>
      </c>
      <c r="N1725" t="s">
        <v>22</v>
      </c>
      <c r="O1725">
        <v>3</v>
      </c>
      <c r="P1725" s="30">
        <f>SQRT((postes_1[[#This Row],[x]]-$Q$1)^2+(postes_1[[#This Row],[y]]-$R$1)^2)</f>
        <v>298161.93259421817</v>
      </c>
      <c r="Q1725">
        <v>327362.27000000299</v>
      </c>
      <c r="R1725">
        <v>6847008.8799999999</v>
      </c>
    </row>
    <row r="1726" spans="1:18" hidden="1">
      <c r="A1726">
        <v>214</v>
      </c>
      <c r="B1726">
        <v>10000475</v>
      </c>
      <c r="C1726" s="2" t="s">
        <v>8375</v>
      </c>
      <c r="D1726" t="s">
        <v>17</v>
      </c>
      <c r="E1726">
        <v>610761600000</v>
      </c>
      <c r="F1726">
        <v>1312295582000</v>
      </c>
      <c r="G1726">
        <v>1</v>
      </c>
      <c r="H1726" t="s">
        <v>491</v>
      </c>
      <c r="I1726" t="s">
        <v>492</v>
      </c>
      <c r="J1726" t="s">
        <v>20</v>
      </c>
      <c r="K1726" t="s">
        <v>21</v>
      </c>
      <c r="L1726">
        <v>0</v>
      </c>
      <c r="M1726">
        <v>0</v>
      </c>
      <c r="N1726" t="s">
        <v>22</v>
      </c>
      <c r="O1726">
        <v>6</v>
      </c>
      <c r="P1726" s="30">
        <f>SQRT((postes_1[[#This Row],[x]]-$Q$1)^2+(postes_1[[#This Row],[y]]-$R$1)^2)</f>
        <v>298227.75821041834</v>
      </c>
      <c r="Q1726">
        <v>736149.27000000305</v>
      </c>
      <c r="R1726">
        <v>7023914.4500000002</v>
      </c>
    </row>
    <row r="1727" spans="1:18" hidden="1">
      <c r="A1727">
        <v>1833</v>
      </c>
      <c r="B1727">
        <v>10000324</v>
      </c>
      <c r="C1727" s="2" t="s">
        <v>8374</v>
      </c>
      <c r="D1727" t="s">
        <v>274</v>
      </c>
      <c r="E1727">
        <v>905990400000</v>
      </c>
      <c r="F1727">
        <v>1422008275000</v>
      </c>
      <c r="G1727">
        <v>1</v>
      </c>
      <c r="H1727" t="s">
        <v>3806</v>
      </c>
      <c r="I1727" t="s">
        <v>3807</v>
      </c>
      <c r="J1727" t="s">
        <v>670</v>
      </c>
      <c r="K1727" t="s">
        <v>21</v>
      </c>
      <c r="L1727">
        <v>0</v>
      </c>
      <c r="M1727">
        <v>0</v>
      </c>
      <c r="N1727" t="s">
        <v>22</v>
      </c>
      <c r="O1727">
        <v>4</v>
      </c>
      <c r="P1727" s="30">
        <f>SQRT((postes_1[[#This Row],[x]]-$Q$1)^2+(postes_1[[#This Row],[y]]-$R$1)^2)</f>
        <v>298324.51666533103</v>
      </c>
      <c r="Q1727">
        <v>675894.77000000305</v>
      </c>
      <c r="R1727">
        <v>7044524.2400000002</v>
      </c>
    </row>
    <row r="1728" spans="1:18" hidden="1">
      <c r="A1728">
        <v>2942</v>
      </c>
      <c r="B1728">
        <v>70020607</v>
      </c>
      <c r="C1728" s="2" t="s">
        <v>8374</v>
      </c>
      <c r="D1728" t="s">
        <v>23</v>
      </c>
      <c r="E1728">
        <v>1257263250000</v>
      </c>
      <c r="F1728">
        <v>1254834848000</v>
      </c>
      <c r="G1728">
        <v>1</v>
      </c>
      <c r="H1728" t="s">
        <v>6059</v>
      </c>
      <c r="I1728" t="s">
        <v>6060</v>
      </c>
      <c r="J1728" t="s">
        <v>20</v>
      </c>
      <c r="K1728" t="s">
        <v>21</v>
      </c>
      <c r="L1728">
        <v>0</v>
      </c>
      <c r="M1728">
        <v>0</v>
      </c>
      <c r="N1728" t="s">
        <v>22</v>
      </c>
      <c r="O1728">
        <v>4</v>
      </c>
      <c r="P1728" s="30">
        <f>SQRT((postes_1[[#This Row],[x]]-$Q$1)^2+(postes_1[[#This Row],[y]]-$R$1)^2)</f>
        <v>298377.2030575074</v>
      </c>
      <c r="Q1728">
        <v>662991.03000000096</v>
      </c>
      <c r="R1728">
        <v>7047180.6200000001</v>
      </c>
    </row>
    <row r="1729" spans="1:18" hidden="1">
      <c r="A1729">
        <v>1987</v>
      </c>
      <c r="B1729">
        <v>50000370</v>
      </c>
      <c r="C1729" s="2" t="s">
        <v>8374</v>
      </c>
      <c r="D1729" t="s">
        <v>264</v>
      </c>
      <c r="E1729">
        <v>610761600000</v>
      </c>
      <c r="F1729">
        <v>1400615189000</v>
      </c>
      <c r="G1729">
        <v>1</v>
      </c>
      <c r="H1729" t="s">
        <v>4118</v>
      </c>
      <c r="I1729" t="s">
        <v>4119</v>
      </c>
      <c r="J1729" t="s">
        <v>20</v>
      </c>
      <c r="K1729" t="s">
        <v>21</v>
      </c>
      <c r="L1729">
        <v>0</v>
      </c>
      <c r="M1729">
        <v>0</v>
      </c>
      <c r="N1729" t="s">
        <v>22</v>
      </c>
      <c r="O1729">
        <v>4</v>
      </c>
      <c r="P1729" s="30">
        <f>SQRT((postes_1[[#This Row],[x]]-$Q$1)^2+(postes_1[[#This Row],[y]]-$R$1)^2)</f>
        <v>298384.70339471113</v>
      </c>
      <c r="Q1729">
        <v>593155.61999999697</v>
      </c>
      <c r="R1729">
        <v>6455580.3799999999</v>
      </c>
    </row>
    <row r="1730" spans="1:18" hidden="1">
      <c r="A1730">
        <v>2997</v>
      </c>
      <c r="B1730">
        <v>30000939</v>
      </c>
      <c r="C1730" s="2" t="s">
        <v>8373</v>
      </c>
      <c r="D1730" t="s">
        <v>20</v>
      </c>
      <c r="E1730">
        <v>610761600000</v>
      </c>
      <c r="F1730" t="s">
        <v>20</v>
      </c>
      <c r="G1730">
        <v>1</v>
      </c>
      <c r="H1730" t="s">
        <v>6170</v>
      </c>
      <c r="I1730" t="s">
        <v>6171</v>
      </c>
      <c r="J1730" t="s">
        <v>20</v>
      </c>
      <c r="K1730" t="s">
        <v>21</v>
      </c>
      <c r="L1730">
        <v>0</v>
      </c>
      <c r="M1730">
        <v>0</v>
      </c>
      <c r="N1730" t="s">
        <v>22</v>
      </c>
      <c r="O1730">
        <v>3</v>
      </c>
      <c r="P1730" s="30">
        <f>SQRT((postes_1[[#This Row],[x]]-$Q$1)^2+(postes_1[[#This Row],[y]]-$R$1)^2)</f>
        <v>298564.14687553217</v>
      </c>
      <c r="Q1730">
        <v>812037.03999999899</v>
      </c>
      <c r="R1730">
        <v>6533210.2400000002</v>
      </c>
    </row>
    <row r="1731" spans="1:18" hidden="1">
      <c r="A1731">
        <v>2385</v>
      </c>
      <c r="B1731">
        <v>60001235</v>
      </c>
      <c r="C1731" s="2" t="s">
        <v>8373</v>
      </c>
      <c r="D1731" t="s">
        <v>20</v>
      </c>
      <c r="E1731" s="1">
        <v>1034640000000</v>
      </c>
      <c r="F1731" t="s">
        <v>20</v>
      </c>
      <c r="G1731">
        <v>1</v>
      </c>
      <c r="H1731" t="s">
        <v>4924</v>
      </c>
      <c r="I1731" t="s">
        <v>4925</v>
      </c>
      <c r="J1731" t="s">
        <v>4926</v>
      </c>
      <c r="K1731" t="s">
        <v>21</v>
      </c>
      <c r="L1731">
        <v>0</v>
      </c>
      <c r="M1731">
        <v>0</v>
      </c>
      <c r="N1731" t="s">
        <v>22</v>
      </c>
      <c r="O1731">
        <v>3</v>
      </c>
      <c r="P1731" s="30">
        <f>SQRT((postes_1[[#This Row],[x]]-$Q$1)^2+(postes_1[[#This Row],[y]]-$R$1)^2)</f>
        <v>298637.94882488792</v>
      </c>
      <c r="Q1731">
        <v>316198.53000000102</v>
      </c>
      <c r="R1731">
        <v>6702576.75</v>
      </c>
    </row>
    <row r="1732" spans="1:18" hidden="1">
      <c r="A1732">
        <v>3398</v>
      </c>
      <c r="B1732">
        <v>10000333</v>
      </c>
      <c r="C1732" s="2" t="s">
        <v>8375</v>
      </c>
      <c r="D1732" t="s">
        <v>274</v>
      </c>
      <c r="E1732">
        <v>610761600000</v>
      </c>
      <c r="F1732">
        <v>1422010591000</v>
      </c>
      <c r="G1732">
        <v>1</v>
      </c>
      <c r="H1732" t="s">
        <v>6959</v>
      </c>
      <c r="I1732" t="s">
        <v>6960</v>
      </c>
      <c r="J1732" t="s">
        <v>20</v>
      </c>
      <c r="K1732" t="s">
        <v>21</v>
      </c>
      <c r="L1732">
        <v>0</v>
      </c>
      <c r="M1732">
        <v>0</v>
      </c>
      <c r="N1732" t="s">
        <v>22</v>
      </c>
      <c r="O1732">
        <v>6</v>
      </c>
      <c r="P1732" s="30">
        <f>SQRT((postes_1[[#This Row],[x]]-$Q$1)^2+(postes_1[[#This Row],[y]]-$R$1)^2)</f>
        <v>298644.26752825681</v>
      </c>
      <c r="Q1732">
        <v>690367.36999999697</v>
      </c>
      <c r="R1732">
        <v>7041220.4000000004</v>
      </c>
    </row>
    <row r="1733" spans="1:18" hidden="1">
      <c r="A1733">
        <v>3519</v>
      </c>
      <c r="B1733">
        <v>70000122</v>
      </c>
      <c r="C1733" s="2" t="s">
        <v>8374</v>
      </c>
      <c r="D1733" t="s">
        <v>43</v>
      </c>
      <c r="E1733">
        <v>1128423729000</v>
      </c>
      <c r="F1733">
        <v>1128423687000</v>
      </c>
      <c r="G1733">
        <v>1</v>
      </c>
      <c r="H1733" t="s">
        <v>7204</v>
      </c>
      <c r="I1733" t="s">
        <v>7205</v>
      </c>
      <c r="J1733" t="s">
        <v>20</v>
      </c>
      <c r="K1733" t="s">
        <v>21</v>
      </c>
      <c r="L1733">
        <v>0</v>
      </c>
      <c r="M1733">
        <v>0</v>
      </c>
      <c r="N1733" t="s">
        <v>22</v>
      </c>
      <c r="O1733">
        <v>4</v>
      </c>
      <c r="P1733" s="30">
        <f>SQRT((postes_1[[#This Row],[x]]-$Q$1)^2+(postes_1[[#This Row],[y]]-$R$1)^2)</f>
        <v>298902.28406319319</v>
      </c>
      <c r="Q1733">
        <v>378875.21999999898</v>
      </c>
      <c r="R1733">
        <v>6942424.6799999997</v>
      </c>
    </row>
    <row r="1734" spans="1:18" hidden="1">
      <c r="A1734">
        <v>3298</v>
      </c>
      <c r="B1734">
        <v>20001427</v>
      </c>
      <c r="C1734" s="2" t="s">
        <v>8373</v>
      </c>
      <c r="D1734" t="s">
        <v>20</v>
      </c>
      <c r="E1734">
        <v>812332800000</v>
      </c>
      <c r="F1734" t="s">
        <v>20</v>
      </c>
      <c r="G1734">
        <v>1</v>
      </c>
      <c r="H1734" t="s">
        <v>6759</v>
      </c>
      <c r="I1734" t="s">
        <v>6760</v>
      </c>
      <c r="J1734" t="s">
        <v>249</v>
      </c>
      <c r="K1734" t="s">
        <v>21</v>
      </c>
      <c r="L1734">
        <v>0</v>
      </c>
      <c r="M1734">
        <v>0</v>
      </c>
      <c r="N1734" t="s">
        <v>22</v>
      </c>
      <c r="O1734">
        <v>3</v>
      </c>
      <c r="P1734" s="30">
        <f>SQRT((postes_1[[#This Row],[x]]-$Q$1)^2+(postes_1[[#This Row],[y]]-$R$1)^2)</f>
        <v>298925.47086900531</v>
      </c>
      <c r="Q1734">
        <v>908538.71999999904</v>
      </c>
      <c r="R1734">
        <v>6730855.8899999997</v>
      </c>
    </row>
    <row r="1735" spans="1:18" hidden="1">
      <c r="A1735">
        <v>3276</v>
      </c>
      <c r="B1735">
        <v>60001573</v>
      </c>
      <c r="C1735" s="2" t="s">
        <v>8374</v>
      </c>
      <c r="D1735" t="s">
        <v>56</v>
      </c>
      <c r="E1735">
        <v>1241612829000</v>
      </c>
      <c r="F1735">
        <v>1241612797000</v>
      </c>
      <c r="G1735">
        <v>1</v>
      </c>
      <c r="H1735" t="s">
        <v>6719</v>
      </c>
      <c r="I1735" t="s">
        <v>6720</v>
      </c>
      <c r="J1735" t="s">
        <v>20</v>
      </c>
      <c r="K1735" t="s">
        <v>21</v>
      </c>
      <c r="L1735">
        <v>0</v>
      </c>
      <c r="M1735">
        <v>0</v>
      </c>
      <c r="N1735" t="s">
        <v>22</v>
      </c>
      <c r="O1735">
        <v>4</v>
      </c>
      <c r="P1735" s="30">
        <f>SQRT((postes_1[[#This Row],[x]]-$Q$1)^2+(postes_1[[#This Row],[y]]-$R$1)^2)</f>
        <v>298961.87706677784</v>
      </c>
      <c r="Q1735">
        <v>329916.56000000198</v>
      </c>
      <c r="R1735">
        <v>6650174.5499999998</v>
      </c>
    </row>
    <row r="1736" spans="1:18" hidden="1">
      <c r="A1736">
        <v>731</v>
      </c>
      <c r="B1736">
        <v>60001891</v>
      </c>
      <c r="C1736" s="2" t="s">
        <v>8374</v>
      </c>
      <c r="D1736" t="s">
        <v>1573</v>
      </c>
      <c r="E1736">
        <v>991353600000</v>
      </c>
      <c r="F1736">
        <v>1387535030000</v>
      </c>
      <c r="G1736">
        <v>1</v>
      </c>
      <c r="H1736" t="s">
        <v>1574</v>
      </c>
      <c r="I1736" t="s">
        <v>1575</v>
      </c>
      <c r="J1736" t="s">
        <v>20</v>
      </c>
      <c r="K1736" t="s">
        <v>21</v>
      </c>
      <c r="L1736">
        <v>0</v>
      </c>
      <c r="M1736">
        <v>0</v>
      </c>
      <c r="N1736" t="s">
        <v>22</v>
      </c>
      <c r="O1736">
        <v>4</v>
      </c>
      <c r="P1736" s="30">
        <f>SQRT((postes_1[[#This Row],[x]]-$Q$1)^2+(postes_1[[#This Row],[y]]-$R$1)^2)</f>
        <v>299271.85329929518</v>
      </c>
      <c r="Q1736">
        <v>419234.63000000297</v>
      </c>
      <c r="R1736">
        <v>6523260.3799999999</v>
      </c>
    </row>
    <row r="1737" spans="1:18" hidden="1">
      <c r="A1737">
        <v>2964</v>
      </c>
      <c r="B1737">
        <v>20000450</v>
      </c>
      <c r="C1737" s="2" t="s">
        <v>8373</v>
      </c>
      <c r="D1737" t="s">
        <v>482</v>
      </c>
      <c r="E1737">
        <v>994723200000</v>
      </c>
      <c r="F1737">
        <v>1384423845000</v>
      </c>
      <c r="G1737">
        <v>1</v>
      </c>
      <c r="H1737" t="s">
        <v>6104</v>
      </c>
      <c r="I1737" t="s">
        <v>6104</v>
      </c>
      <c r="J1737" t="s">
        <v>20</v>
      </c>
      <c r="K1737" t="s">
        <v>21</v>
      </c>
      <c r="L1737">
        <v>0</v>
      </c>
      <c r="M1737">
        <v>0</v>
      </c>
      <c r="N1737" t="s">
        <v>22</v>
      </c>
      <c r="O1737">
        <v>3</v>
      </c>
      <c r="P1737" s="30">
        <f>SQRT((postes_1[[#This Row],[x]]-$Q$1)^2+(postes_1[[#This Row],[y]]-$R$1)^2)</f>
        <v>299343.50537509017</v>
      </c>
      <c r="Q1737">
        <v>874756.20000000298</v>
      </c>
      <c r="R1737">
        <v>6894028.9299999997</v>
      </c>
    </row>
    <row r="1738" spans="1:18" hidden="1">
      <c r="A1738">
        <v>680</v>
      </c>
      <c r="B1738">
        <v>20000064</v>
      </c>
      <c r="C1738" s="2" t="s">
        <v>8373</v>
      </c>
      <c r="D1738" t="s">
        <v>264</v>
      </c>
      <c r="E1738">
        <v>610761600000</v>
      </c>
      <c r="F1738">
        <v>1392218956000</v>
      </c>
      <c r="G1738">
        <v>1</v>
      </c>
      <c r="H1738" t="s">
        <v>1459</v>
      </c>
      <c r="I1738" t="s">
        <v>1460</v>
      </c>
      <c r="J1738" t="s">
        <v>20</v>
      </c>
      <c r="K1738" t="s">
        <v>21</v>
      </c>
      <c r="L1738">
        <v>0</v>
      </c>
      <c r="M1738">
        <v>0</v>
      </c>
      <c r="N1738" t="s">
        <v>22</v>
      </c>
      <c r="O1738">
        <v>3</v>
      </c>
      <c r="P1738" s="30">
        <f>SQRT((postes_1[[#This Row],[x]]-$Q$1)^2+(postes_1[[#This Row],[y]]-$R$1)^2)</f>
        <v>299453.88108382118</v>
      </c>
      <c r="Q1738">
        <v>820627.22999999695</v>
      </c>
      <c r="R1738">
        <v>6966784.3300000001</v>
      </c>
    </row>
    <row r="1739" spans="1:18" hidden="1">
      <c r="A1739">
        <v>1831</v>
      </c>
      <c r="B1739">
        <v>10000316</v>
      </c>
      <c r="C1739" s="2" t="s">
        <v>8375</v>
      </c>
      <c r="D1739" t="s">
        <v>274</v>
      </c>
      <c r="E1739">
        <v>1034899200000</v>
      </c>
      <c r="F1739">
        <v>1422007830000</v>
      </c>
      <c r="G1739">
        <v>1</v>
      </c>
      <c r="H1739" t="s">
        <v>3802</v>
      </c>
      <c r="I1739" t="s">
        <v>3803</v>
      </c>
      <c r="J1739" t="s">
        <v>20</v>
      </c>
      <c r="K1739" t="s">
        <v>21</v>
      </c>
      <c r="L1739">
        <v>0</v>
      </c>
      <c r="M1739">
        <v>0</v>
      </c>
      <c r="N1739" t="s">
        <v>22</v>
      </c>
      <c r="O1739">
        <v>6</v>
      </c>
      <c r="P1739" s="30">
        <f>SQRT((postes_1[[#This Row],[x]]-$Q$1)^2+(postes_1[[#This Row],[y]]-$R$1)^2)</f>
        <v>299556.25187727861</v>
      </c>
      <c r="Q1739">
        <v>677331.24000000197</v>
      </c>
      <c r="R1739">
        <v>7045461.3700000001</v>
      </c>
    </row>
    <row r="1740" spans="1:18" hidden="1">
      <c r="A1740">
        <v>2903</v>
      </c>
      <c r="B1740">
        <v>30001776</v>
      </c>
      <c r="C1740" s="2" t="s">
        <v>8373</v>
      </c>
      <c r="D1740" t="s">
        <v>152</v>
      </c>
      <c r="E1740">
        <v>610761600000</v>
      </c>
      <c r="F1740">
        <v>1285845439000</v>
      </c>
      <c r="G1740">
        <v>1</v>
      </c>
      <c r="H1740" t="s">
        <v>5981</v>
      </c>
      <c r="I1740" t="s">
        <v>5982</v>
      </c>
      <c r="J1740" t="s">
        <v>5983</v>
      </c>
      <c r="K1740" t="s">
        <v>21</v>
      </c>
      <c r="L1740">
        <v>0</v>
      </c>
      <c r="M1740">
        <v>0</v>
      </c>
      <c r="N1740" t="s">
        <v>22</v>
      </c>
      <c r="O1740">
        <v>3</v>
      </c>
      <c r="P1740" s="30">
        <f>SQRT((postes_1[[#This Row],[x]]-$Q$1)^2+(postes_1[[#This Row],[y]]-$R$1)^2)</f>
        <v>299569.77489207598</v>
      </c>
      <c r="Q1740">
        <v>726613.96000000101</v>
      </c>
      <c r="R1740">
        <v>6477323.8600000003</v>
      </c>
    </row>
    <row r="1741" spans="1:18" hidden="1">
      <c r="A1741">
        <v>3136</v>
      </c>
      <c r="B1741">
        <v>10000405</v>
      </c>
      <c r="C1741" s="2" t="s">
        <v>8375</v>
      </c>
      <c r="D1741" t="s">
        <v>229</v>
      </c>
      <c r="E1741">
        <v>610761600000</v>
      </c>
      <c r="F1741">
        <v>1122570665000</v>
      </c>
      <c r="G1741">
        <v>1</v>
      </c>
      <c r="H1741" t="s">
        <v>6449</v>
      </c>
      <c r="I1741" t="s">
        <v>6450</v>
      </c>
      <c r="J1741" t="s">
        <v>20</v>
      </c>
      <c r="K1741" t="s">
        <v>21</v>
      </c>
      <c r="L1741">
        <v>0</v>
      </c>
      <c r="M1741">
        <v>0</v>
      </c>
      <c r="N1741" t="s">
        <v>22</v>
      </c>
      <c r="O1741">
        <v>6</v>
      </c>
      <c r="P1741" s="30">
        <f>SQRT((postes_1[[#This Row],[x]]-$Q$1)^2+(postes_1[[#This Row],[y]]-$R$1)^2)</f>
        <v>299601.56118760351</v>
      </c>
      <c r="Q1741">
        <v>724247.84000000404</v>
      </c>
      <c r="R1741">
        <v>7030618.5099999998</v>
      </c>
    </row>
    <row r="1742" spans="1:18" hidden="1">
      <c r="A1742">
        <v>605</v>
      </c>
      <c r="B1742">
        <v>60001344</v>
      </c>
      <c r="C1742" s="2" t="s">
        <v>8373</v>
      </c>
      <c r="D1742" t="s">
        <v>20</v>
      </c>
      <c r="E1742">
        <v>1034899200000</v>
      </c>
      <c r="F1742" t="s">
        <v>20</v>
      </c>
      <c r="G1742">
        <v>1</v>
      </c>
      <c r="H1742" t="s">
        <v>1300</v>
      </c>
      <c r="I1742" t="s">
        <v>1301</v>
      </c>
      <c r="J1742" t="s">
        <v>20</v>
      </c>
      <c r="K1742" t="s">
        <v>21</v>
      </c>
      <c r="L1742">
        <v>0</v>
      </c>
      <c r="M1742">
        <v>0</v>
      </c>
      <c r="N1742" t="s">
        <v>22</v>
      </c>
      <c r="O1742">
        <v>3</v>
      </c>
      <c r="P1742" s="30">
        <f>SQRT((postes_1[[#This Row],[x]]-$Q$1)^2+(postes_1[[#This Row],[y]]-$R$1)^2)</f>
        <v>299852.14775270474</v>
      </c>
      <c r="Q1742">
        <v>317314.93</v>
      </c>
      <c r="R1742">
        <v>6690439.8799999999</v>
      </c>
    </row>
    <row r="1743" spans="1:18" hidden="1">
      <c r="A1743">
        <v>1500</v>
      </c>
      <c r="B1743">
        <v>20000178</v>
      </c>
      <c r="C1743" s="2" t="s">
        <v>8373</v>
      </c>
      <c r="D1743" t="s">
        <v>482</v>
      </c>
      <c r="E1743">
        <v>610761600000</v>
      </c>
      <c r="F1743">
        <v>1385033719000</v>
      </c>
      <c r="G1743">
        <v>1</v>
      </c>
      <c r="H1743" t="s">
        <v>3132</v>
      </c>
      <c r="I1743" t="s">
        <v>3133</v>
      </c>
      <c r="J1743" t="s">
        <v>20</v>
      </c>
      <c r="K1743" t="s">
        <v>21</v>
      </c>
      <c r="L1743">
        <v>0</v>
      </c>
      <c r="M1743">
        <v>0</v>
      </c>
      <c r="N1743" t="s">
        <v>22</v>
      </c>
      <c r="O1743">
        <v>3</v>
      </c>
      <c r="P1743" s="30">
        <f>SQRT((postes_1[[#This Row],[x]]-$Q$1)^2+(postes_1[[#This Row],[y]]-$R$1)^2)</f>
        <v>299860.17273546528</v>
      </c>
      <c r="Q1743">
        <v>859358.99000000197</v>
      </c>
      <c r="R1743">
        <v>6920704.8099999996</v>
      </c>
    </row>
    <row r="1744" spans="1:18" hidden="1">
      <c r="A1744">
        <v>1848</v>
      </c>
      <c r="B1744">
        <v>20000068</v>
      </c>
      <c r="C1744" s="2" t="s">
        <v>8375</v>
      </c>
      <c r="D1744" t="s">
        <v>23</v>
      </c>
      <c r="E1744">
        <v>610761600000</v>
      </c>
      <c r="F1744">
        <v>1280936613000</v>
      </c>
      <c r="G1744">
        <v>1</v>
      </c>
      <c r="H1744" t="s">
        <v>3836</v>
      </c>
      <c r="I1744" t="s">
        <v>3836</v>
      </c>
      <c r="J1744" t="s">
        <v>20</v>
      </c>
      <c r="K1744" t="s">
        <v>21</v>
      </c>
      <c r="L1744">
        <v>0</v>
      </c>
      <c r="M1744">
        <v>0</v>
      </c>
      <c r="N1744" t="s">
        <v>22</v>
      </c>
      <c r="O1744">
        <v>6</v>
      </c>
      <c r="P1744" s="30">
        <f>SQRT((postes_1[[#This Row],[x]]-$Q$1)^2+(postes_1[[#This Row],[y]]-$R$1)^2)</f>
        <v>300003.87168314535</v>
      </c>
      <c r="Q1744">
        <v>825206.85000000102</v>
      </c>
      <c r="R1744">
        <v>6962962</v>
      </c>
    </row>
    <row r="1745" spans="1:18" hidden="1">
      <c r="A1745">
        <v>1884</v>
      </c>
      <c r="B1745">
        <v>10000431</v>
      </c>
      <c r="C1745" s="2" t="s">
        <v>8373</v>
      </c>
      <c r="D1745" t="s">
        <v>56</v>
      </c>
      <c r="E1745">
        <v>1179936778000</v>
      </c>
      <c r="F1745">
        <v>1377873033000</v>
      </c>
      <c r="G1745">
        <v>1</v>
      </c>
      <c r="H1745" t="s">
        <v>3907</v>
      </c>
      <c r="I1745" t="s">
        <v>3908</v>
      </c>
      <c r="J1745" t="s">
        <v>3909</v>
      </c>
      <c r="K1745" t="s">
        <v>21</v>
      </c>
      <c r="L1745">
        <v>0</v>
      </c>
      <c r="M1745">
        <v>0</v>
      </c>
      <c r="N1745" t="s">
        <v>22</v>
      </c>
      <c r="O1745">
        <v>3</v>
      </c>
      <c r="P1745" s="30">
        <f>SQRT((postes_1[[#This Row],[x]]-$Q$1)^2+(postes_1[[#This Row],[y]]-$R$1)^2)</f>
        <v>300228.50610432297</v>
      </c>
      <c r="Q1745">
        <v>734139.07</v>
      </c>
      <c r="R1745">
        <v>7027036.7300000004</v>
      </c>
    </row>
    <row r="1746" spans="1:18" hidden="1">
      <c r="A1746">
        <v>2993</v>
      </c>
      <c r="B1746">
        <v>30000777</v>
      </c>
      <c r="C1746" s="2" t="s">
        <v>8373</v>
      </c>
      <c r="D1746" t="s">
        <v>23</v>
      </c>
      <c r="E1746">
        <v>815011200000</v>
      </c>
      <c r="F1746">
        <v>1246454622000</v>
      </c>
      <c r="G1746">
        <v>1</v>
      </c>
      <c r="H1746" t="s">
        <v>6164</v>
      </c>
      <c r="I1746" t="s">
        <v>4185</v>
      </c>
      <c r="J1746" t="s">
        <v>26</v>
      </c>
      <c r="K1746" t="s">
        <v>21</v>
      </c>
      <c r="L1746">
        <v>0</v>
      </c>
      <c r="M1746">
        <v>0</v>
      </c>
      <c r="N1746" t="s">
        <v>22</v>
      </c>
      <c r="O1746">
        <v>3</v>
      </c>
      <c r="P1746" s="30">
        <f>SQRT((postes_1[[#This Row],[x]]-$Q$1)^2+(postes_1[[#This Row],[y]]-$R$1)^2)</f>
        <v>300260.45521605597</v>
      </c>
      <c r="Q1746">
        <v>832533.39000000095</v>
      </c>
      <c r="R1746">
        <v>6551363.6699999999</v>
      </c>
    </row>
    <row r="1747" spans="1:18" hidden="1">
      <c r="A1747">
        <v>2157</v>
      </c>
      <c r="B1747">
        <v>70023077</v>
      </c>
      <c r="C1747" s="2" t="s">
        <v>8375</v>
      </c>
      <c r="D1747" t="s">
        <v>23</v>
      </c>
      <c r="E1747">
        <v>1224238255000</v>
      </c>
      <c r="F1747">
        <v>1224238244000</v>
      </c>
      <c r="G1747">
        <v>1</v>
      </c>
      <c r="H1747" t="s">
        <v>4476</v>
      </c>
      <c r="I1747" t="s">
        <v>4477</v>
      </c>
      <c r="J1747" t="s">
        <v>4478</v>
      </c>
      <c r="K1747" t="s">
        <v>21</v>
      </c>
      <c r="L1747">
        <v>0</v>
      </c>
      <c r="M1747">
        <v>0</v>
      </c>
      <c r="N1747" t="s">
        <v>22</v>
      </c>
      <c r="O1747">
        <v>6</v>
      </c>
      <c r="P1747" s="30">
        <f>SQRT((postes_1[[#This Row],[x]]-$Q$1)^2+(postes_1[[#This Row],[y]]-$R$1)^2)</f>
        <v>300308.09850318829</v>
      </c>
      <c r="Q1747">
        <v>735037.29999999702</v>
      </c>
      <c r="R1747">
        <v>7026716.3799999999</v>
      </c>
    </row>
    <row r="1748" spans="1:18" hidden="1">
      <c r="A1748">
        <v>3308</v>
      </c>
      <c r="B1748">
        <v>70002723</v>
      </c>
      <c r="C1748" s="2" t="s">
        <v>8374</v>
      </c>
      <c r="D1748" t="s">
        <v>83</v>
      </c>
      <c r="E1748">
        <v>1039478400000</v>
      </c>
      <c r="F1748">
        <v>1367323306000</v>
      </c>
      <c r="G1748">
        <v>1</v>
      </c>
      <c r="H1748" t="s">
        <v>6780</v>
      </c>
      <c r="I1748" t="s">
        <v>6781</v>
      </c>
      <c r="J1748" t="s">
        <v>20</v>
      </c>
      <c r="K1748" t="s">
        <v>21</v>
      </c>
      <c r="L1748">
        <v>0</v>
      </c>
      <c r="M1748">
        <v>0</v>
      </c>
      <c r="N1748" t="s">
        <v>22</v>
      </c>
      <c r="O1748">
        <v>4</v>
      </c>
      <c r="P1748" s="30">
        <f>SQRT((postes_1[[#This Row],[x]]-$Q$1)^2+(postes_1[[#This Row],[y]]-$R$1)^2)</f>
        <v>300347.33996216761</v>
      </c>
      <c r="Q1748">
        <v>361089.36999999703</v>
      </c>
      <c r="R1748">
        <v>6920848.6699999999</v>
      </c>
    </row>
    <row r="1749" spans="1:18" hidden="1">
      <c r="A1749">
        <v>2389</v>
      </c>
      <c r="B1749">
        <v>20000077</v>
      </c>
      <c r="C1749" s="2" t="s">
        <v>8375</v>
      </c>
      <c r="D1749" t="s">
        <v>77</v>
      </c>
      <c r="E1749">
        <v>610761600000</v>
      </c>
      <c r="F1749">
        <v>1334239761000</v>
      </c>
      <c r="G1749">
        <v>1</v>
      </c>
      <c r="H1749" t="s">
        <v>4933</v>
      </c>
      <c r="I1749" t="s">
        <v>4934</v>
      </c>
      <c r="J1749" t="s">
        <v>4935</v>
      </c>
      <c r="K1749" t="s">
        <v>21</v>
      </c>
      <c r="L1749">
        <v>0</v>
      </c>
      <c r="M1749">
        <v>0</v>
      </c>
      <c r="N1749" t="s">
        <v>22</v>
      </c>
      <c r="O1749">
        <v>6</v>
      </c>
      <c r="P1749" s="30">
        <f>SQRT((postes_1[[#This Row],[x]]-$Q$1)^2+(postes_1[[#This Row],[y]]-$R$1)^2)</f>
        <v>300429.19773747184</v>
      </c>
      <c r="Q1749">
        <v>827514.39999999898</v>
      </c>
      <c r="R1749">
        <v>6961186.0199999996</v>
      </c>
    </row>
    <row r="1750" spans="1:18" hidden="1">
      <c r="A1750">
        <v>741</v>
      </c>
      <c r="B1750">
        <v>30000774</v>
      </c>
      <c r="C1750" s="2" t="s">
        <v>8373</v>
      </c>
      <c r="D1750" t="s">
        <v>30</v>
      </c>
      <c r="E1750">
        <v>815011200000</v>
      </c>
      <c r="F1750">
        <v>1401878555000</v>
      </c>
      <c r="G1750">
        <v>1</v>
      </c>
      <c r="H1750" t="s">
        <v>1594</v>
      </c>
      <c r="I1750" t="s">
        <v>1595</v>
      </c>
      <c r="J1750" t="s">
        <v>20</v>
      </c>
      <c r="K1750" t="s">
        <v>21</v>
      </c>
      <c r="L1750">
        <v>0</v>
      </c>
      <c r="M1750">
        <v>0</v>
      </c>
      <c r="N1750" t="s">
        <v>22</v>
      </c>
      <c r="O1750">
        <v>3</v>
      </c>
      <c r="P1750" s="30">
        <f>SQRT((postes_1[[#This Row],[x]]-$Q$1)^2+(postes_1[[#This Row],[y]]-$R$1)^2)</f>
        <v>300557.44959618145</v>
      </c>
      <c r="Q1750">
        <v>833022.52000000305</v>
      </c>
      <c r="R1750">
        <v>6551460.2699999996</v>
      </c>
    </row>
    <row r="1751" spans="1:18" hidden="1">
      <c r="A1751">
        <v>3662</v>
      </c>
      <c r="B1751">
        <v>10000330</v>
      </c>
      <c r="C1751" s="2" t="s">
        <v>8374</v>
      </c>
      <c r="D1751" t="s">
        <v>274</v>
      </c>
      <c r="E1751">
        <v>982886400000</v>
      </c>
      <c r="F1751">
        <v>1422010690000</v>
      </c>
      <c r="G1751">
        <v>1</v>
      </c>
      <c r="H1751" t="s">
        <v>7498</v>
      </c>
      <c r="I1751" t="s">
        <v>7499</v>
      </c>
      <c r="J1751" t="s">
        <v>20</v>
      </c>
      <c r="K1751" t="s">
        <v>21</v>
      </c>
      <c r="L1751">
        <v>0</v>
      </c>
      <c r="M1751">
        <v>0</v>
      </c>
      <c r="N1751" t="s">
        <v>22</v>
      </c>
      <c r="O1751">
        <v>4</v>
      </c>
      <c r="P1751" s="30">
        <f>SQRT((postes_1[[#This Row],[x]]-$Q$1)^2+(postes_1[[#This Row],[y]]-$R$1)^2)</f>
        <v>300721.72573505051</v>
      </c>
      <c r="Q1751">
        <v>696834.74000000197</v>
      </c>
      <c r="R1751">
        <v>7041515.4100000001</v>
      </c>
    </row>
    <row r="1752" spans="1:18" hidden="1">
      <c r="A1752">
        <v>451</v>
      </c>
      <c r="B1752">
        <v>10000433</v>
      </c>
      <c r="C1752" s="2" t="s">
        <v>8375</v>
      </c>
      <c r="D1752" t="s">
        <v>23</v>
      </c>
      <c r="E1752">
        <v>1179938974000</v>
      </c>
      <c r="F1752" t="s">
        <v>20</v>
      </c>
      <c r="G1752">
        <v>1</v>
      </c>
      <c r="H1752" t="s">
        <v>996</v>
      </c>
      <c r="I1752" t="s">
        <v>997</v>
      </c>
      <c r="J1752" t="s">
        <v>998</v>
      </c>
      <c r="K1752" t="s">
        <v>21</v>
      </c>
      <c r="L1752">
        <v>0</v>
      </c>
      <c r="M1752">
        <v>0</v>
      </c>
      <c r="N1752" t="s">
        <v>22</v>
      </c>
      <c r="O1752">
        <v>6</v>
      </c>
      <c r="P1752" s="30">
        <f>SQRT((postes_1[[#This Row],[x]]-$Q$1)^2+(postes_1[[#This Row],[y]]-$R$1)^2)</f>
        <v>300859.32679088687</v>
      </c>
      <c r="Q1752">
        <v>735457.22999999695</v>
      </c>
      <c r="R1752">
        <v>7027130.6699999999</v>
      </c>
    </row>
    <row r="1753" spans="1:18" hidden="1">
      <c r="A1753">
        <v>3994</v>
      </c>
      <c r="B1753">
        <v>30000372</v>
      </c>
      <c r="C1753" s="2" t="s">
        <v>8373</v>
      </c>
      <c r="D1753" t="s">
        <v>38</v>
      </c>
      <c r="E1753">
        <v>610761600000</v>
      </c>
      <c r="F1753">
        <v>1211887622000</v>
      </c>
      <c r="G1753">
        <v>1</v>
      </c>
      <c r="H1753" t="s">
        <v>8131</v>
      </c>
      <c r="I1753" t="s">
        <v>8132</v>
      </c>
      <c r="J1753" t="s">
        <v>26</v>
      </c>
      <c r="K1753" t="s">
        <v>21</v>
      </c>
      <c r="L1753">
        <v>0</v>
      </c>
      <c r="M1753">
        <v>0</v>
      </c>
      <c r="N1753" t="s">
        <v>22</v>
      </c>
      <c r="O1753">
        <v>3</v>
      </c>
      <c r="P1753" s="30">
        <f>SQRT((postes_1[[#This Row],[x]]-$Q$1)^2+(postes_1[[#This Row],[y]]-$R$1)^2)</f>
        <v>300901.40550581866</v>
      </c>
      <c r="Q1753">
        <v>874307.85000000102</v>
      </c>
      <c r="R1753">
        <v>6608787.2999999998</v>
      </c>
    </row>
    <row r="1754" spans="1:18" hidden="1">
      <c r="A1754">
        <v>1264</v>
      </c>
      <c r="B1754">
        <v>60001217</v>
      </c>
      <c r="C1754" s="2" t="s">
        <v>8373</v>
      </c>
      <c r="D1754" t="s">
        <v>20</v>
      </c>
      <c r="E1754">
        <v>1034899200000</v>
      </c>
      <c r="F1754" t="s">
        <v>20</v>
      </c>
      <c r="G1754">
        <v>1</v>
      </c>
      <c r="H1754" t="s">
        <v>2650</v>
      </c>
      <c r="I1754" t="s">
        <v>2651</v>
      </c>
      <c r="J1754" t="s">
        <v>2652</v>
      </c>
      <c r="K1754" t="s">
        <v>21</v>
      </c>
      <c r="L1754">
        <v>0</v>
      </c>
      <c r="M1754">
        <v>0</v>
      </c>
      <c r="N1754" t="s">
        <v>22</v>
      </c>
      <c r="O1754">
        <v>3</v>
      </c>
      <c r="P1754" s="30">
        <f>SQRT((postes_1[[#This Row],[x]]-$Q$1)^2+(postes_1[[#This Row],[y]]-$R$1)^2)</f>
        <v>300971.71238032595</v>
      </c>
      <c r="Q1754">
        <v>313520.45000000298</v>
      </c>
      <c r="R1754">
        <v>6704417.9000000004</v>
      </c>
    </row>
    <row r="1755" spans="1:18" hidden="1">
      <c r="A1755">
        <v>1815</v>
      </c>
      <c r="B1755">
        <v>30001176</v>
      </c>
      <c r="C1755" s="2" t="s">
        <v>8373</v>
      </c>
      <c r="D1755" t="s">
        <v>1094</v>
      </c>
      <c r="E1755">
        <v>1179931710000</v>
      </c>
      <c r="F1755">
        <v>1424189272000</v>
      </c>
      <c r="G1755">
        <v>1</v>
      </c>
      <c r="H1755" t="s">
        <v>3771</v>
      </c>
      <c r="I1755" t="s">
        <v>3772</v>
      </c>
      <c r="J1755" t="s">
        <v>3773</v>
      </c>
      <c r="K1755" t="s">
        <v>21</v>
      </c>
      <c r="L1755">
        <v>0</v>
      </c>
      <c r="M1755">
        <v>0</v>
      </c>
      <c r="N1755" t="s">
        <v>22</v>
      </c>
      <c r="O1755">
        <v>3</v>
      </c>
      <c r="P1755" s="30">
        <f>SQRT((postes_1[[#This Row],[x]]-$Q$1)^2+(postes_1[[#This Row],[y]]-$R$1)^2)</f>
        <v>301024.06590140145</v>
      </c>
      <c r="Q1755">
        <v>795648.71999999904</v>
      </c>
      <c r="R1755">
        <v>6516135.4299999997</v>
      </c>
    </row>
    <row r="1756" spans="1:18" hidden="1">
      <c r="A1756">
        <v>289</v>
      </c>
      <c r="B1756">
        <v>60000429</v>
      </c>
      <c r="C1756" s="2" t="s">
        <v>8374</v>
      </c>
      <c r="D1756" t="s">
        <v>20</v>
      </c>
      <c r="E1756">
        <v>610761600000</v>
      </c>
      <c r="F1756" t="s">
        <v>20</v>
      </c>
      <c r="G1756">
        <v>1</v>
      </c>
      <c r="H1756" t="s">
        <v>649</v>
      </c>
      <c r="I1756" t="s">
        <v>650</v>
      </c>
      <c r="J1756" t="s">
        <v>20</v>
      </c>
      <c r="K1756" t="s">
        <v>21</v>
      </c>
      <c r="L1756">
        <v>0</v>
      </c>
      <c r="M1756">
        <v>0</v>
      </c>
      <c r="N1756" t="s">
        <v>22</v>
      </c>
      <c r="O1756">
        <v>4</v>
      </c>
      <c r="P1756" s="30">
        <f>SQRT((postes_1[[#This Row],[x]]-$Q$1)^2+(postes_1[[#This Row],[y]]-$R$1)^2)</f>
        <v>301098.12330677424</v>
      </c>
      <c r="Q1756">
        <v>312420.29999999702</v>
      </c>
      <c r="R1756">
        <v>6796204.3600000003</v>
      </c>
    </row>
    <row r="1757" spans="1:18" hidden="1">
      <c r="A1757">
        <v>1449</v>
      </c>
      <c r="B1757">
        <v>20000438</v>
      </c>
      <c r="C1757" s="2" t="s">
        <v>8373</v>
      </c>
      <c r="D1757" t="s">
        <v>30</v>
      </c>
      <c r="E1757">
        <v>991094400000</v>
      </c>
      <c r="F1757">
        <v>1370605558000</v>
      </c>
      <c r="G1757">
        <v>1</v>
      </c>
      <c r="H1757" t="s">
        <v>3031</v>
      </c>
      <c r="I1757" t="s">
        <v>3032</v>
      </c>
      <c r="J1757" t="s">
        <v>20</v>
      </c>
      <c r="K1757" t="s">
        <v>21</v>
      </c>
      <c r="L1757">
        <v>0</v>
      </c>
      <c r="M1757">
        <v>0</v>
      </c>
      <c r="N1757" t="s">
        <v>22</v>
      </c>
      <c r="O1757">
        <v>3</v>
      </c>
      <c r="P1757" s="30">
        <f>SQRT((postes_1[[#This Row],[x]]-$Q$1)^2+(postes_1[[#This Row],[y]]-$R$1)^2)</f>
        <v>301134.0813533176</v>
      </c>
      <c r="Q1757">
        <v>875153.32</v>
      </c>
      <c r="R1757">
        <v>6897073.2800000003</v>
      </c>
    </row>
    <row r="1758" spans="1:18" hidden="1">
      <c r="A1758">
        <v>1577</v>
      </c>
      <c r="B1758">
        <v>60001847</v>
      </c>
      <c r="C1758" s="2" t="s">
        <v>8374</v>
      </c>
      <c r="D1758" t="s">
        <v>90</v>
      </c>
      <c r="E1758">
        <v>816825600000</v>
      </c>
      <c r="F1758">
        <v>1147948834000</v>
      </c>
      <c r="G1758">
        <v>1</v>
      </c>
      <c r="H1758" t="s">
        <v>3289</v>
      </c>
      <c r="I1758" t="s">
        <v>3290</v>
      </c>
      <c r="J1758" t="s">
        <v>20</v>
      </c>
      <c r="K1758" t="s">
        <v>21</v>
      </c>
      <c r="L1758">
        <v>0</v>
      </c>
      <c r="M1758">
        <v>0</v>
      </c>
      <c r="N1758" t="s">
        <v>22</v>
      </c>
      <c r="O1758">
        <v>4</v>
      </c>
      <c r="P1758" s="30">
        <f>SQRT((postes_1[[#This Row],[x]]-$Q$1)^2+(postes_1[[#This Row],[y]]-$R$1)^2)</f>
        <v>301524.84869676037</v>
      </c>
      <c r="Q1758">
        <v>391045.46999999898</v>
      </c>
      <c r="R1758">
        <v>6546652.2400000002</v>
      </c>
    </row>
    <row r="1759" spans="1:18" hidden="1">
      <c r="A1759">
        <v>3871</v>
      </c>
      <c r="B1759">
        <v>50000380</v>
      </c>
      <c r="C1759" s="2" t="s">
        <v>8374</v>
      </c>
      <c r="D1759" t="s">
        <v>20</v>
      </c>
      <c r="E1759">
        <v>610761600000</v>
      </c>
      <c r="F1759" t="s">
        <v>20</v>
      </c>
      <c r="G1759">
        <v>1</v>
      </c>
      <c r="H1759" t="s">
        <v>7896</v>
      </c>
      <c r="I1759" t="s">
        <v>7897</v>
      </c>
      <c r="J1759" t="s">
        <v>20</v>
      </c>
      <c r="K1759" t="s">
        <v>21</v>
      </c>
      <c r="L1759">
        <v>0</v>
      </c>
      <c r="M1759">
        <v>0</v>
      </c>
      <c r="N1759" t="s">
        <v>22</v>
      </c>
      <c r="O1759">
        <v>4</v>
      </c>
      <c r="P1759" s="30">
        <f>SQRT((postes_1[[#This Row],[x]]-$Q$1)^2+(postes_1[[#This Row],[y]]-$R$1)^2)</f>
        <v>301724.668891699</v>
      </c>
      <c r="Q1759">
        <v>586163.31999999995</v>
      </c>
      <c r="R1759">
        <v>6452718.2800000003</v>
      </c>
    </row>
    <row r="1760" spans="1:18" hidden="1">
      <c r="A1760">
        <v>193</v>
      </c>
      <c r="B1760">
        <v>60001886</v>
      </c>
      <c r="C1760" s="2" t="s">
        <v>8374</v>
      </c>
      <c r="D1760" t="s">
        <v>90</v>
      </c>
      <c r="E1760">
        <v>783129600000</v>
      </c>
      <c r="F1760">
        <v>1147949482000</v>
      </c>
      <c r="G1760">
        <v>1</v>
      </c>
      <c r="H1760" t="s">
        <v>445</v>
      </c>
      <c r="I1760" t="s">
        <v>446</v>
      </c>
      <c r="J1760" t="s">
        <v>20</v>
      </c>
      <c r="K1760" t="s">
        <v>21</v>
      </c>
      <c r="L1760">
        <v>0</v>
      </c>
      <c r="M1760">
        <v>0</v>
      </c>
      <c r="N1760" t="s">
        <v>22</v>
      </c>
      <c r="O1760">
        <v>4</v>
      </c>
      <c r="P1760" s="30">
        <f>SQRT((postes_1[[#This Row],[x]]-$Q$1)^2+(postes_1[[#This Row],[y]]-$R$1)^2)</f>
        <v>301737.24988872645</v>
      </c>
      <c r="Q1760">
        <v>415108.60000000102</v>
      </c>
      <c r="R1760">
        <v>6523506.7699999996</v>
      </c>
    </row>
    <row r="1761" spans="1:18" hidden="1">
      <c r="A1761">
        <v>2309</v>
      </c>
      <c r="B1761">
        <v>30001181</v>
      </c>
      <c r="C1761" s="2" t="s">
        <v>8373</v>
      </c>
      <c r="D1761" t="s">
        <v>20</v>
      </c>
      <c r="E1761">
        <v>610761600000</v>
      </c>
      <c r="F1761" t="s">
        <v>20</v>
      </c>
      <c r="G1761">
        <v>1</v>
      </c>
      <c r="H1761" t="s">
        <v>4772</v>
      </c>
      <c r="I1761" t="s">
        <v>4772</v>
      </c>
      <c r="J1761" t="s">
        <v>20</v>
      </c>
      <c r="K1761" t="s">
        <v>21</v>
      </c>
      <c r="L1761">
        <v>0</v>
      </c>
      <c r="M1761">
        <v>0</v>
      </c>
      <c r="N1761" t="s">
        <v>22</v>
      </c>
      <c r="O1761">
        <v>3</v>
      </c>
      <c r="P1761" s="30">
        <f>SQRT((postes_1[[#This Row],[x]]-$Q$1)^2+(postes_1[[#This Row],[y]]-$R$1)^2)</f>
        <v>301811.04264486162</v>
      </c>
      <c r="Q1761">
        <v>796134.38000000303</v>
      </c>
      <c r="R1761">
        <v>6515516.1799999997</v>
      </c>
    </row>
    <row r="1762" spans="1:18" hidden="1">
      <c r="A1762">
        <v>2754</v>
      </c>
      <c r="B1762">
        <v>10000564</v>
      </c>
      <c r="C1762" s="2" t="s">
        <v>8375</v>
      </c>
      <c r="D1762" t="s">
        <v>168</v>
      </c>
      <c r="E1762">
        <v>610761600000</v>
      </c>
      <c r="F1762">
        <v>1455538507000</v>
      </c>
      <c r="G1762">
        <v>1</v>
      </c>
      <c r="H1762" t="s">
        <v>5683</v>
      </c>
      <c r="I1762" t="s">
        <v>5684</v>
      </c>
      <c r="J1762" t="s">
        <v>20</v>
      </c>
      <c r="K1762" t="s">
        <v>21</v>
      </c>
      <c r="L1762">
        <v>0</v>
      </c>
      <c r="M1762">
        <v>0</v>
      </c>
      <c r="N1762" t="s">
        <v>22</v>
      </c>
      <c r="O1762">
        <v>6</v>
      </c>
      <c r="P1762" s="30">
        <f>SQRT((postes_1[[#This Row],[x]]-$Q$1)^2+(postes_1[[#This Row],[y]]-$R$1)^2)</f>
        <v>302010.86566908006</v>
      </c>
      <c r="Q1762">
        <v>761730.78000000096</v>
      </c>
      <c r="R1762">
        <v>7014863.4299999997</v>
      </c>
    </row>
    <row r="1763" spans="1:18" hidden="1">
      <c r="A1763">
        <v>3896</v>
      </c>
      <c r="B1763">
        <v>60000969</v>
      </c>
      <c r="C1763" s="2" t="s">
        <v>8373</v>
      </c>
      <c r="D1763" t="s">
        <v>17</v>
      </c>
      <c r="E1763">
        <v>1067990400000</v>
      </c>
      <c r="F1763">
        <v>1315480790000</v>
      </c>
      <c r="G1763">
        <v>1</v>
      </c>
      <c r="H1763" t="s">
        <v>7944</v>
      </c>
      <c r="I1763" t="s">
        <v>7945</v>
      </c>
      <c r="J1763" t="s">
        <v>20</v>
      </c>
      <c r="K1763" t="s">
        <v>21</v>
      </c>
      <c r="L1763">
        <v>0</v>
      </c>
      <c r="M1763">
        <v>0</v>
      </c>
      <c r="N1763" t="s">
        <v>22</v>
      </c>
      <c r="O1763">
        <v>3</v>
      </c>
      <c r="P1763" s="30">
        <f>SQRT((postes_1[[#This Row],[x]]-$Q$1)^2+(postes_1[[#This Row],[y]]-$R$1)^2)</f>
        <v>302101.6243948256</v>
      </c>
      <c r="Q1763">
        <v>308634.15999999602</v>
      </c>
      <c r="R1763">
        <v>6740775.9100000001</v>
      </c>
    </row>
    <row r="1764" spans="1:18" hidden="1">
      <c r="A1764">
        <v>2445</v>
      </c>
      <c r="B1764">
        <v>70025577</v>
      </c>
      <c r="C1764" s="2" t="s">
        <v>8375</v>
      </c>
      <c r="D1764" t="s">
        <v>56</v>
      </c>
      <c r="E1764">
        <v>1348657556000</v>
      </c>
      <c r="F1764">
        <v>1232012539000</v>
      </c>
      <c r="G1764">
        <v>1</v>
      </c>
      <c r="H1764" t="s">
        <v>5048</v>
      </c>
      <c r="I1764" t="s">
        <v>5049</v>
      </c>
      <c r="J1764" t="s">
        <v>5050</v>
      </c>
      <c r="K1764" t="s">
        <v>21</v>
      </c>
      <c r="L1764">
        <v>0</v>
      </c>
      <c r="M1764">
        <v>0</v>
      </c>
      <c r="N1764" t="s">
        <v>22</v>
      </c>
      <c r="O1764">
        <v>6</v>
      </c>
      <c r="P1764" s="30">
        <f>SQRT((postes_1[[#This Row],[x]]-$Q$1)^2+(postes_1[[#This Row],[y]]-$R$1)^2)</f>
        <v>302436.78690404544</v>
      </c>
      <c r="Q1764">
        <v>312404.28000000102</v>
      </c>
      <c r="R1764">
        <v>6702225.0599999996</v>
      </c>
    </row>
    <row r="1765" spans="1:18" hidden="1">
      <c r="A1765">
        <v>3394</v>
      </c>
      <c r="B1765">
        <v>10000290</v>
      </c>
      <c r="C1765" s="2" t="s">
        <v>8374</v>
      </c>
      <c r="D1765" t="s">
        <v>274</v>
      </c>
      <c r="E1765">
        <v>610761600000</v>
      </c>
      <c r="F1765">
        <v>1422007423000</v>
      </c>
      <c r="G1765">
        <v>1</v>
      </c>
      <c r="H1765" t="s">
        <v>6950</v>
      </c>
      <c r="I1765" t="s">
        <v>6951</v>
      </c>
      <c r="J1765" t="s">
        <v>20</v>
      </c>
      <c r="K1765" t="s">
        <v>21</v>
      </c>
      <c r="L1765">
        <v>0</v>
      </c>
      <c r="M1765">
        <v>0</v>
      </c>
      <c r="N1765" t="s">
        <v>22</v>
      </c>
      <c r="O1765">
        <v>4</v>
      </c>
      <c r="P1765" s="30">
        <f>SQRT((postes_1[[#This Row],[x]]-$Q$1)^2+(postes_1[[#This Row],[y]]-$R$1)^2)</f>
        <v>302567.15301258845</v>
      </c>
      <c r="Q1765">
        <v>676325.96999999904</v>
      </c>
      <c r="R1765">
        <v>7048775.3700000001</v>
      </c>
    </row>
    <row r="1766" spans="1:18" hidden="1">
      <c r="A1766">
        <v>282</v>
      </c>
      <c r="B1766">
        <v>70023307</v>
      </c>
      <c r="C1766" s="2" t="s">
        <v>8375</v>
      </c>
      <c r="D1766" t="s">
        <v>56</v>
      </c>
      <c r="E1766">
        <v>1225278574000</v>
      </c>
      <c r="F1766">
        <v>1225278545000</v>
      </c>
      <c r="G1766">
        <v>1</v>
      </c>
      <c r="H1766" t="s">
        <v>635</v>
      </c>
      <c r="I1766" t="s">
        <v>636</v>
      </c>
      <c r="J1766" t="s">
        <v>20</v>
      </c>
      <c r="K1766" t="s">
        <v>21</v>
      </c>
      <c r="L1766">
        <v>0</v>
      </c>
      <c r="M1766">
        <v>0</v>
      </c>
      <c r="N1766" t="s">
        <v>22</v>
      </c>
      <c r="O1766">
        <v>6</v>
      </c>
      <c r="P1766" s="30">
        <f>SQRT((postes_1[[#This Row],[x]]-$Q$1)^2+(postes_1[[#This Row],[y]]-$R$1)^2)</f>
        <v>302598.40868522786</v>
      </c>
      <c r="Q1766">
        <v>761890.89999999898</v>
      </c>
      <c r="R1766">
        <v>7015449.5499999998</v>
      </c>
    </row>
    <row r="1767" spans="1:18" hidden="1">
      <c r="A1767">
        <v>3388</v>
      </c>
      <c r="B1767">
        <v>10000313</v>
      </c>
      <c r="C1767" s="2" t="s">
        <v>8375</v>
      </c>
      <c r="D1767" t="s">
        <v>152</v>
      </c>
      <c r="E1767">
        <v>610761600000</v>
      </c>
      <c r="F1767">
        <v>1289985694000</v>
      </c>
      <c r="G1767">
        <v>1</v>
      </c>
      <c r="H1767" t="s">
        <v>6936</v>
      </c>
      <c r="I1767" t="s">
        <v>6937</v>
      </c>
      <c r="J1767" t="s">
        <v>20</v>
      </c>
      <c r="K1767" t="s">
        <v>21</v>
      </c>
      <c r="L1767">
        <v>0</v>
      </c>
      <c r="M1767">
        <v>0</v>
      </c>
      <c r="N1767" t="s">
        <v>22</v>
      </c>
      <c r="O1767">
        <v>6</v>
      </c>
      <c r="P1767" s="30">
        <f>SQRT((postes_1[[#This Row],[x]]-$Q$1)^2+(postes_1[[#This Row],[y]]-$R$1)^2)</f>
        <v>302674.6174854057</v>
      </c>
      <c r="Q1767">
        <v>689098.65999999596</v>
      </c>
      <c r="R1767">
        <v>7045745.3399999999</v>
      </c>
    </row>
    <row r="1768" spans="1:18" hidden="1">
      <c r="A1768">
        <v>3105</v>
      </c>
      <c r="B1768">
        <v>60001237</v>
      </c>
      <c r="C1768" s="2" t="s">
        <v>8373</v>
      </c>
      <c r="D1768" t="s">
        <v>20</v>
      </c>
      <c r="E1768">
        <v>1034899200000</v>
      </c>
      <c r="F1768" t="s">
        <v>20</v>
      </c>
      <c r="G1768">
        <v>1</v>
      </c>
      <c r="H1768" t="s">
        <v>6381</v>
      </c>
      <c r="I1768" t="s">
        <v>6382</v>
      </c>
      <c r="J1768" t="s">
        <v>6383</v>
      </c>
      <c r="K1768" t="s">
        <v>21</v>
      </c>
      <c r="L1768">
        <v>0</v>
      </c>
      <c r="M1768">
        <v>0</v>
      </c>
      <c r="N1768" t="s">
        <v>22</v>
      </c>
      <c r="O1768">
        <v>3</v>
      </c>
      <c r="P1768" s="30">
        <f>SQRT((postes_1[[#This Row],[x]]-$Q$1)^2+(postes_1[[#This Row],[y]]-$R$1)^2)</f>
        <v>302756.20118293265</v>
      </c>
      <c r="Q1768">
        <v>312165.18</v>
      </c>
      <c r="R1768">
        <v>6701732.5199999996</v>
      </c>
    </row>
    <row r="1769" spans="1:18" hidden="1">
      <c r="A1769">
        <v>4024</v>
      </c>
      <c r="B1769">
        <v>20000073</v>
      </c>
      <c r="C1769" s="2" t="s">
        <v>8375</v>
      </c>
      <c r="D1769" t="s">
        <v>23</v>
      </c>
      <c r="E1769">
        <v>610761600000</v>
      </c>
      <c r="F1769">
        <v>1280938560000</v>
      </c>
      <c r="G1769">
        <v>1</v>
      </c>
      <c r="H1769" t="s">
        <v>8185</v>
      </c>
      <c r="I1769" t="s">
        <v>8185</v>
      </c>
      <c r="J1769" t="s">
        <v>20</v>
      </c>
      <c r="K1769" t="s">
        <v>21</v>
      </c>
      <c r="L1769">
        <v>0</v>
      </c>
      <c r="M1769">
        <v>0</v>
      </c>
      <c r="N1769" t="s">
        <v>22</v>
      </c>
      <c r="O1769">
        <v>6</v>
      </c>
      <c r="P1769" s="30">
        <f>SQRT((postes_1[[#This Row],[x]]-$Q$1)^2+(postes_1[[#This Row],[y]]-$R$1)^2)</f>
        <v>302777.31218457548</v>
      </c>
      <c r="Q1769">
        <v>829534.40999999596</v>
      </c>
      <c r="R1769">
        <v>6962470.9000000004</v>
      </c>
    </row>
    <row r="1770" spans="1:18" hidden="1">
      <c r="A1770">
        <v>2059</v>
      </c>
      <c r="B1770">
        <v>50000385</v>
      </c>
      <c r="C1770" s="2" t="s">
        <v>8374</v>
      </c>
      <c r="D1770" t="s">
        <v>274</v>
      </c>
      <c r="E1770">
        <v>1050364800000</v>
      </c>
      <c r="F1770">
        <v>1423152373000</v>
      </c>
      <c r="G1770">
        <v>1</v>
      </c>
      <c r="H1770" t="s">
        <v>4266</v>
      </c>
      <c r="I1770" t="s">
        <v>4267</v>
      </c>
      <c r="J1770" t="s">
        <v>26</v>
      </c>
      <c r="K1770" t="s">
        <v>21</v>
      </c>
      <c r="L1770">
        <v>0</v>
      </c>
      <c r="M1770">
        <v>0</v>
      </c>
      <c r="N1770" t="s">
        <v>22</v>
      </c>
      <c r="O1770">
        <v>4</v>
      </c>
      <c r="P1770" s="30">
        <f>SQRT((postes_1[[#This Row],[x]]-$Q$1)^2+(postes_1[[#This Row],[y]]-$R$1)^2)</f>
        <v>302965.95102700568</v>
      </c>
      <c r="Q1770">
        <v>580920.85000000102</v>
      </c>
      <c r="R1770">
        <v>6451940.7800000003</v>
      </c>
    </row>
    <row r="1771" spans="1:18" hidden="1">
      <c r="A1771">
        <v>2992</v>
      </c>
      <c r="B1771">
        <v>50000392</v>
      </c>
      <c r="C1771" s="2" t="s">
        <v>8375</v>
      </c>
      <c r="D1771" t="s">
        <v>38</v>
      </c>
      <c r="E1771">
        <v>610761600000</v>
      </c>
      <c r="F1771">
        <v>1208193393000</v>
      </c>
      <c r="G1771">
        <v>1</v>
      </c>
      <c r="H1771" t="s">
        <v>6162</v>
      </c>
      <c r="I1771" t="s">
        <v>6163</v>
      </c>
      <c r="J1771" t="s">
        <v>20</v>
      </c>
      <c r="K1771" t="s">
        <v>21</v>
      </c>
      <c r="L1771">
        <v>0</v>
      </c>
      <c r="M1771">
        <v>0</v>
      </c>
      <c r="N1771" t="s">
        <v>22</v>
      </c>
      <c r="O1771">
        <v>6</v>
      </c>
      <c r="P1771" s="30">
        <f>SQRT((postes_1[[#This Row],[x]]-$Q$1)^2+(postes_1[[#This Row],[y]]-$R$1)^2)</f>
        <v>303008.959956248</v>
      </c>
      <c r="Q1771">
        <v>622110.43000000005</v>
      </c>
      <c r="R1771">
        <v>6450677.0899999999</v>
      </c>
    </row>
    <row r="1772" spans="1:18" hidden="1">
      <c r="A1772">
        <v>3389</v>
      </c>
      <c r="B1772">
        <v>10000288</v>
      </c>
      <c r="C1772" s="2" t="s">
        <v>8374</v>
      </c>
      <c r="D1772" t="s">
        <v>274</v>
      </c>
      <c r="E1772">
        <v>1141310307000</v>
      </c>
      <c r="F1772">
        <v>1422007323000</v>
      </c>
      <c r="G1772">
        <v>1</v>
      </c>
      <c r="H1772" t="s">
        <v>6938</v>
      </c>
      <c r="I1772" t="s">
        <v>6939</v>
      </c>
      <c r="J1772" t="s">
        <v>6940</v>
      </c>
      <c r="K1772" t="s">
        <v>21</v>
      </c>
      <c r="L1772">
        <v>0</v>
      </c>
      <c r="M1772">
        <v>0</v>
      </c>
      <c r="N1772" t="s">
        <v>22</v>
      </c>
      <c r="O1772">
        <v>4</v>
      </c>
      <c r="P1772" s="30">
        <f>SQRT((postes_1[[#This Row],[x]]-$Q$1)^2+(postes_1[[#This Row],[y]]-$R$1)^2)</f>
        <v>303117.40527882869</v>
      </c>
      <c r="Q1772">
        <v>675588.11999999697</v>
      </c>
      <c r="R1772">
        <v>7049502.3799999999</v>
      </c>
    </row>
    <row r="1773" spans="1:18" hidden="1">
      <c r="A1773">
        <v>3466</v>
      </c>
      <c r="B1773">
        <v>60003637</v>
      </c>
      <c r="C1773" s="2" t="s">
        <v>8373</v>
      </c>
      <c r="D1773" t="s">
        <v>1094</v>
      </c>
      <c r="E1773">
        <v>993081600000</v>
      </c>
      <c r="F1773">
        <v>1423829857000</v>
      </c>
      <c r="G1773">
        <v>1</v>
      </c>
      <c r="H1773" t="s">
        <v>7100</v>
      </c>
      <c r="I1773" t="s">
        <v>7100</v>
      </c>
      <c r="J1773" t="s">
        <v>20</v>
      </c>
      <c r="K1773" t="s">
        <v>21</v>
      </c>
      <c r="L1773">
        <v>0</v>
      </c>
      <c r="M1773">
        <v>0</v>
      </c>
      <c r="N1773" t="s">
        <v>22</v>
      </c>
      <c r="O1773">
        <v>3</v>
      </c>
      <c r="P1773" s="30">
        <f>SQRT((postes_1[[#This Row],[x]]-$Q$1)^2+(postes_1[[#This Row],[y]]-$R$1)^2)</f>
        <v>303139.59771298006</v>
      </c>
      <c r="Q1773">
        <v>311732.43</v>
      </c>
      <c r="R1773">
        <v>6701985.1299999999</v>
      </c>
    </row>
    <row r="1774" spans="1:18" hidden="1">
      <c r="A1774">
        <v>2165</v>
      </c>
      <c r="B1774">
        <v>30000575</v>
      </c>
      <c r="C1774" s="2" t="s">
        <v>8373</v>
      </c>
      <c r="D1774" t="s">
        <v>108</v>
      </c>
      <c r="E1774">
        <v>610761600000</v>
      </c>
      <c r="F1774">
        <v>1235750111000</v>
      </c>
      <c r="G1774">
        <v>1</v>
      </c>
      <c r="H1774" t="s">
        <v>4493</v>
      </c>
      <c r="I1774" t="s">
        <v>4494</v>
      </c>
      <c r="J1774" t="s">
        <v>26</v>
      </c>
      <c r="K1774" t="s">
        <v>21</v>
      </c>
      <c r="L1774">
        <v>0</v>
      </c>
      <c r="M1774">
        <v>0</v>
      </c>
      <c r="N1774" t="s">
        <v>22</v>
      </c>
      <c r="O1774">
        <v>3</v>
      </c>
      <c r="P1774" s="30">
        <f>SQRT((postes_1[[#This Row],[x]]-$Q$1)^2+(postes_1[[#This Row],[y]]-$R$1)^2)</f>
        <v>303664.28977374494</v>
      </c>
      <c r="Q1774">
        <v>853634.21000000101</v>
      </c>
      <c r="R1774">
        <v>6571575.5099999998</v>
      </c>
    </row>
    <row r="1775" spans="1:18" hidden="1">
      <c r="A1775">
        <v>3520</v>
      </c>
      <c r="B1775">
        <v>70000045</v>
      </c>
      <c r="C1775" s="2" t="s">
        <v>8374</v>
      </c>
      <c r="D1775" t="s">
        <v>38</v>
      </c>
      <c r="E1775">
        <v>815011200000</v>
      </c>
      <c r="F1775">
        <v>1213617581000</v>
      </c>
      <c r="G1775">
        <v>1</v>
      </c>
      <c r="H1775" t="s">
        <v>7206</v>
      </c>
      <c r="I1775" t="s">
        <v>7207</v>
      </c>
      <c r="J1775" t="s">
        <v>20</v>
      </c>
      <c r="K1775" t="s">
        <v>21</v>
      </c>
      <c r="L1775">
        <v>0</v>
      </c>
      <c r="M1775">
        <v>0</v>
      </c>
      <c r="N1775" t="s">
        <v>22</v>
      </c>
      <c r="O1775">
        <v>4</v>
      </c>
      <c r="P1775" s="30">
        <f>SQRT((postes_1[[#This Row],[x]]-$Q$1)^2+(postes_1[[#This Row],[y]]-$R$1)^2)</f>
        <v>303746.61546588066</v>
      </c>
      <c r="Q1775">
        <v>386489.75</v>
      </c>
      <c r="R1775">
        <v>6958633.4299999997</v>
      </c>
    </row>
    <row r="1776" spans="1:18" hidden="1">
      <c r="A1776">
        <v>3173</v>
      </c>
      <c r="B1776">
        <v>70017277</v>
      </c>
      <c r="C1776" s="2" t="s">
        <v>8375</v>
      </c>
      <c r="D1776" t="s">
        <v>56</v>
      </c>
      <c r="E1776">
        <v>1241619397000</v>
      </c>
      <c r="F1776">
        <v>1241539925000</v>
      </c>
      <c r="G1776">
        <v>1</v>
      </c>
      <c r="H1776" t="s">
        <v>6521</v>
      </c>
      <c r="I1776" t="s">
        <v>6522</v>
      </c>
      <c r="J1776" t="s">
        <v>20</v>
      </c>
      <c r="K1776" t="s">
        <v>21</v>
      </c>
      <c r="L1776">
        <v>0</v>
      </c>
      <c r="M1776">
        <v>0</v>
      </c>
      <c r="N1776" t="s">
        <v>22</v>
      </c>
      <c r="O1776">
        <v>6</v>
      </c>
      <c r="P1776" s="30">
        <f>SQRT((postes_1[[#This Row],[x]]-$Q$1)^2+(postes_1[[#This Row],[y]]-$R$1)^2)</f>
        <v>303809.11098541575</v>
      </c>
      <c r="Q1776">
        <v>327397.29999999702</v>
      </c>
      <c r="R1776">
        <v>6643143.6100000003</v>
      </c>
    </row>
    <row r="1777" spans="1:18" hidden="1">
      <c r="A1777">
        <v>2594</v>
      </c>
      <c r="B1777">
        <v>50000391</v>
      </c>
      <c r="C1777" s="2" t="s">
        <v>8374</v>
      </c>
      <c r="D1777" t="s">
        <v>38</v>
      </c>
      <c r="E1777">
        <v>610761600000</v>
      </c>
      <c r="F1777">
        <v>1208193280000</v>
      </c>
      <c r="G1777">
        <v>1</v>
      </c>
      <c r="H1777" t="s">
        <v>5356</v>
      </c>
      <c r="I1777" t="s">
        <v>4913</v>
      </c>
      <c r="J1777" t="s">
        <v>20</v>
      </c>
      <c r="K1777" t="s">
        <v>21</v>
      </c>
      <c r="L1777">
        <v>0</v>
      </c>
      <c r="M1777">
        <v>0</v>
      </c>
      <c r="N1777" t="s">
        <v>22</v>
      </c>
      <c r="O1777">
        <v>4</v>
      </c>
      <c r="P1777" s="30">
        <f>SQRT((postes_1[[#This Row],[x]]-$Q$1)^2+(postes_1[[#This Row],[y]]-$R$1)^2)</f>
        <v>303847.48877102212</v>
      </c>
      <c r="Q1777">
        <v>581034.68999999797</v>
      </c>
      <c r="R1777">
        <v>6451043.9299999997</v>
      </c>
    </row>
    <row r="1778" spans="1:18" hidden="1">
      <c r="A1778">
        <v>179</v>
      </c>
      <c r="B1778">
        <v>30000799</v>
      </c>
      <c r="C1778" s="2" t="s">
        <v>8375</v>
      </c>
      <c r="D1778" t="s">
        <v>20</v>
      </c>
      <c r="E1778">
        <v>610761600000</v>
      </c>
      <c r="F1778" t="s">
        <v>20</v>
      </c>
      <c r="G1778">
        <v>1</v>
      </c>
      <c r="H1778" t="s">
        <v>414</v>
      </c>
      <c r="I1778" t="s">
        <v>415</v>
      </c>
      <c r="J1778" t="s">
        <v>20</v>
      </c>
      <c r="K1778" t="s">
        <v>21</v>
      </c>
      <c r="L1778">
        <v>0</v>
      </c>
      <c r="M1778">
        <v>0</v>
      </c>
      <c r="N1778" t="s">
        <v>22</v>
      </c>
      <c r="O1778">
        <v>6</v>
      </c>
      <c r="P1778" s="30">
        <f>SQRT((postes_1[[#This Row],[x]]-$Q$1)^2+(postes_1[[#This Row],[y]]-$R$1)^2)</f>
        <v>303862.82864370424</v>
      </c>
      <c r="Q1778">
        <v>833395.54999999702</v>
      </c>
      <c r="R1778">
        <v>6546976.2699999996</v>
      </c>
    </row>
    <row r="1779" spans="1:18" hidden="1">
      <c r="A1779">
        <v>1485</v>
      </c>
      <c r="B1779">
        <v>30000573</v>
      </c>
      <c r="C1779" s="2" t="s">
        <v>8373</v>
      </c>
      <c r="D1779" t="s">
        <v>23</v>
      </c>
      <c r="E1779">
        <v>610761600000</v>
      </c>
      <c r="F1779">
        <v>1258469758000</v>
      </c>
      <c r="G1779">
        <v>1</v>
      </c>
      <c r="H1779" t="s">
        <v>3102</v>
      </c>
      <c r="I1779" t="s">
        <v>3102</v>
      </c>
      <c r="J1779" t="s">
        <v>20</v>
      </c>
      <c r="K1779" t="s">
        <v>21</v>
      </c>
      <c r="L1779">
        <v>0</v>
      </c>
      <c r="M1779">
        <v>0</v>
      </c>
      <c r="N1779" t="s">
        <v>22</v>
      </c>
      <c r="O1779">
        <v>3</v>
      </c>
      <c r="P1779" s="30">
        <f>SQRT((postes_1[[#This Row],[x]]-$Q$1)^2+(postes_1[[#This Row],[y]]-$R$1)^2)</f>
        <v>303937.78898842534</v>
      </c>
      <c r="Q1779">
        <v>854101.88000000303</v>
      </c>
      <c r="R1779">
        <v>6571744.5999999996</v>
      </c>
    </row>
    <row r="1780" spans="1:18" hidden="1">
      <c r="A1780">
        <v>569</v>
      </c>
      <c r="B1780">
        <v>60001200</v>
      </c>
      <c r="C1780" s="2" t="s">
        <v>8375</v>
      </c>
      <c r="D1780" t="s">
        <v>274</v>
      </c>
      <c r="E1780">
        <v>1033948800000</v>
      </c>
      <c r="F1780">
        <v>1445946722000</v>
      </c>
      <c r="G1780">
        <v>1</v>
      </c>
      <c r="H1780" t="s">
        <v>1228</v>
      </c>
      <c r="I1780" t="s">
        <v>1229</v>
      </c>
      <c r="J1780" t="s">
        <v>20</v>
      </c>
      <c r="K1780" t="s">
        <v>21</v>
      </c>
      <c r="L1780">
        <v>0</v>
      </c>
      <c r="M1780">
        <v>0</v>
      </c>
      <c r="N1780" t="s">
        <v>22</v>
      </c>
      <c r="O1780">
        <v>6</v>
      </c>
      <c r="P1780" s="30">
        <f>SQRT((postes_1[[#This Row],[x]]-$Q$1)^2+(postes_1[[#This Row],[y]]-$R$1)^2)</f>
        <v>304172.77451106033</v>
      </c>
      <c r="Q1780">
        <v>310045.03000000102</v>
      </c>
      <c r="R1780">
        <v>6705856.25</v>
      </c>
    </row>
    <row r="1781" spans="1:18" hidden="1">
      <c r="A1781">
        <v>2387</v>
      </c>
      <c r="B1781">
        <v>20002889</v>
      </c>
      <c r="C1781" s="2" t="s">
        <v>8373</v>
      </c>
      <c r="D1781" t="s">
        <v>77</v>
      </c>
      <c r="E1781">
        <v>921801600000</v>
      </c>
      <c r="F1781">
        <v>1334237685000</v>
      </c>
      <c r="G1781">
        <v>1</v>
      </c>
      <c r="H1781" t="s">
        <v>4929</v>
      </c>
      <c r="I1781" t="s">
        <v>4930</v>
      </c>
      <c r="J1781" t="s">
        <v>20</v>
      </c>
      <c r="K1781" t="s">
        <v>21</v>
      </c>
      <c r="L1781">
        <v>0</v>
      </c>
      <c r="M1781">
        <v>0</v>
      </c>
      <c r="N1781" t="s">
        <v>22</v>
      </c>
      <c r="O1781">
        <v>3</v>
      </c>
      <c r="P1781" s="30">
        <f>SQRT((postes_1[[#This Row],[x]]-$Q$1)^2+(postes_1[[#This Row],[y]]-$R$1)^2)</f>
        <v>304202.22675304499</v>
      </c>
      <c r="Q1781">
        <v>832800.03000000096</v>
      </c>
      <c r="R1781">
        <v>6961087.0999999996</v>
      </c>
    </row>
    <row r="1782" spans="1:18" hidden="1">
      <c r="A1782">
        <v>1176</v>
      </c>
      <c r="B1782">
        <v>10000265</v>
      </c>
      <c r="C1782" s="2" t="s">
        <v>8374</v>
      </c>
      <c r="D1782" t="s">
        <v>274</v>
      </c>
      <c r="E1782">
        <v>1068595200000</v>
      </c>
      <c r="F1782">
        <v>1421928015000</v>
      </c>
      <c r="G1782">
        <v>1</v>
      </c>
      <c r="H1782" t="s">
        <v>2467</v>
      </c>
      <c r="I1782" t="s">
        <v>2467</v>
      </c>
      <c r="J1782" t="s">
        <v>20</v>
      </c>
      <c r="K1782" t="s">
        <v>21</v>
      </c>
      <c r="L1782">
        <v>0</v>
      </c>
      <c r="M1782">
        <v>0</v>
      </c>
      <c r="N1782" t="s">
        <v>22</v>
      </c>
      <c r="O1782">
        <v>4</v>
      </c>
      <c r="P1782" s="30">
        <f>SQRT((postes_1[[#This Row],[x]]-$Q$1)^2+(postes_1[[#This Row],[y]]-$R$1)^2)</f>
        <v>304255.96678011527</v>
      </c>
      <c r="Q1782">
        <v>610655.17000000202</v>
      </c>
      <c r="R1782">
        <v>7057718.2599999998</v>
      </c>
    </row>
    <row r="1783" spans="1:18" hidden="1">
      <c r="A1783">
        <v>3395</v>
      </c>
      <c r="B1783">
        <v>10000305</v>
      </c>
      <c r="C1783" s="2" t="s">
        <v>8375</v>
      </c>
      <c r="D1783" t="s">
        <v>274</v>
      </c>
      <c r="E1783">
        <v>1179937119000</v>
      </c>
      <c r="F1783">
        <v>1422008632000</v>
      </c>
      <c r="G1783">
        <v>1</v>
      </c>
      <c r="H1783" t="s">
        <v>6952</v>
      </c>
      <c r="I1783" t="s">
        <v>6953</v>
      </c>
      <c r="J1783" t="s">
        <v>6954</v>
      </c>
      <c r="K1783" t="s">
        <v>21</v>
      </c>
      <c r="L1783">
        <v>0</v>
      </c>
      <c r="M1783">
        <v>0</v>
      </c>
      <c r="N1783" t="s">
        <v>22</v>
      </c>
      <c r="O1783">
        <v>6</v>
      </c>
      <c r="P1783" s="30">
        <f>SQRT((postes_1[[#This Row],[x]]-$Q$1)^2+(postes_1[[#This Row],[y]]-$R$1)^2)</f>
        <v>304295.50629499205</v>
      </c>
      <c r="Q1783">
        <v>688664.5</v>
      </c>
      <c r="R1783">
        <v>7047539.3200000003</v>
      </c>
    </row>
    <row r="1784" spans="1:18" hidden="1">
      <c r="A1784">
        <v>667</v>
      </c>
      <c r="B1784">
        <v>10000390</v>
      </c>
      <c r="C1784" s="2" t="s">
        <v>8373</v>
      </c>
      <c r="D1784" t="s">
        <v>27</v>
      </c>
      <c r="E1784">
        <v>967593600000</v>
      </c>
      <c r="F1784">
        <v>1295274744000</v>
      </c>
      <c r="G1784">
        <v>1</v>
      </c>
      <c r="H1784" t="s">
        <v>1434</v>
      </c>
      <c r="I1784" t="s">
        <v>1435</v>
      </c>
      <c r="J1784" t="s">
        <v>20</v>
      </c>
      <c r="K1784" t="s">
        <v>21</v>
      </c>
      <c r="L1784">
        <v>0</v>
      </c>
      <c r="M1784">
        <v>0</v>
      </c>
      <c r="N1784" t="s">
        <v>22</v>
      </c>
      <c r="O1784">
        <v>3</v>
      </c>
      <c r="P1784" s="30">
        <f>SQRT((postes_1[[#This Row],[x]]-$Q$1)^2+(postes_1[[#This Row],[y]]-$R$1)^2)</f>
        <v>304392.36717029219</v>
      </c>
      <c r="Q1784">
        <v>734784.60000000102</v>
      </c>
      <c r="R1784">
        <v>7031311.9800000004</v>
      </c>
    </row>
    <row r="1785" spans="1:18" hidden="1">
      <c r="A1785">
        <v>3032</v>
      </c>
      <c r="B1785">
        <v>30000473</v>
      </c>
      <c r="C1785" s="2" t="s">
        <v>8373</v>
      </c>
      <c r="D1785" t="s">
        <v>43</v>
      </c>
      <c r="E1785">
        <v>1130429180000</v>
      </c>
      <c r="F1785">
        <v>1133889332000</v>
      </c>
      <c r="G1785">
        <v>1</v>
      </c>
      <c r="H1785" t="s">
        <v>6240</v>
      </c>
      <c r="I1785" t="s">
        <v>6241</v>
      </c>
      <c r="J1785" t="s">
        <v>20</v>
      </c>
      <c r="K1785" t="s">
        <v>21</v>
      </c>
      <c r="L1785">
        <v>0</v>
      </c>
      <c r="M1785">
        <v>0</v>
      </c>
      <c r="N1785" t="s">
        <v>22</v>
      </c>
      <c r="O1785">
        <v>3</v>
      </c>
      <c r="P1785" s="30">
        <f>SQRT((postes_1[[#This Row],[x]]-$Q$1)^2+(postes_1[[#This Row],[y]]-$R$1)^2)</f>
        <v>304474.03402046766</v>
      </c>
      <c r="Q1785">
        <v>863099.89000000095</v>
      </c>
      <c r="R1785">
        <v>6583514.6600000001</v>
      </c>
    </row>
    <row r="1786" spans="1:18" hidden="1">
      <c r="A1786">
        <v>1679</v>
      </c>
      <c r="B1786">
        <v>60001800</v>
      </c>
      <c r="C1786" s="2" t="s">
        <v>8374</v>
      </c>
      <c r="D1786" t="s">
        <v>30</v>
      </c>
      <c r="E1786">
        <v>1056412800000</v>
      </c>
      <c r="F1786">
        <v>1321260005000</v>
      </c>
      <c r="G1786">
        <v>1</v>
      </c>
      <c r="H1786" t="s">
        <v>3495</v>
      </c>
      <c r="I1786" t="s">
        <v>3496</v>
      </c>
      <c r="J1786" t="s">
        <v>20</v>
      </c>
      <c r="K1786" t="s">
        <v>21</v>
      </c>
      <c r="L1786">
        <v>0</v>
      </c>
      <c r="M1786">
        <v>0</v>
      </c>
      <c r="N1786" t="s">
        <v>22</v>
      </c>
      <c r="O1786">
        <v>4</v>
      </c>
      <c r="P1786" s="30">
        <f>SQRT((postes_1[[#This Row],[x]]-$Q$1)^2+(postes_1[[#This Row],[y]]-$R$1)^2)</f>
        <v>304536.88759304187</v>
      </c>
      <c r="Q1786">
        <v>363789.17000000202</v>
      </c>
      <c r="R1786">
        <v>6574880.0599999996</v>
      </c>
    </row>
    <row r="1787" spans="1:18" hidden="1">
      <c r="A1787">
        <v>1081</v>
      </c>
      <c r="B1787">
        <v>30000040</v>
      </c>
      <c r="C1787" s="2" t="s">
        <v>8373</v>
      </c>
      <c r="D1787" t="s">
        <v>77</v>
      </c>
      <c r="E1787">
        <v>899337600000</v>
      </c>
      <c r="F1787">
        <v>1342450494000</v>
      </c>
      <c r="G1787">
        <v>1</v>
      </c>
      <c r="H1787" t="s">
        <v>2272</v>
      </c>
      <c r="I1787" t="s">
        <v>2273</v>
      </c>
      <c r="J1787" t="s">
        <v>20</v>
      </c>
      <c r="K1787" t="s">
        <v>21</v>
      </c>
      <c r="L1787">
        <v>0</v>
      </c>
      <c r="M1787">
        <v>0</v>
      </c>
      <c r="N1787" t="s">
        <v>22</v>
      </c>
      <c r="O1787">
        <v>3</v>
      </c>
      <c r="P1787" s="30">
        <f>SQRT((postes_1[[#This Row],[x]]-$Q$1)^2+(postes_1[[#This Row],[y]]-$R$1)^2)</f>
        <v>304552.44417259045</v>
      </c>
      <c r="Q1787">
        <v>910705.53000000096</v>
      </c>
      <c r="R1787">
        <v>6702370.3600000003</v>
      </c>
    </row>
    <row r="1788" spans="1:18" hidden="1">
      <c r="A1788">
        <v>2888</v>
      </c>
      <c r="B1788">
        <v>60001438</v>
      </c>
      <c r="C1788" s="2" t="s">
        <v>8373</v>
      </c>
      <c r="D1788" t="s">
        <v>20</v>
      </c>
      <c r="E1788">
        <v>1034899200000</v>
      </c>
      <c r="F1788" t="s">
        <v>20</v>
      </c>
      <c r="G1788">
        <v>1</v>
      </c>
      <c r="H1788" t="s">
        <v>5951</v>
      </c>
      <c r="I1788" t="s">
        <v>5952</v>
      </c>
      <c r="J1788" t="s">
        <v>20</v>
      </c>
      <c r="K1788" t="s">
        <v>21</v>
      </c>
      <c r="L1788">
        <v>0</v>
      </c>
      <c r="M1788">
        <v>0</v>
      </c>
      <c r="N1788" t="s">
        <v>22</v>
      </c>
      <c r="O1788">
        <v>3</v>
      </c>
      <c r="P1788" s="30">
        <f>SQRT((postes_1[[#This Row],[x]]-$Q$1)^2+(postes_1[[#This Row],[y]]-$R$1)^2)</f>
        <v>304671.49392722588</v>
      </c>
      <c r="Q1788">
        <v>314204.84000000398</v>
      </c>
      <c r="R1788">
        <v>6682384.2599999998</v>
      </c>
    </row>
    <row r="1789" spans="1:18" hidden="1">
      <c r="A1789">
        <v>2939</v>
      </c>
      <c r="B1789">
        <v>60001876</v>
      </c>
      <c r="C1789" s="2" t="s">
        <v>8374</v>
      </c>
      <c r="D1789" t="s">
        <v>27</v>
      </c>
      <c r="E1789">
        <v>783129600000</v>
      </c>
      <c r="F1789">
        <v>1297933789000</v>
      </c>
      <c r="G1789">
        <v>1</v>
      </c>
      <c r="H1789" t="s">
        <v>6052</v>
      </c>
      <c r="I1789" t="s">
        <v>6053</v>
      </c>
      <c r="J1789" t="s">
        <v>6054</v>
      </c>
      <c r="K1789" t="s">
        <v>21</v>
      </c>
      <c r="L1789">
        <v>0</v>
      </c>
      <c r="M1789">
        <v>0</v>
      </c>
      <c r="N1789" t="s">
        <v>22</v>
      </c>
      <c r="O1789">
        <v>4</v>
      </c>
      <c r="P1789" s="30">
        <f>SQRT((postes_1[[#This Row],[x]]-$Q$1)^2+(postes_1[[#This Row],[y]]-$R$1)^2)</f>
        <v>304727.49460580194</v>
      </c>
      <c r="Q1789">
        <v>401395.11999999703</v>
      </c>
      <c r="R1789">
        <v>6531771.4900000002</v>
      </c>
    </row>
    <row r="1790" spans="1:18" hidden="1">
      <c r="A1790">
        <v>2615</v>
      </c>
      <c r="B1790">
        <v>10001220</v>
      </c>
      <c r="C1790" s="2" t="s">
        <v>8373</v>
      </c>
      <c r="D1790" t="s">
        <v>17</v>
      </c>
      <c r="E1790">
        <v>1179938741000</v>
      </c>
      <c r="F1790">
        <v>1311243846000</v>
      </c>
      <c r="G1790">
        <v>1</v>
      </c>
      <c r="H1790" t="s">
        <v>5395</v>
      </c>
      <c r="I1790" t="s">
        <v>5396</v>
      </c>
      <c r="J1790" t="s">
        <v>5397</v>
      </c>
      <c r="K1790" t="s">
        <v>21</v>
      </c>
      <c r="L1790">
        <v>0</v>
      </c>
      <c r="M1790">
        <v>0</v>
      </c>
      <c r="N1790" t="s">
        <v>22</v>
      </c>
      <c r="O1790">
        <v>3</v>
      </c>
      <c r="P1790" s="30">
        <f>SQRT((postes_1[[#This Row],[x]]-$Q$1)^2+(postes_1[[#This Row],[y]]-$R$1)^2)</f>
        <v>305021.3756047865</v>
      </c>
      <c r="Q1790">
        <v>733561.06000000203</v>
      </c>
      <c r="R1790">
        <v>7032543.7999999998</v>
      </c>
    </row>
    <row r="1791" spans="1:18" hidden="1">
      <c r="A1791">
        <v>2550</v>
      </c>
      <c r="B1791">
        <v>10000401</v>
      </c>
      <c r="C1791" s="2" t="s">
        <v>8386</v>
      </c>
      <c r="D1791" t="s">
        <v>229</v>
      </c>
      <c r="E1791" s="1">
        <v>908928000000</v>
      </c>
      <c r="F1791">
        <v>1126622066000</v>
      </c>
      <c r="G1791">
        <v>1</v>
      </c>
      <c r="H1791" t="s">
        <v>5263</v>
      </c>
      <c r="I1791" t="s">
        <v>5264</v>
      </c>
      <c r="J1791" t="s">
        <v>20</v>
      </c>
      <c r="K1791" t="s">
        <v>21</v>
      </c>
      <c r="L1791">
        <v>0</v>
      </c>
      <c r="M1791">
        <v>0</v>
      </c>
      <c r="N1791" t="s">
        <v>22</v>
      </c>
      <c r="O1791">
        <v>0</v>
      </c>
      <c r="P1791" s="30">
        <f>SQRT((postes_1[[#This Row],[x]]-$Q$1)^2+(postes_1[[#This Row],[y]]-$R$1)^2)</f>
        <v>305153.81562456681</v>
      </c>
      <c r="Q1791">
        <v>737336.35000000102</v>
      </c>
      <c r="R1791">
        <v>7030993.6100000003</v>
      </c>
    </row>
    <row r="1792" spans="1:18" hidden="1">
      <c r="A1792">
        <v>2221</v>
      </c>
      <c r="B1792">
        <v>60001223</v>
      </c>
      <c r="C1792" s="2" t="s">
        <v>8373</v>
      </c>
      <c r="D1792" t="s">
        <v>20</v>
      </c>
      <c r="E1792">
        <v>1049414400000</v>
      </c>
      <c r="F1792" t="s">
        <v>20</v>
      </c>
      <c r="G1792">
        <v>1</v>
      </c>
      <c r="H1792" t="s">
        <v>4599</v>
      </c>
      <c r="I1792" t="s">
        <v>4600</v>
      </c>
      <c r="J1792" t="s">
        <v>26</v>
      </c>
      <c r="K1792" t="s">
        <v>21</v>
      </c>
      <c r="L1792">
        <v>0</v>
      </c>
      <c r="M1792">
        <v>0</v>
      </c>
      <c r="N1792" t="s">
        <v>22</v>
      </c>
      <c r="O1792">
        <v>3</v>
      </c>
      <c r="P1792" s="30">
        <f>SQRT((postes_1[[#This Row],[x]]-$Q$1)^2+(postes_1[[#This Row],[y]]-$R$1)^2)</f>
        <v>305324.02781177242</v>
      </c>
      <c r="Q1792">
        <v>309306.109999999</v>
      </c>
      <c r="R1792">
        <v>6703227.8899999997</v>
      </c>
    </row>
    <row r="1793" spans="1:18" hidden="1">
      <c r="A1793">
        <v>748</v>
      </c>
      <c r="B1793">
        <v>20000088</v>
      </c>
      <c r="C1793" s="2" t="s">
        <v>8373</v>
      </c>
      <c r="D1793" t="s">
        <v>77</v>
      </c>
      <c r="E1793">
        <v>610761600000</v>
      </c>
      <c r="F1793">
        <v>1334231493000</v>
      </c>
      <c r="G1793">
        <v>1</v>
      </c>
      <c r="H1793" t="s">
        <v>1610</v>
      </c>
      <c r="I1793" t="s">
        <v>1610</v>
      </c>
      <c r="J1793" t="s">
        <v>1611</v>
      </c>
      <c r="K1793" t="s">
        <v>21</v>
      </c>
      <c r="L1793">
        <v>0</v>
      </c>
      <c r="M1793">
        <v>0</v>
      </c>
      <c r="N1793" t="s">
        <v>22</v>
      </c>
      <c r="O1793">
        <v>3</v>
      </c>
      <c r="P1793" s="30">
        <f>SQRT((postes_1[[#This Row],[x]]-$Q$1)^2+(postes_1[[#This Row],[y]]-$R$1)^2)</f>
        <v>305410.95986619371</v>
      </c>
      <c r="Q1793">
        <v>837763.39999999898</v>
      </c>
      <c r="R1793">
        <v>6957455.5899999999</v>
      </c>
    </row>
    <row r="1794" spans="1:18" hidden="1">
      <c r="A1794">
        <v>4022</v>
      </c>
      <c r="B1794">
        <v>20000056</v>
      </c>
      <c r="C1794" s="2" t="s">
        <v>8373</v>
      </c>
      <c r="D1794" t="s">
        <v>77</v>
      </c>
      <c r="E1794">
        <v>610761600000</v>
      </c>
      <c r="F1794">
        <v>1334058166000</v>
      </c>
      <c r="G1794">
        <v>1</v>
      </c>
      <c r="H1794" t="s">
        <v>8181</v>
      </c>
      <c r="I1794" t="s">
        <v>8182</v>
      </c>
      <c r="J1794" t="s">
        <v>20</v>
      </c>
      <c r="K1794" t="s">
        <v>21</v>
      </c>
      <c r="L1794">
        <v>0</v>
      </c>
      <c r="M1794">
        <v>0</v>
      </c>
      <c r="N1794" t="s">
        <v>22</v>
      </c>
      <c r="O1794">
        <v>3</v>
      </c>
      <c r="P1794" s="30">
        <f>SQRT((postes_1[[#This Row],[x]]-$Q$1)^2+(postes_1[[#This Row],[y]]-$R$1)^2)</f>
        <v>305429.32119657611</v>
      </c>
      <c r="Q1794">
        <v>825452.53000000096</v>
      </c>
      <c r="R1794">
        <v>6970416.9000000004</v>
      </c>
    </row>
    <row r="1795" spans="1:18" hidden="1">
      <c r="A1795">
        <v>1495</v>
      </c>
      <c r="B1795">
        <v>20000089</v>
      </c>
      <c r="C1795" s="2" t="s">
        <v>8373</v>
      </c>
      <c r="D1795" t="s">
        <v>77</v>
      </c>
      <c r="E1795">
        <v>1161101230000</v>
      </c>
      <c r="F1795">
        <v>1333731566000</v>
      </c>
      <c r="G1795">
        <v>1</v>
      </c>
      <c r="H1795" t="s">
        <v>3122</v>
      </c>
      <c r="I1795" t="s">
        <v>3123</v>
      </c>
      <c r="J1795" t="s">
        <v>3124</v>
      </c>
      <c r="K1795" t="s">
        <v>21</v>
      </c>
      <c r="L1795">
        <v>0</v>
      </c>
      <c r="M1795">
        <v>0</v>
      </c>
      <c r="N1795" t="s">
        <v>22</v>
      </c>
      <c r="O1795">
        <v>3</v>
      </c>
      <c r="P1795" s="30">
        <f>SQRT((postes_1[[#This Row],[x]]-$Q$1)^2+(postes_1[[#This Row],[y]]-$R$1)^2)</f>
        <v>305550.68052901473</v>
      </c>
      <c r="Q1795">
        <v>838189.60999999905</v>
      </c>
      <c r="R1795">
        <v>6957189.3099999996</v>
      </c>
    </row>
    <row r="1796" spans="1:18" hidden="1">
      <c r="A1796">
        <v>3045</v>
      </c>
      <c r="B1796">
        <v>10000402</v>
      </c>
      <c r="C1796" s="2" t="s">
        <v>8375</v>
      </c>
      <c r="D1796" t="s">
        <v>20</v>
      </c>
      <c r="E1796">
        <v>994291200000</v>
      </c>
      <c r="F1796" t="s">
        <v>20</v>
      </c>
      <c r="G1796">
        <v>1</v>
      </c>
      <c r="H1796" t="s">
        <v>6265</v>
      </c>
      <c r="I1796" t="s">
        <v>6266</v>
      </c>
      <c r="J1796" t="s">
        <v>20</v>
      </c>
      <c r="K1796" t="s">
        <v>21</v>
      </c>
      <c r="L1796">
        <v>0</v>
      </c>
      <c r="M1796">
        <v>0</v>
      </c>
      <c r="N1796" t="s">
        <v>22</v>
      </c>
      <c r="O1796">
        <v>6</v>
      </c>
      <c r="P1796" s="30">
        <f>SQRT((postes_1[[#This Row],[x]]-$Q$1)^2+(postes_1[[#This Row],[y]]-$R$1)^2)</f>
        <v>305577.74152118491</v>
      </c>
      <c r="Q1796">
        <v>738338.03000000096</v>
      </c>
      <c r="R1796">
        <v>7031000.3499999996</v>
      </c>
    </row>
    <row r="1797" spans="1:18" hidden="1">
      <c r="A1797">
        <v>732</v>
      </c>
      <c r="B1797">
        <v>60001915</v>
      </c>
      <c r="C1797" s="2" t="s">
        <v>8376</v>
      </c>
      <c r="D1797" t="s">
        <v>20</v>
      </c>
      <c r="E1797">
        <v>995414400000</v>
      </c>
      <c r="F1797" t="s">
        <v>20</v>
      </c>
      <c r="G1797">
        <v>1</v>
      </c>
      <c r="H1797" t="s">
        <v>1576</v>
      </c>
      <c r="I1797" t="s">
        <v>1577</v>
      </c>
      <c r="J1797" t="s">
        <v>20</v>
      </c>
      <c r="K1797" t="s">
        <v>21</v>
      </c>
      <c r="L1797">
        <v>0</v>
      </c>
      <c r="M1797">
        <v>0</v>
      </c>
      <c r="N1797" t="s">
        <v>22</v>
      </c>
      <c r="O1797">
        <v>7</v>
      </c>
      <c r="P1797" s="30">
        <f>SQRT((postes_1[[#This Row],[x]]-$Q$1)^2+(postes_1[[#This Row],[y]]-$R$1)^2)</f>
        <v>305845.4933396774</v>
      </c>
      <c r="Q1797">
        <v>419400.38000000297</v>
      </c>
      <c r="R1797">
        <v>6514644.1399999997</v>
      </c>
    </row>
    <row r="1798" spans="1:18" hidden="1">
      <c r="A1798">
        <v>2996</v>
      </c>
      <c r="B1798">
        <v>30000811</v>
      </c>
      <c r="C1798" s="2" t="s">
        <v>8373</v>
      </c>
      <c r="D1798" t="s">
        <v>20</v>
      </c>
      <c r="E1798">
        <v>610761600000</v>
      </c>
      <c r="F1798" t="s">
        <v>20</v>
      </c>
      <c r="G1798">
        <v>1</v>
      </c>
      <c r="H1798" t="s">
        <v>6169</v>
      </c>
      <c r="I1798" t="s">
        <v>1105</v>
      </c>
      <c r="J1798" t="s">
        <v>20</v>
      </c>
      <c r="K1798" t="s">
        <v>21</v>
      </c>
      <c r="L1798">
        <v>0</v>
      </c>
      <c r="M1798">
        <v>0</v>
      </c>
      <c r="N1798" t="s">
        <v>22</v>
      </c>
      <c r="O1798">
        <v>3</v>
      </c>
      <c r="P1798" s="30">
        <f>SQRT((postes_1[[#This Row],[x]]-$Q$1)^2+(postes_1[[#This Row],[y]]-$R$1)^2)</f>
        <v>305892.60695147677</v>
      </c>
      <c r="Q1798">
        <v>833909.39000000095</v>
      </c>
      <c r="R1798">
        <v>6544548.9500000002</v>
      </c>
    </row>
    <row r="1799" spans="1:18" hidden="1">
      <c r="A1799">
        <v>2390</v>
      </c>
      <c r="B1799">
        <v>20000084</v>
      </c>
      <c r="C1799" s="2" t="s">
        <v>8373</v>
      </c>
      <c r="D1799" t="s">
        <v>77</v>
      </c>
      <c r="E1799">
        <v>610761600000</v>
      </c>
      <c r="F1799">
        <v>1334231201000</v>
      </c>
      <c r="G1799">
        <v>1</v>
      </c>
      <c r="H1799" t="s">
        <v>4936</v>
      </c>
      <c r="I1799" t="s">
        <v>4937</v>
      </c>
      <c r="J1799" t="s">
        <v>4938</v>
      </c>
      <c r="K1799" t="s">
        <v>21</v>
      </c>
      <c r="L1799">
        <v>0</v>
      </c>
      <c r="M1799">
        <v>0</v>
      </c>
      <c r="N1799" t="s">
        <v>22</v>
      </c>
      <c r="O1799">
        <v>3</v>
      </c>
      <c r="P1799" s="30">
        <f>SQRT((postes_1[[#This Row],[x]]-$Q$1)^2+(postes_1[[#This Row],[y]]-$R$1)^2)</f>
        <v>305898.97680317139</v>
      </c>
      <c r="Q1799">
        <v>838204.43999999797</v>
      </c>
      <c r="R1799">
        <v>6957694.7800000003</v>
      </c>
    </row>
    <row r="1800" spans="1:18" hidden="1">
      <c r="A1800">
        <v>1687</v>
      </c>
      <c r="B1800">
        <v>70000148</v>
      </c>
      <c r="C1800" s="2" t="s">
        <v>8376</v>
      </c>
      <c r="D1800" t="s">
        <v>20</v>
      </c>
      <c r="E1800">
        <v>757641600000</v>
      </c>
      <c r="F1800" t="s">
        <v>20</v>
      </c>
      <c r="G1800">
        <v>1</v>
      </c>
      <c r="H1800" t="s">
        <v>3513</v>
      </c>
      <c r="I1800" t="s">
        <v>3514</v>
      </c>
      <c r="J1800" t="s">
        <v>20</v>
      </c>
      <c r="K1800" t="s">
        <v>21</v>
      </c>
      <c r="L1800">
        <v>0</v>
      </c>
      <c r="M1800">
        <v>0</v>
      </c>
      <c r="N1800" t="s">
        <v>22</v>
      </c>
      <c r="O1800">
        <v>7</v>
      </c>
      <c r="P1800" s="30">
        <f>SQRT((postes_1[[#This Row],[x]]-$Q$1)^2+(postes_1[[#This Row],[y]]-$R$1)^2)</f>
        <v>305910.36133468838</v>
      </c>
      <c r="Q1800">
        <v>368332.390000001</v>
      </c>
      <c r="R1800">
        <v>6940413.8700000001</v>
      </c>
    </row>
    <row r="1801" spans="1:18" hidden="1">
      <c r="A1801">
        <v>2998</v>
      </c>
      <c r="B1801">
        <v>30000829</v>
      </c>
      <c r="C1801" s="2" t="s">
        <v>8373</v>
      </c>
      <c r="D1801" t="s">
        <v>20</v>
      </c>
      <c r="E1801">
        <v>610761600000</v>
      </c>
      <c r="F1801" t="s">
        <v>20</v>
      </c>
      <c r="G1801">
        <v>1</v>
      </c>
      <c r="H1801" t="s">
        <v>6172</v>
      </c>
      <c r="I1801" t="s">
        <v>3542</v>
      </c>
      <c r="J1801" t="s">
        <v>26</v>
      </c>
      <c r="K1801" t="s">
        <v>21</v>
      </c>
      <c r="L1801">
        <v>0</v>
      </c>
      <c r="M1801">
        <v>0</v>
      </c>
      <c r="N1801" t="s">
        <v>22</v>
      </c>
      <c r="O1801">
        <v>3</v>
      </c>
      <c r="P1801" s="30">
        <f>SQRT((postes_1[[#This Row],[x]]-$Q$1)^2+(postes_1[[#This Row],[y]]-$R$1)^2)</f>
        <v>306088.53258460824</v>
      </c>
      <c r="Q1801">
        <v>833170.88000000303</v>
      </c>
      <c r="R1801">
        <v>6543476.1799999997</v>
      </c>
    </row>
    <row r="1802" spans="1:18" hidden="1">
      <c r="A1802">
        <v>3980</v>
      </c>
      <c r="B1802">
        <v>10001212</v>
      </c>
      <c r="C1802" s="2" t="s">
        <v>8375</v>
      </c>
      <c r="D1802" t="s">
        <v>36</v>
      </c>
      <c r="E1802">
        <v>1037836800000</v>
      </c>
      <c r="F1802">
        <v>1130408744000</v>
      </c>
      <c r="G1802">
        <v>1</v>
      </c>
      <c r="H1802" t="s">
        <v>8107</v>
      </c>
      <c r="I1802" t="s">
        <v>8108</v>
      </c>
      <c r="J1802" t="s">
        <v>8109</v>
      </c>
      <c r="K1802" t="s">
        <v>21</v>
      </c>
      <c r="L1802">
        <v>0</v>
      </c>
      <c r="M1802">
        <v>0</v>
      </c>
      <c r="N1802" t="s">
        <v>22</v>
      </c>
      <c r="O1802">
        <v>6</v>
      </c>
      <c r="P1802" s="30">
        <f>SQRT((postes_1[[#This Row],[x]]-$Q$1)^2+(postes_1[[#This Row],[y]]-$R$1)^2)</f>
        <v>306145.24464827997</v>
      </c>
      <c r="Q1802">
        <v>743436.13000000303</v>
      </c>
      <c r="R1802">
        <v>7029224.4400000004</v>
      </c>
    </row>
    <row r="1803" spans="1:18" hidden="1">
      <c r="A1803">
        <v>3584</v>
      </c>
      <c r="B1803">
        <v>50000298</v>
      </c>
      <c r="C1803" s="2" t="s">
        <v>8373</v>
      </c>
      <c r="D1803" t="s">
        <v>77</v>
      </c>
      <c r="E1803">
        <v>610761600000</v>
      </c>
      <c r="F1803">
        <v>1323193280000</v>
      </c>
      <c r="G1803">
        <v>1</v>
      </c>
      <c r="H1803" t="s">
        <v>7337</v>
      </c>
      <c r="I1803" t="s">
        <v>7338</v>
      </c>
      <c r="J1803" t="s">
        <v>20</v>
      </c>
      <c r="K1803" t="s">
        <v>21</v>
      </c>
      <c r="L1803">
        <v>0</v>
      </c>
      <c r="M1803">
        <v>0</v>
      </c>
      <c r="N1803" t="s">
        <v>22</v>
      </c>
      <c r="O1803">
        <v>3</v>
      </c>
      <c r="P1803" s="30">
        <f>SQRT((postes_1[[#This Row],[x]]-$Q$1)^2+(postes_1[[#This Row],[y]]-$R$1)^2)</f>
        <v>306199.4912834008</v>
      </c>
      <c r="Q1803">
        <v>493302.11999999703</v>
      </c>
      <c r="R1803">
        <v>6470566.6399999997</v>
      </c>
    </row>
    <row r="1804" spans="1:18" hidden="1">
      <c r="A1804">
        <v>1496</v>
      </c>
      <c r="B1804">
        <v>20000034</v>
      </c>
      <c r="C1804" s="2" t="s">
        <v>8376</v>
      </c>
      <c r="D1804" t="s">
        <v>77</v>
      </c>
      <c r="E1804">
        <v>610761600000</v>
      </c>
      <c r="F1804">
        <v>1334066527000</v>
      </c>
      <c r="G1804">
        <v>1</v>
      </c>
      <c r="H1804" t="s">
        <v>3125</v>
      </c>
      <c r="I1804" t="s">
        <v>3126</v>
      </c>
      <c r="J1804" t="s">
        <v>20</v>
      </c>
      <c r="K1804" t="s">
        <v>21</v>
      </c>
      <c r="L1804">
        <v>0</v>
      </c>
      <c r="M1804">
        <v>0</v>
      </c>
      <c r="N1804" t="s">
        <v>22</v>
      </c>
      <c r="O1804">
        <v>7</v>
      </c>
      <c r="P1804" s="30">
        <f>SQRT((postes_1[[#This Row],[x]]-$Q$1)^2+(postes_1[[#This Row],[y]]-$R$1)^2)</f>
        <v>306361.1153473148</v>
      </c>
      <c r="Q1804">
        <v>816960.10000000102</v>
      </c>
      <c r="R1804">
        <v>6979777.79</v>
      </c>
    </row>
    <row r="1805" spans="1:18" hidden="1">
      <c r="A1805">
        <v>3889</v>
      </c>
      <c r="B1805">
        <v>60000901</v>
      </c>
      <c r="C1805" s="2" t="s">
        <v>8373</v>
      </c>
      <c r="D1805" t="s">
        <v>20</v>
      </c>
      <c r="E1805">
        <v>990403200000</v>
      </c>
      <c r="F1805" t="s">
        <v>20</v>
      </c>
      <c r="G1805">
        <v>1</v>
      </c>
      <c r="H1805" t="s">
        <v>7930</v>
      </c>
      <c r="I1805" t="s">
        <v>7931</v>
      </c>
      <c r="J1805" t="s">
        <v>20</v>
      </c>
      <c r="K1805" t="s">
        <v>21</v>
      </c>
      <c r="L1805">
        <v>0</v>
      </c>
      <c r="M1805">
        <v>0</v>
      </c>
      <c r="N1805" t="s">
        <v>22</v>
      </c>
      <c r="O1805">
        <v>3</v>
      </c>
      <c r="P1805" s="30">
        <f>SQRT((postes_1[[#This Row],[x]]-$Q$1)^2+(postes_1[[#This Row],[y]]-$R$1)^2)</f>
        <v>306452.88736637391</v>
      </c>
      <c r="Q1805">
        <v>304041.06000000198</v>
      </c>
      <c r="R1805">
        <v>6749574.9299999997</v>
      </c>
    </row>
    <row r="1806" spans="1:18" hidden="1">
      <c r="A1806">
        <v>1992</v>
      </c>
      <c r="B1806">
        <v>10000334</v>
      </c>
      <c r="C1806" s="2" t="s">
        <v>8374</v>
      </c>
      <c r="D1806" t="s">
        <v>43</v>
      </c>
      <c r="E1806">
        <v>1129136377000</v>
      </c>
      <c r="F1806">
        <v>1126861792000</v>
      </c>
      <c r="G1806">
        <v>1</v>
      </c>
      <c r="H1806" t="s">
        <v>4128</v>
      </c>
      <c r="I1806" t="s">
        <v>4129</v>
      </c>
      <c r="J1806" t="s">
        <v>20</v>
      </c>
      <c r="K1806" t="s">
        <v>21</v>
      </c>
      <c r="L1806">
        <v>0</v>
      </c>
      <c r="M1806">
        <v>0</v>
      </c>
      <c r="N1806" t="s">
        <v>22</v>
      </c>
      <c r="O1806">
        <v>4</v>
      </c>
      <c r="P1806" s="30">
        <f>SQRT((postes_1[[#This Row],[x]]-$Q$1)^2+(postes_1[[#This Row],[y]]-$R$1)^2)</f>
        <v>306592.63893748727</v>
      </c>
      <c r="Q1806">
        <v>716903.28999999899</v>
      </c>
      <c r="R1806">
        <v>7040987.7400000002</v>
      </c>
    </row>
    <row r="1807" spans="1:18" hidden="1">
      <c r="A1807">
        <v>3494</v>
      </c>
      <c r="B1807">
        <v>20001312</v>
      </c>
      <c r="C1807" s="2" t="s">
        <v>8373</v>
      </c>
      <c r="D1807" t="s">
        <v>20</v>
      </c>
      <c r="E1807">
        <v>610761600000</v>
      </c>
      <c r="F1807" t="s">
        <v>20</v>
      </c>
      <c r="G1807">
        <v>1</v>
      </c>
      <c r="H1807" t="s">
        <v>7154</v>
      </c>
      <c r="I1807" t="s">
        <v>7155</v>
      </c>
      <c r="J1807" t="s">
        <v>249</v>
      </c>
      <c r="K1807" t="s">
        <v>21</v>
      </c>
      <c r="L1807">
        <v>0</v>
      </c>
      <c r="M1807">
        <v>0</v>
      </c>
      <c r="N1807" t="s">
        <v>22</v>
      </c>
      <c r="O1807">
        <v>3</v>
      </c>
      <c r="P1807" s="30">
        <f>SQRT((postes_1[[#This Row],[x]]-$Q$1)^2+(postes_1[[#This Row],[y]]-$R$1)^2)</f>
        <v>306700.84464274469</v>
      </c>
      <c r="Q1807">
        <v>917153.71999999904</v>
      </c>
      <c r="R1807">
        <v>6750289.2599999998</v>
      </c>
    </row>
    <row r="1808" spans="1:18" hidden="1">
      <c r="A1808">
        <v>498</v>
      </c>
      <c r="B1808">
        <v>30000266</v>
      </c>
      <c r="C1808" s="2" t="s">
        <v>8373</v>
      </c>
      <c r="D1808" t="s">
        <v>20</v>
      </c>
      <c r="E1808">
        <v>610761600000</v>
      </c>
      <c r="F1808" t="s">
        <v>20</v>
      </c>
      <c r="G1808">
        <v>1</v>
      </c>
      <c r="H1808" t="s">
        <v>1090</v>
      </c>
      <c r="I1808" t="s">
        <v>1091</v>
      </c>
      <c r="J1808" t="s">
        <v>1092</v>
      </c>
      <c r="K1808" t="s">
        <v>21</v>
      </c>
      <c r="L1808">
        <v>0</v>
      </c>
      <c r="M1808">
        <v>0</v>
      </c>
      <c r="N1808" t="s">
        <v>22</v>
      </c>
      <c r="O1808">
        <v>3</v>
      </c>
      <c r="P1808" s="30">
        <f>SQRT((postes_1[[#This Row],[x]]-$Q$1)^2+(postes_1[[#This Row],[y]]-$R$1)^2)</f>
        <v>306992.91576168477</v>
      </c>
      <c r="Q1808">
        <v>896287.92000000202</v>
      </c>
      <c r="R1808">
        <v>6641425.0300000003</v>
      </c>
    </row>
    <row r="1809" spans="1:18" hidden="1">
      <c r="A1809">
        <v>2211</v>
      </c>
      <c r="B1809">
        <v>60001967</v>
      </c>
      <c r="C1809" s="2" t="s">
        <v>8374</v>
      </c>
      <c r="D1809" t="s">
        <v>38</v>
      </c>
      <c r="E1809">
        <v>610761600000</v>
      </c>
      <c r="F1809">
        <v>1221227412000</v>
      </c>
      <c r="G1809">
        <v>1</v>
      </c>
      <c r="H1809" t="s">
        <v>4579</v>
      </c>
      <c r="I1809" t="s">
        <v>4580</v>
      </c>
      <c r="J1809" t="s">
        <v>20</v>
      </c>
      <c r="K1809" t="s">
        <v>21</v>
      </c>
      <c r="L1809">
        <v>0</v>
      </c>
      <c r="M1809">
        <v>0</v>
      </c>
      <c r="N1809" t="s">
        <v>22</v>
      </c>
      <c r="O1809">
        <v>4</v>
      </c>
      <c r="P1809" s="30">
        <f>SQRT((postes_1[[#This Row],[x]]-$Q$1)^2+(postes_1[[#This Row],[y]]-$R$1)^2)</f>
        <v>307063.23395782866</v>
      </c>
      <c r="Q1809">
        <v>453759.57999999798</v>
      </c>
      <c r="R1809">
        <v>6489398.1600000001</v>
      </c>
    </row>
    <row r="1810" spans="1:18" hidden="1">
      <c r="A1810">
        <v>1497</v>
      </c>
      <c r="B1810">
        <v>20000032</v>
      </c>
      <c r="C1810" s="2" t="s">
        <v>8376</v>
      </c>
      <c r="D1810" t="s">
        <v>212</v>
      </c>
      <c r="E1810">
        <v>610761600000</v>
      </c>
      <c r="F1810">
        <v>1154359133000</v>
      </c>
      <c r="G1810">
        <v>1</v>
      </c>
      <c r="H1810" t="s">
        <v>3127</v>
      </c>
      <c r="I1810" t="s">
        <v>660</v>
      </c>
      <c r="J1810" t="s">
        <v>20</v>
      </c>
      <c r="K1810" t="s">
        <v>21</v>
      </c>
      <c r="L1810">
        <v>0</v>
      </c>
      <c r="M1810">
        <v>0</v>
      </c>
      <c r="N1810" t="s">
        <v>22</v>
      </c>
      <c r="O1810">
        <v>7</v>
      </c>
      <c r="P1810" s="30">
        <f>SQRT((postes_1[[#This Row],[x]]-$Q$1)^2+(postes_1[[#This Row],[y]]-$R$1)^2)</f>
        <v>307191.7339106552</v>
      </c>
      <c r="Q1810">
        <v>815836</v>
      </c>
      <c r="R1810">
        <v>6981916.4500000002</v>
      </c>
    </row>
    <row r="1811" spans="1:18" hidden="1">
      <c r="A1811">
        <v>3107</v>
      </c>
      <c r="B1811">
        <v>30001417</v>
      </c>
      <c r="C1811" s="2" t="s">
        <v>8373</v>
      </c>
      <c r="D1811" t="s">
        <v>90</v>
      </c>
      <c r="E1811">
        <v>610761600000</v>
      </c>
      <c r="F1811">
        <v>1170753688000</v>
      </c>
      <c r="G1811">
        <v>1</v>
      </c>
      <c r="H1811" t="s">
        <v>6386</v>
      </c>
      <c r="I1811" t="s">
        <v>6387</v>
      </c>
      <c r="J1811" t="s">
        <v>20</v>
      </c>
      <c r="K1811" t="s">
        <v>21</v>
      </c>
      <c r="L1811">
        <v>0</v>
      </c>
      <c r="M1811">
        <v>0</v>
      </c>
      <c r="N1811" t="s">
        <v>22</v>
      </c>
      <c r="O1811">
        <v>3</v>
      </c>
      <c r="P1811" s="30">
        <f>SQRT((postes_1[[#This Row],[x]]-$Q$1)^2+(postes_1[[#This Row],[y]]-$R$1)^2)</f>
        <v>307195.92218733195</v>
      </c>
      <c r="Q1811">
        <v>784257.64000000095</v>
      </c>
      <c r="R1811">
        <v>6500150.4000000004</v>
      </c>
    </row>
    <row r="1812" spans="1:18" hidden="1">
      <c r="A1812">
        <v>3539</v>
      </c>
      <c r="B1812">
        <v>50000395</v>
      </c>
      <c r="C1812" s="2" t="s">
        <v>8374</v>
      </c>
      <c r="D1812" t="s">
        <v>27</v>
      </c>
      <c r="E1812">
        <v>1035331200000</v>
      </c>
      <c r="F1812">
        <v>1288688945000</v>
      </c>
      <c r="G1812">
        <v>1</v>
      </c>
      <c r="H1812" t="s">
        <v>7243</v>
      </c>
      <c r="I1812" t="s">
        <v>7244</v>
      </c>
      <c r="J1812" t="s">
        <v>20</v>
      </c>
      <c r="K1812" t="s">
        <v>21</v>
      </c>
      <c r="L1812">
        <v>0</v>
      </c>
      <c r="M1812">
        <v>0</v>
      </c>
      <c r="N1812" t="s">
        <v>22</v>
      </c>
      <c r="O1812">
        <v>4</v>
      </c>
      <c r="P1812" s="30">
        <f>SQRT((postes_1[[#This Row],[x]]-$Q$1)^2+(postes_1[[#This Row],[y]]-$R$1)^2)</f>
        <v>307212.8223654785</v>
      </c>
      <c r="Q1812">
        <v>564472.56999999995</v>
      </c>
      <c r="R1812">
        <v>6449712.4199999999</v>
      </c>
    </row>
    <row r="1813" spans="1:18" hidden="1">
      <c r="A1813">
        <v>2593</v>
      </c>
      <c r="B1813">
        <v>60001247</v>
      </c>
      <c r="C1813" s="2" t="s">
        <v>8373</v>
      </c>
      <c r="D1813" t="s">
        <v>36</v>
      </c>
      <c r="E1813">
        <v>1113307203000</v>
      </c>
      <c r="F1813" t="s">
        <v>20</v>
      </c>
      <c r="G1813">
        <v>1</v>
      </c>
      <c r="H1813" t="s">
        <v>5353</v>
      </c>
      <c r="I1813" t="s">
        <v>5354</v>
      </c>
      <c r="J1813" t="s">
        <v>5355</v>
      </c>
      <c r="K1813" t="s">
        <v>21</v>
      </c>
      <c r="L1813">
        <v>0</v>
      </c>
      <c r="M1813">
        <v>0</v>
      </c>
      <c r="N1813" t="s">
        <v>22</v>
      </c>
      <c r="O1813">
        <v>3</v>
      </c>
      <c r="P1813" s="30">
        <f>SQRT((postes_1[[#This Row],[x]]-$Q$1)^2+(postes_1[[#This Row],[y]]-$R$1)^2)</f>
        <v>307300.69885912479</v>
      </c>
      <c r="Q1813">
        <v>307729.70000000298</v>
      </c>
      <c r="R1813">
        <v>6700713.3200000003</v>
      </c>
    </row>
    <row r="1814" spans="1:18" hidden="1">
      <c r="A1814">
        <v>9</v>
      </c>
      <c r="B1814">
        <v>10000547</v>
      </c>
      <c r="C1814" s="2" t="s">
        <v>8375</v>
      </c>
      <c r="D1814" t="s">
        <v>43</v>
      </c>
      <c r="E1814">
        <v>968716800000</v>
      </c>
      <c r="F1814">
        <v>1166609014000</v>
      </c>
      <c r="G1814">
        <v>1</v>
      </c>
      <c r="H1814" t="s">
        <v>44</v>
      </c>
      <c r="I1814" t="s">
        <v>45</v>
      </c>
      <c r="J1814" t="s">
        <v>20</v>
      </c>
      <c r="K1814" t="s">
        <v>21</v>
      </c>
      <c r="L1814">
        <v>0</v>
      </c>
      <c r="M1814">
        <v>0</v>
      </c>
      <c r="N1814" t="s">
        <v>22</v>
      </c>
      <c r="O1814">
        <v>6</v>
      </c>
      <c r="P1814" s="30">
        <f>SQRT((postes_1[[#This Row],[x]]-$Q$1)^2+(postes_1[[#This Row],[y]]-$R$1)^2)</f>
        <v>307553.8020442549</v>
      </c>
      <c r="Q1814">
        <v>766269.85000000102</v>
      </c>
      <c r="R1814">
        <v>7018633.0999999996</v>
      </c>
    </row>
    <row r="1815" spans="1:18" hidden="1">
      <c r="A1815">
        <v>1075</v>
      </c>
      <c r="B1815">
        <v>60001973</v>
      </c>
      <c r="C1815" s="2" t="s">
        <v>8374</v>
      </c>
      <c r="D1815" t="s">
        <v>152</v>
      </c>
      <c r="E1815">
        <v>610761600000</v>
      </c>
      <c r="F1815">
        <v>1304678809000</v>
      </c>
      <c r="G1815">
        <v>1</v>
      </c>
      <c r="H1815" t="s">
        <v>2260</v>
      </c>
      <c r="I1815" t="s">
        <v>2261</v>
      </c>
      <c r="J1815" t="s">
        <v>26</v>
      </c>
      <c r="K1815" t="s">
        <v>21</v>
      </c>
      <c r="L1815">
        <v>0</v>
      </c>
      <c r="M1815">
        <v>0</v>
      </c>
      <c r="N1815" t="s">
        <v>22</v>
      </c>
      <c r="O1815">
        <v>4</v>
      </c>
      <c r="P1815" s="30">
        <f>SQRT((postes_1[[#This Row],[x]]-$Q$1)^2+(postes_1[[#This Row],[y]]-$R$1)^2)</f>
        <v>307597.82870278554</v>
      </c>
      <c r="Q1815">
        <v>474050.47999999701</v>
      </c>
      <c r="R1815">
        <v>6477769.8899999997</v>
      </c>
    </row>
    <row r="1816" spans="1:18" hidden="1">
      <c r="A1816">
        <v>3099</v>
      </c>
      <c r="B1816">
        <v>20000031</v>
      </c>
      <c r="C1816" s="2" t="s">
        <v>8373</v>
      </c>
      <c r="D1816" t="s">
        <v>77</v>
      </c>
      <c r="E1816">
        <v>1334075026000</v>
      </c>
      <c r="F1816">
        <v>1334075093000</v>
      </c>
      <c r="G1816">
        <v>1</v>
      </c>
      <c r="H1816" t="s">
        <v>6370</v>
      </c>
      <c r="I1816" t="s">
        <v>6371</v>
      </c>
      <c r="J1816" t="s">
        <v>20</v>
      </c>
      <c r="K1816" t="s">
        <v>21</v>
      </c>
      <c r="L1816">
        <v>0</v>
      </c>
      <c r="M1816">
        <v>0</v>
      </c>
      <c r="N1816" t="s">
        <v>22</v>
      </c>
      <c r="O1816">
        <v>3</v>
      </c>
      <c r="P1816" s="30">
        <f>SQRT((postes_1[[#This Row],[x]]-$Q$1)^2+(postes_1[[#This Row],[y]]-$R$1)^2)</f>
        <v>307729.12386095716</v>
      </c>
      <c r="Q1816">
        <v>816293.39999999898</v>
      </c>
      <c r="R1816">
        <v>6982227.8399999999</v>
      </c>
    </row>
    <row r="1817" spans="1:18" hidden="1">
      <c r="A1817">
        <v>3235</v>
      </c>
      <c r="B1817">
        <v>60001246</v>
      </c>
      <c r="C1817" s="2" t="s">
        <v>8375</v>
      </c>
      <c r="D1817" t="s">
        <v>20</v>
      </c>
      <c r="E1817">
        <v>1033948800000</v>
      </c>
      <c r="F1817" t="s">
        <v>20</v>
      </c>
      <c r="G1817">
        <v>1</v>
      </c>
      <c r="H1817" t="s">
        <v>6639</v>
      </c>
      <c r="I1817" t="s">
        <v>4046</v>
      </c>
      <c r="J1817" t="s">
        <v>20</v>
      </c>
      <c r="K1817" t="s">
        <v>21</v>
      </c>
      <c r="L1817">
        <v>0</v>
      </c>
      <c r="M1817">
        <v>0</v>
      </c>
      <c r="N1817" t="s">
        <v>22</v>
      </c>
      <c r="O1817">
        <v>6</v>
      </c>
      <c r="P1817" s="30">
        <f>SQRT((postes_1[[#This Row],[x]]-$Q$1)^2+(postes_1[[#This Row],[y]]-$R$1)^2)</f>
        <v>307801.7387470543</v>
      </c>
      <c r="Q1817">
        <v>307198</v>
      </c>
      <c r="R1817">
        <v>6700846.4299999997</v>
      </c>
    </row>
    <row r="1818" spans="1:18" hidden="1">
      <c r="A1818">
        <v>1435</v>
      </c>
      <c r="B1818">
        <v>50000412</v>
      </c>
      <c r="C1818" s="2" t="s">
        <v>8374</v>
      </c>
      <c r="D1818" t="s">
        <v>168</v>
      </c>
      <c r="E1818">
        <v>610761600000</v>
      </c>
      <c r="F1818">
        <v>1444666088000</v>
      </c>
      <c r="G1818">
        <v>1</v>
      </c>
      <c r="H1818" t="s">
        <v>3004</v>
      </c>
      <c r="I1818" t="s">
        <v>3005</v>
      </c>
      <c r="J1818" t="s">
        <v>20</v>
      </c>
      <c r="K1818" t="s">
        <v>21</v>
      </c>
      <c r="L1818">
        <v>0</v>
      </c>
      <c r="M1818">
        <v>0</v>
      </c>
      <c r="N1818" t="s">
        <v>22</v>
      </c>
      <c r="O1818">
        <v>4</v>
      </c>
      <c r="P1818" s="30">
        <f>SQRT((postes_1[[#This Row],[x]]-$Q$1)^2+(postes_1[[#This Row],[y]]-$R$1)^2)</f>
        <v>307935.9138629373</v>
      </c>
      <c r="Q1818">
        <v>617683.77000000305</v>
      </c>
      <c r="R1818">
        <v>6445610.96</v>
      </c>
    </row>
    <row r="1819" spans="1:18" hidden="1">
      <c r="A1819">
        <v>2467</v>
      </c>
      <c r="B1819">
        <v>10000889</v>
      </c>
      <c r="C1819" s="2" t="s">
        <v>8374</v>
      </c>
      <c r="D1819" t="s">
        <v>20</v>
      </c>
      <c r="E1819">
        <v>1057795200000</v>
      </c>
      <c r="F1819" t="s">
        <v>20</v>
      </c>
      <c r="G1819">
        <v>1</v>
      </c>
      <c r="H1819" t="s">
        <v>5094</v>
      </c>
      <c r="I1819" t="s">
        <v>5095</v>
      </c>
      <c r="J1819" t="s">
        <v>20</v>
      </c>
      <c r="K1819" t="s">
        <v>21</v>
      </c>
      <c r="L1819">
        <v>0</v>
      </c>
      <c r="M1819">
        <v>0</v>
      </c>
      <c r="N1819" t="s">
        <v>22</v>
      </c>
      <c r="O1819">
        <v>4</v>
      </c>
      <c r="P1819" s="30">
        <f>SQRT((postes_1[[#This Row],[x]]-$Q$1)^2+(postes_1[[#This Row],[y]]-$R$1)^2)</f>
        <v>308069.4884572248</v>
      </c>
      <c r="Q1819">
        <v>765550.65999999596</v>
      </c>
      <c r="R1819">
        <v>7019651.3399999999</v>
      </c>
    </row>
    <row r="1820" spans="1:18" hidden="1">
      <c r="A1820">
        <v>660</v>
      </c>
      <c r="B1820">
        <v>60001722</v>
      </c>
      <c r="C1820" s="2" t="s">
        <v>8374</v>
      </c>
      <c r="D1820" t="s">
        <v>20</v>
      </c>
      <c r="E1820">
        <v>759974400000</v>
      </c>
      <c r="F1820" t="s">
        <v>20</v>
      </c>
      <c r="G1820">
        <v>1</v>
      </c>
      <c r="H1820" t="s">
        <v>1419</v>
      </c>
      <c r="I1820" t="s">
        <v>1420</v>
      </c>
      <c r="J1820" t="s">
        <v>20</v>
      </c>
      <c r="K1820" t="s">
        <v>21</v>
      </c>
      <c r="L1820">
        <v>0</v>
      </c>
      <c r="M1820">
        <v>0</v>
      </c>
      <c r="N1820" t="s">
        <v>22</v>
      </c>
      <c r="O1820">
        <v>4</v>
      </c>
      <c r="P1820" s="30">
        <f>SQRT((postes_1[[#This Row],[x]]-$Q$1)^2+(postes_1[[#This Row],[y]]-$R$1)^2)</f>
        <v>308086.63513031736</v>
      </c>
      <c r="Q1820">
        <v>337757.95000000298</v>
      </c>
      <c r="R1820">
        <v>6610123.9400000004</v>
      </c>
    </row>
    <row r="1821" spans="1:18" hidden="1">
      <c r="A1821">
        <v>931</v>
      </c>
      <c r="B1821">
        <v>10000545</v>
      </c>
      <c r="C1821" s="2" t="s">
        <v>8378</v>
      </c>
      <c r="D1821" t="s">
        <v>23</v>
      </c>
      <c r="E1821">
        <v>1179936732000</v>
      </c>
      <c r="F1821">
        <v>1126088644000</v>
      </c>
      <c r="G1821">
        <v>1</v>
      </c>
      <c r="H1821" t="s">
        <v>1985</v>
      </c>
      <c r="I1821" t="s">
        <v>1986</v>
      </c>
      <c r="J1821" t="s">
        <v>26</v>
      </c>
      <c r="K1821" t="s">
        <v>21</v>
      </c>
      <c r="L1821">
        <v>0</v>
      </c>
      <c r="M1821">
        <v>0</v>
      </c>
      <c r="N1821" t="s">
        <v>22</v>
      </c>
      <c r="O1821">
        <v>2</v>
      </c>
      <c r="P1821" s="30">
        <f>SQRT((postes_1[[#This Row],[x]]-$Q$1)^2+(postes_1[[#This Row],[y]]-$R$1)^2)</f>
        <v>308101.70020714996</v>
      </c>
      <c r="Q1821">
        <v>766486.60000000102</v>
      </c>
      <c r="R1821">
        <v>7019141.21</v>
      </c>
    </row>
    <row r="1822" spans="1:18" hidden="1">
      <c r="A1822">
        <v>2472</v>
      </c>
      <c r="B1822">
        <v>20000097</v>
      </c>
      <c r="C1822" s="2" t="s">
        <v>8373</v>
      </c>
      <c r="D1822" t="s">
        <v>23</v>
      </c>
      <c r="E1822">
        <v>610761600000</v>
      </c>
      <c r="F1822">
        <v>1229939824000</v>
      </c>
      <c r="G1822">
        <v>1</v>
      </c>
      <c r="H1822" t="s">
        <v>5106</v>
      </c>
      <c r="I1822" t="s">
        <v>5107</v>
      </c>
      <c r="J1822" t="s">
        <v>4017</v>
      </c>
      <c r="K1822" t="s">
        <v>21</v>
      </c>
      <c r="L1822">
        <v>0</v>
      </c>
      <c r="M1822">
        <v>0</v>
      </c>
      <c r="N1822" t="s">
        <v>22</v>
      </c>
      <c r="O1822">
        <v>3</v>
      </c>
      <c r="P1822" s="30">
        <f>SQRT((postes_1[[#This Row],[x]]-$Q$1)^2+(postes_1[[#This Row],[y]]-$R$1)^2)</f>
        <v>308140.34647153103</v>
      </c>
      <c r="Q1822">
        <v>849855.25</v>
      </c>
      <c r="R1822">
        <v>6947485.1200000001</v>
      </c>
    </row>
    <row r="1823" spans="1:18" hidden="1">
      <c r="A1823">
        <v>3735</v>
      </c>
      <c r="B1823">
        <v>60001707</v>
      </c>
      <c r="C1823" s="2" t="s">
        <v>8374</v>
      </c>
      <c r="D1823" t="s">
        <v>20</v>
      </c>
      <c r="E1823">
        <v>759974400000</v>
      </c>
      <c r="F1823" t="s">
        <v>20</v>
      </c>
      <c r="G1823">
        <v>1</v>
      </c>
      <c r="H1823" t="s">
        <v>7638</v>
      </c>
      <c r="I1823" t="s">
        <v>7639</v>
      </c>
      <c r="J1823" t="s">
        <v>20</v>
      </c>
      <c r="K1823" t="s">
        <v>21</v>
      </c>
      <c r="L1823">
        <v>0</v>
      </c>
      <c r="M1823">
        <v>0</v>
      </c>
      <c r="N1823" t="s">
        <v>22</v>
      </c>
      <c r="O1823">
        <v>4</v>
      </c>
      <c r="P1823" s="30">
        <f>SQRT((postes_1[[#This Row],[x]]-$Q$1)^2+(postes_1[[#This Row],[y]]-$R$1)^2)</f>
        <v>308186.89139440935</v>
      </c>
      <c r="Q1823">
        <v>335321.71000000101</v>
      </c>
      <c r="R1823">
        <v>6614635.2300000004</v>
      </c>
    </row>
    <row r="1824" spans="1:18" hidden="1">
      <c r="A1824">
        <v>3734</v>
      </c>
      <c r="B1824">
        <v>60001647</v>
      </c>
      <c r="C1824" s="2" t="s">
        <v>8374</v>
      </c>
      <c r="D1824" t="s">
        <v>23</v>
      </c>
      <c r="E1824">
        <v>759974400000</v>
      </c>
      <c r="F1824">
        <v>1225811248000</v>
      </c>
      <c r="G1824">
        <v>1</v>
      </c>
      <c r="H1824" t="s">
        <v>7636</v>
      </c>
      <c r="I1824" t="s">
        <v>7637</v>
      </c>
      <c r="J1824" t="s">
        <v>20</v>
      </c>
      <c r="K1824" t="s">
        <v>21</v>
      </c>
      <c r="L1824">
        <v>0</v>
      </c>
      <c r="M1824">
        <v>0</v>
      </c>
      <c r="N1824" t="s">
        <v>22</v>
      </c>
      <c r="O1824">
        <v>4</v>
      </c>
      <c r="P1824" s="30">
        <f>SQRT((postes_1[[#This Row],[x]]-$Q$1)^2+(postes_1[[#This Row],[y]]-$R$1)^2)</f>
        <v>308294.67857670557</v>
      </c>
      <c r="Q1824">
        <v>326563.86999999703</v>
      </c>
      <c r="R1824">
        <v>6633281.9800000004</v>
      </c>
    </row>
    <row r="1825" spans="1:18" hidden="1">
      <c r="A1825">
        <v>3741</v>
      </c>
      <c r="B1825">
        <v>60000142</v>
      </c>
      <c r="C1825" s="2" t="s">
        <v>8373</v>
      </c>
      <c r="D1825" t="s">
        <v>56</v>
      </c>
      <c r="E1825">
        <v>610761600000</v>
      </c>
      <c r="F1825">
        <v>1377792002000</v>
      </c>
      <c r="G1825">
        <v>1</v>
      </c>
      <c r="H1825" t="s">
        <v>7648</v>
      </c>
      <c r="I1825" t="s">
        <v>7649</v>
      </c>
      <c r="J1825" t="s">
        <v>20</v>
      </c>
      <c r="K1825" t="s">
        <v>21</v>
      </c>
      <c r="L1825">
        <v>0</v>
      </c>
      <c r="M1825">
        <v>0</v>
      </c>
      <c r="N1825" t="s">
        <v>22</v>
      </c>
      <c r="O1825">
        <v>3</v>
      </c>
      <c r="P1825" s="30">
        <f>SQRT((postes_1[[#This Row],[x]]-$Q$1)^2+(postes_1[[#This Row],[y]]-$R$1)^2)</f>
        <v>308331.00704852724</v>
      </c>
      <c r="Q1825">
        <v>313940.640000001</v>
      </c>
      <c r="R1825">
        <v>6837953.5899999999</v>
      </c>
    </row>
    <row r="1826" spans="1:18" hidden="1">
      <c r="A1826">
        <v>1611</v>
      </c>
      <c r="B1826">
        <v>20000099</v>
      </c>
      <c r="C1826" s="2" t="s">
        <v>8373</v>
      </c>
      <c r="D1826" t="s">
        <v>77</v>
      </c>
      <c r="E1826">
        <v>610761600000</v>
      </c>
      <c r="F1826">
        <v>1333728937000</v>
      </c>
      <c r="G1826">
        <v>1</v>
      </c>
      <c r="H1826" t="s">
        <v>3351</v>
      </c>
      <c r="I1826" t="s">
        <v>3352</v>
      </c>
      <c r="J1826" t="s">
        <v>3353</v>
      </c>
      <c r="K1826" t="s">
        <v>21</v>
      </c>
      <c r="L1826">
        <v>0</v>
      </c>
      <c r="M1826">
        <v>0</v>
      </c>
      <c r="N1826" t="s">
        <v>22</v>
      </c>
      <c r="O1826">
        <v>3</v>
      </c>
      <c r="P1826" s="30">
        <f>SQRT((postes_1[[#This Row],[x]]-$Q$1)^2+(postes_1[[#This Row],[y]]-$R$1)^2)</f>
        <v>308374.36512547068</v>
      </c>
      <c r="Q1826">
        <v>850508.21000000101</v>
      </c>
      <c r="R1826">
        <v>6947049.71</v>
      </c>
    </row>
    <row r="1827" spans="1:18" hidden="1">
      <c r="A1827">
        <v>1225</v>
      </c>
      <c r="B1827">
        <v>50000398</v>
      </c>
      <c r="C1827" s="2" t="s">
        <v>8374</v>
      </c>
      <c r="D1827" t="s">
        <v>274</v>
      </c>
      <c r="E1827">
        <v>1005004800000</v>
      </c>
      <c r="F1827">
        <v>1423152714000</v>
      </c>
      <c r="G1827">
        <v>1</v>
      </c>
      <c r="H1827" t="s">
        <v>2566</v>
      </c>
      <c r="I1827" t="s">
        <v>2567</v>
      </c>
      <c r="J1827" t="s">
        <v>2568</v>
      </c>
      <c r="K1827" t="s">
        <v>21</v>
      </c>
      <c r="L1827">
        <v>0</v>
      </c>
      <c r="M1827">
        <v>0</v>
      </c>
      <c r="N1827" t="s">
        <v>22</v>
      </c>
      <c r="O1827">
        <v>4</v>
      </c>
      <c r="P1827" s="30">
        <f>SQRT((postes_1[[#This Row],[x]]-$Q$1)^2+(postes_1[[#This Row],[y]]-$R$1)^2)</f>
        <v>308498.11723066313</v>
      </c>
      <c r="Q1827">
        <v>560857.67000000202</v>
      </c>
      <c r="R1827">
        <v>6448979.5499999998</v>
      </c>
    </row>
    <row r="1828" spans="1:18" hidden="1">
      <c r="A1828">
        <v>3949</v>
      </c>
      <c r="B1828">
        <v>10000346</v>
      </c>
      <c r="C1828" s="2" t="s">
        <v>8373</v>
      </c>
      <c r="D1828" t="s">
        <v>17</v>
      </c>
      <c r="E1828">
        <v>1127907685000</v>
      </c>
      <c r="F1828">
        <v>1312282108000</v>
      </c>
      <c r="G1828">
        <v>1</v>
      </c>
      <c r="H1828" t="s">
        <v>8047</v>
      </c>
      <c r="I1828" t="s">
        <v>5519</v>
      </c>
      <c r="J1828" t="s">
        <v>20</v>
      </c>
      <c r="K1828" t="s">
        <v>21</v>
      </c>
      <c r="L1828">
        <v>0</v>
      </c>
      <c r="M1828">
        <v>0</v>
      </c>
      <c r="N1828" t="s">
        <v>22</v>
      </c>
      <c r="O1828">
        <v>3</v>
      </c>
      <c r="P1828" s="30">
        <f>SQRT((postes_1[[#This Row],[x]]-$Q$1)^2+(postes_1[[#This Row],[y]]-$R$1)^2)</f>
        <v>308518.21297956409</v>
      </c>
      <c r="Q1828">
        <v>730981.14999999898</v>
      </c>
      <c r="R1828">
        <v>7037470.0599999996</v>
      </c>
    </row>
    <row r="1829" spans="1:18" hidden="1">
      <c r="A1829">
        <v>3059</v>
      </c>
      <c r="B1829">
        <v>60001545</v>
      </c>
      <c r="C1829" s="2" t="s">
        <v>8374</v>
      </c>
      <c r="D1829" t="s">
        <v>229</v>
      </c>
      <c r="E1829">
        <v>779587200000</v>
      </c>
      <c r="F1829">
        <v>1119018006000</v>
      </c>
      <c r="G1829">
        <v>1</v>
      </c>
      <c r="H1829" t="s">
        <v>6294</v>
      </c>
      <c r="I1829" t="s">
        <v>2187</v>
      </c>
      <c r="J1829" t="s">
        <v>20</v>
      </c>
      <c r="K1829" t="s">
        <v>21</v>
      </c>
      <c r="L1829">
        <v>0</v>
      </c>
      <c r="M1829">
        <v>0</v>
      </c>
      <c r="N1829" t="s">
        <v>22</v>
      </c>
      <c r="O1829">
        <v>4</v>
      </c>
      <c r="P1829" s="30">
        <f>SQRT((postes_1[[#This Row],[x]]-$Q$1)^2+(postes_1[[#This Row],[y]]-$R$1)^2)</f>
        <v>308548.39271820651</v>
      </c>
      <c r="Q1829">
        <v>316588.81000000198</v>
      </c>
      <c r="R1829">
        <v>6659460.3600000003</v>
      </c>
    </row>
    <row r="1830" spans="1:18" hidden="1">
      <c r="A1830">
        <v>1494</v>
      </c>
      <c r="B1830">
        <v>20000080</v>
      </c>
      <c r="C1830" s="2" t="s">
        <v>8373</v>
      </c>
      <c r="D1830" t="s">
        <v>77</v>
      </c>
      <c r="E1830">
        <v>610761600000</v>
      </c>
      <c r="F1830">
        <v>1334229709000</v>
      </c>
      <c r="G1830">
        <v>1</v>
      </c>
      <c r="H1830" t="s">
        <v>3120</v>
      </c>
      <c r="I1830" t="s">
        <v>3121</v>
      </c>
      <c r="J1830" t="s">
        <v>20</v>
      </c>
      <c r="K1830" t="s">
        <v>21</v>
      </c>
      <c r="L1830">
        <v>0</v>
      </c>
      <c r="M1830">
        <v>0</v>
      </c>
      <c r="N1830" t="s">
        <v>22</v>
      </c>
      <c r="O1830">
        <v>3</v>
      </c>
      <c r="P1830" s="30">
        <f>SQRT((postes_1[[#This Row],[x]]-$Q$1)^2+(postes_1[[#This Row],[y]]-$R$1)^2)</f>
        <v>308572.18927882635</v>
      </c>
      <c r="Q1830">
        <v>839656.22999999695</v>
      </c>
      <c r="R1830">
        <v>6960078.2800000003</v>
      </c>
    </row>
    <row r="1831" spans="1:18" hidden="1">
      <c r="A1831">
        <v>2971</v>
      </c>
      <c r="B1831">
        <v>10000365</v>
      </c>
      <c r="C1831" s="2" t="s">
        <v>8375</v>
      </c>
      <c r="D1831" t="s">
        <v>17</v>
      </c>
      <c r="E1831">
        <v>610761600000</v>
      </c>
      <c r="F1831">
        <v>1311945655000</v>
      </c>
      <c r="G1831">
        <v>1</v>
      </c>
      <c r="H1831" t="s">
        <v>6118</v>
      </c>
      <c r="I1831" t="s">
        <v>6119</v>
      </c>
      <c r="J1831" t="s">
        <v>6120</v>
      </c>
      <c r="K1831" t="s">
        <v>21</v>
      </c>
      <c r="L1831">
        <v>0</v>
      </c>
      <c r="M1831">
        <v>0</v>
      </c>
      <c r="N1831" t="s">
        <v>22</v>
      </c>
      <c r="O1831">
        <v>6</v>
      </c>
      <c r="P1831" s="30">
        <f>SQRT((postes_1[[#This Row],[x]]-$Q$1)^2+(postes_1[[#This Row],[y]]-$R$1)^2)</f>
        <v>308609.97014263994</v>
      </c>
      <c r="Q1831">
        <v>740048.45000000298</v>
      </c>
      <c r="R1831">
        <v>7033550.4699999997</v>
      </c>
    </row>
    <row r="1832" spans="1:18" hidden="1">
      <c r="A1832">
        <v>1145</v>
      </c>
      <c r="B1832">
        <v>70006704</v>
      </c>
      <c r="C1832" s="2" t="s">
        <v>8374</v>
      </c>
      <c r="D1832" t="s">
        <v>43</v>
      </c>
      <c r="E1832">
        <v>1136909006000</v>
      </c>
      <c r="F1832">
        <v>1144237990000</v>
      </c>
      <c r="G1832">
        <v>1</v>
      </c>
      <c r="H1832" t="s">
        <v>2402</v>
      </c>
      <c r="I1832" t="s">
        <v>2403</v>
      </c>
      <c r="J1832" t="s">
        <v>20</v>
      </c>
      <c r="K1832" t="s">
        <v>21</v>
      </c>
      <c r="L1832">
        <v>0</v>
      </c>
      <c r="M1832">
        <v>0</v>
      </c>
      <c r="N1832" t="s">
        <v>22</v>
      </c>
      <c r="O1832">
        <v>4</v>
      </c>
      <c r="P1832" s="30">
        <f>SQRT((postes_1[[#This Row],[x]]-$Q$1)^2+(postes_1[[#This Row],[y]]-$R$1)^2)</f>
        <v>308729.06420319382</v>
      </c>
      <c r="Q1832">
        <v>768114.04999999702</v>
      </c>
      <c r="R1832">
        <v>7018908.7000000002</v>
      </c>
    </row>
    <row r="1833" spans="1:18" hidden="1">
      <c r="A1833">
        <v>2711</v>
      </c>
      <c r="B1833">
        <v>30000944</v>
      </c>
      <c r="C1833" s="2" t="s">
        <v>8373</v>
      </c>
      <c r="D1833" t="s">
        <v>20</v>
      </c>
      <c r="E1833" s="1">
        <v>787536000000</v>
      </c>
      <c r="F1833" t="s">
        <v>20</v>
      </c>
      <c r="G1833">
        <v>1</v>
      </c>
      <c r="H1833" t="s">
        <v>5593</v>
      </c>
      <c r="I1833" t="s">
        <v>5594</v>
      </c>
      <c r="J1833" t="s">
        <v>20</v>
      </c>
      <c r="K1833" t="s">
        <v>21</v>
      </c>
      <c r="L1833">
        <v>0</v>
      </c>
      <c r="M1833">
        <v>0</v>
      </c>
      <c r="N1833" t="s">
        <v>22</v>
      </c>
      <c r="O1833">
        <v>3</v>
      </c>
      <c r="P1833" s="30">
        <f>SQRT((postes_1[[#This Row],[x]]-$Q$1)^2+(postes_1[[#This Row],[y]]-$R$1)^2)</f>
        <v>308820.14248569362</v>
      </c>
      <c r="Q1833">
        <v>826377.28999999899</v>
      </c>
      <c r="R1833">
        <v>6532660.1399999997</v>
      </c>
    </row>
    <row r="1834" spans="1:18" hidden="1">
      <c r="A1834">
        <v>2388</v>
      </c>
      <c r="B1834">
        <v>20002136</v>
      </c>
      <c r="C1834" s="2" t="s">
        <v>8373</v>
      </c>
      <c r="D1834" t="s">
        <v>77</v>
      </c>
      <c r="E1834">
        <v>972345600000</v>
      </c>
      <c r="F1834">
        <v>1334247264000</v>
      </c>
      <c r="G1834">
        <v>1</v>
      </c>
      <c r="H1834" t="s">
        <v>4931</v>
      </c>
      <c r="I1834" t="s">
        <v>4932</v>
      </c>
      <c r="J1834" t="s">
        <v>20</v>
      </c>
      <c r="K1834" t="s">
        <v>21</v>
      </c>
      <c r="L1834">
        <v>0</v>
      </c>
      <c r="M1834">
        <v>0</v>
      </c>
      <c r="N1834" t="s">
        <v>22</v>
      </c>
      <c r="O1834">
        <v>3</v>
      </c>
      <c r="P1834" s="30">
        <f>SQRT((postes_1[[#This Row],[x]]-$Q$1)^2+(postes_1[[#This Row],[y]]-$R$1)^2)</f>
        <v>308877.59002114431</v>
      </c>
      <c r="Q1834">
        <v>844850.45000000298</v>
      </c>
      <c r="R1834">
        <v>6954636</v>
      </c>
    </row>
    <row r="1835" spans="1:18" hidden="1">
      <c r="A1835">
        <v>1807</v>
      </c>
      <c r="B1835">
        <v>20000046</v>
      </c>
      <c r="C1835" s="2" t="s">
        <v>8373</v>
      </c>
      <c r="D1835" t="s">
        <v>20</v>
      </c>
      <c r="E1835">
        <v>610761600000</v>
      </c>
      <c r="F1835" t="s">
        <v>20</v>
      </c>
      <c r="G1835">
        <v>1</v>
      </c>
      <c r="H1835" t="s">
        <v>3756</v>
      </c>
      <c r="I1835" t="s">
        <v>3756</v>
      </c>
      <c r="J1835" t="s">
        <v>20</v>
      </c>
      <c r="K1835" t="s">
        <v>21</v>
      </c>
      <c r="L1835">
        <v>0</v>
      </c>
      <c r="M1835">
        <v>0</v>
      </c>
      <c r="N1835" t="s">
        <v>22</v>
      </c>
      <c r="O1835">
        <v>3</v>
      </c>
      <c r="P1835" s="30">
        <f>SQRT((postes_1[[#This Row],[x]]-$Q$1)^2+(postes_1[[#This Row],[y]]-$R$1)^2)</f>
        <v>308941.53448790062</v>
      </c>
      <c r="Q1835">
        <v>825878.07</v>
      </c>
      <c r="R1835">
        <v>6974920.9900000002</v>
      </c>
    </row>
    <row r="1836" spans="1:18" hidden="1">
      <c r="A1836">
        <v>294</v>
      </c>
      <c r="B1836">
        <v>20000028</v>
      </c>
      <c r="C1836" s="2" t="s">
        <v>8373</v>
      </c>
      <c r="D1836" t="s">
        <v>23</v>
      </c>
      <c r="E1836" s="1">
        <v>919728000000</v>
      </c>
      <c r="F1836">
        <v>1281519076000</v>
      </c>
      <c r="G1836">
        <v>1</v>
      </c>
      <c r="H1836" t="s">
        <v>660</v>
      </c>
      <c r="I1836" t="s">
        <v>660</v>
      </c>
      <c r="J1836" t="s">
        <v>20</v>
      </c>
      <c r="K1836" t="s">
        <v>21</v>
      </c>
      <c r="L1836">
        <v>0</v>
      </c>
      <c r="M1836">
        <v>0</v>
      </c>
      <c r="N1836" t="s">
        <v>22</v>
      </c>
      <c r="O1836">
        <v>3</v>
      </c>
      <c r="P1836" s="30">
        <f>SQRT((postes_1[[#This Row],[x]]-$Q$1)^2+(postes_1[[#This Row],[y]]-$R$1)^2)</f>
        <v>309057.86384600773</v>
      </c>
      <c r="Q1836">
        <v>817972.35999999905</v>
      </c>
      <c r="R1836">
        <v>6982502.1699999999</v>
      </c>
    </row>
    <row r="1837" spans="1:18" hidden="1">
      <c r="A1837">
        <v>693</v>
      </c>
      <c r="B1837">
        <v>70041295</v>
      </c>
      <c r="C1837" s="2" t="s">
        <v>8374</v>
      </c>
      <c r="D1837" t="s">
        <v>274</v>
      </c>
      <c r="E1837">
        <v>1403774868000</v>
      </c>
      <c r="F1837">
        <v>1424952978000</v>
      </c>
      <c r="G1837">
        <v>1</v>
      </c>
      <c r="H1837" t="s">
        <v>1489</v>
      </c>
      <c r="I1837" t="s">
        <v>1490</v>
      </c>
      <c r="J1837" t="s">
        <v>20</v>
      </c>
      <c r="K1837" t="s">
        <v>21</v>
      </c>
      <c r="L1837">
        <v>0</v>
      </c>
      <c r="M1837">
        <v>0</v>
      </c>
      <c r="N1837" t="s">
        <v>22</v>
      </c>
      <c r="O1837">
        <v>4</v>
      </c>
      <c r="P1837" s="30">
        <f>SQRT((postes_1[[#This Row],[x]]-$Q$1)^2+(postes_1[[#This Row],[y]]-$R$1)^2)</f>
        <v>309076.941304532</v>
      </c>
      <c r="Q1837">
        <v>323652.25</v>
      </c>
      <c r="R1837">
        <v>6638290.5599999996</v>
      </c>
    </row>
    <row r="1838" spans="1:18" hidden="1">
      <c r="A1838">
        <v>1875</v>
      </c>
      <c r="B1838">
        <v>20000120</v>
      </c>
      <c r="C1838" s="2" t="s">
        <v>8375</v>
      </c>
      <c r="D1838" t="s">
        <v>482</v>
      </c>
      <c r="E1838">
        <v>610761600000</v>
      </c>
      <c r="F1838">
        <v>1385051059000</v>
      </c>
      <c r="G1838">
        <v>1</v>
      </c>
      <c r="H1838" t="s">
        <v>3889</v>
      </c>
      <c r="I1838" t="s">
        <v>3890</v>
      </c>
      <c r="J1838" t="s">
        <v>20</v>
      </c>
      <c r="K1838" t="s">
        <v>21</v>
      </c>
      <c r="L1838">
        <v>0</v>
      </c>
      <c r="M1838">
        <v>0</v>
      </c>
      <c r="N1838" t="s">
        <v>22</v>
      </c>
      <c r="O1838">
        <v>6</v>
      </c>
      <c r="P1838" s="30">
        <f>SQRT((postes_1[[#This Row],[x]]-$Q$1)^2+(postes_1[[#This Row],[y]]-$R$1)^2)</f>
        <v>309113.39379199396</v>
      </c>
      <c r="Q1838">
        <v>859392</v>
      </c>
      <c r="R1838">
        <v>6936734.21</v>
      </c>
    </row>
    <row r="1839" spans="1:18" hidden="1">
      <c r="A1839">
        <v>458</v>
      </c>
      <c r="B1839">
        <v>30000267</v>
      </c>
      <c r="C1839" s="2" t="s">
        <v>8373</v>
      </c>
      <c r="D1839" t="s">
        <v>38</v>
      </c>
      <c r="E1839">
        <v>787190400000</v>
      </c>
      <c r="F1839">
        <v>1191849992000</v>
      </c>
      <c r="G1839">
        <v>1</v>
      </c>
      <c r="H1839" t="s">
        <v>1010</v>
      </c>
      <c r="I1839" t="s">
        <v>1011</v>
      </c>
      <c r="J1839" t="s">
        <v>20</v>
      </c>
      <c r="K1839" t="s">
        <v>21</v>
      </c>
      <c r="L1839">
        <v>0</v>
      </c>
      <c r="M1839">
        <v>0</v>
      </c>
      <c r="N1839" t="s">
        <v>22</v>
      </c>
      <c r="O1839">
        <v>3</v>
      </c>
      <c r="P1839" s="30">
        <f>SQRT((postes_1[[#This Row],[x]]-$Q$1)^2+(postes_1[[#This Row],[y]]-$R$1)^2)</f>
        <v>309126.85728359572</v>
      </c>
      <c r="Q1839">
        <v>898172.96000000101</v>
      </c>
      <c r="R1839">
        <v>6640387.0999999996</v>
      </c>
    </row>
    <row r="1840" spans="1:18" hidden="1">
      <c r="A1840">
        <v>1351</v>
      </c>
      <c r="B1840">
        <v>70031677</v>
      </c>
      <c r="C1840" s="2" t="s">
        <v>8373</v>
      </c>
      <c r="D1840" t="s">
        <v>77</v>
      </c>
      <c r="E1840">
        <v>1348488642000</v>
      </c>
      <c r="F1840">
        <v>1290173591000</v>
      </c>
      <c r="G1840">
        <v>1</v>
      </c>
      <c r="H1840" t="s">
        <v>2832</v>
      </c>
      <c r="I1840" t="s">
        <v>2833</v>
      </c>
      <c r="J1840" t="s">
        <v>20</v>
      </c>
      <c r="K1840" t="s">
        <v>21</v>
      </c>
      <c r="L1840">
        <v>0</v>
      </c>
      <c r="M1840">
        <v>0</v>
      </c>
      <c r="N1840" t="s">
        <v>22</v>
      </c>
      <c r="O1840">
        <v>3</v>
      </c>
      <c r="P1840" s="30">
        <f>SQRT((postes_1[[#This Row],[x]]-$Q$1)^2+(postes_1[[#This Row],[y]]-$R$1)^2)</f>
        <v>309129.58441627125</v>
      </c>
      <c r="Q1840">
        <v>701874.17000000202</v>
      </c>
      <c r="R1840">
        <v>6458155.3099999996</v>
      </c>
    </row>
    <row r="1841" spans="1:18" hidden="1">
      <c r="A1841">
        <v>807</v>
      </c>
      <c r="B1841">
        <v>30001992</v>
      </c>
      <c r="C1841" s="2" t="s">
        <v>8373</v>
      </c>
      <c r="D1841" t="s">
        <v>274</v>
      </c>
      <c r="E1841">
        <v>610761600000</v>
      </c>
      <c r="F1841">
        <v>1453890527000</v>
      </c>
      <c r="G1841">
        <v>1</v>
      </c>
      <c r="H1841" t="s">
        <v>1730</v>
      </c>
      <c r="I1841" t="s">
        <v>1731</v>
      </c>
      <c r="J1841" t="s">
        <v>20</v>
      </c>
      <c r="K1841" t="s">
        <v>21</v>
      </c>
      <c r="L1841">
        <v>0</v>
      </c>
      <c r="M1841">
        <v>0</v>
      </c>
      <c r="N1841" t="s">
        <v>22</v>
      </c>
      <c r="O1841">
        <v>3</v>
      </c>
      <c r="P1841" s="30">
        <f>SQRT((postes_1[[#This Row],[x]]-$Q$1)^2+(postes_1[[#This Row],[y]]-$R$1)^2)</f>
        <v>309147.72659258143</v>
      </c>
      <c r="Q1841">
        <v>711542.25999999803</v>
      </c>
      <c r="R1841">
        <v>6461303.8799999999</v>
      </c>
    </row>
    <row r="1842" spans="1:18" hidden="1">
      <c r="A1842">
        <v>2358</v>
      </c>
      <c r="B1842">
        <v>10000304</v>
      </c>
      <c r="C1842" s="2" t="s">
        <v>8376</v>
      </c>
      <c r="D1842" t="s">
        <v>17</v>
      </c>
      <c r="E1842">
        <v>1006214400000</v>
      </c>
      <c r="F1842">
        <v>1311853162000</v>
      </c>
      <c r="G1842">
        <v>1</v>
      </c>
      <c r="H1842" t="s">
        <v>4871</v>
      </c>
      <c r="I1842" t="s">
        <v>4872</v>
      </c>
      <c r="J1842" t="s">
        <v>20</v>
      </c>
      <c r="K1842" t="s">
        <v>21</v>
      </c>
      <c r="L1842">
        <v>0</v>
      </c>
      <c r="M1842">
        <v>0</v>
      </c>
      <c r="N1842" t="s">
        <v>22</v>
      </c>
      <c r="O1842">
        <v>7</v>
      </c>
      <c r="P1842" s="30">
        <f>SQRT((postes_1[[#This Row],[x]]-$Q$1)^2+(postes_1[[#This Row],[y]]-$R$1)^2)</f>
        <v>309178.80862405198</v>
      </c>
      <c r="Q1842">
        <v>705839.17000000202</v>
      </c>
      <c r="R1842">
        <v>7047564.5800000001</v>
      </c>
    </row>
    <row r="1843" spans="1:18" hidden="1">
      <c r="A1843">
        <v>1126</v>
      </c>
      <c r="B1843">
        <v>10000284</v>
      </c>
      <c r="C1843" s="2" t="s">
        <v>8375</v>
      </c>
      <c r="D1843" t="s">
        <v>20</v>
      </c>
      <c r="E1843">
        <v>610761600000</v>
      </c>
      <c r="F1843" t="s">
        <v>20</v>
      </c>
      <c r="G1843">
        <v>1</v>
      </c>
      <c r="H1843" t="s">
        <v>2364</v>
      </c>
      <c r="I1843" t="s">
        <v>2365</v>
      </c>
      <c r="J1843" t="s">
        <v>20</v>
      </c>
      <c r="K1843" t="s">
        <v>21</v>
      </c>
      <c r="L1843">
        <v>0</v>
      </c>
      <c r="M1843">
        <v>0</v>
      </c>
      <c r="N1843" t="s">
        <v>22</v>
      </c>
      <c r="O1843">
        <v>6</v>
      </c>
      <c r="P1843" s="30">
        <f>SQRT((postes_1[[#This Row],[x]]-$Q$1)^2+(postes_1[[#This Row],[y]]-$R$1)^2)</f>
        <v>309228.20513540559</v>
      </c>
      <c r="Q1843">
        <v>695613.78999999899</v>
      </c>
      <c r="R1843">
        <v>7050737.4699999997</v>
      </c>
    </row>
    <row r="1844" spans="1:18" hidden="1">
      <c r="A1844">
        <v>4046</v>
      </c>
      <c r="B1844">
        <v>10000359</v>
      </c>
      <c r="C1844" s="2" t="s">
        <v>8375</v>
      </c>
      <c r="D1844" t="s">
        <v>20</v>
      </c>
      <c r="E1844">
        <v>1006214400000</v>
      </c>
      <c r="F1844" t="s">
        <v>20</v>
      </c>
      <c r="G1844">
        <v>1</v>
      </c>
      <c r="H1844" t="s">
        <v>8228</v>
      </c>
      <c r="I1844" t="s">
        <v>2606</v>
      </c>
      <c r="J1844" t="s">
        <v>20</v>
      </c>
      <c r="K1844" t="s">
        <v>21</v>
      </c>
      <c r="L1844">
        <v>0</v>
      </c>
      <c r="M1844">
        <v>0</v>
      </c>
      <c r="N1844" t="s">
        <v>22</v>
      </c>
      <c r="O1844">
        <v>6</v>
      </c>
      <c r="P1844" s="30">
        <f>SQRT((postes_1[[#This Row],[x]]-$Q$1)^2+(postes_1[[#This Row],[y]]-$R$1)^2)</f>
        <v>309349.87652301358</v>
      </c>
      <c r="Q1844">
        <v>740150.34000000404</v>
      </c>
      <c r="R1844">
        <v>7034318.4900000002</v>
      </c>
    </row>
    <row r="1845" spans="1:18" hidden="1">
      <c r="A1845">
        <v>1554</v>
      </c>
      <c r="B1845">
        <v>10000261</v>
      </c>
      <c r="C1845" s="2" t="s">
        <v>8375</v>
      </c>
      <c r="D1845" t="s">
        <v>274</v>
      </c>
      <c r="E1845">
        <v>610761600000</v>
      </c>
      <c r="F1845">
        <v>1421941034000</v>
      </c>
      <c r="G1845">
        <v>1</v>
      </c>
      <c r="H1845" t="s">
        <v>3239</v>
      </c>
      <c r="I1845" t="s">
        <v>3240</v>
      </c>
      <c r="J1845" t="s">
        <v>20</v>
      </c>
      <c r="K1845" t="s">
        <v>21</v>
      </c>
      <c r="L1845">
        <v>0</v>
      </c>
      <c r="M1845">
        <v>0</v>
      </c>
      <c r="N1845" t="s">
        <v>22</v>
      </c>
      <c r="O1845">
        <v>6</v>
      </c>
      <c r="P1845" s="30">
        <f>SQRT((postes_1[[#This Row],[x]]-$Q$1)^2+(postes_1[[#This Row],[y]]-$R$1)^2)</f>
        <v>309492.04191121081</v>
      </c>
      <c r="Q1845">
        <v>664842.27000000305</v>
      </c>
      <c r="R1845">
        <v>7058140.71</v>
      </c>
    </row>
    <row r="1846" spans="1:18" hidden="1">
      <c r="A1846">
        <v>835</v>
      </c>
      <c r="B1846">
        <v>50000365</v>
      </c>
      <c r="C1846" s="2" t="s">
        <v>8373</v>
      </c>
      <c r="D1846" t="s">
        <v>274</v>
      </c>
      <c r="E1846">
        <v>610761600000</v>
      </c>
      <c r="F1846">
        <v>1465393641000</v>
      </c>
      <c r="G1846">
        <v>1</v>
      </c>
      <c r="H1846" t="s">
        <v>1787</v>
      </c>
      <c r="I1846" t="s">
        <v>1788</v>
      </c>
      <c r="J1846" t="s">
        <v>20</v>
      </c>
      <c r="K1846" t="s">
        <v>21</v>
      </c>
      <c r="L1846">
        <v>0</v>
      </c>
      <c r="M1846">
        <v>0</v>
      </c>
      <c r="N1846" t="s">
        <v>22</v>
      </c>
      <c r="O1846">
        <v>3</v>
      </c>
      <c r="P1846" s="30">
        <f>SQRT((postes_1[[#This Row],[x]]-$Q$1)^2+(postes_1[[#This Row],[y]]-$R$1)^2)</f>
        <v>309586.75430954277</v>
      </c>
      <c r="Q1846">
        <v>519512.78000000102</v>
      </c>
      <c r="R1846">
        <v>6457538.5899999999</v>
      </c>
    </row>
    <row r="1847" spans="1:18" hidden="1">
      <c r="A1847">
        <v>1551</v>
      </c>
      <c r="B1847">
        <v>10000258</v>
      </c>
      <c r="C1847" s="2" t="s">
        <v>8375</v>
      </c>
      <c r="D1847" t="s">
        <v>274</v>
      </c>
      <c r="E1847">
        <v>610761600000</v>
      </c>
      <c r="F1847">
        <v>1421940678000</v>
      </c>
      <c r="G1847">
        <v>1</v>
      </c>
      <c r="H1847" t="s">
        <v>3232</v>
      </c>
      <c r="I1847" t="s">
        <v>3233</v>
      </c>
      <c r="J1847" t="s">
        <v>3234</v>
      </c>
      <c r="K1847" t="s">
        <v>21</v>
      </c>
      <c r="L1847">
        <v>0</v>
      </c>
      <c r="M1847">
        <v>0</v>
      </c>
      <c r="N1847" t="s">
        <v>22</v>
      </c>
      <c r="O1847">
        <v>6</v>
      </c>
      <c r="P1847" s="30">
        <f>SQRT((postes_1[[#This Row],[x]]-$Q$1)^2+(postes_1[[#This Row],[y]]-$R$1)^2)</f>
        <v>309642.2087519535</v>
      </c>
      <c r="Q1847">
        <v>662780.97999999695</v>
      </c>
      <c r="R1847">
        <v>7058653.7400000002</v>
      </c>
    </row>
    <row r="1848" spans="1:18" hidden="1">
      <c r="A1848">
        <v>3065</v>
      </c>
      <c r="B1848">
        <v>70019277</v>
      </c>
      <c r="C1848" s="2" t="s">
        <v>8374</v>
      </c>
      <c r="D1848" t="s">
        <v>27</v>
      </c>
      <c r="E1848">
        <v>1212406577000</v>
      </c>
      <c r="F1848">
        <v>1295448086000</v>
      </c>
      <c r="G1848">
        <v>1</v>
      </c>
      <c r="H1848" t="s">
        <v>6306</v>
      </c>
      <c r="I1848" t="s">
        <v>6307</v>
      </c>
      <c r="J1848" t="s">
        <v>20</v>
      </c>
      <c r="K1848" t="s">
        <v>21</v>
      </c>
      <c r="L1848">
        <v>0</v>
      </c>
      <c r="M1848">
        <v>0</v>
      </c>
      <c r="N1848" t="s">
        <v>22</v>
      </c>
      <c r="O1848">
        <v>4</v>
      </c>
      <c r="P1848" s="30">
        <f>SQRT((postes_1[[#This Row],[x]]-$Q$1)^2+(postes_1[[#This Row],[y]]-$R$1)^2)</f>
        <v>309675.26238474494</v>
      </c>
      <c r="Q1848">
        <v>765773.35000000102</v>
      </c>
      <c r="R1848">
        <v>7021379.1600000001</v>
      </c>
    </row>
    <row r="1849" spans="1:18" hidden="1">
      <c r="A1849">
        <v>2697</v>
      </c>
      <c r="B1849">
        <v>30000864</v>
      </c>
      <c r="C1849" s="2" t="s">
        <v>8373</v>
      </c>
      <c r="D1849" t="s">
        <v>274</v>
      </c>
      <c r="E1849">
        <v>876268800000</v>
      </c>
      <c r="F1849">
        <v>1455813118000</v>
      </c>
      <c r="G1849">
        <v>1</v>
      </c>
      <c r="H1849" t="s">
        <v>5564</v>
      </c>
      <c r="I1849" t="s">
        <v>5565</v>
      </c>
      <c r="J1849" t="s">
        <v>20</v>
      </c>
      <c r="K1849" t="s">
        <v>21</v>
      </c>
      <c r="L1849">
        <v>0</v>
      </c>
      <c r="M1849">
        <v>0</v>
      </c>
      <c r="N1849" t="s">
        <v>22</v>
      </c>
      <c r="O1849">
        <v>3</v>
      </c>
      <c r="P1849" s="30">
        <f>SQRT((postes_1[[#This Row],[x]]-$Q$1)^2+(postes_1[[#This Row],[y]]-$R$1)^2)</f>
        <v>309767.4563880816</v>
      </c>
      <c r="Q1849">
        <v>835452.36999999697</v>
      </c>
      <c r="R1849">
        <v>6540533.9800000004</v>
      </c>
    </row>
    <row r="1850" spans="1:18" hidden="1">
      <c r="A1850">
        <v>2991</v>
      </c>
      <c r="B1850">
        <v>50000419</v>
      </c>
      <c r="C1850" s="2" t="s">
        <v>8373</v>
      </c>
      <c r="D1850" t="s">
        <v>20</v>
      </c>
      <c r="E1850">
        <v>610761600000</v>
      </c>
      <c r="F1850" t="s">
        <v>20</v>
      </c>
      <c r="G1850">
        <v>1</v>
      </c>
      <c r="H1850" t="s">
        <v>6160</v>
      </c>
      <c r="I1850" t="s">
        <v>6161</v>
      </c>
      <c r="J1850" t="s">
        <v>26</v>
      </c>
      <c r="K1850" t="s">
        <v>21</v>
      </c>
      <c r="L1850">
        <v>0</v>
      </c>
      <c r="M1850">
        <v>0</v>
      </c>
      <c r="N1850" t="s">
        <v>22</v>
      </c>
      <c r="O1850">
        <v>3</v>
      </c>
      <c r="P1850" s="30">
        <f>SQRT((postes_1[[#This Row],[x]]-$Q$1)^2+(postes_1[[#This Row],[y]]-$R$1)^2)</f>
        <v>310016.6191845517</v>
      </c>
      <c r="Q1850">
        <v>583223.60000000102</v>
      </c>
      <c r="R1850">
        <v>6444645.29</v>
      </c>
    </row>
    <row r="1851" spans="1:18" hidden="1">
      <c r="A1851">
        <v>2712</v>
      </c>
      <c r="B1851">
        <v>10000215</v>
      </c>
      <c r="C1851" s="2" t="s">
        <v>8374</v>
      </c>
      <c r="D1851" t="s">
        <v>43</v>
      </c>
      <c r="E1851">
        <v>1111676325000</v>
      </c>
      <c r="F1851">
        <v>1111676257000</v>
      </c>
      <c r="G1851">
        <v>1</v>
      </c>
      <c r="H1851" t="s">
        <v>5595</v>
      </c>
      <c r="I1851" t="s">
        <v>5596</v>
      </c>
      <c r="J1851" t="s">
        <v>20</v>
      </c>
      <c r="K1851" t="s">
        <v>21</v>
      </c>
      <c r="L1851">
        <v>0</v>
      </c>
      <c r="M1851">
        <v>0</v>
      </c>
      <c r="N1851" t="s">
        <v>22</v>
      </c>
      <c r="O1851">
        <v>4</v>
      </c>
      <c r="P1851" s="30">
        <f>SQRT((postes_1[[#This Row],[x]]-$Q$1)^2+(postes_1[[#This Row],[y]]-$R$1)^2)</f>
        <v>310051.96092356514</v>
      </c>
      <c r="Q1851">
        <v>617383.38000000303</v>
      </c>
      <c r="R1851">
        <v>7063437.21</v>
      </c>
    </row>
    <row r="1852" spans="1:18" hidden="1">
      <c r="A1852">
        <v>1621</v>
      </c>
      <c r="B1852">
        <v>30000148</v>
      </c>
      <c r="C1852" s="2" t="s">
        <v>8373</v>
      </c>
      <c r="D1852" t="s">
        <v>56</v>
      </c>
      <c r="E1852">
        <v>1205853436000</v>
      </c>
      <c r="F1852">
        <v>1205853384000</v>
      </c>
      <c r="G1852">
        <v>1</v>
      </c>
      <c r="H1852" t="s">
        <v>3374</v>
      </c>
      <c r="I1852" t="s">
        <v>3375</v>
      </c>
      <c r="J1852" t="s">
        <v>20</v>
      </c>
      <c r="K1852" t="s">
        <v>21</v>
      </c>
      <c r="L1852">
        <v>0</v>
      </c>
      <c r="M1852">
        <v>0</v>
      </c>
      <c r="N1852" t="s">
        <v>22</v>
      </c>
      <c r="O1852">
        <v>3</v>
      </c>
      <c r="P1852" s="30">
        <f>SQRT((postes_1[[#This Row],[x]]-$Q$1)^2+(postes_1[[#This Row],[y]]-$R$1)^2)</f>
        <v>310068.11489491269</v>
      </c>
      <c r="Q1852">
        <v>911369.97999999695</v>
      </c>
      <c r="R1852">
        <v>6678622.4500000002</v>
      </c>
    </row>
    <row r="1853" spans="1:18" hidden="1">
      <c r="A1853">
        <v>69</v>
      </c>
      <c r="B1853">
        <v>70025777</v>
      </c>
      <c r="C1853" s="2" t="s">
        <v>8373</v>
      </c>
      <c r="D1853" t="s">
        <v>168</v>
      </c>
      <c r="E1853">
        <v>1376310416000</v>
      </c>
      <c r="F1853">
        <v>1424712626000</v>
      </c>
      <c r="G1853">
        <v>1</v>
      </c>
      <c r="H1853" t="s">
        <v>169</v>
      </c>
      <c r="I1853" t="s">
        <v>169</v>
      </c>
      <c r="J1853" t="s">
        <v>20</v>
      </c>
      <c r="K1853" t="s">
        <v>21</v>
      </c>
      <c r="L1853">
        <v>0</v>
      </c>
      <c r="M1853">
        <v>0</v>
      </c>
      <c r="N1853" t="s">
        <v>22</v>
      </c>
      <c r="O1853">
        <v>3</v>
      </c>
      <c r="P1853" s="30">
        <f>SQRT((postes_1[[#This Row],[x]]-$Q$1)^2+(postes_1[[#This Row],[y]]-$R$1)^2)</f>
        <v>310116.75047760876</v>
      </c>
      <c r="Q1853">
        <v>870610.97999999695</v>
      </c>
      <c r="R1853">
        <v>6584646.7699999996</v>
      </c>
    </row>
    <row r="1854" spans="1:18" hidden="1">
      <c r="A1854">
        <v>1283</v>
      </c>
      <c r="B1854">
        <v>20001000</v>
      </c>
      <c r="C1854" s="2" t="s">
        <v>8373</v>
      </c>
      <c r="D1854" t="s">
        <v>38</v>
      </c>
      <c r="E1854">
        <v>610761600000</v>
      </c>
      <c r="F1854">
        <v>1192453473000</v>
      </c>
      <c r="G1854">
        <v>1</v>
      </c>
      <c r="H1854" t="s">
        <v>2694</v>
      </c>
      <c r="I1854" t="s">
        <v>2695</v>
      </c>
      <c r="J1854" t="s">
        <v>2696</v>
      </c>
      <c r="K1854" t="s">
        <v>21</v>
      </c>
      <c r="L1854">
        <v>0</v>
      </c>
      <c r="M1854">
        <v>0</v>
      </c>
      <c r="N1854" t="s">
        <v>22</v>
      </c>
      <c r="O1854">
        <v>3</v>
      </c>
      <c r="P1854" s="30">
        <f>SQRT((postes_1[[#This Row],[x]]-$Q$1)^2+(postes_1[[#This Row],[y]]-$R$1)^2)</f>
        <v>310181.32655655633</v>
      </c>
      <c r="Q1854">
        <v>916372.53999999899</v>
      </c>
      <c r="R1854">
        <v>6804801</v>
      </c>
    </row>
    <row r="1855" spans="1:18" hidden="1">
      <c r="A1855">
        <v>67</v>
      </c>
      <c r="B1855">
        <v>50000371</v>
      </c>
      <c r="C1855" s="2" t="s">
        <v>8374</v>
      </c>
      <c r="D1855" t="s">
        <v>77</v>
      </c>
      <c r="E1855">
        <v>610761600000</v>
      </c>
      <c r="F1855">
        <v>1323273113000</v>
      </c>
      <c r="G1855">
        <v>1</v>
      </c>
      <c r="H1855" t="s">
        <v>164</v>
      </c>
      <c r="I1855" t="s">
        <v>165</v>
      </c>
      <c r="J1855" t="s">
        <v>20</v>
      </c>
      <c r="K1855" t="s">
        <v>21</v>
      </c>
      <c r="L1855">
        <v>0</v>
      </c>
      <c r="M1855">
        <v>0</v>
      </c>
      <c r="N1855" t="s">
        <v>22</v>
      </c>
      <c r="O1855">
        <v>4</v>
      </c>
      <c r="P1855" s="30">
        <f>SQRT((postes_1[[#This Row],[x]]-$Q$1)^2+(postes_1[[#This Row],[y]]-$R$1)^2)</f>
        <v>310232.70848124073</v>
      </c>
      <c r="Q1855">
        <v>523638.63000000297</v>
      </c>
      <c r="R1855">
        <v>6455628.8899999997</v>
      </c>
    </row>
    <row r="1856" spans="1:18" hidden="1">
      <c r="A1856">
        <v>3616</v>
      </c>
      <c r="B1856">
        <v>10000286</v>
      </c>
      <c r="C1856" s="2" t="s">
        <v>8375</v>
      </c>
      <c r="D1856" t="s">
        <v>20</v>
      </c>
      <c r="E1856">
        <v>1071532800000</v>
      </c>
      <c r="F1856" t="s">
        <v>20</v>
      </c>
      <c r="G1856">
        <v>1</v>
      </c>
      <c r="H1856" t="s">
        <v>7404</v>
      </c>
      <c r="I1856" t="s">
        <v>7405</v>
      </c>
      <c r="J1856" t="s">
        <v>20</v>
      </c>
      <c r="K1856" t="s">
        <v>21</v>
      </c>
      <c r="L1856">
        <v>0</v>
      </c>
      <c r="M1856">
        <v>0</v>
      </c>
      <c r="N1856" t="s">
        <v>22</v>
      </c>
      <c r="O1856">
        <v>6</v>
      </c>
      <c r="P1856" s="30">
        <f>SQRT((postes_1[[#This Row],[x]]-$Q$1)^2+(postes_1[[#This Row],[y]]-$R$1)^2)</f>
        <v>310276.3914489405</v>
      </c>
      <c r="Q1856">
        <v>703195.52000000305</v>
      </c>
      <c r="R1856">
        <v>7049559.0999999996</v>
      </c>
    </row>
    <row r="1857" spans="1:18" hidden="1">
      <c r="A1857">
        <v>3596</v>
      </c>
      <c r="B1857">
        <v>60000220</v>
      </c>
      <c r="C1857" s="2" t="s">
        <v>8373</v>
      </c>
      <c r="D1857" t="s">
        <v>56</v>
      </c>
      <c r="E1857">
        <v>816307200000</v>
      </c>
      <c r="F1857">
        <v>1377790976000</v>
      </c>
      <c r="G1857">
        <v>1</v>
      </c>
      <c r="H1857" t="s">
        <v>7362</v>
      </c>
      <c r="I1857" t="s">
        <v>7363</v>
      </c>
      <c r="J1857" t="s">
        <v>20</v>
      </c>
      <c r="K1857" t="s">
        <v>21</v>
      </c>
      <c r="L1857">
        <v>0</v>
      </c>
      <c r="M1857">
        <v>0</v>
      </c>
      <c r="N1857" t="s">
        <v>22</v>
      </c>
      <c r="O1857">
        <v>3</v>
      </c>
      <c r="P1857" s="30">
        <f>SQRT((postes_1[[#This Row],[x]]-$Q$1)^2+(postes_1[[#This Row],[y]]-$R$1)^2)</f>
        <v>310344.11541492713</v>
      </c>
      <c r="Q1857">
        <v>309494.56000000198</v>
      </c>
      <c r="R1857">
        <v>6829143.7999999998</v>
      </c>
    </row>
    <row r="1858" spans="1:18" hidden="1">
      <c r="A1858">
        <v>2333</v>
      </c>
      <c r="B1858">
        <v>60001094</v>
      </c>
      <c r="C1858" s="2" t="s">
        <v>8373</v>
      </c>
      <c r="D1858" t="s">
        <v>20</v>
      </c>
      <c r="E1858">
        <v>1034899200000</v>
      </c>
      <c r="F1858" t="s">
        <v>20</v>
      </c>
      <c r="G1858">
        <v>1</v>
      </c>
      <c r="H1858" t="s">
        <v>4821</v>
      </c>
      <c r="I1858" t="s">
        <v>4822</v>
      </c>
      <c r="J1858" t="s">
        <v>20</v>
      </c>
      <c r="K1858" t="s">
        <v>21</v>
      </c>
      <c r="L1858">
        <v>0</v>
      </c>
      <c r="M1858">
        <v>0</v>
      </c>
      <c r="N1858" t="s">
        <v>22</v>
      </c>
      <c r="O1858">
        <v>3</v>
      </c>
      <c r="P1858" s="30">
        <f>SQRT((postes_1[[#This Row],[x]]-$Q$1)^2+(postes_1[[#This Row],[y]]-$R$1)^2)</f>
        <v>310434.4826917022</v>
      </c>
      <c r="Q1858">
        <v>301735.03000000102</v>
      </c>
      <c r="R1858">
        <v>6721016.6299999999</v>
      </c>
    </row>
    <row r="1859" spans="1:18" hidden="1">
      <c r="A1859">
        <v>3535</v>
      </c>
      <c r="B1859">
        <v>50000366</v>
      </c>
      <c r="C1859" s="2" t="s">
        <v>8373</v>
      </c>
      <c r="D1859" t="s">
        <v>77</v>
      </c>
      <c r="E1859">
        <v>610761600000</v>
      </c>
      <c r="F1859">
        <v>1323276845000</v>
      </c>
      <c r="G1859">
        <v>1</v>
      </c>
      <c r="H1859" t="s">
        <v>7236</v>
      </c>
      <c r="I1859" t="s">
        <v>7237</v>
      </c>
      <c r="J1859" t="s">
        <v>20</v>
      </c>
      <c r="K1859" t="s">
        <v>21</v>
      </c>
      <c r="L1859">
        <v>0</v>
      </c>
      <c r="M1859">
        <v>0</v>
      </c>
      <c r="N1859" t="s">
        <v>22</v>
      </c>
      <c r="O1859">
        <v>3</v>
      </c>
      <c r="P1859" s="30">
        <f>SQRT((postes_1[[#This Row],[x]]-$Q$1)^2+(postes_1[[#This Row],[y]]-$R$1)^2)</f>
        <v>310484.24073193985</v>
      </c>
      <c r="Q1859">
        <v>516707.13000000297</v>
      </c>
      <c r="R1859">
        <v>6457473.9699999997</v>
      </c>
    </row>
    <row r="1860" spans="1:18" hidden="1">
      <c r="A1860">
        <v>3693</v>
      </c>
      <c r="B1860">
        <v>30000551</v>
      </c>
      <c r="C1860" s="2" t="s">
        <v>8373</v>
      </c>
      <c r="D1860" t="s">
        <v>56</v>
      </c>
      <c r="E1860">
        <v>1164367409000</v>
      </c>
      <c r="F1860">
        <v>1164366735000</v>
      </c>
      <c r="G1860">
        <v>1</v>
      </c>
      <c r="H1860" t="s">
        <v>7560</v>
      </c>
      <c r="I1860" t="s">
        <v>7561</v>
      </c>
      <c r="J1860" t="s">
        <v>26</v>
      </c>
      <c r="K1860" t="s">
        <v>21</v>
      </c>
      <c r="L1860">
        <v>0</v>
      </c>
      <c r="M1860">
        <v>0</v>
      </c>
      <c r="N1860" t="s">
        <v>22</v>
      </c>
      <c r="O1860">
        <v>3</v>
      </c>
      <c r="P1860" s="30">
        <f>SQRT((postes_1[[#This Row],[x]]-$Q$1)^2+(postes_1[[#This Row],[y]]-$R$1)^2)</f>
        <v>310526.88102589385</v>
      </c>
      <c r="Q1860">
        <v>863779.46000000101</v>
      </c>
      <c r="R1860">
        <v>6573849.1500000004</v>
      </c>
    </row>
    <row r="1861" spans="1:18" hidden="1">
      <c r="A1861">
        <v>2614</v>
      </c>
      <c r="B1861">
        <v>10000367</v>
      </c>
      <c r="C1861" s="2" t="s">
        <v>8373</v>
      </c>
      <c r="D1861" t="s">
        <v>17</v>
      </c>
      <c r="E1861">
        <v>1126878271000</v>
      </c>
      <c r="F1861">
        <v>1312281345000</v>
      </c>
      <c r="G1861">
        <v>1</v>
      </c>
      <c r="H1861" t="s">
        <v>5393</v>
      </c>
      <c r="I1861" t="s">
        <v>5394</v>
      </c>
      <c r="J1861" t="s">
        <v>20</v>
      </c>
      <c r="K1861" t="s">
        <v>21</v>
      </c>
      <c r="L1861">
        <v>0</v>
      </c>
      <c r="M1861">
        <v>0</v>
      </c>
      <c r="N1861" t="s">
        <v>22</v>
      </c>
      <c r="O1861">
        <v>3</v>
      </c>
      <c r="P1861" s="30">
        <f>SQRT((postes_1[[#This Row],[x]]-$Q$1)^2+(postes_1[[#This Row],[y]]-$R$1)^2)</f>
        <v>310607.98538982344</v>
      </c>
      <c r="Q1861">
        <v>745431.11999999697</v>
      </c>
      <c r="R1861">
        <v>7033216.9299999997</v>
      </c>
    </row>
    <row r="1862" spans="1:18" hidden="1">
      <c r="A1862">
        <v>1116</v>
      </c>
      <c r="B1862">
        <v>30001361</v>
      </c>
      <c r="C1862" s="2" t="s">
        <v>8373</v>
      </c>
      <c r="D1862" t="s">
        <v>20</v>
      </c>
      <c r="E1862">
        <v>610761600000</v>
      </c>
      <c r="F1862" t="s">
        <v>20</v>
      </c>
      <c r="G1862">
        <v>1</v>
      </c>
      <c r="H1862" t="s">
        <v>2346</v>
      </c>
      <c r="I1862" t="s">
        <v>2347</v>
      </c>
      <c r="J1862" t="s">
        <v>20</v>
      </c>
      <c r="K1862" t="s">
        <v>21</v>
      </c>
      <c r="L1862">
        <v>0</v>
      </c>
      <c r="M1862">
        <v>0</v>
      </c>
      <c r="N1862" t="s">
        <v>22</v>
      </c>
      <c r="O1862">
        <v>3</v>
      </c>
      <c r="P1862" s="30">
        <f>SQRT((postes_1[[#This Row],[x]]-$Q$1)^2+(postes_1[[#This Row],[y]]-$R$1)^2)</f>
        <v>310692.67304784921</v>
      </c>
      <c r="Q1862">
        <v>797164.71000000101</v>
      </c>
      <c r="R1862">
        <v>6505118.3200000003</v>
      </c>
    </row>
    <row r="1863" spans="1:18" hidden="1">
      <c r="A1863">
        <v>2373</v>
      </c>
      <c r="B1863">
        <v>30000387</v>
      </c>
      <c r="C1863" s="2" t="s">
        <v>8373</v>
      </c>
      <c r="D1863" t="s">
        <v>38</v>
      </c>
      <c r="E1863">
        <v>787190400000</v>
      </c>
      <c r="F1863">
        <v>1211887493000</v>
      </c>
      <c r="G1863">
        <v>1</v>
      </c>
      <c r="H1863" t="s">
        <v>4901</v>
      </c>
      <c r="I1863" t="s">
        <v>4902</v>
      </c>
      <c r="J1863" t="s">
        <v>20</v>
      </c>
      <c r="K1863" t="s">
        <v>21</v>
      </c>
      <c r="L1863">
        <v>0</v>
      </c>
      <c r="M1863">
        <v>0</v>
      </c>
      <c r="N1863" t="s">
        <v>22</v>
      </c>
      <c r="O1863">
        <v>3</v>
      </c>
      <c r="P1863" s="30">
        <f>SQRT((postes_1[[#This Row],[x]]-$Q$1)^2+(postes_1[[#This Row],[y]]-$R$1)^2)</f>
        <v>310840.48682941339</v>
      </c>
      <c r="Q1863">
        <v>882378.02000000305</v>
      </c>
      <c r="R1863">
        <v>6602838.8099999996</v>
      </c>
    </row>
    <row r="1864" spans="1:18" hidden="1">
      <c r="A1864">
        <v>2956</v>
      </c>
      <c r="B1864">
        <v>30001878</v>
      </c>
      <c r="C1864" s="2" t="s">
        <v>8373</v>
      </c>
      <c r="D1864" t="s">
        <v>20</v>
      </c>
      <c r="E1864">
        <v>610761600000</v>
      </c>
      <c r="F1864" t="s">
        <v>20</v>
      </c>
      <c r="G1864">
        <v>1</v>
      </c>
      <c r="H1864" t="s">
        <v>6089</v>
      </c>
      <c r="I1864" t="s">
        <v>6090</v>
      </c>
      <c r="J1864" t="s">
        <v>20</v>
      </c>
      <c r="K1864" t="s">
        <v>21</v>
      </c>
      <c r="L1864">
        <v>0</v>
      </c>
      <c r="M1864">
        <v>0</v>
      </c>
      <c r="N1864" t="s">
        <v>22</v>
      </c>
      <c r="O1864">
        <v>3</v>
      </c>
      <c r="P1864" s="30">
        <f>SQRT((postes_1[[#This Row],[x]]-$Q$1)^2+(postes_1[[#This Row],[y]]-$R$1)^2)</f>
        <v>310846.40900934837</v>
      </c>
      <c r="Q1864">
        <v>730293.13000000303</v>
      </c>
      <c r="R1864">
        <v>6466638.8200000003</v>
      </c>
    </row>
    <row r="1865" spans="1:18" hidden="1">
      <c r="A1865">
        <v>1469</v>
      </c>
      <c r="B1865">
        <v>30000414</v>
      </c>
      <c r="C1865" s="2" t="s">
        <v>8373</v>
      </c>
      <c r="D1865" t="s">
        <v>20</v>
      </c>
      <c r="E1865">
        <v>610761600000</v>
      </c>
      <c r="F1865" t="s">
        <v>20</v>
      </c>
      <c r="G1865">
        <v>1</v>
      </c>
      <c r="H1865" t="s">
        <v>3070</v>
      </c>
      <c r="I1865" t="s">
        <v>2851</v>
      </c>
      <c r="J1865" t="s">
        <v>3071</v>
      </c>
      <c r="K1865" t="s">
        <v>21</v>
      </c>
      <c r="L1865">
        <v>0</v>
      </c>
      <c r="M1865">
        <v>0</v>
      </c>
      <c r="N1865" t="s">
        <v>22</v>
      </c>
      <c r="O1865">
        <v>3</v>
      </c>
      <c r="P1865" s="30">
        <f>SQRT((postes_1[[#This Row],[x]]-$Q$1)^2+(postes_1[[#This Row],[y]]-$R$1)^2)</f>
        <v>311028.52324393106</v>
      </c>
      <c r="Q1865">
        <v>878999</v>
      </c>
      <c r="R1865">
        <v>6596521.1600000001</v>
      </c>
    </row>
    <row r="1866" spans="1:18" hidden="1">
      <c r="A1866">
        <v>1541</v>
      </c>
      <c r="B1866">
        <v>10000242</v>
      </c>
      <c r="C1866" s="2" t="s">
        <v>8374</v>
      </c>
      <c r="D1866" t="s">
        <v>274</v>
      </c>
      <c r="E1866">
        <v>610761600000</v>
      </c>
      <c r="F1866">
        <v>1421940199000</v>
      </c>
      <c r="G1866">
        <v>1</v>
      </c>
      <c r="H1866" t="s">
        <v>3212</v>
      </c>
      <c r="I1866" t="s">
        <v>3213</v>
      </c>
      <c r="J1866" t="s">
        <v>20</v>
      </c>
      <c r="K1866" t="s">
        <v>21</v>
      </c>
      <c r="L1866">
        <v>0</v>
      </c>
      <c r="M1866">
        <v>0</v>
      </c>
      <c r="N1866" t="s">
        <v>22</v>
      </c>
      <c r="O1866">
        <v>4</v>
      </c>
      <c r="P1866" s="30">
        <f>SQRT((postes_1[[#This Row],[x]]-$Q$1)^2+(postes_1[[#This Row],[y]]-$R$1)^2)</f>
        <v>311064.81518433033</v>
      </c>
      <c r="Q1866">
        <v>657227.49000000197</v>
      </c>
      <c r="R1866">
        <v>7060992.8200000003</v>
      </c>
    </row>
    <row r="1867" spans="1:18" hidden="1">
      <c r="A1867">
        <v>983</v>
      </c>
      <c r="B1867">
        <v>20001094</v>
      </c>
      <c r="C1867" s="2" t="s">
        <v>8375</v>
      </c>
      <c r="D1867" t="s">
        <v>168</v>
      </c>
      <c r="E1867">
        <v>922665600000</v>
      </c>
      <c r="F1867">
        <v>1449664062000</v>
      </c>
      <c r="G1867">
        <v>1</v>
      </c>
      <c r="H1867" t="s">
        <v>2098</v>
      </c>
      <c r="I1867" t="s">
        <v>2099</v>
      </c>
      <c r="J1867" t="s">
        <v>20</v>
      </c>
      <c r="K1867" t="s">
        <v>21</v>
      </c>
      <c r="L1867">
        <v>0</v>
      </c>
      <c r="M1867">
        <v>0</v>
      </c>
      <c r="N1867" t="s">
        <v>22</v>
      </c>
      <c r="O1867">
        <v>6</v>
      </c>
      <c r="P1867" s="30">
        <f>SQRT((postes_1[[#This Row],[x]]-$Q$1)^2+(postes_1[[#This Row],[y]]-$R$1)^2)</f>
        <v>311100.87084983051</v>
      </c>
      <c r="Q1867">
        <v>919199.77000000305</v>
      </c>
      <c r="R1867">
        <v>6791793.0499999998</v>
      </c>
    </row>
    <row r="1868" spans="1:18" hidden="1">
      <c r="A1868">
        <v>2190</v>
      </c>
      <c r="B1868">
        <v>20000737</v>
      </c>
      <c r="C1868" s="2" t="s">
        <v>8373</v>
      </c>
      <c r="D1868" t="s">
        <v>805</v>
      </c>
      <c r="E1868">
        <v>1025222400000</v>
      </c>
      <c r="F1868">
        <v>1275998696000</v>
      </c>
      <c r="G1868">
        <v>1</v>
      </c>
      <c r="H1868" t="s">
        <v>4537</v>
      </c>
      <c r="I1868" t="s">
        <v>4538</v>
      </c>
      <c r="J1868" t="s">
        <v>20</v>
      </c>
      <c r="K1868" t="s">
        <v>21</v>
      </c>
      <c r="L1868">
        <v>0</v>
      </c>
      <c r="M1868">
        <v>0</v>
      </c>
      <c r="N1868" t="s">
        <v>22</v>
      </c>
      <c r="O1868">
        <v>3</v>
      </c>
      <c r="P1868" s="30">
        <f>SQRT((postes_1[[#This Row],[x]]-$Q$1)^2+(postes_1[[#This Row],[y]]-$R$1)^2)</f>
        <v>311214.21496354078</v>
      </c>
      <c r="Q1868">
        <v>908187.28999999899</v>
      </c>
      <c r="R1868">
        <v>6844117.0800000001</v>
      </c>
    </row>
    <row r="1869" spans="1:18" hidden="1">
      <c r="A1869">
        <v>3954</v>
      </c>
      <c r="B1869">
        <v>30000415</v>
      </c>
      <c r="C1869" s="2" t="s">
        <v>8373</v>
      </c>
      <c r="D1869" t="s">
        <v>20</v>
      </c>
      <c r="E1869">
        <v>610761600000</v>
      </c>
      <c r="F1869" t="s">
        <v>20</v>
      </c>
      <c r="G1869">
        <v>1</v>
      </c>
      <c r="H1869" t="s">
        <v>8056</v>
      </c>
      <c r="I1869" t="s">
        <v>8057</v>
      </c>
      <c r="J1869" t="s">
        <v>20</v>
      </c>
      <c r="K1869" t="s">
        <v>21</v>
      </c>
      <c r="L1869">
        <v>0</v>
      </c>
      <c r="M1869">
        <v>0</v>
      </c>
      <c r="N1869" t="s">
        <v>22</v>
      </c>
      <c r="O1869">
        <v>3</v>
      </c>
      <c r="P1869" s="30">
        <f>SQRT((postes_1[[#This Row],[x]]-$Q$1)^2+(postes_1[[#This Row],[y]]-$R$1)^2)</f>
        <v>311240.08614614396</v>
      </c>
      <c r="Q1869">
        <v>878947.39000000095</v>
      </c>
      <c r="R1869">
        <v>6596014.2599999998</v>
      </c>
    </row>
    <row r="1870" spans="1:18" hidden="1">
      <c r="A1870">
        <v>4032</v>
      </c>
      <c r="B1870">
        <v>60000322</v>
      </c>
      <c r="C1870" s="2" t="s">
        <v>8373</v>
      </c>
      <c r="D1870" t="s">
        <v>20</v>
      </c>
      <c r="E1870">
        <v>610761600000</v>
      </c>
      <c r="F1870" t="s">
        <v>20</v>
      </c>
      <c r="G1870">
        <v>1</v>
      </c>
      <c r="H1870" t="s">
        <v>8202</v>
      </c>
      <c r="I1870" t="s">
        <v>8203</v>
      </c>
      <c r="J1870" t="s">
        <v>20</v>
      </c>
      <c r="K1870" t="s">
        <v>21</v>
      </c>
      <c r="L1870">
        <v>0</v>
      </c>
      <c r="M1870">
        <v>0</v>
      </c>
      <c r="N1870" t="s">
        <v>22</v>
      </c>
      <c r="O1870">
        <v>3</v>
      </c>
      <c r="P1870" s="30">
        <f>SQRT((postes_1[[#This Row],[x]]-$Q$1)^2+(postes_1[[#This Row],[y]]-$R$1)^2)</f>
        <v>311588.401374868</v>
      </c>
      <c r="Q1870">
        <v>304992.38000000297</v>
      </c>
      <c r="R1870">
        <v>6814872.3600000003</v>
      </c>
    </row>
    <row r="1871" spans="1:18" hidden="1">
      <c r="A1871">
        <v>3478</v>
      </c>
      <c r="B1871">
        <v>30000420</v>
      </c>
      <c r="C1871" s="2" t="s">
        <v>8373</v>
      </c>
      <c r="D1871" t="s">
        <v>1094</v>
      </c>
      <c r="E1871">
        <v>610761600000</v>
      </c>
      <c r="F1871">
        <v>1424184297000</v>
      </c>
      <c r="G1871">
        <v>1</v>
      </c>
      <c r="H1871" t="s">
        <v>7122</v>
      </c>
      <c r="I1871" t="s">
        <v>2851</v>
      </c>
      <c r="J1871" t="s">
        <v>26</v>
      </c>
      <c r="K1871" t="s">
        <v>21</v>
      </c>
      <c r="L1871">
        <v>0</v>
      </c>
      <c r="M1871">
        <v>0</v>
      </c>
      <c r="N1871" t="s">
        <v>22</v>
      </c>
      <c r="O1871">
        <v>3</v>
      </c>
      <c r="P1871" s="30">
        <f>SQRT((postes_1[[#This Row],[x]]-$Q$1)^2+(postes_1[[#This Row],[y]]-$R$1)^2)</f>
        <v>311670.3752718335</v>
      </c>
      <c r="Q1871">
        <v>879188.03000000096</v>
      </c>
      <c r="R1871">
        <v>6595574.2199999997</v>
      </c>
    </row>
    <row r="1872" spans="1:18" hidden="1">
      <c r="A1872">
        <v>2721</v>
      </c>
      <c r="B1872">
        <v>30000955</v>
      </c>
      <c r="C1872" s="2" t="s">
        <v>8373</v>
      </c>
      <c r="D1872" t="s">
        <v>23</v>
      </c>
      <c r="E1872">
        <v>610761600000</v>
      </c>
      <c r="F1872">
        <v>1226567929000</v>
      </c>
      <c r="G1872">
        <v>1</v>
      </c>
      <c r="H1872" t="s">
        <v>5612</v>
      </c>
      <c r="I1872" t="s">
        <v>5613</v>
      </c>
      <c r="J1872" t="s">
        <v>5614</v>
      </c>
      <c r="K1872" t="s">
        <v>21</v>
      </c>
      <c r="L1872">
        <v>0</v>
      </c>
      <c r="M1872">
        <v>0</v>
      </c>
      <c r="N1872" t="s">
        <v>22</v>
      </c>
      <c r="O1872">
        <v>3</v>
      </c>
      <c r="P1872" s="30">
        <f>SQRT((postes_1[[#This Row],[x]]-$Q$1)^2+(postes_1[[#This Row],[y]]-$R$1)^2)</f>
        <v>311699.85533103131</v>
      </c>
      <c r="Q1872">
        <v>828788.14000000095</v>
      </c>
      <c r="R1872">
        <v>6530990.5999999996</v>
      </c>
    </row>
    <row r="1873" spans="1:18" hidden="1">
      <c r="A1873">
        <v>2538</v>
      </c>
      <c r="B1873">
        <v>50000430</v>
      </c>
      <c r="C1873" s="2" t="s">
        <v>8374</v>
      </c>
      <c r="D1873" t="s">
        <v>38</v>
      </c>
      <c r="E1873">
        <v>610761600000</v>
      </c>
      <c r="F1873">
        <v>1208193104000</v>
      </c>
      <c r="G1873">
        <v>1</v>
      </c>
      <c r="H1873" t="s">
        <v>5240</v>
      </c>
      <c r="I1873" t="s">
        <v>5241</v>
      </c>
      <c r="J1873" t="s">
        <v>20</v>
      </c>
      <c r="K1873" t="s">
        <v>21</v>
      </c>
      <c r="L1873">
        <v>0</v>
      </c>
      <c r="M1873">
        <v>0</v>
      </c>
      <c r="N1873" t="s">
        <v>22</v>
      </c>
      <c r="O1873">
        <v>4</v>
      </c>
      <c r="P1873" s="30">
        <f>SQRT((postes_1[[#This Row],[x]]-$Q$1)^2+(postes_1[[#This Row],[y]]-$R$1)^2)</f>
        <v>311752.55249423377</v>
      </c>
      <c r="Q1873">
        <v>619412.14000000095</v>
      </c>
      <c r="R1873">
        <v>6441838.0899999999</v>
      </c>
    </row>
    <row r="1874" spans="1:18" hidden="1">
      <c r="A1874">
        <v>1922</v>
      </c>
      <c r="B1874">
        <v>50000426</v>
      </c>
      <c r="C1874" s="2" t="s">
        <v>8375</v>
      </c>
      <c r="D1874" t="s">
        <v>212</v>
      </c>
      <c r="E1874">
        <v>610761600000</v>
      </c>
      <c r="F1874">
        <v>1128443817000</v>
      </c>
      <c r="G1874">
        <v>1</v>
      </c>
      <c r="H1874" t="s">
        <v>3987</v>
      </c>
      <c r="I1874" t="s">
        <v>3988</v>
      </c>
      <c r="J1874" t="s">
        <v>20</v>
      </c>
      <c r="K1874" t="s">
        <v>21</v>
      </c>
      <c r="L1874">
        <v>0</v>
      </c>
      <c r="M1874">
        <v>0</v>
      </c>
      <c r="N1874" t="s">
        <v>22</v>
      </c>
      <c r="O1874">
        <v>6</v>
      </c>
      <c r="P1874" s="30">
        <f>SQRT((postes_1[[#This Row],[x]]-$Q$1)^2+(postes_1[[#This Row],[y]]-$R$1)^2)</f>
        <v>311777.17991592368</v>
      </c>
      <c r="Q1874">
        <v>636609.32999999798</v>
      </c>
      <c r="R1874">
        <v>6442782.9199999999</v>
      </c>
    </row>
    <row r="1875" spans="1:18" hidden="1">
      <c r="A1875">
        <v>2242</v>
      </c>
      <c r="B1875">
        <v>60001053</v>
      </c>
      <c r="C1875" s="2" t="s">
        <v>8373</v>
      </c>
      <c r="D1875" t="s">
        <v>17</v>
      </c>
      <c r="E1875">
        <v>1067990400000</v>
      </c>
      <c r="F1875">
        <v>1315561037000</v>
      </c>
      <c r="G1875">
        <v>1</v>
      </c>
      <c r="H1875" t="s">
        <v>4639</v>
      </c>
      <c r="I1875" t="s">
        <v>4640</v>
      </c>
      <c r="J1875" t="s">
        <v>20</v>
      </c>
      <c r="K1875" t="s">
        <v>21</v>
      </c>
      <c r="L1875">
        <v>0</v>
      </c>
      <c r="M1875">
        <v>0</v>
      </c>
      <c r="N1875" t="s">
        <v>22</v>
      </c>
      <c r="O1875">
        <v>3</v>
      </c>
      <c r="P1875" s="30">
        <f>SQRT((postes_1[[#This Row],[x]]-$Q$1)^2+(postes_1[[#This Row],[y]]-$R$1)^2)</f>
        <v>312065.90450866253</v>
      </c>
      <c r="Q1875">
        <v>299436.22999999701</v>
      </c>
      <c r="R1875">
        <v>6728093.7800000003</v>
      </c>
    </row>
    <row r="1876" spans="1:18" hidden="1">
      <c r="A1876">
        <v>1849</v>
      </c>
      <c r="B1876">
        <v>20000732</v>
      </c>
      <c r="C1876" s="2" t="s">
        <v>8373</v>
      </c>
      <c r="D1876" t="s">
        <v>805</v>
      </c>
      <c r="E1876">
        <v>610761600000</v>
      </c>
      <c r="F1876">
        <v>1276015838000</v>
      </c>
      <c r="G1876">
        <v>1</v>
      </c>
      <c r="H1876" t="s">
        <v>3837</v>
      </c>
      <c r="I1876" t="s">
        <v>3838</v>
      </c>
      <c r="J1876" t="s">
        <v>26</v>
      </c>
      <c r="K1876" t="s">
        <v>21</v>
      </c>
      <c r="L1876">
        <v>0</v>
      </c>
      <c r="M1876">
        <v>0</v>
      </c>
      <c r="N1876" t="s">
        <v>22</v>
      </c>
      <c r="O1876">
        <v>3</v>
      </c>
      <c r="P1876" s="30">
        <f>SQRT((postes_1[[#This Row],[x]]-$Q$1)^2+(postes_1[[#This Row],[y]]-$R$1)^2)</f>
        <v>312070.39412241481</v>
      </c>
      <c r="Q1876">
        <v>909084.39000000095</v>
      </c>
      <c r="R1876">
        <v>6844109.7599999998</v>
      </c>
    </row>
    <row r="1877" spans="1:18" hidden="1">
      <c r="A1877">
        <v>3903</v>
      </c>
      <c r="B1877">
        <v>60000837</v>
      </c>
      <c r="C1877" s="2" t="s">
        <v>8373</v>
      </c>
      <c r="D1877" t="s">
        <v>17</v>
      </c>
      <c r="E1877">
        <v>1007942400000</v>
      </c>
      <c r="F1877">
        <v>1315478939000</v>
      </c>
      <c r="G1877">
        <v>1</v>
      </c>
      <c r="H1877" t="s">
        <v>7959</v>
      </c>
      <c r="I1877" t="s">
        <v>7960</v>
      </c>
      <c r="J1877" t="s">
        <v>20</v>
      </c>
      <c r="K1877" t="s">
        <v>21</v>
      </c>
      <c r="L1877">
        <v>0</v>
      </c>
      <c r="M1877">
        <v>0</v>
      </c>
      <c r="N1877" t="s">
        <v>22</v>
      </c>
      <c r="O1877">
        <v>3</v>
      </c>
      <c r="P1877" s="30">
        <f>SQRT((postes_1[[#This Row],[x]]-$Q$1)^2+(postes_1[[#This Row],[y]]-$R$1)^2)</f>
        <v>312091.99556743121</v>
      </c>
      <c r="Q1877">
        <v>298427.18</v>
      </c>
      <c r="R1877">
        <v>6759042.25</v>
      </c>
    </row>
    <row r="1878" spans="1:18" hidden="1">
      <c r="A1878">
        <v>256</v>
      </c>
      <c r="B1878">
        <v>50000432</v>
      </c>
      <c r="C1878" s="2" t="s">
        <v>8374</v>
      </c>
      <c r="D1878" t="s">
        <v>38</v>
      </c>
      <c r="E1878">
        <v>610761600000</v>
      </c>
      <c r="F1878">
        <v>1208193879000</v>
      </c>
      <c r="G1878">
        <v>1</v>
      </c>
      <c r="H1878" t="s">
        <v>580</v>
      </c>
      <c r="I1878" t="s">
        <v>581</v>
      </c>
      <c r="J1878" t="s">
        <v>20</v>
      </c>
      <c r="K1878" t="s">
        <v>21</v>
      </c>
      <c r="L1878">
        <v>0</v>
      </c>
      <c r="M1878">
        <v>0</v>
      </c>
      <c r="N1878" t="s">
        <v>22</v>
      </c>
      <c r="O1878">
        <v>4</v>
      </c>
      <c r="P1878" s="30">
        <f>SQRT((postes_1[[#This Row],[x]]-$Q$1)^2+(postes_1[[#This Row],[y]]-$R$1)^2)</f>
        <v>312116.01707864518</v>
      </c>
      <c r="Q1878">
        <v>626621.56000000203</v>
      </c>
      <c r="R1878">
        <v>6441764.5599999996</v>
      </c>
    </row>
    <row r="1879" spans="1:18" hidden="1">
      <c r="A1879">
        <v>2994</v>
      </c>
      <c r="B1879">
        <v>30000913</v>
      </c>
      <c r="C1879" s="2" t="s">
        <v>8373</v>
      </c>
      <c r="D1879" t="s">
        <v>20</v>
      </c>
      <c r="E1879">
        <v>610761600000</v>
      </c>
      <c r="F1879" t="s">
        <v>20</v>
      </c>
      <c r="G1879">
        <v>1</v>
      </c>
      <c r="H1879" t="s">
        <v>6165</v>
      </c>
      <c r="I1879" t="s">
        <v>6166</v>
      </c>
      <c r="J1879" t="s">
        <v>26</v>
      </c>
      <c r="K1879" t="s">
        <v>21</v>
      </c>
      <c r="L1879">
        <v>0</v>
      </c>
      <c r="M1879">
        <v>0</v>
      </c>
      <c r="N1879" t="s">
        <v>22</v>
      </c>
      <c r="O1879">
        <v>3</v>
      </c>
      <c r="P1879" s="30">
        <f>SQRT((postes_1[[#This Row],[x]]-$Q$1)^2+(postes_1[[#This Row],[y]]-$R$1)^2)</f>
        <v>312197.08471665054</v>
      </c>
      <c r="Q1879">
        <v>835731.00999999803</v>
      </c>
      <c r="R1879">
        <v>6537304.5899999999</v>
      </c>
    </row>
    <row r="1880" spans="1:18" hidden="1">
      <c r="A1880">
        <v>3703</v>
      </c>
      <c r="B1880">
        <v>30001027</v>
      </c>
      <c r="C1880" s="2" t="s">
        <v>8373</v>
      </c>
      <c r="D1880" t="s">
        <v>20</v>
      </c>
      <c r="E1880">
        <v>610761600000</v>
      </c>
      <c r="F1880" t="s">
        <v>20</v>
      </c>
      <c r="G1880">
        <v>1</v>
      </c>
      <c r="H1880" t="s">
        <v>7581</v>
      </c>
      <c r="I1880" t="s">
        <v>7582</v>
      </c>
      <c r="J1880" t="s">
        <v>20</v>
      </c>
      <c r="K1880" t="s">
        <v>21</v>
      </c>
      <c r="L1880">
        <v>0</v>
      </c>
      <c r="M1880">
        <v>0</v>
      </c>
      <c r="N1880" t="s">
        <v>22</v>
      </c>
      <c r="O1880">
        <v>3</v>
      </c>
      <c r="P1880" s="30">
        <f>SQRT((postes_1[[#This Row],[x]]-$Q$1)^2+(postes_1[[#This Row],[y]]-$R$1)^2)</f>
        <v>312258.84861705854</v>
      </c>
      <c r="Q1880">
        <v>824697.09000000404</v>
      </c>
      <c r="R1880">
        <v>6526279.5199999996</v>
      </c>
    </row>
    <row r="1881" spans="1:18" hidden="1">
      <c r="A1881">
        <v>1232</v>
      </c>
      <c r="B1881">
        <v>10000190</v>
      </c>
      <c r="C1881" s="2" t="s">
        <v>8374</v>
      </c>
      <c r="D1881" t="s">
        <v>274</v>
      </c>
      <c r="E1881" s="1">
        <v>812160000000</v>
      </c>
      <c r="F1881">
        <v>1421928658000</v>
      </c>
      <c r="G1881">
        <v>1</v>
      </c>
      <c r="H1881" t="s">
        <v>2581</v>
      </c>
      <c r="I1881" t="s">
        <v>2582</v>
      </c>
      <c r="J1881" t="s">
        <v>26</v>
      </c>
      <c r="K1881" t="s">
        <v>21</v>
      </c>
      <c r="L1881">
        <v>0</v>
      </c>
      <c r="M1881">
        <v>0</v>
      </c>
      <c r="N1881" t="s">
        <v>22</v>
      </c>
      <c r="O1881">
        <v>4</v>
      </c>
      <c r="P1881" s="30">
        <f>SQRT((postes_1[[#This Row],[x]]-$Q$1)^2+(postes_1[[#This Row],[y]]-$R$1)^2)</f>
        <v>312655.34319127008</v>
      </c>
      <c r="Q1881">
        <v>602618.06999999995</v>
      </c>
      <c r="R1881">
        <v>7066019.0999999996</v>
      </c>
    </row>
    <row r="1882" spans="1:18" hidden="1">
      <c r="A1882">
        <v>4029</v>
      </c>
      <c r="B1882">
        <v>20000092</v>
      </c>
      <c r="C1882" s="2" t="s">
        <v>8386</v>
      </c>
      <c r="D1882" t="s">
        <v>77</v>
      </c>
      <c r="E1882">
        <v>1340636275000</v>
      </c>
      <c r="F1882">
        <v>1334226604000</v>
      </c>
      <c r="G1882">
        <v>1</v>
      </c>
      <c r="H1882" t="s">
        <v>8195</v>
      </c>
      <c r="I1882" t="s">
        <v>8196</v>
      </c>
      <c r="J1882" t="s">
        <v>8197</v>
      </c>
      <c r="K1882" t="s">
        <v>21</v>
      </c>
      <c r="L1882">
        <v>0</v>
      </c>
      <c r="M1882">
        <v>0</v>
      </c>
      <c r="N1882" t="s">
        <v>22</v>
      </c>
      <c r="O1882">
        <v>0</v>
      </c>
      <c r="P1882" s="30">
        <f>SQRT((postes_1[[#This Row],[x]]-$Q$1)^2+(postes_1[[#This Row],[y]]-$R$1)^2)</f>
        <v>312746.17274720996</v>
      </c>
      <c r="Q1882">
        <v>850543.20000000298</v>
      </c>
      <c r="R1882">
        <v>6953898.5899999999</v>
      </c>
    </row>
    <row r="1883" spans="1:18" hidden="1">
      <c r="A1883">
        <v>1683</v>
      </c>
      <c r="B1883">
        <v>70000099</v>
      </c>
      <c r="C1883" s="2" t="s">
        <v>8374</v>
      </c>
      <c r="D1883" t="s">
        <v>77</v>
      </c>
      <c r="E1883">
        <v>825897600000</v>
      </c>
      <c r="F1883">
        <v>1373455850000</v>
      </c>
      <c r="G1883">
        <v>1</v>
      </c>
      <c r="H1883" t="s">
        <v>3503</v>
      </c>
      <c r="I1883" t="s">
        <v>3504</v>
      </c>
      <c r="J1883" t="s">
        <v>1379</v>
      </c>
      <c r="K1883" t="s">
        <v>21</v>
      </c>
      <c r="L1883">
        <v>0</v>
      </c>
      <c r="M1883">
        <v>0</v>
      </c>
      <c r="N1883" t="s">
        <v>22</v>
      </c>
      <c r="O1883">
        <v>4</v>
      </c>
      <c r="P1883" s="30">
        <f>SQRT((postes_1[[#This Row],[x]]-$Q$1)^2+(postes_1[[#This Row],[y]]-$R$1)^2)</f>
        <v>312883.65425987053</v>
      </c>
      <c r="Q1883">
        <v>365085.59000000398</v>
      </c>
      <c r="R1883">
        <v>6947583.5</v>
      </c>
    </row>
    <row r="1884" spans="1:18" hidden="1">
      <c r="A1884">
        <v>2250</v>
      </c>
      <c r="B1884">
        <v>30000325</v>
      </c>
      <c r="C1884" s="2" t="s">
        <v>8373</v>
      </c>
      <c r="D1884" t="s">
        <v>274</v>
      </c>
      <c r="E1884">
        <v>1069113600000</v>
      </c>
      <c r="F1884">
        <v>1444405485000</v>
      </c>
      <c r="G1884">
        <v>1</v>
      </c>
      <c r="H1884" t="s">
        <v>4655</v>
      </c>
      <c r="I1884" t="s">
        <v>4656</v>
      </c>
      <c r="J1884" t="s">
        <v>20</v>
      </c>
      <c r="K1884" t="s">
        <v>21</v>
      </c>
      <c r="L1884">
        <v>0</v>
      </c>
      <c r="M1884">
        <v>0</v>
      </c>
      <c r="N1884" t="s">
        <v>22</v>
      </c>
      <c r="O1884">
        <v>3</v>
      </c>
      <c r="P1884" s="30">
        <f>SQRT((postes_1[[#This Row],[x]]-$Q$1)^2+(postes_1[[#This Row],[y]]-$R$1)^2)</f>
        <v>313008.44679432956</v>
      </c>
      <c r="Q1884">
        <v>895820.63000000303</v>
      </c>
      <c r="R1884">
        <v>6624819.8200000003</v>
      </c>
    </row>
    <row r="1885" spans="1:18" hidden="1">
      <c r="A1885">
        <v>2252</v>
      </c>
      <c r="B1885">
        <v>30000323</v>
      </c>
      <c r="C1885" s="2" t="s">
        <v>8375</v>
      </c>
      <c r="D1885" t="s">
        <v>274</v>
      </c>
      <c r="E1885">
        <v>1069113600000</v>
      </c>
      <c r="F1885">
        <v>1444404515000</v>
      </c>
      <c r="G1885">
        <v>1</v>
      </c>
      <c r="H1885" t="s">
        <v>4658</v>
      </c>
      <c r="I1885" t="s">
        <v>4659</v>
      </c>
      <c r="J1885" t="s">
        <v>20</v>
      </c>
      <c r="K1885" t="s">
        <v>21</v>
      </c>
      <c r="L1885">
        <v>0</v>
      </c>
      <c r="M1885">
        <v>0</v>
      </c>
      <c r="N1885" t="s">
        <v>22</v>
      </c>
      <c r="O1885">
        <v>6</v>
      </c>
      <c r="P1885" s="30">
        <f>SQRT((postes_1[[#This Row],[x]]-$Q$1)^2+(postes_1[[#This Row],[y]]-$R$1)^2)</f>
        <v>313047.07991737855</v>
      </c>
      <c r="Q1885">
        <v>895630.25</v>
      </c>
      <c r="R1885">
        <v>6624304.6900000004</v>
      </c>
    </row>
    <row r="1886" spans="1:18" hidden="1">
      <c r="A1886">
        <v>1689</v>
      </c>
      <c r="B1886">
        <v>60001952</v>
      </c>
      <c r="C1886" s="2" t="s">
        <v>8374</v>
      </c>
      <c r="D1886" t="s">
        <v>1573</v>
      </c>
      <c r="E1886">
        <v>610761600000</v>
      </c>
      <c r="F1886">
        <v>1387532716000</v>
      </c>
      <c r="G1886">
        <v>1</v>
      </c>
      <c r="H1886" t="s">
        <v>3516</v>
      </c>
      <c r="I1886" t="s">
        <v>3517</v>
      </c>
      <c r="J1886" t="s">
        <v>20</v>
      </c>
      <c r="K1886" t="s">
        <v>21</v>
      </c>
      <c r="L1886">
        <v>0</v>
      </c>
      <c r="M1886">
        <v>0</v>
      </c>
      <c r="N1886" t="s">
        <v>22</v>
      </c>
      <c r="O1886">
        <v>4</v>
      </c>
      <c r="P1886" s="30">
        <f>SQRT((postes_1[[#This Row],[x]]-$Q$1)^2+(postes_1[[#This Row],[y]]-$R$1)^2)</f>
        <v>313083.37802226347</v>
      </c>
      <c r="Q1886">
        <v>422215.140000001</v>
      </c>
      <c r="R1886">
        <v>6503299.25</v>
      </c>
    </row>
    <row r="1887" spans="1:18" hidden="1">
      <c r="A1887">
        <v>3046</v>
      </c>
      <c r="B1887">
        <v>10000525</v>
      </c>
      <c r="C1887" s="2" t="s">
        <v>8374</v>
      </c>
      <c r="D1887" t="s">
        <v>1094</v>
      </c>
      <c r="E1887">
        <v>1236074139000</v>
      </c>
      <c r="F1887">
        <v>1425470344000</v>
      </c>
      <c r="G1887">
        <v>1</v>
      </c>
      <c r="H1887" t="s">
        <v>6267</v>
      </c>
      <c r="I1887" t="s">
        <v>6268</v>
      </c>
      <c r="J1887" t="s">
        <v>6269</v>
      </c>
      <c r="K1887" t="s">
        <v>21</v>
      </c>
      <c r="L1887">
        <v>0</v>
      </c>
      <c r="M1887">
        <v>0</v>
      </c>
      <c r="N1887" t="s">
        <v>22</v>
      </c>
      <c r="O1887">
        <v>4</v>
      </c>
      <c r="P1887" s="30">
        <f>SQRT((postes_1[[#This Row],[x]]-$Q$1)^2+(postes_1[[#This Row],[y]]-$R$1)^2)</f>
        <v>313287.35323847306</v>
      </c>
      <c r="Q1887">
        <v>773545.21999999904</v>
      </c>
      <c r="R1887">
        <v>7020960.4000000004</v>
      </c>
    </row>
    <row r="1888" spans="1:18" hidden="1">
      <c r="A1888">
        <v>1690</v>
      </c>
      <c r="B1888">
        <v>70000124</v>
      </c>
      <c r="C1888" s="2" t="s">
        <v>8374</v>
      </c>
      <c r="D1888" t="s">
        <v>20</v>
      </c>
      <c r="E1888">
        <v>757641600000</v>
      </c>
      <c r="F1888" t="s">
        <v>20</v>
      </c>
      <c r="G1888">
        <v>1</v>
      </c>
      <c r="H1888" t="s">
        <v>3518</v>
      </c>
      <c r="I1888" t="s">
        <v>3519</v>
      </c>
      <c r="J1888" t="s">
        <v>20</v>
      </c>
      <c r="K1888" t="s">
        <v>21</v>
      </c>
      <c r="L1888">
        <v>0</v>
      </c>
      <c r="M1888">
        <v>0</v>
      </c>
      <c r="N1888" t="s">
        <v>22</v>
      </c>
      <c r="O1888">
        <v>4</v>
      </c>
      <c r="P1888" s="30">
        <f>SQRT((postes_1[[#This Row],[x]]-$Q$1)^2+(postes_1[[#This Row],[y]]-$R$1)^2)</f>
        <v>313331.16429751052</v>
      </c>
      <c r="Q1888">
        <v>360467.52000000299</v>
      </c>
      <c r="R1888">
        <v>6942342.0300000003</v>
      </c>
    </row>
    <row r="1889" spans="1:18" hidden="1">
      <c r="A1889">
        <v>2940</v>
      </c>
      <c r="B1889">
        <v>60001283</v>
      </c>
      <c r="C1889" s="2" t="s">
        <v>8373</v>
      </c>
      <c r="D1889" t="s">
        <v>152</v>
      </c>
      <c r="E1889">
        <v>1034899200000</v>
      </c>
      <c r="F1889">
        <v>1297852098000</v>
      </c>
      <c r="G1889">
        <v>1</v>
      </c>
      <c r="H1889" t="s">
        <v>6055</v>
      </c>
      <c r="I1889" t="s">
        <v>6056</v>
      </c>
      <c r="J1889" t="s">
        <v>20</v>
      </c>
      <c r="K1889" t="s">
        <v>21</v>
      </c>
      <c r="L1889">
        <v>0</v>
      </c>
      <c r="M1889">
        <v>0</v>
      </c>
      <c r="N1889" t="s">
        <v>22</v>
      </c>
      <c r="O1889">
        <v>3</v>
      </c>
      <c r="P1889" s="30">
        <f>SQRT((postes_1[[#This Row],[x]]-$Q$1)^2+(postes_1[[#This Row],[y]]-$R$1)^2)</f>
        <v>313649.88161037327</v>
      </c>
      <c r="Q1889">
        <v>301657.95000000298</v>
      </c>
      <c r="R1889">
        <v>6698582.4400000004</v>
      </c>
    </row>
    <row r="1890" spans="1:18" hidden="1">
      <c r="A1890">
        <v>1233</v>
      </c>
      <c r="B1890">
        <v>10000186</v>
      </c>
      <c r="C1890" s="2" t="s">
        <v>8374</v>
      </c>
      <c r="D1890" t="s">
        <v>274</v>
      </c>
      <c r="E1890">
        <v>1241525410000</v>
      </c>
      <c r="F1890">
        <v>1421928805000</v>
      </c>
      <c r="G1890">
        <v>1</v>
      </c>
      <c r="H1890" t="s">
        <v>2583</v>
      </c>
      <c r="I1890" t="s">
        <v>2584</v>
      </c>
      <c r="J1890" t="s">
        <v>2585</v>
      </c>
      <c r="K1890" t="s">
        <v>21</v>
      </c>
      <c r="L1890">
        <v>0</v>
      </c>
      <c r="M1890">
        <v>0</v>
      </c>
      <c r="N1890" t="s">
        <v>22</v>
      </c>
      <c r="O1890">
        <v>4</v>
      </c>
      <c r="P1890" s="30">
        <f>SQRT((postes_1[[#This Row],[x]]-$Q$1)^2+(postes_1[[#This Row],[y]]-$R$1)^2)</f>
        <v>313785.04266435315</v>
      </c>
      <c r="Q1890">
        <v>601132.43000000005</v>
      </c>
      <c r="R1890">
        <v>7067108.4500000002</v>
      </c>
    </row>
    <row r="1891" spans="1:18" hidden="1">
      <c r="A1891">
        <v>856</v>
      </c>
      <c r="B1891">
        <v>10000524</v>
      </c>
      <c r="C1891" s="2" t="s">
        <v>8374</v>
      </c>
      <c r="D1891" t="s">
        <v>20</v>
      </c>
      <c r="E1891" s="1">
        <v>794016000000</v>
      </c>
      <c r="F1891" t="s">
        <v>20</v>
      </c>
      <c r="G1891">
        <v>1</v>
      </c>
      <c r="H1891" t="s">
        <v>1829</v>
      </c>
      <c r="I1891" t="s">
        <v>1830</v>
      </c>
      <c r="J1891" t="s">
        <v>20</v>
      </c>
      <c r="K1891" t="s">
        <v>21</v>
      </c>
      <c r="L1891">
        <v>0</v>
      </c>
      <c r="M1891">
        <v>0</v>
      </c>
      <c r="N1891" t="s">
        <v>22</v>
      </c>
      <c r="O1891">
        <v>4</v>
      </c>
      <c r="P1891" s="30">
        <f>SQRT((postes_1[[#This Row],[x]]-$Q$1)^2+(postes_1[[#This Row],[y]]-$R$1)^2)</f>
        <v>314029.76474025485</v>
      </c>
      <c r="Q1891">
        <v>774745.20000000298</v>
      </c>
      <c r="R1891">
        <v>7021096.6500000004</v>
      </c>
    </row>
    <row r="1892" spans="1:18" hidden="1">
      <c r="A1892">
        <v>1235</v>
      </c>
      <c r="B1892">
        <v>10000185</v>
      </c>
      <c r="C1892" s="2" t="s">
        <v>8375</v>
      </c>
      <c r="D1892" t="s">
        <v>274</v>
      </c>
      <c r="E1892" s="1">
        <v>906336000000</v>
      </c>
      <c r="F1892">
        <v>1421930054000</v>
      </c>
      <c r="G1892">
        <v>1</v>
      </c>
      <c r="H1892" t="s">
        <v>2588</v>
      </c>
      <c r="I1892" t="s">
        <v>2589</v>
      </c>
      <c r="J1892" t="s">
        <v>20</v>
      </c>
      <c r="K1892" t="s">
        <v>21</v>
      </c>
      <c r="L1892">
        <v>0</v>
      </c>
      <c r="M1892">
        <v>0</v>
      </c>
      <c r="N1892" t="s">
        <v>22</v>
      </c>
      <c r="O1892">
        <v>6</v>
      </c>
      <c r="P1892" s="30">
        <f>SQRT((postes_1[[#This Row],[x]]-$Q$1)^2+(postes_1[[#This Row],[y]]-$R$1)^2)</f>
        <v>314140.59926087054</v>
      </c>
      <c r="Q1892">
        <v>603747.18999999797</v>
      </c>
      <c r="R1892">
        <v>7067531.0199999996</v>
      </c>
    </row>
    <row r="1893" spans="1:18" hidden="1">
      <c r="A1893">
        <v>2137</v>
      </c>
      <c r="B1893">
        <v>10000244</v>
      </c>
      <c r="C1893" s="2" t="s">
        <v>8375</v>
      </c>
      <c r="D1893" t="s">
        <v>229</v>
      </c>
      <c r="E1893">
        <v>610761600000</v>
      </c>
      <c r="F1893">
        <v>1121948585000</v>
      </c>
      <c r="G1893">
        <v>1</v>
      </c>
      <c r="H1893" t="s">
        <v>4430</v>
      </c>
      <c r="I1893" t="s">
        <v>4431</v>
      </c>
      <c r="J1893" t="s">
        <v>4432</v>
      </c>
      <c r="K1893" t="s">
        <v>21</v>
      </c>
      <c r="L1893">
        <v>0</v>
      </c>
      <c r="M1893">
        <v>0</v>
      </c>
      <c r="N1893" t="s">
        <v>22</v>
      </c>
      <c r="O1893">
        <v>6</v>
      </c>
      <c r="P1893" s="30">
        <f>SQRT((postes_1[[#This Row],[x]]-$Q$1)^2+(postes_1[[#This Row],[y]]-$R$1)^2)</f>
        <v>314161.22014803806</v>
      </c>
      <c r="Q1893">
        <v>677407.96999999904</v>
      </c>
      <c r="R1893">
        <v>7060409.3899999997</v>
      </c>
    </row>
    <row r="1894" spans="1:18">
      <c r="A1894">
        <v>128</v>
      </c>
      <c r="B1894">
        <v>70062511</v>
      </c>
      <c r="C1894" s="2" t="s">
        <v>8380</v>
      </c>
      <c r="D1894" t="s">
        <v>168</v>
      </c>
      <c r="E1894">
        <v>1467384500000</v>
      </c>
      <c r="F1894">
        <v>1467384425000</v>
      </c>
      <c r="G1894">
        <v>1</v>
      </c>
      <c r="H1894" t="s">
        <v>298</v>
      </c>
      <c r="I1894" t="s">
        <v>299</v>
      </c>
      <c r="J1894" t="s">
        <v>300</v>
      </c>
      <c r="K1894" t="s">
        <v>21</v>
      </c>
      <c r="L1894">
        <v>0</v>
      </c>
      <c r="M1894">
        <v>0</v>
      </c>
      <c r="N1894" t="s">
        <v>267</v>
      </c>
      <c r="O1894">
        <v>6</v>
      </c>
      <c r="P1894" s="30">
        <f>SQRT((postes_1[[#This Row],[x]]-$Q$1)^2+(postes_1[[#This Row],[y]]-$R$1)^2)</f>
        <v>314444.13871927018</v>
      </c>
      <c r="Q1894">
        <v>301474.62960000301</v>
      </c>
      <c r="R1894">
        <v>6695174.9910000004</v>
      </c>
    </row>
    <row r="1895" spans="1:18" hidden="1">
      <c r="A1895">
        <v>3439</v>
      </c>
      <c r="B1895">
        <v>20000044</v>
      </c>
      <c r="C1895" s="2" t="s">
        <v>8373</v>
      </c>
      <c r="D1895" t="s">
        <v>20</v>
      </c>
      <c r="E1895">
        <v>920246400000</v>
      </c>
      <c r="F1895" t="s">
        <v>20</v>
      </c>
      <c r="G1895">
        <v>1</v>
      </c>
      <c r="H1895" t="s">
        <v>7047</v>
      </c>
      <c r="I1895" t="s">
        <v>7048</v>
      </c>
      <c r="J1895" t="s">
        <v>20</v>
      </c>
      <c r="K1895" t="s">
        <v>21</v>
      </c>
      <c r="L1895">
        <v>0</v>
      </c>
      <c r="M1895">
        <v>0</v>
      </c>
      <c r="N1895" t="s">
        <v>22</v>
      </c>
      <c r="O1895">
        <v>3</v>
      </c>
      <c r="P1895" s="30">
        <f>SQRT((postes_1[[#This Row],[x]]-$Q$1)^2+(postes_1[[#This Row],[y]]-$R$1)^2)</f>
        <v>314807.48767119588</v>
      </c>
      <c r="Q1895">
        <v>832432.88000000303</v>
      </c>
      <c r="R1895">
        <v>6976701.9500000002</v>
      </c>
    </row>
    <row r="1896" spans="1:18" hidden="1">
      <c r="A1896">
        <v>2254</v>
      </c>
      <c r="B1896">
        <v>70000074</v>
      </c>
      <c r="C1896" s="2" t="s">
        <v>8376</v>
      </c>
      <c r="D1896" t="s">
        <v>168</v>
      </c>
      <c r="E1896">
        <v>757641600000</v>
      </c>
      <c r="F1896">
        <v>1444404145000</v>
      </c>
      <c r="G1896">
        <v>1</v>
      </c>
      <c r="H1896" t="s">
        <v>4661</v>
      </c>
      <c r="I1896" t="s">
        <v>4662</v>
      </c>
      <c r="J1896" t="s">
        <v>20</v>
      </c>
      <c r="K1896" t="s">
        <v>21</v>
      </c>
      <c r="L1896">
        <v>0</v>
      </c>
      <c r="M1896">
        <v>0</v>
      </c>
      <c r="N1896" t="s">
        <v>22</v>
      </c>
      <c r="O1896">
        <v>7</v>
      </c>
      <c r="P1896" s="30">
        <f>SQRT((postes_1[[#This Row],[x]]-$Q$1)^2+(postes_1[[#This Row],[y]]-$R$1)^2)</f>
        <v>314817.19162420376</v>
      </c>
      <c r="Q1896">
        <v>367480.82</v>
      </c>
      <c r="R1896">
        <v>6953628.4500000002</v>
      </c>
    </row>
    <row r="1897" spans="1:18" hidden="1">
      <c r="A1897">
        <v>2748</v>
      </c>
      <c r="B1897">
        <v>30000961</v>
      </c>
      <c r="C1897" s="2" t="s">
        <v>8373</v>
      </c>
      <c r="D1897" t="s">
        <v>274</v>
      </c>
      <c r="E1897" s="1">
        <v>1041984000000</v>
      </c>
      <c r="F1897">
        <v>1453997691000</v>
      </c>
      <c r="G1897">
        <v>1</v>
      </c>
      <c r="H1897" t="s">
        <v>5672</v>
      </c>
      <c r="I1897" t="s">
        <v>5673</v>
      </c>
      <c r="J1897" t="s">
        <v>20</v>
      </c>
      <c r="K1897" t="s">
        <v>21</v>
      </c>
      <c r="L1897">
        <v>0</v>
      </c>
      <c r="M1897">
        <v>0</v>
      </c>
      <c r="N1897" t="s">
        <v>22</v>
      </c>
      <c r="O1897">
        <v>3</v>
      </c>
      <c r="P1897" s="30">
        <f>SQRT((postes_1[[#This Row],[x]]-$Q$1)^2+(postes_1[[#This Row],[y]]-$R$1)^2)</f>
        <v>314858.50979088171</v>
      </c>
      <c r="Q1897">
        <v>832359.85999999905</v>
      </c>
      <c r="R1897">
        <v>6530078.25</v>
      </c>
    </row>
    <row r="1898" spans="1:18" hidden="1">
      <c r="A1898">
        <v>2898</v>
      </c>
      <c r="B1898">
        <v>60001583</v>
      </c>
      <c r="C1898" s="2" t="s">
        <v>8374</v>
      </c>
      <c r="D1898" t="s">
        <v>56</v>
      </c>
      <c r="E1898">
        <v>759974400000</v>
      </c>
      <c r="F1898">
        <v>1194879161000</v>
      </c>
      <c r="G1898">
        <v>1</v>
      </c>
      <c r="H1898" t="s">
        <v>5971</v>
      </c>
      <c r="I1898" t="s">
        <v>5972</v>
      </c>
      <c r="J1898" t="s">
        <v>20</v>
      </c>
      <c r="K1898" t="s">
        <v>21</v>
      </c>
      <c r="L1898">
        <v>0</v>
      </c>
      <c r="M1898">
        <v>0</v>
      </c>
      <c r="N1898" t="s">
        <v>22</v>
      </c>
      <c r="O1898">
        <v>4</v>
      </c>
      <c r="P1898" s="30">
        <f>SQRT((postes_1[[#This Row],[x]]-$Q$1)^2+(postes_1[[#This Row],[y]]-$R$1)^2)</f>
        <v>314987.98435262655</v>
      </c>
      <c r="Q1898">
        <v>314743.88000000297</v>
      </c>
      <c r="R1898">
        <v>6645000.7800000003</v>
      </c>
    </row>
    <row r="1899" spans="1:18" hidden="1">
      <c r="A1899">
        <v>3897</v>
      </c>
      <c r="B1899">
        <v>60000717</v>
      </c>
      <c r="C1899" s="2" t="s">
        <v>8373</v>
      </c>
      <c r="D1899" t="s">
        <v>17</v>
      </c>
      <c r="E1899">
        <v>1150374843000</v>
      </c>
      <c r="F1899">
        <v>1315478405000</v>
      </c>
      <c r="G1899">
        <v>1</v>
      </c>
      <c r="H1899" t="s">
        <v>7946</v>
      </c>
      <c r="I1899" t="s">
        <v>7947</v>
      </c>
      <c r="J1899" t="s">
        <v>20</v>
      </c>
      <c r="K1899" t="s">
        <v>21</v>
      </c>
      <c r="L1899">
        <v>0</v>
      </c>
      <c r="M1899">
        <v>0</v>
      </c>
      <c r="N1899" t="s">
        <v>22</v>
      </c>
      <c r="O1899">
        <v>3</v>
      </c>
      <c r="P1899" s="30">
        <f>SQRT((postes_1[[#This Row],[x]]-$Q$1)^2+(postes_1[[#This Row],[y]]-$R$1)^2)</f>
        <v>315007.72364782618</v>
      </c>
      <c r="Q1899">
        <v>296023.10000000102</v>
      </c>
      <c r="R1899">
        <v>6772262.8700000001</v>
      </c>
    </row>
    <row r="1900" spans="1:18" hidden="1">
      <c r="A1900">
        <v>1244</v>
      </c>
      <c r="B1900">
        <v>30001783</v>
      </c>
      <c r="C1900" s="2" t="s">
        <v>8373</v>
      </c>
      <c r="D1900" t="s">
        <v>152</v>
      </c>
      <c r="E1900">
        <v>795225600000</v>
      </c>
      <c r="F1900">
        <v>1265713419000</v>
      </c>
      <c r="G1900">
        <v>1</v>
      </c>
      <c r="H1900" t="s">
        <v>2607</v>
      </c>
      <c r="I1900" t="s">
        <v>2608</v>
      </c>
      <c r="J1900" t="s">
        <v>20</v>
      </c>
      <c r="K1900" t="s">
        <v>21</v>
      </c>
      <c r="L1900">
        <v>0</v>
      </c>
      <c r="M1900">
        <v>0</v>
      </c>
      <c r="N1900" t="s">
        <v>22</v>
      </c>
      <c r="O1900">
        <v>3</v>
      </c>
      <c r="P1900" s="30">
        <f>SQRT((postes_1[[#This Row],[x]]-$Q$1)^2+(postes_1[[#This Row],[y]]-$R$1)^2)</f>
        <v>315065.30173812708</v>
      </c>
      <c r="Q1900">
        <v>759235.25999999803</v>
      </c>
      <c r="R1900">
        <v>6475730.7699999996</v>
      </c>
    </row>
    <row r="1901" spans="1:18" hidden="1">
      <c r="A1901">
        <v>1542</v>
      </c>
      <c r="B1901">
        <v>10000177</v>
      </c>
      <c r="C1901" s="2" t="s">
        <v>8374</v>
      </c>
      <c r="D1901" t="s">
        <v>274</v>
      </c>
      <c r="E1901" s="1">
        <v>1060560000000</v>
      </c>
      <c r="F1901">
        <v>1421935134000</v>
      </c>
      <c r="G1901">
        <v>1</v>
      </c>
      <c r="H1901" t="s">
        <v>3214</v>
      </c>
      <c r="I1901" t="s">
        <v>3215</v>
      </c>
      <c r="J1901" t="s">
        <v>20</v>
      </c>
      <c r="K1901" t="s">
        <v>21</v>
      </c>
      <c r="L1901">
        <v>0</v>
      </c>
      <c r="M1901">
        <v>0</v>
      </c>
      <c r="N1901" t="s">
        <v>22</v>
      </c>
      <c r="O1901">
        <v>4</v>
      </c>
      <c r="P1901" s="30">
        <f>SQRT((postes_1[[#This Row],[x]]-$Q$1)^2+(postes_1[[#This Row],[y]]-$R$1)^2)</f>
        <v>315074.24165235867</v>
      </c>
      <c r="Q1901">
        <v>636851.06999999995</v>
      </c>
      <c r="R1901">
        <v>7067430.1500000004</v>
      </c>
    </row>
    <row r="1902" spans="1:18" hidden="1">
      <c r="A1902">
        <v>1362</v>
      </c>
      <c r="B1902">
        <v>10000335</v>
      </c>
      <c r="C1902" s="2" t="s">
        <v>8373</v>
      </c>
      <c r="D1902" t="s">
        <v>229</v>
      </c>
      <c r="E1902">
        <v>610761600000</v>
      </c>
      <c r="F1902">
        <v>1122045505000</v>
      </c>
      <c r="G1902">
        <v>1</v>
      </c>
      <c r="H1902" t="s">
        <v>2854</v>
      </c>
      <c r="I1902" t="s">
        <v>2855</v>
      </c>
      <c r="J1902" t="s">
        <v>20</v>
      </c>
      <c r="K1902" t="s">
        <v>21</v>
      </c>
      <c r="L1902">
        <v>0</v>
      </c>
      <c r="M1902">
        <v>0</v>
      </c>
      <c r="N1902" t="s">
        <v>22</v>
      </c>
      <c r="O1902">
        <v>3</v>
      </c>
      <c r="P1902" s="30">
        <f>SQRT((postes_1[[#This Row],[x]]-$Q$1)^2+(postes_1[[#This Row],[y]]-$R$1)^2)</f>
        <v>315189.88199730549</v>
      </c>
      <c r="Q1902">
        <v>741078.77000000305</v>
      </c>
      <c r="R1902">
        <v>7040317.4100000001</v>
      </c>
    </row>
    <row r="1903" spans="1:18" hidden="1">
      <c r="A1903">
        <v>496</v>
      </c>
      <c r="B1903">
        <v>10000167</v>
      </c>
      <c r="C1903" s="2" t="s">
        <v>8374</v>
      </c>
      <c r="D1903" t="s">
        <v>274</v>
      </c>
      <c r="E1903" s="1">
        <v>906336000000</v>
      </c>
      <c r="F1903">
        <v>1439568203000</v>
      </c>
      <c r="G1903">
        <v>1</v>
      </c>
      <c r="H1903" t="s">
        <v>1086</v>
      </c>
      <c r="I1903" t="s">
        <v>1087</v>
      </c>
      <c r="J1903" t="s">
        <v>20</v>
      </c>
      <c r="K1903" t="s">
        <v>21</v>
      </c>
      <c r="L1903">
        <v>0</v>
      </c>
      <c r="M1903">
        <v>0</v>
      </c>
      <c r="N1903" t="s">
        <v>22</v>
      </c>
      <c r="O1903">
        <v>4</v>
      </c>
      <c r="P1903" s="30">
        <f>SQRT((postes_1[[#This Row],[x]]-$Q$1)^2+(postes_1[[#This Row],[y]]-$R$1)^2)</f>
        <v>315204.63943475258</v>
      </c>
      <c r="Q1903">
        <v>600937.96999999904</v>
      </c>
      <c r="R1903">
        <v>7068522.8499999996</v>
      </c>
    </row>
    <row r="1904" spans="1:18" hidden="1">
      <c r="A1904">
        <v>3648</v>
      </c>
      <c r="B1904">
        <v>60000737</v>
      </c>
      <c r="C1904" s="2" t="s">
        <v>8375</v>
      </c>
      <c r="D1904" t="s">
        <v>17</v>
      </c>
      <c r="E1904">
        <v>1007942400000</v>
      </c>
      <c r="F1904">
        <v>1315475956000</v>
      </c>
      <c r="G1904">
        <v>1</v>
      </c>
      <c r="H1904" t="s">
        <v>7470</v>
      </c>
      <c r="I1904" t="s">
        <v>7470</v>
      </c>
      <c r="J1904" t="s">
        <v>20</v>
      </c>
      <c r="K1904" t="s">
        <v>21</v>
      </c>
      <c r="L1904">
        <v>0</v>
      </c>
      <c r="M1904">
        <v>0</v>
      </c>
      <c r="N1904" t="s">
        <v>22</v>
      </c>
      <c r="O1904">
        <v>6</v>
      </c>
      <c r="P1904" s="30">
        <f>SQRT((postes_1[[#This Row],[x]]-$Q$1)^2+(postes_1[[#This Row],[y]]-$R$1)^2)</f>
        <v>315270.75703326258</v>
      </c>
      <c r="Q1904">
        <v>295640.54999999702</v>
      </c>
      <c r="R1904">
        <v>6770151.1100000003</v>
      </c>
    </row>
    <row r="1905" spans="1:18" hidden="1">
      <c r="A1905">
        <v>2575</v>
      </c>
      <c r="B1905">
        <v>50000388</v>
      </c>
      <c r="C1905" s="2" t="s">
        <v>8375</v>
      </c>
      <c r="D1905" t="s">
        <v>77</v>
      </c>
      <c r="E1905">
        <v>610761600000</v>
      </c>
      <c r="F1905">
        <v>1323105444000</v>
      </c>
      <c r="G1905">
        <v>1</v>
      </c>
      <c r="H1905" t="s">
        <v>5311</v>
      </c>
      <c r="I1905" t="s">
        <v>5312</v>
      </c>
      <c r="J1905" t="s">
        <v>20</v>
      </c>
      <c r="K1905" t="s">
        <v>21</v>
      </c>
      <c r="L1905">
        <v>0</v>
      </c>
      <c r="M1905">
        <v>0</v>
      </c>
      <c r="N1905" t="s">
        <v>22</v>
      </c>
      <c r="O1905">
        <v>6</v>
      </c>
      <c r="P1905" s="30">
        <f>SQRT((postes_1[[#This Row],[x]]-$Q$1)^2+(postes_1[[#This Row],[y]]-$R$1)^2)</f>
        <v>315275.18298996123</v>
      </c>
      <c r="Q1905">
        <v>518154.32999999798</v>
      </c>
      <c r="R1905">
        <v>6452005.2400000002</v>
      </c>
    </row>
    <row r="1906" spans="1:18" hidden="1">
      <c r="A1906">
        <v>2616</v>
      </c>
      <c r="B1906">
        <v>10000237</v>
      </c>
      <c r="C1906" s="2" t="s">
        <v>8374</v>
      </c>
      <c r="D1906" t="s">
        <v>17</v>
      </c>
      <c r="E1906">
        <v>610761600000</v>
      </c>
      <c r="F1906">
        <v>1312194372000</v>
      </c>
      <c r="G1906">
        <v>1</v>
      </c>
      <c r="H1906" t="s">
        <v>5398</v>
      </c>
      <c r="I1906" t="s">
        <v>5399</v>
      </c>
      <c r="J1906" t="s">
        <v>20</v>
      </c>
      <c r="K1906" t="s">
        <v>21</v>
      </c>
      <c r="L1906">
        <v>0</v>
      </c>
      <c r="M1906">
        <v>0</v>
      </c>
      <c r="N1906" t="s">
        <v>22</v>
      </c>
      <c r="O1906">
        <v>4</v>
      </c>
      <c r="P1906" s="30">
        <f>SQRT((postes_1[[#This Row],[x]]-$Q$1)^2+(postes_1[[#This Row],[y]]-$R$1)^2)</f>
        <v>315485.4991378116</v>
      </c>
      <c r="Q1906">
        <v>680809.85000000102</v>
      </c>
      <c r="R1906">
        <v>7061006.3399999999</v>
      </c>
    </row>
    <row r="1907" spans="1:18" hidden="1">
      <c r="A1907">
        <v>2459</v>
      </c>
      <c r="B1907">
        <v>10001357</v>
      </c>
      <c r="C1907" s="2" t="s">
        <v>8374</v>
      </c>
      <c r="D1907" t="s">
        <v>274</v>
      </c>
      <c r="E1907">
        <v>1164291629000</v>
      </c>
      <c r="F1907">
        <v>1437657175000</v>
      </c>
      <c r="G1907">
        <v>1</v>
      </c>
      <c r="H1907" t="s">
        <v>5077</v>
      </c>
      <c r="I1907" t="s">
        <v>5078</v>
      </c>
      <c r="J1907" t="s">
        <v>5079</v>
      </c>
      <c r="K1907" t="s">
        <v>21</v>
      </c>
      <c r="L1907">
        <v>0</v>
      </c>
      <c r="M1907">
        <v>0</v>
      </c>
      <c r="N1907" t="s">
        <v>22</v>
      </c>
      <c r="O1907">
        <v>4</v>
      </c>
      <c r="P1907" s="30">
        <f>SQRT((postes_1[[#This Row],[x]]-$Q$1)^2+(postes_1[[#This Row],[y]]-$R$1)^2)</f>
        <v>315639.78457058495</v>
      </c>
      <c r="Q1907">
        <v>698786.60000000102</v>
      </c>
      <c r="R1907">
        <v>7056494.5700000003</v>
      </c>
    </row>
    <row r="1908" spans="1:18" hidden="1">
      <c r="A1908">
        <v>1872</v>
      </c>
      <c r="B1908">
        <v>20000113</v>
      </c>
      <c r="C1908" s="2" t="s">
        <v>8373</v>
      </c>
      <c r="D1908" t="s">
        <v>482</v>
      </c>
      <c r="E1908">
        <v>610761600000</v>
      </c>
      <c r="F1908">
        <v>1385123645000</v>
      </c>
      <c r="G1908">
        <v>1</v>
      </c>
      <c r="H1908" t="s">
        <v>3883</v>
      </c>
      <c r="I1908" t="s">
        <v>3884</v>
      </c>
      <c r="J1908" t="s">
        <v>26</v>
      </c>
      <c r="K1908" t="s">
        <v>21</v>
      </c>
      <c r="L1908">
        <v>0</v>
      </c>
      <c r="M1908">
        <v>0</v>
      </c>
      <c r="N1908" t="s">
        <v>22</v>
      </c>
      <c r="O1908">
        <v>3</v>
      </c>
      <c r="P1908" s="30">
        <f>SQRT((postes_1[[#This Row],[x]]-$Q$1)^2+(postes_1[[#This Row],[y]]-$R$1)^2)</f>
        <v>315710.32184554939</v>
      </c>
      <c r="Q1908">
        <v>866155.63000000303</v>
      </c>
      <c r="R1908">
        <v>6938658.2000000002</v>
      </c>
    </row>
    <row r="1909" spans="1:18" hidden="1">
      <c r="A1909">
        <v>347</v>
      </c>
      <c r="B1909">
        <v>10000275</v>
      </c>
      <c r="C1909" s="2" t="s">
        <v>8374</v>
      </c>
      <c r="D1909" t="s">
        <v>20</v>
      </c>
      <c r="E1909">
        <v>811382400000</v>
      </c>
      <c r="F1909" t="s">
        <v>20</v>
      </c>
      <c r="G1909">
        <v>1</v>
      </c>
      <c r="H1909" t="s">
        <v>777</v>
      </c>
      <c r="I1909" t="s">
        <v>778</v>
      </c>
      <c r="J1909" t="s">
        <v>20</v>
      </c>
      <c r="K1909" t="s">
        <v>21</v>
      </c>
      <c r="L1909">
        <v>0</v>
      </c>
      <c r="M1909">
        <v>0</v>
      </c>
      <c r="N1909" t="s">
        <v>22</v>
      </c>
      <c r="O1909">
        <v>4</v>
      </c>
      <c r="P1909" s="30">
        <f>SQRT((postes_1[[#This Row],[x]]-$Q$1)^2+(postes_1[[#This Row],[y]]-$R$1)^2)</f>
        <v>315910.91816527094</v>
      </c>
      <c r="Q1909">
        <v>704452.84000000404</v>
      </c>
      <c r="R1909">
        <v>7055069.3799999999</v>
      </c>
    </row>
    <row r="1910" spans="1:18" hidden="1">
      <c r="A1910">
        <v>3687</v>
      </c>
      <c r="B1910">
        <v>50000436</v>
      </c>
      <c r="C1910" s="2" t="s">
        <v>8374</v>
      </c>
      <c r="D1910" t="s">
        <v>23</v>
      </c>
      <c r="E1910">
        <v>610761600000</v>
      </c>
      <c r="F1910">
        <v>1246874215000</v>
      </c>
      <c r="G1910">
        <v>1</v>
      </c>
      <c r="H1910" t="s">
        <v>7549</v>
      </c>
      <c r="I1910" t="s">
        <v>7550</v>
      </c>
      <c r="J1910" t="s">
        <v>20</v>
      </c>
      <c r="K1910" t="s">
        <v>21</v>
      </c>
      <c r="L1910">
        <v>0</v>
      </c>
      <c r="M1910">
        <v>0</v>
      </c>
      <c r="N1910" t="s">
        <v>22</v>
      </c>
      <c r="O1910">
        <v>4</v>
      </c>
      <c r="P1910" s="30">
        <f>SQRT((postes_1[[#This Row],[x]]-$Q$1)^2+(postes_1[[#This Row],[y]]-$R$1)^2)</f>
        <v>315993.42469261517</v>
      </c>
      <c r="Q1910">
        <v>557565.45000000298</v>
      </c>
      <c r="R1910">
        <v>6441929</v>
      </c>
    </row>
    <row r="1911" spans="1:18" hidden="1">
      <c r="A1911">
        <v>1873</v>
      </c>
      <c r="B1911">
        <v>70000049</v>
      </c>
      <c r="C1911" s="2" t="s">
        <v>8374</v>
      </c>
      <c r="D1911" t="s">
        <v>30</v>
      </c>
      <c r="E1911">
        <v>757641600000</v>
      </c>
      <c r="F1911">
        <v>1386324498000</v>
      </c>
      <c r="G1911">
        <v>1</v>
      </c>
      <c r="H1911" t="s">
        <v>3885</v>
      </c>
      <c r="I1911" t="s">
        <v>3886</v>
      </c>
      <c r="J1911" t="s">
        <v>20</v>
      </c>
      <c r="K1911" t="s">
        <v>21</v>
      </c>
      <c r="L1911">
        <v>0</v>
      </c>
      <c r="M1911">
        <v>0</v>
      </c>
      <c r="N1911" t="s">
        <v>22</v>
      </c>
      <c r="O1911">
        <v>4</v>
      </c>
      <c r="P1911" s="30">
        <f>SQRT((postes_1[[#This Row],[x]]-$Q$1)^2+(postes_1[[#This Row],[y]]-$R$1)^2)</f>
        <v>316179.32533344108</v>
      </c>
      <c r="Q1911">
        <v>368947.32999999798</v>
      </c>
      <c r="R1911">
        <v>6957512.6100000003</v>
      </c>
    </row>
    <row r="1912" spans="1:18" hidden="1">
      <c r="A1912">
        <v>2592</v>
      </c>
      <c r="B1912">
        <v>10000189</v>
      </c>
      <c r="C1912" s="2" t="s">
        <v>8374</v>
      </c>
      <c r="D1912" t="s">
        <v>36</v>
      </c>
      <c r="E1912">
        <v>1050969600000</v>
      </c>
      <c r="F1912">
        <v>1129572578000</v>
      </c>
      <c r="G1912">
        <v>1</v>
      </c>
      <c r="H1912" t="s">
        <v>5351</v>
      </c>
      <c r="I1912" t="s">
        <v>5352</v>
      </c>
      <c r="J1912" t="s">
        <v>20</v>
      </c>
      <c r="K1912" t="s">
        <v>21</v>
      </c>
      <c r="L1912">
        <v>0</v>
      </c>
      <c r="M1912">
        <v>0</v>
      </c>
      <c r="N1912" t="s">
        <v>22</v>
      </c>
      <c r="O1912">
        <v>4</v>
      </c>
      <c r="P1912" s="30">
        <f>SQRT((postes_1[[#This Row],[x]]-$Q$1)^2+(postes_1[[#This Row],[y]]-$R$1)^2)</f>
        <v>316305.09925574658</v>
      </c>
      <c r="Q1912">
        <v>656891.96999999904</v>
      </c>
      <c r="R1912">
        <v>7066342.2800000003</v>
      </c>
    </row>
    <row r="1913" spans="1:18" hidden="1">
      <c r="A1913">
        <v>1177</v>
      </c>
      <c r="B1913">
        <v>10000148</v>
      </c>
      <c r="C1913" s="2" t="s">
        <v>8374</v>
      </c>
      <c r="D1913" t="s">
        <v>274</v>
      </c>
      <c r="E1913">
        <v>610761600000</v>
      </c>
      <c r="F1913">
        <v>1421930479000</v>
      </c>
      <c r="G1913">
        <v>1</v>
      </c>
      <c r="H1913" t="s">
        <v>2468</v>
      </c>
      <c r="I1913" t="s">
        <v>2469</v>
      </c>
      <c r="J1913" t="s">
        <v>20</v>
      </c>
      <c r="K1913" t="s">
        <v>21</v>
      </c>
      <c r="L1913">
        <v>0</v>
      </c>
      <c r="M1913">
        <v>0</v>
      </c>
      <c r="N1913" t="s">
        <v>22</v>
      </c>
      <c r="O1913">
        <v>4</v>
      </c>
      <c r="P1913" s="30">
        <f>SQRT((postes_1[[#This Row],[x]]-$Q$1)^2+(postes_1[[#This Row],[y]]-$R$1)^2)</f>
        <v>316324.77141102694</v>
      </c>
      <c r="Q1913">
        <v>603363.92000000202</v>
      </c>
      <c r="R1913">
        <v>7069707.3099999996</v>
      </c>
    </row>
    <row r="1914" spans="1:18" hidden="1">
      <c r="A1914">
        <v>611</v>
      </c>
      <c r="B1914">
        <v>10000169</v>
      </c>
      <c r="C1914" s="2" t="s">
        <v>8374</v>
      </c>
      <c r="D1914" t="s">
        <v>56</v>
      </c>
      <c r="E1914">
        <v>1187881479000</v>
      </c>
      <c r="F1914">
        <v>1187881450000</v>
      </c>
      <c r="G1914">
        <v>1</v>
      </c>
      <c r="H1914" t="s">
        <v>1314</v>
      </c>
      <c r="I1914" t="s">
        <v>1315</v>
      </c>
      <c r="J1914" t="s">
        <v>1316</v>
      </c>
      <c r="K1914" t="s">
        <v>21</v>
      </c>
      <c r="L1914">
        <v>0</v>
      </c>
      <c r="M1914">
        <v>0</v>
      </c>
      <c r="N1914" t="s">
        <v>22</v>
      </c>
      <c r="O1914">
        <v>4</v>
      </c>
      <c r="P1914" s="30">
        <f>SQRT((postes_1[[#This Row],[x]]-$Q$1)^2+(postes_1[[#This Row],[y]]-$R$1)^2)</f>
        <v>316354.03850383725</v>
      </c>
      <c r="Q1914">
        <v>644809.14999999898</v>
      </c>
      <c r="R1914">
        <v>7067947.0899999999</v>
      </c>
    </row>
    <row r="1915" spans="1:18" hidden="1">
      <c r="A1915">
        <v>3339</v>
      </c>
      <c r="B1915">
        <v>60000398</v>
      </c>
      <c r="C1915" s="2" t="s">
        <v>8373</v>
      </c>
      <c r="D1915" t="s">
        <v>274</v>
      </c>
      <c r="E1915">
        <v>1199983316000</v>
      </c>
      <c r="F1915">
        <v>1464192843000</v>
      </c>
      <c r="G1915">
        <v>1</v>
      </c>
      <c r="H1915" t="s">
        <v>6839</v>
      </c>
      <c r="I1915" t="s">
        <v>6840</v>
      </c>
      <c r="J1915" t="s">
        <v>20</v>
      </c>
      <c r="K1915" t="s">
        <v>21</v>
      </c>
      <c r="L1915">
        <v>0</v>
      </c>
      <c r="M1915">
        <v>0</v>
      </c>
      <c r="N1915" t="s">
        <v>22</v>
      </c>
      <c r="O1915">
        <v>3</v>
      </c>
      <c r="P1915" s="30">
        <f>SQRT((postes_1[[#This Row],[x]]-$Q$1)^2+(postes_1[[#This Row],[y]]-$R$1)^2)</f>
        <v>316375.83348969987</v>
      </c>
      <c r="Q1915">
        <v>297687.29999999702</v>
      </c>
      <c r="R1915">
        <v>6801013.3200000003</v>
      </c>
    </row>
    <row r="1916" spans="1:18" hidden="1">
      <c r="A1916">
        <v>3968</v>
      </c>
      <c r="B1916">
        <v>20000468</v>
      </c>
      <c r="C1916" s="2" t="s">
        <v>8373</v>
      </c>
      <c r="D1916" t="s">
        <v>38</v>
      </c>
      <c r="E1916">
        <v>769132800000</v>
      </c>
      <c r="F1916">
        <v>1214567070000</v>
      </c>
      <c r="G1916">
        <v>1</v>
      </c>
      <c r="H1916" t="s">
        <v>8085</v>
      </c>
      <c r="I1916" t="s">
        <v>8086</v>
      </c>
      <c r="J1916" t="s">
        <v>20</v>
      </c>
      <c r="K1916" t="s">
        <v>21</v>
      </c>
      <c r="L1916">
        <v>0</v>
      </c>
      <c r="M1916">
        <v>0</v>
      </c>
      <c r="N1916" t="s">
        <v>22</v>
      </c>
      <c r="O1916">
        <v>3</v>
      </c>
      <c r="P1916" s="30">
        <f>SQRT((postes_1[[#This Row],[x]]-$Q$1)^2+(postes_1[[#This Row],[y]]-$R$1)^2)</f>
        <v>316411.29967750079</v>
      </c>
      <c r="Q1916">
        <v>896577.21999999904</v>
      </c>
      <c r="R1916">
        <v>6888585.8600000003</v>
      </c>
    </row>
    <row r="1917" spans="1:18" hidden="1">
      <c r="A1917">
        <v>2314</v>
      </c>
      <c r="B1917">
        <v>30000479</v>
      </c>
      <c r="C1917" s="2" t="s">
        <v>8373</v>
      </c>
      <c r="D1917" t="s">
        <v>152</v>
      </c>
      <c r="E1917">
        <v>610761600000</v>
      </c>
      <c r="F1917">
        <v>1294915048000</v>
      </c>
      <c r="G1917">
        <v>1</v>
      </c>
      <c r="H1917" t="s">
        <v>4781</v>
      </c>
      <c r="I1917" t="s">
        <v>4782</v>
      </c>
      <c r="J1917" t="s">
        <v>20</v>
      </c>
      <c r="K1917" t="s">
        <v>21</v>
      </c>
      <c r="L1917">
        <v>0</v>
      </c>
      <c r="M1917">
        <v>0</v>
      </c>
      <c r="N1917" t="s">
        <v>22</v>
      </c>
      <c r="O1917">
        <v>3</v>
      </c>
      <c r="P1917" s="30">
        <f>SQRT((postes_1[[#This Row],[x]]-$Q$1)^2+(postes_1[[#This Row],[y]]-$R$1)^2)</f>
        <v>316449.76236701856</v>
      </c>
      <c r="Q1917">
        <v>876675.79999999702</v>
      </c>
      <c r="R1917">
        <v>6582364.29</v>
      </c>
    </row>
    <row r="1918" spans="1:18" hidden="1">
      <c r="A1918">
        <v>396</v>
      </c>
      <c r="B1918">
        <v>30000567</v>
      </c>
      <c r="C1918" s="2" t="s">
        <v>8375</v>
      </c>
      <c r="D1918" t="s">
        <v>20</v>
      </c>
      <c r="E1918">
        <v>771724800000</v>
      </c>
      <c r="F1918" t="s">
        <v>20</v>
      </c>
      <c r="G1918">
        <v>1</v>
      </c>
      <c r="H1918" t="s">
        <v>882</v>
      </c>
      <c r="I1918" t="s">
        <v>883</v>
      </c>
      <c r="J1918" t="s">
        <v>20</v>
      </c>
      <c r="K1918" t="s">
        <v>21</v>
      </c>
      <c r="L1918">
        <v>0</v>
      </c>
      <c r="M1918">
        <v>0</v>
      </c>
      <c r="N1918" t="s">
        <v>22</v>
      </c>
      <c r="O1918">
        <v>6</v>
      </c>
      <c r="P1918" s="30">
        <f>SQRT((postes_1[[#This Row],[x]]-$Q$1)^2+(postes_1[[#This Row],[y]]-$R$1)^2)</f>
        <v>316492.14429265272</v>
      </c>
      <c r="Q1918">
        <v>870254.36999999697</v>
      </c>
      <c r="R1918">
        <v>6572689.04</v>
      </c>
    </row>
    <row r="1919" spans="1:18" hidden="1">
      <c r="A1919">
        <v>4021</v>
      </c>
      <c r="B1919">
        <v>20000093</v>
      </c>
      <c r="C1919" s="2" t="s">
        <v>8373</v>
      </c>
      <c r="D1919" t="s">
        <v>77</v>
      </c>
      <c r="E1919">
        <v>610761600000</v>
      </c>
      <c r="F1919">
        <v>1334224871000</v>
      </c>
      <c r="G1919">
        <v>1</v>
      </c>
      <c r="H1919" t="s">
        <v>8180</v>
      </c>
      <c r="I1919" t="s">
        <v>8180</v>
      </c>
      <c r="J1919" t="s">
        <v>20</v>
      </c>
      <c r="K1919" t="s">
        <v>21</v>
      </c>
      <c r="L1919">
        <v>0</v>
      </c>
      <c r="M1919">
        <v>0</v>
      </c>
      <c r="N1919" t="s">
        <v>22</v>
      </c>
      <c r="O1919">
        <v>3</v>
      </c>
      <c r="P1919" s="30">
        <f>SQRT((postes_1[[#This Row],[x]]-$Q$1)^2+(postes_1[[#This Row],[y]]-$R$1)^2)</f>
        <v>316552.91444057541</v>
      </c>
      <c r="Q1919">
        <v>856202.46000000101</v>
      </c>
      <c r="R1919">
        <v>6953014.2400000002</v>
      </c>
    </row>
    <row r="1920" spans="1:18" hidden="1">
      <c r="A1920">
        <v>2164</v>
      </c>
      <c r="B1920">
        <v>30000747</v>
      </c>
      <c r="C1920" s="2" t="s">
        <v>8373</v>
      </c>
      <c r="D1920" t="s">
        <v>212</v>
      </c>
      <c r="E1920">
        <v>610761600000</v>
      </c>
      <c r="F1920">
        <v>1151578741000</v>
      </c>
      <c r="G1920">
        <v>1</v>
      </c>
      <c r="H1920" t="s">
        <v>4491</v>
      </c>
      <c r="I1920" t="s">
        <v>4492</v>
      </c>
      <c r="J1920" t="s">
        <v>20</v>
      </c>
      <c r="K1920" t="s">
        <v>21</v>
      </c>
      <c r="L1920">
        <v>0</v>
      </c>
      <c r="M1920">
        <v>0</v>
      </c>
      <c r="N1920" t="s">
        <v>22</v>
      </c>
      <c r="O1920">
        <v>3</v>
      </c>
      <c r="P1920" s="30">
        <f>SQRT((postes_1[[#This Row],[x]]-$Q$1)^2+(postes_1[[#This Row],[y]]-$R$1)^2)</f>
        <v>316634.64781214972</v>
      </c>
      <c r="Q1920">
        <v>856526.14000000095</v>
      </c>
      <c r="R1920">
        <v>6554179.8200000003</v>
      </c>
    </row>
    <row r="1921" spans="1:18" hidden="1">
      <c r="A1921">
        <v>2192</v>
      </c>
      <c r="B1921">
        <v>30001362</v>
      </c>
      <c r="C1921" s="2" t="s">
        <v>8373</v>
      </c>
      <c r="D1921" t="s">
        <v>20</v>
      </c>
      <c r="E1921">
        <v>610761600000</v>
      </c>
      <c r="F1921" t="s">
        <v>20</v>
      </c>
      <c r="G1921">
        <v>1</v>
      </c>
      <c r="H1921" t="s">
        <v>4540</v>
      </c>
      <c r="I1921" t="s">
        <v>4541</v>
      </c>
      <c r="J1921" t="s">
        <v>20</v>
      </c>
      <c r="K1921" t="s">
        <v>21</v>
      </c>
      <c r="L1921">
        <v>0</v>
      </c>
      <c r="M1921">
        <v>0</v>
      </c>
      <c r="N1921" t="s">
        <v>22</v>
      </c>
      <c r="O1921">
        <v>3</v>
      </c>
      <c r="P1921" s="30">
        <f>SQRT((postes_1[[#This Row],[x]]-$Q$1)^2+(postes_1[[#This Row],[y]]-$R$1)^2)</f>
        <v>316934.72844663466</v>
      </c>
      <c r="Q1921">
        <v>807104.60999999905</v>
      </c>
      <c r="R1921">
        <v>6504902.1500000004</v>
      </c>
    </row>
    <row r="1922" spans="1:18" hidden="1">
      <c r="A1922">
        <v>3912</v>
      </c>
      <c r="B1922">
        <v>30000247</v>
      </c>
      <c r="C1922" s="2" t="s">
        <v>8373</v>
      </c>
      <c r="D1922" t="s">
        <v>1573</v>
      </c>
      <c r="E1922">
        <v>610761600000</v>
      </c>
      <c r="F1922">
        <v>1382612427000</v>
      </c>
      <c r="G1922">
        <v>1</v>
      </c>
      <c r="H1922" t="s">
        <v>7978</v>
      </c>
      <c r="I1922" t="s">
        <v>7979</v>
      </c>
      <c r="J1922" t="s">
        <v>20</v>
      </c>
      <c r="K1922" t="s">
        <v>21</v>
      </c>
      <c r="L1922">
        <v>0</v>
      </c>
      <c r="M1922">
        <v>0</v>
      </c>
      <c r="N1922" t="s">
        <v>22</v>
      </c>
      <c r="O1922">
        <v>3</v>
      </c>
      <c r="P1922" s="30">
        <f>SQRT((postes_1[[#This Row],[x]]-$Q$1)^2+(postes_1[[#This Row],[y]]-$R$1)^2)</f>
        <v>317034.20824160363</v>
      </c>
      <c r="Q1922">
        <v>909463.04999999702</v>
      </c>
      <c r="R1922">
        <v>6648042.1399999997</v>
      </c>
    </row>
    <row r="1923" spans="1:18" hidden="1">
      <c r="A1923">
        <v>3275</v>
      </c>
      <c r="B1923">
        <v>10000214</v>
      </c>
      <c r="C1923" s="2" t="s">
        <v>8375</v>
      </c>
      <c r="D1923" t="s">
        <v>20</v>
      </c>
      <c r="E1923" s="1">
        <v>759456000000</v>
      </c>
      <c r="F1923" t="s">
        <v>20</v>
      </c>
      <c r="G1923">
        <v>1</v>
      </c>
      <c r="H1923" t="s">
        <v>6717</v>
      </c>
      <c r="I1923" t="s">
        <v>6718</v>
      </c>
      <c r="J1923" t="s">
        <v>20</v>
      </c>
      <c r="K1923" t="s">
        <v>21</v>
      </c>
      <c r="L1923">
        <v>0</v>
      </c>
      <c r="M1923">
        <v>0</v>
      </c>
      <c r="N1923" t="s">
        <v>22</v>
      </c>
      <c r="O1923">
        <v>6</v>
      </c>
      <c r="P1923" s="30">
        <f>SQRT((postes_1[[#This Row],[x]]-$Q$1)^2+(postes_1[[#This Row],[y]]-$R$1)^2)</f>
        <v>317123.11995796644</v>
      </c>
      <c r="Q1923">
        <v>679719.67000000202</v>
      </c>
      <c r="R1923">
        <v>7062931.9900000002</v>
      </c>
    </row>
    <row r="1924" spans="1:18" hidden="1">
      <c r="A1924">
        <v>1207</v>
      </c>
      <c r="B1924">
        <v>30001043</v>
      </c>
      <c r="C1924" s="2" t="s">
        <v>8376</v>
      </c>
      <c r="D1924" t="s">
        <v>20</v>
      </c>
      <c r="E1924">
        <v>971913600000</v>
      </c>
      <c r="F1924" t="s">
        <v>20</v>
      </c>
      <c r="G1924">
        <v>1</v>
      </c>
      <c r="H1924" t="s">
        <v>2530</v>
      </c>
      <c r="I1924" t="s">
        <v>2531</v>
      </c>
      <c r="J1924" t="s">
        <v>20</v>
      </c>
      <c r="K1924" t="s">
        <v>21</v>
      </c>
      <c r="L1924">
        <v>0</v>
      </c>
      <c r="M1924">
        <v>0</v>
      </c>
      <c r="N1924" t="s">
        <v>22</v>
      </c>
      <c r="O1924">
        <v>7</v>
      </c>
      <c r="P1924" s="30">
        <f>SQRT((postes_1[[#This Row],[x]]-$Q$1)^2+(postes_1[[#This Row],[y]]-$R$1)^2)</f>
        <v>317154.33145957754</v>
      </c>
      <c r="Q1924">
        <v>831221.24000000197</v>
      </c>
      <c r="R1924">
        <v>6525744.4400000004</v>
      </c>
    </row>
    <row r="1925" spans="1:18" hidden="1">
      <c r="A1925">
        <v>3125</v>
      </c>
      <c r="B1925">
        <v>50000378</v>
      </c>
      <c r="C1925" s="2" t="s">
        <v>8373</v>
      </c>
      <c r="D1925" t="s">
        <v>30</v>
      </c>
      <c r="E1925">
        <v>1051660800000</v>
      </c>
      <c r="F1925">
        <v>1340100087000</v>
      </c>
      <c r="G1925">
        <v>1</v>
      </c>
      <c r="H1925" t="s">
        <v>6423</v>
      </c>
      <c r="I1925" t="s">
        <v>6424</v>
      </c>
      <c r="J1925" t="s">
        <v>6425</v>
      </c>
      <c r="K1925" t="s">
        <v>21</v>
      </c>
      <c r="L1925">
        <v>0</v>
      </c>
      <c r="M1925">
        <v>0</v>
      </c>
      <c r="N1925" t="s">
        <v>22</v>
      </c>
      <c r="O1925">
        <v>3</v>
      </c>
      <c r="P1925" s="30">
        <f>SQRT((postes_1[[#This Row],[x]]-$Q$1)^2+(postes_1[[#This Row],[y]]-$R$1)^2)</f>
        <v>317334.76946620498</v>
      </c>
      <c r="Q1925">
        <v>506332.27000000299</v>
      </c>
      <c r="R1925">
        <v>6453701.0499999998</v>
      </c>
    </row>
    <row r="1926" spans="1:18" hidden="1">
      <c r="A1926">
        <v>3990</v>
      </c>
      <c r="B1926">
        <v>30000586</v>
      </c>
      <c r="C1926" s="2" t="s">
        <v>8373</v>
      </c>
      <c r="D1926" t="s">
        <v>23</v>
      </c>
      <c r="E1926">
        <v>815356800000</v>
      </c>
      <c r="F1926">
        <v>1303379930000</v>
      </c>
      <c r="G1926">
        <v>1</v>
      </c>
      <c r="H1926" t="s">
        <v>8123</v>
      </c>
      <c r="I1926" t="s">
        <v>8124</v>
      </c>
      <c r="J1926" t="s">
        <v>20</v>
      </c>
      <c r="K1926" t="s">
        <v>21</v>
      </c>
      <c r="L1926">
        <v>0</v>
      </c>
      <c r="M1926">
        <v>0</v>
      </c>
      <c r="N1926" t="s">
        <v>22</v>
      </c>
      <c r="O1926">
        <v>3</v>
      </c>
      <c r="P1926" s="30">
        <f>SQRT((postes_1[[#This Row],[x]]-$Q$1)^2+(postes_1[[#This Row],[y]]-$R$1)^2)</f>
        <v>317438.52210985584</v>
      </c>
      <c r="Q1926">
        <v>870064.35000000102</v>
      </c>
      <c r="R1926">
        <v>6570766.9199999999</v>
      </c>
    </row>
    <row r="1927" spans="1:18" hidden="1">
      <c r="A1927">
        <v>3633</v>
      </c>
      <c r="B1927">
        <v>20001162</v>
      </c>
      <c r="C1927" s="2" t="s">
        <v>8373</v>
      </c>
      <c r="D1927" t="s">
        <v>43</v>
      </c>
      <c r="E1927">
        <v>1105375720000</v>
      </c>
      <c r="F1927" t="s">
        <v>20</v>
      </c>
      <c r="G1927">
        <v>1</v>
      </c>
      <c r="H1927" t="s">
        <v>7440</v>
      </c>
      <c r="I1927" t="s">
        <v>7441</v>
      </c>
      <c r="J1927" t="s">
        <v>20</v>
      </c>
      <c r="K1927" t="s">
        <v>21</v>
      </c>
      <c r="L1927">
        <v>0</v>
      </c>
      <c r="M1927">
        <v>0</v>
      </c>
      <c r="N1927" t="s">
        <v>22</v>
      </c>
      <c r="O1927">
        <v>3</v>
      </c>
      <c r="P1927" s="30">
        <f>SQRT((postes_1[[#This Row],[x]]-$Q$1)^2+(postes_1[[#This Row],[y]]-$R$1)^2)</f>
        <v>317480.69602071313</v>
      </c>
      <c r="Q1927">
        <v>926656.17000000202</v>
      </c>
      <c r="R1927">
        <v>6782095.3600000003</v>
      </c>
    </row>
    <row r="1928" spans="1:18" hidden="1">
      <c r="A1928">
        <v>1459</v>
      </c>
      <c r="B1928">
        <v>30002094</v>
      </c>
      <c r="C1928" s="2" t="s">
        <v>8373</v>
      </c>
      <c r="D1928" t="s">
        <v>20</v>
      </c>
      <c r="E1928">
        <v>610761600000</v>
      </c>
      <c r="F1928" t="s">
        <v>20</v>
      </c>
      <c r="G1928">
        <v>1</v>
      </c>
      <c r="H1928" t="s">
        <v>3051</v>
      </c>
      <c r="I1928" t="s">
        <v>3052</v>
      </c>
      <c r="J1928" t="s">
        <v>20</v>
      </c>
      <c r="K1928" t="s">
        <v>21</v>
      </c>
      <c r="L1928">
        <v>0</v>
      </c>
      <c r="M1928">
        <v>0</v>
      </c>
      <c r="N1928" t="s">
        <v>22</v>
      </c>
      <c r="O1928">
        <v>3</v>
      </c>
      <c r="P1928" s="30">
        <f>SQRT((postes_1[[#This Row],[x]]-$Q$1)^2+(postes_1[[#This Row],[y]]-$R$1)^2)</f>
        <v>317512.78823175404</v>
      </c>
      <c r="Q1928">
        <v>698843.70000000298</v>
      </c>
      <c r="R1928">
        <v>6448496.2300000004</v>
      </c>
    </row>
    <row r="1929" spans="1:18" hidden="1">
      <c r="A1929">
        <v>2609</v>
      </c>
      <c r="B1929">
        <v>30001589</v>
      </c>
      <c r="C1929" s="2" t="s">
        <v>8373</v>
      </c>
      <c r="D1929" t="s">
        <v>20</v>
      </c>
      <c r="E1929">
        <v>787795200000</v>
      </c>
      <c r="F1929" t="s">
        <v>20</v>
      </c>
      <c r="G1929">
        <v>1</v>
      </c>
      <c r="H1929" t="s">
        <v>5386</v>
      </c>
      <c r="I1929" t="s">
        <v>5387</v>
      </c>
      <c r="J1929" t="s">
        <v>20</v>
      </c>
      <c r="K1929" t="s">
        <v>21</v>
      </c>
      <c r="L1929">
        <v>0</v>
      </c>
      <c r="M1929">
        <v>0</v>
      </c>
      <c r="N1929" t="s">
        <v>22</v>
      </c>
      <c r="O1929">
        <v>3</v>
      </c>
      <c r="P1929" s="30">
        <f>SQRT((postes_1[[#This Row],[x]]-$Q$1)^2+(postes_1[[#This Row],[y]]-$R$1)^2)</f>
        <v>317566.23240162921</v>
      </c>
      <c r="Q1929">
        <v>793721.36999999697</v>
      </c>
      <c r="R1929">
        <v>6494103.5499999998</v>
      </c>
    </row>
    <row r="1930" spans="1:18" hidden="1">
      <c r="A1930">
        <v>2465</v>
      </c>
      <c r="B1930">
        <v>10000254</v>
      </c>
      <c r="C1930" s="2" t="s">
        <v>8375</v>
      </c>
      <c r="D1930" t="s">
        <v>274</v>
      </c>
      <c r="E1930" s="1">
        <v>1083024000000</v>
      </c>
      <c r="F1930">
        <v>1437736955000</v>
      </c>
      <c r="G1930">
        <v>1</v>
      </c>
      <c r="H1930" t="s">
        <v>5090</v>
      </c>
      <c r="I1930" t="s">
        <v>5091</v>
      </c>
      <c r="J1930" t="s">
        <v>20</v>
      </c>
      <c r="K1930" t="s">
        <v>21</v>
      </c>
      <c r="L1930">
        <v>0</v>
      </c>
      <c r="M1930">
        <v>0</v>
      </c>
      <c r="N1930" t="s">
        <v>22</v>
      </c>
      <c r="O1930">
        <v>6</v>
      </c>
      <c r="P1930" s="30">
        <f>SQRT((postes_1[[#This Row],[x]]-$Q$1)^2+(postes_1[[#This Row],[y]]-$R$1)^2)</f>
        <v>317673.89548685966</v>
      </c>
      <c r="Q1930">
        <v>699476.68999999797</v>
      </c>
      <c r="R1930">
        <v>7058412.1600000001</v>
      </c>
    </row>
    <row r="1931" spans="1:18" hidden="1">
      <c r="A1931">
        <v>4026</v>
      </c>
      <c r="B1931">
        <v>20000090</v>
      </c>
      <c r="C1931" s="2" t="s">
        <v>8373</v>
      </c>
      <c r="D1931" t="s">
        <v>77</v>
      </c>
      <c r="E1931">
        <v>610761600000</v>
      </c>
      <c r="F1931">
        <v>1334225703000</v>
      </c>
      <c r="G1931">
        <v>1</v>
      </c>
      <c r="H1931" t="s">
        <v>8188</v>
      </c>
      <c r="I1931" t="s">
        <v>8189</v>
      </c>
      <c r="J1931" t="s">
        <v>8190</v>
      </c>
      <c r="K1931" t="s">
        <v>21</v>
      </c>
      <c r="L1931">
        <v>0</v>
      </c>
      <c r="M1931">
        <v>0</v>
      </c>
      <c r="N1931" t="s">
        <v>22</v>
      </c>
      <c r="O1931">
        <v>3</v>
      </c>
      <c r="P1931" s="30">
        <f>SQRT((postes_1[[#This Row],[x]]-$Q$1)^2+(postes_1[[#This Row],[y]]-$R$1)^2)</f>
        <v>317697.04937781818</v>
      </c>
      <c r="Q1931">
        <v>856451.68999999797</v>
      </c>
      <c r="R1931">
        <v>6954519.7400000002</v>
      </c>
    </row>
    <row r="1932" spans="1:18" hidden="1">
      <c r="A1932">
        <v>3172</v>
      </c>
      <c r="B1932">
        <v>30000923</v>
      </c>
      <c r="C1932" s="2" t="s">
        <v>8373</v>
      </c>
      <c r="D1932" t="s">
        <v>274</v>
      </c>
      <c r="E1932">
        <v>610761600000</v>
      </c>
      <c r="F1932">
        <v>1426852649000</v>
      </c>
      <c r="G1932">
        <v>1</v>
      </c>
      <c r="H1932" t="s">
        <v>6520</v>
      </c>
      <c r="I1932" t="s">
        <v>6520</v>
      </c>
      <c r="J1932" t="s">
        <v>20</v>
      </c>
      <c r="K1932" t="s">
        <v>21</v>
      </c>
      <c r="L1932">
        <v>0</v>
      </c>
      <c r="M1932">
        <v>0</v>
      </c>
      <c r="N1932" t="s">
        <v>22</v>
      </c>
      <c r="O1932">
        <v>3</v>
      </c>
      <c r="P1932" s="30">
        <f>SQRT((postes_1[[#This Row],[x]]-$Q$1)^2+(postes_1[[#This Row],[y]]-$R$1)^2)</f>
        <v>317902.08755256823</v>
      </c>
      <c r="Q1932">
        <v>841202.40999999596</v>
      </c>
      <c r="R1932">
        <v>6534775.4400000004</v>
      </c>
    </row>
    <row r="1933" spans="1:18" hidden="1">
      <c r="A1933">
        <v>2099</v>
      </c>
      <c r="B1933">
        <v>10000253</v>
      </c>
      <c r="C1933" s="2" t="s">
        <v>8375</v>
      </c>
      <c r="D1933" t="s">
        <v>229</v>
      </c>
      <c r="E1933">
        <v>610761600000</v>
      </c>
      <c r="F1933">
        <v>1126612989000</v>
      </c>
      <c r="G1933">
        <v>1</v>
      </c>
      <c r="H1933" t="s">
        <v>4352</v>
      </c>
      <c r="I1933" t="s">
        <v>4353</v>
      </c>
      <c r="J1933" t="s">
        <v>20</v>
      </c>
      <c r="K1933" t="s">
        <v>21</v>
      </c>
      <c r="L1933">
        <v>0</v>
      </c>
      <c r="M1933">
        <v>0</v>
      </c>
      <c r="N1933" t="s">
        <v>22</v>
      </c>
      <c r="O1933">
        <v>6</v>
      </c>
      <c r="P1933" s="30">
        <f>SQRT((postes_1[[#This Row],[x]]-$Q$1)^2+(postes_1[[#This Row],[y]]-$R$1)^2)</f>
        <v>317983.98643080663</v>
      </c>
      <c r="Q1933">
        <v>700345.21999999904</v>
      </c>
      <c r="R1933">
        <v>7058480.5999999996</v>
      </c>
    </row>
    <row r="1934" spans="1:18" hidden="1">
      <c r="A1934">
        <v>3318</v>
      </c>
      <c r="B1934">
        <v>10000240</v>
      </c>
      <c r="C1934" s="2" t="s">
        <v>8376</v>
      </c>
      <c r="D1934" t="s">
        <v>30</v>
      </c>
      <c r="E1934" s="1">
        <v>930096000000</v>
      </c>
      <c r="F1934">
        <v>1357835227000</v>
      </c>
      <c r="G1934">
        <v>1</v>
      </c>
      <c r="H1934" t="s">
        <v>6796</v>
      </c>
      <c r="I1934" t="s">
        <v>6797</v>
      </c>
      <c r="J1934" t="s">
        <v>20</v>
      </c>
      <c r="K1934" t="s">
        <v>21</v>
      </c>
      <c r="L1934">
        <v>0</v>
      </c>
      <c r="M1934">
        <v>0</v>
      </c>
      <c r="N1934" t="s">
        <v>22</v>
      </c>
      <c r="O1934">
        <v>7</v>
      </c>
      <c r="P1934" s="30">
        <f>SQRT((postes_1[[#This Row],[x]]-$Q$1)^2+(postes_1[[#This Row],[y]]-$R$1)^2)</f>
        <v>318051.79484041285</v>
      </c>
      <c r="Q1934">
        <v>692641.10000000102</v>
      </c>
      <c r="R1934">
        <v>7060715.8899999997</v>
      </c>
    </row>
    <row r="1935" spans="1:18" hidden="1">
      <c r="A1935">
        <v>477</v>
      </c>
      <c r="B1935">
        <v>20000023</v>
      </c>
      <c r="C1935" s="2" t="s">
        <v>8373</v>
      </c>
      <c r="D1935" t="s">
        <v>168</v>
      </c>
      <c r="E1935">
        <v>778377600000</v>
      </c>
      <c r="F1935">
        <v>1450365320000</v>
      </c>
      <c r="G1935">
        <v>1</v>
      </c>
      <c r="H1935" t="s">
        <v>1047</v>
      </c>
      <c r="I1935" t="s">
        <v>1048</v>
      </c>
      <c r="J1935" t="s">
        <v>20</v>
      </c>
      <c r="K1935" t="s">
        <v>21</v>
      </c>
      <c r="L1935">
        <v>0</v>
      </c>
      <c r="M1935">
        <v>0</v>
      </c>
      <c r="N1935" t="s">
        <v>22</v>
      </c>
      <c r="O1935">
        <v>3</v>
      </c>
      <c r="P1935" s="30">
        <f>SQRT((postes_1[[#This Row],[x]]-$Q$1)^2+(postes_1[[#This Row],[y]]-$R$1)^2)</f>
        <v>318086.5352163029</v>
      </c>
      <c r="Q1935">
        <v>822620.45000000298</v>
      </c>
      <c r="R1935">
        <v>6990466.4199999999</v>
      </c>
    </row>
    <row r="1936" spans="1:18" hidden="1">
      <c r="A1936">
        <v>1967</v>
      </c>
      <c r="B1936">
        <v>10000247</v>
      </c>
      <c r="C1936" s="2" t="s">
        <v>8375</v>
      </c>
      <c r="D1936" t="s">
        <v>23</v>
      </c>
      <c r="E1936">
        <v>1179936875000</v>
      </c>
      <c r="F1936">
        <v>1126612293000</v>
      </c>
      <c r="G1936">
        <v>1</v>
      </c>
      <c r="H1936" t="s">
        <v>4077</v>
      </c>
      <c r="I1936" t="s">
        <v>4078</v>
      </c>
      <c r="J1936" t="s">
        <v>26</v>
      </c>
      <c r="K1936" t="s">
        <v>21</v>
      </c>
      <c r="L1936">
        <v>0</v>
      </c>
      <c r="M1936">
        <v>0</v>
      </c>
      <c r="N1936" t="s">
        <v>22</v>
      </c>
      <c r="O1936">
        <v>6</v>
      </c>
      <c r="P1936" s="30">
        <f>SQRT((postes_1[[#This Row],[x]]-$Q$1)^2+(postes_1[[#This Row],[y]]-$R$1)^2)</f>
        <v>318226.10384750337</v>
      </c>
      <c r="Q1936">
        <v>699388.38000000303</v>
      </c>
      <c r="R1936">
        <v>7059013.0800000001</v>
      </c>
    </row>
    <row r="1937" spans="1:18" hidden="1">
      <c r="A1937">
        <v>2317</v>
      </c>
      <c r="B1937">
        <v>30000613</v>
      </c>
      <c r="C1937" s="2" t="s">
        <v>8373</v>
      </c>
      <c r="D1937" t="s">
        <v>43</v>
      </c>
      <c r="E1937">
        <v>610761600000</v>
      </c>
      <c r="F1937">
        <v>1158333636000</v>
      </c>
      <c r="G1937">
        <v>1</v>
      </c>
      <c r="H1937" t="s">
        <v>4787</v>
      </c>
      <c r="I1937" t="s">
        <v>4788</v>
      </c>
      <c r="J1937" t="s">
        <v>26</v>
      </c>
      <c r="K1937" t="s">
        <v>21</v>
      </c>
      <c r="L1937">
        <v>0</v>
      </c>
      <c r="M1937">
        <v>0</v>
      </c>
      <c r="N1937" t="s">
        <v>22</v>
      </c>
      <c r="O1937">
        <v>3</v>
      </c>
      <c r="P1937" s="30">
        <f>SQRT((postes_1[[#This Row],[x]]-$Q$1)^2+(postes_1[[#This Row],[y]]-$R$1)^2)</f>
        <v>318259.48046798434</v>
      </c>
      <c r="Q1937">
        <v>870520.96999999904</v>
      </c>
      <c r="R1937">
        <v>6569989.6799999997</v>
      </c>
    </row>
    <row r="1938" spans="1:18" hidden="1">
      <c r="A1938">
        <v>3038</v>
      </c>
      <c r="B1938">
        <v>10000257</v>
      </c>
      <c r="C1938" s="2" t="s">
        <v>8378</v>
      </c>
      <c r="D1938" t="s">
        <v>20</v>
      </c>
      <c r="E1938" s="1">
        <v>930096000000</v>
      </c>
      <c r="F1938" t="s">
        <v>20</v>
      </c>
      <c r="G1938">
        <v>1</v>
      </c>
      <c r="H1938" t="s">
        <v>6250</v>
      </c>
      <c r="I1938" t="s">
        <v>6251</v>
      </c>
      <c r="J1938" t="s">
        <v>6252</v>
      </c>
      <c r="K1938" t="s">
        <v>21</v>
      </c>
      <c r="L1938">
        <v>0</v>
      </c>
      <c r="M1938">
        <v>0</v>
      </c>
      <c r="N1938" t="s">
        <v>22</v>
      </c>
      <c r="O1938">
        <v>1</v>
      </c>
      <c r="P1938" s="30">
        <f>SQRT((postes_1[[#This Row],[x]]-$Q$1)^2+(postes_1[[#This Row],[y]]-$R$1)^2)</f>
        <v>318293.64599036804</v>
      </c>
      <c r="Q1938">
        <v>700871.11999999697</v>
      </c>
      <c r="R1938">
        <v>7058648.1200000001</v>
      </c>
    </row>
    <row r="1939" spans="1:18" hidden="1">
      <c r="A1939">
        <v>2904</v>
      </c>
      <c r="B1939">
        <v>20000690</v>
      </c>
      <c r="C1939" s="2" t="s">
        <v>8375</v>
      </c>
      <c r="D1939" t="s">
        <v>168</v>
      </c>
      <c r="E1939" s="1">
        <v>1022112000000</v>
      </c>
      <c r="F1939">
        <v>1449651981000</v>
      </c>
      <c r="G1939">
        <v>1</v>
      </c>
      <c r="H1939" t="s">
        <v>5984</v>
      </c>
      <c r="I1939" t="s">
        <v>5985</v>
      </c>
      <c r="J1939" t="s">
        <v>20</v>
      </c>
      <c r="K1939" t="s">
        <v>21</v>
      </c>
      <c r="L1939">
        <v>0</v>
      </c>
      <c r="M1939">
        <v>0</v>
      </c>
      <c r="N1939" t="s">
        <v>22</v>
      </c>
      <c r="O1939">
        <v>6</v>
      </c>
      <c r="P1939" s="30">
        <f>SQRT((postes_1[[#This Row],[x]]-$Q$1)^2+(postes_1[[#This Row],[y]]-$R$1)^2)</f>
        <v>318365.37119172228</v>
      </c>
      <c r="Q1939">
        <v>914627.46000000101</v>
      </c>
      <c r="R1939">
        <v>6847506.5800000001</v>
      </c>
    </row>
    <row r="1940" spans="1:18" hidden="1">
      <c r="A1940">
        <v>554</v>
      </c>
      <c r="B1940">
        <v>50000470</v>
      </c>
      <c r="C1940" s="2" t="s">
        <v>8373</v>
      </c>
      <c r="D1940" t="s">
        <v>77</v>
      </c>
      <c r="E1940">
        <v>610761600000</v>
      </c>
      <c r="F1940">
        <v>1313145661000</v>
      </c>
      <c r="G1940">
        <v>1</v>
      </c>
      <c r="H1940" t="s">
        <v>1198</v>
      </c>
      <c r="I1940" t="s">
        <v>1199</v>
      </c>
      <c r="J1940" t="s">
        <v>26</v>
      </c>
      <c r="K1940" t="s">
        <v>21</v>
      </c>
      <c r="L1940">
        <v>0</v>
      </c>
      <c r="M1940">
        <v>0</v>
      </c>
      <c r="N1940" t="s">
        <v>22</v>
      </c>
      <c r="O1940">
        <v>3</v>
      </c>
      <c r="P1940" s="30">
        <f>SQRT((postes_1[[#This Row],[x]]-$Q$1)^2+(postes_1[[#This Row],[y]]-$R$1)^2)</f>
        <v>318445.18852878577</v>
      </c>
      <c r="Q1940">
        <v>580378.82999999798</v>
      </c>
      <c r="R1940">
        <v>6436442</v>
      </c>
    </row>
    <row r="1941" spans="1:18" hidden="1">
      <c r="A1941">
        <v>2858</v>
      </c>
      <c r="B1941">
        <v>30002146</v>
      </c>
      <c r="C1941" s="2" t="s">
        <v>8373</v>
      </c>
      <c r="D1941" t="s">
        <v>805</v>
      </c>
      <c r="E1941">
        <v>1102426917000</v>
      </c>
      <c r="F1941">
        <v>1273504162000</v>
      </c>
      <c r="G1941">
        <v>1</v>
      </c>
      <c r="H1941" t="s">
        <v>5891</v>
      </c>
      <c r="I1941" t="s">
        <v>5892</v>
      </c>
      <c r="J1941" t="s">
        <v>20</v>
      </c>
      <c r="K1941" t="s">
        <v>21</v>
      </c>
      <c r="L1941">
        <v>0</v>
      </c>
      <c r="M1941">
        <v>0</v>
      </c>
      <c r="N1941" t="s">
        <v>22</v>
      </c>
      <c r="O1941">
        <v>3</v>
      </c>
      <c r="P1941" s="30">
        <f>SQRT((postes_1[[#This Row],[x]]-$Q$1)^2+(postes_1[[#This Row],[y]]-$R$1)^2)</f>
        <v>318487.83169267583</v>
      </c>
      <c r="Q1941">
        <v>680103.40999999596</v>
      </c>
      <c r="R1941">
        <v>6442680.1299999999</v>
      </c>
    </row>
    <row r="1942" spans="1:18" hidden="1">
      <c r="A1942">
        <v>1775</v>
      </c>
      <c r="B1942">
        <v>60001874</v>
      </c>
      <c r="C1942" s="2" t="s">
        <v>8374</v>
      </c>
      <c r="D1942" t="s">
        <v>43</v>
      </c>
      <c r="E1942">
        <v>610761600000</v>
      </c>
      <c r="F1942">
        <v>1140448740000</v>
      </c>
      <c r="G1942">
        <v>1</v>
      </c>
      <c r="H1942" t="s">
        <v>3690</v>
      </c>
      <c r="I1942" t="s">
        <v>3691</v>
      </c>
      <c r="J1942" t="s">
        <v>20</v>
      </c>
      <c r="K1942" t="s">
        <v>21</v>
      </c>
      <c r="L1942">
        <v>0</v>
      </c>
      <c r="M1942">
        <v>0</v>
      </c>
      <c r="N1942" t="s">
        <v>22</v>
      </c>
      <c r="O1942">
        <v>4</v>
      </c>
      <c r="P1942" s="30">
        <f>SQRT((postes_1[[#This Row],[x]]-$Q$1)^2+(postes_1[[#This Row],[y]]-$R$1)^2)</f>
        <v>318521.05423491058</v>
      </c>
      <c r="Q1942">
        <v>380055.81000000198</v>
      </c>
      <c r="R1942">
        <v>6533541.25</v>
      </c>
    </row>
    <row r="1943" spans="1:18" hidden="1">
      <c r="A1943">
        <v>617</v>
      </c>
      <c r="B1943">
        <v>60001979</v>
      </c>
      <c r="C1943" s="2" t="s">
        <v>8374</v>
      </c>
      <c r="D1943" t="s">
        <v>38</v>
      </c>
      <c r="E1943">
        <v>610761600000</v>
      </c>
      <c r="F1943">
        <v>1221227546000</v>
      </c>
      <c r="G1943">
        <v>1</v>
      </c>
      <c r="H1943" t="s">
        <v>1330</v>
      </c>
      <c r="I1943" t="s">
        <v>1331</v>
      </c>
      <c r="J1943" t="s">
        <v>20</v>
      </c>
      <c r="K1943" t="s">
        <v>21</v>
      </c>
      <c r="L1943">
        <v>0</v>
      </c>
      <c r="M1943">
        <v>0</v>
      </c>
      <c r="N1943" t="s">
        <v>22</v>
      </c>
      <c r="O1943">
        <v>4</v>
      </c>
      <c r="P1943" s="30">
        <f>SQRT((postes_1[[#This Row],[x]]-$Q$1)^2+(postes_1[[#This Row],[y]]-$R$1)^2)</f>
        <v>318543.9610579678</v>
      </c>
      <c r="Q1943">
        <v>468489.89999999898</v>
      </c>
      <c r="R1943">
        <v>6468309.5700000003</v>
      </c>
    </row>
    <row r="1944" spans="1:18" hidden="1">
      <c r="A1944">
        <v>1429</v>
      </c>
      <c r="B1944">
        <v>20001396</v>
      </c>
      <c r="C1944" s="2" t="s">
        <v>8373</v>
      </c>
      <c r="D1944" t="s">
        <v>264</v>
      </c>
      <c r="E1944">
        <v>610761600000</v>
      </c>
      <c r="F1944">
        <v>1458921349000</v>
      </c>
      <c r="G1944">
        <v>1</v>
      </c>
      <c r="H1944" t="s">
        <v>2991</v>
      </c>
      <c r="I1944" t="s">
        <v>2992</v>
      </c>
      <c r="J1944" t="s">
        <v>20</v>
      </c>
      <c r="K1944" t="s">
        <v>21</v>
      </c>
      <c r="L1944">
        <v>0</v>
      </c>
      <c r="M1944">
        <v>0</v>
      </c>
      <c r="N1944" t="s">
        <v>22</v>
      </c>
      <c r="O1944">
        <v>3</v>
      </c>
      <c r="P1944" s="30">
        <f>SQRT((postes_1[[#This Row],[x]]-$Q$1)^2+(postes_1[[#This Row],[y]]-$R$1)^2)</f>
        <v>318590.78160961857</v>
      </c>
      <c r="Q1944">
        <v>928624.61999999697</v>
      </c>
      <c r="R1944">
        <v>6736810.8600000003</v>
      </c>
    </row>
    <row r="1945" spans="1:18" hidden="1">
      <c r="A1945">
        <v>189</v>
      </c>
      <c r="B1945">
        <v>30000169</v>
      </c>
      <c r="C1945" s="2" t="s">
        <v>8373</v>
      </c>
      <c r="D1945" t="s">
        <v>56</v>
      </c>
      <c r="E1945">
        <v>1206026418000</v>
      </c>
      <c r="F1945">
        <v>1206026380000</v>
      </c>
      <c r="G1945">
        <v>1</v>
      </c>
      <c r="H1945" t="s">
        <v>435</v>
      </c>
      <c r="I1945" t="s">
        <v>436</v>
      </c>
      <c r="J1945" t="s">
        <v>437</v>
      </c>
      <c r="K1945" t="s">
        <v>21</v>
      </c>
      <c r="L1945">
        <v>0</v>
      </c>
      <c r="M1945">
        <v>0</v>
      </c>
      <c r="N1945" t="s">
        <v>22</v>
      </c>
      <c r="O1945">
        <v>3</v>
      </c>
      <c r="P1945" s="30">
        <f>SQRT((postes_1[[#This Row],[x]]-$Q$1)^2+(postes_1[[#This Row],[y]]-$R$1)^2)</f>
        <v>318633.97566038399</v>
      </c>
      <c r="Q1945">
        <v>918166.88000000303</v>
      </c>
      <c r="R1945">
        <v>6670698.8099999996</v>
      </c>
    </row>
    <row r="1946" spans="1:18" hidden="1">
      <c r="A1946">
        <v>3317</v>
      </c>
      <c r="B1946">
        <v>10000239</v>
      </c>
      <c r="C1946" s="2" t="s">
        <v>8375</v>
      </c>
      <c r="D1946" t="s">
        <v>30</v>
      </c>
      <c r="E1946" s="1">
        <v>930096000000</v>
      </c>
      <c r="F1946">
        <v>1357835466000</v>
      </c>
      <c r="G1946">
        <v>1</v>
      </c>
      <c r="H1946" t="s">
        <v>6794</v>
      </c>
      <c r="I1946" t="s">
        <v>6795</v>
      </c>
      <c r="J1946" t="s">
        <v>476</v>
      </c>
      <c r="K1946" t="s">
        <v>21</v>
      </c>
      <c r="L1946">
        <v>0</v>
      </c>
      <c r="M1946">
        <v>0</v>
      </c>
      <c r="N1946" t="s">
        <v>22</v>
      </c>
      <c r="O1946">
        <v>6</v>
      </c>
      <c r="P1946" s="30">
        <f>SQRT((postes_1[[#This Row],[x]]-$Q$1)^2+(postes_1[[#This Row],[y]]-$R$1)^2)</f>
        <v>318652.48363658547</v>
      </c>
      <c r="Q1946">
        <v>692917.85000000102</v>
      </c>
      <c r="R1946">
        <v>7061263.6500000004</v>
      </c>
    </row>
    <row r="1947" spans="1:18" hidden="1">
      <c r="A1947">
        <v>3102</v>
      </c>
      <c r="B1947">
        <v>30000910</v>
      </c>
      <c r="C1947" s="2" t="s">
        <v>8375</v>
      </c>
      <c r="D1947" t="s">
        <v>20</v>
      </c>
      <c r="E1947">
        <v>771724800000</v>
      </c>
      <c r="F1947" t="s">
        <v>20</v>
      </c>
      <c r="G1947">
        <v>1</v>
      </c>
      <c r="H1947" t="s">
        <v>6375</v>
      </c>
      <c r="I1947" t="s">
        <v>6376</v>
      </c>
      <c r="J1947" t="s">
        <v>26</v>
      </c>
      <c r="K1947" t="s">
        <v>21</v>
      </c>
      <c r="L1947">
        <v>0</v>
      </c>
      <c r="M1947">
        <v>0</v>
      </c>
      <c r="N1947" t="s">
        <v>22</v>
      </c>
      <c r="O1947">
        <v>6</v>
      </c>
      <c r="P1947" s="30">
        <f>SQRT((postes_1[[#This Row],[x]]-$Q$1)^2+(postes_1[[#This Row],[y]]-$R$1)^2)</f>
        <v>318805.07275272487</v>
      </c>
      <c r="Q1947">
        <v>845049.06000000203</v>
      </c>
      <c r="R1947">
        <v>6537571.1600000001</v>
      </c>
    </row>
    <row r="1948" spans="1:18" hidden="1">
      <c r="A1948">
        <v>1099</v>
      </c>
      <c r="B1948">
        <v>70000047</v>
      </c>
      <c r="C1948" s="2" t="s">
        <v>8374</v>
      </c>
      <c r="D1948" t="s">
        <v>77</v>
      </c>
      <c r="E1948">
        <v>757641600000</v>
      </c>
      <c r="F1948">
        <v>1373382982000</v>
      </c>
      <c r="G1948">
        <v>1</v>
      </c>
      <c r="H1948" t="s">
        <v>2311</v>
      </c>
      <c r="I1948" t="s">
        <v>2312</v>
      </c>
      <c r="J1948" t="s">
        <v>20</v>
      </c>
      <c r="K1948" t="s">
        <v>21</v>
      </c>
      <c r="L1948">
        <v>0</v>
      </c>
      <c r="M1948">
        <v>0</v>
      </c>
      <c r="N1948" t="s">
        <v>22</v>
      </c>
      <c r="O1948">
        <v>4</v>
      </c>
      <c r="P1948" s="30">
        <f>SQRT((postes_1[[#This Row],[x]]-$Q$1)^2+(postes_1[[#This Row],[y]]-$R$1)^2)</f>
        <v>318843.08550599456</v>
      </c>
      <c r="Q1948">
        <v>365904.11999999703</v>
      </c>
      <c r="R1948">
        <v>6958032.1200000001</v>
      </c>
    </row>
    <row r="1949" spans="1:18" hidden="1">
      <c r="A1949">
        <v>2637</v>
      </c>
      <c r="B1949">
        <v>70039995</v>
      </c>
      <c r="C1949" s="2" t="s">
        <v>8373</v>
      </c>
      <c r="D1949" t="s">
        <v>30</v>
      </c>
      <c r="E1949">
        <v>1339692157000</v>
      </c>
      <c r="F1949">
        <v>1339690941000</v>
      </c>
      <c r="G1949">
        <v>1</v>
      </c>
      <c r="H1949" t="s">
        <v>5443</v>
      </c>
      <c r="I1949" t="s">
        <v>5444</v>
      </c>
      <c r="J1949" t="s">
        <v>1568</v>
      </c>
      <c r="K1949" t="s">
        <v>21</v>
      </c>
      <c r="L1949">
        <v>0</v>
      </c>
      <c r="M1949">
        <v>0</v>
      </c>
      <c r="N1949" t="s">
        <v>22</v>
      </c>
      <c r="O1949">
        <v>3</v>
      </c>
      <c r="P1949" s="30">
        <f>SQRT((postes_1[[#This Row],[x]]-$Q$1)^2+(postes_1[[#This Row],[y]]-$R$1)^2)</f>
        <v>318935.95451656857</v>
      </c>
      <c r="Q1949">
        <v>915124.89999999898</v>
      </c>
      <c r="R1949">
        <v>6847829.2000000002</v>
      </c>
    </row>
    <row r="1950" spans="1:18" hidden="1">
      <c r="A1950">
        <v>3091</v>
      </c>
      <c r="B1950">
        <v>10000259</v>
      </c>
      <c r="C1950" s="2" t="s">
        <v>8375</v>
      </c>
      <c r="D1950" t="s">
        <v>30</v>
      </c>
      <c r="E1950">
        <v>610761600000</v>
      </c>
      <c r="F1950">
        <v>1373987609000</v>
      </c>
      <c r="G1950">
        <v>1</v>
      </c>
      <c r="H1950" t="s">
        <v>6356</v>
      </c>
      <c r="I1950" t="s">
        <v>6357</v>
      </c>
      <c r="J1950" t="s">
        <v>20</v>
      </c>
      <c r="K1950" t="s">
        <v>21</v>
      </c>
      <c r="L1950">
        <v>0</v>
      </c>
      <c r="M1950">
        <v>0</v>
      </c>
      <c r="N1950" t="s">
        <v>22</v>
      </c>
      <c r="O1950">
        <v>6</v>
      </c>
      <c r="P1950" s="30">
        <f>SQRT((postes_1[[#This Row],[x]]-$Q$1)^2+(postes_1[[#This Row],[y]]-$R$1)^2)</f>
        <v>318959.57354004181</v>
      </c>
      <c r="Q1950">
        <v>704646.32999999798</v>
      </c>
      <c r="R1950">
        <v>7058201.4100000001</v>
      </c>
    </row>
    <row r="1951" spans="1:18" hidden="1">
      <c r="A1951">
        <v>1537</v>
      </c>
      <c r="B1951">
        <v>10000145</v>
      </c>
      <c r="C1951" s="2" t="s">
        <v>8374</v>
      </c>
      <c r="D1951" t="s">
        <v>274</v>
      </c>
      <c r="E1951">
        <v>1038787200000</v>
      </c>
      <c r="F1951">
        <v>1421939829000</v>
      </c>
      <c r="G1951">
        <v>1</v>
      </c>
      <c r="H1951" t="s">
        <v>3203</v>
      </c>
      <c r="I1951" t="s">
        <v>3204</v>
      </c>
      <c r="J1951" t="s">
        <v>3205</v>
      </c>
      <c r="K1951" t="s">
        <v>21</v>
      </c>
      <c r="L1951">
        <v>0</v>
      </c>
      <c r="M1951">
        <v>0</v>
      </c>
      <c r="N1951" t="s">
        <v>22</v>
      </c>
      <c r="O1951">
        <v>4</v>
      </c>
      <c r="P1951" s="30">
        <f>SQRT((postes_1[[#This Row],[x]]-$Q$1)^2+(postes_1[[#This Row],[y]]-$R$1)^2)</f>
        <v>319002.46581943647</v>
      </c>
      <c r="Q1951">
        <v>650848.53000000096</v>
      </c>
      <c r="R1951">
        <v>7069898.9000000004</v>
      </c>
    </row>
    <row r="1952" spans="1:18" hidden="1">
      <c r="A1952">
        <v>3663</v>
      </c>
      <c r="B1952">
        <v>70037467</v>
      </c>
      <c r="C1952" s="2" t="s">
        <v>8374</v>
      </c>
      <c r="D1952" t="s">
        <v>274</v>
      </c>
      <c r="E1952">
        <v>1371479594000</v>
      </c>
      <c r="F1952">
        <v>1423478622000</v>
      </c>
      <c r="G1952">
        <v>1</v>
      </c>
      <c r="H1952" t="s">
        <v>7500</v>
      </c>
      <c r="I1952" t="s">
        <v>7501</v>
      </c>
      <c r="J1952" t="s">
        <v>98</v>
      </c>
      <c r="K1952" t="s">
        <v>21</v>
      </c>
      <c r="L1952">
        <v>0</v>
      </c>
      <c r="M1952">
        <v>0</v>
      </c>
      <c r="N1952" t="s">
        <v>22</v>
      </c>
      <c r="O1952">
        <v>4</v>
      </c>
      <c r="P1952" s="30">
        <f>SQRT((postes_1[[#This Row],[x]]-$Q$1)^2+(postes_1[[#This Row],[y]]-$R$1)^2)</f>
        <v>319304.31714414369</v>
      </c>
      <c r="Q1952">
        <v>372825.07</v>
      </c>
      <c r="R1952">
        <v>6540200.8399999999</v>
      </c>
    </row>
    <row r="1953" spans="1:18" hidden="1">
      <c r="A1953">
        <v>2218</v>
      </c>
      <c r="B1953">
        <v>10001394</v>
      </c>
      <c r="C1953" s="2" t="s">
        <v>8374</v>
      </c>
      <c r="D1953" t="s">
        <v>20</v>
      </c>
      <c r="E1953">
        <v>1067817600000</v>
      </c>
      <c r="F1953" t="s">
        <v>20</v>
      </c>
      <c r="G1953">
        <v>1</v>
      </c>
      <c r="H1953" t="s">
        <v>4593</v>
      </c>
      <c r="I1953" t="s">
        <v>4594</v>
      </c>
      <c r="J1953" t="s">
        <v>20</v>
      </c>
      <c r="K1953" t="s">
        <v>21</v>
      </c>
      <c r="L1953">
        <v>0</v>
      </c>
      <c r="M1953">
        <v>0</v>
      </c>
      <c r="N1953" t="s">
        <v>22</v>
      </c>
      <c r="O1953">
        <v>4</v>
      </c>
      <c r="P1953" s="30">
        <f>SQRT((postes_1[[#This Row],[x]]-$Q$1)^2+(postes_1[[#This Row],[y]]-$R$1)^2)</f>
        <v>319490.47818617994</v>
      </c>
      <c r="Q1953">
        <v>702695.93999999797</v>
      </c>
      <c r="R1953">
        <v>7059351.8899999997</v>
      </c>
    </row>
    <row r="1954" spans="1:18" hidden="1">
      <c r="A1954">
        <v>3725</v>
      </c>
      <c r="B1954">
        <v>10001257</v>
      </c>
      <c r="C1954" s="2" t="s">
        <v>8374</v>
      </c>
      <c r="D1954" t="s">
        <v>23</v>
      </c>
      <c r="E1954">
        <v>1179938331000</v>
      </c>
      <c r="F1954" t="s">
        <v>20</v>
      </c>
      <c r="G1954">
        <v>1</v>
      </c>
      <c r="H1954" t="s">
        <v>7616</v>
      </c>
      <c r="I1954" t="s">
        <v>7617</v>
      </c>
      <c r="J1954" t="s">
        <v>7618</v>
      </c>
      <c r="K1954" t="s">
        <v>21</v>
      </c>
      <c r="L1954">
        <v>0</v>
      </c>
      <c r="M1954">
        <v>0</v>
      </c>
      <c r="N1954" t="s">
        <v>22</v>
      </c>
      <c r="O1954">
        <v>4</v>
      </c>
      <c r="P1954" s="30">
        <f>SQRT((postes_1[[#This Row],[x]]-$Q$1)^2+(postes_1[[#This Row],[y]]-$R$1)^2)</f>
        <v>319575.59874671017</v>
      </c>
      <c r="Q1954">
        <v>706347.03000000096</v>
      </c>
      <c r="R1954">
        <v>7058316.4500000002</v>
      </c>
    </row>
    <row r="1955" spans="1:18" hidden="1">
      <c r="A1955">
        <v>1545</v>
      </c>
      <c r="B1955">
        <v>10000136</v>
      </c>
      <c r="C1955" s="2" t="s">
        <v>8374</v>
      </c>
      <c r="D1955" t="s">
        <v>274</v>
      </c>
      <c r="E1955">
        <v>610761600000</v>
      </c>
      <c r="F1955">
        <v>1421939513000</v>
      </c>
      <c r="G1955">
        <v>1</v>
      </c>
      <c r="H1955" t="s">
        <v>3220</v>
      </c>
      <c r="I1955" t="s">
        <v>3221</v>
      </c>
      <c r="J1955" t="s">
        <v>3205</v>
      </c>
      <c r="K1955" t="s">
        <v>21</v>
      </c>
      <c r="L1955">
        <v>0</v>
      </c>
      <c r="M1955">
        <v>0</v>
      </c>
      <c r="N1955" t="s">
        <v>22</v>
      </c>
      <c r="O1955">
        <v>4</v>
      </c>
      <c r="P1955" s="30">
        <f>SQRT((postes_1[[#This Row],[x]]-$Q$1)^2+(postes_1[[#This Row],[y]]-$R$1)^2)</f>
        <v>319622.91367983486</v>
      </c>
      <c r="Q1955">
        <v>650203.02000000305</v>
      </c>
      <c r="R1955">
        <v>7070605.9100000001</v>
      </c>
    </row>
    <row r="1956" spans="1:18" hidden="1">
      <c r="A1956">
        <v>2541</v>
      </c>
      <c r="B1956">
        <v>50000475</v>
      </c>
      <c r="C1956" s="2" t="s">
        <v>8373</v>
      </c>
      <c r="D1956" t="s">
        <v>20</v>
      </c>
      <c r="E1956">
        <v>832118400000</v>
      </c>
      <c r="F1956" t="s">
        <v>20</v>
      </c>
      <c r="G1956">
        <v>1</v>
      </c>
      <c r="H1956" t="s">
        <v>5245</v>
      </c>
      <c r="I1956" t="s">
        <v>5246</v>
      </c>
      <c r="J1956" t="s">
        <v>20</v>
      </c>
      <c r="K1956" t="s">
        <v>21</v>
      </c>
      <c r="L1956">
        <v>0</v>
      </c>
      <c r="M1956">
        <v>0</v>
      </c>
      <c r="N1956" t="s">
        <v>22</v>
      </c>
      <c r="O1956">
        <v>3</v>
      </c>
      <c r="P1956" s="30">
        <f>SQRT((postes_1[[#This Row],[x]]-$Q$1)^2+(postes_1[[#This Row],[y]]-$R$1)^2)</f>
        <v>319679.1799421091</v>
      </c>
      <c r="Q1956">
        <v>604707.42000000202</v>
      </c>
      <c r="R1956">
        <v>6433835.0999999996</v>
      </c>
    </row>
    <row r="1957" spans="1:18" hidden="1">
      <c r="A1957">
        <v>827</v>
      </c>
      <c r="B1957">
        <v>30000244</v>
      </c>
      <c r="C1957" s="2" t="s">
        <v>8373</v>
      </c>
      <c r="D1957" t="s">
        <v>274</v>
      </c>
      <c r="E1957">
        <v>610761600000</v>
      </c>
      <c r="F1957">
        <v>1456144140000</v>
      </c>
      <c r="G1957">
        <v>1</v>
      </c>
      <c r="H1957" t="s">
        <v>1771</v>
      </c>
      <c r="I1957" t="s">
        <v>1772</v>
      </c>
      <c r="J1957" t="s">
        <v>26</v>
      </c>
      <c r="K1957" t="s">
        <v>21</v>
      </c>
      <c r="L1957">
        <v>0</v>
      </c>
      <c r="M1957">
        <v>0</v>
      </c>
      <c r="N1957" t="s">
        <v>22</v>
      </c>
      <c r="O1957">
        <v>3</v>
      </c>
      <c r="P1957" s="30">
        <f>SQRT((postes_1[[#This Row],[x]]-$Q$1)^2+(postes_1[[#This Row],[y]]-$R$1)^2)</f>
        <v>319743.27838459518</v>
      </c>
      <c r="Q1957">
        <v>912812.03000000096</v>
      </c>
      <c r="R1957">
        <v>6649420.8600000003</v>
      </c>
    </row>
    <row r="1958" spans="1:18" hidden="1">
      <c r="A1958">
        <v>3458</v>
      </c>
      <c r="B1958">
        <v>60001899</v>
      </c>
      <c r="C1958" s="2" t="s">
        <v>8374</v>
      </c>
      <c r="D1958" t="s">
        <v>20</v>
      </c>
      <c r="E1958">
        <v>610761600000</v>
      </c>
      <c r="F1958" t="s">
        <v>20</v>
      </c>
      <c r="G1958">
        <v>1</v>
      </c>
      <c r="H1958" t="s">
        <v>7085</v>
      </c>
      <c r="I1958" t="s">
        <v>7086</v>
      </c>
      <c r="J1958" t="s">
        <v>20</v>
      </c>
      <c r="K1958" t="s">
        <v>21</v>
      </c>
      <c r="L1958">
        <v>0</v>
      </c>
      <c r="M1958">
        <v>0</v>
      </c>
      <c r="N1958" t="s">
        <v>22</v>
      </c>
      <c r="O1958">
        <v>4</v>
      </c>
      <c r="P1958" s="30">
        <f>SQRT((postes_1[[#This Row],[x]]-$Q$1)^2+(postes_1[[#This Row],[y]]-$R$1)^2)</f>
        <v>319881.67823563045</v>
      </c>
      <c r="Q1958">
        <v>395796.40999999602</v>
      </c>
      <c r="R1958">
        <v>6516312.9400000004</v>
      </c>
    </row>
    <row r="1959" spans="1:18" hidden="1">
      <c r="A1959">
        <v>312</v>
      </c>
      <c r="B1959">
        <v>10000267</v>
      </c>
      <c r="C1959" s="2" t="s">
        <v>8374</v>
      </c>
      <c r="D1959" t="s">
        <v>23</v>
      </c>
      <c r="E1959">
        <v>930268800000</v>
      </c>
      <c r="F1959">
        <v>1276793229000</v>
      </c>
      <c r="G1959">
        <v>1</v>
      </c>
      <c r="H1959" t="s">
        <v>699</v>
      </c>
      <c r="I1959" t="s">
        <v>700</v>
      </c>
      <c r="J1959" t="s">
        <v>20</v>
      </c>
      <c r="K1959" t="s">
        <v>21</v>
      </c>
      <c r="L1959">
        <v>0</v>
      </c>
      <c r="M1959">
        <v>0</v>
      </c>
      <c r="N1959" t="s">
        <v>22</v>
      </c>
      <c r="O1959">
        <v>4</v>
      </c>
      <c r="P1959" s="30">
        <f>SQRT((postes_1[[#This Row],[x]]-$Q$1)^2+(postes_1[[#This Row],[y]]-$R$1)^2)</f>
        <v>320032.02317024674</v>
      </c>
      <c r="Q1959">
        <v>713038.21999999904</v>
      </c>
      <c r="R1959">
        <v>7056612.6600000001</v>
      </c>
    </row>
    <row r="1960" spans="1:18" hidden="1">
      <c r="A1960">
        <v>3900</v>
      </c>
      <c r="B1960">
        <v>60000924</v>
      </c>
      <c r="C1960" s="2" t="s">
        <v>8373</v>
      </c>
      <c r="D1960" t="s">
        <v>17</v>
      </c>
      <c r="E1960">
        <v>1150198938000</v>
      </c>
      <c r="F1960">
        <v>1315489615000</v>
      </c>
      <c r="G1960">
        <v>1</v>
      </c>
      <c r="H1960" t="s">
        <v>7953</v>
      </c>
      <c r="I1960" t="s">
        <v>7954</v>
      </c>
      <c r="J1960" t="s">
        <v>20</v>
      </c>
      <c r="K1960" t="s">
        <v>21</v>
      </c>
      <c r="L1960">
        <v>0</v>
      </c>
      <c r="M1960">
        <v>0</v>
      </c>
      <c r="N1960" t="s">
        <v>22</v>
      </c>
      <c r="O1960">
        <v>3</v>
      </c>
      <c r="P1960" s="30">
        <f>SQRT((postes_1[[#This Row],[x]]-$Q$1)^2+(postes_1[[#This Row],[y]]-$R$1)^2)</f>
        <v>320070.1130997304</v>
      </c>
      <c r="Q1960">
        <v>290497.68999999802</v>
      </c>
      <c r="R1960">
        <v>6745521.79</v>
      </c>
    </row>
    <row r="1961" spans="1:18" hidden="1">
      <c r="A1961">
        <v>3973</v>
      </c>
      <c r="B1961">
        <v>20000377</v>
      </c>
      <c r="C1961" s="2" t="s">
        <v>8373</v>
      </c>
      <c r="D1961" t="s">
        <v>482</v>
      </c>
      <c r="E1961">
        <v>610761600000</v>
      </c>
      <c r="F1961">
        <v>1384939366000</v>
      </c>
      <c r="G1961">
        <v>1</v>
      </c>
      <c r="H1961" t="s">
        <v>8096</v>
      </c>
      <c r="I1961" t="s">
        <v>8097</v>
      </c>
      <c r="J1961" t="s">
        <v>20</v>
      </c>
      <c r="K1961" t="s">
        <v>21</v>
      </c>
      <c r="L1961">
        <v>0</v>
      </c>
      <c r="M1961">
        <v>0</v>
      </c>
      <c r="N1961" t="s">
        <v>22</v>
      </c>
      <c r="O1961">
        <v>3</v>
      </c>
      <c r="P1961" s="30">
        <f>SQRT((postes_1[[#This Row],[x]]-$Q$1)^2+(postes_1[[#This Row],[y]]-$R$1)^2)</f>
        <v>320153.78251814697</v>
      </c>
      <c r="Q1961">
        <v>893645.03999999899</v>
      </c>
      <c r="R1961">
        <v>6902827.4699999997</v>
      </c>
    </row>
    <row r="1962" spans="1:18" hidden="1">
      <c r="A1962">
        <v>1631</v>
      </c>
      <c r="B1962">
        <v>10000155</v>
      </c>
      <c r="C1962" s="2" t="s">
        <v>8374</v>
      </c>
      <c r="D1962" t="s">
        <v>27</v>
      </c>
      <c r="E1962">
        <v>610761600000</v>
      </c>
      <c r="F1962">
        <v>1296045686000</v>
      </c>
      <c r="G1962">
        <v>1</v>
      </c>
      <c r="H1962" t="s">
        <v>3395</v>
      </c>
      <c r="I1962" t="s">
        <v>3396</v>
      </c>
      <c r="J1962" t="s">
        <v>20</v>
      </c>
      <c r="K1962" t="s">
        <v>21</v>
      </c>
      <c r="L1962">
        <v>0</v>
      </c>
      <c r="M1962">
        <v>0</v>
      </c>
      <c r="N1962" t="s">
        <v>22</v>
      </c>
      <c r="O1962">
        <v>4</v>
      </c>
      <c r="P1962" s="30">
        <f>SQRT((postes_1[[#This Row],[x]]-$Q$1)^2+(postes_1[[#This Row],[y]]-$R$1)^2)</f>
        <v>320163.32702504017</v>
      </c>
      <c r="Q1962">
        <v>667185.28000000096</v>
      </c>
      <c r="R1962">
        <v>7068562.0999999996</v>
      </c>
    </row>
    <row r="1963" spans="1:18" hidden="1">
      <c r="A1963">
        <v>2370</v>
      </c>
      <c r="B1963">
        <v>30000660</v>
      </c>
      <c r="C1963" s="2" t="s">
        <v>8373</v>
      </c>
      <c r="D1963" t="s">
        <v>23</v>
      </c>
      <c r="E1963">
        <v>610761600000</v>
      </c>
      <c r="F1963">
        <v>1303379414000</v>
      </c>
      <c r="G1963">
        <v>1</v>
      </c>
      <c r="H1963" t="s">
        <v>4895</v>
      </c>
      <c r="I1963" t="s">
        <v>4896</v>
      </c>
      <c r="J1963" t="s">
        <v>20</v>
      </c>
      <c r="K1963" t="s">
        <v>21</v>
      </c>
      <c r="L1963">
        <v>0</v>
      </c>
      <c r="M1963">
        <v>0</v>
      </c>
      <c r="N1963" t="s">
        <v>22</v>
      </c>
      <c r="O1963">
        <v>3</v>
      </c>
      <c r="P1963" s="30">
        <f>SQRT((postes_1[[#This Row],[x]]-$Q$1)^2+(postes_1[[#This Row],[y]]-$R$1)^2)</f>
        <v>320203.79279725614</v>
      </c>
      <c r="Q1963">
        <v>868058.00999999803</v>
      </c>
      <c r="R1963">
        <v>6563255.8300000001</v>
      </c>
    </row>
    <row r="1964" spans="1:18" hidden="1">
      <c r="A1964">
        <v>144</v>
      </c>
      <c r="B1964">
        <v>60001946</v>
      </c>
      <c r="C1964" s="2" t="s">
        <v>8374</v>
      </c>
      <c r="D1964" t="s">
        <v>20</v>
      </c>
      <c r="E1964">
        <v>816307200000</v>
      </c>
      <c r="F1964" t="s">
        <v>20</v>
      </c>
      <c r="G1964">
        <v>1</v>
      </c>
      <c r="H1964" t="s">
        <v>338</v>
      </c>
      <c r="I1964" t="s">
        <v>339</v>
      </c>
      <c r="J1964" t="s">
        <v>20</v>
      </c>
      <c r="K1964" t="s">
        <v>21</v>
      </c>
      <c r="L1964">
        <v>0</v>
      </c>
      <c r="M1964">
        <v>0</v>
      </c>
      <c r="N1964" t="s">
        <v>22</v>
      </c>
      <c r="O1964">
        <v>4</v>
      </c>
      <c r="P1964" s="30">
        <f>SQRT((postes_1[[#This Row],[x]]-$Q$1)^2+(postes_1[[#This Row],[y]]-$R$1)^2)</f>
        <v>320228.84510187729</v>
      </c>
      <c r="Q1964">
        <v>405504.14999999898</v>
      </c>
      <c r="R1964">
        <v>6507422.0999999996</v>
      </c>
    </row>
    <row r="1965" spans="1:18" hidden="1">
      <c r="A1965">
        <v>1439</v>
      </c>
      <c r="B1965">
        <v>30000619</v>
      </c>
      <c r="C1965" s="2" t="s">
        <v>8373</v>
      </c>
      <c r="D1965" t="s">
        <v>43</v>
      </c>
      <c r="E1965">
        <v>610761600000</v>
      </c>
      <c r="F1965">
        <v>1133542131000</v>
      </c>
      <c r="G1965">
        <v>1</v>
      </c>
      <c r="H1965" t="s">
        <v>3012</v>
      </c>
      <c r="I1965" t="s">
        <v>3013</v>
      </c>
      <c r="J1965" t="s">
        <v>20</v>
      </c>
      <c r="K1965" t="s">
        <v>21</v>
      </c>
      <c r="L1965">
        <v>0</v>
      </c>
      <c r="M1965">
        <v>0</v>
      </c>
      <c r="N1965" t="s">
        <v>22</v>
      </c>
      <c r="O1965">
        <v>3</v>
      </c>
      <c r="P1965" s="30">
        <f>SQRT((postes_1[[#This Row],[x]]-$Q$1)^2+(postes_1[[#This Row],[y]]-$R$1)^2)</f>
        <v>320467.12692553754</v>
      </c>
      <c r="Q1965">
        <v>872613.84000000404</v>
      </c>
      <c r="R1965">
        <v>6569127.29</v>
      </c>
    </row>
    <row r="1966" spans="1:18" hidden="1">
      <c r="A1966">
        <v>1881</v>
      </c>
      <c r="B1966">
        <v>60001968</v>
      </c>
      <c r="C1966" s="2" t="s">
        <v>8374</v>
      </c>
      <c r="D1966" t="s">
        <v>1573</v>
      </c>
      <c r="E1966">
        <v>610761600000</v>
      </c>
      <c r="F1966">
        <v>1387532539000</v>
      </c>
      <c r="G1966">
        <v>1</v>
      </c>
      <c r="H1966" t="s">
        <v>3900</v>
      </c>
      <c r="I1966" t="s">
        <v>3901</v>
      </c>
      <c r="J1966" t="s">
        <v>20</v>
      </c>
      <c r="K1966" t="s">
        <v>21</v>
      </c>
      <c r="L1966">
        <v>0</v>
      </c>
      <c r="M1966">
        <v>0</v>
      </c>
      <c r="N1966" t="s">
        <v>22</v>
      </c>
      <c r="O1966">
        <v>4</v>
      </c>
      <c r="P1966" s="30">
        <f>SQRT((postes_1[[#This Row],[x]]-$Q$1)^2+(postes_1[[#This Row],[y]]-$R$1)^2)</f>
        <v>320549.87680495478</v>
      </c>
      <c r="Q1966">
        <v>431119.54999999702</v>
      </c>
      <c r="R1966">
        <v>6487782.29</v>
      </c>
    </row>
    <row r="1967" spans="1:18" hidden="1">
      <c r="A1967">
        <v>1619</v>
      </c>
      <c r="B1967">
        <v>30000065</v>
      </c>
      <c r="C1967" s="2" t="s">
        <v>8373</v>
      </c>
      <c r="D1967" t="s">
        <v>77</v>
      </c>
      <c r="E1967">
        <v>610761600000</v>
      </c>
      <c r="F1967">
        <v>1337769990000</v>
      </c>
      <c r="G1967">
        <v>1</v>
      </c>
      <c r="H1967" t="s">
        <v>3370</v>
      </c>
      <c r="I1967" t="s">
        <v>3371</v>
      </c>
      <c r="J1967" t="s">
        <v>20</v>
      </c>
      <c r="K1967" t="s">
        <v>21</v>
      </c>
      <c r="L1967">
        <v>0</v>
      </c>
      <c r="M1967">
        <v>0</v>
      </c>
      <c r="N1967" t="s">
        <v>22</v>
      </c>
      <c r="O1967">
        <v>3</v>
      </c>
      <c r="P1967" s="30">
        <f>SQRT((postes_1[[#This Row],[x]]-$Q$1)^2+(postes_1[[#This Row],[y]]-$R$1)^2)</f>
        <v>320628.3320598827</v>
      </c>
      <c r="Q1967">
        <v>925805.28999999899</v>
      </c>
      <c r="R1967">
        <v>6695447.4000000004</v>
      </c>
    </row>
    <row r="1968" spans="1:18" hidden="1">
      <c r="A1968">
        <v>1716</v>
      </c>
      <c r="B1968">
        <v>10000133</v>
      </c>
      <c r="C1968" s="2" t="s">
        <v>8374</v>
      </c>
      <c r="D1968" t="s">
        <v>56</v>
      </c>
      <c r="E1968">
        <v>1187873039000</v>
      </c>
      <c r="F1968">
        <v>1187873026000</v>
      </c>
      <c r="G1968">
        <v>1</v>
      </c>
      <c r="H1968" t="s">
        <v>3571</v>
      </c>
      <c r="I1968" t="s">
        <v>3572</v>
      </c>
      <c r="J1968" t="s">
        <v>20</v>
      </c>
      <c r="K1968" t="s">
        <v>21</v>
      </c>
      <c r="L1968">
        <v>0</v>
      </c>
      <c r="M1968">
        <v>0</v>
      </c>
      <c r="N1968" t="s">
        <v>22</v>
      </c>
      <c r="O1968">
        <v>4</v>
      </c>
      <c r="P1968" s="30">
        <f>SQRT((postes_1[[#This Row],[x]]-$Q$1)^2+(postes_1[[#This Row],[y]]-$R$1)^2)</f>
        <v>320655.64763816044</v>
      </c>
      <c r="Q1968">
        <v>646805.96999999904</v>
      </c>
      <c r="R1968">
        <v>7072052.5099999998</v>
      </c>
    </row>
    <row r="1969" spans="1:18" hidden="1">
      <c r="A1969">
        <v>2638</v>
      </c>
      <c r="B1969">
        <v>60001523</v>
      </c>
      <c r="C1969" s="2" t="s">
        <v>8374</v>
      </c>
      <c r="D1969" t="s">
        <v>20</v>
      </c>
      <c r="E1969">
        <v>759974400000</v>
      </c>
      <c r="F1969" t="s">
        <v>20</v>
      </c>
      <c r="G1969">
        <v>1</v>
      </c>
      <c r="H1969" t="s">
        <v>5445</v>
      </c>
      <c r="I1969" t="s">
        <v>5446</v>
      </c>
      <c r="J1969" t="s">
        <v>20</v>
      </c>
      <c r="K1969" t="s">
        <v>21</v>
      </c>
      <c r="L1969">
        <v>0</v>
      </c>
      <c r="M1969">
        <v>0</v>
      </c>
      <c r="N1969" t="s">
        <v>22</v>
      </c>
      <c r="O1969">
        <v>4</v>
      </c>
      <c r="P1969" s="30">
        <f>SQRT((postes_1[[#This Row],[x]]-$Q$1)^2+(postes_1[[#This Row],[y]]-$R$1)^2)</f>
        <v>320656.19894440268</v>
      </c>
      <c r="Q1969">
        <v>302053.53000000102</v>
      </c>
      <c r="R1969">
        <v>6665712.04</v>
      </c>
    </row>
    <row r="1970" spans="1:18" hidden="1">
      <c r="A1970">
        <v>2021</v>
      </c>
      <c r="B1970">
        <v>60001845</v>
      </c>
      <c r="C1970" s="2" t="s">
        <v>8374</v>
      </c>
      <c r="D1970" t="s">
        <v>43</v>
      </c>
      <c r="E1970">
        <v>1111765054000</v>
      </c>
      <c r="F1970">
        <v>1140448740000</v>
      </c>
      <c r="G1970">
        <v>1</v>
      </c>
      <c r="H1970" t="s">
        <v>4189</v>
      </c>
      <c r="I1970" t="s">
        <v>4190</v>
      </c>
      <c r="J1970" t="s">
        <v>20</v>
      </c>
      <c r="K1970" t="s">
        <v>21</v>
      </c>
      <c r="L1970">
        <v>0</v>
      </c>
      <c r="M1970">
        <v>0</v>
      </c>
      <c r="N1970" t="s">
        <v>22</v>
      </c>
      <c r="O1970">
        <v>4</v>
      </c>
      <c r="P1970" s="30">
        <f>SQRT((postes_1[[#This Row],[x]]-$Q$1)^2+(postes_1[[#This Row],[y]]-$R$1)^2)</f>
        <v>320666.29355125368</v>
      </c>
      <c r="Q1970">
        <v>364982.43</v>
      </c>
      <c r="R1970">
        <v>6547154.1500000004</v>
      </c>
    </row>
    <row r="1971" spans="1:18" hidden="1">
      <c r="A1971">
        <v>3847</v>
      </c>
      <c r="B1971">
        <v>10000249</v>
      </c>
      <c r="C1971" s="2" t="s">
        <v>8375</v>
      </c>
      <c r="D1971" t="s">
        <v>229</v>
      </c>
      <c r="E1971">
        <v>610761600000</v>
      </c>
      <c r="F1971">
        <v>1127128844000</v>
      </c>
      <c r="G1971">
        <v>1</v>
      </c>
      <c r="H1971" t="s">
        <v>7852</v>
      </c>
      <c r="I1971" t="s">
        <v>7853</v>
      </c>
      <c r="J1971" t="s">
        <v>20</v>
      </c>
      <c r="K1971" t="s">
        <v>21</v>
      </c>
      <c r="L1971">
        <v>0</v>
      </c>
      <c r="M1971">
        <v>0</v>
      </c>
      <c r="N1971" t="s">
        <v>22</v>
      </c>
      <c r="O1971">
        <v>6</v>
      </c>
      <c r="P1971" s="30">
        <f>SQRT((postes_1[[#This Row],[x]]-$Q$1)^2+(postes_1[[#This Row],[y]]-$R$1)^2)</f>
        <v>320693.13716247928</v>
      </c>
      <c r="Q1971">
        <v>708296.13000000303</v>
      </c>
      <c r="R1971">
        <v>7058870.2699999996</v>
      </c>
    </row>
    <row r="1972" spans="1:18" hidden="1">
      <c r="A1972">
        <v>1544</v>
      </c>
      <c r="B1972">
        <v>10000130</v>
      </c>
      <c r="C1972" s="2" t="s">
        <v>8375</v>
      </c>
      <c r="D1972" t="s">
        <v>274</v>
      </c>
      <c r="E1972">
        <v>1048550400000</v>
      </c>
      <c r="F1972">
        <v>1421939112000</v>
      </c>
      <c r="G1972">
        <v>1</v>
      </c>
      <c r="H1972" t="s">
        <v>3218</v>
      </c>
      <c r="I1972" t="s">
        <v>3219</v>
      </c>
      <c r="J1972" t="s">
        <v>20</v>
      </c>
      <c r="K1972" t="s">
        <v>21</v>
      </c>
      <c r="L1972">
        <v>0</v>
      </c>
      <c r="M1972">
        <v>0</v>
      </c>
      <c r="N1972" t="s">
        <v>22</v>
      </c>
      <c r="O1972">
        <v>6</v>
      </c>
      <c r="P1972" s="30">
        <f>SQRT((postes_1[[#This Row],[x]]-$Q$1)^2+(postes_1[[#This Row],[y]]-$R$1)^2)</f>
        <v>320711.02584985865</v>
      </c>
      <c r="Q1972">
        <v>645435.63000000303</v>
      </c>
      <c r="R1972">
        <v>7072261.5300000003</v>
      </c>
    </row>
    <row r="1973" spans="1:18" hidden="1">
      <c r="A1973">
        <v>106</v>
      </c>
      <c r="B1973">
        <v>20001435</v>
      </c>
      <c r="C1973" s="2" t="s">
        <v>8373</v>
      </c>
      <c r="D1973" t="s">
        <v>20</v>
      </c>
      <c r="E1973">
        <v>610761600000</v>
      </c>
      <c r="F1973" t="s">
        <v>20</v>
      </c>
      <c r="G1973">
        <v>1</v>
      </c>
      <c r="H1973" t="s">
        <v>247</v>
      </c>
      <c r="I1973" t="s">
        <v>248</v>
      </c>
      <c r="J1973" t="s">
        <v>249</v>
      </c>
      <c r="K1973" t="s">
        <v>21</v>
      </c>
      <c r="L1973">
        <v>0</v>
      </c>
      <c r="M1973">
        <v>0</v>
      </c>
      <c r="N1973" t="s">
        <v>22</v>
      </c>
      <c r="O1973">
        <v>3</v>
      </c>
      <c r="P1973" s="30">
        <f>SQRT((postes_1[[#This Row],[x]]-$Q$1)^2+(postes_1[[#This Row],[y]]-$R$1)^2)</f>
        <v>320762.74163906777</v>
      </c>
      <c r="Q1973">
        <v>930335.03000000096</v>
      </c>
      <c r="R1973">
        <v>6729490.5999999996</v>
      </c>
    </row>
    <row r="1974" spans="1:18" hidden="1">
      <c r="A1974">
        <v>1098</v>
      </c>
      <c r="B1974">
        <v>70000043</v>
      </c>
      <c r="C1974" s="2" t="s">
        <v>8374</v>
      </c>
      <c r="D1974" t="s">
        <v>74</v>
      </c>
      <c r="E1974">
        <v>757641600000</v>
      </c>
      <c r="F1974">
        <v>1376496203000</v>
      </c>
      <c r="G1974">
        <v>1</v>
      </c>
      <c r="H1974" t="s">
        <v>2308</v>
      </c>
      <c r="I1974" t="s">
        <v>2309</v>
      </c>
      <c r="J1974" t="s">
        <v>2310</v>
      </c>
      <c r="K1974" t="s">
        <v>21</v>
      </c>
      <c r="L1974">
        <v>0</v>
      </c>
      <c r="M1974">
        <v>0</v>
      </c>
      <c r="N1974" t="s">
        <v>22</v>
      </c>
      <c r="O1974">
        <v>4</v>
      </c>
      <c r="P1974" s="30">
        <f>SQRT((postes_1[[#This Row],[x]]-$Q$1)^2+(postes_1[[#This Row],[y]]-$R$1)^2)</f>
        <v>321096.93335439992</v>
      </c>
      <c r="Q1974">
        <v>364741.40999999602</v>
      </c>
      <c r="R1974">
        <v>6960153.0599999996</v>
      </c>
    </row>
    <row r="1975" spans="1:18" hidden="1">
      <c r="A1975">
        <v>3795</v>
      </c>
      <c r="B1975">
        <v>30002119</v>
      </c>
      <c r="C1975" s="2" t="s">
        <v>8373</v>
      </c>
      <c r="D1975" t="s">
        <v>212</v>
      </c>
      <c r="E1975">
        <v>610761600000</v>
      </c>
      <c r="F1975">
        <v>1128442988000</v>
      </c>
      <c r="G1975">
        <v>1</v>
      </c>
      <c r="H1975" t="s">
        <v>7754</v>
      </c>
      <c r="I1975" t="s">
        <v>7755</v>
      </c>
      <c r="J1975" t="s">
        <v>26</v>
      </c>
      <c r="K1975" t="s">
        <v>21</v>
      </c>
      <c r="L1975">
        <v>0</v>
      </c>
      <c r="M1975">
        <v>0</v>
      </c>
      <c r="N1975" t="s">
        <v>22</v>
      </c>
      <c r="O1975">
        <v>3</v>
      </c>
      <c r="P1975" s="30">
        <f>SQRT((postes_1[[#This Row],[x]]-$Q$1)^2+(postes_1[[#This Row],[y]]-$R$1)^2)</f>
        <v>321147.56066335016</v>
      </c>
      <c r="Q1975">
        <v>702118.11999999697</v>
      </c>
      <c r="R1975">
        <v>6445669.8099999996</v>
      </c>
    </row>
    <row r="1976" spans="1:18" hidden="1">
      <c r="A1976">
        <v>2233</v>
      </c>
      <c r="B1976">
        <v>30002383</v>
      </c>
      <c r="C1976" s="2" t="s">
        <v>8375</v>
      </c>
      <c r="D1976" t="s">
        <v>56</v>
      </c>
      <c r="E1976">
        <v>1097484360000</v>
      </c>
      <c r="F1976">
        <v>1453397813000</v>
      </c>
      <c r="G1976">
        <v>1</v>
      </c>
      <c r="H1976" t="s">
        <v>4621</v>
      </c>
      <c r="I1976" t="s">
        <v>4622</v>
      </c>
      <c r="J1976" t="s">
        <v>20</v>
      </c>
      <c r="K1976" t="s">
        <v>21</v>
      </c>
      <c r="L1976">
        <v>0</v>
      </c>
      <c r="M1976">
        <v>0</v>
      </c>
      <c r="N1976" t="s">
        <v>22</v>
      </c>
      <c r="O1976">
        <v>6</v>
      </c>
      <c r="P1976" s="30">
        <f>SQRT((postes_1[[#This Row],[x]]-$Q$1)^2+(postes_1[[#This Row],[y]]-$R$1)^2)</f>
        <v>321200.58581336326</v>
      </c>
      <c r="Q1976">
        <v>803090.68</v>
      </c>
      <c r="R1976">
        <v>6496427.6900000004</v>
      </c>
    </row>
    <row r="1977" spans="1:18" hidden="1">
      <c r="A1977">
        <v>3106</v>
      </c>
      <c r="B1977">
        <v>30001534</v>
      </c>
      <c r="C1977" s="2" t="s">
        <v>8373</v>
      </c>
      <c r="D1977" t="s">
        <v>17</v>
      </c>
      <c r="E1977">
        <v>610761600000</v>
      </c>
      <c r="F1977">
        <v>1296730489000</v>
      </c>
      <c r="G1977">
        <v>1</v>
      </c>
      <c r="H1977" t="s">
        <v>6384</v>
      </c>
      <c r="I1977" t="s">
        <v>6385</v>
      </c>
      <c r="J1977" t="s">
        <v>20</v>
      </c>
      <c r="K1977" t="s">
        <v>21</v>
      </c>
      <c r="L1977">
        <v>0</v>
      </c>
      <c r="M1977">
        <v>0</v>
      </c>
      <c r="N1977" t="s">
        <v>22</v>
      </c>
      <c r="O1977">
        <v>3</v>
      </c>
      <c r="P1977" s="30">
        <f>SQRT((postes_1[[#This Row],[x]]-$Q$1)^2+(postes_1[[#This Row],[y]]-$R$1)^2)</f>
        <v>321341.86276548123</v>
      </c>
      <c r="Q1977">
        <v>801939.63000000303</v>
      </c>
      <c r="R1977">
        <v>6495393.1699999999</v>
      </c>
    </row>
    <row r="1978" spans="1:18" hidden="1">
      <c r="A1978">
        <v>577</v>
      </c>
      <c r="B1978">
        <v>60001242</v>
      </c>
      <c r="C1978" s="2" t="s">
        <v>8373</v>
      </c>
      <c r="D1978" t="s">
        <v>168</v>
      </c>
      <c r="E1978">
        <v>1034899200000</v>
      </c>
      <c r="F1978">
        <v>1453977188000</v>
      </c>
      <c r="G1978">
        <v>1</v>
      </c>
      <c r="H1978" t="s">
        <v>1244</v>
      </c>
      <c r="I1978" t="s">
        <v>1245</v>
      </c>
      <c r="J1978" t="s">
        <v>20</v>
      </c>
      <c r="K1978" t="s">
        <v>21</v>
      </c>
      <c r="L1978">
        <v>0</v>
      </c>
      <c r="M1978">
        <v>0</v>
      </c>
      <c r="N1978" t="s">
        <v>22</v>
      </c>
      <c r="O1978">
        <v>3</v>
      </c>
      <c r="P1978" s="30">
        <f>SQRT((postes_1[[#This Row],[x]]-$Q$1)^2+(postes_1[[#This Row],[y]]-$R$1)^2)</f>
        <v>321577.02718414937</v>
      </c>
      <c r="Q1978">
        <v>293109.88000000297</v>
      </c>
      <c r="R1978">
        <v>6701550.9900000002</v>
      </c>
    </row>
    <row r="1979" spans="1:18" hidden="1">
      <c r="A1979">
        <v>1493</v>
      </c>
      <c r="B1979">
        <v>30003140</v>
      </c>
      <c r="C1979" s="2" t="s">
        <v>8373</v>
      </c>
      <c r="D1979" t="s">
        <v>1622</v>
      </c>
      <c r="E1979">
        <v>1179932426000</v>
      </c>
      <c r="F1979">
        <v>1424433718000</v>
      </c>
      <c r="G1979">
        <v>1</v>
      </c>
      <c r="H1979" t="s">
        <v>3117</v>
      </c>
      <c r="I1979" t="s">
        <v>3118</v>
      </c>
      <c r="J1979" t="s">
        <v>3119</v>
      </c>
      <c r="K1979" t="s">
        <v>21</v>
      </c>
      <c r="L1979">
        <v>0</v>
      </c>
      <c r="M1979">
        <v>0</v>
      </c>
      <c r="N1979" t="s">
        <v>22</v>
      </c>
      <c r="O1979">
        <v>3</v>
      </c>
      <c r="P1979" s="30">
        <f>SQRT((postes_1[[#This Row],[x]]-$Q$1)^2+(postes_1[[#This Row],[y]]-$R$1)^2)</f>
        <v>321685.28101361112</v>
      </c>
      <c r="Q1979">
        <v>833121.24000000197</v>
      </c>
      <c r="R1979">
        <v>6521282.4000000004</v>
      </c>
    </row>
    <row r="1980" spans="1:18" hidden="1">
      <c r="A1980">
        <v>205</v>
      </c>
      <c r="B1980">
        <v>50000481</v>
      </c>
      <c r="C1980" s="2" t="s">
        <v>8374</v>
      </c>
      <c r="D1980" t="s">
        <v>38</v>
      </c>
      <c r="E1980">
        <v>1112113129000</v>
      </c>
      <c r="F1980">
        <v>1208193793000</v>
      </c>
      <c r="G1980">
        <v>1</v>
      </c>
      <c r="H1980" t="s">
        <v>469</v>
      </c>
      <c r="I1980" t="s">
        <v>470</v>
      </c>
      <c r="J1980" t="s">
        <v>20</v>
      </c>
      <c r="K1980" t="s">
        <v>21</v>
      </c>
      <c r="L1980">
        <v>0</v>
      </c>
      <c r="M1980">
        <v>0</v>
      </c>
      <c r="N1980" t="s">
        <v>22</v>
      </c>
      <c r="O1980">
        <v>4</v>
      </c>
      <c r="P1980" s="30">
        <f>SQRT((postes_1[[#This Row],[x]]-$Q$1)^2+(postes_1[[#This Row],[y]]-$R$1)^2)</f>
        <v>321756.64338889753</v>
      </c>
      <c r="Q1980">
        <v>623742.04999999702</v>
      </c>
      <c r="R1980">
        <v>6431979.5800000001</v>
      </c>
    </row>
    <row r="1981" spans="1:18" hidden="1">
      <c r="A1981">
        <v>930</v>
      </c>
      <c r="B1981">
        <v>10000236</v>
      </c>
      <c r="C1981" s="2" t="s">
        <v>8374</v>
      </c>
      <c r="D1981" t="s">
        <v>36</v>
      </c>
      <c r="E1981">
        <v>1115723544000</v>
      </c>
      <c r="F1981">
        <v>1115723388000</v>
      </c>
      <c r="G1981">
        <v>1</v>
      </c>
      <c r="H1981" t="s">
        <v>1983</v>
      </c>
      <c r="I1981" t="s">
        <v>1984</v>
      </c>
      <c r="J1981" t="s">
        <v>20</v>
      </c>
      <c r="K1981" t="s">
        <v>21</v>
      </c>
      <c r="L1981">
        <v>0</v>
      </c>
      <c r="M1981">
        <v>0</v>
      </c>
      <c r="N1981" t="s">
        <v>22</v>
      </c>
      <c r="O1981">
        <v>4</v>
      </c>
      <c r="P1981" s="30">
        <f>SQRT((postes_1[[#This Row],[x]]-$Q$1)^2+(postes_1[[#This Row],[y]]-$R$1)^2)</f>
        <v>321902.45353957376</v>
      </c>
      <c r="Q1981">
        <v>705586.88000000303</v>
      </c>
      <c r="R1981">
        <v>7060990.9400000004</v>
      </c>
    </row>
    <row r="1982" spans="1:18" hidden="1">
      <c r="A1982">
        <v>1986</v>
      </c>
      <c r="B1982">
        <v>30001069</v>
      </c>
      <c r="C1982" s="2" t="s">
        <v>8373</v>
      </c>
      <c r="D1982" t="s">
        <v>23</v>
      </c>
      <c r="E1982">
        <v>610761600000</v>
      </c>
      <c r="F1982">
        <v>1226582974000</v>
      </c>
      <c r="G1982">
        <v>1</v>
      </c>
      <c r="H1982" t="s">
        <v>4116</v>
      </c>
      <c r="I1982" t="s">
        <v>4117</v>
      </c>
      <c r="J1982" t="s">
        <v>20</v>
      </c>
      <c r="K1982" t="s">
        <v>21</v>
      </c>
      <c r="L1982">
        <v>0</v>
      </c>
      <c r="M1982">
        <v>0</v>
      </c>
      <c r="N1982" t="s">
        <v>22</v>
      </c>
      <c r="O1982">
        <v>3</v>
      </c>
      <c r="P1982" s="30">
        <f>SQRT((postes_1[[#This Row],[x]]-$Q$1)^2+(postes_1[[#This Row],[y]]-$R$1)^2)</f>
        <v>321944.33832369524</v>
      </c>
      <c r="Q1982">
        <v>836808.82</v>
      </c>
      <c r="R1982">
        <v>6524511.3200000003</v>
      </c>
    </row>
    <row r="1983" spans="1:18" hidden="1">
      <c r="A1983">
        <v>2104</v>
      </c>
      <c r="B1983">
        <v>50000396</v>
      </c>
      <c r="C1983" s="2" t="s">
        <v>8373</v>
      </c>
      <c r="D1983" t="s">
        <v>77</v>
      </c>
      <c r="E1983">
        <v>610761600000</v>
      </c>
      <c r="F1983">
        <v>1323097849000</v>
      </c>
      <c r="G1983">
        <v>1</v>
      </c>
      <c r="H1983" t="s">
        <v>4362</v>
      </c>
      <c r="I1983" t="s">
        <v>4363</v>
      </c>
      <c r="J1983" t="s">
        <v>20</v>
      </c>
      <c r="K1983" t="s">
        <v>21</v>
      </c>
      <c r="L1983">
        <v>0</v>
      </c>
      <c r="M1983">
        <v>0</v>
      </c>
      <c r="N1983" t="s">
        <v>22</v>
      </c>
      <c r="O1983">
        <v>3</v>
      </c>
      <c r="P1983" s="30">
        <f>SQRT((postes_1[[#This Row],[x]]-$Q$1)^2+(postes_1[[#This Row],[y]]-$R$1)^2)</f>
        <v>322089.64439580264</v>
      </c>
      <c r="Q1983">
        <v>502196.43999999802</v>
      </c>
      <c r="R1983">
        <v>6450116.46</v>
      </c>
    </row>
    <row r="1984" spans="1:18" hidden="1">
      <c r="A1984">
        <v>3263</v>
      </c>
      <c r="B1984">
        <v>30002129</v>
      </c>
      <c r="C1984" s="2" t="s">
        <v>8375</v>
      </c>
      <c r="D1984" t="s">
        <v>212</v>
      </c>
      <c r="E1984">
        <v>610761600000</v>
      </c>
      <c r="F1984">
        <v>1128443133000</v>
      </c>
      <c r="G1984">
        <v>1</v>
      </c>
      <c r="H1984" t="s">
        <v>6694</v>
      </c>
      <c r="I1984" t="s">
        <v>6695</v>
      </c>
      <c r="J1984" t="s">
        <v>20</v>
      </c>
      <c r="K1984" t="s">
        <v>21</v>
      </c>
      <c r="L1984">
        <v>0</v>
      </c>
      <c r="M1984">
        <v>0</v>
      </c>
      <c r="N1984" t="s">
        <v>22</v>
      </c>
      <c r="O1984">
        <v>6</v>
      </c>
      <c r="P1984" s="30">
        <f>SQRT((postes_1[[#This Row],[x]]-$Q$1)^2+(postes_1[[#This Row],[y]]-$R$1)^2)</f>
        <v>322109.78882334847</v>
      </c>
      <c r="Q1984">
        <v>702656.28999999899</v>
      </c>
      <c r="R1984">
        <v>6444826.2000000002</v>
      </c>
    </row>
    <row r="1985" spans="1:18" hidden="1">
      <c r="A1985">
        <v>2490</v>
      </c>
      <c r="B1985">
        <v>10000197</v>
      </c>
      <c r="C1985" s="2" t="s">
        <v>8375</v>
      </c>
      <c r="D1985" t="s">
        <v>229</v>
      </c>
      <c r="E1985">
        <v>1056326400000</v>
      </c>
      <c r="F1985">
        <v>1126883693000</v>
      </c>
      <c r="G1985">
        <v>1</v>
      </c>
      <c r="H1985" t="s">
        <v>5144</v>
      </c>
      <c r="I1985" t="s">
        <v>5145</v>
      </c>
      <c r="J1985" t="s">
        <v>20</v>
      </c>
      <c r="K1985" t="s">
        <v>21</v>
      </c>
      <c r="L1985">
        <v>0</v>
      </c>
      <c r="M1985">
        <v>0</v>
      </c>
      <c r="N1985" t="s">
        <v>22</v>
      </c>
      <c r="O1985">
        <v>6</v>
      </c>
      <c r="P1985" s="30">
        <f>SQRT((postes_1[[#This Row],[x]]-$Q$1)^2+(postes_1[[#This Row],[y]]-$R$1)^2)</f>
        <v>322110.19026500132</v>
      </c>
      <c r="Q1985">
        <v>692816.67000000202</v>
      </c>
      <c r="R1985">
        <v>7064868.6500000004</v>
      </c>
    </row>
    <row r="1986" spans="1:18" hidden="1">
      <c r="A1986">
        <v>1852</v>
      </c>
      <c r="B1986">
        <v>20000664</v>
      </c>
      <c r="C1986" s="2" t="s">
        <v>8373</v>
      </c>
      <c r="D1986" t="s">
        <v>805</v>
      </c>
      <c r="E1986">
        <v>1118856173000</v>
      </c>
      <c r="F1986">
        <v>1276076152000</v>
      </c>
      <c r="G1986">
        <v>1</v>
      </c>
      <c r="H1986" t="s">
        <v>3843</v>
      </c>
      <c r="I1986" t="s">
        <v>3844</v>
      </c>
      <c r="J1986" t="s">
        <v>3845</v>
      </c>
      <c r="K1986" t="s">
        <v>21</v>
      </c>
      <c r="L1986">
        <v>0</v>
      </c>
      <c r="M1986">
        <v>0</v>
      </c>
      <c r="N1986" t="s">
        <v>22</v>
      </c>
      <c r="O1986">
        <v>3</v>
      </c>
      <c r="P1986" s="30">
        <f>SQRT((postes_1[[#This Row],[x]]-$Q$1)^2+(postes_1[[#This Row],[y]]-$R$1)^2)</f>
        <v>322265.56368718756</v>
      </c>
      <c r="Q1986">
        <v>917716.09000000404</v>
      </c>
      <c r="R1986">
        <v>6850696.5899999999</v>
      </c>
    </row>
    <row r="1987" spans="1:18" hidden="1">
      <c r="A1987">
        <v>2344</v>
      </c>
      <c r="B1987">
        <v>30001712</v>
      </c>
      <c r="C1987" s="2" t="s">
        <v>8373</v>
      </c>
      <c r="D1987" t="s">
        <v>17</v>
      </c>
      <c r="E1987">
        <v>610761600000</v>
      </c>
      <c r="F1987">
        <v>1296732215000</v>
      </c>
      <c r="G1987">
        <v>1</v>
      </c>
      <c r="H1987" t="s">
        <v>4842</v>
      </c>
      <c r="I1987" t="s">
        <v>4843</v>
      </c>
      <c r="J1987" t="s">
        <v>20</v>
      </c>
      <c r="K1987" t="s">
        <v>21</v>
      </c>
      <c r="L1987">
        <v>0</v>
      </c>
      <c r="M1987">
        <v>0</v>
      </c>
      <c r="N1987" t="s">
        <v>22</v>
      </c>
      <c r="O1987">
        <v>3</v>
      </c>
      <c r="P1987" s="30">
        <f>SQRT((postes_1[[#This Row],[x]]-$Q$1)^2+(postes_1[[#This Row],[y]]-$R$1)^2)</f>
        <v>322347.54346399975</v>
      </c>
      <c r="Q1987">
        <v>783777.27000000305</v>
      </c>
      <c r="R1987">
        <v>6481667.79</v>
      </c>
    </row>
    <row r="1988" spans="1:18" hidden="1">
      <c r="A1988">
        <v>471</v>
      </c>
      <c r="B1988">
        <v>30000131</v>
      </c>
      <c r="C1988" s="2" t="s">
        <v>8373</v>
      </c>
      <c r="D1988" t="s">
        <v>56</v>
      </c>
      <c r="E1988">
        <v>1205846754000</v>
      </c>
      <c r="F1988">
        <v>1205846462000</v>
      </c>
      <c r="G1988">
        <v>1</v>
      </c>
      <c r="H1988" t="s">
        <v>1035</v>
      </c>
      <c r="I1988" t="s">
        <v>1036</v>
      </c>
      <c r="J1988" t="s">
        <v>20</v>
      </c>
      <c r="K1988" t="s">
        <v>21</v>
      </c>
      <c r="L1988">
        <v>0</v>
      </c>
      <c r="M1988">
        <v>0</v>
      </c>
      <c r="N1988" t="s">
        <v>22</v>
      </c>
      <c r="O1988">
        <v>3</v>
      </c>
      <c r="P1988" s="30">
        <f>SQRT((postes_1[[#This Row],[x]]-$Q$1)^2+(postes_1[[#This Row],[y]]-$R$1)^2)</f>
        <v>322364.38786950096</v>
      </c>
      <c r="Q1988">
        <v>925658.95000000298</v>
      </c>
      <c r="R1988">
        <v>6685828.9500000002</v>
      </c>
    </row>
    <row r="1989" spans="1:18" hidden="1">
      <c r="A1989">
        <v>1143</v>
      </c>
      <c r="B1989">
        <v>10000127</v>
      </c>
      <c r="C1989" s="2" t="s">
        <v>8375</v>
      </c>
      <c r="D1989" t="s">
        <v>36</v>
      </c>
      <c r="E1989">
        <v>610761600000</v>
      </c>
      <c r="F1989">
        <v>1129570973000</v>
      </c>
      <c r="G1989">
        <v>1</v>
      </c>
      <c r="H1989" t="s">
        <v>2397</v>
      </c>
      <c r="I1989" t="s">
        <v>2398</v>
      </c>
      <c r="J1989" t="s">
        <v>2399</v>
      </c>
      <c r="K1989" t="s">
        <v>21</v>
      </c>
      <c r="L1989">
        <v>0</v>
      </c>
      <c r="M1989">
        <v>0</v>
      </c>
      <c r="N1989" t="s">
        <v>22</v>
      </c>
      <c r="O1989">
        <v>6</v>
      </c>
      <c r="P1989" s="30">
        <f>SQRT((postes_1[[#This Row],[x]]-$Q$1)^2+(postes_1[[#This Row],[y]]-$R$1)^2)</f>
        <v>322421.5984494079</v>
      </c>
      <c r="Q1989">
        <v>655682.93999999797</v>
      </c>
      <c r="R1989">
        <v>7072698.0199999996</v>
      </c>
    </row>
    <row r="1990" spans="1:18" hidden="1">
      <c r="A1990">
        <v>2680</v>
      </c>
      <c r="B1990">
        <v>30000905</v>
      </c>
      <c r="C1990" s="2" t="s">
        <v>8373</v>
      </c>
      <c r="D1990" t="s">
        <v>212</v>
      </c>
      <c r="E1990">
        <v>1097663405000</v>
      </c>
      <c r="F1990">
        <v>1151578221000</v>
      </c>
      <c r="G1990">
        <v>1</v>
      </c>
      <c r="H1990" t="s">
        <v>5529</v>
      </c>
      <c r="I1990" t="s">
        <v>5530</v>
      </c>
      <c r="J1990" t="s">
        <v>5531</v>
      </c>
      <c r="K1990" t="s">
        <v>21</v>
      </c>
      <c r="L1990">
        <v>0</v>
      </c>
      <c r="M1990">
        <v>0</v>
      </c>
      <c r="N1990" t="s">
        <v>22</v>
      </c>
      <c r="O1990">
        <v>3</v>
      </c>
      <c r="P1990" s="30">
        <f>SQRT((postes_1[[#This Row],[x]]-$Q$1)^2+(postes_1[[#This Row],[y]]-$R$1)^2)</f>
        <v>322518.84679716325</v>
      </c>
      <c r="Q1990">
        <v>850299.50999999803</v>
      </c>
      <c r="R1990">
        <v>6537824.0599999996</v>
      </c>
    </row>
    <row r="1991" spans="1:18" hidden="1">
      <c r="A1991">
        <v>3850</v>
      </c>
      <c r="B1991">
        <v>30002988</v>
      </c>
      <c r="C1991" s="2" t="s">
        <v>8373</v>
      </c>
      <c r="D1991" t="s">
        <v>56</v>
      </c>
      <c r="E1991">
        <v>1334578560000</v>
      </c>
      <c r="F1991">
        <v>1334578541000</v>
      </c>
      <c r="G1991">
        <v>1</v>
      </c>
      <c r="H1991" t="s">
        <v>7858</v>
      </c>
      <c r="I1991" t="s">
        <v>7859</v>
      </c>
      <c r="J1991" t="s">
        <v>20</v>
      </c>
      <c r="K1991" t="s">
        <v>21</v>
      </c>
      <c r="L1991">
        <v>0</v>
      </c>
      <c r="M1991">
        <v>0</v>
      </c>
      <c r="N1991" t="s">
        <v>22</v>
      </c>
      <c r="O1991">
        <v>3</v>
      </c>
      <c r="P1991" s="30">
        <f>SQRT((postes_1[[#This Row],[x]]-$Q$1)^2+(postes_1[[#This Row],[y]]-$R$1)^2)</f>
        <v>322610.64118579926</v>
      </c>
      <c r="Q1991">
        <v>926446.57</v>
      </c>
      <c r="R1991">
        <v>6688377.9100000001</v>
      </c>
    </row>
    <row r="1992" spans="1:18" hidden="1">
      <c r="A1992">
        <v>2856</v>
      </c>
      <c r="B1992">
        <v>30000981</v>
      </c>
      <c r="C1992" s="2" t="s">
        <v>8373</v>
      </c>
      <c r="D1992" t="s">
        <v>23</v>
      </c>
      <c r="E1992">
        <v>1133520624000</v>
      </c>
      <c r="F1992">
        <v>1262081938000</v>
      </c>
      <c r="G1992">
        <v>1</v>
      </c>
      <c r="H1992" t="s">
        <v>5886</v>
      </c>
      <c r="I1992" t="s">
        <v>5887</v>
      </c>
      <c r="J1992" t="s">
        <v>20</v>
      </c>
      <c r="K1992" t="s">
        <v>21</v>
      </c>
      <c r="L1992">
        <v>0</v>
      </c>
      <c r="M1992">
        <v>0</v>
      </c>
      <c r="N1992" t="s">
        <v>22</v>
      </c>
      <c r="O1992">
        <v>3</v>
      </c>
      <c r="P1992" s="30">
        <f>SQRT((postes_1[[#This Row],[x]]-$Q$1)^2+(postes_1[[#This Row],[y]]-$R$1)^2)</f>
        <v>322775.22372253286</v>
      </c>
      <c r="Q1992">
        <v>842584.07999999798</v>
      </c>
      <c r="R1992">
        <v>6529171.0899999999</v>
      </c>
    </row>
    <row r="1993" spans="1:18">
      <c r="A1993">
        <v>238</v>
      </c>
      <c r="B1993">
        <v>70060911</v>
      </c>
      <c r="C1993" s="2" t="s">
        <v>8382</v>
      </c>
      <c r="D1993" t="s">
        <v>168</v>
      </c>
      <c r="E1993">
        <v>1459240766000</v>
      </c>
      <c r="F1993">
        <v>1459240431000</v>
      </c>
      <c r="G1993">
        <v>1</v>
      </c>
      <c r="H1993" t="s">
        <v>542</v>
      </c>
      <c r="I1993" t="s">
        <v>543</v>
      </c>
      <c r="J1993" t="s">
        <v>20</v>
      </c>
      <c r="K1993" t="s">
        <v>21</v>
      </c>
      <c r="L1993">
        <v>0</v>
      </c>
      <c r="M1993">
        <v>0</v>
      </c>
      <c r="N1993" t="s">
        <v>267</v>
      </c>
      <c r="O1993">
        <v>3</v>
      </c>
      <c r="P1993" s="30">
        <f>SQRT((postes_1[[#This Row],[x]]-$Q$1)^2+(postes_1[[#This Row],[y]]-$R$1)^2)</f>
        <v>322875.56612138584</v>
      </c>
      <c r="Q1993">
        <v>801951.13509999996</v>
      </c>
      <c r="R1993">
        <v>6493494.4016000004</v>
      </c>
    </row>
    <row r="1994" spans="1:18">
      <c r="A1994">
        <v>124</v>
      </c>
      <c r="B1994">
        <v>70050488</v>
      </c>
      <c r="C1994" s="2" t="s">
        <v>8382</v>
      </c>
      <c r="D1994" t="s">
        <v>168</v>
      </c>
      <c r="E1994">
        <v>1449834037000</v>
      </c>
      <c r="F1994">
        <v>1449847689000</v>
      </c>
      <c r="G1994">
        <v>1</v>
      </c>
      <c r="H1994" t="s">
        <v>289</v>
      </c>
      <c r="I1994" t="s">
        <v>290</v>
      </c>
      <c r="J1994" t="s">
        <v>20</v>
      </c>
      <c r="K1994" t="s">
        <v>21</v>
      </c>
      <c r="L1994">
        <v>0</v>
      </c>
      <c r="M1994">
        <v>0</v>
      </c>
      <c r="N1994" t="s">
        <v>267</v>
      </c>
      <c r="O1994">
        <v>3</v>
      </c>
      <c r="P1994" s="30">
        <f>SQRT((postes_1[[#This Row],[x]]-$Q$1)^2+(postes_1[[#This Row],[y]]-$R$1)^2)</f>
        <v>322901.59399228171</v>
      </c>
      <c r="Q1994">
        <v>917583.89249999798</v>
      </c>
      <c r="R1994">
        <v>6653732.4129999997</v>
      </c>
    </row>
    <row r="1995" spans="1:18" hidden="1">
      <c r="A1995">
        <v>3164</v>
      </c>
      <c r="B1995">
        <v>70029107</v>
      </c>
      <c r="C1995" s="2" t="s">
        <v>8375</v>
      </c>
      <c r="D1995" t="s">
        <v>56</v>
      </c>
      <c r="E1995">
        <v>1337083314000</v>
      </c>
      <c r="F1995">
        <v>1337083273000</v>
      </c>
      <c r="G1995">
        <v>1</v>
      </c>
      <c r="H1995" t="s">
        <v>6502</v>
      </c>
      <c r="I1995" t="s">
        <v>6503</v>
      </c>
      <c r="J1995" t="s">
        <v>20</v>
      </c>
      <c r="K1995" t="s">
        <v>21</v>
      </c>
      <c r="L1995">
        <v>0</v>
      </c>
      <c r="M1995">
        <v>0</v>
      </c>
      <c r="N1995" t="s">
        <v>22</v>
      </c>
      <c r="O1995">
        <v>6</v>
      </c>
      <c r="P1995" s="30">
        <f>SQRT((postes_1[[#This Row],[x]]-$Q$1)^2+(postes_1[[#This Row],[y]]-$R$1)^2)</f>
        <v>322907.89381461137</v>
      </c>
      <c r="Q1995">
        <v>927027.57999999798</v>
      </c>
      <c r="R1995">
        <v>6689741.4199999999</v>
      </c>
    </row>
    <row r="1996" spans="1:18" hidden="1">
      <c r="A1996">
        <v>3792</v>
      </c>
      <c r="B1996">
        <v>50000473</v>
      </c>
      <c r="C1996" s="2" t="s">
        <v>8374</v>
      </c>
      <c r="D1996" t="s">
        <v>805</v>
      </c>
      <c r="E1996">
        <v>785980800000</v>
      </c>
      <c r="F1996">
        <v>1273657410000</v>
      </c>
      <c r="G1996">
        <v>1</v>
      </c>
      <c r="H1996" t="s">
        <v>7749</v>
      </c>
      <c r="I1996" t="s">
        <v>7750</v>
      </c>
      <c r="J1996" t="s">
        <v>20</v>
      </c>
      <c r="K1996" t="s">
        <v>21</v>
      </c>
      <c r="L1996">
        <v>0</v>
      </c>
      <c r="M1996">
        <v>0</v>
      </c>
      <c r="N1996" t="s">
        <v>22</v>
      </c>
      <c r="O1996">
        <v>4</v>
      </c>
      <c r="P1996" s="30">
        <f>SQRT((postes_1[[#This Row],[x]]-$Q$1)^2+(postes_1[[#This Row],[y]]-$R$1)^2)</f>
        <v>323066.14641250204</v>
      </c>
      <c r="Q1996">
        <v>655263.86999999697</v>
      </c>
      <c r="R1996">
        <v>6433516.7599999998</v>
      </c>
    </row>
    <row r="1997" spans="1:18" hidden="1">
      <c r="A1997">
        <v>1168</v>
      </c>
      <c r="B1997">
        <v>50000486</v>
      </c>
      <c r="C1997" s="2" t="s">
        <v>8375</v>
      </c>
      <c r="D1997" t="s">
        <v>274</v>
      </c>
      <c r="E1997">
        <v>610761600000</v>
      </c>
      <c r="F1997">
        <v>1456328020000</v>
      </c>
      <c r="G1997">
        <v>1</v>
      </c>
      <c r="H1997" t="s">
        <v>2451</v>
      </c>
      <c r="I1997" t="s">
        <v>2452</v>
      </c>
      <c r="J1997" t="s">
        <v>20</v>
      </c>
      <c r="K1997" t="s">
        <v>21</v>
      </c>
      <c r="L1997">
        <v>0</v>
      </c>
      <c r="M1997">
        <v>0</v>
      </c>
      <c r="N1997" t="s">
        <v>22</v>
      </c>
      <c r="O1997">
        <v>6</v>
      </c>
      <c r="P1997" s="30">
        <f>SQRT((postes_1[[#This Row],[x]]-$Q$1)^2+(postes_1[[#This Row],[y]]-$R$1)^2)</f>
        <v>323233.29009726213</v>
      </c>
      <c r="Q1997">
        <v>617117.17000000202</v>
      </c>
      <c r="R1997">
        <v>6430297.4299999997</v>
      </c>
    </row>
    <row r="1998" spans="1:18" hidden="1">
      <c r="A1998">
        <v>2896</v>
      </c>
      <c r="B1998">
        <v>30000503</v>
      </c>
      <c r="C1998" s="2" t="s">
        <v>8373</v>
      </c>
      <c r="D1998" t="s">
        <v>152</v>
      </c>
      <c r="E1998">
        <v>971308800000</v>
      </c>
      <c r="F1998">
        <v>1282053789000</v>
      </c>
      <c r="G1998">
        <v>1</v>
      </c>
      <c r="H1998" t="s">
        <v>5967</v>
      </c>
      <c r="I1998" t="s">
        <v>5968</v>
      </c>
      <c r="J1998" t="s">
        <v>20</v>
      </c>
      <c r="K1998" t="s">
        <v>21</v>
      </c>
      <c r="L1998">
        <v>0</v>
      </c>
      <c r="M1998">
        <v>0</v>
      </c>
      <c r="N1998" t="s">
        <v>22</v>
      </c>
      <c r="O1998">
        <v>3</v>
      </c>
      <c r="P1998" s="30">
        <f>SQRT((postes_1[[#This Row],[x]]-$Q$1)^2+(postes_1[[#This Row],[y]]-$R$1)^2)</f>
        <v>323600.16537894093</v>
      </c>
      <c r="Q1998">
        <v>881916.43999999797</v>
      </c>
      <c r="R1998">
        <v>6577299.04</v>
      </c>
    </row>
    <row r="1999" spans="1:18" hidden="1">
      <c r="A1999">
        <v>2228</v>
      </c>
      <c r="B1999">
        <v>30000213</v>
      </c>
      <c r="C1999" s="2" t="s">
        <v>8373</v>
      </c>
      <c r="D1999" t="s">
        <v>168</v>
      </c>
      <c r="E1999">
        <v>1450452575000</v>
      </c>
      <c r="F1999">
        <v>1191850337000</v>
      </c>
      <c r="G1999">
        <v>1</v>
      </c>
      <c r="H1999" t="s">
        <v>4611</v>
      </c>
      <c r="I1999" t="s">
        <v>4612</v>
      </c>
      <c r="J1999" t="s">
        <v>20</v>
      </c>
      <c r="K1999" t="s">
        <v>21</v>
      </c>
      <c r="L1999">
        <v>0</v>
      </c>
      <c r="M1999">
        <v>0</v>
      </c>
      <c r="N1999" t="s">
        <v>22</v>
      </c>
      <c r="O1999">
        <v>3</v>
      </c>
      <c r="P1999" s="30">
        <f>SQRT((postes_1[[#This Row],[x]]-$Q$1)^2+(postes_1[[#This Row],[y]]-$R$1)^2)</f>
        <v>323856.69311941374</v>
      </c>
      <c r="Q1999">
        <v>918583.25</v>
      </c>
      <c r="R1999">
        <v>6653717.9500000002</v>
      </c>
    </row>
    <row r="2000" spans="1:18" hidden="1">
      <c r="A2000">
        <v>488</v>
      </c>
      <c r="B2000">
        <v>60000157</v>
      </c>
      <c r="C2000" s="2" t="s">
        <v>8375</v>
      </c>
      <c r="D2000" t="s">
        <v>274</v>
      </c>
      <c r="E2000">
        <v>610761600000</v>
      </c>
      <c r="F2000">
        <v>1446806523000</v>
      </c>
      <c r="G2000">
        <v>1</v>
      </c>
      <c r="H2000" t="s">
        <v>1069</v>
      </c>
      <c r="I2000" t="s">
        <v>1070</v>
      </c>
      <c r="J2000" t="s">
        <v>20</v>
      </c>
      <c r="K2000" t="s">
        <v>21</v>
      </c>
      <c r="L2000">
        <v>0</v>
      </c>
      <c r="M2000">
        <v>0</v>
      </c>
      <c r="N2000" t="s">
        <v>22</v>
      </c>
      <c r="O2000">
        <v>6</v>
      </c>
      <c r="P2000" s="30">
        <f>SQRT((postes_1[[#This Row],[x]]-$Q$1)^2+(postes_1[[#This Row],[y]]-$R$1)^2)</f>
        <v>323966.52362659597</v>
      </c>
      <c r="Q2000">
        <v>297404.38000000297</v>
      </c>
      <c r="R2000">
        <v>6836797.04</v>
      </c>
    </row>
    <row r="2001" spans="1:18" hidden="1">
      <c r="A2001">
        <v>3044</v>
      </c>
      <c r="B2001">
        <v>30002033</v>
      </c>
      <c r="C2001" s="2" t="s">
        <v>8373</v>
      </c>
      <c r="D2001" t="s">
        <v>20</v>
      </c>
      <c r="E2001">
        <v>823564800000</v>
      </c>
      <c r="F2001" t="s">
        <v>20</v>
      </c>
      <c r="G2001">
        <v>1</v>
      </c>
      <c r="H2001" t="s">
        <v>6263</v>
      </c>
      <c r="I2001" t="s">
        <v>6264</v>
      </c>
      <c r="J2001" t="s">
        <v>20</v>
      </c>
      <c r="K2001" t="s">
        <v>21</v>
      </c>
      <c r="L2001">
        <v>0</v>
      </c>
      <c r="M2001">
        <v>0</v>
      </c>
      <c r="N2001" t="s">
        <v>22</v>
      </c>
      <c r="O2001">
        <v>3</v>
      </c>
      <c r="P2001" s="30">
        <f>SQRT((postes_1[[#This Row],[x]]-$Q$1)^2+(postes_1[[#This Row],[y]]-$R$1)^2)</f>
        <v>324093.38128132618</v>
      </c>
      <c r="Q2001">
        <v>738711.24000000197</v>
      </c>
      <c r="R2001">
        <v>6455820.75</v>
      </c>
    </row>
    <row r="2002" spans="1:18" hidden="1">
      <c r="A2002">
        <v>3933</v>
      </c>
      <c r="B2002">
        <v>60000324</v>
      </c>
      <c r="C2002" s="2" t="s">
        <v>8373</v>
      </c>
      <c r="D2002" t="s">
        <v>20</v>
      </c>
      <c r="E2002">
        <v>610761600000</v>
      </c>
      <c r="F2002" t="s">
        <v>20</v>
      </c>
      <c r="G2002">
        <v>1</v>
      </c>
      <c r="H2002" t="s">
        <v>8021</v>
      </c>
      <c r="I2002" t="s">
        <v>8022</v>
      </c>
      <c r="J2002" t="s">
        <v>20</v>
      </c>
      <c r="K2002" t="s">
        <v>21</v>
      </c>
      <c r="L2002">
        <v>0</v>
      </c>
      <c r="M2002">
        <v>0</v>
      </c>
      <c r="N2002" t="s">
        <v>22</v>
      </c>
      <c r="O2002">
        <v>3</v>
      </c>
      <c r="P2002" s="30">
        <f>SQRT((postes_1[[#This Row],[x]]-$Q$1)^2+(postes_1[[#This Row],[y]]-$R$1)^2)</f>
        <v>324184.20901568595</v>
      </c>
      <c r="Q2002">
        <v>292114.18</v>
      </c>
      <c r="R2002">
        <v>6814662.2300000004</v>
      </c>
    </row>
    <row r="2003" spans="1:18" hidden="1">
      <c r="A2003">
        <v>2169</v>
      </c>
      <c r="B2003">
        <v>10000218</v>
      </c>
      <c r="C2003" s="2" t="s">
        <v>8375</v>
      </c>
      <c r="D2003" t="s">
        <v>20</v>
      </c>
      <c r="E2003">
        <v>944179200000</v>
      </c>
      <c r="F2003" t="s">
        <v>20</v>
      </c>
      <c r="G2003">
        <v>1</v>
      </c>
      <c r="H2003" t="s">
        <v>4501</v>
      </c>
      <c r="I2003" t="s">
        <v>4502</v>
      </c>
      <c r="J2003" t="s">
        <v>20</v>
      </c>
      <c r="K2003" t="s">
        <v>21</v>
      </c>
      <c r="L2003">
        <v>0</v>
      </c>
      <c r="M2003">
        <v>0</v>
      </c>
      <c r="N2003" t="s">
        <v>22</v>
      </c>
      <c r="O2003">
        <v>6</v>
      </c>
      <c r="P2003" s="30">
        <f>SQRT((postes_1[[#This Row],[x]]-$Q$1)^2+(postes_1[[#This Row],[y]]-$R$1)^2)</f>
        <v>324259.5349931877</v>
      </c>
      <c r="Q2003">
        <v>708418.03000000096</v>
      </c>
      <c r="R2003">
        <v>7062574.4500000002</v>
      </c>
    </row>
    <row r="2004" spans="1:18" hidden="1">
      <c r="A2004">
        <v>156</v>
      </c>
      <c r="B2004">
        <v>10000199</v>
      </c>
      <c r="C2004" s="2" t="s">
        <v>8375</v>
      </c>
      <c r="D2004" t="s">
        <v>20</v>
      </c>
      <c r="E2004">
        <v>610761600000</v>
      </c>
      <c r="F2004" t="s">
        <v>20</v>
      </c>
      <c r="G2004">
        <v>1</v>
      </c>
      <c r="H2004" t="s">
        <v>366</v>
      </c>
      <c r="I2004" t="s">
        <v>367</v>
      </c>
      <c r="J2004" t="s">
        <v>20</v>
      </c>
      <c r="K2004" t="s">
        <v>21</v>
      </c>
      <c r="L2004">
        <v>0</v>
      </c>
      <c r="M2004">
        <v>0</v>
      </c>
      <c r="N2004" t="s">
        <v>22</v>
      </c>
      <c r="O2004">
        <v>6</v>
      </c>
      <c r="P2004" s="30">
        <f>SQRT((postes_1[[#This Row],[x]]-$Q$1)^2+(postes_1[[#This Row],[y]]-$R$1)^2)</f>
        <v>324289.57880201837</v>
      </c>
      <c r="Q2004">
        <v>702640.70000000298</v>
      </c>
      <c r="R2004">
        <v>7064377.3899999997</v>
      </c>
    </row>
    <row r="2005" spans="1:18" hidden="1">
      <c r="A2005">
        <v>104</v>
      </c>
      <c r="B2005">
        <v>10000204</v>
      </c>
      <c r="C2005" s="2" t="s">
        <v>8375</v>
      </c>
      <c r="D2005" t="s">
        <v>229</v>
      </c>
      <c r="E2005">
        <v>610761600000</v>
      </c>
      <c r="F2005">
        <v>1126188993000</v>
      </c>
      <c r="G2005">
        <v>1</v>
      </c>
      <c r="H2005" t="s">
        <v>243</v>
      </c>
      <c r="I2005" t="s">
        <v>244</v>
      </c>
      <c r="J2005" t="s">
        <v>20</v>
      </c>
      <c r="K2005" t="s">
        <v>21</v>
      </c>
      <c r="L2005">
        <v>0</v>
      </c>
      <c r="M2005">
        <v>0</v>
      </c>
      <c r="N2005" t="s">
        <v>22</v>
      </c>
      <c r="O2005">
        <v>6</v>
      </c>
      <c r="P2005" s="30">
        <f>SQRT((postes_1[[#This Row],[x]]-$Q$1)^2+(postes_1[[#This Row],[y]]-$R$1)^2)</f>
        <v>324428.92017883685</v>
      </c>
      <c r="Q2005">
        <v>704913.29999999702</v>
      </c>
      <c r="R2005">
        <v>7063840.2699999996</v>
      </c>
    </row>
    <row r="2006" spans="1:18" hidden="1">
      <c r="A2006">
        <v>1486</v>
      </c>
      <c r="B2006">
        <v>60001170</v>
      </c>
      <c r="C2006" s="2" t="s">
        <v>8373</v>
      </c>
      <c r="D2006" t="s">
        <v>20</v>
      </c>
      <c r="E2006">
        <v>1034899200000</v>
      </c>
      <c r="F2006" t="s">
        <v>20</v>
      </c>
      <c r="G2006">
        <v>1</v>
      </c>
      <c r="H2006" t="s">
        <v>3103</v>
      </c>
      <c r="I2006" t="s">
        <v>3104</v>
      </c>
      <c r="J2006" t="s">
        <v>20</v>
      </c>
      <c r="K2006" t="s">
        <v>21</v>
      </c>
      <c r="L2006">
        <v>0</v>
      </c>
      <c r="M2006">
        <v>0</v>
      </c>
      <c r="N2006" t="s">
        <v>22</v>
      </c>
      <c r="O2006">
        <v>3</v>
      </c>
      <c r="P2006" s="30">
        <f>SQRT((postes_1[[#This Row],[x]]-$Q$1)^2+(postes_1[[#This Row],[y]]-$R$1)^2)</f>
        <v>324638.46366844274</v>
      </c>
      <c r="Q2006">
        <v>288630.31000000198</v>
      </c>
      <c r="R2006">
        <v>6710920.5700000003</v>
      </c>
    </row>
    <row r="2007" spans="1:18" hidden="1">
      <c r="A2007">
        <v>2859</v>
      </c>
      <c r="B2007">
        <v>30001661</v>
      </c>
      <c r="C2007" s="2" t="s">
        <v>8373</v>
      </c>
      <c r="D2007" t="s">
        <v>17</v>
      </c>
      <c r="E2007" s="1">
        <v>969840000000</v>
      </c>
      <c r="F2007">
        <v>1296731430000</v>
      </c>
      <c r="G2007">
        <v>1</v>
      </c>
      <c r="H2007" t="s">
        <v>5893</v>
      </c>
      <c r="I2007" t="s">
        <v>5894</v>
      </c>
      <c r="J2007" t="s">
        <v>20</v>
      </c>
      <c r="K2007" t="s">
        <v>21</v>
      </c>
      <c r="L2007">
        <v>0</v>
      </c>
      <c r="M2007">
        <v>0</v>
      </c>
      <c r="N2007" t="s">
        <v>22</v>
      </c>
      <c r="O2007">
        <v>3</v>
      </c>
      <c r="P2007" s="30">
        <f>SQRT((postes_1[[#This Row],[x]]-$Q$1)^2+(postes_1[[#This Row],[y]]-$R$1)^2)</f>
        <v>324683.18951903551</v>
      </c>
      <c r="Q2007">
        <v>798580.32</v>
      </c>
      <c r="R2007">
        <v>6488824.0800000001</v>
      </c>
    </row>
    <row r="2008" spans="1:18" hidden="1">
      <c r="A2008">
        <v>413</v>
      </c>
      <c r="B2008">
        <v>10000202</v>
      </c>
      <c r="C2008" s="2" t="s">
        <v>8374</v>
      </c>
      <c r="D2008" t="s">
        <v>56</v>
      </c>
      <c r="E2008">
        <v>1236091132000</v>
      </c>
      <c r="F2008">
        <v>1236098355000</v>
      </c>
      <c r="G2008">
        <v>1</v>
      </c>
      <c r="H2008" t="s">
        <v>915</v>
      </c>
      <c r="I2008" t="s">
        <v>916</v>
      </c>
      <c r="J2008" t="s">
        <v>917</v>
      </c>
      <c r="K2008" t="s">
        <v>21</v>
      </c>
      <c r="L2008">
        <v>0</v>
      </c>
      <c r="M2008">
        <v>0</v>
      </c>
      <c r="N2008" t="s">
        <v>22</v>
      </c>
      <c r="O2008">
        <v>4</v>
      </c>
      <c r="P2008" s="30">
        <f>SQRT((postes_1[[#This Row],[x]]-$Q$1)^2+(postes_1[[#This Row],[y]]-$R$1)^2)</f>
        <v>324725.72567581508</v>
      </c>
      <c r="Q2008">
        <v>705880.10999999905</v>
      </c>
      <c r="R2008">
        <v>7063854.96</v>
      </c>
    </row>
    <row r="2009" spans="1:18" hidden="1">
      <c r="A2009">
        <v>555</v>
      </c>
      <c r="B2009">
        <v>50000501</v>
      </c>
      <c r="C2009" s="2" t="s">
        <v>8373</v>
      </c>
      <c r="D2009" t="s">
        <v>20</v>
      </c>
      <c r="E2009">
        <v>610761600000</v>
      </c>
      <c r="F2009" t="s">
        <v>20</v>
      </c>
      <c r="G2009">
        <v>1</v>
      </c>
      <c r="H2009" t="s">
        <v>1200</v>
      </c>
      <c r="I2009" t="s">
        <v>1201</v>
      </c>
      <c r="J2009" t="s">
        <v>20</v>
      </c>
      <c r="K2009" t="s">
        <v>21</v>
      </c>
      <c r="L2009">
        <v>0</v>
      </c>
      <c r="M2009">
        <v>0</v>
      </c>
      <c r="N2009" t="s">
        <v>22</v>
      </c>
      <c r="O2009">
        <v>3</v>
      </c>
      <c r="P2009" s="30">
        <f>SQRT((postes_1[[#This Row],[x]]-$Q$1)^2+(postes_1[[#This Row],[y]]-$R$1)^2)</f>
        <v>324741.98676721321</v>
      </c>
      <c r="Q2009">
        <v>616681.10999999905</v>
      </c>
      <c r="R2009">
        <v>6428779.7800000003</v>
      </c>
    </row>
    <row r="2010" spans="1:18" hidden="1">
      <c r="A2010">
        <v>203</v>
      </c>
      <c r="B2010">
        <v>70005904</v>
      </c>
      <c r="C2010" s="2" t="s">
        <v>8375</v>
      </c>
      <c r="D2010" t="s">
        <v>152</v>
      </c>
      <c r="E2010">
        <v>1121103274000</v>
      </c>
      <c r="F2010">
        <v>1282296463000</v>
      </c>
      <c r="G2010">
        <v>1</v>
      </c>
      <c r="H2010" t="s">
        <v>466</v>
      </c>
      <c r="I2010" t="s">
        <v>467</v>
      </c>
      <c r="J2010" t="s">
        <v>20</v>
      </c>
      <c r="K2010" t="s">
        <v>21</v>
      </c>
      <c r="L2010">
        <v>0</v>
      </c>
      <c r="M2010">
        <v>0</v>
      </c>
      <c r="N2010" t="s">
        <v>22</v>
      </c>
      <c r="O2010">
        <v>6</v>
      </c>
      <c r="P2010" s="30">
        <f>SQRT((postes_1[[#This Row],[x]]-$Q$1)^2+(postes_1[[#This Row],[y]]-$R$1)^2)</f>
        <v>324765.44988132705</v>
      </c>
      <c r="Q2010">
        <v>847297.24000000197</v>
      </c>
      <c r="R2010">
        <v>6531234.7199999997</v>
      </c>
    </row>
    <row r="2011" spans="1:18" hidden="1">
      <c r="A2011">
        <v>2539</v>
      </c>
      <c r="B2011">
        <v>50000502</v>
      </c>
      <c r="C2011" s="2" t="s">
        <v>8375</v>
      </c>
      <c r="D2011" t="s">
        <v>38</v>
      </c>
      <c r="E2011">
        <v>610761600000</v>
      </c>
      <c r="F2011">
        <v>1208192625000</v>
      </c>
      <c r="G2011">
        <v>1</v>
      </c>
      <c r="H2011" t="s">
        <v>5242</v>
      </c>
      <c r="I2011" t="s">
        <v>5243</v>
      </c>
      <c r="J2011" t="s">
        <v>20</v>
      </c>
      <c r="K2011" t="s">
        <v>21</v>
      </c>
      <c r="L2011">
        <v>0</v>
      </c>
      <c r="M2011">
        <v>0</v>
      </c>
      <c r="N2011" t="s">
        <v>22</v>
      </c>
      <c r="O2011">
        <v>6</v>
      </c>
      <c r="P2011" s="30">
        <f>SQRT((postes_1[[#This Row],[x]]-$Q$1)^2+(postes_1[[#This Row],[y]]-$R$1)^2)</f>
        <v>324805.06222812005</v>
      </c>
      <c r="Q2011">
        <v>617207.07999999798</v>
      </c>
      <c r="R2011">
        <v>6428727.1799999997</v>
      </c>
    </row>
    <row r="2012" spans="1:18" hidden="1">
      <c r="A2012">
        <v>2776</v>
      </c>
      <c r="B2012">
        <v>30001158</v>
      </c>
      <c r="C2012" s="2" t="s">
        <v>8373</v>
      </c>
      <c r="D2012" t="s">
        <v>23</v>
      </c>
      <c r="E2012">
        <v>610761600000</v>
      </c>
      <c r="F2012">
        <v>1226509913000</v>
      </c>
      <c r="G2012">
        <v>1</v>
      </c>
      <c r="H2012" t="s">
        <v>5726</v>
      </c>
      <c r="I2012" t="s">
        <v>5727</v>
      </c>
      <c r="J2012" t="s">
        <v>20</v>
      </c>
      <c r="K2012" t="s">
        <v>21</v>
      </c>
      <c r="L2012">
        <v>0</v>
      </c>
      <c r="M2012">
        <v>0</v>
      </c>
      <c r="N2012" t="s">
        <v>22</v>
      </c>
      <c r="O2012">
        <v>3</v>
      </c>
      <c r="P2012" s="30">
        <f>SQRT((postes_1[[#This Row],[x]]-$Q$1)^2+(postes_1[[#This Row],[y]]-$R$1)^2)</f>
        <v>325164.57630962128</v>
      </c>
      <c r="Q2012">
        <v>834412.42000000202</v>
      </c>
      <c r="R2012">
        <v>6517705.1100000003</v>
      </c>
    </row>
    <row r="2013" spans="1:18" hidden="1">
      <c r="A2013">
        <v>2753</v>
      </c>
      <c r="B2013">
        <v>30001020</v>
      </c>
      <c r="C2013" s="2" t="s">
        <v>8373</v>
      </c>
      <c r="D2013" t="s">
        <v>274</v>
      </c>
      <c r="E2013">
        <v>610761600000</v>
      </c>
      <c r="F2013">
        <v>1455711565000</v>
      </c>
      <c r="G2013">
        <v>1</v>
      </c>
      <c r="H2013" t="s">
        <v>5681</v>
      </c>
      <c r="I2013" t="s">
        <v>5682</v>
      </c>
      <c r="J2013" t="s">
        <v>26</v>
      </c>
      <c r="K2013" t="s">
        <v>21</v>
      </c>
      <c r="L2013">
        <v>0</v>
      </c>
      <c r="M2013">
        <v>0</v>
      </c>
      <c r="N2013" t="s">
        <v>22</v>
      </c>
      <c r="O2013">
        <v>3</v>
      </c>
      <c r="P2013" s="30">
        <f>SQRT((postes_1[[#This Row],[x]]-$Q$1)^2+(postes_1[[#This Row],[y]]-$R$1)^2)</f>
        <v>325386.21988352021</v>
      </c>
      <c r="Q2013">
        <v>843519.53000000096</v>
      </c>
      <c r="R2013">
        <v>6526385.7599999998</v>
      </c>
    </row>
    <row r="2014" spans="1:18" hidden="1">
      <c r="A2014">
        <v>2516</v>
      </c>
      <c r="B2014">
        <v>10000135</v>
      </c>
      <c r="C2014" s="2" t="s">
        <v>8374</v>
      </c>
      <c r="D2014" t="s">
        <v>17</v>
      </c>
      <c r="E2014">
        <v>610761600000</v>
      </c>
      <c r="F2014">
        <v>1312194023000</v>
      </c>
      <c r="G2014">
        <v>1</v>
      </c>
      <c r="H2014" t="s">
        <v>5195</v>
      </c>
      <c r="I2014" t="s">
        <v>5196</v>
      </c>
      <c r="J2014" t="s">
        <v>20</v>
      </c>
      <c r="K2014" t="s">
        <v>21</v>
      </c>
      <c r="L2014">
        <v>0</v>
      </c>
      <c r="M2014">
        <v>0</v>
      </c>
      <c r="N2014" t="s">
        <v>22</v>
      </c>
      <c r="O2014">
        <v>4</v>
      </c>
      <c r="P2014" s="30">
        <f>SQRT((postes_1[[#This Row],[x]]-$Q$1)^2+(postes_1[[#This Row],[y]]-$R$1)^2)</f>
        <v>325484.328170038</v>
      </c>
      <c r="Q2014">
        <v>680445.82</v>
      </c>
      <c r="R2014">
        <v>7071335.4900000002</v>
      </c>
    </row>
    <row r="2015" spans="1:18" hidden="1">
      <c r="A2015">
        <v>3905</v>
      </c>
      <c r="B2015">
        <v>50000496</v>
      </c>
      <c r="C2015" s="2" t="s">
        <v>8378</v>
      </c>
      <c r="D2015" t="s">
        <v>20</v>
      </c>
      <c r="E2015">
        <v>785980800000</v>
      </c>
      <c r="F2015" t="s">
        <v>20</v>
      </c>
      <c r="G2015">
        <v>1</v>
      </c>
      <c r="H2015" t="s">
        <v>7963</v>
      </c>
      <c r="I2015" t="s">
        <v>7964</v>
      </c>
      <c r="J2015" t="s">
        <v>20</v>
      </c>
      <c r="K2015" t="s">
        <v>21</v>
      </c>
      <c r="L2015">
        <v>0</v>
      </c>
      <c r="M2015">
        <v>0</v>
      </c>
      <c r="N2015" t="s">
        <v>22</v>
      </c>
      <c r="O2015">
        <v>1</v>
      </c>
      <c r="P2015" s="30">
        <f>SQRT((postes_1[[#This Row],[x]]-$Q$1)^2+(postes_1[[#This Row],[y]]-$R$1)^2)</f>
        <v>325533.61917280394</v>
      </c>
      <c r="Q2015">
        <v>637208.09000000404</v>
      </c>
      <c r="R2015">
        <v>6429028.7300000004</v>
      </c>
    </row>
    <row r="2016" spans="1:18" hidden="1">
      <c r="A2016">
        <v>2258</v>
      </c>
      <c r="B2016">
        <v>20000011</v>
      </c>
      <c r="C2016" s="2" t="s">
        <v>8373</v>
      </c>
      <c r="D2016" t="s">
        <v>168</v>
      </c>
      <c r="E2016">
        <v>920851200000</v>
      </c>
      <c r="F2016">
        <v>1450200623000</v>
      </c>
      <c r="G2016">
        <v>1</v>
      </c>
      <c r="H2016" t="s">
        <v>4669</v>
      </c>
      <c r="I2016" t="s">
        <v>4670</v>
      </c>
      <c r="J2016" t="s">
        <v>20</v>
      </c>
      <c r="K2016" t="s">
        <v>21</v>
      </c>
      <c r="L2016">
        <v>0</v>
      </c>
      <c r="M2016">
        <v>0</v>
      </c>
      <c r="N2016" t="s">
        <v>22</v>
      </c>
      <c r="O2016">
        <v>3</v>
      </c>
      <c r="P2016" s="30">
        <f>SQRT((postes_1[[#This Row],[x]]-$Q$1)^2+(postes_1[[#This Row],[y]]-$R$1)^2)</f>
        <v>325820.01056583138</v>
      </c>
      <c r="Q2016">
        <v>822883.32999999798</v>
      </c>
      <c r="R2016">
        <v>7000522.9800000004</v>
      </c>
    </row>
    <row r="2017" spans="1:18" hidden="1">
      <c r="A2017">
        <v>318</v>
      </c>
      <c r="B2017">
        <v>20000892</v>
      </c>
      <c r="C2017" s="2" t="s">
        <v>8376</v>
      </c>
      <c r="D2017" t="s">
        <v>20</v>
      </c>
      <c r="E2017">
        <v>610761600000</v>
      </c>
      <c r="F2017" t="s">
        <v>20</v>
      </c>
      <c r="G2017">
        <v>1</v>
      </c>
      <c r="H2017" t="s">
        <v>712</v>
      </c>
      <c r="I2017" t="s">
        <v>713</v>
      </c>
      <c r="J2017" t="s">
        <v>20</v>
      </c>
      <c r="K2017" t="s">
        <v>21</v>
      </c>
      <c r="L2017">
        <v>0</v>
      </c>
      <c r="M2017">
        <v>0</v>
      </c>
      <c r="N2017" t="s">
        <v>22</v>
      </c>
      <c r="O2017">
        <v>7</v>
      </c>
      <c r="P2017" s="30">
        <f>SQRT((postes_1[[#This Row],[x]]-$Q$1)^2+(postes_1[[#This Row],[y]]-$R$1)^2)</f>
        <v>325859.06273524876</v>
      </c>
      <c r="Q2017">
        <v>927488.59000000404</v>
      </c>
      <c r="R2017">
        <v>6828847.3099999996</v>
      </c>
    </row>
    <row r="2018" spans="1:18" hidden="1">
      <c r="A2018">
        <v>2355</v>
      </c>
      <c r="B2018">
        <v>10000200</v>
      </c>
      <c r="C2018" s="2" t="s">
        <v>8375</v>
      </c>
      <c r="D2018" t="s">
        <v>229</v>
      </c>
      <c r="E2018">
        <v>1071532800000</v>
      </c>
      <c r="F2018">
        <v>1127128167000</v>
      </c>
      <c r="G2018">
        <v>1</v>
      </c>
      <c r="H2018" t="s">
        <v>4865</v>
      </c>
      <c r="I2018" t="s">
        <v>4866</v>
      </c>
      <c r="J2018" t="s">
        <v>20</v>
      </c>
      <c r="K2018" t="s">
        <v>21</v>
      </c>
      <c r="L2018">
        <v>0</v>
      </c>
      <c r="M2018">
        <v>0</v>
      </c>
      <c r="N2018" t="s">
        <v>22</v>
      </c>
      <c r="O2018">
        <v>6</v>
      </c>
      <c r="P2018" s="30">
        <f>SQRT((postes_1[[#This Row],[x]]-$Q$1)^2+(postes_1[[#This Row],[y]]-$R$1)^2)</f>
        <v>325891.97985936492</v>
      </c>
      <c r="Q2018">
        <v>709562.86999999697</v>
      </c>
      <c r="R2018">
        <v>7063923.3700000001</v>
      </c>
    </row>
    <row r="2019" spans="1:18" hidden="1">
      <c r="A2019">
        <v>698</v>
      </c>
      <c r="B2019">
        <v>50000518</v>
      </c>
      <c r="C2019" s="2" t="s">
        <v>8373</v>
      </c>
      <c r="D2019" t="s">
        <v>77</v>
      </c>
      <c r="E2019">
        <v>610761600000</v>
      </c>
      <c r="F2019">
        <v>1313155483000</v>
      </c>
      <c r="G2019">
        <v>1</v>
      </c>
      <c r="H2019" t="s">
        <v>1500</v>
      </c>
      <c r="I2019" t="s">
        <v>1501</v>
      </c>
      <c r="J2019" t="s">
        <v>20</v>
      </c>
      <c r="K2019" t="s">
        <v>21</v>
      </c>
      <c r="L2019">
        <v>0</v>
      </c>
      <c r="M2019">
        <v>0</v>
      </c>
      <c r="N2019" t="s">
        <v>22</v>
      </c>
      <c r="O2019">
        <v>3</v>
      </c>
      <c r="P2019" s="30">
        <f>SQRT((postes_1[[#This Row],[x]]-$Q$1)^2+(postes_1[[#This Row],[y]]-$R$1)^2)</f>
        <v>325909.26251983934</v>
      </c>
      <c r="Q2019">
        <v>614340.52000000305</v>
      </c>
      <c r="R2019">
        <v>6427576.0800000001</v>
      </c>
    </row>
    <row r="2020" spans="1:18" hidden="1">
      <c r="A2020">
        <v>3066</v>
      </c>
      <c r="B2020">
        <v>10001386</v>
      </c>
      <c r="C2020" s="2" t="s">
        <v>8374</v>
      </c>
      <c r="D2020" t="s">
        <v>23</v>
      </c>
      <c r="E2020" s="1">
        <v>1037664000000</v>
      </c>
      <c r="F2020">
        <v>1283937399000</v>
      </c>
      <c r="G2020">
        <v>1</v>
      </c>
      <c r="H2020" t="s">
        <v>6308</v>
      </c>
      <c r="I2020" t="s">
        <v>6309</v>
      </c>
      <c r="J2020" t="s">
        <v>20</v>
      </c>
      <c r="K2020" t="s">
        <v>21</v>
      </c>
      <c r="L2020">
        <v>0</v>
      </c>
      <c r="M2020">
        <v>0</v>
      </c>
      <c r="N2020" t="s">
        <v>22</v>
      </c>
      <c r="O2020">
        <v>4</v>
      </c>
      <c r="P2020" s="30">
        <f>SQRT((postes_1[[#This Row],[x]]-$Q$1)^2+(postes_1[[#This Row],[y]]-$R$1)^2)</f>
        <v>325915.19494021178</v>
      </c>
      <c r="Q2020">
        <v>714849.52000000305</v>
      </c>
      <c r="R2020">
        <v>7062210.5999999996</v>
      </c>
    </row>
    <row r="2021" spans="1:18" hidden="1">
      <c r="A2021">
        <v>2979</v>
      </c>
      <c r="B2021">
        <v>60000071</v>
      </c>
      <c r="C2021" s="2" t="s">
        <v>8373</v>
      </c>
      <c r="D2021" t="s">
        <v>27</v>
      </c>
      <c r="E2021">
        <v>1244565089000</v>
      </c>
      <c r="F2021">
        <v>1299257266000</v>
      </c>
      <c r="G2021">
        <v>1</v>
      </c>
      <c r="H2021" t="s">
        <v>6136</v>
      </c>
      <c r="I2021" t="s">
        <v>6136</v>
      </c>
      <c r="J2021" t="s">
        <v>20</v>
      </c>
      <c r="K2021" t="s">
        <v>21</v>
      </c>
      <c r="L2021">
        <v>0</v>
      </c>
      <c r="M2021">
        <v>0</v>
      </c>
      <c r="N2021" t="s">
        <v>22</v>
      </c>
      <c r="O2021">
        <v>3</v>
      </c>
      <c r="P2021" s="30">
        <f>SQRT((postes_1[[#This Row],[x]]-$Q$1)^2+(postes_1[[#This Row],[y]]-$R$1)^2)</f>
        <v>325945.43520903494</v>
      </c>
      <c r="Q2021">
        <v>298294.93999999802</v>
      </c>
      <c r="R2021">
        <v>6847204.5599999996</v>
      </c>
    </row>
    <row r="2022" spans="1:18" hidden="1">
      <c r="A2022">
        <v>2700</v>
      </c>
      <c r="B2022">
        <v>60002782</v>
      </c>
      <c r="C2022" s="2" t="s">
        <v>8374</v>
      </c>
      <c r="D2022" t="s">
        <v>274</v>
      </c>
      <c r="E2022">
        <v>1082505600000</v>
      </c>
      <c r="F2022">
        <v>1461755035000</v>
      </c>
      <c r="G2022">
        <v>1</v>
      </c>
      <c r="H2022" t="s">
        <v>5570</v>
      </c>
      <c r="I2022" t="s">
        <v>5571</v>
      </c>
      <c r="J2022" t="s">
        <v>20</v>
      </c>
      <c r="K2022" t="s">
        <v>21</v>
      </c>
      <c r="L2022">
        <v>0</v>
      </c>
      <c r="M2022">
        <v>0</v>
      </c>
      <c r="N2022" t="s">
        <v>22</v>
      </c>
      <c r="O2022">
        <v>4</v>
      </c>
      <c r="P2022" s="30">
        <f>SQRT((postes_1[[#This Row],[x]]-$Q$1)^2+(postes_1[[#This Row],[y]]-$R$1)^2)</f>
        <v>326026.85619711404</v>
      </c>
      <c r="Q2022">
        <v>377756.64999999898</v>
      </c>
      <c r="R2022">
        <v>6525124.1399999997</v>
      </c>
    </row>
    <row r="2023" spans="1:18" hidden="1">
      <c r="A2023">
        <v>3144</v>
      </c>
      <c r="B2023">
        <v>50000521</v>
      </c>
      <c r="C2023" s="2" t="s">
        <v>8373</v>
      </c>
      <c r="D2023" t="s">
        <v>17</v>
      </c>
      <c r="E2023">
        <v>610761600000</v>
      </c>
      <c r="F2023">
        <v>1316099215000</v>
      </c>
      <c r="G2023">
        <v>1</v>
      </c>
      <c r="H2023" t="s">
        <v>6466</v>
      </c>
      <c r="I2023" t="s">
        <v>6467</v>
      </c>
      <c r="J2023" t="s">
        <v>20</v>
      </c>
      <c r="K2023" t="s">
        <v>21</v>
      </c>
      <c r="L2023">
        <v>0</v>
      </c>
      <c r="M2023">
        <v>0</v>
      </c>
      <c r="N2023" t="s">
        <v>22</v>
      </c>
      <c r="O2023">
        <v>3</v>
      </c>
      <c r="P2023" s="30">
        <f>SQRT((postes_1[[#This Row],[x]]-$Q$1)^2+(postes_1[[#This Row],[y]]-$R$1)^2)</f>
        <v>326070.38462431816</v>
      </c>
      <c r="Q2023">
        <v>614811.59000000404</v>
      </c>
      <c r="R2023">
        <v>6427420.8799999999</v>
      </c>
    </row>
    <row r="2024" spans="1:18" hidden="1">
      <c r="A2024">
        <v>985</v>
      </c>
      <c r="B2024">
        <v>20000919</v>
      </c>
      <c r="C2024" s="2" t="s">
        <v>8373</v>
      </c>
      <c r="D2024" t="s">
        <v>168</v>
      </c>
      <c r="E2024">
        <v>610761600000</v>
      </c>
      <c r="F2024">
        <v>1450427875000</v>
      </c>
      <c r="G2024">
        <v>1</v>
      </c>
      <c r="H2024" t="s">
        <v>2102</v>
      </c>
      <c r="I2024" t="s">
        <v>2103</v>
      </c>
      <c r="J2024" t="s">
        <v>20</v>
      </c>
      <c r="K2024" t="s">
        <v>21</v>
      </c>
      <c r="L2024">
        <v>0</v>
      </c>
      <c r="M2024">
        <v>0</v>
      </c>
      <c r="N2024" t="s">
        <v>22</v>
      </c>
      <c r="O2024">
        <v>3</v>
      </c>
      <c r="P2024" s="30">
        <f>SQRT((postes_1[[#This Row],[x]]-$Q$1)^2+(postes_1[[#This Row],[y]]-$R$1)^2)</f>
        <v>326083.09476878901</v>
      </c>
      <c r="Q2024">
        <v>928842.60000000102</v>
      </c>
      <c r="R2024">
        <v>6823950.79</v>
      </c>
    </row>
    <row r="2025" spans="1:18" hidden="1">
      <c r="A2025">
        <v>135</v>
      </c>
      <c r="B2025">
        <v>60000682</v>
      </c>
      <c r="C2025" s="2" t="s">
        <v>8373</v>
      </c>
      <c r="D2025" t="s">
        <v>36</v>
      </c>
      <c r="E2025">
        <v>1150195396000</v>
      </c>
      <c r="F2025">
        <v>1150195374000</v>
      </c>
      <c r="G2025">
        <v>1</v>
      </c>
      <c r="H2025" t="s">
        <v>318</v>
      </c>
      <c r="I2025" t="s">
        <v>319</v>
      </c>
      <c r="J2025" t="s">
        <v>20</v>
      </c>
      <c r="K2025" t="s">
        <v>21</v>
      </c>
      <c r="L2025">
        <v>0</v>
      </c>
      <c r="M2025">
        <v>0</v>
      </c>
      <c r="N2025" t="s">
        <v>22</v>
      </c>
      <c r="O2025">
        <v>3</v>
      </c>
      <c r="P2025" s="30">
        <f>SQRT((postes_1[[#This Row],[x]]-$Q$1)^2+(postes_1[[#This Row],[y]]-$R$1)^2)</f>
        <v>326156.25159285677</v>
      </c>
      <c r="Q2025">
        <v>285126.31000000198</v>
      </c>
      <c r="R2025">
        <v>6776480.7300000004</v>
      </c>
    </row>
    <row r="2026" spans="1:18" hidden="1">
      <c r="A2026">
        <v>1893</v>
      </c>
      <c r="B2026">
        <v>30001683</v>
      </c>
      <c r="C2026" s="2" t="s">
        <v>8373</v>
      </c>
      <c r="D2026" t="s">
        <v>1094</v>
      </c>
      <c r="E2026">
        <v>610761600000</v>
      </c>
      <c r="F2026">
        <v>1423666035000</v>
      </c>
      <c r="G2026">
        <v>1</v>
      </c>
      <c r="H2026" t="s">
        <v>3925</v>
      </c>
      <c r="I2026" t="s">
        <v>3926</v>
      </c>
      <c r="J2026" t="s">
        <v>20</v>
      </c>
      <c r="K2026" t="s">
        <v>21</v>
      </c>
      <c r="L2026">
        <v>0</v>
      </c>
      <c r="M2026">
        <v>0</v>
      </c>
      <c r="N2026" t="s">
        <v>22</v>
      </c>
      <c r="O2026">
        <v>3</v>
      </c>
      <c r="P2026" s="30">
        <f>SQRT((postes_1[[#This Row],[x]]-$Q$1)^2+(postes_1[[#This Row],[y]]-$R$1)^2)</f>
        <v>326183.02731612831</v>
      </c>
      <c r="Q2026">
        <v>797453.68</v>
      </c>
      <c r="R2026">
        <v>6486194.3099999996</v>
      </c>
    </row>
    <row r="2027" spans="1:18" hidden="1">
      <c r="A2027">
        <v>1567</v>
      </c>
      <c r="B2027">
        <v>10000117</v>
      </c>
      <c r="C2027" s="2" t="s">
        <v>8374</v>
      </c>
      <c r="D2027" t="s">
        <v>274</v>
      </c>
      <c r="E2027">
        <v>610761600000</v>
      </c>
      <c r="F2027">
        <v>1421930852000</v>
      </c>
      <c r="G2027">
        <v>1</v>
      </c>
      <c r="H2027" t="s">
        <v>3268</v>
      </c>
      <c r="I2027" t="s">
        <v>3269</v>
      </c>
      <c r="J2027" t="s">
        <v>20</v>
      </c>
      <c r="K2027" t="s">
        <v>21</v>
      </c>
      <c r="L2027">
        <v>0</v>
      </c>
      <c r="M2027">
        <v>0</v>
      </c>
      <c r="N2027" t="s">
        <v>22</v>
      </c>
      <c r="O2027">
        <v>4</v>
      </c>
      <c r="P2027" s="30">
        <f>SQRT((postes_1[[#This Row],[x]]-$Q$1)^2+(postes_1[[#This Row],[y]]-$R$1)^2)</f>
        <v>326200.59073121683</v>
      </c>
      <c r="Q2027">
        <v>609649.25999999803</v>
      </c>
      <c r="R2027">
        <v>7079661.9100000001</v>
      </c>
    </row>
    <row r="2028" spans="1:18" hidden="1">
      <c r="A2028">
        <v>1927</v>
      </c>
      <c r="B2028">
        <v>60001045</v>
      </c>
      <c r="C2028" s="2" t="s">
        <v>8373</v>
      </c>
      <c r="D2028" t="s">
        <v>36</v>
      </c>
      <c r="E2028">
        <v>1150197333000</v>
      </c>
      <c r="F2028">
        <v>1150197206000</v>
      </c>
      <c r="G2028">
        <v>1</v>
      </c>
      <c r="H2028" t="s">
        <v>3998</v>
      </c>
      <c r="I2028" t="s">
        <v>3998</v>
      </c>
      <c r="J2028" t="s">
        <v>20</v>
      </c>
      <c r="K2028" t="s">
        <v>21</v>
      </c>
      <c r="L2028">
        <v>0</v>
      </c>
      <c r="M2028">
        <v>0</v>
      </c>
      <c r="N2028" t="s">
        <v>22</v>
      </c>
      <c r="O2028">
        <v>3</v>
      </c>
      <c r="P2028" s="30">
        <f>SQRT((postes_1[[#This Row],[x]]-$Q$1)^2+(postes_1[[#This Row],[y]]-$R$1)^2)</f>
        <v>326281.36519816791</v>
      </c>
      <c r="Q2028">
        <v>284987.57</v>
      </c>
      <c r="R2028">
        <v>6730633</v>
      </c>
    </row>
    <row r="2029" spans="1:18" hidden="1">
      <c r="A2029">
        <v>1080</v>
      </c>
      <c r="B2029">
        <v>20001436</v>
      </c>
      <c r="C2029" s="2" t="s">
        <v>8373</v>
      </c>
      <c r="D2029" t="s">
        <v>77</v>
      </c>
      <c r="E2029">
        <v>610761600000</v>
      </c>
      <c r="F2029">
        <v>1342176417000</v>
      </c>
      <c r="G2029">
        <v>1</v>
      </c>
      <c r="H2029" t="s">
        <v>2270</v>
      </c>
      <c r="I2029" t="s">
        <v>2271</v>
      </c>
      <c r="J2029" t="s">
        <v>20</v>
      </c>
      <c r="K2029" t="s">
        <v>21</v>
      </c>
      <c r="L2029">
        <v>0</v>
      </c>
      <c r="M2029">
        <v>0</v>
      </c>
      <c r="N2029" t="s">
        <v>22</v>
      </c>
      <c r="O2029">
        <v>3</v>
      </c>
      <c r="P2029" s="30">
        <f>SQRT((postes_1[[#This Row],[x]]-$Q$1)^2+(postes_1[[#This Row],[y]]-$R$1)^2)</f>
        <v>326586.82577481039</v>
      </c>
      <c r="Q2029">
        <v>936162.22999999695</v>
      </c>
      <c r="R2029">
        <v>6729315.6399999997</v>
      </c>
    </row>
    <row r="2030" spans="1:18" hidden="1">
      <c r="A2030">
        <v>948</v>
      </c>
      <c r="B2030">
        <v>30000102</v>
      </c>
      <c r="C2030" s="2" t="s">
        <v>8375</v>
      </c>
      <c r="D2030" t="s">
        <v>168</v>
      </c>
      <c r="E2030">
        <v>1336734760000</v>
      </c>
      <c r="F2030">
        <v>1450369173000</v>
      </c>
      <c r="G2030">
        <v>1</v>
      </c>
      <c r="H2030" t="s">
        <v>2022</v>
      </c>
      <c r="I2030" t="s">
        <v>2023</v>
      </c>
      <c r="J2030" t="s">
        <v>20</v>
      </c>
      <c r="K2030" t="s">
        <v>21</v>
      </c>
      <c r="L2030">
        <v>0</v>
      </c>
      <c r="M2030">
        <v>0</v>
      </c>
      <c r="N2030" t="s">
        <v>22</v>
      </c>
      <c r="O2030">
        <v>6</v>
      </c>
      <c r="P2030" s="30">
        <f>SQRT((postes_1[[#This Row],[x]]-$Q$1)^2+(postes_1[[#This Row],[y]]-$R$1)^2)</f>
        <v>326676.50563755422</v>
      </c>
      <c r="Q2030">
        <v>930864.07999999798</v>
      </c>
      <c r="R2030">
        <v>6689707.21</v>
      </c>
    </row>
    <row r="2031" spans="1:18" hidden="1">
      <c r="A2031">
        <v>2264</v>
      </c>
      <c r="B2031">
        <v>30001106</v>
      </c>
      <c r="C2031" s="2" t="s">
        <v>8375</v>
      </c>
      <c r="D2031" t="s">
        <v>274</v>
      </c>
      <c r="E2031">
        <v>1118228311000</v>
      </c>
      <c r="F2031">
        <v>1424175629000</v>
      </c>
      <c r="G2031">
        <v>1</v>
      </c>
      <c r="H2031" t="s">
        <v>4681</v>
      </c>
      <c r="I2031" t="s">
        <v>4681</v>
      </c>
      <c r="J2031" t="s">
        <v>174</v>
      </c>
      <c r="K2031" t="s">
        <v>21</v>
      </c>
      <c r="L2031">
        <v>0</v>
      </c>
      <c r="M2031">
        <v>0</v>
      </c>
      <c r="N2031" t="s">
        <v>22</v>
      </c>
      <c r="O2031">
        <v>6</v>
      </c>
      <c r="P2031" s="30">
        <f>SQRT((postes_1[[#This Row],[x]]-$Q$1)^2+(postes_1[[#This Row],[y]]-$R$1)^2)</f>
        <v>326696.00176646869</v>
      </c>
      <c r="Q2031">
        <v>840343.53999999899</v>
      </c>
      <c r="R2031">
        <v>6521324.2300000004</v>
      </c>
    </row>
    <row r="2032" spans="1:18" hidden="1">
      <c r="A2032">
        <v>3702</v>
      </c>
      <c r="B2032">
        <v>30000333</v>
      </c>
      <c r="C2032" s="2" t="s">
        <v>8373</v>
      </c>
      <c r="D2032" t="s">
        <v>83</v>
      </c>
      <c r="E2032">
        <v>610761600000</v>
      </c>
      <c r="F2032">
        <v>1363274656000</v>
      </c>
      <c r="G2032">
        <v>1</v>
      </c>
      <c r="H2032" t="s">
        <v>7579</v>
      </c>
      <c r="I2032" t="s">
        <v>7580</v>
      </c>
      <c r="J2032" t="s">
        <v>20</v>
      </c>
      <c r="K2032" t="s">
        <v>21</v>
      </c>
      <c r="L2032">
        <v>0</v>
      </c>
      <c r="M2032">
        <v>0</v>
      </c>
      <c r="N2032" t="s">
        <v>22</v>
      </c>
      <c r="O2032">
        <v>3</v>
      </c>
      <c r="P2032" s="30">
        <f>SQRT((postes_1[[#This Row],[x]]-$Q$1)^2+(postes_1[[#This Row],[y]]-$R$1)^2)</f>
        <v>326812.17829236126</v>
      </c>
      <c r="Q2032">
        <v>907685.42000000202</v>
      </c>
      <c r="R2032">
        <v>6617562.4900000002</v>
      </c>
    </row>
    <row r="2033" spans="1:18" hidden="1">
      <c r="A2033">
        <v>3492</v>
      </c>
      <c r="B2033">
        <v>20000999</v>
      </c>
      <c r="C2033" s="2" t="s">
        <v>8373</v>
      </c>
      <c r="D2033" t="s">
        <v>77</v>
      </c>
      <c r="E2033">
        <v>610761600000</v>
      </c>
      <c r="F2033">
        <v>1380731168000</v>
      </c>
      <c r="G2033">
        <v>1</v>
      </c>
      <c r="H2033" t="s">
        <v>7150</v>
      </c>
      <c r="I2033" t="s">
        <v>7151</v>
      </c>
      <c r="J2033" t="s">
        <v>20</v>
      </c>
      <c r="K2033" t="s">
        <v>21</v>
      </c>
      <c r="L2033">
        <v>0</v>
      </c>
      <c r="M2033">
        <v>0</v>
      </c>
      <c r="N2033" t="s">
        <v>22</v>
      </c>
      <c r="O2033">
        <v>3</v>
      </c>
      <c r="P2033" s="30">
        <f>SQRT((postes_1[[#This Row],[x]]-$Q$1)^2+(postes_1[[#This Row],[y]]-$R$1)^2)</f>
        <v>326865.5606980836</v>
      </c>
      <c r="Q2033">
        <v>933260.35000000102</v>
      </c>
      <c r="R2033">
        <v>6804911.6100000003</v>
      </c>
    </row>
    <row r="2034" spans="1:18" hidden="1">
      <c r="A2034">
        <v>3794</v>
      </c>
      <c r="B2034">
        <v>50000514</v>
      </c>
      <c r="C2034" s="2" t="s">
        <v>8375</v>
      </c>
      <c r="D2034" t="s">
        <v>20</v>
      </c>
      <c r="E2034">
        <v>610761600000</v>
      </c>
      <c r="F2034" t="s">
        <v>20</v>
      </c>
      <c r="G2034">
        <v>1</v>
      </c>
      <c r="H2034" t="s">
        <v>7752</v>
      </c>
      <c r="I2034" t="s">
        <v>7753</v>
      </c>
      <c r="J2034" t="s">
        <v>20</v>
      </c>
      <c r="K2034" t="s">
        <v>21</v>
      </c>
      <c r="L2034">
        <v>0</v>
      </c>
      <c r="M2034">
        <v>0</v>
      </c>
      <c r="N2034" t="s">
        <v>22</v>
      </c>
      <c r="O2034">
        <v>6</v>
      </c>
      <c r="P2034" s="30">
        <f>SQRT((postes_1[[#This Row],[x]]-$Q$1)^2+(postes_1[[#This Row],[y]]-$R$1)^2)</f>
        <v>326877.66131931992</v>
      </c>
      <c r="Q2034">
        <v>638774.53999999899</v>
      </c>
      <c r="R2034">
        <v>6427812.5099999998</v>
      </c>
    </row>
    <row r="2035" spans="1:18" hidden="1">
      <c r="A2035">
        <v>2970</v>
      </c>
      <c r="B2035">
        <v>50000516</v>
      </c>
      <c r="C2035" s="2" t="s">
        <v>8374</v>
      </c>
      <c r="D2035" t="s">
        <v>274</v>
      </c>
      <c r="E2035">
        <v>610761600000</v>
      </c>
      <c r="F2035">
        <v>1423659854000</v>
      </c>
      <c r="G2035">
        <v>1</v>
      </c>
      <c r="H2035" t="s">
        <v>6116</v>
      </c>
      <c r="I2035" t="s">
        <v>6117</v>
      </c>
      <c r="J2035" t="s">
        <v>20</v>
      </c>
      <c r="K2035" t="s">
        <v>21</v>
      </c>
      <c r="L2035">
        <v>0</v>
      </c>
      <c r="M2035">
        <v>0</v>
      </c>
      <c r="N2035" t="s">
        <v>22</v>
      </c>
      <c r="O2035">
        <v>4</v>
      </c>
      <c r="P2035" s="30">
        <f>SQRT((postes_1[[#This Row],[x]]-$Q$1)^2+(postes_1[[#This Row],[y]]-$R$1)^2)</f>
        <v>327030.14357781521</v>
      </c>
      <c r="Q2035">
        <v>638261.28999999899</v>
      </c>
      <c r="R2035">
        <v>6427615.2699999996</v>
      </c>
    </row>
    <row r="2036" spans="1:18" hidden="1">
      <c r="A2036">
        <v>2802</v>
      </c>
      <c r="B2036">
        <v>30000136</v>
      </c>
      <c r="C2036" s="2" t="s">
        <v>8373</v>
      </c>
      <c r="D2036" t="s">
        <v>56</v>
      </c>
      <c r="E2036">
        <v>1205842673000</v>
      </c>
      <c r="F2036">
        <v>1205842656000</v>
      </c>
      <c r="G2036">
        <v>1</v>
      </c>
      <c r="H2036" t="s">
        <v>5773</v>
      </c>
      <c r="I2036" t="s">
        <v>5774</v>
      </c>
      <c r="J2036" t="s">
        <v>20</v>
      </c>
      <c r="K2036" t="s">
        <v>21</v>
      </c>
      <c r="L2036">
        <v>0</v>
      </c>
      <c r="M2036">
        <v>0</v>
      </c>
      <c r="N2036" t="s">
        <v>22</v>
      </c>
      <c r="O2036">
        <v>3</v>
      </c>
      <c r="P2036" s="30">
        <f>SQRT((postes_1[[#This Row],[x]]-$Q$1)^2+(postes_1[[#This Row],[y]]-$R$1)^2)</f>
        <v>327048.6468980636</v>
      </c>
      <c r="Q2036">
        <v>930317.46000000101</v>
      </c>
      <c r="R2036">
        <v>6685213.0599999996</v>
      </c>
    </row>
    <row r="2037" spans="1:18" hidden="1">
      <c r="A2037">
        <v>2758</v>
      </c>
      <c r="B2037">
        <v>30001041</v>
      </c>
      <c r="C2037" s="2" t="s">
        <v>8373</v>
      </c>
      <c r="D2037" t="s">
        <v>38</v>
      </c>
      <c r="E2037">
        <v>610761600000</v>
      </c>
      <c r="F2037">
        <v>1224774594000</v>
      </c>
      <c r="G2037">
        <v>1</v>
      </c>
      <c r="H2037" t="s">
        <v>5691</v>
      </c>
      <c r="I2037" t="s">
        <v>5692</v>
      </c>
      <c r="J2037" t="s">
        <v>26</v>
      </c>
      <c r="K2037" t="s">
        <v>21</v>
      </c>
      <c r="L2037">
        <v>0</v>
      </c>
      <c r="M2037">
        <v>0</v>
      </c>
      <c r="N2037" t="s">
        <v>22</v>
      </c>
      <c r="O2037">
        <v>3</v>
      </c>
      <c r="P2037" s="30">
        <f>SQRT((postes_1[[#This Row],[x]]-$Q$1)^2+(postes_1[[#This Row],[y]]-$R$1)^2)</f>
        <v>327050.0966519005</v>
      </c>
      <c r="Q2037">
        <v>845141.03000000096</v>
      </c>
      <c r="R2037">
        <v>6525666.5199999996</v>
      </c>
    </row>
    <row r="2038" spans="1:18">
      <c r="A2038">
        <v>247</v>
      </c>
      <c r="B2038">
        <v>70058704</v>
      </c>
      <c r="C2038" s="2" t="s">
        <v>8382</v>
      </c>
      <c r="D2038" t="s">
        <v>274</v>
      </c>
      <c r="E2038">
        <v>1442233953000</v>
      </c>
      <c r="F2038">
        <v>1442233894000</v>
      </c>
      <c r="G2038">
        <v>1</v>
      </c>
      <c r="H2038" t="s">
        <v>561</v>
      </c>
      <c r="I2038" t="s">
        <v>562</v>
      </c>
      <c r="J2038" t="s">
        <v>20</v>
      </c>
      <c r="K2038" t="s">
        <v>21</v>
      </c>
      <c r="L2038">
        <v>0</v>
      </c>
      <c r="M2038">
        <v>0</v>
      </c>
      <c r="N2038" t="s">
        <v>267</v>
      </c>
      <c r="O2038">
        <v>3</v>
      </c>
      <c r="P2038" s="30">
        <f>SQRT((postes_1[[#This Row],[x]]-$Q$1)^2+(postes_1[[#This Row],[y]]-$R$1)^2)</f>
        <v>327530.41456530674</v>
      </c>
      <c r="Q2038">
        <v>831886.97479999799</v>
      </c>
      <c r="R2038">
        <v>6512111.1923000002</v>
      </c>
    </row>
    <row r="2039" spans="1:18" hidden="1">
      <c r="A2039">
        <v>2949</v>
      </c>
      <c r="B2039">
        <v>70000040</v>
      </c>
      <c r="C2039" s="2" t="s">
        <v>8374</v>
      </c>
      <c r="D2039" t="s">
        <v>77</v>
      </c>
      <c r="E2039">
        <v>757641600000</v>
      </c>
      <c r="F2039">
        <v>1373372797000</v>
      </c>
      <c r="G2039">
        <v>1</v>
      </c>
      <c r="H2039" t="s">
        <v>6075</v>
      </c>
      <c r="I2039" t="s">
        <v>6076</v>
      </c>
      <c r="J2039" t="s">
        <v>20</v>
      </c>
      <c r="K2039" t="s">
        <v>21</v>
      </c>
      <c r="L2039">
        <v>0</v>
      </c>
      <c r="M2039">
        <v>0</v>
      </c>
      <c r="N2039" t="s">
        <v>22</v>
      </c>
      <c r="O2039">
        <v>4</v>
      </c>
      <c r="P2039" s="30">
        <f>SQRT((postes_1[[#This Row],[x]]-$Q$1)^2+(postes_1[[#This Row],[y]]-$R$1)^2)</f>
        <v>327540.7427225961</v>
      </c>
      <c r="Q2039">
        <v>356925.95000000298</v>
      </c>
      <c r="R2039">
        <v>6960823.6600000001</v>
      </c>
    </row>
    <row r="2040" spans="1:18" hidden="1">
      <c r="A2040">
        <v>3880</v>
      </c>
      <c r="B2040">
        <v>20001421</v>
      </c>
      <c r="C2040" s="2" t="s">
        <v>8375</v>
      </c>
      <c r="D2040" t="s">
        <v>168</v>
      </c>
      <c r="E2040">
        <v>610761600000</v>
      </c>
      <c r="F2040">
        <v>1449067022000</v>
      </c>
      <c r="G2040">
        <v>1</v>
      </c>
      <c r="H2040" t="s">
        <v>7913</v>
      </c>
      <c r="I2040" t="s">
        <v>7914</v>
      </c>
      <c r="J2040" t="s">
        <v>20</v>
      </c>
      <c r="K2040" t="s">
        <v>21</v>
      </c>
      <c r="L2040">
        <v>0</v>
      </c>
      <c r="M2040">
        <v>0</v>
      </c>
      <c r="N2040" t="s">
        <v>22</v>
      </c>
      <c r="O2040">
        <v>6</v>
      </c>
      <c r="P2040" s="30">
        <f>SQRT((postes_1[[#This Row],[x]]-$Q$1)^2+(postes_1[[#This Row],[y]]-$R$1)^2)</f>
        <v>327606.85043836455</v>
      </c>
      <c r="Q2040">
        <v>937423.39999999898</v>
      </c>
      <c r="R2040">
        <v>6732792.1200000001</v>
      </c>
    </row>
    <row r="2041" spans="1:18" hidden="1">
      <c r="A2041">
        <v>890</v>
      </c>
      <c r="B2041">
        <v>30000348</v>
      </c>
      <c r="C2041" s="2" t="s">
        <v>8373</v>
      </c>
      <c r="D2041" t="s">
        <v>274</v>
      </c>
      <c r="E2041">
        <v>610761600000</v>
      </c>
      <c r="F2041">
        <v>1445269678000</v>
      </c>
      <c r="G2041">
        <v>1</v>
      </c>
      <c r="H2041" t="s">
        <v>1894</v>
      </c>
      <c r="I2041" t="s">
        <v>1895</v>
      </c>
      <c r="J2041" t="s">
        <v>20</v>
      </c>
      <c r="K2041" t="s">
        <v>21</v>
      </c>
      <c r="L2041">
        <v>0</v>
      </c>
      <c r="M2041">
        <v>0</v>
      </c>
      <c r="N2041" t="s">
        <v>22</v>
      </c>
      <c r="O2041">
        <v>3</v>
      </c>
      <c r="P2041" s="30">
        <f>SQRT((postes_1[[#This Row],[x]]-$Q$1)^2+(postes_1[[#This Row],[y]]-$R$1)^2)</f>
        <v>327649.63743993023</v>
      </c>
      <c r="Q2041">
        <v>906199.24000000197</v>
      </c>
      <c r="R2041">
        <v>6612401.79</v>
      </c>
    </row>
    <row r="2042" spans="1:18">
      <c r="A2042">
        <v>248</v>
      </c>
      <c r="B2042">
        <v>70058804</v>
      </c>
      <c r="C2042" s="2" t="s">
        <v>8383</v>
      </c>
      <c r="D2042" t="s">
        <v>274</v>
      </c>
      <c r="E2042">
        <v>1442234367000</v>
      </c>
      <c r="F2042">
        <v>1442234308000</v>
      </c>
      <c r="G2042">
        <v>1</v>
      </c>
      <c r="H2042" t="s">
        <v>563</v>
      </c>
      <c r="I2042" t="s">
        <v>564</v>
      </c>
      <c r="J2042" t="s">
        <v>20</v>
      </c>
      <c r="K2042" t="s">
        <v>283</v>
      </c>
      <c r="L2042">
        <v>0</v>
      </c>
      <c r="M2042">
        <v>0</v>
      </c>
      <c r="N2042" t="s">
        <v>267</v>
      </c>
      <c r="O2042">
        <v>3</v>
      </c>
      <c r="P2042" s="30">
        <f>SQRT((postes_1[[#This Row],[x]]-$Q$1)^2+(postes_1[[#This Row],[y]]-$R$1)^2)</f>
        <v>327651.38283297932</v>
      </c>
      <c r="Q2042">
        <v>835777.47839999897</v>
      </c>
      <c r="R2042">
        <v>6515572.3567000004</v>
      </c>
    </row>
    <row r="2043" spans="1:18" hidden="1">
      <c r="A2043">
        <v>2108</v>
      </c>
      <c r="B2043">
        <v>50002154</v>
      </c>
      <c r="C2043" s="2" t="s">
        <v>8373</v>
      </c>
      <c r="D2043" t="s">
        <v>77</v>
      </c>
      <c r="E2043">
        <v>894326400000</v>
      </c>
      <c r="F2043">
        <v>1323103195000</v>
      </c>
      <c r="G2043">
        <v>1</v>
      </c>
      <c r="H2043" t="s">
        <v>4370</v>
      </c>
      <c r="I2043" t="s">
        <v>4371</v>
      </c>
      <c r="J2043" t="s">
        <v>20</v>
      </c>
      <c r="K2043" t="s">
        <v>21</v>
      </c>
      <c r="L2043">
        <v>0</v>
      </c>
      <c r="M2043">
        <v>0</v>
      </c>
      <c r="N2043" t="s">
        <v>22</v>
      </c>
      <c r="O2043">
        <v>3</v>
      </c>
      <c r="P2043" s="30">
        <f>SQRT((postes_1[[#This Row],[x]]-$Q$1)^2+(postes_1[[#This Row],[y]]-$R$1)^2)</f>
        <v>327841.58225143352</v>
      </c>
      <c r="Q2043">
        <v>516531.5</v>
      </c>
      <c r="R2043">
        <v>6439367.1500000004</v>
      </c>
    </row>
    <row r="2044" spans="1:18" hidden="1">
      <c r="A2044">
        <v>875</v>
      </c>
      <c r="B2044">
        <v>70054328</v>
      </c>
      <c r="C2044" s="2" t="s">
        <v>8376</v>
      </c>
      <c r="D2044" t="s">
        <v>1094</v>
      </c>
      <c r="E2044">
        <v>1425307352000</v>
      </c>
      <c r="F2044">
        <v>1425307328000</v>
      </c>
      <c r="G2044">
        <v>1</v>
      </c>
      <c r="H2044" t="s">
        <v>1862</v>
      </c>
      <c r="I2044" t="s">
        <v>1863</v>
      </c>
      <c r="J2044" t="s">
        <v>20</v>
      </c>
      <c r="K2044" t="s">
        <v>21</v>
      </c>
      <c r="L2044">
        <v>0</v>
      </c>
      <c r="M2044">
        <v>0</v>
      </c>
      <c r="N2044" t="s">
        <v>22</v>
      </c>
      <c r="O2044">
        <v>7</v>
      </c>
      <c r="P2044" s="30">
        <f>SQRT((postes_1[[#This Row],[x]]-$Q$1)^2+(postes_1[[#This Row],[y]]-$R$1)^2)</f>
        <v>327955.11829470331</v>
      </c>
      <c r="Q2044">
        <v>346572.43999999802</v>
      </c>
      <c r="R2044">
        <v>6948174.9900000002</v>
      </c>
    </row>
    <row r="2045" spans="1:18" hidden="1">
      <c r="A2045">
        <v>1637</v>
      </c>
      <c r="B2045">
        <v>60003300</v>
      </c>
      <c r="C2045" s="2" t="s">
        <v>8373</v>
      </c>
      <c r="D2045" t="s">
        <v>27</v>
      </c>
      <c r="E2045">
        <v>989971200000</v>
      </c>
      <c r="F2045">
        <v>1294849401000</v>
      </c>
      <c r="G2045">
        <v>1</v>
      </c>
      <c r="H2045" t="s">
        <v>3408</v>
      </c>
      <c r="I2045" t="s">
        <v>3409</v>
      </c>
      <c r="J2045" t="s">
        <v>20</v>
      </c>
      <c r="K2045" t="s">
        <v>21</v>
      </c>
      <c r="L2045">
        <v>0</v>
      </c>
      <c r="M2045">
        <v>0</v>
      </c>
      <c r="N2045" t="s">
        <v>22</v>
      </c>
      <c r="O2045">
        <v>3</v>
      </c>
      <c r="P2045" s="30">
        <f>SQRT((postes_1[[#This Row],[x]]-$Q$1)^2+(postes_1[[#This Row],[y]]-$R$1)^2)</f>
        <v>328015.58027438482</v>
      </c>
      <c r="Q2045">
        <v>282588.29999999702</v>
      </c>
      <c r="R2045">
        <v>6762857.9500000002</v>
      </c>
    </row>
    <row r="2046" spans="1:18" hidden="1">
      <c r="A2046">
        <v>1672</v>
      </c>
      <c r="B2046">
        <v>70000093</v>
      </c>
      <c r="C2046" s="2" t="s">
        <v>8376</v>
      </c>
      <c r="D2046" t="s">
        <v>274</v>
      </c>
      <c r="E2046">
        <v>757641600000</v>
      </c>
      <c r="F2046">
        <v>1453725697000</v>
      </c>
      <c r="G2046">
        <v>1</v>
      </c>
      <c r="H2046" t="s">
        <v>1862</v>
      </c>
      <c r="I2046" t="s">
        <v>1863</v>
      </c>
      <c r="J2046" t="s">
        <v>20</v>
      </c>
      <c r="K2046" t="s">
        <v>21</v>
      </c>
      <c r="L2046">
        <v>0</v>
      </c>
      <c r="M2046">
        <v>0</v>
      </c>
      <c r="N2046" t="s">
        <v>22</v>
      </c>
      <c r="O2046">
        <v>7</v>
      </c>
      <c r="P2046" s="30">
        <f>SQRT((postes_1[[#This Row],[x]]-$Q$1)^2+(postes_1[[#This Row],[y]]-$R$1)^2)</f>
        <v>328051.8236144915</v>
      </c>
      <c r="Q2046">
        <v>346852.29999999702</v>
      </c>
      <c r="R2046">
        <v>6948716.2400000002</v>
      </c>
    </row>
    <row r="2047" spans="1:18" hidden="1">
      <c r="A2047">
        <v>3688</v>
      </c>
      <c r="B2047">
        <v>30001103</v>
      </c>
      <c r="C2047" s="2" t="s">
        <v>8375</v>
      </c>
      <c r="D2047" t="s">
        <v>274</v>
      </c>
      <c r="E2047">
        <v>771724800000</v>
      </c>
      <c r="F2047">
        <v>1424100731000</v>
      </c>
      <c r="G2047">
        <v>1</v>
      </c>
      <c r="H2047" t="s">
        <v>7551</v>
      </c>
      <c r="I2047" t="s">
        <v>7552</v>
      </c>
      <c r="J2047" t="s">
        <v>20</v>
      </c>
      <c r="K2047" t="s">
        <v>21</v>
      </c>
      <c r="L2047">
        <v>0</v>
      </c>
      <c r="M2047">
        <v>0</v>
      </c>
      <c r="N2047" t="s">
        <v>22</v>
      </c>
      <c r="O2047">
        <v>6</v>
      </c>
      <c r="P2047" s="30">
        <f>SQRT((postes_1[[#This Row],[x]]-$Q$1)^2+(postes_1[[#This Row],[y]]-$R$1)^2)</f>
        <v>328067.18260251061</v>
      </c>
      <c r="Q2047">
        <v>842202.57</v>
      </c>
      <c r="R2047">
        <v>6521238.8300000001</v>
      </c>
    </row>
    <row r="2048" spans="1:18" hidden="1">
      <c r="A2048">
        <v>4090</v>
      </c>
      <c r="B2048">
        <v>30001053</v>
      </c>
      <c r="C2048" s="2" t="s">
        <v>8373</v>
      </c>
      <c r="D2048" t="s">
        <v>56</v>
      </c>
      <c r="E2048">
        <v>1330363521000</v>
      </c>
      <c r="F2048">
        <v>1330363506000</v>
      </c>
      <c r="G2048">
        <v>1</v>
      </c>
      <c r="H2048" t="s">
        <v>8284</v>
      </c>
      <c r="I2048" t="s">
        <v>8285</v>
      </c>
      <c r="J2048" t="s">
        <v>20</v>
      </c>
      <c r="K2048" t="s">
        <v>21</v>
      </c>
      <c r="L2048">
        <v>0</v>
      </c>
      <c r="M2048">
        <v>0</v>
      </c>
      <c r="N2048" t="s">
        <v>22</v>
      </c>
      <c r="O2048">
        <v>3</v>
      </c>
      <c r="P2048" s="30">
        <f>SQRT((postes_1[[#This Row],[x]]-$Q$1)^2+(postes_1[[#This Row],[y]]-$R$1)^2)</f>
        <v>328182.64887726679</v>
      </c>
      <c r="Q2048">
        <v>846433.79999999702</v>
      </c>
      <c r="R2048">
        <v>6525373.3300000001</v>
      </c>
    </row>
    <row r="2049" spans="1:18" hidden="1">
      <c r="A2049">
        <v>873</v>
      </c>
      <c r="B2049">
        <v>70054128</v>
      </c>
      <c r="C2049" s="2" t="s">
        <v>8376</v>
      </c>
      <c r="D2049" t="s">
        <v>1094</v>
      </c>
      <c r="E2049">
        <v>1425307145000</v>
      </c>
      <c r="F2049">
        <v>1425307042000</v>
      </c>
      <c r="G2049">
        <v>1</v>
      </c>
      <c r="H2049" t="s">
        <v>1862</v>
      </c>
      <c r="I2049" t="s">
        <v>1863</v>
      </c>
      <c r="J2049" t="s">
        <v>20</v>
      </c>
      <c r="K2049" t="s">
        <v>21</v>
      </c>
      <c r="L2049">
        <v>0</v>
      </c>
      <c r="M2049">
        <v>0</v>
      </c>
      <c r="N2049" t="s">
        <v>22</v>
      </c>
      <c r="O2049">
        <v>7</v>
      </c>
      <c r="P2049" s="30">
        <f>SQRT((postes_1[[#This Row],[x]]-$Q$1)^2+(postes_1[[#This Row],[y]]-$R$1)^2)</f>
        <v>328392.45922263368</v>
      </c>
      <c r="Q2049">
        <v>346853.71000000101</v>
      </c>
      <c r="R2049">
        <v>6949289.9100000001</v>
      </c>
    </row>
    <row r="2050" spans="1:18" hidden="1">
      <c r="A2050">
        <v>874</v>
      </c>
      <c r="B2050">
        <v>70054228</v>
      </c>
      <c r="C2050" s="2" t="s">
        <v>8376</v>
      </c>
      <c r="D2050" t="s">
        <v>1094</v>
      </c>
      <c r="E2050">
        <v>1425307319000</v>
      </c>
      <c r="F2050">
        <v>1425307308000</v>
      </c>
      <c r="G2050">
        <v>1</v>
      </c>
      <c r="H2050" t="s">
        <v>1862</v>
      </c>
      <c r="I2050" t="s">
        <v>1863</v>
      </c>
      <c r="J2050" t="s">
        <v>20</v>
      </c>
      <c r="K2050" t="s">
        <v>21</v>
      </c>
      <c r="L2050">
        <v>0</v>
      </c>
      <c r="M2050">
        <v>0</v>
      </c>
      <c r="N2050" t="s">
        <v>22</v>
      </c>
      <c r="O2050">
        <v>7</v>
      </c>
      <c r="P2050" s="30">
        <f>SQRT((postes_1[[#This Row],[x]]-$Q$1)^2+(postes_1[[#This Row],[y]]-$R$1)^2)</f>
        <v>328518.50380056584</v>
      </c>
      <c r="Q2050">
        <v>346273.95000000298</v>
      </c>
      <c r="R2050">
        <v>6948719.1799999997</v>
      </c>
    </row>
    <row r="2051" spans="1:18" hidden="1">
      <c r="A2051">
        <v>2416</v>
      </c>
      <c r="B2051">
        <v>70046488</v>
      </c>
      <c r="C2051" s="2" t="s">
        <v>8375</v>
      </c>
      <c r="D2051" t="s">
        <v>264</v>
      </c>
      <c r="E2051">
        <v>1416247653000</v>
      </c>
      <c r="F2051">
        <v>1385124517000</v>
      </c>
      <c r="G2051">
        <v>1</v>
      </c>
      <c r="H2051" t="s">
        <v>4988</v>
      </c>
      <c r="I2051" t="s">
        <v>4989</v>
      </c>
      <c r="J2051" t="s">
        <v>20</v>
      </c>
      <c r="K2051" t="s">
        <v>21</v>
      </c>
      <c r="L2051">
        <v>0</v>
      </c>
      <c r="M2051">
        <v>0</v>
      </c>
      <c r="N2051" t="s">
        <v>22</v>
      </c>
      <c r="O2051">
        <v>6</v>
      </c>
      <c r="P2051" s="30">
        <f>SQRT((postes_1[[#This Row],[x]]-$Q$1)^2+(postes_1[[#This Row],[y]]-$R$1)^2)</f>
        <v>328858.10419156199</v>
      </c>
      <c r="Q2051">
        <v>931460.00999999803</v>
      </c>
      <c r="R2051">
        <v>6824964.8700000001</v>
      </c>
    </row>
    <row r="2052" spans="1:18" hidden="1">
      <c r="A2052">
        <v>3450</v>
      </c>
      <c r="B2052">
        <v>60001916</v>
      </c>
      <c r="C2052" s="2" t="s">
        <v>8374</v>
      </c>
      <c r="D2052" t="s">
        <v>20</v>
      </c>
      <c r="E2052">
        <v>995414400000</v>
      </c>
      <c r="F2052" t="s">
        <v>20</v>
      </c>
      <c r="G2052">
        <v>1</v>
      </c>
      <c r="H2052" t="s">
        <v>7070</v>
      </c>
      <c r="I2052" t="s">
        <v>7071</v>
      </c>
      <c r="J2052" t="s">
        <v>20</v>
      </c>
      <c r="K2052" t="s">
        <v>21</v>
      </c>
      <c r="L2052">
        <v>0</v>
      </c>
      <c r="M2052">
        <v>0</v>
      </c>
      <c r="N2052" t="s">
        <v>22</v>
      </c>
      <c r="O2052">
        <v>4</v>
      </c>
      <c r="P2052" s="30">
        <f>SQRT((postes_1[[#This Row],[x]]-$Q$1)^2+(postes_1[[#This Row],[y]]-$R$1)^2)</f>
        <v>328901.2016878521</v>
      </c>
      <c r="Q2052">
        <v>384036.81000000198</v>
      </c>
      <c r="R2052">
        <v>6514916.0599999996</v>
      </c>
    </row>
    <row r="2053" spans="1:18" hidden="1">
      <c r="A2053">
        <v>2925</v>
      </c>
      <c r="B2053">
        <v>60000187</v>
      </c>
      <c r="C2053" s="2" t="s">
        <v>8373</v>
      </c>
      <c r="D2053" t="s">
        <v>43</v>
      </c>
      <c r="E2053">
        <v>1128435481000</v>
      </c>
      <c r="F2053">
        <v>1128435470000</v>
      </c>
      <c r="G2053">
        <v>1</v>
      </c>
      <c r="H2053" t="s">
        <v>6027</v>
      </c>
      <c r="I2053" t="s">
        <v>6028</v>
      </c>
      <c r="J2053" t="s">
        <v>20</v>
      </c>
      <c r="K2053" t="s">
        <v>21</v>
      </c>
      <c r="L2053">
        <v>0</v>
      </c>
      <c r="M2053">
        <v>0</v>
      </c>
      <c r="N2053" t="s">
        <v>22</v>
      </c>
      <c r="O2053">
        <v>3</v>
      </c>
      <c r="P2053" s="30">
        <f>SQRT((postes_1[[#This Row],[x]]-$Q$1)^2+(postes_1[[#This Row],[y]]-$R$1)^2)</f>
        <v>328934.53285726561</v>
      </c>
      <c r="Q2053">
        <v>291631</v>
      </c>
      <c r="R2053">
        <v>6834333.0599999996</v>
      </c>
    </row>
    <row r="2054" spans="1:18" hidden="1">
      <c r="A2054">
        <v>4018</v>
      </c>
      <c r="B2054">
        <v>20000877</v>
      </c>
      <c r="C2054" s="2" t="s">
        <v>8373</v>
      </c>
      <c r="D2054" t="s">
        <v>274</v>
      </c>
      <c r="E2054">
        <v>610761600000</v>
      </c>
      <c r="F2054">
        <v>1424431786000</v>
      </c>
      <c r="G2054">
        <v>1</v>
      </c>
      <c r="H2054" t="s">
        <v>8176</v>
      </c>
      <c r="I2054" t="s">
        <v>8177</v>
      </c>
      <c r="J2054" t="s">
        <v>6880</v>
      </c>
      <c r="K2054" t="s">
        <v>21</v>
      </c>
      <c r="L2054">
        <v>0</v>
      </c>
      <c r="M2054">
        <v>0</v>
      </c>
      <c r="N2054" t="s">
        <v>22</v>
      </c>
      <c r="O2054">
        <v>3</v>
      </c>
      <c r="P2054" s="30">
        <f>SQRT((postes_1[[#This Row],[x]]-$Q$1)^2+(postes_1[[#This Row],[y]]-$R$1)^2)</f>
        <v>328962.57235851703</v>
      </c>
      <c r="Q2054">
        <v>929522.32999999798</v>
      </c>
      <c r="R2054">
        <v>6833596.8099999996</v>
      </c>
    </row>
    <row r="2055" spans="1:18" hidden="1">
      <c r="A2055">
        <v>2921</v>
      </c>
      <c r="B2055">
        <v>30001094</v>
      </c>
      <c r="C2055" s="2" t="s">
        <v>8373</v>
      </c>
      <c r="D2055" t="s">
        <v>56</v>
      </c>
      <c r="E2055">
        <v>1334250608000</v>
      </c>
      <c r="F2055">
        <v>1333550165000</v>
      </c>
      <c r="G2055">
        <v>1</v>
      </c>
      <c r="H2055" t="s">
        <v>6019</v>
      </c>
      <c r="I2055" t="s">
        <v>6020</v>
      </c>
      <c r="J2055" t="s">
        <v>20</v>
      </c>
      <c r="K2055" t="s">
        <v>21</v>
      </c>
      <c r="L2055">
        <v>0</v>
      </c>
      <c r="M2055">
        <v>0</v>
      </c>
      <c r="N2055" t="s">
        <v>22</v>
      </c>
      <c r="O2055">
        <v>3</v>
      </c>
      <c r="P2055" s="30">
        <f>SQRT((postes_1[[#This Row],[x]]-$Q$1)^2+(postes_1[[#This Row],[y]]-$R$1)^2)</f>
        <v>328987.94999406504</v>
      </c>
      <c r="Q2055">
        <v>844565.17000000202</v>
      </c>
      <c r="R2055">
        <v>6522308.3099999996</v>
      </c>
    </row>
    <row r="2056" spans="1:18" hidden="1">
      <c r="A2056">
        <v>143</v>
      </c>
      <c r="B2056">
        <v>60001966</v>
      </c>
      <c r="C2056" s="2" t="s">
        <v>8374</v>
      </c>
      <c r="D2056" t="s">
        <v>90</v>
      </c>
      <c r="E2056">
        <v>783129600000</v>
      </c>
      <c r="F2056">
        <v>1147949634000</v>
      </c>
      <c r="G2056">
        <v>1</v>
      </c>
      <c r="H2056" t="s">
        <v>336</v>
      </c>
      <c r="I2056" t="s">
        <v>337</v>
      </c>
      <c r="J2056" t="s">
        <v>20</v>
      </c>
      <c r="K2056" t="s">
        <v>21</v>
      </c>
      <c r="L2056">
        <v>0</v>
      </c>
      <c r="M2056">
        <v>0</v>
      </c>
      <c r="N2056" t="s">
        <v>22</v>
      </c>
      <c r="O2056">
        <v>4</v>
      </c>
      <c r="P2056" s="30">
        <f>SQRT((postes_1[[#This Row],[x]]-$Q$1)^2+(postes_1[[#This Row],[y]]-$R$1)^2)</f>
        <v>329023.39166104345</v>
      </c>
      <c r="Q2056">
        <v>404747.15999999602</v>
      </c>
      <c r="R2056">
        <v>6496684.6299999999</v>
      </c>
    </row>
    <row r="2057" spans="1:18" hidden="1">
      <c r="A2057">
        <v>2216</v>
      </c>
      <c r="B2057">
        <v>30001064</v>
      </c>
      <c r="C2057" s="2" t="s">
        <v>8373</v>
      </c>
      <c r="D2057" t="s">
        <v>23</v>
      </c>
      <c r="E2057">
        <v>610761600000</v>
      </c>
      <c r="F2057">
        <v>1246547290000</v>
      </c>
      <c r="G2057">
        <v>1</v>
      </c>
      <c r="H2057" t="s">
        <v>4589</v>
      </c>
      <c r="I2057" t="s">
        <v>4590</v>
      </c>
      <c r="J2057" t="s">
        <v>871</v>
      </c>
      <c r="K2057" t="s">
        <v>21</v>
      </c>
      <c r="L2057">
        <v>0</v>
      </c>
      <c r="M2057">
        <v>0</v>
      </c>
      <c r="N2057" t="s">
        <v>22</v>
      </c>
      <c r="O2057">
        <v>3</v>
      </c>
      <c r="P2057" s="30">
        <f>SQRT((postes_1[[#This Row],[x]]-$Q$1)^2+(postes_1[[#This Row],[y]]-$R$1)^2)</f>
        <v>329252.46594926954</v>
      </c>
      <c r="Q2057">
        <v>847207.97999999695</v>
      </c>
      <c r="R2057">
        <v>6524634.9500000002</v>
      </c>
    </row>
    <row r="2058" spans="1:18" hidden="1">
      <c r="A2058">
        <v>1797</v>
      </c>
      <c r="B2058">
        <v>60001935</v>
      </c>
      <c r="C2058" s="2" t="s">
        <v>8374</v>
      </c>
      <c r="D2058" t="s">
        <v>56</v>
      </c>
      <c r="E2058">
        <v>1157108274000</v>
      </c>
      <c r="F2058">
        <v>1157108240000</v>
      </c>
      <c r="G2058">
        <v>1</v>
      </c>
      <c r="H2058" t="s">
        <v>3734</v>
      </c>
      <c r="I2058" t="s">
        <v>3734</v>
      </c>
      <c r="J2058" t="s">
        <v>3735</v>
      </c>
      <c r="K2058" t="s">
        <v>21</v>
      </c>
      <c r="L2058">
        <v>0</v>
      </c>
      <c r="M2058">
        <v>0</v>
      </c>
      <c r="N2058" t="s">
        <v>22</v>
      </c>
      <c r="O2058">
        <v>4</v>
      </c>
      <c r="P2058" s="30">
        <f>SQRT((postes_1[[#This Row],[x]]-$Q$1)^2+(postes_1[[#This Row],[y]]-$R$1)^2)</f>
        <v>329328.29334455275</v>
      </c>
      <c r="Q2058">
        <v>386974.68</v>
      </c>
      <c r="R2058">
        <v>6511579.5599999996</v>
      </c>
    </row>
    <row r="2059" spans="1:18" hidden="1">
      <c r="A2059">
        <v>4025</v>
      </c>
      <c r="B2059">
        <v>20000013</v>
      </c>
      <c r="C2059" s="2" t="s">
        <v>8376</v>
      </c>
      <c r="D2059" t="s">
        <v>23</v>
      </c>
      <c r="E2059" s="1">
        <v>1006128000000</v>
      </c>
      <c r="F2059">
        <v>1285939687000</v>
      </c>
      <c r="G2059">
        <v>1</v>
      </c>
      <c r="H2059" t="s">
        <v>8186</v>
      </c>
      <c r="I2059" t="s">
        <v>8187</v>
      </c>
      <c r="J2059" t="s">
        <v>405</v>
      </c>
      <c r="K2059" t="s">
        <v>21</v>
      </c>
      <c r="L2059">
        <v>0</v>
      </c>
      <c r="M2059">
        <v>0</v>
      </c>
      <c r="N2059" t="s">
        <v>22</v>
      </c>
      <c r="O2059">
        <v>7</v>
      </c>
      <c r="P2059" s="30">
        <f>SQRT((postes_1[[#This Row],[x]]-$Q$1)^2+(postes_1[[#This Row],[y]]-$R$1)^2)</f>
        <v>329329.39021507511</v>
      </c>
      <c r="Q2059">
        <v>828238.34000000404</v>
      </c>
      <c r="R2059">
        <v>7000513.9400000004</v>
      </c>
    </row>
    <row r="2060" spans="1:18" hidden="1">
      <c r="A2060">
        <v>4023</v>
      </c>
      <c r="B2060">
        <v>20000012</v>
      </c>
      <c r="C2060" s="2" t="s">
        <v>8375</v>
      </c>
      <c r="D2060" t="s">
        <v>20</v>
      </c>
      <c r="E2060">
        <v>610761600000</v>
      </c>
      <c r="F2060" t="s">
        <v>20</v>
      </c>
      <c r="G2060">
        <v>1</v>
      </c>
      <c r="H2060" t="s">
        <v>8183</v>
      </c>
      <c r="I2060" t="s">
        <v>8184</v>
      </c>
      <c r="J2060" t="s">
        <v>20</v>
      </c>
      <c r="K2060" t="s">
        <v>21</v>
      </c>
      <c r="L2060">
        <v>0</v>
      </c>
      <c r="M2060">
        <v>0</v>
      </c>
      <c r="N2060" t="s">
        <v>22</v>
      </c>
      <c r="O2060">
        <v>6</v>
      </c>
      <c r="P2060" s="30">
        <f>SQRT((postes_1[[#This Row],[x]]-$Q$1)^2+(postes_1[[#This Row],[y]]-$R$1)^2)</f>
        <v>329433.3532524326</v>
      </c>
      <c r="Q2060">
        <v>828758.27000000305</v>
      </c>
      <c r="R2060">
        <v>7000193.4900000002</v>
      </c>
    </row>
    <row r="2061" spans="1:18" hidden="1">
      <c r="A2061">
        <v>757</v>
      </c>
      <c r="B2061">
        <v>30001136</v>
      </c>
      <c r="C2061" s="2" t="s">
        <v>8373</v>
      </c>
      <c r="D2061" t="s">
        <v>274</v>
      </c>
      <c r="E2061">
        <v>771724800000</v>
      </c>
      <c r="F2061">
        <v>1424438353000</v>
      </c>
      <c r="G2061">
        <v>1</v>
      </c>
      <c r="H2061" t="s">
        <v>1629</v>
      </c>
      <c r="I2061" t="s">
        <v>1630</v>
      </c>
      <c r="J2061" t="s">
        <v>20</v>
      </c>
      <c r="K2061" t="s">
        <v>21</v>
      </c>
      <c r="L2061">
        <v>0</v>
      </c>
      <c r="M2061">
        <v>0</v>
      </c>
      <c r="N2061" t="s">
        <v>22</v>
      </c>
      <c r="O2061">
        <v>3</v>
      </c>
      <c r="P2061" s="30">
        <f>SQRT((postes_1[[#This Row],[x]]-$Q$1)^2+(postes_1[[#This Row],[y]]-$R$1)^2)</f>
        <v>329541.467410265</v>
      </c>
      <c r="Q2061">
        <v>842360.38000000303</v>
      </c>
      <c r="R2061">
        <v>6519316.8799999999</v>
      </c>
    </row>
    <row r="2062" spans="1:18" hidden="1">
      <c r="A2062">
        <v>1370</v>
      </c>
      <c r="B2062">
        <v>20000143</v>
      </c>
      <c r="C2062" s="2" t="s">
        <v>8373</v>
      </c>
      <c r="D2062" t="s">
        <v>168</v>
      </c>
      <c r="E2062">
        <v>610761600000</v>
      </c>
      <c r="F2062">
        <v>1449673565000</v>
      </c>
      <c r="G2062">
        <v>1</v>
      </c>
      <c r="H2062" t="s">
        <v>2872</v>
      </c>
      <c r="I2062" t="s">
        <v>2873</v>
      </c>
      <c r="J2062" t="s">
        <v>20</v>
      </c>
      <c r="K2062" t="s">
        <v>21</v>
      </c>
      <c r="L2062">
        <v>0</v>
      </c>
      <c r="M2062">
        <v>0</v>
      </c>
      <c r="N2062" t="s">
        <v>22</v>
      </c>
      <c r="O2062">
        <v>3</v>
      </c>
      <c r="P2062" s="30">
        <f>SQRT((postes_1[[#This Row],[x]]-$Q$1)^2+(postes_1[[#This Row],[y]]-$R$1)^2)</f>
        <v>329639.26236943994</v>
      </c>
      <c r="Q2062">
        <v>888821.09000000404</v>
      </c>
      <c r="R2062">
        <v>6930047.5099999998</v>
      </c>
    </row>
    <row r="2063" spans="1:18" hidden="1">
      <c r="A2063">
        <v>755</v>
      </c>
      <c r="B2063">
        <v>30001116</v>
      </c>
      <c r="C2063" s="2" t="s">
        <v>8373</v>
      </c>
      <c r="D2063" t="s">
        <v>1622</v>
      </c>
      <c r="E2063">
        <v>771724800000</v>
      </c>
      <c r="F2063">
        <v>1424435783000</v>
      </c>
      <c r="G2063">
        <v>1</v>
      </c>
      <c r="H2063" t="s">
        <v>1625</v>
      </c>
      <c r="I2063" t="s">
        <v>1626</v>
      </c>
      <c r="J2063" t="s">
        <v>20</v>
      </c>
      <c r="K2063" t="s">
        <v>21</v>
      </c>
      <c r="L2063">
        <v>0</v>
      </c>
      <c r="M2063">
        <v>0</v>
      </c>
      <c r="N2063" t="s">
        <v>22</v>
      </c>
      <c r="O2063">
        <v>3</v>
      </c>
      <c r="P2063" s="30">
        <f>SQRT((postes_1[[#This Row],[x]]-$Q$1)^2+(postes_1[[#This Row],[y]]-$R$1)^2)</f>
        <v>329667.37576078385</v>
      </c>
      <c r="Q2063">
        <v>843822.46999999904</v>
      </c>
      <c r="R2063">
        <v>6520595.71</v>
      </c>
    </row>
    <row r="2064" spans="1:18" hidden="1">
      <c r="A2064">
        <v>3272</v>
      </c>
      <c r="B2064">
        <v>50000548</v>
      </c>
      <c r="C2064" s="2" t="s">
        <v>8375</v>
      </c>
      <c r="D2064" t="s">
        <v>77</v>
      </c>
      <c r="E2064">
        <v>610761600000</v>
      </c>
      <c r="F2064">
        <v>1313147740000</v>
      </c>
      <c r="G2064">
        <v>1</v>
      </c>
      <c r="H2064" t="s">
        <v>6712</v>
      </c>
      <c r="I2064" t="s">
        <v>6713</v>
      </c>
      <c r="J2064" t="s">
        <v>20</v>
      </c>
      <c r="K2064" t="s">
        <v>21</v>
      </c>
      <c r="L2064">
        <v>0</v>
      </c>
      <c r="M2064">
        <v>0</v>
      </c>
      <c r="N2064" t="s">
        <v>22</v>
      </c>
      <c r="O2064">
        <v>6</v>
      </c>
      <c r="P2064" s="30">
        <f>SQRT((postes_1[[#This Row],[x]]-$Q$1)^2+(postes_1[[#This Row],[y]]-$R$1)^2)</f>
        <v>329716.66683443118</v>
      </c>
      <c r="Q2064">
        <v>578959.21999999904</v>
      </c>
      <c r="R2064">
        <v>6425254.7999999998</v>
      </c>
    </row>
    <row r="2065" spans="1:18" hidden="1">
      <c r="A2065">
        <v>3064</v>
      </c>
      <c r="B2065">
        <v>20001292</v>
      </c>
      <c r="C2065" s="2" t="s">
        <v>8373</v>
      </c>
      <c r="D2065" t="s">
        <v>20</v>
      </c>
      <c r="E2065">
        <v>610761600000</v>
      </c>
      <c r="F2065" t="s">
        <v>20</v>
      </c>
      <c r="G2065">
        <v>1</v>
      </c>
      <c r="H2065" t="s">
        <v>6304</v>
      </c>
      <c r="I2065" t="s">
        <v>6305</v>
      </c>
      <c r="J2065" t="s">
        <v>20</v>
      </c>
      <c r="K2065" t="s">
        <v>21</v>
      </c>
      <c r="L2065">
        <v>0</v>
      </c>
      <c r="M2065">
        <v>0</v>
      </c>
      <c r="N2065" t="s">
        <v>22</v>
      </c>
      <c r="O2065">
        <v>3</v>
      </c>
      <c r="P2065" s="30">
        <f>SQRT((postes_1[[#This Row],[x]]-$Q$1)^2+(postes_1[[#This Row],[y]]-$R$1)^2)</f>
        <v>329733.34341114608</v>
      </c>
      <c r="Q2065">
        <v>940192.68</v>
      </c>
      <c r="R2065">
        <v>6750900.3499999996</v>
      </c>
    </row>
    <row r="2066" spans="1:18" hidden="1">
      <c r="A2066">
        <v>4055</v>
      </c>
      <c r="B2066">
        <v>20000802</v>
      </c>
      <c r="C2066" s="2" t="s">
        <v>8373</v>
      </c>
      <c r="D2066" t="s">
        <v>805</v>
      </c>
      <c r="E2066">
        <v>824774400000</v>
      </c>
      <c r="F2066">
        <v>1279535720000</v>
      </c>
      <c r="G2066">
        <v>1</v>
      </c>
      <c r="H2066" t="s">
        <v>709</v>
      </c>
      <c r="I2066" t="s">
        <v>710</v>
      </c>
      <c r="J2066" t="s">
        <v>711</v>
      </c>
      <c r="K2066" t="s">
        <v>21</v>
      </c>
      <c r="L2066">
        <v>0</v>
      </c>
      <c r="M2066">
        <v>0</v>
      </c>
      <c r="N2066" t="s">
        <v>22</v>
      </c>
      <c r="O2066">
        <v>3</v>
      </c>
      <c r="P2066" s="30">
        <f>SQRT((postes_1[[#This Row],[x]]-$Q$1)^2+(postes_1[[#This Row],[y]]-$R$1)^2)</f>
        <v>329771.59732404572</v>
      </c>
      <c r="Q2066">
        <v>928900.35999999905</v>
      </c>
      <c r="R2066">
        <v>6839200.0899999999</v>
      </c>
    </row>
    <row r="2067" spans="1:18" hidden="1">
      <c r="A2067">
        <v>438</v>
      </c>
      <c r="B2067">
        <v>60001997</v>
      </c>
      <c r="C2067" s="2" t="s">
        <v>8374</v>
      </c>
      <c r="D2067" t="s">
        <v>90</v>
      </c>
      <c r="E2067">
        <v>610761600000</v>
      </c>
      <c r="F2067">
        <v>1147949375000</v>
      </c>
      <c r="G2067">
        <v>1</v>
      </c>
      <c r="H2067" t="s">
        <v>970</v>
      </c>
      <c r="I2067" t="s">
        <v>971</v>
      </c>
      <c r="J2067" t="s">
        <v>20</v>
      </c>
      <c r="K2067" t="s">
        <v>21</v>
      </c>
      <c r="L2067">
        <v>0</v>
      </c>
      <c r="M2067">
        <v>0</v>
      </c>
      <c r="N2067" t="s">
        <v>22</v>
      </c>
      <c r="O2067">
        <v>4</v>
      </c>
      <c r="P2067" s="30">
        <f>SQRT((postes_1[[#This Row],[x]]-$Q$1)^2+(postes_1[[#This Row],[y]]-$R$1)^2)</f>
        <v>329826.12051876873</v>
      </c>
      <c r="Q2067">
        <v>463578.72999999701</v>
      </c>
      <c r="R2067">
        <v>6458151.6100000003</v>
      </c>
    </row>
    <row r="2068" spans="1:18" hidden="1">
      <c r="A2068">
        <v>1789</v>
      </c>
      <c r="B2068">
        <v>10000156</v>
      </c>
      <c r="C2068" s="2" t="s">
        <v>8375</v>
      </c>
      <c r="D2068" t="s">
        <v>20</v>
      </c>
      <c r="E2068">
        <v>610761600000</v>
      </c>
      <c r="F2068" t="s">
        <v>20</v>
      </c>
      <c r="G2068">
        <v>1</v>
      </c>
      <c r="H2068" t="s">
        <v>3717</v>
      </c>
      <c r="I2068" t="s">
        <v>3718</v>
      </c>
      <c r="J2068" t="s">
        <v>20</v>
      </c>
      <c r="K2068" t="s">
        <v>21</v>
      </c>
      <c r="L2068">
        <v>0</v>
      </c>
      <c r="M2068">
        <v>0</v>
      </c>
      <c r="N2068" t="s">
        <v>22</v>
      </c>
      <c r="O2068">
        <v>6</v>
      </c>
      <c r="P2068" s="30">
        <f>SQRT((postes_1[[#This Row],[x]]-$Q$1)^2+(postes_1[[#This Row],[y]]-$R$1)^2)</f>
        <v>329879.93516916985</v>
      </c>
      <c r="Q2068">
        <v>709300.03999999899</v>
      </c>
      <c r="R2068">
        <v>7068189.6200000001</v>
      </c>
    </row>
    <row r="2069" spans="1:18" hidden="1">
      <c r="A2069">
        <v>3469</v>
      </c>
      <c r="B2069">
        <v>30001154</v>
      </c>
      <c r="C2069" s="2" t="s">
        <v>8375</v>
      </c>
      <c r="D2069" t="s">
        <v>274</v>
      </c>
      <c r="E2069">
        <v>815011200000</v>
      </c>
      <c r="F2069">
        <v>1424105885000</v>
      </c>
      <c r="G2069">
        <v>1</v>
      </c>
      <c r="H2069" t="s">
        <v>7105</v>
      </c>
      <c r="I2069" t="s">
        <v>7106</v>
      </c>
      <c r="J2069" t="s">
        <v>20</v>
      </c>
      <c r="K2069" t="s">
        <v>21</v>
      </c>
      <c r="L2069">
        <v>0</v>
      </c>
      <c r="M2069">
        <v>0</v>
      </c>
      <c r="N2069" t="s">
        <v>22</v>
      </c>
      <c r="O2069">
        <v>6</v>
      </c>
      <c r="P2069" s="30">
        <f>SQRT((postes_1[[#This Row],[x]]-$Q$1)^2+(postes_1[[#This Row],[y]]-$R$1)^2)</f>
        <v>329942.6639826743</v>
      </c>
      <c r="Q2069">
        <v>841173.39999999898</v>
      </c>
      <c r="R2069">
        <v>6517585.7400000002</v>
      </c>
    </row>
    <row r="2070" spans="1:18" hidden="1">
      <c r="A2070">
        <v>313</v>
      </c>
      <c r="B2070">
        <v>10000170</v>
      </c>
      <c r="C2070" s="2" t="s">
        <v>8375</v>
      </c>
      <c r="D2070" t="s">
        <v>229</v>
      </c>
      <c r="E2070">
        <v>1125595620000</v>
      </c>
      <c r="F2070">
        <v>1125595597000</v>
      </c>
      <c r="G2070">
        <v>1</v>
      </c>
      <c r="H2070" t="s">
        <v>701</v>
      </c>
      <c r="I2070" t="s">
        <v>702</v>
      </c>
      <c r="J2070" t="s">
        <v>20</v>
      </c>
      <c r="K2070" t="s">
        <v>21</v>
      </c>
      <c r="L2070">
        <v>0</v>
      </c>
      <c r="M2070">
        <v>0</v>
      </c>
      <c r="N2070" t="s">
        <v>22</v>
      </c>
      <c r="O2070">
        <v>6</v>
      </c>
      <c r="P2070" s="30">
        <f>SQRT((postes_1[[#This Row],[x]]-$Q$1)^2+(postes_1[[#This Row],[y]]-$R$1)^2)</f>
        <v>329993.65403991559</v>
      </c>
      <c r="Q2070">
        <v>712207.97999999695</v>
      </c>
      <c r="R2070">
        <v>7067381.21</v>
      </c>
    </row>
    <row r="2071" spans="1:18" hidden="1">
      <c r="A2071">
        <v>390</v>
      </c>
      <c r="B2071">
        <v>30001086</v>
      </c>
      <c r="C2071" s="2" t="s">
        <v>8373</v>
      </c>
      <c r="D2071" t="s">
        <v>38</v>
      </c>
      <c r="E2071">
        <v>610761600000</v>
      </c>
      <c r="F2071">
        <v>1224774650000</v>
      </c>
      <c r="G2071">
        <v>1</v>
      </c>
      <c r="H2071" t="s">
        <v>869</v>
      </c>
      <c r="I2071" t="s">
        <v>870</v>
      </c>
      <c r="J2071" t="s">
        <v>871</v>
      </c>
      <c r="K2071" t="s">
        <v>21</v>
      </c>
      <c r="L2071">
        <v>0</v>
      </c>
      <c r="M2071">
        <v>0</v>
      </c>
      <c r="N2071" t="s">
        <v>22</v>
      </c>
      <c r="O2071">
        <v>3</v>
      </c>
      <c r="P2071" s="30">
        <f>SQRT((postes_1[[#This Row],[x]]-$Q$1)^2+(postes_1[[#This Row],[y]]-$R$1)^2)</f>
        <v>330236.89537062368</v>
      </c>
      <c r="Q2071">
        <v>846768.99000000197</v>
      </c>
      <c r="R2071">
        <v>6522770.2199999997</v>
      </c>
    </row>
    <row r="2072" spans="1:18" hidden="1">
      <c r="A2072">
        <v>317</v>
      </c>
      <c r="B2072">
        <v>20000806</v>
      </c>
      <c r="C2072" s="2" t="s">
        <v>8376</v>
      </c>
      <c r="D2072" t="s">
        <v>20</v>
      </c>
      <c r="E2072">
        <v>824774400000</v>
      </c>
      <c r="F2072" t="s">
        <v>20</v>
      </c>
      <c r="G2072">
        <v>1</v>
      </c>
      <c r="H2072" t="s">
        <v>709</v>
      </c>
      <c r="I2072" t="s">
        <v>710</v>
      </c>
      <c r="J2072" t="s">
        <v>711</v>
      </c>
      <c r="K2072" t="s">
        <v>21</v>
      </c>
      <c r="L2072">
        <v>0</v>
      </c>
      <c r="M2072">
        <v>0</v>
      </c>
      <c r="N2072" t="s">
        <v>22</v>
      </c>
      <c r="O2072">
        <v>7</v>
      </c>
      <c r="P2072" s="30">
        <f>SQRT((postes_1[[#This Row],[x]]-$Q$1)^2+(postes_1[[#This Row],[y]]-$R$1)^2)</f>
        <v>330237.7987375689</v>
      </c>
      <c r="Q2072">
        <v>929428.57999999798</v>
      </c>
      <c r="R2072">
        <v>6839030.8899999997</v>
      </c>
    </row>
    <row r="2073" spans="1:18" hidden="1">
      <c r="A2073">
        <v>849</v>
      </c>
      <c r="B2073">
        <v>10000173</v>
      </c>
      <c r="C2073" s="2" t="s">
        <v>8375</v>
      </c>
      <c r="D2073" t="s">
        <v>36</v>
      </c>
      <c r="E2073" s="1">
        <v>1070928000000</v>
      </c>
      <c r="F2073">
        <v>1115660320000</v>
      </c>
      <c r="G2073">
        <v>1</v>
      </c>
      <c r="H2073" t="s">
        <v>1816</v>
      </c>
      <c r="I2073" t="s">
        <v>1817</v>
      </c>
      <c r="J2073" t="s">
        <v>20</v>
      </c>
      <c r="K2073" t="s">
        <v>21</v>
      </c>
      <c r="L2073">
        <v>0</v>
      </c>
      <c r="M2073">
        <v>0</v>
      </c>
      <c r="N2073" t="s">
        <v>22</v>
      </c>
      <c r="O2073">
        <v>6</v>
      </c>
      <c r="P2073" s="30">
        <f>SQRT((postes_1[[#This Row],[x]]-$Q$1)^2+(postes_1[[#This Row],[y]]-$R$1)^2)</f>
        <v>330450.84313552978</v>
      </c>
      <c r="Q2073">
        <v>714714.46000000101</v>
      </c>
      <c r="R2073">
        <v>7067039.6200000001</v>
      </c>
    </row>
    <row r="2074" spans="1:18" hidden="1">
      <c r="A2074">
        <v>1360</v>
      </c>
      <c r="B2074">
        <v>30001139</v>
      </c>
      <c r="C2074" s="2" t="s">
        <v>8375</v>
      </c>
      <c r="D2074" t="s">
        <v>274</v>
      </c>
      <c r="E2074">
        <v>610761600000</v>
      </c>
      <c r="F2074">
        <v>1423843827000</v>
      </c>
      <c r="G2074">
        <v>1</v>
      </c>
      <c r="H2074" t="s">
        <v>2850</v>
      </c>
      <c r="I2074" t="s">
        <v>2851</v>
      </c>
      <c r="J2074" t="s">
        <v>20</v>
      </c>
      <c r="K2074" t="s">
        <v>21</v>
      </c>
      <c r="L2074">
        <v>0</v>
      </c>
      <c r="M2074">
        <v>0</v>
      </c>
      <c r="N2074" t="s">
        <v>22</v>
      </c>
      <c r="O2074">
        <v>6</v>
      </c>
      <c r="P2074" s="30">
        <f>SQRT((postes_1[[#This Row],[x]]-$Q$1)^2+(postes_1[[#This Row],[y]]-$R$1)^2)</f>
        <v>330694.7110886416</v>
      </c>
      <c r="Q2074">
        <v>843852.88000000303</v>
      </c>
      <c r="R2074">
        <v>6519173.8700000001</v>
      </c>
    </row>
    <row r="2075" spans="1:18" hidden="1">
      <c r="A2075">
        <v>1458</v>
      </c>
      <c r="B2075">
        <v>30002182</v>
      </c>
      <c r="C2075" s="2" t="s">
        <v>8373</v>
      </c>
      <c r="D2075" t="s">
        <v>805</v>
      </c>
      <c r="E2075">
        <v>610761600000</v>
      </c>
      <c r="F2075">
        <v>1274188812000</v>
      </c>
      <c r="G2075">
        <v>1</v>
      </c>
      <c r="H2075" t="s">
        <v>3049</v>
      </c>
      <c r="I2075" t="s">
        <v>3050</v>
      </c>
      <c r="J2075" t="s">
        <v>26</v>
      </c>
      <c r="K2075" t="s">
        <v>21</v>
      </c>
      <c r="L2075">
        <v>0</v>
      </c>
      <c r="M2075">
        <v>0</v>
      </c>
      <c r="N2075" t="s">
        <v>22</v>
      </c>
      <c r="O2075">
        <v>3</v>
      </c>
      <c r="P2075" s="30">
        <f>SQRT((postes_1[[#This Row],[x]]-$Q$1)^2+(postes_1[[#This Row],[y]]-$R$1)^2)</f>
        <v>331001.23518758267</v>
      </c>
      <c r="Q2075">
        <v>708633.52000000305</v>
      </c>
      <c r="R2075">
        <v>6437352.2400000002</v>
      </c>
    </row>
    <row r="2076" spans="1:18" hidden="1">
      <c r="A2076">
        <v>3945</v>
      </c>
      <c r="B2076">
        <v>50000554</v>
      </c>
      <c r="C2076" s="2" t="s">
        <v>8373</v>
      </c>
      <c r="D2076" t="s">
        <v>30</v>
      </c>
      <c r="E2076" s="1">
        <v>1025568000000</v>
      </c>
      <c r="F2076">
        <v>1363608654000</v>
      </c>
      <c r="G2076">
        <v>1</v>
      </c>
      <c r="H2076" t="s">
        <v>8039</v>
      </c>
      <c r="I2076" t="s">
        <v>8040</v>
      </c>
      <c r="J2076" t="s">
        <v>20</v>
      </c>
      <c r="K2076" t="s">
        <v>21</v>
      </c>
      <c r="L2076">
        <v>0</v>
      </c>
      <c r="M2076">
        <v>0</v>
      </c>
      <c r="N2076" t="s">
        <v>22</v>
      </c>
      <c r="O2076">
        <v>3</v>
      </c>
      <c r="P2076" s="30">
        <f>SQRT((postes_1[[#This Row],[x]]-$Q$1)^2+(postes_1[[#This Row],[y]]-$R$1)^2)</f>
        <v>331147.47444224457</v>
      </c>
      <c r="Q2076">
        <v>578830.61999999697</v>
      </c>
      <c r="R2076">
        <v>6423829.7599999998</v>
      </c>
    </row>
    <row r="2077" spans="1:18" hidden="1">
      <c r="A2077">
        <v>3555</v>
      </c>
      <c r="B2077">
        <v>30002186</v>
      </c>
      <c r="C2077" s="2" t="s">
        <v>8373</v>
      </c>
      <c r="D2077" t="s">
        <v>805</v>
      </c>
      <c r="E2077">
        <v>610761600000</v>
      </c>
      <c r="F2077">
        <v>1273140397000</v>
      </c>
      <c r="G2077">
        <v>1</v>
      </c>
      <c r="H2077" t="s">
        <v>7276</v>
      </c>
      <c r="I2077" t="s">
        <v>3050</v>
      </c>
      <c r="J2077" t="s">
        <v>20</v>
      </c>
      <c r="K2077" t="s">
        <v>21</v>
      </c>
      <c r="L2077">
        <v>0</v>
      </c>
      <c r="M2077">
        <v>0</v>
      </c>
      <c r="N2077" t="s">
        <v>22</v>
      </c>
      <c r="O2077">
        <v>3</v>
      </c>
      <c r="P2077" s="30">
        <f>SQRT((postes_1[[#This Row],[x]]-$Q$1)^2+(postes_1[[#This Row],[y]]-$R$1)^2)</f>
        <v>331275.11818004312</v>
      </c>
      <c r="Q2077">
        <v>707321.32999999798</v>
      </c>
      <c r="R2077">
        <v>6436661.3300000001</v>
      </c>
    </row>
    <row r="2078" spans="1:18" hidden="1">
      <c r="A2078">
        <v>3301</v>
      </c>
      <c r="B2078">
        <v>10000112</v>
      </c>
      <c r="C2078" s="2" t="s">
        <v>8375</v>
      </c>
      <c r="D2078" t="s">
        <v>20</v>
      </c>
      <c r="E2078" s="1">
        <v>759456000000</v>
      </c>
      <c r="F2078" t="s">
        <v>20</v>
      </c>
      <c r="G2078">
        <v>1</v>
      </c>
      <c r="H2078" t="s">
        <v>6765</v>
      </c>
      <c r="I2078" t="s">
        <v>6766</v>
      </c>
      <c r="J2078" t="s">
        <v>476</v>
      </c>
      <c r="K2078" t="s">
        <v>21</v>
      </c>
      <c r="L2078">
        <v>0</v>
      </c>
      <c r="M2078">
        <v>0</v>
      </c>
      <c r="N2078" t="s">
        <v>22</v>
      </c>
      <c r="O2078">
        <v>6</v>
      </c>
      <c r="P2078" s="30">
        <f>SQRT((postes_1[[#This Row],[x]]-$Q$1)^2+(postes_1[[#This Row],[y]]-$R$1)^2)</f>
        <v>331604.50714880048</v>
      </c>
      <c r="Q2078">
        <v>643206.71999999904</v>
      </c>
      <c r="R2078">
        <v>7083446.9100000001</v>
      </c>
    </row>
    <row r="2079" spans="1:18" hidden="1">
      <c r="A2079">
        <v>2194</v>
      </c>
      <c r="B2079">
        <v>30001008</v>
      </c>
      <c r="C2079" s="2" t="s">
        <v>8373</v>
      </c>
      <c r="D2079" t="s">
        <v>274</v>
      </c>
      <c r="E2079">
        <v>949363200000</v>
      </c>
      <c r="F2079">
        <v>1464796790000</v>
      </c>
      <c r="G2079">
        <v>1</v>
      </c>
      <c r="H2079" t="s">
        <v>4544</v>
      </c>
      <c r="I2079" t="s">
        <v>4545</v>
      </c>
      <c r="J2079" t="s">
        <v>20</v>
      </c>
      <c r="K2079" t="s">
        <v>21</v>
      </c>
      <c r="L2079">
        <v>0</v>
      </c>
      <c r="M2079">
        <v>0</v>
      </c>
      <c r="N2079" t="s">
        <v>22</v>
      </c>
      <c r="O2079">
        <v>3</v>
      </c>
      <c r="P2079" s="30">
        <f>SQRT((postes_1[[#This Row],[x]]-$Q$1)^2+(postes_1[[#This Row],[y]]-$R$1)^2)</f>
        <v>331624.88635876251</v>
      </c>
      <c r="Q2079">
        <v>852960.96000000101</v>
      </c>
      <c r="R2079">
        <v>6527248.1699999999</v>
      </c>
    </row>
    <row r="2080" spans="1:18" hidden="1">
      <c r="A2080">
        <v>2943</v>
      </c>
      <c r="B2080">
        <v>60000407</v>
      </c>
      <c r="C2080" s="2" t="s">
        <v>8373</v>
      </c>
      <c r="D2080" t="s">
        <v>108</v>
      </c>
      <c r="E2080">
        <v>791078400000</v>
      </c>
      <c r="F2080">
        <v>1256658344000</v>
      </c>
      <c r="G2080">
        <v>1</v>
      </c>
      <c r="H2080" t="s">
        <v>6061</v>
      </c>
      <c r="I2080" t="s">
        <v>6062</v>
      </c>
      <c r="J2080" t="s">
        <v>20</v>
      </c>
      <c r="K2080" t="s">
        <v>21</v>
      </c>
      <c r="L2080">
        <v>0</v>
      </c>
      <c r="M2080">
        <v>0</v>
      </c>
      <c r="N2080" t="s">
        <v>22</v>
      </c>
      <c r="O2080">
        <v>3</v>
      </c>
      <c r="P2080" s="30">
        <f>SQRT((postes_1[[#This Row],[x]]-$Q$1)^2+(postes_1[[#This Row],[y]]-$R$1)^2)</f>
        <v>331722.12602295924</v>
      </c>
      <c r="Q2080">
        <v>282059.609999999</v>
      </c>
      <c r="R2080">
        <v>6800223.9900000002</v>
      </c>
    </row>
    <row r="2081" spans="1:18" hidden="1">
      <c r="A2081">
        <v>2424</v>
      </c>
      <c r="B2081">
        <v>30001131</v>
      </c>
      <c r="C2081" s="2" t="s">
        <v>8375</v>
      </c>
      <c r="D2081" t="s">
        <v>36</v>
      </c>
      <c r="E2081">
        <v>1118250236000</v>
      </c>
      <c r="F2081">
        <v>1118250177000</v>
      </c>
      <c r="G2081">
        <v>1</v>
      </c>
      <c r="H2081" t="s">
        <v>5005</v>
      </c>
      <c r="I2081" t="s">
        <v>5006</v>
      </c>
      <c r="J2081" t="s">
        <v>174</v>
      </c>
      <c r="K2081" t="s">
        <v>21</v>
      </c>
      <c r="L2081">
        <v>0</v>
      </c>
      <c r="M2081">
        <v>0</v>
      </c>
      <c r="N2081" t="s">
        <v>22</v>
      </c>
      <c r="O2081">
        <v>6</v>
      </c>
      <c r="P2081" s="30">
        <f>SQRT((postes_1[[#This Row],[x]]-$Q$1)^2+(postes_1[[#This Row],[y]]-$R$1)^2)</f>
        <v>331883.86737845739</v>
      </c>
      <c r="Q2081">
        <v>846176.14000000095</v>
      </c>
      <c r="R2081">
        <v>6519819.0700000003</v>
      </c>
    </row>
    <row r="2082" spans="1:18" hidden="1">
      <c r="A2082">
        <v>3578</v>
      </c>
      <c r="B2082">
        <v>30000711</v>
      </c>
      <c r="C2082" s="2" t="s">
        <v>8373</v>
      </c>
      <c r="D2082" t="s">
        <v>212</v>
      </c>
      <c r="E2082">
        <v>610761600000</v>
      </c>
      <c r="F2082">
        <v>1151578812000</v>
      </c>
      <c r="G2082">
        <v>1</v>
      </c>
      <c r="H2082" t="s">
        <v>7324</v>
      </c>
      <c r="I2082" t="s">
        <v>7325</v>
      </c>
      <c r="J2082" t="s">
        <v>26</v>
      </c>
      <c r="K2082" t="s">
        <v>21</v>
      </c>
      <c r="L2082">
        <v>0</v>
      </c>
      <c r="M2082">
        <v>0</v>
      </c>
      <c r="N2082" t="s">
        <v>22</v>
      </c>
      <c r="O2082">
        <v>3</v>
      </c>
      <c r="P2082" s="30">
        <f>SQRT((postes_1[[#This Row],[x]]-$Q$1)^2+(postes_1[[#This Row],[y]]-$R$1)^2)</f>
        <v>331957.73743280838</v>
      </c>
      <c r="Q2082">
        <v>878098.47999999695</v>
      </c>
      <c r="R2082">
        <v>6557068.4699999997</v>
      </c>
    </row>
    <row r="2083" spans="1:18" hidden="1">
      <c r="A2083">
        <v>1617</v>
      </c>
      <c r="B2083">
        <v>30000087</v>
      </c>
      <c r="C2083" s="2" t="s">
        <v>8373</v>
      </c>
      <c r="D2083" t="s">
        <v>56</v>
      </c>
      <c r="E2083">
        <v>1205771909000</v>
      </c>
      <c r="F2083">
        <v>1191250726000</v>
      </c>
      <c r="G2083">
        <v>1</v>
      </c>
      <c r="H2083" t="s">
        <v>3365</v>
      </c>
      <c r="I2083" t="s">
        <v>3366</v>
      </c>
      <c r="J2083" t="s">
        <v>3367</v>
      </c>
      <c r="K2083" t="s">
        <v>21</v>
      </c>
      <c r="L2083">
        <v>0</v>
      </c>
      <c r="M2083">
        <v>0</v>
      </c>
      <c r="N2083" t="s">
        <v>22</v>
      </c>
      <c r="O2083">
        <v>3</v>
      </c>
      <c r="P2083" s="30">
        <f>SQRT((postes_1[[#This Row],[x]]-$Q$1)^2+(postes_1[[#This Row],[y]]-$R$1)^2)</f>
        <v>332204.40739735431</v>
      </c>
      <c r="Q2083">
        <v>936861.21999999904</v>
      </c>
      <c r="R2083">
        <v>6691590.9000000004</v>
      </c>
    </row>
    <row r="2084" spans="1:18" hidden="1">
      <c r="A2084">
        <v>2245</v>
      </c>
      <c r="B2084">
        <v>50000551</v>
      </c>
      <c r="C2084" s="2" t="s">
        <v>8374</v>
      </c>
      <c r="D2084" t="s">
        <v>264</v>
      </c>
      <c r="E2084">
        <v>1024617600000</v>
      </c>
      <c r="F2084">
        <v>1427795315000</v>
      </c>
      <c r="G2084">
        <v>1</v>
      </c>
      <c r="H2084" t="s">
        <v>4645</v>
      </c>
      <c r="I2084" t="s">
        <v>4646</v>
      </c>
      <c r="J2084" t="s">
        <v>20</v>
      </c>
      <c r="K2084" t="s">
        <v>21</v>
      </c>
      <c r="L2084">
        <v>0</v>
      </c>
      <c r="M2084">
        <v>0</v>
      </c>
      <c r="N2084" t="s">
        <v>22</v>
      </c>
      <c r="O2084">
        <v>4</v>
      </c>
      <c r="P2084" s="30">
        <f>SQRT((postes_1[[#This Row],[x]]-$Q$1)^2+(postes_1[[#This Row],[y]]-$R$1)^2)</f>
        <v>332208.229713457</v>
      </c>
      <c r="Q2084">
        <v>655824.96000000101</v>
      </c>
      <c r="R2084">
        <v>6424364.8399999999</v>
      </c>
    </row>
    <row r="2085" spans="1:18" hidden="1">
      <c r="A2085">
        <v>145</v>
      </c>
      <c r="B2085">
        <v>60001976</v>
      </c>
      <c r="C2085" s="2" t="s">
        <v>8374</v>
      </c>
      <c r="D2085" t="s">
        <v>20</v>
      </c>
      <c r="E2085">
        <v>816393600000</v>
      </c>
      <c r="F2085" t="s">
        <v>20</v>
      </c>
      <c r="G2085">
        <v>1</v>
      </c>
      <c r="H2085" t="s">
        <v>340</v>
      </c>
      <c r="I2085" t="s">
        <v>341</v>
      </c>
      <c r="J2085" t="s">
        <v>20</v>
      </c>
      <c r="K2085" t="s">
        <v>21</v>
      </c>
      <c r="L2085">
        <v>0</v>
      </c>
      <c r="M2085">
        <v>0</v>
      </c>
      <c r="N2085" t="s">
        <v>22</v>
      </c>
      <c r="O2085">
        <v>4</v>
      </c>
      <c r="P2085" s="30">
        <f>SQRT((postes_1[[#This Row],[x]]-$Q$1)^2+(postes_1[[#This Row],[y]]-$R$1)^2)</f>
        <v>332319.43423720455</v>
      </c>
      <c r="Q2085">
        <v>434001.17000000202</v>
      </c>
      <c r="R2085">
        <v>6471868.2999999998</v>
      </c>
    </row>
    <row r="2086" spans="1:18" hidden="1">
      <c r="A2086">
        <v>614</v>
      </c>
      <c r="B2086">
        <v>30003122</v>
      </c>
      <c r="C2086" s="2" t="s">
        <v>8373</v>
      </c>
      <c r="D2086" t="s">
        <v>1094</v>
      </c>
      <c r="E2086">
        <v>956188800000</v>
      </c>
      <c r="F2086">
        <v>1424098774000</v>
      </c>
      <c r="G2086">
        <v>1</v>
      </c>
      <c r="H2086" t="s">
        <v>1323</v>
      </c>
      <c r="I2086" t="s">
        <v>1324</v>
      </c>
      <c r="J2086" t="s">
        <v>20</v>
      </c>
      <c r="K2086" t="s">
        <v>21</v>
      </c>
      <c r="L2086">
        <v>0</v>
      </c>
      <c r="M2086">
        <v>0</v>
      </c>
      <c r="N2086" t="s">
        <v>22</v>
      </c>
      <c r="O2086">
        <v>3</v>
      </c>
      <c r="P2086" s="30">
        <f>SQRT((postes_1[[#This Row],[x]]-$Q$1)^2+(postes_1[[#This Row],[y]]-$R$1)^2)</f>
        <v>332348.06860689796</v>
      </c>
      <c r="Q2086">
        <v>853583.65999999596</v>
      </c>
      <c r="R2086">
        <v>6526855.5499999998</v>
      </c>
    </row>
    <row r="2087" spans="1:18" hidden="1">
      <c r="A2087">
        <v>546</v>
      </c>
      <c r="B2087">
        <v>10000107</v>
      </c>
      <c r="C2087" s="2" t="s">
        <v>8375</v>
      </c>
      <c r="D2087" t="s">
        <v>229</v>
      </c>
      <c r="E2087">
        <v>898819200000</v>
      </c>
      <c r="F2087">
        <v>1127124117000</v>
      </c>
      <c r="G2087">
        <v>1</v>
      </c>
      <c r="H2087" t="s">
        <v>1182</v>
      </c>
      <c r="I2087" t="s">
        <v>1183</v>
      </c>
      <c r="J2087" t="s">
        <v>20</v>
      </c>
      <c r="K2087" t="s">
        <v>21</v>
      </c>
      <c r="L2087">
        <v>0</v>
      </c>
      <c r="M2087">
        <v>0</v>
      </c>
      <c r="N2087" t="s">
        <v>22</v>
      </c>
      <c r="O2087">
        <v>6</v>
      </c>
      <c r="P2087" s="30">
        <f>SQRT((postes_1[[#This Row],[x]]-$Q$1)^2+(postes_1[[#This Row],[y]]-$R$1)^2)</f>
        <v>332376.29911226907</v>
      </c>
      <c r="Q2087">
        <v>644361.39999999898</v>
      </c>
      <c r="R2087">
        <v>7084106.1600000001</v>
      </c>
    </row>
    <row r="2088" spans="1:18" hidden="1">
      <c r="A2088">
        <v>846</v>
      </c>
      <c r="B2088">
        <v>30001217</v>
      </c>
      <c r="C2088" s="2" t="s">
        <v>8373</v>
      </c>
      <c r="D2088" t="s">
        <v>264</v>
      </c>
      <c r="E2088">
        <v>771724800000</v>
      </c>
      <c r="F2088">
        <v>1391601802000</v>
      </c>
      <c r="G2088">
        <v>1</v>
      </c>
      <c r="H2088" t="s">
        <v>1809</v>
      </c>
      <c r="I2088" t="s">
        <v>1810</v>
      </c>
      <c r="J2088" t="s">
        <v>26</v>
      </c>
      <c r="K2088" t="s">
        <v>21</v>
      </c>
      <c r="L2088">
        <v>0</v>
      </c>
      <c r="M2088">
        <v>0</v>
      </c>
      <c r="N2088" t="s">
        <v>22</v>
      </c>
      <c r="O2088">
        <v>3</v>
      </c>
      <c r="P2088" s="30">
        <f>SQRT((postes_1[[#This Row],[x]]-$Q$1)^2+(postes_1[[#This Row],[y]]-$R$1)^2)</f>
        <v>332401.18422231567</v>
      </c>
      <c r="Q2088">
        <v>841116.68</v>
      </c>
      <c r="R2088">
        <v>6514104.1900000004</v>
      </c>
    </row>
    <row r="2089" spans="1:18" hidden="1">
      <c r="A2089">
        <v>3992</v>
      </c>
      <c r="B2089">
        <v>30002021</v>
      </c>
      <c r="C2089" s="2" t="s">
        <v>8373</v>
      </c>
      <c r="D2089" t="s">
        <v>152</v>
      </c>
      <c r="E2089">
        <v>610761600000</v>
      </c>
      <c r="F2089">
        <v>1303897916000</v>
      </c>
      <c r="G2089">
        <v>1</v>
      </c>
      <c r="H2089" t="s">
        <v>8128</v>
      </c>
      <c r="I2089" t="s">
        <v>2631</v>
      </c>
      <c r="J2089" t="s">
        <v>20</v>
      </c>
      <c r="K2089" t="s">
        <v>21</v>
      </c>
      <c r="L2089">
        <v>0</v>
      </c>
      <c r="M2089">
        <v>0</v>
      </c>
      <c r="N2089" t="s">
        <v>22</v>
      </c>
      <c r="O2089">
        <v>3</v>
      </c>
      <c r="P2089" s="30">
        <f>SQRT((postes_1[[#This Row],[x]]-$Q$1)^2+(postes_1[[#This Row],[y]]-$R$1)^2)</f>
        <v>332748.63557361311</v>
      </c>
      <c r="Q2089">
        <v>763960.57</v>
      </c>
      <c r="R2089">
        <v>6458230.0999999996</v>
      </c>
    </row>
    <row r="2090" spans="1:18" hidden="1">
      <c r="A2090">
        <v>1301</v>
      </c>
      <c r="B2090">
        <v>30001220</v>
      </c>
      <c r="C2090" s="2" t="s">
        <v>8375</v>
      </c>
      <c r="D2090" t="s">
        <v>152</v>
      </c>
      <c r="E2090" s="1">
        <v>959904000000</v>
      </c>
      <c r="F2090">
        <v>1282229379000</v>
      </c>
      <c r="G2090">
        <v>1</v>
      </c>
      <c r="H2090" t="s">
        <v>2734</v>
      </c>
      <c r="I2090" t="s">
        <v>2735</v>
      </c>
      <c r="J2090" t="s">
        <v>20</v>
      </c>
      <c r="K2090" t="s">
        <v>21</v>
      </c>
      <c r="L2090">
        <v>0</v>
      </c>
      <c r="M2090">
        <v>0</v>
      </c>
      <c r="N2090" t="s">
        <v>22</v>
      </c>
      <c r="O2090">
        <v>6</v>
      </c>
      <c r="P2090" s="30">
        <f>SQRT((postes_1[[#This Row],[x]]-$Q$1)^2+(postes_1[[#This Row],[y]]-$R$1)^2)</f>
        <v>332829.56499969435</v>
      </c>
      <c r="Q2090">
        <v>841658.28000000096</v>
      </c>
      <c r="R2090">
        <v>6514031.4199999999</v>
      </c>
    </row>
    <row r="2091" spans="1:18" hidden="1">
      <c r="A2091">
        <v>320</v>
      </c>
      <c r="B2091">
        <v>20000756</v>
      </c>
      <c r="C2091" s="2" t="s">
        <v>8373</v>
      </c>
      <c r="D2091" t="s">
        <v>20</v>
      </c>
      <c r="E2091">
        <v>610761600000</v>
      </c>
      <c r="F2091" t="s">
        <v>20</v>
      </c>
      <c r="G2091">
        <v>1</v>
      </c>
      <c r="H2091" t="s">
        <v>717</v>
      </c>
      <c r="I2091" t="s">
        <v>718</v>
      </c>
      <c r="J2091" t="s">
        <v>20</v>
      </c>
      <c r="K2091" t="s">
        <v>21</v>
      </c>
      <c r="L2091">
        <v>0</v>
      </c>
      <c r="M2091">
        <v>0</v>
      </c>
      <c r="N2091" t="s">
        <v>22</v>
      </c>
      <c r="O2091">
        <v>3</v>
      </c>
      <c r="P2091" s="30">
        <f>SQRT((postes_1[[#This Row],[x]]-$Q$1)^2+(postes_1[[#This Row],[y]]-$R$1)^2)</f>
        <v>332845.91527246725</v>
      </c>
      <c r="Q2091">
        <v>931067.63000000303</v>
      </c>
      <c r="R2091">
        <v>6842922.4400000004</v>
      </c>
    </row>
    <row r="2092" spans="1:18" hidden="1">
      <c r="A2092">
        <v>1639</v>
      </c>
      <c r="B2092">
        <v>30002110</v>
      </c>
      <c r="C2092" s="2" t="s">
        <v>8373</v>
      </c>
      <c r="D2092" t="s">
        <v>20</v>
      </c>
      <c r="E2092">
        <v>610761600000</v>
      </c>
      <c r="F2092" t="s">
        <v>20</v>
      </c>
      <c r="G2092">
        <v>1</v>
      </c>
      <c r="H2092" t="s">
        <v>3412</v>
      </c>
      <c r="I2092" t="s">
        <v>3413</v>
      </c>
      <c r="J2092" t="s">
        <v>20</v>
      </c>
      <c r="K2092" t="s">
        <v>21</v>
      </c>
      <c r="L2092">
        <v>0</v>
      </c>
      <c r="M2092">
        <v>0</v>
      </c>
      <c r="N2092" t="s">
        <v>22</v>
      </c>
      <c r="O2092">
        <v>3</v>
      </c>
      <c r="P2092" s="30">
        <f>SQRT((postes_1[[#This Row],[x]]-$Q$1)^2+(postes_1[[#This Row],[y]]-$R$1)^2)</f>
        <v>333011.42455877364</v>
      </c>
      <c r="Q2092">
        <v>739172.93</v>
      </c>
      <c r="R2092">
        <v>6446327.2300000004</v>
      </c>
    </row>
    <row r="2093" spans="1:18" hidden="1">
      <c r="A2093">
        <v>266</v>
      </c>
      <c r="B2093">
        <v>30001120</v>
      </c>
      <c r="C2093" s="2" t="s">
        <v>8373</v>
      </c>
      <c r="D2093" t="s">
        <v>56</v>
      </c>
      <c r="E2093">
        <v>1331136820000</v>
      </c>
      <c r="F2093">
        <v>1331136757000</v>
      </c>
      <c r="G2093">
        <v>1</v>
      </c>
      <c r="H2093" t="s">
        <v>601</v>
      </c>
      <c r="I2093" t="s">
        <v>602</v>
      </c>
      <c r="J2093" t="s">
        <v>603</v>
      </c>
      <c r="K2093" t="s">
        <v>21</v>
      </c>
      <c r="L2093">
        <v>0</v>
      </c>
      <c r="M2093">
        <v>0</v>
      </c>
      <c r="N2093" t="s">
        <v>22</v>
      </c>
      <c r="O2093">
        <v>3</v>
      </c>
      <c r="P2093" s="30">
        <f>SQRT((postes_1[[#This Row],[x]]-$Q$1)^2+(postes_1[[#This Row],[y]]-$R$1)^2)</f>
        <v>333033.38913573115</v>
      </c>
      <c r="Q2093">
        <v>848633.09000000404</v>
      </c>
      <c r="R2093">
        <v>6520676.5199999996</v>
      </c>
    </row>
    <row r="2094" spans="1:18" hidden="1">
      <c r="A2094">
        <v>3193</v>
      </c>
      <c r="B2094">
        <v>20000678</v>
      </c>
      <c r="C2094" s="2" t="s">
        <v>8373</v>
      </c>
      <c r="D2094" t="s">
        <v>23</v>
      </c>
      <c r="E2094">
        <v>610761600000</v>
      </c>
      <c r="F2094">
        <v>1278953346000</v>
      </c>
      <c r="G2094">
        <v>1</v>
      </c>
      <c r="H2094" t="s">
        <v>6560</v>
      </c>
      <c r="I2094" t="s">
        <v>6560</v>
      </c>
      <c r="J2094" t="s">
        <v>20</v>
      </c>
      <c r="K2094" t="s">
        <v>21</v>
      </c>
      <c r="L2094">
        <v>0</v>
      </c>
      <c r="M2094">
        <v>0</v>
      </c>
      <c r="N2094" t="s">
        <v>22</v>
      </c>
      <c r="O2094">
        <v>3</v>
      </c>
      <c r="P2094" s="30">
        <f>SQRT((postes_1[[#This Row],[x]]-$Q$1)^2+(postes_1[[#This Row],[y]]-$R$1)^2)</f>
        <v>333057.6207194787</v>
      </c>
      <c r="Q2094">
        <v>929726.09000000404</v>
      </c>
      <c r="R2094">
        <v>6848343.7199999997</v>
      </c>
    </row>
    <row r="2095" spans="1:18" hidden="1">
      <c r="A2095">
        <v>3201</v>
      </c>
      <c r="B2095">
        <v>20000243</v>
      </c>
      <c r="C2095" s="2" t="s">
        <v>8373</v>
      </c>
      <c r="D2095" t="s">
        <v>20</v>
      </c>
      <c r="E2095">
        <v>610761600000</v>
      </c>
      <c r="F2095" t="s">
        <v>20</v>
      </c>
      <c r="G2095">
        <v>1</v>
      </c>
      <c r="H2095" t="s">
        <v>6574</v>
      </c>
      <c r="I2095" t="s">
        <v>6575</v>
      </c>
      <c r="J2095" t="s">
        <v>26</v>
      </c>
      <c r="K2095" t="s">
        <v>21</v>
      </c>
      <c r="L2095">
        <v>0</v>
      </c>
      <c r="M2095">
        <v>0</v>
      </c>
      <c r="N2095" t="s">
        <v>22</v>
      </c>
      <c r="O2095">
        <v>3</v>
      </c>
      <c r="P2095" s="30">
        <f>SQRT((postes_1[[#This Row],[x]]-$Q$1)^2+(postes_1[[#This Row],[y]]-$R$1)^2)</f>
        <v>333132.59801701241</v>
      </c>
      <c r="Q2095">
        <v>901954.49000000197</v>
      </c>
      <c r="R2095">
        <v>6914750</v>
      </c>
    </row>
    <row r="2096" spans="1:18" hidden="1">
      <c r="A2096">
        <v>1238</v>
      </c>
      <c r="B2096">
        <v>10000106</v>
      </c>
      <c r="C2096" s="2" t="s">
        <v>8374</v>
      </c>
      <c r="D2096" t="s">
        <v>274</v>
      </c>
      <c r="E2096" s="1">
        <v>759456000000</v>
      </c>
      <c r="F2096">
        <v>1421933550000</v>
      </c>
      <c r="G2096">
        <v>1</v>
      </c>
      <c r="H2096" t="s">
        <v>2594</v>
      </c>
      <c r="I2096" t="s">
        <v>2595</v>
      </c>
      <c r="J2096" t="s">
        <v>20</v>
      </c>
      <c r="K2096" t="s">
        <v>21</v>
      </c>
      <c r="L2096">
        <v>0</v>
      </c>
      <c r="M2096">
        <v>0</v>
      </c>
      <c r="N2096" t="s">
        <v>22</v>
      </c>
      <c r="O2096">
        <v>4</v>
      </c>
      <c r="P2096" s="30">
        <f>SQRT((postes_1[[#This Row],[x]]-$Q$1)^2+(postes_1[[#This Row],[y]]-$R$1)^2)</f>
        <v>333188.73458768957</v>
      </c>
      <c r="Q2096">
        <v>629802.47999999695</v>
      </c>
      <c r="R2096">
        <v>7086089.71</v>
      </c>
    </row>
    <row r="2097" spans="1:18" hidden="1">
      <c r="A2097">
        <v>1457</v>
      </c>
      <c r="B2097">
        <v>10000113</v>
      </c>
      <c r="C2097" s="2" t="s">
        <v>8374</v>
      </c>
      <c r="D2097" t="s">
        <v>17</v>
      </c>
      <c r="E2097" s="1">
        <v>1010016000000</v>
      </c>
      <c r="F2097">
        <v>1312191858000</v>
      </c>
      <c r="G2097">
        <v>1</v>
      </c>
      <c r="H2097" t="s">
        <v>3047</v>
      </c>
      <c r="I2097" t="s">
        <v>3048</v>
      </c>
      <c r="J2097" t="s">
        <v>20</v>
      </c>
      <c r="K2097" t="s">
        <v>21</v>
      </c>
      <c r="L2097">
        <v>0</v>
      </c>
      <c r="M2097">
        <v>0</v>
      </c>
      <c r="N2097" t="s">
        <v>22</v>
      </c>
      <c r="O2097">
        <v>4</v>
      </c>
      <c r="P2097" s="30">
        <f>SQRT((postes_1[[#This Row],[x]]-$Q$1)^2+(postes_1[[#This Row],[y]]-$R$1)^2)</f>
        <v>333305.47686052875</v>
      </c>
      <c r="Q2097">
        <v>667778.28999999899</v>
      </c>
      <c r="R2097">
        <v>7081803.9699999997</v>
      </c>
    </row>
    <row r="2098" spans="1:18" hidden="1">
      <c r="A2098">
        <v>2861</v>
      </c>
      <c r="B2098">
        <v>30001186</v>
      </c>
      <c r="C2098" s="2" t="s">
        <v>8375</v>
      </c>
      <c r="D2098" t="s">
        <v>56</v>
      </c>
      <c r="E2098">
        <v>1327936896000</v>
      </c>
      <c r="F2098">
        <v>1327936833000</v>
      </c>
      <c r="G2098">
        <v>1</v>
      </c>
      <c r="H2098" t="s">
        <v>5897</v>
      </c>
      <c r="I2098" t="s">
        <v>5898</v>
      </c>
      <c r="J2098" t="s">
        <v>20</v>
      </c>
      <c r="K2098" t="s">
        <v>21</v>
      </c>
      <c r="L2098">
        <v>0</v>
      </c>
      <c r="M2098">
        <v>0</v>
      </c>
      <c r="N2098" t="s">
        <v>22</v>
      </c>
      <c r="O2098">
        <v>6</v>
      </c>
      <c r="P2098" s="30">
        <f>SQRT((postes_1[[#This Row],[x]]-$Q$1)^2+(postes_1[[#This Row],[y]]-$R$1)^2)</f>
        <v>333312.30294749385</v>
      </c>
      <c r="Q2098">
        <v>843435.14999999898</v>
      </c>
      <c r="R2098">
        <v>6515084.5</v>
      </c>
    </row>
    <row r="2099" spans="1:18" hidden="1">
      <c r="A2099">
        <v>3694</v>
      </c>
      <c r="B2099">
        <v>30001168</v>
      </c>
      <c r="C2099" s="2" t="s">
        <v>8373</v>
      </c>
      <c r="D2099" t="s">
        <v>20</v>
      </c>
      <c r="E2099" s="1">
        <v>980208000000</v>
      </c>
      <c r="F2099" t="s">
        <v>20</v>
      </c>
      <c r="G2099">
        <v>1</v>
      </c>
      <c r="H2099" t="s">
        <v>7562</v>
      </c>
      <c r="I2099" t="s">
        <v>7563</v>
      </c>
      <c r="J2099" t="s">
        <v>20</v>
      </c>
      <c r="K2099" t="s">
        <v>21</v>
      </c>
      <c r="L2099">
        <v>0</v>
      </c>
      <c r="M2099">
        <v>0</v>
      </c>
      <c r="N2099" t="s">
        <v>22</v>
      </c>
      <c r="O2099">
        <v>3</v>
      </c>
      <c r="P2099" s="30">
        <f>SQRT((postes_1[[#This Row],[x]]-$Q$1)^2+(postes_1[[#This Row],[y]]-$R$1)^2)</f>
        <v>333326.75237196701</v>
      </c>
      <c r="Q2099">
        <v>845521.22999999695</v>
      </c>
      <c r="R2099">
        <v>6517120.8399999999</v>
      </c>
    </row>
    <row r="2100" spans="1:18" hidden="1">
      <c r="A2100">
        <v>4045</v>
      </c>
      <c r="B2100">
        <v>10000123</v>
      </c>
      <c r="C2100" s="2" t="s">
        <v>8374</v>
      </c>
      <c r="D2100" t="s">
        <v>20</v>
      </c>
      <c r="E2100" s="1">
        <v>1083024000000</v>
      </c>
      <c r="F2100" t="s">
        <v>20</v>
      </c>
      <c r="G2100">
        <v>1</v>
      </c>
      <c r="H2100" t="s">
        <v>8226</v>
      </c>
      <c r="I2100" t="s">
        <v>8227</v>
      </c>
      <c r="J2100" t="s">
        <v>20</v>
      </c>
      <c r="K2100" t="s">
        <v>21</v>
      </c>
      <c r="L2100">
        <v>0</v>
      </c>
      <c r="M2100">
        <v>0</v>
      </c>
      <c r="N2100" t="s">
        <v>22</v>
      </c>
      <c r="O2100">
        <v>4</v>
      </c>
      <c r="P2100" s="30">
        <f>SQRT((postes_1[[#This Row],[x]]-$Q$1)^2+(postes_1[[#This Row],[y]]-$R$1)^2)</f>
        <v>333333.66409796773</v>
      </c>
      <c r="Q2100">
        <v>701325.14000000095</v>
      </c>
      <c r="R2100">
        <v>7074174.9100000001</v>
      </c>
    </row>
    <row r="2101" spans="1:18" hidden="1">
      <c r="A2101">
        <v>2488</v>
      </c>
      <c r="B2101">
        <v>20000237</v>
      </c>
      <c r="C2101" s="2" t="s">
        <v>8375</v>
      </c>
      <c r="D2101" t="s">
        <v>20</v>
      </c>
      <c r="E2101">
        <v>919641600000</v>
      </c>
      <c r="F2101" t="s">
        <v>20</v>
      </c>
      <c r="G2101">
        <v>1</v>
      </c>
      <c r="H2101" t="s">
        <v>5140</v>
      </c>
      <c r="I2101" t="s">
        <v>5141</v>
      </c>
      <c r="J2101" t="s">
        <v>20</v>
      </c>
      <c r="K2101" t="s">
        <v>21</v>
      </c>
      <c r="L2101">
        <v>0</v>
      </c>
      <c r="M2101">
        <v>0</v>
      </c>
      <c r="N2101" t="s">
        <v>22</v>
      </c>
      <c r="O2101">
        <v>6</v>
      </c>
      <c r="P2101" s="30">
        <f>SQRT((postes_1[[#This Row],[x]]-$Q$1)^2+(postes_1[[#This Row],[y]]-$R$1)^2)</f>
        <v>333353.49905472429</v>
      </c>
      <c r="Q2101">
        <v>901774.34000000404</v>
      </c>
      <c r="R2101">
        <v>6915530</v>
      </c>
    </row>
    <row r="2102" spans="1:18" hidden="1">
      <c r="A2102">
        <v>2867</v>
      </c>
      <c r="B2102">
        <v>30001223</v>
      </c>
      <c r="C2102" s="2" t="s">
        <v>8373</v>
      </c>
      <c r="D2102" t="s">
        <v>23</v>
      </c>
      <c r="E2102">
        <v>1179938478000</v>
      </c>
      <c r="F2102" t="s">
        <v>20</v>
      </c>
      <c r="G2102">
        <v>1</v>
      </c>
      <c r="H2102" t="s">
        <v>5909</v>
      </c>
      <c r="I2102" t="s">
        <v>5910</v>
      </c>
      <c r="J2102" t="s">
        <v>5911</v>
      </c>
      <c r="K2102" t="s">
        <v>21</v>
      </c>
      <c r="L2102">
        <v>0</v>
      </c>
      <c r="M2102">
        <v>0</v>
      </c>
      <c r="N2102" t="s">
        <v>22</v>
      </c>
      <c r="O2102">
        <v>3</v>
      </c>
      <c r="P2102" s="30">
        <f>SQRT((postes_1[[#This Row],[x]]-$Q$1)^2+(postes_1[[#This Row],[y]]-$R$1)^2)</f>
        <v>333372.47123165976</v>
      </c>
      <c r="Q2102">
        <v>842105.17000000202</v>
      </c>
      <c r="R2102">
        <v>6513708.2599999998</v>
      </c>
    </row>
    <row r="2103" spans="1:18" hidden="1">
      <c r="A2103">
        <v>760</v>
      </c>
      <c r="B2103">
        <v>30001689</v>
      </c>
      <c r="C2103" s="2" t="s">
        <v>8373</v>
      </c>
      <c r="D2103" t="s">
        <v>56</v>
      </c>
      <c r="E2103">
        <v>610761600000</v>
      </c>
      <c r="F2103">
        <v>1170437846000</v>
      </c>
      <c r="G2103">
        <v>1</v>
      </c>
      <c r="H2103" t="s">
        <v>1635</v>
      </c>
      <c r="I2103" t="s">
        <v>1636</v>
      </c>
      <c r="J2103" t="s">
        <v>1637</v>
      </c>
      <c r="K2103" t="s">
        <v>21</v>
      </c>
      <c r="L2103">
        <v>0</v>
      </c>
      <c r="M2103">
        <v>0</v>
      </c>
      <c r="N2103" t="s">
        <v>22</v>
      </c>
      <c r="O2103">
        <v>3</v>
      </c>
      <c r="P2103" s="30">
        <f>SQRT((postes_1[[#This Row],[x]]-$Q$1)^2+(postes_1[[#This Row],[y]]-$R$1)^2)</f>
        <v>333504.57513944554</v>
      </c>
      <c r="Q2103">
        <v>809063.39999999898</v>
      </c>
      <c r="R2103">
        <v>6485533.8499999996</v>
      </c>
    </row>
    <row r="2104" spans="1:18" hidden="1">
      <c r="A2104">
        <v>2360</v>
      </c>
      <c r="B2104">
        <v>10000129</v>
      </c>
      <c r="C2104" s="2" t="s">
        <v>8375</v>
      </c>
      <c r="D2104" t="s">
        <v>20</v>
      </c>
      <c r="E2104">
        <v>610761600000</v>
      </c>
      <c r="F2104" t="s">
        <v>20</v>
      </c>
      <c r="G2104">
        <v>1</v>
      </c>
      <c r="H2104" t="s">
        <v>4875</v>
      </c>
      <c r="I2104" t="s">
        <v>4876</v>
      </c>
      <c r="J2104" t="s">
        <v>20</v>
      </c>
      <c r="K2104" t="s">
        <v>21</v>
      </c>
      <c r="L2104">
        <v>0</v>
      </c>
      <c r="M2104">
        <v>0</v>
      </c>
      <c r="N2104" t="s">
        <v>22</v>
      </c>
      <c r="O2104">
        <v>6</v>
      </c>
      <c r="P2104" s="30">
        <f>SQRT((postes_1[[#This Row],[x]]-$Q$1)^2+(postes_1[[#This Row],[y]]-$R$1)^2)</f>
        <v>333586.77197999373</v>
      </c>
      <c r="Q2104">
        <v>710369.56000000203</v>
      </c>
      <c r="R2104">
        <v>7071739.0700000003</v>
      </c>
    </row>
    <row r="2105" spans="1:18" hidden="1">
      <c r="A2105">
        <v>924</v>
      </c>
      <c r="B2105">
        <v>30001126</v>
      </c>
      <c r="C2105" s="2" t="s">
        <v>8375</v>
      </c>
      <c r="D2105" t="s">
        <v>56</v>
      </c>
      <c r="E2105">
        <v>1332160010000</v>
      </c>
      <c r="F2105">
        <v>1332159837000</v>
      </c>
      <c r="G2105">
        <v>1</v>
      </c>
      <c r="H2105" t="s">
        <v>1971</v>
      </c>
      <c r="I2105" t="s">
        <v>1972</v>
      </c>
      <c r="J2105" t="s">
        <v>20</v>
      </c>
      <c r="K2105" t="s">
        <v>21</v>
      </c>
      <c r="L2105">
        <v>0</v>
      </c>
      <c r="M2105">
        <v>0</v>
      </c>
      <c r="N2105" t="s">
        <v>22</v>
      </c>
      <c r="O2105">
        <v>6</v>
      </c>
      <c r="P2105" s="30">
        <f>SQRT((postes_1[[#This Row],[x]]-$Q$1)^2+(postes_1[[#This Row],[y]]-$R$1)^2)</f>
        <v>333604.99425956595</v>
      </c>
      <c r="Q2105">
        <v>848929.47999999695</v>
      </c>
      <c r="R2105">
        <v>6520162.0499999998</v>
      </c>
    </row>
    <row r="2106" spans="1:18" hidden="1">
      <c r="A2106">
        <v>2185</v>
      </c>
      <c r="B2106">
        <v>30000989</v>
      </c>
      <c r="C2106" s="2" t="s">
        <v>8376</v>
      </c>
      <c r="D2106" t="s">
        <v>274</v>
      </c>
      <c r="E2106">
        <v>986169600000</v>
      </c>
      <c r="F2106">
        <v>1437150752000</v>
      </c>
      <c r="G2106">
        <v>1</v>
      </c>
      <c r="H2106" t="s">
        <v>4530</v>
      </c>
      <c r="I2106" t="s">
        <v>4531</v>
      </c>
      <c r="J2106" t="s">
        <v>20</v>
      </c>
      <c r="K2106" t="s">
        <v>21</v>
      </c>
      <c r="L2106">
        <v>0</v>
      </c>
      <c r="M2106">
        <v>0</v>
      </c>
      <c r="N2106" t="s">
        <v>22</v>
      </c>
      <c r="O2106">
        <v>7</v>
      </c>
      <c r="P2106" s="30">
        <f>SQRT((postes_1[[#This Row],[x]]-$Q$1)^2+(postes_1[[#This Row],[y]]-$R$1)^2)</f>
        <v>333624.82487662602</v>
      </c>
      <c r="Q2106">
        <v>856818.32999999798</v>
      </c>
      <c r="R2106">
        <v>6528478.6299999999</v>
      </c>
    </row>
    <row r="2107" spans="1:18" hidden="1">
      <c r="A2107">
        <v>3124</v>
      </c>
      <c r="B2107">
        <v>30001193</v>
      </c>
      <c r="C2107" s="2" t="s">
        <v>8378</v>
      </c>
      <c r="D2107" t="s">
        <v>20</v>
      </c>
      <c r="E2107">
        <v>872812800000</v>
      </c>
      <c r="F2107" t="s">
        <v>20</v>
      </c>
      <c r="G2107">
        <v>1</v>
      </c>
      <c r="H2107" t="s">
        <v>6420</v>
      </c>
      <c r="I2107" t="s">
        <v>6421</v>
      </c>
      <c r="J2107" t="s">
        <v>6422</v>
      </c>
      <c r="K2107" t="s">
        <v>21</v>
      </c>
      <c r="L2107">
        <v>0</v>
      </c>
      <c r="M2107">
        <v>0</v>
      </c>
      <c r="N2107" t="s">
        <v>22</v>
      </c>
      <c r="O2107">
        <v>1</v>
      </c>
      <c r="P2107" s="30">
        <f>SQRT((postes_1[[#This Row],[x]]-$Q$1)^2+(postes_1[[#This Row],[y]]-$R$1)^2)</f>
        <v>333769.19465311494</v>
      </c>
      <c r="Q2107">
        <v>843980.89999999898</v>
      </c>
      <c r="R2107">
        <v>6514979.2199999997</v>
      </c>
    </row>
    <row r="2108" spans="1:18" hidden="1">
      <c r="A2108">
        <v>4054</v>
      </c>
      <c r="B2108">
        <v>20000588</v>
      </c>
      <c r="C2108" s="2" t="s">
        <v>8373</v>
      </c>
      <c r="D2108" t="s">
        <v>805</v>
      </c>
      <c r="E2108">
        <v>610761600000</v>
      </c>
      <c r="F2108">
        <v>1279532487000</v>
      </c>
      <c r="G2108">
        <v>1</v>
      </c>
      <c r="H2108" t="s">
        <v>8244</v>
      </c>
      <c r="I2108" t="s">
        <v>8245</v>
      </c>
      <c r="J2108" t="s">
        <v>8246</v>
      </c>
      <c r="K2108" t="s">
        <v>21</v>
      </c>
      <c r="L2108">
        <v>0</v>
      </c>
      <c r="M2108">
        <v>0</v>
      </c>
      <c r="N2108" t="s">
        <v>22</v>
      </c>
      <c r="O2108">
        <v>3</v>
      </c>
      <c r="P2108" s="30">
        <f>SQRT((postes_1[[#This Row],[x]]-$Q$1)^2+(postes_1[[#This Row],[y]]-$R$1)^2)</f>
        <v>333777.94594440411</v>
      </c>
      <c r="Q2108">
        <v>925742.02000000305</v>
      </c>
      <c r="R2108">
        <v>6863056.25</v>
      </c>
    </row>
    <row r="2109" spans="1:18" hidden="1">
      <c r="A2109">
        <v>3134</v>
      </c>
      <c r="B2109">
        <v>70016377</v>
      </c>
      <c r="C2109" s="2" t="s">
        <v>8375</v>
      </c>
      <c r="D2109" t="s">
        <v>23</v>
      </c>
      <c r="E2109">
        <v>1199811938000</v>
      </c>
      <c r="F2109">
        <v>1173715989000</v>
      </c>
      <c r="G2109">
        <v>1</v>
      </c>
      <c r="H2109" t="s">
        <v>6444</v>
      </c>
      <c r="I2109" t="s">
        <v>6445</v>
      </c>
      <c r="J2109" t="s">
        <v>6446</v>
      </c>
      <c r="K2109" t="s">
        <v>21</v>
      </c>
      <c r="L2109">
        <v>0</v>
      </c>
      <c r="M2109">
        <v>0</v>
      </c>
      <c r="N2109" t="s">
        <v>22</v>
      </c>
      <c r="O2109">
        <v>6</v>
      </c>
      <c r="P2109" s="30">
        <f>SQRT((postes_1[[#This Row],[x]]-$Q$1)^2+(postes_1[[#This Row],[y]]-$R$1)^2)</f>
        <v>333792.83441770065</v>
      </c>
      <c r="Q2109">
        <v>794248.82</v>
      </c>
      <c r="R2109">
        <v>7032106.8200000003</v>
      </c>
    </row>
    <row r="2110" spans="1:18" hidden="1">
      <c r="A2110">
        <v>384</v>
      </c>
      <c r="B2110">
        <v>30000128</v>
      </c>
      <c r="C2110" s="2" t="s">
        <v>8373</v>
      </c>
      <c r="D2110" t="s">
        <v>56</v>
      </c>
      <c r="E2110">
        <v>1205774844000</v>
      </c>
      <c r="F2110">
        <v>1205774824000</v>
      </c>
      <c r="G2110">
        <v>1</v>
      </c>
      <c r="H2110" t="s">
        <v>852</v>
      </c>
      <c r="I2110" t="s">
        <v>853</v>
      </c>
      <c r="J2110" t="s">
        <v>854</v>
      </c>
      <c r="K2110" t="s">
        <v>21</v>
      </c>
      <c r="L2110">
        <v>0</v>
      </c>
      <c r="M2110">
        <v>0</v>
      </c>
      <c r="N2110" t="s">
        <v>22</v>
      </c>
      <c r="O2110">
        <v>3</v>
      </c>
      <c r="P2110" s="30">
        <f>SQRT((postes_1[[#This Row],[x]]-$Q$1)^2+(postes_1[[#This Row],[y]]-$R$1)^2)</f>
        <v>333835.38613427547</v>
      </c>
      <c r="Q2110">
        <v>937692.5</v>
      </c>
      <c r="R2110">
        <v>6687348.54</v>
      </c>
    </row>
    <row r="2111" spans="1:18" hidden="1">
      <c r="A2111">
        <v>600</v>
      </c>
      <c r="B2111">
        <v>30000582</v>
      </c>
      <c r="C2111" s="2" t="s">
        <v>8373</v>
      </c>
      <c r="D2111" t="s">
        <v>1094</v>
      </c>
      <c r="E2111">
        <v>610761600000</v>
      </c>
      <c r="F2111">
        <v>1424105993000</v>
      </c>
      <c r="G2111">
        <v>1</v>
      </c>
      <c r="H2111" t="s">
        <v>1291</v>
      </c>
      <c r="I2111" t="s">
        <v>1292</v>
      </c>
      <c r="J2111" t="s">
        <v>20</v>
      </c>
      <c r="K2111" t="s">
        <v>21</v>
      </c>
      <c r="L2111">
        <v>0</v>
      </c>
      <c r="M2111">
        <v>0</v>
      </c>
      <c r="N2111" t="s">
        <v>22</v>
      </c>
      <c r="O2111">
        <v>3</v>
      </c>
      <c r="P2111" s="30">
        <f>SQRT((postes_1[[#This Row],[x]]-$Q$1)^2+(postes_1[[#This Row],[y]]-$R$1)^2)</f>
        <v>333882.38417659799</v>
      </c>
      <c r="Q2111">
        <v>890007.28999999899</v>
      </c>
      <c r="R2111">
        <v>6570880.9900000002</v>
      </c>
    </row>
    <row r="2112" spans="1:18" hidden="1">
      <c r="A2112">
        <v>3309</v>
      </c>
      <c r="B2112">
        <v>30000290</v>
      </c>
      <c r="C2112" s="2" t="s">
        <v>8375</v>
      </c>
      <c r="D2112" t="s">
        <v>30</v>
      </c>
      <c r="E2112">
        <v>610761600000</v>
      </c>
      <c r="F2112">
        <v>1376045512000</v>
      </c>
      <c r="G2112">
        <v>1</v>
      </c>
      <c r="H2112" t="s">
        <v>6782</v>
      </c>
      <c r="I2112" t="s">
        <v>6783</v>
      </c>
      <c r="J2112" t="s">
        <v>20</v>
      </c>
      <c r="K2112" t="s">
        <v>21</v>
      </c>
      <c r="L2112">
        <v>0</v>
      </c>
      <c r="M2112">
        <v>0</v>
      </c>
      <c r="N2112" t="s">
        <v>22</v>
      </c>
      <c r="O2112">
        <v>6</v>
      </c>
      <c r="P2112" s="30">
        <f>SQRT((postes_1[[#This Row],[x]]-$Q$1)^2+(postes_1[[#This Row],[y]]-$R$1)^2)</f>
        <v>333975.65929594933</v>
      </c>
      <c r="Q2112">
        <v>921873.39000000095</v>
      </c>
      <c r="R2112">
        <v>6632767.5800000001</v>
      </c>
    </row>
    <row r="2113" spans="1:18" hidden="1">
      <c r="A2113">
        <v>3054</v>
      </c>
      <c r="B2113">
        <v>30001687</v>
      </c>
      <c r="C2113" s="2" t="s">
        <v>8375</v>
      </c>
      <c r="D2113" t="s">
        <v>20</v>
      </c>
      <c r="E2113">
        <v>610761600000</v>
      </c>
      <c r="F2113" t="s">
        <v>20</v>
      </c>
      <c r="G2113">
        <v>1</v>
      </c>
      <c r="H2113" t="s">
        <v>6284</v>
      </c>
      <c r="I2113" t="s">
        <v>6285</v>
      </c>
      <c r="J2113" t="s">
        <v>20</v>
      </c>
      <c r="K2113" t="s">
        <v>21</v>
      </c>
      <c r="L2113">
        <v>0</v>
      </c>
      <c r="M2113">
        <v>0</v>
      </c>
      <c r="N2113" t="s">
        <v>22</v>
      </c>
      <c r="O2113">
        <v>6</v>
      </c>
      <c r="P2113" s="30">
        <f>SQRT((postes_1[[#This Row],[x]]-$Q$1)^2+(postes_1[[#This Row],[y]]-$R$1)^2)</f>
        <v>334019.03258575627</v>
      </c>
      <c r="Q2113">
        <v>810162.93999999797</v>
      </c>
      <c r="R2113">
        <v>6485710.2999999998</v>
      </c>
    </row>
    <row r="2114" spans="1:18" hidden="1">
      <c r="A2114">
        <v>1309</v>
      </c>
      <c r="B2114">
        <v>30001698</v>
      </c>
      <c r="C2114" s="2" t="s">
        <v>8375</v>
      </c>
      <c r="D2114" t="s">
        <v>30</v>
      </c>
      <c r="E2114">
        <v>1005868800000</v>
      </c>
      <c r="F2114">
        <v>1360857497000</v>
      </c>
      <c r="G2114">
        <v>1</v>
      </c>
      <c r="H2114" t="s">
        <v>2750</v>
      </c>
      <c r="I2114" t="s">
        <v>2751</v>
      </c>
      <c r="J2114" t="s">
        <v>20</v>
      </c>
      <c r="K2114" t="s">
        <v>21</v>
      </c>
      <c r="L2114">
        <v>0</v>
      </c>
      <c r="M2114">
        <v>0</v>
      </c>
      <c r="N2114" t="s">
        <v>22</v>
      </c>
      <c r="O2114">
        <v>6</v>
      </c>
      <c r="P2114" s="30">
        <f>SQRT((postes_1[[#This Row],[x]]-$Q$1)^2+(postes_1[[#This Row],[y]]-$R$1)^2)</f>
        <v>334115.87752227642</v>
      </c>
      <c r="Q2114">
        <v>807553.07</v>
      </c>
      <c r="R2114">
        <v>6483663.5300000003</v>
      </c>
    </row>
    <row r="2115" spans="1:18" hidden="1">
      <c r="A2115">
        <v>3634</v>
      </c>
      <c r="B2115">
        <v>20001202</v>
      </c>
      <c r="C2115" s="2" t="s">
        <v>8373</v>
      </c>
      <c r="D2115" t="s">
        <v>20</v>
      </c>
      <c r="E2115">
        <v>610761600000</v>
      </c>
      <c r="F2115" t="s">
        <v>20</v>
      </c>
      <c r="G2115">
        <v>1</v>
      </c>
      <c r="H2115" t="s">
        <v>7442</v>
      </c>
      <c r="I2115" t="s">
        <v>7443</v>
      </c>
      <c r="J2115" t="s">
        <v>20</v>
      </c>
      <c r="K2115" t="s">
        <v>21</v>
      </c>
      <c r="L2115">
        <v>0</v>
      </c>
      <c r="M2115">
        <v>0</v>
      </c>
      <c r="N2115" t="s">
        <v>22</v>
      </c>
      <c r="O2115">
        <v>3</v>
      </c>
      <c r="P2115" s="30">
        <f>SQRT((postes_1[[#This Row],[x]]-$Q$1)^2+(postes_1[[#This Row],[y]]-$R$1)^2)</f>
        <v>334155.17331581254</v>
      </c>
      <c r="Q2115">
        <v>944090.14000000095</v>
      </c>
      <c r="R2115">
        <v>6772351.7199999997</v>
      </c>
    </row>
    <row r="2116" spans="1:18" hidden="1">
      <c r="A2116">
        <v>2278</v>
      </c>
      <c r="B2116">
        <v>70039895</v>
      </c>
      <c r="C2116" s="2" t="s">
        <v>8373</v>
      </c>
      <c r="D2116" t="s">
        <v>30</v>
      </c>
      <c r="E2116">
        <v>1342782561000</v>
      </c>
      <c r="F2116">
        <v>1339687517000</v>
      </c>
      <c r="G2116">
        <v>1</v>
      </c>
      <c r="H2116" t="s">
        <v>4708</v>
      </c>
      <c r="I2116" t="s">
        <v>4709</v>
      </c>
      <c r="J2116" t="s">
        <v>1568</v>
      </c>
      <c r="K2116" t="s">
        <v>21</v>
      </c>
      <c r="L2116">
        <v>0</v>
      </c>
      <c r="M2116">
        <v>0</v>
      </c>
      <c r="N2116" t="s">
        <v>22</v>
      </c>
      <c r="O2116">
        <v>3</v>
      </c>
      <c r="P2116" s="30">
        <f>SQRT((postes_1[[#This Row],[x]]-$Q$1)^2+(postes_1[[#This Row],[y]]-$R$1)^2)</f>
        <v>334178.21297521231</v>
      </c>
      <c r="Q2116">
        <v>924629.96000000101</v>
      </c>
      <c r="R2116">
        <v>6867384.04</v>
      </c>
    </row>
    <row r="2117" spans="1:18" hidden="1">
      <c r="A2117">
        <v>1253</v>
      </c>
      <c r="B2117">
        <v>20000555</v>
      </c>
      <c r="C2117" s="2" t="s">
        <v>8373</v>
      </c>
      <c r="D2117" t="s">
        <v>43</v>
      </c>
      <c r="E2117">
        <v>610761600000</v>
      </c>
      <c r="F2117">
        <v>1128615835000</v>
      </c>
      <c r="G2117">
        <v>1</v>
      </c>
      <c r="H2117" t="s">
        <v>2627</v>
      </c>
      <c r="I2117" t="s">
        <v>2628</v>
      </c>
      <c r="J2117" t="s">
        <v>2629</v>
      </c>
      <c r="K2117" t="s">
        <v>21</v>
      </c>
      <c r="L2117">
        <v>0</v>
      </c>
      <c r="M2117">
        <v>0</v>
      </c>
      <c r="N2117" t="s">
        <v>22</v>
      </c>
      <c r="O2117">
        <v>3</v>
      </c>
      <c r="P2117" s="30">
        <f>SQRT((postes_1[[#This Row],[x]]-$Q$1)^2+(postes_1[[#This Row],[y]]-$R$1)^2)</f>
        <v>334198.55957911402</v>
      </c>
      <c r="Q2117">
        <v>923553.89999999898</v>
      </c>
      <c r="R2117">
        <v>6870367.0300000003</v>
      </c>
    </row>
    <row r="2118" spans="1:18" hidden="1">
      <c r="A2118">
        <v>3995</v>
      </c>
      <c r="B2118">
        <v>70034295</v>
      </c>
      <c r="C2118" s="2" t="s">
        <v>8375</v>
      </c>
      <c r="D2118" t="s">
        <v>56</v>
      </c>
      <c r="E2118">
        <v>1304073832000</v>
      </c>
      <c r="F2118">
        <v>1304073809000</v>
      </c>
      <c r="G2118">
        <v>1</v>
      </c>
      <c r="H2118" t="s">
        <v>8133</v>
      </c>
      <c r="I2118" t="s">
        <v>8134</v>
      </c>
      <c r="J2118" t="s">
        <v>8135</v>
      </c>
      <c r="K2118" t="s">
        <v>21</v>
      </c>
      <c r="L2118">
        <v>0</v>
      </c>
      <c r="M2118">
        <v>0</v>
      </c>
      <c r="N2118" t="s">
        <v>22</v>
      </c>
      <c r="O2118">
        <v>6</v>
      </c>
      <c r="P2118" s="30">
        <f>SQRT((postes_1[[#This Row],[x]]-$Q$1)^2+(postes_1[[#This Row],[y]]-$R$1)^2)</f>
        <v>334226.53340689419</v>
      </c>
      <c r="Q2118">
        <v>889914.88000000303</v>
      </c>
      <c r="R2118">
        <v>6570111.4900000002</v>
      </c>
    </row>
    <row r="2119" spans="1:18" hidden="1">
      <c r="A2119">
        <v>3203</v>
      </c>
      <c r="B2119">
        <v>20000526</v>
      </c>
      <c r="C2119" s="2" t="s">
        <v>8375</v>
      </c>
      <c r="D2119" t="s">
        <v>20</v>
      </c>
      <c r="E2119">
        <v>1071187200000</v>
      </c>
      <c r="F2119" t="s">
        <v>20</v>
      </c>
      <c r="G2119">
        <v>1</v>
      </c>
      <c r="H2119" t="s">
        <v>6578</v>
      </c>
      <c r="I2119" t="s">
        <v>6579</v>
      </c>
      <c r="J2119" t="s">
        <v>20</v>
      </c>
      <c r="K2119" t="s">
        <v>21</v>
      </c>
      <c r="L2119">
        <v>0</v>
      </c>
      <c r="M2119">
        <v>0</v>
      </c>
      <c r="N2119" t="s">
        <v>22</v>
      </c>
      <c r="O2119">
        <v>6</v>
      </c>
      <c r="P2119" s="30">
        <f>SQRT((postes_1[[#This Row],[x]]-$Q$1)^2+(postes_1[[#This Row],[y]]-$R$1)^2)</f>
        <v>334338.79139715218</v>
      </c>
      <c r="Q2119">
        <v>921323.74000000197</v>
      </c>
      <c r="R2119">
        <v>6876555.5599999996</v>
      </c>
    </row>
    <row r="2120" spans="1:18" hidden="1">
      <c r="A2120">
        <v>902</v>
      </c>
      <c r="B2120">
        <v>20002778</v>
      </c>
      <c r="C2120" s="2" t="s">
        <v>8373</v>
      </c>
      <c r="D2120" t="s">
        <v>274</v>
      </c>
      <c r="E2120">
        <v>920246400000</v>
      </c>
      <c r="F2120">
        <v>1457954422000</v>
      </c>
      <c r="G2120">
        <v>1</v>
      </c>
      <c r="H2120" t="s">
        <v>1919</v>
      </c>
      <c r="I2120" t="s">
        <v>1919</v>
      </c>
      <c r="J2120" t="s">
        <v>20</v>
      </c>
      <c r="K2120" t="s">
        <v>21</v>
      </c>
      <c r="L2120">
        <v>0</v>
      </c>
      <c r="M2120">
        <v>0</v>
      </c>
      <c r="N2120" t="s">
        <v>22</v>
      </c>
      <c r="O2120">
        <v>3</v>
      </c>
      <c r="P2120" s="30">
        <f>SQRT((postes_1[[#This Row],[x]]-$Q$1)^2+(postes_1[[#This Row],[y]]-$R$1)^2)</f>
        <v>334374.69422598282</v>
      </c>
      <c r="Q2120">
        <v>830341.90999999596</v>
      </c>
      <c r="R2120">
        <v>7005379.9299999997</v>
      </c>
    </row>
    <row r="2121" spans="1:18" hidden="1">
      <c r="A2121">
        <v>2725</v>
      </c>
      <c r="B2121">
        <v>30003000</v>
      </c>
      <c r="C2121" s="2" t="s">
        <v>8373</v>
      </c>
      <c r="D2121" t="s">
        <v>1094</v>
      </c>
      <c r="E2121">
        <v>1120558539000</v>
      </c>
      <c r="F2121">
        <v>1424448264000</v>
      </c>
      <c r="G2121">
        <v>1</v>
      </c>
      <c r="H2121" t="s">
        <v>5622</v>
      </c>
      <c r="I2121" t="s">
        <v>5623</v>
      </c>
      <c r="J2121" t="s">
        <v>5624</v>
      </c>
      <c r="K2121" t="s">
        <v>21</v>
      </c>
      <c r="L2121">
        <v>0</v>
      </c>
      <c r="M2121">
        <v>0</v>
      </c>
      <c r="N2121" t="s">
        <v>22</v>
      </c>
      <c r="O2121">
        <v>3</v>
      </c>
      <c r="P2121" s="30">
        <f>SQRT((postes_1[[#This Row],[x]]-$Q$1)^2+(postes_1[[#This Row],[y]]-$R$1)^2)</f>
        <v>334376.13290066924</v>
      </c>
      <c r="Q2121">
        <v>843347.24000000197</v>
      </c>
      <c r="R2121">
        <v>6513513.9000000004</v>
      </c>
    </row>
    <row r="2122" spans="1:18" hidden="1">
      <c r="A2122">
        <v>2450</v>
      </c>
      <c r="B2122">
        <v>30001769</v>
      </c>
      <c r="C2122" s="2" t="s">
        <v>8373</v>
      </c>
      <c r="D2122" t="s">
        <v>212</v>
      </c>
      <c r="E2122">
        <v>907113600000</v>
      </c>
      <c r="F2122">
        <v>1169566314000</v>
      </c>
      <c r="G2122">
        <v>1</v>
      </c>
      <c r="H2122" t="s">
        <v>5058</v>
      </c>
      <c r="I2122" t="s">
        <v>5059</v>
      </c>
      <c r="J2122" t="s">
        <v>5060</v>
      </c>
      <c r="K2122" t="s">
        <v>21</v>
      </c>
      <c r="L2122">
        <v>0</v>
      </c>
      <c r="M2122">
        <v>0</v>
      </c>
      <c r="N2122" t="s">
        <v>22</v>
      </c>
      <c r="O2122">
        <v>3</v>
      </c>
      <c r="P2122" s="30">
        <f>SQRT((postes_1[[#This Row],[x]]-$Q$1)^2+(postes_1[[#This Row],[y]]-$R$1)^2)</f>
        <v>334459.74356437544</v>
      </c>
      <c r="Q2122">
        <v>799682.14000000095</v>
      </c>
      <c r="R2122">
        <v>6477669.2800000003</v>
      </c>
    </row>
    <row r="2123" spans="1:18" hidden="1">
      <c r="A2123">
        <v>4101</v>
      </c>
      <c r="B2123">
        <v>30001230</v>
      </c>
      <c r="C2123" s="2" t="s">
        <v>8378</v>
      </c>
      <c r="D2123" t="s">
        <v>43</v>
      </c>
      <c r="E2123" s="1">
        <v>787536000000</v>
      </c>
      <c r="F2123">
        <v>1138359366000</v>
      </c>
      <c r="G2123">
        <v>1</v>
      </c>
      <c r="H2123" t="s">
        <v>6144</v>
      </c>
      <c r="I2123" t="s">
        <v>6145</v>
      </c>
      <c r="J2123" t="s">
        <v>20</v>
      </c>
      <c r="K2123" t="s">
        <v>21</v>
      </c>
      <c r="L2123">
        <v>0</v>
      </c>
      <c r="M2123">
        <v>0</v>
      </c>
      <c r="N2123" t="s">
        <v>22</v>
      </c>
      <c r="O2123">
        <v>1</v>
      </c>
      <c r="P2123" s="30">
        <f>SQRT((postes_1[[#This Row],[x]]-$Q$1)^2+(postes_1[[#This Row],[y]]-$R$1)^2)</f>
        <v>334479.28535981366</v>
      </c>
      <c r="Q2123">
        <v>843760.43999999797</v>
      </c>
      <c r="R2123">
        <v>6513771.6500000004</v>
      </c>
    </row>
    <row r="2124" spans="1:18" hidden="1">
      <c r="A2124">
        <v>2134</v>
      </c>
      <c r="B2124">
        <v>20000562</v>
      </c>
      <c r="C2124" s="2" t="s">
        <v>8373</v>
      </c>
      <c r="D2124" t="s">
        <v>43</v>
      </c>
      <c r="E2124">
        <v>610761600000</v>
      </c>
      <c r="F2124">
        <v>1128615897000</v>
      </c>
      <c r="G2124">
        <v>1</v>
      </c>
      <c r="H2124" t="s">
        <v>4424</v>
      </c>
      <c r="I2124" t="s">
        <v>4425</v>
      </c>
      <c r="J2124" t="s">
        <v>20</v>
      </c>
      <c r="K2124" t="s">
        <v>21</v>
      </c>
      <c r="L2124">
        <v>0</v>
      </c>
      <c r="M2124">
        <v>0</v>
      </c>
      <c r="N2124" t="s">
        <v>22</v>
      </c>
      <c r="O2124">
        <v>3</v>
      </c>
      <c r="P2124" s="30">
        <f>SQRT((postes_1[[#This Row],[x]]-$Q$1)^2+(postes_1[[#This Row],[y]]-$R$1)^2)</f>
        <v>334560.33365543984</v>
      </c>
      <c r="Q2124">
        <v>924879.82999999798</v>
      </c>
      <c r="R2124">
        <v>6867815.4400000004</v>
      </c>
    </row>
    <row r="2125" spans="1:18" hidden="1">
      <c r="A2125">
        <v>152</v>
      </c>
      <c r="B2125">
        <v>20000007</v>
      </c>
      <c r="C2125" s="2" t="s">
        <v>8373</v>
      </c>
      <c r="D2125" t="s">
        <v>23</v>
      </c>
      <c r="E2125">
        <v>920246400000</v>
      </c>
      <c r="F2125">
        <v>1229697239000</v>
      </c>
      <c r="G2125">
        <v>1</v>
      </c>
      <c r="H2125" t="s">
        <v>355</v>
      </c>
      <c r="I2125" t="s">
        <v>356</v>
      </c>
      <c r="J2125" t="s">
        <v>357</v>
      </c>
      <c r="K2125" t="s">
        <v>21</v>
      </c>
      <c r="L2125">
        <v>0</v>
      </c>
      <c r="M2125">
        <v>0</v>
      </c>
      <c r="N2125" t="s">
        <v>22</v>
      </c>
      <c r="O2125">
        <v>3</v>
      </c>
      <c r="P2125" s="30">
        <f>SQRT((postes_1[[#This Row],[x]]-$Q$1)^2+(postes_1[[#This Row],[y]]-$R$1)^2)</f>
        <v>334586.66475413402</v>
      </c>
      <c r="Q2125">
        <v>832936.06000000203</v>
      </c>
      <c r="R2125">
        <v>7003375.8799999999</v>
      </c>
    </row>
    <row r="2126" spans="1:18" hidden="1">
      <c r="A2126">
        <v>3081</v>
      </c>
      <c r="B2126">
        <v>20000401</v>
      </c>
      <c r="C2126" s="2" t="s">
        <v>8373</v>
      </c>
      <c r="D2126" t="s">
        <v>56</v>
      </c>
      <c r="E2126">
        <v>610761600000</v>
      </c>
      <c r="F2126">
        <v>1258024985000</v>
      </c>
      <c r="G2126">
        <v>1</v>
      </c>
      <c r="H2126" t="s">
        <v>6338</v>
      </c>
      <c r="I2126" t="s">
        <v>6339</v>
      </c>
      <c r="J2126" t="s">
        <v>20</v>
      </c>
      <c r="K2126" t="s">
        <v>21</v>
      </c>
      <c r="L2126">
        <v>0</v>
      </c>
      <c r="M2126">
        <v>0</v>
      </c>
      <c r="N2126" t="s">
        <v>22</v>
      </c>
      <c r="O2126">
        <v>3</v>
      </c>
      <c r="P2126" s="30">
        <f>SQRT((postes_1[[#This Row],[x]]-$Q$1)^2+(postes_1[[#This Row],[y]]-$R$1)^2)</f>
        <v>334630.39561880683</v>
      </c>
      <c r="Q2126">
        <v>910977.93</v>
      </c>
      <c r="R2126">
        <v>6900676.6799999997</v>
      </c>
    </row>
    <row r="2127" spans="1:18" hidden="1">
      <c r="A2127">
        <v>2774</v>
      </c>
      <c r="B2127">
        <v>30001240</v>
      </c>
      <c r="C2127" s="2" t="s">
        <v>8373</v>
      </c>
      <c r="D2127" t="s">
        <v>20</v>
      </c>
      <c r="E2127">
        <v>610761600000</v>
      </c>
      <c r="F2127" t="s">
        <v>20</v>
      </c>
      <c r="G2127">
        <v>1</v>
      </c>
      <c r="H2127" t="s">
        <v>5722</v>
      </c>
      <c r="I2127" t="s">
        <v>5723</v>
      </c>
      <c r="J2127" t="s">
        <v>20</v>
      </c>
      <c r="K2127" t="s">
        <v>21</v>
      </c>
      <c r="L2127">
        <v>0</v>
      </c>
      <c r="M2127">
        <v>0</v>
      </c>
      <c r="N2127" t="s">
        <v>22</v>
      </c>
      <c r="O2127">
        <v>3</v>
      </c>
      <c r="P2127" s="30">
        <f>SQRT((postes_1[[#This Row],[x]]-$Q$1)^2+(postes_1[[#This Row],[y]]-$R$1)^2)</f>
        <v>334634.09698881448</v>
      </c>
      <c r="Q2127">
        <v>843208.68999999797</v>
      </c>
      <c r="R2127">
        <v>6513020.3600000003</v>
      </c>
    </row>
    <row r="2128" spans="1:18" hidden="1">
      <c r="A2128">
        <v>642</v>
      </c>
      <c r="B2128">
        <v>30000608</v>
      </c>
      <c r="C2128" s="2" t="s">
        <v>8375</v>
      </c>
      <c r="D2128" t="s">
        <v>274</v>
      </c>
      <c r="E2128">
        <v>1241534103000</v>
      </c>
      <c r="F2128">
        <v>1457105429000</v>
      </c>
      <c r="G2128">
        <v>1</v>
      </c>
      <c r="H2128" t="s">
        <v>1380</v>
      </c>
      <c r="I2128" t="s">
        <v>1381</v>
      </c>
      <c r="J2128" t="s">
        <v>20</v>
      </c>
      <c r="K2128" t="s">
        <v>21</v>
      </c>
      <c r="L2128">
        <v>0</v>
      </c>
      <c r="M2128">
        <v>0</v>
      </c>
      <c r="N2128" t="s">
        <v>22</v>
      </c>
      <c r="O2128">
        <v>6</v>
      </c>
      <c r="P2128" s="30">
        <f>SQRT((postes_1[[#This Row],[x]]-$Q$1)^2+(postes_1[[#This Row],[y]]-$R$1)^2)</f>
        <v>334740.17540705076</v>
      </c>
      <c r="Q2128">
        <v>890370.47999999695</v>
      </c>
      <c r="R2128">
        <v>6569869.5700000003</v>
      </c>
    </row>
    <row r="2129" spans="1:18" hidden="1">
      <c r="A2129">
        <v>1885</v>
      </c>
      <c r="B2129">
        <v>60001990</v>
      </c>
      <c r="C2129" s="2" t="s">
        <v>8375</v>
      </c>
      <c r="D2129" t="s">
        <v>1573</v>
      </c>
      <c r="E2129">
        <v>816393600000</v>
      </c>
      <c r="F2129">
        <v>1389194930000</v>
      </c>
      <c r="G2129">
        <v>1</v>
      </c>
      <c r="H2129" t="s">
        <v>3910</v>
      </c>
      <c r="I2129" t="s">
        <v>3911</v>
      </c>
      <c r="J2129" t="s">
        <v>20</v>
      </c>
      <c r="K2129" t="s">
        <v>21</v>
      </c>
      <c r="L2129">
        <v>0</v>
      </c>
      <c r="M2129">
        <v>0</v>
      </c>
      <c r="N2129" t="s">
        <v>22</v>
      </c>
      <c r="O2129">
        <v>6</v>
      </c>
      <c r="P2129" s="30">
        <f>SQRT((postes_1[[#This Row],[x]]-$Q$1)^2+(postes_1[[#This Row],[y]]-$R$1)^2)</f>
        <v>334761.35931841942</v>
      </c>
      <c r="Q2129">
        <v>447423.13000000297</v>
      </c>
      <c r="R2129">
        <v>6461090.8099999996</v>
      </c>
    </row>
    <row r="2130" spans="1:18" hidden="1">
      <c r="A2130">
        <v>3214</v>
      </c>
      <c r="B2130">
        <v>30001758</v>
      </c>
      <c r="C2130" s="2" t="s">
        <v>8375</v>
      </c>
      <c r="D2130" t="s">
        <v>20</v>
      </c>
      <c r="E2130">
        <v>610761600000</v>
      </c>
      <c r="F2130" t="s">
        <v>20</v>
      </c>
      <c r="G2130">
        <v>1</v>
      </c>
      <c r="H2130" t="s">
        <v>6597</v>
      </c>
      <c r="I2130" t="s">
        <v>6598</v>
      </c>
      <c r="J2130" t="s">
        <v>6599</v>
      </c>
      <c r="K2130" t="s">
        <v>21</v>
      </c>
      <c r="L2130">
        <v>0</v>
      </c>
      <c r="M2130">
        <v>0</v>
      </c>
      <c r="N2130" t="s">
        <v>22</v>
      </c>
      <c r="O2130">
        <v>6</v>
      </c>
      <c r="P2130" s="30">
        <f>SQRT((postes_1[[#This Row],[x]]-$Q$1)^2+(postes_1[[#This Row],[y]]-$R$1)^2)</f>
        <v>334813.36411799898</v>
      </c>
      <c r="Q2130">
        <v>800762.22999999695</v>
      </c>
      <c r="R2130">
        <v>6477983.5199999996</v>
      </c>
    </row>
    <row r="2131" spans="1:18" hidden="1">
      <c r="A2131">
        <v>3781</v>
      </c>
      <c r="B2131">
        <v>30000979</v>
      </c>
      <c r="C2131" s="2" t="s">
        <v>8373</v>
      </c>
      <c r="D2131" t="s">
        <v>56</v>
      </c>
      <c r="E2131">
        <v>1354029244000</v>
      </c>
      <c r="F2131">
        <v>1354029162000</v>
      </c>
      <c r="G2131">
        <v>1</v>
      </c>
      <c r="H2131" t="s">
        <v>7729</v>
      </c>
      <c r="I2131" t="s">
        <v>7730</v>
      </c>
      <c r="J2131" t="s">
        <v>20</v>
      </c>
      <c r="K2131" t="s">
        <v>21</v>
      </c>
      <c r="L2131">
        <v>0</v>
      </c>
      <c r="M2131">
        <v>0</v>
      </c>
      <c r="N2131" t="s">
        <v>22</v>
      </c>
      <c r="O2131">
        <v>3</v>
      </c>
      <c r="P2131" s="30">
        <f>SQRT((postes_1[[#This Row],[x]]-$Q$1)^2+(postes_1[[#This Row],[y]]-$R$1)^2)</f>
        <v>334813.52446588874</v>
      </c>
      <c r="Q2131">
        <v>858982.18999999797</v>
      </c>
      <c r="R2131">
        <v>6529093.3799999999</v>
      </c>
    </row>
    <row r="2132" spans="1:18" hidden="1">
      <c r="A2132">
        <v>3035</v>
      </c>
      <c r="B2132">
        <v>30001237</v>
      </c>
      <c r="C2132" s="2" t="s">
        <v>8378</v>
      </c>
      <c r="D2132" t="s">
        <v>43</v>
      </c>
      <c r="E2132">
        <v>1138359732000</v>
      </c>
      <c r="F2132">
        <v>1138359720000</v>
      </c>
      <c r="G2132">
        <v>1</v>
      </c>
      <c r="H2132" t="s">
        <v>6144</v>
      </c>
      <c r="I2132" t="s">
        <v>6145</v>
      </c>
      <c r="J2132" t="s">
        <v>20</v>
      </c>
      <c r="K2132" t="s">
        <v>21</v>
      </c>
      <c r="L2132">
        <v>0</v>
      </c>
      <c r="M2132">
        <v>0</v>
      </c>
      <c r="N2132" t="s">
        <v>22</v>
      </c>
      <c r="O2132">
        <v>1</v>
      </c>
      <c r="P2132" s="30">
        <f>SQRT((postes_1[[#This Row],[x]]-$Q$1)^2+(postes_1[[#This Row],[y]]-$R$1)^2)</f>
        <v>335019.94756994583</v>
      </c>
      <c r="Q2132">
        <v>843987.68999999797</v>
      </c>
      <c r="R2132">
        <v>6513238.4500000002</v>
      </c>
    </row>
    <row r="2133" spans="1:18" hidden="1">
      <c r="A2133">
        <v>1354</v>
      </c>
      <c r="B2133">
        <v>30000299</v>
      </c>
      <c r="C2133" s="2" t="s">
        <v>8373</v>
      </c>
      <c r="D2133" t="s">
        <v>56</v>
      </c>
      <c r="E2133">
        <v>1241428881000</v>
      </c>
      <c r="F2133">
        <v>1241428836000</v>
      </c>
      <c r="G2133">
        <v>1</v>
      </c>
      <c r="H2133" t="s">
        <v>2839</v>
      </c>
      <c r="I2133" t="s">
        <v>2840</v>
      </c>
      <c r="J2133" t="s">
        <v>20</v>
      </c>
      <c r="K2133" t="s">
        <v>21</v>
      </c>
      <c r="L2133">
        <v>0</v>
      </c>
      <c r="M2133">
        <v>0</v>
      </c>
      <c r="N2133" t="s">
        <v>22</v>
      </c>
      <c r="O2133">
        <v>3</v>
      </c>
      <c r="P2133" s="30">
        <f>SQRT((postes_1[[#This Row],[x]]-$Q$1)^2+(postes_1[[#This Row],[y]]-$R$1)^2)</f>
        <v>335063.60598131648</v>
      </c>
      <c r="Q2133">
        <v>922490.42000000202</v>
      </c>
      <c r="R2133">
        <v>6631354.0599999996</v>
      </c>
    </row>
    <row r="2134" spans="1:18" hidden="1">
      <c r="A2134">
        <v>4034</v>
      </c>
      <c r="B2134">
        <v>60000299</v>
      </c>
      <c r="C2134" s="2" t="s">
        <v>8373</v>
      </c>
      <c r="D2134" t="s">
        <v>20</v>
      </c>
      <c r="E2134" s="1">
        <v>1049760000000</v>
      </c>
      <c r="F2134" t="s">
        <v>20</v>
      </c>
      <c r="G2134">
        <v>1</v>
      </c>
      <c r="H2134" t="s">
        <v>8206</v>
      </c>
      <c r="I2134" t="s">
        <v>8206</v>
      </c>
      <c r="J2134" t="s">
        <v>20</v>
      </c>
      <c r="K2134" t="s">
        <v>21</v>
      </c>
      <c r="L2134">
        <v>0</v>
      </c>
      <c r="M2134">
        <v>0</v>
      </c>
      <c r="N2134" t="s">
        <v>22</v>
      </c>
      <c r="O2134">
        <v>3</v>
      </c>
      <c r="P2134" s="30">
        <f>SQRT((postes_1[[#This Row],[x]]-$Q$1)^2+(postes_1[[#This Row],[y]]-$R$1)^2)</f>
        <v>335095.39409772726</v>
      </c>
      <c r="Q2134">
        <v>281551.35000000102</v>
      </c>
      <c r="R2134">
        <v>6817508.5199999996</v>
      </c>
    </row>
    <row r="2135" spans="1:18" hidden="1">
      <c r="A2135">
        <v>1509</v>
      </c>
      <c r="B2135">
        <v>30000434</v>
      </c>
      <c r="C2135" s="2" t="s">
        <v>8375</v>
      </c>
      <c r="D2135" t="s">
        <v>1573</v>
      </c>
      <c r="E2135" s="1">
        <v>996624000000</v>
      </c>
      <c r="F2135">
        <v>1384789344000</v>
      </c>
      <c r="G2135">
        <v>1</v>
      </c>
      <c r="H2135" t="s">
        <v>3148</v>
      </c>
      <c r="I2135" t="s">
        <v>3149</v>
      </c>
      <c r="J2135" t="s">
        <v>20</v>
      </c>
      <c r="K2135" t="s">
        <v>21</v>
      </c>
      <c r="L2135">
        <v>0</v>
      </c>
      <c r="M2135">
        <v>0</v>
      </c>
      <c r="N2135" t="s">
        <v>22</v>
      </c>
      <c r="O2135">
        <v>6</v>
      </c>
      <c r="P2135" s="30">
        <f>SQRT((postes_1[[#This Row],[x]]-$Q$1)^2+(postes_1[[#This Row],[y]]-$R$1)^2)</f>
        <v>335175.03282863682</v>
      </c>
      <c r="Q2135">
        <v>903986.59000000404</v>
      </c>
      <c r="R2135">
        <v>6591629.4199999999</v>
      </c>
    </row>
    <row r="2136" spans="1:18" hidden="1">
      <c r="A2136">
        <v>719</v>
      </c>
      <c r="B2136">
        <v>70006004</v>
      </c>
      <c r="C2136" s="2" t="s">
        <v>8375</v>
      </c>
      <c r="D2136" t="s">
        <v>23</v>
      </c>
      <c r="E2136">
        <v>1149250189000</v>
      </c>
      <c r="F2136">
        <v>1287760628000</v>
      </c>
      <c r="G2136">
        <v>1</v>
      </c>
      <c r="H2136" t="s">
        <v>1546</v>
      </c>
      <c r="I2136" t="s">
        <v>1547</v>
      </c>
      <c r="J2136" t="s">
        <v>20</v>
      </c>
      <c r="K2136" t="s">
        <v>21</v>
      </c>
      <c r="L2136">
        <v>0</v>
      </c>
      <c r="M2136">
        <v>0</v>
      </c>
      <c r="N2136" t="s">
        <v>22</v>
      </c>
      <c r="O2136">
        <v>6</v>
      </c>
      <c r="P2136" s="30">
        <f>SQRT((postes_1[[#This Row],[x]]-$Q$1)^2+(postes_1[[#This Row],[y]]-$R$1)^2)</f>
        <v>335204.54789880168</v>
      </c>
      <c r="Q2136">
        <v>921547.28999999899</v>
      </c>
      <c r="R2136">
        <v>6878332.5499999998</v>
      </c>
    </row>
    <row r="2137" spans="1:18" hidden="1">
      <c r="A2137">
        <v>3978</v>
      </c>
      <c r="B2137">
        <v>30001253</v>
      </c>
      <c r="C2137" s="2" t="s">
        <v>8378</v>
      </c>
      <c r="D2137" t="s">
        <v>36</v>
      </c>
      <c r="E2137">
        <v>1120587935000</v>
      </c>
      <c r="F2137">
        <v>1120587577000</v>
      </c>
      <c r="G2137">
        <v>1</v>
      </c>
      <c r="H2137" t="s">
        <v>4597</v>
      </c>
      <c r="I2137" t="s">
        <v>4598</v>
      </c>
      <c r="J2137" t="s">
        <v>20</v>
      </c>
      <c r="K2137" t="s">
        <v>21</v>
      </c>
      <c r="L2137">
        <v>0</v>
      </c>
      <c r="M2137">
        <v>0</v>
      </c>
      <c r="N2137" t="s">
        <v>22</v>
      </c>
      <c r="O2137">
        <v>1</v>
      </c>
      <c r="P2137" s="30">
        <f>SQRT((postes_1[[#This Row],[x]]-$Q$1)^2+(postes_1[[#This Row],[y]]-$R$1)^2)</f>
        <v>335326.76903065294</v>
      </c>
      <c r="Q2137">
        <v>843725.35999999905</v>
      </c>
      <c r="R2137">
        <v>6512556.46</v>
      </c>
    </row>
    <row r="2138" spans="1:18" hidden="1">
      <c r="A2138">
        <v>2777</v>
      </c>
      <c r="B2138">
        <v>30001347</v>
      </c>
      <c r="C2138" s="2" t="s">
        <v>8373</v>
      </c>
      <c r="D2138" t="s">
        <v>20</v>
      </c>
      <c r="E2138">
        <v>610761600000</v>
      </c>
      <c r="F2138" t="s">
        <v>20</v>
      </c>
      <c r="G2138">
        <v>1</v>
      </c>
      <c r="H2138" t="s">
        <v>5728</v>
      </c>
      <c r="I2138" t="s">
        <v>1118</v>
      </c>
      <c r="J2138" t="s">
        <v>20</v>
      </c>
      <c r="K2138" t="s">
        <v>21</v>
      </c>
      <c r="L2138">
        <v>0</v>
      </c>
      <c r="M2138">
        <v>0</v>
      </c>
      <c r="N2138" t="s">
        <v>22</v>
      </c>
      <c r="O2138">
        <v>3</v>
      </c>
      <c r="P2138" s="30">
        <f>SQRT((postes_1[[#This Row],[x]]-$Q$1)^2+(postes_1[[#This Row],[y]]-$R$1)^2)</f>
        <v>335410.02078385605</v>
      </c>
      <c r="Q2138">
        <v>837955.22999999695</v>
      </c>
      <c r="R2138">
        <v>6506987.1399999997</v>
      </c>
    </row>
    <row r="2139" spans="1:18" hidden="1">
      <c r="A2139">
        <v>2220</v>
      </c>
      <c r="B2139">
        <v>30001247</v>
      </c>
      <c r="C2139" s="2" t="s">
        <v>8378</v>
      </c>
      <c r="D2139" t="s">
        <v>36</v>
      </c>
      <c r="E2139">
        <v>1120587874000</v>
      </c>
      <c r="F2139">
        <v>1120587551000</v>
      </c>
      <c r="G2139">
        <v>1</v>
      </c>
      <c r="H2139" t="s">
        <v>4597</v>
      </c>
      <c r="I2139" t="s">
        <v>4598</v>
      </c>
      <c r="J2139" t="s">
        <v>20</v>
      </c>
      <c r="K2139" t="s">
        <v>21</v>
      </c>
      <c r="L2139">
        <v>0</v>
      </c>
      <c r="M2139">
        <v>0</v>
      </c>
      <c r="N2139" t="s">
        <v>22</v>
      </c>
      <c r="O2139">
        <v>1</v>
      </c>
      <c r="P2139" s="30">
        <f>SQRT((postes_1[[#This Row],[x]]-$Q$1)^2+(postes_1[[#This Row],[y]]-$R$1)^2)</f>
        <v>335433.68300288345</v>
      </c>
      <c r="Q2139">
        <v>844118.06000000203</v>
      </c>
      <c r="R2139">
        <v>6512788.2800000003</v>
      </c>
    </row>
    <row r="2140" spans="1:18" hidden="1">
      <c r="A2140">
        <v>2688</v>
      </c>
      <c r="B2140">
        <v>30000492</v>
      </c>
      <c r="C2140" s="2" t="s">
        <v>8373</v>
      </c>
      <c r="D2140" t="s">
        <v>168</v>
      </c>
      <c r="E2140">
        <v>1467287494000</v>
      </c>
      <c r="F2140">
        <v>1158334717000</v>
      </c>
      <c r="G2140">
        <v>1</v>
      </c>
      <c r="H2140" t="s">
        <v>5546</v>
      </c>
      <c r="I2140" t="s">
        <v>5547</v>
      </c>
      <c r="J2140" t="s">
        <v>20</v>
      </c>
      <c r="K2140" t="s">
        <v>21</v>
      </c>
      <c r="L2140">
        <v>0</v>
      </c>
      <c r="M2140">
        <v>0</v>
      </c>
      <c r="N2140" t="s">
        <v>22</v>
      </c>
      <c r="O2140">
        <v>3</v>
      </c>
      <c r="P2140" s="30">
        <f>SQRT((postes_1[[#This Row],[x]]-$Q$1)^2+(postes_1[[#This Row],[y]]-$R$1)^2)</f>
        <v>335441.02023913426</v>
      </c>
      <c r="Q2140">
        <v>896590.00999999803</v>
      </c>
      <c r="R2140">
        <v>6578374.9100000001</v>
      </c>
    </row>
    <row r="2141" spans="1:18" hidden="1">
      <c r="A2141">
        <v>3160</v>
      </c>
      <c r="B2141">
        <v>20000563</v>
      </c>
      <c r="C2141" s="2" t="s">
        <v>8376</v>
      </c>
      <c r="D2141" t="s">
        <v>805</v>
      </c>
      <c r="E2141">
        <v>847238400000</v>
      </c>
      <c r="F2141">
        <v>1276184593000</v>
      </c>
      <c r="G2141">
        <v>1</v>
      </c>
      <c r="H2141" t="s">
        <v>6495</v>
      </c>
      <c r="I2141" t="s">
        <v>6496</v>
      </c>
      <c r="J2141" t="s">
        <v>20</v>
      </c>
      <c r="K2141" t="s">
        <v>21</v>
      </c>
      <c r="L2141">
        <v>0</v>
      </c>
      <c r="M2141">
        <v>0</v>
      </c>
      <c r="N2141" t="s">
        <v>22</v>
      </c>
      <c r="O2141">
        <v>7</v>
      </c>
      <c r="P2141" s="30">
        <f>SQRT((postes_1[[#This Row],[x]]-$Q$1)^2+(postes_1[[#This Row],[y]]-$R$1)^2)</f>
        <v>335489.70075549901</v>
      </c>
      <c r="Q2141">
        <v>925991.96000000101</v>
      </c>
      <c r="R2141">
        <v>6867474.5599999996</v>
      </c>
    </row>
    <row r="2142" spans="1:18" hidden="1">
      <c r="A2142">
        <v>211</v>
      </c>
      <c r="B2142">
        <v>30000446</v>
      </c>
      <c r="C2142" s="2" t="s">
        <v>8373</v>
      </c>
      <c r="D2142" t="s">
        <v>27</v>
      </c>
      <c r="E2142">
        <v>610761600000</v>
      </c>
      <c r="F2142">
        <v>1296814625000</v>
      </c>
      <c r="G2142">
        <v>1</v>
      </c>
      <c r="H2142" t="s">
        <v>485</v>
      </c>
      <c r="I2142" t="s">
        <v>486</v>
      </c>
      <c r="J2142" t="s">
        <v>20</v>
      </c>
      <c r="K2142" t="s">
        <v>21</v>
      </c>
      <c r="L2142">
        <v>0</v>
      </c>
      <c r="M2142">
        <v>0</v>
      </c>
      <c r="N2142" t="s">
        <v>22</v>
      </c>
      <c r="O2142">
        <v>3</v>
      </c>
      <c r="P2142" s="30">
        <f>SQRT((postes_1[[#This Row],[x]]-$Q$1)^2+(postes_1[[#This Row],[y]]-$R$1)^2)</f>
        <v>335512.69575081154</v>
      </c>
      <c r="Q2142">
        <v>902992.61999999697</v>
      </c>
      <c r="R2142">
        <v>6589149.0199999996</v>
      </c>
    </row>
    <row r="2143" spans="1:18" hidden="1">
      <c r="A2143">
        <v>4056</v>
      </c>
      <c r="B2143">
        <v>20000531</v>
      </c>
      <c r="C2143" s="2" t="s">
        <v>8373</v>
      </c>
      <c r="D2143" t="s">
        <v>805</v>
      </c>
      <c r="E2143">
        <v>610761600000</v>
      </c>
      <c r="F2143">
        <v>1279536669000</v>
      </c>
      <c r="G2143">
        <v>1</v>
      </c>
      <c r="H2143" t="s">
        <v>8247</v>
      </c>
      <c r="I2143" t="s">
        <v>8248</v>
      </c>
      <c r="J2143" t="s">
        <v>26</v>
      </c>
      <c r="K2143" t="s">
        <v>21</v>
      </c>
      <c r="L2143">
        <v>0</v>
      </c>
      <c r="M2143">
        <v>0</v>
      </c>
      <c r="N2143" t="s">
        <v>22</v>
      </c>
      <c r="O2143">
        <v>3</v>
      </c>
      <c r="P2143" s="30">
        <f>SQRT((postes_1[[#This Row],[x]]-$Q$1)^2+(postes_1[[#This Row],[y]]-$R$1)^2)</f>
        <v>335593.13144091808</v>
      </c>
      <c r="Q2143">
        <v>922734.21999999904</v>
      </c>
      <c r="R2143">
        <v>6876398.7699999996</v>
      </c>
    </row>
    <row r="2144" spans="1:18" hidden="1">
      <c r="A2144">
        <v>2244</v>
      </c>
      <c r="B2144">
        <v>50000608</v>
      </c>
      <c r="C2144" s="2" t="s">
        <v>8373</v>
      </c>
      <c r="D2144" t="s">
        <v>20</v>
      </c>
      <c r="E2144">
        <v>610761600000</v>
      </c>
      <c r="F2144" t="s">
        <v>20</v>
      </c>
      <c r="G2144">
        <v>1</v>
      </c>
      <c r="H2144" t="s">
        <v>4643</v>
      </c>
      <c r="I2144" t="s">
        <v>4644</v>
      </c>
      <c r="J2144" t="s">
        <v>20</v>
      </c>
      <c r="K2144" t="s">
        <v>21</v>
      </c>
      <c r="L2144">
        <v>0</v>
      </c>
      <c r="M2144">
        <v>0</v>
      </c>
      <c r="N2144" t="s">
        <v>22</v>
      </c>
      <c r="O2144">
        <v>3</v>
      </c>
      <c r="P2144" s="30">
        <f>SQRT((postes_1[[#This Row],[x]]-$Q$1)^2+(postes_1[[#This Row],[y]]-$R$1)^2)</f>
        <v>335655.60911249049</v>
      </c>
      <c r="Q2144">
        <v>611098.15999999596</v>
      </c>
      <c r="R2144">
        <v>6417807.3300000001</v>
      </c>
    </row>
    <row r="2145" spans="1:18" hidden="1">
      <c r="A2145">
        <v>1552</v>
      </c>
      <c r="B2145">
        <v>30001954</v>
      </c>
      <c r="C2145" s="2" t="s">
        <v>8373</v>
      </c>
      <c r="D2145" t="s">
        <v>152</v>
      </c>
      <c r="E2145">
        <v>610761600000</v>
      </c>
      <c r="F2145">
        <v>1286187799000</v>
      </c>
      <c r="G2145">
        <v>1</v>
      </c>
      <c r="H2145" t="s">
        <v>3235</v>
      </c>
      <c r="I2145" t="s">
        <v>3236</v>
      </c>
      <c r="J2145" t="s">
        <v>20</v>
      </c>
      <c r="K2145" t="s">
        <v>21</v>
      </c>
      <c r="L2145">
        <v>0</v>
      </c>
      <c r="M2145">
        <v>0</v>
      </c>
      <c r="N2145" t="s">
        <v>22</v>
      </c>
      <c r="O2145">
        <v>3</v>
      </c>
      <c r="P2145" s="30">
        <f>SQRT((postes_1[[#This Row],[x]]-$Q$1)^2+(postes_1[[#This Row],[y]]-$R$1)^2)</f>
        <v>335688.64328387956</v>
      </c>
      <c r="Q2145">
        <v>778798.65999999596</v>
      </c>
      <c r="R2145">
        <v>6463028.04</v>
      </c>
    </row>
    <row r="2146" spans="1:18" hidden="1">
      <c r="A2146">
        <v>101</v>
      </c>
      <c r="B2146">
        <v>30001271</v>
      </c>
      <c r="C2146" s="2" t="s">
        <v>8378</v>
      </c>
      <c r="D2146" t="s">
        <v>20</v>
      </c>
      <c r="E2146" s="1">
        <v>835056000000</v>
      </c>
      <c r="F2146" t="s">
        <v>20</v>
      </c>
      <c r="G2146">
        <v>1</v>
      </c>
      <c r="H2146" t="s">
        <v>235</v>
      </c>
      <c r="I2146" t="s">
        <v>236</v>
      </c>
      <c r="J2146" t="s">
        <v>237</v>
      </c>
      <c r="K2146" t="s">
        <v>21</v>
      </c>
      <c r="L2146">
        <v>0</v>
      </c>
      <c r="M2146">
        <v>0</v>
      </c>
      <c r="N2146" t="s">
        <v>22</v>
      </c>
      <c r="O2146">
        <v>1</v>
      </c>
      <c r="P2146" s="30">
        <f>SQRT((postes_1[[#This Row],[x]]-$Q$1)^2+(postes_1[[#This Row],[y]]-$R$1)^2)</f>
        <v>335694.37555477873</v>
      </c>
      <c r="Q2146">
        <v>843250.5</v>
      </c>
      <c r="R2146">
        <v>6511587.1299999999</v>
      </c>
    </row>
    <row r="2147" spans="1:18" hidden="1">
      <c r="A2147">
        <v>1736</v>
      </c>
      <c r="B2147">
        <v>50000458</v>
      </c>
      <c r="C2147" s="2" t="s">
        <v>8373</v>
      </c>
      <c r="D2147" t="s">
        <v>23</v>
      </c>
      <c r="E2147">
        <v>788486400000</v>
      </c>
      <c r="F2147">
        <v>1288018240000</v>
      </c>
      <c r="G2147">
        <v>1</v>
      </c>
      <c r="H2147" t="s">
        <v>3611</v>
      </c>
      <c r="I2147" t="s">
        <v>3611</v>
      </c>
      <c r="J2147" t="s">
        <v>20</v>
      </c>
      <c r="K2147" t="s">
        <v>21</v>
      </c>
      <c r="L2147">
        <v>0</v>
      </c>
      <c r="M2147">
        <v>0</v>
      </c>
      <c r="N2147" t="s">
        <v>22</v>
      </c>
      <c r="O2147">
        <v>3</v>
      </c>
      <c r="P2147" s="30">
        <f>SQRT((postes_1[[#This Row],[x]]-$Q$1)^2+(postes_1[[#This Row],[y]]-$R$1)^2)</f>
        <v>335699.49558226852</v>
      </c>
      <c r="Q2147">
        <v>490359.17000000202</v>
      </c>
      <c r="R2147">
        <v>6439985.54</v>
      </c>
    </row>
    <row r="2148" spans="1:18" hidden="1">
      <c r="A2148">
        <v>2515</v>
      </c>
      <c r="B2148">
        <v>30001261</v>
      </c>
      <c r="C2148" s="2" t="s">
        <v>8373</v>
      </c>
      <c r="D2148" t="s">
        <v>43</v>
      </c>
      <c r="E2148">
        <v>1042502400000</v>
      </c>
      <c r="F2148">
        <v>1110897279000</v>
      </c>
      <c r="G2148">
        <v>1</v>
      </c>
      <c r="H2148" t="s">
        <v>5194</v>
      </c>
      <c r="I2148" t="s">
        <v>236</v>
      </c>
      <c r="J2148" t="s">
        <v>20</v>
      </c>
      <c r="K2148" t="s">
        <v>21</v>
      </c>
      <c r="L2148">
        <v>0</v>
      </c>
      <c r="M2148">
        <v>0</v>
      </c>
      <c r="N2148" t="s">
        <v>22</v>
      </c>
      <c r="O2148">
        <v>3</v>
      </c>
      <c r="P2148" s="30">
        <f>SQRT((postes_1[[#This Row],[x]]-$Q$1)^2+(postes_1[[#This Row],[y]]-$R$1)^2)</f>
        <v>335706.74465689249</v>
      </c>
      <c r="Q2148">
        <v>843656.74000000197</v>
      </c>
      <c r="R2148">
        <v>6511961.5599999996</v>
      </c>
    </row>
    <row r="2149" spans="1:18" hidden="1">
      <c r="A2149">
        <v>71</v>
      </c>
      <c r="B2149">
        <v>30002382</v>
      </c>
      <c r="C2149" s="2" t="s">
        <v>8375</v>
      </c>
      <c r="D2149" t="s">
        <v>36</v>
      </c>
      <c r="E2149">
        <v>1118255248000</v>
      </c>
      <c r="F2149">
        <v>1118255214000</v>
      </c>
      <c r="G2149">
        <v>1</v>
      </c>
      <c r="H2149" t="s">
        <v>172</v>
      </c>
      <c r="I2149" t="s">
        <v>173</v>
      </c>
      <c r="J2149" t="s">
        <v>174</v>
      </c>
      <c r="K2149" t="s">
        <v>21</v>
      </c>
      <c r="L2149">
        <v>0</v>
      </c>
      <c r="M2149">
        <v>0</v>
      </c>
      <c r="N2149" t="s">
        <v>22</v>
      </c>
      <c r="O2149">
        <v>6</v>
      </c>
      <c r="P2149" s="30">
        <f>SQRT((postes_1[[#This Row],[x]]-$Q$1)^2+(postes_1[[#This Row],[y]]-$R$1)^2)</f>
        <v>335742.80551713204</v>
      </c>
      <c r="Q2149">
        <v>850470.70000000298</v>
      </c>
      <c r="R2149">
        <v>6518680.4199999999</v>
      </c>
    </row>
    <row r="2150" spans="1:18" hidden="1">
      <c r="A2150">
        <v>922</v>
      </c>
      <c r="B2150">
        <v>10001161</v>
      </c>
      <c r="C2150" s="2" t="s">
        <v>8374</v>
      </c>
      <c r="D2150" t="s">
        <v>274</v>
      </c>
      <c r="E2150">
        <v>964569600000</v>
      </c>
      <c r="F2150">
        <v>1423222286000</v>
      </c>
      <c r="G2150">
        <v>1</v>
      </c>
      <c r="H2150" t="s">
        <v>1966</v>
      </c>
      <c r="I2150" t="s">
        <v>1967</v>
      </c>
      <c r="J2150" t="s">
        <v>20</v>
      </c>
      <c r="K2150" t="s">
        <v>21</v>
      </c>
      <c r="L2150">
        <v>0</v>
      </c>
      <c r="M2150">
        <v>0</v>
      </c>
      <c r="N2150" t="s">
        <v>22</v>
      </c>
      <c r="O2150">
        <v>4</v>
      </c>
      <c r="P2150" s="30">
        <f>SQRT((postes_1[[#This Row],[x]]-$Q$1)^2+(postes_1[[#This Row],[y]]-$R$1)^2)</f>
        <v>335797.85881042678</v>
      </c>
      <c r="Q2150">
        <v>709142.22999999695</v>
      </c>
      <c r="R2150">
        <v>7074435.6399999997</v>
      </c>
    </row>
    <row r="2151" spans="1:18" hidden="1">
      <c r="A2151">
        <v>1984</v>
      </c>
      <c r="B2151">
        <v>20000800</v>
      </c>
      <c r="C2151" s="2" t="s">
        <v>8373</v>
      </c>
      <c r="D2151" t="s">
        <v>2829</v>
      </c>
      <c r="E2151" s="1">
        <v>794016000000</v>
      </c>
      <c r="F2151">
        <v>1400000292000</v>
      </c>
      <c r="G2151">
        <v>1</v>
      </c>
      <c r="H2151" t="s">
        <v>4112</v>
      </c>
      <c r="I2151" t="s">
        <v>4113</v>
      </c>
      <c r="J2151" t="s">
        <v>20</v>
      </c>
      <c r="K2151" t="s">
        <v>21</v>
      </c>
      <c r="L2151">
        <v>0</v>
      </c>
      <c r="M2151">
        <v>0</v>
      </c>
      <c r="N2151" t="s">
        <v>22</v>
      </c>
      <c r="O2151">
        <v>3</v>
      </c>
      <c r="P2151" s="30">
        <f>SQRT((postes_1[[#This Row],[x]]-$Q$1)^2+(postes_1[[#This Row],[y]]-$R$1)^2)</f>
        <v>335871.6503339748</v>
      </c>
      <c r="Q2151">
        <v>935186.39999999898</v>
      </c>
      <c r="R2151">
        <v>6839302.6900000004</v>
      </c>
    </row>
    <row r="2152" spans="1:18" hidden="1">
      <c r="A2152">
        <v>4057</v>
      </c>
      <c r="B2152">
        <v>20003352</v>
      </c>
      <c r="C2152" s="2" t="s">
        <v>8373</v>
      </c>
      <c r="D2152" t="s">
        <v>805</v>
      </c>
      <c r="E2152">
        <v>1104934318000</v>
      </c>
      <c r="F2152">
        <v>1279538638000</v>
      </c>
      <c r="G2152">
        <v>1</v>
      </c>
      <c r="H2152" t="s">
        <v>8249</v>
      </c>
      <c r="I2152" t="s">
        <v>8250</v>
      </c>
      <c r="J2152" t="s">
        <v>20</v>
      </c>
      <c r="K2152" t="s">
        <v>21</v>
      </c>
      <c r="L2152">
        <v>0</v>
      </c>
      <c r="M2152">
        <v>0</v>
      </c>
      <c r="N2152" t="s">
        <v>22</v>
      </c>
      <c r="O2152">
        <v>3</v>
      </c>
      <c r="P2152" s="30">
        <f>SQRT((postes_1[[#This Row],[x]]-$Q$1)^2+(postes_1[[#This Row],[y]]-$R$1)^2)</f>
        <v>335903.64607030695</v>
      </c>
      <c r="Q2152">
        <v>930144.43</v>
      </c>
      <c r="R2152">
        <v>6856608.1900000004</v>
      </c>
    </row>
    <row r="2153" spans="1:18" hidden="1">
      <c r="A2153">
        <v>2865</v>
      </c>
      <c r="B2153">
        <v>30001778</v>
      </c>
      <c r="C2153" s="2" t="s">
        <v>8373</v>
      </c>
      <c r="D2153" t="s">
        <v>20</v>
      </c>
      <c r="E2153">
        <v>907113600000</v>
      </c>
      <c r="F2153" t="s">
        <v>20</v>
      </c>
      <c r="G2153">
        <v>1</v>
      </c>
      <c r="H2153" t="s">
        <v>5906</v>
      </c>
      <c r="I2153" t="s">
        <v>5907</v>
      </c>
      <c r="J2153" t="s">
        <v>20</v>
      </c>
      <c r="K2153" t="s">
        <v>21</v>
      </c>
      <c r="L2153">
        <v>0</v>
      </c>
      <c r="M2153">
        <v>0</v>
      </c>
      <c r="N2153" t="s">
        <v>22</v>
      </c>
      <c r="O2153">
        <v>3</v>
      </c>
      <c r="P2153" s="30">
        <f>SQRT((postes_1[[#This Row],[x]]-$Q$1)^2+(postes_1[[#This Row],[y]]-$R$1)^2)</f>
        <v>335961.83401494124</v>
      </c>
      <c r="Q2153">
        <v>800499.89000000095</v>
      </c>
      <c r="R2153">
        <v>6476408.7000000002</v>
      </c>
    </row>
    <row r="2154" spans="1:18" hidden="1">
      <c r="A2154">
        <v>3849</v>
      </c>
      <c r="B2154">
        <v>30003118</v>
      </c>
      <c r="C2154" s="2" t="s">
        <v>8373</v>
      </c>
      <c r="D2154" t="s">
        <v>274</v>
      </c>
      <c r="E2154">
        <v>1027036800000</v>
      </c>
      <c r="F2154">
        <v>1433409154000</v>
      </c>
      <c r="G2154">
        <v>1</v>
      </c>
      <c r="H2154" t="s">
        <v>7856</v>
      </c>
      <c r="I2154" t="s">
        <v>7857</v>
      </c>
      <c r="J2154" t="s">
        <v>2192</v>
      </c>
      <c r="K2154" t="s">
        <v>21</v>
      </c>
      <c r="L2154">
        <v>0</v>
      </c>
      <c r="M2154">
        <v>0</v>
      </c>
      <c r="N2154" t="s">
        <v>22</v>
      </c>
      <c r="O2154">
        <v>3</v>
      </c>
      <c r="P2154" s="30">
        <f>SQRT((postes_1[[#This Row],[x]]-$Q$1)^2+(postes_1[[#This Row],[y]]-$R$1)^2)</f>
        <v>336105.88547580404</v>
      </c>
      <c r="Q2154">
        <v>843329.53999999899</v>
      </c>
      <c r="R2154">
        <v>6511092.2400000002</v>
      </c>
    </row>
    <row r="2155" spans="1:18" hidden="1">
      <c r="A2155">
        <v>511</v>
      </c>
      <c r="B2155">
        <v>20000600</v>
      </c>
      <c r="C2155" s="2" t="s">
        <v>8373</v>
      </c>
      <c r="D2155" t="s">
        <v>43</v>
      </c>
      <c r="E2155">
        <v>610761600000</v>
      </c>
      <c r="F2155">
        <v>1103016318000</v>
      </c>
      <c r="G2155">
        <v>1</v>
      </c>
      <c r="H2155" t="s">
        <v>1117</v>
      </c>
      <c r="I2155" t="s">
        <v>1118</v>
      </c>
      <c r="J2155" t="s">
        <v>20</v>
      </c>
      <c r="K2155" t="s">
        <v>21</v>
      </c>
      <c r="L2155">
        <v>0</v>
      </c>
      <c r="M2155">
        <v>0</v>
      </c>
      <c r="N2155" t="s">
        <v>22</v>
      </c>
      <c r="O2155">
        <v>3</v>
      </c>
      <c r="P2155" s="30">
        <f>SQRT((postes_1[[#This Row],[x]]-$Q$1)^2+(postes_1[[#This Row],[y]]-$R$1)^2)</f>
        <v>336145.69698814448</v>
      </c>
      <c r="Q2155">
        <v>929014.71999999904</v>
      </c>
      <c r="R2155">
        <v>6860806.3700000001</v>
      </c>
    </row>
    <row r="2156" spans="1:18" hidden="1">
      <c r="A2156">
        <v>2310</v>
      </c>
      <c r="B2156">
        <v>30001771</v>
      </c>
      <c r="C2156" s="2" t="s">
        <v>8373</v>
      </c>
      <c r="D2156" t="s">
        <v>20</v>
      </c>
      <c r="E2156">
        <v>610761600000</v>
      </c>
      <c r="F2156" t="s">
        <v>20</v>
      </c>
      <c r="G2156">
        <v>1</v>
      </c>
      <c r="H2156" t="s">
        <v>4773</v>
      </c>
      <c r="I2156" t="s">
        <v>4774</v>
      </c>
      <c r="J2156" t="s">
        <v>20</v>
      </c>
      <c r="K2156" t="s">
        <v>21</v>
      </c>
      <c r="L2156">
        <v>0</v>
      </c>
      <c r="M2156">
        <v>0</v>
      </c>
      <c r="N2156" t="s">
        <v>22</v>
      </c>
      <c r="O2156">
        <v>3</v>
      </c>
      <c r="P2156" s="30">
        <f>SQRT((postes_1[[#This Row],[x]]-$Q$1)^2+(postes_1[[#This Row],[y]]-$R$1)^2)</f>
        <v>336150.82737893943</v>
      </c>
      <c r="Q2156">
        <v>802520.90999999596</v>
      </c>
      <c r="R2156">
        <v>6477575.5</v>
      </c>
    </row>
    <row r="2157" spans="1:18" hidden="1">
      <c r="A2157">
        <v>3534</v>
      </c>
      <c r="B2157">
        <v>30001262</v>
      </c>
      <c r="C2157" s="2" t="s">
        <v>8378</v>
      </c>
      <c r="D2157" t="s">
        <v>36</v>
      </c>
      <c r="E2157">
        <v>1120640996000</v>
      </c>
      <c r="F2157">
        <v>1120640987000</v>
      </c>
      <c r="G2157">
        <v>1</v>
      </c>
      <c r="H2157" t="s">
        <v>7234</v>
      </c>
      <c r="I2157" t="s">
        <v>236</v>
      </c>
      <c r="J2157" t="s">
        <v>7235</v>
      </c>
      <c r="K2157" t="s">
        <v>21</v>
      </c>
      <c r="L2157">
        <v>0</v>
      </c>
      <c r="M2157">
        <v>0</v>
      </c>
      <c r="N2157" t="s">
        <v>22</v>
      </c>
      <c r="O2157">
        <v>1</v>
      </c>
      <c r="P2157" s="30">
        <f>SQRT((postes_1[[#This Row],[x]]-$Q$1)^2+(postes_1[[#This Row],[y]]-$R$1)^2)</f>
        <v>336156.52572356164</v>
      </c>
      <c r="Q2157">
        <v>844395.57999999798</v>
      </c>
      <c r="R2157">
        <v>6512050.46</v>
      </c>
    </row>
    <row r="2158" spans="1:18" hidden="1">
      <c r="A2158">
        <v>2238</v>
      </c>
      <c r="B2158">
        <v>20000707</v>
      </c>
      <c r="C2158" s="2" t="s">
        <v>8373</v>
      </c>
      <c r="D2158" t="s">
        <v>168</v>
      </c>
      <c r="E2158">
        <v>1360080351000</v>
      </c>
      <c r="F2158">
        <v>1449758064000</v>
      </c>
      <c r="G2158">
        <v>1</v>
      </c>
      <c r="H2158" t="s">
        <v>4631</v>
      </c>
      <c r="I2158" t="s">
        <v>4632</v>
      </c>
      <c r="J2158" t="s">
        <v>20</v>
      </c>
      <c r="K2158" t="s">
        <v>21</v>
      </c>
      <c r="L2158">
        <v>0</v>
      </c>
      <c r="M2158">
        <v>0</v>
      </c>
      <c r="N2158" t="s">
        <v>22</v>
      </c>
      <c r="O2158">
        <v>3</v>
      </c>
      <c r="P2158" s="30">
        <f>SQRT((postes_1[[#This Row],[x]]-$Q$1)^2+(postes_1[[#This Row],[y]]-$R$1)^2)</f>
        <v>336192.28190784372</v>
      </c>
      <c r="Q2158">
        <v>933736.85000000102</v>
      </c>
      <c r="R2158">
        <v>6845784.2599999998</v>
      </c>
    </row>
    <row r="2159" spans="1:18" hidden="1">
      <c r="A2159">
        <v>3069</v>
      </c>
      <c r="B2159">
        <v>70011402</v>
      </c>
      <c r="C2159" s="2" t="s">
        <v>8373</v>
      </c>
      <c r="D2159" t="s">
        <v>274</v>
      </c>
      <c r="E2159">
        <v>1138630273000</v>
      </c>
      <c r="F2159">
        <v>1424795519000</v>
      </c>
      <c r="G2159">
        <v>1</v>
      </c>
      <c r="H2159" t="s">
        <v>6314</v>
      </c>
      <c r="I2159" t="s">
        <v>6315</v>
      </c>
      <c r="J2159" t="s">
        <v>20</v>
      </c>
      <c r="K2159" t="s">
        <v>21</v>
      </c>
      <c r="L2159">
        <v>0</v>
      </c>
      <c r="M2159">
        <v>0</v>
      </c>
      <c r="N2159" t="s">
        <v>22</v>
      </c>
      <c r="O2159">
        <v>3</v>
      </c>
      <c r="P2159" s="30">
        <f>SQRT((postes_1[[#This Row],[x]]-$Q$1)^2+(postes_1[[#This Row],[y]]-$R$1)^2)</f>
        <v>336198.60259375424</v>
      </c>
      <c r="Q2159">
        <v>803136.03000000096</v>
      </c>
      <c r="R2159">
        <v>6477946.4199999999</v>
      </c>
    </row>
    <row r="2160" spans="1:18" hidden="1">
      <c r="A2160">
        <v>2196</v>
      </c>
      <c r="B2160">
        <v>70003502</v>
      </c>
      <c r="C2160" s="2" t="s">
        <v>8376</v>
      </c>
      <c r="D2160" t="s">
        <v>274</v>
      </c>
      <c r="E2160">
        <v>1090841983000</v>
      </c>
      <c r="F2160">
        <v>1464880922000</v>
      </c>
      <c r="G2160">
        <v>1</v>
      </c>
      <c r="H2160" t="s">
        <v>4549</v>
      </c>
      <c r="I2160" t="s">
        <v>4550</v>
      </c>
      <c r="J2160" t="s">
        <v>20</v>
      </c>
      <c r="K2160" t="s">
        <v>21</v>
      </c>
      <c r="L2160">
        <v>0</v>
      </c>
      <c r="M2160">
        <v>0</v>
      </c>
      <c r="N2160" t="s">
        <v>22</v>
      </c>
      <c r="O2160">
        <v>7</v>
      </c>
      <c r="P2160" s="30">
        <f>SQRT((postes_1[[#This Row],[x]]-$Q$1)^2+(postes_1[[#This Row],[y]]-$R$1)^2)</f>
        <v>336253.25253946427</v>
      </c>
      <c r="Q2160">
        <v>927194.50999999803</v>
      </c>
      <c r="R2160">
        <v>6866384.3799999999</v>
      </c>
    </row>
    <row r="2161" spans="1:18" hidden="1">
      <c r="A2161">
        <v>2983</v>
      </c>
      <c r="B2161">
        <v>30001269</v>
      </c>
      <c r="C2161" s="2" t="s">
        <v>8378</v>
      </c>
      <c r="D2161" t="s">
        <v>20</v>
      </c>
      <c r="E2161" s="1">
        <v>787536000000</v>
      </c>
      <c r="F2161" t="s">
        <v>20</v>
      </c>
      <c r="G2161">
        <v>1</v>
      </c>
      <c r="H2161" t="s">
        <v>6144</v>
      </c>
      <c r="I2161" t="s">
        <v>6145</v>
      </c>
      <c r="J2161" t="s">
        <v>20</v>
      </c>
      <c r="K2161" t="s">
        <v>21</v>
      </c>
      <c r="L2161">
        <v>0</v>
      </c>
      <c r="M2161">
        <v>0</v>
      </c>
      <c r="N2161" t="s">
        <v>22</v>
      </c>
      <c r="O2161">
        <v>1</v>
      </c>
      <c r="P2161" s="30">
        <f>SQRT((postes_1[[#This Row],[x]]-$Q$1)^2+(postes_1[[#This Row],[y]]-$R$1)^2)</f>
        <v>336267.31071637524</v>
      </c>
      <c r="Q2161">
        <v>844023.56000000203</v>
      </c>
      <c r="R2161">
        <v>6511536.5199999996</v>
      </c>
    </row>
    <row r="2162" spans="1:18" hidden="1">
      <c r="A2162">
        <v>3909</v>
      </c>
      <c r="B2162">
        <v>20002124</v>
      </c>
      <c r="C2162" s="2" t="s">
        <v>8375</v>
      </c>
      <c r="D2162" t="s">
        <v>805</v>
      </c>
      <c r="E2162">
        <v>971049600000</v>
      </c>
      <c r="F2162">
        <v>1279539750000</v>
      </c>
      <c r="G2162">
        <v>1</v>
      </c>
      <c r="H2162" t="s">
        <v>7972</v>
      </c>
      <c r="I2162" t="s">
        <v>7973</v>
      </c>
      <c r="J2162" t="s">
        <v>20</v>
      </c>
      <c r="K2162" t="s">
        <v>21</v>
      </c>
      <c r="L2162">
        <v>0</v>
      </c>
      <c r="M2162">
        <v>0</v>
      </c>
      <c r="N2162" t="s">
        <v>22</v>
      </c>
      <c r="O2162">
        <v>6</v>
      </c>
      <c r="P2162" s="30">
        <f>SQRT((postes_1[[#This Row],[x]]-$Q$1)^2+(postes_1[[#This Row],[y]]-$R$1)^2)</f>
        <v>336326.66451524541</v>
      </c>
      <c r="Q2162">
        <v>930695.79999999702</v>
      </c>
      <c r="R2162">
        <v>6856275.8099999996</v>
      </c>
    </row>
    <row r="2163" spans="1:18" hidden="1">
      <c r="A2163">
        <v>3752</v>
      </c>
      <c r="B2163">
        <v>30000459</v>
      </c>
      <c r="C2163" s="2" t="s">
        <v>8373</v>
      </c>
      <c r="D2163" t="s">
        <v>1573</v>
      </c>
      <c r="E2163">
        <v>610761600000</v>
      </c>
      <c r="F2163">
        <v>1383242285000</v>
      </c>
      <c r="G2163">
        <v>1</v>
      </c>
      <c r="H2163" t="s">
        <v>7671</v>
      </c>
      <c r="I2163" t="s">
        <v>7672</v>
      </c>
      <c r="J2163" t="s">
        <v>20</v>
      </c>
      <c r="K2163" t="s">
        <v>21</v>
      </c>
      <c r="L2163">
        <v>0</v>
      </c>
      <c r="M2163">
        <v>0</v>
      </c>
      <c r="N2163" t="s">
        <v>22</v>
      </c>
      <c r="O2163">
        <v>3</v>
      </c>
      <c r="P2163" s="30">
        <f>SQRT((postes_1[[#This Row],[x]]-$Q$1)^2+(postes_1[[#This Row],[y]]-$R$1)^2)</f>
        <v>336329.24666444026</v>
      </c>
      <c r="Q2163">
        <v>902415.36999999697</v>
      </c>
      <c r="R2163">
        <v>6586474.7800000003</v>
      </c>
    </row>
    <row r="2164" spans="1:18" hidden="1">
      <c r="A2164">
        <v>3544</v>
      </c>
      <c r="B2164">
        <v>30000960</v>
      </c>
      <c r="C2164" s="2" t="s">
        <v>8373</v>
      </c>
      <c r="D2164" t="s">
        <v>20</v>
      </c>
      <c r="E2164">
        <v>610761600000</v>
      </c>
      <c r="F2164" t="s">
        <v>20</v>
      </c>
      <c r="G2164">
        <v>1</v>
      </c>
      <c r="H2164" t="s">
        <v>7252</v>
      </c>
      <c r="I2164" t="s">
        <v>7253</v>
      </c>
      <c r="J2164" t="s">
        <v>26</v>
      </c>
      <c r="K2164" t="s">
        <v>21</v>
      </c>
      <c r="L2164">
        <v>0</v>
      </c>
      <c r="M2164">
        <v>0</v>
      </c>
      <c r="N2164" t="s">
        <v>22</v>
      </c>
      <c r="O2164">
        <v>3</v>
      </c>
      <c r="P2164" s="30">
        <f>SQRT((postes_1[[#This Row],[x]]-$Q$1)^2+(postes_1[[#This Row],[y]]-$R$1)^2)</f>
        <v>336355.37005176756</v>
      </c>
      <c r="Q2164">
        <v>861807.68</v>
      </c>
      <c r="R2164">
        <v>6529936.1799999997</v>
      </c>
    </row>
    <row r="2165" spans="1:18" hidden="1">
      <c r="A2165">
        <v>2493</v>
      </c>
      <c r="B2165">
        <v>20000630</v>
      </c>
      <c r="C2165" s="2" t="s">
        <v>8373</v>
      </c>
      <c r="D2165" t="s">
        <v>20</v>
      </c>
      <c r="E2165">
        <v>971049600000</v>
      </c>
      <c r="F2165" t="s">
        <v>20</v>
      </c>
      <c r="G2165">
        <v>1</v>
      </c>
      <c r="H2165" t="s">
        <v>5149</v>
      </c>
      <c r="I2165" t="s">
        <v>5150</v>
      </c>
      <c r="J2165" t="s">
        <v>20</v>
      </c>
      <c r="K2165" t="s">
        <v>21</v>
      </c>
      <c r="L2165">
        <v>0</v>
      </c>
      <c r="M2165">
        <v>0</v>
      </c>
      <c r="N2165" t="s">
        <v>22</v>
      </c>
      <c r="O2165">
        <v>3</v>
      </c>
      <c r="P2165" s="30">
        <f>SQRT((postes_1[[#This Row],[x]]-$Q$1)^2+(postes_1[[#This Row],[y]]-$R$1)^2)</f>
        <v>336377.75201506412</v>
      </c>
      <c r="Q2165">
        <v>930559.02000000305</v>
      </c>
      <c r="R2165">
        <v>6856867.1699999999</v>
      </c>
    </row>
    <row r="2166" spans="1:18" hidden="1">
      <c r="A2166">
        <v>1586</v>
      </c>
      <c r="B2166">
        <v>60000124</v>
      </c>
      <c r="C2166" s="2" t="s">
        <v>8373</v>
      </c>
      <c r="D2166" t="s">
        <v>1094</v>
      </c>
      <c r="E2166">
        <v>610761600000</v>
      </c>
      <c r="F2166">
        <v>1423821401000</v>
      </c>
      <c r="G2166">
        <v>1</v>
      </c>
      <c r="H2166" t="s">
        <v>3305</v>
      </c>
      <c r="I2166" t="s">
        <v>3306</v>
      </c>
      <c r="J2166" t="s">
        <v>20</v>
      </c>
      <c r="K2166" t="s">
        <v>21</v>
      </c>
      <c r="L2166">
        <v>0</v>
      </c>
      <c r="M2166">
        <v>0</v>
      </c>
      <c r="N2166" t="s">
        <v>22</v>
      </c>
      <c r="O2166">
        <v>3</v>
      </c>
      <c r="P2166" s="30">
        <f>SQRT((postes_1[[#This Row],[x]]-$Q$1)^2+(postes_1[[#This Row],[y]]-$R$1)^2)</f>
        <v>336472.90541875636</v>
      </c>
      <c r="Q2166">
        <v>285113.09000000398</v>
      </c>
      <c r="R2166">
        <v>6839237.4000000004</v>
      </c>
    </row>
    <row r="2167" spans="1:18" hidden="1">
      <c r="A2167">
        <v>3579</v>
      </c>
      <c r="B2167">
        <v>50000574</v>
      </c>
      <c r="C2167" s="2" t="s">
        <v>8373</v>
      </c>
      <c r="D2167" t="s">
        <v>20</v>
      </c>
      <c r="E2167">
        <v>1068076800000</v>
      </c>
      <c r="F2167" t="s">
        <v>20</v>
      </c>
      <c r="G2167">
        <v>1</v>
      </c>
      <c r="H2167" t="s">
        <v>7326</v>
      </c>
      <c r="I2167" t="s">
        <v>7327</v>
      </c>
      <c r="J2167" t="s">
        <v>20</v>
      </c>
      <c r="K2167" t="s">
        <v>21</v>
      </c>
      <c r="L2167">
        <v>0</v>
      </c>
      <c r="M2167">
        <v>0</v>
      </c>
      <c r="N2167" t="s">
        <v>22</v>
      </c>
      <c r="O2167">
        <v>3</v>
      </c>
      <c r="P2167" s="30">
        <f>SQRT((postes_1[[#This Row],[x]]-$Q$1)^2+(postes_1[[#This Row],[y]]-$R$1)^2)</f>
        <v>336535.38674389361</v>
      </c>
      <c r="Q2167">
        <v>558703.67000000202</v>
      </c>
      <c r="R2167">
        <v>6420932.0700000003</v>
      </c>
    </row>
    <row r="2168" spans="1:18" hidden="1">
      <c r="A2168">
        <v>188</v>
      </c>
      <c r="B2168">
        <v>30000162</v>
      </c>
      <c r="C2168" s="2" t="s">
        <v>8373</v>
      </c>
      <c r="D2168" t="s">
        <v>56</v>
      </c>
      <c r="E2168">
        <v>1205424670000</v>
      </c>
      <c r="F2168">
        <v>1205424661000</v>
      </c>
      <c r="G2168">
        <v>1</v>
      </c>
      <c r="H2168" t="s">
        <v>433</v>
      </c>
      <c r="I2168" t="s">
        <v>434</v>
      </c>
      <c r="J2168" t="s">
        <v>20</v>
      </c>
      <c r="K2168" t="s">
        <v>21</v>
      </c>
      <c r="L2168">
        <v>0</v>
      </c>
      <c r="M2168">
        <v>0</v>
      </c>
      <c r="N2168" t="s">
        <v>22</v>
      </c>
      <c r="O2168">
        <v>3</v>
      </c>
      <c r="P2168" s="30">
        <f>SQRT((postes_1[[#This Row],[x]]-$Q$1)^2+(postes_1[[#This Row],[y]]-$R$1)^2)</f>
        <v>336543.08498356584</v>
      </c>
      <c r="Q2168">
        <v>937081.97999999695</v>
      </c>
      <c r="R2168">
        <v>6672311.8799999999</v>
      </c>
    </row>
    <row r="2169" spans="1:18" hidden="1">
      <c r="A2169">
        <v>3499</v>
      </c>
      <c r="B2169">
        <v>70000035</v>
      </c>
      <c r="C2169" s="2" t="s">
        <v>8374</v>
      </c>
      <c r="D2169" t="s">
        <v>38</v>
      </c>
      <c r="E2169">
        <v>757641600000</v>
      </c>
      <c r="F2169">
        <v>1213620800000</v>
      </c>
      <c r="G2169">
        <v>1</v>
      </c>
      <c r="H2169" t="s">
        <v>7164</v>
      </c>
      <c r="I2169" t="s">
        <v>7165</v>
      </c>
      <c r="J2169" t="s">
        <v>7166</v>
      </c>
      <c r="K2169" t="s">
        <v>21</v>
      </c>
      <c r="L2169">
        <v>0</v>
      </c>
      <c r="M2169">
        <v>0</v>
      </c>
      <c r="N2169" t="s">
        <v>22</v>
      </c>
      <c r="O2169">
        <v>4</v>
      </c>
      <c r="P2169" s="30">
        <f>SQRT((postes_1[[#This Row],[x]]-$Q$1)^2+(postes_1[[#This Row],[y]]-$R$1)^2)</f>
        <v>336554.12599205476</v>
      </c>
      <c r="Q2169">
        <v>348198.36999999703</v>
      </c>
      <c r="R2169">
        <v>6964371.4400000004</v>
      </c>
    </row>
    <row r="2170" spans="1:18" hidden="1">
      <c r="A2170">
        <v>2008</v>
      </c>
      <c r="B2170">
        <v>10000985</v>
      </c>
      <c r="C2170" s="2" t="s">
        <v>8374</v>
      </c>
      <c r="D2170" t="s">
        <v>27</v>
      </c>
      <c r="E2170">
        <v>1124884034000</v>
      </c>
      <c r="F2170">
        <v>1295358070000</v>
      </c>
      <c r="G2170">
        <v>1</v>
      </c>
      <c r="H2170" t="s">
        <v>4159</v>
      </c>
      <c r="I2170" t="s">
        <v>4160</v>
      </c>
      <c r="J2170" t="s">
        <v>4161</v>
      </c>
      <c r="K2170" t="s">
        <v>21</v>
      </c>
      <c r="L2170">
        <v>0</v>
      </c>
      <c r="M2170">
        <v>0</v>
      </c>
      <c r="N2170" t="s">
        <v>22</v>
      </c>
      <c r="O2170">
        <v>4</v>
      </c>
      <c r="P2170" s="30">
        <f>SQRT((postes_1[[#This Row],[x]]-$Q$1)^2+(postes_1[[#This Row],[y]]-$R$1)^2)</f>
        <v>336580.29977763945</v>
      </c>
      <c r="Q2170">
        <v>708103.75999999803</v>
      </c>
      <c r="R2170">
        <v>7075570.7300000004</v>
      </c>
    </row>
    <row r="2171" spans="1:18" hidden="1">
      <c r="A2171">
        <v>88</v>
      </c>
      <c r="B2171">
        <v>60000934</v>
      </c>
      <c r="C2171" s="2" t="s">
        <v>8375</v>
      </c>
      <c r="D2171" t="s">
        <v>20</v>
      </c>
      <c r="E2171">
        <v>990403200000</v>
      </c>
      <c r="F2171" t="s">
        <v>20</v>
      </c>
      <c r="G2171">
        <v>1</v>
      </c>
      <c r="H2171" t="s">
        <v>209</v>
      </c>
      <c r="I2171" t="s">
        <v>209</v>
      </c>
      <c r="J2171" t="s">
        <v>20</v>
      </c>
      <c r="K2171" t="s">
        <v>21</v>
      </c>
      <c r="L2171">
        <v>0</v>
      </c>
      <c r="M2171">
        <v>0</v>
      </c>
      <c r="N2171" t="s">
        <v>22</v>
      </c>
      <c r="O2171">
        <v>6</v>
      </c>
      <c r="P2171" s="30">
        <f>SQRT((postes_1[[#This Row],[x]]-$Q$1)^2+(postes_1[[#This Row],[y]]-$R$1)^2)</f>
        <v>336593.08669890952</v>
      </c>
      <c r="Q2171">
        <v>273997.64999999898</v>
      </c>
      <c r="R2171">
        <v>6744421.25</v>
      </c>
    </row>
    <row r="2172" spans="1:18" hidden="1">
      <c r="A2172">
        <v>2864</v>
      </c>
      <c r="B2172">
        <v>30001292</v>
      </c>
      <c r="C2172" s="2" t="s">
        <v>8373</v>
      </c>
      <c r="D2172" t="s">
        <v>43</v>
      </c>
      <c r="E2172">
        <v>1062115200000</v>
      </c>
      <c r="F2172">
        <v>1110897279000</v>
      </c>
      <c r="G2172">
        <v>1</v>
      </c>
      <c r="H2172" t="s">
        <v>5903</v>
      </c>
      <c r="I2172" t="s">
        <v>5904</v>
      </c>
      <c r="J2172" t="s">
        <v>5905</v>
      </c>
      <c r="K2172" t="s">
        <v>21</v>
      </c>
      <c r="L2172">
        <v>0</v>
      </c>
      <c r="M2172">
        <v>0</v>
      </c>
      <c r="N2172" t="s">
        <v>22</v>
      </c>
      <c r="O2172">
        <v>3</v>
      </c>
      <c r="P2172" s="30">
        <f>SQRT((postes_1[[#This Row],[x]]-$Q$1)^2+(postes_1[[#This Row],[y]]-$R$1)^2)</f>
        <v>336791.91666243243</v>
      </c>
      <c r="Q2172">
        <v>843512.93</v>
      </c>
      <c r="R2172">
        <v>6510317.4199999999</v>
      </c>
    </row>
    <row r="2173" spans="1:18" hidden="1">
      <c r="A2173">
        <v>1898</v>
      </c>
      <c r="B2173">
        <v>30001207</v>
      </c>
      <c r="C2173" s="2" t="s">
        <v>8373</v>
      </c>
      <c r="D2173" t="s">
        <v>1094</v>
      </c>
      <c r="E2173">
        <v>771724800000</v>
      </c>
      <c r="F2173">
        <v>1423672693000</v>
      </c>
      <c r="G2173">
        <v>1</v>
      </c>
      <c r="H2173" t="s">
        <v>3936</v>
      </c>
      <c r="I2173" t="s">
        <v>3937</v>
      </c>
      <c r="J2173" t="s">
        <v>3938</v>
      </c>
      <c r="K2173" t="s">
        <v>21</v>
      </c>
      <c r="L2173">
        <v>0</v>
      </c>
      <c r="M2173">
        <v>0</v>
      </c>
      <c r="N2173" t="s">
        <v>22</v>
      </c>
      <c r="O2173">
        <v>3</v>
      </c>
      <c r="P2173" s="30">
        <f>SQRT((postes_1[[#This Row],[x]]-$Q$1)^2+(postes_1[[#This Row],[y]]-$R$1)^2)</f>
        <v>336845.33605449996</v>
      </c>
      <c r="Q2173">
        <v>847571.84000000404</v>
      </c>
      <c r="R2173">
        <v>6514198.5599999996</v>
      </c>
    </row>
    <row r="2174" spans="1:18" hidden="1">
      <c r="A2174">
        <v>1426</v>
      </c>
      <c r="B2174">
        <v>10000094</v>
      </c>
      <c r="C2174" s="2" t="s">
        <v>8376</v>
      </c>
      <c r="D2174" t="s">
        <v>56</v>
      </c>
      <c r="E2174">
        <v>1424945336000</v>
      </c>
      <c r="F2174">
        <v>1450376229000</v>
      </c>
      <c r="G2174">
        <v>1</v>
      </c>
      <c r="H2174" t="s">
        <v>2986</v>
      </c>
      <c r="I2174" t="s">
        <v>2987</v>
      </c>
      <c r="J2174" t="s">
        <v>20</v>
      </c>
      <c r="K2174" t="s">
        <v>21</v>
      </c>
      <c r="L2174">
        <v>0</v>
      </c>
      <c r="M2174">
        <v>0</v>
      </c>
      <c r="N2174" t="s">
        <v>22</v>
      </c>
      <c r="O2174">
        <v>7</v>
      </c>
      <c r="P2174" s="30">
        <f>SQRT((postes_1[[#This Row],[x]]-$Q$1)^2+(postes_1[[#This Row],[y]]-$R$1)^2)</f>
        <v>336925.98801913811</v>
      </c>
      <c r="Q2174">
        <v>614318.46999999904</v>
      </c>
      <c r="R2174">
        <v>7090366.3499999996</v>
      </c>
    </row>
    <row r="2175" spans="1:18" hidden="1">
      <c r="A2175">
        <v>2862</v>
      </c>
      <c r="B2175">
        <v>30001198</v>
      </c>
      <c r="C2175" s="2" t="s">
        <v>8375</v>
      </c>
      <c r="D2175" t="s">
        <v>43</v>
      </c>
      <c r="E2175" s="1">
        <v>980208000000</v>
      </c>
      <c r="F2175">
        <v>1132224290000</v>
      </c>
      <c r="G2175">
        <v>1</v>
      </c>
      <c r="H2175" t="s">
        <v>5899</v>
      </c>
      <c r="I2175" t="s">
        <v>5900</v>
      </c>
      <c r="J2175" t="s">
        <v>20</v>
      </c>
      <c r="K2175" t="s">
        <v>21</v>
      </c>
      <c r="L2175">
        <v>0</v>
      </c>
      <c r="M2175">
        <v>0</v>
      </c>
      <c r="N2175" t="s">
        <v>22</v>
      </c>
      <c r="O2175">
        <v>6</v>
      </c>
      <c r="P2175" s="30">
        <f>SQRT((postes_1[[#This Row],[x]]-$Q$1)^2+(postes_1[[#This Row],[y]]-$R$1)^2)</f>
        <v>336927.87820204999</v>
      </c>
      <c r="Q2175">
        <v>848243.39999999898</v>
      </c>
      <c r="R2175">
        <v>6514749.4100000001</v>
      </c>
    </row>
    <row r="2176" spans="1:18" hidden="1">
      <c r="A2176">
        <v>136</v>
      </c>
      <c r="B2176">
        <v>30001276</v>
      </c>
      <c r="C2176" s="2" t="s">
        <v>8373</v>
      </c>
      <c r="D2176" t="s">
        <v>105</v>
      </c>
      <c r="E2176">
        <v>610761600000</v>
      </c>
      <c r="F2176">
        <v>1311785234000</v>
      </c>
      <c r="G2176">
        <v>1</v>
      </c>
      <c r="H2176" t="s">
        <v>320</v>
      </c>
      <c r="I2176" t="s">
        <v>321</v>
      </c>
      <c r="J2176" t="s">
        <v>322</v>
      </c>
      <c r="K2176" t="s">
        <v>21</v>
      </c>
      <c r="L2176">
        <v>0</v>
      </c>
      <c r="M2176">
        <v>0</v>
      </c>
      <c r="N2176" t="s">
        <v>22</v>
      </c>
      <c r="O2176">
        <v>3</v>
      </c>
      <c r="P2176" s="30">
        <f>SQRT((postes_1[[#This Row],[x]]-$Q$1)^2+(postes_1[[#This Row],[y]]-$R$1)^2)</f>
        <v>336941.96433063899</v>
      </c>
      <c r="Q2176">
        <v>844365.21000000101</v>
      </c>
      <c r="R2176">
        <v>6510928.6699999999</v>
      </c>
    </row>
    <row r="2177" spans="1:18" hidden="1">
      <c r="A2177">
        <v>1626</v>
      </c>
      <c r="B2177">
        <v>50000555</v>
      </c>
      <c r="C2177" s="2" t="s">
        <v>8373</v>
      </c>
      <c r="D2177" t="s">
        <v>23</v>
      </c>
      <c r="E2177">
        <v>788486400000</v>
      </c>
      <c r="F2177">
        <v>1247136992000</v>
      </c>
      <c r="G2177">
        <v>1</v>
      </c>
      <c r="H2177" t="s">
        <v>3384</v>
      </c>
      <c r="I2177" t="s">
        <v>3385</v>
      </c>
      <c r="J2177" t="s">
        <v>20</v>
      </c>
      <c r="K2177" t="s">
        <v>21</v>
      </c>
      <c r="L2177">
        <v>0</v>
      </c>
      <c r="M2177">
        <v>0</v>
      </c>
      <c r="N2177" t="s">
        <v>22</v>
      </c>
      <c r="O2177">
        <v>3</v>
      </c>
      <c r="P2177" s="30">
        <f>SQRT((postes_1[[#This Row],[x]]-$Q$1)^2+(postes_1[[#This Row],[y]]-$R$1)^2)</f>
        <v>336955.05678483075</v>
      </c>
      <c r="Q2177">
        <v>539896.96000000101</v>
      </c>
      <c r="R2177">
        <v>6423980.5499999998</v>
      </c>
    </row>
    <row r="2178" spans="1:18" hidden="1">
      <c r="A2178">
        <v>4081</v>
      </c>
      <c r="B2178">
        <v>70028177</v>
      </c>
      <c r="C2178" s="2" t="s">
        <v>8373</v>
      </c>
      <c r="D2178" t="s">
        <v>30</v>
      </c>
      <c r="E2178">
        <v>1412682116000</v>
      </c>
      <c r="F2178">
        <v>1328196978000</v>
      </c>
      <c r="G2178">
        <v>1</v>
      </c>
      <c r="H2178" t="s">
        <v>8272</v>
      </c>
      <c r="I2178" t="s">
        <v>8273</v>
      </c>
      <c r="J2178" t="s">
        <v>20</v>
      </c>
      <c r="K2178" t="s">
        <v>21</v>
      </c>
      <c r="L2178">
        <v>0</v>
      </c>
      <c r="M2178">
        <v>0</v>
      </c>
      <c r="N2178" t="s">
        <v>22</v>
      </c>
      <c r="O2178">
        <v>3</v>
      </c>
      <c r="P2178" s="30">
        <f>SQRT((postes_1[[#This Row],[x]]-$Q$1)^2+(postes_1[[#This Row],[y]]-$R$1)^2)</f>
        <v>336958.90876671253</v>
      </c>
      <c r="Q2178">
        <v>899497.89999999898</v>
      </c>
      <c r="R2178">
        <v>6580246.3899999997</v>
      </c>
    </row>
    <row r="2179" spans="1:18" hidden="1">
      <c r="A2179">
        <v>4082</v>
      </c>
      <c r="B2179">
        <v>30000488</v>
      </c>
      <c r="C2179" s="2" t="s">
        <v>8373</v>
      </c>
      <c r="D2179" t="s">
        <v>30</v>
      </c>
      <c r="E2179">
        <v>1412682122000</v>
      </c>
      <c r="F2179">
        <v>1328198094000</v>
      </c>
      <c r="G2179">
        <v>1</v>
      </c>
      <c r="H2179" t="s">
        <v>8272</v>
      </c>
      <c r="I2179" t="s">
        <v>8273</v>
      </c>
      <c r="J2179" t="s">
        <v>20</v>
      </c>
      <c r="K2179" t="s">
        <v>21</v>
      </c>
      <c r="L2179">
        <v>0</v>
      </c>
      <c r="M2179">
        <v>0</v>
      </c>
      <c r="N2179" t="s">
        <v>22</v>
      </c>
      <c r="O2179">
        <v>3</v>
      </c>
      <c r="P2179" s="30">
        <f>SQRT((postes_1[[#This Row],[x]]-$Q$1)^2+(postes_1[[#This Row],[y]]-$R$1)^2)</f>
        <v>336958.90876671253</v>
      </c>
      <c r="Q2179">
        <v>899497.89999999898</v>
      </c>
      <c r="R2179">
        <v>6580246.3899999997</v>
      </c>
    </row>
    <row r="2180" spans="1:18" hidden="1">
      <c r="A2180">
        <v>2455</v>
      </c>
      <c r="B2180">
        <v>30001872</v>
      </c>
      <c r="C2180" s="2" t="s">
        <v>8373</v>
      </c>
      <c r="D2180" t="s">
        <v>152</v>
      </c>
      <c r="E2180">
        <v>610761600000</v>
      </c>
      <c r="F2180">
        <v>1285769836000</v>
      </c>
      <c r="G2180">
        <v>1</v>
      </c>
      <c r="H2180" t="s">
        <v>5069</v>
      </c>
      <c r="I2180" t="s">
        <v>5070</v>
      </c>
      <c r="J2180" t="s">
        <v>20</v>
      </c>
      <c r="K2180" t="s">
        <v>21</v>
      </c>
      <c r="L2180">
        <v>0</v>
      </c>
      <c r="M2180">
        <v>0</v>
      </c>
      <c r="N2180" t="s">
        <v>22</v>
      </c>
      <c r="O2180">
        <v>3</v>
      </c>
      <c r="P2180" s="30">
        <f>SQRT((postes_1[[#This Row],[x]]-$Q$1)^2+(postes_1[[#This Row],[y]]-$R$1)^2)</f>
        <v>337180.79877757578</v>
      </c>
      <c r="Q2180">
        <v>789391.43</v>
      </c>
      <c r="R2180">
        <v>6467669.1399999997</v>
      </c>
    </row>
    <row r="2181" spans="1:18" hidden="1">
      <c r="A2181">
        <v>1436</v>
      </c>
      <c r="B2181">
        <v>30001613</v>
      </c>
      <c r="C2181" s="2" t="s">
        <v>8373</v>
      </c>
      <c r="D2181" t="s">
        <v>20</v>
      </c>
      <c r="E2181">
        <v>610761600000</v>
      </c>
      <c r="F2181" t="s">
        <v>20</v>
      </c>
      <c r="G2181">
        <v>1</v>
      </c>
      <c r="H2181" t="s">
        <v>3006</v>
      </c>
      <c r="I2181" t="s">
        <v>3007</v>
      </c>
      <c r="J2181" t="s">
        <v>20</v>
      </c>
      <c r="K2181" t="s">
        <v>21</v>
      </c>
      <c r="L2181">
        <v>0</v>
      </c>
      <c r="M2181">
        <v>0</v>
      </c>
      <c r="N2181" t="s">
        <v>22</v>
      </c>
      <c r="O2181">
        <v>3</v>
      </c>
      <c r="P2181" s="30">
        <f>SQRT((postes_1[[#This Row],[x]]-$Q$1)^2+(postes_1[[#This Row],[y]]-$R$1)^2)</f>
        <v>337365.84868044191</v>
      </c>
      <c r="Q2181">
        <v>824178.00999999803</v>
      </c>
      <c r="R2181">
        <v>6492417.7199999997</v>
      </c>
    </row>
    <row r="2182" spans="1:18" hidden="1">
      <c r="A2182">
        <v>3877</v>
      </c>
      <c r="B2182">
        <v>20000654</v>
      </c>
      <c r="C2182" s="2" t="s">
        <v>8373</v>
      </c>
      <c r="D2182" t="s">
        <v>168</v>
      </c>
      <c r="E2182">
        <v>1129222101000</v>
      </c>
      <c r="F2182">
        <v>1449658615000</v>
      </c>
      <c r="G2182">
        <v>1</v>
      </c>
      <c r="H2182" t="s">
        <v>7908</v>
      </c>
      <c r="I2182" t="s">
        <v>7909</v>
      </c>
      <c r="J2182" t="s">
        <v>20</v>
      </c>
      <c r="K2182" t="s">
        <v>21</v>
      </c>
      <c r="L2182">
        <v>0</v>
      </c>
      <c r="M2182">
        <v>0</v>
      </c>
      <c r="N2182" t="s">
        <v>22</v>
      </c>
      <c r="O2182">
        <v>3</v>
      </c>
      <c r="P2182" s="30">
        <f>SQRT((postes_1[[#This Row],[x]]-$Q$1)^2+(postes_1[[#This Row],[y]]-$R$1)^2)</f>
        <v>337370.41632831836</v>
      </c>
      <c r="Q2182">
        <v>933242.93999999797</v>
      </c>
      <c r="R2182">
        <v>6851625.3200000003</v>
      </c>
    </row>
    <row r="2183" spans="1:18" hidden="1">
      <c r="A2183">
        <v>2955</v>
      </c>
      <c r="B2183">
        <v>30001674</v>
      </c>
      <c r="C2183" s="2" t="s">
        <v>8373</v>
      </c>
      <c r="D2183" t="s">
        <v>56</v>
      </c>
      <c r="E2183">
        <v>1328635644000</v>
      </c>
      <c r="F2183">
        <v>1328635607000</v>
      </c>
      <c r="G2183">
        <v>1</v>
      </c>
      <c r="H2183" t="s">
        <v>6087</v>
      </c>
      <c r="I2183" t="s">
        <v>6088</v>
      </c>
      <c r="J2183" t="s">
        <v>20</v>
      </c>
      <c r="K2183" t="s">
        <v>21</v>
      </c>
      <c r="L2183">
        <v>0</v>
      </c>
      <c r="M2183">
        <v>0</v>
      </c>
      <c r="N2183" t="s">
        <v>22</v>
      </c>
      <c r="O2183">
        <v>3</v>
      </c>
      <c r="P2183" s="30">
        <f>SQRT((postes_1[[#This Row],[x]]-$Q$1)^2+(postes_1[[#This Row],[y]]-$R$1)^2)</f>
        <v>337377.59474199853</v>
      </c>
      <c r="Q2183">
        <v>817166.65999999596</v>
      </c>
      <c r="R2183">
        <v>6486816.8200000003</v>
      </c>
    </row>
    <row r="2184" spans="1:18" hidden="1">
      <c r="A2184">
        <v>3471</v>
      </c>
      <c r="B2184">
        <v>30001227</v>
      </c>
      <c r="C2184" s="2" t="s">
        <v>8373</v>
      </c>
      <c r="D2184" t="s">
        <v>1094</v>
      </c>
      <c r="E2184">
        <v>771724800000</v>
      </c>
      <c r="F2184">
        <v>1424172529000</v>
      </c>
      <c r="G2184">
        <v>1</v>
      </c>
      <c r="H2184" t="s">
        <v>3936</v>
      </c>
      <c r="I2184" t="s">
        <v>3937</v>
      </c>
      <c r="J2184" t="s">
        <v>3938</v>
      </c>
      <c r="K2184" t="s">
        <v>21</v>
      </c>
      <c r="L2184">
        <v>0</v>
      </c>
      <c r="M2184">
        <v>0</v>
      </c>
      <c r="N2184" t="s">
        <v>22</v>
      </c>
      <c r="O2184">
        <v>3</v>
      </c>
      <c r="P2184" s="30">
        <f>SQRT((postes_1[[#This Row],[x]]-$Q$1)^2+(postes_1[[#This Row],[y]]-$R$1)^2)</f>
        <v>337465.26309528691</v>
      </c>
      <c r="Q2184">
        <v>847895.53000000096</v>
      </c>
      <c r="R2184">
        <v>6513646.6200000001</v>
      </c>
    </row>
    <row r="2185" spans="1:18" hidden="1">
      <c r="A2185">
        <v>170</v>
      </c>
      <c r="B2185">
        <v>30001607</v>
      </c>
      <c r="C2185" s="2" t="s">
        <v>8373</v>
      </c>
      <c r="D2185" t="s">
        <v>212</v>
      </c>
      <c r="E2185">
        <v>610761600000</v>
      </c>
      <c r="F2185">
        <v>1169567374000</v>
      </c>
      <c r="G2185">
        <v>1</v>
      </c>
      <c r="H2185" t="s">
        <v>395</v>
      </c>
      <c r="I2185" t="s">
        <v>396</v>
      </c>
      <c r="J2185" t="s">
        <v>26</v>
      </c>
      <c r="K2185" t="s">
        <v>21</v>
      </c>
      <c r="L2185">
        <v>0</v>
      </c>
      <c r="M2185">
        <v>0</v>
      </c>
      <c r="N2185" t="s">
        <v>22</v>
      </c>
      <c r="O2185">
        <v>3</v>
      </c>
      <c r="P2185" s="30">
        <f>SQRT((postes_1[[#This Row],[x]]-$Q$1)^2+(postes_1[[#This Row],[y]]-$R$1)^2)</f>
        <v>337468.63545499049</v>
      </c>
      <c r="Q2185">
        <v>824649.40999999596</v>
      </c>
      <c r="R2185">
        <v>6492671.3300000001</v>
      </c>
    </row>
    <row r="2186" spans="1:18" hidden="1">
      <c r="A2186">
        <v>3208</v>
      </c>
      <c r="B2186">
        <v>30000969</v>
      </c>
      <c r="C2186" s="2" t="s">
        <v>8373</v>
      </c>
      <c r="D2186" t="s">
        <v>23</v>
      </c>
      <c r="E2186">
        <v>1179931939000</v>
      </c>
      <c r="F2186" t="s">
        <v>20</v>
      </c>
      <c r="G2186">
        <v>1</v>
      </c>
      <c r="H2186" t="s">
        <v>6588</v>
      </c>
      <c r="I2186" t="s">
        <v>6588</v>
      </c>
      <c r="J2186" t="s">
        <v>2998</v>
      </c>
      <c r="K2186" t="s">
        <v>21</v>
      </c>
      <c r="L2186">
        <v>0</v>
      </c>
      <c r="M2186">
        <v>0</v>
      </c>
      <c r="N2186" t="s">
        <v>22</v>
      </c>
      <c r="O2186">
        <v>3</v>
      </c>
      <c r="P2186" s="30">
        <f>SQRT((postes_1[[#This Row],[x]]-$Q$1)^2+(postes_1[[#This Row],[y]]-$R$1)^2)</f>
        <v>337515.84974957502</v>
      </c>
      <c r="Q2186">
        <v>863006.14999999898</v>
      </c>
      <c r="R2186">
        <v>6529538.0700000003</v>
      </c>
    </row>
    <row r="2187" spans="1:18" hidden="1">
      <c r="A2187">
        <v>3181</v>
      </c>
      <c r="B2187">
        <v>30000685</v>
      </c>
      <c r="C2187" s="2" t="s">
        <v>8373</v>
      </c>
      <c r="D2187" t="s">
        <v>1094</v>
      </c>
      <c r="E2187">
        <v>610761600000</v>
      </c>
      <c r="F2187">
        <v>1424338402000</v>
      </c>
      <c r="G2187">
        <v>1</v>
      </c>
      <c r="H2187" t="s">
        <v>6536</v>
      </c>
      <c r="I2187" t="s">
        <v>6537</v>
      </c>
      <c r="J2187" t="s">
        <v>20</v>
      </c>
      <c r="K2187" t="s">
        <v>21</v>
      </c>
      <c r="L2187">
        <v>0</v>
      </c>
      <c r="M2187">
        <v>0</v>
      </c>
      <c r="N2187" t="s">
        <v>22</v>
      </c>
      <c r="O2187">
        <v>3</v>
      </c>
      <c r="P2187" s="30">
        <f>SQRT((postes_1[[#This Row],[x]]-$Q$1)^2+(postes_1[[#This Row],[y]]-$R$1)^2)</f>
        <v>337684.9304434362</v>
      </c>
      <c r="Q2187">
        <v>887086.67000000202</v>
      </c>
      <c r="R2187">
        <v>6559777.2000000002</v>
      </c>
    </row>
    <row r="2188" spans="1:18" hidden="1">
      <c r="A2188">
        <v>435</v>
      </c>
      <c r="B2188">
        <v>60001981</v>
      </c>
      <c r="C2188" s="2" t="s">
        <v>8374</v>
      </c>
      <c r="D2188" t="s">
        <v>90</v>
      </c>
      <c r="E2188">
        <v>610761600000</v>
      </c>
      <c r="F2188">
        <v>1147949540000</v>
      </c>
      <c r="G2188">
        <v>1</v>
      </c>
      <c r="H2188" t="s">
        <v>962</v>
      </c>
      <c r="I2188" t="s">
        <v>963</v>
      </c>
      <c r="J2188" t="s">
        <v>964</v>
      </c>
      <c r="K2188" t="s">
        <v>21</v>
      </c>
      <c r="L2188">
        <v>0</v>
      </c>
      <c r="M2188">
        <v>0</v>
      </c>
      <c r="N2188" t="s">
        <v>22</v>
      </c>
      <c r="O2188">
        <v>4</v>
      </c>
      <c r="P2188" s="30">
        <f>SQRT((postes_1[[#This Row],[x]]-$Q$1)^2+(postes_1[[#This Row],[y]]-$R$1)^2)</f>
        <v>337753.4171941707</v>
      </c>
      <c r="Q2188">
        <v>435908.78000000102</v>
      </c>
      <c r="R2188">
        <v>6464315.3300000001</v>
      </c>
    </row>
    <row r="2189" spans="1:18" hidden="1">
      <c r="A2189">
        <v>3737</v>
      </c>
      <c r="B2189">
        <v>30001570</v>
      </c>
      <c r="C2189" s="2" t="s">
        <v>8373</v>
      </c>
      <c r="D2189" t="s">
        <v>23</v>
      </c>
      <c r="E2189">
        <v>610761600000</v>
      </c>
      <c r="F2189">
        <v>1312194326000</v>
      </c>
      <c r="G2189">
        <v>1</v>
      </c>
      <c r="H2189" t="s">
        <v>7642</v>
      </c>
      <c r="I2189" t="s">
        <v>396</v>
      </c>
      <c r="J2189" t="s">
        <v>20</v>
      </c>
      <c r="K2189" t="s">
        <v>21</v>
      </c>
      <c r="L2189">
        <v>0</v>
      </c>
      <c r="M2189">
        <v>0</v>
      </c>
      <c r="N2189" t="s">
        <v>22</v>
      </c>
      <c r="O2189">
        <v>3</v>
      </c>
      <c r="P2189" s="30">
        <f>SQRT((postes_1[[#This Row],[x]]-$Q$1)^2+(postes_1[[#This Row],[y]]-$R$1)^2)</f>
        <v>337810.65611614462</v>
      </c>
      <c r="Q2189">
        <v>827496.25999999803</v>
      </c>
      <c r="R2189">
        <v>6494589.1500000004</v>
      </c>
    </row>
    <row r="2190" spans="1:18" hidden="1">
      <c r="A2190">
        <v>1070</v>
      </c>
      <c r="B2190">
        <v>30001652</v>
      </c>
      <c r="C2190" s="2" t="s">
        <v>8373</v>
      </c>
      <c r="D2190" t="s">
        <v>212</v>
      </c>
      <c r="E2190">
        <v>610761600000</v>
      </c>
      <c r="F2190">
        <v>1169567453000</v>
      </c>
      <c r="G2190">
        <v>1</v>
      </c>
      <c r="H2190" t="s">
        <v>2248</v>
      </c>
      <c r="I2190" t="s">
        <v>2249</v>
      </c>
      <c r="J2190" t="s">
        <v>2250</v>
      </c>
      <c r="K2190" t="s">
        <v>21</v>
      </c>
      <c r="L2190">
        <v>0</v>
      </c>
      <c r="M2190">
        <v>0</v>
      </c>
      <c r="N2190" t="s">
        <v>22</v>
      </c>
      <c r="O2190">
        <v>3</v>
      </c>
      <c r="P2190" s="30">
        <f>SQRT((postes_1[[#This Row],[x]]-$Q$1)^2+(postes_1[[#This Row],[y]]-$R$1)^2)</f>
        <v>337971.55908084894</v>
      </c>
      <c r="Q2190">
        <v>821450.14999999898</v>
      </c>
      <c r="R2190">
        <v>6489432.3300000001</v>
      </c>
    </row>
    <row r="2191" spans="1:18" hidden="1">
      <c r="A2191">
        <v>3289</v>
      </c>
      <c r="B2191">
        <v>30001678</v>
      </c>
      <c r="C2191" s="2" t="s">
        <v>8386</v>
      </c>
      <c r="D2191" t="s">
        <v>56</v>
      </c>
      <c r="E2191">
        <v>1328720147000</v>
      </c>
      <c r="F2191">
        <v>1328720050000</v>
      </c>
      <c r="G2191">
        <v>1</v>
      </c>
      <c r="H2191" t="s">
        <v>6743</v>
      </c>
      <c r="I2191" t="s">
        <v>6744</v>
      </c>
      <c r="J2191" t="s">
        <v>6745</v>
      </c>
      <c r="K2191" t="s">
        <v>21</v>
      </c>
      <c r="L2191">
        <v>0</v>
      </c>
      <c r="M2191">
        <v>0</v>
      </c>
      <c r="N2191" t="s">
        <v>22</v>
      </c>
      <c r="O2191">
        <v>0</v>
      </c>
      <c r="P2191" s="30">
        <f>SQRT((postes_1[[#This Row],[x]]-$Q$1)^2+(postes_1[[#This Row],[y]]-$R$1)^2)</f>
        <v>338033.68899625924</v>
      </c>
      <c r="Q2191">
        <v>817420.28999999899</v>
      </c>
      <c r="R2191">
        <v>6486183.3600000003</v>
      </c>
    </row>
    <row r="2192" spans="1:18" hidden="1">
      <c r="A2192">
        <v>2072</v>
      </c>
      <c r="B2192">
        <v>30001654</v>
      </c>
      <c r="C2192" s="2" t="s">
        <v>8373</v>
      </c>
      <c r="D2192" t="s">
        <v>17</v>
      </c>
      <c r="E2192">
        <v>610761600000</v>
      </c>
      <c r="F2192">
        <v>1296810431000</v>
      </c>
      <c r="G2192">
        <v>1</v>
      </c>
      <c r="H2192" t="s">
        <v>4293</v>
      </c>
      <c r="I2192" t="s">
        <v>4294</v>
      </c>
      <c r="J2192" t="s">
        <v>20</v>
      </c>
      <c r="K2192" t="s">
        <v>21</v>
      </c>
      <c r="L2192">
        <v>0</v>
      </c>
      <c r="M2192">
        <v>0</v>
      </c>
      <c r="N2192" t="s">
        <v>22</v>
      </c>
      <c r="O2192">
        <v>3</v>
      </c>
      <c r="P2192" s="30">
        <f>SQRT((postes_1[[#This Row],[x]]-$Q$1)^2+(postes_1[[#This Row],[y]]-$R$1)^2)</f>
        <v>338126.28694367985</v>
      </c>
      <c r="Q2192">
        <v>821176.28999999899</v>
      </c>
      <c r="R2192">
        <v>6489015.8600000003</v>
      </c>
    </row>
    <row r="2193" spans="1:18" hidden="1">
      <c r="A2193">
        <v>2313</v>
      </c>
      <c r="B2193">
        <v>30001704</v>
      </c>
      <c r="C2193" s="2" t="s">
        <v>8373</v>
      </c>
      <c r="D2193" t="s">
        <v>17</v>
      </c>
      <c r="E2193">
        <v>610761600000</v>
      </c>
      <c r="F2193">
        <v>1296749135000</v>
      </c>
      <c r="G2193">
        <v>1</v>
      </c>
      <c r="H2193" t="s">
        <v>4779</v>
      </c>
      <c r="I2193" t="s">
        <v>4780</v>
      </c>
      <c r="J2193" t="s">
        <v>26</v>
      </c>
      <c r="K2193" t="s">
        <v>21</v>
      </c>
      <c r="L2193">
        <v>0</v>
      </c>
      <c r="M2193">
        <v>0</v>
      </c>
      <c r="N2193" t="s">
        <v>22</v>
      </c>
      <c r="O2193">
        <v>3</v>
      </c>
      <c r="P2193" s="30">
        <f>SQRT((postes_1[[#This Row],[x]]-$Q$1)^2+(postes_1[[#This Row],[y]]-$R$1)^2)</f>
        <v>338174.76200888044</v>
      </c>
      <c r="Q2193">
        <v>813797.22999999695</v>
      </c>
      <c r="R2193">
        <v>6483240.3700000001</v>
      </c>
    </row>
    <row r="2194" spans="1:18" hidden="1">
      <c r="A2194">
        <v>1069</v>
      </c>
      <c r="B2194">
        <v>30001572</v>
      </c>
      <c r="C2194" s="2" t="s">
        <v>8373</v>
      </c>
      <c r="D2194" t="s">
        <v>43</v>
      </c>
      <c r="E2194">
        <v>1158920897000</v>
      </c>
      <c r="F2194" t="s">
        <v>20</v>
      </c>
      <c r="G2194">
        <v>1</v>
      </c>
      <c r="H2194" t="s">
        <v>2245</v>
      </c>
      <c r="I2194" t="s">
        <v>2246</v>
      </c>
      <c r="J2194" t="s">
        <v>2247</v>
      </c>
      <c r="K2194" t="s">
        <v>21</v>
      </c>
      <c r="L2194">
        <v>0</v>
      </c>
      <c r="M2194">
        <v>0</v>
      </c>
      <c r="N2194" t="s">
        <v>22</v>
      </c>
      <c r="O2194">
        <v>3</v>
      </c>
      <c r="P2194" s="30">
        <f>SQRT((postes_1[[#This Row],[x]]-$Q$1)^2+(postes_1[[#This Row],[y]]-$R$1)^2)</f>
        <v>338219.27189975156</v>
      </c>
      <c r="Q2194">
        <v>827976.39000000095</v>
      </c>
      <c r="R2194">
        <v>6494458.6100000003</v>
      </c>
    </row>
    <row r="2195" spans="1:18" hidden="1">
      <c r="A2195">
        <v>828</v>
      </c>
      <c r="B2195">
        <v>30001738</v>
      </c>
      <c r="C2195" s="2" t="s">
        <v>8375</v>
      </c>
      <c r="D2195" t="s">
        <v>274</v>
      </c>
      <c r="E2195">
        <v>996537600000</v>
      </c>
      <c r="F2195">
        <v>1456244509000</v>
      </c>
      <c r="G2195">
        <v>1</v>
      </c>
      <c r="H2195" t="s">
        <v>1773</v>
      </c>
      <c r="I2195" t="s">
        <v>1774</v>
      </c>
      <c r="J2195" t="s">
        <v>20</v>
      </c>
      <c r="K2195" t="s">
        <v>21</v>
      </c>
      <c r="L2195">
        <v>0</v>
      </c>
      <c r="M2195">
        <v>0</v>
      </c>
      <c r="N2195" t="s">
        <v>22</v>
      </c>
      <c r="O2195">
        <v>6</v>
      </c>
      <c r="P2195" s="30">
        <f>SQRT((postes_1[[#This Row],[x]]-$Q$1)^2+(postes_1[[#This Row],[y]]-$R$1)^2)</f>
        <v>338219.56258817943</v>
      </c>
      <c r="Q2195">
        <v>809903.38000000303</v>
      </c>
      <c r="R2195">
        <v>6480298.4500000002</v>
      </c>
    </row>
    <row r="2196" spans="1:18" hidden="1">
      <c r="A2196">
        <v>1167</v>
      </c>
      <c r="B2196">
        <v>20000680</v>
      </c>
      <c r="C2196" s="2" t="s">
        <v>8373</v>
      </c>
      <c r="D2196" t="s">
        <v>168</v>
      </c>
      <c r="E2196">
        <v>1360142814000</v>
      </c>
      <c r="F2196">
        <v>1449758037000</v>
      </c>
      <c r="G2196">
        <v>1</v>
      </c>
      <c r="H2196" t="s">
        <v>2449</v>
      </c>
      <c r="I2196" t="s">
        <v>2450</v>
      </c>
      <c r="J2196" t="s">
        <v>20</v>
      </c>
      <c r="K2196" t="s">
        <v>21</v>
      </c>
      <c r="L2196">
        <v>0</v>
      </c>
      <c r="M2196">
        <v>0</v>
      </c>
      <c r="N2196" t="s">
        <v>22</v>
      </c>
      <c r="O2196">
        <v>3</v>
      </c>
      <c r="P2196" s="30">
        <f>SQRT((postes_1[[#This Row],[x]]-$Q$1)^2+(postes_1[[#This Row],[y]]-$R$1)^2)</f>
        <v>338338.31015986134</v>
      </c>
      <c r="Q2196">
        <v>935294.35000000102</v>
      </c>
      <c r="R2196">
        <v>6848127.5099999998</v>
      </c>
    </row>
    <row r="2197" spans="1:18" hidden="1">
      <c r="A2197">
        <v>571</v>
      </c>
      <c r="B2197">
        <v>70040495</v>
      </c>
      <c r="C2197" s="2" t="s">
        <v>8376</v>
      </c>
      <c r="D2197" t="s">
        <v>264</v>
      </c>
      <c r="E2197">
        <v>1447322260000</v>
      </c>
      <c r="F2197">
        <v>1389265461000</v>
      </c>
      <c r="G2197">
        <v>1</v>
      </c>
      <c r="H2197" t="s">
        <v>1232</v>
      </c>
      <c r="I2197" t="s">
        <v>1233</v>
      </c>
      <c r="J2197" t="s">
        <v>20</v>
      </c>
      <c r="K2197" t="s">
        <v>21</v>
      </c>
      <c r="L2197">
        <v>0</v>
      </c>
      <c r="M2197">
        <v>0</v>
      </c>
      <c r="N2197" t="s">
        <v>22</v>
      </c>
      <c r="O2197">
        <v>7</v>
      </c>
      <c r="P2197" s="30">
        <f>SQRT((postes_1[[#This Row],[x]]-$Q$1)^2+(postes_1[[#This Row],[y]]-$R$1)^2)</f>
        <v>338376.7909399065</v>
      </c>
      <c r="Q2197">
        <v>444725.77000000299</v>
      </c>
      <c r="R2197">
        <v>6458457.3700000001</v>
      </c>
    </row>
    <row r="2198" spans="1:18" hidden="1">
      <c r="A2198">
        <v>1546</v>
      </c>
      <c r="B2198">
        <v>30001839</v>
      </c>
      <c r="C2198" s="2" t="s">
        <v>8373</v>
      </c>
      <c r="D2198" t="s">
        <v>20</v>
      </c>
      <c r="E2198">
        <v>610761600000</v>
      </c>
      <c r="F2198" t="s">
        <v>20</v>
      </c>
      <c r="G2198">
        <v>1</v>
      </c>
      <c r="H2198" t="s">
        <v>3222</v>
      </c>
      <c r="I2198" t="s">
        <v>3223</v>
      </c>
      <c r="J2198" t="s">
        <v>20</v>
      </c>
      <c r="K2198" t="s">
        <v>21</v>
      </c>
      <c r="L2198">
        <v>0</v>
      </c>
      <c r="M2198">
        <v>0</v>
      </c>
      <c r="N2198" t="s">
        <v>22</v>
      </c>
      <c r="O2198">
        <v>3</v>
      </c>
      <c r="P2198" s="30">
        <f>SQRT((postes_1[[#This Row],[x]]-$Q$1)^2+(postes_1[[#This Row],[y]]-$R$1)^2)</f>
        <v>338436.1291828528</v>
      </c>
      <c r="Q2198">
        <v>797392.39999999898</v>
      </c>
      <c r="R2198">
        <v>6471329.8200000003</v>
      </c>
    </row>
    <row r="2199" spans="1:18" hidden="1">
      <c r="A2199">
        <v>1117</v>
      </c>
      <c r="B2199">
        <v>30001561</v>
      </c>
      <c r="C2199" s="2" t="s">
        <v>8375</v>
      </c>
      <c r="D2199" t="s">
        <v>20</v>
      </c>
      <c r="E2199">
        <v>610761600000</v>
      </c>
      <c r="F2199" t="s">
        <v>20</v>
      </c>
      <c r="G2199">
        <v>1</v>
      </c>
      <c r="H2199" t="s">
        <v>2245</v>
      </c>
      <c r="I2199" t="s">
        <v>2246</v>
      </c>
      <c r="J2199" t="s">
        <v>2247</v>
      </c>
      <c r="K2199" t="s">
        <v>21</v>
      </c>
      <c r="L2199">
        <v>0</v>
      </c>
      <c r="M2199">
        <v>0</v>
      </c>
      <c r="N2199" t="s">
        <v>22</v>
      </c>
      <c r="O2199">
        <v>6</v>
      </c>
      <c r="P2199" s="30">
        <f>SQRT((postes_1[[#This Row],[x]]-$Q$1)^2+(postes_1[[#This Row],[y]]-$R$1)^2)</f>
        <v>338456.35856281704</v>
      </c>
      <c r="Q2199">
        <v>828509.09000000404</v>
      </c>
      <c r="R2199">
        <v>6494596.8399999999</v>
      </c>
    </row>
    <row r="2200" spans="1:18" hidden="1">
      <c r="A2200">
        <v>1239</v>
      </c>
      <c r="B2200">
        <v>10000083</v>
      </c>
      <c r="C2200" s="2" t="s">
        <v>8375</v>
      </c>
      <c r="D2200" t="s">
        <v>274</v>
      </c>
      <c r="E2200">
        <v>1149091609000</v>
      </c>
      <c r="F2200">
        <v>1421931922000</v>
      </c>
      <c r="G2200">
        <v>1</v>
      </c>
      <c r="H2200" t="s">
        <v>2596</v>
      </c>
      <c r="I2200" t="s">
        <v>2597</v>
      </c>
      <c r="J2200" t="s">
        <v>2598</v>
      </c>
      <c r="K2200" t="s">
        <v>21</v>
      </c>
      <c r="L2200">
        <v>0</v>
      </c>
      <c r="M2200">
        <v>0</v>
      </c>
      <c r="N2200" t="s">
        <v>22</v>
      </c>
      <c r="O2200">
        <v>6</v>
      </c>
      <c r="P2200" s="30">
        <f>SQRT((postes_1[[#This Row],[x]]-$Q$1)^2+(postes_1[[#This Row],[y]]-$R$1)^2)</f>
        <v>338784.0353813541</v>
      </c>
      <c r="Q2200">
        <v>614266.89999999898</v>
      </c>
      <c r="R2200">
        <v>7092225.0999999996</v>
      </c>
    </row>
    <row r="2201" spans="1:18">
      <c r="A2201">
        <v>129</v>
      </c>
      <c r="B2201">
        <v>70059664</v>
      </c>
      <c r="C2201" s="2" t="s">
        <v>8384</v>
      </c>
      <c r="D2201" t="s">
        <v>264</v>
      </c>
      <c r="E2201">
        <v>1467386948000</v>
      </c>
      <c r="F2201">
        <v>1449488614000</v>
      </c>
      <c r="G2201">
        <v>1</v>
      </c>
      <c r="H2201" t="s">
        <v>301</v>
      </c>
      <c r="I2201" t="s">
        <v>302</v>
      </c>
      <c r="J2201" t="s">
        <v>303</v>
      </c>
      <c r="K2201" t="s">
        <v>21</v>
      </c>
      <c r="L2201">
        <v>0</v>
      </c>
      <c r="M2201">
        <v>0</v>
      </c>
      <c r="N2201" t="s">
        <v>267</v>
      </c>
      <c r="O2201">
        <v>7</v>
      </c>
      <c r="P2201" s="30">
        <f>SQRT((postes_1[[#This Row],[x]]-$Q$1)^2+(postes_1[[#This Row],[y]]-$R$1)^2)</f>
        <v>338799.35165858205</v>
      </c>
      <c r="Q2201">
        <v>614070.88509999996</v>
      </c>
      <c r="R2201">
        <v>7092242.5577999996</v>
      </c>
    </row>
    <row r="2202" spans="1:18" hidden="1">
      <c r="A2202">
        <v>2778</v>
      </c>
      <c r="B2202">
        <v>30001338</v>
      </c>
      <c r="C2202" s="2" t="s">
        <v>8373</v>
      </c>
      <c r="D2202" t="s">
        <v>20</v>
      </c>
      <c r="E2202">
        <v>610761600000</v>
      </c>
      <c r="F2202" t="s">
        <v>20</v>
      </c>
      <c r="G2202">
        <v>1</v>
      </c>
      <c r="H2202" t="s">
        <v>5729</v>
      </c>
      <c r="I2202" t="s">
        <v>5730</v>
      </c>
      <c r="J2202" t="s">
        <v>26</v>
      </c>
      <c r="K2202" t="s">
        <v>21</v>
      </c>
      <c r="L2202">
        <v>0</v>
      </c>
      <c r="M2202">
        <v>0</v>
      </c>
      <c r="N2202" t="s">
        <v>22</v>
      </c>
      <c r="O2202">
        <v>3</v>
      </c>
      <c r="P2202" s="30">
        <f>SQRT((postes_1[[#This Row],[x]]-$Q$1)^2+(postes_1[[#This Row],[y]]-$R$1)^2)</f>
        <v>338844.34046637017</v>
      </c>
      <c r="Q2202">
        <v>843626.70000000298</v>
      </c>
      <c r="R2202">
        <v>6507590.21</v>
      </c>
    </row>
    <row r="2203" spans="1:18" hidden="1">
      <c r="A2203">
        <v>295</v>
      </c>
      <c r="B2203">
        <v>60000944</v>
      </c>
      <c r="C2203" s="2" t="s">
        <v>8373</v>
      </c>
      <c r="D2203" t="s">
        <v>23</v>
      </c>
      <c r="E2203">
        <v>610761600000</v>
      </c>
      <c r="F2203">
        <v>1231234283000</v>
      </c>
      <c r="G2203">
        <v>1</v>
      </c>
      <c r="H2203" t="s">
        <v>661</v>
      </c>
      <c r="I2203" t="s">
        <v>662</v>
      </c>
      <c r="J2203" t="s">
        <v>20</v>
      </c>
      <c r="K2203" t="s">
        <v>21</v>
      </c>
      <c r="L2203">
        <v>0</v>
      </c>
      <c r="M2203">
        <v>0</v>
      </c>
      <c r="N2203" t="s">
        <v>22</v>
      </c>
      <c r="O2203">
        <v>3</v>
      </c>
      <c r="P2203" s="30">
        <f>SQRT((postes_1[[#This Row],[x]]-$Q$1)^2+(postes_1[[#This Row],[y]]-$R$1)^2)</f>
        <v>338901.2292874612</v>
      </c>
      <c r="Q2203">
        <v>271699.07999999798</v>
      </c>
      <c r="R2203">
        <v>6744039.6100000003</v>
      </c>
    </row>
    <row r="2204" spans="1:18" hidden="1">
      <c r="A2204">
        <v>1236</v>
      </c>
      <c r="B2204">
        <v>10000086</v>
      </c>
      <c r="C2204" s="2" t="s">
        <v>8376</v>
      </c>
      <c r="D2204" t="s">
        <v>274</v>
      </c>
      <c r="E2204">
        <v>610761600000</v>
      </c>
      <c r="F2204">
        <v>1421933386000</v>
      </c>
      <c r="G2204">
        <v>1</v>
      </c>
      <c r="H2204" t="s">
        <v>2590</v>
      </c>
      <c r="I2204" t="s">
        <v>2591</v>
      </c>
      <c r="J2204" t="s">
        <v>20</v>
      </c>
      <c r="K2204" t="s">
        <v>21</v>
      </c>
      <c r="L2204">
        <v>0</v>
      </c>
      <c r="M2204">
        <v>0</v>
      </c>
      <c r="N2204" t="s">
        <v>22</v>
      </c>
      <c r="O2204">
        <v>7</v>
      </c>
      <c r="P2204" s="30">
        <f>SQRT((postes_1[[#This Row],[x]]-$Q$1)^2+(postes_1[[#This Row],[y]]-$R$1)^2)</f>
        <v>339008.48346200126</v>
      </c>
      <c r="Q2204">
        <v>623487.39999999898</v>
      </c>
      <c r="R2204">
        <v>7092220.79</v>
      </c>
    </row>
    <row r="2205" spans="1:18" hidden="1">
      <c r="A2205">
        <v>164</v>
      </c>
      <c r="B2205">
        <v>70013602</v>
      </c>
      <c r="C2205" s="2" t="s">
        <v>8373</v>
      </c>
      <c r="D2205" t="s">
        <v>43</v>
      </c>
      <c r="E2205">
        <v>1158573315000</v>
      </c>
      <c r="F2205">
        <v>1158070231000</v>
      </c>
      <c r="G2205">
        <v>1</v>
      </c>
      <c r="H2205" t="s">
        <v>383</v>
      </c>
      <c r="I2205" t="s">
        <v>384</v>
      </c>
      <c r="J2205" t="s">
        <v>26</v>
      </c>
      <c r="K2205" t="s">
        <v>21</v>
      </c>
      <c r="L2205">
        <v>0</v>
      </c>
      <c r="M2205">
        <v>0</v>
      </c>
      <c r="N2205" t="s">
        <v>22</v>
      </c>
      <c r="O2205">
        <v>3</v>
      </c>
      <c r="P2205" s="30">
        <f>SQRT((postes_1[[#This Row],[x]]-$Q$1)^2+(postes_1[[#This Row],[y]]-$R$1)^2)</f>
        <v>339288.06343500398</v>
      </c>
      <c r="Q2205">
        <v>574267.00999999803</v>
      </c>
      <c r="R2205">
        <v>6416111.2199999997</v>
      </c>
    </row>
    <row r="2206" spans="1:18" hidden="1">
      <c r="A2206">
        <v>408</v>
      </c>
      <c r="B2206">
        <v>30000766</v>
      </c>
      <c r="C2206" s="2" t="s">
        <v>8373</v>
      </c>
      <c r="D2206" t="s">
        <v>108</v>
      </c>
      <c r="E2206" s="1">
        <v>787536000000</v>
      </c>
      <c r="F2206">
        <v>1235753560000</v>
      </c>
      <c r="G2206">
        <v>1</v>
      </c>
      <c r="H2206" t="s">
        <v>905</v>
      </c>
      <c r="I2206" t="s">
        <v>906</v>
      </c>
      <c r="J2206" t="s">
        <v>20</v>
      </c>
      <c r="K2206" t="s">
        <v>21</v>
      </c>
      <c r="L2206">
        <v>0</v>
      </c>
      <c r="M2206">
        <v>0</v>
      </c>
      <c r="N2206" t="s">
        <v>22</v>
      </c>
      <c r="O2206">
        <v>3</v>
      </c>
      <c r="P2206" s="30">
        <f>SQRT((postes_1[[#This Row],[x]]-$Q$1)^2+(postes_1[[#This Row],[y]]-$R$1)^2)</f>
        <v>339364.08533332206</v>
      </c>
      <c r="Q2206">
        <v>883683.71000000101</v>
      </c>
      <c r="R2206">
        <v>6552161.9199999999</v>
      </c>
    </row>
    <row r="2207" spans="1:18" hidden="1">
      <c r="A2207">
        <v>3149</v>
      </c>
      <c r="B2207">
        <v>30000915</v>
      </c>
      <c r="C2207" s="2" t="s">
        <v>8373</v>
      </c>
      <c r="D2207" t="s">
        <v>20</v>
      </c>
      <c r="E2207">
        <v>610761600000</v>
      </c>
      <c r="F2207" t="s">
        <v>20</v>
      </c>
      <c r="G2207">
        <v>1</v>
      </c>
      <c r="H2207" t="s">
        <v>6475</v>
      </c>
      <c r="I2207" t="s">
        <v>6476</v>
      </c>
      <c r="J2207" t="s">
        <v>20</v>
      </c>
      <c r="K2207" t="s">
        <v>21</v>
      </c>
      <c r="L2207">
        <v>0</v>
      </c>
      <c r="M2207">
        <v>0</v>
      </c>
      <c r="N2207" t="s">
        <v>22</v>
      </c>
      <c r="O2207">
        <v>3</v>
      </c>
      <c r="P2207" s="30">
        <f>SQRT((postes_1[[#This Row],[x]]-$Q$1)^2+(postes_1[[#This Row],[y]]-$R$1)^2)</f>
        <v>339563.01370225934</v>
      </c>
      <c r="Q2207">
        <v>871693.42000000202</v>
      </c>
      <c r="R2207">
        <v>6536517.6699999999</v>
      </c>
    </row>
    <row r="2208" spans="1:18" hidden="1">
      <c r="A2208">
        <v>707</v>
      </c>
      <c r="B2208">
        <v>70058088</v>
      </c>
      <c r="C2208" s="2" t="s">
        <v>8387</v>
      </c>
      <c r="D2208" t="s">
        <v>30</v>
      </c>
      <c r="E2208">
        <v>1440605598000</v>
      </c>
      <c r="F2208">
        <v>1440605496000</v>
      </c>
      <c r="G2208">
        <v>1</v>
      </c>
      <c r="H2208" t="s">
        <v>1520</v>
      </c>
      <c r="I2208" t="s">
        <v>1521</v>
      </c>
      <c r="J2208" t="s">
        <v>20</v>
      </c>
      <c r="K2208" t="s">
        <v>21</v>
      </c>
      <c r="L2208">
        <v>0</v>
      </c>
      <c r="M2208">
        <v>1</v>
      </c>
      <c r="N2208" t="s">
        <v>22</v>
      </c>
      <c r="O2208">
        <v>0</v>
      </c>
      <c r="P2208" s="30">
        <f>SQRT((postes_1[[#This Row],[x]]-$Q$1)^2+(postes_1[[#This Row],[y]]-$R$1)^2)</f>
        <v>339854.1476580904</v>
      </c>
      <c r="Q2208">
        <v>858321.56000000203</v>
      </c>
      <c r="R2208">
        <v>6520932.5800000001</v>
      </c>
    </row>
    <row r="2209" spans="1:18" hidden="1">
      <c r="A2209">
        <v>629</v>
      </c>
      <c r="B2209">
        <v>30001129</v>
      </c>
      <c r="C2209" s="2" t="s">
        <v>8375</v>
      </c>
      <c r="D2209" t="s">
        <v>168</v>
      </c>
      <c r="E2209">
        <v>610761600000</v>
      </c>
      <c r="F2209">
        <v>1445962479000</v>
      </c>
      <c r="G2209">
        <v>1</v>
      </c>
      <c r="H2209" t="s">
        <v>1352</v>
      </c>
      <c r="I2209" t="s">
        <v>1353</v>
      </c>
      <c r="J2209" t="s">
        <v>20</v>
      </c>
      <c r="K2209" t="s">
        <v>21</v>
      </c>
      <c r="L2209">
        <v>0</v>
      </c>
      <c r="M2209">
        <v>0</v>
      </c>
      <c r="N2209" t="s">
        <v>22</v>
      </c>
      <c r="O2209">
        <v>6</v>
      </c>
      <c r="P2209" s="30">
        <f>SQRT((postes_1[[#This Row],[x]]-$Q$1)^2+(postes_1[[#This Row],[y]]-$R$1)^2)</f>
        <v>339886.43949938565</v>
      </c>
      <c r="Q2209">
        <v>857514.50999999803</v>
      </c>
      <c r="R2209">
        <v>6520028.3099999996</v>
      </c>
    </row>
    <row r="2210" spans="1:18" hidden="1">
      <c r="A2210">
        <v>3876</v>
      </c>
      <c r="B2210">
        <v>20000744</v>
      </c>
      <c r="C2210" s="2" t="s">
        <v>8375</v>
      </c>
      <c r="D2210" t="s">
        <v>168</v>
      </c>
      <c r="E2210" s="1">
        <v>1360586000000</v>
      </c>
      <c r="F2210">
        <v>1449650913000</v>
      </c>
      <c r="G2210">
        <v>1</v>
      </c>
      <c r="H2210" t="s">
        <v>7906</v>
      </c>
      <c r="I2210" t="s">
        <v>7907</v>
      </c>
      <c r="J2210" t="s">
        <v>20</v>
      </c>
      <c r="K2210" t="s">
        <v>21</v>
      </c>
      <c r="L2210">
        <v>0</v>
      </c>
      <c r="M2210">
        <v>0</v>
      </c>
      <c r="N2210" t="s">
        <v>22</v>
      </c>
      <c r="O2210">
        <v>6</v>
      </c>
      <c r="P2210" s="30">
        <f>SQRT((postes_1[[#This Row],[x]]-$Q$1)^2+(postes_1[[#This Row],[y]]-$R$1)^2)</f>
        <v>339929.56071554293</v>
      </c>
      <c r="Q2210">
        <v>938241.35000000102</v>
      </c>
      <c r="R2210">
        <v>6843559.9800000004</v>
      </c>
    </row>
    <row r="2211" spans="1:18" hidden="1">
      <c r="A2211">
        <v>3362</v>
      </c>
      <c r="B2211">
        <v>30003528</v>
      </c>
      <c r="C2211" s="2" t="s">
        <v>8375</v>
      </c>
      <c r="D2211" t="s">
        <v>20</v>
      </c>
      <c r="E2211" s="1">
        <v>1060560000000</v>
      </c>
      <c r="F2211" t="s">
        <v>20</v>
      </c>
      <c r="G2211">
        <v>1</v>
      </c>
      <c r="H2211" t="s">
        <v>6886</v>
      </c>
      <c r="I2211" t="s">
        <v>6887</v>
      </c>
      <c r="J2211" t="s">
        <v>20</v>
      </c>
      <c r="K2211" t="s">
        <v>21</v>
      </c>
      <c r="L2211">
        <v>0</v>
      </c>
      <c r="M2211">
        <v>0</v>
      </c>
      <c r="N2211" t="s">
        <v>22</v>
      </c>
      <c r="O2211">
        <v>6</v>
      </c>
      <c r="P2211" s="30">
        <f>SQRT((postes_1[[#This Row],[x]]-$Q$1)^2+(postes_1[[#This Row],[y]]-$R$1)^2)</f>
        <v>340018.72731859674</v>
      </c>
      <c r="Q2211">
        <v>896616.68</v>
      </c>
      <c r="R2211">
        <v>6569798.5099999998</v>
      </c>
    </row>
    <row r="2212" spans="1:18" hidden="1">
      <c r="A2212">
        <v>3058</v>
      </c>
      <c r="B2212">
        <v>20000393</v>
      </c>
      <c r="C2212" s="2" t="s">
        <v>8373</v>
      </c>
      <c r="D2212" t="s">
        <v>56</v>
      </c>
      <c r="E2212">
        <v>1305807129000</v>
      </c>
      <c r="F2212">
        <v>1305807090000</v>
      </c>
      <c r="G2212">
        <v>1</v>
      </c>
      <c r="H2212" t="s">
        <v>6291</v>
      </c>
      <c r="I2212" t="s">
        <v>6292</v>
      </c>
      <c r="J2212" t="s">
        <v>6293</v>
      </c>
      <c r="K2212" t="s">
        <v>21</v>
      </c>
      <c r="L2212">
        <v>0</v>
      </c>
      <c r="M2212">
        <v>0</v>
      </c>
      <c r="N2212" t="s">
        <v>22</v>
      </c>
      <c r="O2212">
        <v>3</v>
      </c>
      <c r="P2212" s="30">
        <f>SQRT((postes_1[[#This Row],[x]]-$Q$1)^2+(postes_1[[#This Row],[y]]-$R$1)^2)</f>
        <v>340028.40838860488</v>
      </c>
      <c r="Q2212">
        <v>916676.57</v>
      </c>
      <c r="R2212">
        <v>6901301.5199999996</v>
      </c>
    </row>
    <row r="2213" spans="1:18" hidden="1">
      <c r="A2213">
        <v>3295</v>
      </c>
      <c r="B2213">
        <v>10000078</v>
      </c>
      <c r="C2213" s="2" t="s">
        <v>8374</v>
      </c>
      <c r="D2213" t="s">
        <v>20</v>
      </c>
      <c r="E2213">
        <v>610761600000</v>
      </c>
      <c r="F2213" t="s">
        <v>20</v>
      </c>
      <c r="G2213">
        <v>1</v>
      </c>
      <c r="H2213" t="s">
        <v>6753</v>
      </c>
      <c r="I2213" t="s">
        <v>6754</v>
      </c>
      <c r="J2213" t="s">
        <v>20</v>
      </c>
      <c r="K2213" t="s">
        <v>21</v>
      </c>
      <c r="L2213">
        <v>0</v>
      </c>
      <c r="M2213">
        <v>0</v>
      </c>
      <c r="N2213" t="s">
        <v>22</v>
      </c>
      <c r="O2213">
        <v>4</v>
      </c>
      <c r="P2213" s="30">
        <f>SQRT((postes_1[[#This Row],[x]]-$Q$1)^2+(postes_1[[#This Row],[y]]-$R$1)^2)</f>
        <v>340109.41490869247</v>
      </c>
      <c r="Q2213">
        <v>618861.10000000102</v>
      </c>
      <c r="R2213">
        <v>7093468.2199999997</v>
      </c>
    </row>
    <row r="2214" spans="1:18" hidden="1">
      <c r="A2214">
        <v>1408</v>
      </c>
      <c r="B2214">
        <v>60000922</v>
      </c>
      <c r="C2214" s="2" t="s">
        <v>8373</v>
      </c>
      <c r="D2214" t="s">
        <v>36</v>
      </c>
      <c r="E2214">
        <v>1149592602000</v>
      </c>
      <c r="F2214">
        <v>1149592450000</v>
      </c>
      <c r="G2214">
        <v>1</v>
      </c>
      <c r="H2214" t="s">
        <v>2950</v>
      </c>
      <c r="I2214" t="s">
        <v>2951</v>
      </c>
      <c r="J2214" t="s">
        <v>26</v>
      </c>
      <c r="K2214" t="s">
        <v>21</v>
      </c>
      <c r="L2214">
        <v>0</v>
      </c>
      <c r="M2214">
        <v>0</v>
      </c>
      <c r="N2214" t="s">
        <v>22</v>
      </c>
      <c r="O2214">
        <v>3</v>
      </c>
      <c r="P2214" s="30">
        <f>SQRT((postes_1[[#This Row],[x]]-$Q$1)^2+(postes_1[[#This Row],[y]]-$R$1)^2)</f>
        <v>340461.45851230656</v>
      </c>
      <c r="Q2214">
        <v>270089.97999999701</v>
      </c>
      <c r="R2214">
        <v>6745983.71</v>
      </c>
    </row>
    <row r="2215" spans="1:18" hidden="1">
      <c r="A2215">
        <v>406</v>
      </c>
      <c r="B2215">
        <v>60000872</v>
      </c>
      <c r="C2215" s="2" t="s">
        <v>8373</v>
      </c>
      <c r="D2215" t="s">
        <v>20</v>
      </c>
      <c r="E2215">
        <v>990403200000</v>
      </c>
      <c r="F2215" t="s">
        <v>20</v>
      </c>
      <c r="G2215">
        <v>1</v>
      </c>
      <c r="H2215" t="s">
        <v>901</v>
      </c>
      <c r="I2215" t="s">
        <v>902</v>
      </c>
      <c r="J2215" t="s">
        <v>20</v>
      </c>
      <c r="K2215" t="s">
        <v>21</v>
      </c>
      <c r="L2215">
        <v>0</v>
      </c>
      <c r="M2215">
        <v>0</v>
      </c>
      <c r="N2215" t="s">
        <v>22</v>
      </c>
      <c r="O2215">
        <v>3</v>
      </c>
      <c r="P2215" s="30">
        <f>SQRT((postes_1[[#This Row],[x]]-$Q$1)^2+(postes_1[[#This Row],[y]]-$R$1)^2)</f>
        <v>340497.90224023251</v>
      </c>
      <c r="Q2215">
        <v>269972.65999999602</v>
      </c>
      <c r="R2215">
        <v>6754393.1500000004</v>
      </c>
    </row>
    <row r="2216" spans="1:18" hidden="1">
      <c r="A2216">
        <v>2110</v>
      </c>
      <c r="B2216">
        <v>30000064</v>
      </c>
      <c r="C2216" s="2" t="s">
        <v>8373</v>
      </c>
      <c r="D2216" t="s">
        <v>77</v>
      </c>
      <c r="E2216">
        <v>1205777208000</v>
      </c>
      <c r="F2216">
        <v>1337699247000</v>
      </c>
      <c r="G2216">
        <v>1</v>
      </c>
      <c r="H2216" t="s">
        <v>4375</v>
      </c>
      <c r="I2216" t="s">
        <v>4376</v>
      </c>
      <c r="J2216" t="s">
        <v>4377</v>
      </c>
      <c r="K2216" t="s">
        <v>21</v>
      </c>
      <c r="L2216">
        <v>0</v>
      </c>
      <c r="M2216">
        <v>0</v>
      </c>
      <c r="N2216" t="s">
        <v>22</v>
      </c>
      <c r="O2216">
        <v>3</v>
      </c>
      <c r="P2216" s="30">
        <f>SQRT((postes_1[[#This Row],[x]]-$Q$1)^2+(postes_1[[#This Row],[y]]-$R$1)^2)</f>
        <v>340528.05701253115</v>
      </c>
      <c r="Q2216">
        <v>945996.89999999898</v>
      </c>
      <c r="R2216">
        <v>6695319.5899999999</v>
      </c>
    </row>
    <row r="2217" spans="1:18" hidden="1">
      <c r="A2217">
        <v>1633</v>
      </c>
      <c r="B2217">
        <v>60000566</v>
      </c>
      <c r="C2217" s="2" t="s">
        <v>8373</v>
      </c>
      <c r="D2217" t="s">
        <v>27</v>
      </c>
      <c r="E2217">
        <v>791078400000</v>
      </c>
      <c r="F2217">
        <v>1294850719000</v>
      </c>
      <c r="G2217">
        <v>1</v>
      </c>
      <c r="H2217" t="s">
        <v>3400</v>
      </c>
      <c r="I2217" t="s">
        <v>3401</v>
      </c>
      <c r="J2217" t="s">
        <v>20</v>
      </c>
      <c r="K2217" t="s">
        <v>21</v>
      </c>
      <c r="L2217">
        <v>0</v>
      </c>
      <c r="M2217">
        <v>0</v>
      </c>
      <c r="N2217" t="s">
        <v>22</v>
      </c>
      <c r="O2217">
        <v>3</v>
      </c>
      <c r="P2217" s="30">
        <f>SQRT((postes_1[[#This Row],[x]]-$Q$1)^2+(postes_1[[#This Row],[y]]-$R$1)^2)</f>
        <v>340529.57248789002</v>
      </c>
      <c r="Q2217">
        <v>271388.28000000102</v>
      </c>
      <c r="R2217">
        <v>6784838.4299999997</v>
      </c>
    </row>
    <row r="2218" spans="1:18" hidden="1">
      <c r="A2218">
        <v>495</v>
      </c>
      <c r="B2218">
        <v>20000971</v>
      </c>
      <c r="C2218" s="2" t="s">
        <v>8376</v>
      </c>
      <c r="D2218" t="s">
        <v>168</v>
      </c>
      <c r="E2218">
        <v>610761600000</v>
      </c>
      <c r="F2218">
        <v>1435828488000</v>
      </c>
      <c r="G2218">
        <v>1</v>
      </c>
      <c r="H2218" t="s">
        <v>1084</v>
      </c>
      <c r="I2218" t="s">
        <v>1085</v>
      </c>
      <c r="J2218" t="s">
        <v>20</v>
      </c>
      <c r="K2218" t="s">
        <v>21</v>
      </c>
      <c r="L2218">
        <v>0</v>
      </c>
      <c r="M2218">
        <v>0</v>
      </c>
      <c r="N2218" t="s">
        <v>22</v>
      </c>
      <c r="O2218">
        <v>7</v>
      </c>
      <c r="P2218" s="30">
        <f>SQRT((postes_1[[#This Row],[x]]-$Q$1)^2+(postes_1[[#This Row],[y]]-$R$1)^2)</f>
        <v>340601.96584266477</v>
      </c>
      <c r="Q2218">
        <v>946135.21000000101</v>
      </c>
      <c r="R2218">
        <v>6811238.5499999998</v>
      </c>
    </row>
    <row r="2219" spans="1:18" hidden="1">
      <c r="A2219">
        <v>4053</v>
      </c>
      <c r="B2219">
        <v>20000751</v>
      </c>
      <c r="C2219" s="2" t="s">
        <v>8373</v>
      </c>
      <c r="D2219" t="s">
        <v>20</v>
      </c>
      <c r="E2219">
        <v>610761600000</v>
      </c>
      <c r="F2219" t="s">
        <v>20</v>
      </c>
      <c r="G2219">
        <v>1</v>
      </c>
      <c r="H2219" t="s">
        <v>8242</v>
      </c>
      <c r="I2219" t="s">
        <v>8243</v>
      </c>
      <c r="J2219" t="s">
        <v>26</v>
      </c>
      <c r="K2219" t="s">
        <v>21</v>
      </c>
      <c r="L2219">
        <v>0</v>
      </c>
      <c r="M2219">
        <v>0</v>
      </c>
      <c r="N2219" t="s">
        <v>22</v>
      </c>
      <c r="O2219">
        <v>3</v>
      </c>
      <c r="P2219" s="30">
        <f>SQRT((postes_1[[#This Row],[x]]-$Q$1)^2+(postes_1[[#This Row],[y]]-$R$1)^2)</f>
        <v>340696.80188429257</v>
      </c>
      <c r="Q2219">
        <v>939065.22999999695</v>
      </c>
      <c r="R2219">
        <v>6843456.9000000004</v>
      </c>
    </row>
    <row r="2220" spans="1:18" hidden="1">
      <c r="A2220">
        <v>4033</v>
      </c>
      <c r="B2220">
        <v>60000401</v>
      </c>
      <c r="C2220" s="2" t="s">
        <v>8373</v>
      </c>
      <c r="D2220" t="s">
        <v>20</v>
      </c>
      <c r="E2220">
        <v>610761600000</v>
      </c>
      <c r="F2220" t="s">
        <v>20</v>
      </c>
      <c r="G2220">
        <v>1</v>
      </c>
      <c r="H2220" t="s">
        <v>8204</v>
      </c>
      <c r="I2220" t="s">
        <v>8205</v>
      </c>
      <c r="J2220" t="s">
        <v>20</v>
      </c>
      <c r="K2220" t="s">
        <v>21</v>
      </c>
      <c r="L2220">
        <v>0</v>
      </c>
      <c r="M2220">
        <v>0</v>
      </c>
      <c r="N2220" t="s">
        <v>22</v>
      </c>
      <c r="O2220">
        <v>3</v>
      </c>
      <c r="P2220" s="30">
        <f>SQRT((postes_1[[#This Row],[x]]-$Q$1)^2+(postes_1[[#This Row],[y]]-$R$1)^2)</f>
        <v>340753.91802822816</v>
      </c>
      <c r="Q2220">
        <v>273028.82999999798</v>
      </c>
      <c r="R2220">
        <v>6800866.6600000001</v>
      </c>
    </row>
    <row r="2221" spans="1:18" hidden="1">
      <c r="A2221">
        <v>3512</v>
      </c>
      <c r="B2221">
        <v>70004902</v>
      </c>
      <c r="C2221" s="2" t="s">
        <v>8373</v>
      </c>
      <c r="D2221" t="s">
        <v>43</v>
      </c>
      <c r="E2221">
        <v>1104852115000</v>
      </c>
      <c r="F2221">
        <v>1104848995000</v>
      </c>
      <c r="G2221">
        <v>1</v>
      </c>
      <c r="H2221" t="s">
        <v>7190</v>
      </c>
      <c r="I2221" t="s">
        <v>7191</v>
      </c>
      <c r="J2221" t="s">
        <v>1379</v>
      </c>
      <c r="K2221" t="s">
        <v>21</v>
      </c>
      <c r="L2221">
        <v>0</v>
      </c>
      <c r="M2221">
        <v>0</v>
      </c>
      <c r="N2221" t="s">
        <v>22</v>
      </c>
      <c r="O2221">
        <v>3</v>
      </c>
      <c r="P2221" s="30">
        <f>SQRT((postes_1[[#This Row],[x]]-$Q$1)^2+(postes_1[[#This Row],[y]]-$R$1)^2)</f>
        <v>340862.61425603728</v>
      </c>
      <c r="Q2221">
        <v>946476.78999999899</v>
      </c>
      <c r="R2221">
        <v>6810788.4500000002</v>
      </c>
    </row>
    <row r="2222" spans="1:18" hidden="1">
      <c r="A2222">
        <v>1620</v>
      </c>
      <c r="B2222">
        <v>50000208</v>
      </c>
      <c r="C2222" s="2" t="s">
        <v>8386</v>
      </c>
      <c r="D2222" t="s">
        <v>482</v>
      </c>
      <c r="E2222">
        <v>1224002435000</v>
      </c>
      <c r="F2222">
        <v>1390567477000</v>
      </c>
      <c r="G2222">
        <v>1</v>
      </c>
      <c r="H2222" t="s">
        <v>3372</v>
      </c>
      <c r="I2222" t="s">
        <v>3373</v>
      </c>
      <c r="J2222" t="s">
        <v>20</v>
      </c>
      <c r="K2222" t="s">
        <v>21</v>
      </c>
      <c r="L2222">
        <v>0</v>
      </c>
      <c r="M2222">
        <v>0</v>
      </c>
      <c r="N2222" t="s">
        <v>22</v>
      </c>
      <c r="O2222">
        <v>0</v>
      </c>
      <c r="P2222" s="30">
        <f>SQRT((postes_1[[#This Row],[x]]-$Q$1)^2+(postes_1[[#This Row],[y]]-$R$1)^2)</f>
        <v>341001.15518345882</v>
      </c>
      <c r="Q2222">
        <v>380986.140000001</v>
      </c>
      <c r="R2222">
        <v>6501233.7400000002</v>
      </c>
    </row>
    <row r="2223" spans="1:18" hidden="1">
      <c r="A2223">
        <v>2217</v>
      </c>
      <c r="B2223">
        <v>30001402</v>
      </c>
      <c r="C2223" s="2" t="s">
        <v>8373</v>
      </c>
      <c r="D2223" t="s">
        <v>23</v>
      </c>
      <c r="E2223">
        <v>610761600000</v>
      </c>
      <c r="F2223">
        <v>1246620205000</v>
      </c>
      <c r="G2223">
        <v>1</v>
      </c>
      <c r="H2223" t="s">
        <v>4591</v>
      </c>
      <c r="I2223" t="s">
        <v>4592</v>
      </c>
      <c r="J2223" t="s">
        <v>26</v>
      </c>
      <c r="K2223" t="s">
        <v>21</v>
      </c>
      <c r="L2223">
        <v>0</v>
      </c>
      <c r="M2223">
        <v>0</v>
      </c>
      <c r="N2223" t="s">
        <v>22</v>
      </c>
      <c r="O2223">
        <v>3</v>
      </c>
      <c r="P2223" s="30">
        <f>SQRT((postes_1[[#This Row],[x]]-$Q$1)^2+(postes_1[[#This Row],[y]]-$R$1)^2)</f>
        <v>341083.89576320408</v>
      </c>
      <c r="Q2223">
        <v>839694.22999999695</v>
      </c>
      <c r="R2223">
        <v>6500887.3099999996</v>
      </c>
    </row>
    <row r="2224" spans="1:18" hidden="1">
      <c r="A2224">
        <v>70</v>
      </c>
      <c r="B2224">
        <v>20000123</v>
      </c>
      <c r="C2224" s="2" t="s">
        <v>8373</v>
      </c>
      <c r="D2224" t="s">
        <v>168</v>
      </c>
      <c r="E2224">
        <v>610761600000</v>
      </c>
      <c r="F2224">
        <v>1424713004000</v>
      </c>
      <c r="G2224">
        <v>1</v>
      </c>
      <c r="H2224" t="s">
        <v>170</v>
      </c>
      <c r="I2224" t="s">
        <v>170</v>
      </c>
      <c r="J2224" t="s">
        <v>171</v>
      </c>
      <c r="K2224" t="s">
        <v>21</v>
      </c>
      <c r="L2224">
        <v>0</v>
      </c>
      <c r="M2224">
        <v>0</v>
      </c>
      <c r="N2224" t="s">
        <v>22</v>
      </c>
      <c r="O2224">
        <v>3</v>
      </c>
      <c r="P2224" s="30">
        <f>SQRT((postes_1[[#This Row],[x]]-$Q$1)^2+(postes_1[[#This Row],[y]]-$R$1)^2)</f>
        <v>341088.09637824376</v>
      </c>
      <c r="Q2224">
        <v>898431.78999999899</v>
      </c>
      <c r="R2224">
        <v>6936270.1399999997</v>
      </c>
    </row>
    <row r="2225" spans="1:18" hidden="1">
      <c r="A2225">
        <v>834</v>
      </c>
      <c r="B2225">
        <v>50000406</v>
      </c>
      <c r="C2225" s="2" t="s">
        <v>8374</v>
      </c>
      <c r="D2225" t="s">
        <v>274</v>
      </c>
      <c r="E2225">
        <v>905299200000</v>
      </c>
      <c r="F2225">
        <v>1465401213000</v>
      </c>
      <c r="G2225">
        <v>1</v>
      </c>
      <c r="H2225" t="s">
        <v>1786</v>
      </c>
      <c r="I2225" t="s">
        <v>1785</v>
      </c>
      <c r="J2225" t="s">
        <v>20</v>
      </c>
      <c r="K2225" t="s">
        <v>21</v>
      </c>
      <c r="L2225">
        <v>0</v>
      </c>
      <c r="M2225">
        <v>0</v>
      </c>
      <c r="N2225" t="s">
        <v>22</v>
      </c>
      <c r="O2225">
        <v>4</v>
      </c>
      <c r="P2225" s="30">
        <f>SQRT((postes_1[[#This Row],[x]]-$Q$1)^2+(postes_1[[#This Row],[y]]-$R$1)^2)</f>
        <v>341107.9462043583</v>
      </c>
      <c r="Q2225">
        <v>459652.43999999802</v>
      </c>
      <c r="R2225">
        <v>6447506.6200000001</v>
      </c>
    </row>
    <row r="2226" spans="1:18" hidden="1">
      <c r="A2226">
        <v>833</v>
      </c>
      <c r="B2226">
        <v>50002146</v>
      </c>
      <c r="C2226" s="2" t="s">
        <v>8374</v>
      </c>
      <c r="D2226" t="s">
        <v>274</v>
      </c>
      <c r="E2226">
        <v>905299200000</v>
      </c>
      <c r="F2226">
        <v>1465381951000</v>
      </c>
      <c r="G2226">
        <v>1</v>
      </c>
      <c r="H2226" t="s">
        <v>1784</v>
      </c>
      <c r="I2226" t="s">
        <v>1785</v>
      </c>
      <c r="J2226" t="s">
        <v>26</v>
      </c>
      <c r="K2226" t="s">
        <v>21</v>
      </c>
      <c r="L2226">
        <v>0</v>
      </c>
      <c r="M2226">
        <v>0</v>
      </c>
      <c r="N2226" t="s">
        <v>22</v>
      </c>
      <c r="O2226">
        <v>4</v>
      </c>
      <c r="P2226" s="30">
        <f>SQRT((postes_1[[#This Row],[x]]-$Q$1)^2+(postes_1[[#This Row],[y]]-$R$1)^2)</f>
        <v>341374.22114945814</v>
      </c>
      <c r="Q2226">
        <v>459154.78000000102</v>
      </c>
      <c r="R2226">
        <v>6447455.3600000003</v>
      </c>
    </row>
    <row r="2227" spans="1:18" hidden="1">
      <c r="A2227">
        <v>2437</v>
      </c>
      <c r="B2227">
        <v>60000176</v>
      </c>
      <c r="C2227" s="2" t="s">
        <v>8373</v>
      </c>
      <c r="D2227" t="s">
        <v>108</v>
      </c>
      <c r="E2227">
        <v>791078400000</v>
      </c>
      <c r="F2227">
        <v>1256651715000</v>
      </c>
      <c r="G2227">
        <v>1</v>
      </c>
      <c r="H2227" t="s">
        <v>5032</v>
      </c>
      <c r="I2227" t="s">
        <v>5033</v>
      </c>
      <c r="J2227" t="s">
        <v>20</v>
      </c>
      <c r="K2227" t="s">
        <v>21</v>
      </c>
      <c r="L2227">
        <v>0</v>
      </c>
      <c r="M2227">
        <v>0</v>
      </c>
      <c r="N2227" t="s">
        <v>22</v>
      </c>
      <c r="O2227">
        <v>3</v>
      </c>
      <c r="P2227" s="30">
        <f>SQRT((postes_1[[#This Row],[x]]-$Q$1)^2+(postes_1[[#This Row],[y]]-$R$1)^2)</f>
        <v>341405.14100921754</v>
      </c>
      <c r="Q2227">
        <v>279011.84000000398</v>
      </c>
      <c r="R2227">
        <v>6835275.7300000004</v>
      </c>
    </row>
    <row r="2228" spans="1:18" hidden="1">
      <c r="A2228">
        <v>204</v>
      </c>
      <c r="B2228">
        <v>30001192</v>
      </c>
      <c r="C2228" s="2" t="s">
        <v>8373</v>
      </c>
      <c r="D2228" t="s">
        <v>38</v>
      </c>
      <c r="E2228">
        <v>836179200000</v>
      </c>
      <c r="F2228">
        <v>1224774385000</v>
      </c>
      <c r="G2228">
        <v>1</v>
      </c>
      <c r="H2228" t="s">
        <v>468</v>
      </c>
      <c r="I2228" t="s">
        <v>468</v>
      </c>
      <c r="J2228" t="s">
        <v>20</v>
      </c>
      <c r="K2228" t="s">
        <v>21</v>
      </c>
      <c r="L2228">
        <v>0</v>
      </c>
      <c r="M2228">
        <v>0</v>
      </c>
      <c r="N2228" t="s">
        <v>22</v>
      </c>
      <c r="O2228">
        <v>3</v>
      </c>
      <c r="P2228" s="30">
        <f>SQRT((postes_1[[#This Row],[x]]-$Q$1)^2+(postes_1[[#This Row],[y]]-$R$1)^2)</f>
        <v>341499.37177886715</v>
      </c>
      <c r="Q2228">
        <v>854778.36999999697</v>
      </c>
      <c r="R2228">
        <v>6514852.0099999998</v>
      </c>
    </row>
    <row r="2229" spans="1:18" hidden="1">
      <c r="A2229">
        <v>3618</v>
      </c>
      <c r="B2229">
        <v>60000928</v>
      </c>
      <c r="C2229" s="2" t="s">
        <v>8373</v>
      </c>
      <c r="D2229" t="s">
        <v>17</v>
      </c>
      <c r="E2229">
        <v>990403200000</v>
      </c>
      <c r="F2229">
        <v>1316165052000</v>
      </c>
      <c r="G2229">
        <v>1</v>
      </c>
      <c r="H2229" t="s">
        <v>7408</v>
      </c>
      <c r="I2229" t="s">
        <v>7409</v>
      </c>
      <c r="J2229" t="s">
        <v>20</v>
      </c>
      <c r="K2229" t="s">
        <v>21</v>
      </c>
      <c r="L2229">
        <v>0</v>
      </c>
      <c r="M2229">
        <v>0</v>
      </c>
      <c r="N2229" t="s">
        <v>22</v>
      </c>
      <c r="O2229">
        <v>3</v>
      </c>
      <c r="P2229" s="30">
        <f>SQRT((postes_1[[#This Row],[x]]-$Q$1)^2+(postes_1[[#This Row],[y]]-$R$1)^2)</f>
        <v>341623.1895755381</v>
      </c>
      <c r="Q2229">
        <v>268941.93999999802</v>
      </c>
      <c r="R2229">
        <v>6745370.8200000003</v>
      </c>
    </row>
    <row r="2230" spans="1:18" hidden="1">
      <c r="A2230">
        <v>1811</v>
      </c>
      <c r="B2230">
        <v>20004234</v>
      </c>
      <c r="C2230" s="2" t="s">
        <v>8375</v>
      </c>
      <c r="D2230" t="s">
        <v>20</v>
      </c>
      <c r="E2230">
        <v>1068076800000</v>
      </c>
      <c r="F2230" t="s">
        <v>20</v>
      </c>
      <c r="G2230">
        <v>1</v>
      </c>
      <c r="H2230" t="s">
        <v>3762</v>
      </c>
      <c r="I2230" t="s">
        <v>3763</v>
      </c>
      <c r="J2230" t="s">
        <v>20</v>
      </c>
      <c r="K2230" t="s">
        <v>21</v>
      </c>
      <c r="L2230">
        <v>0</v>
      </c>
      <c r="M2230">
        <v>0</v>
      </c>
      <c r="N2230" t="s">
        <v>22</v>
      </c>
      <c r="O2230">
        <v>6</v>
      </c>
      <c r="P2230" s="30">
        <f>SQRT((postes_1[[#This Row],[x]]-$Q$1)^2+(postes_1[[#This Row],[y]]-$R$1)^2)</f>
        <v>341764.91320022201</v>
      </c>
      <c r="Q2230">
        <v>940450.92000000202</v>
      </c>
      <c r="R2230">
        <v>6842430.7699999996</v>
      </c>
    </row>
    <row r="2231" spans="1:18" hidden="1">
      <c r="A2231">
        <v>3953</v>
      </c>
      <c r="B2231">
        <v>20000218</v>
      </c>
      <c r="C2231" s="2" t="s">
        <v>8373</v>
      </c>
      <c r="D2231" t="s">
        <v>805</v>
      </c>
      <c r="E2231">
        <v>610761600000</v>
      </c>
      <c r="F2231">
        <v>1279298676000</v>
      </c>
      <c r="G2231">
        <v>1</v>
      </c>
      <c r="H2231" t="s">
        <v>8054</v>
      </c>
      <c r="I2231" t="s">
        <v>8055</v>
      </c>
      <c r="J2231" t="s">
        <v>20</v>
      </c>
      <c r="K2231" t="s">
        <v>21</v>
      </c>
      <c r="L2231">
        <v>0</v>
      </c>
      <c r="M2231">
        <v>0</v>
      </c>
      <c r="N2231" t="s">
        <v>22</v>
      </c>
      <c r="O2231">
        <v>3</v>
      </c>
      <c r="P2231" s="30">
        <f>SQRT((postes_1[[#This Row],[x]]-$Q$1)^2+(postes_1[[#This Row],[y]]-$R$1)^2)</f>
        <v>341786.78640592599</v>
      </c>
      <c r="Q2231">
        <v>910939.28999999899</v>
      </c>
      <c r="R2231">
        <v>6916361.0499999998</v>
      </c>
    </row>
    <row r="2232" spans="1:18" hidden="1">
      <c r="A2232">
        <v>3008</v>
      </c>
      <c r="B2232">
        <v>20000665</v>
      </c>
      <c r="C2232" s="2" t="s">
        <v>8373</v>
      </c>
      <c r="D2232" t="s">
        <v>274</v>
      </c>
      <c r="E2232">
        <v>1129221999000</v>
      </c>
      <c r="F2232">
        <v>1443713981000</v>
      </c>
      <c r="G2232">
        <v>1</v>
      </c>
      <c r="H2232" t="s">
        <v>6192</v>
      </c>
      <c r="I2232" t="s">
        <v>6193</v>
      </c>
      <c r="J2232" t="s">
        <v>20</v>
      </c>
      <c r="K2232" t="s">
        <v>21</v>
      </c>
      <c r="L2232">
        <v>0</v>
      </c>
      <c r="M2232">
        <v>0</v>
      </c>
      <c r="N2232" t="s">
        <v>22</v>
      </c>
      <c r="O2232">
        <v>3</v>
      </c>
      <c r="P2232" s="30">
        <f>SQRT((postes_1[[#This Row],[x]]-$Q$1)^2+(postes_1[[#This Row],[y]]-$R$1)^2)</f>
        <v>341957.36886633444</v>
      </c>
      <c r="Q2232">
        <v>938381.59000000404</v>
      </c>
      <c r="R2232">
        <v>6850459.0800000001</v>
      </c>
    </row>
    <row r="2233" spans="1:18" hidden="1">
      <c r="A2233">
        <v>2695</v>
      </c>
      <c r="B2233">
        <v>30001429</v>
      </c>
      <c r="C2233" s="2" t="s">
        <v>8375</v>
      </c>
      <c r="D2233" t="s">
        <v>168</v>
      </c>
      <c r="E2233">
        <v>610761600000</v>
      </c>
      <c r="F2233">
        <v>1455807549000</v>
      </c>
      <c r="G2233">
        <v>1</v>
      </c>
      <c r="H2233" t="s">
        <v>5560</v>
      </c>
      <c r="I2233" t="s">
        <v>5561</v>
      </c>
      <c r="J2233" t="s">
        <v>20</v>
      </c>
      <c r="K2233" t="s">
        <v>21</v>
      </c>
      <c r="L2233">
        <v>0</v>
      </c>
      <c r="M2233">
        <v>0</v>
      </c>
      <c r="N2233" t="s">
        <v>22</v>
      </c>
      <c r="O2233">
        <v>6</v>
      </c>
      <c r="P2233" s="30">
        <f>SQRT((postes_1[[#This Row],[x]]-$Q$1)^2+(postes_1[[#This Row],[y]]-$R$1)^2)</f>
        <v>342012.02014342591</v>
      </c>
      <c r="Q2233">
        <v>838929.60999999905</v>
      </c>
      <c r="R2233">
        <v>6498946.9199999999</v>
      </c>
    </row>
    <row r="2234" spans="1:18" hidden="1">
      <c r="A2234">
        <v>2131</v>
      </c>
      <c r="B2234">
        <v>30001536</v>
      </c>
      <c r="C2234" s="2" t="s">
        <v>8376</v>
      </c>
      <c r="D2234" t="s">
        <v>20</v>
      </c>
      <c r="E2234" s="1">
        <v>1067904000000</v>
      </c>
      <c r="F2234" t="s">
        <v>20</v>
      </c>
      <c r="G2234">
        <v>1</v>
      </c>
      <c r="H2234" t="s">
        <v>4420</v>
      </c>
      <c r="I2234" t="s">
        <v>4421</v>
      </c>
      <c r="J2234" t="s">
        <v>20</v>
      </c>
      <c r="K2234" t="s">
        <v>21</v>
      </c>
      <c r="L2234">
        <v>0</v>
      </c>
      <c r="M2234">
        <v>0</v>
      </c>
      <c r="N2234" t="s">
        <v>22</v>
      </c>
      <c r="O2234">
        <v>7</v>
      </c>
      <c r="P2234" s="30">
        <f>SQRT((postes_1[[#This Row],[x]]-$Q$1)^2+(postes_1[[#This Row],[y]]-$R$1)^2)</f>
        <v>342014.22144981037</v>
      </c>
      <c r="Q2234">
        <v>834271.60999999905</v>
      </c>
      <c r="R2234">
        <v>6494838.5899999999</v>
      </c>
    </row>
    <row r="2235" spans="1:18" hidden="1">
      <c r="A2235">
        <v>560</v>
      </c>
      <c r="B2235">
        <v>30000544</v>
      </c>
      <c r="C2235" s="2" t="s">
        <v>8373</v>
      </c>
      <c r="D2235" t="s">
        <v>274</v>
      </c>
      <c r="E2235">
        <v>1164387037000</v>
      </c>
      <c r="F2235">
        <v>1456848781000</v>
      </c>
      <c r="G2235">
        <v>1</v>
      </c>
      <c r="H2235" t="s">
        <v>1210</v>
      </c>
      <c r="I2235" t="s">
        <v>1211</v>
      </c>
      <c r="J2235" t="s">
        <v>20</v>
      </c>
      <c r="K2235" t="s">
        <v>21</v>
      </c>
      <c r="L2235">
        <v>0</v>
      </c>
      <c r="M2235">
        <v>0</v>
      </c>
      <c r="N2235" t="s">
        <v>22</v>
      </c>
      <c r="O2235">
        <v>3</v>
      </c>
      <c r="P2235" s="30">
        <f>SQRT((postes_1[[#This Row],[x]]-$Q$1)^2+(postes_1[[#This Row],[y]]-$R$1)^2)</f>
        <v>342137.63533712889</v>
      </c>
      <c r="Q2235">
        <v>901821.31000000203</v>
      </c>
      <c r="R2235">
        <v>6574096.3499999996</v>
      </c>
    </row>
    <row r="2236" spans="1:18" hidden="1">
      <c r="A2236">
        <v>3270</v>
      </c>
      <c r="B2236">
        <v>30002234</v>
      </c>
      <c r="C2236" s="2" t="s">
        <v>8375</v>
      </c>
      <c r="D2236" t="s">
        <v>805</v>
      </c>
      <c r="E2236" s="1">
        <v>969840000000</v>
      </c>
      <c r="F2236">
        <v>1273655508000</v>
      </c>
      <c r="G2236">
        <v>1</v>
      </c>
      <c r="H2236" t="s">
        <v>6708</v>
      </c>
      <c r="I2236" t="s">
        <v>6709</v>
      </c>
      <c r="J2236" t="s">
        <v>20</v>
      </c>
      <c r="K2236" t="s">
        <v>21</v>
      </c>
      <c r="L2236">
        <v>0</v>
      </c>
      <c r="M2236">
        <v>0</v>
      </c>
      <c r="N2236" t="s">
        <v>22</v>
      </c>
      <c r="O2236">
        <v>6</v>
      </c>
      <c r="P2236" s="30">
        <f>SQRT((postes_1[[#This Row],[x]]-$Q$1)^2+(postes_1[[#This Row],[y]]-$R$1)^2)</f>
        <v>342269.01228965068</v>
      </c>
      <c r="Q2236">
        <v>705853.32999999798</v>
      </c>
      <c r="R2236">
        <v>6424752.8099999996</v>
      </c>
    </row>
    <row r="2237" spans="1:18" hidden="1">
      <c r="A2237">
        <v>691</v>
      </c>
      <c r="B2237">
        <v>50000674</v>
      </c>
      <c r="C2237" s="2" t="s">
        <v>8373</v>
      </c>
      <c r="D2237" t="s">
        <v>20</v>
      </c>
      <c r="E2237">
        <v>754531200000</v>
      </c>
      <c r="F2237" t="s">
        <v>20</v>
      </c>
      <c r="G2237">
        <v>1</v>
      </c>
      <c r="H2237" t="s">
        <v>1485</v>
      </c>
      <c r="I2237" t="s">
        <v>1486</v>
      </c>
      <c r="J2237" t="s">
        <v>20</v>
      </c>
      <c r="K2237" t="s">
        <v>21</v>
      </c>
      <c r="L2237">
        <v>0</v>
      </c>
      <c r="M2237">
        <v>0</v>
      </c>
      <c r="N2237" t="s">
        <v>22</v>
      </c>
      <c r="O2237">
        <v>3</v>
      </c>
      <c r="P2237" s="30">
        <f>SQRT((postes_1[[#This Row],[x]]-$Q$1)^2+(postes_1[[#This Row],[y]]-$R$1)^2)</f>
        <v>342389.70072253782</v>
      </c>
      <c r="Q2237">
        <v>597183.28000000096</v>
      </c>
      <c r="R2237">
        <v>6411330.5199999996</v>
      </c>
    </row>
    <row r="2238" spans="1:18" hidden="1">
      <c r="A2238">
        <v>559</v>
      </c>
      <c r="B2238">
        <v>30000505</v>
      </c>
      <c r="C2238" s="2" t="s">
        <v>8373</v>
      </c>
      <c r="D2238" t="s">
        <v>274</v>
      </c>
      <c r="E2238">
        <v>610761600000</v>
      </c>
      <c r="F2238">
        <v>1456909684000</v>
      </c>
      <c r="G2238">
        <v>1</v>
      </c>
      <c r="H2238" t="s">
        <v>1208</v>
      </c>
      <c r="I2238" t="s">
        <v>1209</v>
      </c>
      <c r="J2238" t="s">
        <v>20</v>
      </c>
      <c r="K2238" t="s">
        <v>21</v>
      </c>
      <c r="L2238">
        <v>0</v>
      </c>
      <c r="M2238">
        <v>0</v>
      </c>
      <c r="N2238" t="s">
        <v>22</v>
      </c>
      <c r="O2238">
        <v>3</v>
      </c>
      <c r="P2238" s="30">
        <f>SQRT((postes_1[[#This Row],[x]]-$Q$1)^2+(postes_1[[#This Row],[y]]-$R$1)^2)</f>
        <v>342451.07981685578</v>
      </c>
      <c r="Q2238">
        <v>903980.54999999702</v>
      </c>
      <c r="R2238">
        <v>6577042.7300000004</v>
      </c>
    </row>
    <row r="2239" spans="1:18" hidden="1">
      <c r="A2239">
        <v>2500</v>
      </c>
      <c r="B2239">
        <v>30001442</v>
      </c>
      <c r="C2239" s="2" t="s">
        <v>8375</v>
      </c>
      <c r="D2239" t="s">
        <v>20</v>
      </c>
      <c r="E2239">
        <v>610761600000</v>
      </c>
      <c r="F2239" t="s">
        <v>20</v>
      </c>
      <c r="G2239">
        <v>1</v>
      </c>
      <c r="H2239" t="s">
        <v>5163</v>
      </c>
      <c r="I2239" t="s">
        <v>5164</v>
      </c>
      <c r="J2239" t="s">
        <v>20</v>
      </c>
      <c r="K2239" t="s">
        <v>21</v>
      </c>
      <c r="L2239">
        <v>0</v>
      </c>
      <c r="M2239">
        <v>0</v>
      </c>
      <c r="N2239" t="s">
        <v>22</v>
      </c>
      <c r="O2239">
        <v>6</v>
      </c>
      <c r="P2239" s="30">
        <f>SQRT((postes_1[[#This Row],[x]]-$Q$1)^2+(postes_1[[#This Row],[y]]-$R$1)^2)</f>
        <v>342624.3222437019</v>
      </c>
      <c r="Q2239">
        <v>839375.89999999898</v>
      </c>
      <c r="R2239">
        <v>6498524.7300000004</v>
      </c>
    </row>
    <row r="2240" spans="1:18" hidden="1">
      <c r="A2240">
        <v>3148</v>
      </c>
      <c r="B2240">
        <v>30000842</v>
      </c>
      <c r="C2240" s="2" t="s">
        <v>8373</v>
      </c>
      <c r="D2240" t="s">
        <v>20</v>
      </c>
      <c r="E2240">
        <v>610761600000</v>
      </c>
      <c r="F2240" t="s">
        <v>20</v>
      </c>
      <c r="G2240">
        <v>1</v>
      </c>
      <c r="H2240" t="s">
        <v>6473</v>
      </c>
      <c r="I2240" t="s">
        <v>6474</v>
      </c>
      <c r="J2240" t="s">
        <v>20</v>
      </c>
      <c r="K2240" t="s">
        <v>21</v>
      </c>
      <c r="L2240">
        <v>0</v>
      </c>
      <c r="M2240">
        <v>0</v>
      </c>
      <c r="N2240" t="s">
        <v>22</v>
      </c>
      <c r="O2240">
        <v>3</v>
      </c>
      <c r="P2240" s="30">
        <f>SQRT((postes_1[[#This Row],[x]]-$Q$1)^2+(postes_1[[#This Row],[y]]-$R$1)^2)</f>
        <v>342674.47669850598</v>
      </c>
      <c r="Q2240">
        <v>880360.34000000404</v>
      </c>
      <c r="R2240">
        <v>6542311.6500000004</v>
      </c>
    </row>
    <row r="2241" spans="1:18" hidden="1">
      <c r="A2241">
        <v>3357</v>
      </c>
      <c r="B2241">
        <v>30000640</v>
      </c>
      <c r="C2241" s="2" t="s">
        <v>8373</v>
      </c>
      <c r="D2241" t="s">
        <v>30</v>
      </c>
      <c r="E2241">
        <v>610761600000</v>
      </c>
      <c r="F2241">
        <v>1407326259000</v>
      </c>
      <c r="G2241">
        <v>1</v>
      </c>
      <c r="H2241" t="s">
        <v>6876</v>
      </c>
      <c r="I2241" t="s">
        <v>6877</v>
      </c>
      <c r="J2241" t="s">
        <v>20</v>
      </c>
      <c r="K2241" t="s">
        <v>21</v>
      </c>
      <c r="L2241">
        <v>0</v>
      </c>
      <c r="M2241">
        <v>0</v>
      </c>
      <c r="N2241" t="s">
        <v>22</v>
      </c>
      <c r="O2241">
        <v>3</v>
      </c>
      <c r="P2241" s="30">
        <f>SQRT((postes_1[[#This Row],[x]]-$Q$1)^2+(postes_1[[#This Row],[y]]-$R$1)^2)</f>
        <v>342736.91063391056</v>
      </c>
      <c r="Q2241">
        <v>898093.47999999695</v>
      </c>
      <c r="R2241">
        <v>6567073.2000000002</v>
      </c>
    </row>
    <row r="2242" spans="1:18" hidden="1">
      <c r="A2242">
        <v>1548</v>
      </c>
      <c r="B2242">
        <v>30002111</v>
      </c>
      <c r="C2242" s="2" t="s">
        <v>8373</v>
      </c>
      <c r="D2242" t="s">
        <v>152</v>
      </c>
      <c r="E2242">
        <v>787795200000</v>
      </c>
      <c r="F2242">
        <v>1285766205000</v>
      </c>
      <c r="G2242">
        <v>1</v>
      </c>
      <c r="H2242" t="s">
        <v>3226</v>
      </c>
      <c r="I2242" t="s">
        <v>3227</v>
      </c>
      <c r="J2242" t="s">
        <v>20</v>
      </c>
      <c r="K2242" t="s">
        <v>21</v>
      </c>
      <c r="L2242">
        <v>0</v>
      </c>
      <c r="M2242">
        <v>0</v>
      </c>
      <c r="N2242" t="s">
        <v>22</v>
      </c>
      <c r="O2242">
        <v>3</v>
      </c>
      <c r="P2242" s="30">
        <f>SQRT((postes_1[[#This Row],[x]]-$Q$1)^2+(postes_1[[#This Row],[y]]-$R$1)^2)</f>
        <v>342797.54205545457</v>
      </c>
      <c r="Q2242">
        <v>761413.71000000101</v>
      </c>
      <c r="R2242">
        <v>6445686.5599999996</v>
      </c>
    </row>
    <row r="2243" spans="1:18" hidden="1">
      <c r="A2243">
        <v>2453</v>
      </c>
      <c r="B2243">
        <v>30001970</v>
      </c>
      <c r="C2243" s="2" t="s">
        <v>8373</v>
      </c>
      <c r="D2243" t="s">
        <v>20</v>
      </c>
      <c r="E2243">
        <v>610761600000</v>
      </c>
      <c r="F2243" t="s">
        <v>20</v>
      </c>
      <c r="G2243">
        <v>1</v>
      </c>
      <c r="H2243" t="s">
        <v>5065</v>
      </c>
      <c r="I2243" t="s">
        <v>5066</v>
      </c>
      <c r="J2243" t="s">
        <v>20</v>
      </c>
      <c r="K2243" t="s">
        <v>21</v>
      </c>
      <c r="L2243">
        <v>0</v>
      </c>
      <c r="M2243">
        <v>0</v>
      </c>
      <c r="N2243" t="s">
        <v>22</v>
      </c>
      <c r="O2243">
        <v>3</v>
      </c>
      <c r="P2243" s="30">
        <f>SQRT((postes_1[[#This Row],[x]]-$Q$1)^2+(postes_1[[#This Row],[y]]-$R$1)^2)</f>
        <v>342851.58298916562</v>
      </c>
      <c r="Q2243">
        <v>789878.20000000298</v>
      </c>
      <c r="R2243">
        <v>6461298.6100000003</v>
      </c>
    </row>
    <row r="2244" spans="1:18" hidden="1">
      <c r="A2244">
        <v>525</v>
      </c>
      <c r="B2244">
        <v>20000912</v>
      </c>
      <c r="C2244" s="2" t="s">
        <v>8373</v>
      </c>
      <c r="D2244" t="s">
        <v>805</v>
      </c>
      <c r="E2244">
        <v>610761600000</v>
      </c>
      <c r="F2244">
        <v>1277218175000</v>
      </c>
      <c r="G2244">
        <v>1</v>
      </c>
      <c r="H2244" t="s">
        <v>1145</v>
      </c>
      <c r="I2244" t="s">
        <v>1145</v>
      </c>
      <c r="J2244" t="s">
        <v>20</v>
      </c>
      <c r="K2244" t="s">
        <v>21</v>
      </c>
      <c r="L2244">
        <v>0</v>
      </c>
      <c r="M2244">
        <v>0</v>
      </c>
      <c r="N2244" t="s">
        <v>22</v>
      </c>
      <c r="O2244">
        <v>3</v>
      </c>
      <c r="P2244" s="30">
        <f>SQRT((postes_1[[#This Row],[x]]-$Q$1)^2+(postes_1[[#This Row],[y]]-$R$1)^2)</f>
        <v>342996.78263016231</v>
      </c>
      <c r="Q2244">
        <v>945981.93999999797</v>
      </c>
      <c r="R2244">
        <v>6824722.8200000003</v>
      </c>
    </row>
    <row r="2245" spans="1:18" hidden="1">
      <c r="A2245">
        <v>1634</v>
      </c>
      <c r="B2245">
        <v>10000070</v>
      </c>
      <c r="C2245" s="2" t="s">
        <v>8376</v>
      </c>
      <c r="D2245" t="s">
        <v>20</v>
      </c>
      <c r="E2245">
        <v>610761600000</v>
      </c>
      <c r="F2245" t="s">
        <v>20</v>
      </c>
      <c r="G2245">
        <v>1</v>
      </c>
      <c r="H2245" t="s">
        <v>3402</v>
      </c>
      <c r="I2245" t="s">
        <v>3403</v>
      </c>
      <c r="J2245" t="s">
        <v>20</v>
      </c>
      <c r="K2245" t="s">
        <v>21</v>
      </c>
      <c r="L2245">
        <v>0</v>
      </c>
      <c r="M2245">
        <v>0</v>
      </c>
      <c r="N2245" t="s">
        <v>22</v>
      </c>
      <c r="O2245">
        <v>7</v>
      </c>
      <c r="P2245" s="30">
        <f>SQRT((postes_1[[#This Row],[x]]-$Q$1)^2+(postes_1[[#This Row],[y]]-$R$1)^2)</f>
        <v>343003.27890309726</v>
      </c>
      <c r="Q2245">
        <v>640900.56000000203</v>
      </c>
      <c r="R2245">
        <v>7095113.0300000003</v>
      </c>
    </row>
    <row r="2246" spans="1:18" hidden="1">
      <c r="A2246">
        <v>1609</v>
      </c>
      <c r="B2246">
        <v>50000469</v>
      </c>
      <c r="C2246" s="2" t="s">
        <v>8374</v>
      </c>
      <c r="D2246" t="s">
        <v>77</v>
      </c>
      <c r="E2246">
        <v>610761600000</v>
      </c>
      <c r="F2246">
        <v>1323085154000</v>
      </c>
      <c r="G2246">
        <v>1</v>
      </c>
      <c r="H2246" t="s">
        <v>3347</v>
      </c>
      <c r="I2246" t="s">
        <v>3348</v>
      </c>
      <c r="J2246" t="s">
        <v>20</v>
      </c>
      <c r="K2246" t="s">
        <v>21</v>
      </c>
      <c r="L2246">
        <v>0</v>
      </c>
      <c r="M2246">
        <v>0</v>
      </c>
      <c r="N2246" t="s">
        <v>22</v>
      </c>
      <c r="O2246">
        <v>4</v>
      </c>
      <c r="P2246" s="30">
        <f>SQRT((postes_1[[#This Row],[x]]-$Q$1)^2+(postes_1[[#This Row],[y]]-$R$1)^2)</f>
        <v>343284.6315443865</v>
      </c>
      <c r="Q2246">
        <v>473821.82999999798</v>
      </c>
      <c r="R2246">
        <v>6438546.79</v>
      </c>
    </row>
    <row r="2247" spans="1:18" hidden="1">
      <c r="A2247">
        <v>3063</v>
      </c>
      <c r="B2247">
        <v>20001256</v>
      </c>
      <c r="C2247" s="2" t="s">
        <v>8373</v>
      </c>
      <c r="D2247" t="s">
        <v>77</v>
      </c>
      <c r="E2247">
        <v>1068076800000</v>
      </c>
      <c r="F2247">
        <v>1342435699000</v>
      </c>
      <c r="G2247">
        <v>1</v>
      </c>
      <c r="H2247" t="s">
        <v>6302</v>
      </c>
      <c r="I2247" t="s">
        <v>6303</v>
      </c>
      <c r="J2247" t="s">
        <v>20</v>
      </c>
      <c r="K2247" t="s">
        <v>21</v>
      </c>
      <c r="L2247">
        <v>0</v>
      </c>
      <c r="M2247">
        <v>0</v>
      </c>
      <c r="N2247" t="s">
        <v>22</v>
      </c>
      <c r="O2247">
        <v>3</v>
      </c>
      <c r="P2247" s="30">
        <f>SQRT((postes_1[[#This Row],[x]]-$Q$1)^2+(postes_1[[#This Row],[y]]-$R$1)^2)</f>
        <v>343341.12114464742</v>
      </c>
      <c r="Q2247">
        <v>953763.39000000095</v>
      </c>
      <c r="R2247">
        <v>6759144.46</v>
      </c>
    </row>
    <row r="2248" spans="1:18" hidden="1">
      <c r="A2248">
        <v>751</v>
      </c>
      <c r="B2248">
        <v>20001289</v>
      </c>
      <c r="C2248" s="2" t="s">
        <v>8373</v>
      </c>
      <c r="D2248" t="s">
        <v>77</v>
      </c>
      <c r="E2248">
        <v>1068076800000</v>
      </c>
      <c r="F2248">
        <v>1342195374000</v>
      </c>
      <c r="G2248">
        <v>1</v>
      </c>
      <c r="H2248" t="s">
        <v>1616</v>
      </c>
      <c r="I2248" t="s">
        <v>1617</v>
      </c>
      <c r="J2248" t="s">
        <v>20</v>
      </c>
      <c r="K2248" t="s">
        <v>21</v>
      </c>
      <c r="L2248">
        <v>0</v>
      </c>
      <c r="M2248">
        <v>0</v>
      </c>
      <c r="N2248" t="s">
        <v>22</v>
      </c>
      <c r="O2248">
        <v>3</v>
      </c>
      <c r="P2248" s="30">
        <f>SQRT((postes_1[[#This Row],[x]]-$Q$1)^2+(postes_1[[#This Row],[y]]-$R$1)^2)</f>
        <v>343361.46668052545</v>
      </c>
      <c r="Q2248">
        <v>953825.34000000404</v>
      </c>
      <c r="R2248">
        <v>6751533.6900000004</v>
      </c>
    </row>
    <row r="2249" spans="1:18" hidden="1">
      <c r="A2249">
        <v>3113</v>
      </c>
      <c r="B2249">
        <v>60000764</v>
      </c>
      <c r="C2249" s="2" t="s">
        <v>8373</v>
      </c>
      <c r="D2249" t="s">
        <v>90</v>
      </c>
      <c r="E2249">
        <v>990403200000</v>
      </c>
      <c r="F2249">
        <v>1145972670000</v>
      </c>
      <c r="G2249">
        <v>1</v>
      </c>
      <c r="H2249" t="s">
        <v>6397</v>
      </c>
      <c r="I2249" t="s">
        <v>6398</v>
      </c>
      <c r="J2249" t="s">
        <v>20</v>
      </c>
      <c r="K2249" t="s">
        <v>21</v>
      </c>
      <c r="L2249">
        <v>0</v>
      </c>
      <c r="M2249">
        <v>0</v>
      </c>
      <c r="N2249" t="s">
        <v>22</v>
      </c>
      <c r="O2249">
        <v>3</v>
      </c>
      <c r="P2249" s="30">
        <f>SQRT((postes_1[[#This Row],[x]]-$Q$1)^2+(postes_1[[#This Row],[y]]-$R$1)^2)</f>
        <v>343427.94958576461</v>
      </c>
      <c r="Q2249">
        <v>267377.25999999797</v>
      </c>
      <c r="R2249">
        <v>6768648.3799999999</v>
      </c>
    </row>
    <row r="2250" spans="1:18" hidden="1">
      <c r="A2250">
        <v>1242</v>
      </c>
      <c r="B2250">
        <v>20000115</v>
      </c>
      <c r="C2250" s="2" t="s">
        <v>8373</v>
      </c>
      <c r="D2250" t="s">
        <v>805</v>
      </c>
      <c r="E2250">
        <v>610761600000</v>
      </c>
      <c r="F2250">
        <v>1277378974000</v>
      </c>
      <c r="G2250">
        <v>1</v>
      </c>
      <c r="H2250" t="s">
        <v>2603</v>
      </c>
      <c r="I2250" t="s">
        <v>2604</v>
      </c>
      <c r="J2250" t="s">
        <v>20</v>
      </c>
      <c r="K2250" t="s">
        <v>21</v>
      </c>
      <c r="L2250">
        <v>0</v>
      </c>
      <c r="M2250">
        <v>0</v>
      </c>
      <c r="N2250" t="s">
        <v>22</v>
      </c>
      <c r="O2250">
        <v>3</v>
      </c>
      <c r="P2250" s="30">
        <f>SQRT((postes_1[[#This Row],[x]]-$Q$1)^2+(postes_1[[#This Row],[y]]-$R$1)^2)</f>
        <v>343454.21259889059</v>
      </c>
      <c r="Q2250">
        <v>900544.24000000197</v>
      </c>
      <c r="R2250">
        <v>6937357.21</v>
      </c>
    </row>
    <row r="2251" spans="1:18" hidden="1">
      <c r="A2251">
        <v>818</v>
      </c>
      <c r="B2251">
        <v>30001290</v>
      </c>
      <c r="C2251" s="2" t="s">
        <v>8373</v>
      </c>
      <c r="D2251" t="s">
        <v>274</v>
      </c>
      <c r="E2251">
        <v>1245345526000</v>
      </c>
      <c r="F2251">
        <v>1441987015000</v>
      </c>
      <c r="G2251">
        <v>1</v>
      </c>
      <c r="H2251" t="s">
        <v>1753</v>
      </c>
      <c r="I2251" t="s">
        <v>1754</v>
      </c>
      <c r="J2251" t="s">
        <v>26</v>
      </c>
      <c r="K2251" t="s">
        <v>21</v>
      </c>
      <c r="L2251">
        <v>0</v>
      </c>
      <c r="M2251">
        <v>0</v>
      </c>
      <c r="N2251" t="s">
        <v>22</v>
      </c>
      <c r="O2251">
        <v>3</v>
      </c>
      <c r="P2251" s="30">
        <f>SQRT((postes_1[[#This Row],[x]]-$Q$1)^2+(postes_1[[#This Row],[y]]-$R$1)^2)</f>
        <v>343461.02887409227</v>
      </c>
      <c r="Q2251">
        <v>853297.43999999797</v>
      </c>
      <c r="R2251">
        <v>6510563.2599999998</v>
      </c>
    </row>
    <row r="2252" spans="1:18" hidden="1">
      <c r="A2252">
        <v>1507</v>
      </c>
      <c r="B2252">
        <v>20001159</v>
      </c>
      <c r="C2252" s="2" t="s">
        <v>8373</v>
      </c>
      <c r="D2252" t="s">
        <v>77</v>
      </c>
      <c r="E2252">
        <v>992390400000</v>
      </c>
      <c r="F2252">
        <v>1381749108000</v>
      </c>
      <c r="G2252">
        <v>1</v>
      </c>
      <c r="H2252" t="s">
        <v>3143</v>
      </c>
      <c r="I2252" t="s">
        <v>3144</v>
      </c>
      <c r="J2252" t="s">
        <v>3145</v>
      </c>
      <c r="K2252" t="s">
        <v>21</v>
      </c>
      <c r="L2252">
        <v>0</v>
      </c>
      <c r="M2252">
        <v>0</v>
      </c>
      <c r="N2252" t="s">
        <v>22</v>
      </c>
      <c r="O2252">
        <v>3</v>
      </c>
      <c r="P2252" s="30">
        <f>SQRT((postes_1[[#This Row],[x]]-$Q$1)^2+(postes_1[[#This Row],[y]]-$R$1)^2)</f>
        <v>343553.58186995151</v>
      </c>
      <c r="Q2252">
        <v>952742.64000000095</v>
      </c>
      <c r="R2252">
        <v>6783093.71</v>
      </c>
    </row>
    <row r="2253" spans="1:18" hidden="1">
      <c r="A2253">
        <v>3290</v>
      </c>
      <c r="B2253">
        <v>10000058</v>
      </c>
      <c r="C2253" s="2" t="s">
        <v>8374</v>
      </c>
      <c r="D2253" t="s">
        <v>20</v>
      </c>
      <c r="E2253">
        <v>995587200000</v>
      </c>
      <c r="F2253" t="s">
        <v>20</v>
      </c>
      <c r="G2253">
        <v>1</v>
      </c>
      <c r="H2253" t="s">
        <v>6746</v>
      </c>
      <c r="I2253" t="s">
        <v>6747</v>
      </c>
      <c r="J2253" t="s">
        <v>20</v>
      </c>
      <c r="K2253" t="s">
        <v>21</v>
      </c>
      <c r="L2253">
        <v>0</v>
      </c>
      <c r="M2253">
        <v>0</v>
      </c>
      <c r="N2253" t="s">
        <v>22</v>
      </c>
      <c r="O2253">
        <v>4</v>
      </c>
      <c r="P2253" s="30">
        <f>SQRT((postes_1[[#This Row],[x]]-$Q$1)^2+(postes_1[[#This Row],[y]]-$R$1)^2)</f>
        <v>343580.90481469152</v>
      </c>
      <c r="Q2253">
        <v>621348.53000000096</v>
      </c>
      <c r="R2253">
        <v>7096870.9699999997</v>
      </c>
    </row>
    <row r="2254" spans="1:18" hidden="1">
      <c r="A2254">
        <v>2239</v>
      </c>
      <c r="B2254">
        <v>30001971</v>
      </c>
      <c r="C2254" s="2" t="s">
        <v>8375</v>
      </c>
      <c r="D2254" t="s">
        <v>105</v>
      </c>
      <c r="E2254">
        <v>948931200000</v>
      </c>
      <c r="F2254">
        <v>1449833476000</v>
      </c>
      <c r="G2254">
        <v>1</v>
      </c>
      <c r="H2254" t="s">
        <v>4633</v>
      </c>
      <c r="I2254" t="s">
        <v>4634</v>
      </c>
      <c r="J2254" t="s">
        <v>20</v>
      </c>
      <c r="K2254" t="s">
        <v>21</v>
      </c>
      <c r="L2254">
        <v>0</v>
      </c>
      <c r="M2254">
        <v>0</v>
      </c>
      <c r="N2254" t="s">
        <v>22</v>
      </c>
      <c r="O2254">
        <v>6</v>
      </c>
      <c r="P2254" s="30">
        <f>SQRT((postes_1[[#This Row],[x]]-$Q$1)^2+(postes_1[[#This Row],[y]]-$R$1)^2)</f>
        <v>343661.93205081846</v>
      </c>
      <c r="Q2254">
        <v>791366.10999999905</v>
      </c>
      <c r="R2254">
        <v>6461264.0199999996</v>
      </c>
    </row>
    <row r="2255" spans="1:18" hidden="1">
      <c r="A2255">
        <v>2156</v>
      </c>
      <c r="B2255">
        <v>20000133</v>
      </c>
      <c r="C2255" s="2" t="s">
        <v>8376</v>
      </c>
      <c r="D2255" t="s">
        <v>274</v>
      </c>
      <c r="E2255">
        <v>610761600000</v>
      </c>
      <c r="F2255">
        <v>1463133915000</v>
      </c>
      <c r="G2255">
        <v>1</v>
      </c>
      <c r="H2255" t="s">
        <v>4474</v>
      </c>
      <c r="I2255" t="s">
        <v>4475</v>
      </c>
      <c r="J2255" t="s">
        <v>20</v>
      </c>
      <c r="K2255" t="s">
        <v>21</v>
      </c>
      <c r="L2255">
        <v>0</v>
      </c>
      <c r="M2255">
        <v>0</v>
      </c>
      <c r="N2255" t="s">
        <v>22</v>
      </c>
      <c r="O2255">
        <v>7</v>
      </c>
      <c r="P2255" s="30">
        <f>SQRT((postes_1[[#This Row],[x]]-$Q$1)^2+(postes_1[[#This Row],[y]]-$R$1)^2)</f>
        <v>343879.34409572312</v>
      </c>
      <c r="Q2255">
        <v>902412.39999999898</v>
      </c>
      <c r="R2255">
        <v>6935182.5300000003</v>
      </c>
    </row>
    <row r="2256" spans="1:18" hidden="1">
      <c r="A2256">
        <v>2836</v>
      </c>
      <c r="B2256">
        <v>30001293</v>
      </c>
      <c r="C2256" s="2" t="s">
        <v>8376</v>
      </c>
      <c r="D2256" t="s">
        <v>274</v>
      </c>
      <c r="E2256">
        <v>610761600000</v>
      </c>
      <c r="F2256">
        <v>1460544396000</v>
      </c>
      <c r="G2256">
        <v>1</v>
      </c>
      <c r="H2256" t="s">
        <v>5846</v>
      </c>
      <c r="I2256" t="s">
        <v>5846</v>
      </c>
      <c r="J2256" t="s">
        <v>20</v>
      </c>
      <c r="K2256" t="s">
        <v>21</v>
      </c>
      <c r="L2256">
        <v>0</v>
      </c>
      <c r="M2256">
        <v>0</v>
      </c>
      <c r="N2256" t="s">
        <v>22</v>
      </c>
      <c r="O2256">
        <v>7</v>
      </c>
      <c r="P2256" s="30">
        <f>SQRT((postes_1[[#This Row],[x]]-$Q$1)^2+(postes_1[[#This Row],[y]]-$R$1)^2)</f>
        <v>344011.57980848831</v>
      </c>
      <c r="Q2256">
        <v>853743.00999999803</v>
      </c>
      <c r="R2256">
        <v>6510230.2300000004</v>
      </c>
    </row>
    <row r="2257" spans="1:18" hidden="1">
      <c r="A2257">
        <v>3316</v>
      </c>
      <c r="B2257">
        <v>30002240</v>
      </c>
      <c r="C2257" s="2" t="s">
        <v>8375</v>
      </c>
      <c r="D2257" t="s">
        <v>2829</v>
      </c>
      <c r="E2257">
        <v>610761600000</v>
      </c>
      <c r="F2257">
        <v>1398166082000</v>
      </c>
      <c r="G2257">
        <v>1</v>
      </c>
      <c r="H2257" t="s">
        <v>6793</v>
      </c>
      <c r="I2257" t="s">
        <v>6793</v>
      </c>
      <c r="J2257" t="s">
        <v>20</v>
      </c>
      <c r="K2257" t="s">
        <v>21</v>
      </c>
      <c r="L2257">
        <v>0</v>
      </c>
      <c r="M2257">
        <v>0</v>
      </c>
      <c r="N2257" t="s">
        <v>22</v>
      </c>
      <c r="O2257">
        <v>6</v>
      </c>
      <c r="P2257" s="30">
        <f>SQRT((postes_1[[#This Row],[x]]-$Q$1)^2+(postes_1[[#This Row],[y]]-$R$1)^2)</f>
        <v>344049.35269693518</v>
      </c>
      <c r="Q2257">
        <v>700236.75999999803</v>
      </c>
      <c r="R2257">
        <v>6421330.21</v>
      </c>
    </row>
    <row r="2258" spans="1:18" hidden="1">
      <c r="A2258">
        <v>2151</v>
      </c>
      <c r="B2258">
        <v>10000057</v>
      </c>
      <c r="C2258" s="2" t="s">
        <v>8374</v>
      </c>
      <c r="D2258" t="s">
        <v>56</v>
      </c>
      <c r="E2258">
        <v>1378382453000</v>
      </c>
      <c r="F2258">
        <v>1378382424000</v>
      </c>
      <c r="G2258">
        <v>1</v>
      </c>
      <c r="H2258" t="s">
        <v>4461</v>
      </c>
      <c r="I2258" t="s">
        <v>4462</v>
      </c>
      <c r="J2258" t="s">
        <v>4463</v>
      </c>
      <c r="K2258" t="s">
        <v>21</v>
      </c>
      <c r="L2258">
        <v>0</v>
      </c>
      <c r="M2258">
        <v>0</v>
      </c>
      <c r="N2258" t="s">
        <v>22</v>
      </c>
      <c r="O2258">
        <v>4</v>
      </c>
      <c r="P2258" s="30">
        <f>SQRT((postes_1[[#This Row],[x]]-$Q$1)^2+(postes_1[[#This Row],[y]]-$R$1)^2)</f>
        <v>344056.367811865</v>
      </c>
      <c r="Q2258">
        <v>621119.84000000404</v>
      </c>
      <c r="R2258">
        <v>7097353.8300000001</v>
      </c>
    </row>
    <row r="2259" spans="1:18" hidden="1">
      <c r="A2259">
        <v>474</v>
      </c>
      <c r="B2259">
        <v>50000587</v>
      </c>
      <c r="C2259" s="2" t="s">
        <v>8373</v>
      </c>
      <c r="D2259" t="s">
        <v>274</v>
      </c>
      <c r="E2259">
        <v>610761600000</v>
      </c>
      <c r="F2259">
        <v>1463656573000</v>
      </c>
      <c r="G2259">
        <v>1</v>
      </c>
      <c r="H2259" t="s">
        <v>1040</v>
      </c>
      <c r="I2259" t="s">
        <v>1041</v>
      </c>
      <c r="J2259" t="s">
        <v>20</v>
      </c>
      <c r="K2259" t="s">
        <v>21</v>
      </c>
      <c r="L2259">
        <v>0</v>
      </c>
      <c r="M2259">
        <v>0</v>
      </c>
      <c r="N2259" t="s">
        <v>22</v>
      </c>
      <c r="O2259">
        <v>3</v>
      </c>
      <c r="P2259" s="30">
        <f>SQRT((postes_1[[#This Row],[x]]-$Q$1)^2+(postes_1[[#This Row],[y]]-$R$1)^2)</f>
        <v>344112.0179047999</v>
      </c>
      <c r="Q2259">
        <v>526790.31999999995</v>
      </c>
      <c r="R2259">
        <v>6419679.6200000001</v>
      </c>
    </row>
    <row r="2260" spans="1:18" hidden="1">
      <c r="A2260">
        <v>1240</v>
      </c>
      <c r="B2260">
        <v>10000056</v>
      </c>
      <c r="C2260" s="2" t="s">
        <v>8374</v>
      </c>
      <c r="D2260" t="s">
        <v>274</v>
      </c>
      <c r="E2260">
        <v>610761600000</v>
      </c>
      <c r="F2260">
        <v>1421932679000</v>
      </c>
      <c r="G2260">
        <v>1</v>
      </c>
      <c r="H2260" t="s">
        <v>2599</v>
      </c>
      <c r="I2260" t="s">
        <v>2599</v>
      </c>
      <c r="J2260" t="s">
        <v>2600</v>
      </c>
      <c r="K2260" t="s">
        <v>21</v>
      </c>
      <c r="L2260">
        <v>0</v>
      </c>
      <c r="M2260">
        <v>0</v>
      </c>
      <c r="N2260" t="s">
        <v>22</v>
      </c>
      <c r="O2260">
        <v>4</v>
      </c>
      <c r="P2260" s="30">
        <f>SQRT((postes_1[[#This Row],[x]]-$Q$1)^2+(postes_1[[#This Row],[y]]-$R$1)^2)</f>
        <v>344284.25201202271</v>
      </c>
      <c r="Q2260">
        <v>621999.27000000305</v>
      </c>
      <c r="R2260">
        <v>7097553.4800000004</v>
      </c>
    </row>
    <row r="2261" spans="1:18" hidden="1">
      <c r="A2261">
        <v>2590</v>
      </c>
      <c r="B2261">
        <v>20000316</v>
      </c>
      <c r="C2261" s="2" t="s">
        <v>8375</v>
      </c>
      <c r="D2261" t="s">
        <v>20</v>
      </c>
      <c r="E2261">
        <v>919641600000</v>
      </c>
      <c r="F2261" t="s">
        <v>20</v>
      </c>
      <c r="G2261">
        <v>1</v>
      </c>
      <c r="H2261" t="s">
        <v>5346</v>
      </c>
      <c r="I2261" t="s">
        <v>5347</v>
      </c>
      <c r="J2261" t="s">
        <v>5348</v>
      </c>
      <c r="K2261" t="s">
        <v>21</v>
      </c>
      <c r="L2261">
        <v>0</v>
      </c>
      <c r="M2261">
        <v>0</v>
      </c>
      <c r="N2261" t="s">
        <v>22</v>
      </c>
      <c r="O2261">
        <v>6</v>
      </c>
      <c r="P2261" s="30">
        <f>SQRT((postes_1[[#This Row],[x]]-$Q$1)^2+(postes_1[[#This Row],[y]]-$R$1)^2)</f>
        <v>344363.17423600249</v>
      </c>
      <c r="Q2261">
        <v>919361.18</v>
      </c>
      <c r="R2261">
        <v>6905685.2000000002</v>
      </c>
    </row>
    <row r="2262" spans="1:18" hidden="1">
      <c r="A2262">
        <v>1409</v>
      </c>
      <c r="B2262">
        <v>60001051</v>
      </c>
      <c r="C2262" s="2" t="s">
        <v>8373</v>
      </c>
      <c r="D2262" t="s">
        <v>17</v>
      </c>
      <c r="E2262">
        <v>610761600000</v>
      </c>
      <c r="F2262">
        <v>1315499846000</v>
      </c>
      <c r="G2262">
        <v>1</v>
      </c>
      <c r="H2262" t="s">
        <v>2952</v>
      </c>
      <c r="I2262" t="s">
        <v>2953</v>
      </c>
      <c r="J2262" t="s">
        <v>20</v>
      </c>
      <c r="K2262" t="s">
        <v>21</v>
      </c>
      <c r="L2262">
        <v>0</v>
      </c>
      <c r="M2262">
        <v>0</v>
      </c>
      <c r="N2262" t="s">
        <v>22</v>
      </c>
      <c r="O2262">
        <v>3</v>
      </c>
      <c r="P2262" s="30">
        <f>SQRT((postes_1[[#This Row],[x]]-$Q$1)^2+(postes_1[[#This Row],[y]]-$R$1)^2)</f>
        <v>344596.55012816988</v>
      </c>
      <c r="Q2262">
        <v>266742.49000000203</v>
      </c>
      <c r="R2262">
        <v>6728994.6299999999</v>
      </c>
    </row>
    <row r="2263" spans="1:18" hidden="1">
      <c r="A2263">
        <v>1979</v>
      </c>
      <c r="B2263">
        <v>20003101</v>
      </c>
      <c r="C2263" s="2" t="s">
        <v>8373</v>
      </c>
      <c r="D2263" t="s">
        <v>264</v>
      </c>
      <c r="E2263">
        <v>1179939074000</v>
      </c>
      <c r="F2263">
        <v>1395057423000</v>
      </c>
      <c r="G2263">
        <v>1</v>
      </c>
      <c r="H2263" t="s">
        <v>4102</v>
      </c>
      <c r="I2263" t="s">
        <v>3092</v>
      </c>
      <c r="J2263" t="s">
        <v>4103</v>
      </c>
      <c r="K2263" t="s">
        <v>21</v>
      </c>
      <c r="L2263">
        <v>0</v>
      </c>
      <c r="M2263">
        <v>0</v>
      </c>
      <c r="N2263" t="s">
        <v>22</v>
      </c>
      <c r="O2263">
        <v>3</v>
      </c>
      <c r="P2263" s="30">
        <f>SQRT((postes_1[[#This Row],[x]]-$Q$1)^2+(postes_1[[#This Row],[y]]-$R$1)^2)</f>
        <v>344636.85790049133</v>
      </c>
      <c r="Q2263">
        <v>943419.39000000095</v>
      </c>
      <c r="R2263">
        <v>6842449.96</v>
      </c>
    </row>
    <row r="2264" spans="1:18" hidden="1">
      <c r="A2264">
        <v>2034</v>
      </c>
      <c r="B2264">
        <v>50000213</v>
      </c>
      <c r="C2264" s="2" t="s">
        <v>8373</v>
      </c>
      <c r="D2264" t="s">
        <v>274</v>
      </c>
      <c r="E2264">
        <v>1034294400000</v>
      </c>
      <c r="F2264">
        <v>1453133773000</v>
      </c>
      <c r="G2264">
        <v>1</v>
      </c>
      <c r="H2264" t="s">
        <v>4215</v>
      </c>
      <c r="I2264" t="s">
        <v>3471</v>
      </c>
      <c r="J2264" t="s">
        <v>20</v>
      </c>
      <c r="K2264" t="s">
        <v>21</v>
      </c>
      <c r="L2264">
        <v>0</v>
      </c>
      <c r="M2264">
        <v>0</v>
      </c>
      <c r="N2264" t="s">
        <v>22</v>
      </c>
      <c r="O2264">
        <v>3</v>
      </c>
      <c r="P2264" s="30">
        <f>SQRT((postes_1[[#This Row],[x]]-$Q$1)^2+(postes_1[[#This Row],[y]]-$R$1)^2)</f>
        <v>344818.79603376047</v>
      </c>
      <c r="Q2264">
        <v>379074.84000000398</v>
      </c>
      <c r="R2264">
        <v>6497812.96</v>
      </c>
    </row>
    <row r="2265" spans="1:18" hidden="1">
      <c r="A2265">
        <v>3551</v>
      </c>
      <c r="B2265">
        <v>30000845</v>
      </c>
      <c r="C2265" s="2" t="s">
        <v>8373</v>
      </c>
      <c r="D2265" t="s">
        <v>20</v>
      </c>
      <c r="E2265">
        <v>610761600000</v>
      </c>
      <c r="F2265" t="s">
        <v>20</v>
      </c>
      <c r="G2265">
        <v>1</v>
      </c>
      <c r="H2265" t="s">
        <v>7268</v>
      </c>
      <c r="I2265" t="s">
        <v>7269</v>
      </c>
      <c r="J2265" t="s">
        <v>26</v>
      </c>
      <c r="K2265" t="s">
        <v>21</v>
      </c>
      <c r="L2265">
        <v>0</v>
      </c>
      <c r="M2265">
        <v>0</v>
      </c>
      <c r="N2265" t="s">
        <v>22</v>
      </c>
      <c r="O2265">
        <v>3</v>
      </c>
      <c r="P2265" s="30">
        <f>SQRT((postes_1[[#This Row],[x]]-$Q$1)^2+(postes_1[[#This Row],[y]]-$R$1)^2)</f>
        <v>344924.30175835744</v>
      </c>
      <c r="Q2265">
        <v>882767.67000000202</v>
      </c>
      <c r="R2265">
        <v>6541739.9699999997</v>
      </c>
    </row>
    <row r="2266" spans="1:18" hidden="1">
      <c r="A2266">
        <v>3142</v>
      </c>
      <c r="B2266">
        <v>20000104</v>
      </c>
      <c r="C2266" s="2" t="s">
        <v>8375</v>
      </c>
      <c r="D2266" t="s">
        <v>56</v>
      </c>
      <c r="E2266">
        <v>1257263529000</v>
      </c>
      <c r="F2266">
        <v>1257263477000</v>
      </c>
      <c r="G2266">
        <v>1</v>
      </c>
      <c r="H2266" t="s">
        <v>6462</v>
      </c>
      <c r="I2266" t="s">
        <v>6463</v>
      </c>
      <c r="J2266" t="s">
        <v>20</v>
      </c>
      <c r="K2266" t="s">
        <v>21</v>
      </c>
      <c r="L2266">
        <v>0</v>
      </c>
      <c r="M2266">
        <v>0</v>
      </c>
      <c r="N2266" t="s">
        <v>22</v>
      </c>
      <c r="O2266">
        <v>6</v>
      </c>
      <c r="P2266" s="30">
        <f>SQRT((postes_1[[#This Row],[x]]-$Q$1)^2+(postes_1[[#This Row],[y]]-$R$1)^2)</f>
        <v>345048.61020201078</v>
      </c>
      <c r="Q2266">
        <v>899802.27000000305</v>
      </c>
      <c r="R2266">
        <v>6941464.9299999997</v>
      </c>
    </row>
    <row r="2267" spans="1:18" hidden="1">
      <c r="A2267">
        <v>1766</v>
      </c>
      <c r="B2267">
        <v>70032733</v>
      </c>
      <c r="C2267" s="2" t="s">
        <v>8373</v>
      </c>
      <c r="D2267" t="s">
        <v>56</v>
      </c>
      <c r="E2267">
        <v>1357551193000</v>
      </c>
      <c r="F2267">
        <v>1357551182000</v>
      </c>
      <c r="G2267">
        <v>1</v>
      </c>
      <c r="H2267" t="s">
        <v>3672</v>
      </c>
      <c r="I2267" t="s">
        <v>3672</v>
      </c>
      <c r="J2267" t="s">
        <v>3673</v>
      </c>
      <c r="K2267" t="s">
        <v>21</v>
      </c>
      <c r="L2267">
        <v>0</v>
      </c>
      <c r="M2267">
        <v>0</v>
      </c>
      <c r="N2267" t="s">
        <v>22</v>
      </c>
      <c r="O2267">
        <v>3</v>
      </c>
      <c r="P2267" s="30">
        <f>SQRT((postes_1[[#This Row],[x]]-$Q$1)^2+(postes_1[[#This Row],[y]]-$R$1)^2)</f>
        <v>345073.15286465531</v>
      </c>
      <c r="Q2267">
        <v>943780.39000000095</v>
      </c>
      <c r="R2267">
        <v>6842788.6699999999</v>
      </c>
    </row>
    <row r="2268" spans="1:18" hidden="1">
      <c r="A2268">
        <v>1666</v>
      </c>
      <c r="B2268">
        <v>50000212</v>
      </c>
      <c r="C2268" s="2" t="s">
        <v>8373</v>
      </c>
      <c r="D2268" t="s">
        <v>274</v>
      </c>
      <c r="E2268">
        <v>1030579200000</v>
      </c>
      <c r="F2268">
        <v>1453133769000</v>
      </c>
      <c r="G2268">
        <v>1</v>
      </c>
      <c r="H2268" t="s">
        <v>3470</v>
      </c>
      <c r="I2268" t="s">
        <v>3471</v>
      </c>
      <c r="J2268" t="s">
        <v>26</v>
      </c>
      <c r="K2268" t="s">
        <v>21</v>
      </c>
      <c r="L2268">
        <v>0</v>
      </c>
      <c r="M2268">
        <v>0</v>
      </c>
      <c r="N2268" t="s">
        <v>22</v>
      </c>
      <c r="O2268">
        <v>3</v>
      </c>
      <c r="P2268" s="30">
        <f>SQRT((postes_1[[#This Row],[x]]-$Q$1)^2+(postes_1[[#This Row],[y]]-$R$1)^2)</f>
        <v>345093.04378184612</v>
      </c>
      <c r="Q2268">
        <v>378584.40999999602</v>
      </c>
      <c r="R2268">
        <v>6497887.29</v>
      </c>
    </row>
    <row r="2269" spans="1:18" hidden="1">
      <c r="A2269">
        <v>3130</v>
      </c>
      <c r="B2269">
        <v>20000399</v>
      </c>
      <c r="C2269" s="2" t="s">
        <v>8373</v>
      </c>
      <c r="D2269" t="s">
        <v>152</v>
      </c>
      <c r="E2269">
        <v>610761600000</v>
      </c>
      <c r="F2269">
        <v>1276010828000</v>
      </c>
      <c r="G2269">
        <v>1</v>
      </c>
      <c r="H2269" t="s">
        <v>6434</v>
      </c>
      <c r="I2269" t="s">
        <v>6435</v>
      </c>
      <c r="J2269" t="s">
        <v>20</v>
      </c>
      <c r="K2269" t="s">
        <v>21</v>
      </c>
      <c r="L2269">
        <v>0</v>
      </c>
      <c r="M2269">
        <v>0</v>
      </c>
      <c r="N2269" t="s">
        <v>22</v>
      </c>
      <c r="O2269">
        <v>3</v>
      </c>
      <c r="P2269" s="30">
        <f>SQRT((postes_1[[#This Row],[x]]-$Q$1)^2+(postes_1[[#This Row],[y]]-$R$1)^2)</f>
        <v>345122.15788145928</v>
      </c>
      <c r="Q2269">
        <v>922478.49000000197</v>
      </c>
      <c r="R2269">
        <v>6900973.5800000001</v>
      </c>
    </row>
    <row r="2270" spans="1:18" hidden="1">
      <c r="A2270">
        <v>2734</v>
      </c>
      <c r="B2270">
        <v>70021777</v>
      </c>
      <c r="C2270" s="2" t="s">
        <v>8373</v>
      </c>
      <c r="D2270" t="s">
        <v>23</v>
      </c>
      <c r="E2270">
        <v>1213096966000</v>
      </c>
      <c r="F2270">
        <v>1213096966000</v>
      </c>
      <c r="G2270">
        <v>1</v>
      </c>
      <c r="H2270" t="s">
        <v>5642</v>
      </c>
      <c r="I2270" t="s">
        <v>5643</v>
      </c>
      <c r="J2270" t="s">
        <v>20</v>
      </c>
      <c r="K2270" t="s">
        <v>21</v>
      </c>
      <c r="L2270">
        <v>0</v>
      </c>
      <c r="M2270">
        <v>0</v>
      </c>
      <c r="N2270" t="s">
        <v>22</v>
      </c>
      <c r="O2270">
        <v>3</v>
      </c>
      <c r="P2270" s="30">
        <f>SQRT((postes_1[[#This Row],[x]]-$Q$1)^2+(postes_1[[#This Row],[y]]-$R$1)^2)</f>
        <v>345328.94758057129</v>
      </c>
      <c r="Q2270">
        <v>942080.28999999899</v>
      </c>
      <c r="R2270">
        <v>6849827.4199999999</v>
      </c>
    </row>
    <row r="2271" spans="1:18" hidden="1">
      <c r="A2271">
        <v>3536</v>
      </c>
      <c r="B2271">
        <v>10000116</v>
      </c>
      <c r="C2271" s="2" t="s">
        <v>8376</v>
      </c>
      <c r="D2271" t="s">
        <v>43</v>
      </c>
      <c r="E2271">
        <v>1143804719000</v>
      </c>
      <c r="F2271">
        <v>1123264694000</v>
      </c>
      <c r="G2271">
        <v>1</v>
      </c>
      <c r="H2271" t="s">
        <v>7238</v>
      </c>
      <c r="I2271" t="s">
        <v>7239</v>
      </c>
      <c r="J2271" t="s">
        <v>183</v>
      </c>
      <c r="K2271" t="s">
        <v>21</v>
      </c>
      <c r="L2271">
        <v>0</v>
      </c>
      <c r="M2271">
        <v>0</v>
      </c>
      <c r="N2271" t="s">
        <v>22</v>
      </c>
      <c r="O2271">
        <v>7</v>
      </c>
      <c r="P2271" s="30">
        <f>SQRT((postes_1[[#This Row],[x]]-$Q$1)^2+(postes_1[[#This Row],[y]]-$R$1)^2)</f>
        <v>345567.60835895961</v>
      </c>
      <c r="Q2271">
        <v>733386.71999999904</v>
      </c>
      <c r="R2271">
        <v>7076430.2699999996</v>
      </c>
    </row>
    <row r="2272" spans="1:18" hidden="1">
      <c r="A2272">
        <v>1129</v>
      </c>
      <c r="B2272">
        <v>30000259</v>
      </c>
      <c r="C2272" s="2" t="s">
        <v>8373</v>
      </c>
      <c r="D2272" t="s">
        <v>56</v>
      </c>
      <c r="E2272">
        <v>1207581951000</v>
      </c>
      <c r="F2272">
        <v>1207581929000</v>
      </c>
      <c r="G2272">
        <v>1</v>
      </c>
      <c r="H2272" t="s">
        <v>2370</v>
      </c>
      <c r="I2272" t="s">
        <v>2371</v>
      </c>
      <c r="J2272" t="s">
        <v>26</v>
      </c>
      <c r="K2272" t="s">
        <v>21</v>
      </c>
      <c r="L2272">
        <v>0</v>
      </c>
      <c r="M2272">
        <v>0</v>
      </c>
      <c r="N2272" t="s">
        <v>22</v>
      </c>
      <c r="O2272">
        <v>3</v>
      </c>
      <c r="P2272" s="30">
        <f>SQRT((postes_1[[#This Row],[x]]-$Q$1)^2+(postes_1[[#This Row],[y]]-$R$1)^2)</f>
        <v>345872.06274430669</v>
      </c>
      <c r="Q2272">
        <v>938938.39999999898</v>
      </c>
      <c r="R2272">
        <v>6645131.71</v>
      </c>
    </row>
    <row r="2273" spans="1:18" hidden="1">
      <c r="A2273">
        <v>722</v>
      </c>
      <c r="B2273">
        <v>50000641</v>
      </c>
      <c r="C2273" s="2" t="s">
        <v>8375</v>
      </c>
      <c r="D2273" t="s">
        <v>152</v>
      </c>
      <c r="E2273">
        <v>754531200000</v>
      </c>
      <c r="F2273">
        <v>1302609902000</v>
      </c>
      <c r="G2273">
        <v>1</v>
      </c>
      <c r="H2273" t="s">
        <v>1553</v>
      </c>
      <c r="I2273" t="s">
        <v>1554</v>
      </c>
      <c r="J2273" t="s">
        <v>20</v>
      </c>
      <c r="K2273" t="s">
        <v>21</v>
      </c>
      <c r="L2273">
        <v>0</v>
      </c>
      <c r="M2273">
        <v>0</v>
      </c>
      <c r="N2273" t="s">
        <v>22</v>
      </c>
      <c r="O2273">
        <v>6</v>
      </c>
      <c r="P2273" s="30">
        <f>SQRT((postes_1[[#This Row],[x]]-$Q$1)^2+(postes_1[[#This Row],[y]]-$R$1)^2)</f>
        <v>345957.98847141402</v>
      </c>
      <c r="Q2273">
        <v>679466.74000000197</v>
      </c>
      <c r="R2273">
        <v>6414454.5599999996</v>
      </c>
    </row>
    <row r="2274" spans="1:18" hidden="1">
      <c r="A2274">
        <v>2315</v>
      </c>
      <c r="B2274">
        <v>10000066</v>
      </c>
      <c r="C2274" s="2" t="s">
        <v>8374</v>
      </c>
      <c r="D2274" t="s">
        <v>229</v>
      </c>
      <c r="E2274" s="1">
        <v>1010016000000</v>
      </c>
      <c r="F2274">
        <v>1127407143000</v>
      </c>
      <c r="G2274">
        <v>1</v>
      </c>
      <c r="H2274" t="s">
        <v>4783</v>
      </c>
      <c r="I2274" t="s">
        <v>4784</v>
      </c>
      <c r="J2274" t="s">
        <v>20</v>
      </c>
      <c r="K2274" t="s">
        <v>21</v>
      </c>
      <c r="L2274">
        <v>0</v>
      </c>
      <c r="M2274">
        <v>0</v>
      </c>
      <c r="N2274" t="s">
        <v>22</v>
      </c>
      <c r="O2274">
        <v>4</v>
      </c>
      <c r="P2274" s="30">
        <f>SQRT((postes_1[[#This Row],[x]]-$Q$1)^2+(postes_1[[#This Row],[y]]-$R$1)^2)</f>
        <v>346037.06820567691</v>
      </c>
      <c r="Q2274">
        <v>665146.43000000005</v>
      </c>
      <c r="R2274">
        <v>7095152.3600000003</v>
      </c>
    </row>
    <row r="2275" spans="1:18" hidden="1">
      <c r="A2275">
        <v>1734</v>
      </c>
      <c r="B2275">
        <v>20000768</v>
      </c>
      <c r="C2275" s="2" t="s">
        <v>8373</v>
      </c>
      <c r="D2275" t="s">
        <v>805</v>
      </c>
      <c r="E2275">
        <v>1067299200000</v>
      </c>
      <c r="F2275">
        <v>1278607009000</v>
      </c>
      <c r="G2275">
        <v>1</v>
      </c>
      <c r="H2275" t="s">
        <v>3607</v>
      </c>
      <c r="I2275" t="s">
        <v>3608</v>
      </c>
      <c r="J2275" t="s">
        <v>3609</v>
      </c>
      <c r="K2275" t="s">
        <v>21</v>
      </c>
      <c r="L2275">
        <v>0</v>
      </c>
      <c r="M2275">
        <v>0</v>
      </c>
      <c r="N2275" t="s">
        <v>22</v>
      </c>
      <c r="O2275">
        <v>3</v>
      </c>
      <c r="P2275" s="30">
        <f>SQRT((postes_1[[#This Row],[x]]-$Q$1)^2+(postes_1[[#This Row],[y]]-$R$1)^2)</f>
        <v>346175.88256994227</v>
      </c>
      <c r="Q2275">
        <v>945206.60000000102</v>
      </c>
      <c r="R2275">
        <v>6841715.8200000003</v>
      </c>
    </row>
    <row r="2276" spans="1:18" hidden="1">
      <c r="A2276">
        <v>3131</v>
      </c>
      <c r="B2276">
        <v>30002012</v>
      </c>
      <c r="C2276" s="2" t="s">
        <v>8373</v>
      </c>
      <c r="D2276" t="s">
        <v>20</v>
      </c>
      <c r="E2276">
        <v>610761600000</v>
      </c>
      <c r="F2276" t="s">
        <v>20</v>
      </c>
      <c r="G2276">
        <v>1</v>
      </c>
      <c r="H2276" t="s">
        <v>6436</v>
      </c>
      <c r="I2276" t="s">
        <v>6437</v>
      </c>
      <c r="J2276" t="s">
        <v>20</v>
      </c>
      <c r="K2276" t="s">
        <v>21</v>
      </c>
      <c r="L2276">
        <v>0</v>
      </c>
      <c r="M2276">
        <v>0</v>
      </c>
      <c r="N2276" t="s">
        <v>22</v>
      </c>
      <c r="O2276">
        <v>3</v>
      </c>
      <c r="P2276" s="30">
        <f>SQRT((postes_1[[#This Row],[x]]-$Q$1)^2+(postes_1[[#This Row],[y]]-$R$1)^2)</f>
        <v>346243.64504808368</v>
      </c>
      <c r="Q2276">
        <v>792441.14000000095</v>
      </c>
      <c r="R2276">
        <v>6458893.3300000001</v>
      </c>
    </row>
    <row r="2277" spans="1:18" hidden="1">
      <c r="A2277">
        <v>2786</v>
      </c>
      <c r="B2277">
        <v>60000117</v>
      </c>
      <c r="C2277" s="2" t="s">
        <v>8373</v>
      </c>
      <c r="D2277" t="s">
        <v>30</v>
      </c>
      <c r="E2277">
        <v>610761600000</v>
      </c>
      <c r="F2277">
        <v>1390825839000</v>
      </c>
      <c r="G2277">
        <v>1</v>
      </c>
      <c r="H2277" t="s">
        <v>5741</v>
      </c>
      <c r="I2277" t="s">
        <v>5742</v>
      </c>
      <c r="J2277" t="s">
        <v>20</v>
      </c>
      <c r="K2277" t="s">
        <v>21</v>
      </c>
      <c r="L2277">
        <v>0</v>
      </c>
      <c r="M2277">
        <v>0</v>
      </c>
      <c r="N2277" t="s">
        <v>22</v>
      </c>
      <c r="O2277">
        <v>3</v>
      </c>
      <c r="P2277" s="30">
        <f>SQRT((postes_1[[#This Row],[x]]-$Q$1)^2+(postes_1[[#This Row],[y]]-$R$1)^2)</f>
        <v>346278.40457131987</v>
      </c>
      <c r="Q2277">
        <v>275239.03999999899</v>
      </c>
      <c r="R2277">
        <v>6840234.54</v>
      </c>
    </row>
    <row r="2278" spans="1:18" hidden="1">
      <c r="A2278">
        <v>651</v>
      </c>
      <c r="B2278">
        <v>50000324</v>
      </c>
      <c r="C2278" s="2" t="s">
        <v>8373</v>
      </c>
      <c r="D2278" t="s">
        <v>274</v>
      </c>
      <c r="E2278">
        <v>1055289600000</v>
      </c>
      <c r="F2278">
        <v>1446731792000</v>
      </c>
      <c r="G2278">
        <v>1</v>
      </c>
      <c r="H2278" t="s">
        <v>1399</v>
      </c>
      <c r="I2278" t="s">
        <v>1400</v>
      </c>
      <c r="J2278" t="s">
        <v>1401</v>
      </c>
      <c r="K2278" t="s">
        <v>21</v>
      </c>
      <c r="L2278">
        <v>0</v>
      </c>
      <c r="M2278">
        <v>0</v>
      </c>
      <c r="N2278" t="s">
        <v>22</v>
      </c>
      <c r="O2278">
        <v>3</v>
      </c>
      <c r="P2278" s="30">
        <f>SQRT((postes_1[[#This Row],[x]]-$Q$1)^2+(postes_1[[#This Row],[y]]-$R$1)^2)</f>
        <v>346360.83172093658</v>
      </c>
      <c r="Q2278">
        <v>420138.03999999899</v>
      </c>
      <c r="R2278">
        <v>6464083.9800000004</v>
      </c>
    </row>
    <row r="2279" spans="1:18" hidden="1">
      <c r="A2279">
        <v>544</v>
      </c>
      <c r="B2279">
        <v>10000054</v>
      </c>
      <c r="C2279" s="2" t="s">
        <v>8374</v>
      </c>
      <c r="D2279" t="s">
        <v>17</v>
      </c>
      <c r="E2279">
        <v>610761600000</v>
      </c>
      <c r="F2279">
        <v>1311957367000</v>
      </c>
      <c r="G2279">
        <v>1</v>
      </c>
      <c r="H2279" t="s">
        <v>1178</v>
      </c>
      <c r="I2279" t="s">
        <v>1179</v>
      </c>
      <c r="J2279" t="s">
        <v>20</v>
      </c>
      <c r="K2279" t="s">
        <v>21</v>
      </c>
      <c r="L2279">
        <v>0</v>
      </c>
      <c r="M2279">
        <v>0</v>
      </c>
      <c r="N2279" t="s">
        <v>22</v>
      </c>
      <c r="O2279">
        <v>4</v>
      </c>
      <c r="P2279" s="30">
        <f>SQRT((postes_1[[#This Row],[x]]-$Q$1)^2+(postes_1[[#This Row],[y]]-$R$1)^2)</f>
        <v>346387.8324597404</v>
      </c>
      <c r="Q2279">
        <v>638630.70000000298</v>
      </c>
      <c r="R2279">
        <v>7098703.5199999996</v>
      </c>
    </row>
    <row r="2280" spans="1:18" hidden="1">
      <c r="A2280">
        <v>1078</v>
      </c>
      <c r="B2280">
        <v>20001234</v>
      </c>
      <c r="C2280" s="2" t="s">
        <v>8377</v>
      </c>
      <c r="D2280" t="s">
        <v>20</v>
      </c>
      <c r="E2280" s="1">
        <v>990576000000</v>
      </c>
      <c r="F2280" t="s">
        <v>20</v>
      </c>
      <c r="G2280">
        <v>1</v>
      </c>
      <c r="H2280" t="s">
        <v>2265</v>
      </c>
      <c r="I2280" t="s">
        <v>2266</v>
      </c>
      <c r="J2280" t="s">
        <v>20</v>
      </c>
      <c r="K2280" t="s">
        <v>21</v>
      </c>
      <c r="L2280">
        <v>0</v>
      </c>
      <c r="M2280">
        <v>0</v>
      </c>
      <c r="N2280" t="s">
        <v>22</v>
      </c>
      <c r="O2280">
        <v>5</v>
      </c>
      <c r="P2280" s="30">
        <f>SQRT((postes_1[[#This Row],[x]]-$Q$1)^2+(postes_1[[#This Row],[y]]-$R$1)^2)</f>
        <v>346407.28736723639</v>
      </c>
      <c r="Q2280">
        <v>956695.11999999697</v>
      </c>
      <c r="R2280">
        <v>6764673.21</v>
      </c>
    </row>
    <row r="2281" spans="1:18" hidden="1">
      <c r="A2281">
        <v>658</v>
      </c>
      <c r="B2281">
        <v>20000454</v>
      </c>
      <c r="C2281" s="2" t="s">
        <v>8373</v>
      </c>
      <c r="D2281" t="s">
        <v>20</v>
      </c>
      <c r="E2281">
        <v>1072051200000</v>
      </c>
      <c r="F2281" t="s">
        <v>20</v>
      </c>
      <c r="G2281">
        <v>1</v>
      </c>
      <c r="H2281" t="s">
        <v>1416</v>
      </c>
      <c r="I2281" t="s">
        <v>1416</v>
      </c>
      <c r="J2281" t="s">
        <v>1142</v>
      </c>
      <c r="K2281" t="s">
        <v>21</v>
      </c>
      <c r="L2281">
        <v>0</v>
      </c>
      <c r="M2281">
        <v>0</v>
      </c>
      <c r="N2281" t="s">
        <v>22</v>
      </c>
      <c r="O2281">
        <v>3</v>
      </c>
      <c r="P2281" s="30">
        <f>SQRT((postes_1[[#This Row],[x]]-$Q$1)^2+(postes_1[[#This Row],[y]]-$R$1)^2)</f>
        <v>346462.13828021166</v>
      </c>
      <c r="Q2281">
        <v>927907.07999999798</v>
      </c>
      <c r="R2281">
        <v>6892276.1200000001</v>
      </c>
    </row>
    <row r="2282" spans="1:18" hidden="1">
      <c r="A2282">
        <v>3278</v>
      </c>
      <c r="B2282">
        <v>30000448</v>
      </c>
      <c r="C2282" s="2" t="s">
        <v>8373</v>
      </c>
      <c r="D2282" t="s">
        <v>56</v>
      </c>
      <c r="E2282">
        <v>1324576297000</v>
      </c>
      <c r="F2282">
        <v>1324576256000</v>
      </c>
      <c r="G2282">
        <v>1</v>
      </c>
      <c r="H2282" t="s">
        <v>6723</v>
      </c>
      <c r="I2282" t="s">
        <v>6724</v>
      </c>
      <c r="J2282" t="s">
        <v>20</v>
      </c>
      <c r="K2282" t="s">
        <v>21</v>
      </c>
      <c r="L2282">
        <v>0</v>
      </c>
      <c r="M2282">
        <v>0</v>
      </c>
      <c r="N2282" t="s">
        <v>22</v>
      </c>
      <c r="O2282">
        <v>3</v>
      </c>
      <c r="P2282" s="30">
        <f>SQRT((postes_1[[#This Row],[x]]-$Q$1)^2+(postes_1[[#This Row],[y]]-$R$1)^2)</f>
        <v>346537.47365607478</v>
      </c>
      <c r="Q2282">
        <v>915458.28000000096</v>
      </c>
      <c r="R2282">
        <v>6588932.9100000001</v>
      </c>
    </row>
    <row r="2283" spans="1:18" hidden="1">
      <c r="A2283">
        <v>3385</v>
      </c>
      <c r="B2283">
        <v>20001059</v>
      </c>
      <c r="C2283" s="2" t="s">
        <v>8375</v>
      </c>
      <c r="D2283" t="s">
        <v>20</v>
      </c>
      <c r="E2283" s="1">
        <v>910656000000</v>
      </c>
      <c r="F2283" t="s">
        <v>20</v>
      </c>
      <c r="G2283">
        <v>1</v>
      </c>
      <c r="H2283" t="s">
        <v>6930</v>
      </c>
      <c r="I2283" t="s">
        <v>6931</v>
      </c>
      <c r="J2283" t="s">
        <v>20</v>
      </c>
      <c r="K2283" t="s">
        <v>21</v>
      </c>
      <c r="L2283">
        <v>0</v>
      </c>
      <c r="M2283">
        <v>0</v>
      </c>
      <c r="N2283" t="s">
        <v>22</v>
      </c>
      <c r="O2283">
        <v>6</v>
      </c>
      <c r="P2283" s="30">
        <f>SQRT((postes_1[[#This Row],[x]]-$Q$1)^2+(postes_1[[#This Row],[y]]-$R$1)^2)</f>
        <v>346575.98234976042</v>
      </c>
      <c r="Q2283">
        <v>954392.74000000197</v>
      </c>
      <c r="R2283">
        <v>6796259.2199999997</v>
      </c>
    </row>
    <row r="2284" spans="1:18" hidden="1">
      <c r="A2284">
        <v>513</v>
      </c>
      <c r="B2284">
        <v>60000159</v>
      </c>
      <c r="C2284" s="2" t="s">
        <v>8375</v>
      </c>
      <c r="D2284" t="s">
        <v>274</v>
      </c>
      <c r="E2284">
        <v>610761600000</v>
      </c>
      <c r="F2284">
        <v>1445260433000</v>
      </c>
      <c r="G2284">
        <v>1</v>
      </c>
      <c r="H2284" t="s">
        <v>1121</v>
      </c>
      <c r="I2284" t="s">
        <v>1122</v>
      </c>
      <c r="J2284" t="s">
        <v>20</v>
      </c>
      <c r="K2284" t="s">
        <v>21</v>
      </c>
      <c r="L2284">
        <v>0</v>
      </c>
      <c r="M2284">
        <v>0</v>
      </c>
      <c r="N2284" t="s">
        <v>22</v>
      </c>
      <c r="O2284">
        <v>6</v>
      </c>
      <c r="P2284" s="30">
        <f>SQRT((postes_1[[#This Row],[x]]-$Q$1)^2+(postes_1[[#This Row],[y]]-$R$1)^2)</f>
        <v>346635.47914003994</v>
      </c>
      <c r="Q2284">
        <v>273994.22999999701</v>
      </c>
      <c r="R2284">
        <v>6836773.1500000004</v>
      </c>
    </row>
    <row r="2285" spans="1:18" hidden="1">
      <c r="A2285">
        <v>1480</v>
      </c>
      <c r="B2285">
        <v>20000765</v>
      </c>
      <c r="C2285" s="2" t="s">
        <v>8373</v>
      </c>
      <c r="D2285" t="s">
        <v>264</v>
      </c>
      <c r="E2285">
        <v>769132800000</v>
      </c>
      <c r="F2285">
        <v>1392723672000</v>
      </c>
      <c r="G2285">
        <v>1</v>
      </c>
      <c r="H2285" t="s">
        <v>3091</v>
      </c>
      <c r="I2285" t="s">
        <v>3092</v>
      </c>
      <c r="J2285" t="s">
        <v>20</v>
      </c>
      <c r="K2285" t="s">
        <v>21</v>
      </c>
      <c r="L2285">
        <v>0</v>
      </c>
      <c r="M2285">
        <v>0</v>
      </c>
      <c r="N2285" t="s">
        <v>22</v>
      </c>
      <c r="O2285">
        <v>3</v>
      </c>
      <c r="P2285" s="30">
        <f>SQRT((postes_1[[#This Row],[x]]-$Q$1)^2+(postes_1[[#This Row],[y]]-$R$1)^2)</f>
        <v>346639.02981727163</v>
      </c>
      <c r="Q2285">
        <v>945602.18999999797</v>
      </c>
      <c r="R2285">
        <v>6842031.8499999996</v>
      </c>
    </row>
    <row r="2286" spans="1:18" hidden="1">
      <c r="A2286">
        <v>3015</v>
      </c>
      <c r="B2286">
        <v>20003094</v>
      </c>
      <c r="C2286" s="2" t="s">
        <v>8373</v>
      </c>
      <c r="D2286" t="s">
        <v>168</v>
      </c>
      <c r="E2286">
        <v>1067299200000</v>
      </c>
      <c r="F2286">
        <v>1443627972000</v>
      </c>
      <c r="G2286">
        <v>1</v>
      </c>
      <c r="H2286" t="s">
        <v>6205</v>
      </c>
      <c r="I2286" t="s">
        <v>3608</v>
      </c>
      <c r="J2286" t="s">
        <v>6206</v>
      </c>
      <c r="K2286" t="s">
        <v>21</v>
      </c>
      <c r="L2286">
        <v>0</v>
      </c>
      <c r="M2286">
        <v>0</v>
      </c>
      <c r="N2286" t="s">
        <v>22</v>
      </c>
      <c r="O2286">
        <v>3</v>
      </c>
      <c r="P2286" s="30">
        <f>SQRT((postes_1[[#This Row],[x]]-$Q$1)^2+(postes_1[[#This Row],[y]]-$R$1)^2)</f>
        <v>346702.52022470545</v>
      </c>
      <c r="Q2286">
        <v>945790.18999999797</v>
      </c>
      <c r="R2286">
        <v>6841567.5800000001</v>
      </c>
    </row>
    <row r="2287" spans="1:18" hidden="1">
      <c r="A2287">
        <v>1844</v>
      </c>
      <c r="B2287">
        <v>20000152</v>
      </c>
      <c r="C2287" s="2" t="s">
        <v>8373</v>
      </c>
      <c r="D2287" t="s">
        <v>805</v>
      </c>
      <c r="E2287">
        <v>610761600000</v>
      </c>
      <c r="F2287">
        <v>1279705843000</v>
      </c>
      <c r="G2287">
        <v>1</v>
      </c>
      <c r="H2287" t="s">
        <v>3828</v>
      </c>
      <c r="I2287" t="s">
        <v>3829</v>
      </c>
      <c r="J2287" t="s">
        <v>20</v>
      </c>
      <c r="K2287" t="s">
        <v>21</v>
      </c>
      <c r="L2287">
        <v>0</v>
      </c>
      <c r="M2287">
        <v>0</v>
      </c>
      <c r="N2287" t="s">
        <v>22</v>
      </c>
      <c r="O2287">
        <v>3</v>
      </c>
      <c r="P2287" s="30">
        <f>SQRT((postes_1[[#This Row],[x]]-$Q$1)^2+(postes_1[[#This Row],[y]]-$R$1)^2)</f>
        <v>346770.17350695713</v>
      </c>
      <c r="Q2287">
        <v>910414.89999999898</v>
      </c>
      <c r="R2287">
        <v>6927480.1200000001</v>
      </c>
    </row>
    <row r="2288" spans="1:18" hidden="1">
      <c r="A2288">
        <v>2112</v>
      </c>
      <c r="B2288">
        <v>30000050</v>
      </c>
      <c r="C2288" s="2" t="s">
        <v>8373</v>
      </c>
      <c r="D2288" t="s">
        <v>56</v>
      </c>
      <c r="E2288">
        <v>1206036215000</v>
      </c>
      <c r="F2288">
        <v>1191250949000</v>
      </c>
      <c r="G2288">
        <v>1</v>
      </c>
      <c r="H2288" t="s">
        <v>4380</v>
      </c>
      <c r="I2288" t="s">
        <v>4381</v>
      </c>
      <c r="J2288" t="s">
        <v>20</v>
      </c>
      <c r="K2288" t="s">
        <v>21</v>
      </c>
      <c r="L2288">
        <v>0</v>
      </c>
      <c r="M2288">
        <v>0</v>
      </c>
      <c r="N2288" t="s">
        <v>22</v>
      </c>
      <c r="O2288">
        <v>3</v>
      </c>
      <c r="P2288" s="30">
        <f>SQRT((postes_1[[#This Row],[x]]-$Q$1)^2+(postes_1[[#This Row],[y]]-$R$1)^2)</f>
        <v>346986.61685315723</v>
      </c>
      <c r="Q2288">
        <v>953215.70000000298</v>
      </c>
      <c r="R2288">
        <v>6699382.6799999997</v>
      </c>
    </row>
    <row r="2289" spans="1:18" hidden="1">
      <c r="A2289">
        <v>3793</v>
      </c>
      <c r="B2289">
        <v>50000308</v>
      </c>
      <c r="C2289" s="2" t="s">
        <v>8376</v>
      </c>
      <c r="D2289" t="s">
        <v>482</v>
      </c>
      <c r="E2289">
        <v>928195200000</v>
      </c>
      <c r="F2289">
        <v>1393329338000</v>
      </c>
      <c r="G2289">
        <v>1</v>
      </c>
      <c r="H2289" t="s">
        <v>7751</v>
      </c>
      <c r="I2289" t="s">
        <v>7751</v>
      </c>
      <c r="J2289" t="s">
        <v>20</v>
      </c>
      <c r="K2289" t="s">
        <v>21</v>
      </c>
      <c r="L2289">
        <v>0</v>
      </c>
      <c r="M2289">
        <v>0</v>
      </c>
      <c r="N2289" t="s">
        <v>22</v>
      </c>
      <c r="O2289">
        <v>7</v>
      </c>
      <c r="P2289" s="30">
        <f>SQRT((postes_1[[#This Row],[x]]-$Q$1)^2+(postes_1[[#This Row],[y]]-$R$1)^2)</f>
        <v>347085.5169478897</v>
      </c>
      <c r="Q2289">
        <v>411551.78000000102</v>
      </c>
      <c r="R2289">
        <v>6469032.7800000003</v>
      </c>
    </row>
    <row r="2290" spans="1:18" hidden="1">
      <c r="A2290">
        <v>2289</v>
      </c>
      <c r="B2290">
        <v>60000146</v>
      </c>
      <c r="C2290" s="2" t="s">
        <v>8373</v>
      </c>
      <c r="D2290" t="s">
        <v>20</v>
      </c>
      <c r="E2290">
        <v>610761600000</v>
      </c>
      <c r="F2290" t="s">
        <v>20</v>
      </c>
      <c r="G2290">
        <v>1</v>
      </c>
      <c r="H2290" t="s">
        <v>4729</v>
      </c>
      <c r="I2290" t="s">
        <v>4730</v>
      </c>
      <c r="J2290" t="s">
        <v>4731</v>
      </c>
      <c r="K2290" t="s">
        <v>21</v>
      </c>
      <c r="L2290">
        <v>0</v>
      </c>
      <c r="M2290">
        <v>0</v>
      </c>
      <c r="N2290" t="s">
        <v>22</v>
      </c>
      <c r="O2290">
        <v>3</v>
      </c>
      <c r="P2290" s="30">
        <f>SQRT((postes_1[[#This Row],[x]]-$Q$1)^2+(postes_1[[#This Row],[y]]-$R$1)^2)</f>
        <v>347099.39127520955</v>
      </c>
      <c r="Q2290">
        <v>273832.31000000198</v>
      </c>
      <c r="R2290">
        <v>6838040.9000000004</v>
      </c>
    </row>
    <row r="2291" spans="1:18" hidden="1">
      <c r="A2291">
        <v>1454</v>
      </c>
      <c r="B2291">
        <v>30002002</v>
      </c>
      <c r="C2291" s="2" t="s">
        <v>8373</v>
      </c>
      <c r="D2291" t="s">
        <v>20</v>
      </c>
      <c r="E2291">
        <v>610761600000</v>
      </c>
      <c r="F2291" t="s">
        <v>20</v>
      </c>
      <c r="G2291">
        <v>1</v>
      </c>
      <c r="H2291" t="s">
        <v>3041</v>
      </c>
      <c r="I2291" t="s">
        <v>3042</v>
      </c>
      <c r="J2291" t="s">
        <v>20</v>
      </c>
      <c r="K2291" t="s">
        <v>21</v>
      </c>
      <c r="L2291">
        <v>0</v>
      </c>
      <c r="M2291">
        <v>0</v>
      </c>
      <c r="N2291" t="s">
        <v>22</v>
      </c>
      <c r="O2291">
        <v>3</v>
      </c>
      <c r="P2291" s="30">
        <f>SQRT((postes_1[[#This Row],[x]]-$Q$1)^2+(postes_1[[#This Row],[y]]-$R$1)^2)</f>
        <v>347189.80193194363</v>
      </c>
      <c r="Q2291">
        <v>796132.89999999898</v>
      </c>
      <c r="R2291">
        <v>6460085.8300000001</v>
      </c>
    </row>
    <row r="2292" spans="1:18" hidden="1">
      <c r="A2292">
        <v>1441</v>
      </c>
      <c r="B2292">
        <v>30000975</v>
      </c>
      <c r="C2292" s="2" t="s">
        <v>8373</v>
      </c>
      <c r="D2292" t="s">
        <v>152</v>
      </c>
      <c r="E2292">
        <v>610761600000</v>
      </c>
      <c r="F2292">
        <v>1295276552000</v>
      </c>
      <c r="G2292">
        <v>1</v>
      </c>
      <c r="H2292" t="s">
        <v>3016</v>
      </c>
      <c r="I2292" t="s">
        <v>3017</v>
      </c>
      <c r="J2292" t="s">
        <v>20</v>
      </c>
      <c r="K2292" t="s">
        <v>21</v>
      </c>
      <c r="L2292">
        <v>0</v>
      </c>
      <c r="M2292">
        <v>0</v>
      </c>
      <c r="N2292" t="s">
        <v>22</v>
      </c>
      <c r="O2292">
        <v>3</v>
      </c>
      <c r="P2292" s="30">
        <f>SQRT((postes_1[[#This Row],[x]]-$Q$1)^2+(postes_1[[#This Row],[y]]-$R$1)^2)</f>
        <v>347226.88810349692</v>
      </c>
      <c r="Q2292">
        <v>875545.93999999797</v>
      </c>
      <c r="R2292">
        <v>6529183.7699999996</v>
      </c>
    </row>
    <row r="2293" spans="1:18" hidden="1">
      <c r="A2293">
        <v>2486</v>
      </c>
      <c r="B2293">
        <v>20000139</v>
      </c>
      <c r="C2293" s="2" t="s">
        <v>8373</v>
      </c>
      <c r="D2293" t="s">
        <v>805</v>
      </c>
      <c r="E2293">
        <v>610761600000</v>
      </c>
      <c r="F2293">
        <v>1277298322000</v>
      </c>
      <c r="G2293">
        <v>1</v>
      </c>
      <c r="H2293" t="s">
        <v>5135</v>
      </c>
      <c r="I2293" t="s">
        <v>5136</v>
      </c>
      <c r="J2293" t="s">
        <v>5137</v>
      </c>
      <c r="K2293" t="s">
        <v>21</v>
      </c>
      <c r="L2293">
        <v>0</v>
      </c>
      <c r="M2293">
        <v>0</v>
      </c>
      <c r="N2293" t="s">
        <v>22</v>
      </c>
      <c r="O2293">
        <v>3</v>
      </c>
      <c r="P2293" s="30">
        <f>SQRT((postes_1[[#This Row],[x]]-$Q$1)^2+(postes_1[[#This Row],[y]]-$R$1)^2)</f>
        <v>347242.41268376849</v>
      </c>
      <c r="Q2293">
        <v>907337.09000000404</v>
      </c>
      <c r="R2293">
        <v>6933592.3099999996</v>
      </c>
    </row>
    <row r="2294" spans="1:18" hidden="1">
      <c r="A2294">
        <v>2168</v>
      </c>
      <c r="B2294">
        <v>70033795</v>
      </c>
      <c r="C2294" s="2" t="s">
        <v>8376</v>
      </c>
      <c r="D2294" t="s">
        <v>30</v>
      </c>
      <c r="E2294">
        <v>1353489916000</v>
      </c>
      <c r="F2294">
        <v>1300987527000</v>
      </c>
      <c r="G2294">
        <v>1</v>
      </c>
      <c r="H2294" t="s">
        <v>4499</v>
      </c>
      <c r="I2294" t="s">
        <v>4500</v>
      </c>
      <c r="J2294" t="s">
        <v>20</v>
      </c>
      <c r="K2294" t="s">
        <v>21</v>
      </c>
      <c r="L2294">
        <v>0</v>
      </c>
      <c r="M2294">
        <v>0</v>
      </c>
      <c r="N2294" t="s">
        <v>22</v>
      </c>
      <c r="O2294">
        <v>7</v>
      </c>
      <c r="P2294" s="30">
        <f>SQRT((postes_1[[#This Row],[x]]-$Q$1)^2+(postes_1[[#This Row],[y]]-$R$1)^2)</f>
        <v>347376.06049376936</v>
      </c>
      <c r="Q2294">
        <v>940846.68999999797</v>
      </c>
      <c r="R2294">
        <v>6646126.8899999997</v>
      </c>
    </row>
    <row r="2295" spans="1:18" hidden="1">
      <c r="A2295">
        <v>2947</v>
      </c>
      <c r="B2295">
        <v>60000135</v>
      </c>
      <c r="C2295" s="2" t="s">
        <v>8373</v>
      </c>
      <c r="D2295" t="s">
        <v>108</v>
      </c>
      <c r="E2295">
        <v>610761600000</v>
      </c>
      <c r="F2295">
        <v>1256651823000</v>
      </c>
      <c r="G2295">
        <v>1</v>
      </c>
      <c r="H2295" t="s">
        <v>6071</v>
      </c>
      <c r="I2295" t="s">
        <v>6071</v>
      </c>
      <c r="J2295" t="s">
        <v>26</v>
      </c>
      <c r="K2295" t="s">
        <v>21</v>
      </c>
      <c r="L2295">
        <v>0</v>
      </c>
      <c r="M2295">
        <v>0</v>
      </c>
      <c r="N2295" t="s">
        <v>22</v>
      </c>
      <c r="O2295">
        <v>3</v>
      </c>
      <c r="P2295" s="30">
        <f>SQRT((postes_1[[#This Row],[x]]-$Q$1)^2+(postes_1[[#This Row],[y]]-$R$1)^2)</f>
        <v>347505.83316977223</v>
      </c>
      <c r="Q2295">
        <v>273583.72999999701</v>
      </c>
      <c r="R2295">
        <v>6838717.4000000004</v>
      </c>
    </row>
    <row r="2296" spans="1:18" hidden="1">
      <c r="A2296">
        <v>1765</v>
      </c>
      <c r="B2296">
        <v>50000592</v>
      </c>
      <c r="C2296" s="2" t="s">
        <v>8373</v>
      </c>
      <c r="D2296" t="s">
        <v>20</v>
      </c>
      <c r="E2296">
        <v>795225600000</v>
      </c>
      <c r="F2296" t="s">
        <v>20</v>
      </c>
      <c r="G2296">
        <v>1</v>
      </c>
      <c r="H2296" t="s">
        <v>3670</v>
      </c>
      <c r="I2296" t="s">
        <v>3671</v>
      </c>
      <c r="J2296" t="s">
        <v>20</v>
      </c>
      <c r="K2296" t="s">
        <v>21</v>
      </c>
      <c r="L2296">
        <v>0</v>
      </c>
      <c r="M2296">
        <v>0</v>
      </c>
      <c r="N2296" t="s">
        <v>22</v>
      </c>
      <c r="O2296">
        <v>3</v>
      </c>
      <c r="P2296" s="30">
        <f>SQRT((postes_1[[#This Row],[x]]-$Q$1)^2+(postes_1[[#This Row],[y]]-$R$1)^2)</f>
        <v>347527.46629470633</v>
      </c>
      <c r="Q2296">
        <v>699568.53999999899</v>
      </c>
      <c r="R2296">
        <v>6417550.6600000001</v>
      </c>
    </row>
    <row r="2297" spans="1:18">
      <c r="A2297">
        <v>119</v>
      </c>
      <c r="B2297">
        <v>70059204</v>
      </c>
      <c r="C2297" s="2" t="s">
        <v>8380</v>
      </c>
      <c r="D2297" t="s">
        <v>274</v>
      </c>
      <c r="E2297">
        <v>1448540727000</v>
      </c>
      <c r="F2297">
        <v>1448538692000</v>
      </c>
      <c r="G2297">
        <v>1</v>
      </c>
      <c r="H2297" t="s">
        <v>276</v>
      </c>
      <c r="I2297" t="s">
        <v>277</v>
      </c>
      <c r="J2297" t="s">
        <v>20</v>
      </c>
      <c r="K2297" t="s">
        <v>21</v>
      </c>
      <c r="L2297">
        <v>0</v>
      </c>
      <c r="M2297">
        <v>0</v>
      </c>
      <c r="N2297" t="s">
        <v>267</v>
      </c>
      <c r="O2297">
        <v>6</v>
      </c>
      <c r="P2297" s="30">
        <f>SQRT((postes_1[[#This Row],[x]]-$Q$1)^2+(postes_1[[#This Row],[y]]-$R$1)^2)</f>
        <v>347534.18114645226</v>
      </c>
      <c r="Q2297">
        <v>482072.67189999699</v>
      </c>
      <c r="R2297">
        <v>6430516.0455999998</v>
      </c>
    </row>
    <row r="2298" spans="1:18" hidden="1">
      <c r="A2298">
        <v>3940</v>
      </c>
      <c r="B2298">
        <v>70047985</v>
      </c>
      <c r="C2298" s="2" t="s">
        <v>8375</v>
      </c>
      <c r="D2298" t="s">
        <v>482</v>
      </c>
      <c r="E2298">
        <v>1393327829000</v>
      </c>
      <c r="F2298">
        <v>1393326575000</v>
      </c>
      <c r="G2298">
        <v>1</v>
      </c>
      <c r="H2298" t="s">
        <v>4939</v>
      </c>
      <c r="I2298" t="s">
        <v>4940</v>
      </c>
      <c r="J2298" t="s">
        <v>20</v>
      </c>
      <c r="K2298" t="s">
        <v>21</v>
      </c>
      <c r="L2298">
        <v>0</v>
      </c>
      <c r="M2298">
        <v>0</v>
      </c>
      <c r="N2298" t="s">
        <v>22</v>
      </c>
      <c r="O2298">
        <v>6</v>
      </c>
      <c r="P2298" s="30">
        <f>SQRT((postes_1[[#This Row],[x]]-$Q$1)^2+(postes_1[[#This Row],[y]]-$R$1)^2)</f>
        <v>347641.56528269767</v>
      </c>
      <c r="Q2298">
        <v>410104.859999999</v>
      </c>
      <c r="R2298">
        <v>6469369.4900000002</v>
      </c>
    </row>
    <row r="2299" spans="1:18">
      <c r="A2299">
        <v>126</v>
      </c>
      <c r="B2299">
        <v>70059304</v>
      </c>
      <c r="C2299" s="2" t="s">
        <v>8381</v>
      </c>
      <c r="D2299" t="s">
        <v>274</v>
      </c>
      <c r="E2299">
        <v>1448540697000</v>
      </c>
      <c r="F2299">
        <v>1448538954000</v>
      </c>
      <c r="G2299">
        <v>1</v>
      </c>
      <c r="H2299" t="s">
        <v>293</v>
      </c>
      <c r="I2299" t="s">
        <v>294</v>
      </c>
      <c r="J2299" t="s">
        <v>295</v>
      </c>
      <c r="K2299" t="s">
        <v>283</v>
      </c>
      <c r="L2299">
        <v>0</v>
      </c>
      <c r="M2299">
        <v>0</v>
      </c>
      <c r="N2299" t="s">
        <v>267</v>
      </c>
      <c r="O2299">
        <v>6</v>
      </c>
      <c r="P2299" s="30">
        <f>SQRT((postes_1[[#This Row],[x]]-$Q$1)^2+(postes_1[[#This Row],[y]]-$R$1)^2)</f>
        <v>347665.00518989243</v>
      </c>
      <c r="Q2299">
        <v>482086.58049999899</v>
      </c>
      <c r="R2299">
        <v>6430369.7383000003</v>
      </c>
    </row>
    <row r="2300" spans="1:18" hidden="1">
      <c r="A2300">
        <v>3942</v>
      </c>
      <c r="B2300">
        <v>70048185</v>
      </c>
      <c r="C2300" s="2" t="s">
        <v>8376</v>
      </c>
      <c r="D2300" t="s">
        <v>482</v>
      </c>
      <c r="E2300">
        <v>1393327840000</v>
      </c>
      <c r="F2300">
        <v>1393326667000</v>
      </c>
      <c r="G2300">
        <v>1</v>
      </c>
      <c r="H2300" t="s">
        <v>4939</v>
      </c>
      <c r="I2300" t="s">
        <v>4940</v>
      </c>
      <c r="J2300" t="s">
        <v>20</v>
      </c>
      <c r="K2300" t="s">
        <v>21</v>
      </c>
      <c r="L2300">
        <v>0</v>
      </c>
      <c r="M2300">
        <v>0</v>
      </c>
      <c r="N2300" t="s">
        <v>22</v>
      </c>
      <c r="O2300">
        <v>7</v>
      </c>
      <c r="P2300" s="30">
        <f>SQRT((postes_1[[#This Row],[x]]-$Q$1)^2+(postes_1[[#This Row],[y]]-$R$1)^2)</f>
        <v>347684.46939955308</v>
      </c>
      <c r="Q2300">
        <v>410945.390000001</v>
      </c>
      <c r="R2300">
        <v>6468726.1500000004</v>
      </c>
    </row>
    <row r="2301" spans="1:18" hidden="1">
      <c r="A2301">
        <v>1123</v>
      </c>
      <c r="B2301">
        <v>60000936</v>
      </c>
      <c r="C2301" s="2" t="s">
        <v>8373</v>
      </c>
      <c r="D2301" t="s">
        <v>20</v>
      </c>
      <c r="E2301">
        <v>989452800000</v>
      </c>
      <c r="F2301" t="s">
        <v>20</v>
      </c>
      <c r="G2301">
        <v>1</v>
      </c>
      <c r="H2301" t="s">
        <v>2358</v>
      </c>
      <c r="I2301" t="s">
        <v>2359</v>
      </c>
      <c r="J2301" t="s">
        <v>20</v>
      </c>
      <c r="K2301" t="s">
        <v>21</v>
      </c>
      <c r="L2301">
        <v>0</v>
      </c>
      <c r="M2301">
        <v>0</v>
      </c>
      <c r="N2301" t="s">
        <v>22</v>
      </c>
      <c r="O2301">
        <v>3</v>
      </c>
      <c r="P2301" s="30">
        <f>SQRT((postes_1[[#This Row],[x]]-$Q$1)^2+(postes_1[[#This Row],[y]]-$R$1)^2)</f>
        <v>347690.25636656006</v>
      </c>
      <c r="Q2301">
        <v>262895.68999999802</v>
      </c>
      <c r="R2301">
        <v>6744456.4100000001</v>
      </c>
    </row>
    <row r="2302" spans="1:18" hidden="1">
      <c r="A2302">
        <v>523</v>
      </c>
      <c r="B2302">
        <v>20000460</v>
      </c>
      <c r="C2302" s="2" t="s">
        <v>8373</v>
      </c>
      <c r="D2302" t="s">
        <v>20</v>
      </c>
      <c r="E2302">
        <v>957398400000</v>
      </c>
      <c r="F2302" t="s">
        <v>20</v>
      </c>
      <c r="G2302">
        <v>1</v>
      </c>
      <c r="H2302" t="s">
        <v>1140</v>
      </c>
      <c r="I2302" t="s">
        <v>1141</v>
      </c>
      <c r="J2302" t="s">
        <v>1142</v>
      </c>
      <c r="K2302" t="s">
        <v>21</v>
      </c>
      <c r="L2302">
        <v>0</v>
      </c>
      <c r="M2302">
        <v>0</v>
      </c>
      <c r="N2302" t="s">
        <v>22</v>
      </c>
      <c r="O2302">
        <v>3</v>
      </c>
      <c r="P2302" s="30">
        <f>SQRT((postes_1[[#This Row],[x]]-$Q$1)^2+(postes_1[[#This Row],[y]]-$R$1)^2)</f>
        <v>347898.37968836376</v>
      </c>
      <c r="Q2302">
        <v>929755.03000000096</v>
      </c>
      <c r="R2302">
        <v>6891628.5499999998</v>
      </c>
    </row>
    <row r="2303" spans="1:18" hidden="1">
      <c r="A2303">
        <v>3941</v>
      </c>
      <c r="B2303">
        <v>70048085</v>
      </c>
      <c r="C2303" s="2" t="s">
        <v>8376</v>
      </c>
      <c r="D2303" t="s">
        <v>482</v>
      </c>
      <c r="E2303">
        <v>1393327834000</v>
      </c>
      <c r="F2303">
        <v>1393326654000</v>
      </c>
      <c r="G2303">
        <v>1</v>
      </c>
      <c r="H2303" t="s">
        <v>4939</v>
      </c>
      <c r="I2303" t="s">
        <v>4940</v>
      </c>
      <c r="J2303" t="s">
        <v>20</v>
      </c>
      <c r="K2303" t="s">
        <v>21</v>
      </c>
      <c r="L2303">
        <v>0</v>
      </c>
      <c r="M2303">
        <v>0</v>
      </c>
      <c r="N2303" t="s">
        <v>22</v>
      </c>
      <c r="O2303">
        <v>7</v>
      </c>
      <c r="P2303" s="30">
        <f>SQRT((postes_1[[#This Row],[x]]-$Q$1)^2+(postes_1[[#This Row],[y]]-$R$1)^2)</f>
        <v>347915.04803315329</v>
      </c>
      <c r="Q2303">
        <v>410364.359999999</v>
      </c>
      <c r="R2303">
        <v>6468852.2699999996</v>
      </c>
    </row>
    <row r="2304" spans="1:18" hidden="1">
      <c r="A2304">
        <v>877</v>
      </c>
      <c r="B2304">
        <v>50000622</v>
      </c>
      <c r="C2304" s="2" t="s">
        <v>8373</v>
      </c>
      <c r="D2304" t="s">
        <v>56</v>
      </c>
      <c r="E2304">
        <v>1165943907000</v>
      </c>
      <c r="F2304">
        <v>1165943890000</v>
      </c>
      <c r="G2304">
        <v>1</v>
      </c>
      <c r="H2304" t="s">
        <v>1866</v>
      </c>
      <c r="I2304" t="s">
        <v>1867</v>
      </c>
      <c r="J2304" t="s">
        <v>20</v>
      </c>
      <c r="K2304" t="s">
        <v>21</v>
      </c>
      <c r="L2304">
        <v>0</v>
      </c>
      <c r="M2304">
        <v>0</v>
      </c>
      <c r="N2304" t="s">
        <v>22</v>
      </c>
      <c r="O2304">
        <v>3</v>
      </c>
      <c r="P2304" s="30">
        <f>SQRT((postes_1[[#This Row],[x]]-$Q$1)^2+(postes_1[[#This Row],[y]]-$R$1)^2)</f>
        <v>347915.68843218824</v>
      </c>
      <c r="Q2304">
        <v>519239.18999999802</v>
      </c>
      <c r="R2304">
        <v>6417720.79</v>
      </c>
    </row>
    <row r="2305" spans="1:18" hidden="1">
      <c r="A2305">
        <v>2782</v>
      </c>
      <c r="B2305">
        <v>70015407</v>
      </c>
      <c r="C2305" s="2" t="s">
        <v>8373</v>
      </c>
      <c r="D2305" t="s">
        <v>56</v>
      </c>
      <c r="E2305">
        <v>1166104032000</v>
      </c>
      <c r="F2305">
        <v>1166104001000</v>
      </c>
      <c r="G2305">
        <v>1</v>
      </c>
      <c r="H2305" t="s">
        <v>1722</v>
      </c>
      <c r="I2305" t="s">
        <v>1723</v>
      </c>
      <c r="J2305" t="s">
        <v>20</v>
      </c>
      <c r="K2305" t="s">
        <v>21</v>
      </c>
      <c r="L2305">
        <v>0</v>
      </c>
      <c r="M2305">
        <v>0</v>
      </c>
      <c r="N2305" t="s">
        <v>22</v>
      </c>
      <c r="O2305">
        <v>3</v>
      </c>
      <c r="P2305" s="30">
        <f>SQRT((postes_1[[#This Row],[x]]-$Q$1)^2+(postes_1[[#This Row],[y]]-$R$1)^2)</f>
        <v>348143.12911437318</v>
      </c>
      <c r="Q2305">
        <v>512927.609999999</v>
      </c>
      <c r="R2305">
        <v>6419262.9199999999</v>
      </c>
    </row>
    <row r="2306" spans="1:18" hidden="1">
      <c r="A2306">
        <v>2415</v>
      </c>
      <c r="B2306">
        <v>60003778</v>
      </c>
      <c r="C2306" s="2" t="s">
        <v>8373</v>
      </c>
      <c r="D2306" t="s">
        <v>17</v>
      </c>
      <c r="E2306">
        <v>1106151488000</v>
      </c>
      <c r="F2306">
        <v>1315412587000</v>
      </c>
      <c r="G2306">
        <v>1</v>
      </c>
      <c r="H2306" t="s">
        <v>4986</v>
      </c>
      <c r="I2306" t="s">
        <v>4987</v>
      </c>
      <c r="J2306" t="s">
        <v>20</v>
      </c>
      <c r="K2306" t="s">
        <v>21</v>
      </c>
      <c r="L2306">
        <v>0</v>
      </c>
      <c r="M2306">
        <v>0</v>
      </c>
      <c r="N2306" t="s">
        <v>22</v>
      </c>
      <c r="O2306">
        <v>3</v>
      </c>
      <c r="P2306" s="30">
        <f>SQRT((postes_1[[#This Row],[x]]-$Q$1)^2+(postes_1[[#This Row],[y]]-$R$1)^2)</f>
        <v>348173.91205635743</v>
      </c>
      <c r="Q2306">
        <v>264255.28999999899</v>
      </c>
      <c r="R2306">
        <v>6790353.2599999998</v>
      </c>
    </row>
    <row r="2307" spans="1:18" hidden="1">
      <c r="A2307">
        <v>566</v>
      </c>
      <c r="B2307">
        <v>30000439</v>
      </c>
      <c r="C2307" s="2" t="s">
        <v>8373</v>
      </c>
      <c r="D2307" t="s">
        <v>274</v>
      </c>
      <c r="E2307">
        <v>610761600000</v>
      </c>
      <c r="F2307">
        <v>1449504220000</v>
      </c>
      <c r="G2307">
        <v>1</v>
      </c>
      <c r="H2307" t="s">
        <v>1222</v>
      </c>
      <c r="I2307" t="s">
        <v>1223</v>
      </c>
      <c r="J2307" t="s">
        <v>20</v>
      </c>
      <c r="K2307" t="s">
        <v>21</v>
      </c>
      <c r="L2307">
        <v>0</v>
      </c>
      <c r="M2307">
        <v>0</v>
      </c>
      <c r="N2307" t="s">
        <v>22</v>
      </c>
      <c r="O2307">
        <v>3</v>
      </c>
      <c r="P2307" s="30">
        <f>SQRT((postes_1[[#This Row],[x]]-$Q$1)^2+(postes_1[[#This Row],[y]]-$R$1)^2)</f>
        <v>348241.9709718888</v>
      </c>
      <c r="Q2307">
        <v>918223.96999999904</v>
      </c>
      <c r="R2307">
        <v>6590491.4100000001</v>
      </c>
    </row>
    <row r="2308" spans="1:18" hidden="1">
      <c r="A2308">
        <v>2032</v>
      </c>
      <c r="B2308">
        <v>50000244</v>
      </c>
      <c r="C2308" s="2" t="s">
        <v>8373</v>
      </c>
      <c r="D2308" t="s">
        <v>482</v>
      </c>
      <c r="E2308">
        <v>788486400000</v>
      </c>
      <c r="F2308">
        <v>1390577474000</v>
      </c>
      <c r="G2308">
        <v>1</v>
      </c>
      <c r="H2308" t="s">
        <v>4211</v>
      </c>
      <c r="I2308" t="s">
        <v>4212</v>
      </c>
      <c r="J2308" t="s">
        <v>20</v>
      </c>
      <c r="K2308" t="s">
        <v>21</v>
      </c>
      <c r="L2308">
        <v>0</v>
      </c>
      <c r="M2308">
        <v>0</v>
      </c>
      <c r="N2308" t="s">
        <v>22</v>
      </c>
      <c r="O2308">
        <v>3</v>
      </c>
      <c r="P2308" s="30">
        <f>SQRT((postes_1[[#This Row],[x]]-$Q$1)^2+(postes_1[[#This Row],[y]]-$R$1)^2)</f>
        <v>348296.66782812268</v>
      </c>
      <c r="Q2308">
        <v>384752.81000000198</v>
      </c>
      <c r="R2308">
        <v>6488202.7800000003</v>
      </c>
    </row>
    <row r="2309" spans="1:18" hidden="1">
      <c r="A2309">
        <v>3943</v>
      </c>
      <c r="B2309">
        <v>70048285</v>
      </c>
      <c r="C2309" s="2" t="s">
        <v>8376</v>
      </c>
      <c r="D2309" t="s">
        <v>482</v>
      </c>
      <c r="E2309">
        <v>1393327844000</v>
      </c>
      <c r="F2309">
        <v>1393326681000</v>
      </c>
      <c r="G2309">
        <v>1</v>
      </c>
      <c r="H2309" t="s">
        <v>4939</v>
      </c>
      <c r="I2309" t="s">
        <v>4940</v>
      </c>
      <c r="J2309" t="s">
        <v>20</v>
      </c>
      <c r="K2309" t="s">
        <v>21</v>
      </c>
      <c r="L2309">
        <v>0</v>
      </c>
      <c r="M2309">
        <v>0</v>
      </c>
      <c r="N2309" t="s">
        <v>22</v>
      </c>
      <c r="O2309">
        <v>7</v>
      </c>
      <c r="P2309" s="30">
        <f>SQRT((postes_1[[#This Row],[x]]-$Q$1)^2+(postes_1[[#This Row],[y]]-$R$1)^2)</f>
        <v>348296.6683636168</v>
      </c>
      <c r="Q2309">
        <v>410473.75</v>
      </c>
      <c r="R2309">
        <v>6468309.1399999997</v>
      </c>
    </row>
    <row r="2310" spans="1:18" hidden="1">
      <c r="A2310">
        <v>2827</v>
      </c>
      <c r="B2310">
        <v>10000052</v>
      </c>
      <c r="C2310" s="2" t="s">
        <v>8375</v>
      </c>
      <c r="D2310" t="s">
        <v>20</v>
      </c>
      <c r="E2310">
        <v>962582400000</v>
      </c>
      <c r="F2310" t="s">
        <v>20</v>
      </c>
      <c r="G2310">
        <v>1</v>
      </c>
      <c r="H2310" t="s">
        <v>5824</v>
      </c>
      <c r="I2310" t="s">
        <v>5825</v>
      </c>
      <c r="J2310" t="s">
        <v>5826</v>
      </c>
      <c r="K2310" t="s">
        <v>21</v>
      </c>
      <c r="L2310">
        <v>0</v>
      </c>
      <c r="M2310">
        <v>0</v>
      </c>
      <c r="N2310" t="s">
        <v>22</v>
      </c>
      <c r="O2310">
        <v>6</v>
      </c>
      <c r="P2310" s="30">
        <f>SQRT((postes_1[[#This Row],[x]]-$Q$1)^2+(postes_1[[#This Row],[y]]-$R$1)^2)</f>
        <v>348318.04301504063</v>
      </c>
      <c r="Q2310">
        <v>650289.54999999702</v>
      </c>
      <c r="R2310">
        <v>7099496.75</v>
      </c>
    </row>
    <row r="2311" spans="1:18" hidden="1">
      <c r="A2311">
        <v>803</v>
      </c>
      <c r="B2311">
        <v>50000597</v>
      </c>
      <c r="C2311" s="2" t="s">
        <v>8375</v>
      </c>
      <c r="D2311" t="s">
        <v>168</v>
      </c>
      <c r="E2311">
        <v>610761600000</v>
      </c>
      <c r="F2311">
        <v>1441297548000</v>
      </c>
      <c r="G2311">
        <v>1</v>
      </c>
      <c r="H2311" t="s">
        <v>1722</v>
      </c>
      <c r="I2311" t="s">
        <v>1723</v>
      </c>
      <c r="J2311" t="s">
        <v>20</v>
      </c>
      <c r="K2311" t="s">
        <v>21</v>
      </c>
      <c r="L2311">
        <v>0</v>
      </c>
      <c r="M2311">
        <v>0</v>
      </c>
      <c r="N2311" t="s">
        <v>22</v>
      </c>
      <c r="O2311">
        <v>6</v>
      </c>
      <c r="P2311" s="30">
        <f>SQRT((postes_1[[#This Row],[x]]-$Q$1)^2+(postes_1[[#This Row],[y]]-$R$1)^2)</f>
        <v>348425.06055287609</v>
      </c>
      <c r="Q2311">
        <v>513305.02000000299</v>
      </c>
      <c r="R2311">
        <v>6418859.4100000001</v>
      </c>
    </row>
    <row r="2312" spans="1:18" hidden="1">
      <c r="A2312">
        <v>2393</v>
      </c>
      <c r="B2312">
        <v>50000305</v>
      </c>
      <c r="C2312" s="2" t="s">
        <v>8376</v>
      </c>
      <c r="D2312" t="s">
        <v>482</v>
      </c>
      <c r="E2312">
        <v>1393327934000</v>
      </c>
      <c r="F2312">
        <v>1393326286000</v>
      </c>
      <c r="G2312">
        <v>1</v>
      </c>
      <c r="H2312" t="s">
        <v>4939</v>
      </c>
      <c r="I2312" t="s">
        <v>4940</v>
      </c>
      <c r="J2312" t="s">
        <v>20</v>
      </c>
      <c r="K2312" t="s">
        <v>21</v>
      </c>
      <c r="L2312">
        <v>0</v>
      </c>
      <c r="M2312">
        <v>0</v>
      </c>
      <c r="N2312" t="s">
        <v>22</v>
      </c>
      <c r="O2312">
        <v>7</v>
      </c>
      <c r="P2312" s="30">
        <f>SQRT((postes_1[[#This Row],[x]]-$Q$1)^2+(postes_1[[#This Row],[y]]-$R$1)^2)</f>
        <v>348452.10919436562</v>
      </c>
      <c r="Q2312">
        <v>409889.96999999898</v>
      </c>
      <c r="R2312">
        <v>6468529.3600000003</v>
      </c>
    </row>
    <row r="2313" spans="1:18" hidden="1">
      <c r="A2313">
        <v>596</v>
      </c>
      <c r="B2313">
        <v>50000568</v>
      </c>
      <c r="C2313" s="2" t="s">
        <v>8373</v>
      </c>
      <c r="D2313" t="s">
        <v>20</v>
      </c>
      <c r="E2313">
        <v>610761600000</v>
      </c>
      <c r="F2313" t="s">
        <v>20</v>
      </c>
      <c r="G2313">
        <v>1</v>
      </c>
      <c r="H2313" t="s">
        <v>1283</v>
      </c>
      <c r="I2313" t="s">
        <v>1284</v>
      </c>
      <c r="J2313" t="s">
        <v>20</v>
      </c>
      <c r="K2313" t="s">
        <v>21</v>
      </c>
      <c r="L2313">
        <v>0</v>
      </c>
      <c r="M2313">
        <v>0</v>
      </c>
      <c r="N2313" t="s">
        <v>22</v>
      </c>
      <c r="O2313">
        <v>3</v>
      </c>
      <c r="P2313" s="30">
        <f>SQRT((postes_1[[#This Row],[x]]-$Q$1)^2+(postes_1[[#This Row],[y]]-$R$1)^2)</f>
        <v>348512.22613898822</v>
      </c>
      <c r="Q2313">
        <v>501664.35000000102</v>
      </c>
      <c r="R2313">
        <v>6422369.8300000001</v>
      </c>
    </row>
    <row r="2314" spans="1:18" hidden="1">
      <c r="A2314">
        <v>790</v>
      </c>
      <c r="B2314">
        <v>20001055</v>
      </c>
      <c r="C2314" s="2" t="s">
        <v>8373</v>
      </c>
      <c r="D2314" t="s">
        <v>168</v>
      </c>
      <c r="E2314">
        <v>907804800000</v>
      </c>
      <c r="F2314">
        <v>1449660270000</v>
      </c>
      <c r="G2314">
        <v>1</v>
      </c>
      <c r="H2314" t="s">
        <v>1696</v>
      </c>
      <c r="I2314" t="s">
        <v>1697</v>
      </c>
      <c r="J2314" t="s">
        <v>20</v>
      </c>
      <c r="K2314" t="s">
        <v>21</v>
      </c>
      <c r="L2314">
        <v>0</v>
      </c>
      <c r="M2314">
        <v>0</v>
      </c>
      <c r="N2314" t="s">
        <v>22</v>
      </c>
      <c r="O2314">
        <v>3</v>
      </c>
      <c r="P2314" s="30">
        <f>SQRT((postes_1[[#This Row],[x]]-$Q$1)^2+(postes_1[[#This Row],[y]]-$R$1)^2)</f>
        <v>348570.24775284767</v>
      </c>
      <c r="Q2314">
        <v>956385.27000000305</v>
      </c>
      <c r="R2314">
        <v>6796396.6299999999</v>
      </c>
    </row>
    <row r="2315" spans="1:18" hidden="1">
      <c r="A2315">
        <v>2391</v>
      </c>
      <c r="B2315">
        <v>70048385</v>
      </c>
      <c r="C2315" s="2" t="s">
        <v>8376</v>
      </c>
      <c r="D2315" t="s">
        <v>482</v>
      </c>
      <c r="E2315">
        <v>1393327848000</v>
      </c>
      <c r="F2315">
        <v>1393326693000</v>
      </c>
      <c r="G2315">
        <v>1</v>
      </c>
      <c r="H2315" t="s">
        <v>4939</v>
      </c>
      <c r="I2315" t="s">
        <v>4940</v>
      </c>
      <c r="J2315" t="s">
        <v>20</v>
      </c>
      <c r="K2315" t="s">
        <v>21</v>
      </c>
      <c r="L2315">
        <v>0</v>
      </c>
      <c r="M2315">
        <v>0</v>
      </c>
      <c r="N2315" t="s">
        <v>22</v>
      </c>
      <c r="O2315">
        <v>7</v>
      </c>
      <c r="P2315" s="30">
        <f>SQRT((postes_1[[#This Row],[x]]-$Q$1)^2+(postes_1[[#This Row],[y]]-$R$1)^2)</f>
        <v>348625.24983194278</v>
      </c>
      <c r="Q2315">
        <v>410666.72999999701</v>
      </c>
      <c r="R2315">
        <v>6467772.8300000001</v>
      </c>
    </row>
    <row r="2316" spans="1:18" hidden="1">
      <c r="A2316">
        <v>2325</v>
      </c>
      <c r="B2316">
        <v>30001526</v>
      </c>
      <c r="C2316" s="2" t="s">
        <v>8373</v>
      </c>
      <c r="D2316" t="s">
        <v>274</v>
      </c>
      <c r="E2316" s="1">
        <v>1067904000000</v>
      </c>
      <c r="F2316">
        <v>1392036330000</v>
      </c>
      <c r="G2316">
        <v>1</v>
      </c>
      <c r="H2316" t="s">
        <v>4805</v>
      </c>
      <c r="I2316" t="s">
        <v>4806</v>
      </c>
      <c r="J2316" t="s">
        <v>20</v>
      </c>
      <c r="K2316" t="s">
        <v>21</v>
      </c>
      <c r="L2316">
        <v>0</v>
      </c>
      <c r="M2316">
        <v>0</v>
      </c>
      <c r="N2316" t="s">
        <v>22</v>
      </c>
      <c r="O2316">
        <v>3</v>
      </c>
      <c r="P2316" s="30">
        <f>SQRT((postes_1[[#This Row],[x]]-$Q$1)^2+(postes_1[[#This Row],[y]]-$R$1)^2)</f>
        <v>348655.1028259325</v>
      </c>
      <c r="Q2316">
        <v>844783.95000000298</v>
      </c>
      <c r="R2316">
        <v>6495282.1399999997</v>
      </c>
    </row>
    <row r="2317" spans="1:18" hidden="1">
      <c r="A2317">
        <v>2407</v>
      </c>
      <c r="B2317">
        <v>10000047</v>
      </c>
      <c r="C2317" s="2" t="s">
        <v>8375</v>
      </c>
      <c r="D2317" t="s">
        <v>229</v>
      </c>
      <c r="E2317">
        <v>962582400000</v>
      </c>
      <c r="F2317">
        <v>1121704264000</v>
      </c>
      <c r="G2317">
        <v>1</v>
      </c>
      <c r="H2317" t="s">
        <v>4970</v>
      </c>
      <c r="I2317" t="s">
        <v>4971</v>
      </c>
      <c r="J2317" t="s">
        <v>4972</v>
      </c>
      <c r="K2317" t="s">
        <v>21</v>
      </c>
      <c r="L2317">
        <v>0</v>
      </c>
      <c r="M2317">
        <v>0</v>
      </c>
      <c r="N2317" t="s">
        <v>22</v>
      </c>
      <c r="O2317">
        <v>6</v>
      </c>
      <c r="P2317" s="30">
        <f>SQRT((postes_1[[#This Row],[x]]-$Q$1)^2+(postes_1[[#This Row],[y]]-$R$1)^2)</f>
        <v>348713.0160184842</v>
      </c>
      <c r="Q2317">
        <v>640960.77000000305</v>
      </c>
      <c r="R2317">
        <v>7100839.7199999997</v>
      </c>
    </row>
    <row r="2318" spans="1:18" hidden="1">
      <c r="A2318">
        <v>1179</v>
      </c>
      <c r="B2318">
        <v>30001141</v>
      </c>
      <c r="C2318" s="2" t="s">
        <v>8373</v>
      </c>
      <c r="D2318" t="s">
        <v>274</v>
      </c>
      <c r="E2318">
        <v>610761600000</v>
      </c>
      <c r="F2318">
        <v>1394193301000</v>
      </c>
      <c r="G2318">
        <v>1</v>
      </c>
      <c r="H2318" t="s">
        <v>2472</v>
      </c>
      <c r="I2318" t="s">
        <v>2473</v>
      </c>
      <c r="J2318" t="s">
        <v>2474</v>
      </c>
      <c r="K2318" t="s">
        <v>21</v>
      </c>
      <c r="L2318">
        <v>0</v>
      </c>
      <c r="M2318">
        <v>0</v>
      </c>
      <c r="N2318" t="s">
        <v>22</v>
      </c>
      <c r="O2318">
        <v>3</v>
      </c>
      <c r="P2318" s="30">
        <f>SQRT((postes_1[[#This Row],[x]]-$Q$1)^2+(postes_1[[#This Row],[y]]-$R$1)^2)</f>
        <v>348803.9444490092</v>
      </c>
      <c r="Q2318">
        <v>868483.81000000203</v>
      </c>
      <c r="R2318">
        <v>6518744.0099999998</v>
      </c>
    </row>
    <row r="2319" spans="1:18" hidden="1">
      <c r="A2319">
        <v>4050</v>
      </c>
      <c r="B2319">
        <v>20000100</v>
      </c>
      <c r="C2319" s="2" t="s">
        <v>8375</v>
      </c>
      <c r="D2319" t="s">
        <v>152</v>
      </c>
      <c r="E2319">
        <v>1303896661000</v>
      </c>
      <c r="F2319">
        <v>1300464603000</v>
      </c>
      <c r="G2319">
        <v>1</v>
      </c>
      <c r="H2319" t="s">
        <v>8236</v>
      </c>
      <c r="I2319" t="s">
        <v>8237</v>
      </c>
      <c r="J2319" t="s">
        <v>183</v>
      </c>
      <c r="K2319" t="s">
        <v>21</v>
      </c>
      <c r="L2319">
        <v>0</v>
      </c>
      <c r="M2319">
        <v>0</v>
      </c>
      <c r="N2319" t="s">
        <v>22</v>
      </c>
      <c r="O2319">
        <v>6</v>
      </c>
      <c r="P2319" s="30">
        <f>SQRT((postes_1[[#This Row],[x]]-$Q$1)^2+(postes_1[[#This Row],[y]]-$R$1)^2)</f>
        <v>348820.01114296459</v>
      </c>
      <c r="Q2319">
        <v>902425.59000000404</v>
      </c>
      <c r="R2319">
        <v>6944346.9199999999</v>
      </c>
    </row>
    <row r="2320" spans="1:18" hidden="1">
      <c r="A2320">
        <v>744</v>
      </c>
      <c r="B2320">
        <v>70016577</v>
      </c>
      <c r="C2320" s="2" t="s">
        <v>8373</v>
      </c>
      <c r="D2320" t="s">
        <v>264</v>
      </c>
      <c r="E2320">
        <v>1179745826000</v>
      </c>
      <c r="F2320">
        <v>1427451781000</v>
      </c>
      <c r="G2320">
        <v>1</v>
      </c>
      <c r="H2320" t="s">
        <v>1600</v>
      </c>
      <c r="I2320" t="s">
        <v>1601</v>
      </c>
      <c r="J2320" t="s">
        <v>1602</v>
      </c>
      <c r="K2320" t="s">
        <v>21</v>
      </c>
      <c r="L2320">
        <v>0</v>
      </c>
      <c r="M2320">
        <v>0</v>
      </c>
      <c r="N2320" t="s">
        <v>22</v>
      </c>
      <c r="O2320">
        <v>3</v>
      </c>
      <c r="P2320" s="30">
        <f>SQRT((postes_1[[#This Row],[x]]-$Q$1)^2+(postes_1[[#This Row],[y]]-$R$1)^2)</f>
        <v>348890.6332103227</v>
      </c>
      <c r="Q2320">
        <v>572392.85999999905</v>
      </c>
      <c r="R2320">
        <v>6406655.6900000004</v>
      </c>
    </row>
    <row r="2321" spans="1:18" hidden="1">
      <c r="A2321">
        <v>3958</v>
      </c>
      <c r="B2321">
        <v>20000171</v>
      </c>
      <c r="C2321" s="2" t="s">
        <v>8373</v>
      </c>
      <c r="D2321" t="s">
        <v>152</v>
      </c>
      <c r="E2321">
        <v>994723200000</v>
      </c>
      <c r="F2321">
        <v>1277202169000</v>
      </c>
      <c r="G2321">
        <v>1</v>
      </c>
      <c r="H2321" t="s">
        <v>8063</v>
      </c>
      <c r="I2321" t="s">
        <v>8064</v>
      </c>
      <c r="J2321" t="s">
        <v>20</v>
      </c>
      <c r="K2321" t="s">
        <v>21</v>
      </c>
      <c r="L2321">
        <v>0</v>
      </c>
      <c r="M2321">
        <v>0</v>
      </c>
      <c r="N2321" t="s">
        <v>22</v>
      </c>
      <c r="O2321">
        <v>3</v>
      </c>
      <c r="P2321" s="30">
        <f>SQRT((postes_1[[#This Row],[x]]-$Q$1)^2+(postes_1[[#This Row],[y]]-$R$1)^2)</f>
        <v>349028.78473287198</v>
      </c>
      <c r="Q2321">
        <v>916526.00999999803</v>
      </c>
      <c r="R2321">
        <v>6921243.0899999999</v>
      </c>
    </row>
    <row r="2322" spans="1:18" hidden="1">
      <c r="A2322">
        <v>4031</v>
      </c>
      <c r="B2322">
        <v>60002766</v>
      </c>
      <c r="C2322" s="2" t="s">
        <v>8373</v>
      </c>
      <c r="D2322" t="s">
        <v>20</v>
      </c>
      <c r="E2322">
        <v>980899200000</v>
      </c>
      <c r="F2322" t="s">
        <v>20</v>
      </c>
      <c r="G2322">
        <v>1</v>
      </c>
      <c r="H2322" t="s">
        <v>8200</v>
      </c>
      <c r="I2322" t="s">
        <v>8201</v>
      </c>
      <c r="J2322" t="s">
        <v>20</v>
      </c>
      <c r="K2322" t="s">
        <v>21</v>
      </c>
      <c r="L2322">
        <v>0</v>
      </c>
      <c r="M2322">
        <v>0</v>
      </c>
      <c r="N2322" t="s">
        <v>22</v>
      </c>
      <c r="O2322">
        <v>3</v>
      </c>
      <c r="P2322" s="30">
        <f>SQRT((postes_1[[#This Row],[x]]-$Q$1)^2+(postes_1[[#This Row],[y]]-$R$1)^2)</f>
        <v>349169.79265822703</v>
      </c>
      <c r="Q2322">
        <v>266471.77000000299</v>
      </c>
      <c r="R2322">
        <v>6813339.3099999996</v>
      </c>
    </row>
    <row r="2323" spans="1:18" hidden="1">
      <c r="A2323">
        <v>1778</v>
      </c>
      <c r="B2323">
        <v>70013402</v>
      </c>
      <c r="C2323" s="2" t="s">
        <v>8373</v>
      </c>
      <c r="D2323" t="s">
        <v>264</v>
      </c>
      <c r="E2323">
        <v>1158063629000</v>
      </c>
      <c r="F2323">
        <v>1427451760000</v>
      </c>
      <c r="G2323">
        <v>1</v>
      </c>
      <c r="H2323" t="s">
        <v>3695</v>
      </c>
      <c r="I2323" t="s">
        <v>1601</v>
      </c>
      <c r="J2323" t="s">
        <v>20</v>
      </c>
      <c r="K2323" t="s">
        <v>21</v>
      </c>
      <c r="L2323">
        <v>0</v>
      </c>
      <c r="M2323">
        <v>0</v>
      </c>
      <c r="N2323" t="s">
        <v>22</v>
      </c>
      <c r="O2323">
        <v>3</v>
      </c>
      <c r="P2323" s="30">
        <f>SQRT((postes_1[[#This Row],[x]]-$Q$1)^2+(postes_1[[#This Row],[y]]-$R$1)^2)</f>
        <v>349389.32103312877</v>
      </c>
      <c r="Q2323">
        <v>572320.96000000101</v>
      </c>
      <c r="R2323">
        <v>6406161.9000000004</v>
      </c>
    </row>
    <row r="2324" spans="1:18" hidden="1">
      <c r="A2324">
        <v>1139</v>
      </c>
      <c r="B2324">
        <v>30001138</v>
      </c>
      <c r="C2324" s="2" t="s">
        <v>8373</v>
      </c>
      <c r="D2324" t="s">
        <v>274</v>
      </c>
      <c r="E2324">
        <v>610761600000</v>
      </c>
      <c r="F2324">
        <v>1387882504000</v>
      </c>
      <c r="G2324">
        <v>1</v>
      </c>
      <c r="H2324" t="s">
        <v>2389</v>
      </c>
      <c r="I2324" t="s">
        <v>2390</v>
      </c>
      <c r="J2324" t="s">
        <v>20</v>
      </c>
      <c r="K2324" t="s">
        <v>21</v>
      </c>
      <c r="L2324">
        <v>0</v>
      </c>
      <c r="M2324">
        <v>0</v>
      </c>
      <c r="N2324" t="s">
        <v>22</v>
      </c>
      <c r="O2324">
        <v>3</v>
      </c>
      <c r="P2324" s="30">
        <f>SQRT((postes_1[[#This Row],[x]]-$Q$1)^2+(postes_1[[#This Row],[y]]-$R$1)^2)</f>
        <v>349655.14628153801</v>
      </c>
      <c r="Q2324">
        <v>869795.82</v>
      </c>
      <c r="R2324">
        <v>6518923.5</v>
      </c>
    </row>
    <row r="2325" spans="1:18" hidden="1">
      <c r="A2325">
        <v>542</v>
      </c>
      <c r="B2325">
        <v>10000051</v>
      </c>
      <c r="C2325" s="2" t="s">
        <v>8374</v>
      </c>
      <c r="D2325" t="s">
        <v>17</v>
      </c>
      <c r="E2325">
        <v>1111664923000</v>
      </c>
      <c r="F2325">
        <v>1311951674000</v>
      </c>
      <c r="G2325">
        <v>1</v>
      </c>
      <c r="H2325" t="s">
        <v>1174</v>
      </c>
      <c r="I2325" t="s">
        <v>1175</v>
      </c>
      <c r="J2325" t="s">
        <v>670</v>
      </c>
      <c r="K2325" t="s">
        <v>21</v>
      </c>
      <c r="L2325">
        <v>0</v>
      </c>
      <c r="M2325">
        <v>0</v>
      </c>
      <c r="N2325" t="s">
        <v>22</v>
      </c>
      <c r="O2325">
        <v>4</v>
      </c>
      <c r="P2325" s="30">
        <f>SQRT((postes_1[[#This Row],[x]]-$Q$1)^2+(postes_1[[#This Row],[y]]-$R$1)^2)</f>
        <v>349737.39016758086</v>
      </c>
      <c r="Q2325">
        <v>657114.03999999899</v>
      </c>
      <c r="R2325">
        <v>7100075.2599999998</v>
      </c>
    </row>
    <row r="2326" spans="1:18" hidden="1">
      <c r="A2326">
        <v>1547</v>
      </c>
      <c r="B2326">
        <v>30003433</v>
      </c>
      <c r="C2326" s="2" t="s">
        <v>8375</v>
      </c>
      <c r="D2326" t="s">
        <v>152</v>
      </c>
      <c r="E2326">
        <v>1023926400000</v>
      </c>
      <c r="F2326">
        <v>1285932048000</v>
      </c>
      <c r="G2326">
        <v>1</v>
      </c>
      <c r="H2326" t="s">
        <v>3224</v>
      </c>
      <c r="I2326" t="s">
        <v>3225</v>
      </c>
      <c r="J2326" t="s">
        <v>20</v>
      </c>
      <c r="K2326" t="s">
        <v>21</v>
      </c>
      <c r="L2326">
        <v>0</v>
      </c>
      <c r="M2326">
        <v>0</v>
      </c>
      <c r="N2326" t="s">
        <v>22</v>
      </c>
      <c r="O2326">
        <v>6</v>
      </c>
      <c r="P2326" s="30">
        <f>SQRT((postes_1[[#This Row],[x]]-$Q$1)^2+(postes_1[[#This Row],[y]]-$R$1)^2)</f>
        <v>349770.42908636347</v>
      </c>
      <c r="Q2326">
        <v>763015.85999999905</v>
      </c>
      <c r="R2326">
        <v>6438710.2300000004</v>
      </c>
    </row>
    <row r="2327" spans="1:18" hidden="1">
      <c r="A2327">
        <v>2413</v>
      </c>
      <c r="B2327">
        <v>10000041</v>
      </c>
      <c r="C2327" s="2" t="s">
        <v>8375</v>
      </c>
      <c r="D2327" t="s">
        <v>17</v>
      </c>
      <c r="E2327">
        <v>962582400000</v>
      </c>
      <c r="F2327">
        <v>1311779006000</v>
      </c>
      <c r="G2327">
        <v>1</v>
      </c>
      <c r="H2327" t="s">
        <v>4982</v>
      </c>
      <c r="I2327" t="s">
        <v>4982</v>
      </c>
      <c r="J2327" t="s">
        <v>4983</v>
      </c>
      <c r="K2327" t="s">
        <v>21</v>
      </c>
      <c r="L2327">
        <v>0</v>
      </c>
      <c r="M2327">
        <v>0</v>
      </c>
      <c r="N2327" t="s">
        <v>22</v>
      </c>
      <c r="O2327">
        <v>6</v>
      </c>
      <c r="P2327" s="30">
        <f>SQRT((postes_1[[#This Row],[x]]-$Q$1)^2+(postes_1[[#This Row],[y]]-$R$1)^2)</f>
        <v>349851.29402936553</v>
      </c>
      <c r="Q2327">
        <v>640497.50999999803</v>
      </c>
      <c r="R2327">
        <v>7102022.5800000001</v>
      </c>
    </row>
    <row r="2328" spans="1:18" hidden="1">
      <c r="A2328">
        <v>1913</v>
      </c>
      <c r="B2328">
        <v>30000149</v>
      </c>
      <c r="C2328" s="2" t="s">
        <v>8373</v>
      </c>
      <c r="D2328" t="s">
        <v>56</v>
      </c>
      <c r="E2328">
        <v>1205410567000</v>
      </c>
      <c r="F2328">
        <v>1205409913000</v>
      </c>
      <c r="G2328">
        <v>1</v>
      </c>
      <c r="H2328" t="s">
        <v>3969</v>
      </c>
      <c r="I2328" t="s">
        <v>3970</v>
      </c>
      <c r="J2328" t="s">
        <v>20</v>
      </c>
      <c r="K2328" t="s">
        <v>21</v>
      </c>
      <c r="L2328">
        <v>0</v>
      </c>
      <c r="M2328">
        <v>0</v>
      </c>
      <c r="N2328" t="s">
        <v>22</v>
      </c>
      <c r="O2328">
        <v>3</v>
      </c>
      <c r="P2328" s="30">
        <f>SQRT((postes_1[[#This Row],[x]]-$Q$1)^2+(postes_1[[#This Row],[y]]-$R$1)^2)</f>
        <v>349893.94592172833</v>
      </c>
      <c r="Q2328">
        <v>951873.17000000202</v>
      </c>
      <c r="R2328">
        <v>6676851.8799999999</v>
      </c>
    </row>
    <row r="2329" spans="1:18" hidden="1">
      <c r="A2329">
        <v>549</v>
      </c>
      <c r="B2329">
        <v>10000971</v>
      </c>
      <c r="C2329" s="2" t="s">
        <v>8374</v>
      </c>
      <c r="D2329" t="s">
        <v>17</v>
      </c>
      <c r="E2329">
        <v>1126798106000</v>
      </c>
      <c r="F2329">
        <v>1311245500000</v>
      </c>
      <c r="G2329">
        <v>1</v>
      </c>
      <c r="H2329" t="s">
        <v>1188</v>
      </c>
      <c r="I2329" t="s">
        <v>1189</v>
      </c>
      <c r="J2329" t="s">
        <v>20</v>
      </c>
      <c r="K2329" t="s">
        <v>21</v>
      </c>
      <c r="L2329">
        <v>0</v>
      </c>
      <c r="M2329">
        <v>0</v>
      </c>
      <c r="N2329" t="s">
        <v>22</v>
      </c>
      <c r="O2329">
        <v>4</v>
      </c>
      <c r="P2329" s="30">
        <f>SQRT((postes_1[[#This Row],[x]]-$Q$1)^2+(postes_1[[#This Row],[y]]-$R$1)^2)</f>
        <v>349942.13267734164</v>
      </c>
      <c r="Q2329">
        <v>654087.22999999695</v>
      </c>
      <c r="R2329">
        <v>7100675.5</v>
      </c>
    </row>
    <row r="2330" spans="1:18" hidden="1">
      <c r="A2330">
        <v>3443</v>
      </c>
      <c r="B2330">
        <v>10000032</v>
      </c>
      <c r="C2330" s="2" t="s">
        <v>8376</v>
      </c>
      <c r="D2330" t="s">
        <v>17</v>
      </c>
      <c r="E2330">
        <v>962582400000</v>
      </c>
      <c r="F2330">
        <v>1311260469000</v>
      </c>
      <c r="G2330">
        <v>1</v>
      </c>
      <c r="H2330" t="s">
        <v>7054</v>
      </c>
      <c r="I2330" t="s">
        <v>1179</v>
      </c>
      <c r="J2330" t="s">
        <v>603</v>
      </c>
      <c r="K2330" t="s">
        <v>21</v>
      </c>
      <c r="L2330">
        <v>0</v>
      </c>
      <c r="M2330">
        <v>0</v>
      </c>
      <c r="N2330" t="s">
        <v>22</v>
      </c>
      <c r="O2330">
        <v>7</v>
      </c>
      <c r="P2330" s="30">
        <f>SQRT((postes_1[[#This Row],[x]]-$Q$1)^2+(postes_1[[#This Row],[y]]-$R$1)^2)</f>
        <v>350040.62189736572</v>
      </c>
      <c r="Q2330">
        <v>639248.72999999695</v>
      </c>
      <c r="R2330">
        <v>7102317.8799999999</v>
      </c>
    </row>
    <row r="2331" spans="1:18" hidden="1">
      <c r="A2331">
        <v>528</v>
      </c>
      <c r="B2331">
        <v>70053828</v>
      </c>
      <c r="C2331" s="2" t="s">
        <v>8376</v>
      </c>
      <c r="D2331" t="s">
        <v>1094</v>
      </c>
      <c r="E2331">
        <v>1425295456000</v>
      </c>
      <c r="F2331">
        <v>1425295419000</v>
      </c>
      <c r="G2331">
        <v>1</v>
      </c>
      <c r="H2331" t="s">
        <v>1146</v>
      </c>
      <c r="I2331" t="s">
        <v>1147</v>
      </c>
      <c r="J2331" t="s">
        <v>20</v>
      </c>
      <c r="K2331" t="s">
        <v>21</v>
      </c>
      <c r="L2331">
        <v>0</v>
      </c>
      <c r="M2331">
        <v>0</v>
      </c>
      <c r="N2331" t="s">
        <v>22</v>
      </c>
      <c r="O2331">
        <v>7</v>
      </c>
      <c r="P2331" s="30">
        <f>SQRT((postes_1[[#This Row],[x]]-$Q$1)^2+(postes_1[[#This Row],[y]]-$R$1)^2)</f>
        <v>350132.90271453676</v>
      </c>
      <c r="Q2331">
        <v>875904.84000000404</v>
      </c>
      <c r="R2331">
        <v>6525127.0300000003</v>
      </c>
    </row>
    <row r="2332" spans="1:18" hidden="1">
      <c r="A2332">
        <v>2613</v>
      </c>
      <c r="B2332">
        <v>30001063</v>
      </c>
      <c r="C2332" s="2" t="s">
        <v>8375</v>
      </c>
      <c r="D2332" t="s">
        <v>30</v>
      </c>
      <c r="E2332" s="1">
        <v>980208000000</v>
      </c>
      <c r="F2332">
        <v>1321434878000</v>
      </c>
      <c r="G2332">
        <v>1</v>
      </c>
      <c r="H2332" t="s">
        <v>5391</v>
      </c>
      <c r="I2332" t="s">
        <v>5392</v>
      </c>
      <c r="J2332" t="s">
        <v>20</v>
      </c>
      <c r="K2332" t="s">
        <v>21</v>
      </c>
      <c r="L2332">
        <v>0</v>
      </c>
      <c r="M2332">
        <v>0</v>
      </c>
      <c r="N2332" t="s">
        <v>22</v>
      </c>
      <c r="O2332">
        <v>6</v>
      </c>
      <c r="P2332" s="30">
        <f>SQRT((postes_1[[#This Row],[x]]-$Q$1)^2+(postes_1[[#This Row],[y]]-$R$1)^2)</f>
        <v>350155.13998210669</v>
      </c>
      <c r="Q2332">
        <v>875540</v>
      </c>
      <c r="R2332">
        <v>6524669.5599999996</v>
      </c>
    </row>
    <row r="2333" spans="1:18" hidden="1">
      <c r="A2333">
        <v>2686</v>
      </c>
      <c r="B2333">
        <v>10000033</v>
      </c>
      <c r="C2333" s="2" t="s">
        <v>8375</v>
      </c>
      <c r="D2333" t="s">
        <v>17</v>
      </c>
      <c r="E2333">
        <v>962582400000</v>
      </c>
      <c r="F2333">
        <v>1311779093000</v>
      </c>
      <c r="G2333">
        <v>1</v>
      </c>
      <c r="H2333" t="s">
        <v>5542</v>
      </c>
      <c r="I2333" t="s">
        <v>5542</v>
      </c>
      <c r="J2333" t="s">
        <v>5543</v>
      </c>
      <c r="K2333" t="s">
        <v>21</v>
      </c>
      <c r="L2333">
        <v>0</v>
      </c>
      <c r="M2333">
        <v>0</v>
      </c>
      <c r="N2333" t="s">
        <v>22</v>
      </c>
      <c r="O2333">
        <v>6</v>
      </c>
      <c r="P2333" s="30">
        <f>SQRT((postes_1[[#This Row],[x]]-$Q$1)^2+(postes_1[[#This Row],[y]]-$R$1)^2)</f>
        <v>350169.80028952874</v>
      </c>
      <c r="Q2333">
        <v>641265.06999999995</v>
      </c>
      <c r="R2333">
        <v>7102275.3499999996</v>
      </c>
    </row>
    <row r="2334" spans="1:18" hidden="1">
      <c r="A2334">
        <v>1574</v>
      </c>
      <c r="B2334">
        <v>20000485</v>
      </c>
      <c r="C2334" s="2" t="s">
        <v>8373</v>
      </c>
      <c r="D2334" t="s">
        <v>20</v>
      </c>
      <c r="E2334">
        <v>952473600000</v>
      </c>
      <c r="F2334" t="s">
        <v>20</v>
      </c>
      <c r="G2334">
        <v>1</v>
      </c>
      <c r="H2334" t="s">
        <v>3283</v>
      </c>
      <c r="I2334" t="s">
        <v>3284</v>
      </c>
      <c r="J2334" t="s">
        <v>1142</v>
      </c>
      <c r="K2334" t="s">
        <v>21</v>
      </c>
      <c r="L2334">
        <v>0</v>
      </c>
      <c r="M2334">
        <v>0</v>
      </c>
      <c r="N2334" t="s">
        <v>22</v>
      </c>
      <c r="O2334">
        <v>3</v>
      </c>
      <c r="P2334" s="30">
        <f>SQRT((postes_1[[#This Row],[x]]-$Q$1)^2+(postes_1[[#This Row],[y]]-$R$1)^2)</f>
        <v>350172.65689563507</v>
      </c>
      <c r="Q2334">
        <v>935099.28999999899</v>
      </c>
      <c r="R2334">
        <v>6884749.2599999998</v>
      </c>
    </row>
    <row r="2335" spans="1:18" hidden="1">
      <c r="A2335">
        <v>2458</v>
      </c>
      <c r="B2335">
        <v>20003473</v>
      </c>
      <c r="C2335" s="2" t="s">
        <v>8373</v>
      </c>
      <c r="D2335" t="s">
        <v>274</v>
      </c>
      <c r="E2335">
        <v>1063843200000</v>
      </c>
      <c r="F2335">
        <v>1435926188000</v>
      </c>
      <c r="G2335">
        <v>1</v>
      </c>
      <c r="H2335" t="s">
        <v>5075</v>
      </c>
      <c r="I2335" t="s">
        <v>5076</v>
      </c>
      <c r="J2335" t="s">
        <v>20</v>
      </c>
      <c r="K2335" t="s">
        <v>21</v>
      </c>
      <c r="L2335">
        <v>0</v>
      </c>
      <c r="M2335">
        <v>0</v>
      </c>
      <c r="N2335" t="s">
        <v>22</v>
      </c>
      <c r="O2335">
        <v>3</v>
      </c>
      <c r="P2335" s="30">
        <f>SQRT((postes_1[[#This Row],[x]]-$Q$1)^2+(postes_1[[#This Row],[y]]-$R$1)^2)</f>
        <v>350328.98972823442</v>
      </c>
      <c r="Q2335">
        <v>960439.18999999797</v>
      </c>
      <c r="R2335">
        <v>6737604.54</v>
      </c>
    </row>
    <row r="2336" spans="1:18" hidden="1">
      <c r="A2336">
        <v>1926</v>
      </c>
      <c r="B2336">
        <v>60000396</v>
      </c>
      <c r="C2336" s="2" t="s">
        <v>8373</v>
      </c>
      <c r="D2336" t="s">
        <v>20</v>
      </c>
      <c r="E2336">
        <v>1082678400000</v>
      </c>
      <c r="F2336" t="s">
        <v>20</v>
      </c>
      <c r="G2336">
        <v>1</v>
      </c>
      <c r="H2336" t="s">
        <v>3996</v>
      </c>
      <c r="I2336" t="s">
        <v>3997</v>
      </c>
      <c r="J2336" t="s">
        <v>20</v>
      </c>
      <c r="K2336" t="s">
        <v>21</v>
      </c>
      <c r="L2336">
        <v>0</v>
      </c>
      <c r="M2336">
        <v>0</v>
      </c>
      <c r="N2336" t="s">
        <v>22</v>
      </c>
      <c r="O2336">
        <v>3</v>
      </c>
      <c r="P2336" s="30">
        <f>SQRT((postes_1[[#This Row],[x]]-$Q$1)^2+(postes_1[[#This Row],[y]]-$R$1)^2)</f>
        <v>350333.26358764712</v>
      </c>
      <c r="Q2336">
        <v>263520.36999999703</v>
      </c>
      <c r="R2336">
        <v>6802040.5599999996</v>
      </c>
    </row>
    <row r="2337" spans="1:18" hidden="1">
      <c r="A2337">
        <v>1475</v>
      </c>
      <c r="B2337">
        <v>50000444</v>
      </c>
      <c r="C2337" s="2" t="s">
        <v>8374</v>
      </c>
      <c r="D2337" t="s">
        <v>482</v>
      </c>
      <c r="E2337">
        <v>610761600000</v>
      </c>
      <c r="F2337">
        <v>1392973411000</v>
      </c>
      <c r="G2337">
        <v>1</v>
      </c>
      <c r="H2337" t="s">
        <v>3081</v>
      </c>
      <c r="I2337" t="s">
        <v>3082</v>
      </c>
      <c r="J2337" t="s">
        <v>26</v>
      </c>
      <c r="K2337" t="s">
        <v>21</v>
      </c>
      <c r="L2337">
        <v>0</v>
      </c>
      <c r="M2337">
        <v>0</v>
      </c>
      <c r="N2337" t="s">
        <v>22</v>
      </c>
      <c r="O2337">
        <v>4</v>
      </c>
      <c r="P2337" s="30">
        <f>SQRT((postes_1[[#This Row],[x]]-$Q$1)^2+(postes_1[[#This Row],[y]]-$R$1)^2)</f>
        <v>350415.20749477239</v>
      </c>
      <c r="Q2337">
        <v>452066.43999999802</v>
      </c>
      <c r="R2337">
        <v>6440893.3899999997</v>
      </c>
    </row>
    <row r="2338" spans="1:18" hidden="1">
      <c r="A2338">
        <v>2665</v>
      </c>
      <c r="B2338">
        <v>30001071</v>
      </c>
      <c r="C2338" s="2" t="s">
        <v>8376</v>
      </c>
      <c r="D2338" t="s">
        <v>20</v>
      </c>
      <c r="E2338" s="1">
        <v>980208000000</v>
      </c>
      <c r="F2338" t="s">
        <v>20</v>
      </c>
      <c r="G2338">
        <v>1</v>
      </c>
      <c r="H2338" t="s">
        <v>5497</v>
      </c>
      <c r="I2338" t="s">
        <v>5498</v>
      </c>
      <c r="J2338" t="s">
        <v>20</v>
      </c>
      <c r="K2338" t="s">
        <v>21</v>
      </c>
      <c r="L2338">
        <v>0</v>
      </c>
      <c r="M2338">
        <v>0</v>
      </c>
      <c r="N2338" t="s">
        <v>22</v>
      </c>
      <c r="O2338">
        <v>7</v>
      </c>
      <c r="P2338" s="30">
        <f>SQRT((postes_1[[#This Row],[x]]-$Q$1)^2+(postes_1[[#This Row],[y]]-$R$1)^2)</f>
        <v>350422.83580647368</v>
      </c>
      <c r="Q2338">
        <v>875338.43999999797</v>
      </c>
      <c r="R2338">
        <v>6524027.1799999997</v>
      </c>
    </row>
    <row r="2339" spans="1:18" hidden="1">
      <c r="A2339">
        <v>526</v>
      </c>
      <c r="B2339">
        <v>70053728</v>
      </c>
      <c r="C2339" s="2" t="s">
        <v>8376</v>
      </c>
      <c r="D2339" t="s">
        <v>1094</v>
      </c>
      <c r="E2339">
        <v>1425295407000</v>
      </c>
      <c r="F2339">
        <v>1425295346000</v>
      </c>
      <c r="G2339">
        <v>1</v>
      </c>
      <c r="H2339" t="s">
        <v>1146</v>
      </c>
      <c r="I2339" t="s">
        <v>1147</v>
      </c>
      <c r="J2339" t="s">
        <v>20</v>
      </c>
      <c r="K2339" t="s">
        <v>21</v>
      </c>
      <c r="L2339">
        <v>0</v>
      </c>
      <c r="M2339">
        <v>0</v>
      </c>
      <c r="N2339" t="s">
        <v>22</v>
      </c>
      <c r="O2339">
        <v>7</v>
      </c>
      <c r="P2339" s="30">
        <f>SQRT((postes_1[[#This Row],[x]]-$Q$1)^2+(postes_1[[#This Row],[y]]-$R$1)^2)</f>
        <v>350430.54266009916</v>
      </c>
      <c r="Q2339">
        <v>876454.28999999899</v>
      </c>
      <c r="R2339">
        <v>6525309.8899999997</v>
      </c>
    </row>
    <row r="2340" spans="1:18" hidden="1">
      <c r="A2340">
        <v>2842</v>
      </c>
      <c r="B2340">
        <v>70061795</v>
      </c>
      <c r="C2340" s="2" t="s">
        <v>8375</v>
      </c>
      <c r="D2340" t="s">
        <v>264</v>
      </c>
      <c r="E2340">
        <v>1463067408000</v>
      </c>
      <c r="F2340">
        <v>1463064988000</v>
      </c>
      <c r="G2340">
        <v>1</v>
      </c>
      <c r="H2340" t="s">
        <v>5857</v>
      </c>
      <c r="I2340" t="s">
        <v>5858</v>
      </c>
      <c r="J2340" t="s">
        <v>20</v>
      </c>
      <c r="K2340" t="s">
        <v>21</v>
      </c>
      <c r="L2340">
        <v>0</v>
      </c>
      <c r="M2340">
        <v>0</v>
      </c>
      <c r="N2340" t="s">
        <v>22</v>
      </c>
      <c r="O2340">
        <v>6</v>
      </c>
      <c r="P2340" s="30">
        <f>SQRT((postes_1[[#This Row],[x]]-$Q$1)^2+(postes_1[[#This Row],[y]]-$R$1)^2)</f>
        <v>350442.4611904567</v>
      </c>
      <c r="Q2340">
        <v>640692.82999999798</v>
      </c>
      <c r="R2340">
        <v>7102599.0800000001</v>
      </c>
    </row>
    <row r="2341" spans="1:18" hidden="1">
      <c r="A2341">
        <v>2111</v>
      </c>
      <c r="B2341">
        <v>30000187</v>
      </c>
      <c r="C2341" s="2" t="s">
        <v>8373</v>
      </c>
      <c r="D2341" t="s">
        <v>56</v>
      </c>
      <c r="E2341">
        <v>1205338087000</v>
      </c>
      <c r="F2341">
        <v>1205338056000</v>
      </c>
      <c r="G2341">
        <v>1</v>
      </c>
      <c r="H2341" t="s">
        <v>4378</v>
      </c>
      <c r="I2341" t="s">
        <v>4379</v>
      </c>
      <c r="J2341" t="s">
        <v>20</v>
      </c>
      <c r="K2341" t="s">
        <v>21</v>
      </c>
      <c r="L2341">
        <v>0</v>
      </c>
      <c r="M2341">
        <v>0</v>
      </c>
      <c r="N2341" t="s">
        <v>22</v>
      </c>
      <c r="O2341">
        <v>3</v>
      </c>
      <c r="P2341" s="30">
        <f>SQRT((postes_1[[#This Row],[x]]-$Q$1)^2+(postes_1[[#This Row],[y]]-$R$1)^2)</f>
        <v>350570.9607621411</v>
      </c>
      <c r="Q2341">
        <v>949435.40999999596</v>
      </c>
      <c r="R2341">
        <v>6664008.6299999999</v>
      </c>
    </row>
    <row r="2342" spans="1:18" hidden="1">
      <c r="A2342">
        <v>1476</v>
      </c>
      <c r="B2342">
        <v>50000682</v>
      </c>
      <c r="C2342" s="2" t="s">
        <v>8376</v>
      </c>
      <c r="D2342" t="s">
        <v>20</v>
      </c>
      <c r="E2342">
        <v>610761600000</v>
      </c>
      <c r="F2342" t="s">
        <v>20</v>
      </c>
      <c r="G2342">
        <v>1</v>
      </c>
      <c r="H2342" t="s">
        <v>3083</v>
      </c>
      <c r="I2342" t="s">
        <v>3084</v>
      </c>
      <c r="J2342" t="s">
        <v>20</v>
      </c>
      <c r="K2342" t="s">
        <v>21</v>
      </c>
      <c r="L2342">
        <v>0</v>
      </c>
      <c r="M2342">
        <v>0</v>
      </c>
      <c r="N2342" t="s">
        <v>22</v>
      </c>
      <c r="O2342">
        <v>7</v>
      </c>
      <c r="P2342" s="30">
        <f>SQRT((postes_1[[#This Row],[x]]-$Q$1)^2+(postes_1[[#This Row],[y]]-$R$1)^2)</f>
        <v>350590.01901684364</v>
      </c>
      <c r="Q2342">
        <v>675392.50999999803</v>
      </c>
      <c r="R2342">
        <v>6408936.0999999996</v>
      </c>
    </row>
    <row r="2343" spans="1:18" hidden="1">
      <c r="A2343">
        <v>2779</v>
      </c>
      <c r="B2343">
        <v>50000686</v>
      </c>
      <c r="C2343" s="2" t="s">
        <v>8373</v>
      </c>
      <c r="D2343" t="s">
        <v>23</v>
      </c>
      <c r="E2343">
        <v>813369600000</v>
      </c>
      <c r="F2343">
        <v>1247218452000</v>
      </c>
      <c r="G2343">
        <v>1</v>
      </c>
      <c r="H2343" t="s">
        <v>5731</v>
      </c>
      <c r="I2343" t="s">
        <v>5732</v>
      </c>
      <c r="J2343" t="s">
        <v>20</v>
      </c>
      <c r="K2343" t="s">
        <v>21</v>
      </c>
      <c r="L2343">
        <v>0</v>
      </c>
      <c r="M2343">
        <v>0</v>
      </c>
      <c r="N2343" t="s">
        <v>22</v>
      </c>
      <c r="O2343">
        <v>3</v>
      </c>
      <c r="P2343" s="30">
        <f>SQRT((postes_1[[#This Row],[x]]-$Q$1)^2+(postes_1[[#This Row],[y]]-$R$1)^2)</f>
        <v>350621.64117367199</v>
      </c>
      <c r="Q2343">
        <v>543946.28000000096</v>
      </c>
      <c r="R2343">
        <v>6409209.21</v>
      </c>
    </row>
    <row r="2344" spans="1:18" hidden="1">
      <c r="A2344">
        <v>2775</v>
      </c>
      <c r="B2344">
        <v>30001639</v>
      </c>
      <c r="C2344" s="2" t="s">
        <v>8373</v>
      </c>
      <c r="D2344" t="s">
        <v>23</v>
      </c>
      <c r="E2344">
        <v>1068076800000</v>
      </c>
      <c r="F2344">
        <v>1246615141000</v>
      </c>
      <c r="G2344">
        <v>1</v>
      </c>
      <c r="H2344" t="s">
        <v>5724</v>
      </c>
      <c r="I2344" t="s">
        <v>5725</v>
      </c>
      <c r="J2344" t="s">
        <v>26</v>
      </c>
      <c r="K2344" t="s">
        <v>21</v>
      </c>
      <c r="L2344">
        <v>0</v>
      </c>
      <c r="M2344">
        <v>0</v>
      </c>
      <c r="N2344" t="s">
        <v>22</v>
      </c>
      <c r="O2344">
        <v>3</v>
      </c>
      <c r="P2344" s="30">
        <f>SQRT((postes_1[[#This Row],[x]]-$Q$1)^2+(postes_1[[#This Row],[y]]-$R$1)^2)</f>
        <v>350704.67877665051</v>
      </c>
      <c r="Q2344">
        <v>842450.82999999798</v>
      </c>
      <c r="R2344">
        <v>6490444.5999999996</v>
      </c>
    </row>
    <row r="2345" spans="1:18" hidden="1">
      <c r="A2345">
        <v>530</v>
      </c>
      <c r="B2345">
        <v>70054028</v>
      </c>
      <c r="C2345" s="2" t="s">
        <v>8376</v>
      </c>
      <c r="D2345" t="s">
        <v>1094</v>
      </c>
      <c r="E2345">
        <v>1425295500000</v>
      </c>
      <c r="F2345">
        <v>1425295492000</v>
      </c>
      <c r="G2345">
        <v>1</v>
      </c>
      <c r="H2345" t="s">
        <v>1146</v>
      </c>
      <c r="I2345" t="s">
        <v>1147</v>
      </c>
      <c r="J2345" t="s">
        <v>20</v>
      </c>
      <c r="K2345" t="s">
        <v>21</v>
      </c>
      <c r="L2345">
        <v>0</v>
      </c>
      <c r="M2345">
        <v>0</v>
      </c>
      <c r="N2345" t="s">
        <v>22</v>
      </c>
      <c r="O2345">
        <v>7</v>
      </c>
      <c r="P2345" s="30">
        <f>SQRT((postes_1[[#This Row],[x]]-$Q$1)^2+(postes_1[[#This Row],[y]]-$R$1)^2)</f>
        <v>350784.09791306022</v>
      </c>
      <c r="Q2345">
        <v>876014.86999999697</v>
      </c>
      <c r="R2345">
        <v>6524257.1399999997</v>
      </c>
    </row>
    <row r="2346" spans="1:18" hidden="1">
      <c r="A2346">
        <v>4073</v>
      </c>
      <c r="B2346">
        <v>70009701</v>
      </c>
      <c r="C2346" s="2" t="s">
        <v>8375</v>
      </c>
      <c r="D2346" t="s">
        <v>274</v>
      </c>
      <c r="E2346">
        <v>1126084968000</v>
      </c>
      <c r="F2346">
        <v>1452184602000</v>
      </c>
      <c r="G2346">
        <v>1</v>
      </c>
      <c r="H2346" t="s">
        <v>8263</v>
      </c>
      <c r="I2346" t="s">
        <v>8264</v>
      </c>
      <c r="J2346" t="s">
        <v>20</v>
      </c>
      <c r="K2346" t="s">
        <v>21</v>
      </c>
      <c r="L2346">
        <v>0</v>
      </c>
      <c r="M2346">
        <v>0</v>
      </c>
      <c r="N2346" t="s">
        <v>22</v>
      </c>
      <c r="O2346">
        <v>6</v>
      </c>
      <c r="P2346" s="30">
        <f>SQRT((postes_1[[#This Row],[x]]-$Q$1)^2+(postes_1[[#This Row],[y]]-$R$1)^2)</f>
        <v>350815.56102045451</v>
      </c>
      <c r="Q2346">
        <v>649393.36999999697</v>
      </c>
      <c r="R2346">
        <v>7102111.8499999996</v>
      </c>
    </row>
    <row r="2347" spans="1:18" hidden="1">
      <c r="A2347">
        <v>4074</v>
      </c>
      <c r="B2347">
        <v>10000035</v>
      </c>
      <c r="C2347" s="2" t="s">
        <v>8375</v>
      </c>
      <c r="D2347" t="s">
        <v>274</v>
      </c>
      <c r="E2347">
        <v>1057276800000</v>
      </c>
      <c r="F2347">
        <v>1452183808000</v>
      </c>
      <c r="G2347">
        <v>1</v>
      </c>
      <c r="H2347" t="s">
        <v>8263</v>
      </c>
      <c r="I2347" t="s">
        <v>8264</v>
      </c>
      <c r="J2347" t="s">
        <v>20</v>
      </c>
      <c r="K2347" t="s">
        <v>21</v>
      </c>
      <c r="L2347">
        <v>0</v>
      </c>
      <c r="M2347">
        <v>0</v>
      </c>
      <c r="N2347" t="s">
        <v>22</v>
      </c>
      <c r="O2347">
        <v>6</v>
      </c>
      <c r="P2347" s="30">
        <f>SQRT((postes_1[[#This Row],[x]]-$Q$1)^2+(postes_1[[#This Row],[y]]-$R$1)^2)</f>
        <v>350815.56102045451</v>
      </c>
      <c r="Q2347">
        <v>649393.36999999697</v>
      </c>
      <c r="R2347">
        <v>7102111.8499999996</v>
      </c>
    </row>
    <row r="2348" spans="1:18" hidden="1">
      <c r="A2348">
        <v>1632</v>
      </c>
      <c r="B2348">
        <v>70025607</v>
      </c>
      <c r="C2348" s="2" t="s">
        <v>8374</v>
      </c>
      <c r="D2348" t="s">
        <v>23</v>
      </c>
      <c r="E2348">
        <v>1232982450000</v>
      </c>
      <c r="F2348">
        <v>1281104221000</v>
      </c>
      <c r="G2348">
        <v>1</v>
      </c>
      <c r="H2348" t="s">
        <v>3397</v>
      </c>
      <c r="I2348" t="s">
        <v>3398</v>
      </c>
      <c r="J2348" t="s">
        <v>3399</v>
      </c>
      <c r="K2348" t="s">
        <v>21</v>
      </c>
      <c r="L2348">
        <v>0</v>
      </c>
      <c r="M2348">
        <v>0</v>
      </c>
      <c r="N2348" t="s">
        <v>22</v>
      </c>
      <c r="O2348">
        <v>4</v>
      </c>
      <c r="P2348" s="30">
        <f>SQRT((postes_1[[#This Row],[x]]-$Q$1)^2+(postes_1[[#This Row],[y]]-$R$1)^2)</f>
        <v>350846.42546947405</v>
      </c>
      <c r="Q2348">
        <v>648216.99000000197</v>
      </c>
      <c r="R2348">
        <v>7102272.2199999997</v>
      </c>
    </row>
    <row r="2349" spans="1:18" hidden="1">
      <c r="A2349">
        <v>585</v>
      </c>
      <c r="B2349">
        <v>50000595</v>
      </c>
      <c r="C2349" s="2" t="s">
        <v>8373</v>
      </c>
      <c r="D2349" t="s">
        <v>23</v>
      </c>
      <c r="E2349">
        <v>610761600000</v>
      </c>
      <c r="F2349">
        <v>1247222384000</v>
      </c>
      <c r="G2349">
        <v>1</v>
      </c>
      <c r="H2349" t="s">
        <v>1260</v>
      </c>
      <c r="I2349" t="s">
        <v>1261</v>
      </c>
      <c r="J2349" t="s">
        <v>1262</v>
      </c>
      <c r="K2349" t="s">
        <v>21</v>
      </c>
      <c r="L2349">
        <v>0</v>
      </c>
      <c r="M2349">
        <v>0</v>
      </c>
      <c r="N2349" t="s">
        <v>22</v>
      </c>
      <c r="O2349">
        <v>3</v>
      </c>
      <c r="P2349" s="30">
        <f>SQRT((postes_1[[#This Row],[x]]-$Q$1)^2+(postes_1[[#This Row],[y]]-$R$1)^2)</f>
        <v>350849.64671668451</v>
      </c>
      <c r="Q2349">
        <v>504243.93999999802</v>
      </c>
      <c r="R2349">
        <v>6419079.8600000003</v>
      </c>
    </row>
    <row r="2350" spans="1:18" hidden="1">
      <c r="A2350">
        <v>1054</v>
      </c>
      <c r="B2350">
        <v>20001088</v>
      </c>
      <c r="C2350" s="2" t="s">
        <v>8375</v>
      </c>
      <c r="D2350" t="s">
        <v>56</v>
      </c>
      <c r="E2350">
        <v>610761600000</v>
      </c>
      <c r="F2350">
        <v>1377706564000</v>
      </c>
      <c r="G2350">
        <v>1</v>
      </c>
      <c r="H2350" t="s">
        <v>2214</v>
      </c>
      <c r="I2350" t="s">
        <v>2215</v>
      </c>
      <c r="J2350" t="s">
        <v>20</v>
      </c>
      <c r="K2350" t="s">
        <v>21</v>
      </c>
      <c r="L2350">
        <v>0</v>
      </c>
      <c r="M2350">
        <v>0</v>
      </c>
      <c r="N2350" t="s">
        <v>22</v>
      </c>
      <c r="O2350">
        <v>6</v>
      </c>
      <c r="P2350" s="30">
        <f>SQRT((postes_1[[#This Row],[x]]-$Q$1)^2+(postes_1[[#This Row],[y]]-$R$1)^2)</f>
        <v>350916.41391318233</v>
      </c>
      <c r="Q2350">
        <v>959116.75</v>
      </c>
      <c r="R2350">
        <v>6793303.0099999998</v>
      </c>
    </row>
    <row r="2351" spans="1:18" hidden="1">
      <c r="A2351">
        <v>529</v>
      </c>
      <c r="B2351">
        <v>70053928</v>
      </c>
      <c r="C2351" s="2" t="s">
        <v>8376</v>
      </c>
      <c r="D2351" t="s">
        <v>1094</v>
      </c>
      <c r="E2351">
        <v>1425295481000</v>
      </c>
      <c r="F2351">
        <v>1425295474000</v>
      </c>
      <c r="G2351">
        <v>1</v>
      </c>
      <c r="H2351" t="s">
        <v>1146</v>
      </c>
      <c r="I2351" t="s">
        <v>1147</v>
      </c>
      <c r="J2351" t="s">
        <v>20</v>
      </c>
      <c r="K2351" t="s">
        <v>21</v>
      </c>
      <c r="L2351">
        <v>0</v>
      </c>
      <c r="M2351">
        <v>0</v>
      </c>
      <c r="N2351" t="s">
        <v>22</v>
      </c>
      <c r="O2351">
        <v>7</v>
      </c>
      <c r="P2351" s="30">
        <f>SQRT((postes_1[[#This Row],[x]]-$Q$1)^2+(postes_1[[#This Row],[y]]-$R$1)^2)</f>
        <v>350959.32547260862</v>
      </c>
      <c r="Q2351">
        <v>876423.72999999695</v>
      </c>
      <c r="R2351">
        <v>6524463.04</v>
      </c>
    </row>
    <row r="2352" spans="1:18" hidden="1">
      <c r="A2352">
        <v>2828</v>
      </c>
      <c r="B2352">
        <v>30001327</v>
      </c>
      <c r="C2352" s="2" t="s">
        <v>8375</v>
      </c>
      <c r="D2352" t="s">
        <v>274</v>
      </c>
      <c r="E2352">
        <v>771724800000</v>
      </c>
      <c r="F2352">
        <v>1394193749000</v>
      </c>
      <c r="G2352">
        <v>1</v>
      </c>
      <c r="H2352" t="s">
        <v>5827</v>
      </c>
      <c r="I2352" t="s">
        <v>5828</v>
      </c>
      <c r="J2352" t="s">
        <v>476</v>
      </c>
      <c r="K2352" t="s">
        <v>21</v>
      </c>
      <c r="L2352">
        <v>0</v>
      </c>
      <c r="M2352">
        <v>0</v>
      </c>
      <c r="N2352" t="s">
        <v>22</v>
      </c>
      <c r="O2352">
        <v>6</v>
      </c>
      <c r="P2352" s="30">
        <f>SQRT((postes_1[[#This Row],[x]]-$Q$1)^2+(postes_1[[#This Row],[y]]-$R$1)^2)</f>
        <v>350975.68866668845</v>
      </c>
      <c r="Q2352">
        <v>861624.89999999898</v>
      </c>
      <c r="R2352">
        <v>6508299.5599999996</v>
      </c>
    </row>
    <row r="2353" spans="1:18" hidden="1">
      <c r="A2353">
        <v>3041</v>
      </c>
      <c r="B2353">
        <v>60005156</v>
      </c>
      <c r="C2353" s="2" t="s">
        <v>8373</v>
      </c>
      <c r="D2353" t="s">
        <v>43</v>
      </c>
      <c r="E2353">
        <v>1107879550000</v>
      </c>
      <c r="F2353">
        <v>1107878490000</v>
      </c>
      <c r="G2353">
        <v>1</v>
      </c>
      <c r="H2353" t="s">
        <v>6257</v>
      </c>
      <c r="I2353" t="s">
        <v>6258</v>
      </c>
      <c r="J2353" t="s">
        <v>20</v>
      </c>
      <c r="K2353" t="s">
        <v>21</v>
      </c>
      <c r="L2353">
        <v>0</v>
      </c>
      <c r="M2353">
        <v>0</v>
      </c>
      <c r="N2353" t="s">
        <v>22</v>
      </c>
      <c r="O2353">
        <v>3</v>
      </c>
      <c r="P2353" s="30">
        <f>SQRT((postes_1[[#This Row],[x]]-$Q$1)^2+(postes_1[[#This Row],[y]]-$R$1)^2)</f>
        <v>350985.58992990217</v>
      </c>
      <c r="Q2353">
        <v>270199.67999999999</v>
      </c>
      <c r="R2353">
        <v>6839529.0499999998</v>
      </c>
    </row>
    <row r="2354" spans="1:18" hidden="1">
      <c r="A2354">
        <v>3910</v>
      </c>
      <c r="B2354">
        <v>20000138</v>
      </c>
      <c r="C2354" s="2" t="s">
        <v>8373</v>
      </c>
      <c r="D2354" t="s">
        <v>805</v>
      </c>
      <c r="E2354">
        <v>610761600000</v>
      </c>
      <c r="F2354">
        <v>1277308711000</v>
      </c>
      <c r="G2354">
        <v>1</v>
      </c>
      <c r="H2354" t="s">
        <v>7974</v>
      </c>
      <c r="I2354" t="s">
        <v>7975</v>
      </c>
      <c r="J2354" t="s">
        <v>20</v>
      </c>
      <c r="K2354" t="s">
        <v>21</v>
      </c>
      <c r="L2354">
        <v>0</v>
      </c>
      <c r="M2354">
        <v>0</v>
      </c>
      <c r="N2354" t="s">
        <v>22</v>
      </c>
      <c r="O2354">
        <v>3</v>
      </c>
      <c r="P2354" s="30">
        <f>SQRT((postes_1[[#This Row],[x]]-$Q$1)^2+(postes_1[[#This Row],[y]]-$R$1)^2)</f>
        <v>351000.86729161267</v>
      </c>
      <c r="Q2354">
        <v>911568.70000000298</v>
      </c>
      <c r="R2354">
        <v>6933852.9100000001</v>
      </c>
    </row>
    <row r="2355" spans="1:18" hidden="1">
      <c r="A2355">
        <v>2612</v>
      </c>
      <c r="B2355">
        <v>30001057</v>
      </c>
      <c r="C2355" s="2" t="s">
        <v>8376</v>
      </c>
      <c r="D2355" t="s">
        <v>20</v>
      </c>
      <c r="E2355" s="1">
        <v>980208000000</v>
      </c>
      <c r="F2355" t="s">
        <v>20</v>
      </c>
      <c r="G2355">
        <v>1</v>
      </c>
      <c r="H2355" t="s">
        <v>1146</v>
      </c>
      <c r="I2355" t="s">
        <v>1147</v>
      </c>
      <c r="J2355" t="s">
        <v>20</v>
      </c>
      <c r="K2355" t="s">
        <v>21</v>
      </c>
      <c r="L2355">
        <v>0</v>
      </c>
      <c r="M2355">
        <v>0</v>
      </c>
      <c r="N2355" t="s">
        <v>22</v>
      </c>
      <c r="O2355">
        <v>7</v>
      </c>
      <c r="P2355" s="30">
        <f>SQRT((postes_1[[#This Row],[x]]-$Q$1)^2+(postes_1[[#This Row],[y]]-$R$1)^2)</f>
        <v>351017.53300422209</v>
      </c>
      <c r="Q2355">
        <v>876842.42000000202</v>
      </c>
      <c r="R2355">
        <v>6524860.8099999996</v>
      </c>
    </row>
    <row r="2356" spans="1:18" hidden="1">
      <c r="A2356">
        <v>2121</v>
      </c>
      <c r="B2356">
        <v>20000463</v>
      </c>
      <c r="C2356" s="2" t="s">
        <v>8375</v>
      </c>
      <c r="D2356" t="s">
        <v>20</v>
      </c>
      <c r="E2356">
        <v>957398400000</v>
      </c>
      <c r="F2356" t="s">
        <v>20</v>
      </c>
      <c r="G2356">
        <v>1</v>
      </c>
      <c r="H2356" t="s">
        <v>4399</v>
      </c>
      <c r="I2356" t="s">
        <v>4400</v>
      </c>
      <c r="J2356" t="s">
        <v>1142</v>
      </c>
      <c r="K2356" t="s">
        <v>21</v>
      </c>
      <c r="L2356">
        <v>0</v>
      </c>
      <c r="M2356">
        <v>0</v>
      </c>
      <c r="N2356" t="s">
        <v>22</v>
      </c>
      <c r="O2356">
        <v>6</v>
      </c>
      <c r="P2356" s="30">
        <f>SQRT((postes_1[[#This Row],[x]]-$Q$1)^2+(postes_1[[#This Row],[y]]-$R$1)^2)</f>
        <v>351126.80342731916</v>
      </c>
      <c r="Q2356">
        <v>934192</v>
      </c>
      <c r="R2356">
        <v>6889453.6699999999</v>
      </c>
    </row>
    <row r="2357" spans="1:18" hidden="1">
      <c r="A2357">
        <v>1440</v>
      </c>
      <c r="B2357">
        <v>30001646</v>
      </c>
      <c r="C2357" s="2" t="s">
        <v>8373</v>
      </c>
      <c r="D2357" t="s">
        <v>20</v>
      </c>
      <c r="E2357" s="1">
        <v>787536000000</v>
      </c>
      <c r="F2357" t="s">
        <v>20</v>
      </c>
      <c r="G2357">
        <v>1</v>
      </c>
      <c r="H2357" t="s">
        <v>3014</v>
      </c>
      <c r="I2357" t="s">
        <v>3015</v>
      </c>
      <c r="J2357" t="s">
        <v>1187</v>
      </c>
      <c r="K2357" t="s">
        <v>21</v>
      </c>
      <c r="L2357">
        <v>0</v>
      </c>
      <c r="M2357">
        <v>0</v>
      </c>
      <c r="N2357" t="s">
        <v>22</v>
      </c>
      <c r="O2357">
        <v>3</v>
      </c>
      <c r="P2357" s="30">
        <f>SQRT((postes_1[[#This Row],[x]]-$Q$1)^2+(postes_1[[#This Row],[y]]-$R$1)^2)</f>
        <v>351199.66189890821</v>
      </c>
      <c r="Q2357">
        <v>842817.02000000305</v>
      </c>
      <c r="R2357">
        <v>6490107.5800000001</v>
      </c>
    </row>
    <row r="2358" spans="1:18" hidden="1">
      <c r="A2358">
        <v>2139</v>
      </c>
      <c r="B2358">
        <v>20000449</v>
      </c>
      <c r="C2358" s="2" t="s">
        <v>8373</v>
      </c>
      <c r="D2358" t="s">
        <v>20</v>
      </c>
      <c r="E2358">
        <v>992390400000</v>
      </c>
      <c r="F2358" t="s">
        <v>20</v>
      </c>
      <c r="G2358">
        <v>1</v>
      </c>
      <c r="H2358" t="s">
        <v>4436</v>
      </c>
      <c r="I2358" t="s">
        <v>4437</v>
      </c>
      <c r="J2358" t="s">
        <v>1142</v>
      </c>
      <c r="K2358" t="s">
        <v>21</v>
      </c>
      <c r="L2358">
        <v>0</v>
      </c>
      <c r="M2358">
        <v>0</v>
      </c>
      <c r="N2358" t="s">
        <v>22</v>
      </c>
      <c r="O2358">
        <v>3</v>
      </c>
      <c r="P2358" s="30">
        <f>SQRT((postes_1[[#This Row],[x]]-$Q$1)^2+(postes_1[[#This Row],[y]]-$R$1)^2)</f>
        <v>351205.88639825804</v>
      </c>
      <c r="Q2358">
        <v>932477.17000000202</v>
      </c>
      <c r="R2358">
        <v>6893663.9900000002</v>
      </c>
    </row>
    <row r="2359" spans="1:18" hidden="1">
      <c r="A2359">
        <v>3047</v>
      </c>
      <c r="B2359">
        <v>50000689</v>
      </c>
      <c r="C2359" s="2" t="s">
        <v>8375</v>
      </c>
      <c r="D2359" t="s">
        <v>1094</v>
      </c>
      <c r="E2359">
        <v>824947200000</v>
      </c>
      <c r="F2359">
        <v>1425381157000</v>
      </c>
      <c r="G2359">
        <v>1</v>
      </c>
      <c r="H2359" t="s">
        <v>6270</v>
      </c>
      <c r="I2359" t="s">
        <v>6271</v>
      </c>
      <c r="J2359" t="s">
        <v>20</v>
      </c>
      <c r="K2359" t="s">
        <v>21</v>
      </c>
      <c r="L2359">
        <v>0</v>
      </c>
      <c r="M2359">
        <v>0</v>
      </c>
      <c r="N2359" t="s">
        <v>22</v>
      </c>
      <c r="O2359">
        <v>6</v>
      </c>
      <c r="P2359" s="30">
        <f>SQRT((postes_1[[#This Row],[x]]-$Q$1)^2+(postes_1[[#This Row],[y]]-$R$1)^2)</f>
        <v>351508.93428559997</v>
      </c>
      <c r="Q2359">
        <v>674978.20000000298</v>
      </c>
      <c r="R2359">
        <v>6407923.4500000002</v>
      </c>
    </row>
    <row r="2360" spans="1:18" hidden="1">
      <c r="A2360">
        <v>3738</v>
      </c>
      <c r="B2360">
        <v>10000026</v>
      </c>
      <c r="C2360" s="2" t="s">
        <v>8375</v>
      </c>
      <c r="D2360" t="s">
        <v>17</v>
      </c>
      <c r="E2360">
        <v>875836800000</v>
      </c>
      <c r="F2360">
        <v>1311245366000</v>
      </c>
      <c r="G2360">
        <v>1</v>
      </c>
      <c r="H2360" t="s">
        <v>7643</v>
      </c>
      <c r="I2360" t="s">
        <v>6408</v>
      </c>
      <c r="J2360" t="s">
        <v>7644</v>
      </c>
      <c r="K2360" t="s">
        <v>21</v>
      </c>
      <c r="L2360">
        <v>0</v>
      </c>
      <c r="M2360">
        <v>0</v>
      </c>
      <c r="N2360" t="s">
        <v>22</v>
      </c>
      <c r="O2360">
        <v>6</v>
      </c>
      <c r="P2360" s="30">
        <f>SQRT((postes_1[[#This Row],[x]]-$Q$1)^2+(postes_1[[#This Row],[y]]-$R$1)^2)</f>
        <v>351537.68056650908</v>
      </c>
      <c r="Q2360">
        <v>648977.03000000096</v>
      </c>
      <c r="R2360">
        <v>7102884.5800000001</v>
      </c>
    </row>
    <row r="2361" spans="1:18" hidden="1">
      <c r="A2361">
        <v>3936</v>
      </c>
      <c r="B2361">
        <v>30001648</v>
      </c>
      <c r="C2361" s="2" t="s">
        <v>8373</v>
      </c>
      <c r="D2361" t="s">
        <v>274</v>
      </c>
      <c r="E2361">
        <v>610761600000</v>
      </c>
      <c r="F2361">
        <v>1392046234000</v>
      </c>
      <c r="G2361">
        <v>1</v>
      </c>
      <c r="H2361" t="s">
        <v>8027</v>
      </c>
      <c r="I2361" t="s">
        <v>8028</v>
      </c>
      <c r="J2361" t="s">
        <v>20</v>
      </c>
      <c r="K2361" t="s">
        <v>21</v>
      </c>
      <c r="L2361">
        <v>0</v>
      </c>
      <c r="M2361">
        <v>0</v>
      </c>
      <c r="N2361" t="s">
        <v>22</v>
      </c>
      <c r="O2361">
        <v>3</v>
      </c>
      <c r="P2361" s="30">
        <f>SQRT((postes_1[[#This Row],[x]]-$Q$1)^2+(postes_1[[#This Row],[y]]-$R$1)^2)</f>
        <v>351544.60070143448</v>
      </c>
      <c r="Q2361">
        <v>842779.99000000197</v>
      </c>
      <c r="R2361">
        <v>6489615.1500000004</v>
      </c>
    </row>
    <row r="2362" spans="1:18" hidden="1">
      <c r="A2362">
        <v>2843</v>
      </c>
      <c r="B2362">
        <v>30001651</v>
      </c>
      <c r="C2362" s="2" t="s">
        <v>8373</v>
      </c>
      <c r="D2362" t="s">
        <v>274</v>
      </c>
      <c r="E2362">
        <v>610761600000</v>
      </c>
      <c r="F2362">
        <v>1394194982000</v>
      </c>
      <c r="G2362">
        <v>1</v>
      </c>
      <c r="H2362" t="s">
        <v>5859</v>
      </c>
      <c r="I2362" t="s">
        <v>3015</v>
      </c>
      <c r="J2362" t="s">
        <v>26</v>
      </c>
      <c r="K2362" t="s">
        <v>21</v>
      </c>
      <c r="L2362">
        <v>0</v>
      </c>
      <c r="M2362">
        <v>0</v>
      </c>
      <c r="N2362" t="s">
        <v>22</v>
      </c>
      <c r="O2362">
        <v>3</v>
      </c>
      <c r="P2362" s="30">
        <f>SQRT((postes_1[[#This Row],[x]]-$Q$1)^2+(postes_1[[#This Row],[y]]-$R$1)^2)</f>
        <v>351690.40984334453</v>
      </c>
      <c r="Q2362">
        <v>842516.71000000101</v>
      </c>
      <c r="R2362">
        <v>6489189.5</v>
      </c>
    </row>
    <row r="2363" spans="1:18" hidden="1">
      <c r="A2363">
        <v>2619</v>
      </c>
      <c r="B2363">
        <v>20000217</v>
      </c>
      <c r="C2363" s="2" t="s">
        <v>8373</v>
      </c>
      <c r="D2363" t="s">
        <v>152</v>
      </c>
      <c r="E2363">
        <v>769132800000</v>
      </c>
      <c r="F2363">
        <v>1276014649000</v>
      </c>
      <c r="G2363">
        <v>1</v>
      </c>
      <c r="H2363" t="s">
        <v>5406</v>
      </c>
      <c r="I2363" t="s">
        <v>5407</v>
      </c>
      <c r="J2363" t="s">
        <v>20</v>
      </c>
      <c r="K2363" t="s">
        <v>21</v>
      </c>
      <c r="L2363">
        <v>0</v>
      </c>
      <c r="M2363">
        <v>0</v>
      </c>
      <c r="N2363" t="s">
        <v>22</v>
      </c>
      <c r="O2363">
        <v>3</v>
      </c>
      <c r="P2363" s="30">
        <f>SQRT((postes_1[[#This Row],[x]]-$Q$1)^2+(postes_1[[#This Row],[y]]-$R$1)^2)</f>
        <v>351694.19871020113</v>
      </c>
      <c r="Q2363">
        <v>922177.10000000102</v>
      </c>
      <c r="R2363">
        <v>6916333.6200000001</v>
      </c>
    </row>
    <row r="2364" spans="1:18" hidden="1">
      <c r="A2364">
        <v>2209</v>
      </c>
      <c r="B2364">
        <v>20000434</v>
      </c>
      <c r="C2364" s="2" t="s">
        <v>8373</v>
      </c>
      <c r="D2364" t="s">
        <v>20</v>
      </c>
      <c r="E2364">
        <v>610761600000</v>
      </c>
      <c r="F2364" t="s">
        <v>20</v>
      </c>
      <c r="G2364">
        <v>1</v>
      </c>
      <c r="H2364" t="s">
        <v>4577</v>
      </c>
      <c r="I2364" t="s">
        <v>4578</v>
      </c>
      <c r="J2364" t="s">
        <v>1142</v>
      </c>
      <c r="K2364" t="s">
        <v>21</v>
      </c>
      <c r="L2364">
        <v>0</v>
      </c>
      <c r="M2364">
        <v>0</v>
      </c>
      <c r="N2364" t="s">
        <v>22</v>
      </c>
      <c r="O2364">
        <v>3</v>
      </c>
      <c r="P2364" s="30">
        <f>SQRT((postes_1[[#This Row],[x]]-$Q$1)^2+(postes_1[[#This Row],[y]]-$R$1)^2)</f>
        <v>351799.211447159</v>
      </c>
      <c r="Q2364">
        <v>931737.24000000197</v>
      </c>
      <c r="R2364">
        <v>6896813.6299999999</v>
      </c>
    </row>
    <row r="2365" spans="1:18" hidden="1">
      <c r="A2365">
        <v>3141</v>
      </c>
      <c r="B2365">
        <v>50000589</v>
      </c>
      <c r="C2365" s="2" t="s">
        <v>8378</v>
      </c>
      <c r="D2365" t="s">
        <v>274</v>
      </c>
      <c r="E2365">
        <v>1333360540000</v>
      </c>
      <c r="F2365">
        <v>1424780325000</v>
      </c>
      <c r="G2365">
        <v>1</v>
      </c>
      <c r="H2365" t="s">
        <v>6459</v>
      </c>
      <c r="I2365" t="s">
        <v>6460</v>
      </c>
      <c r="J2365" t="s">
        <v>6461</v>
      </c>
      <c r="K2365" t="s">
        <v>21</v>
      </c>
      <c r="L2365">
        <v>0</v>
      </c>
      <c r="M2365">
        <v>0</v>
      </c>
      <c r="N2365" t="s">
        <v>22</v>
      </c>
      <c r="O2365">
        <v>1</v>
      </c>
      <c r="P2365" s="30">
        <f>SQRT((postes_1[[#This Row],[x]]-$Q$1)^2+(postes_1[[#This Row],[y]]-$R$1)^2)</f>
        <v>351960.59519809607</v>
      </c>
      <c r="Q2365">
        <v>498929.63000000297</v>
      </c>
      <c r="R2365">
        <v>6419643.29</v>
      </c>
    </row>
    <row r="2366" spans="1:18" hidden="1">
      <c r="A2366">
        <v>3989</v>
      </c>
      <c r="B2366">
        <v>50000690</v>
      </c>
      <c r="C2366" s="2" t="s">
        <v>8376</v>
      </c>
      <c r="D2366" t="s">
        <v>56</v>
      </c>
      <c r="E2366">
        <v>1157990232000</v>
      </c>
      <c r="F2366">
        <v>1157990116000</v>
      </c>
      <c r="G2366">
        <v>1</v>
      </c>
      <c r="H2366" t="s">
        <v>6270</v>
      </c>
      <c r="I2366" t="s">
        <v>6271</v>
      </c>
      <c r="J2366" t="s">
        <v>20</v>
      </c>
      <c r="K2366" t="s">
        <v>21</v>
      </c>
      <c r="L2366">
        <v>0</v>
      </c>
      <c r="M2366">
        <v>0</v>
      </c>
      <c r="N2366" t="s">
        <v>22</v>
      </c>
      <c r="O2366">
        <v>7</v>
      </c>
      <c r="P2366" s="30">
        <f>SQRT((postes_1[[#This Row],[x]]-$Q$1)^2+(postes_1[[#This Row],[y]]-$R$1)^2)</f>
        <v>352073.77432774007</v>
      </c>
      <c r="Q2366">
        <v>675295.03999999899</v>
      </c>
      <c r="R2366">
        <v>6407408.0700000003</v>
      </c>
    </row>
    <row r="2367" spans="1:18" hidden="1">
      <c r="A2367">
        <v>386</v>
      </c>
      <c r="B2367">
        <v>20001473</v>
      </c>
      <c r="C2367" s="2" t="s">
        <v>8373</v>
      </c>
      <c r="D2367" t="s">
        <v>56</v>
      </c>
      <c r="E2367">
        <v>1207066507000</v>
      </c>
      <c r="F2367">
        <v>1207066477000</v>
      </c>
      <c r="G2367">
        <v>1</v>
      </c>
      <c r="H2367" t="s">
        <v>858</v>
      </c>
      <c r="I2367" t="s">
        <v>859</v>
      </c>
      <c r="J2367" t="s">
        <v>20</v>
      </c>
      <c r="K2367" t="s">
        <v>21</v>
      </c>
      <c r="L2367">
        <v>0</v>
      </c>
      <c r="M2367">
        <v>0</v>
      </c>
      <c r="N2367" t="s">
        <v>22</v>
      </c>
      <c r="O2367">
        <v>3</v>
      </c>
      <c r="P2367" s="30">
        <f>SQRT((postes_1[[#This Row],[x]]-$Q$1)^2+(postes_1[[#This Row],[y]]-$R$1)^2)</f>
        <v>352096.06282791804</v>
      </c>
      <c r="Q2367">
        <v>960718.18</v>
      </c>
      <c r="R2367">
        <v>6717443.5700000003</v>
      </c>
    </row>
    <row r="2368" spans="1:18" hidden="1">
      <c r="A2368">
        <v>4123</v>
      </c>
      <c r="B2368">
        <v>30002206</v>
      </c>
      <c r="C2368" s="2" t="s">
        <v>8375</v>
      </c>
      <c r="D2368" t="s">
        <v>152</v>
      </c>
      <c r="E2368">
        <v>610761600000</v>
      </c>
      <c r="F2368">
        <v>1285767003000</v>
      </c>
      <c r="G2368">
        <v>1</v>
      </c>
      <c r="H2368" t="s">
        <v>8340</v>
      </c>
      <c r="I2368" t="s">
        <v>8341</v>
      </c>
      <c r="J2368" t="s">
        <v>20</v>
      </c>
      <c r="K2368" t="s">
        <v>21</v>
      </c>
      <c r="L2368">
        <v>0</v>
      </c>
      <c r="M2368">
        <v>0</v>
      </c>
      <c r="N2368" t="s">
        <v>22</v>
      </c>
      <c r="O2368">
        <v>6</v>
      </c>
      <c r="P2368" s="30">
        <f>SQRT((postes_1[[#This Row],[x]]-$Q$1)^2+(postes_1[[#This Row],[y]]-$R$1)^2)</f>
        <v>352200.62588172837</v>
      </c>
      <c r="Q2368">
        <v>751245.46000000101</v>
      </c>
      <c r="R2368">
        <v>6430619.7400000002</v>
      </c>
    </row>
    <row r="2369" spans="1:18" hidden="1">
      <c r="A2369">
        <v>4124</v>
      </c>
      <c r="B2369">
        <v>70030933</v>
      </c>
      <c r="C2369" s="2" t="s">
        <v>8373</v>
      </c>
      <c r="D2369" t="s">
        <v>264</v>
      </c>
      <c r="E2369">
        <v>1464256469000</v>
      </c>
      <c r="F2369">
        <v>1286360403000</v>
      </c>
      <c r="G2369">
        <v>1</v>
      </c>
      <c r="H2369" t="s">
        <v>8340</v>
      </c>
      <c r="I2369" t="s">
        <v>8341</v>
      </c>
      <c r="J2369" t="s">
        <v>20</v>
      </c>
      <c r="K2369" t="s">
        <v>21</v>
      </c>
      <c r="L2369">
        <v>0</v>
      </c>
      <c r="M2369">
        <v>0</v>
      </c>
      <c r="N2369" t="s">
        <v>22</v>
      </c>
      <c r="O2369">
        <v>3</v>
      </c>
      <c r="P2369" s="30">
        <f>SQRT((postes_1[[#This Row],[x]]-$Q$1)^2+(postes_1[[#This Row],[y]]-$R$1)^2)</f>
        <v>352200.62588172837</v>
      </c>
      <c r="Q2369">
        <v>751245.46000000101</v>
      </c>
      <c r="R2369">
        <v>6430619.7400000002</v>
      </c>
    </row>
    <row r="2370" spans="1:18" hidden="1">
      <c r="A2370">
        <v>1105</v>
      </c>
      <c r="B2370">
        <v>30002247</v>
      </c>
      <c r="C2370" s="2" t="s">
        <v>8373</v>
      </c>
      <c r="D2370" t="s">
        <v>30</v>
      </c>
      <c r="E2370">
        <v>1034553600000</v>
      </c>
      <c r="F2370">
        <v>1390220127000</v>
      </c>
      <c r="G2370">
        <v>1</v>
      </c>
      <c r="H2370" t="s">
        <v>2324</v>
      </c>
      <c r="I2370" t="s">
        <v>2325</v>
      </c>
      <c r="J2370" t="s">
        <v>26</v>
      </c>
      <c r="K2370" t="s">
        <v>21</v>
      </c>
      <c r="L2370">
        <v>0</v>
      </c>
      <c r="M2370">
        <v>0</v>
      </c>
      <c r="N2370" t="s">
        <v>22</v>
      </c>
      <c r="O2370">
        <v>3</v>
      </c>
      <c r="P2370" s="30">
        <f>SQRT((postes_1[[#This Row],[x]]-$Q$1)^2+(postes_1[[#This Row],[y]]-$R$1)^2)</f>
        <v>352270.06938093348</v>
      </c>
      <c r="Q2370">
        <v>719764.79999999702</v>
      </c>
      <c r="R2370">
        <v>6418576.2599999998</v>
      </c>
    </row>
    <row r="2371" spans="1:18" hidden="1">
      <c r="A2371">
        <v>4013</v>
      </c>
      <c r="B2371">
        <v>70037995</v>
      </c>
      <c r="C2371" s="2" t="s">
        <v>8374</v>
      </c>
      <c r="D2371" t="s">
        <v>30</v>
      </c>
      <c r="E2371">
        <v>1417611422000</v>
      </c>
      <c r="F2371">
        <v>1417611399000</v>
      </c>
      <c r="G2371">
        <v>1</v>
      </c>
      <c r="H2371" t="s">
        <v>8167</v>
      </c>
      <c r="I2371" t="s">
        <v>8168</v>
      </c>
      <c r="J2371" t="s">
        <v>20</v>
      </c>
      <c r="K2371" t="s">
        <v>21</v>
      </c>
      <c r="L2371">
        <v>0</v>
      </c>
      <c r="M2371">
        <v>0</v>
      </c>
      <c r="N2371" t="s">
        <v>22</v>
      </c>
      <c r="O2371">
        <v>4</v>
      </c>
      <c r="P2371" s="30">
        <f>SQRT((postes_1[[#This Row],[x]]-$Q$1)^2+(postes_1[[#This Row],[y]]-$R$1)^2)</f>
        <v>352389.28279331455</v>
      </c>
      <c r="Q2371">
        <v>643755.03000000096</v>
      </c>
      <c r="R2371">
        <v>7104276.0700000003</v>
      </c>
    </row>
    <row r="2372" spans="1:18" hidden="1">
      <c r="A2372">
        <v>2881</v>
      </c>
      <c r="B2372">
        <v>50000613</v>
      </c>
      <c r="C2372" s="2" t="s">
        <v>8373</v>
      </c>
      <c r="D2372" t="s">
        <v>20</v>
      </c>
      <c r="E2372">
        <v>610761600000</v>
      </c>
      <c r="F2372" t="s">
        <v>20</v>
      </c>
      <c r="G2372">
        <v>1</v>
      </c>
      <c r="H2372" t="s">
        <v>5938</v>
      </c>
      <c r="I2372" t="s">
        <v>1261</v>
      </c>
      <c r="J2372" t="s">
        <v>20</v>
      </c>
      <c r="K2372" t="s">
        <v>21</v>
      </c>
      <c r="L2372">
        <v>0</v>
      </c>
      <c r="M2372">
        <v>0</v>
      </c>
      <c r="N2372" t="s">
        <v>22</v>
      </c>
      <c r="O2372">
        <v>3</v>
      </c>
      <c r="P2372" s="30">
        <f>SQRT((postes_1[[#This Row],[x]]-$Q$1)^2+(postes_1[[#This Row],[y]]-$R$1)^2)</f>
        <v>352437.78985426162</v>
      </c>
      <c r="Q2372">
        <v>501306.390000001</v>
      </c>
      <c r="R2372">
        <v>6418356.6100000003</v>
      </c>
    </row>
    <row r="2373" spans="1:18" hidden="1">
      <c r="A2373">
        <v>99</v>
      </c>
      <c r="B2373">
        <v>70005502</v>
      </c>
      <c r="C2373" s="2" t="s">
        <v>8374</v>
      </c>
      <c r="D2373" t="s">
        <v>229</v>
      </c>
      <c r="E2373">
        <v>1111156457000</v>
      </c>
      <c r="F2373">
        <v>1126109517000</v>
      </c>
      <c r="G2373">
        <v>1</v>
      </c>
      <c r="H2373" t="s">
        <v>230</v>
      </c>
      <c r="I2373" t="s">
        <v>231</v>
      </c>
      <c r="J2373" t="s">
        <v>232</v>
      </c>
      <c r="K2373" t="s">
        <v>21</v>
      </c>
      <c r="L2373">
        <v>0</v>
      </c>
      <c r="M2373">
        <v>0</v>
      </c>
      <c r="N2373" t="s">
        <v>22</v>
      </c>
      <c r="O2373">
        <v>4</v>
      </c>
      <c r="P2373" s="30">
        <f>SQRT((postes_1[[#This Row],[x]]-$Q$1)^2+(postes_1[[#This Row],[y]]-$R$1)^2)</f>
        <v>352452.41838070366</v>
      </c>
      <c r="Q2373">
        <v>649774.49000000197</v>
      </c>
      <c r="R2373">
        <v>7103716.2699999996</v>
      </c>
    </row>
    <row r="2374" spans="1:18" hidden="1">
      <c r="A2374">
        <v>1455</v>
      </c>
      <c r="B2374">
        <v>30002050</v>
      </c>
      <c r="C2374" s="2" t="s">
        <v>8373</v>
      </c>
      <c r="D2374" t="s">
        <v>20</v>
      </c>
      <c r="E2374">
        <v>610761600000</v>
      </c>
      <c r="F2374" t="s">
        <v>20</v>
      </c>
      <c r="G2374">
        <v>1</v>
      </c>
      <c r="H2374" t="s">
        <v>3043</v>
      </c>
      <c r="I2374" t="s">
        <v>3044</v>
      </c>
      <c r="J2374" t="s">
        <v>20</v>
      </c>
      <c r="K2374" t="s">
        <v>21</v>
      </c>
      <c r="L2374">
        <v>0</v>
      </c>
      <c r="M2374">
        <v>0</v>
      </c>
      <c r="N2374" t="s">
        <v>22</v>
      </c>
      <c r="O2374">
        <v>3</v>
      </c>
      <c r="P2374" s="30">
        <f>SQRT((postes_1[[#This Row],[x]]-$Q$1)^2+(postes_1[[#This Row],[y]]-$R$1)^2)</f>
        <v>352546.38977498596</v>
      </c>
      <c r="Q2374">
        <v>793296.93</v>
      </c>
      <c r="R2374">
        <v>6452027.4299999997</v>
      </c>
    </row>
    <row r="2375" spans="1:18" hidden="1">
      <c r="A2375">
        <v>1598</v>
      </c>
      <c r="B2375">
        <v>30001405</v>
      </c>
      <c r="C2375" s="2" t="s">
        <v>8373</v>
      </c>
      <c r="D2375" t="s">
        <v>274</v>
      </c>
      <c r="E2375">
        <v>610761600000</v>
      </c>
      <c r="F2375">
        <v>1392031602000</v>
      </c>
      <c r="G2375">
        <v>1</v>
      </c>
      <c r="H2375" t="s">
        <v>3328</v>
      </c>
      <c r="I2375" t="s">
        <v>3329</v>
      </c>
      <c r="J2375" t="s">
        <v>3330</v>
      </c>
      <c r="K2375" t="s">
        <v>21</v>
      </c>
      <c r="L2375">
        <v>0</v>
      </c>
      <c r="M2375">
        <v>0</v>
      </c>
      <c r="N2375" t="s">
        <v>22</v>
      </c>
      <c r="O2375">
        <v>3</v>
      </c>
      <c r="P2375" s="30">
        <f>SQRT((postes_1[[#This Row],[x]]-$Q$1)^2+(postes_1[[#This Row],[y]]-$R$1)^2)</f>
        <v>352580.09377901419</v>
      </c>
      <c r="Q2375">
        <v>855433.64999999898</v>
      </c>
      <c r="R2375">
        <v>6499877.6799999997</v>
      </c>
    </row>
    <row r="2376" spans="1:18" hidden="1">
      <c r="A2376">
        <v>1378</v>
      </c>
      <c r="B2376">
        <v>30002211</v>
      </c>
      <c r="C2376" s="2" t="s">
        <v>8373</v>
      </c>
      <c r="D2376" t="s">
        <v>152</v>
      </c>
      <c r="E2376">
        <v>610761600000</v>
      </c>
      <c r="F2376">
        <v>1285926181000</v>
      </c>
      <c r="G2376">
        <v>1</v>
      </c>
      <c r="H2376" t="s">
        <v>2891</v>
      </c>
      <c r="I2376" t="s">
        <v>2892</v>
      </c>
      <c r="J2376" t="s">
        <v>20</v>
      </c>
      <c r="K2376" t="s">
        <v>21</v>
      </c>
      <c r="L2376">
        <v>0</v>
      </c>
      <c r="M2376">
        <v>0</v>
      </c>
      <c r="N2376" t="s">
        <v>22</v>
      </c>
      <c r="O2376">
        <v>3</v>
      </c>
      <c r="P2376" s="30">
        <f>SQRT((postes_1[[#This Row],[x]]-$Q$1)^2+(postes_1[[#This Row],[y]]-$R$1)^2)</f>
        <v>352655.54497688269</v>
      </c>
      <c r="Q2376">
        <v>750894.39000000095</v>
      </c>
      <c r="R2376">
        <v>6429970.8899999997</v>
      </c>
    </row>
    <row r="2377" spans="1:18" hidden="1">
      <c r="A2377">
        <v>3917</v>
      </c>
      <c r="B2377">
        <v>10000018</v>
      </c>
      <c r="C2377" s="2" t="s">
        <v>8375</v>
      </c>
      <c r="D2377" t="s">
        <v>229</v>
      </c>
      <c r="E2377">
        <v>1125658919000</v>
      </c>
      <c r="F2377">
        <v>1125658654000</v>
      </c>
      <c r="G2377">
        <v>1</v>
      </c>
      <c r="H2377" t="s">
        <v>7988</v>
      </c>
      <c r="I2377" t="s">
        <v>7989</v>
      </c>
      <c r="J2377" t="s">
        <v>7990</v>
      </c>
      <c r="K2377" t="s">
        <v>21</v>
      </c>
      <c r="L2377">
        <v>0</v>
      </c>
      <c r="M2377">
        <v>0</v>
      </c>
      <c r="N2377" t="s">
        <v>22</v>
      </c>
      <c r="O2377">
        <v>6</v>
      </c>
      <c r="P2377" s="30">
        <f>SQRT((postes_1[[#This Row],[x]]-$Q$1)^2+(postes_1[[#This Row],[y]]-$R$1)^2)</f>
        <v>352682.21066933929</v>
      </c>
      <c r="Q2377">
        <v>647128.14999999898</v>
      </c>
      <c r="R2377">
        <v>7104234.1699999999</v>
      </c>
    </row>
    <row r="2378" spans="1:18" hidden="1">
      <c r="A2378">
        <v>1733</v>
      </c>
      <c r="B2378">
        <v>20003355</v>
      </c>
      <c r="C2378" s="2" t="s">
        <v>8373</v>
      </c>
      <c r="D2378" t="s">
        <v>23</v>
      </c>
      <c r="E2378">
        <v>994377600000</v>
      </c>
      <c r="F2378">
        <v>1288013824000</v>
      </c>
      <c r="G2378">
        <v>1</v>
      </c>
      <c r="H2378" t="s">
        <v>3605</v>
      </c>
      <c r="I2378" t="s">
        <v>3606</v>
      </c>
      <c r="J2378" t="s">
        <v>20</v>
      </c>
      <c r="K2378" t="s">
        <v>21</v>
      </c>
      <c r="L2378">
        <v>0</v>
      </c>
      <c r="M2378">
        <v>0</v>
      </c>
      <c r="N2378" t="s">
        <v>22</v>
      </c>
      <c r="O2378">
        <v>3</v>
      </c>
      <c r="P2378" s="30">
        <f>SQRT((postes_1[[#This Row],[x]]-$Q$1)^2+(postes_1[[#This Row],[y]]-$R$1)^2)</f>
        <v>352875.26054477843</v>
      </c>
      <c r="Q2378">
        <v>926500</v>
      </c>
      <c r="R2378">
        <v>6910451.3300000001</v>
      </c>
    </row>
    <row r="2379" spans="1:18" hidden="1">
      <c r="A2379">
        <v>2957</v>
      </c>
      <c r="B2379">
        <v>20001397</v>
      </c>
      <c r="C2379" s="2" t="s">
        <v>8373</v>
      </c>
      <c r="D2379" t="s">
        <v>274</v>
      </c>
      <c r="E2379" s="1">
        <v>1063584000000</v>
      </c>
      <c r="F2379">
        <v>1435926213000</v>
      </c>
      <c r="G2379">
        <v>1</v>
      </c>
      <c r="H2379" t="s">
        <v>6091</v>
      </c>
      <c r="I2379" t="s">
        <v>6092</v>
      </c>
      <c r="J2379" t="s">
        <v>20</v>
      </c>
      <c r="K2379" t="s">
        <v>21</v>
      </c>
      <c r="L2379">
        <v>0</v>
      </c>
      <c r="M2379">
        <v>0</v>
      </c>
      <c r="N2379" t="s">
        <v>22</v>
      </c>
      <c r="O2379">
        <v>3</v>
      </c>
      <c r="P2379" s="30">
        <f>SQRT((postes_1[[#This Row],[x]]-$Q$1)^2+(postes_1[[#This Row],[y]]-$R$1)^2)</f>
        <v>352901.37204896531</v>
      </c>
      <c r="Q2379">
        <v>962949.89000000095</v>
      </c>
      <c r="R2379">
        <v>6736234.3200000003</v>
      </c>
    </row>
    <row r="2380" spans="1:18" hidden="1">
      <c r="A2380">
        <v>3960</v>
      </c>
      <c r="B2380">
        <v>20000180</v>
      </c>
      <c r="C2380" s="2" t="s">
        <v>8373</v>
      </c>
      <c r="D2380" t="s">
        <v>20</v>
      </c>
      <c r="E2380">
        <v>847324800000</v>
      </c>
      <c r="F2380" t="s">
        <v>20</v>
      </c>
      <c r="G2380">
        <v>1</v>
      </c>
      <c r="H2380" t="s">
        <v>8067</v>
      </c>
      <c r="I2380" t="s">
        <v>8068</v>
      </c>
      <c r="J2380" t="s">
        <v>8069</v>
      </c>
      <c r="K2380" t="s">
        <v>21</v>
      </c>
      <c r="L2380">
        <v>0</v>
      </c>
      <c r="M2380">
        <v>0</v>
      </c>
      <c r="N2380" t="s">
        <v>22</v>
      </c>
      <c r="O2380">
        <v>3</v>
      </c>
      <c r="P2380" s="30">
        <f>SQRT((postes_1[[#This Row],[x]]-$Q$1)^2+(postes_1[[#This Row],[y]]-$R$1)^2)</f>
        <v>352931.62299222039</v>
      </c>
      <c r="Q2380">
        <v>921903.20000000298</v>
      </c>
      <c r="R2380">
        <v>6919503.46</v>
      </c>
    </row>
    <row r="2381" spans="1:18" hidden="1">
      <c r="A2381">
        <v>955</v>
      </c>
      <c r="B2381">
        <v>20000427</v>
      </c>
      <c r="C2381" s="2" t="s">
        <v>8373</v>
      </c>
      <c r="D2381" t="s">
        <v>43</v>
      </c>
      <c r="E2381">
        <v>1158935062000</v>
      </c>
      <c r="F2381" t="s">
        <v>20</v>
      </c>
      <c r="G2381">
        <v>1</v>
      </c>
      <c r="H2381" t="s">
        <v>2038</v>
      </c>
      <c r="I2381" t="s">
        <v>2039</v>
      </c>
      <c r="J2381" t="s">
        <v>1142</v>
      </c>
      <c r="K2381" t="s">
        <v>21</v>
      </c>
      <c r="L2381">
        <v>0</v>
      </c>
      <c r="M2381">
        <v>0</v>
      </c>
      <c r="N2381" t="s">
        <v>22</v>
      </c>
      <c r="O2381">
        <v>3</v>
      </c>
      <c r="P2381" s="30">
        <f>SQRT((postes_1[[#This Row],[x]]-$Q$1)^2+(postes_1[[#This Row],[y]]-$R$1)^2)</f>
        <v>352959.52134741307</v>
      </c>
      <c r="Q2381">
        <v>931866.15999999596</v>
      </c>
      <c r="R2381">
        <v>6899354.3499999996</v>
      </c>
    </row>
    <row r="2382" spans="1:18" hidden="1">
      <c r="A2382">
        <v>2839</v>
      </c>
      <c r="B2382">
        <v>30001590</v>
      </c>
      <c r="C2382" s="2" t="s">
        <v>8373</v>
      </c>
      <c r="D2382" t="s">
        <v>274</v>
      </c>
      <c r="E2382" s="1">
        <v>1067904000000</v>
      </c>
      <c r="F2382">
        <v>1394194645000</v>
      </c>
      <c r="G2382">
        <v>1</v>
      </c>
      <c r="H2382" t="s">
        <v>5851</v>
      </c>
      <c r="I2382" t="s">
        <v>5852</v>
      </c>
      <c r="J2382" t="s">
        <v>20</v>
      </c>
      <c r="K2382" t="s">
        <v>21</v>
      </c>
      <c r="L2382">
        <v>0</v>
      </c>
      <c r="M2382">
        <v>0</v>
      </c>
      <c r="N2382" t="s">
        <v>22</v>
      </c>
      <c r="O2382">
        <v>3</v>
      </c>
      <c r="P2382" s="30">
        <f>SQRT((postes_1[[#This Row],[x]]-$Q$1)^2+(postes_1[[#This Row],[y]]-$R$1)^2)</f>
        <v>352974.07056957699</v>
      </c>
      <c r="Q2382">
        <v>849318.68</v>
      </c>
      <c r="R2382">
        <v>6493574.5599999996</v>
      </c>
    </row>
    <row r="2383" spans="1:18" hidden="1">
      <c r="A2383">
        <v>2052</v>
      </c>
      <c r="B2383">
        <v>30001312</v>
      </c>
      <c r="C2383" s="2" t="s">
        <v>8376</v>
      </c>
      <c r="D2383" t="s">
        <v>43</v>
      </c>
      <c r="E2383">
        <v>1111405362000</v>
      </c>
      <c r="F2383" t="s">
        <v>20</v>
      </c>
      <c r="G2383">
        <v>1</v>
      </c>
      <c r="H2383" t="s">
        <v>4252</v>
      </c>
      <c r="I2383" t="s">
        <v>4253</v>
      </c>
      <c r="J2383" t="s">
        <v>20</v>
      </c>
      <c r="K2383" t="s">
        <v>21</v>
      </c>
      <c r="L2383">
        <v>0</v>
      </c>
      <c r="M2383">
        <v>0</v>
      </c>
      <c r="N2383" t="s">
        <v>22</v>
      </c>
      <c r="O2383">
        <v>7</v>
      </c>
      <c r="P2383" s="30">
        <f>SQRT((postes_1[[#This Row],[x]]-$Q$1)^2+(postes_1[[#This Row],[y]]-$R$1)^2)</f>
        <v>352974.09214114572</v>
      </c>
      <c r="Q2383">
        <v>865239.64999999898</v>
      </c>
      <c r="R2383">
        <v>6509161.7699999996</v>
      </c>
    </row>
    <row r="2384" spans="1:18" hidden="1">
      <c r="A2384">
        <v>1456</v>
      </c>
      <c r="B2384">
        <v>30002170</v>
      </c>
      <c r="C2384" s="2" t="s">
        <v>8373</v>
      </c>
      <c r="D2384" t="s">
        <v>152</v>
      </c>
      <c r="E2384">
        <v>610761600000</v>
      </c>
      <c r="F2384">
        <v>1285941375000</v>
      </c>
      <c r="G2384">
        <v>1</v>
      </c>
      <c r="H2384" t="s">
        <v>3045</v>
      </c>
      <c r="I2384" t="s">
        <v>3046</v>
      </c>
      <c r="J2384" t="s">
        <v>20</v>
      </c>
      <c r="K2384" t="s">
        <v>21</v>
      </c>
      <c r="L2384">
        <v>0</v>
      </c>
      <c r="M2384">
        <v>0</v>
      </c>
      <c r="N2384" t="s">
        <v>22</v>
      </c>
      <c r="O2384">
        <v>3</v>
      </c>
      <c r="P2384" s="30">
        <f>SQRT((postes_1[[#This Row],[x]]-$Q$1)^2+(postes_1[[#This Row],[y]]-$R$1)^2)</f>
        <v>353040.62265464861</v>
      </c>
      <c r="Q2384">
        <v>771476.43</v>
      </c>
      <c r="R2384">
        <v>6439273.9000000004</v>
      </c>
    </row>
    <row r="2385" spans="1:18" hidden="1">
      <c r="A2385">
        <v>3866</v>
      </c>
      <c r="B2385">
        <v>50000313</v>
      </c>
      <c r="C2385" s="2" t="s">
        <v>8373</v>
      </c>
      <c r="D2385" t="s">
        <v>482</v>
      </c>
      <c r="E2385">
        <v>610761600000</v>
      </c>
      <c r="F2385">
        <v>1390998818000</v>
      </c>
      <c r="G2385">
        <v>1</v>
      </c>
      <c r="H2385" t="s">
        <v>7887</v>
      </c>
      <c r="I2385" t="s">
        <v>7888</v>
      </c>
      <c r="J2385" t="s">
        <v>7889</v>
      </c>
      <c r="K2385" t="s">
        <v>21</v>
      </c>
      <c r="L2385">
        <v>0</v>
      </c>
      <c r="M2385">
        <v>0</v>
      </c>
      <c r="N2385" t="s">
        <v>22</v>
      </c>
      <c r="O2385">
        <v>3</v>
      </c>
      <c r="P2385" s="30">
        <f>SQRT((postes_1[[#This Row],[x]]-$Q$1)^2+(postes_1[[#This Row],[y]]-$R$1)^2)</f>
        <v>353232.26930707146</v>
      </c>
      <c r="Q2385">
        <v>405221.24000000203</v>
      </c>
      <c r="R2385">
        <v>6465979.7000000002</v>
      </c>
    </row>
    <row r="2386" spans="1:18" hidden="1">
      <c r="A2386">
        <v>3957</v>
      </c>
      <c r="B2386">
        <v>20001648</v>
      </c>
      <c r="C2386" s="2" t="s">
        <v>8373</v>
      </c>
      <c r="D2386" t="s">
        <v>152</v>
      </c>
      <c r="E2386" s="1">
        <v>888192000000</v>
      </c>
      <c r="F2386">
        <v>1277200541000</v>
      </c>
      <c r="G2386">
        <v>1</v>
      </c>
      <c r="H2386" t="s">
        <v>8061</v>
      </c>
      <c r="I2386" t="s">
        <v>8061</v>
      </c>
      <c r="J2386" t="s">
        <v>8062</v>
      </c>
      <c r="K2386" t="s">
        <v>21</v>
      </c>
      <c r="L2386">
        <v>0</v>
      </c>
      <c r="M2386">
        <v>0</v>
      </c>
      <c r="N2386" t="s">
        <v>22</v>
      </c>
      <c r="O2386">
        <v>3</v>
      </c>
      <c r="P2386" s="30">
        <f>SQRT((postes_1[[#This Row],[x]]-$Q$1)^2+(postes_1[[#This Row],[y]]-$R$1)^2)</f>
        <v>353258.08306955016</v>
      </c>
      <c r="Q2386">
        <v>929704.70000000298</v>
      </c>
      <c r="R2386">
        <v>6904723.7999999998</v>
      </c>
    </row>
    <row r="2387" spans="1:18" hidden="1">
      <c r="A2387">
        <v>2411</v>
      </c>
      <c r="B2387">
        <v>10000012</v>
      </c>
      <c r="C2387" s="2" t="s">
        <v>8375</v>
      </c>
      <c r="D2387" t="s">
        <v>229</v>
      </c>
      <c r="E2387" s="1">
        <v>759456000000</v>
      </c>
      <c r="F2387">
        <v>1122048693000</v>
      </c>
      <c r="G2387">
        <v>1</v>
      </c>
      <c r="H2387" t="s">
        <v>4978</v>
      </c>
      <c r="I2387" t="s">
        <v>4979</v>
      </c>
      <c r="J2387" t="s">
        <v>20</v>
      </c>
      <c r="K2387" t="s">
        <v>21</v>
      </c>
      <c r="L2387">
        <v>0</v>
      </c>
      <c r="M2387">
        <v>0</v>
      </c>
      <c r="N2387" t="s">
        <v>22</v>
      </c>
      <c r="O2387">
        <v>6</v>
      </c>
      <c r="P2387" s="30">
        <f>SQRT((postes_1[[#This Row],[x]]-$Q$1)^2+(postes_1[[#This Row],[y]]-$R$1)^2)</f>
        <v>353349.5120336808</v>
      </c>
      <c r="Q2387">
        <v>649275.17000000202</v>
      </c>
      <c r="R2387">
        <v>7104674.5099999998</v>
      </c>
    </row>
    <row r="2388" spans="1:18" hidden="1">
      <c r="A2388">
        <v>2557</v>
      </c>
      <c r="B2388">
        <v>10000020</v>
      </c>
      <c r="C2388" s="2" t="s">
        <v>8375</v>
      </c>
      <c r="D2388" t="s">
        <v>56</v>
      </c>
      <c r="E2388">
        <v>1374755314000</v>
      </c>
      <c r="F2388">
        <v>1374755301000</v>
      </c>
      <c r="G2388">
        <v>1</v>
      </c>
      <c r="H2388" t="s">
        <v>5277</v>
      </c>
      <c r="I2388" t="s">
        <v>5278</v>
      </c>
      <c r="J2388" t="s">
        <v>20</v>
      </c>
      <c r="K2388" t="s">
        <v>21</v>
      </c>
      <c r="L2388">
        <v>0</v>
      </c>
      <c r="M2388">
        <v>0</v>
      </c>
      <c r="N2388" t="s">
        <v>22</v>
      </c>
      <c r="O2388">
        <v>6</v>
      </c>
      <c r="P2388" s="30">
        <f>SQRT((postes_1[[#This Row],[x]]-$Q$1)^2+(postes_1[[#This Row],[y]]-$R$1)^2)</f>
        <v>353429.16810719768</v>
      </c>
      <c r="Q2388">
        <v>656614.06000000203</v>
      </c>
      <c r="R2388">
        <v>7103866.1699999999</v>
      </c>
    </row>
    <row r="2389" spans="1:18" hidden="1">
      <c r="A2389">
        <v>3934</v>
      </c>
      <c r="B2389">
        <v>60000217</v>
      </c>
      <c r="C2389" s="2" t="s">
        <v>8376</v>
      </c>
      <c r="D2389" t="s">
        <v>20</v>
      </c>
      <c r="E2389">
        <v>791078400000</v>
      </c>
      <c r="F2389" t="s">
        <v>20</v>
      </c>
      <c r="G2389">
        <v>1</v>
      </c>
      <c r="H2389" t="s">
        <v>8023</v>
      </c>
      <c r="I2389" t="s">
        <v>8024</v>
      </c>
      <c r="J2389" t="s">
        <v>20</v>
      </c>
      <c r="K2389" t="s">
        <v>21</v>
      </c>
      <c r="L2389">
        <v>0</v>
      </c>
      <c r="M2389">
        <v>0</v>
      </c>
      <c r="N2389" t="s">
        <v>22</v>
      </c>
      <c r="O2389">
        <v>7</v>
      </c>
      <c r="P2389" s="30">
        <f>SQRT((postes_1[[#This Row],[x]]-$Q$1)^2+(postes_1[[#This Row],[y]]-$R$1)^2)</f>
        <v>353434.1324916305</v>
      </c>
      <c r="Q2389">
        <v>265552.03999999899</v>
      </c>
      <c r="R2389">
        <v>6830584.1799999997</v>
      </c>
    </row>
    <row r="2390" spans="1:18" hidden="1">
      <c r="A2390">
        <v>1228</v>
      </c>
      <c r="B2390">
        <v>10001683</v>
      </c>
      <c r="C2390" s="2" t="s">
        <v>8375</v>
      </c>
      <c r="D2390" t="s">
        <v>17</v>
      </c>
      <c r="E2390">
        <v>1110457547000</v>
      </c>
      <c r="F2390">
        <v>1311245643000</v>
      </c>
      <c r="G2390">
        <v>1</v>
      </c>
      <c r="H2390" t="s">
        <v>2573</v>
      </c>
      <c r="I2390" t="s">
        <v>2573</v>
      </c>
      <c r="J2390" t="s">
        <v>2574</v>
      </c>
      <c r="K2390" t="s">
        <v>21</v>
      </c>
      <c r="L2390">
        <v>0</v>
      </c>
      <c r="M2390">
        <v>0</v>
      </c>
      <c r="N2390" t="s">
        <v>22</v>
      </c>
      <c r="O2390">
        <v>6</v>
      </c>
      <c r="P2390" s="30">
        <f>SQRT((postes_1[[#This Row],[x]]-$Q$1)^2+(postes_1[[#This Row],[y]]-$R$1)^2)</f>
        <v>353438.95468426961</v>
      </c>
      <c r="Q2390">
        <v>650296.97999999695</v>
      </c>
      <c r="R2390">
        <v>7104650.1200000001</v>
      </c>
    </row>
    <row r="2391" spans="1:18" hidden="1">
      <c r="A2391">
        <v>2452</v>
      </c>
      <c r="B2391">
        <v>30002016</v>
      </c>
      <c r="C2391" s="2" t="s">
        <v>8373</v>
      </c>
      <c r="D2391" t="s">
        <v>152</v>
      </c>
      <c r="E2391">
        <v>610761600000</v>
      </c>
      <c r="F2391">
        <v>1285947226000</v>
      </c>
      <c r="G2391">
        <v>1</v>
      </c>
      <c r="H2391" t="s">
        <v>5063</v>
      </c>
      <c r="I2391" t="s">
        <v>5064</v>
      </c>
      <c r="J2391" t="s">
        <v>20</v>
      </c>
      <c r="K2391" t="s">
        <v>21</v>
      </c>
      <c r="L2391">
        <v>0</v>
      </c>
      <c r="M2391">
        <v>0</v>
      </c>
      <c r="N2391" t="s">
        <v>22</v>
      </c>
      <c r="O2391">
        <v>3</v>
      </c>
      <c r="P2391" s="30">
        <f>SQRT((postes_1[[#This Row],[x]]-$Q$1)^2+(postes_1[[#This Row],[y]]-$R$1)^2)</f>
        <v>353550.52359403006</v>
      </c>
      <c r="Q2391">
        <v>804943.64000000095</v>
      </c>
      <c r="R2391">
        <v>6458203.6500000004</v>
      </c>
    </row>
    <row r="2392" spans="1:18" hidden="1">
      <c r="A2392">
        <v>4047</v>
      </c>
      <c r="B2392">
        <v>20000197</v>
      </c>
      <c r="C2392" s="2" t="s">
        <v>8375</v>
      </c>
      <c r="D2392" t="s">
        <v>20</v>
      </c>
      <c r="E2392">
        <v>610761600000</v>
      </c>
      <c r="F2392" t="s">
        <v>20</v>
      </c>
      <c r="G2392">
        <v>1</v>
      </c>
      <c r="H2392" t="s">
        <v>8229</v>
      </c>
      <c r="I2392" t="s">
        <v>8230</v>
      </c>
      <c r="J2392" t="s">
        <v>8069</v>
      </c>
      <c r="K2392" t="s">
        <v>21</v>
      </c>
      <c r="L2392">
        <v>0</v>
      </c>
      <c r="M2392">
        <v>0</v>
      </c>
      <c r="N2392" t="s">
        <v>22</v>
      </c>
      <c r="O2392">
        <v>6</v>
      </c>
      <c r="P2392" s="30">
        <f>SQRT((postes_1[[#This Row],[x]]-$Q$1)^2+(postes_1[[#This Row],[y]]-$R$1)^2)</f>
        <v>353621.13603139063</v>
      </c>
      <c r="Q2392">
        <v>923362.15999999596</v>
      </c>
      <c r="R2392">
        <v>6918222.6600000001</v>
      </c>
    </row>
    <row r="2393" spans="1:18" hidden="1">
      <c r="A2393">
        <v>1248</v>
      </c>
      <c r="B2393">
        <v>30001702</v>
      </c>
      <c r="C2393" s="2" t="s">
        <v>8373</v>
      </c>
      <c r="D2393" t="s">
        <v>274</v>
      </c>
      <c r="E2393">
        <v>610761600000</v>
      </c>
      <c r="F2393">
        <v>1394195098000</v>
      </c>
      <c r="G2393">
        <v>1</v>
      </c>
      <c r="H2393" t="s">
        <v>2616</v>
      </c>
      <c r="I2393" t="s">
        <v>2617</v>
      </c>
      <c r="J2393" t="s">
        <v>20</v>
      </c>
      <c r="K2393" t="s">
        <v>21</v>
      </c>
      <c r="L2393">
        <v>0</v>
      </c>
      <c r="M2393">
        <v>0</v>
      </c>
      <c r="N2393" t="s">
        <v>22</v>
      </c>
      <c r="O2393">
        <v>3</v>
      </c>
      <c r="P2393" s="30">
        <f>SQRT((postes_1[[#This Row],[x]]-$Q$1)^2+(postes_1[[#This Row],[y]]-$R$1)^2)</f>
        <v>353640.31104666938</v>
      </c>
      <c r="Q2393">
        <v>838409.60000000102</v>
      </c>
      <c r="R2393">
        <v>6483083.5700000003</v>
      </c>
    </row>
    <row r="2394" spans="1:18" hidden="1">
      <c r="A2394">
        <v>1385</v>
      </c>
      <c r="B2394">
        <v>20000415</v>
      </c>
      <c r="C2394" s="2" t="s">
        <v>8375</v>
      </c>
      <c r="D2394" t="s">
        <v>152</v>
      </c>
      <c r="E2394">
        <v>610761600000</v>
      </c>
      <c r="F2394">
        <v>1276528570000</v>
      </c>
      <c r="G2394">
        <v>1</v>
      </c>
      <c r="H2394" t="s">
        <v>2905</v>
      </c>
      <c r="I2394" t="s">
        <v>2906</v>
      </c>
      <c r="J2394" t="s">
        <v>20</v>
      </c>
      <c r="K2394" t="s">
        <v>21</v>
      </c>
      <c r="L2394">
        <v>0</v>
      </c>
      <c r="M2394">
        <v>0</v>
      </c>
      <c r="N2394" t="s">
        <v>22</v>
      </c>
      <c r="O2394">
        <v>6</v>
      </c>
      <c r="P2394" s="30">
        <f>SQRT((postes_1[[#This Row],[x]]-$Q$1)^2+(postes_1[[#This Row],[y]]-$R$1)^2)</f>
        <v>353886.04825412115</v>
      </c>
      <c r="Q2394">
        <v>932671.45000000298</v>
      </c>
      <c r="R2394">
        <v>6899821.8499999996</v>
      </c>
    </row>
    <row r="2395" spans="1:18" hidden="1">
      <c r="A2395">
        <v>1802</v>
      </c>
      <c r="B2395">
        <v>10000011</v>
      </c>
      <c r="C2395" s="2" t="s">
        <v>8375</v>
      </c>
      <c r="D2395" t="s">
        <v>229</v>
      </c>
      <c r="E2395">
        <v>1122645697000</v>
      </c>
      <c r="F2395">
        <v>1122643897000</v>
      </c>
      <c r="G2395">
        <v>1</v>
      </c>
      <c r="H2395" t="s">
        <v>3744</v>
      </c>
      <c r="I2395" t="s">
        <v>3745</v>
      </c>
      <c r="J2395" t="s">
        <v>3746</v>
      </c>
      <c r="K2395" t="s">
        <v>21</v>
      </c>
      <c r="L2395">
        <v>0</v>
      </c>
      <c r="M2395">
        <v>0</v>
      </c>
      <c r="N2395" t="s">
        <v>22</v>
      </c>
      <c r="O2395">
        <v>6</v>
      </c>
      <c r="P2395" s="30">
        <f>SQRT((postes_1[[#This Row],[x]]-$Q$1)^2+(postes_1[[#This Row],[y]]-$R$1)^2)</f>
        <v>354000.53330144222</v>
      </c>
      <c r="Q2395">
        <v>650573.09000000404</v>
      </c>
      <c r="R2395">
        <v>7105183.9199999999</v>
      </c>
    </row>
    <row r="2396" spans="1:18" hidden="1">
      <c r="A2396">
        <v>1249</v>
      </c>
      <c r="B2396">
        <v>30001707</v>
      </c>
      <c r="C2396" s="2" t="s">
        <v>8373</v>
      </c>
      <c r="D2396" t="s">
        <v>274</v>
      </c>
      <c r="E2396">
        <v>610761600000</v>
      </c>
      <c r="F2396">
        <v>1394195159000</v>
      </c>
      <c r="G2396">
        <v>1</v>
      </c>
      <c r="H2396" t="s">
        <v>2618</v>
      </c>
      <c r="I2396" t="s">
        <v>2619</v>
      </c>
      <c r="J2396" t="s">
        <v>26</v>
      </c>
      <c r="K2396" t="s">
        <v>21</v>
      </c>
      <c r="L2396">
        <v>0</v>
      </c>
      <c r="M2396">
        <v>0</v>
      </c>
      <c r="N2396" t="s">
        <v>22</v>
      </c>
      <c r="O2396">
        <v>3</v>
      </c>
      <c r="P2396" s="30">
        <f>SQRT((postes_1[[#This Row],[x]]-$Q$1)^2+(postes_1[[#This Row],[y]]-$R$1)^2)</f>
        <v>354010.09446221963</v>
      </c>
      <c r="Q2396">
        <v>838386.21999999904</v>
      </c>
      <c r="R2396">
        <v>6482580.4199999999</v>
      </c>
    </row>
    <row r="2397" spans="1:18" hidden="1">
      <c r="A2397">
        <v>2276</v>
      </c>
      <c r="B2397">
        <v>20001649</v>
      </c>
      <c r="C2397" s="2" t="s">
        <v>8373</v>
      </c>
      <c r="D2397" t="s">
        <v>56</v>
      </c>
      <c r="E2397">
        <v>1245326279000</v>
      </c>
      <c r="F2397">
        <v>1245326250000</v>
      </c>
      <c r="G2397">
        <v>1</v>
      </c>
      <c r="H2397" t="s">
        <v>4705</v>
      </c>
      <c r="I2397" t="s">
        <v>3606</v>
      </c>
      <c r="J2397" t="s">
        <v>964</v>
      </c>
      <c r="K2397" t="s">
        <v>21</v>
      </c>
      <c r="L2397">
        <v>0</v>
      </c>
      <c r="M2397">
        <v>0</v>
      </c>
      <c r="N2397" t="s">
        <v>22</v>
      </c>
      <c r="O2397">
        <v>3</v>
      </c>
      <c r="P2397" s="30">
        <f>SQRT((postes_1[[#This Row],[x]]-$Q$1)^2+(postes_1[[#This Row],[y]]-$R$1)^2)</f>
        <v>354031.66542552301</v>
      </c>
      <c r="Q2397">
        <v>927494.68999999797</v>
      </c>
      <c r="R2397">
        <v>6911048.25</v>
      </c>
    </row>
    <row r="2398" spans="1:18" hidden="1">
      <c r="A2398">
        <v>2840</v>
      </c>
      <c r="B2398">
        <v>30001598</v>
      </c>
      <c r="C2398" s="2" t="s">
        <v>8375</v>
      </c>
      <c r="D2398" t="s">
        <v>274</v>
      </c>
      <c r="E2398" s="1">
        <v>1067904000000</v>
      </c>
      <c r="F2398">
        <v>1394194708000</v>
      </c>
      <c r="G2398">
        <v>1</v>
      </c>
      <c r="H2398" t="s">
        <v>5853</v>
      </c>
      <c r="I2398" t="s">
        <v>5854</v>
      </c>
      <c r="J2398" t="s">
        <v>20</v>
      </c>
      <c r="K2398" t="s">
        <v>21</v>
      </c>
      <c r="L2398">
        <v>0</v>
      </c>
      <c r="M2398">
        <v>0</v>
      </c>
      <c r="N2398" t="s">
        <v>22</v>
      </c>
      <c r="O2398">
        <v>6</v>
      </c>
      <c r="P2398" s="30">
        <f>SQRT((postes_1[[#This Row],[x]]-$Q$1)^2+(postes_1[[#This Row],[y]]-$R$1)^2)</f>
        <v>354059.55889423308</v>
      </c>
      <c r="Q2398">
        <v>850503.85999999905</v>
      </c>
      <c r="R2398">
        <v>6493190.2300000004</v>
      </c>
    </row>
    <row r="2399" spans="1:18" hidden="1">
      <c r="A2399">
        <v>3410</v>
      </c>
      <c r="B2399">
        <v>50000714</v>
      </c>
      <c r="C2399" s="2" t="s">
        <v>8373</v>
      </c>
      <c r="D2399" t="s">
        <v>20</v>
      </c>
      <c r="E2399">
        <v>610761600000</v>
      </c>
      <c r="F2399" t="s">
        <v>20</v>
      </c>
      <c r="G2399">
        <v>1</v>
      </c>
      <c r="H2399" t="s">
        <v>6984</v>
      </c>
      <c r="I2399" t="s">
        <v>6984</v>
      </c>
      <c r="J2399" t="s">
        <v>20</v>
      </c>
      <c r="K2399" t="s">
        <v>21</v>
      </c>
      <c r="L2399">
        <v>0</v>
      </c>
      <c r="M2399">
        <v>0</v>
      </c>
      <c r="N2399" t="s">
        <v>22</v>
      </c>
      <c r="O2399">
        <v>3</v>
      </c>
      <c r="P2399" s="30">
        <f>SQRT((postes_1[[#This Row],[x]]-$Q$1)^2+(postes_1[[#This Row],[y]]-$R$1)^2)</f>
        <v>354108.13429922546</v>
      </c>
      <c r="Q2399">
        <v>637087.03999999899</v>
      </c>
      <c r="R2399">
        <v>6400356.04</v>
      </c>
    </row>
    <row r="2400" spans="1:18" hidden="1">
      <c r="A2400">
        <v>3072</v>
      </c>
      <c r="B2400">
        <v>20000446</v>
      </c>
      <c r="C2400" s="2" t="s">
        <v>8373</v>
      </c>
      <c r="D2400" t="s">
        <v>152</v>
      </c>
      <c r="E2400">
        <v>992390400000</v>
      </c>
      <c r="F2400">
        <v>1276010567000</v>
      </c>
      <c r="G2400">
        <v>1</v>
      </c>
      <c r="H2400" t="s">
        <v>6320</v>
      </c>
      <c r="I2400" t="s">
        <v>6321</v>
      </c>
      <c r="J2400" t="s">
        <v>6322</v>
      </c>
      <c r="K2400" t="s">
        <v>21</v>
      </c>
      <c r="L2400">
        <v>0</v>
      </c>
      <c r="M2400">
        <v>0</v>
      </c>
      <c r="N2400" t="s">
        <v>22</v>
      </c>
      <c r="O2400">
        <v>3</v>
      </c>
      <c r="P2400" s="30">
        <f>SQRT((postes_1[[#This Row],[x]]-$Q$1)^2+(postes_1[[#This Row],[y]]-$R$1)^2)</f>
        <v>354216.6149603356</v>
      </c>
      <c r="Q2400">
        <v>935418.65999999596</v>
      </c>
      <c r="R2400">
        <v>6894449.29</v>
      </c>
    </row>
    <row r="2401" spans="1:18" hidden="1">
      <c r="A2401">
        <v>1131</v>
      </c>
      <c r="B2401">
        <v>20002634</v>
      </c>
      <c r="C2401" s="2" t="s">
        <v>8373</v>
      </c>
      <c r="D2401" t="s">
        <v>274</v>
      </c>
      <c r="E2401">
        <v>957484800000</v>
      </c>
      <c r="F2401">
        <v>1429791986000</v>
      </c>
      <c r="G2401">
        <v>1</v>
      </c>
      <c r="H2401" t="s">
        <v>2373</v>
      </c>
      <c r="I2401" t="s">
        <v>2374</v>
      </c>
      <c r="J2401" t="s">
        <v>20</v>
      </c>
      <c r="K2401" t="s">
        <v>21</v>
      </c>
      <c r="L2401">
        <v>0</v>
      </c>
      <c r="M2401">
        <v>0</v>
      </c>
      <c r="N2401" t="s">
        <v>22</v>
      </c>
      <c r="O2401">
        <v>3</v>
      </c>
      <c r="P2401" s="30">
        <f>SQRT((postes_1[[#This Row],[x]]-$Q$1)^2+(postes_1[[#This Row],[y]]-$R$1)^2)</f>
        <v>354238.88678197149</v>
      </c>
      <c r="Q2401">
        <v>963281.15999999596</v>
      </c>
      <c r="R2401">
        <v>6785226.6900000004</v>
      </c>
    </row>
    <row r="2402" spans="1:18" hidden="1">
      <c r="A2402">
        <v>1406</v>
      </c>
      <c r="B2402">
        <v>30002098</v>
      </c>
      <c r="C2402" s="2" t="s">
        <v>8373</v>
      </c>
      <c r="D2402" t="s">
        <v>152</v>
      </c>
      <c r="E2402">
        <v>610761600000</v>
      </c>
      <c r="F2402">
        <v>1285766535000</v>
      </c>
      <c r="G2402">
        <v>1</v>
      </c>
      <c r="H2402" t="s">
        <v>2946</v>
      </c>
      <c r="I2402" t="s">
        <v>2947</v>
      </c>
      <c r="J2402" t="s">
        <v>20</v>
      </c>
      <c r="K2402" t="s">
        <v>21</v>
      </c>
      <c r="L2402">
        <v>0</v>
      </c>
      <c r="M2402">
        <v>0</v>
      </c>
      <c r="N2402" t="s">
        <v>22</v>
      </c>
      <c r="O2402">
        <v>3</v>
      </c>
      <c r="P2402" s="30">
        <f>SQRT((postes_1[[#This Row],[x]]-$Q$1)^2+(postes_1[[#This Row],[y]]-$R$1)^2)</f>
        <v>354285.81275052356</v>
      </c>
      <c r="Q2402">
        <v>788482.63000000303</v>
      </c>
      <c r="R2402">
        <v>6447146.0300000003</v>
      </c>
    </row>
    <row r="2403" spans="1:18" hidden="1">
      <c r="A2403">
        <v>2830</v>
      </c>
      <c r="B2403">
        <v>30001340</v>
      </c>
      <c r="C2403" s="2" t="s">
        <v>8373</v>
      </c>
      <c r="D2403" t="s">
        <v>274</v>
      </c>
      <c r="E2403">
        <v>771724800000</v>
      </c>
      <c r="F2403">
        <v>1394193860000</v>
      </c>
      <c r="G2403">
        <v>1</v>
      </c>
      <c r="H2403" t="s">
        <v>5831</v>
      </c>
      <c r="I2403" t="s">
        <v>5832</v>
      </c>
      <c r="J2403" t="s">
        <v>5833</v>
      </c>
      <c r="K2403" t="s">
        <v>21</v>
      </c>
      <c r="L2403">
        <v>0</v>
      </c>
      <c r="M2403">
        <v>0</v>
      </c>
      <c r="N2403" t="s">
        <v>22</v>
      </c>
      <c r="O2403">
        <v>3</v>
      </c>
      <c r="P2403" s="30">
        <f>SQRT((postes_1[[#This Row],[x]]-$Q$1)^2+(postes_1[[#This Row],[y]]-$R$1)^2)</f>
        <v>354300.06105654419</v>
      </c>
      <c r="Q2403">
        <v>865072.38000000303</v>
      </c>
      <c r="R2403">
        <v>6507076.8799999999</v>
      </c>
    </row>
    <row r="2404" spans="1:18" hidden="1">
      <c r="A2404">
        <v>567</v>
      </c>
      <c r="B2404">
        <v>30000380</v>
      </c>
      <c r="C2404" s="2" t="s">
        <v>8373</v>
      </c>
      <c r="D2404" t="s">
        <v>274</v>
      </c>
      <c r="E2404">
        <v>610761600000</v>
      </c>
      <c r="F2404">
        <v>1449501477000</v>
      </c>
      <c r="G2404">
        <v>1</v>
      </c>
      <c r="H2404" t="s">
        <v>1224</v>
      </c>
      <c r="I2404" t="s">
        <v>1224</v>
      </c>
      <c r="J2404" t="s">
        <v>20</v>
      </c>
      <c r="K2404" t="s">
        <v>21</v>
      </c>
      <c r="L2404">
        <v>0</v>
      </c>
      <c r="M2404">
        <v>0</v>
      </c>
      <c r="N2404" t="s">
        <v>22</v>
      </c>
      <c r="O2404">
        <v>3</v>
      </c>
      <c r="P2404" s="30">
        <f>SQRT((postes_1[[#This Row],[x]]-$Q$1)^2+(postes_1[[#This Row],[y]]-$R$1)^2)</f>
        <v>354327.67644191528</v>
      </c>
      <c r="Q2404">
        <v>932043.53999999899</v>
      </c>
      <c r="R2404">
        <v>6604673.5599999996</v>
      </c>
    </row>
    <row r="2405" spans="1:18" hidden="1">
      <c r="A2405">
        <v>3079</v>
      </c>
      <c r="B2405">
        <v>30000950</v>
      </c>
      <c r="C2405" s="2" t="s">
        <v>8373</v>
      </c>
      <c r="D2405" t="s">
        <v>20</v>
      </c>
      <c r="E2405">
        <v>610761600000</v>
      </c>
      <c r="F2405" t="s">
        <v>20</v>
      </c>
      <c r="G2405">
        <v>1</v>
      </c>
      <c r="H2405" t="s">
        <v>6334</v>
      </c>
      <c r="I2405" t="s">
        <v>6335</v>
      </c>
      <c r="J2405" t="s">
        <v>1187</v>
      </c>
      <c r="K2405" t="s">
        <v>21</v>
      </c>
      <c r="L2405">
        <v>0</v>
      </c>
      <c r="M2405">
        <v>0</v>
      </c>
      <c r="N2405" t="s">
        <v>22</v>
      </c>
      <c r="O2405">
        <v>3</v>
      </c>
      <c r="P2405" s="30">
        <f>SQRT((postes_1[[#This Row],[x]]-$Q$1)^2+(postes_1[[#This Row],[y]]-$R$1)^2)</f>
        <v>354654.38070102857</v>
      </c>
      <c r="Q2405">
        <v>886683.09000000404</v>
      </c>
      <c r="R2405">
        <v>6531008.6100000003</v>
      </c>
    </row>
    <row r="2406" spans="1:18" hidden="1">
      <c r="A2406">
        <v>1438</v>
      </c>
      <c r="B2406">
        <v>30001767</v>
      </c>
      <c r="C2406" s="2" t="s">
        <v>8373</v>
      </c>
      <c r="D2406" t="s">
        <v>17</v>
      </c>
      <c r="E2406">
        <v>907718400000</v>
      </c>
      <c r="F2406">
        <v>1296814643000</v>
      </c>
      <c r="G2406">
        <v>1</v>
      </c>
      <c r="H2406" t="s">
        <v>3010</v>
      </c>
      <c r="I2406" t="s">
        <v>3011</v>
      </c>
      <c r="J2406" t="s">
        <v>20</v>
      </c>
      <c r="K2406" t="s">
        <v>21</v>
      </c>
      <c r="L2406">
        <v>0</v>
      </c>
      <c r="M2406">
        <v>0</v>
      </c>
      <c r="N2406" t="s">
        <v>22</v>
      </c>
      <c r="O2406">
        <v>3</v>
      </c>
      <c r="P2406" s="30">
        <f>SQRT((postes_1[[#This Row],[x]]-$Q$1)^2+(postes_1[[#This Row],[y]]-$R$1)^2)</f>
        <v>354663.52884977544</v>
      </c>
      <c r="Q2406">
        <v>833239.89999999898</v>
      </c>
      <c r="R2406">
        <v>6477492.29</v>
      </c>
    </row>
    <row r="2407" spans="1:18" hidden="1">
      <c r="A2407">
        <v>2469</v>
      </c>
      <c r="B2407">
        <v>20000191</v>
      </c>
      <c r="C2407" s="2" t="s">
        <v>8373</v>
      </c>
      <c r="D2407" t="s">
        <v>20</v>
      </c>
      <c r="E2407">
        <v>610761600000</v>
      </c>
      <c r="F2407" t="s">
        <v>20</v>
      </c>
      <c r="G2407">
        <v>1</v>
      </c>
      <c r="H2407" t="s">
        <v>5099</v>
      </c>
      <c r="I2407" t="s">
        <v>5100</v>
      </c>
      <c r="J2407" t="s">
        <v>5101</v>
      </c>
      <c r="K2407" t="s">
        <v>21</v>
      </c>
      <c r="L2407">
        <v>0</v>
      </c>
      <c r="M2407">
        <v>0</v>
      </c>
      <c r="N2407" t="s">
        <v>22</v>
      </c>
      <c r="O2407">
        <v>3</v>
      </c>
      <c r="P2407" s="30">
        <f>SQRT((postes_1[[#This Row],[x]]-$Q$1)^2+(postes_1[[#This Row],[y]]-$R$1)^2)</f>
        <v>354685.60401802475</v>
      </c>
      <c r="Q2407">
        <v>924482.78000000096</v>
      </c>
      <c r="R2407">
        <v>6918378.71</v>
      </c>
    </row>
    <row r="2408" spans="1:18" hidden="1">
      <c r="A2408">
        <v>2451</v>
      </c>
      <c r="B2408">
        <v>30002169</v>
      </c>
      <c r="C2408" s="2" t="s">
        <v>8373</v>
      </c>
      <c r="D2408" t="s">
        <v>152</v>
      </c>
      <c r="E2408">
        <v>610761600000</v>
      </c>
      <c r="F2408">
        <v>1285941739000</v>
      </c>
      <c r="G2408">
        <v>1</v>
      </c>
      <c r="H2408" t="s">
        <v>5061</v>
      </c>
      <c r="I2408" t="s">
        <v>5062</v>
      </c>
      <c r="J2408" t="s">
        <v>20</v>
      </c>
      <c r="K2408" t="s">
        <v>21</v>
      </c>
      <c r="L2408">
        <v>0</v>
      </c>
      <c r="M2408">
        <v>0</v>
      </c>
      <c r="N2408" t="s">
        <v>22</v>
      </c>
      <c r="O2408">
        <v>3</v>
      </c>
      <c r="P2408" s="30">
        <f>SQRT((postes_1[[#This Row],[x]]-$Q$1)^2+(postes_1[[#This Row],[y]]-$R$1)^2)</f>
        <v>354716.85388998868</v>
      </c>
      <c r="Q2408">
        <v>775849.25</v>
      </c>
      <c r="R2408">
        <v>6439657.4500000002</v>
      </c>
    </row>
    <row r="2409" spans="1:18" hidden="1">
      <c r="A2409">
        <v>1645</v>
      </c>
      <c r="B2409">
        <v>50000286</v>
      </c>
      <c r="C2409" s="2" t="s">
        <v>8373</v>
      </c>
      <c r="D2409" t="s">
        <v>482</v>
      </c>
      <c r="E2409">
        <v>610761600000</v>
      </c>
      <c r="F2409">
        <v>1390560223000</v>
      </c>
      <c r="G2409">
        <v>1</v>
      </c>
      <c r="H2409" t="s">
        <v>3426</v>
      </c>
      <c r="I2409" t="s">
        <v>3427</v>
      </c>
      <c r="J2409" t="s">
        <v>26</v>
      </c>
      <c r="K2409" t="s">
        <v>21</v>
      </c>
      <c r="L2409">
        <v>0</v>
      </c>
      <c r="M2409">
        <v>0</v>
      </c>
      <c r="N2409" t="s">
        <v>22</v>
      </c>
      <c r="O2409">
        <v>3</v>
      </c>
      <c r="P2409" s="30">
        <f>SQRT((postes_1[[#This Row],[x]]-$Q$1)^2+(postes_1[[#This Row],[y]]-$R$1)^2)</f>
        <v>354730.98186393443</v>
      </c>
      <c r="Q2409">
        <v>390767.28000000102</v>
      </c>
      <c r="R2409">
        <v>6474957.2400000002</v>
      </c>
    </row>
    <row r="2410" spans="1:18" hidden="1">
      <c r="A2410">
        <v>4135</v>
      </c>
      <c r="B2410">
        <v>70052004</v>
      </c>
      <c r="C2410" s="2" t="s">
        <v>8373</v>
      </c>
      <c r="D2410" t="s">
        <v>168</v>
      </c>
      <c r="E2410">
        <v>1441025249000</v>
      </c>
      <c r="F2410">
        <v>1449741687000</v>
      </c>
      <c r="G2410">
        <v>1</v>
      </c>
      <c r="H2410" t="s">
        <v>8352</v>
      </c>
      <c r="I2410" t="s">
        <v>8353</v>
      </c>
      <c r="J2410" t="s">
        <v>8354</v>
      </c>
      <c r="K2410" t="s">
        <v>21</v>
      </c>
      <c r="L2410">
        <v>0</v>
      </c>
      <c r="M2410">
        <v>0</v>
      </c>
      <c r="N2410" t="s">
        <v>22</v>
      </c>
      <c r="O2410">
        <v>3</v>
      </c>
      <c r="P2410" s="30">
        <f>SQRT((postes_1[[#This Row],[x]]-$Q$1)^2+(postes_1[[#This Row],[y]]-$R$1)^2)</f>
        <v>354754.22071285825</v>
      </c>
      <c r="Q2410">
        <v>929301.82</v>
      </c>
      <c r="R2410">
        <v>6909014.1900000004</v>
      </c>
    </row>
    <row r="2411" spans="1:18" hidden="1">
      <c r="A2411">
        <v>4136</v>
      </c>
      <c r="B2411">
        <v>20000280</v>
      </c>
      <c r="C2411" s="2" t="s">
        <v>8375</v>
      </c>
      <c r="D2411" t="s">
        <v>264</v>
      </c>
      <c r="E2411">
        <v>1441025239000</v>
      </c>
      <c r="F2411">
        <v>1424872105000</v>
      </c>
      <c r="G2411">
        <v>1</v>
      </c>
      <c r="H2411" t="s">
        <v>8352</v>
      </c>
      <c r="I2411" t="s">
        <v>8353</v>
      </c>
      <c r="J2411" t="s">
        <v>8354</v>
      </c>
      <c r="K2411" t="s">
        <v>21</v>
      </c>
      <c r="L2411">
        <v>0</v>
      </c>
      <c r="M2411">
        <v>0</v>
      </c>
      <c r="N2411" t="s">
        <v>22</v>
      </c>
      <c r="O2411">
        <v>6</v>
      </c>
      <c r="P2411" s="30">
        <f>SQRT((postes_1[[#This Row],[x]]-$Q$1)^2+(postes_1[[#This Row],[y]]-$R$1)^2)</f>
        <v>354754.22071285825</v>
      </c>
      <c r="Q2411">
        <v>929301.82</v>
      </c>
      <c r="R2411">
        <v>6909014.1900000004</v>
      </c>
    </row>
    <row r="2412" spans="1:18" hidden="1">
      <c r="A2412">
        <v>3988</v>
      </c>
      <c r="B2412">
        <v>50000708</v>
      </c>
      <c r="C2412" s="2" t="s">
        <v>8376</v>
      </c>
      <c r="D2412" t="s">
        <v>212</v>
      </c>
      <c r="E2412">
        <v>754531200000</v>
      </c>
      <c r="F2412">
        <v>1128437948000</v>
      </c>
      <c r="G2412">
        <v>1</v>
      </c>
      <c r="H2412" t="s">
        <v>8121</v>
      </c>
      <c r="I2412" t="s">
        <v>1980</v>
      </c>
      <c r="J2412" t="s">
        <v>8122</v>
      </c>
      <c r="K2412" t="s">
        <v>21</v>
      </c>
      <c r="L2412">
        <v>0</v>
      </c>
      <c r="M2412">
        <v>0</v>
      </c>
      <c r="N2412" t="s">
        <v>22</v>
      </c>
      <c r="O2412">
        <v>7</v>
      </c>
      <c r="P2412" s="30">
        <f>SQRT((postes_1[[#This Row],[x]]-$Q$1)^2+(postes_1[[#This Row],[y]]-$R$1)^2)</f>
        <v>354758.10084432992</v>
      </c>
      <c r="Q2412">
        <v>671393.86999999697</v>
      </c>
      <c r="R2412">
        <v>6403974.8600000003</v>
      </c>
    </row>
    <row r="2413" spans="1:18" hidden="1">
      <c r="A2413">
        <v>2832</v>
      </c>
      <c r="B2413">
        <v>30001344</v>
      </c>
      <c r="C2413" s="2" t="s">
        <v>8373</v>
      </c>
      <c r="D2413" t="s">
        <v>274</v>
      </c>
      <c r="E2413">
        <v>610761600000</v>
      </c>
      <c r="F2413">
        <v>1394193935000</v>
      </c>
      <c r="G2413">
        <v>1</v>
      </c>
      <c r="H2413" t="s">
        <v>5836</v>
      </c>
      <c r="I2413" t="s">
        <v>5837</v>
      </c>
      <c r="J2413" t="s">
        <v>20</v>
      </c>
      <c r="K2413" t="s">
        <v>21</v>
      </c>
      <c r="L2413">
        <v>0</v>
      </c>
      <c r="M2413">
        <v>0</v>
      </c>
      <c r="N2413" t="s">
        <v>22</v>
      </c>
      <c r="O2413">
        <v>3</v>
      </c>
      <c r="P2413" s="30">
        <f>SQRT((postes_1[[#This Row],[x]]-$Q$1)^2+(postes_1[[#This Row],[y]]-$R$1)^2)</f>
        <v>355052.41179691418</v>
      </c>
      <c r="Q2413">
        <v>865827.36999999697</v>
      </c>
      <c r="R2413">
        <v>6506775.3700000001</v>
      </c>
    </row>
    <row r="2414" spans="1:18" hidden="1">
      <c r="A2414">
        <v>4049</v>
      </c>
      <c r="B2414">
        <v>20000258</v>
      </c>
      <c r="C2414" s="2" t="s">
        <v>8375</v>
      </c>
      <c r="D2414" t="s">
        <v>152</v>
      </c>
      <c r="E2414" s="1">
        <v>910656000000</v>
      </c>
      <c r="F2414">
        <v>1276012433000</v>
      </c>
      <c r="G2414">
        <v>1</v>
      </c>
      <c r="H2414" t="s">
        <v>8233</v>
      </c>
      <c r="I2414" t="s">
        <v>8234</v>
      </c>
      <c r="J2414" t="s">
        <v>8235</v>
      </c>
      <c r="K2414" t="s">
        <v>21</v>
      </c>
      <c r="L2414">
        <v>0</v>
      </c>
      <c r="M2414">
        <v>0</v>
      </c>
      <c r="N2414" t="s">
        <v>22</v>
      </c>
      <c r="O2414">
        <v>6</v>
      </c>
      <c r="P2414" s="30">
        <f>SQRT((postes_1[[#This Row],[x]]-$Q$1)^2+(postes_1[[#This Row],[y]]-$R$1)^2)</f>
        <v>355065.19588194729</v>
      </c>
      <c r="Q2414">
        <v>928188.18999999797</v>
      </c>
      <c r="R2414">
        <v>6911974.1600000001</v>
      </c>
    </row>
    <row r="2415" spans="1:18" hidden="1">
      <c r="A2415">
        <v>3986</v>
      </c>
      <c r="B2415">
        <v>30000877</v>
      </c>
      <c r="C2415" s="2" t="s">
        <v>8373</v>
      </c>
      <c r="D2415" t="s">
        <v>152</v>
      </c>
      <c r="E2415">
        <v>610761600000</v>
      </c>
      <c r="F2415">
        <v>1303897292000</v>
      </c>
      <c r="G2415">
        <v>1</v>
      </c>
      <c r="H2415" t="s">
        <v>8118</v>
      </c>
      <c r="I2415" t="s">
        <v>8118</v>
      </c>
      <c r="J2415" t="s">
        <v>195</v>
      </c>
      <c r="K2415" t="s">
        <v>21</v>
      </c>
      <c r="L2415">
        <v>0</v>
      </c>
      <c r="M2415">
        <v>0</v>
      </c>
      <c r="N2415" t="s">
        <v>22</v>
      </c>
      <c r="O2415">
        <v>3</v>
      </c>
      <c r="P2415" s="30">
        <f>SQRT((postes_1[[#This Row],[x]]-$Q$1)^2+(postes_1[[#This Row],[y]]-$R$1)^2)</f>
        <v>355128.51815409184</v>
      </c>
      <c r="Q2415">
        <v>893655.92000000202</v>
      </c>
      <c r="R2415">
        <v>6539169.0999999996</v>
      </c>
    </row>
    <row r="2416" spans="1:18" hidden="1">
      <c r="A2416">
        <v>2335</v>
      </c>
      <c r="B2416">
        <v>50000712</v>
      </c>
      <c r="C2416" s="2" t="s">
        <v>8373</v>
      </c>
      <c r="D2416" t="s">
        <v>805</v>
      </c>
      <c r="E2416">
        <v>754531200000</v>
      </c>
      <c r="F2416">
        <v>1274109961000</v>
      </c>
      <c r="G2416">
        <v>1</v>
      </c>
      <c r="H2416" t="s">
        <v>4825</v>
      </c>
      <c r="I2416" t="s">
        <v>4826</v>
      </c>
      <c r="J2416" t="s">
        <v>20</v>
      </c>
      <c r="K2416" t="s">
        <v>21</v>
      </c>
      <c r="L2416">
        <v>0</v>
      </c>
      <c r="M2416">
        <v>0</v>
      </c>
      <c r="N2416" t="s">
        <v>22</v>
      </c>
      <c r="O2416">
        <v>3</v>
      </c>
      <c r="P2416" s="30">
        <f>SQRT((postes_1[[#This Row],[x]]-$Q$1)^2+(postes_1[[#This Row],[y]]-$R$1)^2)</f>
        <v>355129.54555087775</v>
      </c>
      <c r="Q2416">
        <v>654889.06999999995</v>
      </c>
      <c r="R2416">
        <v>6401121.7800000003</v>
      </c>
    </row>
    <row r="2417" spans="1:18" hidden="1">
      <c r="A2417">
        <v>3801</v>
      </c>
      <c r="B2417">
        <v>20000426</v>
      </c>
      <c r="C2417" s="2" t="s">
        <v>8375</v>
      </c>
      <c r="D2417" t="s">
        <v>168</v>
      </c>
      <c r="E2417">
        <v>992390400000</v>
      </c>
      <c r="F2417">
        <v>1446800423000</v>
      </c>
      <c r="G2417">
        <v>1</v>
      </c>
      <c r="H2417" t="s">
        <v>7764</v>
      </c>
      <c r="I2417" t="s">
        <v>5286</v>
      </c>
      <c r="J2417" t="s">
        <v>20</v>
      </c>
      <c r="K2417" t="s">
        <v>21</v>
      </c>
      <c r="L2417">
        <v>0</v>
      </c>
      <c r="M2417">
        <v>0</v>
      </c>
      <c r="N2417" t="s">
        <v>22</v>
      </c>
      <c r="O2417">
        <v>6</v>
      </c>
      <c r="P2417" s="30">
        <f>SQRT((postes_1[[#This Row],[x]]-$Q$1)^2+(postes_1[[#This Row],[y]]-$R$1)^2)</f>
        <v>355217.29579055501</v>
      </c>
      <c r="Q2417">
        <v>934317.29999999702</v>
      </c>
      <c r="R2417">
        <v>6899413.6900000004</v>
      </c>
    </row>
    <row r="2418" spans="1:18" hidden="1">
      <c r="A2418">
        <v>2626</v>
      </c>
      <c r="B2418">
        <v>30001724</v>
      </c>
      <c r="C2418" s="2" t="s">
        <v>8376</v>
      </c>
      <c r="D2418" t="s">
        <v>20</v>
      </c>
      <c r="E2418">
        <v>610761600000</v>
      </c>
      <c r="F2418" t="s">
        <v>20</v>
      </c>
      <c r="G2418">
        <v>1</v>
      </c>
      <c r="H2418" t="s">
        <v>5422</v>
      </c>
      <c r="I2418" t="s">
        <v>5423</v>
      </c>
      <c r="J2418" t="s">
        <v>20</v>
      </c>
      <c r="K2418" t="s">
        <v>21</v>
      </c>
      <c r="L2418">
        <v>0</v>
      </c>
      <c r="M2418">
        <v>0</v>
      </c>
      <c r="N2418" t="s">
        <v>22</v>
      </c>
      <c r="O2418">
        <v>7</v>
      </c>
      <c r="P2418" s="30">
        <f>SQRT((postes_1[[#This Row],[x]]-$Q$1)^2+(postes_1[[#This Row],[y]]-$R$1)^2)</f>
        <v>355267.92169225804</v>
      </c>
      <c r="Q2418">
        <v>837769.10999999905</v>
      </c>
      <c r="R2418">
        <v>6480423.7300000004</v>
      </c>
    </row>
    <row r="2419" spans="1:18" hidden="1">
      <c r="A2419">
        <v>75</v>
      </c>
      <c r="B2419">
        <v>20001008</v>
      </c>
      <c r="C2419" s="2" t="s">
        <v>8376</v>
      </c>
      <c r="D2419" t="s">
        <v>43</v>
      </c>
      <c r="E2419">
        <v>1143804520000</v>
      </c>
      <c r="F2419" t="s">
        <v>20</v>
      </c>
      <c r="G2419">
        <v>1</v>
      </c>
      <c r="H2419" t="s">
        <v>181</v>
      </c>
      <c r="I2419" t="s">
        <v>182</v>
      </c>
      <c r="J2419" t="s">
        <v>183</v>
      </c>
      <c r="K2419" t="s">
        <v>21</v>
      </c>
      <c r="L2419">
        <v>0</v>
      </c>
      <c r="M2419">
        <v>0</v>
      </c>
      <c r="N2419" t="s">
        <v>22</v>
      </c>
      <c r="O2419">
        <v>7</v>
      </c>
      <c r="P2419" s="30">
        <f>SQRT((postes_1[[#This Row],[x]]-$Q$1)^2+(postes_1[[#This Row],[y]]-$R$1)^2)</f>
        <v>355276.78724156256</v>
      </c>
      <c r="Q2419">
        <v>840495.42000000202</v>
      </c>
      <c r="R2419">
        <v>7024219.7599999998</v>
      </c>
    </row>
    <row r="2420" spans="1:18" hidden="1">
      <c r="A2420">
        <v>2965</v>
      </c>
      <c r="B2420">
        <v>50000289</v>
      </c>
      <c r="C2420" s="2" t="s">
        <v>8373</v>
      </c>
      <c r="D2420" t="s">
        <v>108</v>
      </c>
      <c r="E2420">
        <v>788486400000</v>
      </c>
      <c r="F2420">
        <v>1259661987000</v>
      </c>
      <c r="G2420">
        <v>1</v>
      </c>
      <c r="H2420" t="s">
        <v>6105</v>
      </c>
      <c r="I2420" t="s">
        <v>6106</v>
      </c>
      <c r="J2420" t="s">
        <v>20</v>
      </c>
      <c r="K2420" t="s">
        <v>21</v>
      </c>
      <c r="L2420">
        <v>0</v>
      </c>
      <c r="M2420">
        <v>0</v>
      </c>
      <c r="N2420" t="s">
        <v>22</v>
      </c>
      <c r="O2420">
        <v>3</v>
      </c>
      <c r="P2420" s="30">
        <f>SQRT((postes_1[[#This Row],[x]]-$Q$1)^2+(postes_1[[#This Row],[y]]-$R$1)^2)</f>
        <v>355278.66234865965</v>
      </c>
      <c r="Q2420">
        <v>390843.24000000203</v>
      </c>
      <c r="R2420">
        <v>6474200.2400000002</v>
      </c>
    </row>
    <row r="2421" spans="1:18" hidden="1">
      <c r="A2421">
        <v>3867</v>
      </c>
      <c r="B2421">
        <v>50000330</v>
      </c>
      <c r="C2421" s="2" t="s">
        <v>8373</v>
      </c>
      <c r="D2421" t="s">
        <v>482</v>
      </c>
      <c r="E2421">
        <v>962755200000</v>
      </c>
      <c r="F2421">
        <v>1390993496000</v>
      </c>
      <c r="G2421">
        <v>1</v>
      </c>
      <c r="H2421" t="s">
        <v>7890</v>
      </c>
      <c r="I2421" t="s">
        <v>1874</v>
      </c>
      <c r="J2421" t="s">
        <v>20</v>
      </c>
      <c r="K2421" t="s">
        <v>21</v>
      </c>
      <c r="L2421">
        <v>0</v>
      </c>
      <c r="M2421">
        <v>0</v>
      </c>
      <c r="N2421" t="s">
        <v>22</v>
      </c>
      <c r="O2421">
        <v>3</v>
      </c>
      <c r="P2421" s="30">
        <f>SQRT((postes_1[[#This Row],[x]]-$Q$1)^2+(postes_1[[#This Row],[y]]-$R$1)^2)</f>
        <v>355295.47922313691</v>
      </c>
      <c r="Q2421">
        <v>405261.57</v>
      </c>
      <c r="R2421">
        <v>6463419.8200000003</v>
      </c>
    </row>
    <row r="2422" spans="1:18" hidden="1">
      <c r="A2422">
        <v>1259</v>
      </c>
      <c r="B2422">
        <v>30001742</v>
      </c>
      <c r="C2422" s="2" t="s">
        <v>8376</v>
      </c>
      <c r="D2422" t="s">
        <v>274</v>
      </c>
      <c r="E2422">
        <v>610761600000</v>
      </c>
      <c r="F2422">
        <v>1394195293000</v>
      </c>
      <c r="G2422">
        <v>1</v>
      </c>
      <c r="H2422" t="s">
        <v>2640</v>
      </c>
      <c r="I2422" t="s">
        <v>2641</v>
      </c>
      <c r="J2422" t="s">
        <v>20</v>
      </c>
      <c r="K2422" t="s">
        <v>21</v>
      </c>
      <c r="L2422">
        <v>0</v>
      </c>
      <c r="M2422">
        <v>0</v>
      </c>
      <c r="N2422" t="s">
        <v>22</v>
      </c>
      <c r="O2422">
        <v>7</v>
      </c>
      <c r="P2422" s="30">
        <f>SQRT((postes_1[[#This Row],[x]]-$Q$1)^2+(postes_1[[#This Row],[y]]-$R$1)^2)</f>
        <v>355340.24101912201</v>
      </c>
      <c r="Q2422">
        <v>837284.57999999798</v>
      </c>
      <c r="R2422">
        <v>6479927.1399999997</v>
      </c>
    </row>
    <row r="2423" spans="1:18" hidden="1">
      <c r="A2423">
        <v>3334</v>
      </c>
      <c r="B2423">
        <v>60000512</v>
      </c>
      <c r="C2423" s="2" t="s">
        <v>8373</v>
      </c>
      <c r="D2423" t="s">
        <v>274</v>
      </c>
      <c r="E2423" s="1">
        <v>990576000000</v>
      </c>
      <c r="F2423">
        <v>1464103918000</v>
      </c>
      <c r="G2423">
        <v>1</v>
      </c>
      <c r="H2423" t="s">
        <v>6828</v>
      </c>
      <c r="I2423" t="s">
        <v>6829</v>
      </c>
      <c r="J2423" t="s">
        <v>20</v>
      </c>
      <c r="K2423" t="s">
        <v>21</v>
      </c>
      <c r="L2423">
        <v>0</v>
      </c>
      <c r="M2423">
        <v>0</v>
      </c>
      <c r="N2423" t="s">
        <v>22</v>
      </c>
      <c r="O2423">
        <v>3</v>
      </c>
      <c r="P2423" s="30">
        <f>SQRT((postes_1[[#This Row],[x]]-$Q$1)^2+(postes_1[[#This Row],[y]]-$R$1)^2)</f>
        <v>355409.5307129788</v>
      </c>
      <c r="Q2423">
        <v>256905.07</v>
      </c>
      <c r="R2423">
        <v>6789632.46</v>
      </c>
    </row>
    <row r="2424" spans="1:18" hidden="1">
      <c r="A2424">
        <v>928</v>
      </c>
      <c r="B2424">
        <v>50000709</v>
      </c>
      <c r="C2424" s="2" t="s">
        <v>8376</v>
      </c>
      <c r="D2424" t="s">
        <v>20</v>
      </c>
      <c r="E2424">
        <v>610761600000</v>
      </c>
      <c r="F2424" t="s">
        <v>20</v>
      </c>
      <c r="G2424">
        <v>1</v>
      </c>
      <c r="H2424" t="s">
        <v>1979</v>
      </c>
      <c r="I2424" t="s">
        <v>1980</v>
      </c>
      <c r="J2424" t="s">
        <v>603</v>
      </c>
      <c r="K2424" t="s">
        <v>21</v>
      </c>
      <c r="L2424">
        <v>0</v>
      </c>
      <c r="M2424">
        <v>0</v>
      </c>
      <c r="N2424" t="s">
        <v>22</v>
      </c>
      <c r="O2424">
        <v>7</v>
      </c>
      <c r="P2424" s="30">
        <f>SQRT((postes_1[[#This Row],[x]]-$Q$1)^2+(postes_1[[#This Row],[y]]-$R$1)^2)</f>
        <v>355418.75129068166</v>
      </c>
      <c r="Q2424">
        <v>671812.54999999702</v>
      </c>
      <c r="R2424">
        <v>6403377.3700000001</v>
      </c>
    </row>
    <row r="2425" spans="1:18" hidden="1">
      <c r="A2425">
        <v>4048</v>
      </c>
      <c r="B2425">
        <v>20000262</v>
      </c>
      <c r="C2425" s="2" t="s">
        <v>8375</v>
      </c>
      <c r="D2425" t="s">
        <v>20</v>
      </c>
      <c r="E2425">
        <v>610761600000</v>
      </c>
      <c r="F2425" t="s">
        <v>20</v>
      </c>
      <c r="G2425">
        <v>1</v>
      </c>
      <c r="H2425" t="s">
        <v>8231</v>
      </c>
      <c r="I2425" t="s">
        <v>8232</v>
      </c>
      <c r="J2425" t="s">
        <v>8069</v>
      </c>
      <c r="K2425" t="s">
        <v>21</v>
      </c>
      <c r="L2425">
        <v>0</v>
      </c>
      <c r="M2425">
        <v>0</v>
      </c>
      <c r="N2425" t="s">
        <v>22</v>
      </c>
      <c r="O2425">
        <v>6</v>
      </c>
      <c r="P2425" s="30">
        <f>SQRT((postes_1[[#This Row],[x]]-$Q$1)^2+(postes_1[[#This Row],[y]]-$R$1)^2)</f>
        <v>355608.88741426339</v>
      </c>
      <c r="Q2425">
        <v>928846.46999999904</v>
      </c>
      <c r="R2425">
        <v>6911872.1100000003</v>
      </c>
    </row>
    <row r="2426" spans="1:18" hidden="1">
      <c r="A2426">
        <v>3042</v>
      </c>
      <c r="B2426">
        <v>60000251</v>
      </c>
      <c r="C2426" s="2" t="s">
        <v>8373</v>
      </c>
      <c r="D2426" t="s">
        <v>20</v>
      </c>
      <c r="E2426">
        <v>610761600000</v>
      </c>
      <c r="F2426" t="s">
        <v>20</v>
      </c>
      <c r="G2426">
        <v>1</v>
      </c>
      <c r="H2426" t="s">
        <v>6259</v>
      </c>
      <c r="I2426" t="s">
        <v>6260</v>
      </c>
      <c r="J2426" t="s">
        <v>20</v>
      </c>
      <c r="K2426" t="s">
        <v>21</v>
      </c>
      <c r="L2426">
        <v>0</v>
      </c>
      <c r="M2426">
        <v>0</v>
      </c>
      <c r="N2426" t="s">
        <v>22</v>
      </c>
      <c r="O2426">
        <v>3</v>
      </c>
      <c r="P2426" s="30">
        <f>SQRT((postes_1[[#This Row],[x]]-$Q$1)^2+(postes_1[[#This Row],[y]]-$R$1)^2)</f>
        <v>355660.74586341757</v>
      </c>
      <c r="Q2426">
        <v>261869.78999999899</v>
      </c>
      <c r="R2426">
        <v>6823981.5300000003</v>
      </c>
    </row>
    <row r="2427" spans="1:18" hidden="1">
      <c r="A2427">
        <v>880</v>
      </c>
      <c r="B2427">
        <v>50000332</v>
      </c>
      <c r="C2427" s="2" t="s">
        <v>8373</v>
      </c>
      <c r="D2427" t="s">
        <v>482</v>
      </c>
      <c r="E2427">
        <v>962755200000</v>
      </c>
      <c r="F2427">
        <v>1390994894000</v>
      </c>
      <c r="G2427">
        <v>1</v>
      </c>
      <c r="H2427" t="s">
        <v>1873</v>
      </c>
      <c r="I2427" t="s">
        <v>1874</v>
      </c>
      <c r="J2427" t="s">
        <v>26</v>
      </c>
      <c r="K2427" t="s">
        <v>21</v>
      </c>
      <c r="L2427">
        <v>0</v>
      </c>
      <c r="M2427">
        <v>0</v>
      </c>
      <c r="N2427" t="s">
        <v>22</v>
      </c>
      <c r="O2427">
        <v>3</v>
      </c>
      <c r="P2427" s="30">
        <f>SQRT((postes_1[[#This Row],[x]]-$Q$1)^2+(postes_1[[#This Row],[y]]-$R$1)^2)</f>
        <v>355711.30400353874</v>
      </c>
      <c r="Q2427">
        <v>405245.42000000202</v>
      </c>
      <c r="R2427">
        <v>6462922</v>
      </c>
    </row>
    <row r="2428" spans="1:18" hidden="1">
      <c r="A2428">
        <v>3360</v>
      </c>
      <c r="B2428">
        <v>50000414</v>
      </c>
      <c r="C2428" s="2" t="s">
        <v>8376</v>
      </c>
      <c r="D2428" t="s">
        <v>482</v>
      </c>
      <c r="E2428" s="1">
        <v>1005264000000</v>
      </c>
      <c r="F2428">
        <v>1393847649000</v>
      </c>
      <c r="G2428">
        <v>1</v>
      </c>
      <c r="H2428" t="s">
        <v>6883</v>
      </c>
      <c r="I2428" t="s">
        <v>6884</v>
      </c>
      <c r="J2428" t="s">
        <v>20</v>
      </c>
      <c r="K2428" t="s">
        <v>21</v>
      </c>
      <c r="L2428">
        <v>0</v>
      </c>
      <c r="M2428">
        <v>0</v>
      </c>
      <c r="N2428" t="s">
        <v>22</v>
      </c>
      <c r="O2428">
        <v>7</v>
      </c>
      <c r="P2428" s="30">
        <f>SQRT((postes_1[[#This Row],[x]]-$Q$1)^2+(postes_1[[#This Row],[y]]-$R$1)^2)</f>
        <v>355888.15612137748</v>
      </c>
      <c r="Q2428">
        <v>429709.64999999898</v>
      </c>
      <c r="R2428">
        <v>6446896.9699999997</v>
      </c>
    </row>
    <row r="2429" spans="1:18" hidden="1">
      <c r="A2429">
        <v>752</v>
      </c>
      <c r="B2429">
        <v>20000443</v>
      </c>
      <c r="C2429" s="2" t="s">
        <v>8373</v>
      </c>
      <c r="D2429" t="s">
        <v>20</v>
      </c>
      <c r="E2429">
        <v>992390400000</v>
      </c>
      <c r="F2429" t="s">
        <v>20</v>
      </c>
      <c r="G2429">
        <v>1</v>
      </c>
      <c r="H2429" t="s">
        <v>1618</v>
      </c>
      <c r="I2429" t="s">
        <v>1618</v>
      </c>
      <c r="J2429" t="s">
        <v>1142</v>
      </c>
      <c r="K2429" t="s">
        <v>21</v>
      </c>
      <c r="L2429">
        <v>0</v>
      </c>
      <c r="M2429">
        <v>0</v>
      </c>
      <c r="N2429" t="s">
        <v>22</v>
      </c>
      <c r="O2429">
        <v>3</v>
      </c>
      <c r="P2429" s="30">
        <f>SQRT((postes_1[[#This Row],[x]]-$Q$1)^2+(postes_1[[#This Row],[y]]-$R$1)^2)</f>
        <v>356045.69363994058</v>
      </c>
      <c r="Q2429">
        <v>937008.04999999702</v>
      </c>
      <c r="R2429">
        <v>6895381.25</v>
      </c>
    </row>
    <row r="2430" spans="1:18" hidden="1">
      <c r="A2430">
        <v>3212</v>
      </c>
      <c r="B2430">
        <v>30002192</v>
      </c>
      <c r="C2430" s="2" t="s">
        <v>8373</v>
      </c>
      <c r="D2430" t="s">
        <v>229</v>
      </c>
      <c r="E2430">
        <v>1089993344000</v>
      </c>
      <c r="F2430">
        <v>1089991634000</v>
      </c>
      <c r="G2430">
        <v>1</v>
      </c>
      <c r="H2430" t="s">
        <v>6595</v>
      </c>
      <c r="I2430" t="s">
        <v>6596</v>
      </c>
      <c r="J2430" t="s">
        <v>20</v>
      </c>
      <c r="K2430" t="s">
        <v>21</v>
      </c>
      <c r="L2430">
        <v>0</v>
      </c>
      <c r="M2430">
        <v>0</v>
      </c>
      <c r="N2430" t="s">
        <v>22</v>
      </c>
      <c r="O2430">
        <v>3</v>
      </c>
      <c r="P2430" s="30">
        <f>SQRT((postes_1[[#This Row],[x]]-$Q$1)^2+(postes_1[[#This Row],[y]]-$R$1)^2)</f>
        <v>356062.26786177664</v>
      </c>
      <c r="Q2430">
        <v>769741.43999999797</v>
      </c>
      <c r="R2430">
        <v>6435008.71</v>
      </c>
    </row>
    <row r="2431" spans="1:18" hidden="1">
      <c r="A2431">
        <v>1518</v>
      </c>
      <c r="B2431">
        <v>20001143</v>
      </c>
      <c r="C2431" s="2" t="s">
        <v>8373</v>
      </c>
      <c r="D2431" t="s">
        <v>20</v>
      </c>
      <c r="E2431">
        <v>610761600000</v>
      </c>
      <c r="F2431" t="s">
        <v>20</v>
      </c>
      <c r="G2431">
        <v>1</v>
      </c>
      <c r="H2431" t="s">
        <v>3166</v>
      </c>
      <c r="I2431" t="s">
        <v>3167</v>
      </c>
      <c r="J2431" t="s">
        <v>20</v>
      </c>
      <c r="K2431" t="s">
        <v>21</v>
      </c>
      <c r="L2431">
        <v>0</v>
      </c>
      <c r="M2431">
        <v>0</v>
      </c>
      <c r="N2431" t="s">
        <v>22</v>
      </c>
      <c r="O2431">
        <v>3</v>
      </c>
      <c r="P2431" s="30">
        <f>SQRT((postes_1[[#This Row],[x]]-$Q$1)^2+(postes_1[[#This Row],[y]]-$R$1)^2)</f>
        <v>356095.25081927649</v>
      </c>
      <c r="Q2431">
        <v>965169.57999999798</v>
      </c>
      <c r="R2431">
        <v>6784950.9500000002</v>
      </c>
    </row>
    <row r="2432" spans="1:18" hidden="1">
      <c r="A2432">
        <v>696</v>
      </c>
      <c r="B2432">
        <v>50000740</v>
      </c>
      <c r="C2432" s="2" t="s">
        <v>8373</v>
      </c>
      <c r="D2432" t="s">
        <v>77</v>
      </c>
      <c r="E2432">
        <v>610761600000</v>
      </c>
      <c r="F2432">
        <v>1313166278000</v>
      </c>
      <c r="G2432">
        <v>1</v>
      </c>
      <c r="H2432" t="s">
        <v>1496</v>
      </c>
      <c r="I2432" t="s">
        <v>1497</v>
      </c>
      <c r="J2432" t="s">
        <v>20</v>
      </c>
      <c r="K2432" t="s">
        <v>21</v>
      </c>
      <c r="L2432">
        <v>0</v>
      </c>
      <c r="M2432">
        <v>0</v>
      </c>
      <c r="N2432" t="s">
        <v>22</v>
      </c>
      <c r="O2432">
        <v>3</v>
      </c>
      <c r="P2432" s="30">
        <f>SQRT((postes_1[[#This Row],[x]]-$Q$1)^2+(postes_1[[#This Row],[y]]-$R$1)^2)</f>
        <v>356206.92605271668</v>
      </c>
      <c r="Q2432">
        <v>611063.75999999803</v>
      </c>
      <c r="R2432">
        <v>6397255.9199999999</v>
      </c>
    </row>
    <row r="2433" spans="1:18" hidden="1">
      <c r="A2433">
        <v>2833</v>
      </c>
      <c r="B2433">
        <v>30001353</v>
      </c>
      <c r="C2433" s="2" t="s">
        <v>8373</v>
      </c>
      <c r="D2433" t="s">
        <v>274</v>
      </c>
      <c r="E2433">
        <v>610761600000</v>
      </c>
      <c r="F2433">
        <v>1394194037000</v>
      </c>
      <c r="G2433">
        <v>1</v>
      </c>
      <c r="H2433" t="s">
        <v>5838</v>
      </c>
      <c r="I2433" t="s">
        <v>5839</v>
      </c>
      <c r="J2433" t="s">
        <v>20</v>
      </c>
      <c r="K2433" t="s">
        <v>21</v>
      </c>
      <c r="L2433">
        <v>0</v>
      </c>
      <c r="M2433">
        <v>0</v>
      </c>
      <c r="N2433" t="s">
        <v>22</v>
      </c>
      <c r="O2433">
        <v>3</v>
      </c>
      <c r="P2433" s="30">
        <f>SQRT((postes_1[[#This Row],[x]]-$Q$1)^2+(postes_1[[#This Row],[y]]-$R$1)^2)</f>
        <v>356307.67515077465</v>
      </c>
      <c r="Q2433">
        <v>866551.28000000096</v>
      </c>
      <c r="R2433">
        <v>6505718.1799999997</v>
      </c>
    </row>
    <row r="2434" spans="1:18" hidden="1">
      <c r="A2434">
        <v>3649</v>
      </c>
      <c r="B2434">
        <v>20000229</v>
      </c>
      <c r="C2434" s="2" t="s">
        <v>8375</v>
      </c>
      <c r="D2434" t="s">
        <v>168</v>
      </c>
      <c r="E2434">
        <v>952387200000</v>
      </c>
      <c r="F2434">
        <v>1449743319000</v>
      </c>
      <c r="G2434">
        <v>1</v>
      </c>
      <c r="H2434" t="s">
        <v>7471</v>
      </c>
      <c r="I2434" t="s">
        <v>7472</v>
      </c>
      <c r="J2434" t="s">
        <v>7473</v>
      </c>
      <c r="K2434" t="s">
        <v>21</v>
      </c>
      <c r="L2434">
        <v>0</v>
      </c>
      <c r="M2434">
        <v>0</v>
      </c>
      <c r="N2434" t="s">
        <v>22</v>
      </c>
      <c r="O2434">
        <v>6</v>
      </c>
      <c r="P2434" s="30">
        <f>SQRT((postes_1[[#This Row],[x]]-$Q$1)^2+(postes_1[[#This Row],[y]]-$R$1)^2)</f>
        <v>356448.66921875131</v>
      </c>
      <c r="Q2434">
        <v>927853.53999999899</v>
      </c>
      <c r="R2434">
        <v>6915705.6600000001</v>
      </c>
    </row>
    <row r="2435" spans="1:18" hidden="1">
      <c r="A2435">
        <v>4030</v>
      </c>
      <c r="B2435">
        <v>60000151</v>
      </c>
      <c r="C2435" s="2" t="s">
        <v>8373</v>
      </c>
      <c r="D2435" t="s">
        <v>20</v>
      </c>
      <c r="E2435">
        <v>610761600000</v>
      </c>
      <c r="F2435" t="s">
        <v>20</v>
      </c>
      <c r="G2435">
        <v>1</v>
      </c>
      <c r="H2435" t="s">
        <v>8198</v>
      </c>
      <c r="I2435" t="s">
        <v>8199</v>
      </c>
      <c r="J2435" t="s">
        <v>20</v>
      </c>
      <c r="K2435" t="s">
        <v>21</v>
      </c>
      <c r="L2435">
        <v>0</v>
      </c>
      <c r="M2435">
        <v>0</v>
      </c>
      <c r="N2435" t="s">
        <v>22</v>
      </c>
      <c r="O2435">
        <v>3</v>
      </c>
      <c r="P2435" s="30">
        <f>SQRT((postes_1[[#This Row],[x]]-$Q$1)^2+(postes_1[[#This Row],[y]]-$R$1)^2)</f>
        <v>356456.24934660352</v>
      </c>
      <c r="Q2435">
        <v>264031.96000000101</v>
      </c>
      <c r="R2435">
        <v>6837380.3700000001</v>
      </c>
    </row>
    <row r="2436" spans="1:18" hidden="1">
      <c r="A2436">
        <v>1255</v>
      </c>
      <c r="B2436">
        <v>20000867</v>
      </c>
      <c r="C2436" s="2" t="s">
        <v>8373</v>
      </c>
      <c r="D2436" t="s">
        <v>805</v>
      </c>
      <c r="E2436">
        <v>610761600000</v>
      </c>
      <c r="F2436">
        <v>1277128111000</v>
      </c>
      <c r="G2436">
        <v>1</v>
      </c>
      <c r="H2436" t="s">
        <v>2632</v>
      </c>
      <c r="I2436" t="s">
        <v>2633</v>
      </c>
      <c r="J2436" t="s">
        <v>20</v>
      </c>
      <c r="K2436" t="s">
        <v>21</v>
      </c>
      <c r="L2436">
        <v>0</v>
      </c>
      <c r="M2436">
        <v>0</v>
      </c>
      <c r="N2436" t="s">
        <v>22</v>
      </c>
      <c r="O2436">
        <v>3</v>
      </c>
      <c r="P2436" s="30">
        <f>SQRT((postes_1[[#This Row],[x]]-$Q$1)^2+(postes_1[[#This Row],[y]]-$R$1)^2)</f>
        <v>356460.34149086673</v>
      </c>
      <c r="Q2436">
        <v>957305.38000000303</v>
      </c>
      <c r="R2436">
        <v>6835734.4699999997</v>
      </c>
    </row>
    <row r="2437" spans="1:18" hidden="1">
      <c r="A2437">
        <v>4141</v>
      </c>
      <c r="B2437">
        <v>10000003</v>
      </c>
      <c r="C2437" s="2" t="s">
        <v>8375</v>
      </c>
      <c r="D2437" t="s">
        <v>36</v>
      </c>
      <c r="E2437">
        <v>962582400000</v>
      </c>
      <c r="F2437">
        <v>1127842654000</v>
      </c>
      <c r="G2437">
        <v>1</v>
      </c>
      <c r="H2437" t="s">
        <v>8359</v>
      </c>
      <c r="I2437" t="s">
        <v>8360</v>
      </c>
      <c r="J2437" t="s">
        <v>8361</v>
      </c>
      <c r="K2437" t="s">
        <v>21</v>
      </c>
      <c r="L2437">
        <v>0</v>
      </c>
      <c r="M2437">
        <v>0</v>
      </c>
      <c r="N2437" t="s">
        <v>22</v>
      </c>
      <c r="O2437">
        <v>6</v>
      </c>
      <c r="P2437" s="30">
        <f>SQRT((postes_1[[#This Row],[x]]-$Q$1)^2+(postes_1[[#This Row],[y]]-$R$1)^2)</f>
        <v>356624.39059651445</v>
      </c>
      <c r="Q2437">
        <v>662366.39000000095</v>
      </c>
      <c r="R2437">
        <v>7106290.4199999999</v>
      </c>
    </row>
    <row r="2438" spans="1:18" hidden="1">
      <c r="A2438">
        <v>4142</v>
      </c>
      <c r="B2438">
        <v>10000002</v>
      </c>
      <c r="C2438" s="2" t="s">
        <v>8374</v>
      </c>
      <c r="D2438" t="s">
        <v>229</v>
      </c>
      <c r="E2438">
        <v>962582400000</v>
      </c>
      <c r="F2438">
        <v>1125672957000</v>
      </c>
      <c r="G2438">
        <v>1</v>
      </c>
      <c r="H2438" t="s">
        <v>8359</v>
      </c>
      <c r="I2438" t="s">
        <v>8360</v>
      </c>
      <c r="J2438" t="s">
        <v>8361</v>
      </c>
      <c r="K2438" t="s">
        <v>21</v>
      </c>
      <c r="L2438">
        <v>0</v>
      </c>
      <c r="M2438">
        <v>0</v>
      </c>
      <c r="N2438" t="s">
        <v>22</v>
      </c>
      <c r="O2438">
        <v>4</v>
      </c>
      <c r="P2438" s="30">
        <f>SQRT((postes_1[[#This Row],[x]]-$Q$1)^2+(postes_1[[#This Row],[y]]-$R$1)^2)</f>
        <v>356624.39059651445</v>
      </c>
      <c r="Q2438">
        <v>662366.39000000095</v>
      </c>
      <c r="R2438">
        <v>7106290.4199999999</v>
      </c>
    </row>
    <row r="2439" spans="1:18" hidden="1">
      <c r="A2439">
        <v>2745</v>
      </c>
      <c r="B2439">
        <v>20003162</v>
      </c>
      <c r="C2439" s="2" t="s">
        <v>8373</v>
      </c>
      <c r="D2439" t="s">
        <v>1094</v>
      </c>
      <c r="E2439" s="1">
        <v>995328000000</v>
      </c>
      <c r="F2439">
        <v>1424099277000</v>
      </c>
      <c r="G2439">
        <v>1</v>
      </c>
      <c r="H2439" t="s">
        <v>5666</v>
      </c>
      <c r="I2439" t="s">
        <v>5667</v>
      </c>
      <c r="J2439" t="s">
        <v>20</v>
      </c>
      <c r="K2439" t="s">
        <v>21</v>
      </c>
      <c r="L2439">
        <v>0</v>
      </c>
      <c r="M2439">
        <v>0</v>
      </c>
      <c r="N2439" t="s">
        <v>22</v>
      </c>
      <c r="O2439">
        <v>3</v>
      </c>
      <c r="P2439" s="30">
        <f>SQRT((postes_1[[#This Row],[x]]-$Q$1)^2+(postes_1[[#This Row],[y]]-$R$1)^2)</f>
        <v>357165.34554863733</v>
      </c>
      <c r="Q2439">
        <v>925152.93999999797</v>
      </c>
      <c r="R2439">
        <v>6922404.0099999998</v>
      </c>
    </row>
    <row r="2440" spans="1:18" hidden="1">
      <c r="A2440">
        <v>3959</v>
      </c>
      <c r="B2440">
        <v>20000264</v>
      </c>
      <c r="C2440" s="2" t="s">
        <v>8373</v>
      </c>
      <c r="D2440" t="s">
        <v>152</v>
      </c>
      <c r="E2440">
        <v>610761600000</v>
      </c>
      <c r="F2440">
        <v>1276530783000</v>
      </c>
      <c r="G2440">
        <v>1</v>
      </c>
      <c r="H2440" t="s">
        <v>8065</v>
      </c>
      <c r="I2440" t="s">
        <v>8066</v>
      </c>
      <c r="J2440" t="s">
        <v>20</v>
      </c>
      <c r="K2440" t="s">
        <v>21</v>
      </c>
      <c r="L2440">
        <v>0</v>
      </c>
      <c r="M2440">
        <v>0</v>
      </c>
      <c r="N2440" t="s">
        <v>22</v>
      </c>
      <c r="O2440">
        <v>3</v>
      </c>
      <c r="P2440" s="30">
        <f>SQRT((postes_1[[#This Row],[x]]-$Q$1)^2+(postes_1[[#This Row],[y]]-$R$1)^2)</f>
        <v>357533.51193614333</v>
      </c>
      <c r="Q2440">
        <v>931146.71000000101</v>
      </c>
      <c r="R2440">
        <v>6911564.2300000004</v>
      </c>
    </row>
    <row r="2441" spans="1:18" hidden="1">
      <c r="A2441">
        <v>3660</v>
      </c>
      <c r="B2441">
        <v>30001021</v>
      </c>
      <c r="C2441" s="2" t="s">
        <v>8373</v>
      </c>
      <c r="D2441" t="s">
        <v>20</v>
      </c>
      <c r="E2441">
        <v>1022716800000</v>
      </c>
      <c r="F2441" t="s">
        <v>20</v>
      </c>
      <c r="G2441">
        <v>1</v>
      </c>
      <c r="H2441" t="s">
        <v>7495</v>
      </c>
      <c r="I2441" t="s">
        <v>7496</v>
      </c>
      <c r="J2441" t="s">
        <v>20</v>
      </c>
      <c r="K2441" t="s">
        <v>21</v>
      </c>
      <c r="L2441">
        <v>0</v>
      </c>
      <c r="M2441">
        <v>0</v>
      </c>
      <c r="N2441" t="s">
        <v>22</v>
      </c>
      <c r="O2441">
        <v>3</v>
      </c>
      <c r="P2441" s="30">
        <f>SQRT((postes_1[[#This Row],[x]]-$Q$1)^2+(postes_1[[#This Row],[y]]-$R$1)^2)</f>
        <v>357769.32725102967</v>
      </c>
      <c r="Q2441">
        <v>886554.59000000404</v>
      </c>
      <c r="R2441">
        <v>6525919.3899999997</v>
      </c>
    </row>
    <row r="2442" spans="1:18" hidden="1">
      <c r="A2442">
        <v>3873</v>
      </c>
      <c r="B2442">
        <v>50002368</v>
      </c>
      <c r="C2442" s="2" t="s">
        <v>8373</v>
      </c>
      <c r="D2442" t="s">
        <v>274</v>
      </c>
      <c r="E2442">
        <v>923356800000</v>
      </c>
      <c r="F2442">
        <v>1448546199000</v>
      </c>
      <c r="G2442">
        <v>1</v>
      </c>
      <c r="H2442" t="s">
        <v>7900</v>
      </c>
      <c r="I2442" t="s">
        <v>7901</v>
      </c>
      <c r="J2442" t="s">
        <v>20</v>
      </c>
      <c r="K2442" t="s">
        <v>21</v>
      </c>
      <c r="L2442">
        <v>0</v>
      </c>
      <c r="M2442">
        <v>0</v>
      </c>
      <c r="N2442" t="s">
        <v>22</v>
      </c>
      <c r="O2442">
        <v>3</v>
      </c>
      <c r="P2442" s="30">
        <f>SQRT((postes_1[[#This Row],[x]]-$Q$1)^2+(postes_1[[#This Row],[y]]-$R$1)^2)</f>
        <v>357940.09962841222</v>
      </c>
      <c r="Q2442">
        <v>481586.34000000398</v>
      </c>
      <c r="R2442">
        <v>6419530.7699999996</v>
      </c>
    </row>
    <row r="2443" spans="1:18" hidden="1">
      <c r="A2443">
        <v>2894</v>
      </c>
      <c r="B2443">
        <v>50000317</v>
      </c>
      <c r="C2443" s="2" t="s">
        <v>8375</v>
      </c>
      <c r="D2443" t="s">
        <v>20</v>
      </c>
      <c r="E2443">
        <v>610761600000</v>
      </c>
      <c r="F2443" t="s">
        <v>20</v>
      </c>
      <c r="G2443">
        <v>1</v>
      </c>
      <c r="H2443" t="s">
        <v>5963</v>
      </c>
      <c r="I2443" t="s">
        <v>5964</v>
      </c>
      <c r="J2443" t="s">
        <v>20</v>
      </c>
      <c r="K2443" t="s">
        <v>21</v>
      </c>
      <c r="L2443">
        <v>0</v>
      </c>
      <c r="M2443">
        <v>0</v>
      </c>
      <c r="N2443" t="s">
        <v>22</v>
      </c>
      <c r="O2443">
        <v>6</v>
      </c>
      <c r="P2443" s="30">
        <f>SQRT((postes_1[[#This Row],[x]]-$Q$1)^2+(postes_1[[#This Row],[y]]-$R$1)^2)</f>
        <v>358047.80861012195</v>
      </c>
      <c r="Q2443">
        <v>398369.53999999899</v>
      </c>
      <c r="R2443">
        <v>6464997.5700000003</v>
      </c>
    </row>
    <row r="2444" spans="1:18" hidden="1">
      <c r="A2444">
        <v>1698</v>
      </c>
      <c r="B2444">
        <v>20001337</v>
      </c>
      <c r="C2444" s="2" t="s">
        <v>8373</v>
      </c>
      <c r="D2444" t="s">
        <v>168</v>
      </c>
      <c r="E2444">
        <v>1037836800000</v>
      </c>
      <c r="F2444">
        <v>1449748471000</v>
      </c>
      <c r="G2444">
        <v>1</v>
      </c>
      <c r="H2444" t="s">
        <v>3536</v>
      </c>
      <c r="I2444" t="s">
        <v>3537</v>
      </c>
      <c r="J2444" t="s">
        <v>20</v>
      </c>
      <c r="K2444" t="s">
        <v>21</v>
      </c>
      <c r="L2444">
        <v>0</v>
      </c>
      <c r="M2444">
        <v>0</v>
      </c>
      <c r="N2444" t="s">
        <v>22</v>
      </c>
      <c r="O2444">
        <v>3</v>
      </c>
      <c r="P2444" s="30">
        <f>SQRT((postes_1[[#This Row],[x]]-$Q$1)^2+(postes_1[[#This Row],[y]]-$R$1)^2)</f>
        <v>358234.09923417389</v>
      </c>
      <c r="Q2444">
        <v>928357.42000000202</v>
      </c>
      <c r="R2444">
        <v>6918625.3200000003</v>
      </c>
    </row>
    <row r="2445" spans="1:18" hidden="1">
      <c r="A2445">
        <v>2195</v>
      </c>
      <c r="B2445">
        <v>20000242</v>
      </c>
      <c r="C2445" s="2" t="s">
        <v>8375</v>
      </c>
      <c r="D2445" t="s">
        <v>152</v>
      </c>
      <c r="E2445">
        <v>610761600000</v>
      </c>
      <c r="F2445">
        <v>1276080669000</v>
      </c>
      <c r="G2445">
        <v>1</v>
      </c>
      <c r="H2445" t="s">
        <v>4546</v>
      </c>
      <c r="I2445" t="s">
        <v>4547</v>
      </c>
      <c r="J2445" t="s">
        <v>4548</v>
      </c>
      <c r="K2445" t="s">
        <v>21</v>
      </c>
      <c r="L2445">
        <v>0</v>
      </c>
      <c r="M2445">
        <v>0</v>
      </c>
      <c r="N2445" t="s">
        <v>22</v>
      </c>
      <c r="O2445">
        <v>6</v>
      </c>
      <c r="P2445" s="30">
        <f>SQRT((postes_1[[#This Row],[x]]-$Q$1)^2+(postes_1[[#This Row],[y]]-$R$1)^2)</f>
        <v>358255.6375318261</v>
      </c>
      <c r="Q2445">
        <v>930294.65999999596</v>
      </c>
      <c r="R2445">
        <v>6914889.8399999999</v>
      </c>
    </row>
    <row r="2446" spans="1:18" hidden="1">
      <c r="A2446">
        <v>2087</v>
      </c>
      <c r="B2446">
        <v>50000716</v>
      </c>
      <c r="C2446" s="2" t="s">
        <v>8375</v>
      </c>
      <c r="D2446" t="s">
        <v>83</v>
      </c>
      <c r="E2446">
        <v>610761600000</v>
      </c>
      <c r="F2446">
        <v>1334851730000</v>
      </c>
      <c r="G2446">
        <v>1</v>
      </c>
      <c r="H2446" t="s">
        <v>4328</v>
      </c>
      <c r="I2446" t="s">
        <v>4329</v>
      </c>
      <c r="J2446" t="s">
        <v>20</v>
      </c>
      <c r="K2446" t="s">
        <v>21</v>
      </c>
      <c r="L2446">
        <v>0</v>
      </c>
      <c r="M2446">
        <v>0</v>
      </c>
      <c r="N2446" t="s">
        <v>22</v>
      </c>
      <c r="O2446">
        <v>6</v>
      </c>
      <c r="P2446" s="30">
        <f>SQRT((postes_1[[#This Row],[x]]-$Q$1)^2+(postes_1[[#This Row],[y]]-$R$1)^2)</f>
        <v>358275.24317773129</v>
      </c>
      <c r="Q2446">
        <v>666939.03999999899</v>
      </c>
      <c r="R2446">
        <v>6399665.3499999996</v>
      </c>
    </row>
    <row r="2447" spans="1:18" hidden="1">
      <c r="A2447">
        <v>2617</v>
      </c>
      <c r="B2447">
        <v>20000181</v>
      </c>
      <c r="C2447" s="2" t="s">
        <v>8373</v>
      </c>
      <c r="D2447" t="s">
        <v>152</v>
      </c>
      <c r="E2447">
        <v>610761600000</v>
      </c>
      <c r="F2447">
        <v>1277114211000</v>
      </c>
      <c r="G2447">
        <v>1</v>
      </c>
      <c r="H2447" t="s">
        <v>5400</v>
      </c>
      <c r="I2447" t="s">
        <v>5401</v>
      </c>
      <c r="J2447" t="s">
        <v>5402</v>
      </c>
      <c r="K2447" t="s">
        <v>21</v>
      </c>
      <c r="L2447">
        <v>0</v>
      </c>
      <c r="M2447">
        <v>0</v>
      </c>
      <c r="N2447" t="s">
        <v>22</v>
      </c>
      <c r="O2447">
        <v>3</v>
      </c>
      <c r="P2447" s="30">
        <f>SQRT((postes_1[[#This Row],[x]]-$Q$1)^2+(postes_1[[#This Row],[y]]-$R$1)^2)</f>
        <v>358327.5484532339</v>
      </c>
      <c r="Q2447">
        <v>928104.35000000102</v>
      </c>
      <c r="R2447">
        <v>6919313.4900000002</v>
      </c>
    </row>
    <row r="2448" spans="1:18" hidden="1">
      <c r="A2448">
        <v>653</v>
      </c>
      <c r="B2448">
        <v>20001194</v>
      </c>
      <c r="C2448" s="2" t="s">
        <v>8373</v>
      </c>
      <c r="D2448" t="s">
        <v>274</v>
      </c>
      <c r="E2448">
        <v>974246400000</v>
      </c>
      <c r="F2448">
        <v>1446136115000</v>
      </c>
      <c r="G2448">
        <v>1</v>
      </c>
      <c r="H2448" t="s">
        <v>1404</v>
      </c>
      <c r="I2448" t="s">
        <v>1405</v>
      </c>
      <c r="J2448" t="s">
        <v>20</v>
      </c>
      <c r="K2448" t="s">
        <v>21</v>
      </c>
      <c r="L2448">
        <v>0</v>
      </c>
      <c r="M2448">
        <v>0</v>
      </c>
      <c r="N2448" t="s">
        <v>22</v>
      </c>
      <c r="O2448">
        <v>3</v>
      </c>
      <c r="P2448" s="30">
        <f>SQRT((postes_1[[#This Row],[x]]-$Q$1)^2+(postes_1[[#This Row],[y]]-$R$1)^2)</f>
        <v>358428.39007060183</v>
      </c>
      <c r="Q2448">
        <v>968268.35000000102</v>
      </c>
      <c r="R2448">
        <v>6774693.0700000003</v>
      </c>
    </row>
    <row r="2449" spans="1:18" hidden="1">
      <c r="A2449">
        <v>253</v>
      </c>
      <c r="B2449">
        <v>30000269</v>
      </c>
      <c r="C2449" s="2" t="s">
        <v>8373</v>
      </c>
      <c r="D2449" t="s">
        <v>56</v>
      </c>
      <c r="E2449">
        <v>1430815395000</v>
      </c>
      <c r="F2449">
        <v>1196863605000</v>
      </c>
      <c r="G2449">
        <v>1</v>
      </c>
      <c r="H2449" t="s">
        <v>573</v>
      </c>
      <c r="I2449" t="s">
        <v>574</v>
      </c>
      <c r="J2449" t="s">
        <v>20</v>
      </c>
      <c r="K2449" t="s">
        <v>21</v>
      </c>
      <c r="L2449">
        <v>0</v>
      </c>
      <c r="M2449">
        <v>0</v>
      </c>
      <c r="N2449" t="s">
        <v>22</v>
      </c>
      <c r="O2449">
        <v>3</v>
      </c>
      <c r="P2449" s="30">
        <f>SQRT((postes_1[[#This Row],[x]]-$Q$1)^2+(postes_1[[#This Row],[y]]-$R$1)^2)</f>
        <v>358487.15050411498</v>
      </c>
      <c r="Q2449">
        <v>949767.96999999904</v>
      </c>
      <c r="R2449">
        <v>6637749.5899999999</v>
      </c>
    </row>
    <row r="2450" spans="1:18" hidden="1">
      <c r="A2450">
        <v>2739</v>
      </c>
      <c r="B2450">
        <v>60000037</v>
      </c>
      <c r="C2450" s="2" t="s">
        <v>8373</v>
      </c>
      <c r="D2450" t="s">
        <v>20</v>
      </c>
      <c r="E2450">
        <v>610761600000</v>
      </c>
      <c r="F2450" t="s">
        <v>20</v>
      </c>
      <c r="G2450">
        <v>1</v>
      </c>
      <c r="H2450" t="s">
        <v>5653</v>
      </c>
      <c r="I2450" t="s">
        <v>5654</v>
      </c>
      <c r="J2450" t="s">
        <v>20</v>
      </c>
      <c r="K2450" t="s">
        <v>21</v>
      </c>
      <c r="L2450">
        <v>0</v>
      </c>
      <c r="M2450">
        <v>0</v>
      </c>
      <c r="N2450" t="s">
        <v>22</v>
      </c>
      <c r="O2450">
        <v>3</v>
      </c>
      <c r="P2450" s="30">
        <f>SQRT((postes_1[[#This Row],[x]]-$Q$1)^2+(postes_1[[#This Row],[y]]-$R$1)^2)</f>
        <v>358492.96413681714</v>
      </c>
      <c r="Q2450">
        <v>266123.640000001</v>
      </c>
      <c r="R2450">
        <v>6853178.3399999999</v>
      </c>
    </row>
    <row r="2451" spans="1:18" hidden="1">
      <c r="A2451">
        <v>3100</v>
      </c>
      <c r="B2451">
        <v>20000248</v>
      </c>
      <c r="C2451" s="2" t="s">
        <v>8375</v>
      </c>
      <c r="D2451" t="s">
        <v>20</v>
      </c>
      <c r="E2451">
        <v>610761600000</v>
      </c>
      <c r="F2451" t="s">
        <v>20</v>
      </c>
      <c r="G2451">
        <v>1</v>
      </c>
      <c r="H2451" t="s">
        <v>6372</v>
      </c>
      <c r="I2451" t="s">
        <v>6373</v>
      </c>
      <c r="J2451" t="s">
        <v>20</v>
      </c>
      <c r="K2451" t="s">
        <v>21</v>
      </c>
      <c r="L2451">
        <v>0</v>
      </c>
      <c r="M2451">
        <v>0</v>
      </c>
      <c r="N2451" t="s">
        <v>22</v>
      </c>
      <c r="O2451">
        <v>6</v>
      </c>
      <c r="P2451" s="30">
        <f>SQRT((postes_1[[#This Row],[x]]-$Q$1)^2+(postes_1[[#This Row],[y]]-$R$1)^2)</f>
        <v>358753.53347739117</v>
      </c>
      <c r="Q2451">
        <v>931325.50999999803</v>
      </c>
      <c r="R2451">
        <v>6913947.1900000004</v>
      </c>
    </row>
    <row r="2452" spans="1:18" hidden="1">
      <c r="A2452">
        <v>2468</v>
      </c>
      <c r="B2452">
        <v>20000182</v>
      </c>
      <c r="C2452" s="2" t="s">
        <v>8373</v>
      </c>
      <c r="D2452" t="s">
        <v>20</v>
      </c>
      <c r="E2452">
        <v>610761600000</v>
      </c>
      <c r="F2452" t="s">
        <v>20</v>
      </c>
      <c r="G2452">
        <v>1</v>
      </c>
      <c r="H2452" t="s">
        <v>5096</v>
      </c>
      <c r="I2452" t="s">
        <v>5097</v>
      </c>
      <c r="J2452" t="s">
        <v>5098</v>
      </c>
      <c r="K2452" t="s">
        <v>21</v>
      </c>
      <c r="L2452">
        <v>0</v>
      </c>
      <c r="M2452">
        <v>0</v>
      </c>
      <c r="N2452" t="s">
        <v>22</v>
      </c>
      <c r="O2452">
        <v>3</v>
      </c>
      <c r="P2452" s="30">
        <f>SQRT((postes_1[[#This Row],[x]]-$Q$1)^2+(postes_1[[#This Row],[y]]-$R$1)^2)</f>
        <v>358869.61778427445</v>
      </c>
      <c r="Q2452">
        <v>928740.65999999596</v>
      </c>
      <c r="R2452">
        <v>6919265.6600000001</v>
      </c>
    </row>
    <row r="2453" spans="1:18" hidden="1">
      <c r="A2453">
        <v>1136</v>
      </c>
      <c r="B2453">
        <v>20001167</v>
      </c>
      <c r="C2453" s="2" t="s">
        <v>8375</v>
      </c>
      <c r="D2453" t="s">
        <v>20</v>
      </c>
      <c r="E2453">
        <v>610761600000</v>
      </c>
      <c r="F2453" t="s">
        <v>20</v>
      </c>
      <c r="G2453">
        <v>1</v>
      </c>
      <c r="H2453" t="s">
        <v>2383</v>
      </c>
      <c r="I2453" t="s">
        <v>2384</v>
      </c>
      <c r="J2453" t="s">
        <v>20</v>
      </c>
      <c r="K2453" t="s">
        <v>21</v>
      </c>
      <c r="L2453">
        <v>0</v>
      </c>
      <c r="M2453">
        <v>0</v>
      </c>
      <c r="N2453" t="s">
        <v>22</v>
      </c>
      <c r="O2453">
        <v>6</v>
      </c>
      <c r="P2453" s="30">
        <f>SQRT((postes_1[[#This Row],[x]]-$Q$1)^2+(postes_1[[#This Row],[y]]-$R$1)^2)</f>
        <v>358920.29166880029</v>
      </c>
      <c r="Q2453">
        <v>968351.06000000203</v>
      </c>
      <c r="R2453">
        <v>6780746.3099999996</v>
      </c>
    </row>
    <row r="2454" spans="1:18" hidden="1">
      <c r="A2454">
        <v>1052</v>
      </c>
      <c r="B2454">
        <v>30001037</v>
      </c>
      <c r="C2454" s="2" t="s">
        <v>8373</v>
      </c>
      <c r="D2454" t="s">
        <v>274</v>
      </c>
      <c r="E2454">
        <v>610761600000</v>
      </c>
      <c r="F2454">
        <v>1394192821000</v>
      </c>
      <c r="G2454">
        <v>1</v>
      </c>
      <c r="H2454" t="s">
        <v>2209</v>
      </c>
      <c r="I2454" t="s">
        <v>2210</v>
      </c>
      <c r="J2454" t="s">
        <v>2211</v>
      </c>
      <c r="K2454" t="s">
        <v>21</v>
      </c>
      <c r="L2454">
        <v>0</v>
      </c>
      <c r="M2454">
        <v>0</v>
      </c>
      <c r="N2454" t="s">
        <v>22</v>
      </c>
      <c r="O2454">
        <v>3</v>
      </c>
      <c r="P2454" s="30">
        <f>SQRT((postes_1[[#This Row],[x]]-$Q$1)^2+(postes_1[[#This Row],[y]]-$R$1)^2)</f>
        <v>358978.98471732915</v>
      </c>
      <c r="Q2454">
        <v>887836</v>
      </c>
      <c r="R2454">
        <v>6525572.8600000003</v>
      </c>
    </row>
    <row r="2455" spans="1:18" hidden="1">
      <c r="A2455">
        <v>428</v>
      </c>
      <c r="B2455">
        <v>30001781</v>
      </c>
      <c r="C2455" s="2" t="s">
        <v>8373</v>
      </c>
      <c r="D2455" t="s">
        <v>38</v>
      </c>
      <c r="E2455">
        <v>610761600000</v>
      </c>
      <c r="F2455">
        <v>1209390340000</v>
      </c>
      <c r="G2455">
        <v>1</v>
      </c>
      <c r="H2455" t="s">
        <v>948</v>
      </c>
      <c r="I2455" t="s">
        <v>949</v>
      </c>
      <c r="J2455" t="s">
        <v>26</v>
      </c>
      <c r="K2455" t="s">
        <v>21</v>
      </c>
      <c r="L2455">
        <v>0</v>
      </c>
      <c r="M2455">
        <v>0</v>
      </c>
      <c r="N2455" t="s">
        <v>22</v>
      </c>
      <c r="O2455">
        <v>3</v>
      </c>
      <c r="P2455" s="30">
        <f>SQRT((postes_1[[#This Row],[x]]-$Q$1)^2+(postes_1[[#This Row],[y]]-$R$1)^2)</f>
        <v>358987.76500651846</v>
      </c>
      <c r="Q2455">
        <v>837404.21000000101</v>
      </c>
      <c r="R2455">
        <v>6475302.7599999998</v>
      </c>
    </row>
    <row r="2456" spans="1:18" hidden="1">
      <c r="A2456">
        <v>2470</v>
      </c>
      <c r="B2456">
        <v>20000176</v>
      </c>
      <c r="C2456" s="2" t="s">
        <v>8373</v>
      </c>
      <c r="D2456" t="s">
        <v>152</v>
      </c>
      <c r="E2456">
        <v>610761600000</v>
      </c>
      <c r="F2456">
        <v>1277113799000</v>
      </c>
      <c r="G2456">
        <v>1</v>
      </c>
      <c r="H2456" t="s">
        <v>5102</v>
      </c>
      <c r="I2456" t="s">
        <v>5103</v>
      </c>
      <c r="J2456" t="s">
        <v>5104</v>
      </c>
      <c r="K2456" t="s">
        <v>21</v>
      </c>
      <c r="L2456">
        <v>0</v>
      </c>
      <c r="M2456">
        <v>0</v>
      </c>
      <c r="N2456" t="s">
        <v>22</v>
      </c>
      <c r="O2456">
        <v>3</v>
      </c>
      <c r="P2456" s="30">
        <f>SQRT((postes_1[[#This Row],[x]]-$Q$1)^2+(postes_1[[#This Row],[y]]-$R$1)^2)</f>
        <v>359192.40443949675</v>
      </c>
      <c r="Q2456">
        <v>928690.24000000197</v>
      </c>
      <c r="R2456">
        <v>6920059.5</v>
      </c>
    </row>
    <row r="2457" spans="1:18" hidden="1">
      <c r="A2457">
        <v>1374</v>
      </c>
      <c r="B2457">
        <v>20000283</v>
      </c>
      <c r="C2457" s="2" t="s">
        <v>8373</v>
      </c>
      <c r="D2457" t="s">
        <v>152</v>
      </c>
      <c r="E2457">
        <v>960422400000</v>
      </c>
      <c r="F2457">
        <v>1276012934000</v>
      </c>
      <c r="G2457">
        <v>1</v>
      </c>
      <c r="H2457" t="s">
        <v>2881</v>
      </c>
      <c r="I2457" t="s">
        <v>2882</v>
      </c>
      <c r="J2457" t="s">
        <v>1142</v>
      </c>
      <c r="K2457" t="s">
        <v>21</v>
      </c>
      <c r="L2457">
        <v>0</v>
      </c>
      <c r="M2457">
        <v>0</v>
      </c>
      <c r="N2457" t="s">
        <v>22</v>
      </c>
      <c r="O2457">
        <v>3</v>
      </c>
      <c r="P2457" s="30">
        <f>SQRT((postes_1[[#This Row],[x]]-$Q$1)^2+(postes_1[[#This Row],[y]]-$R$1)^2)</f>
        <v>359458.67675429035</v>
      </c>
      <c r="Q2457">
        <v>934908.74000000197</v>
      </c>
      <c r="R2457">
        <v>6908218.8799999999</v>
      </c>
    </row>
    <row r="2458" spans="1:18" hidden="1">
      <c r="A2458">
        <v>3739</v>
      </c>
      <c r="B2458">
        <v>50000752</v>
      </c>
      <c r="C2458" s="2" t="s">
        <v>8373</v>
      </c>
      <c r="D2458" t="s">
        <v>90</v>
      </c>
      <c r="E2458">
        <v>610761600000</v>
      </c>
      <c r="F2458">
        <v>1143566098000</v>
      </c>
      <c r="G2458">
        <v>1</v>
      </c>
      <c r="H2458" t="s">
        <v>7645</v>
      </c>
      <c r="I2458" t="s">
        <v>7633</v>
      </c>
      <c r="J2458" t="s">
        <v>26</v>
      </c>
      <c r="K2458" t="s">
        <v>21</v>
      </c>
      <c r="L2458">
        <v>0</v>
      </c>
      <c r="M2458">
        <v>0</v>
      </c>
      <c r="N2458" t="s">
        <v>22</v>
      </c>
      <c r="O2458">
        <v>3</v>
      </c>
      <c r="P2458" s="30">
        <f>SQRT((postes_1[[#This Row],[x]]-$Q$1)^2+(postes_1[[#This Row],[y]]-$R$1)^2)</f>
        <v>359504.12708333449</v>
      </c>
      <c r="Q2458">
        <v>568385.64999999898</v>
      </c>
      <c r="R2458">
        <v>6396429.8799999999</v>
      </c>
    </row>
    <row r="2459" spans="1:18" hidden="1">
      <c r="A2459">
        <v>3732</v>
      </c>
      <c r="B2459">
        <v>70024107</v>
      </c>
      <c r="C2459" s="2" t="s">
        <v>8373</v>
      </c>
      <c r="D2459" t="s">
        <v>77</v>
      </c>
      <c r="E2459">
        <v>1225887027000</v>
      </c>
      <c r="F2459">
        <v>1313500769000</v>
      </c>
      <c r="G2459">
        <v>1</v>
      </c>
      <c r="H2459" t="s">
        <v>7632</v>
      </c>
      <c r="I2459" t="s">
        <v>7633</v>
      </c>
      <c r="J2459" t="s">
        <v>98</v>
      </c>
      <c r="K2459" t="s">
        <v>21</v>
      </c>
      <c r="L2459">
        <v>0</v>
      </c>
      <c r="M2459">
        <v>0</v>
      </c>
      <c r="N2459" t="s">
        <v>22</v>
      </c>
      <c r="O2459">
        <v>3</v>
      </c>
      <c r="P2459" s="30">
        <f>SQRT((postes_1[[#This Row],[x]]-$Q$1)^2+(postes_1[[#This Row],[y]]-$R$1)^2)</f>
        <v>359662.57447082468</v>
      </c>
      <c r="Q2459">
        <v>569415.64000000095</v>
      </c>
      <c r="R2459">
        <v>6396150.4900000002</v>
      </c>
    </row>
    <row r="2460" spans="1:18" hidden="1">
      <c r="A2460">
        <v>3191</v>
      </c>
      <c r="B2460">
        <v>30000235</v>
      </c>
      <c r="C2460" s="2" t="s">
        <v>8375</v>
      </c>
      <c r="D2460" t="s">
        <v>168</v>
      </c>
      <c r="E2460">
        <v>1205410640000</v>
      </c>
      <c r="F2460">
        <v>1450363423000</v>
      </c>
      <c r="G2460">
        <v>1</v>
      </c>
      <c r="H2460" t="s">
        <v>6557</v>
      </c>
      <c r="I2460" t="s">
        <v>6558</v>
      </c>
      <c r="J2460" t="s">
        <v>20</v>
      </c>
      <c r="K2460" t="s">
        <v>21</v>
      </c>
      <c r="L2460">
        <v>0</v>
      </c>
      <c r="M2460">
        <v>0</v>
      </c>
      <c r="N2460" t="s">
        <v>22</v>
      </c>
      <c r="O2460">
        <v>6</v>
      </c>
      <c r="P2460" s="30">
        <f>SQRT((postes_1[[#This Row],[x]]-$Q$1)^2+(postes_1[[#This Row],[y]]-$R$1)^2)</f>
        <v>359853.16138196026</v>
      </c>
      <c r="Q2460">
        <v>955471.27000000305</v>
      </c>
      <c r="R2460">
        <v>6651149.4400000004</v>
      </c>
    </row>
    <row r="2461" spans="1:18" hidden="1">
      <c r="A2461">
        <v>3336</v>
      </c>
      <c r="B2461">
        <v>60000373</v>
      </c>
      <c r="C2461" s="2" t="s">
        <v>8373</v>
      </c>
      <c r="D2461" t="s">
        <v>274</v>
      </c>
      <c r="E2461">
        <v>948153600000</v>
      </c>
      <c r="F2461">
        <v>1464104850000</v>
      </c>
      <c r="G2461">
        <v>1</v>
      </c>
      <c r="H2461" t="s">
        <v>6832</v>
      </c>
      <c r="I2461" t="s">
        <v>6833</v>
      </c>
      <c r="J2461" t="s">
        <v>20</v>
      </c>
      <c r="K2461" t="s">
        <v>21</v>
      </c>
      <c r="L2461">
        <v>0</v>
      </c>
      <c r="M2461">
        <v>0</v>
      </c>
      <c r="N2461" t="s">
        <v>22</v>
      </c>
      <c r="O2461">
        <v>3</v>
      </c>
      <c r="P2461" s="30">
        <f>SQRT((postes_1[[#This Row],[x]]-$Q$1)^2+(postes_1[[#This Row],[y]]-$R$1)^2)</f>
        <v>360059.03328467236</v>
      </c>
      <c r="Q2461">
        <v>254205.09000000401</v>
      </c>
      <c r="R2461">
        <v>6805599.9299999997</v>
      </c>
    </row>
    <row r="2462" spans="1:18" hidden="1">
      <c r="A2462">
        <v>1702</v>
      </c>
      <c r="B2462">
        <v>50000664</v>
      </c>
      <c r="C2462" s="2" t="s">
        <v>8373</v>
      </c>
      <c r="D2462" t="s">
        <v>274</v>
      </c>
      <c r="E2462">
        <v>610761600000</v>
      </c>
      <c r="F2462">
        <v>1407404678000</v>
      </c>
      <c r="G2462">
        <v>1</v>
      </c>
      <c r="H2462" t="s">
        <v>3544</v>
      </c>
      <c r="I2462" t="s">
        <v>3545</v>
      </c>
      <c r="J2462" t="s">
        <v>3546</v>
      </c>
      <c r="K2462" t="s">
        <v>21</v>
      </c>
      <c r="L2462">
        <v>0</v>
      </c>
      <c r="M2462">
        <v>0</v>
      </c>
      <c r="N2462" t="s">
        <v>22</v>
      </c>
      <c r="O2462">
        <v>3</v>
      </c>
      <c r="P2462" s="30">
        <f>SQRT((postes_1[[#This Row],[x]]-$Q$1)^2+(postes_1[[#This Row],[y]]-$R$1)^2)</f>
        <v>360061.86665753275</v>
      </c>
      <c r="Q2462">
        <v>721537.18999999797</v>
      </c>
      <c r="R2462">
        <v>6410959.1100000003</v>
      </c>
    </row>
    <row r="2463" spans="1:18" hidden="1">
      <c r="A2463">
        <v>502</v>
      </c>
      <c r="B2463">
        <v>60000907</v>
      </c>
      <c r="C2463" s="2" t="s">
        <v>8373</v>
      </c>
      <c r="D2463" t="s">
        <v>90</v>
      </c>
      <c r="E2463">
        <v>989452800000</v>
      </c>
      <c r="F2463">
        <v>1145973918000</v>
      </c>
      <c r="G2463">
        <v>1</v>
      </c>
      <c r="H2463" t="s">
        <v>1099</v>
      </c>
      <c r="I2463" t="s">
        <v>1099</v>
      </c>
      <c r="J2463" t="s">
        <v>20</v>
      </c>
      <c r="K2463" t="s">
        <v>21</v>
      </c>
      <c r="L2463">
        <v>0</v>
      </c>
      <c r="M2463">
        <v>0</v>
      </c>
      <c r="N2463" t="s">
        <v>22</v>
      </c>
      <c r="O2463">
        <v>3</v>
      </c>
      <c r="P2463" s="30">
        <f>SQRT((postes_1[[#This Row],[x]]-$Q$1)^2+(postes_1[[#This Row],[y]]-$R$1)^2)</f>
        <v>360138.80179075029</v>
      </c>
      <c r="Q2463">
        <v>250357.70000000301</v>
      </c>
      <c r="R2463">
        <v>6749035.2400000002</v>
      </c>
    </row>
    <row r="2464" spans="1:18" hidden="1">
      <c r="A2464">
        <v>2379</v>
      </c>
      <c r="B2464">
        <v>20000172</v>
      </c>
      <c r="C2464" s="2" t="s">
        <v>8373</v>
      </c>
      <c r="D2464" t="s">
        <v>20</v>
      </c>
      <c r="E2464">
        <v>610761600000</v>
      </c>
      <c r="F2464" t="s">
        <v>20</v>
      </c>
      <c r="G2464">
        <v>1</v>
      </c>
      <c r="H2464" t="s">
        <v>4912</v>
      </c>
      <c r="I2464" t="s">
        <v>4913</v>
      </c>
      <c r="J2464" t="s">
        <v>20</v>
      </c>
      <c r="K2464" t="s">
        <v>21</v>
      </c>
      <c r="L2464">
        <v>0</v>
      </c>
      <c r="M2464">
        <v>0</v>
      </c>
      <c r="N2464" t="s">
        <v>22</v>
      </c>
      <c r="O2464">
        <v>3</v>
      </c>
      <c r="P2464" s="30">
        <f>SQRT((postes_1[[#This Row],[x]]-$Q$1)^2+(postes_1[[#This Row],[y]]-$R$1)^2)</f>
        <v>360235.04244527</v>
      </c>
      <c r="Q2464">
        <v>929421.78000000096</v>
      </c>
      <c r="R2464">
        <v>6920909.6399999997</v>
      </c>
    </row>
    <row r="2465" spans="1:18" hidden="1">
      <c r="A2465">
        <v>2906</v>
      </c>
      <c r="B2465">
        <v>20001110</v>
      </c>
      <c r="C2465" s="2" t="s">
        <v>8373</v>
      </c>
      <c r="D2465" t="s">
        <v>168</v>
      </c>
      <c r="E2465" s="1">
        <v>794016000000</v>
      </c>
      <c r="F2465">
        <v>1449659422000</v>
      </c>
      <c r="G2465">
        <v>1</v>
      </c>
      <c r="H2465" t="s">
        <v>5988</v>
      </c>
      <c r="I2465" t="s">
        <v>5989</v>
      </c>
      <c r="J2465" t="s">
        <v>5990</v>
      </c>
      <c r="K2465" t="s">
        <v>21</v>
      </c>
      <c r="L2465">
        <v>0</v>
      </c>
      <c r="M2465">
        <v>0</v>
      </c>
      <c r="N2465" t="s">
        <v>22</v>
      </c>
      <c r="O2465">
        <v>3</v>
      </c>
      <c r="P2465" s="30">
        <f>SQRT((postes_1[[#This Row],[x]]-$Q$1)^2+(postes_1[[#This Row],[y]]-$R$1)^2)</f>
        <v>360472.28797288617</v>
      </c>
      <c r="Q2465">
        <v>969163.88000000303</v>
      </c>
      <c r="R2465">
        <v>6789217.9299999997</v>
      </c>
    </row>
    <row r="2466" spans="1:18" hidden="1">
      <c r="A2466">
        <v>1707</v>
      </c>
      <c r="B2466">
        <v>50000666</v>
      </c>
      <c r="C2466" s="2" t="s">
        <v>8373</v>
      </c>
      <c r="D2466" t="s">
        <v>274</v>
      </c>
      <c r="E2466">
        <v>610761600000</v>
      </c>
      <c r="F2466">
        <v>1407405228000</v>
      </c>
      <c r="G2466">
        <v>1</v>
      </c>
      <c r="H2466" t="s">
        <v>3555</v>
      </c>
      <c r="I2466" t="s">
        <v>3545</v>
      </c>
      <c r="J2466" t="s">
        <v>3556</v>
      </c>
      <c r="K2466" t="s">
        <v>21</v>
      </c>
      <c r="L2466">
        <v>0</v>
      </c>
      <c r="M2466">
        <v>0</v>
      </c>
      <c r="N2466" t="s">
        <v>22</v>
      </c>
      <c r="O2466">
        <v>3</v>
      </c>
      <c r="P2466" s="30">
        <f>SQRT((postes_1[[#This Row],[x]]-$Q$1)^2+(postes_1[[#This Row],[y]]-$R$1)^2)</f>
        <v>360525.93076842633</v>
      </c>
      <c r="Q2466">
        <v>721854</v>
      </c>
      <c r="R2466">
        <v>6410574.04</v>
      </c>
    </row>
    <row r="2467" spans="1:18" hidden="1">
      <c r="A2467">
        <v>2288</v>
      </c>
      <c r="B2467">
        <v>30001355</v>
      </c>
      <c r="C2467" s="2" t="s">
        <v>8373</v>
      </c>
      <c r="D2467" t="s">
        <v>274</v>
      </c>
      <c r="E2467">
        <v>771724800000</v>
      </c>
      <c r="F2467">
        <v>1392030498000</v>
      </c>
      <c r="G2467">
        <v>1</v>
      </c>
      <c r="H2467" t="s">
        <v>4727</v>
      </c>
      <c r="I2467" t="s">
        <v>4728</v>
      </c>
      <c r="J2467" t="s">
        <v>20</v>
      </c>
      <c r="K2467" t="s">
        <v>21</v>
      </c>
      <c r="L2467">
        <v>0</v>
      </c>
      <c r="M2467">
        <v>0</v>
      </c>
      <c r="N2467" t="s">
        <v>22</v>
      </c>
      <c r="O2467">
        <v>3</v>
      </c>
      <c r="P2467" s="30">
        <f>SQRT((postes_1[[#This Row],[x]]-$Q$1)^2+(postes_1[[#This Row],[y]]-$R$1)^2)</f>
        <v>360566.25029184495</v>
      </c>
      <c r="Q2467">
        <v>872312.82</v>
      </c>
      <c r="R2467">
        <v>6505579.3399999999</v>
      </c>
    </row>
    <row r="2468" spans="1:18" hidden="1">
      <c r="A2468">
        <v>1709</v>
      </c>
      <c r="B2468">
        <v>50000673</v>
      </c>
      <c r="C2468" s="2" t="s">
        <v>8375</v>
      </c>
      <c r="D2468" t="s">
        <v>274</v>
      </c>
      <c r="E2468">
        <v>610761600000</v>
      </c>
      <c r="F2468">
        <v>1407405839000</v>
      </c>
      <c r="G2468">
        <v>1</v>
      </c>
      <c r="H2468" t="s">
        <v>3558</v>
      </c>
      <c r="I2468" t="s">
        <v>3559</v>
      </c>
      <c r="J2468" t="s">
        <v>20</v>
      </c>
      <c r="K2468" t="s">
        <v>21</v>
      </c>
      <c r="L2468">
        <v>0</v>
      </c>
      <c r="M2468">
        <v>0</v>
      </c>
      <c r="N2468" t="s">
        <v>22</v>
      </c>
      <c r="O2468">
        <v>6</v>
      </c>
      <c r="P2468" s="30">
        <f>SQRT((postes_1[[#This Row],[x]]-$Q$1)^2+(postes_1[[#This Row],[y]]-$R$1)^2)</f>
        <v>360977.24182996689</v>
      </c>
      <c r="Q2468">
        <v>722298.04999999702</v>
      </c>
      <c r="R2468">
        <v>6410243.9100000001</v>
      </c>
    </row>
    <row r="2469" spans="1:18" hidden="1">
      <c r="A2469">
        <v>852</v>
      </c>
      <c r="B2469">
        <v>60000383</v>
      </c>
      <c r="C2469" s="2" t="s">
        <v>8373</v>
      </c>
      <c r="D2469" t="s">
        <v>20</v>
      </c>
      <c r="E2469">
        <v>610761600000</v>
      </c>
      <c r="F2469" t="s">
        <v>20</v>
      </c>
      <c r="G2469">
        <v>1</v>
      </c>
      <c r="H2469" t="s">
        <v>1821</v>
      </c>
      <c r="I2469" t="s">
        <v>1822</v>
      </c>
      <c r="J2469" t="s">
        <v>20</v>
      </c>
      <c r="K2469" t="s">
        <v>21</v>
      </c>
      <c r="L2469">
        <v>0</v>
      </c>
      <c r="M2469">
        <v>0</v>
      </c>
      <c r="N2469" t="s">
        <v>22</v>
      </c>
      <c r="O2469">
        <v>3</v>
      </c>
      <c r="P2469" s="30">
        <f>SQRT((postes_1[[#This Row],[x]]-$Q$1)^2+(postes_1[[#This Row],[y]]-$R$1)^2)</f>
        <v>361040.30527461343</v>
      </c>
      <c r="Q2469">
        <v>253144.609999999</v>
      </c>
      <c r="R2469">
        <v>6805126.4100000001</v>
      </c>
    </row>
    <row r="2470" spans="1:18" hidden="1">
      <c r="A2470">
        <v>932</v>
      </c>
      <c r="B2470">
        <v>70030107</v>
      </c>
      <c r="C2470" s="2" t="s">
        <v>8375</v>
      </c>
      <c r="D2470" t="s">
        <v>264</v>
      </c>
      <c r="E2470">
        <v>1464256722000</v>
      </c>
      <c r="F2470">
        <v>1276689228000</v>
      </c>
      <c r="G2470">
        <v>1</v>
      </c>
      <c r="H2470" t="s">
        <v>1987</v>
      </c>
      <c r="I2470" t="s">
        <v>1988</v>
      </c>
      <c r="J2470" t="s">
        <v>20</v>
      </c>
      <c r="K2470" t="s">
        <v>21</v>
      </c>
      <c r="L2470">
        <v>0</v>
      </c>
      <c r="M2470">
        <v>0</v>
      </c>
      <c r="N2470" t="s">
        <v>22</v>
      </c>
      <c r="O2470">
        <v>6</v>
      </c>
      <c r="P2470" s="30">
        <f>SQRT((postes_1[[#This Row],[x]]-$Q$1)^2+(postes_1[[#This Row],[y]]-$R$1)^2)</f>
        <v>361229.49777868559</v>
      </c>
      <c r="Q2470">
        <v>953557.53000000096</v>
      </c>
      <c r="R2470">
        <v>6866498.6699999999</v>
      </c>
    </row>
    <row r="2471" spans="1:18" hidden="1">
      <c r="A2471">
        <v>870</v>
      </c>
      <c r="B2471">
        <v>30001784</v>
      </c>
      <c r="C2471" s="2" t="s">
        <v>8373</v>
      </c>
      <c r="D2471" t="s">
        <v>20</v>
      </c>
      <c r="E2471">
        <v>610761600000</v>
      </c>
      <c r="F2471" t="s">
        <v>20</v>
      </c>
      <c r="G2471">
        <v>1</v>
      </c>
      <c r="H2471" t="s">
        <v>1855</v>
      </c>
      <c r="I2471" t="s">
        <v>1856</v>
      </c>
      <c r="J2471" t="s">
        <v>1857</v>
      </c>
      <c r="K2471" t="s">
        <v>21</v>
      </c>
      <c r="L2471">
        <v>0</v>
      </c>
      <c r="M2471">
        <v>0</v>
      </c>
      <c r="N2471" t="s">
        <v>22</v>
      </c>
      <c r="O2471">
        <v>3</v>
      </c>
      <c r="P2471" s="30">
        <f>SQRT((postes_1[[#This Row],[x]]-$Q$1)^2+(postes_1[[#This Row],[y]]-$R$1)^2)</f>
        <v>361287.11955729336</v>
      </c>
      <c r="Q2471">
        <v>840428.03000000096</v>
      </c>
      <c r="R2471">
        <v>6474809.5899999999</v>
      </c>
    </row>
    <row r="2472" spans="1:18" hidden="1">
      <c r="A2472">
        <v>1404</v>
      </c>
      <c r="B2472">
        <v>20002590</v>
      </c>
      <c r="C2472" s="2" t="s">
        <v>8376</v>
      </c>
      <c r="D2472" t="s">
        <v>20</v>
      </c>
      <c r="E2472">
        <v>1060732800000</v>
      </c>
      <c r="F2472" t="s">
        <v>20</v>
      </c>
      <c r="G2472">
        <v>1</v>
      </c>
      <c r="H2472" t="s">
        <v>2943</v>
      </c>
      <c r="I2472" t="s">
        <v>2944</v>
      </c>
      <c r="J2472" t="s">
        <v>20</v>
      </c>
      <c r="K2472" t="s">
        <v>21</v>
      </c>
      <c r="L2472">
        <v>0</v>
      </c>
      <c r="M2472">
        <v>0</v>
      </c>
      <c r="N2472" t="s">
        <v>22</v>
      </c>
      <c r="O2472">
        <v>7</v>
      </c>
      <c r="P2472" s="30">
        <f>SQRT((postes_1[[#This Row],[x]]-$Q$1)^2+(postes_1[[#This Row],[y]]-$R$1)^2)</f>
        <v>361517.12930952862</v>
      </c>
      <c r="Q2472">
        <v>938816.46999999904</v>
      </c>
      <c r="R2472">
        <v>6904732.8499999996</v>
      </c>
    </row>
    <row r="2473" spans="1:18" hidden="1">
      <c r="A2473">
        <v>1477</v>
      </c>
      <c r="B2473">
        <v>50000485</v>
      </c>
      <c r="C2473" s="2" t="s">
        <v>8374</v>
      </c>
      <c r="D2473" t="s">
        <v>482</v>
      </c>
      <c r="E2473">
        <v>610761600000</v>
      </c>
      <c r="F2473">
        <v>1392985612000</v>
      </c>
      <c r="G2473">
        <v>1</v>
      </c>
      <c r="H2473" t="s">
        <v>3085</v>
      </c>
      <c r="I2473" t="s">
        <v>3086</v>
      </c>
      <c r="J2473" t="s">
        <v>20</v>
      </c>
      <c r="K2473" t="s">
        <v>21</v>
      </c>
      <c r="L2473">
        <v>0</v>
      </c>
      <c r="M2473">
        <v>0</v>
      </c>
      <c r="N2473" t="s">
        <v>22</v>
      </c>
      <c r="O2473">
        <v>4</v>
      </c>
      <c r="P2473" s="30">
        <f>SQRT((postes_1[[#This Row],[x]]-$Q$1)^2+(postes_1[[#This Row],[y]]-$R$1)^2)</f>
        <v>361672.00173807348</v>
      </c>
      <c r="Q2473">
        <v>445174.17000000202</v>
      </c>
      <c r="R2473">
        <v>6431772.8099999996</v>
      </c>
    </row>
    <row r="2474" spans="1:18" hidden="1">
      <c r="A2474">
        <v>503</v>
      </c>
      <c r="B2474">
        <v>60000745</v>
      </c>
      <c r="C2474" s="2" t="s">
        <v>8373</v>
      </c>
      <c r="D2474" t="s">
        <v>20</v>
      </c>
      <c r="E2474" s="1">
        <v>990576000000</v>
      </c>
      <c r="F2474" t="s">
        <v>20</v>
      </c>
      <c r="G2474">
        <v>1</v>
      </c>
      <c r="H2474" t="s">
        <v>1100</v>
      </c>
      <c r="I2474" t="s">
        <v>1101</v>
      </c>
      <c r="J2474" t="s">
        <v>20</v>
      </c>
      <c r="K2474" t="s">
        <v>21</v>
      </c>
      <c r="L2474">
        <v>0</v>
      </c>
      <c r="M2474">
        <v>0</v>
      </c>
      <c r="N2474" t="s">
        <v>22</v>
      </c>
      <c r="O2474">
        <v>3</v>
      </c>
      <c r="P2474" s="30">
        <f>SQRT((postes_1[[#This Row],[x]]-$Q$1)^2+(postes_1[[#This Row],[y]]-$R$1)^2)</f>
        <v>361707.5453279806</v>
      </c>
      <c r="Q2474">
        <v>249154.42000000199</v>
      </c>
      <c r="R2474">
        <v>6770312.0700000003</v>
      </c>
    </row>
    <row r="2475" spans="1:18" hidden="1">
      <c r="A2475">
        <v>718</v>
      </c>
      <c r="B2475">
        <v>20001368</v>
      </c>
      <c r="C2475" s="2" t="s">
        <v>8373</v>
      </c>
      <c r="D2475" t="s">
        <v>20</v>
      </c>
      <c r="E2475" s="1">
        <v>1003104000000</v>
      </c>
      <c r="F2475" t="s">
        <v>20</v>
      </c>
      <c r="G2475">
        <v>1</v>
      </c>
      <c r="H2475" t="s">
        <v>1544</v>
      </c>
      <c r="I2475" t="s">
        <v>1545</v>
      </c>
      <c r="J2475" t="s">
        <v>20</v>
      </c>
      <c r="K2475" t="s">
        <v>21</v>
      </c>
      <c r="L2475">
        <v>0</v>
      </c>
      <c r="M2475">
        <v>0</v>
      </c>
      <c r="N2475" t="s">
        <v>22</v>
      </c>
      <c r="O2475">
        <v>3</v>
      </c>
      <c r="P2475" s="30">
        <f>SQRT((postes_1[[#This Row],[x]]-$Q$1)^2+(postes_1[[#This Row],[y]]-$R$1)^2)</f>
        <v>361800.38512722985</v>
      </c>
      <c r="Q2475">
        <v>971982.86999999697</v>
      </c>
      <c r="R2475">
        <v>6739059.2199999997</v>
      </c>
    </row>
    <row r="2476" spans="1:18" hidden="1">
      <c r="A2476">
        <v>1718</v>
      </c>
      <c r="B2476">
        <v>50000751</v>
      </c>
      <c r="C2476" s="2" t="s">
        <v>8375</v>
      </c>
      <c r="D2476" t="s">
        <v>20</v>
      </c>
      <c r="E2476">
        <v>610761600000</v>
      </c>
      <c r="F2476" t="s">
        <v>20</v>
      </c>
      <c r="G2476">
        <v>1</v>
      </c>
      <c r="H2476" t="s">
        <v>3575</v>
      </c>
      <c r="I2476" t="s">
        <v>3576</v>
      </c>
      <c r="J2476" t="s">
        <v>20</v>
      </c>
      <c r="K2476" t="s">
        <v>21</v>
      </c>
      <c r="L2476">
        <v>0</v>
      </c>
      <c r="M2476">
        <v>0</v>
      </c>
      <c r="N2476" t="s">
        <v>22</v>
      </c>
      <c r="O2476">
        <v>6</v>
      </c>
      <c r="P2476" s="30">
        <f>SQRT((postes_1[[#This Row],[x]]-$Q$1)^2+(postes_1[[#This Row],[y]]-$R$1)^2)</f>
        <v>361918.59082011192</v>
      </c>
      <c r="Q2476">
        <v>666985.04999999702</v>
      </c>
      <c r="R2476">
        <v>6395983.6299999999</v>
      </c>
    </row>
    <row r="2477" spans="1:18" hidden="1">
      <c r="A2477">
        <v>4092</v>
      </c>
      <c r="B2477">
        <v>20001482</v>
      </c>
      <c r="C2477" s="2" t="s">
        <v>8373</v>
      </c>
      <c r="D2477" t="s">
        <v>56</v>
      </c>
      <c r="E2477">
        <v>1207043086000</v>
      </c>
      <c r="F2477">
        <v>1207043061000</v>
      </c>
      <c r="G2477">
        <v>1</v>
      </c>
      <c r="H2477" t="s">
        <v>8288</v>
      </c>
      <c r="I2477" t="s">
        <v>8289</v>
      </c>
      <c r="J2477" t="s">
        <v>20</v>
      </c>
      <c r="K2477" t="s">
        <v>21</v>
      </c>
      <c r="L2477">
        <v>0</v>
      </c>
      <c r="M2477">
        <v>0</v>
      </c>
      <c r="N2477" t="s">
        <v>22</v>
      </c>
      <c r="O2477">
        <v>3</v>
      </c>
      <c r="P2477" s="30">
        <f>SQRT((postes_1[[#This Row],[x]]-$Q$1)^2+(postes_1[[#This Row],[y]]-$R$1)^2)</f>
        <v>361947.14069482143</v>
      </c>
      <c r="Q2477">
        <v>969833.5</v>
      </c>
      <c r="R2477">
        <v>6710298.7400000002</v>
      </c>
    </row>
    <row r="2478" spans="1:18" hidden="1">
      <c r="A2478">
        <v>1570</v>
      </c>
      <c r="B2478">
        <v>30001790</v>
      </c>
      <c r="C2478" s="2" t="s">
        <v>8373</v>
      </c>
      <c r="D2478" t="s">
        <v>274</v>
      </c>
      <c r="E2478">
        <v>610761600000</v>
      </c>
      <c r="F2478">
        <v>1394195698000</v>
      </c>
      <c r="G2478">
        <v>1</v>
      </c>
      <c r="H2478" t="s">
        <v>3274</v>
      </c>
      <c r="I2478" t="s">
        <v>3275</v>
      </c>
      <c r="J2478" t="s">
        <v>3276</v>
      </c>
      <c r="K2478" t="s">
        <v>21</v>
      </c>
      <c r="L2478">
        <v>0</v>
      </c>
      <c r="M2478">
        <v>0</v>
      </c>
      <c r="N2478" t="s">
        <v>22</v>
      </c>
      <c r="O2478">
        <v>3</v>
      </c>
      <c r="P2478" s="30">
        <f>SQRT((postes_1[[#This Row],[x]]-$Q$1)^2+(postes_1[[#This Row],[y]]-$R$1)^2)</f>
        <v>362193.4748177302</v>
      </c>
      <c r="Q2478">
        <v>840737.28000000096</v>
      </c>
      <c r="R2478">
        <v>6473889.8799999999</v>
      </c>
    </row>
    <row r="2479" spans="1:18" hidden="1">
      <c r="A2479">
        <v>3825</v>
      </c>
      <c r="B2479">
        <v>50000404</v>
      </c>
      <c r="C2479" s="2" t="s">
        <v>8373</v>
      </c>
      <c r="D2479" t="s">
        <v>274</v>
      </c>
      <c r="E2479">
        <v>1055289600000</v>
      </c>
      <c r="F2479">
        <v>1457003230000</v>
      </c>
      <c r="G2479">
        <v>1</v>
      </c>
      <c r="H2479" t="s">
        <v>7811</v>
      </c>
      <c r="I2479" t="s">
        <v>7812</v>
      </c>
      <c r="J2479" t="s">
        <v>20</v>
      </c>
      <c r="K2479" t="s">
        <v>21</v>
      </c>
      <c r="L2479">
        <v>0</v>
      </c>
      <c r="M2479">
        <v>0</v>
      </c>
      <c r="N2479" t="s">
        <v>22</v>
      </c>
      <c r="O2479">
        <v>3</v>
      </c>
      <c r="P2479" s="30">
        <f>SQRT((postes_1[[#This Row],[x]]-$Q$1)^2+(postes_1[[#This Row],[y]]-$R$1)^2)</f>
        <v>362293.02624055714</v>
      </c>
      <c r="Q2479">
        <v>414196.84000000398</v>
      </c>
      <c r="R2479">
        <v>6448940.8200000003</v>
      </c>
    </row>
    <row r="2480" spans="1:18" hidden="1">
      <c r="A2480">
        <v>1569</v>
      </c>
      <c r="B2480">
        <v>30001792</v>
      </c>
      <c r="C2480" s="2" t="s">
        <v>8373</v>
      </c>
      <c r="D2480" t="s">
        <v>274</v>
      </c>
      <c r="E2480">
        <v>610761600000</v>
      </c>
      <c r="F2480">
        <v>1394195649000</v>
      </c>
      <c r="G2480">
        <v>1</v>
      </c>
      <c r="H2480" t="s">
        <v>3272</v>
      </c>
      <c r="I2480" t="s">
        <v>3273</v>
      </c>
      <c r="J2480" t="s">
        <v>20</v>
      </c>
      <c r="K2480" t="s">
        <v>21</v>
      </c>
      <c r="L2480">
        <v>0</v>
      </c>
      <c r="M2480">
        <v>0</v>
      </c>
      <c r="N2480" t="s">
        <v>22</v>
      </c>
      <c r="O2480">
        <v>3</v>
      </c>
      <c r="P2480" s="30">
        <f>SQRT((postes_1[[#This Row],[x]]-$Q$1)^2+(postes_1[[#This Row],[y]]-$R$1)^2)</f>
        <v>362350.5869357565</v>
      </c>
      <c r="Q2480">
        <v>841205.61999999697</v>
      </c>
      <c r="R2480">
        <v>6474072.4900000002</v>
      </c>
    </row>
    <row r="2481" spans="1:18" hidden="1">
      <c r="A2481">
        <v>1386</v>
      </c>
      <c r="B2481">
        <v>70004402</v>
      </c>
      <c r="C2481" s="2" t="s">
        <v>8373</v>
      </c>
      <c r="D2481" t="s">
        <v>152</v>
      </c>
      <c r="E2481">
        <v>1131964065000</v>
      </c>
      <c r="F2481">
        <v>1276601026000</v>
      </c>
      <c r="G2481">
        <v>1</v>
      </c>
      <c r="H2481" t="s">
        <v>2907</v>
      </c>
      <c r="I2481" t="s">
        <v>2907</v>
      </c>
      <c r="J2481" t="s">
        <v>20</v>
      </c>
      <c r="K2481" t="s">
        <v>21</v>
      </c>
      <c r="L2481">
        <v>0</v>
      </c>
      <c r="M2481">
        <v>0</v>
      </c>
      <c r="N2481" t="s">
        <v>22</v>
      </c>
      <c r="O2481">
        <v>3</v>
      </c>
      <c r="P2481" s="30">
        <f>SQRT((postes_1[[#This Row],[x]]-$Q$1)^2+(postes_1[[#This Row],[y]]-$R$1)^2)</f>
        <v>362545.84211367869</v>
      </c>
      <c r="Q2481">
        <v>930745.56000000203</v>
      </c>
      <c r="R2481">
        <v>6923352.3099999996</v>
      </c>
    </row>
    <row r="2482" spans="1:18">
      <c r="A2482">
        <v>118</v>
      </c>
      <c r="B2482">
        <v>70058904</v>
      </c>
      <c r="C2482" s="2" t="s">
        <v>8380</v>
      </c>
      <c r="D2482" t="s">
        <v>274</v>
      </c>
      <c r="E2482">
        <v>1442313474000</v>
      </c>
      <c r="F2482">
        <v>1442313488000</v>
      </c>
      <c r="G2482">
        <v>1</v>
      </c>
      <c r="H2482" t="s">
        <v>275</v>
      </c>
      <c r="I2482" t="s">
        <v>275</v>
      </c>
      <c r="J2482" t="s">
        <v>20</v>
      </c>
      <c r="K2482" t="s">
        <v>21</v>
      </c>
      <c r="L2482">
        <v>0</v>
      </c>
      <c r="M2482">
        <v>0</v>
      </c>
      <c r="N2482" t="s">
        <v>267</v>
      </c>
      <c r="O2482">
        <v>6</v>
      </c>
      <c r="P2482" s="30">
        <f>SQRT((postes_1[[#This Row],[x]]-$Q$1)^2+(postes_1[[#This Row],[y]]-$R$1)^2)</f>
        <v>362608.73953716818</v>
      </c>
      <c r="Q2482">
        <v>840506.49560000002</v>
      </c>
      <c r="R2482">
        <v>6473162.5426000003</v>
      </c>
    </row>
    <row r="2483" spans="1:18" hidden="1">
      <c r="A2483">
        <v>1084</v>
      </c>
      <c r="B2483">
        <v>50000757</v>
      </c>
      <c r="C2483" s="2" t="s">
        <v>8373</v>
      </c>
      <c r="D2483" t="s">
        <v>20</v>
      </c>
      <c r="E2483">
        <v>610761600000</v>
      </c>
      <c r="F2483" t="s">
        <v>20</v>
      </c>
      <c r="G2483">
        <v>1</v>
      </c>
      <c r="H2483" t="s">
        <v>2279</v>
      </c>
      <c r="I2483" t="s">
        <v>2280</v>
      </c>
      <c r="J2483" t="s">
        <v>20</v>
      </c>
      <c r="K2483" t="s">
        <v>21</v>
      </c>
      <c r="L2483">
        <v>0</v>
      </c>
      <c r="M2483">
        <v>0</v>
      </c>
      <c r="N2483" t="s">
        <v>22</v>
      </c>
      <c r="O2483">
        <v>3</v>
      </c>
      <c r="P2483" s="30">
        <f>SQRT((postes_1[[#This Row],[x]]-$Q$1)^2+(postes_1[[#This Row],[y]]-$R$1)^2)</f>
        <v>362634.58151928871</v>
      </c>
      <c r="Q2483">
        <v>666205.18000000005</v>
      </c>
      <c r="R2483">
        <v>6395136.5899999999</v>
      </c>
    </row>
    <row r="2484" spans="1:18" hidden="1">
      <c r="A2484">
        <v>1573</v>
      </c>
      <c r="B2484">
        <v>30001795</v>
      </c>
      <c r="C2484" s="2" t="s">
        <v>8373</v>
      </c>
      <c r="D2484" t="s">
        <v>274</v>
      </c>
      <c r="E2484">
        <v>907286400000</v>
      </c>
      <c r="F2484">
        <v>1394195756000</v>
      </c>
      <c r="G2484">
        <v>1</v>
      </c>
      <c r="H2484" t="s">
        <v>3281</v>
      </c>
      <c r="I2484" t="s">
        <v>3282</v>
      </c>
      <c r="J2484" t="s">
        <v>26</v>
      </c>
      <c r="K2484" t="s">
        <v>21</v>
      </c>
      <c r="L2484">
        <v>0</v>
      </c>
      <c r="M2484">
        <v>0</v>
      </c>
      <c r="N2484" t="s">
        <v>22</v>
      </c>
      <c r="O2484">
        <v>3</v>
      </c>
      <c r="P2484" s="30">
        <f>SQRT((postes_1[[#This Row],[x]]-$Q$1)^2+(postes_1[[#This Row],[y]]-$R$1)^2)</f>
        <v>362681.34698963934</v>
      </c>
      <c r="Q2484">
        <v>841125.34000000404</v>
      </c>
      <c r="R2484">
        <v>6473577.4699999997</v>
      </c>
    </row>
    <row r="2485" spans="1:18" hidden="1">
      <c r="A2485">
        <v>3511</v>
      </c>
      <c r="B2485">
        <v>20000962</v>
      </c>
      <c r="C2485" s="2" t="s">
        <v>8373</v>
      </c>
      <c r="D2485" t="s">
        <v>43</v>
      </c>
      <c r="E2485">
        <v>610761600000</v>
      </c>
      <c r="F2485">
        <v>1127836698000</v>
      </c>
      <c r="G2485">
        <v>1</v>
      </c>
      <c r="H2485" t="s">
        <v>7188</v>
      </c>
      <c r="I2485" t="s">
        <v>7189</v>
      </c>
      <c r="J2485" t="s">
        <v>20</v>
      </c>
      <c r="K2485" t="s">
        <v>21</v>
      </c>
      <c r="L2485">
        <v>0</v>
      </c>
      <c r="M2485">
        <v>0</v>
      </c>
      <c r="N2485" t="s">
        <v>22</v>
      </c>
      <c r="O2485">
        <v>3</v>
      </c>
      <c r="P2485" s="30">
        <f>SQRT((postes_1[[#This Row],[x]]-$Q$1)^2+(postes_1[[#This Row],[y]]-$R$1)^2)</f>
        <v>362907.38602414698</v>
      </c>
      <c r="Q2485">
        <v>968478.59000000404</v>
      </c>
      <c r="R2485">
        <v>6812885.5099999998</v>
      </c>
    </row>
    <row r="2486" spans="1:18" hidden="1">
      <c r="A2486">
        <v>3087</v>
      </c>
      <c r="B2486">
        <v>50000773</v>
      </c>
      <c r="C2486" s="2" t="s">
        <v>8373</v>
      </c>
      <c r="D2486" t="s">
        <v>36</v>
      </c>
      <c r="E2486">
        <v>1112292471000</v>
      </c>
      <c r="F2486">
        <v>1112348351000</v>
      </c>
      <c r="G2486">
        <v>1</v>
      </c>
      <c r="H2486" t="s">
        <v>6349</v>
      </c>
      <c r="I2486" t="s">
        <v>6350</v>
      </c>
      <c r="J2486" t="s">
        <v>20</v>
      </c>
      <c r="K2486" t="s">
        <v>21</v>
      </c>
      <c r="L2486">
        <v>0</v>
      </c>
      <c r="M2486">
        <v>0</v>
      </c>
      <c r="N2486" t="s">
        <v>22</v>
      </c>
      <c r="O2486">
        <v>3</v>
      </c>
      <c r="P2486" s="30">
        <f>SQRT((postes_1[[#This Row],[x]]-$Q$1)^2+(postes_1[[#This Row],[y]]-$R$1)^2)</f>
        <v>363387.74624379817</v>
      </c>
      <c r="Q2486">
        <v>620626.64999999898</v>
      </c>
      <c r="R2486">
        <v>6390216.5899999999</v>
      </c>
    </row>
    <row r="2487" spans="1:18" hidden="1">
      <c r="A2487">
        <v>716</v>
      </c>
      <c r="B2487">
        <v>20001646</v>
      </c>
      <c r="C2487" s="2" t="s">
        <v>8373</v>
      </c>
      <c r="D2487" t="s">
        <v>168</v>
      </c>
      <c r="E2487" s="1">
        <v>924048000000</v>
      </c>
      <c r="F2487">
        <v>1450346541000</v>
      </c>
      <c r="G2487">
        <v>1</v>
      </c>
      <c r="H2487" t="s">
        <v>1539</v>
      </c>
      <c r="I2487" t="s">
        <v>1540</v>
      </c>
      <c r="J2487" t="s">
        <v>1541</v>
      </c>
      <c r="K2487" t="s">
        <v>21</v>
      </c>
      <c r="L2487">
        <v>0</v>
      </c>
      <c r="M2487">
        <v>0</v>
      </c>
      <c r="N2487" t="s">
        <v>22</v>
      </c>
      <c r="O2487">
        <v>3</v>
      </c>
      <c r="P2487" s="30">
        <f>SQRT((postes_1[[#This Row],[x]]-$Q$1)^2+(postes_1[[#This Row],[y]]-$R$1)^2)</f>
        <v>363448.12126575591</v>
      </c>
      <c r="Q2487">
        <v>956514.21999999904</v>
      </c>
      <c r="R2487">
        <v>6864581.4000000004</v>
      </c>
    </row>
    <row r="2488" spans="1:18" hidden="1">
      <c r="A2488">
        <v>1405</v>
      </c>
      <c r="B2488">
        <v>30000693</v>
      </c>
      <c r="C2488" s="2" t="s">
        <v>8375</v>
      </c>
      <c r="D2488" t="s">
        <v>43</v>
      </c>
      <c r="E2488">
        <v>1138118462000</v>
      </c>
      <c r="F2488" t="s">
        <v>20</v>
      </c>
      <c r="G2488">
        <v>1</v>
      </c>
      <c r="H2488" t="s">
        <v>2945</v>
      </c>
      <c r="I2488" t="s">
        <v>2945</v>
      </c>
      <c r="J2488" t="s">
        <v>20</v>
      </c>
      <c r="K2488" t="s">
        <v>21</v>
      </c>
      <c r="L2488">
        <v>0</v>
      </c>
      <c r="M2488">
        <v>0</v>
      </c>
      <c r="N2488" t="s">
        <v>22</v>
      </c>
      <c r="O2488">
        <v>6</v>
      </c>
      <c r="P2488" s="30">
        <f>SQRT((postes_1[[#This Row],[x]]-$Q$1)^2+(postes_1[[#This Row],[y]]-$R$1)^2)</f>
        <v>363469.43379650277</v>
      </c>
      <c r="Q2488">
        <v>917643.53999999899</v>
      </c>
      <c r="R2488">
        <v>6559158.4400000004</v>
      </c>
    </row>
    <row r="2489" spans="1:18" hidden="1">
      <c r="A2489">
        <v>3704</v>
      </c>
      <c r="B2489">
        <v>50000465</v>
      </c>
      <c r="C2489" s="2" t="s">
        <v>8373</v>
      </c>
      <c r="D2489" t="s">
        <v>482</v>
      </c>
      <c r="E2489" s="1">
        <v>1005264000000</v>
      </c>
      <c r="F2489">
        <v>1393578267000</v>
      </c>
      <c r="G2489">
        <v>1</v>
      </c>
      <c r="H2489" t="s">
        <v>7583</v>
      </c>
      <c r="I2489" t="s">
        <v>7584</v>
      </c>
      <c r="J2489" t="s">
        <v>20</v>
      </c>
      <c r="K2489" t="s">
        <v>21</v>
      </c>
      <c r="L2489">
        <v>0</v>
      </c>
      <c r="M2489">
        <v>0</v>
      </c>
      <c r="N2489" t="s">
        <v>22</v>
      </c>
      <c r="O2489">
        <v>3</v>
      </c>
      <c r="P2489" s="30">
        <f>SQRT((postes_1[[#This Row],[x]]-$Q$1)^2+(postes_1[[#This Row],[y]]-$R$1)^2)</f>
        <v>363515.68487078912</v>
      </c>
      <c r="Q2489">
        <v>427311.53999999899</v>
      </c>
      <c r="R2489">
        <v>6439460.9299999997</v>
      </c>
    </row>
    <row r="2490" spans="1:18" hidden="1">
      <c r="A2490">
        <v>3784</v>
      </c>
      <c r="B2490">
        <v>30001909</v>
      </c>
      <c r="C2490" s="2" t="s">
        <v>8373</v>
      </c>
      <c r="D2490" t="s">
        <v>20</v>
      </c>
      <c r="E2490">
        <v>610761600000</v>
      </c>
      <c r="F2490" t="s">
        <v>20</v>
      </c>
      <c r="G2490">
        <v>1</v>
      </c>
      <c r="H2490" t="s">
        <v>7733</v>
      </c>
      <c r="I2490" t="s">
        <v>7734</v>
      </c>
      <c r="J2490" t="s">
        <v>20</v>
      </c>
      <c r="K2490" t="s">
        <v>21</v>
      </c>
      <c r="L2490">
        <v>0</v>
      </c>
      <c r="M2490">
        <v>0</v>
      </c>
      <c r="N2490" t="s">
        <v>22</v>
      </c>
      <c r="O2490">
        <v>3</v>
      </c>
      <c r="P2490" s="30">
        <f>SQRT((postes_1[[#This Row],[x]]-$Q$1)^2+(postes_1[[#This Row],[y]]-$R$1)^2)</f>
        <v>363636.63457108085</v>
      </c>
      <c r="Q2490">
        <v>830896.59000000404</v>
      </c>
      <c r="R2490">
        <v>6464250.6500000004</v>
      </c>
    </row>
    <row r="2491" spans="1:18" hidden="1">
      <c r="A2491">
        <v>3129</v>
      </c>
      <c r="B2491">
        <v>20000213</v>
      </c>
      <c r="C2491" s="2" t="s">
        <v>8373</v>
      </c>
      <c r="D2491" t="s">
        <v>20</v>
      </c>
      <c r="E2491">
        <v>610761600000</v>
      </c>
      <c r="F2491" t="s">
        <v>20</v>
      </c>
      <c r="G2491">
        <v>1</v>
      </c>
      <c r="H2491" t="s">
        <v>6432</v>
      </c>
      <c r="I2491" t="s">
        <v>6433</v>
      </c>
      <c r="J2491" t="s">
        <v>20</v>
      </c>
      <c r="K2491" t="s">
        <v>21</v>
      </c>
      <c r="L2491">
        <v>0</v>
      </c>
      <c r="M2491">
        <v>0</v>
      </c>
      <c r="N2491" t="s">
        <v>22</v>
      </c>
      <c r="O2491">
        <v>3</v>
      </c>
      <c r="P2491" s="30">
        <f>SQRT((postes_1[[#This Row],[x]]-$Q$1)^2+(postes_1[[#This Row],[y]]-$R$1)^2)</f>
        <v>363933.3004014222</v>
      </c>
      <c r="Q2491">
        <v>935806.21000000101</v>
      </c>
      <c r="R2491">
        <v>6916567.6399999997</v>
      </c>
    </row>
    <row r="2492" spans="1:18" hidden="1">
      <c r="A2492">
        <v>3474</v>
      </c>
      <c r="B2492">
        <v>50000753</v>
      </c>
      <c r="C2492" s="2" t="s">
        <v>8373</v>
      </c>
      <c r="D2492" t="s">
        <v>1094</v>
      </c>
      <c r="E2492">
        <v>610761600000</v>
      </c>
      <c r="F2492">
        <v>1424174272000</v>
      </c>
      <c r="G2492">
        <v>1</v>
      </c>
      <c r="H2492" t="s">
        <v>7111</v>
      </c>
      <c r="I2492" t="s">
        <v>7112</v>
      </c>
      <c r="J2492" t="s">
        <v>7113</v>
      </c>
      <c r="K2492" t="s">
        <v>21</v>
      </c>
      <c r="L2492">
        <v>0</v>
      </c>
      <c r="M2492">
        <v>0</v>
      </c>
      <c r="N2492" t="s">
        <v>22</v>
      </c>
      <c r="O2492">
        <v>3</v>
      </c>
      <c r="P2492" s="30">
        <f>SQRT((postes_1[[#This Row],[x]]-$Q$1)^2+(postes_1[[#This Row],[y]]-$R$1)^2)</f>
        <v>364087.08672395087</v>
      </c>
      <c r="Q2492">
        <v>676504.56000000203</v>
      </c>
      <c r="R2492">
        <v>6395413.8200000003</v>
      </c>
    </row>
    <row r="2493" spans="1:18" hidden="1">
      <c r="A2493">
        <v>1384</v>
      </c>
      <c r="B2493">
        <v>20000487</v>
      </c>
      <c r="C2493" s="2" t="s">
        <v>8373</v>
      </c>
      <c r="D2493" t="s">
        <v>152</v>
      </c>
      <c r="E2493">
        <v>610761600000</v>
      </c>
      <c r="F2493">
        <v>1276525171000</v>
      </c>
      <c r="G2493">
        <v>1</v>
      </c>
      <c r="H2493" t="s">
        <v>2903</v>
      </c>
      <c r="I2493" t="s">
        <v>2904</v>
      </c>
      <c r="J2493" t="s">
        <v>26</v>
      </c>
      <c r="K2493" t="s">
        <v>21</v>
      </c>
      <c r="L2493">
        <v>0</v>
      </c>
      <c r="M2493">
        <v>0</v>
      </c>
      <c r="N2493" t="s">
        <v>22</v>
      </c>
      <c r="O2493">
        <v>3</v>
      </c>
      <c r="P2493" s="30">
        <f>SQRT((postes_1[[#This Row],[x]]-$Q$1)^2+(postes_1[[#This Row],[y]]-$R$1)^2)</f>
        <v>364140.62093441328</v>
      </c>
      <c r="Q2493">
        <v>950614.92000000202</v>
      </c>
      <c r="R2493">
        <v>6883459.8200000003</v>
      </c>
    </row>
    <row r="2494" spans="1:18" hidden="1">
      <c r="A2494">
        <v>1383</v>
      </c>
      <c r="B2494">
        <v>20000467</v>
      </c>
      <c r="C2494" s="2" t="s">
        <v>8373</v>
      </c>
      <c r="D2494" t="s">
        <v>152</v>
      </c>
      <c r="E2494">
        <v>610761600000</v>
      </c>
      <c r="F2494">
        <v>1276524701000</v>
      </c>
      <c r="G2494">
        <v>1</v>
      </c>
      <c r="H2494" t="s">
        <v>2901</v>
      </c>
      <c r="I2494" t="s">
        <v>2902</v>
      </c>
      <c r="J2494" t="s">
        <v>20</v>
      </c>
      <c r="K2494" t="s">
        <v>21</v>
      </c>
      <c r="L2494">
        <v>0</v>
      </c>
      <c r="M2494">
        <v>0</v>
      </c>
      <c r="N2494" t="s">
        <v>22</v>
      </c>
      <c r="O2494">
        <v>3</v>
      </c>
      <c r="P2494" s="30">
        <f>SQRT((postes_1[[#This Row],[x]]-$Q$1)^2+(postes_1[[#This Row],[y]]-$R$1)^2)</f>
        <v>364471.10393730452</v>
      </c>
      <c r="Q2494">
        <v>949098.42000000202</v>
      </c>
      <c r="R2494">
        <v>6888256.6299999999</v>
      </c>
    </row>
    <row r="2495" spans="1:18" hidden="1">
      <c r="A2495">
        <v>1407</v>
      </c>
      <c r="B2495">
        <v>30002148</v>
      </c>
      <c r="C2495" s="2" t="s">
        <v>8373</v>
      </c>
      <c r="D2495" t="s">
        <v>152</v>
      </c>
      <c r="E2495">
        <v>610761600000</v>
      </c>
      <c r="F2495">
        <v>1285943603000</v>
      </c>
      <c r="G2495">
        <v>1</v>
      </c>
      <c r="H2495" t="s">
        <v>2948</v>
      </c>
      <c r="I2495" t="s">
        <v>2949</v>
      </c>
      <c r="J2495" t="s">
        <v>20</v>
      </c>
      <c r="K2495" t="s">
        <v>21</v>
      </c>
      <c r="L2495">
        <v>0</v>
      </c>
      <c r="M2495">
        <v>0</v>
      </c>
      <c r="N2495" t="s">
        <v>22</v>
      </c>
      <c r="O2495">
        <v>3</v>
      </c>
      <c r="P2495" s="30">
        <f>SQRT((postes_1[[#This Row],[x]]-$Q$1)^2+(postes_1[[#This Row],[y]]-$R$1)^2)</f>
        <v>364856.9313205466</v>
      </c>
      <c r="Q2495">
        <v>801170.31000000203</v>
      </c>
      <c r="R2495">
        <v>6442409.7800000003</v>
      </c>
    </row>
    <row r="2496" spans="1:18" hidden="1">
      <c r="A2496">
        <v>1294</v>
      </c>
      <c r="B2496">
        <v>50000429</v>
      </c>
      <c r="C2496" s="2" t="s">
        <v>8375</v>
      </c>
      <c r="D2496" t="s">
        <v>482</v>
      </c>
      <c r="E2496">
        <v>1004659200000</v>
      </c>
      <c r="F2496">
        <v>1394618696000</v>
      </c>
      <c r="G2496">
        <v>1</v>
      </c>
      <c r="H2496" t="s">
        <v>2720</v>
      </c>
      <c r="I2496" t="s">
        <v>2721</v>
      </c>
      <c r="J2496" t="s">
        <v>20</v>
      </c>
      <c r="K2496" t="s">
        <v>21</v>
      </c>
      <c r="L2496">
        <v>0</v>
      </c>
      <c r="M2496">
        <v>0</v>
      </c>
      <c r="N2496" t="s">
        <v>22</v>
      </c>
      <c r="O2496">
        <v>6</v>
      </c>
      <c r="P2496" s="30">
        <f>SQRT((postes_1[[#This Row],[x]]-$Q$1)^2+(postes_1[[#This Row],[y]]-$R$1)^2)</f>
        <v>365133.69585174351</v>
      </c>
      <c r="Q2496">
        <v>417085.86999999703</v>
      </c>
      <c r="R2496">
        <v>6443743.9800000004</v>
      </c>
    </row>
    <row r="2497" spans="1:18" hidden="1">
      <c r="A2497">
        <v>3004</v>
      </c>
      <c r="B2497">
        <v>30001805</v>
      </c>
      <c r="C2497" s="2" t="s">
        <v>8375</v>
      </c>
      <c r="D2497" t="s">
        <v>168</v>
      </c>
      <c r="E2497">
        <v>610761600000</v>
      </c>
      <c r="F2497" s="1">
        <v>1450364000000</v>
      </c>
      <c r="G2497">
        <v>1</v>
      </c>
      <c r="H2497" t="s">
        <v>6183</v>
      </c>
      <c r="I2497" t="s">
        <v>6184</v>
      </c>
      <c r="J2497" t="s">
        <v>20</v>
      </c>
      <c r="K2497" t="s">
        <v>21</v>
      </c>
      <c r="L2497">
        <v>0</v>
      </c>
      <c r="M2497">
        <v>0</v>
      </c>
      <c r="N2497" t="s">
        <v>22</v>
      </c>
      <c r="O2497">
        <v>6</v>
      </c>
      <c r="P2497" s="30">
        <f>SQRT((postes_1[[#This Row],[x]]-$Q$1)^2+(postes_1[[#This Row],[y]]-$R$1)^2)</f>
        <v>365223.50795677293</v>
      </c>
      <c r="Q2497">
        <v>843593.85000000102</v>
      </c>
      <c r="R2497">
        <v>6472319.7699999996</v>
      </c>
    </row>
    <row r="2498" spans="1:18" hidden="1">
      <c r="A2498">
        <v>3661</v>
      </c>
      <c r="B2498">
        <v>30001113</v>
      </c>
      <c r="C2498" s="2" t="s">
        <v>8376</v>
      </c>
      <c r="D2498" t="s">
        <v>20</v>
      </c>
      <c r="E2498" s="1">
        <v>1022544000000</v>
      </c>
      <c r="F2498" t="s">
        <v>20</v>
      </c>
      <c r="G2498">
        <v>1</v>
      </c>
      <c r="H2498" t="s">
        <v>7497</v>
      </c>
      <c r="I2498" t="s">
        <v>7497</v>
      </c>
      <c r="J2498" t="s">
        <v>20</v>
      </c>
      <c r="K2498" t="s">
        <v>21</v>
      </c>
      <c r="L2498">
        <v>0</v>
      </c>
      <c r="M2498">
        <v>0</v>
      </c>
      <c r="N2498" t="s">
        <v>22</v>
      </c>
      <c r="O2498">
        <v>7</v>
      </c>
      <c r="P2498" s="30">
        <f>SQRT((postes_1[[#This Row],[x]]-$Q$1)^2+(postes_1[[#This Row],[y]]-$R$1)^2)</f>
        <v>365240.72802842641</v>
      </c>
      <c r="Q2498">
        <v>891677.67000000202</v>
      </c>
      <c r="R2498">
        <v>6520390.1799999997</v>
      </c>
    </row>
    <row r="2499" spans="1:18" hidden="1">
      <c r="A2499">
        <v>3839</v>
      </c>
      <c r="B2499">
        <v>30000732</v>
      </c>
      <c r="C2499" s="2" t="s">
        <v>8376</v>
      </c>
      <c r="D2499" t="s">
        <v>274</v>
      </c>
      <c r="E2499">
        <v>610761600000</v>
      </c>
      <c r="F2499">
        <v>1428423877000</v>
      </c>
      <c r="G2499">
        <v>1</v>
      </c>
      <c r="H2499" t="s">
        <v>7838</v>
      </c>
      <c r="I2499" t="s">
        <v>7839</v>
      </c>
      <c r="J2499" t="s">
        <v>20</v>
      </c>
      <c r="K2499" t="s">
        <v>21</v>
      </c>
      <c r="L2499">
        <v>0</v>
      </c>
      <c r="M2499">
        <v>0</v>
      </c>
      <c r="N2499" t="s">
        <v>22</v>
      </c>
      <c r="O2499">
        <v>7</v>
      </c>
      <c r="P2499" s="30">
        <f>SQRT((postes_1[[#This Row],[x]]-$Q$1)^2+(postes_1[[#This Row],[y]]-$R$1)^2)</f>
        <v>365282.05930150201</v>
      </c>
      <c r="Q2499">
        <v>916717.14999999898</v>
      </c>
      <c r="R2499">
        <v>6554356.2699999996</v>
      </c>
    </row>
    <row r="2500" spans="1:18" hidden="1">
      <c r="A2500">
        <v>2841</v>
      </c>
      <c r="B2500">
        <v>30001621</v>
      </c>
      <c r="C2500" s="2" t="s">
        <v>8373</v>
      </c>
      <c r="D2500" t="s">
        <v>274</v>
      </c>
      <c r="E2500">
        <v>1068076800000</v>
      </c>
      <c r="F2500">
        <v>1394194779000</v>
      </c>
      <c r="G2500">
        <v>1</v>
      </c>
      <c r="H2500" t="s">
        <v>5855</v>
      </c>
      <c r="I2500" t="s">
        <v>5856</v>
      </c>
      <c r="J2500" t="s">
        <v>20</v>
      </c>
      <c r="K2500" t="s">
        <v>21</v>
      </c>
      <c r="L2500">
        <v>0</v>
      </c>
      <c r="M2500">
        <v>0</v>
      </c>
      <c r="N2500" t="s">
        <v>22</v>
      </c>
      <c r="O2500">
        <v>3</v>
      </c>
      <c r="P2500" s="30">
        <f>SQRT((postes_1[[#This Row],[x]]-$Q$1)^2+(postes_1[[#This Row],[y]]-$R$1)^2)</f>
        <v>365597.13023436681</v>
      </c>
      <c r="Q2500">
        <v>865234.60999999905</v>
      </c>
      <c r="R2500">
        <v>6491248.9000000004</v>
      </c>
    </row>
    <row r="2501" spans="1:18" hidden="1">
      <c r="A2501">
        <v>3977</v>
      </c>
      <c r="B2501">
        <v>50000433</v>
      </c>
      <c r="C2501" s="2" t="s">
        <v>8378</v>
      </c>
      <c r="D2501" t="s">
        <v>83</v>
      </c>
      <c r="E2501">
        <v>1333360515000</v>
      </c>
      <c r="F2501" t="s">
        <v>20</v>
      </c>
      <c r="G2501">
        <v>1</v>
      </c>
      <c r="H2501" t="s">
        <v>8104</v>
      </c>
      <c r="I2501" t="s">
        <v>8105</v>
      </c>
      <c r="J2501" t="s">
        <v>20</v>
      </c>
      <c r="K2501" t="s">
        <v>21</v>
      </c>
      <c r="L2501">
        <v>0</v>
      </c>
      <c r="M2501">
        <v>0</v>
      </c>
      <c r="N2501" t="s">
        <v>22</v>
      </c>
      <c r="O2501">
        <v>1</v>
      </c>
      <c r="P2501" s="30">
        <f>SQRT((postes_1[[#This Row],[x]]-$Q$1)^2+(postes_1[[#This Row],[y]]-$R$1)^2)</f>
        <v>365683.56784356211</v>
      </c>
      <c r="Q2501">
        <v>416822.57999999798</v>
      </c>
      <c r="R2501">
        <v>6443260.1200000001</v>
      </c>
    </row>
    <row r="2502" spans="1:18" hidden="1">
      <c r="A2502">
        <v>650</v>
      </c>
      <c r="B2502">
        <v>30000740</v>
      </c>
      <c r="C2502" s="2" t="s">
        <v>8375</v>
      </c>
      <c r="D2502" t="s">
        <v>274</v>
      </c>
      <c r="E2502">
        <v>610761600000</v>
      </c>
      <c r="F2502">
        <v>1446727278000</v>
      </c>
      <c r="G2502">
        <v>1</v>
      </c>
      <c r="H2502" t="s">
        <v>1397</v>
      </c>
      <c r="I2502" t="s">
        <v>1398</v>
      </c>
      <c r="J2502" t="s">
        <v>865</v>
      </c>
      <c r="K2502" t="s">
        <v>21</v>
      </c>
      <c r="L2502">
        <v>0</v>
      </c>
      <c r="M2502">
        <v>0</v>
      </c>
      <c r="N2502" t="s">
        <v>22</v>
      </c>
      <c r="O2502">
        <v>6</v>
      </c>
      <c r="P2502" s="30">
        <f>SQRT((postes_1[[#This Row],[x]]-$Q$1)^2+(postes_1[[#This Row],[y]]-$R$1)^2)</f>
        <v>365884.04868266045</v>
      </c>
      <c r="Q2502">
        <v>917273.07999999798</v>
      </c>
      <c r="R2502">
        <v>6554106.96</v>
      </c>
    </row>
    <row r="2503" spans="1:18" hidden="1">
      <c r="A2503">
        <v>2718</v>
      </c>
      <c r="B2503">
        <v>50000453</v>
      </c>
      <c r="C2503" s="2" t="s">
        <v>8376</v>
      </c>
      <c r="D2503" t="s">
        <v>20</v>
      </c>
      <c r="E2503">
        <v>610761600000</v>
      </c>
      <c r="F2503" t="s">
        <v>20</v>
      </c>
      <c r="G2503">
        <v>1</v>
      </c>
      <c r="H2503" t="s">
        <v>5607</v>
      </c>
      <c r="I2503" t="s">
        <v>5608</v>
      </c>
      <c r="J2503" t="s">
        <v>20</v>
      </c>
      <c r="K2503" t="s">
        <v>21</v>
      </c>
      <c r="L2503">
        <v>0</v>
      </c>
      <c r="M2503">
        <v>0</v>
      </c>
      <c r="N2503" t="s">
        <v>22</v>
      </c>
      <c r="O2503">
        <v>7</v>
      </c>
      <c r="P2503" s="30">
        <f>SQRT((postes_1[[#This Row],[x]]-$Q$1)^2+(postes_1[[#This Row],[y]]-$R$1)^2)</f>
        <v>365916.17444923759</v>
      </c>
      <c r="Q2503">
        <v>420298.53999999899</v>
      </c>
      <c r="R2503">
        <v>6440844.7999999998</v>
      </c>
    </row>
    <row r="2504" spans="1:18" hidden="1">
      <c r="A2504">
        <v>1402</v>
      </c>
      <c r="B2504">
        <v>30002216</v>
      </c>
      <c r="C2504" s="2" t="s">
        <v>8373</v>
      </c>
      <c r="D2504" t="s">
        <v>152</v>
      </c>
      <c r="E2504">
        <v>1089993103000</v>
      </c>
      <c r="F2504">
        <v>1285928904000</v>
      </c>
      <c r="G2504">
        <v>1</v>
      </c>
      <c r="H2504" t="s">
        <v>2940</v>
      </c>
      <c r="I2504" t="s">
        <v>2941</v>
      </c>
      <c r="J2504" t="s">
        <v>20</v>
      </c>
      <c r="K2504" t="s">
        <v>21</v>
      </c>
      <c r="L2504">
        <v>0</v>
      </c>
      <c r="M2504">
        <v>0</v>
      </c>
      <c r="N2504" t="s">
        <v>22</v>
      </c>
      <c r="O2504">
        <v>3</v>
      </c>
      <c r="P2504" s="30">
        <f>SQRT((postes_1[[#This Row],[x]]-$Q$1)^2+(postes_1[[#This Row],[y]]-$R$1)^2)</f>
        <v>365982.37173212063</v>
      </c>
      <c r="Q2504">
        <v>780552.02000000305</v>
      </c>
      <c r="R2504">
        <v>6429402.2300000004</v>
      </c>
    </row>
    <row r="2505" spans="1:18" hidden="1">
      <c r="A2505">
        <v>1241</v>
      </c>
      <c r="B2505">
        <v>30001854</v>
      </c>
      <c r="C2505" s="2" t="s">
        <v>8375</v>
      </c>
      <c r="D2505" t="s">
        <v>274</v>
      </c>
      <c r="E2505">
        <v>610761600000</v>
      </c>
      <c r="F2505">
        <v>1394195823000</v>
      </c>
      <c r="G2505">
        <v>1</v>
      </c>
      <c r="H2505" t="s">
        <v>2601</v>
      </c>
      <c r="I2505" t="s">
        <v>2602</v>
      </c>
      <c r="J2505" t="s">
        <v>1187</v>
      </c>
      <c r="K2505" t="s">
        <v>21</v>
      </c>
      <c r="L2505">
        <v>0</v>
      </c>
      <c r="M2505">
        <v>0</v>
      </c>
      <c r="N2505" t="s">
        <v>22</v>
      </c>
      <c r="O2505">
        <v>6</v>
      </c>
      <c r="P2505" s="30">
        <f>SQRT((postes_1[[#This Row],[x]]-$Q$1)^2+(postes_1[[#This Row],[y]]-$R$1)^2)</f>
        <v>365995.00299071253</v>
      </c>
      <c r="Q2505">
        <v>840833.93</v>
      </c>
      <c r="R2505">
        <v>6469060.3899999997</v>
      </c>
    </row>
    <row r="2506" spans="1:18" hidden="1">
      <c r="A2506">
        <v>1401</v>
      </c>
      <c r="B2506">
        <v>20001534</v>
      </c>
      <c r="C2506" s="2" t="s">
        <v>8373</v>
      </c>
      <c r="D2506" t="s">
        <v>152</v>
      </c>
      <c r="E2506">
        <v>994809600000</v>
      </c>
      <c r="F2506">
        <v>1276600014000</v>
      </c>
      <c r="G2506">
        <v>1</v>
      </c>
      <c r="H2506" t="s">
        <v>2938</v>
      </c>
      <c r="I2506" t="s">
        <v>2939</v>
      </c>
      <c r="J2506" t="s">
        <v>20</v>
      </c>
      <c r="K2506" t="s">
        <v>21</v>
      </c>
      <c r="L2506">
        <v>0</v>
      </c>
      <c r="M2506">
        <v>0</v>
      </c>
      <c r="N2506" t="s">
        <v>22</v>
      </c>
      <c r="O2506">
        <v>3</v>
      </c>
      <c r="P2506" s="30">
        <f>SQRT((postes_1[[#This Row],[x]]-$Q$1)^2+(postes_1[[#This Row],[y]]-$R$1)^2)</f>
        <v>366025.00573814398</v>
      </c>
      <c r="Q2506">
        <v>930050.20000000298</v>
      </c>
      <c r="R2506">
        <v>6931906.5899999999</v>
      </c>
    </row>
    <row r="2507" spans="1:18" hidden="1">
      <c r="A2507">
        <v>574</v>
      </c>
      <c r="B2507">
        <v>20000160</v>
      </c>
      <c r="C2507" s="2" t="s">
        <v>8375</v>
      </c>
      <c r="D2507" t="s">
        <v>274</v>
      </c>
      <c r="E2507">
        <v>610761600000</v>
      </c>
      <c r="F2507">
        <v>1447766553000</v>
      </c>
      <c r="G2507">
        <v>1</v>
      </c>
      <c r="H2507" t="s">
        <v>1238</v>
      </c>
      <c r="I2507" t="s">
        <v>1239</v>
      </c>
      <c r="J2507" t="s">
        <v>20</v>
      </c>
      <c r="K2507" t="s">
        <v>21</v>
      </c>
      <c r="L2507">
        <v>0</v>
      </c>
      <c r="M2507">
        <v>0</v>
      </c>
      <c r="N2507" t="s">
        <v>22</v>
      </c>
      <c r="O2507">
        <v>6</v>
      </c>
      <c r="P2507" s="30">
        <f>SQRT((postes_1[[#This Row],[x]]-$Q$1)^2+(postes_1[[#This Row],[y]]-$R$1)^2)</f>
        <v>366060.59434416291</v>
      </c>
      <c r="Q2507">
        <v>934515.32</v>
      </c>
      <c r="R2507">
        <v>6923740.1500000004</v>
      </c>
    </row>
    <row r="2508" spans="1:18" hidden="1">
      <c r="A2508">
        <v>2326</v>
      </c>
      <c r="B2508">
        <v>30000461</v>
      </c>
      <c r="C2508" s="2" t="s">
        <v>8373</v>
      </c>
      <c r="D2508" t="s">
        <v>30</v>
      </c>
      <c r="E2508" s="1">
        <v>886032000000</v>
      </c>
      <c r="F2508">
        <v>1395076314000</v>
      </c>
      <c r="G2508">
        <v>1</v>
      </c>
      <c r="H2508" t="s">
        <v>4807</v>
      </c>
      <c r="I2508" t="s">
        <v>4808</v>
      </c>
      <c r="J2508" t="s">
        <v>20</v>
      </c>
      <c r="K2508" t="s">
        <v>21</v>
      </c>
      <c r="L2508">
        <v>0</v>
      </c>
      <c r="M2508">
        <v>0</v>
      </c>
      <c r="N2508" t="s">
        <v>22</v>
      </c>
      <c r="O2508">
        <v>3</v>
      </c>
      <c r="P2508" s="30">
        <f>SQRT((postes_1[[#This Row],[x]]-$Q$1)^2+(postes_1[[#This Row],[y]]-$R$1)^2)</f>
        <v>366087.27797297708</v>
      </c>
      <c r="Q2508">
        <v>935623.63000000303</v>
      </c>
      <c r="R2508">
        <v>6585252.5099999998</v>
      </c>
    </row>
    <row r="2509" spans="1:18" hidden="1">
      <c r="A2509">
        <v>3907</v>
      </c>
      <c r="B2509">
        <v>50000442</v>
      </c>
      <c r="C2509" s="2" t="s">
        <v>8373</v>
      </c>
      <c r="D2509" t="s">
        <v>482</v>
      </c>
      <c r="E2509">
        <v>610761600000</v>
      </c>
      <c r="F2509">
        <v>1394546190000</v>
      </c>
      <c r="G2509">
        <v>1</v>
      </c>
      <c r="H2509" t="s">
        <v>7967</v>
      </c>
      <c r="I2509" t="s">
        <v>7968</v>
      </c>
      <c r="J2509" t="s">
        <v>7969</v>
      </c>
      <c r="K2509" t="s">
        <v>21</v>
      </c>
      <c r="L2509">
        <v>0</v>
      </c>
      <c r="M2509">
        <v>0</v>
      </c>
      <c r="N2509" t="s">
        <v>22</v>
      </c>
      <c r="O2509">
        <v>3</v>
      </c>
      <c r="P2509" s="30">
        <f>SQRT((postes_1[[#This Row],[x]]-$Q$1)^2+(postes_1[[#This Row],[y]]-$R$1)^2)</f>
        <v>366317.07381582813</v>
      </c>
      <c r="Q2509">
        <v>418999.27000000299</v>
      </c>
      <c r="R2509">
        <v>6441168.5300000003</v>
      </c>
    </row>
    <row r="2510" spans="1:18" hidden="1">
      <c r="A2510">
        <v>2295</v>
      </c>
      <c r="B2510">
        <v>50000461</v>
      </c>
      <c r="C2510" s="2" t="s">
        <v>8373</v>
      </c>
      <c r="D2510" t="s">
        <v>482</v>
      </c>
      <c r="E2510">
        <v>788486400000</v>
      </c>
      <c r="F2510">
        <v>1394539922000</v>
      </c>
      <c r="G2510">
        <v>1</v>
      </c>
      <c r="H2510" t="s">
        <v>4743</v>
      </c>
      <c r="I2510" t="s">
        <v>4744</v>
      </c>
      <c r="J2510" t="s">
        <v>4745</v>
      </c>
      <c r="K2510" t="s">
        <v>21</v>
      </c>
      <c r="L2510">
        <v>0</v>
      </c>
      <c r="M2510">
        <v>0</v>
      </c>
      <c r="N2510" t="s">
        <v>22</v>
      </c>
      <c r="O2510">
        <v>3</v>
      </c>
      <c r="P2510" s="30">
        <f>SQRT((postes_1[[#This Row],[x]]-$Q$1)^2+(postes_1[[#This Row],[y]]-$R$1)^2)</f>
        <v>366371.82299233682</v>
      </c>
      <c r="Q2510">
        <v>420635.20000000298</v>
      </c>
      <c r="R2510">
        <v>6440107.3899999997</v>
      </c>
    </row>
    <row r="2511" spans="1:18" hidden="1">
      <c r="A2511">
        <v>2882</v>
      </c>
      <c r="B2511">
        <v>50000569</v>
      </c>
      <c r="C2511" s="2" t="s">
        <v>8373</v>
      </c>
      <c r="D2511" t="s">
        <v>482</v>
      </c>
      <c r="E2511">
        <v>610761600000</v>
      </c>
      <c r="F2511">
        <v>1392810161000</v>
      </c>
      <c r="G2511">
        <v>1</v>
      </c>
      <c r="H2511" t="s">
        <v>5939</v>
      </c>
      <c r="I2511" t="s">
        <v>5940</v>
      </c>
      <c r="J2511" t="s">
        <v>20</v>
      </c>
      <c r="K2511" t="s">
        <v>21</v>
      </c>
      <c r="L2511">
        <v>0</v>
      </c>
      <c r="M2511">
        <v>0</v>
      </c>
      <c r="N2511" t="s">
        <v>22</v>
      </c>
      <c r="O2511">
        <v>3</v>
      </c>
      <c r="P2511" s="30">
        <f>SQRT((postes_1[[#This Row],[x]]-$Q$1)^2+(postes_1[[#This Row],[y]]-$R$1)^2)</f>
        <v>366430.94100053521</v>
      </c>
      <c r="Q2511">
        <v>453338.10000000102</v>
      </c>
      <c r="R2511">
        <v>6422431.5</v>
      </c>
    </row>
    <row r="2512" spans="1:18" hidden="1">
      <c r="A2512">
        <v>4147</v>
      </c>
      <c r="B2512">
        <v>70048685</v>
      </c>
      <c r="C2512" s="2" t="s">
        <v>8386</v>
      </c>
      <c r="D2512" t="s">
        <v>482</v>
      </c>
      <c r="E2512">
        <v>1394538694000</v>
      </c>
      <c r="F2512">
        <v>1394538694000</v>
      </c>
      <c r="G2512">
        <v>1</v>
      </c>
      <c r="H2512" t="s">
        <v>7968</v>
      </c>
      <c r="I2512" t="s">
        <v>7968</v>
      </c>
      <c r="J2512" t="s">
        <v>20</v>
      </c>
      <c r="K2512" t="s">
        <v>21</v>
      </c>
      <c r="L2512">
        <v>0</v>
      </c>
      <c r="M2512">
        <v>0</v>
      </c>
      <c r="N2512" t="s">
        <v>22</v>
      </c>
      <c r="O2512">
        <v>0</v>
      </c>
      <c r="P2512" s="30">
        <f>SQRT((postes_1[[#This Row],[x]]-$Q$1)^2+(postes_1[[#This Row],[y]]-$R$1)^2)</f>
        <v>366639.92964406643</v>
      </c>
      <c r="Q2512">
        <v>419836.95000000298</v>
      </c>
      <c r="R2512">
        <v>6440278.46</v>
      </c>
    </row>
    <row r="2513" spans="1:18" hidden="1">
      <c r="A2513">
        <v>4148</v>
      </c>
      <c r="B2513">
        <v>70048585</v>
      </c>
      <c r="C2513" s="2" t="s">
        <v>8386</v>
      </c>
      <c r="D2513" t="s">
        <v>482</v>
      </c>
      <c r="E2513">
        <v>1394538665000</v>
      </c>
      <c r="F2513">
        <v>1394538665000</v>
      </c>
      <c r="G2513">
        <v>1</v>
      </c>
      <c r="H2513" t="s">
        <v>7968</v>
      </c>
      <c r="I2513" t="s">
        <v>7968</v>
      </c>
      <c r="J2513" t="s">
        <v>20</v>
      </c>
      <c r="K2513" t="s">
        <v>21</v>
      </c>
      <c r="L2513">
        <v>0</v>
      </c>
      <c r="M2513">
        <v>0</v>
      </c>
      <c r="N2513" t="s">
        <v>22</v>
      </c>
      <c r="O2513">
        <v>0</v>
      </c>
      <c r="P2513" s="30">
        <f>SQRT((postes_1[[#This Row],[x]]-$Q$1)^2+(postes_1[[#This Row],[y]]-$R$1)^2)</f>
        <v>366639.92964406643</v>
      </c>
      <c r="Q2513">
        <v>419836.95000000298</v>
      </c>
      <c r="R2513">
        <v>6440278.46</v>
      </c>
    </row>
    <row r="2514" spans="1:18" hidden="1">
      <c r="A2514">
        <v>4149</v>
      </c>
      <c r="B2514">
        <v>50000459</v>
      </c>
      <c r="C2514" s="2" t="s">
        <v>8386</v>
      </c>
      <c r="D2514" t="s">
        <v>482</v>
      </c>
      <c r="E2514">
        <v>1118744726000</v>
      </c>
      <c r="F2514">
        <v>1394539158000</v>
      </c>
      <c r="G2514">
        <v>1</v>
      </c>
      <c r="H2514" t="s">
        <v>7968</v>
      </c>
      <c r="I2514" t="s">
        <v>7968</v>
      </c>
      <c r="J2514" t="s">
        <v>20</v>
      </c>
      <c r="K2514" t="s">
        <v>21</v>
      </c>
      <c r="L2514">
        <v>0</v>
      </c>
      <c r="M2514">
        <v>0</v>
      </c>
      <c r="N2514" t="s">
        <v>22</v>
      </c>
      <c r="O2514">
        <v>0</v>
      </c>
      <c r="P2514" s="30">
        <f>SQRT((postes_1[[#This Row],[x]]-$Q$1)^2+(postes_1[[#This Row],[y]]-$R$1)^2)</f>
        <v>366639.92964406643</v>
      </c>
      <c r="Q2514">
        <v>419836.95000000298</v>
      </c>
      <c r="R2514">
        <v>6440278.46</v>
      </c>
    </row>
    <row r="2515" spans="1:18" hidden="1">
      <c r="A2515">
        <v>4150</v>
      </c>
      <c r="B2515">
        <v>70048785</v>
      </c>
      <c r="C2515" s="2" t="s">
        <v>8386</v>
      </c>
      <c r="D2515" t="s">
        <v>482</v>
      </c>
      <c r="E2515">
        <v>1394538730000</v>
      </c>
      <c r="F2515">
        <v>1394538730000</v>
      </c>
      <c r="G2515">
        <v>1</v>
      </c>
      <c r="H2515" t="s">
        <v>7968</v>
      </c>
      <c r="I2515" t="s">
        <v>7968</v>
      </c>
      <c r="J2515" t="s">
        <v>20</v>
      </c>
      <c r="K2515" t="s">
        <v>21</v>
      </c>
      <c r="L2515">
        <v>0</v>
      </c>
      <c r="M2515">
        <v>0</v>
      </c>
      <c r="N2515" t="s">
        <v>22</v>
      </c>
      <c r="O2515">
        <v>0</v>
      </c>
      <c r="P2515" s="30">
        <f>SQRT((postes_1[[#This Row],[x]]-$Q$1)^2+(postes_1[[#This Row],[y]]-$R$1)^2)</f>
        <v>366639.92964406643</v>
      </c>
      <c r="Q2515">
        <v>419836.95000000298</v>
      </c>
      <c r="R2515">
        <v>6440278.46</v>
      </c>
    </row>
    <row r="2516" spans="1:18" hidden="1">
      <c r="A2516">
        <v>4151</v>
      </c>
      <c r="B2516">
        <v>70048485</v>
      </c>
      <c r="C2516" s="2" t="s">
        <v>8386</v>
      </c>
      <c r="D2516" t="s">
        <v>482</v>
      </c>
      <c r="E2516">
        <v>1394538619000</v>
      </c>
      <c r="F2516">
        <v>1394538574000</v>
      </c>
      <c r="G2516">
        <v>1</v>
      </c>
      <c r="H2516" t="s">
        <v>7968</v>
      </c>
      <c r="I2516" t="s">
        <v>7968</v>
      </c>
      <c r="J2516" t="s">
        <v>20</v>
      </c>
      <c r="K2516" t="s">
        <v>21</v>
      </c>
      <c r="L2516">
        <v>0</v>
      </c>
      <c r="M2516">
        <v>0</v>
      </c>
      <c r="N2516" t="s">
        <v>22</v>
      </c>
      <c r="O2516">
        <v>0</v>
      </c>
      <c r="P2516" s="30">
        <f>SQRT((postes_1[[#This Row],[x]]-$Q$1)^2+(postes_1[[#This Row],[y]]-$R$1)^2)</f>
        <v>366639.92964406643</v>
      </c>
      <c r="Q2516">
        <v>419836.95000000298</v>
      </c>
      <c r="R2516">
        <v>6440278.46</v>
      </c>
    </row>
    <row r="2517" spans="1:18" hidden="1">
      <c r="A2517">
        <v>1345</v>
      </c>
      <c r="B2517">
        <v>30001384</v>
      </c>
      <c r="C2517" s="2" t="s">
        <v>8373</v>
      </c>
      <c r="D2517" t="s">
        <v>274</v>
      </c>
      <c r="E2517" s="1">
        <v>971136000000</v>
      </c>
      <c r="F2517">
        <v>1392050644000</v>
      </c>
      <c r="G2517">
        <v>1</v>
      </c>
      <c r="H2517" t="s">
        <v>2820</v>
      </c>
      <c r="I2517" t="s">
        <v>2821</v>
      </c>
      <c r="J2517" t="s">
        <v>20</v>
      </c>
      <c r="K2517" t="s">
        <v>21</v>
      </c>
      <c r="L2517">
        <v>0</v>
      </c>
      <c r="M2517">
        <v>0</v>
      </c>
      <c r="N2517" t="s">
        <v>22</v>
      </c>
      <c r="O2517">
        <v>3</v>
      </c>
      <c r="P2517" s="30">
        <f>SQRT((postes_1[[#This Row],[x]]-$Q$1)^2+(postes_1[[#This Row],[y]]-$R$1)^2)</f>
        <v>366821.72887001815</v>
      </c>
      <c r="Q2517">
        <v>877496.68</v>
      </c>
      <c r="R2517">
        <v>6501957.7699999996</v>
      </c>
    </row>
    <row r="2518" spans="1:18" hidden="1">
      <c r="A2518">
        <v>407</v>
      </c>
      <c r="B2518">
        <v>30000667</v>
      </c>
      <c r="C2518" s="2" t="s">
        <v>8373</v>
      </c>
      <c r="D2518" t="s">
        <v>212</v>
      </c>
      <c r="E2518">
        <v>610761600000</v>
      </c>
      <c r="F2518">
        <v>1151579321000</v>
      </c>
      <c r="G2518">
        <v>1</v>
      </c>
      <c r="H2518" t="s">
        <v>903</v>
      </c>
      <c r="I2518" t="s">
        <v>904</v>
      </c>
      <c r="J2518" t="s">
        <v>26</v>
      </c>
      <c r="K2518" t="s">
        <v>21</v>
      </c>
      <c r="L2518">
        <v>0</v>
      </c>
      <c r="M2518">
        <v>0</v>
      </c>
      <c r="N2518" t="s">
        <v>22</v>
      </c>
      <c r="O2518">
        <v>3</v>
      </c>
      <c r="P2518" s="30">
        <f>SQRT((postes_1[[#This Row],[x]]-$Q$1)^2+(postes_1[[#This Row],[y]]-$R$1)^2)</f>
        <v>366903.18813128251</v>
      </c>
      <c r="Q2518">
        <v>922950.18999999797</v>
      </c>
      <c r="R2518">
        <v>6561177.0499999998</v>
      </c>
    </row>
    <row r="2519" spans="1:18" hidden="1">
      <c r="A2519">
        <v>1031</v>
      </c>
      <c r="B2519">
        <v>70052828</v>
      </c>
      <c r="C2519" s="2" t="s">
        <v>8376</v>
      </c>
      <c r="D2519" t="s">
        <v>1094</v>
      </c>
      <c r="E2519">
        <v>1425030201000</v>
      </c>
      <c r="F2519">
        <v>1425030182000</v>
      </c>
      <c r="G2519">
        <v>1</v>
      </c>
      <c r="H2519" t="s">
        <v>2193</v>
      </c>
      <c r="I2519" t="s">
        <v>2194</v>
      </c>
      <c r="J2519" t="s">
        <v>20</v>
      </c>
      <c r="K2519" t="s">
        <v>21</v>
      </c>
      <c r="L2519">
        <v>0</v>
      </c>
      <c r="M2519">
        <v>0</v>
      </c>
      <c r="N2519" t="s">
        <v>22</v>
      </c>
      <c r="O2519">
        <v>7</v>
      </c>
      <c r="P2519" s="30">
        <f>SQRT((postes_1[[#This Row],[x]]-$Q$1)^2+(postes_1[[#This Row],[y]]-$R$1)^2)</f>
        <v>366911.70660336694</v>
      </c>
      <c r="Q2519">
        <v>933122.27000000305</v>
      </c>
      <c r="R2519">
        <v>6928159.96</v>
      </c>
    </row>
    <row r="2520" spans="1:18" hidden="1">
      <c r="A2520">
        <v>1039</v>
      </c>
      <c r="B2520">
        <v>70052728</v>
      </c>
      <c r="C2520" s="2" t="s">
        <v>8376</v>
      </c>
      <c r="D2520" t="s">
        <v>1094</v>
      </c>
      <c r="E2520">
        <v>1425030174000</v>
      </c>
      <c r="F2520">
        <v>1425030164000</v>
      </c>
      <c r="G2520">
        <v>1</v>
      </c>
      <c r="H2520" t="s">
        <v>2193</v>
      </c>
      <c r="I2520" t="s">
        <v>2194</v>
      </c>
      <c r="J2520" t="s">
        <v>20</v>
      </c>
      <c r="K2520" t="s">
        <v>21</v>
      </c>
      <c r="L2520">
        <v>0</v>
      </c>
      <c r="M2520">
        <v>0</v>
      </c>
      <c r="N2520" t="s">
        <v>22</v>
      </c>
      <c r="O2520">
        <v>7</v>
      </c>
      <c r="P2520" s="30">
        <f>SQRT((postes_1[[#This Row],[x]]-$Q$1)^2+(postes_1[[#This Row],[y]]-$R$1)^2)</f>
        <v>367213.29046429531</v>
      </c>
      <c r="Q2520">
        <v>933140.93999999797</v>
      </c>
      <c r="R2520">
        <v>6928758.1200000001</v>
      </c>
    </row>
    <row r="2521" spans="1:18" hidden="1">
      <c r="A2521">
        <v>1710</v>
      </c>
      <c r="B2521">
        <v>30002255</v>
      </c>
      <c r="C2521" s="2" t="s">
        <v>8373</v>
      </c>
      <c r="D2521" t="s">
        <v>274</v>
      </c>
      <c r="E2521">
        <v>823478400000</v>
      </c>
      <c r="F2521">
        <v>1407406813000</v>
      </c>
      <c r="G2521">
        <v>1</v>
      </c>
      <c r="H2521" t="s">
        <v>3560</v>
      </c>
      <c r="I2521" t="s">
        <v>3561</v>
      </c>
      <c r="J2521" t="s">
        <v>20</v>
      </c>
      <c r="K2521" t="s">
        <v>21</v>
      </c>
      <c r="L2521">
        <v>0</v>
      </c>
      <c r="M2521">
        <v>0</v>
      </c>
      <c r="N2521" t="s">
        <v>22</v>
      </c>
      <c r="O2521">
        <v>3</v>
      </c>
      <c r="P2521" s="30">
        <f>SQRT((postes_1[[#This Row],[x]]-$Q$1)^2+(postes_1[[#This Row],[y]]-$R$1)^2)</f>
        <v>367269.89183417108</v>
      </c>
      <c r="Q2521">
        <v>750217.22999999695</v>
      </c>
      <c r="R2521">
        <v>6413818.8799999999</v>
      </c>
    </row>
    <row r="2522" spans="1:18" hidden="1">
      <c r="A2522">
        <v>1403</v>
      </c>
      <c r="B2522">
        <v>20000155</v>
      </c>
      <c r="C2522" s="2" t="s">
        <v>8373</v>
      </c>
      <c r="D2522" t="s">
        <v>20</v>
      </c>
      <c r="E2522">
        <v>610761600000</v>
      </c>
      <c r="F2522" t="s">
        <v>20</v>
      </c>
      <c r="G2522">
        <v>1</v>
      </c>
      <c r="H2522" t="s">
        <v>2942</v>
      </c>
      <c r="I2522" t="s">
        <v>2194</v>
      </c>
      <c r="J2522" t="s">
        <v>1870</v>
      </c>
      <c r="K2522" t="s">
        <v>21</v>
      </c>
      <c r="L2522">
        <v>0</v>
      </c>
      <c r="M2522">
        <v>0</v>
      </c>
      <c r="N2522" t="s">
        <v>22</v>
      </c>
      <c r="O2522">
        <v>3</v>
      </c>
      <c r="P2522" s="30">
        <f>SQRT((postes_1[[#This Row],[x]]-$Q$1)^2+(postes_1[[#This Row],[y]]-$R$1)^2)</f>
        <v>367414.08981603559</v>
      </c>
      <c r="Q2522">
        <v>934832.96000000101</v>
      </c>
      <c r="R2522">
        <v>6926035.0099999998</v>
      </c>
    </row>
    <row r="2523" spans="1:18" hidden="1">
      <c r="A2523">
        <v>3213</v>
      </c>
      <c r="B2523">
        <v>20000147</v>
      </c>
      <c r="C2523" s="2" t="s">
        <v>8376</v>
      </c>
      <c r="D2523" t="s">
        <v>152</v>
      </c>
      <c r="E2523">
        <v>610761600000</v>
      </c>
      <c r="F2523">
        <v>1276599620000</v>
      </c>
      <c r="G2523">
        <v>1</v>
      </c>
      <c r="H2523" t="s">
        <v>2193</v>
      </c>
      <c r="I2523" t="s">
        <v>2194</v>
      </c>
      <c r="J2523" t="s">
        <v>20</v>
      </c>
      <c r="K2523" t="s">
        <v>21</v>
      </c>
      <c r="L2523">
        <v>0</v>
      </c>
      <c r="M2523">
        <v>0</v>
      </c>
      <c r="N2523" t="s">
        <v>22</v>
      </c>
      <c r="O2523">
        <v>7</v>
      </c>
      <c r="P2523" s="30">
        <f>SQRT((postes_1[[#This Row],[x]]-$Q$1)^2+(postes_1[[#This Row],[y]]-$R$1)^2)</f>
        <v>367524.46667830704</v>
      </c>
      <c r="Q2523">
        <v>933163.52000000305</v>
      </c>
      <c r="R2523">
        <v>6929367.6299999999</v>
      </c>
    </row>
    <row r="2524" spans="1:18" hidden="1">
      <c r="A2524">
        <v>3746</v>
      </c>
      <c r="B2524">
        <v>50000730</v>
      </c>
      <c r="C2524" s="2" t="s">
        <v>8373</v>
      </c>
      <c r="D2524" t="s">
        <v>20</v>
      </c>
      <c r="E2524">
        <v>811382400000</v>
      </c>
      <c r="F2524" t="s">
        <v>20</v>
      </c>
      <c r="G2524">
        <v>1</v>
      </c>
      <c r="H2524" t="s">
        <v>7659</v>
      </c>
      <c r="I2524" t="s">
        <v>7660</v>
      </c>
      <c r="J2524" t="s">
        <v>20</v>
      </c>
      <c r="K2524" t="s">
        <v>21</v>
      </c>
      <c r="L2524">
        <v>0</v>
      </c>
      <c r="M2524">
        <v>0</v>
      </c>
      <c r="N2524" t="s">
        <v>22</v>
      </c>
      <c r="O2524">
        <v>3</v>
      </c>
      <c r="P2524" s="30">
        <f>SQRT((postes_1[[#This Row],[x]]-$Q$1)^2+(postes_1[[#This Row],[y]]-$R$1)^2)</f>
        <v>367552.19006191811</v>
      </c>
      <c r="Q2524">
        <v>515265.20000000298</v>
      </c>
      <c r="R2524">
        <v>6398454.1900000004</v>
      </c>
    </row>
    <row r="2525" spans="1:18" hidden="1">
      <c r="A2525">
        <v>1452</v>
      </c>
      <c r="B2525">
        <v>30000780</v>
      </c>
      <c r="C2525" s="2" t="s">
        <v>8373</v>
      </c>
      <c r="D2525" t="s">
        <v>152</v>
      </c>
      <c r="E2525">
        <v>610761600000</v>
      </c>
      <c r="F2525">
        <v>1294825457000</v>
      </c>
      <c r="G2525">
        <v>1</v>
      </c>
      <c r="H2525" t="s">
        <v>3038</v>
      </c>
      <c r="I2525" t="s">
        <v>3039</v>
      </c>
      <c r="J2525" t="s">
        <v>26</v>
      </c>
      <c r="K2525" t="s">
        <v>21</v>
      </c>
      <c r="L2525">
        <v>0</v>
      </c>
      <c r="M2525">
        <v>0</v>
      </c>
      <c r="N2525" t="s">
        <v>22</v>
      </c>
      <c r="O2525">
        <v>3</v>
      </c>
      <c r="P2525" s="30">
        <f>SQRT((postes_1[[#This Row],[x]]-$Q$1)^2+(postes_1[[#This Row],[y]]-$R$1)^2)</f>
        <v>367616.99965972535</v>
      </c>
      <c r="Q2525">
        <v>916884.89000000095</v>
      </c>
      <c r="R2525">
        <v>6550357.1100000003</v>
      </c>
    </row>
    <row r="2526" spans="1:18" hidden="1">
      <c r="A2526">
        <v>3786</v>
      </c>
      <c r="B2526">
        <v>30001968</v>
      </c>
      <c r="C2526" s="2" t="s">
        <v>8373</v>
      </c>
      <c r="D2526" t="s">
        <v>38</v>
      </c>
      <c r="E2526">
        <v>786499200000</v>
      </c>
      <c r="F2526">
        <v>1209390499000</v>
      </c>
      <c r="G2526">
        <v>1</v>
      </c>
      <c r="H2526" t="s">
        <v>7737</v>
      </c>
      <c r="I2526" t="s">
        <v>7738</v>
      </c>
      <c r="J2526" t="s">
        <v>20</v>
      </c>
      <c r="K2526" t="s">
        <v>21</v>
      </c>
      <c r="L2526">
        <v>0</v>
      </c>
      <c r="M2526">
        <v>0</v>
      </c>
      <c r="N2526" t="s">
        <v>22</v>
      </c>
      <c r="O2526">
        <v>3</v>
      </c>
      <c r="P2526" s="30">
        <f>SQRT((postes_1[[#This Row],[x]]-$Q$1)^2+(postes_1[[#This Row],[y]]-$R$1)^2)</f>
        <v>367680.51465825894</v>
      </c>
      <c r="Q2526">
        <v>833502.53999999899</v>
      </c>
      <c r="R2526">
        <v>6461152.3600000003</v>
      </c>
    </row>
    <row r="2527" spans="1:18" hidden="1">
      <c r="A2527">
        <v>1038</v>
      </c>
      <c r="B2527">
        <v>70052628</v>
      </c>
      <c r="C2527" s="2" t="s">
        <v>8376</v>
      </c>
      <c r="D2527" t="s">
        <v>1094</v>
      </c>
      <c r="E2527">
        <v>1425030131000</v>
      </c>
      <c r="F2527">
        <v>1425030093000</v>
      </c>
      <c r="G2527">
        <v>1</v>
      </c>
      <c r="H2527" t="s">
        <v>2193</v>
      </c>
      <c r="I2527" t="s">
        <v>2194</v>
      </c>
      <c r="J2527" t="s">
        <v>20</v>
      </c>
      <c r="K2527" t="s">
        <v>21</v>
      </c>
      <c r="L2527">
        <v>0</v>
      </c>
      <c r="M2527">
        <v>0</v>
      </c>
      <c r="N2527" t="s">
        <v>22</v>
      </c>
      <c r="O2527">
        <v>7</v>
      </c>
      <c r="P2527" s="30">
        <f>SQRT((postes_1[[#This Row],[x]]-$Q$1)^2+(postes_1[[#This Row],[y]]-$R$1)^2)</f>
        <v>367825.59999830497</v>
      </c>
      <c r="Q2527">
        <v>933680.89999999898</v>
      </c>
      <c r="R2527">
        <v>6929046.8799999999</v>
      </c>
    </row>
    <row r="2528" spans="1:18" hidden="1">
      <c r="A2528">
        <v>2895</v>
      </c>
      <c r="B2528">
        <v>50000425</v>
      </c>
      <c r="C2528" s="2" t="s">
        <v>8373</v>
      </c>
      <c r="D2528" t="s">
        <v>482</v>
      </c>
      <c r="E2528">
        <v>1056412800000</v>
      </c>
      <c r="F2528">
        <v>1391444358000</v>
      </c>
      <c r="G2528">
        <v>1</v>
      </c>
      <c r="H2528" t="s">
        <v>5965</v>
      </c>
      <c r="I2528" t="s">
        <v>5966</v>
      </c>
      <c r="J2528" t="s">
        <v>20</v>
      </c>
      <c r="K2528" t="s">
        <v>21</v>
      </c>
      <c r="L2528">
        <v>0</v>
      </c>
      <c r="M2528">
        <v>0</v>
      </c>
      <c r="N2528" t="s">
        <v>22</v>
      </c>
      <c r="O2528">
        <v>3</v>
      </c>
      <c r="P2528" s="30">
        <f>SQRT((postes_1[[#This Row],[x]]-$Q$1)^2+(postes_1[[#This Row],[y]]-$R$1)^2)</f>
        <v>367869.83692070196</v>
      </c>
      <c r="Q2528">
        <v>410039.89999999898</v>
      </c>
      <c r="R2528">
        <v>6444988.2400000002</v>
      </c>
    </row>
    <row r="2529" spans="1:18" hidden="1">
      <c r="A2529">
        <v>400</v>
      </c>
      <c r="B2529">
        <v>30000982</v>
      </c>
      <c r="C2529" s="2" t="s">
        <v>8373</v>
      </c>
      <c r="D2529" t="s">
        <v>43</v>
      </c>
      <c r="E2529">
        <v>610761600000</v>
      </c>
      <c r="F2529">
        <v>1158333311000</v>
      </c>
      <c r="G2529">
        <v>1</v>
      </c>
      <c r="H2529" t="s">
        <v>890</v>
      </c>
      <c r="I2529" t="s">
        <v>891</v>
      </c>
      <c r="J2529" t="s">
        <v>26</v>
      </c>
      <c r="K2529" t="s">
        <v>21</v>
      </c>
      <c r="L2529">
        <v>0</v>
      </c>
      <c r="M2529">
        <v>0</v>
      </c>
      <c r="N2529" t="s">
        <v>22</v>
      </c>
      <c r="O2529">
        <v>3</v>
      </c>
      <c r="P2529" s="30">
        <f>SQRT((postes_1[[#This Row],[x]]-$Q$1)^2+(postes_1[[#This Row],[y]]-$R$1)^2)</f>
        <v>367999.21796946152</v>
      </c>
      <c r="Q2529">
        <v>901767.52000000305</v>
      </c>
      <c r="R2529">
        <v>6528587.3499999996</v>
      </c>
    </row>
    <row r="2530" spans="1:18" hidden="1">
      <c r="A2530">
        <v>2960</v>
      </c>
      <c r="B2530">
        <v>30000529</v>
      </c>
      <c r="C2530" s="2" t="s">
        <v>8373</v>
      </c>
      <c r="D2530" t="s">
        <v>274</v>
      </c>
      <c r="E2530">
        <v>610761600000</v>
      </c>
      <c r="F2530">
        <v>1436372985000</v>
      </c>
      <c r="G2530">
        <v>1</v>
      </c>
      <c r="H2530" t="s">
        <v>6097</v>
      </c>
      <c r="I2530" t="s">
        <v>6098</v>
      </c>
      <c r="J2530" t="s">
        <v>20</v>
      </c>
      <c r="K2530" t="s">
        <v>21</v>
      </c>
      <c r="L2530">
        <v>0</v>
      </c>
      <c r="M2530">
        <v>0</v>
      </c>
      <c r="N2530" t="s">
        <v>22</v>
      </c>
      <c r="O2530">
        <v>3</v>
      </c>
      <c r="P2530" s="30">
        <f>SQRT((postes_1[[#This Row],[x]]-$Q$1)^2+(postes_1[[#This Row],[y]]-$R$1)^2)</f>
        <v>368130.16569019499</v>
      </c>
      <c r="Q2530">
        <v>932547.75</v>
      </c>
      <c r="R2530">
        <v>6575178.0700000003</v>
      </c>
    </row>
    <row r="2531" spans="1:18" hidden="1">
      <c r="A2531">
        <v>2897</v>
      </c>
      <c r="B2531">
        <v>50000437</v>
      </c>
      <c r="C2531" s="2" t="s">
        <v>8373</v>
      </c>
      <c r="D2531" t="s">
        <v>482</v>
      </c>
      <c r="E2531">
        <v>610761600000</v>
      </c>
      <c r="F2531">
        <v>1391508929000</v>
      </c>
      <c r="G2531">
        <v>1</v>
      </c>
      <c r="H2531" t="s">
        <v>5969</v>
      </c>
      <c r="I2531" t="s">
        <v>5970</v>
      </c>
      <c r="J2531" t="s">
        <v>26</v>
      </c>
      <c r="K2531" t="s">
        <v>21</v>
      </c>
      <c r="L2531">
        <v>0</v>
      </c>
      <c r="M2531">
        <v>0</v>
      </c>
      <c r="N2531" t="s">
        <v>22</v>
      </c>
      <c r="O2531">
        <v>3</v>
      </c>
      <c r="P2531" s="30">
        <f>SQRT((postes_1[[#This Row],[x]]-$Q$1)^2+(postes_1[[#This Row],[y]]-$R$1)^2)</f>
        <v>368133.74231350631</v>
      </c>
      <c r="Q2531">
        <v>413208.71999999898</v>
      </c>
      <c r="R2531">
        <v>6442639.7000000002</v>
      </c>
    </row>
    <row r="2532" spans="1:18" hidden="1">
      <c r="A2532">
        <v>1033</v>
      </c>
      <c r="B2532">
        <v>70052528</v>
      </c>
      <c r="C2532" s="2" t="s">
        <v>8376</v>
      </c>
      <c r="D2532" t="s">
        <v>1094</v>
      </c>
      <c r="E2532">
        <v>1425030083000</v>
      </c>
      <c r="F2532">
        <v>1425030047000</v>
      </c>
      <c r="G2532">
        <v>1</v>
      </c>
      <c r="H2532" t="s">
        <v>2193</v>
      </c>
      <c r="I2532" t="s">
        <v>2194</v>
      </c>
      <c r="J2532" t="s">
        <v>20</v>
      </c>
      <c r="K2532" t="s">
        <v>21</v>
      </c>
      <c r="L2532">
        <v>0</v>
      </c>
      <c r="M2532">
        <v>0</v>
      </c>
      <c r="N2532" t="s">
        <v>22</v>
      </c>
      <c r="O2532">
        <v>7</v>
      </c>
      <c r="P2532" s="30">
        <f>SQRT((postes_1[[#This Row],[x]]-$Q$1)^2+(postes_1[[#This Row],[y]]-$R$1)^2)</f>
        <v>368394.04363703344</v>
      </c>
      <c r="Q2532">
        <v>934119.49000000197</v>
      </c>
      <c r="R2532">
        <v>6929430.2999999998</v>
      </c>
    </row>
    <row r="2533" spans="1:18" hidden="1">
      <c r="A2533">
        <v>3997</v>
      </c>
      <c r="B2533">
        <v>50000774</v>
      </c>
      <c r="C2533" s="2" t="s">
        <v>8375</v>
      </c>
      <c r="D2533" t="s">
        <v>152</v>
      </c>
      <c r="E2533">
        <v>610761600000</v>
      </c>
      <c r="F2533">
        <v>1302713607000</v>
      </c>
      <c r="G2533">
        <v>1</v>
      </c>
      <c r="H2533" t="s">
        <v>8137</v>
      </c>
      <c r="I2533" t="s">
        <v>8138</v>
      </c>
      <c r="J2533" t="s">
        <v>20</v>
      </c>
      <c r="K2533" t="s">
        <v>21</v>
      </c>
      <c r="L2533">
        <v>0</v>
      </c>
      <c r="M2533">
        <v>0</v>
      </c>
      <c r="N2533" t="s">
        <v>22</v>
      </c>
      <c r="O2533">
        <v>6</v>
      </c>
      <c r="P2533" s="30">
        <f>SQRT((postes_1[[#This Row],[x]]-$Q$1)^2+(postes_1[[#This Row],[y]]-$R$1)^2)</f>
        <v>368405.29580324789</v>
      </c>
      <c r="Q2533">
        <v>668617.60000000102</v>
      </c>
      <c r="R2533">
        <v>6389675</v>
      </c>
    </row>
    <row r="2534" spans="1:18" hidden="1">
      <c r="A2534">
        <v>1293</v>
      </c>
      <c r="B2534">
        <v>50000532</v>
      </c>
      <c r="C2534" s="2" t="s">
        <v>8373</v>
      </c>
      <c r="D2534" t="s">
        <v>482</v>
      </c>
      <c r="E2534">
        <v>610761600000</v>
      </c>
      <c r="F2534">
        <v>1393839821000</v>
      </c>
      <c r="G2534">
        <v>1</v>
      </c>
      <c r="H2534" t="s">
        <v>2718</v>
      </c>
      <c r="I2534" t="s">
        <v>2719</v>
      </c>
      <c r="J2534" t="s">
        <v>26</v>
      </c>
      <c r="K2534" t="s">
        <v>21</v>
      </c>
      <c r="L2534">
        <v>0</v>
      </c>
      <c r="M2534">
        <v>0</v>
      </c>
      <c r="N2534" t="s">
        <v>22</v>
      </c>
      <c r="O2534">
        <v>3</v>
      </c>
      <c r="P2534" s="30">
        <f>SQRT((postes_1[[#This Row],[x]]-$Q$1)^2+(postes_1[[#This Row],[y]]-$R$1)^2)</f>
        <v>368480.72763550485</v>
      </c>
      <c r="Q2534">
        <v>437574.25999999797</v>
      </c>
      <c r="R2534">
        <v>6428062.0499999998</v>
      </c>
    </row>
    <row r="2535" spans="1:18" hidden="1">
      <c r="A2535">
        <v>2392</v>
      </c>
      <c r="B2535">
        <v>50000520</v>
      </c>
      <c r="C2535" s="2" t="s">
        <v>8373</v>
      </c>
      <c r="D2535" t="s">
        <v>482</v>
      </c>
      <c r="E2535">
        <v>610761600000</v>
      </c>
      <c r="F2535">
        <v>1394705411000</v>
      </c>
      <c r="G2535">
        <v>1</v>
      </c>
      <c r="H2535" t="s">
        <v>4941</v>
      </c>
      <c r="I2535" t="s">
        <v>4942</v>
      </c>
      <c r="J2535" t="s">
        <v>20</v>
      </c>
      <c r="K2535" t="s">
        <v>21</v>
      </c>
      <c r="L2535">
        <v>0</v>
      </c>
      <c r="M2535">
        <v>0</v>
      </c>
      <c r="N2535" t="s">
        <v>22</v>
      </c>
      <c r="O2535">
        <v>3</v>
      </c>
      <c r="P2535" s="30">
        <f>SQRT((postes_1[[#This Row],[x]]-$Q$1)^2+(postes_1[[#This Row],[y]]-$R$1)^2)</f>
        <v>368806.54801725684</v>
      </c>
      <c r="Q2535">
        <v>435142.57999999798</v>
      </c>
      <c r="R2535">
        <v>6428995.3799999999</v>
      </c>
    </row>
    <row r="2536" spans="1:18" hidden="1">
      <c r="A2536">
        <v>403</v>
      </c>
      <c r="B2536">
        <v>30000497</v>
      </c>
      <c r="C2536" s="2" t="s">
        <v>8376</v>
      </c>
      <c r="D2536" t="s">
        <v>20</v>
      </c>
      <c r="E2536">
        <v>610761600000</v>
      </c>
      <c r="F2536" t="s">
        <v>20</v>
      </c>
      <c r="G2536">
        <v>1</v>
      </c>
      <c r="H2536" t="s">
        <v>896</v>
      </c>
      <c r="I2536" t="s">
        <v>897</v>
      </c>
      <c r="J2536" t="s">
        <v>20</v>
      </c>
      <c r="K2536" t="s">
        <v>21</v>
      </c>
      <c r="L2536">
        <v>0</v>
      </c>
      <c r="M2536">
        <v>0</v>
      </c>
      <c r="N2536" t="s">
        <v>22</v>
      </c>
      <c r="O2536">
        <v>7</v>
      </c>
      <c r="P2536" s="30">
        <f>SQRT((postes_1[[#This Row],[x]]-$Q$1)^2+(postes_1[[#This Row],[y]]-$R$1)^2)</f>
        <v>369313.65938380273</v>
      </c>
      <c r="Q2536">
        <v>935240.92000000202</v>
      </c>
      <c r="R2536">
        <v>6577632.9800000004</v>
      </c>
    </row>
    <row r="2537" spans="1:18" hidden="1">
      <c r="A2537">
        <v>385</v>
      </c>
      <c r="B2537">
        <v>20001481</v>
      </c>
      <c r="C2537" s="2" t="s">
        <v>8373</v>
      </c>
      <c r="D2537" t="s">
        <v>56</v>
      </c>
      <c r="E2537">
        <v>1207045438000</v>
      </c>
      <c r="F2537">
        <v>1191251856000</v>
      </c>
      <c r="G2537">
        <v>1</v>
      </c>
      <c r="H2537" t="s">
        <v>855</v>
      </c>
      <c r="I2537" t="s">
        <v>856</v>
      </c>
      <c r="J2537" t="s">
        <v>857</v>
      </c>
      <c r="K2537" t="s">
        <v>21</v>
      </c>
      <c r="L2537">
        <v>0</v>
      </c>
      <c r="M2537">
        <v>0</v>
      </c>
      <c r="N2537" t="s">
        <v>22</v>
      </c>
      <c r="O2537">
        <v>3</v>
      </c>
      <c r="P2537" s="30">
        <f>SQRT((postes_1[[#This Row],[x]]-$Q$1)^2+(postes_1[[#This Row],[y]]-$R$1)^2)</f>
        <v>369340.85822192603</v>
      </c>
      <c r="Q2537">
        <v>977523.60999999905</v>
      </c>
      <c r="R2537">
        <v>6712428.2699999996</v>
      </c>
    </row>
    <row r="2538" spans="1:18" hidden="1">
      <c r="A2538">
        <v>3625</v>
      </c>
      <c r="B2538">
        <v>50000783</v>
      </c>
      <c r="C2538" s="2" t="s">
        <v>8373</v>
      </c>
      <c r="D2538" t="s">
        <v>264</v>
      </c>
      <c r="E2538">
        <v>610761600000</v>
      </c>
      <c r="F2538">
        <v>1427716828000</v>
      </c>
      <c r="G2538">
        <v>1</v>
      </c>
      <c r="H2538" t="s">
        <v>7424</v>
      </c>
      <c r="I2538" t="s">
        <v>7425</v>
      </c>
      <c r="J2538" t="s">
        <v>26</v>
      </c>
      <c r="K2538" t="s">
        <v>21</v>
      </c>
      <c r="L2538">
        <v>0</v>
      </c>
      <c r="M2538">
        <v>0</v>
      </c>
      <c r="N2538" t="s">
        <v>22</v>
      </c>
      <c r="O2538">
        <v>3</v>
      </c>
      <c r="P2538" s="30">
        <f>SQRT((postes_1[[#This Row],[x]]-$Q$1)^2+(postes_1[[#This Row],[y]]-$R$1)^2)</f>
        <v>369384.3869890002</v>
      </c>
      <c r="Q2538">
        <v>571836.70000000298</v>
      </c>
      <c r="R2538">
        <v>6386103.7400000002</v>
      </c>
    </row>
    <row r="2539" spans="1:18" hidden="1">
      <c r="A2539">
        <v>1183</v>
      </c>
      <c r="B2539">
        <v>20001485</v>
      </c>
      <c r="C2539" s="2" t="s">
        <v>8376</v>
      </c>
      <c r="D2539" t="s">
        <v>20</v>
      </c>
      <c r="E2539">
        <v>610761600000</v>
      </c>
      <c r="F2539" t="s">
        <v>20</v>
      </c>
      <c r="G2539">
        <v>1</v>
      </c>
      <c r="H2539" t="s">
        <v>2481</v>
      </c>
      <c r="I2539" t="s">
        <v>2482</v>
      </c>
      <c r="J2539" t="s">
        <v>20</v>
      </c>
      <c r="K2539" t="s">
        <v>21</v>
      </c>
      <c r="L2539">
        <v>0</v>
      </c>
      <c r="M2539">
        <v>0</v>
      </c>
      <c r="N2539" t="s">
        <v>22</v>
      </c>
      <c r="O2539">
        <v>7</v>
      </c>
      <c r="P2539" s="30">
        <f>SQRT((postes_1[[#This Row],[x]]-$Q$1)^2+(postes_1[[#This Row],[y]]-$R$1)^2)</f>
        <v>369435.66031217523</v>
      </c>
      <c r="Q2539">
        <v>976405.32999999798</v>
      </c>
      <c r="R2539">
        <v>6702732.46</v>
      </c>
    </row>
    <row r="2540" spans="1:18" hidden="1">
      <c r="A2540">
        <v>724</v>
      </c>
      <c r="B2540">
        <v>30000504</v>
      </c>
      <c r="C2540" s="2" t="s">
        <v>8376</v>
      </c>
      <c r="D2540" t="s">
        <v>30</v>
      </c>
      <c r="E2540">
        <v>972604800000</v>
      </c>
      <c r="F2540">
        <v>1395075929000</v>
      </c>
      <c r="G2540">
        <v>1</v>
      </c>
      <c r="H2540" t="s">
        <v>1558</v>
      </c>
      <c r="I2540" t="s">
        <v>1559</v>
      </c>
      <c r="J2540" t="s">
        <v>20</v>
      </c>
      <c r="K2540" t="s">
        <v>21</v>
      </c>
      <c r="L2540">
        <v>0</v>
      </c>
      <c r="M2540">
        <v>0</v>
      </c>
      <c r="N2540" t="s">
        <v>22</v>
      </c>
      <c r="O2540">
        <v>7</v>
      </c>
      <c r="P2540" s="30">
        <f>SQRT((postes_1[[#This Row],[x]]-$Q$1)^2+(postes_1[[#This Row],[y]]-$R$1)^2)</f>
        <v>369743.86016340367</v>
      </c>
      <c r="Q2540">
        <v>935321.60999999905</v>
      </c>
      <c r="R2540">
        <v>6576879.5300000003</v>
      </c>
    </row>
    <row r="2541" spans="1:18" hidden="1">
      <c r="A2541">
        <v>2105</v>
      </c>
      <c r="B2541">
        <v>30000643</v>
      </c>
      <c r="C2541" s="2" t="s">
        <v>8377</v>
      </c>
      <c r="D2541" t="s">
        <v>20</v>
      </c>
      <c r="E2541">
        <v>888451200000</v>
      </c>
      <c r="F2541" t="s">
        <v>20</v>
      </c>
      <c r="G2541">
        <v>1</v>
      </c>
      <c r="H2541" t="s">
        <v>4364</v>
      </c>
      <c r="I2541" t="s">
        <v>4365</v>
      </c>
      <c r="J2541" t="s">
        <v>20</v>
      </c>
      <c r="K2541" t="s">
        <v>21</v>
      </c>
      <c r="L2541">
        <v>0</v>
      </c>
      <c r="M2541">
        <v>0</v>
      </c>
      <c r="N2541" t="s">
        <v>22</v>
      </c>
      <c r="O2541">
        <v>5</v>
      </c>
      <c r="P2541" s="30">
        <f>SQRT((postes_1[[#This Row],[x]]-$Q$1)^2+(postes_1[[#This Row],[y]]-$R$1)^2)</f>
        <v>369749.42418426182</v>
      </c>
      <c r="Q2541">
        <v>929579.42000000202</v>
      </c>
      <c r="R2541">
        <v>6566691.4699999997</v>
      </c>
    </row>
    <row r="2542" spans="1:18" hidden="1">
      <c r="A2542">
        <v>711</v>
      </c>
      <c r="B2542">
        <v>50000342</v>
      </c>
      <c r="C2542" s="2" t="s">
        <v>8373</v>
      </c>
      <c r="D2542" t="s">
        <v>168</v>
      </c>
      <c r="E2542">
        <v>788486400000</v>
      </c>
      <c r="F2542">
        <v>1440759481000</v>
      </c>
      <c r="G2542">
        <v>1</v>
      </c>
      <c r="H2542" t="s">
        <v>1528</v>
      </c>
      <c r="I2542" t="s">
        <v>1529</v>
      </c>
      <c r="J2542" t="s">
        <v>20</v>
      </c>
      <c r="K2542" t="s">
        <v>21</v>
      </c>
      <c r="L2542">
        <v>0</v>
      </c>
      <c r="M2542">
        <v>0</v>
      </c>
      <c r="N2542" t="s">
        <v>22</v>
      </c>
      <c r="O2542">
        <v>3</v>
      </c>
      <c r="P2542" s="30">
        <f>SQRT((postes_1[[#This Row],[x]]-$Q$1)^2+(postes_1[[#This Row],[y]]-$R$1)^2)</f>
        <v>369770.11579398409</v>
      </c>
      <c r="Q2542">
        <v>382586.17000000202</v>
      </c>
      <c r="R2542">
        <v>6462259.29</v>
      </c>
    </row>
    <row r="2543" spans="1:18" hidden="1">
      <c r="A2543">
        <v>1511</v>
      </c>
      <c r="B2543">
        <v>20001245</v>
      </c>
      <c r="C2543" s="2" t="s">
        <v>8373</v>
      </c>
      <c r="D2543" t="s">
        <v>77</v>
      </c>
      <c r="E2543">
        <v>610761600000</v>
      </c>
      <c r="F2543">
        <v>1381754847000</v>
      </c>
      <c r="G2543">
        <v>1</v>
      </c>
      <c r="H2543" t="s">
        <v>3152</v>
      </c>
      <c r="I2543" t="s">
        <v>3153</v>
      </c>
      <c r="J2543" t="s">
        <v>20</v>
      </c>
      <c r="K2543" t="s">
        <v>21</v>
      </c>
      <c r="L2543">
        <v>0</v>
      </c>
      <c r="M2543">
        <v>0</v>
      </c>
      <c r="N2543" t="s">
        <v>22</v>
      </c>
      <c r="O2543">
        <v>3</v>
      </c>
      <c r="P2543" s="30">
        <f>SQRT((postes_1[[#This Row],[x]]-$Q$1)^2+(postes_1[[#This Row],[y]]-$R$1)^2)</f>
        <v>369995.68759986479</v>
      </c>
      <c r="Q2543">
        <v>980394.57</v>
      </c>
      <c r="R2543">
        <v>6760680.1100000003</v>
      </c>
    </row>
    <row r="2544" spans="1:18" hidden="1">
      <c r="A2544">
        <v>2063</v>
      </c>
      <c r="B2544">
        <v>50000487</v>
      </c>
      <c r="C2544" s="2" t="s">
        <v>8374</v>
      </c>
      <c r="D2544" t="s">
        <v>482</v>
      </c>
      <c r="E2544">
        <v>610761600000</v>
      </c>
      <c r="F2544">
        <v>1393935714000</v>
      </c>
      <c r="G2544">
        <v>1</v>
      </c>
      <c r="H2544" t="s">
        <v>4275</v>
      </c>
      <c r="I2544" t="s">
        <v>4276</v>
      </c>
      <c r="J2544" t="s">
        <v>26</v>
      </c>
      <c r="K2544" t="s">
        <v>21</v>
      </c>
      <c r="L2544">
        <v>0</v>
      </c>
      <c r="M2544">
        <v>0</v>
      </c>
      <c r="N2544" t="s">
        <v>22</v>
      </c>
      <c r="O2544">
        <v>4</v>
      </c>
      <c r="P2544" s="30">
        <f>SQRT((postes_1[[#This Row],[x]]-$Q$1)^2+(postes_1[[#This Row],[y]]-$R$1)^2)</f>
        <v>370208.29873918748</v>
      </c>
      <c r="Q2544">
        <v>427067.40999999602</v>
      </c>
      <c r="R2544">
        <v>6431875.7599999998</v>
      </c>
    </row>
    <row r="2545" spans="1:18" hidden="1">
      <c r="A2545">
        <v>1568</v>
      </c>
      <c r="B2545">
        <v>20000911</v>
      </c>
      <c r="C2545" s="2" t="s">
        <v>8373</v>
      </c>
      <c r="D2545" t="s">
        <v>805</v>
      </c>
      <c r="E2545">
        <v>610761600000</v>
      </c>
      <c r="F2545">
        <v>1277139850000</v>
      </c>
      <c r="G2545">
        <v>1</v>
      </c>
      <c r="H2545" t="s">
        <v>3270</v>
      </c>
      <c r="I2545" t="s">
        <v>3271</v>
      </c>
      <c r="J2545" t="s">
        <v>20</v>
      </c>
      <c r="K2545" t="s">
        <v>21</v>
      </c>
      <c r="L2545">
        <v>0</v>
      </c>
      <c r="M2545">
        <v>0</v>
      </c>
      <c r="N2545" t="s">
        <v>22</v>
      </c>
      <c r="O2545">
        <v>3</v>
      </c>
      <c r="P2545" s="30">
        <f>SQRT((postes_1[[#This Row],[x]]-$Q$1)^2+(postes_1[[#This Row],[y]]-$R$1)^2)</f>
        <v>370240.36442965217</v>
      </c>
      <c r="Q2545">
        <v>973822.42000000202</v>
      </c>
      <c r="R2545">
        <v>6824542.7999999998</v>
      </c>
    </row>
    <row r="2546" spans="1:18">
      <c r="A2546">
        <v>239</v>
      </c>
      <c r="B2546">
        <v>70048988</v>
      </c>
      <c r="C2546" s="2" t="s">
        <v>8382</v>
      </c>
      <c r="D2546" t="s">
        <v>30</v>
      </c>
      <c r="E2546">
        <v>1395076963000</v>
      </c>
      <c r="F2546">
        <v>1395076943000</v>
      </c>
      <c r="G2546">
        <v>1</v>
      </c>
      <c r="H2546" t="s">
        <v>544</v>
      </c>
      <c r="I2546" t="s">
        <v>545</v>
      </c>
      <c r="J2546" t="s">
        <v>98</v>
      </c>
      <c r="K2546" t="s">
        <v>21</v>
      </c>
      <c r="L2546">
        <v>0</v>
      </c>
      <c r="M2546">
        <v>0</v>
      </c>
      <c r="N2546" t="s">
        <v>267</v>
      </c>
      <c r="O2546">
        <v>3</v>
      </c>
      <c r="P2546" s="30">
        <f>SQRT((postes_1[[#This Row],[x]]-$Q$1)^2+(postes_1[[#This Row],[y]]-$R$1)^2)</f>
        <v>370285.33010811417</v>
      </c>
      <c r="Q2546">
        <v>937124.57129999995</v>
      </c>
      <c r="R2546">
        <v>6579084.7341999998</v>
      </c>
    </row>
    <row r="2547" spans="1:18" hidden="1">
      <c r="A2547">
        <v>2475</v>
      </c>
      <c r="B2547">
        <v>60000971</v>
      </c>
      <c r="C2547" s="2" t="s">
        <v>8373</v>
      </c>
      <c r="D2547" t="s">
        <v>56</v>
      </c>
      <c r="E2547">
        <v>1348488139000</v>
      </c>
      <c r="F2547" t="s">
        <v>20</v>
      </c>
      <c r="G2547">
        <v>1</v>
      </c>
      <c r="H2547" t="s">
        <v>5112</v>
      </c>
      <c r="I2547" t="s">
        <v>5113</v>
      </c>
      <c r="J2547" t="s">
        <v>20</v>
      </c>
      <c r="K2547" t="s">
        <v>21</v>
      </c>
      <c r="L2547">
        <v>0</v>
      </c>
      <c r="M2547">
        <v>0</v>
      </c>
      <c r="N2547" t="s">
        <v>22</v>
      </c>
      <c r="O2547">
        <v>3</v>
      </c>
      <c r="P2547" s="30">
        <f>SQRT((postes_1[[#This Row],[x]]-$Q$1)^2+(postes_1[[#This Row],[y]]-$R$1)^2)</f>
        <v>370294.02430999209</v>
      </c>
      <c r="Q2547">
        <v>240381.100000001</v>
      </c>
      <c r="R2547">
        <v>6741117.4699999997</v>
      </c>
    </row>
    <row r="2548" spans="1:18" hidden="1">
      <c r="A2548">
        <v>1029</v>
      </c>
      <c r="B2548">
        <v>60000096</v>
      </c>
      <c r="C2548" s="2" t="s">
        <v>8373</v>
      </c>
      <c r="D2548" t="s">
        <v>274</v>
      </c>
      <c r="E2548">
        <v>964483200000</v>
      </c>
      <c r="F2548">
        <v>1452171485000</v>
      </c>
      <c r="G2548">
        <v>1</v>
      </c>
      <c r="H2548" t="s">
        <v>2188</v>
      </c>
      <c r="I2548" t="s">
        <v>2189</v>
      </c>
      <c r="J2548" t="s">
        <v>20</v>
      </c>
      <c r="K2548" t="s">
        <v>21</v>
      </c>
      <c r="L2548">
        <v>0</v>
      </c>
      <c r="M2548">
        <v>0</v>
      </c>
      <c r="N2548" t="s">
        <v>22</v>
      </c>
      <c r="O2548">
        <v>3</v>
      </c>
      <c r="P2548" s="30">
        <f>SQRT((postes_1[[#This Row],[x]]-$Q$1)^2+(postes_1[[#This Row],[y]]-$R$1)^2)</f>
        <v>370389.79510143801</v>
      </c>
      <c r="Q2548">
        <v>251735.70000000301</v>
      </c>
      <c r="R2548">
        <v>6845651.3499999996</v>
      </c>
    </row>
    <row r="2549" spans="1:18" hidden="1">
      <c r="A2549">
        <v>854</v>
      </c>
      <c r="B2549">
        <v>60000493</v>
      </c>
      <c r="C2549" s="2" t="s">
        <v>8373</v>
      </c>
      <c r="D2549" t="s">
        <v>20</v>
      </c>
      <c r="E2549" s="1">
        <v>990576000000</v>
      </c>
      <c r="F2549" t="s">
        <v>20</v>
      </c>
      <c r="G2549">
        <v>1</v>
      </c>
      <c r="H2549" t="s">
        <v>1825</v>
      </c>
      <c r="I2549" t="s">
        <v>1826</v>
      </c>
      <c r="J2549" t="s">
        <v>20</v>
      </c>
      <c r="K2549" t="s">
        <v>21</v>
      </c>
      <c r="L2549">
        <v>0</v>
      </c>
      <c r="M2549">
        <v>0</v>
      </c>
      <c r="N2549" t="s">
        <v>22</v>
      </c>
      <c r="O2549">
        <v>3</v>
      </c>
      <c r="P2549" s="30">
        <f>SQRT((postes_1[[#This Row],[x]]-$Q$1)^2+(postes_1[[#This Row],[y]]-$R$1)^2)</f>
        <v>370400.58933629625</v>
      </c>
      <c r="Q2549">
        <v>242017.380000003</v>
      </c>
      <c r="R2549">
        <v>6791406.8700000001</v>
      </c>
    </row>
    <row r="2550" spans="1:18" hidden="1">
      <c r="A2550">
        <v>3444</v>
      </c>
      <c r="B2550">
        <v>50000791</v>
      </c>
      <c r="C2550" s="2" t="s">
        <v>8373</v>
      </c>
      <c r="D2550" t="s">
        <v>20</v>
      </c>
      <c r="E2550">
        <v>610761600000</v>
      </c>
      <c r="F2550" t="s">
        <v>20</v>
      </c>
      <c r="G2550">
        <v>1</v>
      </c>
      <c r="H2550" t="s">
        <v>7055</v>
      </c>
      <c r="I2550" t="s">
        <v>7056</v>
      </c>
      <c r="J2550" t="s">
        <v>7057</v>
      </c>
      <c r="K2550" t="s">
        <v>21</v>
      </c>
      <c r="L2550">
        <v>0</v>
      </c>
      <c r="M2550">
        <v>0</v>
      </c>
      <c r="N2550" t="s">
        <v>22</v>
      </c>
      <c r="O2550">
        <v>3</v>
      </c>
      <c r="P2550" s="30">
        <f>SQRT((postes_1[[#This Row],[x]]-$Q$1)^2+(postes_1[[#This Row],[y]]-$R$1)^2)</f>
        <v>370408.52537117474</v>
      </c>
      <c r="Q2550">
        <v>638009.59000000404</v>
      </c>
      <c r="R2550">
        <v>6384079.0700000003</v>
      </c>
    </row>
    <row r="2551" spans="1:18" hidden="1">
      <c r="A2551">
        <v>3858</v>
      </c>
      <c r="B2551">
        <v>20001090</v>
      </c>
      <c r="C2551" s="2" t="s">
        <v>8373</v>
      </c>
      <c r="D2551" t="s">
        <v>43</v>
      </c>
      <c r="E2551">
        <v>610761600000</v>
      </c>
      <c r="F2551">
        <v>1127839696000</v>
      </c>
      <c r="G2551">
        <v>1</v>
      </c>
      <c r="H2551" t="s">
        <v>7872</v>
      </c>
      <c r="I2551" t="s">
        <v>7873</v>
      </c>
      <c r="J2551" t="s">
        <v>20</v>
      </c>
      <c r="K2551" t="s">
        <v>21</v>
      </c>
      <c r="L2551">
        <v>0</v>
      </c>
      <c r="M2551">
        <v>0</v>
      </c>
      <c r="N2551" t="s">
        <v>22</v>
      </c>
      <c r="O2551">
        <v>3</v>
      </c>
      <c r="P2551" s="30">
        <f>SQRT((postes_1[[#This Row],[x]]-$Q$1)^2+(postes_1[[#This Row],[y]]-$R$1)^2)</f>
        <v>370534.19187508774</v>
      </c>
      <c r="Q2551">
        <v>978874.99000000197</v>
      </c>
      <c r="R2551">
        <v>6793121.2400000002</v>
      </c>
    </row>
    <row r="2552" spans="1:18" hidden="1">
      <c r="A2552">
        <v>3418</v>
      </c>
      <c r="B2552">
        <v>60000291</v>
      </c>
      <c r="C2552" s="2" t="s">
        <v>8373</v>
      </c>
      <c r="D2552" t="s">
        <v>20</v>
      </c>
      <c r="E2552">
        <v>822614400000</v>
      </c>
      <c r="F2552" t="s">
        <v>20</v>
      </c>
      <c r="G2552">
        <v>1</v>
      </c>
      <c r="H2552" t="s">
        <v>7000</v>
      </c>
      <c r="I2552" t="s">
        <v>7001</v>
      </c>
      <c r="J2552" t="s">
        <v>7002</v>
      </c>
      <c r="K2552" t="s">
        <v>21</v>
      </c>
      <c r="L2552">
        <v>0</v>
      </c>
      <c r="M2552">
        <v>0</v>
      </c>
      <c r="N2552" t="s">
        <v>22</v>
      </c>
      <c r="O2552">
        <v>3</v>
      </c>
      <c r="P2552" s="30">
        <f>SQRT((postes_1[[#This Row],[x]]-$Q$1)^2+(postes_1[[#This Row],[y]]-$R$1)^2)</f>
        <v>370628.33603591437</v>
      </c>
      <c r="Q2552">
        <v>245670.54999999699</v>
      </c>
      <c r="R2552">
        <v>6818939.3899999997</v>
      </c>
    </row>
    <row r="2553" spans="1:18" hidden="1">
      <c r="A2553">
        <v>2880</v>
      </c>
      <c r="B2553">
        <v>30001224</v>
      </c>
      <c r="C2553" s="2" t="s">
        <v>8373</v>
      </c>
      <c r="D2553" t="s">
        <v>20</v>
      </c>
      <c r="E2553">
        <v>1022716800000</v>
      </c>
      <c r="F2553" t="s">
        <v>20</v>
      </c>
      <c r="G2553">
        <v>1</v>
      </c>
      <c r="H2553" t="s">
        <v>5936</v>
      </c>
      <c r="I2553" t="s">
        <v>5937</v>
      </c>
      <c r="J2553" t="s">
        <v>20</v>
      </c>
      <c r="K2553" t="s">
        <v>21</v>
      </c>
      <c r="L2553">
        <v>0</v>
      </c>
      <c r="M2553">
        <v>0</v>
      </c>
      <c r="N2553" t="s">
        <v>22</v>
      </c>
      <c r="O2553">
        <v>3</v>
      </c>
      <c r="P2553" s="30">
        <f>SQRT((postes_1[[#This Row],[x]]-$Q$1)^2+(postes_1[[#This Row],[y]]-$R$1)^2)</f>
        <v>370783.47636827599</v>
      </c>
      <c r="Q2553">
        <v>893128.39999999898</v>
      </c>
      <c r="R2553">
        <v>6513495.2400000002</v>
      </c>
    </row>
    <row r="2554" spans="1:18" hidden="1">
      <c r="A2554">
        <v>1246</v>
      </c>
      <c r="B2554">
        <v>30001765</v>
      </c>
      <c r="C2554" s="2" t="s">
        <v>8373</v>
      </c>
      <c r="D2554" t="s">
        <v>274</v>
      </c>
      <c r="E2554">
        <v>610761600000</v>
      </c>
      <c r="F2554">
        <v>1394195954000</v>
      </c>
      <c r="G2554">
        <v>1</v>
      </c>
      <c r="H2554" t="s">
        <v>2611</v>
      </c>
      <c r="I2554" t="s">
        <v>2612</v>
      </c>
      <c r="J2554" t="s">
        <v>2613</v>
      </c>
      <c r="K2554" t="s">
        <v>21</v>
      </c>
      <c r="L2554">
        <v>0</v>
      </c>
      <c r="M2554">
        <v>0</v>
      </c>
      <c r="N2554" t="s">
        <v>22</v>
      </c>
      <c r="O2554">
        <v>3</v>
      </c>
      <c r="P2554" s="30">
        <f>SQRT((postes_1[[#This Row],[x]]-$Q$1)^2+(postes_1[[#This Row],[y]]-$R$1)^2)</f>
        <v>371062.22457052424</v>
      </c>
      <c r="Q2554">
        <v>858230.74000000197</v>
      </c>
      <c r="R2554">
        <v>6477235.2000000002</v>
      </c>
    </row>
    <row r="2555" spans="1:18" hidden="1">
      <c r="A2555">
        <v>1083</v>
      </c>
      <c r="B2555">
        <v>50000795</v>
      </c>
      <c r="C2555" s="2" t="s">
        <v>8375</v>
      </c>
      <c r="D2555" t="s">
        <v>212</v>
      </c>
      <c r="E2555">
        <v>610761600000</v>
      </c>
      <c r="F2555">
        <v>1128436138000</v>
      </c>
      <c r="G2555">
        <v>1</v>
      </c>
      <c r="H2555" t="s">
        <v>2276</v>
      </c>
      <c r="I2555" t="s">
        <v>2277</v>
      </c>
      <c r="J2555" t="s">
        <v>2278</v>
      </c>
      <c r="K2555" t="s">
        <v>21</v>
      </c>
      <c r="L2555">
        <v>0</v>
      </c>
      <c r="M2555">
        <v>0</v>
      </c>
      <c r="N2555" t="s">
        <v>22</v>
      </c>
      <c r="O2555">
        <v>6</v>
      </c>
      <c r="P2555" s="30">
        <f>SQRT((postes_1[[#This Row],[x]]-$Q$1)^2+(postes_1[[#This Row],[y]]-$R$1)^2)</f>
        <v>371175.03800905921</v>
      </c>
      <c r="Q2555">
        <v>638495.13000000303</v>
      </c>
      <c r="R2555">
        <v>6383346.8799999999</v>
      </c>
    </row>
    <row r="2556" spans="1:18" hidden="1">
      <c r="A2556">
        <v>3857</v>
      </c>
      <c r="B2556">
        <v>30000589</v>
      </c>
      <c r="C2556" s="2" t="s">
        <v>8376</v>
      </c>
      <c r="D2556" t="s">
        <v>43</v>
      </c>
      <c r="E2556">
        <v>1143801150000</v>
      </c>
      <c r="F2556" t="s">
        <v>20</v>
      </c>
      <c r="G2556">
        <v>1</v>
      </c>
      <c r="H2556" t="s">
        <v>7870</v>
      </c>
      <c r="I2556" t="s">
        <v>7871</v>
      </c>
      <c r="J2556" t="s">
        <v>577</v>
      </c>
      <c r="K2556" t="s">
        <v>21</v>
      </c>
      <c r="L2556">
        <v>0</v>
      </c>
      <c r="M2556">
        <v>0</v>
      </c>
      <c r="N2556" t="s">
        <v>22</v>
      </c>
      <c r="O2556">
        <v>7</v>
      </c>
      <c r="P2556" s="30">
        <f>SQRT((postes_1[[#This Row],[x]]-$Q$1)^2+(postes_1[[#This Row],[y]]-$R$1)^2)</f>
        <v>371367.77672097133</v>
      </c>
      <c r="Q2556">
        <v>933388.89000000095</v>
      </c>
      <c r="R2556">
        <v>6570058.54</v>
      </c>
    </row>
    <row r="2557" spans="1:18" hidden="1">
      <c r="A2557">
        <v>3537</v>
      </c>
      <c r="B2557">
        <v>60000831</v>
      </c>
      <c r="C2557" s="2" t="s">
        <v>8373</v>
      </c>
      <c r="D2557" t="s">
        <v>20</v>
      </c>
      <c r="E2557">
        <v>993427200000</v>
      </c>
      <c r="F2557" t="s">
        <v>20</v>
      </c>
      <c r="G2557">
        <v>1</v>
      </c>
      <c r="H2557" t="s">
        <v>7240</v>
      </c>
      <c r="I2557" t="s">
        <v>7241</v>
      </c>
      <c r="J2557" t="s">
        <v>20</v>
      </c>
      <c r="K2557" t="s">
        <v>21</v>
      </c>
      <c r="L2557">
        <v>0</v>
      </c>
      <c r="M2557">
        <v>0</v>
      </c>
      <c r="N2557" t="s">
        <v>22</v>
      </c>
      <c r="O2557">
        <v>3</v>
      </c>
      <c r="P2557" s="30">
        <f>SQRT((postes_1[[#This Row],[x]]-$Q$1)^2+(postes_1[[#This Row],[y]]-$R$1)^2)</f>
        <v>371816.5045941305</v>
      </c>
      <c r="Q2557">
        <v>238708.92000000199</v>
      </c>
      <c r="R2557">
        <v>6759923.0300000003</v>
      </c>
    </row>
    <row r="2558" spans="1:18" hidden="1">
      <c r="A2558">
        <v>1460</v>
      </c>
      <c r="B2558">
        <v>50000797</v>
      </c>
      <c r="C2558" s="2" t="s">
        <v>8375</v>
      </c>
      <c r="D2558" t="s">
        <v>20</v>
      </c>
      <c r="E2558">
        <v>610761600000</v>
      </c>
      <c r="F2558" t="s">
        <v>20</v>
      </c>
      <c r="G2558">
        <v>1</v>
      </c>
      <c r="H2558" t="s">
        <v>3053</v>
      </c>
      <c r="I2558" t="s">
        <v>3053</v>
      </c>
      <c r="J2558" t="s">
        <v>20</v>
      </c>
      <c r="K2558" t="s">
        <v>21</v>
      </c>
      <c r="L2558">
        <v>0</v>
      </c>
      <c r="M2558">
        <v>0</v>
      </c>
      <c r="N2558" t="s">
        <v>22</v>
      </c>
      <c r="O2558">
        <v>6</v>
      </c>
      <c r="P2558" s="30">
        <f>SQRT((postes_1[[#This Row],[x]]-$Q$1)^2+(postes_1[[#This Row],[y]]-$R$1)^2)</f>
        <v>371905.3865092278</v>
      </c>
      <c r="Q2558">
        <v>638750.21000000101</v>
      </c>
      <c r="R2558">
        <v>6382633.8099999996</v>
      </c>
    </row>
    <row r="2559" spans="1:18" hidden="1">
      <c r="A2559">
        <v>3135</v>
      </c>
      <c r="B2559">
        <v>60001061</v>
      </c>
      <c r="C2559" s="2" t="s">
        <v>8373</v>
      </c>
      <c r="D2559" t="s">
        <v>90</v>
      </c>
      <c r="E2559">
        <v>989452800000</v>
      </c>
      <c r="F2559">
        <v>1145973874000</v>
      </c>
      <c r="G2559">
        <v>1</v>
      </c>
      <c r="H2559" t="s">
        <v>6447</v>
      </c>
      <c r="I2559" t="s">
        <v>6448</v>
      </c>
      <c r="J2559" t="s">
        <v>20</v>
      </c>
      <c r="K2559" t="s">
        <v>21</v>
      </c>
      <c r="L2559">
        <v>0</v>
      </c>
      <c r="M2559">
        <v>0</v>
      </c>
      <c r="N2559" t="s">
        <v>22</v>
      </c>
      <c r="O2559">
        <v>3</v>
      </c>
      <c r="P2559" s="30">
        <f>SQRT((postes_1[[#This Row],[x]]-$Q$1)^2+(postes_1[[#This Row],[y]]-$R$1)^2)</f>
        <v>371919.58570175804</v>
      </c>
      <c r="Q2559">
        <v>239444.07999999801</v>
      </c>
      <c r="R2559">
        <v>6727685</v>
      </c>
    </row>
    <row r="2560" spans="1:18" hidden="1">
      <c r="A2560">
        <v>1010</v>
      </c>
      <c r="B2560">
        <v>60000005</v>
      </c>
      <c r="C2560" s="2" t="s">
        <v>8373</v>
      </c>
      <c r="D2560" t="s">
        <v>274</v>
      </c>
      <c r="E2560">
        <v>610761600000</v>
      </c>
      <c r="F2560">
        <v>1451997039000</v>
      </c>
      <c r="G2560">
        <v>1</v>
      </c>
      <c r="H2560" t="s">
        <v>2152</v>
      </c>
      <c r="I2560" t="s">
        <v>2153</v>
      </c>
      <c r="J2560" t="s">
        <v>20</v>
      </c>
      <c r="K2560" t="s">
        <v>21</v>
      </c>
      <c r="L2560">
        <v>0</v>
      </c>
      <c r="M2560">
        <v>0</v>
      </c>
      <c r="N2560" t="s">
        <v>22</v>
      </c>
      <c r="O2560">
        <v>3</v>
      </c>
      <c r="P2560" s="30">
        <f>SQRT((postes_1[[#This Row],[x]]-$Q$1)^2+(postes_1[[#This Row],[y]]-$R$1)^2)</f>
        <v>372405.19371492299</v>
      </c>
      <c r="Q2560">
        <v>256286.509999998</v>
      </c>
      <c r="R2560">
        <v>6868528.3600000003</v>
      </c>
    </row>
    <row r="2561" spans="1:18" hidden="1">
      <c r="A2561">
        <v>103</v>
      </c>
      <c r="B2561">
        <v>30001897</v>
      </c>
      <c r="C2561" s="2" t="s">
        <v>8373</v>
      </c>
      <c r="D2561" t="s">
        <v>20</v>
      </c>
      <c r="E2561">
        <v>907027200000</v>
      </c>
      <c r="F2561" t="s">
        <v>20</v>
      </c>
      <c r="G2561">
        <v>1</v>
      </c>
      <c r="H2561" t="s">
        <v>241</v>
      </c>
      <c r="I2561" t="s">
        <v>242</v>
      </c>
      <c r="J2561" t="s">
        <v>20</v>
      </c>
      <c r="K2561" t="s">
        <v>21</v>
      </c>
      <c r="L2561">
        <v>0</v>
      </c>
      <c r="M2561">
        <v>0</v>
      </c>
      <c r="N2561" t="s">
        <v>22</v>
      </c>
      <c r="O2561">
        <v>3</v>
      </c>
      <c r="P2561" s="30">
        <f>SQRT((postes_1[[#This Row],[x]]-$Q$1)^2+(postes_1[[#This Row],[y]]-$R$1)^2)</f>
        <v>372468.95918939699</v>
      </c>
      <c r="Q2561">
        <v>845803.11999999697</v>
      </c>
      <c r="R2561">
        <v>6464756.4199999999</v>
      </c>
    </row>
    <row r="2562" spans="1:18" hidden="1">
      <c r="A2562">
        <v>2126</v>
      </c>
      <c r="B2562">
        <v>30000805</v>
      </c>
      <c r="C2562" s="2" t="s">
        <v>8373</v>
      </c>
      <c r="D2562" t="s">
        <v>20</v>
      </c>
      <c r="E2562">
        <v>959212800000</v>
      </c>
      <c r="F2562" t="s">
        <v>20</v>
      </c>
      <c r="G2562">
        <v>1</v>
      </c>
      <c r="H2562" t="s">
        <v>4409</v>
      </c>
      <c r="I2562" t="s">
        <v>4410</v>
      </c>
      <c r="J2562" t="s">
        <v>20</v>
      </c>
      <c r="K2562" t="s">
        <v>21</v>
      </c>
      <c r="L2562">
        <v>0</v>
      </c>
      <c r="M2562">
        <v>0</v>
      </c>
      <c r="N2562" t="s">
        <v>22</v>
      </c>
      <c r="O2562">
        <v>3</v>
      </c>
      <c r="P2562" s="30">
        <f>SQRT((postes_1[[#This Row],[x]]-$Q$1)^2+(postes_1[[#This Row],[y]]-$R$1)^2)</f>
        <v>372642.16745370789</v>
      </c>
      <c r="Q2562">
        <v>919471.78000000096</v>
      </c>
      <c r="R2562">
        <v>6545184.54</v>
      </c>
    </row>
    <row r="2563" spans="1:18" hidden="1">
      <c r="A2563">
        <v>1012</v>
      </c>
      <c r="B2563">
        <v>70016907</v>
      </c>
      <c r="C2563" s="2" t="s">
        <v>8375</v>
      </c>
      <c r="D2563" t="s">
        <v>274</v>
      </c>
      <c r="E2563">
        <v>1192549366000</v>
      </c>
      <c r="F2563">
        <v>1455289816000</v>
      </c>
      <c r="G2563">
        <v>1</v>
      </c>
      <c r="H2563" t="s">
        <v>2156</v>
      </c>
      <c r="I2563" t="s">
        <v>2157</v>
      </c>
      <c r="J2563" t="s">
        <v>20</v>
      </c>
      <c r="K2563" t="s">
        <v>21</v>
      </c>
      <c r="L2563">
        <v>0</v>
      </c>
      <c r="M2563">
        <v>0</v>
      </c>
      <c r="N2563" t="s">
        <v>22</v>
      </c>
      <c r="O2563">
        <v>6</v>
      </c>
      <c r="P2563" s="30">
        <f>SQRT((postes_1[[#This Row],[x]]-$Q$1)^2+(postes_1[[#This Row],[y]]-$R$1)^2)</f>
        <v>372843.17984731356</v>
      </c>
      <c r="Q2563">
        <v>961299.68999999797</v>
      </c>
      <c r="R2563">
        <v>6879676.7199999997</v>
      </c>
    </row>
    <row r="2564" spans="1:18">
      <c r="A2564">
        <v>115</v>
      </c>
      <c r="B2564">
        <v>70056183</v>
      </c>
      <c r="C2564" s="2" t="s">
        <v>8380</v>
      </c>
      <c r="D2564" t="s">
        <v>264</v>
      </c>
      <c r="E2564">
        <v>1426855013000</v>
      </c>
      <c r="F2564">
        <v>1426851425000</v>
      </c>
      <c r="G2564">
        <v>1</v>
      </c>
      <c r="H2564" t="s">
        <v>268</v>
      </c>
      <c r="I2564" t="s">
        <v>269</v>
      </c>
      <c r="J2564" t="s">
        <v>20</v>
      </c>
      <c r="K2564" t="s">
        <v>21</v>
      </c>
      <c r="L2564">
        <v>0</v>
      </c>
      <c r="M2564">
        <v>0</v>
      </c>
      <c r="N2564" t="s">
        <v>267</v>
      </c>
      <c r="O2564">
        <v>6</v>
      </c>
      <c r="P2564" s="30">
        <f>SQRT((postes_1[[#This Row],[x]]-$Q$1)^2+(postes_1[[#This Row],[y]]-$R$1)^2)</f>
        <v>372931.46792865271</v>
      </c>
      <c r="Q2564">
        <v>756929.587200001</v>
      </c>
      <c r="R2564">
        <v>6410494.0407999996</v>
      </c>
    </row>
    <row r="2565" spans="1:18" hidden="1">
      <c r="A2565">
        <v>4015</v>
      </c>
      <c r="B2565">
        <v>20001449</v>
      </c>
      <c r="C2565" s="2" t="s">
        <v>8373</v>
      </c>
      <c r="D2565" t="s">
        <v>56</v>
      </c>
      <c r="E2565">
        <v>1207149937000</v>
      </c>
      <c r="F2565">
        <v>1207149910000</v>
      </c>
      <c r="G2565">
        <v>1</v>
      </c>
      <c r="H2565" t="s">
        <v>8171</v>
      </c>
      <c r="I2565" t="s">
        <v>7612</v>
      </c>
      <c r="J2565" t="s">
        <v>20</v>
      </c>
      <c r="K2565" t="s">
        <v>21</v>
      </c>
      <c r="L2565">
        <v>0</v>
      </c>
      <c r="M2565">
        <v>0</v>
      </c>
      <c r="N2565" t="s">
        <v>22</v>
      </c>
      <c r="O2565">
        <v>3</v>
      </c>
      <c r="P2565" s="30">
        <f>SQRT((postes_1[[#This Row],[x]]-$Q$1)^2+(postes_1[[#This Row],[y]]-$R$1)^2)</f>
        <v>373254.95404545887</v>
      </c>
      <c r="Q2565">
        <v>982697.24000000197</v>
      </c>
      <c r="R2565">
        <v>6725792.6200000001</v>
      </c>
    </row>
    <row r="2566" spans="1:18" hidden="1">
      <c r="A2566">
        <v>1474</v>
      </c>
      <c r="B2566">
        <v>50000687</v>
      </c>
      <c r="C2566" s="2" t="s">
        <v>8373</v>
      </c>
      <c r="D2566" t="s">
        <v>482</v>
      </c>
      <c r="E2566">
        <v>610761600000</v>
      </c>
      <c r="F2566">
        <v>1392800664000</v>
      </c>
      <c r="G2566">
        <v>1</v>
      </c>
      <c r="H2566" t="s">
        <v>3079</v>
      </c>
      <c r="I2566" t="s">
        <v>3080</v>
      </c>
      <c r="J2566" t="s">
        <v>20</v>
      </c>
      <c r="K2566" t="s">
        <v>21</v>
      </c>
      <c r="L2566">
        <v>0</v>
      </c>
      <c r="M2566">
        <v>0</v>
      </c>
      <c r="N2566" t="s">
        <v>22</v>
      </c>
      <c r="O2566">
        <v>3</v>
      </c>
      <c r="P2566" s="30">
        <f>SQRT((postes_1[[#This Row],[x]]-$Q$1)^2+(postes_1[[#This Row],[y]]-$R$1)^2)</f>
        <v>373312.12738503417</v>
      </c>
      <c r="Q2566">
        <v>465359.109999999</v>
      </c>
      <c r="R2566">
        <v>6409507.4400000004</v>
      </c>
    </row>
    <row r="2567" spans="1:18" hidden="1">
      <c r="A2567">
        <v>3722</v>
      </c>
      <c r="B2567">
        <v>20001446</v>
      </c>
      <c r="C2567" s="2" t="s">
        <v>8373</v>
      </c>
      <c r="D2567" t="s">
        <v>23</v>
      </c>
      <c r="E2567">
        <v>868492800000</v>
      </c>
      <c r="F2567">
        <v>1232029678000</v>
      </c>
      <c r="G2567">
        <v>1</v>
      </c>
      <c r="H2567" t="s">
        <v>7611</v>
      </c>
      <c r="I2567" t="s">
        <v>7612</v>
      </c>
      <c r="J2567" t="s">
        <v>670</v>
      </c>
      <c r="K2567" t="s">
        <v>21</v>
      </c>
      <c r="L2567">
        <v>0</v>
      </c>
      <c r="M2567">
        <v>0</v>
      </c>
      <c r="N2567" t="s">
        <v>22</v>
      </c>
      <c r="O2567">
        <v>3</v>
      </c>
      <c r="P2567" s="30">
        <f>SQRT((postes_1[[#This Row],[x]]-$Q$1)^2+(postes_1[[#This Row],[y]]-$R$1)^2)</f>
        <v>373860.56103617593</v>
      </c>
      <c r="Q2567">
        <v>983338.43999999797</v>
      </c>
      <c r="R2567">
        <v>6726253.5999999996</v>
      </c>
    </row>
    <row r="2568" spans="1:18" hidden="1">
      <c r="A2568">
        <v>836</v>
      </c>
      <c r="B2568">
        <v>50000525</v>
      </c>
      <c r="C2568" s="2" t="s">
        <v>8373</v>
      </c>
      <c r="D2568" t="s">
        <v>274</v>
      </c>
      <c r="E2568" s="1">
        <v>824688000000</v>
      </c>
      <c r="F2568">
        <v>1465403399000</v>
      </c>
      <c r="G2568">
        <v>1</v>
      </c>
      <c r="H2568" t="s">
        <v>1789</v>
      </c>
      <c r="I2568" t="s">
        <v>1790</v>
      </c>
      <c r="J2568" t="s">
        <v>20</v>
      </c>
      <c r="K2568" t="s">
        <v>21</v>
      </c>
      <c r="L2568">
        <v>0</v>
      </c>
      <c r="M2568">
        <v>0</v>
      </c>
      <c r="N2568" t="s">
        <v>22</v>
      </c>
      <c r="O2568">
        <v>3</v>
      </c>
      <c r="P2568" s="30">
        <f>SQRT((postes_1[[#This Row],[x]]-$Q$1)^2+(postes_1[[#This Row],[y]]-$R$1)^2)</f>
        <v>374137.93246033549</v>
      </c>
      <c r="Q2568">
        <v>424404.43999999802</v>
      </c>
      <c r="R2568">
        <v>6428871.7400000002</v>
      </c>
    </row>
    <row r="2569" spans="1:18" hidden="1">
      <c r="A2569">
        <v>2296</v>
      </c>
      <c r="B2569">
        <v>50000507</v>
      </c>
      <c r="C2569" s="2" t="s">
        <v>8373</v>
      </c>
      <c r="D2569" t="s">
        <v>482</v>
      </c>
      <c r="E2569">
        <v>1003276800000</v>
      </c>
      <c r="F2569">
        <v>1394459424000</v>
      </c>
      <c r="G2569">
        <v>1</v>
      </c>
      <c r="H2569" t="s">
        <v>4746</v>
      </c>
      <c r="I2569" t="s">
        <v>4747</v>
      </c>
      <c r="J2569" t="s">
        <v>261</v>
      </c>
      <c r="K2569" t="s">
        <v>21</v>
      </c>
      <c r="L2569">
        <v>0</v>
      </c>
      <c r="M2569">
        <v>0</v>
      </c>
      <c r="N2569" t="s">
        <v>22</v>
      </c>
      <c r="O2569">
        <v>3</v>
      </c>
      <c r="P2569" s="30">
        <f>SQRT((postes_1[[#This Row],[x]]-$Q$1)^2+(postes_1[[#This Row],[y]]-$R$1)^2)</f>
        <v>374176.98653486243</v>
      </c>
      <c r="Q2569">
        <v>421834.640000001</v>
      </c>
      <c r="R2569">
        <v>6430313.1799999997</v>
      </c>
    </row>
    <row r="2570" spans="1:18" hidden="1">
      <c r="A2570">
        <v>3508</v>
      </c>
      <c r="B2570">
        <v>50000627</v>
      </c>
      <c r="C2570" s="2" t="s">
        <v>8375</v>
      </c>
      <c r="D2570" t="s">
        <v>482</v>
      </c>
      <c r="E2570">
        <v>824947200000</v>
      </c>
      <c r="F2570">
        <v>1393860271000</v>
      </c>
      <c r="G2570">
        <v>1</v>
      </c>
      <c r="H2570" t="s">
        <v>7183</v>
      </c>
      <c r="I2570" t="s">
        <v>7184</v>
      </c>
      <c r="J2570" t="s">
        <v>20</v>
      </c>
      <c r="K2570" t="s">
        <v>21</v>
      </c>
      <c r="L2570">
        <v>0</v>
      </c>
      <c r="M2570">
        <v>0</v>
      </c>
      <c r="N2570" t="s">
        <v>22</v>
      </c>
      <c r="O2570">
        <v>6</v>
      </c>
      <c r="P2570" s="30">
        <f>SQRT((postes_1[[#This Row],[x]]-$Q$1)^2+(postes_1[[#This Row],[y]]-$R$1)^2)</f>
        <v>374329.76661369647</v>
      </c>
      <c r="Q2570">
        <v>444562.36999999703</v>
      </c>
      <c r="R2570">
        <v>6417906.5899999999</v>
      </c>
    </row>
    <row r="2571" spans="1:18" hidden="1">
      <c r="A2571">
        <v>1381</v>
      </c>
      <c r="B2571">
        <v>20000205</v>
      </c>
      <c r="C2571" s="2" t="s">
        <v>8373</v>
      </c>
      <c r="D2571" t="s">
        <v>20</v>
      </c>
      <c r="E2571">
        <v>1056067200000</v>
      </c>
      <c r="F2571" t="s">
        <v>20</v>
      </c>
      <c r="G2571">
        <v>1</v>
      </c>
      <c r="H2571" t="s">
        <v>2897</v>
      </c>
      <c r="I2571" t="s">
        <v>2898</v>
      </c>
      <c r="J2571" t="s">
        <v>20</v>
      </c>
      <c r="K2571" t="s">
        <v>21</v>
      </c>
      <c r="L2571">
        <v>0</v>
      </c>
      <c r="M2571">
        <v>0</v>
      </c>
      <c r="N2571" t="s">
        <v>22</v>
      </c>
      <c r="O2571">
        <v>3</v>
      </c>
      <c r="P2571" s="30">
        <f>SQRT((postes_1[[#This Row],[x]]-$Q$1)^2+(postes_1[[#This Row],[y]]-$R$1)^2)</f>
        <v>374472.24853541167</v>
      </c>
      <c r="Q2571">
        <v>947222.79999999702</v>
      </c>
      <c r="R2571">
        <v>6917250.4400000004</v>
      </c>
    </row>
    <row r="2572" spans="1:18" hidden="1">
      <c r="A2572">
        <v>1057</v>
      </c>
      <c r="B2572">
        <v>20001218</v>
      </c>
      <c r="C2572" s="2" t="s">
        <v>8373</v>
      </c>
      <c r="D2572" t="s">
        <v>77</v>
      </c>
      <c r="E2572">
        <v>610761600000</v>
      </c>
      <c r="F2572">
        <v>1381751714000</v>
      </c>
      <c r="G2572">
        <v>1</v>
      </c>
      <c r="H2572" t="s">
        <v>2221</v>
      </c>
      <c r="I2572" t="s">
        <v>2222</v>
      </c>
      <c r="J2572" t="s">
        <v>20</v>
      </c>
      <c r="K2572" t="s">
        <v>21</v>
      </c>
      <c r="L2572">
        <v>0</v>
      </c>
      <c r="M2572">
        <v>0</v>
      </c>
      <c r="N2572" t="s">
        <v>22</v>
      </c>
      <c r="O2572">
        <v>3</v>
      </c>
      <c r="P2572" s="30">
        <f>SQRT((postes_1[[#This Row],[x]]-$Q$1)^2+(postes_1[[#This Row],[y]]-$R$1)^2)</f>
        <v>374515.00491191912</v>
      </c>
      <c r="Q2572">
        <v>984693.56000000203</v>
      </c>
      <c r="R2572">
        <v>6768216.4900000002</v>
      </c>
    </row>
    <row r="2573" spans="1:18" hidden="1">
      <c r="A2573">
        <v>449</v>
      </c>
      <c r="B2573">
        <v>30002009</v>
      </c>
      <c r="C2573" s="2" t="s">
        <v>8375</v>
      </c>
      <c r="D2573" t="s">
        <v>20</v>
      </c>
      <c r="E2573">
        <v>917308800000</v>
      </c>
      <c r="F2573" t="s">
        <v>20</v>
      </c>
      <c r="G2573">
        <v>1</v>
      </c>
      <c r="H2573" t="s">
        <v>991</v>
      </c>
      <c r="I2573" t="s">
        <v>992</v>
      </c>
      <c r="J2573" t="s">
        <v>993</v>
      </c>
      <c r="K2573" t="s">
        <v>21</v>
      </c>
      <c r="L2573">
        <v>0</v>
      </c>
      <c r="M2573">
        <v>0</v>
      </c>
      <c r="N2573" t="s">
        <v>22</v>
      </c>
      <c r="O2573">
        <v>6</v>
      </c>
      <c r="P2573" s="30">
        <f>SQRT((postes_1[[#This Row],[x]]-$Q$1)^2+(postes_1[[#This Row],[y]]-$R$1)^2)</f>
        <v>374613.43446991482</v>
      </c>
      <c r="Q2573">
        <v>842225.22999999695</v>
      </c>
      <c r="R2573">
        <v>6459142.0999999996</v>
      </c>
    </row>
    <row r="2574" spans="1:18" hidden="1">
      <c r="A2574">
        <v>2959</v>
      </c>
      <c r="B2574">
        <v>20001517</v>
      </c>
      <c r="C2574" s="2" t="s">
        <v>8373</v>
      </c>
      <c r="D2574" t="s">
        <v>168</v>
      </c>
      <c r="E2574">
        <v>1196855653000</v>
      </c>
      <c r="F2574">
        <v>1436187752000</v>
      </c>
      <c r="G2574">
        <v>1</v>
      </c>
      <c r="H2574" t="s">
        <v>6095</v>
      </c>
      <c r="I2574" t="s">
        <v>6096</v>
      </c>
      <c r="J2574" t="s">
        <v>20</v>
      </c>
      <c r="K2574" t="s">
        <v>21</v>
      </c>
      <c r="L2574">
        <v>0</v>
      </c>
      <c r="M2574">
        <v>0</v>
      </c>
      <c r="N2574" t="s">
        <v>22</v>
      </c>
      <c r="O2574">
        <v>3</v>
      </c>
      <c r="P2574" s="30">
        <f>SQRT((postes_1[[#This Row],[x]]-$Q$1)^2+(postes_1[[#This Row],[y]]-$R$1)^2)</f>
        <v>374636.1748401791</v>
      </c>
      <c r="Q2574">
        <v>976007.75</v>
      </c>
      <c r="R2574">
        <v>6671402.0199999996</v>
      </c>
    </row>
    <row r="2575" spans="1:18" hidden="1">
      <c r="A2575">
        <v>2306</v>
      </c>
      <c r="B2575">
        <v>50000505</v>
      </c>
      <c r="C2575" s="2" t="s">
        <v>8373</v>
      </c>
      <c r="D2575" t="s">
        <v>482</v>
      </c>
      <c r="E2575">
        <v>1030579200000</v>
      </c>
      <c r="F2575">
        <v>1394465290000</v>
      </c>
      <c r="G2575">
        <v>1</v>
      </c>
      <c r="H2575" t="s">
        <v>4766</v>
      </c>
      <c r="I2575" t="s">
        <v>4747</v>
      </c>
      <c r="J2575" t="s">
        <v>20</v>
      </c>
      <c r="K2575" t="s">
        <v>21</v>
      </c>
      <c r="L2575">
        <v>0</v>
      </c>
      <c r="M2575">
        <v>0</v>
      </c>
      <c r="N2575" t="s">
        <v>22</v>
      </c>
      <c r="O2575">
        <v>3</v>
      </c>
      <c r="P2575" s="30">
        <f>SQRT((postes_1[[#This Row],[x]]-$Q$1)^2+(postes_1[[#This Row],[y]]-$R$1)^2)</f>
        <v>374659.64616379119</v>
      </c>
      <c r="Q2575">
        <v>420811.29999999702</v>
      </c>
      <c r="R2575">
        <v>6430352.9299999997</v>
      </c>
    </row>
    <row r="2576" spans="1:18" hidden="1">
      <c r="A2576">
        <v>300</v>
      </c>
      <c r="B2576">
        <v>50000477</v>
      </c>
      <c r="C2576" s="2" t="s">
        <v>8373</v>
      </c>
      <c r="D2576" t="s">
        <v>482</v>
      </c>
      <c r="E2576">
        <v>610761600000</v>
      </c>
      <c r="F2576">
        <v>1391510119000</v>
      </c>
      <c r="G2576">
        <v>1</v>
      </c>
      <c r="H2576" t="s">
        <v>673</v>
      </c>
      <c r="I2576" t="s">
        <v>674</v>
      </c>
      <c r="J2576" t="s">
        <v>20</v>
      </c>
      <c r="K2576" t="s">
        <v>21</v>
      </c>
      <c r="L2576">
        <v>0</v>
      </c>
      <c r="M2576">
        <v>0</v>
      </c>
      <c r="N2576" t="s">
        <v>22</v>
      </c>
      <c r="O2576">
        <v>3</v>
      </c>
      <c r="P2576" s="30">
        <f>SQRT((postes_1[[#This Row],[x]]-$Q$1)^2+(postes_1[[#This Row],[y]]-$R$1)^2)</f>
        <v>374771.02408843633</v>
      </c>
      <c r="Q2576">
        <v>414101</v>
      </c>
      <c r="R2576">
        <v>6434255.8099999996</v>
      </c>
    </row>
    <row r="2577" spans="1:18" hidden="1">
      <c r="A2577">
        <v>562</v>
      </c>
      <c r="B2577">
        <v>20001475</v>
      </c>
      <c r="C2577" s="2" t="s">
        <v>8373</v>
      </c>
      <c r="D2577" t="s">
        <v>168</v>
      </c>
      <c r="E2577">
        <v>1207058685000</v>
      </c>
      <c r="F2577">
        <v>1449133661000</v>
      </c>
      <c r="G2577">
        <v>1</v>
      </c>
      <c r="H2577" t="s">
        <v>1214</v>
      </c>
      <c r="I2577" t="s">
        <v>1215</v>
      </c>
      <c r="J2577" t="s">
        <v>20</v>
      </c>
      <c r="K2577" t="s">
        <v>21</v>
      </c>
      <c r="L2577">
        <v>0</v>
      </c>
      <c r="M2577">
        <v>0</v>
      </c>
      <c r="N2577" t="s">
        <v>22</v>
      </c>
      <c r="O2577">
        <v>3</v>
      </c>
      <c r="P2577" s="30">
        <f>SQRT((postes_1[[#This Row],[x]]-$Q$1)^2+(postes_1[[#This Row],[y]]-$R$1)^2)</f>
        <v>375174.48004193796</v>
      </c>
      <c r="Q2577">
        <v>983799.64999999898</v>
      </c>
      <c r="R2577">
        <v>6716309.5199999996</v>
      </c>
    </row>
    <row r="2578" spans="1:18" hidden="1">
      <c r="A2578">
        <v>1382</v>
      </c>
      <c r="B2578">
        <v>20000343</v>
      </c>
      <c r="C2578" s="2" t="s">
        <v>8373</v>
      </c>
      <c r="D2578" t="s">
        <v>152</v>
      </c>
      <c r="E2578">
        <v>610761600000</v>
      </c>
      <c r="F2578">
        <v>1276513526000</v>
      </c>
      <c r="G2578">
        <v>1</v>
      </c>
      <c r="H2578" t="s">
        <v>2899</v>
      </c>
      <c r="I2578" t="s">
        <v>2900</v>
      </c>
      <c r="J2578" t="s">
        <v>20</v>
      </c>
      <c r="K2578" t="s">
        <v>21</v>
      </c>
      <c r="L2578">
        <v>0</v>
      </c>
      <c r="M2578">
        <v>0</v>
      </c>
      <c r="N2578" t="s">
        <v>22</v>
      </c>
      <c r="O2578">
        <v>3</v>
      </c>
      <c r="P2578" s="30">
        <f>SQRT((postes_1[[#This Row],[x]]-$Q$1)^2+(postes_1[[#This Row],[y]]-$R$1)^2)</f>
        <v>375183.12915016123</v>
      </c>
      <c r="Q2578">
        <v>953956.96999999904</v>
      </c>
      <c r="R2578">
        <v>6904388.1399999997</v>
      </c>
    </row>
    <row r="2579" spans="1:18" hidden="1">
      <c r="A2579">
        <v>1727</v>
      </c>
      <c r="B2579">
        <v>50000748</v>
      </c>
      <c r="C2579" s="2" t="s">
        <v>8373</v>
      </c>
      <c r="D2579" t="s">
        <v>274</v>
      </c>
      <c r="E2579">
        <v>610761600000</v>
      </c>
      <c r="F2579">
        <v>1407413558000</v>
      </c>
      <c r="G2579">
        <v>1</v>
      </c>
      <c r="H2579" t="s">
        <v>3593</v>
      </c>
      <c r="I2579" t="s">
        <v>3594</v>
      </c>
      <c r="J2579" t="s">
        <v>26</v>
      </c>
      <c r="K2579" t="s">
        <v>21</v>
      </c>
      <c r="L2579">
        <v>0</v>
      </c>
      <c r="M2579">
        <v>0</v>
      </c>
      <c r="N2579" t="s">
        <v>22</v>
      </c>
      <c r="O2579">
        <v>3</v>
      </c>
      <c r="P2579" s="30">
        <f>SQRT((postes_1[[#This Row],[x]]-$Q$1)^2+(postes_1[[#This Row],[y]]-$R$1)^2)</f>
        <v>375341.20808353304</v>
      </c>
      <c r="Q2579">
        <v>724246.53000000096</v>
      </c>
      <c r="R2579">
        <v>6395781.2599999998</v>
      </c>
    </row>
    <row r="2580" spans="1:18" hidden="1">
      <c r="A2580">
        <v>1481</v>
      </c>
      <c r="B2580">
        <v>50002406</v>
      </c>
      <c r="C2580" s="2" t="s">
        <v>8373</v>
      </c>
      <c r="D2580" t="s">
        <v>482</v>
      </c>
      <c r="E2580" s="1">
        <v>921456000000</v>
      </c>
      <c r="F2580">
        <v>1394453126000</v>
      </c>
      <c r="G2580">
        <v>1</v>
      </c>
      <c r="H2580" t="s">
        <v>3093</v>
      </c>
      <c r="I2580" t="s">
        <v>3094</v>
      </c>
      <c r="J2580" t="s">
        <v>26</v>
      </c>
      <c r="K2580" t="s">
        <v>21</v>
      </c>
      <c r="L2580">
        <v>0</v>
      </c>
      <c r="M2580">
        <v>0</v>
      </c>
      <c r="N2580" t="s">
        <v>22</v>
      </c>
      <c r="O2580">
        <v>3</v>
      </c>
      <c r="P2580" s="30">
        <f>SQRT((postes_1[[#This Row],[x]]-$Q$1)^2+(postes_1[[#This Row],[y]]-$R$1)^2)</f>
        <v>375421.06140037783</v>
      </c>
      <c r="Q2580">
        <v>422071.15999999602</v>
      </c>
      <c r="R2580">
        <v>6428736.1299999999</v>
      </c>
    </row>
    <row r="2581" spans="1:18" hidden="1">
      <c r="A2581">
        <v>1106</v>
      </c>
      <c r="B2581">
        <v>20000509</v>
      </c>
      <c r="C2581" s="2" t="s">
        <v>8373</v>
      </c>
      <c r="D2581" t="s">
        <v>152</v>
      </c>
      <c r="E2581">
        <v>610761600000</v>
      </c>
      <c r="F2581">
        <v>1276182868000</v>
      </c>
      <c r="G2581">
        <v>1</v>
      </c>
      <c r="H2581" t="s">
        <v>2326</v>
      </c>
      <c r="I2581" t="s">
        <v>2327</v>
      </c>
      <c r="J2581" t="s">
        <v>20</v>
      </c>
      <c r="K2581" t="s">
        <v>21</v>
      </c>
      <c r="L2581">
        <v>0</v>
      </c>
      <c r="M2581">
        <v>0</v>
      </c>
      <c r="N2581" t="s">
        <v>22</v>
      </c>
      <c r="O2581">
        <v>3</v>
      </c>
      <c r="P2581" s="30">
        <f>SQRT((postes_1[[#This Row],[x]]-$Q$1)^2+(postes_1[[#This Row],[y]]-$R$1)^2)</f>
        <v>375486.74510706798</v>
      </c>
      <c r="Q2581">
        <v>964321.39999999898</v>
      </c>
      <c r="R2581">
        <v>6879076.7599999998</v>
      </c>
    </row>
    <row r="2582" spans="1:18" hidden="1">
      <c r="A2582">
        <v>1781</v>
      </c>
      <c r="B2582">
        <v>50000745</v>
      </c>
      <c r="C2582" s="2" t="s">
        <v>8373</v>
      </c>
      <c r="D2582" t="s">
        <v>274</v>
      </c>
      <c r="E2582">
        <v>610761600000</v>
      </c>
      <c r="F2582">
        <v>1386678835000</v>
      </c>
      <c r="G2582">
        <v>1</v>
      </c>
      <c r="H2582" t="s">
        <v>1181</v>
      </c>
      <c r="I2582" t="s">
        <v>3700</v>
      </c>
      <c r="J2582" t="s">
        <v>20</v>
      </c>
      <c r="K2582" t="s">
        <v>21</v>
      </c>
      <c r="L2582">
        <v>0</v>
      </c>
      <c r="M2582">
        <v>0</v>
      </c>
      <c r="N2582" t="s">
        <v>22</v>
      </c>
      <c r="O2582">
        <v>3</v>
      </c>
      <c r="P2582" s="30">
        <f>SQRT((postes_1[[#This Row],[x]]-$Q$1)^2+(postes_1[[#This Row],[y]]-$R$1)^2)</f>
        <v>375659.39804455871</v>
      </c>
      <c r="Q2582">
        <v>489140.04999999702</v>
      </c>
      <c r="R2582">
        <v>6397935.7000000002</v>
      </c>
    </row>
    <row r="2583" spans="1:18" hidden="1">
      <c r="A2583">
        <v>3467</v>
      </c>
      <c r="B2583">
        <v>30000883</v>
      </c>
      <c r="C2583" s="2" t="s">
        <v>8373</v>
      </c>
      <c r="D2583" t="s">
        <v>1094</v>
      </c>
      <c r="E2583">
        <v>610761600000</v>
      </c>
      <c r="F2583">
        <v>1424169046000</v>
      </c>
      <c r="G2583">
        <v>1</v>
      </c>
      <c r="H2583" t="s">
        <v>7101</v>
      </c>
      <c r="I2583" t="s">
        <v>7102</v>
      </c>
      <c r="J2583" t="s">
        <v>1538</v>
      </c>
      <c r="K2583" t="s">
        <v>21</v>
      </c>
      <c r="L2583">
        <v>0</v>
      </c>
      <c r="M2583">
        <v>0</v>
      </c>
      <c r="N2583" t="s">
        <v>22</v>
      </c>
      <c r="O2583">
        <v>3</v>
      </c>
      <c r="P2583" s="30">
        <f>SQRT((postes_1[[#This Row],[x]]-$Q$1)^2+(postes_1[[#This Row],[y]]-$R$1)^2)</f>
        <v>375669.28977535426</v>
      </c>
      <c r="Q2583">
        <v>918645.46000000101</v>
      </c>
      <c r="R2583">
        <v>6538625.5199999996</v>
      </c>
    </row>
    <row r="2584" spans="1:18" hidden="1">
      <c r="A2584">
        <v>1525</v>
      </c>
      <c r="B2584">
        <v>30000855</v>
      </c>
      <c r="C2584" s="2" t="s">
        <v>8373</v>
      </c>
      <c r="D2584" t="s">
        <v>274</v>
      </c>
      <c r="E2584">
        <v>610761600000</v>
      </c>
      <c r="F2584">
        <v>1415271748000</v>
      </c>
      <c r="G2584">
        <v>1</v>
      </c>
      <c r="H2584" t="s">
        <v>3180</v>
      </c>
      <c r="I2584" t="s">
        <v>3181</v>
      </c>
      <c r="J2584" t="s">
        <v>20</v>
      </c>
      <c r="K2584" t="s">
        <v>21</v>
      </c>
      <c r="L2584">
        <v>0</v>
      </c>
      <c r="M2584">
        <v>0</v>
      </c>
      <c r="N2584" t="s">
        <v>22</v>
      </c>
      <c r="O2584">
        <v>3</v>
      </c>
      <c r="P2584" s="30">
        <f>SQRT((postes_1[[#This Row],[x]]-$Q$1)^2+(postes_1[[#This Row],[y]]-$R$1)^2)</f>
        <v>375715.5141099816</v>
      </c>
      <c r="Q2584">
        <v>920416.29999999702</v>
      </c>
      <c r="R2584">
        <v>6541106.5199999996</v>
      </c>
    </row>
    <row r="2585" spans="1:18" hidden="1">
      <c r="A2585">
        <v>891</v>
      </c>
      <c r="B2585">
        <v>70026507</v>
      </c>
      <c r="C2585" s="2" t="s">
        <v>8375</v>
      </c>
      <c r="D2585" t="s">
        <v>274</v>
      </c>
      <c r="E2585">
        <v>1299577175000</v>
      </c>
      <c r="F2585">
        <v>1445354374000</v>
      </c>
      <c r="G2585">
        <v>1</v>
      </c>
      <c r="H2585" t="s">
        <v>1896</v>
      </c>
      <c r="I2585" t="s">
        <v>1897</v>
      </c>
      <c r="J2585" t="s">
        <v>26</v>
      </c>
      <c r="K2585" t="s">
        <v>21</v>
      </c>
      <c r="L2585">
        <v>0</v>
      </c>
      <c r="M2585">
        <v>0</v>
      </c>
      <c r="N2585" t="s">
        <v>22</v>
      </c>
      <c r="O2585">
        <v>6</v>
      </c>
      <c r="P2585" s="30">
        <f>SQRT((postes_1[[#This Row],[x]]-$Q$1)^2+(postes_1[[#This Row],[y]]-$R$1)^2)</f>
        <v>375977.03550458938</v>
      </c>
      <c r="Q2585">
        <v>985334.06000000203</v>
      </c>
      <c r="R2585">
        <v>6724563.6399999997</v>
      </c>
    </row>
    <row r="2586" spans="1:18" hidden="1">
      <c r="A2586">
        <v>2363</v>
      </c>
      <c r="B2586">
        <v>50000813</v>
      </c>
      <c r="C2586" s="2" t="s">
        <v>8373</v>
      </c>
      <c r="D2586" t="s">
        <v>77</v>
      </c>
      <c r="E2586">
        <v>844387200000</v>
      </c>
      <c r="F2586">
        <v>1313499274000</v>
      </c>
      <c r="G2586">
        <v>1</v>
      </c>
      <c r="H2586" t="s">
        <v>4880</v>
      </c>
      <c r="I2586" t="s">
        <v>4881</v>
      </c>
      <c r="J2586" t="s">
        <v>20</v>
      </c>
      <c r="K2586" t="s">
        <v>21</v>
      </c>
      <c r="L2586">
        <v>0</v>
      </c>
      <c r="M2586">
        <v>0</v>
      </c>
      <c r="N2586" t="s">
        <v>22</v>
      </c>
      <c r="O2586">
        <v>3</v>
      </c>
      <c r="P2586" s="30">
        <f>SQRT((postes_1[[#This Row],[x]]-$Q$1)^2+(postes_1[[#This Row],[y]]-$R$1)^2)</f>
        <v>376163.80219070753</v>
      </c>
      <c r="Q2586">
        <v>575957.88000000303</v>
      </c>
      <c r="R2586">
        <v>6378885.0300000003</v>
      </c>
    </row>
    <row r="2587" spans="1:18" hidden="1">
      <c r="A2587">
        <v>3037</v>
      </c>
      <c r="B2587">
        <v>30002025</v>
      </c>
      <c r="C2587" s="2" t="s">
        <v>8373</v>
      </c>
      <c r="D2587" t="s">
        <v>20</v>
      </c>
      <c r="E2587">
        <v>917308800000</v>
      </c>
      <c r="F2587" t="s">
        <v>20</v>
      </c>
      <c r="G2587">
        <v>1</v>
      </c>
      <c r="H2587" t="s">
        <v>6248</v>
      </c>
      <c r="I2587" t="s">
        <v>6249</v>
      </c>
      <c r="J2587" t="s">
        <v>195</v>
      </c>
      <c r="K2587" t="s">
        <v>21</v>
      </c>
      <c r="L2587">
        <v>0</v>
      </c>
      <c r="M2587">
        <v>0</v>
      </c>
      <c r="N2587" t="s">
        <v>22</v>
      </c>
      <c r="O2587">
        <v>3</v>
      </c>
      <c r="P2587" s="30">
        <f>SQRT((postes_1[[#This Row],[x]]-$Q$1)^2+(postes_1[[#This Row],[y]]-$R$1)^2)</f>
        <v>376491.92598173517</v>
      </c>
      <c r="Q2587">
        <v>842574.13000000303</v>
      </c>
      <c r="R2587">
        <v>6457027.6799999997</v>
      </c>
    </row>
    <row r="2588" spans="1:18" hidden="1">
      <c r="A2588">
        <v>2045</v>
      </c>
      <c r="B2588">
        <v>20001340</v>
      </c>
      <c r="C2588" s="2" t="s">
        <v>8373</v>
      </c>
      <c r="D2588" t="s">
        <v>274</v>
      </c>
      <c r="E2588">
        <v>610761600000</v>
      </c>
      <c r="F2588">
        <v>1404307548000</v>
      </c>
      <c r="G2588">
        <v>1</v>
      </c>
      <c r="H2588" t="s">
        <v>4238</v>
      </c>
      <c r="I2588" t="s">
        <v>4239</v>
      </c>
      <c r="J2588" t="s">
        <v>20</v>
      </c>
      <c r="K2588" t="s">
        <v>21</v>
      </c>
      <c r="L2588">
        <v>0</v>
      </c>
      <c r="M2588">
        <v>0</v>
      </c>
      <c r="N2588" t="s">
        <v>22</v>
      </c>
      <c r="O2588">
        <v>3</v>
      </c>
      <c r="P2588" s="30">
        <f>SQRT((postes_1[[#This Row],[x]]-$Q$1)^2+(postes_1[[#This Row],[y]]-$R$1)^2)</f>
        <v>376552.87372465635</v>
      </c>
      <c r="Q2588">
        <v>986906.39999999898</v>
      </c>
      <c r="R2588">
        <v>6744125.9199999999</v>
      </c>
    </row>
    <row r="2589" spans="1:18" hidden="1">
      <c r="A2589">
        <v>3883</v>
      </c>
      <c r="B2589">
        <v>20001456</v>
      </c>
      <c r="C2589" s="2" t="s">
        <v>8373</v>
      </c>
      <c r="D2589" t="s">
        <v>168</v>
      </c>
      <c r="E2589">
        <v>1207136310000</v>
      </c>
      <c r="F2589">
        <v>1449066259000</v>
      </c>
      <c r="G2589">
        <v>1</v>
      </c>
      <c r="H2589" t="s">
        <v>7919</v>
      </c>
      <c r="I2589" t="s">
        <v>7920</v>
      </c>
      <c r="J2589" t="s">
        <v>20</v>
      </c>
      <c r="K2589" t="s">
        <v>21</v>
      </c>
      <c r="L2589">
        <v>0</v>
      </c>
      <c r="M2589">
        <v>0</v>
      </c>
      <c r="N2589" t="s">
        <v>22</v>
      </c>
      <c r="O2589">
        <v>3</v>
      </c>
      <c r="P2589" s="30">
        <f>SQRT((postes_1[[#This Row],[x]]-$Q$1)^2+(postes_1[[#This Row],[y]]-$R$1)^2)</f>
        <v>376664.25580446474</v>
      </c>
      <c r="Q2589">
        <v>985757.5</v>
      </c>
      <c r="R2589">
        <v>6721295.2699999996</v>
      </c>
    </row>
    <row r="2590" spans="1:18" hidden="1">
      <c r="A2590">
        <v>3188</v>
      </c>
      <c r="B2590">
        <v>70030277</v>
      </c>
      <c r="C2590" s="2" t="s">
        <v>8375</v>
      </c>
      <c r="D2590" t="s">
        <v>168</v>
      </c>
      <c r="E2590">
        <v>1348573721000</v>
      </c>
      <c r="F2590">
        <v>1450354405000</v>
      </c>
      <c r="G2590">
        <v>1</v>
      </c>
      <c r="H2590" t="s">
        <v>6551</v>
      </c>
      <c r="I2590" t="s">
        <v>6552</v>
      </c>
      <c r="J2590" t="s">
        <v>20</v>
      </c>
      <c r="K2590" t="s">
        <v>21</v>
      </c>
      <c r="L2590">
        <v>0</v>
      </c>
      <c r="M2590">
        <v>0</v>
      </c>
      <c r="N2590" t="s">
        <v>22</v>
      </c>
      <c r="O2590">
        <v>6</v>
      </c>
      <c r="P2590" s="30">
        <f>SQRT((postes_1[[#This Row],[x]]-$Q$1)^2+(postes_1[[#This Row],[y]]-$R$1)^2)</f>
        <v>376693.13204791216</v>
      </c>
      <c r="Q2590">
        <v>984548.21999999904</v>
      </c>
      <c r="R2590">
        <v>6709160.3200000003</v>
      </c>
    </row>
    <row r="2591" spans="1:18" hidden="1">
      <c r="A2591">
        <v>855</v>
      </c>
      <c r="B2591">
        <v>20002217</v>
      </c>
      <c r="C2591" s="2" t="s">
        <v>8375</v>
      </c>
      <c r="D2591" t="s">
        <v>77</v>
      </c>
      <c r="E2591">
        <v>610761600000</v>
      </c>
      <c r="F2591">
        <v>1315322637000</v>
      </c>
      <c r="G2591">
        <v>1</v>
      </c>
      <c r="H2591" t="s">
        <v>1827</v>
      </c>
      <c r="I2591" t="s">
        <v>1828</v>
      </c>
      <c r="J2591" t="s">
        <v>20</v>
      </c>
      <c r="K2591" t="s">
        <v>21</v>
      </c>
      <c r="L2591">
        <v>0</v>
      </c>
      <c r="M2591">
        <v>0</v>
      </c>
      <c r="N2591" t="s">
        <v>22</v>
      </c>
      <c r="O2591">
        <v>6</v>
      </c>
      <c r="P2591" s="30">
        <f>SQRT((postes_1[[#This Row],[x]]-$Q$1)^2+(postes_1[[#This Row],[y]]-$R$1)^2)</f>
        <v>376778.90226889157</v>
      </c>
      <c r="Q2591">
        <v>986471.82999999798</v>
      </c>
      <c r="R2591">
        <v>6729287.3399999999</v>
      </c>
    </row>
    <row r="2592" spans="1:18" hidden="1">
      <c r="A2592">
        <v>1594</v>
      </c>
      <c r="B2592">
        <v>30001823</v>
      </c>
      <c r="C2592" s="2" t="s">
        <v>8373</v>
      </c>
      <c r="D2592" t="s">
        <v>274</v>
      </c>
      <c r="E2592">
        <v>610761600000</v>
      </c>
      <c r="F2592">
        <v>1392197027000</v>
      </c>
      <c r="G2592">
        <v>1</v>
      </c>
      <c r="H2592" t="s">
        <v>3320</v>
      </c>
      <c r="I2592" t="s">
        <v>3321</v>
      </c>
      <c r="J2592" t="s">
        <v>20</v>
      </c>
      <c r="K2592" t="s">
        <v>21</v>
      </c>
      <c r="L2592">
        <v>0</v>
      </c>
      <c r="M2592">
        <v>0</v>
      </c>
      <c r="N2592" t="s">
        <v>22</v>
      </c>
      <c r="O2592">
        <v>3</v>
      </c>
      <c r="P2592" s="30">
        <f>SQRT((postes_1[[#This Row],[x]]-$Q$1)^2+(postes_1[[#This Row],[y]]-$R$1)^2)</f>
        <v>376998.30208647193</v>
      </c>
      <c r="Q2592">
        <v>860937.97999999695</v>
      </c>
      <c r="R2592">
        <v>6471694.4400000004</v>
      </c>
    </row>
    <row r="2593" spans="1:18" hidden="1">
      <c r="A2593">
        <v>184</v>
      </c>
      <c r="B2593">
        <v>20001484</v>
      </c>
      <c r="C2593" s="2" t="s">
        <v>8373</v>
      </c>
      <c r="D2593" t="s">
        <v>56</v>
      </c>
      <c r="E2593">
        <v>1206636886000</v>
      </c>
      <c r="F2593">
        <v>1206636871000</v>
      </c>
      <c r="G2593">
        <v>1</v>
      </c>
      <c r="H2593" t="s">
        <v>424</v>
      </c>
      <c r="I2593" t="s">
        <v>425</v>
      </c>
      <c r="J2593" t="s">
        <v>20</v>
      </c>
      <c r="K2593" t="s">
        <v>21</v>
      </c>
      <c r="L2593">
        <v>0</v>
      </c>
      <c r="M2593">
        <v>0</v>
      </c>
      <c r="N2593" t="s">
        <v>22</v>
      </c>
      <c r="O2593">
        <v>3</v>
      </c>
      <c r="P2593" s="30">
        <f>SQRT((postes_1[[#This Row],[x]]-$Q$1)^2+(postes_1[[#This Row],[y]]-$R$1)^2)</f>
        <v>377030.67044147779</v>
      </c>
      <c r="Q2593">
        <v>984311.79999999702</v>
      </c>
      <c r="R2593">
        <v>6704534.8099999996</v>
      </c>
    </row>
    <row r="2594" spans="1:18" hidden="1">
      <c r="A2594">
        <v>183</v>
      </c>
      <c r="B2594">
        <v>30000947</v>
      </c>
      <c r="C2594" s="2" t="s">
        <v>8373</v>
      </c>
      <c r="D2594" t="s">
        <v>20</v>
      </c>
      <c r="E2594">
        <v>771724800000</v>
      </c>
      <c r="F2594" t="s">
        <v>20</v>
      </c>
      <c r="G2594">
        <v>1</v>
      </c>
      <c r="H2594" t="s">
        <v>422</v>
      </c>
      <c r="I2594" t="s">
        <v>423</v>
      </c>
      <c r="J2594" t="s">
        <v>20</v>
      </c>
      <c r="K2594" t="s">
        <v>21</v>
      </c>
      <c r="L2594">
        <v>0</v>
      </c>
      <c r="M2594">
        <v>0</v>
      </c>
      <c r="N2594" t="s">
        <v>22</v>
      </c>
      <c r="O2594">
        <v>3</v>
      </c>
      <c r="P2594" s="30">
        <f>SQRT((postes_1[[#This Row],[x]]-$Q$1)^2+(postes_1[[#This Row],[y]]-$R$1)^2)</f>
        <v>377051.80307079852</v>
      </c>
      <c r="Q2594">
        <v>915121.64000000095</v>
      </c>
      <c r="R2594">
        <v>6531302.4800000004</v>
      </c>
    </row>
    <row r="2595" spans="1:18" hidden="1">
      <c r="A2595">
        <v>2114</v>
      </c>
      <c r="B2595">
        <v>20001493</v>
      </c>
      <c r="C2595" s="2" t="s">
        <v>8373</v>
      </c>
      <c r="D2595" t="s">
        <v>77</v>
      </c>
      <c r="E2595">
        <v>1206528719000</v>
      </c>
      <c r="F2595">
        <v>1337357341000</v>
      </c>
      <c r="G2595">
        <v>1</v>
      </c>
      <c r="H2595" t="s">
        <v>4384</v>
      </c>
      <c r="I2595" t="s">
        <v>4385</v>
      </c>
      <c r="J2595" t="s">
        <v>20</v>
      </c>
      <c r="K2595" t="s">
        <v>21</v>
      </c>
      <c r="L2595">
        <v>0</v>
      </c>
      <c r="M2595">
        <v>0</v>
      </c>
      <c r="N2595" t="s">
        <v>22</v>
      </c>
      <c r="O2595">
        <v>3</v>
      </c>
      <c r="P2595" s="30">
        <f>SQRT((postes_1[[#This Row],[x]]-$Q$1)^2+(postes_1[[#This Row],[y]]-$R$1)^2)</f>
        <v>377060.91311757115</v>
      </c>
      <c r="Q2595">
        <v>983698.71999999904</v>
      </c>
      <c r="R2595">
        <v>6699845.8899999997</v>
      </c>
    </row>
    <row r="2596" spans="1:18" hidden="1">
      <c r="A2596">
        <v>434</v>
      </c>
      <c r="B2596">
        <v>50000498</v>
      </c>
      <c r="C2596" s="2" t="s">
        <v>8373</v>
      </c>
      <c r="D2596" t="s">
        <v>20</v>
      </c>
      <c r="E2596">
        <v>610761600000</v>
      </c>
      <c r="F2596" t="s">
        <v>20</v>
      </c>
      <c r="G2596">
        <v>1</v>
      </c>
      <c r="H2596" t="s">
        <v>960</v>
      </c>
      <c r="I2596" t="s">
        <v>667</v>
      </c>
      <c r="J2596" t="s">
        <v>961</v>
      </c>
      <c r="K2596" t="s">
        <v>21</v>
      </c>
      <c r="L2596">
        <v>0</v>
      </c>
      <c r="M2596">
        <v>0</v>
      </c>
      <c r="N2596" t="s">
        <v>22</v>
      </c>
      <c r="O2596">
        <v>3</v>
      </c>
      <c r="P2596" s="30">
        <f>SQRT((postes_1[[#This Row],[x]]-$Q$1)^2+(postes_1[[#This Row],[y]]-$R$1)^2)</f>
        <v>377198.98589907633</v>
      </c>
      <c r="Q2596">
        <v>415065.93</v>
      </c>
      <c r="R2596">
        <v>6430822.2999999998</v>
      </c>
    </row>
    <row r="2597" spans="1:18" hidden="1">
      <c r="A2597">
        <v>537</v>
      </c>
      <c r="B2597">
        <v>20000462</v>
      </c>
      <c r="C2597" s="2" t="s">
        <v>8373</v>
      </c>
      <c r="D2597" t="s">
        <v>20</v>
      </c>
      <c r="E2597">
        <v>954979200000</v>
      </c>
      <c r="F2597" t="s">
        <v>20</v>
      </c>
      <c r="G2597">
        <v>1</v>
      </c>
      <c r="H2597" t="s">
        <v>1163</v>
      </c>
      <c r="I2597" t="s">
        <v>1163</v>
      </c>
      <c r="J2597" t="s">
        <v>1164</v>
      </c>
      <c r="K2597" t="s">
        <v>21</v>
      </c>
      <c r="L2597">
        <v>0</v>
      </c>
      <c r="M2597">
        <v>0</v>
      </c>
      <c r="N2597" t="s">
        <v>22</v>
      </c>
      <c r="O2597">
        <v>3</v>
      </c>
      <c r="P2597" s="30">
        <f>SQRT((postes_1[[#This Row],[x]]-$Q$1)^2+(postes_1[[#This Row],[y]]-$R$1)^2)</f>
        <v>377278.17648698023</v>
      </c>
      <c r="Q2597">
        <v>962463.24000000197</v>
      </c>
      <c r="R2597">
        <v>6889252.9299999997</v>
      </c>
    </row>
    <row r="2598" spans="1:18" hidden="1">
      <c r="A2598">
        <v>1587</v>
      </c>
      <c r="B2598">
        <v>30000921</v>
      </c>
      <c r="C2598" s="2" t="s">
        <v>8373</v>
      </c>
      <c r="D2598" t="s">
        <v>1094</v>
      </c>
      <c r="E2598">
        <v>610761600000</v>
      </c>
      <c r="F2598">
        <v>1423822349000</v>
      </c>
      <c r="G2598">
        <v>1</v>
      </c>
      <c r="H2598" t="s">
        <v>3307</v>
      </c>
      <c r="I2598" t="s">
        <v>3308</v>
      </c>
      <c r="J2598" t="s">
        <v>1187</v>
      </c>
      <c r="K2598" t="s">
        <v>21</v>
      </c>
      <c r="L2598">
        <v>0</v>
      </c>
      <c r="M2598">
        <v>0</v>
      </c>
      <c r="N2598" t="s">
        <v>22</v>
      </c>
      <c r="O2598">
        <v>3</v>
      </c>
      <c r="P2598" s="30">
        <f>SQRT((postes_1[[#This Row],[x]]-$Q$1)^2+(postes_1[[#This Row],[y]]-$R$1)^2)</f>
        <v>377304.62306678807</v>
      </c>
      <c r="Q2598">
        <v>918021.39000000095</v>
      </c>
      <c r="R2598">
        <v>6534897.75</v>
      </c>
    </row>
    <row r="2599" spans="1:18" hidden="1">
      <c r="A2599">
        <v>1346</v>
      </c>
      <c r="B2599">
        <v>30003237</v>
      </c>
      <c r="C2599" s="2" t="s">
        <v>8373</v>
      </c>
      <c r="D2599" t="s">
        <v>20</v>
      </c>
      <c r="E2599">
        <v>971308800000</v>
      </c>
      <c r="F2599" t="s">
        <v>20</v>
      </c>
      <c r="G2599">
        <v>1</v>
      </c>
      <c r="H2599" t="s">
        <v>2822</v>
      </c>
      <c r="I2599" t="s">
        <v>2823</v>
      </c>
      <c r="J2599" t="s">
        <v>20</v>
      </c>
      <c r="K2599" t="s">
        <v>21</v>
      </c>
      <c r="L2599">
        <v>0</v>
      </c>
      <c r="M2599">
        <v>0</v>
      </c>
      <c r="N2599" t="s">
        <v>22</v>
      </c>
      <c r="O2599">
        <v>3</v>
      </c>
      <c r="P2599" s="30">
        <f>SQRT((postes_1[[#This Row],[x]]-$Q$1)^2+(postes_1[[#This Row],[y]]-$R$1)^2)</f>
        <v>377418.23779204785</v>
      </c>
      <c r="Q2599">
        <v>889639.14999999898</v>
      </c>
      <c r="R2599">
        <v>6499476.6900000004</v>
      </c>
    </row>
    <row r="2600" spans="1:18" hidden="1">
      <c r="A2600">
        <v>3641</v>
      </c>
      <c r="B2600">
        <v>50000822</v>
      </c>
      <c r="C2600" s="2" t="s">
        <v>8373</v>
      </c>
      <c r="D2600" t="s">
        <v>274</v>
      </c>
      <c r="E2600">
        <v>610761600000</v>
      </c>
      <c r="F2600">
        <v>1427194499000</v>
      </c>
      <c r="G2600">
        <v>1</v>
      </c>
      <c r="H2600" t="s">
        <v>7455</v>
      </c>
      <c r="I2600" t="s">
        <v>7456</v>
      </c>
      <c r="J2600" t="s">
        <v>20</v>
      </c>
      <c r="K2600" t="s">
        <v>21</v>
      </c>
      <c r="L2600">
        <v>0</v>
      </c>
      <c r="M2600">
        <v>0</v>
      </c>
      <c r="N2600" t="s">
        <v>22</v>
      </c>
      <c r="O2600">
        <v>3</v>
      </c>
      <c r="P2600" s="30">
        <f>SQRT((postes_1[[#This Row],[x]]-$Q$1)^2+(postes_1[[#This Row],[y]]-$R$1)^2)</f>
        <v>377651.80021838308</v>
      </c>
      <c r="Q2600">
        <v>607120.22999999695</v>
      </c>
      <c r="R2600">
        <v>6375825.4000000004</v>
      </c>
    </row>
    <row r="2601" spans="1:18">
      <c r="A2601">
        <v>246</v>
      </c>
      <c r="B2601">
        <v>70062004</v>
      </c>
      <c r="C2601" s="2" t="s">
        <v>8383</v>
      </c>
      <c r="D2601" t="s">
        <v>274</v>
      </c>
      <c r="E2601">
        <v>1465487272000</v>
      </c>
      <c r="F2601">
        <v>1465487214000</v>
      </c>
      <c r="G2601">
        <v>1</v>
      </c>
      <c r="H2601" t="s">
        <v>558</v>
      </c>
      <c r="I2601" t="s">
        <v>559</v>
      </c>
      <c r="J2601" t="s">
        <v>560</v>
      </c>
      <c r="K2601" t="s">
        <v>283</v>
      </c>
      <c r="L2601">
        <v>0</v>
      </c>
      <c r="M2601">
        <v>0</v>
      </c>
      <c r="N2601" t="s">
        <v>267</v>
      </c>
      <c r="O2601">
        <v>3</v>
      </c>
      <c r="P2601" s="30">
        <f>SQRT((postes_1[[#This Row],[x]]-$Q$1)^2+(postes_1[[#This Row],[y]]-$R$1)^2)</f>
        <v>377656.02581224422</v>
      </c>
      <c r="Q2601">
        <v>414100.57900000399</v>
      </c>
      <c r="R2601">
        <v>6430873.7526000002</v>
      </c>
    </row>
    <row r="2602" spans="1:18" hidden="1">
      <c r="A2602">
        <v>181</v>
      </c>
      <c r="B2602">
        <v>30001084</v>
      </c>
      <c r="C2602" s="2" t="s">
        <v>8373</v>
      </c>
      <c r="D2602" t="s">
        <v>43</v>
      </c>
      <c r="E2602">
        <v>610761600000</v>
      </c>
      <c r="F2602">
        <v>1158318053000</v>
      </c>
      <c r="G2602">
        <v>1</v>
      </c>
      <c r="H2602" t="s">
        <v>418</v>
      </c>
      <c r="I2602" t="s">
        <v>419</v>
      </c>
      <c r="J2602" t="s">
        <v>20</v>
      </c>
      <c r="K2602" t="s">
        <v>21</v>
      </c>
      <c r="L2602">
        <v>0</v>
      </c>
      <c r="M2602">
        <v>0</v>
      </c>
      <c r="N2602" t="s">
        <v>22</v>
      </c>
      <c r="O2602">
        <v>3</v>
      </c>
      <c r="P2602" s="30">
        <f>SQRT((postes_1[[#This Row],[x]]-$Q$1)^2+(postes_1[[#This Row],[y]]-$R$1)^2)</f>
        <v>377731.21983515983</v>
      </c>
      <c r="Q2602">
        <v>909296.11999999697</v>
      </c>
      <c r="R2602">
        <v>6522413.8700000001</v>
      </c>
    </row>
    <row r="2603" spans="1:18" hidden="1">
      <c r="A2603">
        <v>2357</v>
      </c>
      <c r="B2603">
        <v>50000809</v>
      </c>
      <c r="C2603" s="2" t="s">
        <v>8373</v>
      </c>
      <c r="D2603" t="s">
        <v>20</v>
      </c>
      <c r="E2603">
        <v>1035331200000</v>
      </c>
      <c r="F2603" t="s">
        <v>20</v>
      </c>
      <c r="G2603">
        <v>1</v>
      </c>
      <c r="H2603" t="s">
        <v>4869</v>
      </c>
      <c r="I2603" t="s">
        <v>4870</v>
      </c>
      <c r="J2603" t="s">
        <v>20</v>
      </c>
      <c r="K2603" t="s">
        <v>21</v>
      </c>
      <c r="L2603">
        <v>0</v>
      </c>
      <c r="M2603">
        <v>0</v>
      </c>
      <c r="N2603" t="s">
        <v>22</v>
      </c>
      <c r="O2603">
        <v>3</v>
      </c>
      <c r="P2603" s="30">
        <f>SQRT((postes_1[[#This Row],[x]]-$Q$1)^2+(postes_1[[#This Row],[y]]-$R$1)^2)</f>
        <v>377743.09414064104</v>
      </c>
      <c r="Q2603">
        <v>554869.85000000102</v>
      </c>
      <c r="R2603">
        <v>6379833.46</v>
      </c>
    </row>
    <row r="2604" spans="1:18" hidden="1">
      <c r="A2604">
        <v>1859</v>
      </c>
      <c r="B2604">
        <v>20000582</v>
      </c>
      <c r="C2604" s="2" t="s">
        <v>8373</v>
      </c>
      <c r="D2604" t="s">
        <v>20</v>
      </c>
      <c r="E2604">
        <v>610761600000</v>
      </c>
      <c r="F2604" t="s">
        <v>20</v>
      </c>
      <c r="G2604">
        <v>1</v>
      </c>
      <c r="H2604" t="s">
        <v>3858</v>
      </c>
      <c r="I2604" t="s">
        <v>3859</v>
      </c>
      <c r="J2604" t="s">
        <v>20</v>
      </c>
      <c r="K2604" t="s">
        <v>21</v>
      </c>
      <c r="L2604">
        <v>0</v>
      </c>
      <c r="M2604">
        <v>0</v>
      </c>
      <c r="N2604" t="s">
        <v>22</v>
      </c>
      <c r="O2604">
        <v>3</v>
      </c>
      <c r="P2604" s="30">
        <f>SQRT((postes_1[[#This Row],[x]]-$Q$1)^2+(postes_1[[#This Row],[y]]-$R$1)^2)</f>
        <v>377890.77380132792</v>
      </c>
      <c r="Q2604">
        <v>971851.28999999899</v>
      </c>
      <c r="R2604">
        <v>6863936.2699999996</v>
      </c>
    </row>
    <row r="2605" spans="1:18" hidden="1">
      <c r="A2605">
        <v>1400</v>
      </c>
      <c r="B2605">
        <v>30000949</v>
      </c>
      <c r="C2605" s="2" t="s">
        <v>8373</v>
      </c>
      <c r="D2605" t="s">
        <v>274</v>
      </c>
      <c r="E2605">
        <v>610761600000</v>
      </c>
      <c r="F2605">
        <v>1424426338000</v>
      </c>
      <c r="G2605">
        <v>1</v>
      </c>
      <c r="H2605" t="s">
        <v>2937</v>
      </c>
      <c r="I2605" t="s">
        <v>2937</v>
      </c>
      <c r="J2605" t="s">
        <v>26</v>
      </c>
      <c r="K2605" t="s">
        <v>21</v>
      </c>
      <c r="L2605">
        <v>0</v>
      </c>
      <c r="M2605">
        <v>0</v>
      </c>
      <c r="N2605" t="s">
        <v>22</v>
      </c>
      <c r="O2605">
        <v>3</v>
      </c>
      <c r="P2605" s="30">
        <f>SQRT((postes_1[[#This Row],[x]]-$Q$1)^2+(postes_1[[#This Row],[y]]-$R$1)^2)</f>
        <v>378028.42150515894</v>
      </c>
      <c r="Q2605">
        <v>915951.10000000102</v>
      </c>
      <c r="R2605">
        <v>6530782.4199999999</v>
      </c>
    </row>
    <row r="2606" spans="1:18" hidden="1">
      <c r="A2606">
        <v>509</v>
      </c>
      <c r="B2606">
        <v>20001417</v>
      </c>
      <c r="C2606" s="2" t="s">
        <v>8373</v>
      </c>
      <c r="D2606" t="s">
        <v>77</v>
      </c>
      <c r="E2606">
        <v>1079481600000</v>
      </c>
      <c r="F2606">
        <v>1315320291000</v>
      </c>
      <c r="G2606">
        <v>1</v>
      </c>
      <c r="H2606" t="s">
        <v>1113</v>
      </c>
      <c r="I2606" t="s">
        <v>1114</v>
      </c>
      <c r="J2606" t="s">
        <v>20</v>
      </c>
      <c r="K2606" t="s">
        <v>21</v>
      </c>
      <c r="L2606">
        <v>0</v>
      </c>
      <c r="M2606">
        <v>0</v>
      </c>
      <c r="N2606" t="s">
        <v>22</v>
      </c>
      <c r="O2606">
        <v>3</v>
      </c>
      <c r="P2606" s="30">
        <f>SQRT((postes_1[[#This Row],[x]]-$Q$1)^2+(postes_1[[#This Row],[y]]-$R$1)^2)</f>
        <v>378031.26400630339</v>
      </c>
      <c r="Q2606">
        <v>987964.27000000305</v>
      </c>
      <c r="R2606">
        <v>6733333.3499999996</v>
      </c>
    </row>
    <row r="2607" spans="1:18" hidden="1">
      <c r="A2607">
        <v>1961</v>
      </c>
      <c r="B2607">
        <v>20001402</v>
      </c>
      <c r="C2607" s="2" t="s">
        <v>8373</v>
      </c>
      <c r="D2607" t="s">
        <v>23</v>
      </c>
      <c r="E2607">
        <v>610761600000</v>
      </c>
      <c r="F2607">
        <v>1245236918000</v>
      </c>
      <c r="G2607">
        <v>1</v>
      </c>
      <c r="H2607" t="s">
        <v>4063</v>
      </c>
      <c r="I2607" t="s">
        <v>4064</v>
      </c>
      <c r="J2607" t="s">
        <v>4065</v>
      </c>
      <c r="K2607" t="s">
        <v>21</v>
      </c>
      <c r="L2607">
        <v>0</v>
      </c>
      <c r="M2607">
        <v>0</v>
      </c>
      <c r="N2607" t="s">
        <v>22</v>
      </c>
      <c r="O2607">
        <v>3</v>
      </c>
      <c r="P2607" s="30">
        <f>SQRT((postes_1[[#This Row],[x]]-$Q$1)^2+(postes_1[[#This Row],[y]]-$R$1)^2)</f>
        <v>378206.63360692142</v>
      </c>
      <c r="Q2607">
        <v>988217.56000000203</v>
      </c>
      <c r="R2607">
        <v>6734847.7800000003</v>
      </c>
    </row>
    <row r="2608" spans="1:18" hidden="1">
      <c r="A2608">
        <v>655</v>
      </c>
      <c r="B2608">
        <v>20001463</v>
      </c>
      <c r="C2608" s="2" t="s">
        <v>8373</v>
      </c>
      <c r="D2608" t="s">
        <v>274</v>
      </c>
      <c r="E2608">
        <v>1207765333000</v>
      </c>
      <c r="F2608">
        <v>1446126757000</v>
      </c>
      <c r="G2608">
        <v>1</v>
      </c>
      <c r="H2608" t="s">
        <v>1408</v>
      </c>
      <c r="I2608" t="s">
        <v>1409</v>
      </c>
      <c r="J2608" t="s">
        <v>1410</v>
      </c>
      <c r="K2608" t="s">
        <v>21</v>
      </c>
      <c r="L2608">
        <v>0</v>
      </c>
      <c r="M2608">
        <v>0</v>
      </c>
      <c r="N2608" t="s">
        <v>22</v>
      </c>
      <c r="O2608">
        <v>3</v>
      </c>
      <c r="P2608" s="30">
        <f>SQRT((postes_1[[#This Row],[x]]-$Q$1)^2+(postes_1[[#This Row],[y]]-$R$1)^2)</f>
        <v>378226.87969352008</v>
      </c>
      <c r="Q2608">
        <v>987184.71999999904</v>
      </c>
      <c r="R2608">
        <v>6719682.8099999996</v>
      </c>
    </row>
    <row r="2609" spans="1:18" hidden="1">
      <c r="A2609">
        <v>3513</v>
      </c>
      <c r="B2609">
        <v>60005180</v>
      </c>
      <c r="C2609" s="2" t="s">
        <v>8373</v>
      </c>
      <c r="D2609" t="s">
        <v>30</v>
      </c>
      <c r="E2609">
        <v>1130165430000</v>
      </c>
      <c r="F2609">
        <v>1378134865000</v>
      </c>
      <c r="G2609">
        <v>1</v>
      </c>
      <c r="H2609" t="s">
        <v>7192</v>
      </c>
      <c r="I2609" t="s">
        <v>7193</v>
      </c>
      <c r="J2609" t="s">
        <v>20</v>
      </c>
      <c r="K2609" t="s">
        <v>21</v>
      </c>
      <c r="L2609">
        <v>0</v>
      </c>
      <c r="M2609">
        <v>0</v>
      </c>
      <c r="N2609" t="s">
        <v>22</v>
      </c>
      <c r="O2609">
        <v>3</v>
      </c>
      <c r="P2609" s="30">
        <f>SQRT((postes_1[[#This Row],[x]]-$Q$1)^2+(postes_1[[#This Row],[y]]-$R$1)^2)</f>
        <v>378233.62143304356</v>
      </c>
      <c r="Q2609">
        <v>248413.600000001</v>
      </c>
      <c r="R2609">
        <v>6862898.8600000003</v>
      </c>
    </row>
    <row r="2610" spans="1:18" hidden="1">
      <c r="A2610">
        <v>3568</v>
      </c>
      <c r="B2610">
        <v>50000547</v>
      </c>
      <c r="C2610" s="2" t="s">
        <v>8375</v>
      </c>
      <c r="D2610" t="s">
        <v>56</v>
      </c>
      <c r="E2610">
        <v>1338975949000</v>
      </c>
      <c r="F2610">
        <v>1338975899000</v>
      </c>
      <c r="G2610">
        <v>1</v>
      </c>
      <c r="H2610" t="s">
        <v>7303</v>
      </c>
      <c r="I2610" t="s">
        <v>7304</v>
      </c>
      <c r="J2610" t="s">
        <v>20</v>
      </c>
      <c r="K2610" t="s">
        <v>21</v>
      </c>
      <c r="L2610">
        <v>0</v>
      </c>
      <c r="M2610">
        <v>0</v>
      </c>
      <c r="N2610" t="s">
        <v>22</v>
      </c>
      <c r="O2610">
        <v>6</v>
      </c>
      <c r="P2610" s="30">
        <f>SQRT((postes_1[[#This Row],[x]]-$Q$1)^2+(postes_1[[#This Row],[y]]-$R$1)^2)</f>
        <v>378234.05584309023</v>
      </c>
      <c r="Q2610">
        <v>420088.25999999797</v>
      </c>
      <c r="R2610">
        <v>6426635.0800000001</v>
      </c>
    </row>
    <row r="2611" spans="1:18" hidden="1">
      <c r="A2611">
        <v>2441</v>
      </c>
      <c r="B2611">
        <v>20000944</v>
      </c>
      <c r="C2611" s="2" t="s">
        <v>8373</v>
      </c>
      <c r="D2611" t="s">
        <v>77</v>
      </c>
      <c r="E2611">
        <v>769132800000</v>
      </c>
      <c r="F2611">
        <v>1381825753000</v>
      </c>
      <c r="G2611">
        <v>1</v>
      </c>
      <c r="H2611" t="s">
        <v>5040</v>
      </c>
      <c r="I2611" t="s">
        <v>5041</v>
      </c>
      <c r="J2611" t="s">
        <v>20</v>
      </c>
      <c r="K2611" t="s">
        <v>21</v>
      </c>
      <c r="L2611">
        <v>0</v>
      </c>
      <c r="M2611">
        <v>0</v>
      </c>
      <c r="N2611" t="s">
        <v>22</v>
      </c>
      <c r="O2611">
        <v>3</v>
      </c>
      <c r="P2611" s="30">
        <f>SQRT((postes_1[[#This Row],[x]]-$Q$1)^2+(postes_1[[#This Row],[y]]-$R$1)^2)</f>
        <v>378440.99772274646</v>
      </c>
      <c r="Q2611">
        <v>983156.72999999695</v>
      </c>
      <c r="R2611">
        <v>6819201.6900000004</v>
      </c>
    </row>
    <row r="2612" spans="1:18" hidden="1">
      <c r="A2612">
        <v>2689</v>
      </c>
      <c r="B2612">
        <v>60000081</v>
      </c>
      <c r="C2612" s="2" t="s">
        <v>8373</v>
      </c>
      <c r="D2612" t="s">
        <v>108</v>
      </c>
      <c r="E2612">
        <v>610761600000</v>
      </c>
      <c r="F2612">
        <v>1256655540000</v>
      </c>
      <c r="G2612">
        <v>1</v>
      </c>
      <c r="H2612" t="s">
        <v>5548</v>
      </c>
      <c r="I2612" t="s">
        <v>5549</v>
      </c>
      <c r="J2612" t="s">
        <v>20</v>
      </c>
      <c r="K2612" t="s">
        <v>21</v>
      </c>
      <c r="L2612">
        <v>0</v>
      </c>
      <c r="M2612">
        <v>0</v>
      </c>
      <c r="N2612" t="s">
        <v>22</v>
      </c>
      <c r="O2612">
        <v>3</v>
      </c>
      <c r="P2612" s="30">
        <f>SQRT((postes_1[[#This Row],[x]]-$Q$1)^2+(postes_1[[#This Row],[y]]-$R$1)^2)</f>
        <v>378457.65106348391</v>
      </c>
      <c r="Q2612">
        <v>243845.759999998</v>
      </c>
      <c r="R2612">
        <v>6847363.2599999998</v>
      </c>
    </row>
    <row r="2613" spans="1:18" hidden="1">
      <c r="A2613">
        <v>786</v>
      </c>
      <c r="B2613">
        <v>20001465</v>
      </c>
      <c r="C2613" s="2" t="s">
        <v>8373</v>
      </c>
      <c r="D2613" t="s">
        <v>27</v>
      </c>
      <c r="E2613">
        <v>610761600000</v>
      </c>
      <c r="F2613">
        <v>1289992033000</v>
      </c>
      <c r="G2613">
        <v>1</v>
      </c>
      <c r="H2613" t="s">
        <v>1687</v>
      </c>
      <c r="I2613" t="s">
        <v>1688</v>
      </c>
      <c r="J2613" t="s">
        <v>1410</v>
      </c>
      <c r="K2613" t="s">
        <v>21</v>
      </c>
      <c r="L2613">
        <v>0</v>
      </c>
      <c r="M2613">
        <v>0</v>
      </c>
      <c r="N2613" t="s">
        <v>22</v>
      </c>
      <c r="O2613">
        <v>3</v>
      </c>
      <c r="P2613" s="30">
        <f>SQRT((postes_1[[#This Row],[x]]-$Q$1)^2+(postes_1[[#This Row],[y]]-$R$1)^2)</f>
        <v>378524.08620663418</v>
      </c>
      <c r="Q2613">
        <v>987425.71999999904</v>
      </c>
      <c r="R2613">
        <v>6719048.2000000002</v>
      </c>
    </row>
    <row r="2614" spans="1:18" hidden="1">
      <c r="A2614">
        <v>1336</v>
      </c>
      <c r="B2614">
        <v>30000916</v>
      </c>
      <c r="C2614" s="2" t="s">
        <v>8375</v>
      </c>
      <c r="D2614" t="s">
        <v>20</v>
      </c>
      <c r="E2614">
        <v>978652800000</v>
      </c>
      <c r="F2614" t="s">
        <v>20</v>
      </c>
      <c r="G2614">
        <v>1</v>
      </c>
      <c r="H2614" t="s">
        <v>2802</v>
      </c>
      <c r="I2614" t="s">
        <v>2803</v>
      </c>
      <c r="J2614" t="s">
        <v>20</v>
      </c>
      <c r="K2614" t="s">
        <v>21</v>
      </c>
      <c r="L2614">
        <v>0</v>
      </c>
      <c r="M2614">
        <v>0</v>
      </c>
      <c r="N2614" t="s">
        <v>22</v>
      </c>
      <c r="O2614">
        <v>6</v>
      </c>
      <c r="P2614" s="30">
        <f>SQRT((postes_1[[#This Row],[x]]-$Q$1)^2+(postes_1[[#This Row],[y]]-$R$1)^2)</f>
        <v>378604.29268478509</v>
      </c>
      <c r="Q2614">
        <v>920331.22999999695</v>
      </c>
      <c r="R2614">
        <v>6535915.1399999997</v>
      </c>
    </row>
    <row r="2615" spans="1:18" hidden="1">
      <c r="A2615">
        <v>3252</v>
      </c>
      <c r="B2615">
        <v>30002877</v>
      </c>
      <c r="C2615" s="2" t="s">
        <v>8373</v>
      </c>
      <c r="D2615" t="s">
        <v>77</v>
      </c>
      <c r="E2615">
        <v>996537600000</v>
      </c>
      <c r="F2615">
        <v>1353343779000</v>
      </c>
      <c r="G2615">
        <v>1</v>
      </c>
      <c r="H2615" t="s">
        <v>6671</v>
      </c>
      <c r="I2615" t="s">
        <v>6672</v>
      </c>
      <c r="J2615" t="s">
        <v>20</v>
      </c>
      <c r="K2615" t="s">
        <v>21</v>
      </c>
      <c r="L2615">
        <v>0</v>
      </c>
      <c r="M2615">
        <v>0</v>
      </c>
      <c r="N2615" t="s">
        <v>22</v>
      </c>
      <c r="O2615">
        <v>3</v>
      </c>
      <c r="P2615" s="30">
        <f>SQRT((postes_1[[#This Row],[x]]-$Q$1)^2+(postes_1[[#This Row],[y]]-$R$1)^2)</f>
        <v>378714.45440412802</v>
      </c>
      <c r="Q2615">
        <v>841895.56000000203</v>
      </c>
      <c r="R2615">
        <v>6453684.9000000004</v>
      </c>
    </row>
    <row r="2616" spans="1:18" hidden="1">
      <c r="A2616">
        <v>297</v>
      </c>
      <c r="B2616">
        <v>50000523</v>
      </c>
      <c r="C2616" s="2" t="s">
        <v>8373</v>
      </c>
      <c r="D2616" t="s">
        <v>482</v>
      </c>
      <c r="E2616">
        <v>610761600000</v>
      </c>
      <c r="F2616">
        <v>1391511731000</v>
      </c>
      <c r="G2616">
        <v>1</v>
      </c>
      <c r="H2616" t="s">
        <v>666</v>
      </c>
      <c r="I2616" t="s">
        <v>667</v>
      </c>
      <c r="J2616" t="s">
        <v>26</v>
      </c>
      <c r="K2616" t="s">
        <v>21</v>
      </c>
      <c r="L2616">
        <v>0</v>
      </c>
      <c r="M2616">
        <v>0</v>
      </c>
      <c r="N2616" t="s">
        <v>22</v>
      </c>
      <c r="O2616">
        <v>3</v>
      </c>
      <c r="P2616" s="30">
        <f>SQRT((postes_1[[#This Row],[x]]-$Q$1)^2+(postes_1[[#This Row],[y]]-$R$1)^2)</f>
        <v>378921.75371136196</v>
      </c>
      <c r="Q2616">
        <v>414594.82999999798</v>
      </c>
      <c r="R2616">
        <v>6429093.9000000004</v>
      </c>
    </row>
    <row r="2617" spans="1:18" hidden="1">
      <c r="A2617">
        <v>2359</v>
      </c>
      <c r="B2617">
        <v>50000820</v>
      </c>
      <c r="C2617" s="2" t="s">
        <v>8373</v>
      </c>
      <c r="D2617" t="s">
        <v>20</v>
      </c>
      <c r="E2617">
        <v>610761600000</v>
      </c>
      <c r="F2617" t="s">
        <v>20</v>
      </c>
      <c r="G2617">
        <v>1</v>
      </c>
      <c r="H2617" t="s">
        <v>4873</v>
      </c>
      <c r="I2617" t="s">
        <v>4874</v>
      </c>
      <c r="J2617" t="s">
        <v>20</v>
      </c>
      <c r="K2617" t="s">
        <v>21</v>
      </c>
      <c r="L2617">
        <v>0</v>
      </c>
      <c r="M2617">
        <v>0</v>
      </c>
      <c r="N2617" t="s">
        <v>22</v>
      </c>
      <c r="O2617">
        <v>3</v>
      </c>
      <c r="P2617" s="30">
        <f>SQRT((postes_1[[#This Row],[x]]-$Q$1)^2+(postes_1[[#This Row],[y]]-$R$1)^2)</f>
        <v>379089.40961829724</v>
      </c>
      <c r="Q2617">
        <v>563585.11999999697</v>
      </c>
      <c r="R2617">
        <v>6377283.3300000001</v>
      </c>
    </row>
    <row r="2618" spans="1:18" hidden="1">
      <c r="A2618">
        <v>1185</v>
      </c>
      <c r="B2618">
        <v>30000653</v>
      </c>
      <c r="C2618" s="2" t="s">
        <v>8373</v>
      </c>
      <c r="D2618" t="s">
        <v>274</v>
      </c>
      <c r="E2618" s="1">
        <v>969840000000</v>
      </c>
      <c r="F2618">
        <v>1415271800000</v>
      </c>
      <c r="G2618">
        <v>1</v>
      </c>
      <c r="H2618" t="s">
        <v>2485</v>
      </c>
      <c r="I2618" t="s">
        <v>2486</v>
      </c>
      <c r="J2618" t="s">
        <v>20</v>
      </c>
      <c r="K2618" t="s">
        <v>21</v>
      </c>
      <c r="L2618">
        <v>0</v>
      </c>
      <c r="M2618">
        <v>0</v>
      </c>
      <c r="N2618" t="s">
        <v>22</v>
      </c>
      <c r="O2618">
        <v>3</v>
      </c>
      <c r="P2618" s="30">
        <f>SQRT((postes_1[[#This Row],[x]]-$Q$1)^2+(postes_1[[#This Row],[y]]-$R$1)^2)</f>
        <v>379169.29546242702</v>
      </c>
      <c r="Q2618">
        <v>938614.64000000095</v>
      </c>
      <c r="R2618">
        <v>6563488.71</v>
      </c>
    </row>
    <row r="2619" spans="1:18" hidden="1">
      <c r="A2619">
        <v>501</v>
      </c>
      <c r="B2619">
        <v>20003172</v>
      </c>
      <c r="C2619" s="2" t="s">
        <v>8373</v>
      </c>
      <c r="D2619" t="s">
        <v>77</v>
      </c>
      <c r="E2619">
        <v>1079481600000</v>
      </c>
      <c r="F2619">
        <v>1315319262000</v>
      </c>
      <c r="G2619">
        <v>1</v>
      </c>
      <c r="H2619" t="s">
        <v>1098</v>
      </c>
      <c r="I2619" t="s">
        <v>1098</v>
      </c>
      <c r="J2619" t="s">
        <v>20</v>
      </c>
      <c r="K2619" t="s">
        <v>21</v>
      </c>
      <c r="L2619">
        <v>0</v>
      </c>
      <c r="M2619">
        <v>0</v>
      </c>
      <c r="N2619" t="s">
        <v>22</v>
      </c>
      <c r="O2619">
        <v>3</v>
      </c>
      <c r="P2619" s="30">
        <f>SQRT((postes_1[[#This Row],[x]]-$Q$1)^2+(postes_1[[#This Row],[y]]-$R$1)^2)</f>
        <v>379302.45030977298</v>
      </c>
      <c r="Q2619">
        <v>989375.43999999797</v>
      </c>
      <c r="R2619">
        <v>6736128.04</v>
      </c>
    </row>
    <row r="2620" spans="1:18" hidden="1">
      <c r="A2620">
        <v>871</v>
      </c>
      <c r="B2620">
        <v>60000646</v>
      </c>
      <c r="C2620" s="2" t="s">
        <v>8373</v>
      </c>
      <c r="D2620" t="s">
        <v>17</v>
      </c>
      <c r="E2620" s="1">
        <v>990576000000</v>
      </c>
      <c r="F2620">
        <v>1315391375000</v>
      </c>
      <c r="G2620">
        <v>1</v>
      </c>
      <c r="H2620" t="s">
        <v>1858</v>
      </c>
      <c r="I2620" t="s">
        <v>1859</v>
      </c>
      <c r="J2620" t="s">
        <v>20</v>
      </c>
      <c r="K2620" t="s">
        <v>21</v>
      </c>
      <c r="L2620">
        <v>0</v>
      </c>
      <c r="M2620">
        <v>0</v>
      </c>
      <c r="N2620" t="s">
        <v>22</v>
      </c>
      <c r="O2620">
        <v>3</v>
      </c>
      <c r="P2620" s="30">
        <f>SQRT((postes_1[[#This Row],[x]]-$Q$1)^2+(postes_1[[#This Row],[y]]-$R$1)^2)</f>
        <v>379995.1927292805</v>
      </c>
      <c r="Q2620">
        <v>231256.56000000201</v>
      </c>
      <c r="R2620">
        <v>6777835.5300000003</v>
      </c>
    </row>
    <row r="2621" spans="1:18" hidden="1">
      <c r="A2621">
        <v>2716</v>
      </c>
      <c r="B2621">
        <v>50000560</v>
      </c>
      <c r="C2621" s="2" t="s">
        <v>8373</v>
      </c>
      <c r="D2621" t="s">
        <v>482</v>
      </c>
      <c r="E2621">
        <v>973641600000</v>
      </c>
      <c r="F2621">
        <v>1394440270000</v>
      </c>
      <c r="G2621">
        <v>1</v>
      </c>
      <c r="H2621" t="s">
        <v>5605</v>
      </c>
      <c r="I2621" t="s">
        <v>5605</v>
      </c>
      <c r="J2621" t="s">
        <v>20</v>
      </c>
      <c r="K2621" t="s">
        <v>21</v>
      </c>
      <c r="L2621">
        <v>0</v>
      </c>
      <c r="M2621">
        <v>0</v>
      </c>
      <c r="N2621" t="s">
        <v>22</v>
      </c>
      <c r="O2621">
        <v>3</v>
      </c>
      <c r="P2621" s="30">
        <f>SQRT((postes_1[[#This Row],[x]]-$Q$1)^2+(postes_1[[#This Row],[y]]-$R$1)^2)</f>
        <v>380291.02818871557</v>
      </c>
      <c r="Q2621">
        <v>421363.20000000298</v>
      </c>
      <c r="R2621">
        <v>6423522.7300000004</v>
      </c>
    </row>
    <row r="2622" spans="1:18" hidden="1">
      <c r="A2622">
        <v>1009</v>
      </c>
      <c r="B2622">
        <v>20001156</v>
      </c>
      <c r="C2622" s="2" t="s">
        <v>8373</v>
      </c>
      <c r="D2622" t="s">
        <v>168</v>
      </c>
      <c r="E2622">
        <v>610761600000</v>
      </c>
      <c r="F2622">
        <v>1449573024000</v>
      </c>
      <c r="G2622">
        <v>1</v>
      </c>
      <c r="H2622" t="s">
        <v>2150</v>
      </c>
      <c r="I2622" t="s">
        <v>2151</v>
      </c>
      <c r="J2622" t="s">
        <v>20</v>
      </c>
      <c r="K2622" t="s">
        <v>21</v>
      </c>
      <c r="L2622">
        <v>0</v>
      </c>
      <c r="M2622">
        <v>0</v>
      </c>
      <c r="N2622" t="s">
        <v>22</v>
      </c>
      <c r="O2622">
        <v>3</v>
      </c>
      <c r="P2622" s="30">
        <f>SQRT((postes_1[[#This Row],[x]]-$Q$1)^2+(postes_1[[#This Row],[y]]-$R$1)^2)</f>
        <v>380350.98282752949</v>
      </c>
      <c r="Q2622">
        <v>989654.78999999899</v>
      </c>
      <c r="R2622">
        <v>6783215.1100000003</v>
      </c>
    </row>
    <row r="2623" spans="1:18" hidden="1">
      <c r="A2623">
        <v>257</v>
      </c>
      <c r="B2623">
        <v>20001503</v>
      </c>
      <c r="C2623" s="2" t="s">
        <v>8373</v>
      </c>
      <c r="D2623" t="s">
        <v>56</v>
      </c>
      <c r="E2623">
        <v>1206466254000</v>
      </c>
      <c r="F2623">
        <v>1206466243000</v>
      </c>
      <c r="G2623">
        <v>1</v>
      </c>
      <c r="H2623" t="s">
        <v>582</v>
      </c>
      <c r="I2623" t="s">
        <v>583</v>
      </c>
      <c r="J2623" t="s">
        <v>20</v>
      </c>
      <c r="K2623" t="s">
        <v>21</v>
      </c>
      <c r="L2623">
        <v>0</v>
      </c>
      <c r="M2623">
        <v>0</v>
      </c>
      <c r="N2623" t="s">
        <v>22</v>
      </c>
      <c r="O2623">
        <v>3</v>
      </c>
      <c r="P2623" s="30">
        <f>SQRT((postes_1[[#This Row],[x]]-$Q$1)^2+(postes_1[[#This Row],[y]]-$R$1)^2)</f>
        <v>380373.90021271771</v>
      </c>
      <c r="Q2623">
        <v>986812.93</v>
      </c>
      <c r="R2623">
        <v>6698237.6399999997</v>
      </c>
    </row>
    <row r="2624" spans="1:18" hidden="1">
      <c r="A2624">
        <v>727</v>
      </c>
      <c r="B2624">
        <v>50000807</v>
      </c>
      <c r="C2624" s="2" t="s">
        <v>8373</v>
      </c>
      <c r="D2624" t="s">
        <v>152</v>
      </c>
      <c r="E2624">
        <v>1035331200000</v>
      </c>
      <c r="F2624">
        <v>1302769541000</v>
      </c>
      <c r="G2624">
        <v>1</v>
      </c>
      <c r="H2624" t="s">
        <v>1564</v>
      </c>
      <c r="I2624" t="s">
        <v>1565</v>
      </c>
      <c r="J2624" t="s">
        <v>20</v>
      </c>
      <c r="K2624" t="s">
        <v>21</v>
      </c>
      <c r="L2624">
        <v>0</v>
      </c>
      <c r="M2624">
        <v>0</v>
      </c>
      <c r="N2624" t="s">
        <v>22</v>
      </c>
      <c r="O2624">
        <v>3</v>
      </c>
      <c r="P2624" s="30">
        <f>SQRT((postes_1[[#This Row],[x]]-$Q$1)^2+(postes_1[[#This Row],[y]]-$R$1)^2)</f>
        <v>380378.11179643037</v>
      </c>
      <c r="Q2624">
        <v>682889.36999999697</v>
      </c>
      <c r="R2624">
        <v>6380041.8899999997</v>
      </c>
    </row>
    <row r="2625" spans="1:18" hidden="1">
      <c r="A2625">
        <v>1713</v>
      </c>
      <c r="B2625">
        <v>30002289</v>
      </c>
      <c r="C2625" s="2" t="s">
        <v>8373</v>
      </c>
      <c r="D2625" t="s">
        <v>274</v>
      </c>
      <c r="E2625" s="1">
        <v>899424000000</v>
      </c>
      <c r="F2625">
        <v>1407407003000</v>
      </c>
      <c r="G2625">
        <v>1</v>
      </c>
      <c r="H2625" t="s">
        <v>3565</v>
      </c>
      <c r="I2625" t="s">
        <v>3566</v>
      </c>
      <c r="J2625" t="s">
        <v>3567</v>
      </c>
      <c r="K2625" t="s">
        <v>21</v>
      </c>
      <c r="L2625">
        <v>0</v>
      </c>
      <c r="M2625">
        <v>0</v>
      </c>
      <c r="N2625" t="s">
        <v>22</v>
      </c>
      <c r="O2625">
        <v>3</v>
      </c>
      <c r="P2625" s="30">
        <f>SQRT((postes_1[[#This Row],[x]]-$Q$1)^2+(postes_1[[#This Row],[y]]-$R$1)^2)</f>
        <v>380532.2852041818</v>
      </c>
      <c r="Q2625">
        <v>765648.60999999905</v>
      </c>
      <c r="R2625">
        <v>6406008.4699999997</v>
      </c>
    </row>
    <row r="2626" spans="1:18" hidden="1">
      <c r="A2626">
        <v>4094</v>
      </c>
      <c r="B2626">
        <v>20001467</v>
      </c>
      <c r="C2626" s="2" t="s">
        <v>8375</v>
      </c>
      <c r="D2626" t="s">
        <v>56</v>
      </c>
      <c r="E2626">
        <v>1204297405000</v>
      </c>
      <c r="F2626">
        <v>1204297366000</v>
      </c>
      <c r="G2626">
        <v>1</v>
      </c>
      <c r="H2626" t="s">
        <v>8292</v>
      </c>
      <c r="I2626" t="s">
        <v>8293</v>
      </c>
      <c r="J2626" t="s">
        <v>20</v>
      </c>
      <c r="K2626" t="s">
        <v>21</v>
      </c>
      <c r="L2626">
        <v>0</v>
      </c>
      <c r="M2626">
        <v>0</v>
      </c>
      <c r="N2626" t="s">
        <v>22</v>
      </c>
      <c r="O2626">
        <v>6</v>
      </c>
      <c r="P2626" s="30">
        <f>SQRT((postes_1[[#This Row],[x]]-$Q$1)^2+(postes_1[[#This Row],[y]]-$R$1)^2)</f>
        <v>380625.72486322594</v>
      </c>
      <c r="Q2626">
        <v>989526.89999999898</v>
      </c>
      <c r="R2626">
        <v>6718947.5599999996</v>
      </c>
    </row>
    <row r="2627" spans="1:18" hidden="1">
      <c r="A2627">
        <v>1998</v>
      </c>
      <c r="B2627">
        <v>20001479</v>
      </c>
      <c r="C2627" s="2" t="s">
        <v>8373</v>
      </c>
      <c r="D2627" t="s">
        <v>56</v>
      </c>
      <c r="E2627">
        <v>1208342418000</v>
      </c>
      <c r="F2627">
        <v>1197289283000</v>
      </c>
      <c r="G2627">
        <v>1</v>
      </c>
      <c r="H2627" t="s">
        <v>4139</v>
      </c>
      <c r="I2627" t="s">
        <v>4140</v>
      </c>
      <c r="J2627" t="s">
        <v>20</v>
      </c>
      <c r="K2627" t="s">
        <v>21</v>
      </c>
      <c r="L2627">
        <v>0</v>
      </c>
      <c r="M2627">
        <v>0</v>
      </c>
      <c r="N2627" t="s">
        <v>22</v>
      </c>
      <c r="O2627">
        <v>3</v>
      </c>
      <c r="P2627" s="30">
        <f>SQRT((postes_1[[#This Row],[x]]-$Q$1)^2+(postes_1[[#This Row],[y]]-$R$1)^2)</f>
        <v>380708.11897963617</v>
      </c>
      <c r="Q2627">
        <v>988997.60999999905</v>
      </c>
      <c r="R2627">
        <v>6712780.8700000001</v>
      </c>
    </row>
    <row r="2628" spans="1:18" hidden="1">
      <c r="A2628">
        <v>218</v>
      </c>
      <c r="B2628">
        <v>30001146</v>
      </c>
      <c r="C2628" s="2" t="s">
        <v>8375</v>
      </c>
      <c r="D2628" t="s">
        <v>20</v>
      </c>
      <c r="E2628">
        <v>610761600000</v>
      </c>
      <c r="F2628" t="s">
        <v>20</v>
      </c>
      <c r="G2628">
        <v>1</v>
      </c>
      <c r="H2628" t="s">
        <v>500</v>
      </c>
      <c r="I2628" t="s">
        <v>501</v>
      </c>
      <c r="J2628" t="s">
        <v>20</v>
      </c>
      <c r="K2628" t="s">
        <v>21</v>
      </c>
      <c r="L2628">
        <v>0</v>
      </c>
      <c r="M2628">
        <v>0</v>
      </c>
      <c r="N2628" t="s">
        <v>22</v>
      </c>
      <c r="O2628">
        <v>6</v>
      </c>
      <c r="P2628" s="30">
        <f>SQRT((postes_1[[#This Row],[x]]-$Q$1)^2+(postes_1[[#This Row],[y]]-$R$1)^2)</f>
        <v>380712.83721090812</v>
      </c>
      <c r="Q2628">
        <v>909590.39000000095</v>
      </c>
      <c r="R2628">
        <v>6517944.1299999999</v>
      </c>
    </row>
    <row r="2629" spans="1:18" hidden="1">
      <c r="A2629">
        <v>2227</v>
      </c>
      <c r="B2629">
        <v>50000542</v>
      </c>
      <c r="C2629" s="2" t="s">
        <v>8375</v>
      </c>
      <c r="D2629" t="s">
        <v>168</v>
      </c>
      <c r="E2629" s="1">
        <v>1025568000000</v>
      </c>
      <c r="F2629">
        <v>1450353495000</v>
      </c>
      <c r="G2629">
        <v>1</v>
      </c>
      <c r="H2629" t="s">
        <v>4609</v>
      </c>
      <c r="I2629" t="s">
        <v>4610</v>
      </c>
      <c r="J2629" t="s">
        <v>20</v>
      </c>
      <c r="K2629" t="s">
        <v>21</v>
      </c>
      <c r="L2629">
        <v>0</v>
      </c>
      <c r="M2629">
        <v>0</v>
      </c>
      <c r="N2629" t="s">
        <v>22</v>
      </c>
      <c r="O2629">
        <v>6</v>
      </c>
      <c r="P2629" s="30">
        <f>SQRT((postes_1[[#This Row],[x]]-$Q$1)^2+(postes_1[[#This Row],[y]]-$R$1)^2)</f>
        <v>380776.24113118107</v>
      </c>
      <c r="Q2629">
        <v>413003.96999999898</v>
      </c>
      <c r="R2629">
        <v>6427889.0199999996</v>
      </c>
    </row>
    <row r="2630" spans="1:18" hidden="1">
      <c r="A2630">
        <v>3470</v>
      </c>
      <c r="B2630">
        <v>30001300</v>
      </c>
      <c r="C2630" s="2" t="s">
        <v>8373</v>
      </c>
      <c r="D2630" t="s">
        <v>1094</v>
      </c>
      <c r="E2630">
        <v>610761600000</v>
      </c>
      <c r="F2630">
        <v>1424169451000</v>
      </c>
      <c r="G2630">
        <v>1</v>
      </c>
      <c r="H2630" t="s">
        <v>7107</v>
      </c>
      <c r="I2630" t="s">
        <v>7108</v>
      </c>
      <c r="J2630" t="s">
        <v>1187</v>
      </c>
      <c r="K2630" t="s">
        <v>21</v>
      </c>
      <c r="L2630">
        <v>0</v>
      </c>
      <c r="M2630">
        <v>0</v>
      </c>
      <c r="N2630" t="s">
        <v>22</v>
      </c>
      <c r="O2630">
        <v>3</v>
      </c>
      <c r="P2630" s="30">
        <f>SQRT((postes_1[[#This Row],[x]]-$Q$1)^2+(postes_1[[#This Row],[y]]-$R$1)^2)</f>
        <v>380897.89347624179</v>
      </c>
      <c r="Q2630">
        <v>902911.20000000298</v>
      </c>
      <c r="R2630">
        <v>6509411.2599999998</v>
      </c>
    </row>
    <row r="2631" spans="1:18" hidden="1">
      <c r="A2631">
        <v>2558</v>
      </c>
      <c r="B2631">
        <v>50000812</v>
      </c>
      <c r="C2631" s="2" t="s">
        <v>8373</v>
      </c>
      <c r="D2631" t="s">
        <v>30</v>
      </c>
      <c r="E2631">
        <v>610761600000</v>
      </c>
      <c r="F2631">
        <v>1374233702000</v>
      </c>
      <c r="G2631">
        <v>1</v>
      </c>
      <c r="H2631" t="s">
        <v>5279</v>
      </c>
      <c r="I2631" t="s">
        <v>5280</v>
      </c>
      <c r="J2631" t="s">
        <v>20</v>
      </c>
      <c r="K2631" t="s">
        <v>21</v>
      </c>
      <c r="L2631">
        <v>0</v>
      </c>
      <c r="M2631">
        <v>0</v>
      </c>
      <c r="N2631" t="s">
        <v>22</v>
      </c>
      <c r="O2631">
        <v>3</v>
      </c>
      <c r="P2631" s="30">
        <f>SQRT((postes_1[[#This Row],[x]]-$Q$1)^2+(postes_1[[#This Row],[y]]-$R$1)^2)</f>
        <v>380936.94947479811</v>
      </c>
      <c r="Q2631">
        <v>536705.35000000102</v>
      </c>
      <c r="R2631">
        <v>6379735.3899999997</v>
      </c>
    </row>
    <row r="2632" spans="1:18" hidden="1">
      <c r="A2632">
        <v>599</v>
      </c>
      <c r="B2632">
        <v>50000843</v>
      </c>
      <c r="C2632" s="2" t="s">
        <v>8373</v>
      </c>
      <c r="D2632" t="s">
        <v>1094</v>
      </c>
      <c r="E2632">
        <v>610761600000</v>
      </c>
      <c r="F2632">
        <v>1424105590000</v>
      </c>
      <c r="G2632">
        <v>1</v>
      </c>
      <c r="H2632" t="s">
        <v>1289</v>
      </c>
      <c r="I2632" t="s">
        <v>1290</v>
      </c>
      <c r="J2632" t="s">
        <v>26</v>
      </c>
      <c r="K2632" t="s">
        <v>21</v>
      </c>
      <c r="L2632">
        <v>0</v>
      </c>
      <c r="M2632">
        <v>0</v>
      </c>
      <c r="N2632" t="s">
        <v>22</v>
      </c>
      <c r="O2632">
        <v>3</v>
      </c>
      <c r="P2632" s="30">
        <f>SQRT((postes_1[[#This Row],[x]]-$Q$1)^2+(postes_1[[#This Row],[y]]-$R$1)^2)</f>
        <v>381012.27278917347</v>
      </c>
      <c r="Q2632">
        <v>575292.75</v>
      </c>
      <c r="R2632">
        <v>6374077.3700000001</v>
      </c>
    </row>
    <row r="2633" spans="1:18" hidden="1">
      <c r="A2633">
        <v>2113</v>
      </c>
      <c r="B2633">
        <v>20001512</v>
      </c>
      <c r="C2633" s="2" t="s">
        <v>8373</v>
      </c>
      <c r="D2633" t="s">
        <v>77</v>
      </c>
      <c r="E2633">
        <v>1206453601000</v>
      </c>
      <c r="F2633">
        <v>1337352044000</v>
      </c>
      <c r="G2633">
        <v>1</v>
      </c>
      <c r="H2633" t="s">
        <v>4382</v>
      </c>
      <c r="I2633" t="s">
        <v>4383</v>
      </c>
      <c r="J2633" t="s">
        <v>20</v>
      </c>
      <c r="K2633" t="s">
        <v>21</v>
      </c>
      <c r="L2633">
        <v>0</v>
      </c>
      <c r="M2633">
        <v>0</v>
      </c>
      <c r="N2633" t="s">
        <v>22</v>
      </c>
      <c r="O2633">
        <v>3</v>
      </c>
      <c r="P2633" s="30">
        <f>SQRT((postes_1[[#This Row],[x]]-$Q$1)^2+(postes_1[[#This Row],[y]]-$R$1)^2)</f>
        <v>381062.44509736239</v>
      </c>
      <c r="Q2633">
        <v>986199.27000000305</v>
      </c>
      <c r="R2633">
        <v>6689936.2199999997</v>
      </c>
    </row>
    <row r="2634" spans="1:18" hidden="1">
      <c r="A2634">
        <v>2439</v>
      </c>
      <c r="B2634">
        <v>20000956</v>
      </c>
      <c r="C2634" s="2" t="s">
        <v>8375</v>
      </c>
      <c r="D2634" t="s">
        <v>43</v>
      </c>
      <c r="E2634">
        <v>943833600000</v>
      </c>
      <c r="F2634">
        <v>1104918653000</v>
      </c>
      <c r="G2634">
        <v>1</v>
      </c>
      <c r="H2634" t="s">
        <v>5036</v>
      </c>
      <c r="I2634" t="s">
        <v>5037</v>
      </c>
      <c r="J2634" t="s">
        <v>20</v>
      </c>
      <c r="K2634" t="s">
        <v>21</v>
      </c>
      <c r="L2634">
        <v>0</v>
      </c>
      <c r="M2634">
        <v>0</v>
      </c>
      <c r="N2634" t="s">
        <v>22</v>
      </c>
      <c r="O2634">
        <v>6</v>
      </c>
      <c r="P2634" s="30">
        <f>SQRT((postes_1[[#This Row],[x]]-$Q$1)^2+(postes_1[[#This Row],[y]]-$R$1)^2)</f>
        <v>381112.99511494423</v>
      </c>
      <c r="Q2634">
        <v>986432.47999999695</v>
      </c>
      <c r="R2634">
        <v>6815902.6799999997</v>
      </c>
    </row>
    <row r="2635" spans="1:18" hidden="1">
      <c r="A2635">
        <v>4093</v>
      </c>
      <c r="B2635">
        <v>70010602</v>
      </c>
      <c r="C2635" s="2" t="s">
        <v>8373</v>
      </c>
      <c r="D2635" t="s">
        <v>56</v>
      </c>
      <c r="E2635">
        <v>1338803785000</v>
      </c>
      <c r="F2635">
        <v>1338486011000</v>
      </c>
      <c r="G2635">
        <v>1</v>
      </c>
      <c r="H2635" t="s">
        <v>8290</v>
      </c>
      <c r="I2635" t="s">
        <v>8291</v>
      </c>
      <c r="J2635" t="s">
        <v>20</v>
      </c>
      <c r="K2635" t="s">
        <v>21</v>
      </c>
      <c r="L2635">
        <v>0</v>
      </c>
      <c r="M2635">
        <v>0</v>
      </c>
      <c r="N2635" t="s">
        <v>22</v>
      </c>
      <c r="O2635">
        <v>3</v>
      </c>
      <c r="P2635" s="30">
        <f>SQRT((postes_1[[#This Row],[x]]-$Q$1)^2+(postes_1[[#This Row],[y]]-$R$1)^2)</f>
        <v>381264.40325573011</v>
      </c>
      <c r="Q2635">
        <v>417619.32</v>
      </c>
      <c r="R2635">
        <v>6424568.0899999999</v>
      </c>
    </row>
    <row r="2636" spans="1:18" hidden="1">
      <c r="A2636">
        <v>847</v>
      </c>
      <c r="B2636">
        <v>20001440</v>
      </c>
      <c r="C2636" s="2" t="s">
        <v>8373</v>
      </c>
      <c r="D2636" t="s">
        <v>38</v>
      </c>
      <c r="E2636">
        <v>610761600000</v>
      </c>
      <c r="F2636">
        <v>1224692053000</v>
      </c>
      <c r="G2636">
        <v>1</v>
      </c>
      <c r="H2636" t="s">
        <v>1811</v>
      </c>
      <c r="I2636" t="s">
        <v>1812</v>
      </c>
      <c r="J2636" t="s">
        <v>1813</v>
      </c>
      <c r="K2636" t="s">
        <v>21</v>
      </c>
      <c r="L2636">
        <v>0</v>
      </c>
      <c r="M2636">
        <v>0</v>
      </c>
      <c r="N2636" t="s">
        <v>22</v>
      </c>
      <c r="O2636">
        <v>3</v>
      </c>
      <c r="P2636" s="30">
        <f>SQRT((postes_1[[#This Row],[x]]-$Q$1)^2+(postes_1[[#This Row],[y]]-$R$1)^2)</f>
        <v>381282.0235212979</v>
      </c>
      <c r="Q2636">
        <v>990866.52000000305</v>
      </c>
      <c r="R2636">
        <v>6727502.21</v>
      </c>
    </row>
    <row r="2637" spans="1:18" hidden="1">
      <c r="A2637">
        <v>548</v>
      </c>
      <c r="B2637">
        <v>30001151</v>
      </c>
      <c r="C2637" s="2" t="s">
        <v>8375</v>
      </c>
      <c r="D2637" t="s">
        <v>1094</v>
      </c>
      <c r="E2637">
        <v>610761600000</v>
      </c>
      <c r="F2637">
        <v>1424877595000</v>
      </c>
      <c r="G2637">
        <v>1</v>
      </c>
      <c r="H2637" t="s">
        <v>1186</v>
      </c>
      <c r="I2637" t="s">
        <v>1186</v>
      </c>
      <c r="J2637" t="s">
        <v>1187</v>
      </c>
      <c r="K2637" t="s">
        <v>21</v>
      </c>
      <c r="L2637">
        <v>0</v>
      </c>
      <c r="M2637">
        <v>0</v>
      </c>
      <c r="N2637" t="s">
        <v>22</v>
      </c>
      <c r="O2637">
        <v>6</v>
      </c>
      <c r="P2637" s="30">
        <f>SQRT((postes_1[[#This Row],[x]]-$Q$1)^2+(postes_1[[#This Row],[y]]-$R$1)^2)</f>
        <v>381295.30031391856</v>
      </c>
      <c r="Q2637">
        <v>909945.93999999797</v>
      </c>
      <c r="R2637">
        <v>6517454.21</v>
      </c>
    </row>
    <row r="2638" spans="1:18" hidden="1">
      <c r="A2638">
        <v>3754</v>
      </c>
      <c r="B2638">
        <v>50000793</v>
      </c>
      <c r="C2638" s="2" t="s">
        <v>8373</v>
      </c>
      <c r="D2638" t="s">
        <v>20</v>
      </c>
      <c r="E2638">
        <v>610761600000</v>
      </c>
      <c r="F2638" t="s">
        <v>20</v>
      </c>
      <c r="G2638">
        <v>1</v>
      </c>
      <c r="H2638" t="s">
        <v>7675</v>
      </c>
      <c r="I2638" t="s">
        <v>7676</v>
      </c>
      <c r="J2638" t="s">
        <v>20</v>
      </c>
      <c r="K2638" t="s">
        <v>21</v>
      </c>
      <c r="L2638">
        <v>0</v>
      </c>
      <c r="M2638">
        <v>0</v>
      </c>
      <c r="N2638" t="s">
        <v>22</v>
      </c>
      <c r="O2638">
        <v>3</v>
      </c>
      <c r="P2638" s="30">
        <f>SQRT((postes_1[[#This Row],[x]]-$Q$1)^2+(postes_1[[#This Row],[y]]-$R$1)^2)</f>
        <v>381352.27917661454</v>
      </c>
      <c r="Q2638">
        <v>513075.390000001</v>
      </c>
      <c r="R2638">
        <v>6384756.5199999996</v>
      </c>
    </row>
    <row r="2639" spans="1:18" hidden="1">
      <c r="A2639">
        <v>2103</v>
      </c>
      <c r="B2639">
        <v>70005002</v>
      </c>
      <c r="C2639" s="2" t="s">
        <v>8373</v>
      </c>
      <c r="D2639" t="s">
        <v>30</v>
      </c>
      <c r="E2639">
        <v>1104919124000</v>
      </c>
      <c r="F2639">
        <v>1330100051000</v>
      </c>
      <c r="G2639">
        <v>1</v>
      </c>
      <c r="H2639" t="s">
        <v>4360</v>
      </c>
      <c r="I2639" t="s">
        <v>4361</v>
      </c>
      <c r="J2639" t="s">
        <v>1379</v>
      </c>
      <c r="K2639" t="s">
        <v>21</v>
      </c>
      <c r="L2639">
        <v>0</v>
      </c>
      <c r="M2639">
        <v>0</v>
      </c>
      <c r="N2639" t="s">
        <v>22</v>
      </c>
      <c r="O2639">
        <v>3</v>
      </c>
      <c r="P2639" s="30">
        <f>SQRT((postes_1[[#This Row],[x]]-$Q$1)^2+(postes_1[[#This Row],[y]]-$R$1)^2)</f>
        <v>381362.74071399798</v>
      </c>
      <c r="Q2639">
        <v>986759.10000000102</v>
      </c>
      <c r="R2639">
        <v>6815458.4699999997</v>
      </c>
    </row>
    <row r="2640" spans="1:18" hidden="1">
      <c r="A2640">
        <v>2345</v>
      </c>
      <c r="B2640">
        <v>20000957</v>
      </c>
      <c r="C2640" s="2" t="s">
        <v>8373</v>
      </c>
      <c r="D2640" t="s">
        <v>77</v>
      </c>
      <c r="E2640">
        <v>610761600000</v>
      </c>
      <c r="F2640">
        <v>1381403583000</v>
      </c>
      <c r="G2640">
        <v>1</v>
      </c>
      <c r="H2640" t="s">
        <v>4844</v>
      </c>
      <c r="I2640" t="s">
        <v>4845</v>
      </c>
      <c r="J2640" t="s">
        <v>4846</v>
      </c>
      <c r="K2640" t="s">
        <v>21</v>
      </c>
      <c r="L2640">
        <v>0</v>
      </c>
      <c r="M2640">
        <v>0</v>
      </c>
      <c r="N2640" t="s">
        <v>22</v>
      </c>
      <c r="O2640">
        <v>3</v>
      </c>
      <c r="P2640" s="30">
        <f>SQRT((postes_1[[#This Row],[x]]-$Q$1)^2+(postes_1[[#This Row],[y]]-$R$1)^2)</f>
        <v>381389.82081740542</v>
      </c>
      <c r="Q2640">
        <v>986866.46999999904</v>
      </c>
      <c r="R2640">
        <v>6814971.3600000003</v>
      </c>
    </row>
    <row r="2641" spans="1:18" hidden="1">
      <c r="A2641">
        <v>2272</v>
      </c>
      <c r="B2641">
        <v>70020177</v>
      </c>
      <c r="C2641" s="2" t="s">
        <v>8376</v>
      </c>
      <c r="D2641" t="s">
        <v>23</v>
      </c>
      <c r="E2641">
        <v>1288092828000</v>
      </c>
      <c r="F2641">
        <v>1201171163000</v>
      </c>
      <c r="G2641">
        <v>1</v>
      </c>
      <c r="H2641" t="s">
        <v>4695</v>
      </c>
      <c r="I2641" t="s">
        <v>4696</v>
      </c>
      <c r="J2641" t="s">
        <v>20</v>
      </c>
      <c r="K2641" t="s">
        <v>21</v>
      </c>
      <c r="L2641">
        <v>0</v>
      </c>
      <c r="M2641">
        <v>0</v>
      </c>
      <c r="N2641" t="s">
        <v>22</v>
      </c>
      <c r="O2641">
        <v>7</v>
      </c>
      <c r="P2641" s="30">
        <f>SQRT((postes_1[[#This Row],[x]]-$Q$1)^2+(postes_1[[#This Row],[y]]-$R$1)^2)</f>
        <v>381566.8136135778</v>
      </c>
      <c r="Q2641">
        <v>229356.869999997</v>
      </c>
      <c r="R2641">
        <v>6772078.3799999999</v>
      </c>
    </row>
    <row r="2642" spans="1:18" hidden="1">
      <c r="A2642">
        <v>2362</v>
      </c>
      <c r="B2642">
        <v>50000846</v>
      </c>
      <c r="C2642" s="2" t="s">
        <v>8373</v>
      </c>
      <c r="D2642" t="s">
        <v>20</v>
      </c>
      <c r="E2642">
        <v>610761600000</v>
      </c>
      <c r="F2642" t="s">
        <v>20</v>
      </c>
      <c r="G2642">
        <v>1</v>
      </c>
      <c r="H2642" t="s">
        <v>4879</v>
      </c>
      <c r="I2642" t="s">
        <v>1290</v>
      </c>
      <c r="J2642" t="s">
        <v>20</v>
      </c>
      <c r="K2642" t="s">
        <v>21</v>
      </c>
      <c r="L2642">
        <v>0</v>
      </c>
      <c r="M2642">
        <v>0</v>
      </c>
      <c r="N2642" t="s">
        <v>22</v>
      </c>
      <c r="O2642">
        <v>3</v>
      </c>
      <c r="P2642" s="30">
        <f>SQRT((postes_1[[#This Row],[x]]-$Q$1)^2+(postes_1[[#This Row],[y]]-$R$1)^2)</f>
        <v>381601.32707409316</v>
      </c>
      <c r="Q2642">
        <v>575132.31000000203</v>
      </c>
      <c r="R2642">
        <v>6373500.6799999997</v>
      </c>
    </row>
    <row r="2643" spans="1:18" hidden="1">
      <c r="A2643">
        <v>433</v>
      </c>
      <c r="B2643">
        <v>50000815</v>
      </c>
      <c r="C2643" s="2" t="s">
        <v>8373</v>
      </c>
      <c r="D2643" t="s">
        <v>274</v>
      </c>
      <c r="E2643">
        <v>610761600000</v>
      </c>
      <c r="F2643">
        <v>1386609066000</v>
      </c>
      <c r="G2643">
        <v>1</v>
      </c>
      <c r="H2643" t="s">
        <v>958</v>
      </c>
      <c r="I2643" t="s">
        <v>958</v>
      </c>
      <c r="J2643" t="s">
        <v>959</v>
      </c>
      <c r="K2643" t="s">
        <v>21</v>
      </c>
      <c r="L2643">
        <v>0</v>
      </c>
      <c r="M2643">
        <v>0</v>
      </c>
      <c r="N2643" t="s">
        <v>22</v>
      </c>
      <c r="O2643">
        <v>3</v>
      </c>
      <c r="P2643" s="30">
        <f>SQRT((postes_1[[#This Row],[x]]-$Q$1)^2+(postes_1[[#This Row],[y]]-$R$1)^2)</f>
        <v>381692.8431160911</v>
      </c>
      <c r="Q2643">
        <v>537590.61999999697</v>
      </c>
      <c r="R2643">
        <v>6378791.6600000001</v>
      </c>
    </row>
    <row r="2644" spans="1:18" hidden="1">
      <c r="A2644">
        <v>3504</v>
      </c>
      <c r="B2644">
        <v>50000655</v>
      </c>
      <c r="C2644" s="2" t="s">
        <v>8373</v>
      </c>
      <c r="D2644" t="s">
        <v>482</v>
      </c>
      <c r="E2644">
        <v>788486400000</v>
      </c>
      <c r="F2644">
        <v>1393852540000</v>
      </c>
      <c r="G2644">
        <v>1</v>
      </c>
      <c r="H2644" t="s">
        <v>7175</v>
      </c>
      <c r="I2644" t="s">
        <v>7176</v>
      </c>
      <c r="J2644" t="s">
        <v>20</v>
      </c>
      <c r="K2644" t="s">
        <v>21</v>
      </c>
      <c r="L2644">
        <v>0</v>
      </c>
      <c r="M2644">
        <v>0</v>
      </c>
      <c r="N2644" t="s">
        <v>22</v>
      </c>
      <c r="O2644">
        <v>3</v>
      </c>
      <c r="P2644" s="30">
        <f>SQRT((postes_1[[#This Row],[x]]-$Q$1)^2+(postes_1[[#This Row],[y]]-$R$1)^2)</f>
        <v>381908.83973454742</v>
      </c>
      <c r="Q2644">
        <v>432870.79999999702</v>
      </c>
      <c r="R2644">
        <v>6415360.0899999999</v>
      </c>
    </row>
    <row r="2645" spans="1:18" hidden="1">
      <c r="A2645">
        <v>2863</v>
      </c>
      <c r="B2645">
        <v>20000211</v>
      </c>
      <c r="C2645" s="2" t="s">
        <v>8373</v>
      </c>
      <c r="D2645" t="s">
        <v>168</v>
      </c>
      <c r="E2645">
        <v>610761600000</v>
      </c>
      <c r="F2645">
        <v>1461944169000</v>
      </c>
      <c r="G2645">
        <v>1</v>
      </c>
      <c r="H2645" t="s">
        <v>5901</v>
      </c>
      <c r="I2645" t="s">
        <v>5902</v>
      </c>
      <c r="J2645" t="s">
        <v>20</v>
      </c>
      <c r="K2645" t="s">
        <v>21</v>
      </c>
      <c r="L2645">
        <v>0</v>
      </c>
      <c r="M2645">
        <v>0</v>
      </c>
      <c r="N2645" t="s">
        <v>22</v>
      </c>
      <c r="O2645">
        <v>3</v>
      </c>
      <c r="P2645" s="30">
        <f>SQRT((postes_1[[#This Row],[x]]-$Q$1)^2+(postes_1[[#This Row],[y]]-$R$1)^2)</f>
        <v>381929.52300830069</v>
      </c>
      <c r="Q2645">
        <v>955825.17000000202</v>
      </c>
      <c r="R2645">
        <v>6916555.8099999996</v>
      </c>
    </row>
    <row r="2646" spans="1:18" hidden="1">
      <c r="A2646">
        <v>2159</v>
      </c>
      <c r="B2646">
        <v>50002263</v>
      </c>
      <c r="C2646" s="2" t="s">
        <v>8375</v>
      </c>
      <c r="D2646" t="s">
        <v>482</v>
      </c>
      <c r="E2646">
        <v>1064793600000</v>
      </c>
      <c r="F2646">
        <v>1392048694000</v>
      </c>
      <c r="G2646">
        <v>1</v>
      </c>
      <c r="H2646" t="s">
        <v>4480</v>
      </c>
      <c r="I2646" t="s">
        <v>4481</v>
      </c>
      <c r="J2646" t="s">
        <v>4482</v>
      </c>
      <c r="K2646" t="s">
        <v>21</v>
      </c>
      <c r="L2646">
        <v>0</v>
      </c>
      <c r="M2646">
        <v>0</v>
      </c>
      <c r="N2646" t="s">
        <v>22</v>
      </c>
      <c r="O2646">
        <v>6</v>
      </c>
      <c r="P2646" s="30">
        <f>SQRT((postes_1[[#This Row],[x]]-$Q$1)^2+(postes_1[[#This Row],[y]]-$R$1)^2)</f>
        <v>382003.04860048555</v>
      </c>
      <c r="Q2646">
        <v>414737.96000000101</v>
      </c>
      <c r="R2646">
        <v>6425414.2199999997</v>
      </c>
    </row>
    <row r="2647" spans="1:18" hidden="1">
      <c r="A2647">
        <v>198</v>
      </c>
      <c r="B2647">
        <v>30002063</v>
      </c>
      <c r="C2647" s="2" t="s">
        <v>8373</v>
      </c>
      <c r="D2647" t="s">
        <v>77</v>
      </c>
      <c r="E2647">
        <v>610761600000</v>
      </c>
      <c r="F2647">
        <v>1311589716000</v>
      </c>
      <c r="G2647">
        <v>1</v>
      </c>
      <c r="H2647" t="s">
        <v>456</v>
      </c>
      <c r="I2647" t="s">
        <v>457</v>
      </c>
      <c r="J2647" t="s">
        <v>26</v>
      </c>
      <c r="K2647" t="s">
        <v>21</v>
      </c>
      <c r="L2647">
        <v>0</v>
      </c>
      <c r="M2647">
        <v>0</v>
      </c>
      <c r="N2647" t="s">
        <v>22</v>
      </c>
      <c r="O2647">
        <v>3</v>
      </c>
      <c r="P2647" s="30">
        <f>SQRT((postes_1[[#This Row],[x]]-$Q$1)^2+(postes_1[[#This Row],[y]]-$R$1)^2)</f>
        <v>382235.80672691081</v>
      </c>
      <c r="Q2647">
        <v>842894.15999999596</v>
      </c>
      <c r="R2647">
        <v>6450010.7199999997</v>
      </c>
    </row>
    <row r="2648" spans="1:18" hidden="1">
      <c r="A2648">
        <v>821</v>
      </c>
      <c r="B2648">
        <v>70060295</v>
      </c>
      <c r="C2648" s="2" t="s">
        <v>8373</v>
      </c>
      <c r="D2648" t="s">
        <v>264</v>
      </c>
      <c r="E2648">
        <v>1455038942000</v>
      </c>
      <c r="F2648">
        <v>1455038867000</v>
      </c>
      <c r="G2648">
        <v>1</v>
      </c>
      <c r="H2648" t="s">
        <v>1759</v>
      </c>
      <c r="I2648" t="s">
        <v>1760</v>
      </c>
      <c r="J2648" t="s">
        <v>20</v>
      </c>
      <c r="K2648" t="s">
        <v>21</v>
      </c>
      <c r="L2648">
        <v>0</v>
      </c>
      <c r="M2648">
        <v>0</v>
      </c>
      <c r="N2648" t="s">
        <v>22</v>
      </c>
      <c r="O2648">
        <v>3</v>
      </c>
      <c r="P2648" s="30">
        <f>SQRT((postes_1[[#This Row],[x]]-$Q$1)^2+(postes_1[[#This Row],[y]]-$R$1)^2)</f>
        <v>382325.19169103506</v>
      </c>
      <c r="Q2648">
        <v>419955.03000000102</v>
      </c>
      <c r="R2648">
        <v>6421985.5499999998</v>
      </c>
    </row>
    <row r="2649" spans="1:18" hidden="1">
      <c r="A2649">
        <v>2269</v>
      </c>
      <c r="B2649">
        <v>60000773</v>
      </c>
      <c r="C2649" s="2" t="s">
        <v>8375</v>
      </c>
      <c r="D2649" t="s">
        <v>23</v>
      </c>
      <c r="E2649" s="1">
        <v>990576000000</v>
      </c>
      <c r="F2649">
        <v>1231163563000</v>
      </c>
      <c r="G2649">
        <v>1</v>
      </c>
      <c r="H2649" t="s">
        <v>4690</v>
      </c>
      <c r="I2649" t="s">
        <v>4691</v>
      </c>
      <c r="J2649" t="s">
        <v>20</v>
      </c>
      <c r="K2649" t="s">
        <v>21</v>
      </c>
      <c r="L2649">
        <v>0</v>
      </c>
      <c r="M2649">
        <v>0</v>
      </c>
      <c r="N2649" t="s">
        <v>22</v>
      </c>
      <c r="O2649">
        <v>6</v>
      </c>
      <c r="P2649" s="30">
        <f>SQRT((postes_1[[#This Row],[x]]-$Q$1)^2+(postes_1[[#This Row],[y]]-$R$1)^2)</f>
        <v>382337.45274877036</v>
      </c>
      <c r="Q2649">
        <v>228345.42000000199</v>
      </c>
      <c r="R2649">
        <v>6766240.29</v>
      </c>
    </row>
    <row r="2650" spans="1:18" hidden="1">
      <c r="A2650">
        <v>1994</v>
      </c>
      <c r="B2650">
        <v>20001476</v>
      </c>
      <c r="C2650" s="2" t="s">
        <v>8373</v>
      </c>
      <c r="D2650" t="s">
        <v>20</v>
      </c>
      <c r="E2650">
        <v>610761600000</v>
      </c>
      <c r="F2650" t="s">
        <v>20</v>
      </c>
      <c r="G2650">
        <v>1</v>
      </c>
      <c r="H2650" t="s">
        <v>4132</v>
      </c>
      <c r="I2650" t="s">
        <v>4133</v>
      </c>
      <c r="J2650" t="s">
        <v>20</v>
      </c>
      <c r="K2650" t="s">
        <v>21</v>
      </c>
      <c r="L2650">
        <v>0</v>
      </c>
      <c r="M2650">
        <v>0</v>
      </c>
      <c r="N2650" t="s">
        <v>22</v>
      </c>
      <c r="O2650">
        <v>3</v>
      </c>
      <c r="P2650" s="30">
        <f>SQRT((postes_1[[#This Row],[x]]-$Q$1)^2+(postes_1[[#This Row],[y]]-$R$1)^2)</f>
        <v>382424.65218746982</v>
      </c>
      <c r="Q2650">
        <v>990901.24000000197</v>
      </c>
      <c r="R2650">
        <v>6714473.2999999998</v>
      </c>
    </row>
    <row r="2651" spans="1:18" hidden="1">
      <c r="A2651">
        <v>1610</v>
      </c>
      <c r="B2651">
        <v>70039295</v>
      </c>
      <c r="C2651" s="2" t="s">
        <v>8373</v>
      </c>
      <c r="D2651" t="s">
        <v>83</v>
      </c>
      <c r="E2651">
        <v>1353579120000</v>
      </c>
      <c r="F2651">
        <v>1339666768000</v>
      </c>
      <c r="G2651">
        <v>1</v>
      </c>
      <c r="H2651" t="s">
        <v>3349</v>
      </c>
      <c r="I2651" t="s">
        <v>3350</v>
      </c>
      <c r="J2651" t="s">
        <v>20</v>
      </c>
      <c r="K2651" t="s">
        <v>21</v>
      </c>
      <c r="L2651">
        <v>0</v>
      </c>
      <c r="M2651">
        <v>0</v>
      </c>
      <c r="N2651" t="s">
        <v>22</v>
      </c>
      <c r="O2651">
        <v>3</v>
      </c>
      <c r="P2651" s="30">
        <f>SQRT((postes_1[[#This Row],[x]]-$Q$1)^2+(postes_1[[#This Row],[y]]-$R$1)^2)</f>
        <v>382451.5075702474</v>
      </c>
      <c r="Q2651">
        <v>228213.880000003</v>
      </c>
      <c r="R2651">
        <v>6765708.0499999998</v>
      </c>
    </row>
    <row r="2652" spans="1:18" hidden="1">
      <c r="A2652">
        <v>1196</v>
      </c>
      <c r="B2652">
        <v>30000890</v>
      </c>
      <c r="C2652" s="2" t="s">
        <v>8373</v>
      </c>
      <c r="D2652" t="s">
        <v>274</v>
      </c>
      <c r="E2652">
        <v>610761600000</v>
      </c>
      <c r="F2652">
        <v>1415276299000</v>
      </c>
      <c r="G2652">
        <v>1</v>
      </c>
      <c r="H2652" t="s">
        <v>2505</v>
      </c>
      <c r="I2652" t="s">
        <v>2506</v>
      </c>
      <c r="J2652" t="s">
        <v>20</v>
      </c>
      <c r="K2652" t="s">
        <v>21</v>
      </c>
      <c r="L2652">
        <v>0</v>
      </c>
      <c r="M2652">
        <v>0</v>
      </c>
      <c r="N2652" t="s">
        <v>22</v>
      </c>
      <c r="O2652">
        <v>3</v>
      </c>
      <c r="P2652" s="30">
        <f>SQRT((postes_1[[#This Row],[x]]-$Q$1)^2+(postes_1[[#This Row],[y]]-$R$1)^2)</f>
        <v>382518.70718993928</v>
      </c>
      <c r="Q2652">
        <v>926474.15999999596</v>
      </c>
      <c r="R2652">
        <v>6537913.0899999999</v>
      </c>
    </row>
    <row r="2653" spans="1:18" hidden="1">
      <c r="A2653">
        <v>3401</v>
      </c>
      <c r="B2653">
        <v>30002263</v>
      </c>
      <c r="C2653" s="2" t="s">
        <v>8373</v>
      </c>
      <c r="D2653" t="s">
        <v>274</v>
      </c>
      <c r="E2653">
        <v>610761600000</v>
      </c>
      <c r="F2653">
        <v>1407407451000</v>
      </c>
      <c r="G2653">
        <v>1</v>
      </c>
      <c r="H2653" t="s">
        <v>6965</v>
      </c>
      <c r="I2653" t="s">
        <v>6966</v>
      </c>
      <c r="J2653" t="s">
        <v>20</v>
      </c>
      <c r="K2653" t="s">
        <v>21</v>
      </c>
      <c r="L2653">
        <v>0</v>
      </c>
      <c r="M2653">
        <v>0</v>
      </c>
      <c r="N2653" t="s">
        <v>22</v>
      </c>
      <c r="O2653">
        <v>3</v>
      </c>
      <c r="P2653" s="30">
        <f>SQRT((postes_1[[#This Row],[x]]-$Q$1)^2+(postes_1[[#This Row],[y]]-$R$1)^2)</f>
        <v>382527.16884414473</v>
      </c>
      <c r="Q2653">
        <v>767516.28999999899</v>
      </c>
      <c r="R2653">
        <v>6404659.7199999997</v>
      </c>
    </row>
    <row r="2654" spans="1:18" hidden="1">
      <c r="A2654">
        <v>1471</v>
      </c>
      <c r="B2654">
        <v>20000984</v>
      </c>
      <c r="C2654" s="2" t="s">
        <v>8373</v>
      </c>
      <c r="D2654" t="s">
        <v>77</v>
      </c>
      <c r="E2654" s="1">
        <v>794016000000</v>
      </c>
      <c r="F2654">
        <v>1381404190000</v>
      </c>
      <c r="G2654">
        <v>1</v>
      </c>
      <c r="H2654" t="s">
        <v>3074</v>
      </c>
      <c r="I2654" t="s">
        <v>3075</v>
      </c>
      <c r="J2654" t="s">
        <v>20</v>
      </c>
      <c r="K2654" t="s">
        <v>21</v>
      </c>
      <c r="L2654">
        <v>0</v>
      </c>
      <c r="M2654">
        <v>0</v>
      </c>
      <c r="N2654" t="s">
        <v>22</v>
      </c>
      <c r="O2654">
        <v>3</v>
      </c>
      <c r="P2654" s="30">
        <f>SQRT((postes_1[[#This Row],[x]]-$Q$1)^2+(postes_1[[#This Row],[y]]-$R$1)^2)</f>
        <v>382602.62801048963</v>
      </c>
      <c r="Q2654">
        <v>988950.25999999803</v>
      </c>
      <c r="R2654">
        <v>6809470.6200000001</v>
      </c>
    </row>
    <row r="2655" spans="1:18" hidden="1">
      <c r="A2655">
        <v>1256</v>
      </c>
      <c r="B2655">
        <v>30001750</v>
      </c>
      <c r="C2655" s="2" t="s">
        <v>8373</v>
      </c>
      <c r="D2655" t="s">
        <v>274</v>
      </c>
      <c r="E2655">
        <v>610761600000</v>
      </c>
      <c r="F2655">
        <v>1394196065000</v>
      </c>
      <c r="G2655">
        <v>1</v>
      </c>
      <c r="H2655" t="s">
        <v>2634</v>
      </c>
      <c r="I2655" t="s">
        <v>2635</v>
      </c>
      <c r="J2655" t="s">
        <v>20</v>
      </c>
      <c r="K2655" t="s">
        <v>21</v>
      </c>
      <c r="L2655">
        <v>0</v>
      </c>
      <c r="M2655">
        <v>0</v>
      </c>
      <c r="N2655" t="s">
        <v>22</v>
      </c>
      <c r="O2655">
        <v>3</v>
      </c>
      <c r="P2655" s="30">
        <f>SQRT((postes_1[[#This Row],[x]]-$Q$1)^2+(postes_1[[#This Row],[y]]-$R$1)^2)</f>
        <v>382772.05287090706</v>
      </c>
      <c r="Q2655">
        <v>876804.81000000203</v>
      </c>
      <c r="R2655">
        <v>6478544.4800000004</v>
      </c>
    </row>
    <row r="2656" spans="1:18" hidden="1">
      <c r="A2656">
        <v>824</v>
      </c>
      <c r="B2656">
        <v>70050088</v>
      </c>
      <c r="C2656" s="2" t="s">
        <v>8373</v>
      </c>
      <c r="D2656" t="s">
        <v>264</v>
      </c>
      <c r="E2656">
        <v>1448555371000</v>
      </c>
      <c r="F2656">
        <v>1455038723000</v>
      </c>
      <c r="G2656">
        <v>1</v>
      </c>
      <c r="H2656" t="s">
        <v>1765</v>
      </c>
      <c r="I2656" t="s">
        <v>1766</v>
      </c>
      <c r="J2656" t="s">
        <v>20</v>
      </c>
      <c r="K2656" t="s">
        <v>21</v>
      </c>
      <c r="L2656">
        <v>0</v>
      </c>
      <c r="M2656">
        <v>0</v>
      </c>
      <c r="N2656" t="s">
        <v>22</v>
      </c>
      <c r="O2656">
        <v>3</v>
      </c>
      <c r="P2656" s="30">
        <f>SQRT((postes_1[[#This Row],[x]]-$Q$1)^2+(postes_1[[#This Row],[y]]-$R$1)^2)</f>
        <v>382807.42205990502</v>
      </c>
      <c r="Q2656">
        <v>419653.90999999602</v>
      </c>
      <c r="R2656">
        <v>6421602.4199999999</v>
      </c>
    </row>
    <row r="2657" spans="1:18" hidden="1">
      <c r="A2657">
        <v>2018</v>
      </c>
      <c r="B2657">
        <v>20000692</v>
      </c>
      <c r="C2657" s="2" t="s">
        <v>8373</v>
      </c>
      <c r="D2657" t="s">
        <v>43</v>
      </c>
      <c r="E2657">
        <v>1127820024000</v>
      </c>
      <c r="F2657">
        <v>1127818658000</v>
      </c>
      <c r="G2657">
        <v>1</v>
      </c>
      <c r="H2657" t="s">
        <v>4182</v>
      </c>
      <c r="I2657" t="s">
        <v>4183</v>
      </c>
      <c r="J2657" t="s">
        <v>20</v>
      </c>
      <c r="K2657" t="s">
        <v>21</v>
      </c>
      <c r="L2657">
        <v>0</v>
      </c>
      <c r="M2657">
        <v>0</v>
      </c>
      <c r="N2657" t="s">
        <v>22</v>
      </c>
      <c r="O2657">
        <v>3</v>
      </c>
      <c r="P2657" s="30">
        <f>SQRT((postes_1[[#This Row],[x]]-$Q$1)^2+(postes_1[[#This Row],[y]]-$R$1)^2)</f>
        <v>383217.69663412694</v>
      </c>
      <c r="Q2657">
        <v>982179.60000000102</v>
      </c>
      <c r="R2657">
        <v>6846667.7599999998</v>
      </c>
    </row>
    <row r="2658" spans="1:18" hidden="1">
      <c r="A2658">
        <v>3184</v>
      </c>
      <c r="B2658">
        <v>50000573</v>
      </c>
      <c r="C2658" s="2" t="s">
        <v>8375</v>
      </c>
      <c r="D2658" t="s">
        <v>274</v>
      </c>
      <c r="E2658">
        <v>610761600000</v>
      </c>
      <c r="F2658">
        <v>1423832334000</v>
      </c>
      <c r="G2658">
        <v>1</v>
      </c>
      <c r="H2658" t="s">
        <v>6543</v>
      </c>
      <c r="I2658" t="s">
        <v>6544</v>
      </c>
      <c r="J2658" t="s">
        <v>20</v>
      </c>
      <c r="K2658" t="s">
        <v>21</v>
      </c>
      <c r="L2658">
        <v>0</v>
      </c>
      <c r="M2658">
        <v>0</v>
      </c>
      <c r="N2658" t="s">
        <v>22</v>
      </c>
      <c r="O2658">
        <v>6</v>
      </c>
      <c r="P2658" s="30">
        <f>SQRT((postes_1[[#This Row],[x]]-$Q$1)^2+(postes_1[[#This Row],[y]]-$R$1)^2)</f>
        <v>383297.73191594612</v>
      </c>
      <c r="Q2658">
        <v>417521.77000000299</v>
      </c>
      <c r="R2658">
        <v>6422269.9500000002</v>
      </c>
    </row>
    <row r="2659" spans="1:18" hidden="1">
      <c r="A2659">
        <v>1082</v>
      </c>
      <c r="B2659">
        <v>50000811</v>
      </c>
      <c r="C2659" s="2" t="s">
        <v>8373</v>
      </c>
      <c r="D2659" t="s">
        <v>152</v>
      </c>
      <c r="E2659">
        <v>610761600000</v>
      </c>
      <c r="F2659">
        <v>1302769258000</v>
      </c>
      <c r="G2659">
        <v>1</v>
      </c>
      <c r="H2659" t="s">
        <v>2274</v>
      </c>
      <c r="I2659" t="s">
        <v>2275</v>
      </c>
      <c r="J2659" t="s">
        <v>20</v>
      </c>
      <c r="K2659" t="s">
        <v>21</v>
      </c>
      <c r="L2659">
        <v>0</v>
      </c>
      <c r="M2659">
        <v>0</v>
      </c>
      <c r="N2659" t="s">
        <v>22</v>
      </c>
      <c r="O2659">
        <v>3</v>
      </c>
      <c r="P2659" s="30">
        <f>SQRT((postes_1[[#This Row],[x]]-$Q$1)^2+(postes_1[[#This Row],[y]]-$R$1)^2)</f>
        <v>383319.19960173022</v>
      </c>
      <c r="Q2659">
        <v>689994.36999999697</v>
      </c>
      <c r="R2659">
        <v>6378483.1900000004</v>
      </c>
    </row>
    <row r="2660" spans="1:18" hidden="1">
      <c r="A2660">
        <v>254</v>
      </c>
      <c r="B2660">
        <v>20001516</v>
      </c>
      <c r="C2660" s="2" t="s">
        <v>8373</v>
      </c>
      <c r="D2660" t="s">
        <v>20</v>
      </c>
      <c r="E2660">
        <v>610761600000</v>
      </c>
      <c r="F2660" t="s">
        <v>20</v>
      </c>
      <c r="G2660">
        <v>1</v>
      </c>
      <c r="H2660" t="s">
        <v>575</v>
      </c>
      <c r="I2660" t="s">
        <v>576</v>
      </c>
      <c r="J2660" t="s">
        <v>577</v>
      </c>
      <c r="K2660" t="s">
        <v>21</v>
      </c>
      <c r="L2660">
        <v>0</v>
      </c>
      <c r="M2660">
        <v>0</v>
      </c>
      <c r="N2660" t="s">
        <v>22</v>
      </c>
      <c r="O2660">
        <v>3</v>
      </c>
      <c r="P2660" s="30">
        <f>SQRT((postes_1[[#This Row],[x]]-$Q$1)^2+(postes_1[[#This Row],[y]]-$R$1)^2)</f>
        <v>383404.6952139975</v>
      </c>
      <c r="Q2660">
        <v>985925.02000000305</v>
      </c>
      <c r="R2660">
        <v>6675795.4000000004</v>
      </c>
    </row>
    <row r="2661" spans="1:18" hidden="1">
      <c r="A2661">
        <v>3454</v>
      </c>
      <c r="B2661">
        <v>50000593</v>
      </c>
      <c r="C2661" s="2" t="s">
        <v>8375</v>
      </c>
      <c r="D2661" t="s">
        <v>482</v>
      </c>
      <c r="E2661">
        <v>610761600000</v>
      </c>
      <c r="F2661">
        <v>1394704249000</v>
      </c>
      <c r="G2661">
        <v>1</v>
      </c>
      <c r="H2661" t="s">
        <v>7077</v>
      </c>
      <c r="I2661" t="s">
        <v>7078</v>
      </c>
      <c r="J2661" t="s">
        <v>20</v>
      </c>
      <c r="K2661" t="s">
        <v>21</v>
      </c>
      <c r="L2661">
        <v>0</v>
      </c>
      <c r="M2661">
        <v>0</v>
      </c>
      <c r="N2661" t="s">
        <v>22</v>
      </c>
      <c r="O2661">
        <v>6</v>
      </c>
      <c r="P2661" s="30">
        <f>SQRT((postes_1[[#This Row],[x]]-$Q$1)^2+(postes_1[[#This Row],[y]]-$R$1)^2)</f>
        <v>383466.95840181911</v>
      </c>
      <c r="Q2661">
        <v>421439.46999999898</v>
      </c>
      <c r="R2661">
        <v>6419823.8700000001</v>
      </c>
    </row>
    <row r="2662" spans="1:18" hidden="1">
      <c r="A2662">
        <v>915</v>
      </c>
      <c r="B2662">
        <v>60000817</v>
      </c>
      <c r="C2662" s="2" t="s">
        <v>8373</v>
      </c>
      <c r="D2662" t="s">
        <v>20</v>
      </c>
      <c r="E2662">
        <v>936835200000</v>
      </c>
      <c r="F2662" t="s">
        <v>20</v>
      </c>
      <c r="G2662">
        <v>1</v>
      </c>
      <c r="H2662" t="s">
        <v>1949</v>
      </c>
      <c r="I2662" t="s">
        <v>1950</v>
      </c>
      <c r="J2662" t="s">
        <v>1951</v>
      </c>
      <c r="K2662" t="s">
        <v>21</v>
      </c>
      <c r="L2662">
        <v>0</v>
      </c>
      <c r="M2662">
        <v>0</v>
      </c>
      <c r="N2662" t="s">
        <v>22</v>
      </c>
      <c r="O2662">
        <v>3</v>
      </c>
      <c r="P2662" s="30">
        <f>SQRT((postes_1[[#This Row],[x]]-$Q$1)^2+(postes_1[[#This Row],[y]]-$R$1)^2)</f>
        <v>383546.6530504289</v>
      </c>
      <c r="Q2662">
        <v>227000.53000000099</v>
      </c>
      <c r="R2662">
        <v>6761191.8499999996</v>
      </c>
    </row>
    <row r="2663" spans="1:18" hidden="1">
      <c r="A2663">
        <v>362</v>
      </c>
      <c r="B2663">
        <v>50000857</v>
      </c>
      <c r="C2663" s="2" t="s">
        <v>8373</v>
      </c>
      <c r="D2663" t="s">
        <v>20</v>
      </c>
      <c r="E2663">
        <v>610761600000</v>
      </c>
      <c r="F2663" t="s">
        <v>20</v>
      </c>
      <c r="G2663">
        <v>1</v>
      </c>
      <c r="H2663" t="s">
        <v>808</v>
      </c>
      <c r="I2663" t="s">
        <v>809</v>
      </c>
      <c r="J2663" t="s">
        <v>20</v>
      </c>
      <c r="K2663" t="s">
        <v>21</v>
      </c>
      <c r="L2663">
        <v>0</v>
      </c>
      <c r="M2663">
        <v>0</v>
      </c>
      <c r="N2663" t="s">
        <v>22</v>
      </c>
      <c r="O2663">
        <v>3</v>
      </c>
      <c r="P2663" s="30">
        <f>SQRT((postes_1[[#This Row],[x]]-$Q$1)^2+(postes_1[[#This Row],[y]]-$R$1)^2)</f>
        <v>383549.78457907849</v>
      </c>
      <c r="Q2663">
        <v>635809.89000000095</v>
      </c>
      <c r="R2663">
        <v>6370750.5899999999</v>
      </c>
    </row>
    <row r="2664" spans="1:18" hidden="1">
      <c r="A2664">
        <v>191</v>
      </c>
      <c r="B2664">
        <v>70021077</v>
      </c>
      <c r="C2664" s="2" t="s">
        <v>8373</v>
      </c>
      <c r="D2664" t="s">
        <v>23</v>
      </c>
      <c r="E2664">
        <v>1211298453000</v>
      </c>
      <c r="F2664">
        <v>1211298351000</v>
      </c>
      <c r="G2664">
        <v>1</v>
      </c>
      <c r="H2664" t="s">
        <v>441</v>
      </c>
      <c r="I2664" t="s">
        <v>442</v>
      </c>
      <c r="J2664" t="s">
        <v>20</v>
      </c>
      <c r="K2664" t="s">
        <v>21</v>
      </c>
      <c r="L2664">
        <v>0</v>
      </c>
      <c r="M2664">
        <v>0</v>
      </c>
      <c r="N2664" t="s">
        <v>22</v>
      </c>
      <c r="O2664">
        <v>3</v>
      </c>
      <c r="P2664" s="30">
        <f>SQRT((postes_1[[#This Row],[x]]-$Q$1)^2+(postes_1[[#This Row],[y]]-$R$1)^2)</f>
        <v>383958.74720192357</v>
      </c>
      <c r="Q2664">
        <v>652675.61999999697</v>
      </c>
      <c r="R2664">
        <v>6371830.4000000004</v>
      </c>
    </row>
    <row r="2665" spans="1:18" hidden="1">
      <c r="A2665">
        <v>1184</v>
      </c>
      <c r="B2665">
        <v>30000475</v>
      </c>
      <c r="C2665" s="2" t="s">
        <v>8373</v>
      </c>
      <c r="D2665" t="s">
        <v>274</v>
      </c>
      <c r="E2665">
        <v>610761600000</v>
      </c>
      <c r="F2665">
        <v>1415269165000</v>
      </c>
      <c r="G2665">
        <v>1</v>
      </c>
      <c r="H2665" t="s">
        <v>2483</v>
      </c>
      <c r="I2665" t="s">
        <v>2484</v>
      </c>
      <c r="J2665" t="s">
        <v>20</v>
      </c>
      <c r="K2665" t="s">
        <v>21</v>
      </c>
      <c r="L2665">
        <v>0</v>
      </c>
      <c r="M2665">
        <v>0</v>
      </c>
      <c r="N2665" t="s">
        <v>22</v>
      </c>
      <c r="O2665">
        <v>3</v>
      </c>
      <c r="P2665" s="30">
        <f>SQRT((postes_1[[#This Row],[x]]-$Q$1)^2+(postes_1[[#This Row],[y]]-$R$1)^2)</f>
        <v>384012.84864439082</v>
      </c>
      <c r="Q2665">
        <v>954393.11999999697</v>
      </c>
      <c r="R2665">
        <v>6582634.1699999999</v>
      </c>
    </row>
    <row r="2666" spans="1:18" hidden="1">
      <c r="A2666">
        <v>699</v>
      </c>
      <c r="B2666">
        <v>60000338</v>
      </c>
      <c r="C2666" s="2" t="s">
        <v>8373</v>
      </c>
      <c r="D2666" t="s">
        <v>20</v>
      </c>
      <c r="E2666">
        <v>1007596800000</v>
      </c>
      <c r="F2666" t="s">
        <v>20</v>
      </c>
      <c r="G2666">
        <v>1</v>
      </c>
      <c r="H2666" t="s">
        <v>1502</v>
      </c>
      <c r="I2666" t="s">
        <v>1503</v>
      </c>
      <c r="J2666" t="s">
        <v>20</v>
      </c>
      <c r="K2666" t="s">
        <v>21</v>
      </c>
      <c r="L2666">
        <v>0</v>
      </c>
      <c r="M2666">
        <v>0</v>
      </c>
      <c r="N2666" t="s">
        <v>22</v>
      </c>
      <c r="O2666">
        <v>3</v>
      </c>
      <c r="P2666" s="30">
        <f>SQRT((postes_1[[#This Row],[x]]-$Q$1)^2+(postes_1[[#This Row],[y]]-$R$1)^2)</f>
        <v>384030.06632722024</v>
      </c>
      <c r="Q2666">
        <v>231060.240000002</v>
      </c>
      <c r="R2666">
        <v>6812858.1799999997</v>
      </c>
    </row>
    <row r="2667" spans="1:18" hidden="1">
      <c r="A2667">
        <v>3518</v>
      </c>
      <c r="B2667">
        <v>50002265</v>
      </c>
      <c r="C2667" s="2" t="s">
        <v>8373</v>
      </c>
      <c r="D2667" t="s">
        <v>20</v>
      </c>
      <c r="E2667">
        <v>973123200000</v>
      </c>
      <c r="F2667" t="s">
        <v>20</v>
      </c>
      <c r="G2667">
        <v>1</v>
      </c>
      <c r="H2667" t="s">
        <v>7202</v>
      </c>
      <c r="I2667" t="s">
        <v>7203</v>
      </c>
      <c r="J2667" t="s">
        <v>20</v>
      </c>
      <c r="K2667" t="s">
        <v>21</v>
      </c>
      <c r="L2667">
        <v>0</v>
      </c>
      <c r="M2667">
        <v>0</v>
      </c>
      <c r="N2667" t="s">
        <v>22</v>
      </c>
      <c r="O2667">
        <v>3</v>
      </c>
      <c r="P2667" s="30">
        <f>SQRT((postes_1[[#This Row],[x]]-$Q$1)^2+(postes_1[[#This Row],[y]]-$R$1)^2)</f>
        <v>384074.26125548274</v>
      </c>
      <c r="Q2667">
        <v>418511.67000000202</v>
      </c>
      <c r="R2667">
        <v>6420798.3899999997</v>
      </c>
    </row>
    <row r="2668" spans="1:18" hidden="1">
      <c r="A2668">
        <v>3190</v>
      </c>
      <c r="B2668">
        <v>70026977</v>
      </c>
      <c r="C2668" s="2" t="s">
        <v>8373</v>
      </c>
      <c r="D2668" t="s">
        <v>168</v>
      </c>
      <c r="E2668">
        <v>1319537111000</v>
      </c>
      <c r="F2668">
        <v>1450363609000</v>
      </c>
      <c r="G2668">
        <v>1</v>
      </c>
      <c r="H2668" t="s">
        <v>6555</v>
      </c>
      <c r="I2668" t="s">
        <v>6556</v>
      </c>
      <c r="J2668" t="s">
        <v>1046</v>
      </c>
      <c r="K2668" t="s">
        <v>21</v>
      </c>
      <c r="L2668">
        <v>0</v>
      </c>
      <c r="M2668">
        <v>0</v>
      </c>
      <c r="N2668" t="s">
        <v>22</v>
      </c>
      <c r="O2668">
        <v>3</v>
      </c>
      <c r="P2668" s="30">
        <f>SQRT((postes_1[[#This Row],[x]]-$Q$1)^2+(postes_1[[#This Row],[y]]-$R$1)^2)</f>
        <v>384151.14202083007</v>
      </c>
      <c r="Q2668">
        <v>856266.53000000096</v>
      </c>
      <c r="R2668">
        <v>6458240.71</v>
      </c>
    </row>
    <row r="2669" spans="1:18" hidden="1">
      <c r="A2669">
        <v>3384</v>
      </c>
      <c r="B2669">
        <v>50000611</v>
      </c>
      <c r="C2669" s="2" t="s">
        <v>8373</v>
      </c>
      <c r="D2669" t="s">
        <v>30</v>
      </c>
      <c r="E2669">
        <v>1070323200000</v>
      </c>
      <c r="F2669">
        <v>1374163708000</v>
      </c>
      <c r="G2669">
        <v>1</v>
      </c>
      <c r="H2669" t="s">
        <v>6929</v>
      </c>
      <c r="I2669" t="s">
        <v>4281</v>
      </c>
      <c r="J2669" t="s">
        <v>20</v>
      </c>
      <c r="K2669" t="s">
        <v>21</v>
      </c>
      <c r="L2669">
        <v>0</v>
      </c>
      <c r="M2669">
        <v>0</v>
      </c>
      <c r="N2669" t="s">
        <v>22</v>
      </c>
      <c r="O2669">
        <v>3</v>
      </c>
      <c r="P2669" s="30">
        <f>SQRT((postes_1[[#This Row],[x]]-$Q$1)^2+(postes_1[[#This Row],[y]]-$R$1)^2)</f>
        <v>384545.63334802858</v>
      </c>
      <c r="Q2669">
        <v>420099.57999999798</v>
      </c>
      <c r="R2669">
        <v>6419344.5300000003</v>
      </c>
    </row>
    <row r="2670" spans="1:18" hidden="1">
      <c r="A2670">
        <v>2066</v>
      </c>
      <c r="B2670">
        <v>50000612</v>
      </c>
      <c r="C2670" s="2" t="s">
        <v>8373</v>
      </c>
      <c r="D2670" t="s">
        <v>482</v>
      </c>
      <c r="E2670">
        <v>1070323200000</v>
      </c>
      <c r="F2670">
        <v>1394012147000</v>
      </c>
      <c r="G2670">
        <v>1</v>
      </c>
      <c r="H2670" t="s">
        <v>4280</v>
      </c>
      <c r="I2670" t="s">
        <v>4281</v>
      </c>
      <c r="J2670" t="s">
        <v>4282</v>
      </c>
      <c r="K2670" t="s">
        <v>21</v>
      </c>
      <c r="L2670">
        <v>0</v>
      </c>
      <c r="M2670">
        <v>0</v>
      </c>
      <c r="N2670" t="s">
        <v>22</v>
      </c>
      <c r="O2670">
        <v>3</v>
      </c>
      <c r="P2670" s="30">
        <f>SQRT((postes_1[[#This Row],[x]]-$Q$1)^2+(postes_1[[#This Row],[y]]-$R$1)^2)</f>
        <v>384636.22769209021</v>
      </c>
      <c r="Q2670">
        <v>420650.18</v>
      </c>
      <c r="R2670">
        <v>6418927.25</v>
      </c>
    </row>
    <row r="2671" spans="1:18" hidden="1">
      <c r="A2671">
        <v>4119</v>
      </c>
      <c r="B2671">
        <v>70050704</v>
      </c>
      <c r="C2671" s="2" t="s">
        <v>8373</v>
      </c>
      <c r="D2671" t="s">
        <v>274</v>
      </c>
      <c r="E2671">
        <v>1422440127000</v>
      </c>
      <c r="F2671">
        <v>1422440065000</v>
      </c>
      <c r="G2671">
        <v>1</v>
      </c>
      <c r="H2671" t="s">
        <v>8337</v>
      </c>
      <c r="I2671" t="s">
        <v>8338</v>
      </c>
      <c r="J2671" t="s">
        <v>20</v>
      </c>
      <c r="K2671" t="s">
        <v>21</v>
      </c>
      <c r="L2671">
        <v>0</v>
      </c>
      <c r="M2671">
        <v>0</v>
      </c>
      <c r="N2671" t="s">
        <v>22</v>
      </c>
      <c r="O2671">
        <v>3</v>
      </c>
      <c r="P2671" s="30">
        <f>SQRT((postes_1[[#This Row],[x]]-$Q$1)^2+(postes_1[[#This Row],[y]]-$R$1)^2)</f>
        <v>384710.1140486775</v>
      </c>
      <c r="Q2671">
        <v>843341.39999999898</v>
      </c>
      <c r="R2671">
        <v>6447239.4699999997</v>
      </c>
    </row>
    <row r="2672" spans="1:18" hidden="1">
      <c r="A2672">
        <v>4120</v>
      </c>
      <c r="B2672">
        <v>30002095</v>
      </c>
      <c r="C2672" s="2" t="s">
        <v>8375</v>
      </c>
      <c r="D2672" t="s">
        <v>20</v>
      </c>
      <c r="E2672" s="1">
        <v>907200000000</v>
      </c>
      <c r="F2672" t="s">
        <v>20</v>
      </c>
      <c r="G2672">
        <v>1</v>
      </c>
      <c r="H2672" t="s">
        <v>8337</v>
      </c>
      <c r="I2672" t="s">
        <v>8338</v>
      </c>
      <c r="J2672" t="s">
        <v>20</v>
      </c>
      <c r="K2672" t="s">
        <v>21</v>
      </c>
      <c r="L2672">
        <v>0</v>
      </c>
      <c r="M2672">
        <v>0</v>
      </c>
      <c r="N2672" t="s">
        <v>22</v>
      </c>
      <c r="O2672">
        <v>6</v>
      </c>
      <c r="P2672" s="30">
        <f>SQRT((postes_1[[#This Row],[x]]-$Q$1)^2+(postes_1[[#This Row],[y]]-$R$1)^2)</f>
        <v>384710.1140486775</v>
      </c>
      <c r="Q2672">
        <v>843341.39999999898</v>
      </c>
      <c r="R2672">
        <v>6447239.4699999997</v>
      </c>
    </row>
    <row r="2673" spans="1:18" hidden="1">
      <c r="A2673">
        <v>3510</v>
      </c>
      <c r="B2673">
        <v>30000744</v>
      </c>
      <c r="C2673" s="2" t="s">
        <v>8375</v>
      </c>
      <c r="D2673" t="s">
        <v>30</v>
      </c>
      <c r="E2673">
        <v>788659200000</v>
      </c>
      <c r="F2673">
        <v>1409933740000</v>
      </c>
      <c r="G2673">
        <v>1</v>
      </c>
      <c r="H2673" t="s">
        <v>7186</v>
      </c>
      <c r="I2673" t="s">
        <v>7187</v>
      </c>
      <c r="J2673" t="s">
        <v>20</v>
      </c>
      <c r="K2673" t="s">
        <v>21</v>
      </c>
      <c r="L2673">
        <v>0</v>
      </c>
      <c r="M2673">
        <v>0</v>
      </c>
      <c r="N2673" t="s">
        <v>22</v>
      </c>
      <c r="O2673">
        <v>6</v>
      </c>
      <c r="P2673" s="30">
        <f>SQRT((postes_1[[#This Row],[x]]-$Q$1)^2+(postes_1[[#This Row],[y]]-$R$1)^2)</f>
        <v>384818.25520943612</v>
      </c>
      <c r="Q2673">
        <v>939506.67000000202</v>
      </c>
      <c r="R2673">
        <v>6553914.1299999999</v>
      </c>
    </row>
    <row r="2674" spans="1:18" hidden="1">
      <c r="A2674">
        <v>87</v>
      </c>
      <c r="B2674">
        <v>50000534</v>
      </c>
      <c r="C2674" s="2" t="s">
        <v>8373</v>
      </c>
      <c r="D2674" t="s">
        <v>30</v>
      </c>
      <c r="E2674">
        <v>610761600000</v>
      </c>
      <c r="F2674">
        <v>1412677479000</v>
      </c>
      <c r="G2674">
        <v>1</v>
      </c>
      <c r="H2674" t="s">
        <v>207</v>
      </c>
      <c r="I2674" t="s">
        <v>208</v>
      </c>
      <c r="J2674" t="s">
        <v>20</v>
      </c>
      <c r="K2674" t="s">
        <v>21</v>
      </c>
      <c r="L2674">
        <v>0</v>
      </c>
      <c r="M2674">
        <v>0</v>
      </c>
      <c r="N2674" t="s">
        <v>22</v>
      </c>
      <c r="O2674">
        <v>3</v>
      </c>
      <c r="P2674" s="30">
        <f>SQRT((postes_1[[#This Row],[x]]-$Q$1)^2+(postes_1[[#This Row],[y]]-$R$1)^2)</f>
        <v>384830.34142049111</v>
      </c>
      <c r="Q2674">
        <v>404629.04999999702</v>
      </c>
      <c r="R2674">
        <v>6428309.79</v>
      </c>
    </row>
    <row r="2675" spans="1:18" hidden="1">
      <c r="A2675">
        <v>1120</v>
      </c>
      <c r="B2675">
        <v>50000575</v>
      </c>
      <c r="C2675" s="2" t="s">
        <v>8373</v>
      </c>
      <c r="D2675" t="s">
        <v>108</v>
      </c>
      <c r="E2675">
        <v>610761600000</v>
      </c>
      <c r="F2675">
        <v>1259600943000</v>
      </c>
      <c r="G2675">
        <v>1</v>
      </c>
      <c r="H2675" t="s">
        <v>2352</v>
      </c>
      <c r="I2675" t="s">
        <v>2353</v>
      </c>
      <c r="J2675" t="s">
        <v>20</v>
      </c>
      <c r="K2675" t="s">
        <v>21</v>
      </c>
      <c r="L2675">
        <v>0</v>
      </c>
      <c r="M2675">
        <v>0</v>
      </c>
      <c r="N2675" t="s">
        <v>22</v>
      </c>
      <c r="O2675">
        <v>3</v>
      </c>
      <c r="P2675" s="30">
        <f>SQRT((postes_1[[#This Row],[x]]-$Q$1)^2+(postes_1[[#This Row],[y]]-$R$1)^2)</f>
        <v>385020.63076845708</v>
      </c>
      <c r="Q2675">
        <v>414695.67999999999</v>
      </c>
      <c r="R2675">
        <v>6421930.1799999997</v>
      </c>
    </row>
    <row r="2676" spans="1:18" hidden="1">
      <c r="A2676">
        <v>1750</v>
      </c>
      <c r="B2676">
        <v>30000588</v>
      </c>
      <c r="C2676" s="2" t="s">
        <v>8373</v>
      </c>
      <c r="D2676" t="s">
        <v>56</v>
      </c>
      <c r="E2676">
        <v>1353610482000</v>
      </c>
      <c r="F2676">
        <v>1353610435000</v>
      </c>
      <c r="G2676">
        <v>1</v>
      </c>
      <c r="H2676" t="s">
        <v>3638</v>
      </c>
      <c r="I2676" t="s">
        <v>3639</v>
      </c>
      <c r="J2676" t="s">
        <v>20</v>
      </c>
      <c r="K2676" t="s">
        <v>21</v>
      </c>
      <c r="L2676">
        <v>0</v>
      </c>
      <c r="M2676">
        <v>0</v>
      </c>
      <c r="N2676" t="s">
        <v>22</v>
      </c>
      <c r="O2676">
        <v>3</v>
      </c>
      <c r="P2676" s="30">
        <f>SQRT((postes_1[[#This Row],[x]]-$Q$1)^2+(postes_1[[#This Row],[y]]-$R$1)^2)</f>
        <v>385338.12616446195</v>
      </c>
      <c r="Q2676">
        <v>949313.18999999797</v>
      </c>
      <c r="R2676">
        <v>6569967.71</v>
      </c>
    </row>
    <row r="2677" spans="1:18" hidden="1">
      <c r="A2677">
        <v>3253</v>
      </c>
      <c r="B2677">
        <v>30002198</v>
      </c>
      <c r="C2677" s="2" t="s">
        <v>8373</v>
      </c>
      <c r="D2677" t="s">
        <v>77</v>
      </c>
      <c r="E2677" s="1">
        <v>907200000000</v>
      </c>
      <c r="F2677">
        <v>1353346808000</v>
      </c>
      <c r="G2677">
        <v>1</v>
      </c>
      <c r="H2677" t="s">
        <v>6673</v>
      </c>
      <c r="I2677" t="s">
        <v>6674</v>
      </c>
      <c r="J2677" t="s">
        <v>20</v>
      </c>
      <c r="K2677" t="s">
        <v>21</v>
      </c>
      <c r="L2677">
        <v>0</v>
      </c>
      <c r="M2677">
        <v>0</v>
      </c>
      <c r="N2677" t="s">
        <v>22</v>
      </c>
      <c r="O2677">
        <v>3</v>
      </c>
      <c r="P2677" s="30">
        <f>SQRT((postes_1[[#This Row],[x]]-$Q$1)^2+(postes_1[[#This Row],[y]]-$R$1)^2)</f>
        <v>385394.11130317248</v>
      </c>
      <c r="Q2677">
        <v>823197.72999999695</v>
      </c>
      <c r="R2677">
        <v>6432097.71</v>
      </c>
    </row>
    <row r="2678" spans="1:18" hidden="1">
      <c r="A2678">
        <v>638</v>
      </c>
      <c r="B2678">
        <v>50000549</v>
      </c>
      <c r="C2678" s="2" t="s">
        <v>8373</v>
      </c>
      <c r="D2678" t="s">
        <v>482</v>
      </c>
      <c r="E2678">
        <v>610761600000</v>
      </c>
      <c r="F2678">
        <v>1392111113000</v>
      </c>
      <c r="G2678">
        <v>1</v>
      </c>
      <c r="H2678" t="s">
        <v>1370</v>
      </c>
      <c r="I2678" t="s">
        <v>1371</v>
      </c>
      <c r="J2678" t="s">
        <v>1372</v>
      </c>
      <c r="K2678" t="s">
        <v>21</v>
      </c>
      <c r="L2678">
        <v>0</v>
      </c>
      <c r="M2678">
        <v>0</v>
      </c>
      <c r="N2678" t="s">
        <v>22</v>
      </c>
      <c r="O2678">
        <v>3</v>
      </c>
      <c r="P2678" s="30">
        <f>SQRT((postes_1[[#This Row],[x]]-$Q$1)^2+(postes_1[[#This Row],[y]]-$R$1)^2)</f>
        <v>385409.71344211802</v>
      </c>
      <c r="Q2678">
        <v>406185.890000001</v>
      </c>
      <c r="R2678">
        <v>6426645.9800000004</v>
      </c>
    </row>
    <row r="2679" spans="1:18" hidden="1">
      <c r="A2679">
        <v>3380</v>
      </c>
      <c r="B2679">
        <v>50002262</v>
      </c>
      <c r="C2679" s="2" t="s">
        <v>8373</v>
      </c>
      <c r="D2679" t="s">
        <v>482</v>
      </c>
      <c r="E2679">
        <v>1070323200000</v>
      </c>
      <c r="F2679">
        <v>1394017513000</v>
      </c>
      <c r="G2679">
        <v>1</v>
      </c>
      <c r="H2679" t="s">
        <v>6922</v>
      </c>
      <c r="I2679" t="s">
        <v>6923</v>
      </c>
      <c r="J2679" t="s">
        <v>6924</v>
      </c>
      <c r="K2679" t="s">
        <v>21</v>
      </c>
      <c r="L2679">
        <v>0</v>
      </c>
      <c r="M2679">
        <v>0</v>
      </c>
      <c r="N2679" t="s">
        <v>22</v>
      </c>
      <c r="O2679">
        <v>3</v>
      </c>
      <c r="P2679" s="30">
        <f>SQRT((postes_1[[#This Row],[x]]-$Q$1)^2+(postes_1[[#This Row],[y]]-$R$1)^2)</f>
        <v>385806.25451452809</v>
      </c>
      <c r="Q2679">
        <v>420965.29999999702</v>
      </c>
      <c r="R2679">
        <v>6417404.7599999998</v>
      </c>
    </row>
    <row r="2680" spans="1:18" hidden="1">
      <c r="A2680">
        <v>1191</v>
      </c>
      <c r="B2680">
        <v>30000922</v>
      </c>
      <c r="C2680" s="2" t="s">
        <v>8373</v>
      </c>
      <c r="D2680" t="s">
        <v>274</v>
      </c>
      <c r="E2680">
        <v>610761600000</v>
      </c>
      <c r="F2680">
        <v>1415276392000</v>
      </c>
      <c r="G2680">
        <v>1</v>
      </c>
      <c r="H2680" t="s">
        <v>2496</v>
      </c>
      <c r="I2680" t="s">
        <v>2497</v>
      </c>
      <c r="J2680" t="s">
        <v>26</v>
      </c>
      <c r="K2680" t="s">
        <v>21</v>
      </c>
      <c r="L2680">
        <v>0</v>
      </c>
      <c r="M2680">
        <v>0</v>
      </c>
      <c r="N2680" t="s">
        <v>22</v>
      </c>
      <c r="O2680">
        <v>3</v>
      </c>
      <c r="P2680" s="30">
        <f>SQRT((postes_1[[#This Row],[x]]-$Q$1)^2+(postes_1[[#This Row],[y]]-$R$1)^2)</f>
        <v>385898.58901146502</v>
      </c>
      <c r="Q2680">
        <v>928244.10000000102</v>
      </c>
      <c r="R2680">
        <v>6534517.4000000004</v>
      </c>
    </row>
    <row r="2681" spans="1:18" hidden="1">
      <c r="A2681">
        <v>2214</v>
      </c>
      <c r="B2681">
        <v>20001070</v>
      </c>
      <c r="C2681" s="2" t="s">
        <v>8375</v>
      </c>
      <c r="D2681" t="s">
        <v>168</v>
      </c>
      <c r="E2681">
        <v>996105600000</v>
      </c>
      <c r="F2681">
        <v>1449586489000</v>
      </c>
      <c r="G2681">
        <v>1</v>
      </c>
      <c r="H2681" t="s">
        <v>4585</v>
      </c>
      <c r="I2681" t="s">
        <v>4586</v>
      </c>
      <c r="J2681" t="s">
        <v>20</v>
      </c>
      <c r="K2681" t="s">
        <v>21</v>
      </c>
      <c r="L2681">
        <v>0</v>
      </c>
      <c r="M2681">
        <v>0</v>
      </c>
      <c r="N2681" t="s">
        <v>22</v>
      </c>
      <c r="O2681">
        <v>6</v>
      </c>
      <c r="P2681" s="30">
        <f>SQRT((postes_1[[#This Row],[x]]-$Q$1)^2+(postes_1[[#This Row],[y]]-$R$1)^2)</f>
        <v>385937.08115128602</v>
      </c>
      <c r="Q2681">
        <v>994212.67000000202</v>
      </c>
      <c r="R2681">
        <v>6794553.0899999999</v>
      </c>
    </row>
    <row r="2682" spans="1:18" hidden="1">
      <c r="A2682">
        <v>733</v>
      </c>
      <c r="B2682">
        <v>50000565</v>
      </c>
      <c r="C2682" s="2" t="s">
        <v>8373</v>
      </c>
      <c r="D2682" t="s">
        <v>482</v>
      </c>
      <c r="E2682">
        <v>893203200000</v>
      </c>
      <c r="F2682">
        <v>1392121441000</v>
      </c>
      <c r="G2682">
        <v>1</v>
      </c>
      <c r="H2682" t="s">
        <v>1578</v>
      </c>
      <c r="I2682" t="s">
        <v>1579</v>
      </c>
      <c r="J2682" t="s">
        <v>20</v>
      </c>
      <c r="K2682" t="s">
        <v>21</v>
      </c>
      <c r="L2682">
        <v>0</v>
      </c>
      <c r="M2682">
        <v>0</v>
      </c>
      <c r="N2682" t="s">
        <v>22</v>
      </c>
      <c r="O2682">
        <v>3</v>
      </c>
      <c r="P2682" s="30">
        <f>SQRT((postes_1[[#This Row],[x]]-$Q$1)^2+(postes_1[[#This Row],[y]]-$R$1)^2)</f>
        <v>386100.18803980947</v>
      </c>
      <c r="Q2682">
        <v>410059.89999999898</v>
      </c>
      <c r="R2682">
        <v>6423448.0599999996</v>
      </c>
    </row>
    <row r="2683" spans="1:18" hidden="1">
      <c r="A2683">
        <v>1928</v>
      </c>
      <c r="B2683">
        <v>60000847</v>
      </c>
      <c r="C2683" s="2" t="s">
        <v>8373</v>
      </c>
      <c r="D2683" t="s">
        <v>264</v>
      </c>
      <c r="E2683">
        <v>610761600000</v>
      </c>
      <c r="F2683">
        <v>1389800785000</v>
      </c>
      <c r="G2683">
        <v>1</v>
      </c>
      <c r="H2683" t="s">
        <v>3999</v>
      </c>
      <c r="I2683" t="s">
        <v>4000</v>
      </c>
      <c r="J2683" t="s">
        <v>20</v>
      </c>
      <c r="K2683" t="s">
        <v>21</v>
      </c>
      <c r="L2683">
        <v>0</v>
      </c>
      <c r="M2683">
        <v>0</v>
      </c>
      <c r="N2683" t="s">
        <v>22</v>
      </c>
      <c r="O2683">
        <v>3</v>
      </c>
      <c r="P2683" s="30">
        <f>SQRT((postes_1[[#This Row],[x]]-$Q$1)^2+(postes_1[[#This Row],[y]]-$R$1)^2)</f>
        <v>386151.67350737465</v>
      </c>
      <c r="Q2683">
        <v>224353.03000000099</v>
      </c>
      <c r="R2683">
        <v>6758691.9500000002</v>
      </c>
    </row>
    <row r="2684" spans="1:18" hidden="1">
      <c r="A2684">
        <v>2068</v>
      </c>
      <c r="B2684">
        <v>50000598</v>
      </c>
      <c r="C2684" s="2" t="s">
        <v>8373</v>
      </c>
      <c r="D2684" t="s">
        <v>482</v>
      </c>
      <c r="E2684">
        <v>874281600000</v>
      </c>
      <c r="F2684">
        <v>1394024595000</v>
      </c>
      <c r="G2684">
        <v>1</v>
      </c>
      <c r="H2684" t="s">
        <v>4285</v>
      </c>
      <c r="I2684" t="s">
        <v>4286</v>
      </c>
      <c r="J2684" t="s">
        <v>26</v>
      </c>
      <c r="K2684" t="s">
        <v>21</v>
      </c>
      <c r="L2684">
        <v>0</v>
      </c>
      <c r="M2684">
        <v>0</v>
      </c>
      <c r="N2684" t="s">
        <v>22</v>
      </c>
      <c r="O2684">
        <v>3</v>
      </c>
      <c r="P2684" s="30">
        <f>SQRT((postes_1[[#This Row],[x]]-$Q$1)^2+(postes_1[[#This Row],[y]]-$R$1)^2)</f>
        <v>386451.18267768569</v>
      </c>
      <c r="Q2684">
        <v>415562.14999999898</v>
      </c>
      <c r="R2684">
        <v>6419762.2999999998</v>
      </c>
    </row>
    <row r="2685" spans="1:18" hidden="1">
      <c r="A2685">
        <v>1472</v>
      </c>
      <c r="B2685">
        <v>30001387</v>
      </c>
      <c r="C2685" s="2" t="s">
        <v>8375</v>
      </c>
      <c r="D2685" t="s">
        <v>274</v>
      </c>
      <c r="E2685">
        <v>610761600000</v>
      </c>
      <c r="F2685">
        <v>1391787394000</v>
      </c>
      <c r="G2685">
        <v>1</v>
      </c>
      <c r="H2685" t="s">
        <v>3076</v>
      </c>
      <c r="I2685" t="s">
        <v>3076</v>
      </c>
      <c r="J2685" t="s">
        <v>20</v>
      </c>
      <c r="K2685" t="s">
        <v>21</v>
      </c>
      <c r="L2685">
        <v>0</v>
      </c>
      <c r="M2685">
        <v>0</v>
      </c>
      <c r="N2685" t="s">
        <v>22</v>
      </c>
      <c r="O2685">
        <v>6</v>
      </c>
      <c r="P2685" s="30">
        <f>SQRT((postes_1[[#This Row],[x]]-$Q$1)^2+(postes_1[[#This Row],[y]]-$R$1)^2)</f>
        <v>386458.08819962008</v>
      </c>
      <c r="Q2685">
        <v>903596.50999999803</v>
      </c>
      <c r="R2685">
        <v>6501616.5899999999</v>
      </c>
    </row>
    <row r="2686" spans="1:18" hidden="1">
      <c r="A2686">
        <v>1774</v>
      </c>
      <c r="B2686">
        <v>50000830</v>
      </c>
      <c r="C2686" s="2" t="s">
        <v>8375</v>
      </c>
      <c r="D2686" t="s">
        <v>20</v>
      </c>
      <c r="E2686">
        <v>788486400000</v>
      </c>
      <c r="F2686" t="s">
        <v>20</v>
      </c>
      <c r="G2686">
        <v>1</v>
      </c>
      <c r="H2686" t="s">
        <v>3688</v>
      </c>
      <c r="I2686" t="s">
        <v>3689</v>
      </c>
      <c r="J2686" t="s">
        <v>20</v>
      </c>
      <c r="K2686" t="s">
        <v>21</v>
      </c>
      <c r="L2686">
        <v>0</v>
      </c>
      <c r="M2686">
        <v>0</v>
      </c>
      <c r="N2686" t="s">
        <v>22</v>
      </c>
      <c r="O2686">
        <v>6</v>
      </c>
      <c r="P2686" s="30">
        <f>SQRT((postes_1[[#This Row],[x]]-$Q$1)^2+(postes_1[[#This Row],[y]]-$R$1)^2)</f>
        <v>386504.61918358697</v>
      </c>
      <c r="Q2686">
        <v>527426.81999999995</v>
      </c>
      <c r="R2686">
        <v>6375984.1799999997</v>
      </c>
    </row>
    <row r="2687" spans="1:18" hidden="1">
      <c r="A2687">
        <v>2577</v>
      </c>
      <c r="B2687">
        <v>40000011</v>
      </c>
      <c r="C2687" s="2" t="s">
        <v>8373</v>
      </c>
      <c r="D2687" t="s">
        <v>77</v>
      </c>
      <c r="E2687">
        <v>610761600000</v>
      </c>
      <c r="F2687">
        <v>1353347200000</v>
      </c>
      <c r="G2687">
        <v>1</v>
      </c>
      <c r="H2687" t="s">
        <v>5315</v>
      </c>
      <c r="I2687" t="s">
        <v>5316</v>
      </c>
      <c r="J2687" t="s">
        <v>20</v>
      </c>
      <c r="K2687" t="s">
        <v>21</v>
      </c>
      <c r="L2687">
        <v>0</v>
      </c>
      <c r="M2687">
        <v>0</v>
      </c>
      <c r="N2687" t="s">
        <v>22</v>
      </c>
      <c r="O2687">
        <v>3</v>
      </c>
      <c r="P2687" s="30">
        <f>SQRT((postes_1[[#This Row],[x]]-$Q$1)^2+(postes_1[[#This Row],[y]]-$R$1)^2)</f>
        <v>386618.11968863022</v>
      </c>
      <c r="Q2687">
        <v>813902.75</v>
      </c>
      <c r="R2687">
        <v>6424694.3499999996</v>
      </c>
    </row>
    <row r="2688" spans="1:18" hidden="1">
      <c r="A2688">
        <v>3559</v>
      </c>
      <c r="B2688">
        <v>30002258</v>
      </c>
      <c r="C2688" s="2" t="s">
        <v>8373</v>
      </c>
      <c r="D2688" t="s">
        <v>38</v>
      </c>
      <c r="E2688">
        <v>610761600000</v>
      </c>
      <c r="F2688">
        <v>1209389055000</v>
      </c>
      <c r="G2688">
        <v>1</v>
      </c>
      <c r="H2688" t="s">
        <v>7284</v>
      </c>
      <c r="I2688" t="s">
        <v>7285</v>
      </c>
      <c r="J2688" t="s">
        <v>20</v>
      </c>
      <c r="K2688" t="s">
        <v>21</v>
      </c>
      <c r="L2688">
        <v>0</v>
      </c>
      <c r="M2688">
        <v>0</v>
      </c>
      <c r="N2688" t="s">
        <v>22</v>
      </c>
      <c r="O2688">
        <v>3</v>
      </c>
      <c r="P2688" s="30">
        <f>SQRT((postes_1[[#This Row],[x]]-$Q$1)^2+(postes_1[[#This Row],[y]]-$R$1)^2)</f>
        <v>386686.41936451022</v>
      </c>
      <c r="Q2688">
        <v>787594.29999999702</v>
      </c>
      <c r="R2688">
        <v>6409728.2699999996</v>
      </c>
    </row>
    <row r="2689" spans="1:18" hidden="1">
      <c r="A2689">
        <v>1371</v>
      </c>
      <c r="B2689">
        <v>20000916</v>
      </c>
      <c r="C2689" s="2" t="s">
        <v>8373</v>
      </c>
      <c r="D2689" t="s">
        <v>168</v>
      </c>
      <c r="E2689">
        <v>610761600000</v>
      </c>
      <c r="F2689">
        <v>1449660840000</v>
      </c>
      <c r="G2689">
        <v>1</v>
      </c>
      <c r="H2689" t="s">
        <v>2874</v>
      </c>
      <c r="I2689" t="s">
        <v>2875</v>
      </c>
      <c r="J2689" t="s">
        <v>20</v>
      </c>
      <c r="K2689" t="s">
        <v>21</v>
      </c>
      <c r="L2689">
        <v>0</v>
      </c>
      <c r="M2689">
        <v>0</v>
      </c>
      <c r="N2689" t="s">
        <v>22</v>
      </c>
      <c r="O2689">
        <v>3</v>
      </c>
      <c r="P2689" s="30">
        <f>SQRT((postes_1[[#This Row],[x]]-$Q$1)^2+(postes_1[[#This Row],[y]]-$R$1)^2)</f>
        <v>386698.71868917206</v>
      </c>
      <c r="Q2689">
        <v>990726.36999999697</v>
      </c>
      <c r="R2689">
        <v>6823750.7000000002</v>
      </c>
    </row>
    <row r="2690" spans="1:18" hidden="1">
      <c r="A2690">
        <v>3387</v>
      </c>
      <c r="B2690">
        <v>50000606</v>
      </c>
      <c r="C2690" s="2" t="s">
        <v>8373</v>
      </c>
      <c r="D2690" t="s">
        <v>482</v>
      </c>
      <c r="E2690">
        <v>894326400000</v>
      </c>
      <c r="F2690">
        <v>1394032526000</v>
      </c>
      <c r="G2690">
        <v>1</v>
      </c>
      <c r="H2690" t="s">
        <v>6934</v>
      </c>
      <c r="I2690" t="s">
        <v>6935</v>
      </c>
      <c r="J2690" t="s">
        <v>20</v>
      </c>
      <c r="K2690" t="s">
        <v>21</v>
      </c>
      <c r="L2690">
        <v>0</v>
      </c>
      <c r="M2690">
        <v>0</v>
      </c>
      <c r="N2690" t="s">
        <v>22</v>
      </c>
      <c r="O2690">
        <v>3</v>
      </c>
      <c r="P2690" s="30">
        <f>SQRT((postes_1[[#This Row],[x]]-$Q$1)^2+(postes_1[[#This Row],[y]]-$R$1)^2)</f>
        <v>386797.84678818862</v>
      </c>
      <c r="Q2690">
        <v>415695.67000000202</v>
      </c>
      <c r="R2690">
        <v>6419283.04</v>
      </c>
    </row>
    <row r="2691" spans="1:18" hidden="1">
      <c r="A2691">
        <v>3590</v>
      </c>
      <c r="B2691">
        <v>50000543</v>
      </c>
      <c r="C2691" s="2" t="s">
        <v>8373</v>
      </c>
      <c r="D2691" t="s">
        <v>482</v>
      </c>
      <c r="E2691">
        <v>610761600000</v>
      </c>
      <c r="F2691">
        <v>1391595613000</v>
      </c>
      <c r="G2691">
        <v>1</v>
      </c>
      <c r="H2691" t="s">
        <v>7350</v>
      </c>
      <c r="I2691" t="s">
        <v>7350</v>
      </c>
      <c r="J2691" t="s">
        <v>7141</v>
      </c>
      <c r="K2691" t="s">
        <v>21</v>
      </c>
      <c r="L2691">
        <v>0</v>
      </c>
      <c r="M2691">
        <v>0</v>
      </c>
      <c r="N2691" t="s">
        <v>22</v>
      </c>
      <c r="O2691">
        <v>3</v>
      </c>
      <c r="P2691" s="30">
        <f>SQRT((postes_1[[#This Row],[x]]-$Q$1)^2+(postes_1[[#This Row],[y]]-$R$1)^2)</f>
        <v>386862.87136766216</v>
      </c>
      <c r="Q2691">
        <v>401779.46999999898</v>
      </c>
      <c r="R2691">
        <v>6427714.8399999999</v>
      </c>
    </row>
    <row r="2692" spans="1:18" hidden="1">
      <c r="A2692">
        <v>459</v>
      </c>
      <c r="B2692">
        <v>30001173</v>
      </c>
      <c r="C2692" s="2" t="s">
        <v>8373</v>
      </c>
      <c r="D2692" t="s">
        <v>17</v>
      </c>
      <c r="E2692">
        <v>771724800000</v>
      </c>
      <c r="F2692">
        <v>1318949951000</v>
      </c>
      <c r="G2692">
        <v>1</v>
      </c>
      <c r="H2692" t="s">
        <v>1012</v>
      </c>
      <c r="I2692" t="s">
        <v>1012</v>
      </c>
      <c r="J2692" t="s">
        <v>20</v>
      </c>
      <c r="K2692" t="s">
        <v>21</v>
      </c>
      <c r="L2692">
        <v>0</v>
      </c>
      <c r="M2692">
        <v>0</v>
      </c>
      <c r="N2692" t="s">
        <v>22</v>
      </c>
      <c r="O2692">
        <v>3</v>
      </c>
      <c r="P2692" s="30">
        <f>SQRT((postes_1[[#This Row],[x]]-$Q$1)^2+(postes_1[[#This Row],[y]]-$R$1)^2)</f>
        <v>387050.11332552787</v>
      </c>
      <c r="Q2692">
        <v>916056.93999999797</v>
      </c>
      <c r="R2692">
        <v>6515925.0300000003</v>
      </c>
    </row>
    <row r="2693" spans="1:18" hidden="1">
      <c r="A2693">
        <v>540</v>
      </c>
      <c r="B2693">
        <v>20000998</v>
      </c>
      <c r="C2693" s="2" t="s">
        <v>8373</v>
      </c>
      <c r="D2693" t="s">
        <v>20</v>
      </c>
      <c r="E2693">
        <v>1060300800000</v>
      </c>
      <c r="F2693" t="s">
        <v>20</v>
      </c>
      <c r="G2693">
        <v>1</v>
      </c>
      <c r="H2693" t="s">
        <v>1169</v>
      </c>
      <c r="I2693" t="s">
        <v>1170</v>
      </c>
      <c r="J2693" t="s">
        <v>20</v>
      </c>
      <c r="K2693" t="s">
        <v>21</v>
      </c>
      <c r="L2693">
        <v>0</v>
      </c>
      <c r="M2693">
        <v>0</v>
      </c>
      <c r="N2693" t="s">
        <v>22</v>
      </c>
      <c r="O2693">
        <v>3</v>
      </c>
      <c r="P2693" s="30">
        <f>SQRT((postes_1[[#This Row],[x]]-$Q$1)^2+(postes_1[[#This Row],[y]]-$R$1)^2)</f>
        <v>387059.14257253677</v>
      </c>
      <c r="Q2693">
        <v>994153.84000000404</v>
      </c>
      <c r="R2693">
        <v>6804461.8200000003</v>
      </c>
    </row>
    <row r="2694" spans="1:18" hidden="1">
      <c r="A2694">
        <v>1198</v>
      </c>
      <c r="B2694">
        <v>30000929</v>
      </c>
      <c r="C2694" s="2" t="s">
        <v>8373</v>
      </c>
      <c r="D2694" t="s">
        <v>274</v>
      </c>
      <c r="E2694">
        <v>610761600000</v>
      </c>
      <c r="F2694">
        <v>1415276464000</v>
      </c>
      <c r="G2694">
        <v>1</v>
      </c>
      <c r="H2694" t="s">
        <v>2509</v>
      </c>
      <c r="I2694" t="s">
        <v>2510</v>
      </c>
      <c r="J2694" t="s">
        <v>20</v>
      </c>
      <c r="K2694" t="s">
        <v>21</v>
      </c>
      <c r="L2694">
        <v>0</v>
      </c>
      <c r="M2694">
        <v>0</v>
      </c>
      <c r="N2694" t="s">
        <v>22</v>
      </c>
      <c r="O2694">
        <v>3</v>
      </c>
      <c r="P2694" s="30">
        <f>SQRT((postes_1[[#This Row],[x]]-$Q$1)^2+(postes_1[[#This Row],[y]]-$R$1)^2)</f>
        <v>387122.32510633103</v>
      </c>
      <c r="Q2694">
        <v>929231.02000000305</v>
      </c>
      <c r="R2694">
        <v>6533792.9299999997</v>
      </c>
    </row>
    <row r="2695" spans="1:18" hidden="1">
      <c r="A2695">
        <v>1464</v>
      </c>
      <c r="B2695">
        <v>60000004</v>
      </c>
      <c r="C2695" s="2" t="s">
        <v>8373</v>
      </c>
      <c r="D2695" t="s">
        <v>27</v>
      </c>
      <c r="E2695">
        <v>931132800000</v>
      </c>
      <c r="F2695">
        <v>1299257969000</v>
      </c>
      <c r="G2695">
        <v>1</v>
      </c>
      <c r="H2695" t="s">
        <v>3060</v>
      </c>
      <c r="I2695" t="s">
        <v>3061</v>
      </c>
      <c r="J2695" t="s">
        <v>20</v>
      </c>
      <c r="K2695" t="s">
        <v>21</v>
      </c>
      <c r="L2695">
        <v>0</v>
      </c>
      <c r="M2695">
        <v>0</v>
      </c>
      <c r="N2695" t="s">
        <v>22</v>
      </c>
      <c r="O2695">
        <v>3</v>
      </c>
      <c r="P2695" s="30">
        <f>SQRT((postes_1[[#This Row],[x]]-$Q$1)^2+(postes_1[[#This Row],[y]]-$R$1)^2)</f>
        <v>387263.47005587944</v>
      </c>
      <c r="Q2695">
        <v>241143.25</v>
      </c>
      <c r="R2695">
        <v>6869958.1500000004</v>
      </c>
    </row>
    <row r="2696" spans="1:18" hidden="1">
      <c r="A2696">
        <v>1917</v>
      </c>
      <c r="B2696">
        <v>60000862</v>
      </c>
      <c r="C2696" s="2" t="s">
        <v>8373</v>
      </c>
      <c r="D2696" t="s">
        <v>23</v>
      </c>
      <c r="E2696">
        <v>610761600000</v>
      </c>
      <c r="F2696">
        <v>1254850851000</v>
      </c>
      <c r="G2696">
        <v>1</v>
      </c>
      <c r="H2696" t="s">
        <v>3977</v>
      </c>
      <c r="I2696" t="s">
        <v>3978</v>
      </c>
      <c r="J2696" t="s">
        <v>20</v>
      </c>
      <c r="K2696" t="s">
        <v>21</v>
      </c>
      <c r="L2696">
        <v>0</v>
      </c>
      <c r="M2696">
        <v>0</v>
      </c>
      <c r="N2696" t="s">
        <v>22</v>
      </c>
      <c r="O2696">
        <v>3</v>
      </c>
      <c r="P2696" s="30">
        <f>SQRT((postes_1[[#This Row],[x]]-$Q$1)^2+(postes_1[[#This Row],[y]]-$R$1)^2)</f>
        <v>387748.52183692786</v>
      </c>
      <c r="Q2696">
        <v>222732.28999999899</v>
      </c>
      <c r="R2696">
        <v>6756451.5</v>
      </c>
    </row>
    <row r="2697" spans="1:18" hidden="1">
      <c r="A2697">
        <v>950</v>
      </c>
      <c r="B2697">
        <v>70011202</v>
      </c>
      <c r="C2697" s="2" t="s">
        <v>8373</v>
      </c>
      <c r="D2697" t="s">
        <v>2025</v>
      </c>
      <c r="E2697">
        <v>1146658075000</v>
      </c>
      <c r="F2697">
        <v>1133257343000</v>
      </c>
      <c r="G2697">
        <v>1</v>
      </c>
      <c r="H2697" t="s">
        <v>2026</v>
      </c>
      <c r="I2697" t="s">
        <v>2027</v>
      </c>
      <c r="J2697" t="s">
        <v>2028</v>
      </c>
      <c r="K2697" t="s">
        <v>21</v>
      </c>
      <c r="L2697">
        <v>0</v>
      </c>
      <c r="M2697">
        <v>0</v>
      </c>
      <c r="N2697" t="s">
        <v>22</v>
      </c>
      <c r="O2697">
        <v>3</v>
      </c>
      <c r="P2697" s="30">
        <f>SQRT((postes_1[[#This Row],[x]]-$Q$1)^2+(postes_1[[#This Row],[y]]-$R$1)^2)</f>
        <v>387837.22828577005</v>
      </c>
      <c r="Q2697">
        <v>969510.45000000298</v>
      </c>
      <c r="R2697">
        <v>6900115.5499999998</v>
      </c>
    </row>
    <row r="2698" spans="1:18" hidden="1">
      <c r="A2698">
        <v>2706</v>
      </c>
      <c r="B2698">
        <v>20000416</v>
      </c>
      <c r="C2698" s="2" t="s">
        <v>8376</v>
      </c>
      <c r="D2698" t="s">
        <v>168</v>
      </c>
      <c r="E2698">
        <v>909100800000</v>
      </c>
      <c r="F2698">
        <v>1449750912000</v>
      </c>
      <c r="G2698">
        <v>1</v>
      </c>
      <c r="H2698" t="s">
        <v>5582</v>
      </c>
      <c r="I2698" t="s">
        <v>5583</v>
      </c>
      <c r="J2698" t="s">
        <v>20</v>
      </c>
      <c r="K2698" t="s">
        <v>21</v>
      </c>
      <c r="L2698">
        <v>0</v>
      </c>
      <c r="M2698">
        <v>0</v>
      </c>
      <c r="N2698" t="s">
        <v>22</v>
      </c>
      <c r="O2698">
        <v>7</v>
      </c>
      <c r="P2698" s="30">
        <f>SQRT((postes_1[[#This Row],[x]]-$Q$1)^2+(postes_1[[#This Row],[y]]-$R$1)^2)</f>
        <v>388097.06163667631</v>
      </c>
      <c r="Q2698">
        <v>970124.07</v>
      </c>
      <c r="R2698">
        <v>6899297.0800000001</v>
      </c>
    </row>
    <row r="2699" spans="1:18" hidden="1">
      <c r="A2699">
        <v>1572</v>
      </c>
      <c r="B2699">
        <v>30001693</v>
      </c>
      <c r="C2699" s="2" t="s">
        <v>8373</v>
      </c>
      <c r="D2699" t="s">
        <v>274</v>
      </c>
      <c r="E2699" s="1">
        <v>1034640000000</v>
      </c>
      <c r="F2699">
        <v>1394196145000</v>
      </c>
      <c r="G2699">
        <v>1</v>
      </c>
      <c r="H2699" t="s">
        <v>3279</v>
      </c>
      <c r="I2699" t="s">
        <v>3280</v>
      </c>
      <c r="J2699" t="s">
        <v>20</v>
      </c>
      <c r="K2699" t="s">
        <v>21</v>
      </c>
      <c r="L2699">
        <v>0</v>
      </c>
      <c r="M2699">
        <v>0</v>
      </c>
      <c r="N2699" t="s">
        <v>22</v>
      </c>
      <c r="O2699">
        <v>3</v>
      </c>
      <c r="P2699" s="30">
        <f>SQRT((postes_1[[#This Row],[x]]-$Q$1)^2+(postes_1[[#This Row],[y]]-$R$1)^2)</f>
        <v>388386.41650741291</v>
      </c>
      <c r="Q2699">
        <v>890130.36999999697</v>
      </c>
      <c r="R2699">
        <v>6483955.9699999997</v>
      </c>
    </row>
    <row r="2700" spans="1:18" hidden="1">
      <c r="A2700">
        <v>387</v>
      </c>
      <c r="B2700">
        <v>20000392</v>
      </c>
      <c r="C2700" s="2" t="s">
        <v>8376</v>
      </c>
      <c r="D2700" t="s">
        <v>30</v>
      </c>
      <c r="E2700">
        <v>1410972498000</v>
      </c>
      <c r="F2700" t="s">
        <v>20</v>
      </c>
      <c r="G2700">
        <v>1</v>
      </c>
      <c r="H2700" t="s">
        <v>860</v>
      </c>
      <c r="I2700" t="s">
        <v>861</v>
      </c>
      <c r="J2700" t="s">
        <v>862</v>
      </c>
      <c r="K2700" t="s">
        <v>21</v>
      </c>
      <c r="L2700">
        <v>0</v>
      </c>
      <c r="M2700">
        <v>0</v>
      </c>
      <c r="N2700" t="s">
        <v>22</v>
      </c>
      <c r="O2700">
        <v>7</v>
      </c>
      <c r="P2700" s="30">
        <f>SQRT((postes_1[[#This Row],[x]]-$Q$1)^2+(postes_1[[#This Row],[y]]-$R$1)^2)</f>
        <v>388629.6125015993</v>
      </c>
      <c r="Q2700">
        <v>969966.97999999695</v>
      </c>
      <c r="R2700">
        <v>6901091.5700000003</v>
      </c>
    </row>
    <row r="2701" spans="1:18" hidden="1">
      <c r="A2701">
        <v>1513</v>
      </c>
      <c r="B2701">
        <v>30000597</v>
      </c>
      <c r="C2701" s="2" t="s">
        <v>8373</v>
      </c>
      <c r="D2701" t="s">
        <v>274</v>
      </c>
      <c r="E2701">
        <v>1026172800000</v>
      </c>
      <c r="F2701">
        <v>1415269972000</v>
      </c>
      <c r="G2701">
        <v>1</v>
      </c>
      <c r="H2701" t="s">
        <v>3156</v>
      </c>
      <c r="I2701" t="s">
        <v>3156</v>
      </c>
      <c r="J2701" t="s">
        <v>20</v>
      </c>
      <c r="K2701" t="s">
        <v>21</v>
      </c>
      <c r="L2701">
        <v>0</v>
      </c>
      <c r="M2701">
        <v>0</v>
      </c>
      <c r="N2701" t="s">
        <v>22</v>
      </c>
      <c r="O2701">
        <v>3</v>
      </c>
      <c r="P2701" s="30">
        <f>SQRT((postes_1[[#This Row],[x]]-$Q$1)^2+(postes_1[[#This Row],[y]]-$R$1)^2)</f>
        <v>388672.39280299598</v>
      </c>
      <c r="Q2701">
        <v>952973.5</v>
      </c>
      <c r="R2701">
        <v>6569731.3099999996</v>
      </c>
    </row>
    <row r="2702" spans="1:18" hidden="1">
      <c r="A2702">
        <v>2762</v>
      </c>
      <c r="B2702">
        <v>20001314</v>
      </c>
      <c r="C2702" s="2" t="s">
        <v>8373</v>
      </c>
      <c r="D2702" t="s">
        <v>20</v>
      </c>
      <c r="E2702">
        <v>917913600000</v>
      </c>
      <c r="F2702" t="s">
        <v>20</v>
      </c>
      <c r="G2702">
        <v>1</v>
      </c>
      <c r="H2702" t="s">
        <v>5698</v>
      </c>
      <c r="I2702" t="s">
        <v>5699</v>
      </c>
      <c r="J2702" t="s">
        <v>20</v>
      </c>
      <c r="K2702" t="s">
        <v>21</v>
      </c>
      <c r="L2702">
        <v>0</v>
      </c>
      <c r="M2702">
        <v>0</v>
      </c>
      <c r="N2702" t="s">
        <v>22</v>
      </c>
      <c r="O2702">
        <v>3</v>
      </c>
      <c r="P2702" s="30">
        <f>SQRT((postes_1[[#This Row],[x]]-$Q$1)^2+(postes_1[[#This Row],[y]]-$R$1)^2)</f>
        <v>388844.83099863055</v>
      </c>
      <c r="Q2702">
        <v>999292.77000000305</v>
      </c>
      <c r="R2702">
        <v>6749387.5499999998</v>
      </c>
    </row>
    <row r="2703" spans="1:18" hidden="1">
      <c r="A2703">
        <v>710</v>
      </c>
      <c r="B2703">
        <v>50000467</v>
      </c>
      <c r="C2703" s="2" t="s">
        <v>8373</v>
      </c>
      <c r="D2703" t="s">
        <v>168</v>
      </c>
      <c r="E2703">
        <v>788486400000</v>
      </c>
      <c r="F2703">
        <v>1440759451000</v>
      </c>
      <c r="G2703">
        <v>1</v>
      </c>
      <c r="H2703" t="s">
        <v>1526</v>
      </c>
      <c r="I2703" t="s">
        <v>1527</v>
      </c>
      <c r="J2703" t="s">
        <v>20</v>
      </c>
      <c r="K2703" t="s">
        <v>21</v>
      </c>
      <c r="L2703">
        <v>0</v>
      </c>
      <c r="M2703">
        <v>0</v>
      </c>
      <c r="N2703" t="s">
        <v>22</v>
      </c>
      <c r="O2703">
        <v>3</v>
      </c>
      <c r="P2703" s="30">
        <f>SQRT((postes_1[[#This Row],[x]]-$Q$1)^2+(postes_1[[#This Row],[y]]-$R$1)^2)</f>
        <v>389005.05168224097</v>
      </c>
      <c r="Q2703">
        <v>380573.75999999797</v>
      </c>
      <c r="R2703">
        <v>6439658.3099999996</v>
      </c>
    </row>
    <row r="2704" spans="1:18" hidden="1">
      <c r="A2704">
        <v>255</v>
      </c>
      <c r="B2704">
        <v>20001514</v>
      </c>
      <c r="C2704" s="2" t="s">
        <v>8373</v>
      </c>
      <c r="D2704" t="s">
        <v>38</v>
      </c>
      <c r="E2704">
        <v>610761600000</v>
      </c>
      <c r="F2704">
        <v>1191250551000</v>
      </c>
      <c r="G2704">
        <v>1</v>
      </c>
      <c r="H2704" t="s">
        <v>578</v>
      </c>
      <c r="I2704" t="s">
        <v>579</v>
      </c>
      <c r="J2704" t="s">
        <v>20</v>
      </c>
      <c r="K2704" t="s">
        <v>21</v>
      </c>
      <c r="L2704">
        <v>0</v>
      </c>
      <c r="M2704">
        <v>0</v>
      </c>
      <c r="N2704" t="s">
        <v>22</v>
      </c>
      <c r="O2704">
        <v>3</v>
      </c>
      <c r="P2704" s="30">
        <f>SQRT((postes_1[[#This Row],[x]]-$Q$1)^2+(postes_1[[#This Row],[y]]-$R$1)^2)</f>
        <v>389031.48752143327</v>
      </c>
      <c r="Q2704">
        <v>993163.67000000202</v>
      </c>
      <c r="R2704">
        <v>6683530.1699999999</v>
      </c>
    </row>
    <row r="2705" spans="1:18" hidden="1">
      <c r="A2705">
        <v>1739</v>
      </c>
      <c r="B2705">
        <v>50000634</v>
      </c>
      <c r="C2705" s="2" t="s">
        <v>8373</v>
      </c>
      <c r="D2705" t="s">
        <v>482</v>
      </c>
      <c r="E2705" s="1">
        <v>1041984000000</v>
      </c>
      <c r="F2705">
        <v>1394033673000</v>
      </c>
      <c r="G2705">
        <v>1</v>
      </c>
      <c r="H2705" t="s">
        <v>3616</v>
      </c>
      <c r="I2705" t="s">
        <v>3617</v>
      </c>
      <c r="J2705" t="s">
        <v>20</v>
      </c>
      <c r="K2705" t="s">
        <v>21</v>
      </c>
      <c r="L2705">
        <v>0</v>
      </c>
      <c r="M2705">
        <v>0</v>
      </c>
      <c r="N2705" t="s">
        <v>22</v>
      </c>
      <c r="O2705">
        <v>3</v>
      </c>
      <c r="P2705" s="30">
        <f>SQRT((postes_1[[#This Row],[x]]-$Q$1)^2+(postes_1[[#This Row],[y]]-$R$1)^2)</f>
        <v>389056.12763013004</v>
      </c>
      <c r="Q2705">
        <v>414567.96999999898</v>
      </c>
      <c r="R2705">
        <v>6417326.4500000002</v>
      </c>
    </row>
    <row r="2706" spans="1:18" hidden="1">
      <c r="A2706">
        <v>3150</v>
      </c>
      <c r="B2706">
        <v>20000408</v>
      </c>
      <c r="C2706" s="2" t="s">
        <v>8373</v>
      </c>
      <c r="D2706" t="s">
        <v>274</v>
      </c>
      <c r="E2706">
        <v>1146649968000</v>
      </c>
      <c r="F2706">
        <v>1442579721000</v>
      </c>
      <c r="G2706">
        <v>1</v>
      </c>
      <c r="H2706" t="s">
        <v>6477</v>
      </c>
      <c r="I2706" t="s">
        <v>6478</v>
      </c>
      <c r="J2706" t="s">
        <v>6479</v>
      </c>
      <c r="K2706" t="s">
        <v>21</v>
      </c>
      <c r="L2706">
        <v>0</v>
      </c>
      <c r="M2706">
        <v>0</v>
      </c>
      <c r="N2706" t="s">
        <v>22</v>
      </c>
      <c r="O2706">
        <v>3</v>
      </c>
      <c r="P2706" s="30">
        <f>SQRT((postes_1[[#This Row],[x]]-$Q$1)^2+(postes_1[[#This Row],[y]]-$R$1)^2)</f>
        <v>389257.61469247093</v>
      </c>
      <c r="Q2706">
        <v>970933.92000000202</v>
      </c>
      <c r="R2706">
        <v>6900386.6200000001</v>
      </c>
    </row>
    <row r="2707" spans="1:18" hidden="1">
      <c r="A2707">
        <v>405</v>
      </c>
      <c r="B2707">
        <v>30002489</v>
      </c>
      <c r="C2707" s="2" t="s">
        <v>8373</v>
      </c>
      <c r="D2707" t="s">
        <v>274</v>
      </c>
      <c r="E2707">
        <v>893635200000</v>
      </c>
      <c r="F2707">
        <v>1415114559000</v>
      </c>
      <c r="G2707">
        <v>1</v>
      </c>
      <c r="H2707" t="s">
        <v>900</v>
      </c>
      <c r="I2707" t="s">
        <v>900</v>
      </c>
      <c r="J2707" t="s">
        <v>20</v>
      </c>
      <c r="K2707" t="s">
        <v>21</v>
      </c>
      <c r="L2707">
        <v>0</v>
      </c>
      <c r="M2707">
        <v>0</v>
      </c>
      <c r="N2707" t="s">
        <v>22</v>
      </c>
      <c r="O2707">
        <v>3</v>
      </c>
      <c r="P2707" s="30">
        <f>SQRT((postes_1[[#This Row],[x]]-$Q$1)^2+(postes_1[[#This Row],[y]]-$R$1)^2)</f>
        <v>389474.05750120588</v>
      </c>
      <c r="Q2707">
        <v>937500.13000000303</v>
      </c>
      <c r="R2707">
        <v>6541941.9699999997</v>
      </c>
    </row>
    <row r="2708" spans="1:18" hidden="1">
      <c r="A2708">
        <v>961</v>
      </c>
      <c r="B2708">
        <v>20000396</v>
      </c>
      <c r="C2708" s="2" t="s">
        <v>8373</v>
      </c>
      <c r="D2708" t="s">
        <v>274</v>
      </c>
      <c r="E2708">
        <v>1146742718000</v>
      </c>
      <c r="F2708">
        <v>1442577844000</v>
      </c>
      <c r="G2708">
        <v>1</v>
      </c>
      <c r="H2708" t="s">
        <v>2051</v>
      </c>
      <c r="I2708" t="s">
        <v>2052</v>
      </c>
      <c r="J2708" t="s">
        <v>862</v>
      </c>
      <c r="K2708" t="s">
        <v>21</v>
      </c>
      <c r="L2708">
        <v>0</v>
      </c>
      <c r="M2708">
        <v>0</v>
      </c>
      <c r="N2708" t="s">
        <v>22</v>
      </c>
      <c r="O2708">
        <v>3</v>
      </c>
      <c r="P2708" s="30">
        <f>SQRT((postes_1[[#This Row],[x]]-$Q$1)^2+(postes_1[[#This Row],[y]]-$R$1)^2)</f>
        <v>389553.22931715014</v>
      </c>
      <c r="Q2708">
        <v>971001.64000000095</v>
      </c>
      <c r="R2708">
        <v>6901002.6600000001</v>
      </c>
    </row>
    <row r="2709" spans="1:18" hidden="1">
      <c r="A2709">
        <v>411</v>
      </c>
      <c r="B2709">
        <v>30000896</v>
      </c>
      <c r="C2709" s="2" t="s">
        <v>8373</v>
      </c>
      <c r="D2709" t="s">
        <v>274</v>
      </c>
      <c r="E2709">
        <v>610761600000</v>
      </c>
      <c r="F2709">
        <v>1414661214000</v>
      </c>
      <c r="G2709">
        <v>1</v>
      </c>
      <c r="H2709" t="s">
        <v>911</v>
      </c>
      <c r="I2709" t="s">
        <v>912</v>
      </c>
      <c r="J2709" t="s">
        <v>20</v>
      </c>
      <c r="K2709" t="s">
        <v>21</v>
      </c>
      <c r="L2709">
        <v>0</v>
      </c>
      <c r="M2709">
        <v>0</v>
      </c>
      <c r="N2709" t="s">
        <v>22</v>
      </c>
      <c r="O2709">
        <v>3</v>
      </c>
      <c r="P2709" s="30">
        <f>SQRT((postes_1[[#This Row],[x]]-$Q$1)^2+(postes_1[[#This Row],[y]]-$R$1)^2)</f>
        <v>389584.58213020832</v>
      </c>
      <c r="Q2709">
        <v>934644.82999999798</v>
      </c>
      <c r="R2709">
        <v>6537392.0700000003</v>
      </c>
    </row>
    <row r="2710" spans="1:18" hidden="1">
      <c r="A2710">
        <v>2648</v>
      </c>
      <c r="B2710">
        <v>70005807</v>
      </c>
      <c r="C2710" s="2" t="s">
        <v>8373</v>
      </c>
      <c r="D2710" t="s">
        <v>2025</v>
      </c>
      <c r="E2710">
        <v>1146657556000</v>
      </c>
      <c r="F2710">
        <v>1111427455000</v>
      </c>
      <c r="G2710">
        <v>1</v>
      </c>
      <c r="H2710" t="s">
        <v>5464</v>
      </c>
      <c r="I2710" t="s">
        <v>5465</v>
      </c>
      <c r="J2710" t="s">
        <v>2028</v>
      </c>
      <c r="K2710" t="s">
        <v>21</v>
      </c>
      <c r="L2710">
        <v>0</v>
      </c>
      <c r="M2710">
        <v>0</v>
      </c>
      <c r="N2710" t="s">
        <v>22</v>
      </c>
      <c r="O2710">
        <v>3</v>
      </c>
      <c r="P2710" s="30">
        <f>SQRT((postes_1[[#This Row],[x]]-$Q$1)^2+(postes_1[[#This Row],[y]]-$R$1)^2)</f>
        <v>389770.69686791842</v>
      </c>
      <c r="Q2710">
        <v>972029.36999999697</v>
      </c>
      <c r="R2710">
        <v>6899049.1100000003</v>
      </c>
    </row>
    <row r="2711" spans="1:18" hidden="1">
      <c r="A2711">
        <v>440</v>
      </c>
      <c r="B2711">
        <v>20001490</v>
      </c>
      <c r="C2711" s="2" t="s">
        <v>8373</v>
      </c>
      <c r="D2711" t="s">
        <v>38</v>
      </c>
      <c r="E2711">
        <v>610761600000</v>
      </c>
      <c r="F2711">
        <v>1191251528000</v>
      </c>
      <c r="G2711">
        <v>1</v>
      </c>
      <c r="H2711" t="s">
        <v>972</v>
      </c>
      <c r="I2711" t="s">
        <v>973</v>
      </c>
      <c r="J2711" t="s">
        <v>20</v>
      </c>
      <c r="K2711" t="s">
        <v>21</v>
      </c>
      <c r="L2711">
        <v>0</v>
      </c>
      <c r="M2711">
        <v>0</v>
      </c>
      <c r="N2711" t="s">
        <v>22</v>
      </c>
      <c r="O2711">
        <v>3</v>
      </c>
      <c r="P2711" s="30">
        <f>SQRT((postes_1[[#This Row],[x]]-$Q$1)^2+(postes_1[[#This Row],[y]]-$R$1)^2)</f>
        <v>389781.22913092276</v>
      </c>
      <c r="Q2711">
        <v>996653.89999999898</v>
      </c>
      <c r="R2711">
        <v>6700633.8200000003</v>
      </c>
    </row>
    <row r="2712" spans="1:18" hidden="1">
      <c r="A2712">
        <v>3157</v>
      </c>
      <c r="B2712">
        <v>20000395</v>
      </c>
      <c r="C2712" s="2" t="s">
        <v>8373</v>
      </c>
      <c r="D2712" t="s">
        <v>274</v>
      </c>
      <c r="E2712">
        <v>908236800000</v>
      </c>
      <c r="F2712">
        <v>1442580237000</v>
      </c>
      <c r="G2712">
        <v>1</v>
      </c>
      <c r="H2712" t="s">
        <v>6489</v>
      </c>
      <c r="I2712" t="s">
        <v>6489</v>
      </c>
      <c r="J2712" t="s">
        <v>6490</v>
      </c>
      <c r="K2712" t="s">
        <v>21</v>
      </c>
      <c r="L2712">
        <v>0</v>
      </c>
      <c r="M2712">
        <v>0</v>
      </c>
      <c r="N2712" t="s">
        <v>22</v>
      </c>
      <c r="O2712">
        <v>3</v>
      </c>
      <c r="P2712" s="30">
        <f>SQRT((postes_1[[#This Row],[x]]-$Q$1)^2+(postes_1[[#This Row],[y]]-$R$1)^2)</f>
        <v>389799.58087943011</v>
      </c>
      <c r="Q2712">
        <v>971680.92000000202</v>
      </c>
      <c r="R2712">
        <v>6899988.3600000003</v>
      </c>
    </row>
    <row r="2713" spans="1:18" hidden="1">
      <c r="A2713">
        <v>4052</v>
      </c>
      <c r="B2713">
        <v>20000815</v>
      </c>
      <c r="C2713" s="2" t="s">
        <v>8373</v>
      </c>
      <c r="D2713" t="s">
        <v>805</v>
      </c>
      <c r="E2713">
        <v>1127820871000</v>
      </c>
      <c r="F2713">
        <v>1277133744000</v>
      </c>
      <c r="G2713">
        <v>1</v>
      </c>
      <c r="H2713" t="s">
        <v>8240</v>
      </c>
      <c r="I2713" t="s">
        <v>8241</v>
      </c>
      <c r="J2713" t="s">
        <v>20</v>
      </c>
      <c r="K2713" t="s">
        <v>21</v>
      </c>
      <c r="L2713">
        <v>0</v>
      </c>
      <c r="M2713">
        <v>0</v>
      </c>
      <c r="N2713" t="s">
        <v>22</v>
      </c>
      <c r="O2713">
        <v>3</v>
      </c>
      <c r="P2713" s="30">
        <f>SQRT((postes_1[[#This Row],[x]]-$Q$1)^2+(postes_1[[#This Row],[y]]-$R$1)^2)</f>
        <v>389867.20502033527</v>
      </c>
      <c r="Q2713">
        <v>991174.68999999797</v>
      </c>
      <c r="R2713">
        <v>6837485.1799999997</v>
      </c>
    </row>
    <row r="2714" spans="1:18" hidden="1">
      <c r="A2714">
        <v>1379</v>
      </c>
      <c r="B2714">
        <v>20000362</v>
      </c>
      <c r="C2714" s="2" t="s">
        <v>8373</v>
      </c>
      <c r="D2714" t="s">
        <v>152</v>
      </c>
      <c r="E2714">
        <v>610761600000</v>
      </c>
      <c r="F2714">
        <v>1276505867000</v>
      </c>
      <c r="G2714">
        <v>1</v>
      </c>
      <c r="H2714" t="s">
        <v>2893</v>
      </c>
      <c r="I2714" t="s">
        <v>2894</v>
      </c>
      <c r="J2714" t="s">
        <v>26</v>
      </c>
      <c r="K2714" t="s">
        <v>21</v>
      </c>
      <c r="L2714">
        <v>0</v>
      </c>
      <c r="M2714">
        <v>0</v>
      </c>
      <c r="N2714" t="s">
        <v>22</v>
      </c>
      <c r="O2714">
        <v>3</v>
      </c>
      <c r="P2714" s="30">
        <f>SQRT((postes_1[[#This Row],[x]]-$Q$1)^2+(postes_1[[#This Row],[y]]-$R$1)^2)</f>
        <v>390123.66164302471</v>
      </c>
      <c r="Q2714">
        <v>970707.29999999702</v>
      </c>
      <c r="R2714">
        <v>6903212.2999999998</v>
      </c>
    </row>
    <row r="2715" spans="1:18" hidden="1">
      <c r="A2715">
        <v>1592</v>
      </c>
      <c r="B2715">
        <v>50000669</v>
      </c>
      <c r="C2715" s="2" t="s">
        <v>8373</v>
      </c>
      <c r="D2715" t="s">
        <v>482</v>
      </c>
      <c r="E2715">
        <v>795225600000</v>
      </c>
      <c r="F2715">
        <v>1392639112000</v>
      </c>
      <c r="G2715">
        <v>1</v>
      </c>
      <c r="H2715" t="s">
        <v>3316</v>
      </c>
      <c r="I2715" t="s">
        <v>3317</v>
      </c>
      <c r="J2715" t="s">
        <v>20</v>
      </c>
      <c r="K2715" t="s">
        <v>21</v>
      </c>
      <c r="L2715">
        <v>0</v>
      </c>
      <c r="M2715">
        <v>0</v>
      </c>
      <c r="N2715" t="s">
        <v>22</v>
      </c>
      <c r="O2715">
        <v>3</v>
      </c>
      <c r="P2715" s="30">
        <f>SQRT((postes_1[[#This Row],[x]]-$Q$1)^2+(postes_1[[#This Row],[y]]-$R$1)^2)</f>
        <v>390199.5934031881</v>
      </c>
      <c r="Q2715">
        <v>419165.18</v>
      </c>
      <c r="R2715">
        <v>6413376.3899999997</v>
      </c>
    </row>
    <row r="2716" spans="1:18" hidden="1">
      <c r="A2716">
        <v>1726</v>
      </c>
      <c r="B2716">
        <v>50000808</v>
      </c>
      <c r="C2716" s="2" t="s">
        <v>8373</v>
      </c>
      <c r="D2716" t="s">
        <v>274</v>
      </c>
      <c r="E2716">
        <v>610761600000</v>
      </c>
      <c r="F2716">
        <v>1407413206000</v>
      </c>
      <c r="G2716">
        <v>1</v>
      </c>
      <c r="H2716" t="s">
        <v>3591</v>
      </c>
      <c r="I2716" t="s">
        <v>3592</v>
      </c>
      <c r="J2716" t="s">
        <v>20</v>
      </c>
      <c r="K2716" t="s">
        <v>21</v>
      </c>
      <c r="L2716">
        <v>0</v>
      </c>
      <c r="M2716">
        <v>0</v>
      </c>
      <c r="N2716" t="s">
        <v>22</v>
      </c>
      <c r="O2716">
        <v>3</v>
      </c>
      <c r="P2716" s="30">
        <f>SQRT((postes_1[[#This Row],[x]]-$Q$1)^2+(postes_1[[#This Row],[y]]-$R$1)^2)</f>
        <v>390245.19415820221</v>
      </c>
      <c r="Q2716">
        <v>720137.63000000303</v>
      </c>
      <c r="R2716">
        <v>6378943.7699999996</v>
      </c>
    </row>
    <row r="2717" spans="1:18" hidden="1">
      <c r="A2717">
        <v>3417</v>
      </c>
      <c r="B2717">
        <v>20001248</v>
      </c>
      <c r="C2717" s="2" t="s">
        <v>8373</v>
      </c>
      <c r="D2717" t="s">
        <v>274</v>
      </c>
      <c r="E2717">
        <v>610761600000</v>
      </c>
      <c r="F2717">
        <v>1404147695000</v>
      </c>
      <c r="G2717">
        <v>1</v>
      </c>
      <c r="H2717" t="s">
        <v>6998</v>
      </c>
      <c r="I2717" t="s">
        <v>6999</v>
      </c>
      <c r="J2717" t="s">
        <v>20</v>
      </c>
      <c r="K2717" t="s">
        <v>21</v>
      </c>
      <c r="L2717">
        <v>0</v>
      </c>
      <c r="M2717">
        <v>0</v>
      </c>
      <c r="N2717" t="s">
        <v>22</v>
      </c>
      <c r="O2717">
        <v>3</v>
      </c>
      <c r="P2717" s="30">
        <f>SQRT((postes_1[[#This Row],[x]]-$Q$1)^2+(postes_1[[#This Row],[y]]-$R$1)^2)</f>
        <v>390312.62195439724</v>
      </c>
      <c r="Q2717">
        <v>1000723.02</v>
      </c>
      <c r="R2717">
        <v>6760242.4000000004</v>
      </c>
    </row>
    <row r="2718" spans="1:18" hidden="1">
      <c r="A2718">
        <v>4109</v>
      </c>
      <c r="B2718">
        <v>60000028</v>
      </c>
      <c r="C2718" s="2" t="s">
        <v>8373</v>
      </c>
      <c r="D2718" t="s">
        <v>20</v>
      </c>
      <c r="E2718">
        <v>791078400000</v>
      </c>
      <c r="F2718" t="s">
        <v>20</v>
      </c>
      <c r="G2718">
        <v>1</v>
      </c>
      <c r="H2718" t="s">
        <v>8322</v>
      </c>
      <c r="I2718" t="s">
        <v>8323</v>
      </c>
      <c r="J2718" t="s">
        <v>20</v>
      </c>
      <c r="K2718" t="s">
        <v>21</v>
      </c>
      <c r="L2718">
        <v>0</v>
      </c>
      <c r="M2718">
        <v>0</v>
      </c>
      <c r="N2718" t="s">
        <v>22</v>
      </c>
      <c r="O2718">
        <v>3</v>
      </c>
      <c r="P2718" s="30">
        <f>SQRT((postes_1[[#This Row],[x]]-$Q$1)^2+(postes_1[[#This Row],[y]]-$R$1)^2)</f>
        <v>390414.86519091536</v>
      </c>
      <c r="Q2718">
        <v>233850.06000000201</v>
      </c>
      <c r="R2718">
        <v>6856329.8499999996</v>
      </c>
    </row>
    <row r="2719" spans="1:18" hidden="1">
      <c r="A2719">
        <v>1376</v>
      </c>
      <c r="B2719">
        <v>20000311</v>
      </c>
      <c r="C2719" s="2" t="s">
        <v>8373</v>
      </c>
      <c r="D2719" t="s">
        <v>152</v>
      </c>
      <c r="E2719">
        <v>992217600000</v>
      </c>
      <c r="F2719">
        <v>1276503950000</v>
      </c>
      <c r="G2719">
        <v>1</v>
      </c>
      <c r="H2719" t="s">
        <v>2886</v>
      </c>
      <c r="I2719" t="s">
        <v>2887</v>
      </c>
      <c r="J2719" t="s">
        <v>2888</v>
      </c>
      <c r="K2719" t="s">
        <v>21</v>
      </c>
      <c r="L2719">
        <v>0</v>
      </c>
      <c r="M2719">
        <v>0</v>
      </c>
      <c r="N2719" t="s">
        <v>22</v>
      </c>
      <c r="O2719">
        <v>3</v>
      </c>
      <c r="P2719" s="30">
        <f>SQRT((postes_1[[#This Row],[x]]-$Q$1)^2+(postes_1[[#This Row],[y]]-$R$1)^2)</f>
        <v>390524.92100359232</v>
      </c>
      <c r="Q2719">
        <v>970232.35000000102</v>
      </c>
      <c r="R2719">
        <v>6905384.2199999997</v>
      </c>
    </row>
    <row r="2720" spans="1:18" hidden="1">
      <c r="A2720">
        <v>534</v>
      </c>
      <c r="B2720">
        <v>30002715</v>
      </c>
      <c r="C2720" s="2" t="s">
        <v>8373</v>
      </c>
      <c r="D2720" t="s">
        <v>20</v>
      </c>
      <c r="E2720">
        <v>972345600000</v>
      </c>
      <c r="F2720" t="s">
        <v>20</v>
      </c>
      <c r="G2720">
        <v>1</v>
      </c>
      <c r="H2720" t="s">
        <v>1157</v>
      </c>
      <c r="I2720" t="s">
        <v>1158</v>
      </c>
      <c r="J2720" t="s">
        <v>26</v>
      </c>
      <c r="K2720" t="s">
        <v>21</v>
      </c>
      <c r="L2720">
        <v>0</v>
      </c>
      <c r="M2720">
        <v>0</v>
      </c>
      <c r="N2720" t="s">
        <v>22</v>
      </c>
      <c r="O2720">
        <v>3</v>
      </c>
      <c r="P2720" s="30">
        <f>SQRT((postes_1[[#This Row],[x]]-$Q$1)^2+(postes_1[[#This Row],[y]]-$R$1)^2)</f>
        <v>390803.90016381798</v>
      </c>
      <c r="Q2720">
        <v>843997.39000000095</v>
      </c>
      <c r="R2720">
        <v>6440105.8200000003</v>
      </c>
    </row>
    <row r="2721" spans="1:18" hidden="1">
      <c r="A2721">
        <v>2717</v>
      </c>
      <c r="B2721">
        <v>50000782</v>
      </c>
      <c r="C2721" s="2" t="s">
        <v>8375</v>
      </c>
      <c r="D2721" t="s">
        <v>20</v>
      </c>
      <c r="E2721">
        <v>610761600000</v>
      </c>
      <c r="F2721" t="s">
        <v>20</v>
      </c>
      <c r="G2721">
        <v>1</v>
      </c>
      <c r="H2721" t="s">
        <v>5606</v>
      </c>
      <c r="I2721" t="s">
        <v>5606</v>
      </c>
      <c r="J2721" t="s">
        <v>20</v>
      </c>
      <c r="K2721" t="s">
        <v>21</v>
      </c>
      <c r="L2721">
        <v>0</v>
      </c>
      <c r="M2721">
        <v>0</v>
      </c>
      <c r="N2721" t="s">
        <v>22</v>
      </c>
      <c r="O2721">
        <v>6</v>
      </c>
      <c r="P2721" s="30">
        <f>SQRT((postes_1[[#This Row],[x]]-$Q$1)^2+(postes_1[[#This Row],[y]]-$R$1)^2)</f>
        <v>390856.21850355598</v>
      </c>
      <c r="Q2721">
        <v>473008.46999999898</v>
      </c>
      <c r="R2721">
        <v>6387575.6100000003</v>
      </c>
    </row>
    <row r="2722" spans="1:18" hidden="1">
      <c r="A2722">
        <v>1107</v>
      </c>
      <c r="B2722">
        <v>50000883</v>
      </c>
      <c r="C2722" s="2" t="s">
        <v>8373</v>
      </c>
      <c r="D2722" t="s">
        <v>20</v>
      </c>
      <c r="E2722">
        <v>610761600000</v>
      </c>
      <c r="F2722" t="s">
        <v>20</v>
      </c>
      <c r="G2722">
        <v>1</v>
      </c>
      <c r="H2722" t="s">
        <v>2328</v>
      </c>
      <c r="I2722" t="s">
        <v>2329</v>
      </c>
      <c r="J2722" t="s">
        <v>26</v>
      </c>
      <c r="K2722" t="s">
        <v>21</v>
      </c>
      <c r="L2722">
        <v>0</v>
      </c>
      <c r="M2722">
        <v>0</v>
      </c>
      <c r="N2722" t="s">
        <v>22</v>
      </c>
      <c r="O2722">
        <v>3</v>
      </c>
      <c r="P2722" s="30">
        <f>SQRT((postes_1[[#This Row],[x]]-$Q$1)^2+(postes_1[[#This Row],[y]]-$R$1)^2)</f>
        <v>390907.31916847377</v>
      </c>
      <c r="Q2722">
        <v>579996.10000000102</v>
      </c>
      <c r="R2722">
        <v>6363744.6100000003</v>
      </c>
    </row>
    <row r="2723" spans="1:18" hidden="1">
      <c r="A2723">
        <v>1910</v>
      </c>
      <c r="B2723">
        <v>30000445</v>
      </c>
      <c r="C2723" s="2" t="s">
        <v>8373</v>
      </c>
      <c r="D2723" t="s">
        <v>274</v>
      </c>
      <c r="E2723">
        <v>610761600000</v>
      </c>
      <c r="F2723">
        <v>1414144994000</v>
      </c>
      <c r="G2723">
        <v>1</v>
      </c>
      <c r="H2723" t="s">
        <v>3963</v>
      </c>
      <c r="I2723" t="s">
        <v>3964</v>
      </c>
      <c r="J2723" t="s">
        <v>26</v>
      </c>
      <c r="K2723" t="s">
        <v>21</v>
      </c>
      <c r="L2723">
        <v>0</v>
      </c>
      <c r="M2723">
        <v>0</v>
      </c>
      <c r="N2723" t="s">
        <v>22</v>
      </c>
      <c r="O2723">
        <v>3</v>
      </c>
      <c r="P2723" s="30">
        <f>SQRT((postes_1[[#This Row],[x]]-$Q$1)^2+(postes_1[[#This Row],[y]]-$R$1)^2)</f>
        <v>391007.38551865623</v>
      </c>
      <c r="Q2723">
        <v>965172.38000000303</v>
      </c>
      <c r="R2723">
        <v>6588925.1399999997</v>
      </c>
    </row>
    <row r="2724" spans="1:18" hidden="1">
      <c r="A2724">
        <v>3562</v>
      </c>
      <c r="B2724">
        <v>50000771</v>
      </c>
      <c r="C2724" s="2" t="s">
        <v>8373</v>
      </c>
      <c r="D2724" t="s">
        <v>482</v>
      </c>
      <c r="E2724">
        <v>610761600000</v>
      </c>
      <c r="F2724">
        <v>1388050722000</v>
      </c>
      <c r="G2724">
        <v>1</v>
      </c>
      <c r="H2724" t="s">
        <v>7291</v>
      </c>
      <c r="I2724" t="s">
        <v>7292</v>
      </c>
      <c r="J2724" t="s">
        <v>20</v>
      </c>
      <c r="K2724" t="s">
        <v>21</v>
      </c>
      <c r="L2724">
        <v>0</v>
      </c>
      <c r="M2724">
        <v>0</v>
      </c>
      <c r="N2724" t="s">
        <v>22</v>
      </c>
      <c r="O2724">
        <v>3</v>
      </c>
      <c r="P2724" s="30">
        <f>SQRT((postes_1[[#This Row],[x]]-$Q$1)^2+(postes_1[[#This Row],[y]]-$R$1)^2)</f>
        <v>391022.53886229062</v>
      </c>
      <c r="Q2724">
        <v>459410.96000000101</v>
      </c>
      <c r="R2724">
        <v>6392796.29</v>
      </c>
    </row>
    <row r="2725" spans="1:18" hidden="1">
      <c r="A2725">
        <v>2356</v>
      </c>
      <c r="B2725">
        <v>50000884</v>
      </c>
      <c r="C2725" s="2" t="s">
        <v>8373</v>
      </c>
      <c r="D2725" t="s">
        <v>20</v>
      </c>
      <c r="E2725">
        <v>989366400000</v>
      </c>
      <c r="F2725" t="s">
        <v>20</v>
      </c>
      <c r="G2725">
        <v>1</v>
      </c>
      <c r="H2725" t="s">
        <v>4867</v>
      </c>
      <c r="I2725" t="s">
        <v>4868</v>
      </c>
      <c r="J2725" t="s">
        <v>20</v>
      </c>
      <c r="K2725" t="s">
        <v>21</v>
      </c>
      <c r="L2725">
        <v>0</v>
      </c>
      <c r="M2725">
        <v>0</v>
      </c>
      <c r="N2725" t="s">
        <v>22</v>
      </c>
      <c r="O2725">
        <v>3</v>
      </c>
      <c r="P2725" s="30">
        <f>SQRT((postes_1[[#This Row],[x]]-$Q$1)^2+(postes_1[[#This Row],[y]]-$R$1)^2)</f>
        <v>391414.26015830692</v>
      </c>
      <c r="Q2725">
        <v>582920.10999999905</v>
      </c>
      <c r="R2725">
        <v>6363018.7999999998</v>
      </c>
    </row>
    <row r="2726" spans="1:18" hidden="1">
      <c r="A2726">
        <v>28</v>
      </c>
      <c r="B2726">
        <v>20001468</v>
      </c>
      <c r="C2726" s="2" t="s">
        <v>8373</v>
      </c>
      <c r="D2726" t="s">
        <v>20</v>
      </c>
      <c r="E2726">
        <v>610761600000</v>
      </c>
      <c r="F2726" t="s">
        <v>20</v>
      </c>
      <c r="G2726">
        <v>1</v>
      </c>
      <c r="H2726" t="s">
        <v>82</v>
      </c>
      <c r="I2726" t="s">
        <v>82</v>
      </c>
      <c r="J2726" t="s">
        <v>20</v>
      </c>
      <c r="K2726" t="s">
        <v>21</v>
      </c>
      <c r="L2726">
        <v>0</v>
      </c>
      <c r="M2726">
        <v>0</v>
      </c>
      <c r="N2726" t="s">
        <v>22</v>
      </c>
      <c r="O2726">
        <v>3</v>
      </c>
      <c r="P2726" s="30">
        <f>SQRT((postes_1[[#This Row],[x]]-$Q$1)^2+(postes_1[[#This Row],[y]]-$R$1)^2)</f>
        <v>391517.65467853827</v>
      </c>
      <c r="Q2726">
        <v>1000451.97</v>
      </c>
      <c r="R2726">
        <v>6718827.3499999996</v>
      </c>
    </row>
    <row r="2727" spans="1:18" hidden="1">
      <c r="A2727">
        <v>1086</v>
      </c>
      <c r="B2727">
        <v>50000888</v>
      </c>
      <c r="C2727" s="2" t="s">
        <v>8373</v>
      </c>
      <c r="D2727" t="s">
        <v>20</v>
      </c>
      <c r="E2727">
        <v>610761600000</v>
      </c>
      <c r="F2727" t="s">
        <v>20</v>
      </c>
      <c r="G2727">
        <v>1</v>
      </c>
      <c r="H2727" t="s">
        <v>2283</v>
      </c>
      <c r="I2727" t="s">
        <v>2284</v>
      </c>
      <c r="J2727" t="s">
        <v>20</v>
      </c>
      <c r="K2727" t="s">
        <v>21</v>
      </c>
      <c r="L2727">
        <v>0</v>
      </c>
      <c r="M2727">
        <v>0</v>
      </c>
      <c r="N2727" t="s">
        <v>22</v>
      </c>
      <c r="O2727">
        <v>3</v>
      </c>
      <c r="P2727" s="30">
        <f>SQRT((postes_1[[#This Row],[x]]-$Q$1)^2+(postes_1[[#This Row],[y]]-$R$1)^2)</f>
        <v>391756.26081445342</v>
      </c>
      <c r="Q2727">
        <v>621579.36999999697</v>
      </c>
      <c r="R2727">
        <v>6361863.6600000001</v>
      </c>
    </row>
    <row r="2728" spans="1:18" hidden="1">
      <c r="A2728">
        <v>2067</v>
      </c>
      <c r="B2728">
        <v>50000643</v>
      </c>
      <c r="C2728" s="2" t="s">
        <v>8375</v>
      </c>
      <c r="D2728" t="s">
        <v>20</v>
      </c>
      <c r="E2728">
        <v>610761600000</v>
      </c>
      <c r="F2728" t="s">
        <v>20</v>
      </c>
      <c r="G2728">
        <v>1</v>
      </c>
      <c r="H2728" t="s">
        <v>4283</v>
      </c>
      <c r="I2728" t="s">
        <v>4284</v>
      </c>
      <c r="J2728" t="s">
        <v>20</v>
      </c>
      <c r="K2728" t="s">
        <v>21</v>
      </c>
      <c r="L2728">
        <v>0</v>
      </c>
      <c r="M2728">
        <v>0</v>
      </c>
      <c r="N2728" t="s">
        <v>22</v>
      </c>
      <c r="O2728">
        <v>6</v>
      </c>
      <c r="P2728" s="30">
        <f>SQRT((postes_1[[#This Row],[x]]-$Q$1)^2+(postes_1[[#This Row],[y]]-$R$1)^2)</f>
        <v>391922.90573325608</v>
      </c>
      <c r="Q2728">
        <v>410123.63000000297</v>
      </c>
      <c r="R2728">
        <v>6416616.4199999999</v>
      </c>
    </row>
    <row r="2729" spans="1:18" hidden="1">
      <c r="A2729">
        <v>4016</v>
      </c>
      <c r="B2729">
        <v>30002158</v>
      </c>
      <c r="C2729" s="2" t="s">
        <v>8373</v>
      </c>
      <c r="D2729" t="s">
        <v>20</v>
      </c>
      <c r="E2729">
        <v>972345600000</v>
      </c>
      <c r="F2729" t="s">
        <v>20</v>
      </c>
      <c r="G2729">
        <v>1</v>
      </c>
      <c r="H2729" t="s">
        <v>8172</v>
      </c>
      <c r="I2729" t="s">
        <v>8173</v>
      </c>
      <c r="J2729" t="s">
        <v>20</v>
      </c>
      <c r="K2729" t="s">
        <v>21</v>
      </c>
      <c r="L2729">
        <v>0</v>
      </c>
      <c r="M2729">
        <v>0</v>
      </c>
      <c r="N2729" t="s">
        <v>22</v>
      </c>
      <c r="O2729">
        <v>3</v>
      </c>
      <c r="P2729" s="30">
        <f>SQRT((postes_1[[#This Row],[x]]-$Q$1)^2+(postes_1[[#This Row],[y]]-$R$1)^2)</f>
        <v>391996.80086988356</v>
      </c>
      <c r="Q2729">
        <v>846874.97999999695</v>
      </c>
      <c r="R2729">
        <v>6440774.2599999998</v>
      </c>
    </row>
    <row r="2730" spans="1:18" hidden="1">
      <c r="A2730">
        <v>756</v>
      </c>
      <c r="B2730">
        <v>50000775</v>
      </c>
      <c r="C2730" s="2" t="s">
        <v>8373</v>
      </c>
      <c r="D2730" t="s">
        <v>274</v>
      </c>
      <c r="E2730">
        <v>610761600000</v>
      </c>
      <c r="F2730">
        <v>1424436653000</v>
      </c>
      <c r="G2730">
        <v>1</v>
      </c>
      <c r="H2730" t="s">
        <v>1627</v>
      </c>
      <c r="I2730" t="s">
        <v>1628</v>
      </c>
      <c r="J2730" t="s">
        <v>26</v>
      </c>
      <c r="K2730" t="s">
        <v>21</v>
      </c>
      <c r="L2730">
        <v>0</v>
      </c>
      <c r="M2730">
        <v>0</v>
      </c>
      <c r="N2730" t="s">
        <v>22</v>
      </c>
      <c r="O2730">
        <v>3</v>
      </c>
      <c r="P2730" s="30">
        <f>SQRT((postes_1[[#This Row],[x]]-$Q$1)^2+(postes_1[[#This Row],[y]]-$R$1)^2)</f>
        <v>392317.32403881708</v>
      </c>
      <c r="Q2730">
        <v>459516.95000000298</v>
      </c>
      <c r="R2730">
        <v>6391348.7300000004</v>
      </c>
    </row>
    <row r="2731" spans="1:18" hidden="1">
      <c r="A2731">
        <v>3931</v>
      </c>
      <c r="B2731">
        <v>50000880</v>
      </c>
      <c r="C2731" s="2" t="s">
        <v>8375</v>
      </c>
      <c r="D2731" t="s">
        <v>152</v>
      </c>
      <c r="E2731">
        <v>938044800000</v>
      </c>
      <c r="F2731">
        <v>1302772902000</v>
      </c>
      <c r="G2731">
        <v>1</v>
      </c>
      <c r="H2731" t="s">
        <v>8017</v>
      </c>
      <c r="I2731" t="s">
        <v>8018</v>
      </c>
      <c r="J2731" t="s">
        <v>20</v>
      </c>
      <c r="K2731" t="s">
        <v>21</v>
      </c>
      <c r="L2731">
        <v>0</v>
      </c>
      <c r="M2731">
        <v>0</v>
      </c>
      <c r="N2731" t="s">
        <v>22</v>
      </c>
      <c r="O2731">
        <v>6</v>
      </c>
      <c r="P2731" s="30">
        <f>SQRT((postes_1[[#This Row],[x]]-$Q$1)^2+(postes_1[[#This Row],[y]]-$R$1)^2)</f>
        <v>392373.42239826621</v>
      </c>
      <c r="Q2731">
        <v>668717.60000000102</v>
      </c>
      <c r="R2731">
        <v>6365436.5300000003</v>
      </c>
    </row>
    <row r="2732" spans="1:18" hidden="1">
      <c r="A2732">
        <v>1908</v>
      </c>
      <c r="B2732">
        <v>30000440</v>
      </c>
      <c r="C2732" s="2" t="s">
        <v>8373</v>
      </c>
      <c r="D2732" t="s">
        <v>152</v>
      </c>
      <c r="E2732">
        <v>610761600000</v>
      </c>
      <c r="F2732">
        <v>1287483284000</v>
      </c>
      <c r="G2732">
        <v>1</v>
      </c>
      <c r="H2732" t="s">
        <v>3958</v>
      </c>
      <c r="I2732" t="s">
        <v>3959</v>
      </c>
      <c r="J2732" t="s">
        <v>20</v>
      </c>
      <c r="K2732" t="s">
        <v>21</v>
      </c>
      <c r="L2732">
        <v>0</v>
      </c>
      <c r="M2732">
        <v>0</v>
      </c>
      <c r="N2732" t="s">
        <v>22</v>
      </c>
      <c r="O2732">
        <v>3</v>
      </c>
      <c r="P2732" s="30">
        <f>SQRT((postes_1[[#This Row],[x]]-$Q$1)^2+(postes_1[[#This Row],[y]]-$R$1)^2)</f>
        <v>392457.44781613594</v>
      </c>
      <c r="Q2732">
        <v>967170.20000000298</v>
      </c>
      <c r="R2732">
        <v>6589794.0599999996</v>
      </c>
    </row>
    <row r="2733" spans="1:18" hidden="1">
      <c r="A2733">
        <v>881</v>
      </c>
      <c r="B2733">
        <v>60000073</v>
      </c>
      <c r="C2733" s="2" t="s">
        <v>8373</v>
      </c>
      <c r="D2733" t="s">
        <v>30</v>
      </c>
      <c r="E2733">
        <v>791078400000</v>
      </c>
      <c r="F2733">
        <v>1391013778000</v>
      </c>
      <c r="G2733">
        <v>1</v>
      </c>
      <c r="H2733" t="s">
        <v>1875</v>
      </c>
      <c r="I2733" t="s">
        <v>1875</v>
      </c>
      <c r="J2733" t="s">
        <v>20</v>
      </c>
      <c r="K2733" t="s">
        <v>21</v>
      </c>
      <c r="L2733">
        <v>0</v>
      </c>
      <c r="M2733">
        <v>0</v>
      </c>
      <c r="N2733" t="s">
        <v>22</v>
      </c>
      <c r="O2733">
        <v>3</v>
      </c>
      <c r="P2733" s="30">
        <f>SQRT((postes_1[[#This Row],[x]]-$Q$1)^2+(postes_1[[#This Row],[y]]-$R$1)^2)</f>
        <v>392472.41616089083</v>
      </c>
      <c r="Q2733">
        <v>229481.619999997</v>
      </c>
      <c r="R2733">
        <v>6847711.9800000004</v>
      </c>
    </row>
    <row r="2734" spans="1:18" hidden="1">
      <c r="A2734">
        <v>1200</v>
      </c>
      <c r="B2734">
        <v>30000870</v>
      </c>
      <c r="C2734" s="2" t="s">
        <v>8373</v>
      </c>
      <c r="D2734" t="s">
        <v>274</v>
      </c>
      <c r="E2734">
        <v>1026950400000</v>
      </c>
      <c r="F2734">
        <v>1415277910000</v>
      </c>
      <c r="G2734">
        <v>1</v>
      </c>
      <c r="H2734" t="s">
        <v>2514</v>
      </c>
      <c r="I2734" t="s">
        <v>2515</v>
      </c>
      <c r="J2734" t="s">
        <v>20</v>
      </c>
      <c r="K2734" t="s">
        <v>21</v>
      </c>
      <c r="L2734">
        <v>0</v>
      </c>
      <c r="M2734">
        <v>0</v>
      </c>
      <c r="N2734" t="s">
        <v>22</v>
      </c>
      <c r="O2734">
        <v>3</v>
      </c>
      <c r="P2734" s="30">
        <f>SQRT((postes_1[[#This Row],[x]]-$Q$1)^2+(postes_1[[#This Row],[y]]-$R$1)^2)</f>
        <v>392808.15475966246</v>
      </c>
      <c r="Q2734">
        <v>939804.86999999697</v>
      </c>
      <c r="R2734">
        <v>6539368.1600000001</v>
      </c>
    </row>
    <row r="2735" spans="1:18" hidden="1">
      <c r="A2735">
        <v>1515</v>
      </c>
      <c r="B2735">
        <v>30000862</v>
      </c>
      <c r="C2735" s="2" t="s">
        <v>8373</v>
      </c>
      <c r="D2735" t="s">
        <v>274</v>
      </c>
      <c r="E2735">
        <v>1026950400000</v>
      </c>
      <c r="F2735">
        <v>1414664639000</v>
      </c>
      <c r="G2735">
        <v>1</v>
      </c>
      <c r="H2735" t="s">
        <v>3159</v>
      </c>
      <c r="I2735" t="s">
        <v>3160</v>
      </c>
      <c r="J2735" t="s">
        <v>3161</v>
      </c>
      <c r="K2735" t="s">
        <v>21</v>
      </c>
      <c r="L2735">
        <v>0</v>
      </c>
      <c r="M2735">
        <v>0</v>
      </c>
      <c r="N2735" t="s">
        <v>22</v>
      </c>
      <c r="O2735">
        <v>3</v>
      </c>
      <c r="P2735" s="30">
        <f>SQRT((postes_1[[#This Row],[x]]-$Q$1)^2+(postes_1[[#This Row],[y]]-$R$1)^2)</f>
        <v>392912.66484761669</v>
      </c>
      <c r="Q2735">
        <v>940376.02000000305</v>
      </c>
      <c r="R2735">
        <v>6540056.8399999999</v>
      </c>
    </row>
    <row r="2736" spans="1:18" hidden="1">
      <c r="A2736">
        <v>1479</v>
      </c>
      <c r="B2736">
        <v>50000699</v>
      </c>
      <c r="C2736" s="2" t="s">
        <v>8373</v>
      </c>
      <c r="D2736" t="s">
        <v>482</v>
      </c>
      <c r="E2736">
        <v>610761600000</v>
      </c>
      <c r="F2736">
        <v>1392629919000</v>
      </c>
      <c r="G2736">
        <v>1</v>
      </c>
      <c r="H2736" t="s">
        <v>3089</v>
      </c>
      <c r="I2736" t="s">
        <v>3090</v>
      </c>
      <c r="J2736" t="s">
        <v>26</v>
      </c>
      <c r="K2736" t="s">
        <v>21</v>
      </c>
      <c r="L2736">
        <v>0</v>
      </c>
      <c r="M2736">
        <v>0</v>
      </c>
      <c r="N2736" t="s">
        <v>22</v>
      </c>
      <c r="O2736">
        <v>3</v>
      </c>
      <c r="P2736" s="30">
        <f>SQRT((postes_1[[#This Row],[x]]-$Q$1)^2+(postes_1[[#This Row],[y]]-$R$1)^2)</f>
        <v>392919.67937129451</v>
      </c>
      <c r="Q2736">
        <v>421978.27000000299</v>
      </c>
      <c r="R2736">
        <v>6408705.9000000004</v>
      </c>
    </row>
    <row r="2737" spans="1:18" hidden="1">
      <c r="A2737">
        <v>1655</v>
      </c>
      <c r="B2737">
        <v>30000424</v>
      </c>
      <c r="C2737" s="2" t="s">
        <v>8373</v>
      </c>
      <c r="D2737" t="s">
        <v>274</v>
      </c>
      <c r="E2737">
        <v>888451200000</v>
      </c>
      <c r="F2737">
        <v>1414685670000</v>
      </c>
      <c r="G2737">
        <v>1</v>
      </c>
      <c r="H2737" t="s">
        <v>3447</v>
      </c>
      <c r="I2737" t="s">
        <v>3448</v>
      </c>
      <c r="J2737" t="s">
        <v>20</v>
      </c>
      <c r="K2737" t="s">
        <v>21</v>
      </c>
      <c r="L2737">
        <v>0</v>
      </c>
      <c r="M2737">
        <v>0</v>
      </c>
      <c r="N2737" t="s">
        <v>22</v>
      </c>
      <c r="O2737">
        <v>3</v>
      </c>
      <c r="P2737" s="30">
        <f>SQRT((postes_1[[#This Row],[x]]-$Q$1)^2+(postes_1[[#This Row],[y]]-$R$1)^2)</f>
        <v>392993.7746968951</v>
      </c>
      <c r="Q2737">
        <v>969442.93999999797</v>
      </c>
      <c r="R2737">
        <v>6593518.5300000003</v>
      </c>
    </row>
    <row r="2738" spans="1:18" hidden="1">
      <c r="A2738">
        <v>2513</v>
      </c>
      <c r="B2738">
        <v>30000894</v>
      </c>
      <c r="C2738" s="2" t="s">
        <v>8375</v>
      </c>
      <c r="D2738" t="s">
        <v>274</v>
      </c>
      <c r="E2738">
        <v>1355241528000</v>
      </c>
      <c r="F2738">
        <v>1415277275000</v>
      </c>
      <c r="G2738">
        <v>1</v>
      </c>
      <c r="H2738" t="s">
        <v>5190</v>
      </c>
      <c r="I2738" t="s">
        <v>5191</v>
      </c>
      <c r="J2738" t="s">
        <v>20</v>
      </c>
      <c r="K2738" t="s">
        <v>21</v>
      </c>
      <c r="L2738">
        <v>0</v>
      </c>
      <c r="M2738">
        <v>0</v>
      </c>
      <c r="N2738" t="s">
        <v>22</v>
      </c>
      <c r="O2738">
        <v>6</v>
      </c>
      <c r="P2738" s="30">
        <f>SQRT((postes_1[[#This Row],[x]]-$Q$1)^2+(postes_1[[#This Row],[y]]-$R$1)^2)</f>
        <v>393091.37509531097</v>
      </c>
      <c r="Q2738">
        <v>938859.57</v>
      </c>
      <c r="R2738">
        <v>6537405.29</v>
      </c>
    </row>
    <row r="2739" spans="1:18" hidden="1">
      <c r="A2739">
        <v>1652</v>
      </c>
      <c r="B2739">
        <v>30002285</v>
      </c>
      <c r="C2739" s="2" t="s">
        <v>8373</v>
      </c>
      <c r="D2739" t="s">
        <v>274</v>
      </c>
      <c r="E2739">
        <v>888451200000</v>
      </c>
      <c r="F2739">
        <v>1414685681000</v>
      </c>
      <c r="G2739">
        <v>1</v>
      </c>
      <c r="H2739" t="s">
        <v>3441</v>
      </c>
      <c r="I2739" t="s">
        <v>3442</v>
      </c>
      <c r="J2739" t="s">
        <v>20</v>
      </c>
      <c r="K2739" t="s">
        <v>21</v>
      </c>
      <c r="L2739">
        <v>0</v>
      </c>
      <c r="M2739">
        <v>0</v>
      </c>
      <c r="N2739" t="s">
        <v>22</v>
      </c>
      <c r="O2739">
        <v>3</v>
      </c>
      <c r="P2739" s="30">
        <f>SQRT((postes_1[[#This Row],[x]]-$Q$1)^2+(postes_1[[#This Row],[y]]-$R$1)^2)</f>
        <v>393282.60350173479</v>
      </c>
      <c r="Q2739">
        <v>969870.78999999899</v>
      </c>
      <c r="R2739">
        <v>6593769.6200000001</v>
      </c>
    </row>
    <row r="2740" spans="1:18" hidden="1">
      <c r="A2740">
        <v>1920</v>
      </c>
      <c r="B2740">
        <v>50000697</v>
      </c>
      <c r="C2740" s="2" t="s">
        <v>8373</v>
      </c>
      <c r="D2740" t="s">
        <v>482</v>
      </c>
      <c r="E2740">
        <v>830390400000</v>
      </c>
      <c r="F2740">
        <v>1392629752000</v>
      </c>
      <c r="G2740">
        <v>1</v>
      </c>
      <c r="H2740" t="s">
        <v>3983</v>
      </c>
      <c r="I2740" t="s">
        <v>3984</v>
      </c>
      <c r="J2740" t="s">
        <v>20</v>
      </c>
      <c r="K2740" t="s">
        <v>21</v>
      </c>
      <c r="L2740">
        <v>0</v>
      </c>
      <c r="M2740">
        <v>0</v>
      </c>
      <c r="N2740" t="s">
        <v>22</v>
      </c>
      <c r="O2740">
        <v>3</v>
      </c>
      <c r="P2740" s="30">
        <f>SQRT((postes_1[[#This Row],[x]]-$Q$1)^2+(postes_1[[#This Row],[y]]-$R$1)^2)</f>
        <v>393352.89636980713</v>
      </c>
      <c r="Q2740">
        <v>421042.89999999898</v>
      </c>
      <c r="R2740">
        <v>6408724.5599999996</v>
      </c>
    </row>
    <row r="2741" spans="1:18" hidden="1">
      <c r="A2741">
        <v>1524</v>
      </c>
      <c r="B2741">
        <v>30000875</v>
      </c>
      <c r="C2741" s="2" t="s">
        <v>8373</v>
      </c>
      <c r="D2741" t="s">
        <v>274</v>
      </c>
      <c r="E2741">
        <v>1026950400000</v>
      </c>
      <c r="F2741">
        <v>1414667720000</v>
      </c>
      <c r="G2741">
        <v>1</v>
      </c>
      <c r="H2741" t="s">
        <v>3177</v>
      </c>
      <c r="I2741" t="s">
        <v>3178</v>
      </c>
      <c r="J2741" t="s">
        <v>3179</v>
      </c>
      <c r="K2741" t="s">
        <v>21</v>
      </c>
      <c r="L2741">
        <v>0</v>
      </c>
      <c r="M2741">
        <v>0</v>
      </c>
      <c r="N2741" t="s">
        <v>22</v>
      </c>
      <c r="O2741">
        <v>3</v>
      </c>
      <c r="P2741" s="30">
        <f>SQRT((postes_1[[#This Row],[x]]-$Q$1)^2+(postes_1[[#This Row],[y]]-$R$1)^2)</f>
        <v>393386.23112512607</v>
      </c>
      <c r="Q2741">
        <v>940516.03000000096</v>
      </c>
      <c r="R2741">
        <v>6539401.9000000004</v>
      </c>
    </row>
    <row r="2742" spans="1:18" hidden="1">
      <c r="A2742">
        <v>412</v>
      </c>
      <c r="B2742">
        <v>70011802</v>
      </c>
      <c r="C2742" s="2" t="s">
        <v>8376</v>
      </c>
      <c r="D2742" t="s">
        <v>56</v>
      </c>
      <c r="E2742">
        <v>1192121132000</v>
      </c>
      <c r="F2742">
        <v>1159780764000</v>
      </c>
      <c r="G2742">
        <v>1</v>
      </c>
      <c r="H2742" t="s">
        <v>913</v>
      </c>
      <c r="I2742" t="s">
        <v>914</v>
      </c>
      <c r="J2742" t="s">
        <v>20</v>
      </c>
      <c r="K2742" t="s">
        <v>21</v>
      </c>
      <c r="L2742">
        <v>0</v>
      </c>
      <c r="M2742">
        <v>0</v>
      </c>
      <c r="N2742" t="s">
        <v>22</v>
      </c>
      <c r="O2742">
        <v>7</v>
      </c>
      <c r="P2742" s="30">
        <f>SQRT((postes_1[[#This Row],[x]]-$Q$1)^2+(postes_1[[#This Row],[y]]-$R$1)^2)</f>
        <v>393452.42078780977</v>
      </c>
      <c r="Q2742">
        <v>937102.21000000101</v>
      </c>
      <c r="R2742">
        <v>6534109.3399999999</v>
      </c>
    </row>
    <row r="2743" spans="1:18" hidden="1">
      <c r="A2743">
        <v>3167</v>
      </c>
      <c r="B2743">
        <v>30000426</v>
      </c>
      <c r="C2743" s="2" t="s">
        <v>8373</v>
      </c>
      <c r="D2743" t="s">
        <v>152</v>
      </c>
      <c r="E2743">
        <v>888451200000</v>
      </c>
      <c r="F2743">
        <v>1287484408000</v>
      </c>
      <c r="G2743">
        <v>1</v>
      </c>
      <c r="H2743" t="s">
        <v>6508</v>
      </c>
      <c r="I2743" t="s">
        <v>6509</v>
      </c>
      <c r="J2743" t="s">
        <v>6510</v>
      </c>
      <c r="K2743" t="s">
        <v>21</v>
      </c>
      <c r="L2743">
        <v>0</v>
      </c>
      <c r="M2743">
        <v>0</v>
      </c>
      <c r="N2743" t="s">
        <v>22</v>
      </c>
      <c r="O2743">
        <v>3</v>
      </c>
      <c r="P2743" s="30">
        <f>SQRT((postes_1[[#This Row],[x]]-$Q$1)^2+(postes_1[[#This Row],[y]]-$R$1)^2)</f>
        <v>393489.025560326</v>
      </c>
      <c r="Q2743">
        <v>969862.74000000197</v>
      </c>
      <c r="R2743">
        <v>6593243.8700000001</v>
      </c>
    </row>
    <row r="2744" spans="1:18" hidden="1">
      <c r="A2744">
        <v>2198</v>
      </c>
      <c r="B2744">
        <v>20000657</v>
      </c>
      <c r="C2744" s="2" t="s">
        <v>8373</v>
      </c>
      <c r="D2744" t="s">
        <v>152</v>
      </c>
      <c r="E2744">
        <v>610761600000</v>
      </c>
      <c r="F2744">
        <v>1276164590000</v>
      </c>
      <c r="G2744">
        <v>1</v>
      </c>
      <c r="H2744" t="s">
        <v>4553</v>
      </c>
      <c r="I2744" t="s">
        <v>4554</v>
      </c>
      <c r="J2744" t="s">
        <v>4555</v>
      </c>
      <c r="K2744" t="s">
        <v>21</v>
      </c>
      <c r="L2744">
        <v>0</v>
      </c>
      <c r="M2744">
        <v>0</v>
      </c>
      <c r="N2744" t="s">
        <v>22</v>
      </c>
      <c r="O2744">
        <v>3</v>
      </c>
      <c r="P2744" s="30">
        <f>SQRT((postes_1[[#This Row],[x]]-$Q$1)^2+(postes_1[[#This Row],[y]]-$R$1)^2)</f>
        <v>393579.50479837559</v>
      </c>
      <c r="Q2744">
        <v>991898.97999999695</v>
      </c>
      <c r="R2744">
        <v>6850499.5499999998</v>
      </c>
    </row>
    <row r="2745" spans="1:18" hidden="1">
      <c r="A2745">
        <v>973</v>
      </c>
      <c r="B2745">
        <v>30000882</v>
      </c>
      <c r="C2745" s="2" t="s">
        <v>8386</v>
      </c>
      <c r="D2745" t="s">
        <v>274</v>
      </c>
      <c r="E2745">
        <v>1340636687000</v>
      </c>
      <c r="F2745">
        <v>1424685292000</v>
      </c>
      <c r="G2745">
        <v>1</v>
      </c>
      <c r="H2745" t="s">
        <v>2077</v>
      </c>
      <c r="I2745" t="s">
        <v>2078</v>
      </c>
      <c r="J2745" t="s">
        <v>2079</v>
      </c>
      <c r="K2745" t="s">
        <v>21</v>
      </c>
      <c r="L2745">
        <v>0</v>
      </c>
      <c r="M2745">
        <v>0</v>
      </c>
      <c r="N2745" t="s">
        <v>22</v>
      </c>
      <c r="O2745">
        <v>0</v>
      </c>
      <c r="P2745" s="30">
        <f>SQRT((postes_1[[#This Row],[x]]-$Q$1)^2+(postes_1[[#This Row],[y]]-$R$1)^2)</f>
        <v>393656.09635462338</v>
      </c>
      <c r="Q2745">
        <v>940311.17000000202</v>
      </c>
      <c r="R2745">
        <v>6538591.5599999996</v>
      </c>
    </row>
    <row r="2746" spans="1:18" hidden="1">
      <c r="A2746">
        <v>1988</v>
      </c>
      <c r="B2746">
        <v>30000453</v>
      </c>
      <c r="C2746" s="2" t="s">
        <v>8375</v>
      </c>
      <c r="D2746" t="s">
        <v>36</v>
      </c>
      <c r="E2746">
        <v>937958400000</v>
      </c>
      <c r="F2746">
        <v>1115734386000</v>
      </c>
      <c r="G2746">
        <v>1</v>
      </c>
      <c r="H2746" t="s">
        <v>4120</v>
      </c>
      <c r="I2746" t="s">
        <v>4121</v>
      </c>
      <c r="J2746" t="s">
        <v>20</v>
      </c>
      <c r="K2746" t="s">
        <v>21</v>
      </c>
      <c r="L2746">
        <v>0</v>
      </c>
      <c r="M2746">
        <v>0</v>
      </c>
      <c r="N2746" t="s">
        <v>22</v>
      </c>
      <c r="O2746">
        <v>6</v>
      </c>
      <c r="P2746" s="30">
        <f>SQRT((postes_1[[#This Row],[x]]-$Q$1)^2+(postes_1[[#This Row],[y]]-$R$1)^2)</f>
        <v>393971.10069833713</v>
      </c>
      <c r="Q2746">
        <v>967572.93999999797</v>
      </c>
      <c r="R2746">
        <v>6587058.5899999999</v>
      </c>
    </row>
    <row r="2747" spans="1:18" hidden="1">
      <c r="A2747">
        <v>1723</v>
      </c>
      <c r="B2747">
        <v>50000801</v>
      </c>
      <c r="C2747" s="2" t="s">
        <v>8373</v>
      </c>
      <c r="D2747" t="s">
        <v>274</v>
      </c>
      <c r="E2747">
        <v>610761600000</v>
      </c>
      <c r="F2747">
        <v>1407412700000</v>
      </c>
      <c r="G2747">
        <v>1</v>
      </c>
      <c r="H2747" t="s">
        <v>3586</v>
      </c>
      <c r="I2747" t="s">
        <v>3586</v>
      </c>
      <c r="J2747" t="s">
        <v>20</v>
      </c>
      <c r="K2747" t="s">
        <v>21</v>
      </c>
      <c r="L2747">
        <v>0</v>
      </c>
      <c r="M2747">
        <v>0</v>
      </c>
      <c r="N2747" t="s">
        <v>22</v>
      </c>
      <c r="O2747">
        <v>3</v>
      </c>
      <c r="P2747" s="30">
        <f>SQRT((postes_1[[#This Row],[x]]-$Q$1)^2+(postes_1[[#This Row],[y]]-$R$1)^2)</f>
        <v>394027.82534025295</v>
      </c>
      <c r="Q2747">
        <v>739543.13000000303</v>
      </c>
      <c r="R2747">
        <v>6381175</v>
      </c>
    </row>
    <row r="2748" spans="1:18" hidden="1">
      <c r="A2748">
        <v>2684</v>
      </c>
      <c r="B2748">
        <v>50000800</v>
      </c>
      <c r="C2748" s="2" t="s">
        <v>8373</v>
      </c>
      <c r="D2748" t="s">
        <v>274</v>
      </c>
      <c r="E2748">
        <v>610761600000</v>
      </c>
      <c r="F2748">
        <v>1386843202000</v>
      </c>
      <c r="G2748">
        <v>1</v>
      </c>
      <c r="H2748" t="s">
        <v>5538</v>
      </c>
      <c r="I2748" t="s">
        <v>5539</v>
      </c>
      <c r="J2748" t="s">
        <v>20</v>
      </c>
      <c r="K2748" t="s">
        <v>21</v>
      </c>
      <c r="L2748">
        <v>0</v>
      </c>
      <c r="M2748">
        <v>0</v>
      </c>
      <c r="N2748" t="s">
        <v>22</v>
      </c>
      <c r="O2748">
        <v>3</v>
      </c>
      <c r="P2748" s="30">
        <f>SQRT((postes_1[[#This Row],[x]]-$Q$1)^2+(postes_1[[#This Row],[y]]-$R$1)^2)</f>
        <v>394039.80046500784</v>
      </c>
      <c r="Q2748">
        <v>475003.5</v>
      </c>
      <c r="R2748">
        <v>6383440.21</v>
      </c>
    </row>
    <row r="2749" spans="1:18" hidden="1">
      <c r="A2749">
        <v>543</v>
      </c>
      <c r="B2749">
        <v>30000881</v>
      </c>
      <c r="C2749" s="2" t="s">
        <v>8373</v>
      </c>
      <c r="D2749" t="s">
        <v>30</v>
      </c>
      <c r="E2749">
        <v>1178901567000</v>
      </c>
      <c r="F2749">
        <v>1334239884000</v>
      </c>
      <c r="G2749">
        <v>1</v>
      </c>
      <c r="H2749" t="s">
        <v>1176</v>
      </c>
      <c r="I2749" t="s">
        <v>1177</v>
      </c>
      <c r="J2749" t="s">
        <v>20</v>
      </c>
      <c r="K2749" t="s">
        <v>21</v>
      </c>
      <c r="L2749">
        <v>0</v>
      </c>
      <c r="M2749">
        <v>0</v>
      </c>
      <c r="N2749" t="s">
        <v>22</v>
      </c>
      <c r="O2749">
        <v>3</v>
      </c>
      <c r="P2749" s="30">
        <f>SQRT((postes_1[[#This Row],[x]]-$Q$1)^2+(postes_1[[#This Row],[y]]-$R$1)^2)</f>
        <v>394044.69835463434</v>
      </c>
      <c r="Q2749">
        <v>940797.47999999695</v>
      </c>
      <c r="R2749">
        <v>6538626.3399999999</v>
      </c>
    </row>
    <row r="2750" spans="1:18" hidden="1">
      <c r="A2750">
        <v>3799</v>
      </c>
      <c r="B2750">
        <v>50000878</v>
      </c>
      <c r="C2750" s="2" t="s">
        <v>8373</v>
      </c>
      <c r="D2750" t="s">
        <v>20</v>
      </c>
      <c r="E2750">
        <v>769737600000</v>
      </c>
      <c r="F2750" t="s">
        <v>20</v>
      </c>
      <c r="G2750">
        <v>1</v>
      </c>
      <c r="H2750" t="s">
        <v>7760</v>
      </c>
      <c r="I2750" t="s">
        <v>7761</v>
      </c>
      <c r="J2750" t="s">
        <v>20</v>
      </c>
      <c r="K2750" t="s">
        <v>21</v>
      </c>
      <c r="L2750">
        <v>0</v>
      </c>
      <c r="M2750">
        <v>0</v>
      </c>
      <c r="N2750" t="s">
        <v>22</v>
      </c>
      <c r="O2750">
        <v>3</v>
      </c>
      <c r="P2750" s="30">
        <f>SQRT((postes_1[[#This Row],[x]]-$Q$1)^2+(postes_1[[#This Row],[y]]-$R$1)^2)</f>
        <v>394171.28288464929</v>
      </c>
      <c r="Q2750">
        <v>683842.88000000303</v>
      </c>
      <c r="R2750">
        <v>6366180.3899999997</v>
      </c>
    </row>
    <row r="2751" spans="1:18" hidden="1">
      <c r="A2751">
        <v>1199</v>
      </c>
      <c r="B2751">
        <v>30000826</v>
      </c>
      <c r="C2751" s="2" t="s">
        <v>8373</v>
      </c>
      <c r="D2751" t="s">
        <v>274</v>
      </c>
      <c r="E2751">
        <v>610761600000</v>
      </c>
      <c r="F2751">
        <v>1415277346000</v>
      </c>
      <c r="G2751">
        <v>1</v>
      </c>
      <c r="H2751" t="s">
        <v>2511</v>
      </c>
      <c r="I2751" t="s">
        <v>2512</v>
      </c>
      <c r="J2751" t="s">
        <v>2513</v>
      </c>
      <c r="K2751" t="s">
        <v>21</v>
      </c>
      <c r="L2751">
        <v>0</v>
      </c>
      <c r="M2751">
        <v>0</v>
      </c>
      <c r="N2751" t="s">
        <v>22</v>
      </c>
      <c r="O2751">
        <v>3</v>
      </c>
      <c r="P2751" s="30">
        <f>SQRT((postes_1[[#This Row],[x]]-$Q$1)^2+(postes_1[[#This Row],[y]]-$R$1)^2)</f>
        <v>394423.20475605223</v>
      </c>
      <c r="Q2751">
        <v>943942.35999999905</v>
      </c>
      <c r="R2751">
        <v>6542831.4500000002</v>
      </c>
    </row>
    <row r="2752" spans="1:18" hidden="1">
      <c r="A2752">
        <v>1883</v>
      </c>
      <c r="B2752">
        <v>50000661</v>
      </c>
      <c r="C2752" s="2" t="s">
        <v>8373</v>
      </c>
      <c r="D2752" t="s">
        <v>482</v>
      </c>
      <c r="E2752">
        <v>610761600000</v>
      </c>
      <c r="F2752">
        <v>1392306741000</v>
      </c>
      <c r="G2752">
        <v>1</v>
      </c>
      <c r="H2752" t="s">
        <v>3904</v>
      </c>
      <c r="I2752" t="s">
        <v>3905</v>
      </c>
      <c r="J2752" t="s">
        <v>3906</v>
      </c>
      <c r="K2752" t="s">
        <v>21</v>
      </c>
      <c r="L2752">
        <v>0</v>
      </c>
      <c r="M2752">
        <v>0</v>
      </c>
      <c r="N2752" t="s">
        <v>22</v>
      </c>
      <c r="O2752">
        <v>3</v>
      </c>
      <c r="P2752" s="30">
        <f>SQRT((postes_1[[#This Row],[x]]-$Q$1)^2+(postes_1[[#This Row],[y]]-$R$1)^2)</f>
        <v>394611.76570685394</v>
      </c>
      <c r="Q2752">
        <v>409670.54999999702</v>
      </c>
      <c r="R2752">
        <v>6413759.0800000001</v>
      </c>
    </row>
    <row r="2753" spans="1:18" hidden="1">
      <c r="A2753">
        <v>1761</v>
      </c>
      <c r="B2753">
        <v>70040895</v>
      </c>
      <c r="C2753" s="2" t="s">
        <v>8373</v>
      </c>
      <c r="D2753" t="s">
        <v>56</v>
      </c>
      <c r="E2753">
        <v>1354198530000</v>
      </c>
      <c r="F2753">
        <v>1354198496000</v>
      </c>
      <c r="G2753">
        <v>1</v>
      </c>
      <c r="H2753" t="s">
        <v>3662</v>
      </c>
      <c r="I2753" t="s">
        <v>3663</v>
      </c>
      <c r="J2753" t="s">
        <v>20</v>
      </c>
      <c r="K2753" t="s">
        <v>21</v>
      </c>
      <c r="L2753">
        <v>0</v>
      </c>
      <c r="M2753">
        <v>0</v>
      </c>
      <c r="N2753" t="s">
        <v>22</v>
      </c>
      <c r="O2753">
        <v>3</v>
      </c>
      <c r="P2753" s="30">
        <f>SQRT((postes_1[[#This Row],[x]]-$Q$1)^2+(postes_1[[#This Row],[y]]-$R$1)^2)</f>
        <v>394620.47633595712</v>
      </c>
      <c r="Q2753">
        <v>941137.46999999904</v>
      </c>
      <c r="R2753">
        <v>6538093.1900000004</v>
      </c>
    </row>
    <row r="2754" spans="1:18" hidden="1">
      <c r="A2754">
        <v>1772</v>
      </c>
      <c r="B2754">
        <v>50000871</v>
      </c>
      <c r="C2754" s="2" t="s">
        <v>8373</v>
      </c>
      <c r="D2754" t="s">
        <v>274</v>
      </c>
      <c r="E2754">
        <v>610761600000</v>
      </c>
      <c r="F2754">
        <v>1386604286000</v>
      </c>
      <c r="G2754">
        <v>1</v>
      </c>
      <c r="H2754" t="s">
        <v>3684</v>
      </c>
      <c r="I2754" t="s">
        <v>3685</v>
      </c>
      <c r="J2754" t="s">
        <v>20</v>
      </c>
      <c r="K2754" t="s">
        <v>21</v>
      </c>
      <c r="L2754">
        <v>0</v>
      </c>
      <c r="M2754">
        <v>0</v>
      </c>
      <c r="N2754" t="s">
        <v>22</v>
      </c>
      <c r="O2754">
        <v>3</v>
      </c>
      <c r="P2754" s="30">
        <f>SQRT((postes_1[[#This Row],[x]]-$Q$1)^2+(postes_1[[#This Row],[y]]-$R$1)^2)</f>
        <v>394638.61470662314</v>
      </c>
      <c r="Q2754">
        <v>518676.93999999802</v>
      </c>
      <c r="R2754">
        <v>6369647.5499999998</v>
      </c>
    </row>
    <row r="2755" spans="1:18" hidden="1">
      <c r="A2755">
        <v>3505</v>
      </c>
      <c r="B2755">
        <v>60000219</v>
      </c>
      <c r="C2755" s="2" t="s">
        <v>8373</v>
      </c>
      <c r="D2755" t="s">
        <v>30</v>
      </c>
      <c r="E2755">
        <v>1026086400000</v>
      </c>
      <c r="F2755">
        <v>1407415564000</v>
      </c>
      <c r="G2755">
        <v>1</v>
      </c>
      <c r="H2755" t="s">
        <v>7177</v>
      </c>
      <c r="I2755" t="s">
        <v>7178</v>
      </c>
      <c r="J2755" t="s">
        <v>20</v>
      </c>
      <c r="K2755" t="s">
        <v>21</v>
      </c>
      <c r="L2755">
        <v>0</v>
      </c>
      <c r="M2755">
        <v>0</v>
      </c>
      <c r="N2755" t="s">
        <v>22</v>
      </c>
      <c r="O2755">
        <v>3</v>
      </c>
      <c r="P2755" s="30">
        <f>SQRT((postes_1[[#This Row],[x]]-$Q$1)^2+(postes_1[[#This Row],[y]]-$R$1)^2)</f>
        <v>394720.67037791677</v>
      </c>
      <c r="Q2755">
        <v>223238.850000001</v>
      </c>
      <c r="R2755">
        <v>6829993.3499999996</v>
      </c>
    </row>
    <row r="2756" spans="1:18" hidden="1">
      <c r="A2756">
        <v>720</v>
      </c>
      <c r="B2756">
        <v>30000884</v>
      </c>
      <c r="C2756" s="2" t="s">
        <v>8373</v>
      </c>
      <c r="D2756" t="s">
        <v>56</v>
      </c>
      <c r="E2756">
        <v>1340903040000</v>
      </c>
      <c r="F2756">
        <v>1340903015000</v>
      </c>
      <c r="G2756">
        <v>1</v>
      </c>
      <c r="H2756" t="s">
        <v>1548</v>
      </c>
      <c r="I2756" t="s">
        <v>1549</v>
      </c>
      <c r="J2756" t="s">
        <v>1550</v>
      </c>
      <c r="K2756" t="s">
        <v>21</v>
      </c>
      <c r="L2756">
        <v>0</v>
      </c>
      <c r="M2756">
        <v>0</v>
      </c>
      <c r="N2756" t="s">
        <v>22</v>
      </c>
      <c r="O2756">
        <v>3</v>
      </c>
      <c r="P2756" s="30">
        <f>SQRT((postes_1[[#This Row],[x]]-$Q$1)^2+(postes_1[[#This Row],[y]]-$R$1)^2)</f>
        <v>394789.70044019155</v>
      </c>
      <c r="Q2756">
        <v>941532.68</v>
      </c>
      <c r="R2756">
        <v>6538390.4100000001</v>
      </c>
    </row>
    <row r="2757" spans="1:18" hidden="1">
      <c r="A2757">
        <v>2631</v>
      </c>
      <c r="B2757">
        <v>50000805</v>
      </c>
      <c r="C2757" s="2" t="s">
        <v>8373</v>
      </c>
      <c r="D2757" t="s">
        <v>274</v>
      </c>
      <c r="E2757">
        <v>1116332041000</v>
      </c>
      <c r="F2757">
        <v>1386846623000</v>
      </c>
      <c r="G2757">
        <v>1</v>
      </c>
      <c r="H2757" t="s">
        <v>5431</v>
      </c>
      <c r="I2757" t="s">
        <v>5432</v>
      </c>
      <c r="J2757" t="s">
        <v>26</v>
      </c>
      <c r="K2757" t="s">
        <v>21</v>
      </c>
      <c r="L2757">
        <v>0</v>
      </c>
      <c r="M2757">
        <v>0</v>
      </c>
      <c r="N2757" t="s">
        <v>22</v>
      </c>
      <c r="O2757">
        <v>3</v>
      </c>
      <c r="P2757" s="30">
        <f>SQRT((postes_1[[#This Row],[x]]-$Q$1)^2+(postes_1[[#This Row],[y]]-$R$1)^2)</f>
        <v>394875.89863904513</v>
      </c>
      <c r="Q2757">
        <v>473927.65999999602</v>
      </c>
      <c r="R2757">
        <v>6382944.6600000001</v>
      </c>
    </row>
    <row r="2758" spans="1:18" hidden="1">
      <c r="A2758">
        <v>195</v>
      </c>
      <c r="B2758">
        <v>30002154</v>
      </c>
      <c r="C2758" s="2" t="s">
        <v>8373</v>
      </c>
      <c r="D2758" t="s">
        <v>20</v>
      </c>
      <c r="E2758">
        <v>786499200000</v>
      </c>
      <c r="F2758" t="s">
        <v>20</v>
      </c>
      <c r="G2758">
        <v>1</v>
      </c>
      <c r="H2758" t="s">
        <v>449</v>
      </c>
      <c r="I2758" t="s">
        <v>450</v>
      </c>
      <c r="J2758" t="s">
        <v>451</v>
      </c>
      <c r="K2758" t="s">
        <v>21</v>
      </c>
      <c r="L2758">
        <v>0</v>
      </c>
      <c r="M2758">
        <v>0</v>
      </c>
      <c r="N2758" t="s">
        <v>22</v>
      </c>
      <c r="O2758">
        <v>3</v>
      </c>
      <c r="P2758" s="30">
        <f>SQRT((postes_1[[#This Row],[x]]-$Q$1)^2+(postes_1[[#This Row],[y]]-$R$1)^2)</f>
        <v>394949.23943051259</v>
      </c>
      <c r="Q2758">
        <v>852269.60000000102</v>
      </c>
      <c r="R2758">
        <v>6441184.4100000001</v>
      </c>
    </row>
    <row r="2759" spans="1:18" hidden="1">
      <c r="A2759">
        <v>1854</v>
      </c>
      <c r="B2759">
        <v>20001849</v>
      </c>
      <c r="C2759" s="2" t="s">
        <v>8373</v>
      </c>
      <c r="D2759" t="s">
        <v>152</v>
      </c>
      <c r="E2759">
        <v>994636800000</v>
      </c>
      <c r="F2759">
        <v>1276009802000</v>
      </c>
      <c r="G2759">
        <v>1</v>
      </c>
      <c r="H2759" t="s">
        <v>3849</v>
      </c>
      <c r="I2759" t="s">
        <v>3850</v>
      </c>
      <c r="J2759" t="s">
        <v>20</v>
      </c>
      <c r="K2759" t="s">
        <v>21</v>
      </c>
      <c r="L2759">
        <v>0</v>
      </c>
      <c r="M2759">
        <v>0</v>
      </c>
      <c r="N2759" t="s">
        <v>22</v>
      </c>
      <c r="O2759">
        <v>3</v>
      </c>
      <c r="P2759" s="30">
        <f>SQRT((postes_1[[#This Row],[x]]-$Q$1)^2+(postes_1[[#This Row],[y]]-$R$1)^2)</f>
        <v>394980.19551461516</v>
      </c>
      <c r="Q2759">
        <v>984564.63000000303</v>
      </c>
      <c r="R2759">
        <v>6880198.4199999999</v>
      </c>
    </row>
    <row r="2760" spans="1:18" hidden="1">
      <c r="A2760">
        <v>399</v>
      </c>
      <c r="B2760">
        <v>30000686</v>
      </c>
      <c r="C2760" s="2" t="s">
        <v>8376</v>
      </c>
      <c r="D2760" t="s">
        <v>274</v>
      </c>
      <c r="E2760">
        <v>1026172800000</v>
      </c>
      <c r="F2760">
        <v>1414165428000</v>
      </c>
      <c r="G2760">
        <v>1</v>
      </c>
      <c r="H2760" t="s">
        <v>888</v>
      </c>
      <c r="I2760" t="s">
        <v>889</v>
      </c>
      <c r="J2760" t="s">
        <v>195</v>
      </c>
      <c r="K2760" t="s">
        <v>21</v>
      </c>
      <c r="L2760">
        <v>0</v>
      </c>
      <c r="M2760">
        <v>0</v>
      </c>
      <c r="N2760" t="s">
        <v>22</v>
      </c>
      <c r="O2760">
        <v>7</v>
      </c>
      <c r="P2760" s="30">
        <f>SQRT((postes_1[[#This Row],[x]]-$Q$1)^2+(postes_1[[#This Row],[y]]-$R$1)^2)</f>
        <v>395045.77638837148</v>
      </c>
      <c r="Q2760">
        <v>954457.57999999798</v>
      </c>
      <c r="R2760">
        <v>6559211.9400000004</v>
      </c>
    </row>
    <row r="2761" spans="1:18" hidden="1">
      <c r="A2761">
        <v>3698</v>
      </c>
      <c r="B2761">
        <v>50000725</v>
      </c>
      <c r="C2761" s="2" t="s">
        <v>8373</v>
      </c>
      <c r="D2761" t="s">
        <v>274</v>
      </c>
      <c r="E2761">
        <v>610761600000</v>
      </c>
      <c r="F2761">
        <v>1461082470000</v>
      </c>
      <c r="G2761">
        <v>1</v>
      </c>
      <c r="H2761" t="s">
        <v>7570</v>
      </c>
      <c r="I2761" t="s">
        <v>7571</v>
      </c>
      <c r="J2761" t="s">
        <v>20</v>
      </c>
      <c r="K2761" t="s">
        <v>21</v>
      </c>
      <c r="L2761">
        <v>0</v>
      </c>
      <c r="M2761">
        <v>0</v>
      </c>
      <c r="N2761" t="s">
        <v>22</v>
      </c>
      <c r="O2761">
        <v>3</v>
      </c>
      <c r="P2761" s="30">
        <f>SQRT((postes_1[[#This Row],[x]]-$Q$1)^2+(postes_1[[#This Row],[y]]-$R$1)^2)</f>
        <v>395143.2161139946</v>
      </c>
      <c r="Q2761">
        <v>434914.74000000203</v>
      </c>
      <c r="R2761">
        <v>6399458.4500000002</v>
      </c>
    </row>
    <row r="2762" spans="1:18" hidden="1">
      <c r="A2762">
        <v>1862</v>
      </c>
      <c r="B2762">
        <v>20000404</v>
      </c>
      <c r="C2762" s="2" t="s">
        <v>8373</v>
      </c>
      <c r="D2762" t="s">
        <v>152</v>
      </c>
      <c r="E2762">
        <v>610761600000</v>
      </c>
      <c r="F2762">
        <v>1276274132000</v>
      </c>
      <c r="G2762">
        <v>1</v>
      </c>
      <c r="H2762" t="s">
        <v>3863</v>
      </c>
      <c r="I2762" t="s">
        <v>3864</v>
      </c>
      <c r="J2762" t="s">
        <v>20</v>
      </c>
      <c r="K2762" t="s">
        <v>21</v>
      </c>
      <c r="L2762">
        <v>0</v>
      </c>
      <c r="M2762">
        <v>0</v>
      </c>
      <c r="N2762" t="s">
        <v>22</v>
      </c>
      <c r="O2762">
        <v>3</v>
      </c>
      <c r="P2762" s="30">
        <f>SQRT((postes_1[[#This Row],[x]]-$Q$1)^2+(postes_1[[#This Row],[y]]-$R$1)^2)</f>
        <v>395257.33332567959</v>
      </c>
      <c r="Q2762">
        <v>977563.00999999803</v>
      </c>
      <c r="R2762">
        <v>6899990.71</v>
      </c>
    </row>
    <row r="2763" spans="1:18" hidden="1">
      <c r="A2763">
        <v>3254</v>
      </c>
      <c r="B2763">
        <v>30001177</v>
      </c>
      <c r="C2763" s="2" t="s">
        <v>8373</v>
      </c>
      <c r="D2763" t="s">
        <v>212</v>
      </c>
      <c r="E2763">
        <v>610761600000</v>
      </c>
      <c r="F2763">
        <v>1155130449000</v>
      </c>
      <c r="G2763">
        <v>1</v>
      </c>
      <c r="H2763" t="s">
        <v>6675</v>
      </c>
      <c r="I2763" t="s">
        <v>1955</v>
      </c>
      <c r="J2763" t="s">
        <v>26</v>
      </c>
      <c r="K2763" t="s">
        <v>21</v>
      </c>
      <c r="L2763">
        <v>0</v>
      </c>
      <c r="M2763">
        <v>0</v>
      </c>
      <c r="N2763" t="s">
        <v>22</v>
      </c>
      <c r="O2763">
        <v>3</v>
      </c>
      <c r="P2763" s="30">
        <f>SQRT((postes_1[[#This Row],[x]]-$Q$1)^2+(postes_1[[#This Row],[y]]-$R$1)^2)</f>
        <v>395324.58509478811</v>
      </c>
      <c r="Q2763">
        <v>925743.5</v>
      </c>
      <c r="R2763">
        <v>6514959.3099999996</v>
      </c>
    </row>
    <row r="2764" spans="1:18" hidden="1">
      <c r="A2764">
        <v>725</v>
      </c>
      <c r="B2764">
        <v>50000885</v>
      </c>
      <c r="C2764" s="2" t="s">
        <v>8373</v>
      </c>
      <c r="D2764" t="s">
        <v>56</v>
      </c>
      <c r="E2764">
        <v>1158321870000</v>
      </c>
      <c r="F2764">
        <v>1158320607000</v>
      </c>
      <c r="G2764">
        <v>1</v>
      </c>
      <c r="H2764" t="s">
        <v>1560</v>
      </c>
      <c r="I2764" t="s">
        <v>1561</v>
      </c>
      <c r="J2764" t="s">
        <v>20</v>
      </c>
      <c r="K2764" t="s">
        <v>21</v>
      </c>
      <c r="L2764">
        <v>0</v>
      </c>
      <c r="M2764">
        <v>0</v>
      </c>
      <c r="N2764" t="s">
        <v>22</v>
      </c>
      <c r="O2764">
        <v>3</v>
      </c>
      <c r="P2764" s="30">
        <f>SQRT((postes_1[[#This Row],[x]]-$Q$1)^2+(postes_1[[#This Row],[y]]-$R$1)^2)</f>
        <v>395500.3434023686</v>
      </c>
      <c r="Q2764">
        <v>668684.57999999798</v>
      </c>
      <c r="R2764">
        <v>6362269.9400000004</v>
      </c>
    </row>
    <row r="2765" spans="1:18" hidden="1">
      <c r="A2765">
        <v>329</v>
      </c>
      <c r="B2765">
        <v>20001118</v>
      </c>
      <c r="C2765" s="2" t="s">
        <v>8375</v>
      </c>
      <c r="D2765" t="s">
        <v>77</v>
      </c>
      <c r="E2765">
        <v>1158855509000</v>
      </c>
      <c r="F2765">
        <v>1327574019000</v>
      </c>
      <c r="G2765">
        <v>1</v>
      </c>
      <c r="H2765" t="s">
        <v>736</v>
      </c>
      <c r="I2765" t="s">
        <v>737</v>
      </c>
      <c r="J2765" t="s">
        <v>20</v>
      </c>
      <c r="K2765" t="s">
        <v>21</v>
      </c>
      <c r="L2765">
        <v>0</v>
      </c>
      <c r="M2765">
        <v>0</v>
      </c>
      <c r="N2765" t="s">
        <v>22</v>
      </c>
      <c r="O2765">
        <v>6</v>
      </c>
      <c r="P2765" s="30">
        <f>SQRT((postes_1[[#This Row],[x]]-$Q$1)^2+(postes_1[[#This Row],[y]]-$R$1)^2)</f>
        <v>395556.74504494265</v>
      </c>
      <c r="Q2765">
        <v>1004573.2</v>
      </c>
      <c r="R2765">
        <v>6787333.3799999999</v>
      </c>
    </row>
    <row r="2766" spans="1:18" hidden="1">
      <c r="A2766">
        <v>30</v>
      </c>
      <c r="B2766">
        <v>60000430</v>
      </c>
      <c r="C2766" s="2" t="s">
        <v>8373</v>
      </c>
      <c r="D2766" t="s">
        <v>20</v>
      </c>
      <c r="E2766">
        <v>989884800000</v>
      </c>
      <c r="F2766" t="s">
        <v>20</v>
      </c>
      <c r="G2766">
        <v>1</v>
      </c>
      <c r="H2766" t="s">
        <v>86</v>
      </c>
      <c r="I2766" t="s">
        <v>87</v>
      </c>
      <c r="J2766" t="s">
        <v>20</v>
      </c>
      <c r="K2766" t="s">
        <v>21</v>
      </c>
      <c r="L2766">
        <v>0</v>
      </c>
      <c r="M2766">
        <v>0</v>
      </c>
      <c r="N2766" t="s">
        <v>22</v>
      </c>
      <c r="O2766">
        <v>3</v>
      </c>
      <c r="P2766" s="30">
        <f>SQRT((postes_1[[#This Row],[x]]-$Q$1)^2+(postes_1[[#This Row],[y]]-$R$1)^2)</f>
        <v>395558.49528754578</v>
      </c>
      <c r="Q2766">
        <v>217306.21999999901</v>
      </c>
      <c r="R2766">
        <v>6796928.7000000002</v>
      </c>
    </row>
    <row r="2767" spans="1:18" hidden="1">
      <c r="A2767">
        <v>2508</v>
      </c>
      <c r="B2767">
        <v>50000729</v>
      </c>
      <c r="C2767" s="2" t="s">
        <v>8373</v>
      </c>
      <c r="D2767" t="s">
        <v>482</v>
      </c>
      <c r="E2767">
        <v>832118400000</v>
      </c>
      <c r="F2767">
        <v>1388139202000</v>
      </c>
      <c r="G2767">
        <v>1</v>
      </c>
      <c r="H2767" t="s">
        <v>5180</v>
      </c>
      <c r="I2767" t="s">
        <v>5181</v>
      </c>
      <c r="J2767" t="s">
        <v>26</v>
      </c>
      <c r="K2767" t="s">
        <v>21</v>
      </c>
      <c r="L2767">
        <v>0</v>
      </c>
      <c r="M2767">
        <v>0</v>
      </c>
      <c r="N2767" t="s">
        <v>22</v>
      </c>
      <c r="O2767">
        <v>3</v>
      </c>
      <c r="P2767" s="30">
        <f>SQRT((postes_1[[#This Row],[x]]-$Q$1)^2+(postes_1[[#This Row],[y]]-$R$1)^2)</f>
        <v>395643.71006196749</v>
      </c>
      <c r="Q2767">
        <v>434666.71999999898</v>
      </c>
      <c r="R2767">
        <v>6399022.79</v>
      </c>
    </row>
    <row r="2768" spans="1:18" hidden="1">
      <c r="A2768">
        <v>368</v>
      </c>
      <c r="B2768">
        <v>50000866</v>
      </c>
      <c r="C2768" s="2" t="s">
        <v>8373</v>
      </c>
      <c r="D2768" t="s">
        <v>23</v>
      </c>
      <c r="E2768">
        <v>610761600000</v>
      </c>
      <c r="F2768">
        <v>1258715402000</v>
      </c>
      <c r="G2768">
        <v>1</v>
      </c>
      <c r="H2768" t="s">
        <v>820</v>
      </c>
      <c r="I2768" t="s">
        <v>821</v>
      </c>
      <c r="J2768" t="s">
        <v>26</v>
      </c>
      <c r="K2768" t="s">
        <v>21</v>
      </c>
      <c r="L2768">
        <v>0</v>
      </c>
      <c r="M2768">
        <v>0</v>
      </c>
      <c r="N2768" t="s">
        <v>22</v>
      </c>
      <c r="O2768">
        <v>3</v>
      </c>
      <c r="P2768" s="30">
        <f>SQRT((postes_1[[#This Row],[x]]-$Q$1)^2+(postes_1[[#This Row],[y]]-$R$1)^2)</f>
        <v>395727.07937785221</v>
      </c>
      <c r="Q2768">
        <v>705063.57</v>
      </c>
      <c r="R2768">
        <v>6369207.4299999997</v>
      </c>
    </row>
    <row r="2769" spans="1:18" hidden="1">
      <c r="A2769">
        <v>4098</v>
      </c>
      <c r="B2769">
        <v>60000823</v>
      </c>
      <c r="C2769" s="2" t="s">
        <v>8373</v>
      </c>
      <c r="D2769" t="s">
        <v>20</v>
      </c>
      <c r="E2769">
        <v>990489600000</v>
      </c>
      <c r="F2769" t="s">
        <v>20</v>
      </c>
      <c r="G2769">
        <v>1</v>
      </c>
      <c r="H2769" t="s">
        <v>8300</v>
      </c>
      <c r="I2769" t="s">
        <v>8301</v>
      </c>
      <c r="J2769" t="s">
        <v>20</v>
      </c>
      <c r="K2769" t="s">
        <v>21</v>
      </c>
      <c r="L2769">
        <v>0</v>
      </c>
      <c r="M2769">
        <v>0</v>
      </c>
      <c r="N2769" t="s">
        <v>22</v>
      </c>
      <c r="O2769">
        <v>3</v>
      </c>
      <c r="P2769" s="30">
        <f>SQRT((postes_1[[#This Row],[x]]-$Q$1)^2+(postes_1[[#This Row],[y]]-$R$1)^2)</f>
        <v>395850.88103224331</v>
      </c>
      <c r="Q2769">
        <v>214685.04999999699</v>
      </c>
      <c r="R2769">
        <v>6760725.6399999997</v>
      </c>
    </row>
    <row r="2770" spans="1:18" hidden="1">
      <c r="A2770">
        <v>2229</v>
      </c>
      <c r="B2770">
        <v>30000861</v>
      </c>
      <c r="C2770" s="2" t="s">
        <v>8373</v>
      </c>
      <c r="D2770" t="s">
        <v>168</v>
      </c>
      <c r="E2770">
        <v>888364800000</v>
      </c>
      <c r="F2770">
        <v>1450432626000</v>
      </c>
      <c r="G2770">
        <v>1</v>
      </c>
      <c r="H2770" t="s">
        <v>4613</v>
      </c>
      <c r="I2770" t="s">
        <v>4614</v>
      </c>
      <c r="J2770" t="s">
        <v>20</v>
      </c>
      <c r="K2770" t="s">
        <v>21</v>
      </c>
      <c r="L2770">
        <v>0</v>
      </c>
      <c r="M2770">
        <v>0</v>
      </c>
      <c r="N2770" t="s">
        <v>22</v>
      </c>
      <c r="O2770">
        <v>3</v>
      </c>
      <c r="P2770" s="30">
        <f>SQRT((postes_1[[#This Row],[x]]-$Q$1)^2+(postes_1[[#This Row],[y]]-$R$1)^2)</f>
        <v>395928.43178117491</v>
      </c>
      <c r="Q2770">
        <v>943954.50999999803</v>
      </c>
      <c r="R2770">
        <v>6540045.0800000001</v>
      </c>
    </row>
    <row r="2771" spans="1:18" hidden="1">
      <c r="A2771">
        <v>1888</v>
      </c>
      <c r="B2771">
        <v>30000545</v>
      </c>
      <c r="C2771" s="2" t="s">
        <v>8373</v>
      </c>
      <c r="D2771" t="s">
        <v>20</v>
      </c>
      <c r="E2771">
        <v>772761600000</v>
      </c>
      <c r="F2771" t="s">
        <v>20</v>
      </c>
      <c r="G2771">
        <v>1</v>
      </c>
      <c r="H2771" t="s">
        <v>3916</v>
      </c>
      <c r="I2771" t="s">
        <v>3916</v>
      </c>
      <c r="J2771" t="s">
        <v>20</v>
      </c>
      <c r="K2771" t="s">
        <v>21</v>
      </c>
      <c r="L2771">
        <v>0</v>
      </c>
      <c r="M2771">
        <v>0</v>
      </c>
      <c r="N2771" t="s">
        <v>22</v>
      </c>
      <c r="O2771">
        <v>3</v>
      </c>
      <c r="P2771" s="30">
        <f>SQRT((postes_1[[#This Row],[x]]-$Q$1)^2+(postes_1[[#This Row],[y]]-$R$1)^2)</f>
        <v>396205.49272389367</v>
      </c>
      <c r="Q2771">
        <v>963456.68999999797</v>
      </c>
      <c r="R2771">
        <v>6573521.5599999996</v>
      </c>
    </row>
    <row r="2772" spans="1:18" hidden="1">
      <c r="A2772">
        <v>917</v>
      </c>
      <c r="B2772">
        <v>30001178</v>
      </c>
      <c r="C2772" s="2" t="s">
        <v>8373</v>
      </c>
      <c r="D2772" t="s">
        <v>1094</v>
      </c>
      <c r="E2772">
        <v>610761600000</v>
      </c>
      <c r="F2772">
        <v>1425312451000</v>
      </c>
      <c r="G2772">
        <v>1</v>
      </c>
      <c r="H2772" t="s">
        <v>1954</v>
      </c>
      <c r="I2772" t="s">
        <v>1955</v>
      </c>
      <c r="J2772" t="s">
        <v>20</v>
      </c>
      <c r="K2772" t="s">
        <v>21</v>
      </c>
      <c r="L2772">
        <v>0</v>
      </c>
      <c r="M2772">
        <v>0</v>
      </c>
      <c r="N2772" t="s">
        <v>22</v>
      </c>
      <c r="O2772">
        <v>3</v>
      </c>
      <c r="P2772" s="30">
        <f>SQRT((postes_1[[#This Row],[x]]-$Q$1)^2+(postes_1[[#This Row],[y]]-$R$1)^2)</f>
        <v>396207.57458033157</v>
      </c>
      <c r="Q2772">
        <v>926641.64000000095</v>
      </c>
      <c r="R2772">
        <v>6514683.1900000004</v>
      </c>
    </row>
    <row r="2773" spans="1:18" hidden="1">
      <c r="A2773">
        <v>3140</v>
      </c>
      <c r="B2773">
        <v>70028677</v>
      </c>
      <c r="C2773" s="2" t="s">
        <v>8373</v>
      </c>
      <c r="D2773" t="s">
        <v>27</v>
      </c>
      <c r="E2773">
        <v>1297958435000</v>
      </c>
      <c r="F2773">
        <v>1265707198000</v>
      </c>
      <c r="G2773">
        <v>1</v>
      </c>
      <c r="H2773" t="s">
        <v>6457</v>
      </c>
      <c r="I2773" t="s">
        <v>6458</v>
      </c>
      <c r="J2773" t="s">
        <v>20</v>
      </c>
      <c r="K2773" t="s">
        <v>21</v>
      </c>
      <c r="L2773">
        <v>0</v>
      </c>
      <c r="M2773">
        <v>0</v>
      </c>
      <c r="N2773" t="s">
        <v>22</v>
      </c>
      <c r="O2773">
        <v>3</v>
      </c>
      <c r="P2773" s="30">
        <f>SQRT((postes_1[[#This Row],[x]]-$Q$1)^2+(postes_1[[#This Row],[y]]-$R$1)^2)</f>
        <v>396314.04809775623</v>
      </c>
      <c r="Q2773">
        <v>476994.54999999702</v>
      </c>
      <c r="R2773">
        <v>6380301.0999999996</v>
      </c>
    </row>
    <row r="2774" spans="1:18" hidden="1">
      <c r="A2774">
        <v>1150</v>
      </c>
      <c r="B2774">
        <v>30001463</v>
      </c>
      <c r="C2774" s="2" t="s">
        <v>8373</v>
      </c>
      <c r="D2774" t="s">
        <v>17</v>
      </c>
      <c r="E2774">
        <v>610761600000</v>
      </c>
      <c r="F2774">
        <v>1319474319000</v>
      </c>
      <c r="G2774">
        <v>1</v>
      </c>
      <c r="H2774" t="s">
        <v>2411</v>
      </c>
      <c r="I2774" t="s">
        <v>2412</v>
      </c>
      <c r="J2774" t="s">
        <v>20</v>
      </c>
      <c r="K2774" t="s">
        <v>21</v>
      </c>
      <c r="L2774">
        <v>0</v>
      </c>
      <c r="M2774">
        <v>0</v>
      </c>
      <c r="N2774" t="s">
        <v>22</v>
      </c>
      <c r="O2774">
        <v>3</v>
      </c>
      <c r="P2774" s="30">
        <f>SQRT((postes_1[[#This Row],[x]]-$Q$1)^2+(postes_1[[#This Row],[y]]-$R$1)^2)</f>
        <v>396572.16341135546</v>
      </c>
      <c r="Q2774">
        <v>913361.75999999803</v>
      </c>
      <c r="R2774">
        <v>6497482.5999999996</v>
      </c>
    </row>
    <row r="2775" spans="1:18" hidden="1">
      <c r="A2775">
        <v>1595</v>
      </c>
      <c r="B2775">
        <v>30001761</v>
      </c>
      <c r="C2775" s="2" t="s">
        <v>8373</v>
      </c>
      <c r="D2775" t="s">
        <v>20</v>
      </c>
      <c r="E2775">
        <v>610761600000</v>
      </c>
      <c r="F2775" t="s">
        <v>20</v>
      </c>
      <c r="G2775">
        <v>1</v>
      </c>
      <c r="H2775" t="s">
        <v>3322</v>
      </c>
      <c r="I2775" t="s">
        <v>3323</v>
      </c>
      <c r="J2775" t="s">
        <v>20</v>
      </c>
      <c r="K2775" t="s">
        <v>21</v>
      </c>
      <c r="L2775">
        <v>0</v>
      </c>
      <c r="M2775">
        <v>0</v>
      </c>
      <c r="N2775" t="s">
        <v>22</v>
      </c>
      <c r="O2775">
        <v>3</v>
      </c>
      <c r="P2775" s="30">
        <f>SQRT((postes_1[[#This Row],[x]]-$Q$1)^2+(postes_1[[#This Row],[y]]-$R$1)^2)</f>
        <v>396705.32661618368</v>
      </c>
      <c r="Q2775">
        <v>894972.47999999695</v>
      </c>
      <c r="R2775">
        <v>6476997.0700000003</v>
      </c>
    </row>
    <row r="2776" spans="1:18" hidden="1">
      <c r="A2776">
        <v>212</v>
      </c>
      <c r="B2776">
        <v>50000590</v>
      </c>
      <c r="C2776" s="2" t="s">
        <v>8373</v>
      </c>
      <c r="D2776" t="s">
        <v>482</v>
      </c>
      <c r="E2776">
        <v>905385600000</v>
      </c>
      <c r="F2776">
        <v>1392206455000</v>
      </c>
      <c r="G2776">
        <v>1</v>
      </c>
      <c r="H2776" t="s">
        <v>487</v>
      </c>
      <c r="I2776" t="s">
        <v>488</v>
      </c>
      <c r="J2776" t="s">
        <v>20</v>
      </c>
      <c r="K2776" t="s">
        <v>21</v>
      </c>
      <c r="L2776">
        <v>0</v>
      </c>
      <c r="M2776">
        <v>0</v>
      </c>
      <c r="N2776" t="s">
        <v>22</v>
      </c>
      <c r="O2776">
        <v>3</v>
      </c>
      <c r="P2776" s="30">
        <f>SQRT((postes_1[[#This Row],[x]]-$Q$1)^2+(postes_1[[#This Row],[y]]-$R$1)^2)</f>
        <v>396736.00190716982</v>
      </c>
      <c r="Q2776">
        <v>395150.13000000297</v>
      </c>
      <c r="R2776">
        <v>6420240.0300000003</v>
      </c>
    </row>
    <row r="2777" spans="1:18" hidden="1">
      <c r="A2777">
        <v>3056</v>
      </c>
      <c r="B2777">
        <v>50000891</v>
      </c>
      <c r="C2777" s="2" t="s">
        <v>8373</v>
      </c>
      <c r="D2777" t="s">
        <v>152</v>
      </c>
      <c r="E2777">
        <v>1158252955000</v>
      </c>
      <c r="F2777">
        <v>1302861709000</v>
      </c>
      <c r="G2777">
        <v>1</v>
      </c>
      <c r="H2777" t="s">
        <v>6288</v>
      </c>
      <c r="I2777" t="s">
        <v>6288</v>
      </c>
      <c r="J2777" t="s">
        <v>20</v>
      </c>
      <c r="K2777" t="s">
        <v>21</v>
      </c>
      <c r="L2777">
        <v>0</v>
      </c>
      <c r="M2777">
        <v>0</v>
      </c>
      <c r="N2777" t="s">
        <v>22</v>
      </c>
      <c r="O2777">
        <v>3</v>
      </c>
      <c r="P2777" s="30">
        <f>SQRT((postes_1[[#This Row],[x]]-$Q$1)^2+(postes_1[[#This Row],[y]]-$R$1)^2)</f>
        <v>396811.03403932805</v>
      </c>
      <c r="Q2777">
        <v>666040.81000000203</v>
      </c>
      <c r="R2777">
        <v>6360561.8499999996</v>
      </c>
    </row>
    <row r="2778" spans="1:18" hidden="1">
      <c r="A2778">
        <v>3271</v>
      </c>
      <c r="B2778">
        <v>30000908</v>
      </c>
      <c r="C2778" s="2" t="s">
        <v>8373</v>
      </c>
      <c r="D2778" t="s">
        <v>20</v>
      </c>
      <c r="E2778">
        <v>610761600000</v>
      </c>
      <c r="F2778" t="s">
        <v>20</v>
      </c>
      <c r="G2778">
        <v>1</v>
      </c>
      <c r="H2778" t="s">
        <v>6710</v>
      </c>
      <c r="I2778" t="s">
        <v>6711</v>
      </c>
      <c r="J2778" t="s">
        <v>20</v>
      </c>
      <c r="K2778" t="s">
        <v>21</v>
      </c>
      <c r="L2778">
        <v>0</v>
      </c>
      <c r="M2778">
        <v>0</v>
      </c>
      <c r="N2778" t="s">
        <v>22</v>
      </c>
      <c r="O2778">
        <v>3</v>
      </c>
      <c r="P2778" s="30">
        <f>SQRT((postes_1[[#This Row],[x]]-$Q$1)^2+(postes_1[[#This Row],[y]]-$R$1)^2)</f>
        <v>397222.27209946956</v>
      </c>
      <c r="Q2778">
        <v>943388.50999999803</v>
      </c>
      <c r="R2778">
        <v>6536782.1100000003</v>
      </c>
    </row>
    <row r="2779" spans="1:18" hidden="1">
      <c r="A2779">
        <v>1520</v>
      </c>
      <c r="B2779">
        <v>30000421</v>
      </c>
      <c r="C2779" s="2" t="s">
        <v>8373</v>
      </c>
      <c r="D2779" t="s">
        <v>274</v>
      </c>
      <c r="E2779">
        <v>1277813571000</v>
      </c>
      <c r="F2779">
        <v>1415268002000</v>
      </c>
      <c r="G2779">
        <v>1</v>
      </c>
      <c r="H2779" t="s">
        <v>3170</v>
      </c>
      <c r="I2779" t="s">
        <v>3170</v>
      </c>
      <c r="J2779" t="s">
        <v>20</v>
      </c>
      <c r="K2779" t="s">
        <v>21</v>
      </c>
      <c r="L2779">
        <v>0</v>
      </c>
      <c r="M2779">
        <v>0</v>
      </c>
      <c r="N2779" t="s">
        <v>22</v>
      </c>
      <c r="O2779">
        <v>3</v>
      </c>
      <c r="P2779" s="30">
        <f>SQRT((postes_1[[#This Row],[x]]-$Q$1)^2+(postes_1[[#This Row],[y]]-$R$1)^2)</f>
        <v>397277.97215458041</v>
      </c>
      <c r="Q2779">
        <v>974632.84000000404</v>
      </c>
      <c r="R2779">
        <v>6594670.9900000002</v>
      </c>
    </row>
    <row r="2780" spans="1:18" hidden="1">
      <c r="A2780">
        <v>2728</v>
      </c>
      <c r="B2780">
        <v>60000010</v>
      </c>
      <c r="C2780" s="2" t="s">
        <v>8375</v>
      </c>
      <c r="D2780" t="s">
        <v>20</v>
      </c>
      <c r="E2780">
        <v>964137600000</v>
      </c>
      <c r="F2780" t="s">
        <v>20</v>
      </c>
      <c r="G2780">
        <v>1</v>
      </c>
      <c r="H2780" t="s">
        <v>5630</v>
      </c>
      <c r="I2780" t="s">
        <v>5631</v>
      </c>
      <c r="J2780" t="s">
        <v>20</v>
      </c>
      <c r="K2780" t="s">
        <v>21</v>
      </c>
      <c r="L2780">
        <v>0</v>
      </c>
      <c r="M2780">
        <v>0</v>
      </c>
      <c r="N2780" t="s">
        <v>22</v>
      </c>
      <c r="O2780">
        <v>6</v>
      </c>
      <c r="P2780" s="30">
        <f>SQRT((postes_1[[#This Row],[x]]-$Q$1)^2+(postes_1[[#This Row],[y]]-$R$1)^2)</f>
        <v>397305.445657662</v>
      </c>
      <c r="Q2780">
        <v>229502.18999999799</v>
      </c>
      <c r="R2780">
        <v>6866226.2000000002</v>
      </c>
    </row>
    <row r="2781" spans="1:18" hidden="1">
      <c r="A2781">
        <v>3076</v>
      </c>
      <c r="B2781">
        <v>50000873</v>
      </c>
      <c r="C2781" s="2" t="s">
        <v>8373</v>
      </c>
      <c r="D2781" t="s">
        <v>20</v>
      </c>
      <c r="E2781">
        <v>610761600000</v>
      </c>
      <c r="F2781" t="s">
        <v>20</v>
      </c>
      <c r="G2781">
        <v>1</v>
      </c>
      <c r="H2781" t="s">
        <v>6329</v>
      </c>
      <c r="I2781" t="s">
        <v>6330</v>
      </c>
      <c r="J2781" t="s">
        <v>20</v>
      </c>
      <c r="K2781" t="s">
        <v>21</v>
      </c>
      <c r="L2781">
        <v>0</v>
      </c>
      <c r="M2781">
        <v>0</v>
      </c>
      <c r="N2781" t="s">
        <v>22</v>
      </c>
      <c r="O2781">
        <v>3</v>
      </c>
      <c r="P2781" s="30">
        <f>SQRT((postes_1[[#This Row],[x]]-$Q$1)^2+(postes_1[[#This Row],[y]]-$R$1)^2)</f>
        <v>397441.91303048056</v>
      </c>
      <c r="Q2781">
        <v>509474.56000000198</v>
      </c>
      <c r="R2781">
        <v>6369066.54</v>
      </c>
    </row>
    <row r="2782" spans="1:18" hidden="1">
      <c r="A2782">
        <v>429</v>
      </c>
      <c r="B2782">
        <v>20001276</v>
      </c>
      <c r="C2782" s="2" t="s">
        <v>8373</v>
      </c>
      <c r="D2782" t="s">
        <v>77</v>
      </c>
      <c r="E2782">
        <v>1096455348000</v>
      </c>
      <c r="F2782">
        <v>1327502113000</v>
      </c>
      <c r="G2782">
        <v>1</v>
      </c>
      <c r="H2782" t="s">
        <v>950</v>
      </c>
      <c r="I2782" t="s">
        <v>950</v>
      </c>
      <c r="J2782" t="s">
        <v>20</v>
      </c>
      <c r="K2782" t="s">
        <v>21</v>
      </c>
      <c r="L2782">
        <v>0</v>
      </c>
      <c r="M2782">
        <v>0</v>
      </c>
      <c r="N2782" t="s">
        <v>22</v>
      </c>
      <c r="O2782">
        <v>3</v>
      </c>
      <c r="P2782" s="30">
        <f>SQRT((postes_1[[#This Row],[x]]-$Q$1)^2+(postes_1[[#This Row],[y]]-$R$1)^2)</f>
        <v>397481.215673125</v>
      </c>
      <c r="Q2782">
        <v>1007950.18</v>
      </c>
      <c r="R2782">
        <v>6752953.5300000003</v>
      </c>
    </row>
    <row r="2783" spans="1:18" hidden="1">
      <c r="A2783">
        <v>2017</v>
      </c>
      <c r="B2783">
        <v>20001272</v>
      </c>
      <c r="C2783" s="2" t="s">
        <v>8375</v>
      </c>
      <c r="D2783" t="s">
        <v>43</v>
      </c>
      <c r="E2783">
        <v>1158855427000</v>
      </c>
      <c r="F2783" t="s">
        <v>20</v>
      </c>
      <c r="G2783">
        <v>1</v>
      </c>
      <c r="H2783" t="s">
        <v>4179</v>
      </c>
      <c r="I2783" t="s">
        <v>4180</v>
      </c>
      <c r="J2783" t="s">
        <v>4181</v>
      </c>
      <c r="K2783" t="s">
        <v>21</v>
      </c>
      <c r="L2783">
        <v>0</v>
      </c>
      <c r="M2783">
        <v>0</v>
      </c>
      <c r="N2783" t="s">
        <v>22</v>
      </c>
      <c r="O2783">
        <v>6</v>
      </c>
      <c r="P2783" s="30">
        <f>SQRT((postes_1[[#This Row],[x]]-$Q$1)^2+(postes_1[[#This Row],[y]]-$R$1)^2)</f>
        <v>397542.81121376832</v>
      </c>
      <c r="Q2783">
        <v>1008012.02</v>
      </c>
      <c r="R2783">
        <v>6753716.46</v>
      </c>
    </row>
    <row r="2784" spans="1:18" hidden="1">
      <c r="A2784">
        <v>2291</v>
      </c>
      <c r="B2784">
        <v>30002179</v>
      </c>
      <c r="C2784" s="2" t="s">
        <v>8376</v>
      </c>
      <c r="D2784" t="s">
        <v>20</v>
      </c>
      <c r="E2784">
        <v>1020038400000</v>
      </c>
      <c r="F2784" t="s">
        <v>20</v>
      </c>
      <c r="G2784">
        <v>1</v>
      </c>
      <c r="H2784" t="s">
        <v>4734</v>
      </c>
      <c r="I2784" t="s">
        <v>4735</v>
      </c>
      <c r="J2784" t="s">
        <v>20</v>
      </c>
      <c r="K2784" t="s">
        <v>21</v>
      </c>
      <c r="L2784">
        <v>0</v>
      </c>
      <c r="M2784">
        <v>0</v>
      </c>
      <c r="N2784" t="s">
        <v>22</v>
      </c>
      <c r="O2784">
        <v>7</v>
      </c>
      <c r="P2784" s="30">
        <f>SQRT((postes_1[[#This Row],[x]]-$Q$1)^2+(postes_1[[#This Row],[y]]-$R$1)^2)</f>
        <v>397712.27355354128</v>
      </c>
      <c r="Q2784">
        <v>851746.82</v>
      </c>
      <c r="R2784">
        <v>6437297.5099999998</v>
      </c>
    </row>
    <row r="2785" spans="1:18" hidden="1">
      <c r="A2785">
        <v>336</v>
      </c>
      <c r="B2785">
        <v>20001173</v>
      </c>
      <c r="C2785" s="2" t="s">
        <v>8373</v>
      </c>
      <c r="D2785" t="s">
        <v>77</v>
      </c>
      <c r="E2785">
        <v>610761600000</v>
      </c>
      <c r="F2785">
        <v>1327578696000</v>
      </c>
      <c r="G2785">
        <v>1</v>
      </c>
      <c r="H2785" t="s">
        <v>750</v>
      </c>
      <c r="I2785" t="s">
        <v>751</v>
      </c>
      <c r="J2785" t="s">
        <v>20</v>
      </c>
      <c r="K2785" t="s">
        <v>21</v>
      </c>
      <c r="L2785">
        <v>0</v>
      </c>
      <c r="M2785">
        <v>0</v>
      </c>
      <c r="N2785" t="s">
        <v>22</v>
      </c>
      <c r="O2785">
        <v>3</v>
      </c>
      <c r="P2785" s="30">
        <f>SQRT((postes_1[[#This Row],[x]]-$Q$1)^2+(postes_1[[#This Row],[y]]-$R$1)^2)</f>
        <v>398054.13401293469</v>
      </c>
      <c r="Q2785">
        <v>1007717.81</v>
      </c>
      <c r="R2785">
        <v>6778774.54</v>
      </c>
    </row>
    <row r="2786" spans="1:18" hidden="1">
      <c r="A2786">
        <v>1442</v>
      </c>
      <c r="B2786">
        <v>20000209</v>
      </c>
      <c r="C2786" s="2" t="s">
        <v>8376</v>
      </c>
      <c r="D2786" t="s">
        <v>27</v>
      </c>
      <c r="E2786">
        <v>1291025597000</v>
      </c>
      <c r="F2786" t="s">
        <v>20</v>
      </c>
      <c r="G2786">
        <v>1</v>
      </c>
      <c r="H2786" t="s">
        <v>3018</v>
      </c>
      <c r="I2786" t="s">
        <v>3019</v>
      </c>
      <c r="J2786" t="s">
        <v>1463</v>
      </c>
      <c r="K2786" t="s">
        <v>21</v>
      </c>
      <c r="L2786">
        <v>0</v>
      </c>
      <c r="M2786">
        <v>0</v>
      </c>
      <c r="N2786" t="s">
        <v>22</v>
      </c>
      <c r="O2786">
        <v>7</v>
      </c>
      <c r="P2786" s="30">
        <f>SQRT((postes_1[[#This Row],[x]]-$Q$1)^2+(postes_1[[#This Row],[y]]-$R$1)^2)</f>
        <v>398708.45027956838</v>
      </c>
      <c r="Q2786">
        <v>974284.54999999702</v>
      </c>
      <c r="R2786">
        <v>6916578.5199999996</v>
      </c>
    </row>
    <row r="2787" spans="1:18" hidden="1">
      <c r="A2787">
        <v>3036</v>
      </c>
      <c r="B2787">
        <v>50000897</v>
      </c>
      <c r="C2787" s="2" t="s">
        <v>8373</v>
      </c>
      <c r="D2787" t="s">
        <v>20</v>
      </c>
      <c r="E2787">
        <v>610761600000</v>
      </c>
      <c r="F2787" t="s">
        <v>20</v>
      </c>
      <c r="G2787">
        <v>1</v>
      </c>
      <c r="H2787" t="s">
        <v>6246</v>
      </c>
      <c r="I2787" t="s">
        <v>6247</v>
      </c>
      <c r="J2787" t="s">
        <v>20</v>
      </c>
      <c r="K2787" t="s">
        <v>21</v>
      </c>
      <c r="L2787">
        <v>0</v>
      </c>
      <c r="M2787">
        <v>0</v>
      </c>
      <c r="N2787" t="s">
        <v>22</v>
      </c>
      <c r="O2787">
        <v>3</v>
      </c>
      <c r="P2787" s="30">
        <f>SQRT((postes_1[[#This Row],[x]]-$Q$1)^2+(postes_1[[#This Row],[y]]-$R$1)^2)</f>
        <v>398762.33877147955</v>
      </c>
      <c r="Q2787">
        <v>565610.95000000298</v>
      </c>
      <c r="R2787">
        <v>6357231.1900000004</v>
      </c>
    </row>
    <row r="2788" spans="1:18" hidden="1">
      <c r="A2788">
        <v>1627</v>
      </c>
      <c r="B2788">
        <v>30002166</v>
      </c>
      <c r="C2788" s="2" t="s">
        <v>8373</v>
      </c>
      <c r="D2788" t="s">
        <v>90</v>
      </c>
      <c r="E2788">
        <v>610761600000</v>
      </c>
      <c r="F2788">
        <v>1169634674000</v>
      </c>
      <c r="G2788">
        <v>1</v>
      </c>
      <c r="H2788" t="s">
        <v>3386</v>
      </c>
      <c r="I2788" t="s">
        <v>3387</v>
      </c>
      <c r="J2788" t="s">
        <v>20</v>
      </c>
      <c r="K2788" t="s">
        <v>21</v>
      </c>
      <c r="L2788">
        <v>0</v>
      </c>
      <c r="M2788">
        <v>0</v>
      </c>
      <c r="N2788" t="s">
        <v>22</v>
      </c>
      <c r="O2788">
        <v>3</v>
      </c>
      <c r="P2788" s="30">
        <f>SQRT((postes_1[[#This Row],[x]]-$Q$1)^2+(postes_1[[#This Row],[y]]-$R$1)^2)</f>
        <v>398838.69219868199</v>
      </c>
      <c r="Q2788">
        <v>856164.34000000404</v>
      </c>
      <c r="R2788">
        <v>6439286.8499999996</v>
      </c>
    </row>
    <row r="2789" spans="1:18" hidden="1">
      <c r="A2789">
        <v>4156</v>
      </c>
      <c r="B2789">
        <v>40000055</v>
      </c>
      <c r="C2789" s="2" t="s">
        <v>8375</v>
      </c>
      <c r="D2789" t="s">
        <v>20</v>
      </c>
      <c r="E2789">
        <v>610761600000</v>
      </c>
      <c r="F2789" t="s">
        <v>20</v>
      </c>
      <c r="G2789">
        <v>1</v>
      </c>
      <c r="H2789" t="s">
        <v>8372</v>
      </c>
      <c r="I2789" t="s">
        <v>4071</v>
      </c>
      <c r="J2789" t="s">
        <v>20</v>
      </c>
      <c r="K2789" t="s">
        <v>21</v>
      </c>
      <c r="L2789">
        <v>0</v>
      </c>
      <c r="M2789">
        <v>0</v>
      </c>
      <c r="N2789" t="s">
        <v>22</v>
      </c>
      <c r="O2789">
        <v>6</v>
      </c>
      <c r="P2789" s="30">
        <f>SQRT((postes_1[[#This Row],[x]]-$Q$1)^2+(postes_1[[#This Row],[y]]-$R$1)^2)</f>
        <v>398882.5351164224</v>
      </c>
      <c r="Q2789">
        <v>797456.35000000102</v>
      </c>
      <c r="R2789">
        <v>6401122.8600000003</v>
      </c>
    </row>
    <row r="2790" spans="1:18" hidden="1">
      <c r="A2790">
        <v>4157</v>
      </c>
      <c r="B2790">
        <v>70030777</v>
      </c>
      <c r="C2790" s="2" t="s">
        <v>8373</v>
      </c>
      <c r="D2790" t="s">
        <v>56</v>
      </c>
      <c r="E2790">
        <v>1287584835000</v>
      </c>
      <c r="F2790">
        <v>1287584803000</v>
      </c>
      <c r="G2790">
        <v>1</v>
      </c>
      <c r="H2790" t="s">
        <v>8372</v>
      </c>
      <c r="I2790" t="s">
        <v>4071</v>
      </c>
      <c r="J2790" t="s">
        <v>20</v>
      </c>
      <c r="K2790" t="s">
        <v>21</v>
      </c>
      <c r="L2790">
        <v>0</v>
      </c>
      <c r="M2790">
        <v>0</v>
      </c>
      <c r="N2790" t="s">
        <v>22</v>
      </c>
      <c r="O2790">
        <v>3</v>
      </c>
      <c r="P2790" s="30">
        <f>SQRT((postes_1[[#This Row],[x]]-$Q$1)^2+(postes_1[[#This Row],[y]]-$R$1)^2)</f>
        <v>398882.5351164224</v>
      </c>
      <c r="Q2790">
        <v>797456.35000000102</v>
      </c>
      <c r="R2790">
        <v>6401122.8600000003</v>
      </c>
    </row>
    <row r="2791" spans="1:18" hidden="1">
      <c r="A2791">
        <v>2380</v>
      </c>
      <c r="B2791">
        <v>20000637</v>
      </c>
      <c r="C2791" s="2" t="s">
        <v>8373</v>
      </c>
      <c r="D2791" t="s">
        <v>152</v>
      </c>
      <c r="E2791">
        <v>957830400000</v>
      </c>
      <c r="F2791">
        <v>1276009480000</v>
      </c>
      <c r="G2791">
        <v>1</v>
      </c>
      <c r="H2791" t="s">
        <v>4914</v>
      </c>
      <c r="I2791" t="s">
        <v>4915</v>
      </c>
      <c r="J2791" t="s">
        <v>26</v>
      </c>
      <c r="K2791" t="s">
        <v>21</v>
      </c>
      <c r="L2791">
        <v>0</v>
      </c>
      <c r="M2791">
        <v>0</v>
      </c>
      <c r="N2791" t="s">
        <v>22</v>
      </c>
      <c r="O2791">
        <v>3</v>
      </c>
      <c r="P2791" s="30">
        <f>SQRT((postes_1[[#This Row],[x]]-$Q$1)^2+(postes_1[[#This Row],[y]]-$R$1)^2)</f>
        <v>398999.76958643744</v>
      </c>
      <c r="Q2791">
        <v>996304.54999999702</v>
      </c>
      <c r="R2791">
        <v>6855108.6399999997</v>
      </c>
    </row>
    <row r="2792" spans="1:18" hidden="1">
      <c r="A2792">
        <v>3446</v>
      </c>
      <c r="B2792">
        <v>30002196</v>
      </c>
      <c r="C2792" s="2" t="s">
        <v>8373</v>
      </c>
      <c r="D2792" t="s">
        <v>90</v>
      </c>
      <c r="E2792">
        <v>610761600000</v>
      </c>
      <c r="F2792">
        <v>1169634598000</v>
      </c>
      <c r="G2792">
        <v>1</v>
      </c>
      <c r="H2792" t="s">
        <v>7061</v>
      </c>
      <c r="I2792" t="s">
        <v>7062</v>
      </c>
      <c r="J2792" t="s">
        <v>26</v>
      </c>
      <c r="K2792" t="s">
        <v>21</v>
      </c>
      <c r="L2792">
        <v>0</v>
      </c>
      <c r="M2792">
        <v>0</v>
      </c>
      <c r="N2792" t="s">
        <v>22</v>
      </c>
      <c r="O2792">
        <v>3</v>
      </c>
      <c r="P2792" s="30">
        <f>SQRT((postes_1[[#This Row],[x]]-$Q$1)^2+(postes_1[[#This Row],[y]]-$R$1)^2)</f>
        <v>399188.73280950717</v>
      </c>
      <c r="Q2792">
        <v>848288.39999999898</v>
      </c>
      <c r="R2792">
        <v>6432847.7599999998</v>
      </c>
    </row>
    <row r="2793" spans="1:18" hidden="1">
      <c r="A2793">
        <v>432</v>
      </c>
      <c r="B2793">
        <v>50000776</v>
      </c>
      <c r="C2793" s="2" t="s">
        <v>8373</v>
      </c>
      <c r="D2793" t="s">
        <v>482</v>
      </c>
      <c r="E2793">
        <v>610761600000</v>
      </c>
      <c r="F2793">
        <v>1388052363000</v>
      </c>
      <c r="G2793">
        <v>1</v>
      </c>
      <c r="H2793" t="s">
        <v>956</v>
      </c>
      <c r="I2793" t="s">
        <v>957</v>
      </c>
      <c r="J2793" t="s">
        <v>26</v>
      </c>
      <c r="K2793" t="s">
        <v>21</v>
      </c>
      <c r="L2793">
        <v>0</v>
      </c>
      <c r="M2793">
        <v>0</v>
      </c>
      <c r="N2793" t="s">
        <v>22</v>
      </c>
      <c r="O2793">
        <v>3</v>
      </c>
      <c r="P2793" s="30">
        <f>SQRT((postes_1[[#This Row],[x]]-$Q$1)^2+(postes_1[[#This Row],[y]]-$R$1)^2)</f>
        <v>399276.58071295818</v>
      </c>
      <c r="Q2793">
        <v>443642.390000001</v>
      </c>
      <c r="R2793">
        <v>6390708.2000000002</v>
      </c>
    </row>
    <row r="2794" spans="1:18" hidden="1">
      <c r="A2794">
        <v>1805</v>
      </c>
      <c r="B2794">
        <v>30002546</v>
      </c>
      <c r="C2794" s="2" t="s">
        <v>8373</v>
      </c>
      <c r="D2794" t="s">
        <v>27</v>
      </c>
      <c r="E2794">
        <v>1097237449000</v>
      </c>
      <c r="F2794">
        <v>1297246498000</v>
      </c>
      <c r="G2794">
        <v>1</v>
      </c>
      <c r="H2794" t="s">
        <v>3752</v>
      </c>
      <c r="I2794" t="s">
        <v>3753</v>
      </c>
      <c r="J2794" t="s">
        <v>20</v>
      </c>
      <c r="K2794" t="s">
        <v>21</v>
      </c>
      <c r="L2794">
        <v>0</v>
      </c>
      <c r="M2794">
        <v>0</v>
      </c>
      <c r="N2794" t="s">
        <v>22</v>
      </c>
      <c r="O2794">
        <v>3</v>
      </c>
      <c r="P2794" s="30">
        <f>SQRT((postes_1[[#This Row],[x]]-$Q$1)^2+(postes_1[[#This Row],[y]]-$R$1)^2)</f>
        <v>399511.41406718473</v>
      </c>
      <c r="Q2794">
        <v>926839.28000000096</v>
      </c>
      <c r="R2794">
        <v>6509496.3700000001</v>
      </c>
    </row>
    <row r="2795" spans="1:18" hidden="1">
      <c r="A2795">
        <v>84</v>
      </c>
      <c r="B2795">
        <v>30002159</v>
      </c>
      <c r="C2795" s="2" t="s">
        <v>8373</v>
      </c>
      <c r="D2795" t="s">
        <v>77</v>
      </c>
      <c r="E2795">
        <v>610761600000</v>
      </c>
      <c r="F2795">
        <v>1311693646000</v>
      </c>
      <c r="G2795">
        <v>1</v>
      </c>
      <c r="H2795" t="s">
        <v>202</v>
      </c>
      <c r="I2795" t="s">
        <v>203</v>
      </c>
      <c r="J2795" t="s">
        <v>20</v>
      </c>
      <c r="K2795" t="s">
        <v>21</v>
      </c>
      <c r="L2795">
        <v>0</v>
      </c>
      <c r="M2795">
        <v>0</v>
      </c>
      <c r="N2795" t="s">
        <v>22</v>
      </c>
      <c r="O2795">
        <v>3</v>
      </c>
      <c r="P2795" s="30">
        <f>SQRT((postes_1[[#This Row],[x]]-$Q$1)^2+(postes_1[[#This Row],[y]]-$R$1)^2)</f>
        <v>399574.58961393818</v>
      </c>
      <c r="Q2795">
        <v>858753.45000000298</v>
      </c>
      <c r="R2795">
        <v>6440389.1500000004</v>
      </c>
    </row>
    <row r="2796" spans="1:18" hidden="1">
      <c r="A2796">
        <v>2835</v>
      </c>
      <c r="B2796">
        <v>30001618</v>
      </c>
      <c r="C2796" s="2" t="s">
        <v>8373</v>
      </c>
      <c r="D2796" t="s">
        <v>274</v>
      </c>
      <c r="E2796">
        <v>610761600000</v>
      </c>
      <c r="F2796">
        <v>1394194441000</v>
      </c>
      <c r="G2796">
        <v>1</v>
      </c>
      <c r="H2796" t="s">
        <v>5843</v>
      </c>
      <c r="I2796" t="s">
        <v>5844</v>
      </c>
      <c r="J2796" t="s">
        <v>5845</v>
      </c>
      <c r="K2796" t="s">
        <v>21</v>
      </c>
      <c r="L2796">
        <v>0</v>
      </c>
      <c r="M2796">
        <v>0</v>
      </c>
      <c r="N2796" t="s">
        <v>22</v>
      </c>
      <c r="O2796">
        <v>3</v>
      </c>
      <c r="P2796" s="30">
        <f>SQRT((postes_1[[#This Row],[x]]-$Q$1)^2+(postes_1[[#This Row],[y]]-$R$1)^2)</f>
        <v>399586.07366496982</v>
      </c>
      <c r="Q2796">
        <v>912163.18</v>
      </c>
      <c r="R2796">
        <v>6491451.2300000004</v>
      </c>
    </row>
    <row r="2797" spans="1:18" hidden="1">
      <c r="A2797">
        <v>2266</v>
      </c>
      <c r="B2797">
        <v>60000705</v>
      </c>
      <c r="C2797" s="2" t="s">
        <v>8373</v>
      </c>
      <c r="D2797" t="s">
        <v>168</v>
      </c>
      <c r="E2797" s="1">
        <v>990576000000</v>
      </c>
      <c r="F2797">
        <v>1424966978000</v>
      </c>
      <c r="G2797">
        <v>1</v>
      </c>
      <c r="H2797" t="s">
        <v>4684</v>
      </c>
      <c r="I2797" t="s">
        <v>4685</v>
      </c>
      <c r="J2797" t="s">
        <v>1970</v>
      </c>
      <c r="K2797" t="s">
        <v>21</v>
      </c>
      <c r="L2797">
        <v>0</v>
      </c>
      <c r="M2797">
        <v>0</v>
      </c>
      <c r="N2797" t="s">
        <v>22</v>
      </c>
      <c r="O2797">
        <v>3</v>
      </c>
      <c r="P2797" s="30">
        <f>SQRT((postes_1[[#This Row],[x]]-$Q$1)^2+(postes_1[[#This Row],[y]]-$R$1)^2)</f>
        <v>399665.5824776204</v>
      </c>
      <c r="Q2797">
        <v>211349.59000000401</v>
      </c>
      <c r="R2797">
        <v>6774343.9900000002</v>
      </c>
    </row>
    <row r="2798" spans="1:18" hidden="1">
      <c r="A2798">
        <v>3077</v>
      </c>
      <c r="B2798">
        <v>50000875</v>
      </c>
      <c r="C2798" s="2" t="s">
        <v>8373</v>
      </c>
      <c r="D2798" t="s">
        <v>56</v>
      </c>
      <c r="E2798">
        <v>1350660327000</v>
      </c>
      <c r="F2798">
        <v>1350660266000</v>
      </c>
      <c r="G2798">
        <v>1</v>
      </c>
      <c r="H2798" t="s">
        <v>6331</v>
      </c>
      <c r="I2798" t="s">
        <v>4373</v>
      </c>
      <c r="J2798" t="s">
        <v>20</v>
      </c>
      <c r="K2798" t="s">
        <v>21</v>
      </c>
      <c r="L2798">
        <v>0</v>
      </c>
      <c r="M2798">
        <v>0</v>
      </c>
      <c r="N2798" t="s">
        <v>22</v>
      </c>
      <c r="O2798">
        <v>3</v>
      </c>
      <c r="P2798" s="30">
        <f>SQRT((postes_1[[#This Row],[x]]-$Q$1)^2+(postes_1[[#This Row],[y]]-$R$1)^2)</f>
        <v>399770.6772566837</v>
      </c>
      <c r="Q2798">
        <v>500699.890000001</v>
      </c>
      <c r="R2798">
        <v>6369057.2599999998</v>
      </c>
    </row>
    <row r="2799" spans="1:18" hidden="1">
      <c r="A2799">
        <v>1851</v>
      </c>
      <c r="B2799">
        <v>20000625</v>
      </c>
      <c r="C2799" s="2" t="s">
        <v>8373</v>
      </c>
      <c r="D2799" t="s">
        <v>152</v>
      </c>
      <c r="E2799">
        <v>1233593260000</v>
      </c>
      <c r="F2799">
        <v>1276176453000</v>
      </c>
      <c r="G2799">
        <v>1</v>
      </c>
      <c r="H2799" t="s">
        <v>3841</v>
      </c>
      <c r="I2799" t="s">
        <v>3842</v>
      </c>
      <c r="J2799" t="s">
        <v>20</v>
      </c>
      <c r="K2799" t="s">
        <v>21</v>
      </c>
      <c r="L2799">
        <v>0</v>
      </c>
      <c r="M2799">
        <v>0</v>
      </c>
      <c r="N2799" t="s">
        <v>22</v>
      </c>
      <c r="O2799">
        <v>3</v>
      </c>
      <c r="P2799" s="30">
        <f>SQRT((postes_1[[#This Row],[x]]-$Q$1)^2+(postes_1[[#This Row],[y]]-$R$1)^2)</f>
        <v>399827.98601046164</v>
      </c>
      <c r="Q2799">
        <v>996790.32</v>
      </c>
      <c r="R2799">
        <v>6856508.3600000003</v>
      </c>
    </row>
    <row r="2800" spans="1:18" hidden="1">
      <c r="A2800">
        <v>3904</v>
      </c>
      <c r="B2800">
        <v>60000707</v>
      </c>
      <c r="C2800" s="2" t="s">
        <v>8373</v>
      </c>
      <c r="D2800" t="s">
        <v>90</v>
      </c>
      <c r="E2800" s="1">
        <v>990576000000</v>
      </c>
      <c r="F2800">
        <v>1150730340000</v>
      </c>
      <c r="G2800">
        <v>1</v>
      </c>
      <c r="H2800" t="s">
        <v>7961</v>
      </c>
      <c r="I2800" t="s">
        <v>7962</v>
      </c>
      <c r="J2800" t="s">
        <v>20</v>
      </c>
      <c r="K2800" t="s">
        <v>21</v>
      </c>
      <c r="L2800">
        <v>0</v>
      </c>
      <c r="M2800">
        <v>0</v>
      </c>
      <c r="N2800" t="s">
        <v>22</v>
      </c>
      <c r="O2800">
        <v>3</v>
      </c>
      <c r="P2800" s="30">
        <f>SQRT((postes_1[[#This Row],[x]]-$Q$1)^2+(postes_1[[#This Row],[y]]-$R$1)^2)</f>
        <v>399993.10128513334</v>
      </c>
      <c r="Q2800">
        <v>211002.350000001</v>
      </c>
      <c r="R2800">
        <v>6773971.9800000004</v>
      </c>
    </row>
    <row r="2801" spans="1:18" hidden="1">
      <c r="A2801">
        <v>746</v>
      </c>
      <c r="B2801">
        <v>30001749</v>
      </c>
      <c r="C2801" s="2" t="s">
        <v>8373</v>
      </c>
      <c r="D2801" t="s">
        <v>30</v>
      </c>
      <c r="E2801">
        <v>610761600000</v>
      </c>
      <c r="F2801">
        <v>1360845857000</v>
      </c>
      <c r="G2801">
        <v>1</v>
      </c>
      <c r="H2801" t="s">
        <v>1605</v>
      </c>
      <c r="I2801" t="s">
        <v>1606</v>
      </c>
      <c r="J2801" t="s">
        <v>20</v>
      </c>
      <c r="K2801" t="s">
        <v>21</v>
      </c>
      <c r="L2801">
        <v>0</v>
      </c>
      <c r="M2801">
        <v>0</v>
      </c>
      <c r="N2801" t="s">
        <v>22</v>
      </c>
      <c r="O2801">
        <v>3</v>
      </c>
      <c r="P2801" s="30">
        <f>SQRT((postes_1[[#This Row],[x]]-$Q$1)^2+(postes_1[[#This Row],[y]]-$R$1)^2)</f>
        <v>400105.62193914125</v>
      </c>
      <c r="Q2801">
        <v>901164.52000000305</v>
      </c>
      <c r="R2801">
        <v>6478542.7400000002</v>
      </c>
    </row>
    <row r="2802" spans="1:18" hidden="1">
      <c r="A2802">
        <v>791</v>
      </c>
      <c r="B2802">
        <v>20000456</v>
      </c>
      <c r="C2802" s="2" t="s">
        <v>8373</v>
      </c>
      <c r="D2802" t="s">
        <v>168</v>
      </c>
      <c r="E2802">
        <v>994636800000</v>
      </c>
      <c r="F2802">
        <v>1449665855000</v>
      </c>
      <c r="G2802">
        <v>1</v>
      </c>
      <c r="H2802" t="s">
        <v>1698</v>
      </c>
      <c r="I2802" t="s">
        <v>1699</v>
      </c>
      <c r="J2802" t="s">
        <v>20</v>
      </c>
      <c r="K2802" t="s">
        <v>21</v>
      </c>
      <c r="L2802">
        <v>0</v>
      </c>
      <c r="M2802">
        <v>0</v>
      </c>
      <c r="N2802" t="s">
        <v>22</v>
      </c>
      <c r="O2802">
        <v>3</v>
      </c>
      <c r="P2802" s="30">
        <f>SQRT((postes_1[[#This Row],[x]]-$Q$1)^2+(postes_1[[#This Row],[y]]-$R$1)^2)</f>
        <v>400205.92985055834</v>
      </c>
      <c r="Q2802">
        <v>986196.61999999697</v>
      </c>
      <c r="R2802">
        <v>6891280.2000000002</v>
      </c>
    </row>
    <row r="2803" spans="1:18" hidden="1">
      <c r="A2803">
        <v>2023</v>
      </c>
      <c r="B2803">
        <v>30002202</v>
      </c>
      <c r="C2803" s="2" t="s">
        <v>8375</v>
      </c>
      <c r="D2803" t="s">
        <v>20</v>
      </c>
      <c r="E2803">
        <v>610761600000</v>
      </c>
      <c r="F2803" t="s">
        <v>20</v>
      </c>
      <c r="G2803">
        <v>1</v>
      </c>
      <c r="H2803" t="s">
        <v>4193</v>
      </c>
      <c r="I2803" t="s">
        <v>4194</v>
      </c>
      <c r="J2803" t="s">
        <v>20</v>
      </c>
      <c r="K2803" t="s">
        <v>21</v>
      </c>
      <c r="L2803">
        <v>0</v>
      </c>
      <c r="M2803">
        <v>0</v>
      </c>
      <c r="N2803" t="s">
        <v>22</v>
      </c>
      <c r="O2803">
        <v>6</v>
      </c>
      <c r="P2803" s="30">
        <f>SQRT((postes_1[[#This Row],[x]]-$Q$1)^2+(postes_1[[#This Row],[y]]-$R$1)^2)</f>
        <v>400491.7799025398</v>
      </c>
      <c r="Q2803">
        <v>847691.74000000197</v>
      </c>
      <c r="R2803">
        <v>6430787.3200000003</v>
      </c>
    </row>
    <row r="2804" spans="1:18" hidden="1">
      <c r="A2804">
        <v>1858</v>
      </c>
      <c r="B2804">
        <v>20000344</v>
      </c>
      <c r="C2804" s="2" t="s">
        <v>8373</v>
      </c>
      <c r="D2804" t="s">
        <v>152</v>
      </c>
      <c r="E2804">
        <v>610761600000</v>
      </c>
      <c r="F2804">
        <v>1276270271000</v>
      </c>
      <c r="G2804">
        <v>1</v>
      </c>
      <c r="H2804" t="s">
        <v>203</v>
      </c>
      <c r="I2804" t="s">
        <v>3857</v>
      </c>
      <c r="J2804" t="s">
        <v>20</v>
      </c>
      <c r="K2804" t="s">
        <v>21</v>
      </c>
      <c r="L2804">
        <v>0</v>
      </c>
      <c r="M2804">
        <v>0</v>
      </c>
      <c r="N2804" t="s">
        <v>22</v>
      </c>
      <c r="O2804">
        <v>3</v>
      </c>
      <c r="P2804" s="30">
        <f>SQRT((postes_1[[#This Row],[x]]-$Q$1)^2+(postes_1[[#This Row],[y]]-$R$1)^2)</f>
        <v>400738.32920681813</v>
      </c>
      <c r="Q2804">
        <v>981830.50999999803</v>
      </c>
      <c r="R2804">
        <v>6904067.9699999997</v>
      </c>
    </row>
    <row r="2805" spans="1:18" hidden="1">
      <c r="A2805">
        <v>1121</v>
      </c>
      <c r="B2805">
        <v>60000014</v>
      </c>
      <c r="C2805" s="2" t="s">
        <v>8373</v>
      </c>
      <c r="D2805" t="s">
        <v>20</v>
      </c>
      <c r="E2805">
        <v>610761600000</v>
      </c>
      <c r="F2805" t="s">
        <v>20</v>
      </c>
      <c r="G2805">
        <v>1</v>
      </c>
      <c r="H2805" t="s">
        <v>2354</v>
      </c>
      <c r="I2805" t="s">
        <v>2355</v>
      </c>
      <c r="J2805" t="s">
        <v>20</v>
      </c>
      <c r="K2805" t="s">
        <v>21</v>
      </c>
      <c r="L2805">
        <v>0</v>
      </c>
      <c r="M2805">
        <v>0</v>
      </c>
      <c r="N2805" t="s">
        <v>22</v>
      </c>
      <c r="O2805">
        <v>3</v>
      </c>
      <c r="P2805" s="30">
        <f>SQRT((postes_1[[#This Row],[x]]-$Q$1)^2+(postes_1[[#This Row],[y]]-$R$1)^2)</f>
        <v>400902.49294830713</v>
      </c>
      <c r="Q2805">
        <v>225666.46000000101</v>
      </c>
      <c r="R2805">
        <v>6865932.75</v>
      </c>
    </row>
    <row r="2806" spans="1:18" hidden="1">
      <c r="A2806">
        <v>1964</v>
      </c>
      <c r="B2806">
        <v>50000901</v>
      </c>
      <c r="C2806" s="2" t="s">
        <v>8373</v>
      </c>
      <c r="D2806" t="s">
        <v>77</v>
      </c>
      <c r="E2806">
        <v>610761600000</v>
      </c>
      <c r="F2806">
        <v>1331635884000</v>
      </c>
      <c r="G2806">
        <v>1</v>
      </c>
      <c r="H2806" t="s">
        <v>4070</v>
      </c>
      <c r="I2806" t="s">
        <v>10352</v>
      </c>
      <c r="J2806" t="s">
        <v>26</v>
      </c>
      <c r="K2806" t="s">
        <v>21</v>
      </c>
      <c r="L2806">
        <v>0</v>
      </c>
      <c r="M2806">
        <v>0</v>
      </c>
      <c r="N2806" t="s">
        <v>22</v>
      </c>
      <c r="O2806">
        <v>3</v>
      </c>
      <c r="P2806" s="30">
        <f>SQRT((postes_1[[#This Row],[x]]-$Q$1)^2+(postes_1[[#This Row],[y]]-$R$1)^2)</f>
        <v>400933.66241171001</v>
      </c>
      <c r="Q2806">
        <v>580636.78999999899</v>
      </c>
      <c r="R2806">
        <v>6353640.1100000003</v>
      </c>
    </row>
    <row r="2807" spans="1:18" hidden="1">
      <c r="A2807">
        <v>3582</v>
      </c>
      <c r="B2807">
        <v>30001360</v>
      </c>
      <c r="C2807" s="2" t="s">
        <v>8373</v>
      </c>
      <c r="D2807" t="s">
        <v>17</v>
      </c>
      <c r="E2807">
        <v>610761600000</v>
      </c>
      <c r="F2807">
        <v>1319537207000</v>
      </c>
      <c r="G2807">
        <v>1</v>
      </c>
      <c r="H2807" t="s">
        <v>7333</v>
      </c>
      <c r="I2807" t="s">
        <v>7334</v>
      </c>
      <c r="J2807" t="s">
        <v>20</v>
      </c>
      <c r="K2807" t="s">
        <v>21</v>
      </c>
      <c r="L2807">
        <v>0</v>
      </c>
      <c r="M2807">
        <v>0</v>
      </c>
      <c r="N2807" t="s">
        <v>22</v>
      </c>
      <c r="O2807">
        <v>3</v>
      </c>
      <c r="P2807" s="30">
        <f>SQRT((postes_1[[#This Row],[x]]-$Q$1)^2+(postes_1[[#This Row],[y]]-$R$1)^2)</f>
        <v>401466.61227446713</v>
      </c>
      <c r="Q2807">
        <v>925089.97999999695</v>
      </c>
      <c r="R2807">
        <v>6504084.5999999996</v>
      </c>
    </row>
    <row r="2808" spans="1:18" hidden="1">
      <c r="A2808">
        <v>1800</v>
      </c>
      <c r="B2808">
        <v>60000295</v>
      </c>
      <c r="C2808" s="2" t="s">
        <v>8373</v>
      </c>
      <c r="D2808" t="s">
        <v>20</v>
      </c>
      <c r="E2808">
        <v>1007596800000</v>
      </c>
      <c r="F2808" t="s">
        <v>20</v>
      </c>
      <c r="G2808">
        <v>1</v>
      </c>
      <c r="H2808" t="s">
        <v>3740</v>
      </c>
      <c r="I2808" t="s">
        <v>3741</v>
      </c>
      <c r="J2808" t="s">
        <v>20</v>
      </c>
      <c r="K2808" t="s">
        <v>21</v>
      </c>
      <c r="L2808">
        <v>0</v>
      </c>
      <c r="M2808">
        <v>0</v>
      </c>
      <c r="N2808" t="s">
        <v>22</v>
      </c>
      <c r="O2808">
        <v>3</v>
      </c>
      <c r="P2808" s="30">
        <f>SQRT((postes_1[[#This Row],[x]]-$Q$1)^2+(postes_1[[#This Row],[y]]-$R$1)^2)</f>
        <v>401486.09960769414</v>
      </c>
      <c r="Q2808">
        <v>214274.96999999901</v>
      </c>
      <c r="R2808">
        <v>6818432.7199999997</v>
      </c>
    </row>
    <row r="2809" spans="1:18" hidden="1">
      <c r="A2809">
        <v>3833</v>
      </c>
      <c r="B2809">
        <v>30002185</v>
      </c>
      <c r="C2809" s="2" t="s">
        <v>8375</v>
      </c>
      <c r="D2809" t="s">
        <v>20</v>
      </c>
      <c r="E2809">
        <v>818121600000</v>
      </c>
      <c r="F2809" t="s">
        <v>20</v>
      </c>
      <c r="G2809">
        <v>1</v>
      </c>
      <c r="H2809" t="s">
        <v>7825</v>
      </c>
      <c r="I2809" t="s">
        <v>7826</v>
      </c>
      <c r="J2809" t="s">
        <v>26</v>
      </c>
      <c r="K2809" t="s">
        <v>21</v>
      </c>
      <c r="L2809">
        <v>0</v>
      </c>
      <c r="M2809">
        <v>0</v>
      </c>
      <c r="N2809" t="s">
        <v>22</v>
      </c>
      <c r="O2809">
        <v>6</v>
      </c>
      <c r="P2809" s="30">
        <f>SQRT((postes_1[[#This Row],[x]]-$Q$1)^2+(postes_1[[#This Row],[y]]-$R$1)^2)</f>
        <v>401545.59684837167</v>
      </c>
      <c r="Q2809">
        <v>855724.64000000095</v>
      </c>
      <c r="R2809">
        <v>6435517.8899999997</v>
      </c>
    </row>
    <row r="2810" spans="1:18" hidden="1">
      <c r="A2810">
        <v>3464</v>
      </c>
      <c r="B2810">
        <v>40000056</v>
      </c>
      <c r="C2810" s="2" t="s">
        <v>8373</v>
      </c>
      <c r="D2810" t="s">
        <v>1094</v>
      </c>
      <c r="E2810">
        <v>785116800000</v>
      </c>
      <c r="F2810">
        <v>1423828360000</v>
      </c>
      <c r="G2810">
        <v>1</v>
      </c>
      <c r="H2810" t="s">
        <v>7095</v>
      </c>
      <c r="I2810" t="s">
        <v>7096</v>
      </c>
      <c r="J2810" t="s">
        <v>20</v>
      </c>
      <c r="K2810" t="s">
        <v>21</v>
      </c>
      <c r="L2810">
        <v>0</v>
      </c>
      <c r="M2810">
        <v>0</v>
      </c>
      <c r="N2810" t="s">
        <v>22</v>
      </c>
      <c r="O2810">
        <v>3</v>
      </c>
      <c r="P2810" s="30">
        <f>SQRT((postes_1[[#This Row],[x]]-$Q$1)^2+(postes_1[[#This Row],[y]]-$R$1)^2)</f>
        <v>401621.93289887172</v>
      </c>
      <c r="Q2810">
        <v>800772.18</v>
      </c>
      <c r="R2810">
        <v>6399788.79</v>
      </c>
    </row>
    <row r="2811" spans="1:18" hidden="1">
      <c r="A2811">
        <v>2683</v>
      </c>
      <c r="B2811">
        <v>50000861</v>
      </c>
      <c r="C2811" s="2" t="s">
        <v>8373</v>
      </c>
      <c r="D2811" t="s">
        <v>274</v>
      </c>
      <c r="E2811">
        <v>874281600000</v>
      </c>
      <c r="F2811">
        <v>1386593235000</v>
      </c>
      <c r="G2811">
        <v>1</v>
      </c>
      <c r="H2811" t="s">
        <v>5536</v>
      </c>
      <c r="I2811" t="s">
        <v>5537</v>
      </c>
      <c r="J2811" t="s">
        <v>20</v>
      </c>
      <c r="K2811" t="s">
        <v>21</v>
      </c>
      <c r="L2811">
        <v>0</v>
      </c>
      <c r="M2811">
        <v>0</v>
      </c>
      <c r="N2811" t="s">
        <v>22</v>
      </c>
      <c r="O2811">
        <v>3</v>
      </c>
      <c r="P2811" s="30">
        <f>SQRT((postes_1[[#This Row],[x]]-$Q$1)^2+(postes_1[[#This Row],[y]]-$R$1)^2)</f>
        <v>401695.26537644473</v>
      </c>
      <c r="Q2811">
        <v>485518.03999999899</v>
      </c>
      <c r="R2811">
        <v>6371695.0499999998</v>
      </c>
    </row>
    <row r="2812" spans="1:18" hidden="1">
      <c r="A2812">
        <v>2172</v>
      </c>
      <c r="B2812">
        <v>50000904</v>
      </c>
      <c r="C2812" s="2" t="s">
        <v>8373</v>
      </c>
      <c r="D2812" t="s">
        <v>20</v>
      </c>
      <c r="E2812">
        <v>769737600000</v>
      </c>
      <c r="F2812" t="s">
        <v>20</v>
      </c>
      <c r="G2812">
        <v>1</v>
      </c>
      <c r="H2812" t="s">
        <v>4507</v>
      </c>
      <c r="I2812" t="s">
        <v>4508</v>
      </c>
      <c r="J2812" t="s">
        <v>20</v>
      </c>
      <c r="K2812" t="s">
        <v>21</v>
      </c>
      <c r="L2812">
        <v>0</v>
      </c>
      <c r="M2812">
        <v>0</v>
      </c>
      <c r="N2812" t="s">
        <v>22</v>
      </c>
      <c r="O2812">
        <v>3</v>
      </c>
      <c r="P2812" s="30">
        <f>SQRT((postes_1[[#This Row],[x]]-$Q$1)^2+(postes_1[[#This Row],[y]]-$R$1)^2)</f>
        <v>401729.65430300223</v>
      </c>
      <c r="Q2812">
        <v>641465.28999999899</v>
      </c>
      <c r="R2812">
        <v>6352930.25</v>
      </c>
    </row>
    <row r="2813" spans="1:18" hidden="1">
      <c r="A2813">
        <v>2064</v>
      </c>
      <c r="B2813">
        <v>40000027</v>
      </c>
      <c r="C2813" s="2" t="s">
        <v>8373</v>
      </c>
      <c r="D2813" t="s">
        <v>20</v>
      </c>
      <c r="E2813" s="1">
        <v>884304000000</v>
      </c>
      <c r="F2813" t="s">
        <v>20</v>
      </c>
      <c r="G2813">
        <v>1</v>
      </c>
      <c r="H2813" t="s">
        <v>4277</v>
      </c>
      <c r="I2813" t="s">
        <v>3594</v>
      </c>
      <c r="J2813" t="s">
        <v>20</v>
      </c>
      <c r="K2813" t="s">
        <v>21</v>
      </c>
      <c r="L2813">
        <v>0</v>
      </c>
      <c r="M2813">
        <v>0</v>
      </c>
      <c r="N2813" t="s">
        <v>22</v>
      </c>
      <c r="O2813">
        <v>3</v>
      </c>
      <c r="P2813" s="30">
        <f>SQRT((postes_1[[#This Row],[x]]-$Q$1)^2+(postes_1[[#This Row],[y]]-$R$1)^2)</f>
        <v>402014.83128512639</v>
      </c>
      <c r="Q2813">
        <v>826299.29999999702</v>
      </c>
      <c r="R2813">
        <v>6414296.71</v>
      </c>
    </row>
    <row r="2814" spans="1:18" hidden="1">
      <c r="A2814">
        <v>331</v>
      </c>
      <c r="B2814">
        <v>20001100</v>
      </c>
      <c r="C2814" s="2" t="s">
        <v>8373</v>
      </c>
      <c r="D2814" t="s">
        <v>77</v>
      </c>
      <c r="E2814">
        <v>610761600000</v>
      </c>
      <c r="F2814">
        <v>1327576942000</v>
      </c>
      <c r="G2814">
        <v>1</v>
      </c>
      <c r="H2814" t="s">
        <v>740</v>
      </c>
      <c r="I2814" t="s">
        <v>741</v>
      </c>
      <c r="J2814" t="s">
        <v>20</v>
      </c>
      <c r="K2814" t="s">
        <v>21</v>
      </c>
      <c r="L2814">
        <v>0</v>
      </c>
      <c r="M2814">
        <v>0</v>
      </c>
      <c r="N2814" t="s">
        <v>22</v>
      </c>
      <c r="O2814">
        <v>3</v>
      </c>
      <c r="P2814" s="30">
        <f>SQRT((postes_1[[#This Row],[x]]-$Q$1)^2+(postes_1[[#This Row],[y]]-$R$1)^2)</f>
        <v>402202.8088982504</v>
      </c>
      <c r="Q2814">
        <v>1010942.98</v>
      </c>
      <c r="R2814">
        <v>6790717.1900000004</v>
      </c>
    </row>
    <row r="2815" spans="1:18" hidden="1">
      <c r="A2815">
        <v>2125</v>
      </c>
      <c r="B2815">
        <v>30000458</v>
      </c>
      <c r="C2815" s="2" t="s">
        <v>8373</v>
      </c>
      <c r="D2815" t="s">
        <v>20</v>
      </c>
      <c r="E2815">
        <v>610761600000</v>
      </c>
      <c r="F2815" t="s">
        <v>20</v>
      </c>
      <c r="G2815">
        <v>1</v>
      </c>
      <c r="H2815" t="s">
        <v>4408</v>
      </c>
      <c r="I2815" t="s">
        <v>4408</v>
      </c>
      <c r="J2815" t="s">
        <v>20</v>
      </c>
      <c r="K2815" t="s">
        <v>21</v>
      </c>
      <c r="L2815">
        <v>0</v>
      </c>
      <c r="M2815">
        <v>0</v>
      </c>
      <c r="N2815" t="s">
        <v>22</v>
      </c>
      <c r="O2815">
        <v>3</v>
      </c>
      <c r="P2815" s="30">
        <f>SQRT((postes_1[[#This Row],[x]]-$Q$1)^2+(postes_1[[#This Row],[y]]-$R$1)^2)</f>
        <v>402248.40606453817</v>
      </c>
      <c r="Q2815">
        <v>976588.49000000197</v>
      </c>
      <c r="R2815">
        <v>6586847.4900000002</v>
      </c>
    </row>
    <row r="2816" spans="1:18" hidden="1">
      <c r="A2816">
        <v>425</v>
      </c>
      <c r="B2816">
        <v>30002221</v>
      </c>
      <c r="C2816" s="2" t="s">
        <v>8373</v>
      </c>
      <c r="D2816" t="s">
        <v>77</v>
      </c>
      <c r="E2816">
        <v>786499200000</v>
      </c>
      <c r="F2816">
        <v>1353497546000</v>
      </c>
      <c r="G2816">
        <v>1</v>
      </c>
      <c r="H2816" t="s">
        <v>942</v>
      </c>
      <c r="I2816" t="s">
        <v>943</v>
      </c>
      <c r="J2816" t="s">
        <v>20</v>
      </c>
      <c r="K2816" t="s">
        <v>21</v>
      </c>
      <c r="L2816">
        <v>0</v>
      </c>
      <c r="M2816">
        <v>0</v>
      </c>
      <c r="N2816" t="s">
        <v>22</v>
      </c>
      <c r="O2816">
        <v>3</v>
      </c>
      <c r="P2816" s="30">
        <f>SQRT((postes_1[[#This Row],[x]]-$Q$1)^2+(postes_1[[#This Row],[y]]-$R$1)^2)</f>
        <v>402289.49454385659</v>
      </c>
      <c r="Q2816">
        <v>846692.20000000298</v>
      </c>
      <c r="R2816">
        <v>6427831.3099999996</v>
      </c>
    </row>
    <row r="2817" spans="1:18" hidden="1">
      <c r="A2817">
        <v>1855</v>
      </c>
      <c r="B2817">
        <v>20000330</v>
      </c>
      <c r="C2817" s="2" t="s">
        <v>8373</v>
      </c>
      <c r="D2817" t="s">
        <v>152</v>
      </c>
      <c r="E2817">
        <v>610761600000</v>
      </c>
      <c r="F2817">
        <v>1276253693000</v>
      </c>
      <c r="G2817">
        <v>1</v>
      </c>
      <c r="H2817" t="s">
        <v>3851</v>
      </c>
      <c r="I2817" t="s">
        <v>3852</v>
      </c>
      <c r="J2817" t="s">
        <v>20</v>
      </c>
      <c r="K2817" t="s">
        <v>21</v>
      </c>
      <c r="L2817">
        <v>0</v>
      </c>
      <c r="M2817">
        <v>0</v>
      </c>
      <c r="N2817" t="s">
        <v>22</v>
      </c>
      <c r="O2817">
        <v>3</v>
      </c>
      <c r="P2817" s="30">
        <f>SQRT((postes_1[[#This Row],[x]]-$Q$1)^2+(postes_1[[#This Row],[y]]-$R$1)^2)</f>
        <v>402312.00888224639</v>
      </c>
      <c r="Q2817">
        <v>983210.75</v>
      </c>
      <c r="R2817">
        <v>6904851.7699999996</v>
      </c>
    </row>
    <row r="2818" spans="1:18" hidden="1">
      <c r="A2818">
        <v>1985</v>
      </c>
      <c r="B2818">
        <v>30000705</v>
      </c>
      <c r="C2818" s="2" t="s">
        <v>8373</v>
      </c>
      <c r="D2818" t="s">
        <v>274</v>
      </c>
      <c r="E2818">
        <v>772761600000</v>
      </c>
      <c r="F2818">
        <v>1414167626000</v>
      </c>
      <c r="G2818">
        <v>1</v>
      </c>
      <c r="H2818" t="s">
        <v>4114</v>
      </c>
      <c r="I2818" t="s">
        <v>4115</v>
      </c>
      <c r="J2818" t="s">
        <v>20</v>
      </c>
      <c r="K2818" t="s">
        <v>21</v>
      </c>
      <c r="L2818">
        <v>0</v>
      </c>
      <c r="M2818">
        <v>0</v>
      </c>
      <c r="N2818" t="s">
        <v>22</v>
      </c>
      <c r="O2818">
        <v>3</v>
      </c>
      <c r="P2818" s="30">
        <f>SQRT((postes_1[[#This Row],[x]]-$Q$1)^2+(postes_1[[#This Row],[y]]-$R$1)^2)</f>
        <v>402487.67774659913</v>
      </c>
      <c r="Q2818">
        <v>962120.64999999898</v>
      </c>
      <c r="R2818">
        <v>6557662.3200000003</v>
      </c>
    </row>
    <row r="2819" spans="1:18" hidden="1">
      <c r="A2819">
        <v>4041</v>
      </c>
      <c r="B2819">
        <v>50000867</v>
      </c>
      <c r="C2819" s="2" t="s">
        <v>8373</v>
      </c>
      <c r="D2819" t="s">
        <v>274</v>
      </c>
      <c r="E2819">
        <v>610761600000</v>
      </c>
      <c r="F2819">
        <v>1386348855000</v>
      </c>
      <c r="G2819">
        <v>1</v>
      </c>
      <c r="H2819" t="s">
        <v>8218</v>
      </c>
      <c r="I2819" t="s">
        <v>8219</v>
      </c>
      <c r="J2819" t="s">
        <v>26</v>
      </c>
      <c r="K2819" t="s">
        <v>21</v>
      </c>
      <c r="L2819">
        <v>0</v>
      </c>
      <c r="M2819">
        <v>0</v>
      </c>
      <c r="N2819" t="s">
        <v>22</v>
      </c>
      <c r="O2819">
        <v>3</v>
      </c>
      <c r="P2819" s="30">
        <f>SQRT((postes_1[[#This Row],[x]]-$Q$1)^2+(postes_1[[#This Row],[y]]-$R$1)^2)</f>
        <v>402523.53395118163</v>
      </c>
      <c r="Q2819">
        <v>485372.07</v>
      </c>
      <c r="R2819">
        <v>6370871.3399999999</v>
      </c>
    </row>
    <row r="2820" spans="1:18" hidden="1">
      <c r="A2820">
        <v>3040</v>
      </c>
      <c r="B2820">
        <v>60000003</v>
      </c>
      <c r="C2820" s="2" t="s">
        <v>8373</v>
      </c>
      <c r="D2820" t="s">
        <v>20</v>
      </c>
      <c r="E2820">
        <v>610761600000</v>
      </c>
      <c r="F2820" t="s">
        <v>20</v>
      </c>
      <c r="G2820">
        <v>1</v>
      </c>
      <c r="H2820" t="s">
        <v>6255</v>
      </c>
      <c r="I2820" t="s">
        <v>6256</v>
      </c>
      <c r="J2820" t="s">
        <v>20</v>
      </c>
      <c r="K2820" t="s">
        <v>21</v>
      </c>
      <c r="L2820">
        <v>0</v>
      </c>
      <c r="M2820">
        <v>0</v>
      </c>
      <c r="N2820" t="s">
        <v>22</v>
      </c>
      <c r="O2820">
        <v>3</v>
      </c>
      <c r="P2820" s="30">
        <f>SQRT((postes_1[[#This Row],[x]]-$Q$1)^2+(postes_1[[#This Row],[y]]-$R$1)^2)</f>
        <v>402561.61501304986</v>
      </c>
      <c r="Q2820">
        <v>226058.78000000099</v>
      </c>
      <c r="R2820">
        <v>6872979.7699999996</v>
      </c>
    </row>
    <row r="2821" spans="1:18" hidden="1">
      <c r="A2821">
        <v>1514</v>
      </c>
      <c r="B2821">
        <v>30000719</v>
      </c>
      <c r="C2821" s="2" t="s">
        <v>8373</v>
      </c>
      <c r="D2821" t="s">
        <v>274</v>
      </c>
      <c r="E2821">
        <v>610761600000</v>
      </c>
      <c r="F2821">
        <v>1414771650000</v>
      </c>
      <c r="G2821">
        <v>1</v>
      </c>
      <c r="H2821" t="s">
        <v>3157</v>
      </c>
      <c r="I2821" t="s">
        <v>3158</v>
      </c>
      <c r="J2821" t="s">
        <v>20</v>
      </c>
      <c r="K2821" t="s">
        <v>21</v>
      </c>
      <c r="L2821">
        <v>0</v>
      </c>
      <c r="M2821">
        <v>0</v>
      </c>
      <c r="N2821" t="s">
        <v>22</v>
      </c>
      <c r="O2821">
        <v>3</v>
      </c>
      <c r="P2821" s="30">
        <f>SQRT((postes_1[[#This Row],[x]]-$Q$1)^2+(postes_1[[#This Row],[y]]-$R$1)^2)</f>
        <v>402602.68678100203</v>
      </c>
      <c r="Q2821">
        <v>960884.43999999797</v>
      </c>
      <c r="R2821">
        <v>6555224.75</v>
      </c>
    </row>
    <row r="2822" spans="1:18" hidden="1">
      <c r="A2822">
        <v>1853</v>
      </c>
      <c r="B2822">
        <v>20000298</v>
      </c>
      <c r="C2822" s="2" t="s">
        <v>8375</v>
      </c>
      <c r="D2822" t="s">
        <v>152</v>
      </c>
      <c r="E2822">
        <v>1179768924000</v>
      </c>
      <c r="F2822">
        <v>1276251907000</v>
      </c>
      <c r="G2822">
        <v>1</v>
      </c>
      <c r="H2822" t="s">
        <v>3846</v>
      </c>
      <c r="I2822" t="s">
        <v>3847</v>
      </c>
      <c r="J2822" t="s">
        <v>3848</v>
      </c>
      <c r="K2822" t="s">
        <v>21</v>
      </c>
      <c r="L2822">
        <v>0</v>
      </c>
      <c r="M2822">
        <v>0</v>
      </c>
      <c r="N2822" t="s">
        <v>22</v>
      </c>
      <c r="O2822">
        <v>6</v>
      </c>
      <c r="P2822" s="30">
        <f>SQRT((postes_1[[#This Row],[x]]-$Q$1)^2+(postes_1[[#This Row],[y]]-$R$1)^2)</f>
        <v>402668.31260385457</v>
      </c>
      <c r="Q2822">
        <v>982856.61999999697</v>
      </c>
      <c r="R2822">
        <v>6906659.7599999998</v>
      </c>
    </row>
    <row r="2823" spans="1:18" hidden="1">
      <c r="A2823">
        <v>3206</v>
      </c>
      <c r="B2823">
        <v>60000742</v>
      </c>
      <c r="C2823" s="2" t="s">
        <v>8373</v>
      </c>
      <c r="D2823" t="s">
        <v>20</v>
      </c>
      <c r="E2823" s="1">
        <v>990576000000</v>
      </c>
      <c r="F2823" t="s">
        <v>20</v>
      </c>
      <c r="G2823">
        <v>1</v>
      </c>
      <c r="H2823" t="s">
        <v>6584</v>
      </c>
      <c r="I2823" t="s">
        <v>6585</v>
      </c>
      <c r="J2823" t="s">
        <v>20</v>
      </c>
      <c r="K2823" t="s">
        <v>21</v>
      </c>
      <c r="L2823">
        <v>0</v>
      </c>
      <c r="M2823">
        <v>0</v>
      </c>
      <c r="N2823" t="s">
        <v>22</v>
      </c>
      <c r="O2823">
        <v>3</v>
      </c>
      <c r="P2823" s="30">
        <f>SQRT((postes_1[[#This Row],[x]]-$Q$1)^2+(postes_1[[#This Row],[y]]-$R$1)^2)</f>
        <v>402701.12045029551</v>
      </c>
      <c r="Q2823">
        <v>208136.93999999799</v>
      </c>
      <c r="R2823">
        <v>6770692.3399999999</v>
      </c>
    </row>
    <row r="2824" spans="1:18" hidden="1">
      <c r="A2824">
        <v>1623</v>
      </c>
      <c r="B2824">
        <v>30001367</v>
      </c>
      <c r="C2824" s="2" t="s">
        <v>8375</v>
      </c>
      <c r="D2824" t="s">
        <v>20</v>
      </c>
      <c r="E2824">
        <v>610761600000</v>
      </c>
      <c r="F2824" t="s">
        <v>20</v>
      </c>
      <c r="G2824">
        <v>1</v>
      </c>
      <c r="H2824" t="s">
        <v>3379</v>
      </c>
      <c r="I2824" t="s">
        <v>3379</v>
      </c>
      <c r="J2824" t="s">
        <v>20</v>
      </c>
      <c r="K2824" t="s">
        <v>21</v>
      </c>
      <c r="L2824">
        <v>0</v>
      </c>
      <c r="M2824">
        <v>0</v>
      </c>
      <c r="N2824" t="s">
        <v>22</v>
      </c>
      <c r="O2824">
        <v>6</v>
      </c>
      <c r="P2824" s="30">
        <f>SQRT((postes_1[[#This Row],[x]]-$Q$1)^2+(postes_1[[#This Row],[y]]-$R$1)^2)</f>
        <v>402734.49991874519</v>
      </c>
      <c r="Q2824">
        <v>926000.96000000101</v>
      </c>
      <c r="R2824">
        <v>6503192.8099999996</v>
      </c>
    </row>
    <row r="2825" spans="1:18" hidden="1">
      <c r="A2825">
        <v>1508</v>
      </c>
      <c r="B2825">
        <v>20004211</v>
      </c>
      <c r="C2825" s="2" t="s">
        <v>8373</v>
      </c>
      <c r="D2825" t="s">
        <v>168</v>
      </c>
      <c r="E2825">
        <v>1121852021000</v>
      </c>
      <c r="F2825">
        <v>1430138378000</v>
      </c>
      <c r="G2825">
        <v>1</v>
      </c>
      <c r="H2825" t="s">
        <v>3146</v>
      </c>
      <c r="I2825" t="s">
        <v>3147</v>
      </c>
      <c r="J2825" t="s">
        <v>20</v>
      </c>
      <c r="K2825" t="s">
        <v>21</v>
      </c>
      <c r="L2825">
        <v>0</v>
      </c>
      <c r="M2825">
        <v>0</v>
      </c>
      <c r="N2825" t="s">
        <v>22</v>
      </c>
      <c r="O2825">
        <v>3</v>
      </c>
      <c r="P2825" s="30">
        <f>SQRT((postes_1[[#This Row],[x]]-$Q$1)^2+(postes_1[[#This Row],[y]]-$R$1)^2)</f>
        <v>402820.82585872029</v>
      </c>
      <c r="Q2825">
        <v>1001778.52</v>
      </c>
      <c r="R2825">
        <v>6849074.6100000003</v>
      </c>
    </row>
    <row r="2826" spans="1:18" hidden="1">
      <c r="A2826">
        <v>1612</v>
      </c>
      <c r="B2826">
        <v>20000941</v>
      </c>
      <c r="C2826" s="2" t="s">
        <v>8373</v>
      </c>
      <c r="D2826" t="s">
        <v>20</v>
      </c>
      <c r="E2826">
        <v>610761600000</v>
      </c>
      <c r="F2826" t="s">
        <v>20</v>
      </c>
      <c r="G2826">
        <v>1</v>
      </c>
      <c r="H2826" t="s">
        <v>3354</v>
      </c>
      <c r="I2826" t="s">
        <v>3355</v>
      </c>
      <c r="J2826" t="s">
        <v>20</v>
      </c>
      <c r="K2826" t="s">
        <v>21</v>
      </c>
      <c r="L2826">
        <v>0</v>
      </c>
      <c r="M2826">
        <v>0</v>
      </c>
      <c r="N2826" t="s">
        <v>22</v>
      </c>
      <c r="O2826">
        <v>3</v>
      </c>
      <c r="P2826" s="30">
        <f>SQRT((postes_1[[#This Row],[x]]-$Q$1)^2+(postes_1[[#This Row],[y]]-$R$1)^2)</f>
        <v>402822.53577664448</v>
      </c>
      <c r="Q2826">
        <v>1007788.03</v>
      </c>
      <c r="R2826">
        <v>6819823.5899999999</v>
      </c>
    </row>
    <row r="2827" spans="1:18" hidden="1">
      <c r="A2827">
        <v>1604</v>
      </c>
      <c r="B2827">
        <v>50000785</v>
      </c>
      <c r="C2827" s="2" t="s">
        <v>8373</v>
      </c>
      <c r="D2827" t="s">
        <v>482</v>
      </c>
      <c r="E2827" s="1">
        <v>1054080000000</v>
      </c>
      <c r="F2827">
        <v>1388053452000</v>
      </c>
      <c r="G2827">
        <v>1</v>
      </c>
      <c r="H2827" t="s">
        <v>3337</v>
      </c>
      <c r="I2827" t="s">
        <v>3338</v>
      </c>
      <c r="J2827" t="s">
        <v>20</v>
      </c>
      <c r="K2827" t="s">
        <v>21</v>
      </c>
      <c r="L2827">
        <v>0</v>
      </c>
      <c r="M2827">
        <v>0</v>
      </c>
      <c r="N2827" t="s">
        <v>22</v>
      </c>
      <c r="O2827">
        <v>3</v>
      </c>
      <c r="P2827" s="30">
        <f>SQRT((postes_1[[#This Row],[x]]-$Q$1)^2+(postes_1[[#This Row],[y]]-$R$1)^2)</f>
        <v>403014.63098247</v>
      </c>
      <c r="Q2827">
        <v>442470.71999999898</v>
      </c>
      <c r="R2827">
        <v>6387132.8899999997</v>
      </c>
    </row>
    <row r="2828" spans="1:18" hidden="1">
      <c r="A2828">
        <v>1534</v>
      </c>
      <c r="B2828">
        <v>30001797</v>
      </c>
      <c r="C2828" s="2" t="s">
        <v>8375</v>
      </c>
      <c r="D2828" t="s">
        <v>274</v>
      </c>
      <c r="E2828">
        <v>933638400000</v>
      </c>
      <c r="F2828">
        <v>1394196523000</v>
      </c>
      <c r="G2828">
        <v>1</v>
      </c>
      <c r="H2828" t="s">
        <v>3198</v>
      </c>
      <c r="I2828" t="s">
        <v>3199</v>
      </c>
      <c r="J2828" t="s">
        <v>20</v>
      </c>
      <c r="K2828" t="s">
        <v>21</v>
      </c>
      <c r="L2828">
        <v>0</v>
      </c>
      <c r="M2828">
        <v>0</v>
      </c>
      <c r="N2828" t="s">
        <v>22</v>
      </c>
      <c r="O2828">
        <v>6</v>
      </c>
      <c r="P2828" s="30">
        <f>SQRT((postes_1[[#This Row],[x]]-$Q$1)^2+(postes_1[[#This Row],[y]]-$R$1)^2)</f>
        <v>403051.62229206547</v>
      </c>
      <c r="Q2828">
        <v>900015.60999999905</v>
      </c>
      <c r="R2828">
        <v>6473081.29</v>
      </c>
    </row>
    <row r="2829" spans="1:18" hidden="1">
      <c r="A2829">
        <v>4115</v>
      </c>
      <c r="B2829">
        <v>70061311</v>
      </c>
      <c r="C2829" s="2" t="s">
        <v>8373</v>
      </c>
      <c r="D2829" t="s">
        <v>56</v>
      </c>
      <c r="E2829">
        <v>1467302162000</v>
      </c>
      <c r="F2829">
        <v>1461934533000</v>
      </c>
      <c r="G2829">
        <v>1</v>
      </c>
      <c r="H2829" t="s">
        <v>8331</v>
      </c>
      <c r="I2829" t="s">
        <v>8332</v>
      </c>
      <c r="J2829" t="s">
        <v>20</v>
      </c>
      <c r="K2829" t="s">
        <v>21</v>
      </c>
      <c r="L2829">
        <v>0</v>
      </c>
      <c r="M2829">
        <v>0</v>
      </c>
      <c r="N2829" t="s">
        <v>22</v>
      </c>
      <c r="O2829">
        <v>3</v>
      </c>
      <c r="P2829" s="30">
        <f>SQRT((postes_1[[#This Row],[x]]-$Q$1)^2+(postes_1[[#This Row],[y]]-$R$1)^2)</f>
        <v>403151.43390332611</v>
      </c>
      <c r="Q2829">
        <v>399547.04999999702</v>
      </c>
      <c r="R2829">
        <v>6409888.6500000004</v>
      </c>
    </row>
    <row r="2830" spans="1:18" hidden="1">
      <c r="A2830">
        <v>2004</v>
      </c>
      <c r="B2830">
        <v>30001371</v>
      </c>
      <c r="C2830" s="2" t="s">
        <v>8373</v>
      </c>
      <c r="D2830" t="s">
        <v>274</v>
      </c>
      <c r="E2830">
        <v>610761600000</v>
      </c>
      <c r="F2830">
        <v>1422364074000</v>
      </c>
      <c r="G2830">
        <v>1</v>
      </c>
      <c r="H2830" t="s">
        <v>4151</v>
      </c>
      <c r="I2830" t="s">
        <v>4152</v>
      </c>
      <c r="J2830" t="s">
        <v>26</v>
      </c>
      <c r="K2830" t="s">
        <v>21</v>
      </c>
      <c r="L2830">
        <v>0</v>
      </c>
      <c r="M2830">
        <v>0</v>
      </c>
      <c r="N2830" t="s">
        <v>22</v>
      </c>
      <c r="O2830">
        <v>3</v>
      </c>
      <c r="P2830" s="30">
        <f>SQRT((postes_1[[#This Row],[x]]-$Q$1)^2+(postes_1[[#This Row],[y]]-$R$1)^2)</f>
        <v>403288.89924718201</v>
      </c>
      <c r="Q2830">
        <v>926433.14999999898</v>
      </c>
      <c r="R2830">
        <v>6502845.5599999996</v>
      </c>
    </row>
    <row r="2831" spans="1:18" hidden="1">
      <c r="A2831">
        <v>3875</v>
      </c>
      <c r="B2831">
        <v>70049695</v>
      </c>
      <c r="C2831" s="2" t="s">
        <v>8375</v>
      </c>
      <c r="D2831" t="s">
        <v>274</v>
      </c>
      <c r="E2831">
        <v>1448641476000</v>
      </c>
      <c r="F2831">
        <v>1448641414000</v>
      </c>
      <c r="G2831">
        <v>1</v>
      </c>
      <c r="H2831" t="s">
        <v>7904</v>
      </c>
      <c r="I2831" t="s">
        <v>7905</v>
      </c>
      <c r="J2831" t="s">
        <v>20</v>
      </c>
      <c r="K2831" t="s">
        <v>21</v>
      </c>
      <c r="L2831">
        <v>0</v>
      </c>
      <c r="M2831">
        <v>0</v>
      </c>
      <c r="N2831" t="s">
        <v>22</v>
      </c>
      <c r="O2831">
        <v>6</v>
      </c>
      <c r="P2831" s="30">
        <f>SQRT((postes_1[[#This Row],[x]]-$Q$1)^2+(postes_1[[#This Row],[y]]-$R$1)^2)</f>
        <v>403404.0044051283</v>
      </c>
      <c r="Q2831">
        <v>398587.24000000203</v>
      </c>
      <c r="R2831">
        <v>6410182.8899999997</v>
      </c>
    </row>
    <row r="2832" spans="1:18" hidden="1">
      <c r="A2832">
        <v>2171</v>
      </c>
      <c r="B2832">
        <v>50000906</v>
      </c>
      <c r="C2832" s="2" t="s">
        <v>8373</v>
      </c>
      <c r="D2832" t="s">
        <v>20</v>
      </c>
      <c r="E2832">
        <v>938044800000</v>
      </c>
      <c r="F2832" t="s">
        <v>20</v>
      </c>
      <c r="G2832">
        <v>1</v>
      </c>
      <c r="H2832" t="s">
        <v>4505</v>
      </c>
      <c r="I2832" t="s">
        <v>4506</v>
      </c>
      <c r="J2832" t="s">
        <v>20</v>
      </c>
      <c r="K2832" t="s">
        <v>21</v>
      </c>
      <c r="L2832">
        <v>0</v>
      </c>
      <c r="M2832">
        <v>0</v>
      </c>
      <c r="N2832" t="s">
        <v>22</v>
      </c>
      <c r="O2832">
        <v>3</v>
      </c>
      <c r="P2832" s="30">
        <f>SQRT((postes_1[[#This Row],[x]]-$Q$1)^2+(postes_1[[#This Row],[y]]-$R$1)^2)</f>
        <v>403413.14152701193</v>
      </c>
      <c r="Q2832">
        <v>653707.97999999695</v>
      </c>
      <c r="R2832">
        <v>6352373.1100000003</v>
      </c>
    </row>
    <row r="2833" spans="1:18" hidden="1">
      <c r="A2833">
        <v>83</v>
      </c>
      <c r="B2833">
        <v>30002164</v>
      </c>
      <c r="C2833" s="2" t="s">
        <v>8373</v>
      </c>
      <c r="D2833" t="s">
        <v>90</v>
      </c>
      <c r="E2833">
        <v>969321600000</v>
      </c>
      <c r="F2833">
        <v>1178807330000</v>
      </c>
      <c r="G2833">
        <v>1</v>
      </c>
      <c r="H2833" t="s">
        <v>200</v>
      </c>
      <c r="I2833" t="s">
        <v>201</v>
      </c>
      <c r="J2833" t="s">
        <v>20</v>
      </c>
      <c r="K2833" t="s">
        <v>21</v>
      </c>
      <c r="L2833">
        <v>0</v>
      </c>
      <c r="M2833">
        <v>0</v>
      </c>
      <c r="N2833" t="s">
        <v>22</v>
      </c>
      <c r="O2833">
        <v>3</v>
      </c>
      <c r="P2833" s="30">
        <f>SQRT((postes_1[[#This Row],[x]]-$Q$1)^2+(postes_1[[#This Row],[y]]-$R$1)^2)</f>
        <v>403480.82377981482</v>
      </c>
      <c r="Q2833">
        <v>864401.5</v>
      </c>
      <c r="R2833">
        <v>6439909.79</v>
      </c>
    </row>
    <row r="2834" spans="1:18" hidden="1">
      <c r="A2834">
        <v>1451</v>
      </c>
      <c r="B2834">
        <v>70046588</v>
      </c>
      <c r="C2834" s="2" t="s">
        <v>8375</v>
      </c>
      <c r="D2834" t="s">
        <v>274</v>
      </c>
      <c r="E2834">
        <v>1418641847000</v>
      </c>
      <c r="F2834">
        <v>1385138076000</v>
      </c>
      <c r="G2834">
        <v>1</v>
      </c>
      <c r="H2834" t="s">
        <v>3035</v>
      </c>
      <c r="I2834" t="s">
        <v>3036</v>
      </c>
      <c r="J2834" t="s">
        <v>3037</v>
      </c>
      <c r="K2834" t="s">
        <v>21</v>
      </c>
      <c r="L2834">
        <v>0</v>
      </c>
      <c r="M2834">
        <v>0</v>
      </c>
      <c r="N2834" t="s">
        <v>22</v>
      </c>
      <c r="O2834">
        <v>6</v>
      </c>
      <c r="P2834" s="30">
        <f>SQRT((postes_1[[#This Row],[x]]-$Q$1)^2+(postes_1[[#This Row],[y]]-$R$1)^2)</f>
        <v>403539.10800984001</v>
      </c>
      <c r="Q2834">
        <v>999823.50999999803</v>
      </c>
      <c r="R2834">
        <v>6859514.71</v>
      </c>
    </row>
    <row r="2835" spans="1:18" hidden="1">
      <c r="A2835">
        <v>26</v>
      </c>
      <c r="B2835">
        <v>30002226</v>
      </c>
      <c r="C2835" s="2" t="s">
        <v>8373</v>
      </c>
      <c r="D2835" t="s">
        <v>77</v>
      </c>
      <c r="E2835">
        <v>610761600000</v>
      </c>
      <c r="F2835">
        <v>1353496951000</v>
      </c>
      <c r="G2835">
        <v>1</v>
      </c>
      <c r="H2835" t="s">
        <v>78</v>
      </c>
      <c r="I2835" t="s">
        <v>79</v>
      </c>
      <c r="J2835" t="s">
        <v>26</v>
      </c>
      <c r="K2835" t="s">
        <v>21</v>
      </c>
      <c r="L2835">
        <v>0</v>
      </c>
      <c r="M2835">
        <v>0</v>
      </c>
      <c r="N2835" t="s">
        <v>22</v>
      </c>
      <c r="O2835">
        <v>3</v>
      </c>
      <c r="P2835" s="30">
        <f>SQRT((postes_1[[#This Row],[x]]-$Q$1)^2+(postes_1[[#This Row],[y]]-$R$1)^2)</f>
        <v>403574.64793954004</v>
      </c>
      <c r="Q2835">
        <v>846657.14999999898</v>
      </c>
      <c r="R2835">
        <v>6426219.6399999997</v>
      </c>
    </row>
    <row r="2836" spans="1:18" hidden="1">
      <c r="A2836">
        <v>4114</v>
      </c>
      <c r="B2836">
        <v>70049595</v>
      </c>
      <c r="C2836" s="2" t="s">
        <v>8375</v>
      </c>
      <c r="D2836" t="s">
        <v>56</v>
      </c>
      <c r="E2836">
        <v>1467302184000</v>
      </c>
      <c r="F2836">
        <v>1448876092000</v>
      </c>
      <c r="G2836">
        <v>1</v>
      </c>
      <c r="H2836" t="s">
        <v>8329</v>
      </c>
      <c r="I2836" t="s">
        <v>8330</v>
      </c>
      <c r="J2836" t="s">
        <v>20</v>
      </c>
      <c r="K2836" t="s">
        <v>21</v>
      </c>
      <c r="L2836">
        <v>0</v>
      </c>
      <c r="M2836">
        <v>0</v>
      </c>
      <c r="N2836" t="s">
        <v>22</v>
      </c>
      <c r="O2836">
        <v>6</v>
      </c>
      <c r="P2836" s="30">
        <f>SQRT((postes_1[[#This Row],[x]]-$Q$1)^2+(postes_1[[#This Row],[y]]-$R$1)^2)</f>
        <v>403611.7669128165</v>
      </c>
      <c r="Q2836">
        <v>399046.140000001</v>
      </c>
      <c r="R2836">
        <v>6409656.1399999997</v>
      </c>
    </row>
    <row r="2837" spans="1:18" hidden="1">
      <c r="A2837">
        <v>1391</v>
      </c>
      <c r="B2837">
        <v>30001377</v>
      </c>
      <c r="C2837" s="2" t="s">
        <v>8373</v>
      </c>
      <c r="D2837" t="s">
        <v>17</v>
      </c>
      <c r="E2837">
        <v>1005868800000</v>
      </c>
      <c r="F2837">
        <v>1317226239000</v>
      </c>
      <c r="G2837">
        <v>1</v>
      </c>
      <c r="H2837" t="s">
        <v>2916</v>
      </c>
      <c r="I2837" t="s">
        <v>2917</v>
      </c>
      <c r="J2837" t="s">
        <v>2918</v>
      </c>
      <c r="K2837" t="s">
        <v>21</v>
      </c>
      <c r="L2837">
        <v>0</v>
      </c>
      <c r="M2837">
        <v>0</v>
      </c>
      <c r="N2837" t="s">
        <v>22</v>
      </c>
      <c r="O2837">
        <v>3</v>
      </c>
      <c r="P2837" s="30">
        <f>SQRT((postes_1[[#This Row],[x]]-$Q$1)^2+(postes_1[[#This Row],[y]]-$R$1)^2)</f>
        <v>403764.00605244457</v>
      </c>
      <c r="Q2837">
        <v>926443.39000000095</v>
      </c>
      <c r="R2837">
        <v>6502094.6100000003</v>
      </c>
    </row>
    <row r="2838" spans="1:18" hidden="1">
      <c r="A2838">
        <v>2962</v>
      </c>
      <c r="B2838">
        <v>30002217</v>
      </c>
      <c r="C2838" s="2" t="s">
        <v>8373</v>
      </c>
      <c r="D2838" t="s">
        <v>274</v>
      </c>
      <c r="E2838">
        <v>933811200000</v>
      </c>
      <c r="F2838">
        <v>1435756648000</v>
      </c>
      <c r="G2838">
        <v>1</v>
      </c>
      <c r="H2838" t="s">
        <v>6101</v>
      </c>
      <c r="I2838" t="s">
        <v>4812</v>
      </c>
      <c r="J2838" t="s">
        <v>20</v>
      </c>
      <c r="K2838" t="s">
        <v>21</v>
      </c>
      <c r="L2838">
        <v>0</v>
      </c>
      <c r="M2838">
        <v>0</v>
      </c>
      <c r="N2838" t="s">
        <v>22</v>
      </c>
      <c r="O2838">
        <v>3</v>
      </c>
      <c r="P2838" s="30">
        <f>SQRT((postes_1[[#This Row],[x]]-$Q$1)^2+(postes_1[[#This Row],[y]]-$R$1)^2)</f>
        <v>403816.43057003303</v>
      </c>
      <c r="Q2838">
        <v>850236.27000000305</v>
      </c>
      <c r="R2838">
        <v>6428532.3499999996</v>
      </c>
    </row>
    <row r="2839" spans="1:18" hidden="1">
      <c r="A2839">
        <v>2462</v>
      </c>
      <c r="B2839">
        <v>20001012</v>
      </c>
      <c r="C2839" s="2" t="s">
        <v>8373</v>
      </c>
      <c r="D2839" t="s">
        <v>168</v>
      </c>
      <c r="E2839">
        <v>1062633600000</v>
      </c>
      <c r="F2839">
        <v>1438185126000</v>
      </c>
      <c r="G2839">
        <v>1</v>
      </c>
      <c r="H2839" t="s">
        <v>5084</v>
      </c>
      <c r="I2839" t="s">
        <v>5085</v>
      </c>
      <c r="J2839" t="s">
        <v>20</v>
      </c>
      <c r="K2839" t="s">
        <v>21</v>
      </c>
      <c r="L2839">
        <v>0</v>
      </c>
      <c r="M2839">
        <v>0</v>
      </c>
      <c r="N2839" t="s">
        <v>22</v>
      </c>
      <c r="O2839">
        <v>3</v>
      </c>
      <c r="P2839" s="30">
        <f>SQRT((postes_1[[#This Row],[x]]-$Q$1)^2+(postes_1[[#This Row],[y]]-$R$1)^2)</f>
        <v>404066.08165878739</v>
      </c>
      <c r="Q2839">
        <v>1011522.08</v>
      </c>
      <c r="R2839">
        <v>6802717.3799999999</v>
      </c>
    </row>
    <row r="2840" spans="1:18" hidden="1">
      <c r="A2840">
        <v>1393</v>
      </c>
      <c r="B2840">
        <v>30001379</v>
      </c>
      <c r="C2840" s="2" t="s">
        <v>8373</v>
      </c>
      <c r="D2840" t="s">
        <v>17</v>
      </c>
      <c r="E2840">
        <v>1005868800000</v>
      </c>
      <c r="F2840">
        <v>1317226275000</v>
      </c>
      <c r="G2840">
        <v>1</v>
      </c>
      <c r="H2840" t="s">
        <v>2921</v>
      </c>
      <c r="I2840" t="s">
        <v>2922</v>
      </c>
      <c r="J2840" t="s">
        <v>20</v>
      </c>
      <c r="K2840" t="s">
        <v>21</v>
      </c>
      <c r="L2840">
        <v>0</v>
      </c>
      <c r="M2840">
        <v>0</v>
      </c>
      <c r="N2840" t="s">
        <v>22</v>
      </c>
      <c r="O2840">
        <v>3</v>
      </c>
      <c r="P2840" s="30">
        <f>SQRT((postes_1[[#This Row],[x]]-$Q$1)^2+(postes_1[[#This Row],[y]]-$R$1)^2)</f>
        <v>404179.69597741938</v>
      </c>
      <c r="Q2840">
        <v>926938.07</v>
      </c>
      <c r="R2840">
        <v>6502048.8700000001</v>
      </c>
    </row>
    <row r="2841" spans="1:18" hidden="1">
      <c r="A2841">
        <v>1224</v>
      </c>
      <c r="B2841">
        <v>70017307</v>
      </c>
      <c r="C2841" s="2" t="s">
        <v>8375</v>
      </c>
      <c r="D2841" t="s">
        <v>56</v>
      </c>
      <c r="E2841">
        <v>1225110628000</v>
      </c>
      <c r="F2841">
        <v>1202914631000</v>
      </c>
      <c r="G2841">
        <v>1</v>
      </c>
      <c r="H2841" t="s">
        <v>2564</v>
      </c>
      <c r="I2841" t="s">
        <v>2565</v>
      </c>
      <c r="J2841" t="s">
        <v>20</v>
      </c>
      <c r="K2841" t="s">
        <v>21</v>
      </c>
      <c r="L2841">
        <v>0</v>
      </c>
      <c r="M2841">
        <v>0</v>
      </c>
      <c r="N2841" t="s">
        <v>22</v>
      </c>
      <c r="O2841">
        <v>6</v>
      </c>
      <c r="P2841" s="30">
        <f>SQRT((postes_1[[#This Row],[x]]-$Q$1)^2+(postes_1[[#This Row],[y]]-$R$1)^2)</f>
        <v>404180.60106082214</v>
      </c>
      <c r="Q2841">
        <v>1000433</v>
      </c>
      <c r="R2841">
        <v>6859718</v>
      </c>
    </row>
    <row r="2842" spans="1:18" hidden="1">
      <c r="A2842">
        <v>1535</v>
      </c>
      <c r="B2842">
        <v>30004466</v>
      </c>
      <c r="C2842" s="2" t="s">
        <v>8373</v>
      </c>
      <c r="D2842" t="s">
        <v>274</v>
      </c>
      <c r="E2842">
        <v>1057622400000</v>
      </c>
      <c r="F2842">
        <v>1394196812000</v>
      </c>
      <c r="G2842">
        <v>1</v>
      </c>
      <c r="H2842" t="s">
        <v>3200</v>
      </c>
      <c r="I2842" t="s">
        <v>3200</v>
      </c>
      <c r="J2842" t="s">
        <v>20</v>
      </c>
      <c r="K2842" t="s">
        <v>21</v>
      </c>
      <c r="L2842">
        <v>0</v>
      </c>
      <c r="M2842">
        <v>0</v>
      </c>
      <c r="N2842" t="s">
        <v>22</v>
      </c>
      <c r="O2842">
        <v>3</v>
      </c>
      <c r="P2842" s="30">
        <f>SQRT((postes_1[[#This Row],[x]]-$Q$1)^2+(postes_1[[#This Row],[y]]-$R$1)^2)</f>
        <v>404436.34241534554</v>
      </c>
      <c r="Q2842">
        <v>888093.97999999695</v>
      </c>
      <c r="R2842">
        <v>6459364.9400000004</v>
      </c>
    </row>
    <row r="2843" spans="1:18" hidden="1">
      <c r="A2843">
        <v>1146</v>
      </c>
      <c r="B2843">
        <v>50000902</v>
      </c>
      <c r="C2843" s="2" t="s">
        <v>8373</v>
      </c>
      <c r="D2843" t="s">
        <v>77</v>
      </c>
      <c r="E2843">
        <v>786931200000</v>
      </c>
      <c r="F2843">
        <v>1331654681000</v>
      </c>
      <c r="G2843">
        <v>1</v>
      </c>
      <c r="H2843" t="s">
        <v>2404</v>
      </c>
      <c r="I2843" t="s">
        <v>2405</v>
      </c>
      <c r="J2843" t="s">
        <v>20</v>
      </c>
      <c r="K2843" t="s">
        <v>21</v>
      </c>
      <c r="L2843">
        <v>0</v>
      </c>
      <c r="M2843">
        <v>0</v>
      </c>
      <c r="N2843" t="s">
        <v>22</v>
      </c>
      <c r="O2843">
        <v>3</v>
      </c>
      <c r="P2843" s="30">
        <f>SQRT((postes_1[[#This Row],[x]]-$Q$1)^2+(postes_1[[#This Row],[y]]-$R$1)^2)</f>
        <v>404452.68321070686</v>
      </c>
      <c r="Q2843">
        <v>548474.36999999697</v>
      </c>
      <c r="R2843">
        <v>6353789.2300000004</v>
      </c>
    </row>
    <row r="2844" spans="1:18" hidden="1">
      <c r="A2844">
        <v>3647</v>
      </c>
      <c r="B2844">
        <v>70043695</v>
      </c>
      <c r="C2844" s="2" t="s">
        <v>8375</v>
      </c>
      <c r="D2844" t="s">
        <v>274</v>
      </c>
      <c r="E2844">
        <v>1385132986000</v>
      </c>
      <c r="F2844">
        <v>1391618673000</v>
      </c>
      <c r="G2844">
        <v>1</v>
      </c>
      <c r="H2844" t="s">
        <v>7468</v>
      </c>
      <c r="I2844" t="s">
        <v>7469</v>
      </c>
      <c r="J2844" t="s">
        <v>26</v>
      </c>
      <c r="K2844" t="s">
        <v>21</v>
      </c>
      <c r="L2844">
        <v>0</v>
      </c>
      <c r="M2844">
        <v>0</v>
      </c>
      <c r="N2844" t="s">
        <v>22</v>
      </c>
      <c r="O2844">
        <v>6</v>
      </c>
      <c r="P2844" s="30">
        <f>SQRT((postes_1[[#This Row],[x]]-$Q$1)^2+(postes_1[[#This Row],[y]]-$R$1)^2)</f>
        <v>404470.02954056486</v>
      </c>
      <c r="Q2844">
        <v>901742.89999999898</v>
      </c>
      <c r="R2844">
        <v>6472827.9100000001</v>
      </c>
    </row>
    <row r="2845" spans="1:18" hidden="1">
      <c r="A2845">
        <v>1603</v>
      </c>
      <c r="B2845">
        <v>30001668</v>
      </c>
      <c r="C2845" s="2" t="s">
        <v>8373</v>
      </c>
      <c r="D2845" t="s">
        <v>17</v>
      </c>
      <c r="E2845">
        <v>610761600000</v>
      </c>
      <c r="F2845">
        <v>1319475047000</v>
      </c>
      <c r="G2845">
        <v>1</v>
      </c>
      <c r="H2845" t="s">
        <v>3335</v>
      </c>
      <c r="I2845" t="s">
        <v>3336</v>
      </c>
      <c r="J2845" t="s">
        <v>20</v>
      </c>
      <c r="K2845" t="s">
        <v>21</v>
      </c>
      <c r="L2845">
        <v>0</v>
      </c>
      <c r="M2845">
        <v>0</v>
      </c>
      <c r="N2845" t="s">
        <v>22</v>
      </c>
      <c r="O2845">
        <v>3</v>
      </c>
      <c r="P2845" s="30">
        <f>SQRT((postes_1[[#This Row],[x]]-$Q$1)^2+(postes_1[[#This Row],[y]]-$R$1)^2)</f>
        <v>404669.04818962165</v>
      </c>
      <c r="Q2845">
        <v>914473.28999999899</v>
      </c>
      <c r="R2845">
        <v>6486369.4699999997</v>
      </c>
    </row>
    <row r="2846" spans="1:18" hidden="1">
      <c r="A2846">
        <v>208</v>
      </c>
      <c r="B2846">
        <v>20000290</v>
      </c>
      <c r="C2846" s="2" t="s">
        <v>8373</v>
      </c>
      <c r="D2846" t="s">
        <v>43</v>
      </c>
      <c r="E2846">
        <v>1158933845000</v>
      </c>
      <c r="F2846" t="s">
        <v>20</v>
      </c>
      <c r="G2846">
        <v>1</v>
      </c>
      <c r="H2846" t="s">
        <v>477</v>
      </c>
      <c r="I2846" t="s">
        <v>478</v>
      </c>
      <c r="J2846" t="s">
        <v>479</v>
      </c>
      <c r="K2846" t="s">
        <v>21</v>
      </c>
      <c r="L2846">
        <v>0</v>
      </c>
      <c r="M2846">
        <v>0</v>
      </c>
      <c r="N2846" t="s">
        <v>22</v>
      </c>
      <c r="O2846">
        <v>3</v>
      </c>
      <c r="P2846" s="30">
        <f>SQRT((postes_1[[#This Row],[x]]-$Q$1)^2+(postes_1[[#This Row],[y]]-$R$1)^2)</f>
        <v>404737.19643698208</v>
      </c>
      <c r="Q2846">
        <v>984767.56000000203</v>
      </c>
      <c r="R2846">
        <v>6907452.6200000001</v>
      </c>
    </row>
    <row r="2847" spans="1:18" hidden="1">
      <c r="A2847">
        <v>1536</v>
      </c>
      <c r="B2847">
        <v>30002044</v>
      </c>
      <c r="C2847" s="2" t="s">
        <v>8373</v>
      </c>
      <c r="D2847" t="s">
        <v>274</v>
      </c>
      <c r="E2847">
        <v>610761600000</v>
      </c>
      <c r="F2847">
        <v>1394196874000</v>
      </c>
      <c r="G2847">
        <v>1</v>
      </c>
      <c r="H2847" t="s">
        <v>3201</v>
      </c>
      <c r="I2847" t="s">
        <v>3202</v>
      </c>
      <c r="J2847" t="s">
        <v>20</v>
      </c>
      <c r="K2847" t="s">
        <v>21</v>
      </c>
      <c r="L2847">
        <v>0</v>
      </c>
      <c r="M2847">
        <v>0</v>
      </c>
      <c r="N2847" t="s">
        <v>22</v>
      </c>
      <c r="O2847">
        <v>3</v>
      </c>
      <c r="P2847" s="30">
        <f>SQRT((postes_1[[#This Row],[x]]-$Q$1)^2+(postes_1[[#This Row],[y]]-$R$1)^2)</f>
        <v>405122.80820205912</v>
      </c>
      <c r="Q2847">
        <v>881415.27000000305</v>
      </c>
      <c r="R2847">
        <v>6452276.75</v>
      </c>
    </row>
    <row r="2848" spans="1:18" hidden="1">
      <c r="A2848">
        <v>743</v>
      </c>
      <c r="B2848">
        <v>50000701</v>
      </c>
      <c r="C2848" s="2" t="s">
        <v>8373</v>
      </c>
      <c r="D2848" t="s">
        <v>482</v>
      </c>
      <c r="E2848">
        <v>1161704974000</v>
      </c>
      <c r="F2848">
        <v>1392212105000</v>
      </c>
      <c r="G2848">
        <v>1</v>
      </c>
      <c r="H2848" t="s">
        <v>1598</v>
      </c>
      <c r="I2848" t="s">
        <v>1599</v>
      </c>
      <c r="J2848" t="s">
        <v>26</v>
      </c>
      <c r="K2848" t="s">
        <v>21</v>
      </c>
      <c r="L2848">
        <v>0</v>
      </c>
      <c r="M2848">
        <v>0</v>
      </c>
      <c r="N2848" t="s">
        <v>22</v>
      </c>
      <c r="O2848">
        <v>3</v>
      </c>
      <c r="P2848" s="30">
        <f>SQRT((postes_1[[#This Row],[x]]-$Q$1)^2+(postes_1[[#This Row],[y]]-$R$1)^2)</f>
        <v>405201.87755264202</v>
      </c>
      <c r="Q2848">
        <v>397776.13000000297</v>
      </c>
      <c r="R2848">
        <v>6408570.7999999998</v>
      </c>
    </row>
    <row r="2849" spans="1:18" hidden="1">
      <c r="A2849">
        <v>3879</v>
      </c>
      <c r="B2849">
        <v>20001235</v>
      </c>
      <c r="C2849" s="2" t="s">
        <v>8375</v>
      </c>
      <c r="D2849" t="s">
        <v>168</v>
      </c>
      <c r="E2849">
        <v>923961600000</v>
      </c>
      <c r="F2849">
        <v>1449072362000</v>
      </c>
      <c r="G2849">
        <v>1</v>
      </c>
      <c r="H2849" t="s">
        <v>7911</v>
      </c>
      <c r="I2849" t="s">
        <v>7912</v>
      </c>
      <c r="J2849" t="s">
        <v>20</v>
      </c>
      <c r="K2849" t="s">
        <v>21</v>
      </c>
      <c r="L2849">
        <v>0</v>
      </c>
      <c r="M2849">
        <v>0</v>
      </c>
      <c r="N2849" t="s">
        <v>22</v>
      </c>
      <c r="O2849">
        <v>6</v>
      </c>
      <c r="P2849" s="30">
        <f>SQRT((postes_1[[#This Row],[x]]-$Q$1)^2+(postes_1[[#This Row],[y]]-$R$1)^2)</f>
        <v>405318.76247627352</v>
      </c>
      <c r="Q2849">
        <v>1015652.66</v>
      </c>
      <c r="R2849">
        <v>6763937.8399999999</v>
      </c>
    </row>
    <row r="2850" spans="1:18" hidden="1">
      <c r="A2850">
        <v>561</v>
      </c>
      <c r="B2850">
        <v>50000894</v>
      </c>
      <c r="C2850" s="2" t="s">
        <v>8373</v>
      </c>
      <c r="D2850" t="s">
        <v>274</v>
      </c>
      <c r="E2850">
        <v>1458211172000</v>
      </c>
      <c r="F2850">
        <v>1458211178000</v>
      </c>
      <c r="G2850">
        <v>1</v>
      </c>
      <c r="H2850" t="s">
        <v>1212</v>
      </c>
      <c r="I2850" t="s">
        <v>1213</v>
      </c>
      <c r="J2850" t="s">
        <v>20</v>
      </c>
      <c r="K2850" t="s">
        <v>21</v>
      </c>
      <c r="L2850">
        <v>0</v>
      </c>
      <c r="M2850">
        <v>0</v>
      </c>
      <c r="N2850" t="s">
        <v>22</v>
      </c>
      <c r="O2850">
        <v>3</v>
      </c>
      <c r="P2850" s="30">
        <f>SQRT((postes_1[[#This Row],[x]]-$Q$1)^2+(postes_1[[#This Row],[y]]-$R$1)^2)</f>
        <v>405880.9303797023</v>
      </c>
      <c r="Q2850">
        <v>704409.82</v>
      </c>
      <c r="R2850">
        <v>6358602.2400000002</v>
      </c>
    </row>
    <row r="2851" spans="1:18" hidden="1">
      <c r="A2851">
        <v>2128</v>
      </c>
      <c r="B2851">
        <v>30000650</v>
      </c>
      <c r="C2851" s="2" t="s">
        <v>8373</v>
      </c>
      <c r="D2851" t="s">
        <v>274</v>
      </c>
      <c r="E2851" s="1">
        <v>1026864000000</v>
      </c>
      <c r="F2851">
        <v>1414168138000</v>
      </c>
      <c r="G2851">
        <v>1</v>
      </c>
      <c r="H2851" t="s">
        <v>4413</v>
      </c>
      <c r="I2851" t="s">
        <v>4414</v>
      </c>
      <c r="J2851" t="s">
        <v>4415</v>
      </c>
      <c r="K2851" t="s">
        <v>21</v>
      </c>
      <c r="L2851">
        <v>0</v>
      </c>
      <c r="M2851">
        <v>0</v>
      </c>
      <c r="N2851" t="s">
        <v>22</v>
      </c>
      <c r="O2851">
        <v>3</v>
      </c>
      <c r="P2851" s="30">
        <f>SQRT((postes_1[[#This Row],[x]]-$Q$1)^2+(postes_1[[#This Row],[y]]-$R$1)^2)</f>
        <v>406082.96100066166</v>
      </c>
      <c r="Q2851">
        <v>969747.97999999695</v>
      </c>
      <c r="R2851">
        <v>6564194.8300000001</v>
      </c>
    </row>
    <row r="2852" spans="1:18" hidden="1">
      <c r="A2852">
        <v>1966</v>
      </c>
      <c r="B2852">
        <v>20000274</v>
      </c>
      <c r="C2852" s="2" t="s">
        <v>8373</v>
      </c>
      <c r="D2852" t="s">
        <v>20</v>
      </c>
      <c r="E2852" s="1">
        <v>794016000000</v>
      </c>
      <c r="F2852" t="s">
        <v>20</v>
      </c>
      <c r="G2852">
        <v>1</v>
      </c>
      <c r="H2852" t="s">
        <v>4075</v>
      </c>
      <c r="I2852" t="s">
        <v>4076</v>
      </c>
      <c r="J2852" t="s">
        <v>862</v>
      </c>
      <c r="K2852" t="s">
        <v>21</v>
      </c>
      <c r="L2852">
        <v>0</v>
      </c>
      <c r="M2852">
        <v>0</v>
      </c>
      <c r="N2852" t="s">
        <v>22</v>
      </c>
      <c r="O2852">
        <v>3</v>
      </c>
      <c r="P2852" s="30">
        <f>SQRT((postes_1[[#This Row],[x]]-$Q$1)^2+(postes_1[[#This Row],[y]]-$R$1)^2)</f>
        <v>406141.49315594236</v>
      </c>
      <c r="Q2852">
        <v>985804.14000000095</v>
      </c>
      <c r="R2852">
        <v>6908622.4699999997</v>
      </c>
    </row>
    <row r="2853" spans="1:18" hidden="1">
      <c r="A2853">
        <v>3719</v>
      </c>
      <c r="B2853">
        <v>20000515</v>
      </c>
      <c r="C2853" s="2" t="s">
        <v>8373</v>
      </c>
      <c r="D2853" t="s">
        <v>77</v>
      </c>
      <c r="E2853">
        <v>1161097132000</v>
      </c>
      <c r="F2853">
        <v>1367506304000</v>
      </c>
      <c r="G2853">
        <v>1</v>
      </c>
      <c r="H2853" t="s">
        <v>7604</v>
      </c>
      <c r="I2853" t="s">
        <v>7605</v>
      </c>
      <c r="J2853" t="s">
        <v>20</v>
      </c>
      <c r="K2853" t="s">
        <v>21</v>
      </c>
      <c r="L2853">
        <v>0</v>
      </c>
      <c r="M2853">
        <v>0</v>
      </c>
      <c r="N2853" t="s">
        <v>22</v>
      </c>
      <c r="O2853">
        <v>3</v>
      </c>
      <c r="P2853" s="30">
        <f>SQRT((postes_1[[#This Row],[x]]-$Q$1)^2+(postes_1[[#This Row],[y]]-$R$1)^2)</f>
        <v>406419.44828745327</v>
      </c>
      <c r="Q2853">
        <v>997318</v>
      </c>
      <c r="R2853">
        <v>6878061.0800000001</v>
      </c>
    </row>
    <row r="2854" spans="1:18" hidden="1">
      <c r="A2854">
        <v>315</v>
      </c>
      <c r="B2854">
        <v>60000397</v>
      </c>
      <c r="C2854" s="2" t="s">
        <v>8373</v>
      </c>
      <c r="D2854" t="s">
        <v>90</v>
      </c>
      <c r="E2854">
        <v>989884800000</v>
      </c>
      <c r="F2854">
        <v>1145973238000</v>
      </c>
      <c r="G2854">
        <v>1</v>
      </c>
      <c r="H2854" t="s">
        <v>705</v>
      </c>
      <c r="I2854" t="s">
        <v>706</v>
      </c>
      <c r="J2854" t="s">
        <v>20</v>
      </c>
      <c r="K2854" t="s">
        <v>21</v>
      </c>
      <c r="L2854">
        <v>0</v>
      </c>
      <c r="M2854">
        <v>0</v>
      </c>
      <c r="N2854" t="s">
        <v>22</v>
      </c>
      <c r="O2854">
        <v>3</v>
      </c>
      <c r="P2854" s="30">
        <f>SQRT((postes_1[[#This Row],[x]]-$Q$1)^2+(postes_1[[#This Row],[y]]-$R$1)^2)</f>
        <v>406503.25917085906</v>
      </c>
      <c r="Q2854">
        <v>206877.53999999899</v>
      </c>
      <c r="R2854">
        <v>6802027.7599999998</v>
      </c>
    </row>
    <row r="2855" spans="1:18" hidden="1">
      <c r="A2855">
        <v>1353</v>
      </c>
      <c r="B2855">
        <v>20003415</v>
      </c>
      <c r="C2855" s="2" t="s">
        <v>8373</v>
      </c>
      <c r="D2855" t="s">
        <v>274</v>
      </c>
      <c r="E2855">
        <v>1066780800000</v>
      </c>
      <c r="F2855">
        <v>1464266461000</v>
      </c>
      <c r="G2855">
        <v>1</v>
      </c>
      <c r="H2855" t="s">
        <v>2837</v>
      </c>
      <c r="I2855" t="s">
        <v>2838</v>
      </c>
      <c r="J2855" t="s">
        <v>20</v>
      </c>
      <c r="K2855" t="s">
        <v>21</v>
      </c>
      <c r="L2855">
        <v>0</v>
      </c>
      <c r="M2855">
        <v>0</v>
      </c>
      <c r="N2855" t="s">
        <v>22</v>
      </c>
      <c r="O2855">
        <v>3</v>
      </c>
      <c r="P2855" s="30">
        <f>SQRT((postes_1[[#This Row],[x]]-$Q$1)^2+(postes_1[[#This Row],[y]]-$R$1)^2)</f>
        <v>406517.06146421196</v>
      </c>
      <c r="Q2855">
        <v>994708.39000000095</v>
      </c>
      <c r="R2855">
        <v>6886189.2699999996</v>
      </c>
    </row>
    <row r="2856" spans="1:18" hidden="1">
      <c r="A2856">
        <v>1330</v>
      </c>
      <c r="B2856">
        <v>30002232</v>
      </c>
      <c r="C2856" s="2" t="s">
        <v>8373</v>
      </c>
      <c r="D2856" t="s">
        <v>77</v>
      </c>
      <c r="E2856">
        <v>610761600000</v>
      </c>
      <c r="F2856">
        <v>1311586922000</v>
      </c>
      <c r="G2856">
        <v>1</v>
      </c>
      <c r="H2856" t="s">
        <v>2226</v>
      </c>
      <c r="I2856" t="s">
        <v>2792</v>
      </c>
      <c r="J2856" t="s">
        <v>26</v>
      </c>
      <c r="K2856" t="s">
        <v>21</v>
      </c>
      <c r="L2856">
        <v>0</v>
      </c>
      <c r="M2856">
        <v>0</v>
      </c>
      <c r="N2856" t="s">
        <v>22</v>
      </c>
      <c r="O2856">
        <v>3</v>
      </c>
      <c r="P2856" s="30">
        <f>SQRT((postes_1[[#This Row],[x]]-$Q$1)^2+(postes_1[[#This Row],[y]]-$R$1)^2)</f>
        <v>406614.4821659819</v>
      </c>
      <c r="Q2856">
        <v>848392.45000000298</v>
      </c>
      <c r="R2856">
        <v>6423723.2000000002</v>
      </c>
    </row>
    <row r="2857" spans="1:18" hidden="1">
      <c r="A2857">
        <v>2170</v>
      </c>
      <c r="B2857">
        <v>30002227</v>
      </c>
      <c r="C2857" s="2" t="s">
        <v>8375</v>
      </c>
      <c r="D2857" t="s">
        <v>274</v>
      </c>
      <c r="E2857">
        <v>976492800000</v>
      </c>
      <c r="F2857">
        <v>1435753565000</v>
      </c>
      <c r="G2857">
        <v>1</v>
      </c>
      <c r="H2857" t="s">
        <v>4503</v>
      </c>
      <c r="I2857" t="s">
        <v>4504</v>
      </c>
      <c r="J2857" t="s">
        <v>20</v>
      </c>
      <c r="K2857" t="s">
        <v>21</v>
      </c>
      <c r="L2857">
        <v>0</v>
      </c>
      <c r="M2857">
        <v>0</v>
      </c>
      <c r="N2857" t="s">
        <v>22</v>
      </c>
      <c r="O2857">
        <v>6</v>
      </c>
      <c r="P2857" s="30">
        <f>SQRT((postes_1[[#This Row],[x]]-$Q$1)^2+(postes_1[[#This Row],[y]]-$R$1)^2)</f>
        <v>406810.66390506172</v>
      </c>
      <c r="Q2857">
        <v>852051.10000000102</v>
      </c>
      <c r="R2857">
        <v>6426150.3499999996</v>
      </c>
    </row>
    <row r="2858" spans="1:18" hidden="1">
      <c r="A2858">
        <v>81</v>
      </c>
      <c r="B2858">
        <v>30002115</v>
      </c>
      <c r="C2858" s="2" t="s">
        <v>8373</v>
      </c>
      <c r="D2858" t="s">
        <v>77</v>
      </c>
      <c r="E2858">
        <v>610761600000</v>
      </c>
      <c r="F2858">
        <v>1311695039000</v>
      </c>
      <c r="G2858">
        <v>1</v>
      </c>
      <c r="H2858" t="s">
        <v>196</v>
      </c>
      <c r="I2858" t="s">
        <v>197</v>
      </c>
      <c r="J2858" t="s">
        <v>20</v>
      </c>
      <c r="K2858" t="s">
        <v>21</v>
      </c>
      <c r="L2858">
        <v>0</v>
      </c>
      <c r="M2858">
        <v>0</v>
      </c>
      <c r="N2858" t="s">
        <v>22</v>
      </c>
      <c r="O2858">
        <v>3</v>
      </c>
      <c r="P2858" s="30">
        <f>SQRT((postes_1[[#This Row],[x]]-$Q$1)^2+(postes_1[[#This Row],[y]]-$R$1)^2)</f>
        <v>406841.45780028676</v>
      </c>
      <c r="Q2858">
        <v>875055.28999999899</v>
      </c>
      <c r="R2858">
        <v>6444408.5999999996</v>
      </c>
    </row>
    <row r="2859" spans="1:18" hidden="1">
      <c r="A2859">
        <v>3033</v>
      </c>
      <c r="B2859">
        <v>20000471</v>
      </c>
      <c r="C2859" s="2" t="s">
        <v>8373</v>
      </c>
      <c r="D2859" t="s">
        <v>274</v>
      </c>
      <c r="E2859">
        <v>991180800000</v>
      </c>
      <c r="F2859">
        <v>1464266597000</v>
      </c>
      <c r="G2859">
        <v>1</v>
      </c>
      <c r="H2859" t="s">
        <v>6242</v>
      </c>
      <c r="I2859" t="s">
        <v>6243</v>
      </c>
      <c r="J2859" t="s">
        <v>3609</v>
      </c>
      <c r="K2859" t="s">
        <v>21</v>
      </c>
      <c r="L2859">
        <v>0</v>
      </c>
      <c r="M2859">
        <v>0</v>
      </c>
      <c r="N2859" t="s">
        <v>22</v>
      </c>
      <c r="O2859">
        <v>3</v>
      </c>
      <c r="P2859" s="30">
        <f>SQRT((postes_1[[#This Row],[x]]-$Q$1)^2+(postes_1[[#This Row],[y]]-$R$1)^2)</f>
        <v>407010.25801347429</v>
      </c>
      <c r="Q2859">
        <v>995161.82999999798</v>
      </c>
      <c r="R2859">
        <v>6886387.1399999997</v>
      </c>
    </row>
    <row r="2860" spans="1:18" hidden="1">
      <c r="A2860">
        <v>1484</v>
      </c>
      <c r="B2860">
        <v>50000907</v>
      </c>
      <c r="C2860" s="2" t="s">
        <v>8373</v>
      </c>
      <c r="D2860" t="s">
        <v>23</v>
      </c>
      <c r="E2860" s="1">
        <v>973728000000</v>
      </c>
      <c r="F2860">
        <v>1258713870000</v>
      </c>
      <c r="G2860">
        <v>1</v>
      </c>
      <c r="H2860" t="s">
        <v>3100</v>
      </c>
      <c r="I2860" t="s">
        <v>3101</v>
      </c>
      <c r="J2860" t="s">
        <v>20</v>
      </c>
      <c r="K2860" t="s">
        <v>21</v>
      </c>
      <c r="L2860">
        <v>0</v>
      </c>
      <c r="M2860">
        <v>0</v>
      </c>
      <c r="N2860" t="s">
        <v>22</v>
      </c>
      <c r="O2860">
        <v>3</v>
      </c>
      <c r="P2860" s="30">
        <f>SQRT((postes_1[[#This Row],[x]]-$Q$1)^2+(postes_1[[#This Row],[y]]-$R$1)^2)</f>
        <v>407010.58487583161</v>
      </c>
      <c r="Q2860">
        <v>677782.40999999596</v>
      </c>
      <c r="R2860">
        <v>6352056.6200000001</v>
      </c>
    </row>
    <row r="2861" spans="1:18" hidden="1">
      <c r="A2861">
        <v>3495</v>
      </c>
      <c r="B2861">
        <v>20001413</v>
      </c>
      <c r="C2861" s="2" t="s">
        <v>8373</v>
      </c>
      <c r="D2861" t="s">
        <v>77</v>
      </c>
      <c r="E2861">
        <v>610761600000</v>
      </c>
      <c r="F2861">
        <v>1327929530000</v>
      </c>
      <c r="G2861">
        <v>1</v>
      </c>
      <c r="H2861" t="s">
        <v>7156</v>
      </c>
      <c r="I2861" t="s">
        <v>7157</v>
      </c>
      <c r="J2861" t="s">
        <v>20</v>
      </c>
      <c r="K2861" t="s">
        <v>21</v>
      </c>
      <c r="L2861">
        <v>0</v>
      </c>
      <c r="M2861">
        <v>0</v>
      </c>
      <c r="N2861" t="s">
        <v>22</v>
      </c>
      <c r="O2861">
        <v>3</v>
      </c>
      <c r="P2861" s="30">
        <f>SQRT((postes_1[[#This Row],[x]]-$Q$1)^2+(postes_1[[#This Row],[y]]-$R$1)^2)</f>
        <v>407164.03282726451</v>
      </c>
      <c r="Q2861">
        <v>1017154.76</v>
      </c>
      <c r="R2861">
        <v>6733727.1500000004</v>
      </c>
    </row>
    <row r="2862" spans="1:18" hidden="1">
      <c r="A2862">
        <v>1719</v>
      </c>
      <c r="B2862">
        <v>30001400</v>
      </c>
      <c r="C2862" s="2" t="s">
        <v>8373</v>
      </c>
      <c r="D2862" t="s">
        <v>168</v>
      </c>
      <c r="E2862">
        <v>610761600000</v>
      </c>
      <c r="F2862">
        <v>1429871632000</v>
      </c>
      <c r="G2862">
        <v>1</v>
      </c>
      <c r="H2862" t="s">
        <v>3577</v>
      </c>
      <c r="I2862" t="s">
        <v>3578</v>
      </c>
      <c r="J2862" t="s">
        <v>20</v>
      </c>
      <c r="K2862" t="s">
        <v>21</v>
      </c>
      <c r="L2862">
        <v>0</v>
      </c>
      <c r="M2862">
        <v>0</v>
      </c>
      <c r="N2862" t="s">
        <v>22</v>
      </c>
      <c r="O2862">
        <v>3</v>
      </c>
      <c r="P2862" s="30">
        <f>SQRT((postes_1[[#This Row],[x]]-$Q$1)^2+(postes_1[[#This Row],[y]]-$R$1)^2)</f>
        <v>407172.5429854457</v>
      </c>
      <c r="Q2862">
        <v>929291.38000000303</v>
      </c>
      <c r="R2862">
        <v>6500199.7300000004</v>
      </c>
    </row>
    <row r="2863" spans="1:18" hidden="1">
      <c r="A2863">
        <v>3138</v>
      </c>
      <c r="B2863">
        <v>30001394</v>
      </c>
      <c r="C2863" s="2" t="s">
        <v>8373</v>
      </c>
      <c r="D2863" t="s">
        <v>23</v>
      </c>
      <c r="E2863">
        <v>610761600000</v>
      </c>
      <c r="F2863">
        <v>1265623556000</v>
      </c>
      <c r="G2863">
        <v>1</v>
      </c>
      <c r="H2863" t="s">
        <v>6453</v>
      </c>
      <c r="I2863" t="s">
        <v>6454</v>
      </c>
      <c r="J2863" t="s">
        <v>26</v>
      </c>
      <c r="K2863" t="s">
        <v>21</v>
      </c>
      <c r="L2863">
        <v>0</v>
      </c>
      <c r="M2863">
        <v>0</v>
      </c>
      <c r="N2863" t="s">
        <v>22</v>
      </c>
      <c r="O2863">
        <v>3</v>
      </c>
      <c r="P2863" s="30">
        <f>SQRT((postes_1[[#This Row],[x]]-$Q$1)^2+(postes_1[[#This Row],[y]]-$R$1)^2)</f>
        <v>407212.30245086853</v>
      </c>
      <c r="Q2863">
        <v>929624.85999999905</v>
      </c>
      <c r="R2863">
        <v>6500556.0800000001</v>
      </c>
    </row>
    <row r="2864" spans="1:18" hidden="1">
      <c r="A2864">
        <v>2885</v>
      </c>
      <c r="B2864">
        <v>50000764</v>
      </c>
      <c r="C2864" s="2" t="s">
        <v>8376</v>
      </c>
      <c r="D2864" t="s">
        <v>20</v>
      </c>
      <c r="E2864">
        <v>610761600000</v>
      </c>
      <c r="F2864" t="s">
        <v>20</v>
      </c>
      <c r="G2864">
        <v>1</v>
      </c>
      <c r="H2864" t="s">
        <v>5945</v>
      </c>
      <c r="I2864" t="s">
        <v>5946</v>
      </c>
      <c r="J2864" t="s">
        <v>20</v>
      </c>
      <c r="K2864" t="s">
        <v>21</v>
      </c>
      <c r="L2864">
        <v>0</v>
      </c>
      <c r="M2864">
        <v>0</v>
      </c>
      <c r="N2864" t="s">
        <v>22</v>
      </c>
      <c r="O2864">
        <v>7</v>
      </c>
      <c r="P2864" s="30">
        <f>SQRT((postes_1[[#This Row],[x]]-$Q$1)^2+(postes_1[[#This Row],[y]]-$R$1)^2)</f>
        <v>407257.05321031623</v>
      </c>
      <c r="Q2864">
        <v>413349.79999999702</v>
      </c>
      <c r="R2864">
        <v>6397088.6500000004</v>
      </c>
    </row>
    <row r="2865" spans="1:18" hidden="1">
      <c r="A2865">
        <v>3617</v>
      </c>
      <c r="B2865">
        <v>30002237</v>
      </c>
      <c r="C2865" s="2" t="s">
        <v>8373</v>
      </c>
      <c r="D2865" t="s">
        <v>77</v>
      </c>
      <c r="E2865">
        <v>1311873288000</v>
      </c>
      <c r="F2865">
        <v>1311873239000</v>
      </c>
      <c r="G2865">
        <v>1</v>
      </c>
      <c r="H2865" t="s">
        <v>7406</v>
      </c>
      <c r="I2865" t="s">
        <v>7407</v>
      </c>
      <c r="J2865" t="s">
        <v>20</v>
      </c>
      <c r="K2865" t="s">
        <v>21</v>
      </c>
      <c r="L2865">
        <v>0</v>
      </c>
      <c r="M2865">
        <v>0</v>
      </c>
      <c r="N2865" t="s">
        <v>22</v>
      </c>
      <c r="O2865">
        <v>3</v>
      </c>
      <c r="P2865" s="30">
        <f>SQRT((postes_1[[#This Row],[x]]-$Q$1)^2+(postes_1[[#This Row],[y]]-$R$1)^2)</f>
        <v>407325.66973298072</v>
      </c>
      <c r="Q2865">
        <v>848819.29999999702</v>
      </c>
      <c r="R2865">
        <v>6423154.2000000002</v>
      </c>
    </row>
    <row r="2866" spans="1:18" hidden="1">
      <c r="A2866">
        <v>353</v>
      </c>
      <c r="B2866">
        <v>60000094</v>
      </c>
      <c r="C2866" s="2" t="s">
        <v>8373</v>
      </c>
      <c r="D2866" t="s">
        <v>20</v>
      </c>
      <c r="E2866">
        <v>992217600000</v>
      </c>
      <c r="F2866" t="s">
        <v>20</v>
      </c>
      <c r="G2866">
        <v>1</v>
      </c>
      <c r="H2866" t="s">
        <v>789</v>
      </c>
      <c r="I2866" t="s">
        <v>790</v>
      </c>
      <c r="J2866" t="s">
        <v>20</v>
      </c>
      <c r="K2866" t="s">
        <v>21</v>
      </c>
      <c r="L2866">
        <v>0</v>
      </c>
      <c r="M2866">
        <v>0</v>
      </c>
      <c r="N2866" t="s">
        <v>22</v>
      </c>
      <c r="O2866">
        <v>3</v>
      </c>
      <c r="P2866" s="30">
        <f>SQRT((postes_1[[#This Row],[x]]-$Q$1)^2+(postes_1[[#This Row],[y]]-$R$1)^2)</f>
        <v>407343.21290065075</v>
      </c>
      <c r="Q2866">
        <v>213869.06000000201</v>
      </c>
      <c r="R2866">
        <v>6846396.4699999997</v>
      </c>
    </row>
    <row r="2867" spans="1:18" hidden="1">
      <c r="A2867">
        <v>4039</v>
      </c>
      <c r="B2867">
        <v>50000882</v>
      </c>
      <c r="C2867" s="2" t="s">
        <v>8373</v>
      </c>
      <c r="D2867" t="s">
        <v>274</v>
      </c>
      <c r="E2867">
        <v>610761600000</v>
      </c>
      <c r="F2867">
        <v>1386777499000</v>
      </c>
      <c r="G2867">
        <v>1</v>
      </c>
      <c r="H2867" t="s">
        <v>8214</v>
      </c>
      <c r="I2867" t="s">
        <v>8215</v>
      </c>
      <c r="J2867" t="s">
        <v>20</v>
      </c>
      <c r="K2867" t="s">
        <v>21</v>
      </c>
      <c r="L2867">
        <v>0</v>
      </c>
      <c r="M2867">
        <v>0</v>
      </c>
      <c r="N2867" t="s">
        <v>22</v>
      </c>
      <c r="O2867">
        <v>3</v>
      </c>
      <c r="P2867" s="30">
        <f>SQRT((postes_1[[#This Row],[x]]-$Q$1)^2+(postes_1[[#This Row],[y]]-$R$1)^2)</f>
        <v>407437.92755853565</v>
      </c>
      <c r="Q2867">
        <v>487307.640000001</v>
      </c>
      <c r="R2867">
        <v>6365085.1200000001</v>
      </c>
    </row>
    <row r="2868" spans="1:18" hidden="1">
      <c r="A2868">
        <v>330</v>
      </c>
      <c r="B2868">
        <v>20000897</v>
      </c>
      <c r="C2868" s="2" t="s">
        <v>8373</v>
      </c>
      <c r="D2868" t="s">
        <v>20</v>
      </c>
      <c r="E2868">
        <v>610761600000</v>
      </c>
      <c r="F2868" t="s">
        <v>20</v>
      </c>
      <c r="G2868">
        <v>1</v>
      </c>
      <c r="H2868" t="s">
        <v>738</v>
      </c>
      <c r="I2868" t="s">
        <v>739</v>
      </c>
      <c r="J2868" t="s">
        <v>186</v>
      </c>
      <c r="K2868" t="s">
        <v>21</v>
      </c>
      <c r="L2868">
        <v>0</v>
      </c>
      <c r="M2868">
        <v>0</v>
      </c>
      <c r="N2868" t="s">
        <v>22</v>
      </c>
      <c r="O2868">
        <v>3</v>
      </c>
      <c r="P2868" s="30">
        <f>SQRT((postes_1[[#This Row],[x]]-$Q$1)^2+(postes_1[[#This Row],[y]]-$R$1)^2)</f>
        <v>407459.14803021541</v>
      </c>
      <c r="Q2868">
        <v>1011252.38</v>
      </c>
      <c r="R2868">
        <v>6826918.9500000002</v>
      </c>
    </row>
    <row r="2869" spans="1:18" hidden="1">
      <c r="A2869">
        <v>3939</v>
      </c>
      <c r="B2869">
        <v>30001830</v>
      </c>
      <c r="C2869" s="2" t="s">
        <v>8373</v>
      </c>
      <c r="D2869" t="s">
        <v>274</v>
      </c>
      <c r="E2869">
        <v>992563200000</v>
      </c>
      <c r="F2869">
        <v>1391608188000</v>
      </c>
      <c r="G2869">
        <v>1</v>
      </c>
      <c r="H2869" t="s">
        <v>8033</v>
      </c>
      <c r="I2869" t="s">
        <v>8034</v>
      </c>
      <c r="J2869" t="s">
        <v>8035</v>
      </c>
      <c r="K2869" t="s">
        <v>21</v>
      </c>
      <c r="L2869">
        <v>0</v>
      </c>
      <c r="M2869">
        <v>0</v>
      </c>
      <c r="N2869" t="s">
        <v>22</v>
      </c>
      <c r="O2869">
        <v>3</v>
      </c>
      <c r="P2869" s="30">
        <f>SQRT((postes_1[[#This Row],[x]]-$Q$1)^2+(postes_1[[#This Row],[y]]-$R$1)^2)</f>
        <v>407499.88172346342</v>
      </c>
      <c r="Q2869">
        <v>904334.68</v>
      </c>
      <c r="R2869">
        <v>6471151.7300000004</v>
      </c>
    </row>
    <row r="2870" spans="1:18" hidden="1">
      <c r="A2870">
        <v>3619</v>
      </c>
      <c r="B2870">
        <v>30002238</v>
      </c>
      <c r="C2870" s="2" t="s">
        <v>8373</v>
      </c>
      <c r="D2870" t="s">
        <v>77</v>
      </c>
      <c r="E2870">
        <v>1311873276000</v>
      </c>
      <c r="F2870">
        <v>1311869971000</v>
      </c>
      <c r="G2870">
        <v>1</v>
      </c>
      <c r="H2870" t="s">
        <v>7410</v>
      </c>
      <c r="I2870" t="s">
        <v>7411</v>
      </c>
      <c r="J2870" t="s">
        <v>7412</v>
      </c>
      <c r="K2870" t="s">
        <v>21</v>
      </c>
      <c r="L2870">
        <v>0</v>
      </c>
      <c r="M2870">
        <v>0</v>
      </c>
      <c r="N2870" t="s">
        <v>22</v>
      </c>
      <c r="O2870">
        <v>3</v>
      </c>
      <c r="P2870" s="30">
        <f>SQRT((postes_1[[#This Row],[x]]-$Q$1)^2+(postes_1[[#This Row],[y]]-$R$1)^2)</f>
        <v>407592.34928240761</v>
      </c>
      <c r="Q2870">
        <v>848636.90999999596</v>
      </c>
      <c r="R2870">
        <v>6422693.9900000002</v>
      </c>
    </row>
    <row r="2871" spans="1:18" hidden="1">
      <c r="A2871">
        <v>1028</v>
      </c>
      <c r="B2871">
        <v>30002066</v>
      </c>
      <c r="C2871" s="2" t="s">
        <v>8373</v>
      </c>
      <c r="D2871" t="s">
        <v>168</v>
      </c>
      <c r="E2871">
        <v>610761600000</v>
      </c>
      <c r="F2871">
        <v>1452253371000</v>
      </c>
      <c r="G2871">
        <v>1</v>
      </c>
      <c r="H2871" t="s">
        <v>2186</v>
      </c>
      <c r="I2871" t="s">
        <v>2187</v>
      </c>
      <c r="J2871" t="s">
        <v>20</v>
      </c>
      <c r="K2871" t="s">
        <v>21</v>
      </c>
      <c r="L2871">
        <v>0</v>
      </c>
      <c r="M2871">
        <v>0</v>
      </c>
      <c r="N2871" t="s">
        <v>22</v>
      </c>
      <c r="O2871">
        <v>3</v>
      </c>
      <c r="P2871" s="30">
        <f>SQRT((postes_1[[#This Row],[x]]-$Q$1)^2+(postes_1[[#This Row],[y]]-$R$1)^2)</f>
        <v>407779.9196071066</v>
      </c>
      <c r="Q2871">
        <v>882206.38000000303</v>
      </c>
      <c r="R2871">
        <v>6449417.2599999998</v>
      </c>
    </row>
    <row r="2872" spans="1:18" hidden="1">
      <c r="A2872">
        <v>645</v>
      </c>
      <c r="B2872">
        <v>20003155</v>
      </c>
      <c r="C2872" s="2" t="s">
        <v>8373</v>
      </c>
      <c r="D2872" t="s">
        <v>274</v>
      </c>
      <c r="E2872">
        <v>1257853140000</v>
      </c>
      <c r="F2872">
        <v>1444994754000</v>
      </c>
      <c r="G2872">
        <v>1</v>
      </c>
      <c r="H2872" t="s">
        <v>1386</v>
      </c>
      <c r="I2872" t="s">
        <v>1387</v>
      </c>
      <c r="J2872" t="s">
        <v>20</v>
      </c>
      <c r="K2872" t="s">
        <v>21</v>
      </c>
      <c r="L2872">
        <v>0</v>
      </c>
      <c r="M2872">
        <v>0</v>
      </c>
      <c r="N2872" t="s">
        <v>22</v>
      </c>
      <c r="O2872">
        <v>3</v>
      </c>
      <c r="P2872" s="30">
        <f>SQRT((postes_1[[#This Row],[x]]-$Q$1)^2+(postes_1[[#This Row],[y]]-$R$1)^2)</f>
        <v>407788.00534298149</v>
      </c>
      <c r="Q2872">
        <v>990061.85999999905</v>
      </c>
      <c r="R2872">
        <v>6902460.7999999998</v>
      </c>
    </row>
    <row r="2873" spans="1:18" hidden="1">
      <c r="A2873">
        <v>832</v>
      </c>
      <c r="B2873">
        <v>30001831</v>
      </c>
      <c r="C2873" s="2" t="s">
        <v>8373</v>
      </c>
      <c r="D2873" t="s">
        <v>168</v>
      </c>
      <c r="E2873">
        <v>1465389708000</v>
      </c>
      <c r="F2873">
        <v>1391614598000</v>
      </c>
      <c r="G2873">
        <v>1</v>
      </c>
      <c r="H2873" t="s">
        <v>1781</v>
      </c>
      <c r="I2873" t="s">
        <v>1782</v>
      </c>
      <c r="J2873" t="s">
        <v>1783</v>
      </c>
      <c r="K2873" t="s">
        <v>21</v>
      </c>
      <c r="L2873">
        <v>0</v>
      </c>
      <c r="M2873">
        <v>0</v>
      </c>
      <c r="N2873" t="s">
        <v>22</v>
      </c>
      <c r="O2873">
        <v>3</v>
      </c>
      <c r="P2873" s="30">
        <f>SQRT((postes_1[[#This Row],[x]]-$Q$1)^2+(postes_1[[#This Row],[y]]-$R$1)^2)</f>
        <v>407966.99749214691</v>
      </c>
      <c r="Q2873">
        <v>904799.52000000305</v>
      </c>
      <c r="R2873">
        <v>6470961.4000000004</v>
      </c>
    </row>
    <row r="2874" spans="1:18" hidden="1">
      <c r="A2874">
        <v>3005</v>
      </c>
      <c r="B2874">
        <v>20001327</v>
      </c>
      <c r="C2874" s="2" t="s">
        <v>8375</v>
      </c>
      <c r="D2874" t="s">
        <v>168</v>
      </c>
      <c r="E2874">
        <v>923961600000</v>
      </c>
      <c r="F2874">
        <v>1450366010000</v>
      </c>
      <c r="G2874">
        <v>1</v>
      </c>
      <c r="H2874" t="s">
        <v>6185</v>
      </c>
      <c r="I2874" t="s">
        <v>6186</v>
      </c>
      <c r="J2874" t="s">
        <v>20</v>
      </c>
      <c r="K2874" t="s">
        <v>21</v>
      </c>
      <c r="L2874">
        <v>0</v>
      </c>
      <c r="M2874">
        <v>0</v>
      </c>
      <c r="N2874" t="s">
        <v>22</v>
      </c>
      <c r="O2874">
        <v>6</v>
      </c>
      <c r="P2874" s="30">
        <f>SQRT((postes_1[[#This Row],[x]]-$Q$1)^2+(postes_1[[#This Row],[y]]-$R$1)^2)</f>
        <v>408481.50203252549</v>
      </c>
      <c r="Q2874">
        <v>1018911.52</v>
      </c>
      <c r="R2874">
        <v>6747798.2300000004</v>
      </c>
    </row>
    <row r="2875" spans="1:18" hidden="1">
      <c r="A2875">
        <v>1195</v>
      </c>
      <c r="B2875">
        <v>30000899</v>
      </c>
      <c r="C2875" s="2" t="s">
        <v>8373</v>
      </c>
      <c r="D2875" t="s">
        <v>274</v>
      </c>
      <c r="E2875">
        <v>888364800000</v>
      </c>
      <c r="F2875">
        <v>1415276104000</v>
      </c>
      <c r="G2875">
        <v>1</v>
      </c>
      <c r="H2875" t="s">
        <v>2503</v>
      </c>
      <c r="I2875" t="s">
        <v>2504</v>
      </c>
      <c r="J2875" t="s">
        <v>20</v>
      </c>
      <c r="K2875" t="s">
        <v>21</v>
      </c>
      <c r="L2875">
        <v>0</v>
      </c>
      <c r="M2875">
        <v>0</v>
      </c>
      <c r="N2875" t="s">
        <v>22</v>
      </c>
      <c r="O2875">
        <v>3</v>
      </c>
      <c r="P2875" s="30">
        <f>SQRT((postes_1[[#This Row],[x]]-$Q$1)^2+(postes_1[[#This Row],[y]]-$R$1)^2)</f>
        <v>408872.22625714191</v>
      </c>
      <c r="Q2875">
        <v>957391.79999999702</v>
      </c>
      <c r="R2875">
        <v>6537080.1200000001</v>
      </c>
    </row>
    <row r="2876" spans="1:18" hidden="1">
      <c r="A2876">
        <v>1304</v>
      </c>
      <c r="B2876">
        <v>40000067</v>
      </c>
      <c r="C2876" s="2" t="s">
        <v>8373</v>
      </c>
      <c r="D2876" t="s">
        <v>77</v>
      </c>
      <c r="E2876">
        <v>610761600000</v>
      </c>
      <c r="F2876">
        <v>1353412319000</v>
      </c>
      <c r="G2876">
        <v>1</v>
      </c>
      <c r="H2876" t="s">
        <v>2740</v>
      </c>
      <c r="I2876" t="s">
        <v>2741</v>
      </c>
      <c r="J2876" t="s">
        <v>20</v>
      </c>
      <c r="K2876" t="s">
        <v>21</v>
      </c>
      <c r="L2876">
        <v>0</v>
      </c>
      <c r="M2876">
        <v>0</v>
      </c>
      <c r="N2876" t="s">
        <v>22</v>
      </c>
      <c r="O2876">
        <v>3</v>
      </c>
      <c r="P2876" s="30">
        <f>SQRT((postes_1[[#This Row],[x]]-$Q$1)^2+(postes_1[[#This Row],[y]]-$R$1)^2)</f>
        <v>408976.29810508399</v>
      </c>
      <c r="Q2876">
        <v>808397.60000000102</v>
      </c>
      <c r="R2876">
        <v>6395571.3099999996</v>
      </c>
    </row>
    <row r="2877" spans="1:18" hidden="1">
      <c r="A2877">
        <v>301</v>
      </c>
      <c r="B2877">
        <v>20001259</v>
      </c>
      <c r="C2877" s="2" t="s">
        <v>8373</v>
      </c>
      <c r="D2877" t="s">
        <v>56</v>
      </c>
      <c r="E2877">
        <v>1379002004000</v>
      </c>
      <c r="F2877">
        <v>1379001966000</v>
      </c>
      <c r="G2877">
        <v>1</v>
      </c>
      <c r="H2877" t="s">
        <v>675</v>
      </c>
      <c r="I2877" t="s">
        <v>676</v>
      </c>
      <c r="J2877" t="s">
        <v>20</v>
      </c>
      <c r="K2877" t="s">
        <v>21</v>
      </c>
      <c r="L2877">
        <v>0</v>
      </c>
      <c r="M2877">
        <v>0</v>
      </c>
      <c r="N2877" t="s">
        <v>22</v>
      </c>
      <c r="O2877">
        <v>3</v>
      </c>
      <c r="P2877" s="30">
        <f>SQRT((postes_1[[#This Row],[x]]-$Q$1)^2+(postes_1[[#This Row],[y]]-$R$1)^2)</f>
        <v>409067.29905875307</v>
      </c>
      <c r="Q2877">
        <v>1019525.46</v>
      </c>
      <c r="R2877">
        <v>6756479.79</v>
      </c>
    </row>
    <row r="2878" spans="1:18" hidden="1">
      <c r="A2878">
        <v>1667</v>
      </c>
      <c r="B2878">
        <v>60000626</v>
      </c>
      <c r="C2878" s="2" t="s">
        <v>8373</v>
      </c>
      <c r="D2878" t="s">
        <v>20</v>
      </c>
      <c r="E2878" s="1">
        <v>991008000000</v>
      </c>
      <c r="F2878" t="s">
        <v>20</v>
      </c>
      <c r="G2878">
        <v>1</v>
      </c>
      <c r="H2878" t="s">
        <v>3472</v>
      </c>
      <c r="I2878" t="s">
        <v>3473</v>
      </c>
      <c r="J2878" t="s">
        <v>20</v>
      </c>
      <c r="K2878" t="s">
        <v>21</v>
      </c>
      <c r="L2878">
        <v>0</v>
      </c>
      <c r="M2878">
        <v>0</v>
      </c>
      <c r="N2878" t="s">
        <v>22</v>
      </c>
      <c r="O2878">
        <v>3</v>
      </c>
      <c r="P2878" s="30">
        <f>SQRT((postes_1[[#This Row],[x]]-$Q$1)^2+(postes_1[[#This Row],[y]]-$R$1)^2)</f>
        <v>409185.69983692642</v>
      </c>
      <c r="Q2878">
        <v>202098.18999999799</v>
      </c>
      <c r="R2878">
        <v>6779268.9699999997</v>
      </c>
    </row>
    <row r="2879" spans="1:18" hidden="1">
      <c r="A2879">
        <v>2604</v>
      </c>
      <c r="B2879">
        <v>20000453</v>
      </c>
      <c r="C2879" s="2" t="s">
        <v>8373</v>
      </c>
      <c r="D2879" t="s">
        <v>20</v>
      </c>
      <c r="E2879">
        <v>919641600000</v>
      </c>
      <c r="F2879" t="s">
        <v>20</v>
      </c>
      <c r="G2879">
        <v>1</v>
      </c>
      <c r="H2879" t="s">
        <v>5375</v>
      </c>
      <c r="I2879" t="s">
        <v>5376</v>
      </c>
      <c r="J2879" t="s">
        <v>20</v>
      </c>
      <c r="K2879" t="s">
        <v>21</v>
      </c>
      <c r="L2879">
        <v>0</v>
      </c>
      <c r="M2879">
        <v>0</v>
      </c>
      <c r="N2879" t="s">
        <v>22</v>
      </c>
      <c r="O2879">
        <v>3</v>
      </c>
      <c r="P2879" s="30">
        <f>SQRT((postes_1[[#This Row],[x]]-$Q$1)^2+(postes_1[[#This Row],[y]]-$R$1)^2)</f>
        <v>409347.24161858263</v>
      </c>
      <c r="Q2879">
        <v>996099.35000000102</v>
      </c>
      <c r="R2879">
        <v>6890774.4800000004</v>
      </c>
    </row>
    <row r="2880" spans="1:18" hidden="1">
      <c r="A2880">
        <v>3628</v>
      </c>
      <c r="B2880">
        <v>60000544</v>
      </c>
      <c r="C2880" s="2" t="s">
        <v>8373</v>
      </c>
      <c r="D2880" t="s">
        <v>56</v>
      </c>
      <c r="E2880">
        <v>1171384523000</v>
      </c>
      <c r="F2880">
        <v>1171384496000</v>
      </c>
      <c r="G2880">
        <v>1</v>
      </c>
      <c r="H2880" t="s">
        <v>7429</v>
      </c>
      <c r="I2880" t="s">
        <v>7430</v>
      </c>
      <c r="J2880" t="s">
        <v>7431</v>
      </c>
      <c r="K2880" t="s">
        <v>21</v>
      </c>
      <c r="L2880">
        <v>0</v>
      </c>
      <c r="M2880">
        <v>0</v>
      </c>
      <c r="N2880" t="s">
        <v>22</v>
      </c>
      <c r="O2880">
        <v>3</v>
      </c>
      <c r="P2880" s="30">
        <f>SQRT((postes_1[[#This Row],[x]]-$Q$1)^2+(postes_1[[#This Row],[y]]-$R$1)^2)</f>
        <v>409589.83659519878</v>
      </c>
      <c r="Q2880">
        <v>202324.72999999701</v>
      </c>
      <c r="R2880">
        <v>6787840.4299999997</v>
      </c>
    </row>
    <row r="2881" spans="1:18" hidden="1">
      <c r="A2881">
        <v>1953</v>
      </c>
      <c r="B2881">
        <v>20001128</v>
      </c>
      <c r="C2881" s="2" t="s">
        <v>8373</v>
      </c>
      <c r="D2881" t="s">
        <v>77</v>
      </c>
      <c r="E2881">
        <v>768182400000</v>
      </c>
      <c r="F2881">
        <v>1327511062000</v>
      </c>
      <c r="G2881">
        <v>1</v>
      </c>
      <c r="H2881" t="s">
        <v>4047</v>
      </c>
      <c r="I2881" t="s">
        <v>4048</v>
      </c>
      <c r="J2881" t="s">
        <v>4049</v>
      </c>
      <c r="K2881" t="s">
        <v>21</v>
      </c>
      <c r="L2881">
        <v>0</v>
      </c>
      <c r="M2881">
        <v>0</v>
      </c>
      <c r="N2881" t="s">
        <v>22</v>
      </c>
      <c r="O2881">
        <v>3</v>
      </c>
      <c r="P2881" s="30">
        <f>SQRT((postes_1[[#This Row],[x]]-$Q$1)^2+(postes_1[[#This Row],[y]]-$R$1)^2)</f>
        <v>409835.69189680071</v>
      </c>
      <c r="Q2881">
        <v>1019096.23</v>
      </c>
      <c r="R2881">
        <v>6784915.7800000003</v>
      </c>
    </row>
    <row r="2882" spans="1:18" hidden="1">
      <c r="A2882">
        <v>2038</v>
      </c>
      <c r="B2882">
        <v>30001849</v>
      </c>
      <c r="C2882" s="2" t="s">
        <v>8373</v>
      </c>
      <c r="D2882" t="s">
        <v>20</v>
      </c>
      <c r="E2882">
        <v>996451200000</v>
      </c>
      <c r="F2882" t="s">
        <v>20</v>
      </c>
      <c r="G2882">
        <v>1</v>
      </c>
      <c r="H2882" t="s">
        <v>4222</v>
      </c>
      <c r="I2882" t="s">
        <v>4223</v>
      </c>
      <c r="J2882" t="s">
        <v>20</v>
      </c>
      <c r="K2882" t="s">
        <v>21</v>
      </c>
      <c r="L2882">
        <v>0</v>
      </c>
      <c r="M2882">
        <v>0</v>
      </c>
      <c r="N2882" t="s">
        <v>22</v>
      </c>
      <c r="O2882">
        <v>3</v>
      </c>
      <c r="P2882" s="30">
        <f>SQRT((postes_1[[#This Row],[x]]-$Q$1)^2+(postes_1[[#This Row],[y]]-$R$1)^2)</f>
        <v>409862.01185052597</v>
      </c>
      <c r="Q2882">
        <v>905948.57999999798</v>
      </c>
      <c r="R2882">
        <v>6469422.1100000003</v>
      </c>
    </row>
    <row r="2883" spans="1:18" hidden="1">
      <c r="A2883">
        <v>1252</v>
      </c>
      <c r="B2883">
        <v>70030577</v>
      </c>
      <c r="C2883" s="2" t="s">
        <v>8373</v>
      </c>
      <c r="D2883" t="s">
        <v>23</v>
      </c>
      <c r="E2883">
        <v>1283878772000</v>
      </c>
      <c r="F2883">
        <v>1283878718000</v>
      </c>
      <c r="G2883">
        <v>1</v>
      </c>
      <c r="H2883" t="s">
        <v>2625</v>
      </c>
      <c r="I2883" t="s">
        <v>2626</v>
      </c>
      <c r="J2883" t="s">
        <v>20</v>
      </c>
      <c r="K2883" t="s">
        <v>21</v>
      </c>
      <c r="L2883">
        <v>0</v>
      </c>
      <c r="M2883">
        <v>0</v>
      </c>
      <c r="N2883" t="s">
        <v>22</v>
      </c>
      <c r="O2883">
        <v>3</v>
      </c>
      <c r="P2883" s="30">
        <f>SQRT((postes_1[[#This Row],[x]]-$Q$1)^2+(postes_1[[#This Row],[y]]-$R$1)^2)</f>
        <v>410046.50555132242</v>
      </c>
      <c r="Q2883">
        <v>842656.53000000096</v>
      </c>
      <c r="R2883">
        <v>6415487.1699999999</v>
      </c>
    </row>
    <row r="2884" spans="1:18" hidden="1">
      <c r="A2884">
        <v>1516</v>
      </c>
      <c r="B2884">
        <v>30000704</v>
      </c>
      <c r="C2884" s="2" t="s">
        <v>8373</v>
      </c>
      <c r="D2884" t="s">
        <v>274</v>
      </c>
      <c r="E2884">
        <v>971049600000</v>
      </c>
      <c r="F2884">
        <v>1414772760000</v>
      </c>
      <c r="G2884">
        <v>1</v>
      </c>
      <c r="H2884" t="s">
        <v>3162</v>
      </c>
      <c r="I2884" t="s">
        <v>3162</v>
      </c>
      <c r="J2884" t="s">
        <v>20</v>
      </c>
      <c r="K2884" t="s">
        <v>21</v>
      </c>
      <c r="L2884">
        <v>0</v>
      </c>
      <c r="M2884">
        <v>0</v>
      </c>
      <c r="N2884" t="s">
        <v>22</v>
      </c>
      <c r="O2884">
        <v>3</v>
      </c>
      <c r="P2884" s="30">
        <f>SQRT((postes_1[[#This Row],[x]]-$Q$1)^2+(postes_1[[#This Row],[y]]-$R$1)^2)</f>
        <v>410199.63945865561</v>
      </c>
      <c r="Q2884">
        <v>971033.97999999695</v>
      </c>
      <c r="R2884">
        <v>6557868.7699999996</v>
      </c>
    </row>
    <row r="2885" spans="1:18" hidden="1">
      <c r="A2885">
        <v>1061</v>
      </c>
      <c r="B2885">
        <v>20004341</v>
      </c>
      <c r="C2885" s="2" t="s">
        <v>8375</v>
      </c>
      <c r="D2885" t="s">
        <v>274</v>
      </c>
      <c r="E2885">
        <v>1179919793000</v>
      </c>
      <c r="F2885">
        <v>1464364194000</v>
      </c>
      <c r="G2885">
        <v>1</v>
      </c>
      <c r="H2885" t="s">
        <v>2229</v>
      </c>
      <c r="I2885" t="s">
        <v>2230</v>
      </c>
      <c r="J2885" t="s">
        <v>20</v>
      </c>
      <c r="K2885" t="s">
        <v>21</v>
      </c>
      <c r="L2885">
        <v>0</v>
      </c>
      <c r="M2885">
        <v>0</v>
      </c>
      <c r="N2885" t="s">
        <v>22</v>
      </c>
      <c r="O2885">
        <v>6</v>
      </c>
      <c r="P2885" s="30">
        <f>SQRT((postes_1[[#This Row],[x]]-$Q$1)^2+(postes_1[[#This Row],[y]]-$R$1)^2)</f>
        <v>410208.66631649621</v>
      </c>
      <c r="Q2885">
        <v>1020026.28</v>
      </c>
      <c r="R2885">
        <v>6730349.1100000003</v>
      </c>
    </row>
    <row r="2886" spans="1:18" hidden="1">
      <c r="A2886">
        <v>2576</v>
      </c>
      <c r="B2886">
        <v>40000025</v>
      </c>
      <c r="C2886" s="2" t="s">
        <v>8373</v>
      </c>
      <c r="D2886" t="s">
        <v>20</v>
      </c>
      <c r="E2886">
        <v>610761600000</v>
      </c>
      <c r="F2886" t="s">
        <v>20</v>
      </c>
      <c r="G2886">
        <v>1</v>
      </c>
      <c r="H2886" t="s">
        <v>5313</v>
      </c>
      <c r="I2886" t="s">
        <v>5314</v>
      </c>
      <c r="J2886" t="s">
        <v>20</v>
      </c>
      <c r="K2886" t="s">
        <v>21</v>
      </c>
      <c r="L2886">
        <v>0</v>
      </c>
      <c r="M2886">
        <v>0</v>
      </c>
      <c r="N2886" t="s">
        <v>22</v>
      </c>
      <c r="O2886">
        <v>3</v>
      </c>
      <c r="P2886" s="30">
        <f>SQRT((postes_1[[#This Row],[x]]-$Q$1)^2+(postes_1[[#This Row],[y]]-$R$1)^2)</f>
        <v>410254.48208969348</v>
      </c>
      <c r="Q2886">
        <v>841757.28000000096</v>
      </c>
      <c r="R2886">
        <v>6414619.3099999996</v>
      </c>
    </row>
    <row r="2887" spans="1:18" hidden="1">
      <c r="A2887">
        <v>3783</v>
      </c>
      <c r="B2887">
        <v>40000021</v>
      </c>
      <c r="C2887" s="2" t="s">
        <v>8375</v>
      </c>
      <c r="D2887" t="s">
        <v>20</v>
      </c>
      <c r="E2887">
        <v>610761600000</v>
      </c>
      <c r="F2887" t="s">
        <v>20</v>
      </c>
      <c r="G2887">
        <v>1</v>
      </c>
      <c r="H2887" t="s">
        <v>2625</v>
      </c>
      <c r="I2887" t="s">
        <v>2626</v>
      </c>
      <c r="J2887" t="s">
        <v>20</v>
      </c>
      <c r="K2887" t="s">
        <v>21</v>
      </c>
      <c r="L2887">
        <v>0</v>
      </c>
      <c r="M2887">
        <v>0</v>
      </c>
      <c r="N2887" t="s">
        <v>22</v>
      </c>
      <c r="O2887">
        <v>6</v>
      </c>
      <c r="P2887" s="30">
        <f>SQRT((postes_1[[#This Row],[x]]-$Q$1)^2+(postes_1[[#This Row],[y]]-$R$1)^2)</f>
        <v>410377.95618367882</v>
      </c>
      <c r="Q2887">
        <v>843212.35000000102</v>
      </c>
      <c r="R2887">
        <v>6415467.1799999997</v>
      </c>
    </row>
    <row r="2888" spans="1:18" hidden="1">
      <c r="A2888">
        <v>1669</v>
      </c>
      <c r="B2888">
        <v>70032677</v>
      </c>
      <c r="C2888" s="2" t="s">
        <v>8373</v>
      </c>
      <c r="D2888" t="s">
        <v>482</v>
      </c>
      <c r="E2888">
        <v>1298989546000</v>
      </c>
      <c r="F2888">
        <v>1390235028000</v>
      </c>
      <c r="G2888">
        <v>1</v>
      </c>
      <c r="H2888" t="s">
        <v>3476</v>
      </c>
      <c r="I2888" t="s">
        <v>3477</v>
      </c>
      <c r="J2888" t="s">
        <v>20</v>
      </c>
      <c r="K2888" t="s">
        <v>21</v>
      </c>
      <c r="L2888">
        <v>0</v>
      </c>
      <c r="M2888">
        <v>0</v>
      </c>
      <c r="N2888" t="s">
        <v>22</v>
      </c>
      <c r="O2888">
        <v>3</v>
      </c>
      <c r="P2888" s="30">
        <f>SQRT((postes_1[[#This Row],[x]]-$Q$1)^2+(postes_1[[#This Row],[y]]-$R$1)^2)</f>
        <v>410565.77202868136</v>
      </c>
      <c r="Q2888">
        <v>381503.859999999</v>
      </c>
      <c r="R2888">
        <v>6412670.5</v>
      </c>
    </row>
    <row r="2889" spans="1:18" hidden="1">
      <c r="A2889">
        <v>2343</v>
      </c>
      <c r="B2889">
        <v>40000047</v>
      </c>
      <c r="C2889" s="2" t="s">
        <v>8373</v>
      </c>
      <c r="D2889" t="s">
        <v>43</v>
      </c>
      <c r="E2889">
        <v>610761600000</v>
      </c>
      <c r="F2889">
        <v>1131983572000</v>
      </c>
      <c r="G2889">
        <v>1</v>
      </c>
      <c r="H2889" t="s">
        <v>4840</v>
      </c>
      <c r="I2889" t="s">
        <v>4841</v>
      </c>
      <c r="J2889" t="s">
        <v>20</v>
      </c>
      <c r="K2889" t="s">
        <v>21</v>
      </c>
      <c r="L2889">
        <v>0</v>
      </c>
      <c r="M2889">
        <v>0</v>
      </c>
      <c r="N2889" t="s">
        <v>22</v>
      </c>
      <c r="O2889">
        <v>3</v>
      </c>
      <c r="P2889" s="30">
        <f>SQRT((postes_1[[#This Row],[x]]-$Q$1)^2+(postes_1[[#This Row],[y]]-$R$1)^2)</f>
        <v>411007.78528231598</v>
      </c>
      <c r="Q2889">
        <v>826933.89999999898</v>
      </c>
      <c r="R2889">
        <v>6404076.5</v>
      </c>
    </row>
    <row r="2890" spans="1:18" hidden="1">
      <c r="A2890">
        <v>745</v>
      </c>
      <c r="B2890">
        <v>50003888</v>
      </c>
      <c r="C2890" s="2" t="s">
        <v>8375</v>
      </c>
      <c r="D2890" t="s">
        <v>482</v>
      </c>
      <c r="E2890">
        <v>1123498598000</v>
      </c>
      <c r="F2890">
        <v>1389110413000</v>
      </c>
      <c r="G2890">
        <v>1</v>
      </c>
      <c r="H2890" t="s">
        <v>1603</v>
      </c>
      <c r="I2890" t="s">
        <v>1604</v>
      </c>
      <c r="J2890" t="s">
        <v>20</v>
      </c>
      <c r="K2890" t="s">
        <v>21</v>
      </c>
      <c r="L2890">
        <v>0</v>
      </c>
      <c r="M2890">
        <v>0</v>
      </c>
      <c r="N2890" t="s">
        <v>22</v>
      </c>
      <c r="O2890">
        <v>6</v>
      </c>
      <c r="P2890" s="30">
        <f>SQRT((postes_1[[#This Row],[x]]-$Q$1)^2+(postes_1[[#This Row],[y]]-$R$1)^2)</f>
        <v>411205.52713274182</v>
      </c>
      <c r="Q2890">
        <v>399890.14999999898</v>
      </c>
      <c r="R2890">
        <v>6400267.7699999996</v>
      </c>
    </row>
    <row r="2891" spans="1:18" hidden="1">
      <c r="A2891">
        <v>633</v>
      </c>
      <c r="B2891">
        <v>20001136</v>
      </c>
      <c r="C2891" s="2" t="s">
        <v>8376</v>
      </c>
      <c r="D2891" t="s">
        <v>168</v>
      </c>
      <c r="E2891">
        <v>923961600000</v>
      </c>
      <c r="F2891">
        <v>1449222072000</v>
      </c>
      <c r="G2891">
        <v>1</v>
      </c>
      <c r="H2891" t="s">
        <v>1360</v>
      </c>
      <c r="I2891" t="s">
        <v>1361</v>
      </c>
      <c r="J2891" t="s">
        <v>20</v>
      </c>
      <c r="K2891" t="s">
        <v>21</v>
      </c>
      <c r="L2891">
        <v>0</v>
      </c>
      <c r="M2891">
        <v>0</v>
      </c>
      <c r="N2891" t="s">
        <v>22</v>
      </c>
      <c r="O2891">
        <v>7</v>
      </c>
      <c r="P2891" s="30">
        <f>SQRT((postes_1[[#This Row],[x]]-$Q$1)^2+(postes_1[[#This Row],[y]]-$R$1)^2)</f>
        <v>411228.85622581112</v>
      </c>
      <c r="Q2891">
        <v>1020514.07</v>
      </c>
      <c r="R2891">
        <v>6784646.4900000002</v>
      </c>
    </row>
    <row r="2892" spans="1:18" hidden="1">
      <c r="A2892">
        <v>3882</v>
      </c>
      <c r="B2892">
        <v>70022677</v>
      </c>
      <c r="C2892" s="2" t="s">
        <v>8373</v>
      </c>
      <c r="D2892" t="s">
        <v>168</v>
      </c>
      <c r="E2892">
        <v>1223564057000</v>
      </c>
      <c r="F2892">
        <v>1449068982000</v>
      </c>
      <c r="G2892">
        <v>1</v>
      </c>
      <c r="H2892" t="s">
        <v>7917</v>
      </c>
      <c r="I2892" t="s">
        <v>7918</v>
      </c>
      <c r="J2892" t="s">
        <v>20</v>
      </c>
      <c r="K2892" t="s">
        <v>21</v>
      </c>
      <c r="L2892">
        <v>0</v>
      </c>
      <c r="M2892">
        <v>0</v>
      </c>
      <c r="N2892" t="s">
        <v>22</v>
      </c>
      <c r="O2892">
        <v>3</v>
      </c>
      <c r="P2892" s="30">
        <f>SQRT((postes_1[[#This Row],[x]]-$Q$1)^2+(postes_1[[#This Row],[y]]-$R$1)^2)</f>
        <v>411658.61210170179</v>
      </c>
      <c r="Q2892">
        <v>1022084.17</v>
      </c>
      <c r="R2892">
        <v>6747462.0599999996</v>
      </c>
    </row>
    <row r="2893" spans="1:18" hidden="1">
      <c r="A2893">
        <v>1722</v>
      </c>
      <c r="B2893">
        <v>40001888</v>
      </c>
      <c r="C2893" s="2" t="s">
        <v>8373</v>
      </c>
      <c r="D2893" t="s">
        <v>274</v>
      </c>
      <c r="E2893">
        <v>916099200000</v>
      </c>
      <c r="F2893">
        <v>1407410768000</v>
      </c>
      <c r="G2893">
        <v>1</v>
      </c>
      <c r="H2893" t="s">
        <v>3584</v>
      </c>
      <c r="I2893" t="s">
        <v>3585</v>
      </c>
      <c r="J2893" t="s">
        <v>20</v>
      </c>
      <c r="K2893" t="s">
        <v>21</v>
      </c>
      <c r="L2893">
        <v>0</v>
      </c>
      <c r="M2893">
        <v>0</v>
      </c>
      <c r="N2893" t="s">
        <v>22</v>
      </c>
      <c r="O2893">
        <v>3</v>
      </c>
      <c r="P2893" s="30">
        <f>SQRT((postes_1[[#This Row],[x]]-$Q$1)^2+(postes_1[[#This Row],[y]]-$R$1)^2)</f>
        <v>411730.00454316707</v>
      </c>
      <c r="Q2893">
        <v>776693.89000000095</v>
      </c>
      <c r="R2893">
        <v>6376778.1600000001</v>
      </c>
    </row>
    <row r="2894" spans="1:18" hidden="1">
      <c r="A2894">
        <v>1170</v>
      </c>
      <c r="B2894">
        <v>50000620</v>
      </c>
      <c r="C2894" s="2" t="s">
        <v>8373</v>
      </c>
      <c r="D2894" t="s">
        <v>168</v>
      </c>
      <c r="E2894">
        <v>1056499200000</v>
      </c>
      <c r="F2894">
        <v>1450365730000</v>
      </c>
      <c r="G2894">
        <v>1</v>
      </c>
      <c r="H2894" t="s">
        <v>2455</v>
      </c>
      <c r="I2894" t="s">
        <v>2456</v>
      </c>
      <c r="J2894" t="s">
        <v>20</v>
      </c>
      <c r="K2894" t="s">
        <v>21</v>
      </c>
      <c r="L2894">
        <v>0</v>
      </c>
      <c r="M2894">
        <v>0</v>
      </c>
      <c r="N2894" t="s">
        <v>22</v>
      </c>
      <c r="O2894">
        <v>3</v>
      </c>
      <c r="P2894" s="30">
        <f>SQRT((postes_1[[#This Row],[x]]-$Q$1)^2+(postes_1[[#This Row],[y]]-$R$1)^2)</f>
        <v>411742.16482575791</v>
      </c>
      <c r="Q2894">
        <v>370386.89999999898</v>
      </c>
      <c r="R2894">
        <v>6418959.6500000004</v>
      </c>
    </row>
    <row r="2895" spans="1:18" hidden="1">
      <c r="A2895">
        <v>1850</v>
      </c>
      <c r="B2895">
        <v>20000437</v>
      </c>
      <c r="C2895" s="2" t="s">
        <v>8375</v>
      </c>
      <c r="D2895" t="s">
        <v>152</v>
      </c>
      <c r="E2895">
        <v>1258019710000</v>
      </c>
      <c r="F2895">
        <v>1276249381000</v>
      </c>
      <c r="G2895">
        <v>1</v>
      </c>
      <c r="H2895" t="s">
        <v>3839</v>
      </c>
      <c r="I2895" t="s">
        <v>3840</v>
      </c>
      <c r="J2895" t="s">
        <v>20</v>
      </c>
      <c r="K2895" t="s">
        <v>21</v>
      </c>
      <c r="L2895">
        <v>0</v>
      </c>
      <c r="M2895">
        <v>0</v>
      </c>
      <c r="N2895" t="s">
        <v>22</v>
      </c>
      <c r="O2895">
        <v>6</v>
      </c>
      <c r="P2895" s="30">
        <f>SQRT((postes_1[[#This Row],[x]]-$Q$1)^2+(postes_1[[#This Row],[y]]-$R$1)^2)</f>
        <v>412639.62251149304</v>
      </c>
      <c r="Q2895">
        <v>997670</v>
      </c>
      <c r="R2895">
        <v>6896105.5</v>
      </c>
    </row>
    <row r="2896" spans="1:18" hidden="1">
      <c r="A2896">
        <v>2100</v>
      </c>
      <c r="B2896">
        <v>50000944</v>
      </c>
      <c r="C2896" s="2" t="s">
        <v>8373</v>
      </c>
      <c r="D2896" t="s">
        <v>77</v>
      </c>
      <c r="E2896">
        <v>1169485645000</v>
      </c>
      <c r="F2896">
        <v>1331645608000</v>
      </c>
      <c r="G2896">
        <v>1</v>
      </c>
      <c r="H2896" t="s">
        <v>4354</v>
      </c>
      <c r="I2896" t="s">
        <v>4355</v>
      </c>
      <c r="J2896" t="s">
        <v>20</v>
      </c>
      <c r="K2896" t="s">
        <v>21</v>
      </c>
      <c r="L2896">
        <v>0</v>
      </c>
      <c r="M2896">
        <v>0</v>
      </c>
      <c r="N2896" t="s">
        <v>22</v>
      </c>
      <c r="O2896">
        <v>3</v>
      </c>
      <c r="P2896" s="30">
        <f>SQRT((postes_1[[#This Row],[x]]-$Q$1)^2+(postes_1[[#This Row],[y]]-$R$1)^2)</f>
        <v>412641.91196108045</v>
      </c>
      <c r="Q2896">
        <v>597855.64999999898</v>
      </c>
      <c r="R2896">
        <v>6341013.2699999996</v>
      </c>
    </row>
    <row r="2897" spans="1:18" hidden="1">
      <c r="A2897">
        <v>3207</v>
      </c>
      <c r="B2897">
        <v>60000715</v>
      </c>
      <c r="C2897" s="2" t="s">
        <v>8373</v>
      </c>
      <c r="D2897" t="s">
        <v>20</v>
      </c>
      <c r="E2897" s="1">
        <v>991008000000</v>
      </c>
      <c r="F2897" t="s">
        <v>20</v>
      </c>
      <c r="G2897">
        <v>1</v>
      </c>
      <c r="H2897" t="s">
        <v>6586</v>
      </c>
      <c r="I2897" t="s">
        <v>6587</v>
      </c>
      <c r="J2897" t="s">
        <v>20</v>
      </c>
      <c r="K2897" t="s">
        <v>21</v>
      </c>
      <c r="L2897">
        <v>0</v>
      </c>
      <c r="M2897">
        <v>0</v>
      </c>
      <c r="N2897" t="s">
        <v>22</v>
      </c>
      <c r="O2897">
        <v>3</v>
      </c>
      <c r="P2897" s="30">
        <f>SQRT((postes_1[[#This Row],[x]]-$Q$1)^2+(postes_1[[#This Row],[y]]-$R$1)^2)</f>
        <v>412642.89690259215</v>
      </c>
      <c r="Q2897">
        <v>198293.92000000199</v>
      </c>
      <c r="R2897">
        <v>6773099.6799999997</v>
      </c>
    </row>
    <row r="2898" spans="1:18" hidden="1">
      <c r="A2898">
        <v>1711</v>
      </c>
      <c r="B2898">
        <v>40000123</v>
      </c>
      <c r="C2898" s="2" t="s">
        <v>8373</v>
      </c>
      <c r="D2898" t="s">
        <v>274</v>
      </c>
      <c r="E2898" s="1">
        <v>812160000000</v>
      </c>
      <c r="F2898">
        <v>1407410051000</v>
      </c>
      <c r="G2898">
        <v>1</v>
      </c>
      <c r="H2898" t="s">
        <v>3562</v>
      </c>
      <c r="I2898" t="s">
        <v>3563</v>
      </c>
      <c r="J2898" t="s">
        <v>20</v>
      </c>
      <c r="K2898" t="s">
        <v>21</v>
      </c>
      <c r="L2898">
        <v>0</v>
      </c>
      <c r="M2898">
        <v>0</v>
      </c>
      <c r="N2898" t="s">
        <v>22</v>
      </c>
      <c r="O2898">
        <v>3</v>
      </c>
      <c r="P2898" s="30">
        <f>SQRT((postes_1[[#This Row],[x]]-$Q$1)^2+(postes_1[[#This Row],[y]]-$R$1)^2)</f>
        <v>412684.05668559403</v>
      </c>
      <c r="Q2898">
        <v>777943.52000000305</v>
      </c>
      <c r="R2898">
        <v>6376287.9699999997</v>
      </c>
    </row>
    <row r="2899" spans="1:18" hidden="1">
      <c r="A2899">
        <v>4035</v>
      </c>
      <c r="B2899">
        <v>60000467</v>
      </c>
      <c r="C2899" s="2" t="s">
        <v>8373</v>
      </c>
      <c r="D2899" t="s">
        <v>38</v>
      </c>
      <c r="E2899" s="1">
        <v>991008000000</v>
      </c>
      <c r="F2899">
        <v>1244553863000</v>
      </c>
      <c r="G2899">
        <v>1</v>
      </c>
      <c r="H2899" t="s">
        <v>8207</v>
      </c>
      <c r="I2899" t="s">
        <v>8207</v>
      </c>
      <c r="J2899" t="s">
        <v>20</v>
      </c>
      <c r="K2899" t="s">
        <v>21</v>
      </c>
      <c r="L2899">
        <v>0</v>
      </c>
      <c r="M2899">
        <v>0</v>
      </c>
      <c r="N2899" t="s">
        <v>22</v>
      </c>
      <c r="O2899">
        <v>3</v>
      </c>
      <c r="P2899" s="30">
        <f>SQRT((postes_1[[#This Row],[x]]-$Q$1)^2+(postes_1[[#This Row],[y]]-$R$1)^2)</f>
        <v>412755.81811683375</v>
      </c>
      <c r="Q2899">
        <v>199618.27000000299</v>
      </c>
      <c r="R2899">
        <v>6793070.4900000002</v>
      </c>
    </row>
    <row r="2900" spans="1:18" hidden="1">
      <c r="A2900">
        <v>3127</v>
      </c>
      <c r="B2900">
        <v>50000939</v>
      </c>
      <c r="C2900" s="2" t="s">
        <v>8373</v>
      </c>
      <c r="D2900" t="s">
        <v>77</v>
      </c>
      <c r="E2900">
        <v>610761600000</v>
      </c>
      <c r="F2900">
        <v>1331643866000</v>
      </c>
      <c r="G2900">
        <v>1</v>
      </c>
      <c r="H2900" t="s">
        <v>6428</v>
      </c>
      <c r="I2900" t="s">
        <v>6429</v>
      </c>
      <c r="J2900" t="s">
        <v>20</v>
      </c>
      <c r="K2900" t="s">
        <v>21</v>
      </c>
      <c r="L2900">
        <v>0</v>
      </c>
      <c r="M2900">
        <v>0</v>
      </c>
      <c r="N2900" t="s">
        <v>22</v>
      </c>
      <c r="O2900">
        <v>3</v>
      </c>
      <c r="P2900" s="30">
        <f>SQRT((postes_1[[#This Row],[x]]-$Q$1)^2+(postes_1[[#This Row],[y]]-$R$1)^2)</f>
        <v>412878.20709004492</v>
      </c>
      <c r="Q2900">
        <v>582662.53000000096</v>
      </c>
      <c r="R2900">
        <v>6341521.5800000001</v>
      </c>
    </row>
    <row r="2901" spans="1:18" hidden="1">
      <c r="A2901">
        <v>3696</v>
      </c>
      <c r="B2901">
        <v>50000942</v>
      </c>
      <c r="C2901" s="2" t="s">
        <v>8373</v>
      </c>
      <c r="D2901" t="s">
        <v>77</v>
      </c>
      <c r="E2901">
        <v>610761600000</v>
      </c>
      <c r="F2901">
        <v>1331643658000</v>
      </c>
      <c r="G2901">
        <v>1</v>
      </c>
      <c r="H2901" t="s">
        <v>7566</v>
      </c>
      <c r="I2901" t="s">
        <v>7567</v>
      </c>
      <c r="J2901" t="s">
        <v>26</v>
      </c>
      <c r="K2901" t="s">
        <v>21</v>
      </c>
      <c r="L2901">
        <v>0</v>
      </c>
      <c r="M2901">
        <v>0</v>
      </c>
      <c r="N2901" t="s">
        <v>22</v>
      </c>
      <c r="O2901">
        <v>3</v>
      </c>
      <c r="P2901" s="30">
        <f>SQRT((postes_1[[#This Row],[x]]-$Q$1)^2+(postes_1[[#This Row],[y]]-$R$1)^2)</f>
        <v>412899.63448911806</v>
      </c>
      <c r="Q2901">
        <v>583153.31999999995</v>
      </c>
      <c r="R2901">
        <v>6341467.2699999996</v>
      </c>
    </row>
    <row r="2902" spans="1:18" hidden="1">
      <c r="A2902">
        <v>1189</v>
      </c>
      <c r="B2902">
        <v>30000673</v>
      </c>
      <c r="C2902" s="2" t="s">
        <v>8375</v>
      </c>
      <c r="D2902" t="s">
        <v>20</v>
      </c>
      <c r="E2902">
        <v>972518400000</v>
      </c>
      <c r="F2902" t="s">
        <v>20</v>
      </c>
      <c r="G2902">
        <v>1</v>
      </c>
      <c r="H2902" t="s">
        <v>2492</v>
      </c>
      <c r="I2902" t="s">
        <v>2493</v>
      </c>
      <c r="J2902" t="s">
        <v>20</v>
      </c>
      <c r="K2902" t="s">
        <v>21</v>
      </c>
      <c r="L2902">
        <v>0</v>
      </c>
      <c r="M2902">
        <v>0</v>
      </c>
      <c r="N2902" t="s">
        <v>22</v>
      </c>
      <c r="O2902">
        <v>6</v>
      </c>
      <c r="P2902" s="30">
        <f>SQRT((postes_1[[#This Row],[x]]-$Q$1)^2+(postes_1[[#This Row],[y]]-$R$1)^2)</f>
        <v>412971.77748946875</v>
      </c>
      <c r="Q2902">
        <v>975103.65999999596</v>
      </c>
      <c r="R2902">
        <v>6559587.4800000004</v>
      </c>
    </row>
    <row r="2903" spans="1:18" hidden="1">
      <c r="A2903">
        <v>3500</v>
      </c>
      <c r="B2903">
        <v>30000654</v>
      </c>
      <c r="C2903" s="2" t="s">
        <v>8373</v>
      </c>
      <c r="D2903" t="s">
        <v>23</v>
      </c>
      <c r="E2903">
        <v>940204800000</v>
      </c>
      <c r="F2903">
        <v>1268670530000</v>
      </c>
      <c r="G2903">
        <v>1</v>
      </c>
      <c r="H2903" t="s">
        <v>7167</v>
      </c>
      <c r="I2903" t="s">
        <v>7168</v>
      </c>
      <c r="J2903" t="s">
        <v>20</v>
      </c>
      <c r="K2903" t="s">
        <v>21</v>
      </c>
      <c r="L2903">
        <v>0</v>
      </c>
      <c r="M2903">
        <v>0</v>
      </c>
      <c r="N2903" t="s">
        <v>22</v>
      </c>
      <c r="O2903">
        <v>3</v>
      </c>
      <c r="P2903" s="30">
        <f>SQRT((postes_1[[#This Row],[x]]-$Q$1)^2+(postes_1[[#This Row],[y]]-$R$1)^2)</f>
        <v>413066.52672973112</v>
      </c>
      <c r="Q2903">
        <v>976857.14999999898</v>
      </c>
      <c r="R2903">
        <v>6562716.7300000004</v>
      </c>
    </row>
    <row r="2904" spans="1:18" hidden="1">
      <c r="A2904">
        <v>1703</v>
      </c>
      <c r="B2904">
        <v>40001879</v>
      </c>
      <c r="C2904" s="2" t="s">
        <v>8375</v>
      </c>
      <c r="D2904" t="s">
        <v>805</v>
      </c>
      <c r="E2904" s="1">
        <v>916272000000</v>
      </c>
      <c r="F2904">
        <v>1291908189000</v>
      </c>
      <c r="G2904">
        <v>1</v>
      </c>
      <c r="H2904" t="s">
        <v>3547</v>
      </c>
      <c r="I2904" t="s">
        <v>3548</v>
      </c>
      <c r="J2904" t="s">
        <v>20</v>
      </c>
      <c r="K2904" t="s">
        <v>21</v>
      </c>
      <c r="L2904">
        <v>0</v>
      </c>
      <c r="M2904">
        <v>0</v>
      </c>
      <c r="N2904" t="s">
        <v>22</v>
      </c>
      <c r="O2904">
        <v>6</v>
      </c>
      <c r="P2904" s="30">
        <f>SQRT((postes_1[[#This Row],[x]]-$Q$1)^2+(postes_1[[#This Row],[y]]-$R$1)^2)</f>
        <v>413140.79190577794</v>
      </c>
      <c r="Q2904">
        <v>778418.59000000404</v>
      </c>
      <c r="R2904">
        <v>6375999.3099999996</v>
      </c>
    </row>
    <row r="2905" spans="1:18" hidden="1">
      <c r="A2905">
        <v>2082</v>
      </c>
      <c r="B2905">
        <v>20001258</v>
      </c>
      <c r="C2905" s="2" t="s">
        <v>8373</v>
      </c>
      <c r="D2905" t="s">
        <v>43</v>
      </c>
      <c r="E2905">
        <v>1152549547000</v>
      </c>
      <c r="F2905" t="s">
        <v>20</v>
      </c>
      <c r="G2905">
        <v>1</v>
      </c>
      <c r="H2905" t="s">
        <v>4317</v>
      </c>
      <c r="I2905" t="s">
        <v>4318</v>
      </c>
      <c r="J2905" t="s">
        <v>4319</v>
      </c>
      <c r="K2905" t="s">
        <v>21</v>
      </c>
      <c r="L2905">
        <v>0</v>
      </c>
      <c r="M2905">
        <v>0</v>
      </c>
      <c r="N2905" t="s">
        <v>22</v>
      </c>
      <c r="O2905">
        <v>3</v>
      </c>
      <c r="P2905" s="30">
        <f>SQRT((postes_1[[#This Row],[x]]-$Q$1)^2+(postes_1[[#This Row],[y]]-$R$1)^2)</f>
        <v>413196.91121008381</v>
      </c>
      <c r="Q2905">
        <v>1023653.8</v>
      </c>
      <c r="R2905">
        <v>6756663.6200000001</v>
      </c>
    </row>
    <row r="2906" spans="1:18" hidden="1">
      <c r="A2906">
        <v>770</v>
      </c>
      <c r="B2906">
        <v>20001273</v>
      </c>
      <c r="C2906" s="2" t="s">
        <v>8373</v>
      </c>
      <c r="D2906" t="s">
        <v>168</v>
      </c>
      <c r="E2906">
        <v>610761600000</v>
      </c>
      <c r="F2906">
        <v>1450260275000</v>
      </c>
      <c r="G2906">
        <v>1</v>
      </c>
      <c r="H2906" t="s">
        <v>1658</v>
      </c>
      <c r="I2906" t="s">
        <v>1659</v>
      </c>
      <c r="J2906" t="s">
        <v>20</v>
      </c>
      <c r="K2906" t="s">
        <v>21</v>
      </c>
      <c r="L2906">
        <v>0</v>
      </c>
      <c r="M2906">
        <v>0</v>
      </c>
      <c r="N2906" t="s">
        <v>22</v>
      </c>
      <c r="O2906">
        <v>3</v>
      </c>
      <c r="P2906" s="30">
        <f>SQRT((postes_1[[#This Row],[x]]-$Q$1)^2+(postes_1[[#This Row],[y]]-$R$1)^2)</f>
        <v>413209.01105944312</v>
      </c>
      <c r="Q2906">
        <v>1023678.18</v>
      </c>
      <c r="R2906">
        <v>6753146.0499999998</v>
      </c>
    </row>
    <row r="2907" spans="1:18" hidden="1">
      <c r="A2907">
        <v>3804</v>
      </c>
      <c r="B2907">
        <v>20001323</v>
      </c>
      <c r="C2907" s="2" t="s">
        <v>8373</v>
      </c>
      <c r="D2907" t="s">
        <v>168</v>
      </c>
      <c r="E2907">
        <v>791769600000</v>
      </c>
      <c r="F2907">
        <v>1449138772000</v>
      </c>
      <c r="G2907">
        <v>1</v>
      </c>
      <c r="H2907" t="s">
        <v>7769</v>
      </c>
      <c r="I2907" t="s">
        <v>7770</v>
      </c>
      <c r="J2907" t="s">
        <v>20</v>
      </c>
      <c r="K2907" t="s">
        <v>21</v>
      </c>
      <c r="L2907">
        <v>0</v>
      </c>
      <c r="M2907">
        <v>0</v>
      </c>
      <c r="N2907" t="s">
        <v>22</v>
      </c>
      <c r="O2907">
        <v>3</v>
      </c>
      <c r="P2907" s="30">
        <f>SQRT((postes_1[[#This Row],[x]]-$Q$1)^2+(postes_1[[#This Row],[y]]-$R$1)^2)</f>
        <v>413261.84622990707</v>
      </c>
      <c r="Q2907">
        <v>1023699.12</v>
      </c>
      <c r="R2907">
        <v>6748318.3099999996</v>
      </c>
    </row>
    <row r="2908" spans="1:18" hidden="1">
      <c r="A2908">
        <v>3778</v>
      </c>
      <c r="B2908">
        <v>30000853</v>
      </c>
      <c r="C2908" s="2" t="s">
        <v>8373</v>
      </c>
      <c r="D2908" t="s">
        <v>56</v>
      </c>
      <c r="E2908">
        <v>1168597346000</v>
      </c>
      <c r="F2908">
        <v>1168597291000</v>
      </c>
      <c r="G2908">
        <v>1</v>
      </c>
      <c r="H2908" t="s">
        <v>7722</v>
      </c>
      <c r="I2908" t="s">
        <v>7723</v>
      </c>
      <c r="J2908" t="s">
        <v>7724</v>
      </c>
      <c r="K2908" t="s">
        <v>21</v>
      </c>
      <c r="L2908">
        <v>0</v>
      </c>
      <c r="M2908">
        <v>0</v>
      </c>
      <c r="N2908" t="s">
        <v>22</v>
      </c>
      <c r="O2908">
        <v>3</v>
      </c>
      <c r="P2908" s="30">
        <f>SQRT((postes_1[[#This Row],[x]]-$Q$1)^2+(postes_1[[#This Row],[y]]-$R$1)^2)</f>
        <v>413378.07636126183</v>
      </c>
      <c r="Q2908">
        <v>964905.85000000102</v>
      </c>
      <c r="R2908">
        <v>6540727.4000000004</v>
      </c>
    </row>
    <row r="2909" spans="1:18" hidden="1">
      <c r="A2909">
        <v>85</v>
      </c>
      <c r="B2909">
        <v>30002156</v>
      </c>
      <c r="C2909" s="2" t="s">
        <v>8373</v>
      </c>
      <c r="D2909" t="s">
        <v>77</v>
      </c>
      <c r="E2909">
        <v>610761600000</v>
      </c>
      <c r="F2909">
        <v>1311697389000</v>
      </c>
      <c r="G2909">
        <v>1</v>
      </c>
      <c r="H2909" t="s">
        <v>204</v>
      </c>
      <c r="I2909" t="s">
        <v>205</v>
      </c>
      <c r="J2909" t="s">
        <v>20</v>
      </c>
      <c r="K2909" t="s">
        <v>21</v>
      </c>
      <c r="L2909">
        <v>0</v>
      </c>
      <c r="M2909">
        <v>0</v>
      </c>
      <c r="N2909" t="s">
        <v>22</v>
      </c>
      <c r="O2909">
        <v>3</v>
      </c>
      <c r="P2909" s="30">
        <f>SQRT((postes_1[[#This Row],[x]]-$Q$1)^2+(postes_1[[#This Row],[y]]-$R$1)^2)</f>
        <v>413443.23231642816</v>
      </c>
      <c r="Q2909">
        <v>881104.59000000404</v>
      </c>
      <c r="R2909">
        <v>6440905.4100000001</v>
      </c>
    </row>
    <row r="2910" spans="1:18" hidden="1">
      <c r="A2910">
        <v>2097</v>
      </c>
      <c r="B2910">
        <v>20001138</v>
      </c>
      <c r="C2910" s="2" t="s">
        <v>8373</v>
      </c>
      <c r="D2910" t="s">
        <v>20</v>
      </c>
      <c r="E2910">
        <v>791769600000</v>
      </c>
      <c r="F2910" t="s">
        <v>20</v>
      </c>
      <c r="G2910">
        <v>1</v>
      </c>
      <c r="H2910" t="s">
        <v>4347</v>
      </c>
      <c r="I2910" t="s">
        <v>4348</v>
      </c>
      <c r="J2910" t="s">
        <v>754</v>
      </c>
      <c r="K2910" t="s">
        <v>21</v>
      </c>
      <c r="L2910">
        <v>0</v>
      </c>
      <c r="M2910">
        <v>0</v>
      </c>
      <c r="N2910" t="s">
        <v>22</v>
      </c>
      <c r="O2910">
        <v>3</v>
      </c>
      <c r="P2910" s="30">
        <f>SQRT((postes_1[[#This Row],[x]]-$Q$1)^2+(postes_1[[#This Row],[y]]-$R$1)^2)</f>
        <v>413488.59495550313</v>
      </c>
      <c r="Q2910">
        <v>1022784.93</v>
      </c>
      <c r="R2910">
        <v>6784585.1900000004</v>
      </c>
    </row>
    <row r="2911" spans="1:18" hidden="1">
      <c r="A2911">
        <v>563</v>
      </c>
      <c r="B2911">
        <v>20001334</v>
      </c>
      <c r="C2911" s="2" t="s">
        <v>8373</v>
      </c>
      <c r="D2911" t="s">
        <v>168</v>
      </c>
      <c r="E2911">
        <v>916358400000</v>
      </c>
      <c r="F2911">
        <v>1449135918000</v>
      </c>
      <c r="G2911">
        <v>1</v>
      </c>
      <c r="H2911" t="s">
        <v>1216</v>
      </c>
      <c r="I2911" t="s">
        <v>1217</v>
      </c>
      <c r="J2911" t="s">
        <v>20</v>
      </c>
      <c r="K2911" t="s">
        <v>21</v>
      </c>
      <c r="L2911">
        <v>0</v>
      </c>
      <c r="M2911">
        <v>0</v>
      </c>
      <c r="N2911" t="s">
        <v>22</v>
      </c>
      <c r="O2911">
        <v>3</v>
      </c>
      <c r="P2911" s="30">
        <f>SQRT((postes_1[[#This Row],[x]]-$Q$1)^2+(postes_1[[#This Row],[y]]-$R$1)^2)</f>
        <v>413953.78637668531</v>
      </c>
      <c r="Q2911">
        <v>1024370.85</v>
      </c>
      <c r="R2911">
        <v>6746886.9500000002</v>
      </c>
    </row>
    <row r="2912" spans="1:18" hidden="1">
      <c r="A2912">
        <v>1847</v>
      </c>
      <c r="B2912">
        <v>20000431</v>
      </c>
      <c r="C2912" s="2" t="s">
        <v>8373</v>
      </c>
      <c r="D2912" t="s">
        <v>152</v>
      </c>
      <c r="E2912">
        <v>769132800000</v>
      </c>
      <c r="F2912">
        <v>1276073860000</v>
      </c>
      <c r="G2912">
        <v>1</v>
      </c>
      <c r="H2912" t="s">
        <v>3833</v>
      </c>
      <c r="I2912" t="s">
        <v>3834</v>
      </c>
      <c r="J2912" t="s">
        <v>3835</v>
      </c>
      <c r="K2912" t="s">
        <v>21</v>
      </c>
      <c r="L2912">
        <v>0</v>
      </c>
      <c r="M2912">
        <v>0</v>
      </c>
      <c r="N2912" t="s">
        <v>22</v>
      </c>
      <c r="O2912">
        <v>3</v>
      </c>
      <c r="P2912" s="30">
        <f>SQRT((postes_1[[#This Row],[x]]-$Q$1)^2+(postes_1[[#This Row],[y]]-$R$1)^2)</f>
        <v>414070.26981637528</v>
      </c>
      <c r="Q2912">
        <v>998821.57999999798</v>
      </c>
      <c r="R2912">
        <v>6897117.0999999996</v>
      </c>
    </row>
    <row r="2913" spans="1:18" hidden="1">
      <c r="A2913">
        <v>1530</v>
      </c>
      <c r="B2913">
        <v>30002139</v>
      </c>
      <c r="C2913" s="2" t="s">
        <v>8373</v>
      </c>
      <c r="D2913" t="s">
        <v>274</v>
      </c>
      <c r="E2913">
        <v>610761600000</v>
      </c>
      <c r="F2913">
        <v>1394196978000</v>
      </c>
      <c r="G2913">
        <v>1</v>
      </c>
      <c r="H2913" t="s">
        <v>3190</v>
      </c>
      <c r="I2913" t="s">
        <v>3191</v>
      </c>
      <c r="J2913" t="s">
        <v>20</v>
      </c>
      <c r="K2913" t="s">
        <v>21</v>
      </c>
      <c r="L2913">
        <v>0</v>
      </c>
      <c r="M2913">
        <v>0</v>
      </c>
      <c r="N2913" t="s">
        <v>22</v>
      </c>
      <c r="O2913">
        <v>3</v>
      </c>
      <c r="P2913" s="30">
        <f>SQRT((postes_1[[#This Row],[x]]-$Q$1)^2+(postes_1[[#This Row],[y]]-$R$1)^2)</f>
        <v>414303.66903377092</v>
      </c>
      <c r="Q2913">
        <v>884422.82999999798</v>
      </c>
      <c r="R2913">
        <v>6442661.79</v>
      </c>
    </row>
    <row r="2914" spans="1:18" hidden="1">
      <c r="A2914">
        <v>3531</v>
      </c>
      <c r="B2914">
        <v>20004430</v>
      </c>
      <c r="C2914" s="2" t="s">
        <v>8373</v>
      </c>
      <c r="D2914" t="s">
        <v>30</v>
      </c>
      <c r="E2914">
        <v>1081987200000</v>
      </c>
      <c r="F2914">
        <v>1324484961000</v>
      </c>
      <c r="G2914">
        <v>1</v>
      </c>
      <c r="H2914" t="s">
        <v>7228</v>
      </c>
      <c r="I2914" t="s">
        <v>7229</v>
      </c>
      <c r="J2914" t="s">
        <v>186</v>
      </c>
      <c r="K2914" t="s">
        <v>21</v>
      </c>
      <c r="L2914">
        <v>0</v>
      </c>
      <c r="M2914">
        <v>0</v>
      </c>
      <c r="N2914" t="s">
        <v>22</v>
      </c>
      <c r="O2914">
        <v>3</v>
      </c>
      <c r="P2914" s="30">
        <f>SQRT((postes_1[[#This Row],[x]]-$Q$1)^2+(postes_1[[#This Row],[y]]-$R$1)^2)</f>
        <v>414390.39043483208</v>
      </c>
      <c r="Q2914">
        <v>1017135.95</v>
      </c>
      <c r="R2914">
        <v>6833096.6600000001</v>
      </c>
    </row>
    <row r="2915" spans="1:18" hidden="1">
      <c r="A2915">
        <v>3803</v>
      </c>
      <c r="B2915">
        <v>20001448</v>
      </c>
      <c r="C2915" s="2" t="s">
        <v>8373</v>
      </c>
      <c r="D2915" t="s">
        <v>168</v>
      </c>
      <c r="E2915">
        <v>610761600000</v>
      </c>
      <c r="F2915">
        <v>1449157438000</v>
      </c>
      <c r="G2915">
        <v>1</v>
      </c>
      <c r="H2915" t="s">
        <v>7767</v>
      </c>
      <c r="I2915" t="s">
        <v>7768</v>
      </c>
      <c r="J2915" t="s">
        <v>20</v>
      </c>
      <c r="K2915" t="s">
        <v>21</v>
      </c>
      <c r="L2915">
        <v>0</v>
      </c>
      <c r="M2915">
        <v>0</v>
      </c>
      <c r="N2915" t="s">
        <v>22</v>
      </c>
      <c r="O2915">
        <v>3</v>
      </c>
      <c r="P2915" s="30">
        <f>SQRT((postes_1[[#This Row],[x]]-$Q$1)^2+(postes_1[[#This Row],[y]]-$R$1)^2)</f>
        <v>414429.17298464751</v>
      </c>
      <c r="Q2915">
        <v>1023960.24</v>
      </c>
      <c r="R2915">
        <v>6725591.6900000004</v>
      </c>
    </row>
    <row r="2916" spans="1:18" hidden="1">
      <c r="A2916">
        <v>664</v>
      </c>
      <c r="B2916">
        <v>70038489</v>
      </c>
      <c r="C2916" s="2" t="s">
        <v>8373</v>
      </c>
      <c r="D2916" t="s">
        <v>56</v>
      </c>
      <c r="E2916">
        <v>1337876554000</v>
      </c>
      <c r="F2916">
        <v>1337876483000</v>
      </c>
      <c r="G2916">
        <v>1</v>
      </c>
      <c r="H2916" t="s">
        <v>1427</v>
      </c>
      <c r="I2916" t="s">
        <v>1428</v>
      </c>
      <c r="J2916" t="s">
        <v>1429</v>
      </c>
      <c r="K2916" t="s">
        <v>21</v>
      </c>
      <c r="L2916">
        <v>0</v>
      </c>
      <c r="M2916">
        <v>0</v>
      </c>
      <c r="N2916" t="s">
        <v>22</v>
      </c>
      <c r="O2916">
        <v>3</v>
      </c>
      <c r="P2916" s="30">
        <f>SQRT((postes_1[[#This Row],[x]]-$Q$1)^2+(postes_1[[#This Row],[y]]-$R$1)^2)</f>
        <v>414532.16385399684</v>
      </c>
      <c r="Q2916">
        <v>471142.90999999602</v>
      </c>
      <c r="R2916">
        <v>6363045.8099999996</v>
      </c>
    </row>
    <row r="2917" spans="1:18" hidden="1">
      <c r="A2917">
        <v>334</v>
      </c>
      <c r="B2917">
        <v>20001124</v>
      </c>
      <c r="C2917" s="2" t="s">
        <v>8373</v>
      </c>
      <c r="D2917" t="s">
        <v>77</v>
      </c>
      <c r="E2917">
        <v>610761600000</v>
      </c>
      <c r="F2917">
        <v>1327588367000</v>
      </c>
      <c r="G2917">
        <v>1</v>
      </c>
      <c r="H2917" t="s">
        <v>746</v>
      </c>
      <c r="I2917" t="s">
        <v>747</v>
      </c>
      <c r="J2917" t="s">
        <v>26</v>
      </c>
      <c r="K2917" t="s">
        <v>21</v>
      </c>
      <c r="L2917">
        <v>0</v>
      </c>
      <c r="M2917">
        <v>0</v>
      </c>
      <c r="N2917" t="s">
        <v>22</v>
      </c>
      <c r="O2917">
        <v>3</v>
      </c>
      <c r="P2917" s="30">
        <f>SQRT((postes_1[[#This Row],[x]]-$Q$1)^2+(postes_1[[#This Row],[y]]-$R$1)^2)</f>
        <v>414568.35577847296</v>
      </c>
      <c r="Q2917">
        <v>1023779.38</v>
      </c>
      <c r="R2917">
        <v>6785737.5899999999</v>
      </c>
    </row>
    <row r="2918" spans="1:18" hidden="1">
      <c r="A2918">
        <v>2574</v>
      </c>
      <c r="B2918">
        <v>20000550</v>
      </c>
      <c r="C2918" s="2" t="s">
        <v>8373</v>
      </c>
      <c r="D2918" t="s">
        <v>77</v>
      </c>
      <c r="E2918">
        <v>610761600000</v>
      </c>
      <c r="F2918">
        <v>1367508486000</v>
      </c>
      <c r="G2918">
        <v>1</v>
      </c>
      <c r="H2918" t="s">
        <v>5309</v>
      </c>
      <c r="I2918" t="s">
        <v>5310</v>
      </c>
      <c r="J2918" t="s">
        <v>20</v>
      </c>
      <c r="K2918" t="s">
        <v>21</v>
      </c>
      <c r="L2918">
        <v>0</v>
      </c>
      <c r="M2918">
        <v>0</v>
      </c>
      <c r="N2918" t="s">
        <v>22</v>
      </c>
      <c r="O2918">
        <v>3</v>
      </c>
      <c r="P2918" s="30">
        <f>SQRT((postes_1[[#This Row],[x]]-$Q$1)^2+(postes_1[[#This Row],[y]]-$R$1)^2)</f>
        <v>414606.27417666186</v>
      </c>
      <c r="Q2918">
        <v>1008273.34</v>
      </c>
      <c r="R2918">
        <v>6870296.8499999996</v>
      </c>
    </row>
    <row r="2919" spans="1:18" hidden="1">
      <c r="A2919">
        <v>1754</v>
      </c>
      <c r="B2919">
        <v>40000038</v>
      </c>
      <c r="C2919" s="2" t="s">
        <v>8373</v>
      </c>
      <c r="D2919" t="s">
        <v>77</v>
      </c>
      <c r="E2919">
        <v>610761600000</v>
      </c>
      <c r="F2919">
        <v>1353680049000</v>
      </c>
      <c r="G2919">
        <v>1</v>
      </c>
      <c r="H2919" t="s">
        <v>3647</v>
      </c>
      <c r="I2919" t="s">
        <v>3648</v>
      </c>
      <c r="J2919" t="s">
        <v>26</v>
      </c>
      <c r="K2919" t="s">
        <v>21</v>
      </c>
      <c r="L2919">
        <v>0</v>
      </c>
      <c r="M2919">
        <v>0</v>
      </c>
      <c r="N2919" t="s">
        <v>22</v>
      </c>
      <c r="O2919">
        <v>3</v>
      </c>
      <c r="P2919" s="30">
        <f>SQRT((postes_1[[#This Row],[x]]-$Q$1)^2+(postes_1[[#This Row],[y]]-$R$1)^2)</f>
        <v>414648.27240210312</v>
      </c>
      <c r="Q2919">
        <v>838598.11999999697</v>
      </c>
      <c r="R2919">
        <v>6407210.3799999999</v>
      </c>
    </row>
    <row r="2920" spans="1:18" hidden="1">
      <c r="A2920">
        <v>3485</v>
      </c>
      <c r="B2920">
        <v>50000852</v>
      </c>
      <c r="C2920" s="2" t="s">
        <v>8373</v>
      </c>
      <c r="D2920" t="s">
        <v>482</v>
      </c>
      <c r="E2920">
        <v>610761600000</v>
      </c>
      <c r="F2920">
        <v>1387881843000</v>
      </c>
      <c r="G2920">
        <v>1</v>
      </c>
      <c r="H2920" t="s">
        <v>7136</v>
      </c>
      <c r="I2920" t="s">
        <v>7136</v>
      </c>
      <c r="J2920" t="s">
        <v>20</v>
      </c>
      <c r="K2920" t="s">
        <v>21</v>
      </c>
      <c r="L2920">
        <v>0</v>
      </c>
      <c r="M2920">
        <v>0</v>
      </c>
      <c r="N2920" t="s">
        <v>22</v>
      </c>
      <c r="O2920">
        <v>3</v>
      </c>
      <c r="P2920" s="30">
        <f>SQRT((postes_1[[#This Row],[x]]-$Q$1)^2+(postes_1[[#This Row],[y]]-$R$1)^2)</f>
        <v>414876.37925021612</v>
      </c>
      <c r="Q2920">
        <v>443802.68999999802</v>
      </c>
      <c r="R2920">
        <v>6373535.1799999997</v>
      </c>
    </row>
    <row r="2921" spans="1:18" hidden="1">
      <c r="A2921">
        <v>1307</v>
      </c>
      <c r="B2921">
        <v>40000085</v>
      </c>
      <c r="C2921" s="2" t="s">
        <v>8373</v>
      </c>
      <c r="D2921" t="s">
        <v>20</v>
      </c>
      <c r="E2921" s="1">
        <v>765504000000</v>
      </c>
      <c r="F2921" t="s">
        <v>20</v>
      </c>
      <c r="G2921">
        <v>1</v>
      </c>
      <c r="H2921" t="s">
        <v>2746</v>
      </c>
      <c r="I2921" t="s">
        <v>2747</v>
      </c>
      <c r="J2921" t="s">
        <v>20</v>
      </c>
      <c r="K2921" t="s">
        <v>21</v>
      </c>
      <c r="L2921">
        <v>0</v>
      </c>
      <c r="M2921">
        <v>0</v>
      </c>
      <c r="N2921" t="s">
        <v>22</v>
      </c>
      <c r="O2921">
        <v>3</v>
      </c>
      <c r="P2921" s="30">
        <f>SQRT((postes_1[[#This Row],[x]]-$Q$1)^2+(postes_1[[#This Row],[y]]-$R$1)^2)</f>
        <v>415085.07391622843</v>
      </c>
      <c r="Q2921">
        <v>811394.5</v>
      </c>
      <c r="R2921">
        <v>6390247.9800000004</v>
      </c>
    </row>
    <row r="2922" spans="1:18" hidden="1">
      <c r="A2922">
        <v>1647</v>
      </c>
      <c r="B2922">
        <v>30000466</v>
      </c>
      <c r="C2922" s="2" t="s">
        <v>8373</v>
      </c>
      <c r="D2922" t="s">
        <v>152</v>
      </c>
      <c r="E2922">
        <v>610761600000</v>
      </c>
      <c r="F2922">
        <v>1287483222000</v>
      </c>
      <c r="G2922">
        <v>1</v>
      </c>
      <c r="H2922" t="s">
        <v>3430</v>
      </c>
      <c r="I2922" t="s">
        <v>3431</v>
      </c>
      <c r="J2922" t="s">
        <v>20</v>
      </c>
      <c r="K2922" t="s">
        <v>21</v>
      </c>
      <c r="L2922">
        <v>0</v>
      </c>
      <c r="M2922">
        <v>0</v>
      </c>
      <c r="N2922" t="s">
        <v>22</v>
      </c>
      <c r="O2922">
        <v>3</v>
      </c>
      <c r="P2922" s="30">
        <f>SQRT((postes_1[[#This Row],[x]]-$Q$1)^2+(postes_1[[#This Row],[y]]-$R$1)^2)</f>
        <v>415243.402079764</v>
      </c>
      <c r="Q2922">
        <v>989541.46999999904</v>
      </c>
      <c r="R2922">
        <v>6583959.0599999996</v>
      </c>
    </row>
    <row r="2923" spans="1:18" hidden="1">
      <c r="A2923">
        <v>762</v>
      </c>
      <c r="B2923">
        <v>70059995</v>
      </c>
      <c r="C2923" s="2" t="s">
        <v>8375</v>
      </c>
      <c r="D2923" t="s">
        <v>168</v>
      </c>
      <c r="E2923">
        <v>1465813404000</v>
      </c>
      <c r="F2923">
        <v>1449856767000</v>
      </c>
      <c r="G2923">
        <v>1</v>
      </c>
      <c r="H2923" t="s">
        <v>1640</v>
      </c>
      <c r="I2923" t="s">
        <v>1641</v>
      </c>
      <c r="J2923" t="s">
        <v>98</v>
      </c>
      <c r="K2923" t="s">
        <v>21</v>
      </c>
      <c r="L2923">
        <v>0</v>
      </c>
      <c r="M2923">
        <v>0</v>
      </c>
      <c r="N2923" t="s">
        <v>22</v>
      </c>
      <c r="O2923">
        <v>6</v>
      </c>
      <c r="P2923" s="30">
        <f>SQRT((postes_1[[#This Row],[x]]-$Q$1)^2+(postes_1[[#This Row],[y]]-$R$1)^2)</f>
        <v>415320.2742152781</v>
      </c>
      <c r="Q2923">
        <v>852595.85000000102</v>
      </c>
      <c r="R2923">
        <v>6416022.4900000002</v>
      </c>
    </row>
    <row r="2924" spans="1:18" hidden="1">
      <c r="A2924">
        <v>369</v>
      </c>
      <c r="B2924">
        <v>50000934</v>
      </c>
      <c r="C2924" s="2" t="s">
        <v>8373</v>
      </c>
      <c r="D2924" t="s">
        <v>23</v>
      </c>
      <c r="E2924">
        <v>769737600000</v>
      </c>
      <c r="F2924">
        <v>1258713819000</v>
      </c>
      <c r="G2924">
        <v>1</v>
      </c>
      <c r="H2924" t="s">
        <v>822</v>
      </c>
      <c r="I2924" t="s">
        <v>823</v>
      </c>
      <c r="J2924" t="s">
        <v>20</v>
      </c>
      <c r="K2924" t="s">
        <v>21</v>
      </c>
      <c r="L2924">
        <v>0</v>
      </c>
      <c r="M2924">
        <v>0</v>
      </c>
      <c r="N2924" t="s">
        <v>22</v>
      </c>
      <c r="O2924">
        <v>3</v>
      </c>
      <c r="P2924" s="30">
        <f>SQRT((postes_1[[#This Row],[x]]-$Q$1)^2+(postes_1[[#This Row],[y]]-$R$1)^2)</f>
        <v>415356.60902109818</v>
      </c>
      <c r="Q2924">
        <v>673303.25999999803</v>
      </c>
      <c r="R2924">
        <v>6342885.9199999999</v>
      </c>
    </row>
    <row r="2925" spans="1:18" hidden="1">
      <c r="A2925">
        <v>3956</v>
      </c>
      <c r="B2925">
        <v>30000706</v>
      </c>
      <c r="C2925" s="2" t="s">
        <v>8373</v>
      </c>
      <c r="D2925" t="s">
        <v>20</v>
      </c>
      <c r="E2925">
        <v>610761600000</v>
      </c>
      <c r="F2925" t="s">
        <v>20</v>
      </c>
      <c r="G2925">
        <v>1</v>
      </c>
      <c r="H2925" t="s">
        <v>8059</v>
      </c>
      <c r="I2925" t="s">
        <v>8060</v>
      </c>
      <c r="J2925" t="s">
        <v>20</v>
      </c>
      <c r="K2925" t="s">
        <v>21</v>
      </c>
      <c r="L2925">
        <v>0</v>
      </c>
      <c r="M2925">
        <v>0</v>
      </c>
      <c r="N2925" t="s">
        <v>22</v>
      </c>
      <c r="O2925">
        <v>3</v>
      </c>
      <c r="P2925" s="30">
        <f>SQRT((postes_1[[#This Row],[x]]-$Q$1)^2+(postes_1[[#This Row],[y]]-$R$1)^2)</f>
        <v>415484.09101045062</v>
      </c>
      <c r="Q2925">
        <v>976907.70000000298</v>
      </c>
      <c r="R2925">
        <v>6557630.9900000002</v>
      </c>
    </row>
    <row r="2926" spans="1:18" hidden="1">
      <c r="A2926">
        <v>3463</v>
      </c>
      <c r="B2926">
        <v>20001121</v>
      </c>
      <c r="C2926" s="2" t="s">
        <v>8373</v>
      </c>
      <c r="D2926" t="s">
        <v>1094</v>
      </c>
      <c r="E2926">
        <v>610761600000</v>
      </c>
      <c r="F2926">
        <v>1423827597000</v>
      </c>
      <c r="G2926">
        <v>1</v>
      </c>
      <c r="H2926" t="s">
        <v>7093</v>
      </c>
      <c r="I2926" t="s">
        <v>7094</v>
      </c>
      <c r="J2926" t="s">
        <v>754</v>
      </c>
      <c r="K2926" t="s">
        <v>21</v>
      </c>
      <c r="L2926">
        <v>0</v>
      </c>
      <c r="M2926">
        <v>0</v>
      </c>
      <c r="N2926" t="s">
        <v>22</v>
      </c>
      <c r="O2926">
        <v>3</v>
      </c>
      <c r="P2926" s="30">
        <f>SQRT((postes_1[[#This Row],[x]]-$Q$1)^2+(postes_1[[#This Row],[y]]-$R$1)^2)</f>
        <v>415506.19925484015</v>
      </c>
      <c r="Q2926">
        <v>1024695.65</v>
      </c>
      <c r="R2926">
        <v>6786049.5300000003</v>
      </c>
    </row>
    <row r="2927" spans="1:18" hidden="1">
      <c r="A2927">
        <v>564</v>
      </c>
      <c r="B2927">
        <v>20001326</v>
      </c>
      <c r="C2927" s="2" t="s">
        <v>8373</v>
      </c>
      <c r="D2927" t="s">
        <v>168</v>
      </c>
      <c r="E2927">
        <v>1323106096000</v>
      </c>
      <c r="F2927">
        <v>1449135930000</v>
      </c>
      <c r="G2927">
        <v>1</v>
      </c>
      <c r="H2927" t="s">
        <v>1218</v>
      </c>
      <c r="I2927" t="s">
        <v>1219</v>
      </c>
      <c r="J2927" t="s">
        <v>20</v>
      </c>
      <c r="K2927" t="s">
        <v>21</v>
      </c>
      <c r="L2927">
        <v>0</v>
      </c>
      <c r="M2927">
        <v>0</v>
      </c>
      <c r="N2927" t="s">
        <v>22</v>
      </c>
      <c r="O2927">
        <v>3</v>
      </c>
      <c r="P2927" s="30">
        <f>SQRT((postes_1[[#This Row],[x]]-$Q$1)^2+(postes_1[[#This Row],[y]]-$R$1)^2)</f>
        <v>415530.15063423512</v>
      </c>
      <c r="Q2927">
        <v>1025960.71</v>
      </c>
      <c r="R2927">
        <v>6747789.0800000001</v>
      </c>
    </row>
    <row r="2928" spans="1:18" hidden="1">
      <c r="A2928">
        <v>199</v>
      </c>
      <c r="B2928">
        <v>50000927</v>
      </c>
      <c r="C2928" s="2" t="s">
        <v>8373</v>
      </c>
      <c r="D2928" t="s">
        <v>23</v>
      </c>
      <c r="E2928">
        <v>610761600000</v>
      </c>
      <c r="F2928">
        <v>1280758354000</v>
      </c>
      <c r="G2928">
        <v>1</v>
      </c>
      <c r="H2928" t="s">
        <v>458</v>
      </c>
      <c r="I2928" t="s">
        <v>459</v>
      </c>
      <c r="J2928" t="s">
        <v>20</v>
      </c>
      <c r="K2928" t="s">
        <v>21</v>
      </c>
      <c r="L2928">
        <v>0</v>
      </c>
      <c r="M2928">
        <v>0</v>
      </c>
      <c r="N2928" t="s">
        <v>22</v>
      </c>
      <c r="O2928">
        <v>3</v>
      </c>
      <c r="P2928" s="30">
        <f>SQRT((postes_1[[#This Row],[x]]-$Q$1)^2+(postes_1[[#This Row],[y]]-$R$1)^2)</f>
        <v>415665.77396783861</v>
      </c>
      <c r="Q2928">
        <v>512269.59000000398</v>
      </c>
      <c r="R2928">
        <v>6349562.79</v>
      </c>
    </row>
    <row r="2929" spans="1:18" hidden="1">
      <c r="A2929">
        <v>1706</v>
      </c>
      <c r="B2929">
        <v>50000889</v>
      </c>
      <c r="C2929" s="2" t="s">
        <v>8373</v>
      </c>
      <c r="D2929" t="s">
        <v>56</v>
      </c>
      <c r="E2929">
        <v>1328529019000</v>
      </c>
      <c r="F2929">
        <v>1311589536000</v>
      </c>
      <c r="G2929">
        <v>1</v>
      </c>
      <c r="H2929" t="s">
        <v>3553</v>
      </c>
      <c r="I2929" t="s">
        <v>3554</v>
      </c>
      <c r="J2929" t="s">
        <v>20</v>
      </c>
      <c r="K2929" t="s">
        <v>21</v>
      </c>
      <c r="L2929">
        <v>0</v>
      </c>
      <c r="M2929">
        <v>0</v>
      </c>
      <c r="N2929" t="s">
        <v>22</v>
      </c>
      <c r="O2929">
        <v>3</v>
      </c>
      <c r="P2929" s="30">
        <f>SQRT((postes_1[[#This Row],[x]]-$Q$1)^2+(postes_1[[#This Row],[y]]-$R$1)^2)</f>
        <v>415740.16414458136</v>
      </c>
      <c r="Q2929">
        <v>746390.09000000404</v>
      </c>
      <c r="R2929">
        <v>6360568.7000000002</v>
      </c>
    </row>
    <row r="2930" spans="1:18" hidden="1">
      <c r="A2930">
        <v>1187</v>
      </c>
      <c r="B2930">
        <v>30001081</v>
      </c>
      <c r="C2930" s="2" t="s">
        <v>8373</v>
      </c>
      <c r="D2930" t="s">
        <v>274</v>
      </c>
      <c r="E2930">
        <v>610761600000</v>
      </c>
      <c r="F2930">
        <v>1415271878000</v>
      </c>
      <c r="G2930">
        <v>1</v>
      </c>
      <c r="H2930" t="s">
        <v>2488</v>
      </c>
      <c r="I2930" t="s">
        <v>2489</v>
      </c>
      <c r="J2930" t="s">
        <v>20</v>
      </c>
      <c r="K2930" t="s">
        <v>21</v>
      </c>
      <c r="L2930">
        <v>0</v>
      </c>
      <c r="M2930">
        <v>0</v>
      </c>
      <c r="N2930" t="s">
        <v>22</v>
      </c>
      <c r="O2930">
        <v>3</v>
      </c>
      <c r="P2930" s="30">
        <f>SQRT((postes_1[[#This Row],[x]]-$Q$1)^2+(postes_1[[#This Row],[y]]-$R$1)^2)</f>
        <v>415798.44091507659</v>
      </c>
      <c r="Q2930">
        <v>956071.84000000404</v>
      </c>
      <c r="R2930">
        <v>6522275.7999999998</v>
      </c>
    </row>
    <row r="2931" spans="1:18" hidden="1">
      <c r="A2931">
        <v>1290</v>
      </c>
      <c r="B2931">
        <v>30000562</v>
      </c>
      <c r="C2931" s="2" t="s">
        <v>8373</v>
      </c>
      <c r="D2931" t="s">
        <v>56</v>
      </c>
      <c r="E2931">
        <v>610761600000</v>
      </c>
      <c r="F2931">
        <v>1277226782000</v>
      </c>
      <c r="G2931">
        <v>1</v>
      </c>
      <c r="H2931" t="s">
        <v>2712</v>
      </c>
      <c r="I2931" t="s">
        <v>2713</v>
      </c>
      <c r="J2931" t="s">
        <v>20</v>
      </c>
      <c r="K2931" t="s">
        <v>21</v>
      </c>
      <c r="L2931">
        <v>0</v>
      </c>
      <c r="M2931">
        <v>0</v>
      </c>
      <c r="N2931" t="s">
        <v>22</v>
      </c>
      <c r="O2931">
        <v>3</v>
      </c>
      <c r="P2931" s="30">
        <f>SQRT((postes_1[[#This Row],[x]]-$Q$1)^2+(postes_1[[#This Row],[y]]-$R$1)^2)</f>
        <v>415846.45551853202</v>
      </c>
      <c r="Q2931">
        <v>984769.5</v>
      </c>
      <c r="R2931">
        <v>6572278.3899999997</v>
      </c>
    </row>
    <row r="2932" spans="1:18" hidden="1">
      <c r="A2932">
        <v>34</v>
      </c>
      <c r="B2932">
        <v>70036595</v>
      </c>
      <c r="C2932" s="2" t="s">
        <v>8373</v>
      </c>
      <c r="D2932" t="s">
        <v>83</v>
      </c>
      <c r="E2932">
        <v>1353577870000</v>
      </c>
      <c r="F2932">
        <v>1322656925000</v>
      </c>
      <c r="G2932">
        <v>1</v>
      </c>
      <c r="H2932" t="s">
        <v>96</v>
      </c>
      <c r="I2932" t="s">
        <v>97</v>
      </c>
      <c r="J2932" t="s">
        <v>98</v>
      </c>
      <c r="K2932" t="s">
        <v>21</v>
      </c>
      <c r="L2932">
        <v>0</v>
      </c>
      <c r="M2932">
        <v>0</v>
      </c>
      <c r="N2932" t="s">
        <v>22</v>
      </c>
      <c r="O2932">
        <v>3</v>
      </c>
      <c r="P2932" s="30">
        <f>SQRT((postes_1[[#This Row],[x]]-$Q$1)^2+(postes_1[[#This Row],[y]]-$R$1)^2)</f>
        <v>415894.9878573555</v>
      </c>
      <c r="Q2932">
        <v>1025661.52</v>
      </c>
      <c r="R2932">
        <v>6777629.54</v>
      </c>
    </row>
    <row r="2933" spans="1:18" hidden="1">
      <c r="A2933">
        <v>2091</v>
      </c>
      <c r="B2933">
        <v>30001928</v>
      </c>
      <c r="C2933" s="2" t="s">
        <v>8373</v>
      </c>
      <c r="D2933" t="s">
        <v>274</v>
      </c>
      <c r="E2933">
        <v>786499200000</v>
      </c>
      <c r="F2933">
        <v>1391604580000</v>
      </c>
      <c r="G2933">
        <v>1</v>
      </c>
      <c r="H2933" t="s">
        <v>4335</v>
      </c>
      <c r="I2933" t="s">
        <v>4336</v>
      </c>
      <c r="J2933" t="s">
        <v>20</v>
      </c>
      <c r="K2933" t="s">
        <v>21</v>
      </c>
      <c r="L2933">
        <v>0</v>
      </c>
      <c r="M2933">
        <v>0</v>
      </c>
      <c r="N2933" t="s">
        <v>22</v>
      </c>
      <c r="O2933">
        <v>3</v>
      </c>
      <c r="P2933" s="30">
        <f>SQRT((postes_1[[#This Row],[x]]-$Q$1)^2+(postes_1[[#This Row],[y]]-$R$1)^2)</f>
        <v>416124.20602117421</v>
      </c>
      <c r="Q2933">
        <v>908615.20000000298</v>
      </c>
      <c r="R2933">
        <v>6463172.2000000002</v>
      </c>
    </row>
    <row r="2934" spans="1:18" hidden="1">
      <c r="A2934">
        <v>337</v>
      </c>
      <c r="B2934">
        <v>20001129</v>
      </c>
      <c r="C2934" s="2" t="s">
        <v>8373</v>
      </c>
      <c r="D2934" t="s">
        <v>77</v>
      </c>
      <c r="E2934">
        <v>610761600000</v>
      </c>
      <c r="F2934">
        <v>1327589022000</v>
      </c>
      <c r="G2934">
        <v>1</v>
      </c>
      <c r="H2934" t="s">
        <v>752</v>
      </c>
      <c r="I2934" t="s">
        <v>753</v>
      </c>
      <c r="J2934" t="s">
        <v>754</v>
      </c>
      <c r="K2934" t="s">
        <v>21</v>
      </c>
      <c r="L2934">
        <v>0</v>
      </c>
      <c r="M2934">
        <v>0</v>
      </c>
      <c r="N2934" t="s">
        <v>22</v>
      </c>
      <c r="O2934">
        <v>3</v>
      </c>
      <c r="P2934" s="30">
        <f>SQRT((postes_1[[#This Row],[x]]-$Q$1)^2+(postes_1[[#This Row],[y]]-$R$1)^2)</f>
        <v>416131.21679036698</v>
      </c>
      <c r="Q2934">
        <v>1025421.28</v>
      </c>
      <c r="R2934">
        <v>6784767.8700000001</v>
      </c>
    </row>
    <row r="2935" spans="1:18" hidden="1">
      <c r="A2935">
        <v>7</v>
      </c>
      <c r="B2935">
        <v>20001044</v>
      </c>
      <c r="C2935" s="2" t="s">
        <v>8373</v>
      </c>
      <c r="D2935" t="s">
        <v>38</v>
      </c>
      <c r="E2935">
        <v>933033600000</v>
      </c>
      <c r="F2935">
        <v>1223562585000</v>
      </c>
      <c r="G2935">
        <v>1</v>
      </c>
      <c r="H2935" t="s">
        <v>39</v>
      </c>
      <c r="I2935" t="s">
        <v>40</v>
      </c>
      <c r="J2935" t="s">
        <v>20</v>
      </c>
      <c r="K2935" t="s">
        <v>21</v>
      </c>
      <c r="L2935">
        <v>0</v>
      </c>
      <c r="M2935">
        <v>0</v>
      </c>
      <c r="N2935" t="s">
        <v>22</v>
      </c>
      <c r="O2935">
        <v>3</v>
      </c>
      <c r="P2935" s="30">
        <f>SQRT((postes_1[[#This Row],[x]]-$Q$1)^2+(postes_1[[#This Row],[y]]-$R$1)^2)</f>
        <v>416264.60428718012</v>
      </c>
      <c r="Q2935">
        <v>1024490.36</v>
      </c>
      <c r="R2935">
        <v>6796622.2199999997</v>
      </c>
    </row>
    <row r="2936" spans="1:18" hidden="1">
      <c r="A2936">
        <v>207</v>
      </c>
      <c r="B2936">
        <v>50000899</v>
      </c>
      <c r="C2936" s="2" t="s">
        <v>8373</v>
      </c>
      <c r="D2936" t="s">
        <v>274</v>
      </c>
      <c r="E2936">
        <v>610761600000</v>
      </c>
      <c r="F2936">
        <v>1386165724000</v>
      </c>
      <c r="G2936">
        <v>1</v>
      </c>
      <c r="H2936" t="s">
        <v>474</v>
      </c>
      <c r="I2936" t="s">
        <v>475</v>
      </c>
      <c r="J2936" t="s">
        <v>476</v>
      </c>
      <c r="K2936" t="s">
        <v>21</v>
      </c>
      <c r="L2936">
        <v>0</v>
      </c>
      <c r="M2936">
        <v>0</v>
      </c>
      <c r="N2936" t="s">
        <v>22</v>
      </c>
      <c r="O2936">
        <v>3</v>
      </c>
      <c r="P2936" s="30">
        <f>SQRT((postes_1[[#This Row],[x]]-$Q$1)^2+(postes_1[[#This Row],[y]]-$R$1)^2)</f>
        <v>416305.11984047049</v>
      </c>
      <c r="Q2936">
        <v>487689.93</v>
      </c>
      <c r="R2936">
        <v>6355674.4900000002</v>
      </c>
    </row>
    <row r="2937" spans="1:18" hidden="1">
      <c r="A2937">
        <v>268</v>
      </c>
      <c r="B2937">
        <v>50000918</v>
      </c>
      <c r="C2937" s="2" t="s">
        <v>8373</v>
      </c>
      <c r="D2937" t="s">
        <v>108</v>
      </c>
      <c r="E2937">
        <v>610761600000</v>
      </c>
      <c r="F2937">
        <v>1242121066000</v>
      </c>
      <c r="G2937">
        <v>1</v>
      </c>
      <c r="H2937" t="s">
        <v>606</v>
      </c>
      <c r="I2937" t="s">
        <v>606</v>
      </c>
      <c r="J2937" t="s">
        <v>26</v>
      </c>
      <c r="K2937" t="s">
        <v>21</v>
      </c>
      <c r="L2937">
        <v>0</v>
      </c>
      <c r="M2937">
        <v>0</v>
      </c>
      <c r="N2937" t="s">
        <v>22</v>
      </c>
      <c r="O2937">
        <v>3</v>
      </c>
      <c r="P2937" s="30">
        <f>SQRT((postes_1[[#This Row],[x]]-$Q$1)^2+(postes_1[[#This Row],[y]]-$R$1)^2)</f>
        <v>416308.64785691682</v>
      </c>
      <c r="Q2937">
        <v>503550.74000000203</v>
      </c>
      <c r="R2937">
        <v>6351117.5800000001</v>
      </c>
    </row>
    <row r="2938" spans="1:18" hidden="1">
      <c r="A2938">
        <v>267</v>
      </c>
      <c r="B2938">
        <v>50000921</v>
      </c>
      <c r="C2938" s="2" t="s">
        <v>8375</v>
      </c>
      <c r="D2938" t="s">
        <v>20</v>
      </c>
      <c r="E2938">
        <v>928195200000</v>
      </c>
      <c r="F2938" t="s">
        <v>20</v>
      </c>
      <c r="G2938">
        <v>1</v>
      </c>
      <c r="H2938" t="s">
        <v>604</v>
      </c>
      <c r="I2938" t="s">
        <v>605</v>
      </c>
      <c r="J2938" t="s">
        <v>20</v>
      </c>
      <c r="K2938" t="s">
        <v>21</v>
      </c>
      <c r="L2938">
        <v>0</v>
      </c>
      <c r="M2938">
        <v>0</v>
      </c>
      <c r="N2938" t="s">
        <v>22</v>
      </c>
      <c r="O2938">
        <v>6</v>
      </c>
      <c r="P2938" s="30">
        <f>SQRT((postes_1[[#This Row],[x]]-$Q$1)^2+(postes_1[[#This Row],[y]]-$R$1)^2)</f>
        <v>416320.21273824957</v>
      </c>
      <c r="Q2938">
        <v>505420.40999999602</v>
      </c>
      <c r="R2938">
        <v>6350613.4299999997</v>
      </c>
    </row>
    <row r="2939" spans="1:18" hidden="1">
      <c r="A2939">
        <v>3899</v>
      </c>
      <c r="B2939">
        <v>60000207</v>
      </c>
      <c r="C2939" s="2" t="s">
        <v>8386</v>
      </c>
      <c r="D2939" t="s">
        <v>23</v>
      </c>
      <c r="E2939">
        <v>1186067510000</v>
      </c>
      <c r="F2939" t="s">
        <v>20</v>
      </c>
      <c r="G2939">
        <v>1</v>
      </c>
      <c r="H2939" t="s">
        <v>7950</v>
      </c>
      <c r="I2939" t="s">
        <v>7951</v>
      </c>
      <c r="J2939" t="s">
        <v>7952</v>
      </c>
      <c r="K2939" t="s">
        <v>21</v>
      </c>
      <c r="L2939">
        <v>0</v>
      </c>
      <c r="M2939">
        <v>0</v>
      </c>
      <c r="N2939" t="s">
        <v>22</v>
      </c>
      <c r="O2939">
        <v>0</v>
      </c>
      <c r="P2939" s="30">
        <f>SQRT((postes_1[[#This Row],[x]]-$Q$1)^2+(postes_1[[#This Row],[y]]-$R$1)^2)</f>
        <v>416407.57512572157</v>
      </c>
      <c r="Q2939">
        <v>201893.72999999701</v>
      </c>
      <c r="R2939">
        <v>6833844.4400000004</v>
      </c>
    </row>
    <row r="2940" spans="1:18" hidden="1">
      <c r="A2940">
        <v>3078</v>
      </c>
      <c r="B2940">
        <v>50000893</v>
      </c>
      <c r="C2940" s="2" t="s">
        <v>8373</v>
      </c>
      <c r="D2940" t="s">
        <v>56</v>
      </c>
      <c r="E2940">
        <v>1337863415000</v>
      </c>
      <c r="F2940">
        <v>1337863401000</v>
      </c>
      <c r="G2940">
        <v>1</v>
      </c>
      <c r="H2940" t="s">
        <v>6332</v>
      </c>
      <c r="I2940" t="s">
        <v>6333</v>
      </c>
      <c r="J2940" t="s">
        <v>20</v>
      </c>
      <c r="K2940" t="s">
        <v>21</v>
      </c>
      <c r="L2940">
        <v>0</v>
      </c>
      <c r="M2940">
        <v>0</v>
      </c>
      <c r="N2940" t="s">
        <v>22</v>
      </c>
      <c r="O2940">
        <v>3</v>
      </c>
      <c r="P2940" s="30">
        <f>SQRT((postes_1[[#This Row],[x]]-$Q$1)^2+(postes_1[[#This Row],[y]]-$R$1)^2)</f>
        <v>416432.12178349227</v>
      </c>
      <c r="Q2940">
        <v>468312.79999999702</v>
      </c>
      <c r="R2940">
        <v>6362045.3799999999</v>
      </c>
    </row>
    <row r="2941" spans="1:18" hidden="1">
      <c r="A2941">
        <v>1756</v>
      </c>
      <c r="B2941">
        <v>40000090</v>
      </c>
      <c r="C2941" s="2" t="s">
        <v>8375</v>
      </c>
      <c r="D2941" t="s">
        <v>77</v>
      </c>
      <c r="E2941" s="1">
        <v>765504000000</v>
      </c>
      <c r="F2941">
        <v>1353418884000</v>
      </c>
      <c r="G2941">
        <v>1</v>
      </c>
      <c r="H2941" t="s">
        <v>3651</v>
      </c>
      <c r="I2941" t="s">
        <v>3652</v>
      </c>
      <c r="J2941" t="s">
        <v>20</v>
      </c>
      <c r="K2941" t="s">
        <v>21</v>
      </c>
      <c r="L2941">
        <v>0</v>
      </c>
      <c r="M2941">
        <v>0</v>
      </c>
      <c r="N2941" t="s">
        <v>22</v>
      </c>
      <c r="O2941">
        <v>6</v>
      </c>
      <c r="P2941" s="30">
        <f>SQRT((postes_1[[#This Row],[x]]-$Q$1)^2+(postes_1[[#This Row],[y]]-$R$1)^2)</f>
        <v>416590.27840281324</v>
      </c>
      <c r="Q2941">
        <v>808973.28000000096</v>
      </c>
      <c r="R2941">
        <v>6387206.1200000001</v>
      </c>
    </row>
    <row r="2942" spans="1:18" hidden="1">
      <c r="A2942">
        <v>2085</v>
      </c>
      <c r="B2942">
        <v>20001242</v>
      </c>
      <c r="C2942" s="2" t="s">
        <v>8373</v>
      </c>
      <c r="D2942" t="s">
        <v>105</v>
      </c>
      <c r="E2942">
        <v>610761600000</v>
      </c>
      <c r="F2942">
        <v>1319552872000</v>
      </c>
      <c r="G2942">
        <v>1</v>
      </c>
      <c r="H2942" t="s">
        <v>4324</v>
      </c>
      <c r="I2942" t="s">
        <v>4325</v>
      </c>
      <c r="J2942" t="s">
        <v>20</v>
      </c>
      <c r="K2942" t="s">
        <v>21</v>
      </c>
      <c r="L2942">
        <v>0</v>
      </c>
      <c r="M2942">
        <v>0</v>
      </c>
      <c r="N2942" t="s">
        <v>22</v>
      </c>
      <c r="O2942">
        <v>3</v>
      </c>
      <c r="P2942" s="30">
        <f>SQRT((postes_1[[#This Row],[x]]-$Q$1)^2+(postes_1[[#This Row],[y]]-$R$1)^2)</f>
        <v>416641.0806765763</v>
      </c>
      <c r="Q2942">
        <v>1027045.55</v>
      </c>
      <c r="R2942">
        <v>6760811.4800000004</v>
      </c>
    </row>
    <row r="2943" spans="1:18" hidden="1">
      <c r="A2943">
        <v>1982</v>
      </c>
      <c r="B2943">
        <v>30001942</v>
      </c>
      <c r="C2943" s="2" t="s">
        <v>8373</v>
      </c>
      <c r="D2943" t="s">
        <v>274</v>
      </c>
      <c r="E2943">
        <v>977270400000</v>
      </c>
      <c r="F2943">
        <v>1391602799000</v>
      </c>
      <c r="G2943">
        <v>1</v>
      </c>
      <c r="H2943" t="s">
        <v>4108</v>
      </c>
      <c r="I2943" t="s">
        <v>4109</v>
      </c>
      <c r="J2943" t="s">
        <v>20</v>
      </c>
      <c r="K2943" t="s">
        <v>21</v>
      </c>
      <c r="L2943">
        <v>0</v>
      </c>
      <c r="M2943">
        <v>0</v>
      </c>
      <c r="N2943" t="s">
        <v>22</v>
      </c>
      <c r="O2943">
        <v>3</v>
      </c>
      <c r="P2943" s="30">
        <f>SQRT((postes_1[[#This Row],[x]]-$Q$1)^2+(postes_1[[#This Row],[y]]-$R$1)^2)</f>
        <v>416643.01253489655</v>
      </c>
      <c r="Q2943">
        <v>909116.56000000203</v>
      </c>
      <c r="R2943">
        <v>6462943.4900000002</v>
      </c>
    </row>
    <row r="2944" spans="1:18" hidden="1">
      <c r="A2944">
        <v>80</v>
      </c>
      <c r="B2944">
        <v>40000036</v>
      </c>
      <c r="C2944" s="2" t="s">
        <v>8373</v>
      </c>
      <c r="D2944" t="s">
        <v>77</v>
      </c>
      <c r="E2944">
        <v>610761600000</v>
      </c>
      <c r="F2944">
        <v>1311784402000</v>
      </c>
      <c r="G2944">
        <v>1</v>
      </c>
      <c r="H2944" t="s">
        <v>193</v>
      </c>
      <c r="I2944" t="s">
        <v>194</v>
      </c>
      <c r="J2944" t="s">
        <v>195</v>
      </c>
      <c r="K2944" t="s">
        <v>21</v>
      </c>
      <c r="L2944">
        <v>0</v>
      </c>
      <c r="M2944">
        <v>0</v>
      </c>
      <c r="N2944" t="s">
        <v>22</v>
      </c>
      <c r="O2944">
        <v>3</v>
      </c>
      <c r="P2944" s="30">
        <f>SQRT((postes_1[[#This Row],[x]]-$Q$1)^2+(postes_1[[#This Row],[y]]-$R$1)^2)</f>
        <v>416879.35589839524</v>
      </c>
      <c r="Q2944">
        <v>844001</v>
      </c>
      <c r="R2944">
        <v>6408134.4800000004</v>
      </c>
    </row>
    <row r="2945" spans="1:18" hidden="1">
      <c r="A2945">
        <v>1329</v>
      </c>
      <c r="B2945">
        <v>30002193</v>
      </c>
      <c r="C2945" s="2" t="s">
        <v>8373</v>
      </c>
      <c r="D2945" t="s">
        <v>77</v>
      </c>
      <c r="E2945">
        <v>610761600000</v>
      </c>
      <c r="F2945">
        <v>1311592628000</v>
      </c>
      <c r="G2945">
        <v>1</v>
      </c>
      <c r="H2945" t="s">
        <v>2790</v>
      </c>
      <c r="I2945" t="s">
        <v>2791</v>
      </c>
      <c r="J2945" t="s">
        <v>20</v>
      </c>
      <c r="K2945" t="s">
        <v>21</v>
      </c>
      <c r="L2945">
        <v>0</v>
      </c>
      <c r="M2945">
        <v>0</v>
      </c>
      <c r="N2945" t="s">
        <v>22</v>
      </c>
      <c r="O2945">
        <v>3</v>
      </c>
      <c r="P2945" s="30">
        <f>SQRT((postes_1[[#This Row],[x]]-$Q$1)^2+(postes_1[[#This Row],[y]]-$R$1)^2)</f>
        <v>416921.2257479782</v>
      </c>
      <c r="Q2945">
        <v>878310.39999999898</v>
      </c>
      <c r="R2945">
        <v>6433955.7800000003</v>
      </c>
    </row>
    <row r="2946" spans="1:18" hidden="1">
      <c r="A2946">
        <v>1465</v>
      </c>
      <c r="B2946">
        <v>60000021</v>
      </c>
      <c r="C2946" s="2" t="s">
        <v>8373</v>
      </c>
      <c r="D2946" t="s">
        <v>27</v>
      </c>
      <c r="E2946">
        <v>992217600000</v>
      </c>
      <c r="F2946">
        <v>1299258217000</v>
      </c>
      <c r="G2946">
        <v>1</v>
      </c>
      <c r="H2946" t="s">
        <v>3062</v>
      </c>
      <c r="I2946" t="s">
        <v>3063</v>
      </c>
      <c r="J2946" t="s">
        <v>20</v>
      </c>
      <c r="K2946" t="s">
        <v>21</v>
      </c>
      <c r="L2946">
        <v>0</v>
      </c>
      <c r="M2946">
        <v>0</v>
      </c>
      <c r="N2946" t="s">
        <v>22</v>
      </c>
      <c r="O2946">
        <v>3</v>
      </c>
      <c r="P2946" s="30">
        <f>SQRT((postes_1[[#This Row],[x]]-$Q$1)^2+(postes_1[[#This Row],[y]]-$R$1)^2)</f>
        <v>416996.80222363211</v>
      </c>
      <c r="Q2946">
        <v>207434.630000003</v>
      </c>
      <c r="R2946">
        <v>6860464.2000000002</v>
      </c>
    </row>
    <row r="2947" spans="1:18" hidden="1">
      <c r="A2947">
        <v>3587</v>
      </c>
      <c r="B2947">
        <v>30001546</v>
      </c>
      <c r="C2947" s="2" t="s">
        <v>8373</v>
      </c>
      <c r="D2947" t="s">
        <v>17</v>
      </c>
      <c r="E2947">
        <v>610761600000</v>
      </c>
      <c r="F2947">
        <v>1319542319000</v>
      </c>
      <c r="G2947">
        <v>1</v>
      </c>
      <c r="H2947" t="s">
        <v>7344</v>
      </c>
      <c r="I2947" t="s">
        <v>7345</v>
      </c>
      <c r="J2947" t="s">
        <v>26</v>
      </c>
      <c r="K2947" t="s">
        <v>21</v>
      </c>
      <c r="L2947">
        <v>0</v>
      </c>
      <c r="M2947">
        <v>0</v>
      </c>
      <c r="N2947" t="s">
        <v>22</v>
      </c>
      <c r="O2947">
        <v>3</v>
      </c>
      <c r="P2947" s="30">
        <f>SQRT((postes_1[[#This Row],[x]]-$Q$1)^2+(postes_1[[#This Row],[y]]-$R$1)^2)</f>
        <v>417316.62578060216</v>
      </c>
      <c r="Q2947">
        <v>937217.18</v>
      </c>
      <c r="R2947">
        <v>6493868.4699999997</v>
      </c>
    </row>
    <row r="2948" spans="1:18" hidden="1">
      <c r="A2948">
        <v>1302</v>
      </c>
      <c r="B2948">
        <v>20000595</v>
      </c>
      <c r="C2948" s="2" t="s">
        <v>8373</v>
      </c>
      <c r="D2948" t="s">
        <v>152</v>
      </c>
      <c r="E2948">
        <v>610761600000</v>
      </c>
      <c r="F2948">
        <v>1276009904000</v>
      </c>
      <c r="G2948">
        <v>1</v>
      </c>
      <c r="H2948" t="s">
        <v>2736</v>
      </c>
      <c r="I2948" t="s">
        <v>2737</v>
      </c>
      <c r="J2948" t="s">
        <v>20</v>
      </c>
      <c r="K2948" t="s">
        <v>21</v>
      </c>
      <c r="L2948">
        <v>0</v>
      </c>
      <c r="M2948">
        <v>0</v>
      </c>
      <c r="N2948" t="s">
        <v>22</v>
      </c>
      <c r="O2948">
        <v>3</v>
      </c>
      <c r="P2948" s="30">
        <f>SQRT((postes_1[[#This Row],[x]]-$Q$1)^2+(postes_1[[#This Row],[y]]-$R$1)^2)</f>
        <v>417437.55655157921</v>
      </c>
      <c r="Q2948">
        <v>1013778.61</v>
      </c>
      <c r="R2948">
        <v>6861145.71</v>
      </c>
    </row>
    <row r="2949" spans="1:18" hidden="1">
      <c r="A2949">
        <v>490</v>
      </c>
      <c r="B2949">
        <v>20001295</v>
      </c>
      <c r="C2949" s="2" t="s">
        <v>8375</v>
      </c>
      <c r="D2949" t="s">
        <v>168</v>
      </c>
      <c r="E2949">
        <v>1323161228000</v>
      </c>
      <c r="F2949">
        <v>1450267193000</v>
      </c>
      <c r="G2949">
        <v>1</v>
      </c>
      <c r="H2949" t="s">
        <v>1073</v>
      </c>
      <c r="I2949" t="s">
        <v>1074</v>
      </c>
      <c r="J2949" t="s">
        <v>20</v>
      </c>
      <c r="K2949" t="s">
        <v>21</v>
      </c>
      <c r="L2949">
        <v>0</v>
      </c>
      <c r="M2949">
        <v>0</v>
      </c>
      <c r="N2949" t="s">
        <v>22</v>
      </c>
      <c r="O2949">
        <v>6</v>
      </c>
      <c r="P2949" s="30">
        <f>SQRT((postes_1[[#This Row],[x]]-$Q$1)^2+(postes_1[[#This Row],[y]]-$R$1)^2)</f>
        <v>417559.92237781972</v>
      </c>
      <c r="Q2949">
        <v>1028015.11</v>
      </c>
      <c r="R2949">
        <v>6750030.5899999999</v>
      </c>
    </row>
    <row r="2950" spans="1:18" hidden="1">
      <c r="A2950">
        <v>3635</v>
      </c>
      <c r="B2950">
        <v>50000950</v>
      </c>
      <c r="C2950" s="2" t="s">
        <v>8373</v>
      </c>
      <c r="D2950" t="s">
        <v>30</v>
      </c>
      <c r="E2950">
        <v>610761600000</v>
      </c>
      <c r="F2950">
        <v>1378138351000</v>
      </c>
      <c r="G2950">
        <v>1</v>
      </c>
      <c r="H2950" t="s">
        <v>7444</v>
      </c>
      <c r="I2950" t="s">
        <v>7445</v>
      </c>
      <c r="J2950" t="s">
        <v>20</v>
      </c>
      <c r="K2950" t="s">
        <v>21</v>
      </c>
      <c r="L2950">
        <v>0</v>
      </c>
      <c r="M2950">
        <v>0</v>
      </c>
      <c r="N2950" t="s">
        <v>22</v>
      </c>
      <c r="O2950">
        <v>3</v>
      </c>
      <c r="P2950" s="30">
        <f>SQRT((postes_1[[#This Row],[x]]-$Q$1)^2+(postes_1[[#This Row],[y]]-$R$1)^2)</f>
        <v>417880.11114564637</v>
      </c>
      <c r="Q2950">
        <v>640383.53000000096</v>
      </c>
      <c r="R2950">
        <v>6336654.3300000001</v>
      </c>
    </row>
    <row r="2951" spans="1:18" hidden="1">
      <c r="A2951">
        <v>192</v>
      </c>
      <c r="B2951">
        <v>50000932</v>
      </c>
      <c r="C2951" s="2" t="s">
        <v>8373</v>
      </c>
      <c r="D2951" t="s">
        <v>274</v>
      </c>
      <c r="E2951">
        <v>1080518400000</v>
      </c>
      <c r="F2951">
        <v>1386765484000</v>
      </c>
      <c r="G2951">
        <v>1</v>
      </c>
      <c r="H2951" t="s">
        <v>443</v>
      </c>
      <c r="I2951" t="s">
        <v>444</v>
      </c>
      <c r="J2951" t="s">
        <v>20</v>
      </c>
      <c r="K2951" t="s">
        <v>21</v>
      </c>
      <c r="L2951">
        <v>0</v>
      </c>
      <c r="M2951">
        <v>0</v>
      </c>
      <c r="N2951" t="s">
        <v>22</v>
      </c>
      <c r="O2951">
        <v>3</v>
      </c>
      <c r="P2951" s="30">
        <f>SQRT((postes_1[[#This Row],[x]]-$Q$1)^2+(postes_1[[#This Row],[y]]-$R$1)^2)</f>
        <v>417952.03539648704</v>
      </c>
      <c r="Q2951">
        <v>508431.77000000299</v>
      </c>
      <c r="R2951">
        <v>6348157.2199999997</v>
      </c>
    </row>
    <row r="2952" spans="1:18" hidden="1">
      <c r="A2952">
        <v>1755</v>
      </c>
      <c r="B2952">
        <v>40000134</v>
      </c>
      <c r="C2952" s="2" t="s">
        <v>8375</v>
      </c>
      <c r="D2952" t="s">
        <v>77</v>
      </c>
      <c r="E2952">
        <v>610761600000</v>
      </c>
      <c r="F2952">
        <v>1353680266000</v>
      </c>
      <c r="G2952">
        <v>1</v>
      </c>
      <c r="H2952" t="s">
        <v>3649</v>
      </c>
      <c r="I2952" t="s">
        <v>3650</v>
      </c>
      <c r="J2952" t="s">
        <v>20</v>
      </c>
      <c r="K2952" t="s">
        <v>21</v>
      </c>
      <c r="L2952">
        <v>0</v>
      </c>
      <c r="M2952">
        <v>0</v>
      </c>
      <c r="N2952" t="s">
        <v>22</v>
      </c>
      <c r="O2952">
        <v>6</v>
      </c>
      <c r="P2952" s="30">
        <f>SQRT((postes_1[[#This Row],[x]]-$Q$1)^2+(postes_1[[#This Row],[y]]-$R$1)^2)</f>
        <v>418139.77079734311</v>
      </c>
      <c r="Q2952">
        <v>782685.46000000101</v>
      </c>
      <c r="R2952">
        <v>6372434.1900000004</v>
      </c>
    </row>
    <row r="2953" spans="1:18" hidden="1">
      <c r="A2953">
        <v>1287</v>
      </c>
      <c r="B2953">
        <v>30001977</v>
      </c>
      <c r="C2953" s="2" t="s">
        <v>8373</v>
      </c>
      <c r="D2953" t="s">
        <v>274</v>
      </c>
      <c r="E2953">
        <v>610761600000</v>
      </c>
      <c r="F2953">
        <v>1394207261000</v>
      </c>
      <c r="G2953">
        <v>1</v>
      </c>
      <c r="H2953" t="s">
        <v>2704</v>
      </c>
      <c r="I2953" t="s">
        <v>2705</v>
      </c>
      <c r="J2953" t="s">
        <v>20</v>
      </c>
      <c r="K2953" t="s">
        <v>21</v>
      </c>
      <c r="L2953">
        <v>0</v>
      </c>
      <c r="M2953">
        <v>0</v>
      </c>
      <c r="N2953" t="s">
        <v>22</v>
      </c>
      <c r="O2953">
        <v>3</v>
      </c>
      <c r="P2953" s="30">
        <f>SQRT((postes_1[[#This Row],[x]]-$Q$1)^2+(postes_1[[#This Row],[y]]-$R$1)^2)</f>
        <v>418205.91999353911</v>
      </c>
      <c r="Q2953">
        <v>908516.10000000102</v>
      </c>
      <c r="R2953">
        <v>6460095.1900000004</v>
      </c>
    </row>
    <row r="2954" spans="1:18" hidden="1">
      <c r="A2954">
        <v>740</v>
      </c>
      <c r="B2954">
        <v>50000719</v>
      </c>
      <c r="C2954" s="2" t="s">
        <v>8373</v>
      </c>
      <c r="D2954" t="s">
        <v>56</v>
      </c>
      <c r="E2954">
        <v>989452800000</v>
      </c>
      <c r="F2954">
        <v>1377872964000</v>
      </c>
      <c r="G2954">
        <v>1</v>
      </c>
      <c r="H2954" t="s">
        <v>1592</v>
      </c>
      <c r="I2954" t="s">
        <v>1593</v>
      </c>
      <c r="J2954" t="s">
        <v>20</v>
      </c>
      <c r="K2954" t="s">
        <v>21</v>
      </c>
      <c r="L2954">
        <v>0</v>
      </c>
      <c r="M2954">
        <v>0</v>
      </c>
      <c r="N2954" t="s">
        <v>22</v>
      </c>
      <c r="O2954">
        <v>3</v>
      </c>
      <c r="P2954" s="30">
        <f>SQRT((postes_1[[#This Row],[x]]-$Q$1)^2+(postes_1[[#This Row],[y]]-$R$1)^2)</f>
        <v>418279.63798141561</v>
      </c>
      <c r="Q2954">
        <v>385139.27000000299</v>
      </c>
      <c r="R2954">
        <v>6401064.5099999998</v>
      </c>
    </row>
    <row r="2955" spans="1:18" hidden="1">
      <c r="A2955">
        <v>1539</v>
      </c>
      <c r="B2955">
        <v>30002131</v>
      </c>
      <c r="C2955" s="2" t="s">
        <v>8373</v>
      </c>
      <c r="D2955" t="s">
        <v>274</v>
      </c>
      <c r="E2955">
        <v>610761600000</v>
      </c>
      <c r="F2955">
        <v>1394197052000</v>
      </c>
      <c r="G2955">
        <v>1</v>
      </c>
      <c r="H2955" t="s">
        <v>3208</v>
      </c>
      <c r="I2955" t="s">
        <v>3209</v>
      </c>
      <c r="J2955" t="s">
        <v>20</v>
      </c>
      <c r="K2955" t="s">
        <v>21</v>
      </c>
      <c r="L2955">
        <v>0</v>
      </c>
      <c r="M2955">
        <v>0</v>
      </c>
      <c r="N2955" t="s">
        <v>22</v>
      </c>
      <c r="O2955">
        <v>3</v>
      </c>
      <c r="P2955" s="30">
        <f>SQRT((postes_1[[#This Row],[x]]-$Q$1)^2+(postes_1[[#This Row],[y]]-$R$1)^2)</f>
        <v>418345.33345954661</v>
      </c>
      <c r="Q2955">
        <v>891018.15999999596</v>
      </c>
      <c r="R2955">
        <v>6443131.6399999997</v>
      </c>
    </row>
    <row r="2956" spans="1:18" hidden="1">
      <c r="A2956">
        <v>2259</v>
      </c>
      <c r="B2956">
        <v>50000722</v>
      </c>
      <c r="C2956" s="2" t="s">
        <v>8373</v>
      </c>
      <c r="D2956" t="s">
        <v>274</v>
      </c>
      <c r="E2956">
        <v>610761600000</v>
      </c>
      <c r="F2956">
        <v>1457701858000</v>
      </c>
      <c r="G2956">
        <v>1</v>
      </c>
      <c r="H2956" t="s">
        <v>4671</v>
      </c>
      <c r="I2956" t="s">
        <v>1593</v>
      </c>
      <c r="J2956" t="s">
        <v>4672</v>
      </c>
      <c r="K2956" t="s">
        <v>21</v>
      </c>
      <c r="L2956">
        <v>0</v>
      </c>
      <c r="M2956">
        <v>0</v>
      </c>
      <c r="N2956" t="s">
        <v>22</v>
      </c>
      <c r="O2956">
        <v>3</v>
      </c>
      <c r="P2956" s="30">
        <f>SQRT((postes_1[[#This Row],[x]]-$Q$1)^2+(postes_1[[#This Row],[y]]-$R$1)^2)</f>
        <v>418766.09050265438</v>
      </c>
      <c r="Q2956">
        <v>384981.61999999703</v>
      </c>
      <c r="R2956">
        <v>6400587.9400000004</v>
      </c>
    </row>
    <row r="2957" spans="1:18" hidden="1">
      <c r="A2957">
        <v>1142</v>
      </c>
      <c r="B2957">
        <v>20001324</v>
      </c>
      <c r="C2957" s="2" t="s">
        <v>8373</v>
      </c>
      <c r="D2957" t="s">
        <v>77</v>
      </c>
      <c r="E2957">
        <v>610761600000</v>
      </c>
      <c r="F2957">
        <v>1327942482000</v>
      </c>
      <c r="G2957">
        <v>1</v>
      </c>
      <c r="H2957" t="s">
        <v>2395</v>
      </c>
      <c r="I2957" t="s">
        <v>2396</v>
      </c>
      <c r="J2957" t="s">
        <v>26</v>
      </c>
      <c r="K2957" t="s">
        <v>21</v>
      </c>
      <c r="L2957">
        <v>0</v>
      </c>
      <c r="M2957">
        <v>0</v>
      </c>
      <c r="N2957" t="s">
        <v>22</v>
      </c>
      <c r="O2957">
        <v>3</v>
      </c>
      <c r="P2957" s="30">
        <f>SQRT((postes_1[[#This Row],[x]]-$Q$1)^2+(postes_1[[#This Row],[y]]-$R$1)^2)</f>
        <v>418935.7743193811</v>
      </c>
      <c r="Q2957">
        <v>1029372.6</v>
      </c>
      <c r="R2957">
        <v>6748247</v>
      </c>
    </row>
    <row r="2958" spans="1:18" hidden="1">
      <c r="A2958">
        <v>2260</v>
      </c>
      <c r="B2958">
        <v>30001629</v>
      </c>
      <c r="C2958" s="2" t="s">
        <v>8376</v>
      </c>
      <c r="D2958" t="s">
        <v>264</v>
      </c>
      <c r="E2958">
        <v>610761600000</v>
      </c>
      <c r="F2958">
        <v>1448382123000</v>
      </c>
      <c r="G2958">
        <v>1</v>
      </c>
      <c r="H2958" t="s">
        <v>4673</v>
      </c>
      <c r="I2958" t="s">
        <v>4674</v>
      </c>
      <c r="J2958" t="s">
        <v>20</v>
      </c>
      <c r="K2958" t="s">
        <v>21</v>
      </c>
      <c r="L2958">
        <v>0</v>
      </c>
      <c r="M2958">
        <v>0</v>
      </c>
      <c r="N2958" t="s">
        <v>22</v>
      </c>
      <c r="O2958">
        <v>7</v>
      </c>
      <c r="P2958" s="30">
        <f>SQRT((postes_1[[#This Row],[x]]-$Q$1)^2+(postes_1[[#This Row],[y]]-$R$1)^2)</f>
        <v>419083.2340982043</v>
      </c>
      <c r="Q2958">
        <v>936573.13000000303</v>
      </c>
      <c r="R2958">
        <v>6490238.0300000003</v>
      </c>
    </row>
    <row r="2959" spans="1:18" hidden="1">
      <c r="A2959">
        <v>3013</v>
      </c>
      <c r="B2959">
        <v>50000741</v>
      </c>
      <c r="C2959" s="2" t="s">
        <v>8375</v>
      </c>
      <c r="D2959" t="s">
        <v>168</v>
      </c>
      <c r="E2959">
        <v>1158339011000</v>
      </c>
      <c r="F2959">
        <v>1450368220000</v>
      </c>
      <c r="G2959">
        <v>1</v>
      </c>
      <c r="H2959" t="s">
        <v>6201</v>
      </c>
      <c r="I2959" t="s">
        <v>6202</v>
      </c>
      <c r="J2959" t="s">
        <v>20</v>
      </c>
      <c r="K2959" t="s">
        <v>21</v>
      </c>
      <c r="L2959">
        <v>0</v>
      </c>
      <c r="M2959">
        <v>0</v>
      </c>
      <c r="N2959" t="s">
        <v>22</v>
      </c>
      <c r="O2959">
        <v>6</v>
      </c>
      <c r="P2959" s="30">
        <f>SQRT((postes_1[[#This Row],[x]]-$Q$1)^2+(postes_1[[#This Row],[y]]-$R$1)^2)</f>
        <v>419092.75753474538</v>
      </c>
      <c r="Q2959">
        <v>386765.25</v>
      </c>
      <c r="R2959">
        <v>6399068.1600000001</v>
      </c>
    </row>
    <row r="2960" spans="1:18" hidden="1">
      <c r="A2960">
        <v>3620</v>
      </c>
      <c r="B2960">
        <v>30001626</v>
      </c>
      <c r="C2960" s="2" t="s">
        <v>8373</v>
      </c>
      <c r="D2960" t="s">
        <v>17</v>
      </c>
      <c r="E2960">
        <v>610761600000</v>
      </c>
      <c r="F2960">
        <v>1319543401000</v>
      </c>
      <c r="G2960">
        <v>1</v>
      </c>
      <c r="H2960" t="s">
        <v>7413</v>
      </c>
      <c r="I2960" t="s">
        <v>7414</v>
      </c>
      <c r="J2960" t="s">
        <v>20</v>
      </c>
      <c r="K2960" t="s">
        <v>21</v>
      </c>
      <c r="L2960">
        <v>0</v>
      </c>
      <c r="M2960">
        <v>0</v>
      </c>
      <c r="N2960" t="s">
        <v>22</v>
      </c>
      <c r="O2960">
        <v>3</v>
      </c>
      <c r="P2960" s="30">
        <f>SQRT((postes_1[[#This Row],[x]]-$Q$1)^2+(postes_1[[#This Row],[y]]-$R$1)^2)</f>
        <v>419674.85630877916</v>
      </c>
      <c r="Q2960">
        <v>937530.67000000202</v>
      </c>
      <c r="R2960">
        <v>6490483.5700000003</v>
      </c>
    </row>
    <row r="2961" spans="1:18" hidden="1">
      <c r="A2961">
        <v>3211</v>
      </c>
      <c r="B2961">
        <v>70043488</v>
      </c>
      <c r="C2961" s="2" t="s">
        <v>8375</v>
      </c>
      <c r="D2961" t="s">
        <v>30</v>
      </c>
      <c r="E2961">
        <v>1376311061000</v>
      </c>
      <c r="F2961">
        <v>1361796809000</v>
      </c>
      <c r="G2961">
        <v>1</v>
      </c>
      <c r="H2961" t="s">
        <v>6593</v>
      </c>
      <c r="I2961" t="s">
        <v>6594</v>
      </c>
      <c r="J2961" t="s">
        <v>3721</v>
      </c>
      <c r="K2961" t="s">
        <v>21</v>
      </c>
      <c r="L2961">
        <v>0</v>
      </c>
      <c r="M2961">
        <v>0</v>
      </c>
      <c r="N2961" t="s">
        <v>22</v>
      </c>
      <c r="O2961">
        <v>6</v>
      </c>
      <c r="P2961" s="30">
        <f>SQRT((postes_1[[#This Row],[x]]-$Q$1)^2+(postes_1[[#This Row],[y]]-$R$1)^2)</f>
        <v>419750.6565528271</v>
      </c>
      <c r="Q2961">
        <v>936724.77000000305</v>
      </c>
      <c r="R2961">
        <v>6489363.9299999997</v>
      </c>
    </row>
    <row r="2962" spans="1:18" hidden="1">
      <c r="A2962">
        <v>1553</v>
      </c>
      <c r="B2962">
        <v>30002109</v>
      </c>
      <c r="C2962" s="2" t="s">
        <v>8373</v>
      </c>
      <c r="D2962" t="s">
        <v>274</v>
      </c>
      <c r="E2962">
        <v>610761600000</v>
      </c>
      <c r="F2962">
        <v>1394197339000</v>
      </c>
      <c r="G2962">
        <v>1</v>
      </c>
      <c r="H2962" t="s">
        <v>3237</v>
      </c>
      <c r="I2962" t="s">
        <v>3238</v>
      </c>
      <c r="J2962" t="s">
        <v>20</v>
      </c>
      <c r="K2962" t="s">
        <v>21</v>
      </c>
      <c r="L2962">
        <v>0</v>
      </c>
      <c r="M2962">
        <v>0</v>
      </c>
      <c r="N2962" t="s">
        <v>22</v>
      </c>
      <c r="O2962">
        <v>3</v>
      </c>
      <c r="P2962" s="30">
        <f>SQRT((postes_1[[#This Row],[x]]-$Q$1)^2+(postes_1[[#This Row],[y]]-$R$1)^2)</f>
        <v>419823.1351746908</v>
      </c>
      <c r="Q2962">
        <v>895754.25999999803</v>
      </c>
      <c r="R2962">
        <v>6445462.4299999997</v>
      </c>
    </row>
    <row r="2963" spans="1:18" hidden="1">
      <c r="A2963">
        <v>1801</v>
      </c>
      <c r="B2963">
        <v>60000243</v>
      </c>
      <c r="C2963" s="2" t="s">
        <v>8373</v>
      </c>
      <c r="D2963" t="s">
        <v>20</v>
      </c>
      <c r="E2963">
        <v>992390400000</v>
      </c>
      <c r="F2963" t="s">
        <v>20</v>
      </c>
      <c r="G2963">
        <v>1</v>
      </c>
      <c r="H2963" t="s">
        <v>3742</v>
      </c>
      <c r="I2963" t="s">
        <v>3743</v>
      </c>
      <c r="J2963" t="s">
        <v>20</v>
      </c>
      <c r="K2963" t="s">
        <v>21</v>
      </c>
      <c r="L2963">
        <v>0</v>
      </c>
      <c r="M2963">
        <v>0</v>
      </c>
      <c r="N2963" t="s">
        <v>22</v>
      </c>
      <c r="O2963">
        <v>3</v>
      </c>
      <c r="P2963" s="30">
        <f>SQRT((postes_1[[#This Row],[x]]-$Q$1)^2+(postes_1[[#This Row],[y]]-$R$1)^2)</f>
        <v>419954.40056077106</v>
      </c>
      <c r="Q2963">
        <v>196645.68999999799</v>
      </c>
      <c r="R2963">
        <v>6824958.6900000004</v>
      </c>
    </row>
    <row r="2964" spans="1:18" hidden="1">
      <c r="A2964">
        <v>3282</v>
      </c>
      <c r="B2964">
        <v>70019077</v>
      </c>
      <c r="C2964" s="2" t="s">
        <v>8375</v>
      </c>
      <c r="D2964" t="s">
        <v>105</v>
      </c>
      <c r="E2964">
        <v>1210076256000</v>
      </c>
      <c r="F2964">
        <v>1321614480000</v>
      </c>
      <c r="G2964">
        <v>1</v>
      </c>
      <c r="H2964" t="s">
        <v>6729</v>
      </c>
      <c r="I2964" t="s">
        <v>6730</v>
      </c>
      <c r="J2964" t="s">
        <v>20</v>
      </c>
      <c r="K2964" t="s">
        <v>21</v>
      </c>
      <c r="L2964">
        <v>0</v>
      </c>
      <c r="M2964">
        <v>0</v>
      </c>
      <c r="N2964" t="s">
        <v>22</v>
      </c>
      <c r="O2964">
        <v>6</v>
      </c>
      <c r="P2964" s="30">
        <f>SQRT((postes_1[[#This Row],[x]]-$Q$1)^2+(postes_1[[#This Row],[y]]-$R$1)^2)</f>
        <v>420269.76261059113</v>
      </c>
      <c r="Q2964">
        <v>686208.14000000095</v>
      </c>
      <c r="R2964">
        <v>6340073.5499999998</v>
      </c>
    </row>
    <row r="2965" spans="1:18" hidden="1">
      <c r="A2965">
        <v>927</v>
      </c>
      <c r="B2965">
        <v>30000542</v>
      </c>
      <c r="C2965" s="2" t="s">
        <v>8373</v>
      </c>
      <c r="D2965" t="s">
        <v>274</v>
      </c>
      <c r="E2965">
        <v>788659200000</v>
      </c>
      <c r="F2965">
        <v>1432915667000</v>
      </c>
      <c r="G2965">
        <v>1</v>
      </c>
      <c r="H2965" t="s">
        <v>1977</v>
      </c>
      <c r="I2965" t="s">
        <v>1978</v>
      </c>
      <c r="J2965" t="s">
        <v>20</v>
      </c>
      <c r="K2965" t="s">
        <v>21</v>
      </c>
      <c r="L2965">
        <v>0</v>
      </c>
      <c r="M2965">
        <v>0</v>
      </c>
      <c r="N2965" t="s">
        <v>22</v>
      </c>
      <c r="O2965">
        <v>3</v>
      </c>
      <c r="P2965" s="30">
        <f>SQRT((postes_1[[#This Row],[x]]-$Q$1)^2+(postes_1[[#This Row],[y]]-$R$1)^2)</f>
        <v>420421.46848658758</v>
      </c>
      <c r="Q2965">
        <v>990383.25</v>
      </c>
      <c r="R2965">
        <v>6573407.9299999997</v>
      </c>
    </row>
    <row r="2966" spans="1:18" hidden="1">
      <c r="A2966">
        <v>738</v>
      </c>
      <c r="B2966">
        <v>50000806</v>
      </c>
      <c r="C2966" s="2" t="s">
        <v>8373</v>
      </c>
      <c r="D2966" t="s">
        <v>482</v>
      </c>
      <c r="E2966">
        <v>610761600000</v>
      </c>
      <c r="F2966">
        <v>1389088894000</v>
      </c>
      <c r="G2966">
        <v>1</v>
      </c>
      <c r="H2966" t="s">
        <v>1588</v>
      </c>
      <c r="I2966" t="s">
        <v>1589</v>
      </c>
      <c r="J2966" t="s">
        <v>20</v>
      </c>
      <c r="K2966" t="s">
        <v>21</v>
      </c>
      <c r="L2966">
        <v>0</v>
      </c>
      <c r="M2966">
        <v>0</v>
      </c>
      <c r="N2966" t="s">
        <v>22</v>
      </c>
      <c r="O2966">
        <v>3</v>
      </c>
      <c r="P2966" s="30">
        <f>SQRT((postes_1[[#This Row],[x]]-$Q$1)^2+(postes_1[[#This Row],[y]]-$R$1)^2)</f>
        <v>420444.66834310378</v>
      </c>
      <c r="Q2966">
        <v>411756.04999999702</v>
      </c>
      <c r="R2966">
        <v>6382940.0599999996</v>
      </c>
    </row>
    <row r="2967" spans="1:18" hidden="1">
      <c r="A2967">
        <v>78</v>
      </c>
      <c r="B2967">
        <v>40000053</v>
      </c>
      <c r="C2967" s="2" t="s">
        <v>8373</v>
      </c>
      <c r="D2967" t="s">
        <v>77</v>
      </c>
      <c r="E2967">
        <v>610761600000</v>
      </c>
      <c r="F2967">
        <v>1311845895000</v>
      </c>
      <c r="G2967">
        <v>1</v>
      </c>
      <c r="H2967" t="s">
        <v>189</v>
      </c>
      <c r="I2967" t="s">
        <v>190</v>
      </c>
      <c r="J2967" t="s">
        <v>26</v>
      </c>
      <c r="K2967" t="s">
        <v>21</v>
      </c>
      <c r="L2967">
        <v>0</v>
      </c>
      <c r="M2967">
        <v>0</v>
      </c>
      <c r="N2967" t="s">
        <v>22</v>
      </c>
      <c r="O2967">
        <v>3</v>
      </c>
      <c r="P2967" s="30">
        <f>SQRT((postes_1[[#This Row],[x]]-$Q$1)^2+(postes_1[[#This Row],[y]]-$R$1)^2)</f>
        <v>420465.54603184486</v>
      </c>
      <c r="Q2967">
        <v>841463.32999999798</v>
      </c>
      <c r="R2967">
        <v>6402131.9800000004</v>
      </c>
    </row>
    <row r="2968" spans="1:18" hidden="1">
      <c r="A2968">
        <v>209</v>
      </c>
      <c r="B2968">
        <v>50000933</v>
      </c>
      <c r="C2968" s="2" t="s">
        <v>8373</v>
      </c>
      <c r="D2968" t="s">
        <v>274</v>
      </c>
      <c r="E2968">
        <v>788486400000</v>
      </c>
      <c r="F2968">
        <v>1386757054000</v>
      </c>
      <c r="G2968">
        <v>1</v>
      </c>
      <c r="H2968" t="s">
        <v>480</v>
      </c>
      <c r="I2968" t="s">
        <v>481</v>
      </c>
      <c r="J2968" t="s">
        <v>20</v>
      </c>
      <c r="K2968" t="s">
        <v>21</v>
      </c>
      <c r="L2968">
        <v>0</v>
      </c>
      <c r="M2968">
        <v>0</v>
      </c>
      <c r="N2968" t="s">
        <v>22</v>
      </c>
      <c r="O2968">
        <v>3</v>
      </c>
      <c r="P2968" s="30">
        <f>SQRT((postes_1[[#This Row],[x]]-$Q$1)^2+(postes_1[[#This Row],[y]]-$R$1)^2)</f>
        <v>420519.35263198306</v>
      </c>
      <c r="Q2968">
        <v>513168.77000000299</v>
      </c>
      <c r="R2968">
        <v>6344354.6200000001</v>
      </c>
    </row>
    <row r="2969" spans="1:18" hidden="1">
      <c r="A2969">
        <v>2093</v>
      </c>
      <c r="B2969">
        <v>20000145</v>
      </c>
      <c r="C2969" s="2" t="s">
        <v>8376</v>
      </c>
      <c r="D2969" t="s">
        <v>43</v>
      </c>
      <c r="E2969">
        <v>1143802612000</v>
      </c>
      <c r="F2969" t="s">
        <v>20</v>
      </c>
      <c r="G2969">
        <v>1</v>
      </c>
      <c r="H2969" t="s">
        <v>4339</v>
      </c>
      <c r="I2969" t="s">
        <v>4340</v>
      </c>
      <c r="J2969" t="s">
        <v>1463</v>
      </c>
      <c r="K2969" t="s">
        <v>21</v>
      </c>
      <c r="L2969">
        <v>0</v>
      </c>
      <c r="M2969">
        <v>0</v>
      </c>
      <c r="N2969" t="s">
        <v>22</v>
      </c>
      <c r="O2969">
        <v>7</v>
      </c>
      <c r="P2969" s="30">
        <f>SQRT((postes_1[[#This Row],[x]]-$Q$1)^2+(postes_1[[#This Row],[y]]-$R$1)^2)</f>
        <v>420621.56981159293</v>
      </c>
      <c r="Q2969">
        <v>992767.10999999905</v>
      </c>
      <c r="R2969">
        <v>6928878.6600000001</v>
      </c>
    </row>
    <row r="2970" spans="1:18" hidden="1">
      <c r="A2970">
        <v>1418</v>
      </c>
      <c r="B2970">
        <v>20001291</v>
      </c>
      <c r="C2970" s="2" t="s">
        <v>8373</v>
      </c>
      <c r="D2970" t="s">
        <v>77</v>
      </c>
      <c r="E2970">
        <v>610761600000</v>
      </c>
      <c r="F2970">
        <v>1327943335000</v>
      </c>
      <c r="G2970">
        <v>1</v>
      </c>
      <c r="H2970" t="s">
        <v>2970</v>
      </c>
      <c r="I2970" t="s">
        <v>2971</v>
      </c>
      <c r="J2970" t="s">
        <v>2972</v>
      </c>
      <c r="K2970" t="s">
        <v>21</v>
      </c>
      <c r="L2970">
        <v>0</v>
      </c>
      <c r="M2970">
        <v>0</v>
      </c>
      <c r="N2970" t="s">
        <v>22</v>
      </c>
      <c r="O2970">
        <v>3</v>
      </c>
      <c r="P2970" s="30">
        <f>SQRT((postes_1[[#This Row],[x]]-$Q$1)^2+(postes_1[[#This Row],[y]]-$R$1)^2)</f>
        <v>420771.85082804697</v>
      </c>
      <c r="Q2970">
        <v>1031229.17</v>
      </c>
      <c r="R2970">
        <v>6750288.4199999999</v>
      </c>
    </row>
    <row r="2971" spans="1:18" hidden="1">
      <c r="A2971">
        <v>1148</v>
      </c>
      <c r="B2971">
        <v>50000956</v>
      </c>
      <c r="C2971" s="2" t="s">
        <v>8373</v>
      </c>
      <c r="D2971" t="s">
        <v>77</v>
      </c>
      <c r="E2971">
        <v>1169466222000</v>
      </c>
      <c r="F2971">
        <v>1331655344000</v>
      </c>
      <c r="G2971">
        <v>1</v>
      </c>
      <c r="H2971" t="s">
        <v>2408</v>
      </c>
      <c r="I2971" t="s">
        <v>2409</v>
      </c>
      <c r="J2971" t="s">
        <v>20</v>
      </c>
      <c r="K2971" t="s">
        <v>21</v>
      </c>
      <c r="L2971">
        <v>0</v>
      </c>
      <c r="M2971">
        <v>0</v>
      </c>
      <c r="N2971" t="s">
        <v>22</v>
      </c>
      <c r="O2971">
        <v>3</v>
      </c>
      <c r="P2971" s="30">
        <f>SQRT((postes_1[[#This Row],[x]]-$Q$1)^2+(postes_1[[#This Row],[y]]-$R$1)^2)</f>
        <v>420809.05950680852</v>
      </c>
      <c r="Q2971">
        <v>549552.75</v>
      </c>
      <c r="R2971">
        <v>6337085.79</v>
      </c>
    </row>
    <row r="2972" spans="1:18" hidden="1">
      <c r="A2972">
        <v>445</v>
      </c>
      <c r="B2972">
        <v>50000936</v>
      </c>
      <c r="C2972" s="2" t="s">
        <v>8373</v>
      </c>
      <c r="D2972" t="s">
        <v>274</v>
      </c>
      <c r="E2972">
        <v>610761600000</v>
      </c>
      <c r="F2972">
        <v>1386757340000</v>
      </c>
      <c r="G2972">
        <v>1</v>
      </c>
      <c r="H2972" t="s">
        <v>982</v>
      </c>
      <c r="I2972" t="s">
        <v>982</v>
      </c>
      <c r="J2972" t="s">
        <v>26</v>
      </c>
      <c r="K2972" t="s">
        <v>21</v>
      </c>
      <c r="L2972">
        <v>0</v>
      </c>
      <c r="M2972">
        <v>0</v>
      </c>
      <c r="N2972" t="s">
        <v>22</v>
      </c>
      <c r="O2972">
        <v>3</v>
      </c>
      <c r="P2972" s="30">
        <f>SQRT((postes_1[[#This Row],[x]]-$Q$1)^2+(postes_1[[#This Row],[y]]-$R$1)^2)</f>
        <v>420890.42305731971</v>
      </c>
      <c r="Q2972">
        <v>515998.04999999702</v>
      </c>
      <c r="R2972">
        <v>6343311.2400000002</v>
      </c>
    </row>
    <row r="2973" spans="1:18" hidden="1">
      <c r="A2973">
        <v>2041</v>
      </c>
      <c r="B2973">
        <v>50000734</v>
      </c>
      <c r="C2973" s="2" t="s">
        <v>8373</v>
      </c>
      <c r="D2973" t="s">
        <v>20</v>
      </c>
      <c r="E2973">
        <v>610761600000</v>
      </c>
      <c r="F2973" t="s">
        <v>20</v>
      </c>
      <c r="G2973">
        <v>1</v>
      </c>
      <c r="H2973" t="s">
        <v>4229</v>
      </c>
      <c r="I2973" t="s">
        <v>4230</v>
      </c>
      <c r="J2973" t="s">
        <v>26</v>
      </c>
      <c r="K2973" t="s">
        <v>21</v>
      </c>
      <c r="L2973">
        <v>0</v>
      </c>
      <c r="M2973">
        <v>0</v>
      </c>
      <c r="N2973" t="s">
        <v>22</v>
      </c>
      <c r="O2973">
        <v>3</v>
      </c>
      <c r="P2973" s="30">
        <f>SQRT((postes_1[[#This Row],[x]]-$Q$1)^2+(postes_1[[#This Row],[y]]-$R$1)^2)</f>
        <v>421011.74457550619</v>
      </c>
      <c r="Q2973">
        <v>382583.71000000101</v>
      </c>
      <c r="R2973">
        <v>6399458.04</v>
      </c>
    </row>
    <row r="2974" spans="1:18" hidden="1">
      <c r="A2974">
        <v>2741</v>
      </c>
      <c r="B2974">
        <v>30001995</v>
      </c>
      <c r="C2974" s="2" t="s">
        <v>8378</v>
      </c>
      <c r="D2974" t="s">
        <v>20</v>
      </c>
      <c r="E2974">
        <v>890265600000</v>
      </c>
      <c r="F2974" t="s">
        <v>20</v>
      </c>
      <c r="G2974">
        <v>1</v>
      </c>
      <c r="H2974" t="s">
        <v>5658</v>
      </c>
      <c r="I2974" t="s">
        <v>5659</v>
      </c>
      <c r="J2974" t="s">
        <v>20</v>
      </c>
      <c r="K2974" t="s">
        <v>21</v>
      </c>
      <c r="L2974">
        <v>0</v>
      </c>
      <c r="M2974">
        <v>0</v>
      </c>
      <c r="N2974" t="s">
        <v>22</v>
      </c>
      <c r="O2974">
        <v>1</v>
      </c>
      <c r="P2974" s="30">
        <f>SQRT((postes_1[[#This Row],[x]]-$Q$1)^2+(postes_1[[#This Row],[y]]-$R$1)^2)</f>
        <v>421049.29790190136</v>
      </c>
      <c r="Q2974">
        <v>911987.46999999904</v>
      </c>
      <c r="R2974">
        <v>6459575.8099999996</v>
      </c>
    </row>
    <row r="2975" spans="1:18" hidden="1">
      <c r="A2975">
        <v>462</v>
      </c>
      <c r="B2975">
        <v>60000640</v>
      </c>
      <c r="C2975" s="2" t="s">
        <v>8373</v>
      </c>
      <c r="D2975" t="s">
        <v>152</v>
      </c>
      <c r="E2975">
        <v>1000166400000</v>
      </c>
      <c r="F2975">
        <v>1301666032000</v>
      </c>
      <c r="G2975">
        <v>1</v>
      </c>
      <c r="H2975" t="s">
        <v>1018</v>
      </c>
      <c r="I2975" t="s">
        <v>1019</v>
      </c>
      <c r="J2975" t="s">
        <v>20</v>
      </c>
      <c r="K2975" t="s">
        <v>21</v>
      </c>
      <c r="L2975">
        <v>0</v>
      </c>
      <c r="M2975">
        <v>0</v>
      </c>
      <c r="N2975" t="s">
        <v>22</v>
      </c>
      <c r="O2975">
        <v>3</v>
      </c>
      <c r="P2975" s="30">
        <f>SQRT((postes_1[[#This Row],[x]]-$Q$1)^2+(postes_1[[#This Row],[y]]-$R$1)^2)</f>
        <v>421079.59888945008</v>
      </c>
      <c r="Q2975">
        <v>190149.09000000401</v>
      </c>
      <c r="R2975">
        <v>6778739.9699999997</v>
      </c>
    </row>
    <row r="2976" spans="1:18" hidden="1">
      <c r="A2976">
        <v>986</v>
      </c>
      <c r="B2976">
        <v>20000992</v>
      </c>
      <c r="C2976" s="2" t="s">
        <v>8373</v>
      </c>
      <c r="D2976" t="s">
        <v>168</v>
      </c>
      <c r="E2976" s="1">
        <v>933120000000</v>
      </c>
      <c r="F2976">
        <v>1450351026000</v>
      </c>
      <c r="G2976">
        <v>1</v>
      </c>
      <c r="H2976" t="s">
        <v>2104</v>
      </c>
      <c r="I2976" t="s">
        <v>2105</v>
      </c>
      <c r="J2976" t="s">
        <v>20</v>
      </c>
      <c r="K2976" t="s">
        <v>21</v>
      </c>
      <c r="L2976">
        <v>0</v>
      </c>
      <c r="M2976">
        <v>0</v>
      </c>
      <c r="N2976" t="s">
        <v>22</v>
      </c>
      <c r="O2976">
        <v>3</v>
      </c>
      <c r="P2976" s="30">
        <f>SQRT((postes_1[[#This Row],[x]]-$Q$1)^2+(postes_1[[#This Row],[y]]-$R$1)^2)</f>
        <v>421116.88951689616</v>
      </c>
      <c r="Q2976">
        <v>1028227.91</v>
      </c>
      <c r="R2976">
        <v>6806539.3700000001</v>
      </c>
    </row>
    <row r="2977" spans="1:18" hidden="1">
      <c r="A2977">
        <v>1308</v>
      </c>
      <c r="B2977">
        <v>40000111</v>
      </c>
      <c r="C2977" s="2" t="s">
        <v>8373</v>
      </c>
      <c r="D2977" t="s">
        <v>77</v>
      </c>
      <c r="E2977">
        <v>610761600000</v>
      </c>
      <c r="F2977">
        <v>1353427676000</v>
      </c>
      <c r="G2977">
        <v>1</v>
      </c>
      <c r="H2977" t="s">
        <v>2748</v>
      </c>
      <c r="I2977" t="s">
        <v>2749</v>
      </c>
      <c r="J2977" t="s">
        <v>20</v>
      </c>
      <c r="K2977" t="s">
        <v>21</v>
      </c>
      <c r="L2977">
        <v>0</v>
      </c>
      <c r="M2977">
        <v>0</v>
      </c>
      <c r="N2977" t="s">
        <v>22</v>
      </c>
      <c r="O2977">
        <v>3</v>
      </c>
      <c r="P2977" s="30">
        <f>SQRT((postes_1[[#This Row],[x]]-$Q$1)^2+(postes_1[[#This Row],[y]]-$R$1)^2)</f>
        <v>421258.67749474349</v>
      </c>
      <c r="Q2977">
        <v>804029.5</v>
      </c>
      <c r="R2977">
        <v>6379305.54</v>
      </c>
    </row>
    <row r="2978" spans="1:18" hidden="1">
      <c r="A2978">
        <v>66</v>
      </c>
      <c r="B2978">
        <v>30001404</v>
      </c>
      <c r="C2978" s="2" t="s">
        <v>8373</v>
      </c>
      <c r="D2978" t="s">
        <v>20</v>
      </c>
      <c r="E2978">
        <v>610761600000</v>
      </c>
      <c r="F2978" t="s">
        <v>20</v>
      </c>
      <c r="G2978">
        <v>1</v>
      </c>
      <c r="H2978" t="s">
        <v>162</v>
      </c>
      <c r="I2978" t="s">
        <v>163</v>
      </c>
      <c r="J2978" t="s">
        <v>20</v>
      </c>
      <c r="K2978" t="s">
        <v>21</v>
      </c>
      <c r="L2978">
        <v>0</v>
      </c>
      <c r="M2978">
        <v>0</v>
      </c>
      <c r="N2978" t="s">
        <v>22</v>
      </c>
      <c r="O2978">
        <v>3</v>
      </c>
      <c r="P2978" s="30">
        <f>SQRT((postes_1[[#This Row],[x]]-$Q$1)^2+(postes_1[[#This Row],[y]]-$R$1)^2)</f>
        <v>421288.20545759564</v>
      </c>
      <c r="Q2978">
        <v>946548.74000000197</v>
      </c>
      <c r="R2978">
        <v>6499426.2199999997</v>
      </c>
    </row>
    <row r="2979" spans="1:18" hidden="1">
      <c r="A2979">
        <v>2016</v>
      </c>
      <c r="B2979">
        <v>50000971</v>
      </c>
      <c r="C2979" s="2" t="s">
        <v>8373</v>
      </c>
      <c r="D2979" t="s">
        <v>77</v>
      </c>
      <c r="E2979">
        <v>610761600000</v>
      </c>
      <c r="F2979">
        <v>1331646238000</v>
      </c>
      <c r="G2979">
        <v>1</v>
      </c>
      <c r="H2979" t="s">
        <v>4177</v>
      </c>
      <c r="I2979" t="s">
        <v>4178</v>
      </c>
      <c r="J2979" t="s">
        <v>26</v>
      </c>
      <c r="K2979" t="s">
        <v>21</v>
      </c>
      <c r="L2979">
        <v>0</v>
      </c>
      <c r="M2979">
        <v>0</v>
      </c>
      <c r="N2979" t="s">
        <v>22</v>
      </c>
      <c r="O2979">
        <v>3</v>
      </c>
      <c r="P2979" s="30">
        <f>SQRT((postes_1[[#This Row],[x]]-$Q$1)^2+(postes_1[[#This Row],[y]]-$R$1)^2)</f>
        <v>421357.73302242783</v>
      </c>
      <c r="Q2979">
        <v>575189.40999999596</v>
      </c>
      <c r="R2979">
        <v>6333584.1900000004</v>
      </c>
    </row>
    <row r="2980" spans="1:18" hidden="1">
      <c r="A2980">
        <v>73</v>
      </c>
      <c r="B2980">
        <v>30002510</v>
      </c>
      <c r="C2980" s="2" t="s">
        <v>8373</v>
      </c>
      <c r="D2980" t="s">
        <v>17</v>
      </c>
      <c r="E2980">
        <v>893721600000</v>
      </c>
      <c r="F2980">
        <v>1319622552000</v>
      </c>
      <c r="G2980">
        <v>1</v>
      </c>
      <c r="H2980" t="s">
        <v>177</v>
      </c>
      <c r="I2980" t="s">
        <v>163</v>
      </c>
      <c r="J2980" t="s">
        <v>26</v>
      </c>
      <c r="K2980" t="s">
        <v>21</v>
      </c>
      <c r="L2980">
        <v>0</v>
      </c>
      <c r="M2980">
        <v>0</v>
      </c>
      <c r="N2980" t="s">
        <v>22</v>
      </c>
      <c r="O2980">
        <v>3</v>
      </c>
      <c r="P2980" s="30">
        <f>SQRT((postes_1[[#This Row],[x]]-$Q$1)^2+(postes_1[[#This Row],[y]]-$R$1)^2)</f>
        <v>421358.00745804084</v>
      </c>
      <c r="Q2980">
        <v>947865.78000000096</v>
      </c>
      <c r="R2980">
        <v>6501061.5199999996</v>
      </c>
    </row>
    <row r="2981" spans="1:18" hidden="1">
      <c r="A2981">
        <v>2913</v>
      </c>
      <c r="B2981">
        <v>50000930</v>
      </c>
      <c r="C2981" s="2" t="s">
        <v>8373</v>
      </c>
      <c r="D2981" t="s">
        <v>108</v>
      </c>
      <c r="E2981">
        <v>1080518400000</v>
      </c>
      <c r="F2981">
        <v>1242120793000</v>
      </c>
      <c r="G2981">
        <v>1</v>
      </c>
      <c r="H2981" t="s">
        <v>6003</v>
      </c>
      <c r="I2981" t="s">
        <v>6003</v>
      </c>
      <c r="J2981" t="s">
        <v>20</v>
      </c>
      <c r="K2981" t="s">
        <v>21</v>
      </c>
      <c r="L2981">
        <v>0</v>
      </c>
      <c r="M2981">
        <v>0</v>
      </c>
      <c r="N2981" t="s">
        <v>22</v>
      </c>
      <c r="O2981">
        <v>3</v>
      </c>
      <c r="P2981" s="30">
        <f>SQRT((postes_1[[#This Row],[x]]-$Q$1)^2+(postes_1[[#This Row],[y]]-$R$1)^2)</f>
        <v>421439.28212634259</v>
      </c>
      <c r="Q2981">
        <v>493463.21999999898</v>
      </c>
      <c r="R2981">
        <v>6348591.2000000002</v>
      </c>
    </row>
    <row r="2982" spans="1:18" hidden="1">
      <c r="A2982">
        <v>1188</v>
      </c>
      <c r="B2982">
        <v>30000749</v>
      </c>
      <c r="C2982" s="2" t="s">
        <v>8373</v>
      </c>
      <c r="D2982" t="s">
        <v>274</v>
      </c>
      <c r="E2982">
        <v>853804800000</v>
      </c>
      <c r="F2982">
        <v>1415272946000</v>
      </c>
      <c r="G2982">
        <v>1</v>
      </c>
      <c r="H2982" t="s">
        <v>2490</v>
      </c>
      <c r="I2982" t="s">
        <v>2491</v>
      </c>
      <c r="J2982" t="s">
        <v>20</v>
      </c>
      <c r="K2982" t="s">
        <v>21</v>
      </c>
      <c r="L2982">
        <v>0</v>
      </c>
      <c r="M2982">
        <v>0</v>
      </c>
      <c r="N2982" t="s">
        <v>22</v>
      </c>
      <c r="O2982">
        <v>3</v>
      </c>
      <c r="P2982" s="30">
        <f>SQRT((postes_1[[#This Row],[x]]-$Q$1)^2+(postes_1[[#This Row],[y]]-$R$1)^2)</f>
        <v>421472.84834234748</v>
      </c>
      <c r="Q2982">
        <v>981136.97999999695</v>
      </c>
      <c r="R2982">
        <v>6552851.2199999997</v>
      </c>
    </row>
    <row r="2983" spans="1:18" hidden="1">
      <c r="A2983">
        <v>4131</v>
      </c>
      <c r="B2983">
        <v>70047804</v>
      </c>
      <c r="C2983" s="2" t="s">
        <v>8386</v>
      </c>
      <c r="D2983" t="s">
        <v>274</v>
      </c>
      <c r="E2983">
        <v>1393319609000</v>
      </c>
      <c r="F2983">
        <v>1393319769000</v>
      </c>
      <c r="G2983">
        <v>1</v>
      </c>
      <c r="H2983" t="s">
        <v>8347</v>
      </c>
      <c r="I2983" t="s">
        <v>8348</v>
      </c>
      <c r="J2983" t="s">
        <v>8349</v>
      </c>
      <c r="K2983" t="s">
        <v>21</v>
      </c>
      <c r="L2983">
        <v>0</v>
      </c>
      <c r="M2983">
        <v>0</v>
      </c>
      <c r="N2983" t="s">
        <v>22</v>
      </c>
      <c r="O2983">
        <v>0</v>
      </c>
      <c r="P2983" s="30">
        <f>SQRT((postes_1[[#This Row],[x]]-$Q$1)^2+(postes_1[[#This Row],[y]]-$R$1)^2)</f>
        <v>421643.25725011202</v>
      </c>
      <c r="Q2983">
        <v>935938.74000000197</v>
      </c>
      <c r="R2983">
        <v>6485408.8600000003</v>
      </c>
    </row>
    <row r="2984" spans="1:18" hidden="1">
      <c r="A2984">
        <v>4132</v>
      </c>
      <c r="B2984">
        <v>70046904</v>
      </c>
      <c r="C2984" s="2" t="s">
        <v>8386</v>
      </c>
      <c r="D2984" t="s">
        <v>274</v>
      </c>
      <c r="E2984">
        <v>1389110170000</v>
      </c>
      <c r="F2984">
        <v>1389109749000</v>
      </c>
      <c r="G2984">
        <v>1</v>
      </c>
      <c r="H2984" t="s">
        <v>8347</v>
      </c>
      <c r="I2984" t="s">
        <v>8348</v>
      </c>
      <c r="J2984" t="s">
        <v>8349</v>
      </c>
      <c r="K2984" t="s">
        <v>21</v>
      </c>
      <c r="L2984">
        <v>0</v>
      </c>
      <c r="M2984">
        <v>0</v>
      </c>
      <c r="N2984" t="s">
        <v>22</v>
      </c>
      <c r="O2984">
        <v>0</v>
      </c>
      <c r="P2984" s="30">
        <f>SQRT((postes_1[[#This Row],[x]]-$Q$1)^2+(postes_1[[#This Row],[y]]-$R$1)^2)</f>
        <v>421643.25725011202</v>
      </c>
      <c r="Q2984">
        <v>935938.74000000197</v>
      </c>
      <c r="R2984">
        <v>6485408.8600000003</v>
      </c>
    </row>
    <row r="2985" spans="1:18" hidden="1">
      <c r="A2985">
        <v>1288</v>
      </c>
      <c r="B2985">
        <v>30002004</v>
      </c>
      <c r="C2985" s="2" t="s">
        <v>8375</v>
      </c>
      <c r="D2985" t="s">
        <v>274</v>
      </c>
      <c r="E2985" s="1">
        <v>978912000000</v>
      </c>
      <c r="F2985">
        <v>1394207457000</v>
      </c>
      <c r="G2985">
        <v>1</v>
      </c>
      <c r="H2985" t="s">
        <v>2706</v>
      </c>
      <c r="I2985" t="s">
        <v>2707</v>
      </c>
      <c r="J2985" t="s">
        <v>2708</v>
      </c>
      <c r="K2985" t="s">
        <v>21</v>
      </c>
      <c r="L2985">
        <v>0</v>
      </c>
      <c r="M2985">
        <v>0</v>
      </c>
      <c r="N2985" t="s">
        <v>22</v>
      </c>
      <c r="O2985">
        <v>6</v>
      </c>
      <c r="P2985" s="30">
        <f>SQRT((postes_1[[#This Row],[x]]-$Q$1)^2+(postes_1[[#This Row],[y]]-$R$1)^2)</f>
        <v>421671.25023746327</v>
      </c>
      <c r="Q2985">
        <v>912248.10000000102</v>
      </c>
      <c r="R2985">
        <v>6458952.2599999998</v>
      </c>
    </row>
    <row r="2986" spans="1:18" hidden="1">
      <c r="A2986">
        <v>1138</v>
      </c>
      <c r="B2986">
        <v>30001670</v>
      </c>
      <c r="C2986" s="2" t="s">
        <v>8373</v>
      </c>
      <c r="D2986" t="s">
        <v>274</v>
      </c>
      <c r="E2986">
        <v>610761600000</v>
      </c>
      <c r="F2986">
        <v>1387814887000</v>
      </c>
      <c r="G2986">
        <v>1</v>
      </c>
      <c r="H2986" t="s">
        <v>2387</v>
      </c>
      <c r="I2986" t="s">
        <v>2388</v>
      </c>
      <c r="J2986" t="s">
        <v>20</v>
      </c>
      <c r="K2986" t="s">
        <v>21</v>
      </c>
      <c r="L2986">
        <v>0</v>
      </c>
      <c r="M2986">
        <v>0</v>
      </c>
      <c r="N2986" t="s">
        <v>22</v>
      </c>
      <c r="O2986">
        <v>3</v>
      </c>
      <c r="P2986" s="30">
        <f>SQRT((postes_1[[#This Row],[x]]-$Q$1)^2+(postes_1[[#This Row],[y]]-$R$1)^2)</f>
        <v>421958.83466312371</v>
      </c>
      <c r="Q2986">
        <v>936855.15999999596</v>
      </c>
      <c r="R2986">
        <v>6486027.2699999996</v>
      </c>
    </row>
    <row r="2987" spans="1:18" hidden="1">
      <c r="A2987">
        <v>2677</v>
      </c>
      <c r="B2987">
        <v>30002000</v>
      </c>
      <c r="C2987" s="2" t="s">
        <v>8373</v>
      </c>
      <c r="D2987" t="s">
        <v>805</v>
      </c>
      <c r="E2987">
        <v>786931200000</v>
      </c>
      <c r="F2987">
        <v>1291131378000</v>
      </c>
      <c r="G2987">
        <v>1</v>
      </c>
      <c r="H2987" t="s">
        <v>5523</v>
      </c>
      <c r="I2987" t="s">
        <v>5524</v>
      </c>
      <c r="J2987" t="s">
        <v>1106</v>
      </c>
      <c r="K2987" t="s">
        <v>21</v>
      </c>
      <c r="L2987">
        <v>0</v>
      </c>
      <c r="M2987">
        <v>0</v>
      </c>
      <c r="N2987" t="s">
        <v>22</v>
      </c>
      <c r="O2987">
        <v>3</v>
      </c>
      <c r="P2987" s="30">
        <f>SQRT((postes_1[[#This Row],[x]]-$Q$1)^2+(postes_1[[#This Row],[y]]-$R$1)^2)</f>
        <v>422004.16031817812</v>
      </c>
      <c r="Q2987">
        <v>912904.57</v>
      </c>
      <c r="R2987">
        <v>6459148.8899999997</v>
      </c>
    </row>
    <row r="2988" spans="1:18" hidden="1">
      <c r="A2988">
        <v>2000</v>
      </c>
      <c r="B2988">
        <v>60000353</v>
      </c>
      <c r="C2988" s="2" t="s">
        <v>8373</v>
      </c>
      <c r="D2988" t="s">
        <v>38</v>
      </c>
      <c r="E2988">
        <v>991180800000</v>
      </c>
      <c r="F2988">
        <v>1244477849000</v>
      </c>
      <c r="G2988">
        <v>1</v>
      </c>
      <c r="H2988" t="s">
        <v>4144</v>
      </c>
      <c r="I2988" t="s">
        <v>4145</v>
      </c>
      <c r="J2988" t="s">
        <v>20</v>
      </c>
      <c r="K2988" t="s">
        <v>21</v>
      </c>
      <c r="L2988">
        <v>0</v>
      </c>
      <c r="M2988">
        <v>0</v>
      </c>
      <c r="N2988" t="s">
        <v>22</v>
      </c>
      <c r="O2988">
        <v>3</v>
      </c>
      <c r="P2988" s="30">
        <f>SQRT((postes_1[[#This Row],[x]]-$Q$1)^2+(postes_1[[#This Row],[y]]-$R$1)^2)</f>
        <v>422361.91152485745</v>
      </c>
      <c r="Q2988">
        <v>191756.850000001</v>
      </c>
      <c r="R2988">
        <v>6808865.21</v>
      </c>
    </row>
    <row r="2989" spans="1:18" hidden="1">
      <c r="A2989">
        <v>1306</v>
      </c>
      <c r="B2989">
        <v>40000138</v>
      </c>
      <c r="C2989" s="2" t="s">
        <v>8373</v>
      </c>
      <c r="D2989" t="s">
        <v>77</v>
      </c>
      <c r="E2989">
        <v>610761600000</v>
      </c>
      <c r="F2989">
        <v>1353428316000</v>
      </c>
      <c r="G2989">
        <v>1</v>
      </c>
      <c r="H2989" t="s">
        <v>2744</v>
      </c>
      <c r="I2989" t="s">
        <v>2745</v>
      </c>
      <c r="J2989" t="s">
        <v>20</v>
      </c>
      <c r="K2989" t="s">
        <v>21</v>
      </c>
      <c r="L2989">
        <v>0</v>
      </c>
      <c r="M2989">
        <v>0</v>
      </c>
      <c r="N2989" t="s">
        <v>22</v>
      </c>
      <c r="O2989">
        <v>3</v>
      </c>
      <c r="P2989" s="30">
        <f>SQRT((postes_1[[#This Row],[x]]-$Q$1)^2+(postes_1[[#This Row],[y]]-$R$1)^2)</f>
        <v>422380.08647031669</v>
      </c>
      <c r="Q2989">
        <v>788327.93</v>
      </c>
      <c r="R2989">
        <v>6370355</v>
      </c>
    </row>
    <row r="2990" spans="1:18" hidden="1">
      <c r="A2990">
        <v>367</v>
      </c>
      <c r="B2990">
        <v>50000958</v>
      </c>
      <c r="C2990" s="2" t="s">
        <v>8373</v>
      </c>
      <c r="D2990" t="s">
        <v>152</v>
      </c>
      <c r="E2990">
        <v>610761600000</v>
      </c>
      <c r="F2990">
        <v>1302603639000</v>
      </c>
      <c r="G2990">
        <v>1</v>
      </c>
      <c r="H2990" t="s">
        <v>818</v>
      </c>
      <c r="I2990" t="s">
        <v>819</v>
      </c>
      <c r="J2990" t="s">
        <v>20</v>
      </c>
      <c r="K2990" t="s">
        <v>21</v>
      </c>
      <c r="L2990">
        <v>0</v>
      </c>
      <c r="M2990">
        <v>0</v>
      </c>
      <c r="N2990" t="s">
        <v>22</v>
      </c>
      <c r="O2990">
        <v>3</v>
      </c>
      <c r="P2990" s="30">
        <f>SQRT((postes_1[[#This Row],[x]]-$Q$1)^2+(postes_1[[#This Row],[y]]-$R$1)^2)</f>
        <v>422466.83230916364</v>
      </c>
      <c r="Q2990">
        <v>675232.46000000101</v>
      </c>
      <c r="R2990">
        <v>6335989.0499999998</v>
      </c>
    </row>
    <row r="2991" spans="1:18" hidden="1">
      <c r="A2991">
        <v>742</v>
      </c>
      <c r="B2991">
        <v>50000786</v>
      </c>
      <c r="C2991" s="2" t="s">
        <v>8373</v>
      </c>
      <c r="D2991" t="s">
        <v>482</v>
      </c>
      <c r="E2991">
        <v>610761600000</v>
      </c>
      <c r="F2991">
        <v>1389094506000</v>
      </c>
      <c r="G2991">
        <v>1</v>
      </c>
      <c r="H2991" t="s">
        <v>1596</v>
      </c>
      <c r="I2991" t="s">
        <v>1597</v>
      </c>
      <c r="J2991" t="s">
        <v>20</v>
      </c>
      <c r="K2991" t="s">
        <v>21</v>
      </c>
      <c r="L2991">
        <v>0</v>
      </c>
      <c r="M2991">
        <v>0</v>
      </c>
      <c r="N2991" t="s">
        <v>22</v>
      </c>
      <c r="O2991">
        <v>3</v>
      </c>
      <c r="P2991" s="30">
        <f>SQRT((postes_1[[#This Row],[x]]-$Q$1)^2+(postes_1[[#This Row],[y]]-$R$1)^2)</f>
        <v>422578.96657524194</v>
      </c>
      <c r="Q2991">
        <v>399573.86999999703</v>
      </c>
      <c r="R2991">
        <v>6387271</v>
      </c>
    </row>
    <row r="2992" spans="1:18" hidden="1">
      <c r="A2992">
        <v>1909</v>
      </c>
      <c r="B2992">
        <v>30002019</v>
      </c>
      <c r="C2992" s="2" t="s">
        <v>8375</v>
      </c>
      <c r="D2992" t="s">
        <v>30</v>
      </c>
      <c r="E2992">
        <v>1190130412000</v>
      </c>
      <c r="F2992">
        <v>1360583409000</v>
      </c>
      <c r="G2992">
        <v>1</v>
      </c>
      <c r="H2992" t="s">
        <v>3960</v>
      </c>
      <c r="I2992" t="s">
        <v>3961</v>
      </c>
      <c r="J2992" t="s">
        <v>3962</v>
      </c>
      <c r="K2992" t="s">
        <v>21</v>
      </c>
      <c r="L2992">
        <v>0</v>
      </c>
      <c r="M2992">
        <v>0</v>
      </c>
      <c r="N2992" t="s">
        <v>22</v>
      </c>
      <c r="O2992">
        <v>6</v>
      </c>
      <c r="P2992" s="30">
        <f>SQRT((postes_1[[#This Row],[x]]-$Q$1)^2+(postes_1[[#This Row],[y]]-$R$1)^2)</f>
        <v>422813.23191017169</v>
      </c>
      <c r="Q2992">
        <v>912033.56000000203</v>
      </c>
      <c r="R2992">
        <v>6457101.0499999998</v>
      </c>
    </row>
    <row r="2993" spans="1:18" hidden="1">
      <c r="A2993">
        <v>2632</v>
      </c>
      <c r="B2993">
        <v>50000964</v>
      </c>
      <c r="C2993" s="2" t="s">
        <v>8373</v>
      </c>
      <c r="D2993" t="s">
        <v>77</v>
      </c>
      <c r="E2993">
        <v>610761600000</v>
      </c>
      <c r="F2993">
        <v>1331657817000</v>
      </c>
      <c r="G2993">
        <v>1</v>
      </c>
      <c r="H2993" t="s">
        <v>5433</v>
      </c>
      <c r="I2993" t="s">
        <v>5434</v>
      </c>
      <c r="J2993" t="s">
        <v>26</v>
      </c>
      <c r="K2993" t="s">
        <v>21</v>
      </c>
      <c r="L2993">
        <v>0</v>
      </c>
      <c r="M2993">
        <v>0</v>
      </c>
      <c r="N2993" t="s">
        <v>22</v>
      </c>
      <c r="O2993">
        <v>3</v>
      </c>
      <c r="P2993" s="30">
        <f>SQRT((postes_1[[#This Row],[x]]-$Q$1)^2+(postes_1[[#This Row],[y]]-$R$1)^2)</f>
        <v>422923.51450615592</v>
      </c>
      <c r="Q2993">
        <v>545764.17000000202</v>
      </c>
      <c r="R2993">
        <v>6335517.9199999999</v>
      </c>
    </row>
    <row r="2994" spans="1:18" hidden="1">
      <c r="A2994">
        <v>761</v>
      </c>
      <c r="B2994">
        <v>50000987</v>
      </c>
      <c r="C2994" s="2" t="s">
        <v>8373</v>
      </c>
      <c r="D2994" t="s">
        <v>274</v>
      </c>
      <c r="E2994">
        <v>921542400000</v>
      </c>
      <c r="F2994">
        <v>1465474738000</v>
      </c>
      <c r="G2994">
        <v>1</v>
      </c>
      <c r="H2994" t="s">
        <v>1638</v>
      </c>
      <c r="I2994" t="s">
        <v>1639</v>
      </c>
      <c r="J2994" t="s">
        <v>20</v>
      </c>
      <c r="K2994" t="s">
        <v>21</v>
      </c>
      <c r="L2994">
        <v>0</v>
      </c>
      <c r="M2994">
        <v>0</v>
      </c>
      <c r="N2994" t="s">
        <v>22</v>
      </c>
      <c r="O2994">
        <v>3</v>
      </c>
      <c r="P2994" s="30">
        <f>SQRT((postes_1[[#This Row],[x]]-$Q$1)^2+(postes_1[[#This Row],[y]]-$R$1)^2)</f>
        <v>422962.90501814563</v>
      </c>
      <c r="Q2994">
        <v>619108.29999999702</v>
      </c>
      <c r="R2994">
        <v>6330587.6799999997</v>
      </c>
    </row>
    <row r="2995" spans="1:18" hidden="1">
      <c r="A2995">
        <v>1555</v>
      </c>
      <c r="B2995">
        <v>30002105</v>
      </c>
      <c r="C2995" s="2" t="s">
        <v>8373</v>
      </c>
      <c r="D2995" t="s">
        <v>274</v>
      </c>
      <c r="E2995">
        <v>610761600000</v>
      </c>
      <c r="F2995">
        <v>1394197386000</v>
      </c>
      <c r="G2995">
        <v>1</v>
      </c>
      <c r="H2995" t="s">
        <v>3241</v>
      </c>
      <c r="I2995" t="s">
        <v>3242</v>
      </c>
      <c r="J2995" t="s">
        <v>20</v>
      </c>
      <c r="K2995" t="s">
        <v>21</v>
      </c>
      <c r="L2995">
        <v>0</v>
      </c>
      <c r="M2995">
        <v>0</v>
      </c>
      <c r="N2995" t="s">
        <v>22</v>
      </c>
      <c r="O2995">
        <v>3</v>
      </c>
      <c r="P2995" s="30">
        <f>SQRT((postes_1[[#This Row],[x]]-$Q$1)^2+(postes_1[[#This Row],[y]]-$R$1)^2)</f>
        <v>423004.26826883492</v>
      </c>
      <c r="Q2995">
        <v>900870.13000000303</v>
      </c>
      <c r="R2995">
        <v>6445891.2800000003</v>
      </c>
    </row>
    <row r="2996" spans="1:18" hidden="1">
      <c r="A2996">
        <v>3183</v>
      </c>
      <c r="B2996">
        <v>70062211</v>
      </c>
      <c r="C2996" s="2" t="s">
        <v>8378</v>
      </c>
      <c r="D2996" t="s">
        <v>168</v>
      </c>
      <c r="E2996">
        <v>1467214074000</v>
      </c>
      <c r="F2996">
        <v>1467206638000</v>
      </c>
      <c r="G2996">
        <v>1</v>
      </c>
      <c r="H2996" t="s">
        <v>6541</v>
      </c>
      <c r="I2996" t="s">
        <v>6542</v>
      </c>
      <c r="J2996" t="s">
        <v>405</v>
      </c>
      <c r="K2996" t="s">
        <v>21</v>
      </c>
      <c r="L2996">
        <v>0</v>
      </c>
      <c r="M2996">
        <v>0</v>
      </c>
      <c r="N2996" t="s">
        <v>22</v>
      </c>
      <c r="O2996">
        <v>1</v>
      </c>
      <c r="P2996" s="30">
        <f>SQRT((postes_1[[#This Row],[x]]-$Q$1)^2+(postes_1[[#This Row],[y]]-$R$1)^2)</f>
        <v>423004.5156829402</v>
      </c>
      <c r="Q2996">
        <v>841546.70000000298</v>
      </c>
      <c r="R2996">
        <v>6399151.6799999997</v>
      </c>
    </row>
    <row r="2997" spans="1:18" hidden="1">
      <c r="A2997">
        <v>1326</v>
      </c>
      <c r="B2997">
        <v>30002010</v>
      </c>
      <c r="C2997" s="2" t="s">
        <v>8373</v>
      </c>
      <c r="D2997" t="s">
        <v>274</v>
      </c>
      <c r="E2997">
        <v>786931200000</v>
      </c>
      <c r="F2997">
        <v>1424435455000</v>
      </c>
      <c r="G2997">
        <v>1</v>
      </c>
      <c r="H2997" t="s">
        <v>2784</v>
      </c>
      <c r="I2997" t="s">
        <v>2785</v>
      </c>
      <c r="J2997" t="s">
        <v>1106</v>
      </c>
      <c r="K2997" t="s">
        <v>21</v>
      </c>
      <c r="L2997">
        <v>0</v>
      </c>
      <c r="M2997">
        <v>0</v>
      </c>
      <c r="N2997" t="s">
        <v>22</v>
      </c>
      <c r="O2997">
        <v>3</v>
      </c>
      <c r="P2997" s="30">
        <f>SQRT((postes_1[[#This Row],[x]]-$Q$1)^2+(postes_1[[#This Row],[y]]-$R$1)^2)</f>
        <v>423111.90735997015</v>
      </c>
      <c r="Q2997">
        <v>913766.21000000101</v>
      </c>
      <c r="R2997">
        <v>6458445.9699999997</v>
      </c>
    </row>
    <row r="2998" spans="1:18" hidden="1">
      <c r="A2998">
        <v>505</v>
      </c>
      <c r="B2998">
        <v>30003038</v>
      </c>
      <c r="C2998" s="2" t="s">
        <v>8373</v>
      </c>
      <c r="D2998" t="s">
        <v>274</v>
      </c>
      <c r="E2998">
        <v>1394124641000</v>
      </c>
      <c r="F2998" t="s">
        <v>20</v>
      </c>
      <c r="G2998">
        <v>1</v>
      </c>
      <c r="H2998" t="s">
        <v>1104</v>
      </c>
      <c r="I2998" t="s">
        <v>1105</v>
      </c>
      <c r="J2998" t="s">
        <v>1106</v>
      </c>
      <c r="K2998" t="s">
        <v>21</v>
      </c>
      <c r="L2998">
        <v>0</v>
      </c>
      <c r="M2998">
        <v>0</v>
      </c>
      <c r="N2998" t="s">
        <v>22</v>
      </c>
      <c r="O2998">
        <v>3</v>
      </c>
      <c r="P2998" s="30">
        <f>SQRT((postes_1[[#This Row],[x]]-$Q$1)^2+(postes_1[[#This Row],[y]]-$R$1)^2)</f>
        <v>423191.16077004146</v>
      </c>
      <c r="Q2998">
        <v>912648.42000000202</v>
      </c>
      <c r="R2998">
        <v>6457187.9299999997</v>
      </c>
    </row>
    <row r="2999" spans="1:18" hidden="1">
      <c r="A2999">
        <v>2634</v>
      </c>
      <c r="B2999">
        <v>50000951</v>
      </c>
      <c r="C2999" s="2" t="s">
        <v>8373</v>
      </c>
      <c r="D2999" t="s">
        <v>20</v>
      </c>
      <c r="E2999">
        <v>992476800000</v>
      </c>
      <c r="F2999" t="s">
        <v>20</v>
      </c>
      <c r="G2999">
        <v>1</v>
      </c>
      <c r="H2999" t="s">
        <v>5437</v>
      </c>
      <c r="I2999" t="s">
        <v>5438</v>
      </c>
      <c r="J2999" t="s">
        <v>20</v>
      </c>
      <c r="K2999" t="s">
        <v>21</v>
      </c>
      <c r="L2999">
        <v>0</v>
      </c>
      <c r="M2999">
        <v>0</v>
      </c>
      <c r="N2999" t="s">
        <v>22</v>
      </c>
      <c r="O2999">
        <v>3</v>
      </c>
      <c r="P2999" s="30">
        <f>SQRT((postes_1[[#This Row],[x]]-$Q$1)^2+(postes_1[[#This Row],[y]]-$R$1)^2)</f>
        <v>423415.69465803308</v>
      </c>
      <c r="Q2999">
        <v>530561.43999999797</v>
      </c>
      <c r="R2999">
        <v>6337655.2000000002</v>
      </c>
    </row>
    <row r="3000" spans="1:18" hidden="1">
      <c r="A3000">
        <v>2899</v>
      </c>
      <c r="B3000">
        <v>40000060</v>
      </c>
      <c r="C3000" s="2" t="s">
        <v>8375</v>
      </c>
      <c r="D3000" t="s">
        <v>20</v>
      </c>
      <c r="E3000">
        <v>610761600000</v>
      </c>
      <c r="F3000" t="s">
        <v>20</v>
      </c>
      <c r="G3000">
        <v>1</v>
      </c>
      <c r="H3000" t="s">
        <v>5973</v>
      </c>
      <c r="I3000" t="s">
        <v>5974</v>
      </c>
      <c r="J3000" t="s">
        <v>20</v>
      </c>
      <c r="K3000" t="s">
        <v>21</v>
      </c>
      <c r="L3000">
        <v>0</v>
      </c>
      <c r="M3000">
        <v>0</v>
      </c>
      <c r="N3000" t="s">
        <v>22</v>
      </c>
      <c r="O3000">
        <v>6</v>
      </c>
      <c r="P3000" s="30">
        <f>SQRT((postes_1[[#This Row],[x]]-$Q$1)^2+(postes_1[[#This Row],[y]]-$R$1)^2)</f>
        <v>423539.44491171336</v>
      </c>
      <c r="Q3000">
        <v>842016.27000000305</v>
      </c>
      <c r="R3000">
        <v>6398819.3499999996</v>
      </c>
    </row>
    <row r="3001" spans="1:18" hidden="1">
      <c r="A3001">
        <v>1751</v>
      </c>
      <c r="B3001">
        <v>40000062</v>
      </c>
      <c r="C3001" s="2" t="s">
        <v>8373</v>
      </c>
      <c r="D3001" t="s">
        <v>77</v>
      </c>
      <c r="E3001">
        <v>610761600000</v>
      </c>
      <c r="F3001">
        <v>1353664782000</v>
      </c>
      <c r="G3001">
        <v>1</v>
      </c>
      <c r="H3001" t="s">
        <v>3640</v>
      </c>
      <c r="I3001" t="s">
        <v>3641</v>
      </c>
      <c r="J3001" t="s">
        <v>3642</v>
      </c>
      <c r="K3001" t="s">
        <v>21</v>
      </c>
      <c r="L3001">
        <v>0</v>
      </c>
      <c r="M3001">
        <v>0</v>
      </c>
      <c r="N3001" t="s">
        <v>22</v>
      </c>
      <c r="O3001">
        <v>3</v>
      </c>
      <c r="P3001" s="30">
        <f>SQRT((postes_1[[#This Row],[x]]-$Q$1)^2+(postes_1[[#This Row],[y]]-$R$1)^2)</f>
        <v>423734.36752117547</v>
      </c>
      <c r="Q3001">
        <v>839881.39000000095</v>
      </c>
      <c r="R3001">
        <v>6397202.75</v>
      </c>
    </row>
    <row r="3002" spans="1:18" hidden="1">
      <c r="A3002">
        <v>606</v>
      </c>
      <c r="B3002">
        <v>30002005</v>
      </c>
      <c r="C3002" s="2" t="s">
        <v>8373</v>
      </c>
      <c r="D3002" t="s">
        <v>805</v>
      </c>
      <c r="E3002">
        <v>610761600000</v>
      </c>
      <c r="F3002">
        <v>1291131711000</v>
      </c>
      <c r="G3002">
        <v>1</v>
      </c>
      <c r="H3002" t="s">
        <v>1302</v>
      </c>
      <c r="I3002" t="s">
        <v>1303</v>
      </c>
      <c r="J3002" t="s">
        <v>1304</v>
      </c>
      <c r="K3002" t="s">
        <v>21</v>
      </c>
      <c r="L3002">
        <v>0</v>
      </c>
      <c r="M3002">
        <v>0</v>
      </c>
      <c r="N3002" t="s">
        <v>22</v>
      </c>
      <c r="O3002">
        <v>3</v>
      </c>
      <c r="P3002" s="30">
        <f>SQRT((postes_1[[#This Row],[x]]-$Q$1)^2+(postes_1[[#This Row],[y]]-$R$1)^2)</f>
        <v>423819.8396355267</v>
      </c>
      <c r="Q3002">
        <v>915230.74000000197</v>
      </c>
      <c r="R3002">
        <v>6458939.4900000002</v>
      </c>
    </row>
    <row r="3003" spans="1:18" hidden="1">
      <c r="A3003">
        <v>1140</v>
      </c>
      <c r="B3003">
        <v>30001711</v>
      </c>
      <c r="C3003" s="2" t="s">
        <v>8376</v>
      </c>
      <c r="D3003" t="s">
        <v>274</v>
      </c>
      <c r="E3003">
        <v>610761600000</v>
      </c>
      <c r="F3003">
        <v>1391420352000</v>
      </c>
      <c r="G3003">
        <v>1</v>
      </c>
      <c r="H3003" t="s">
        <v>2391</v>
      </c>
      <c r="I3003" t="s">
        <v>2392</v>
      </c>
      <c r="J3003" t="s">
        <v>20</v>
      </c>
      <c r="K3003" t="s">
        <v>21</v>
      </c>
      <c r="L3003">
        <v>0</v>
      </c>
      <c r="M3003">
        <v>0</v>
      </c>
      <c r="N3003" t="s">
        <v>22</v>
      </c>
      <c r="O3003">
        <v>7</v>
      </c>
      <c r="P3003" s="30">
        <f>SQRT((postes_1[[#This Row],[x]]-$Q$1)^2+(postes_1[[#This Row],[y]]-$R$1)^2)</f>
        <v>423866.50188943936</v>
      </c>
      <c r="Q3003">
        <v>934844.95000000298</v>
      </c>
      <c r="R3003">
        <v>6480619.46</v>
      </c>
    </row>
    <row r="3004" spans="1:18" hidden="1">
      <c r="A3004">
        <v>2635</v>
      </c>
      <c r="B3004">
        <v>50000957</v>
      </c>
      <c r="C3004" s="2" t="s">
        <v>8373</v>
      </c>
      <c r="D3004" t="s">
        <v>77</v>
      </c>
      <c r="E3004">
        <v>610761600000</v>
      </c>
      <c r="F3004">
        <v>1331724187000</v>
      </c>
      <c r="G3004">
        <v>1</v>
      </c>
      <c r="H3004" t="s">
        <v>5439</v>
      </c>
      <c r="I3004" t="s">
        <v>5440</v>
      </c>
      <c r="J3004" t="s">
        <v>26</v>
      </c>
      <c r="K3004" t="s">
        <v>21</v>
      </c>
      <c r="L3004">
        <v>0</v>
      </c>
      <c r="M3004">
        <v>0</v>
      </c>
      <c r="N3004" t="s">
        <v>22</v>
      </c>
      <c r="O3004">
        <v>3</v>
      </c>
      <c r="P3004" s="30">
        <f>SQRT((postes_1[[#This Row],[x]]-$Q$1)^2+(postes_1[[#This Row],[y]]-$R$1)^2)</f>
        <v>423906.21248643694</v>
      </c>
      <c r="Q3004">
        <v>530563.77000000305</v>
      </c>
      <c r="R3004">
        <v>6337155.2699999996</v>
      </c>
    </row>
    <row r="3005" spans="1:18" hidden="1">
      <c r="A3005">
        <v>1182</v>
      </c>
      <c r="B3005">
        <v>30002015</v>
      </c>
      <c r="C3005" s="2" t="s">
        <v>8373</v>
      </c>
      <c r="D3005" t="s">
        <v>20</v>
      </c>
      <c r="E3005">
        <v>786931200000</v>
      </c>
      <c r="F3005" t="s">
        <v>20</v>
      </c>
      <c r="G3005">
        <v>1</v>
      </c>
      <c r="H3005" t="s">
        <v>2479</v>
      </c>
      <c r="I3005" t="s">
        <v>2480</v>
      </c>
      <c r="J3005" t="s">
        <v>1106</v>
      </c>
      <c r="K3005" t="s">
        <v>21</v>
      </c>
      <c r="L3005">
        <v>0</v>
      </c>
      <c r="M3005">
        <v>0</v>
      </c>
      <c r="N3005" t="s">
        <v>22</v>
      </c>
      <c r="O3005">
        <v>3</v>
      </c>
      <c r="P3005" s="30">
        <f>SQRT((postes_1[[#This Row],[x]]-$Q$1)^2+(postes_1[[#This Row],[y]]-$R$1)^2)</f>
        <v>423912.6835876432</v>
      </c>
      <c r="Q3005">
        <v>913754.46000000101</v>
      </c>
      <c r="R3005">
        <v>6457286.6100000003</v>
      </c>
    </row>
    <row r="3006" spans="1:18" hidden="1">
      <c r="A3006">
        <v>1339</v>
      </c>
      <c r="B3006">
        <v>30002028</v>
      </c>
      <c r="C3006" s="2" t="s">
        <v>8373</v>
      </c>
      <c r="D3006" t="s">
        <v>20</v>
      </c>
      <c r="E3006">
        <v>934156800000</v>
      </c>
      <c r="F3006" t="s">
        <v>20</v>
      </c>
      <c r="G3006">
        <v>1</v>
      </c>
      <c r="H3006" t="s">
        <v>2808</v>
      </c>
      <c r="I3006" t="s">
        <v>2809</v>
      </c>
      <c r="J3006" t="s">
        <v>1106</v>
      </c>
      <c r="K3006" t="s">
        <v>21</v>
      </c>
      <c r="L3006">
        <v>0</v>
      </c>
      <c r="M3006">
        <v>0</v>
      </c>
      <c r="N3006" t="s">
        <v>22</v>
      </c>
      <c r="O3006">
        <v>3</v>
      </c>
      <c r="P3006" s="30">
        <f>SQRT((postes_1[[#This Row],[x]]-$Q$1)^2+(postes_1[[#This Row],[y]]-$R$1)^2)</f>
        <v>424099.77422411437</v>
      </c>
      <c r="Q3006">
        <v>912868.77000000305</v>
      </c>
      <c r="R3006">
        <v>6456115.46</v>
      </c>
    </row>
    <row r="3007" spans="1:18" hidden="1">
      <c r="A3007">
        <v>901</v>
      </c>
      <c r="B3007">
        <v>30001715</v>
      </c>
      <c r="C3007" s="2" t="s">
        <v>8375</v>
      </c>
      <c r="D3007" t="s">
        <v>274</v>
      </c>
      <c r="E3007">
        <v>786499200000</v>
      </c>
      <c r="F3007">
        <v>1457968940000</v>
      </c>
      <c r="G3007">
        <v>1</v>
      </c>
      <c r="H3007" t="s">
        <v>1916</v>
      </c>
      <c r="I3007" t="s">
        <v>1917</v>
      </c>
      <c r="J3007" t="s">
        <v>1918</v>
      </c>
      <c r="K3007" t="s">
        <v>21</v>
      </c>
      <c r="L3007">
        <v>0</v>
      </c>
      <c r="M3007">
        <v>0</v>
      </c>
      <c r="N3007" t="s">
        <v>22</v>
      </c>
      <c r="O3007">
        <v>6</v>
      </c>
      <c r="P3007" s="30">
        <f>SQRT((postes_1[[#This Row],[x]]-$Q$1)^2+(postes_1[[#This Row],[y]]-$R$1)^2)</f>
        <v>424139.71133094217</v>
      </c>
      <c r="Q3007">
        <v>934703.22999999695</v>
      </c>
      <c r="R3007">
        <v>6480027.0800000001</v>
      </c>
    </row>
    <row r="3008" spans="1:18" hidden="1">
      <c r="A3008">
        <v>2040</v>
      </c>
      <c r="B3008">
        <v>50000710</v>
      </c>
      <c r="C3008" s="2" t="s">
        <v>8373</v>
      </c>
      <c r="D3008" t="s">
        <v>482</v>
      </c>
      <c r="E3008">
        <v>1269444675000</v>
      </c>
      <c r="F3008">
        <v>1389355746000</v>
      </c>
      <c r="G3008">
        <v>1</v>
      </c>
      <c r="H3008" t="s">
        <v>4227</v>
      </c>
      <c r="I3008" t="s">
        <v>4228</v>
      </c>
      <c r="J3008" t="s">
        <v>98</v>
      </c>
      <c r="K3008" t="s">
        <v>21</v>
      </c>
      <c r="L3008">
        <v>0</v>
      </c>
      <c r="M3008">
        <v>0</v>
      </c>
      <c r="N3008" t="s">
        <v>22</v>
      </c>
      <c r="O3008">
        <v>3</v>
      </c>
      <c r="P3008" s="30">
        <f>SQRT((postes_1[[#This Row],[x]]-$Q$1)^2+(postes_1[[#This Row],[y]]-$R$1)^2)</f>
        <v>424164.00879601348</v>
      </c>
      <c r="Q3008">
        <v>370069.43999999802</v>
      </c>
      <c r="R3008">
        <v>6404001.3099999996</v>
      </c>
    </row>
    <row r="3009" spans="1:18" hidden="1">
      <c r="A3009">
        <v>3281</v>
      </c>
      <c r="B3009">
        <v>30001078</v>
      </c>
      <c r="C3009" s="2" t="s">
        <v>8375</v>
      </c>
      <c r="D3009" t="s">
        <v>20</v>
      </c>
      <c r="E3009">
        <v>610761600000</v>
      </c>
      <c r="F3009" t="s">
        <v>20</v>
      </c>
      <c r="G3009">
        <v>1</v>
      </c>
      <c r="H3009" t="s">
        <v>6140</v>
      </c>
      <c r="I3009" t="s">
        <v>6140</v>
      </c>
      <c r="J3009" t="s">
        <v>6141</v>
      </c>
      <c r="K3009" t="s">
        <v>21</v>
      </c>
      <c r="L3009">
        <v>0</v>
      </c>
      <c r="M3009">
        <v>0</v>
      </c>
      <c r="N3009" t="s">
        <v>22</v>
      </c>
      <c r="O3009">
        <v>6</v>
      </c>
      <c r="P3009" s="30">
        <f>SQRT((postes_1[[#This Row],[x]]-$Q$1)^2+(postes_1[[#This Row],[y]]-$R$1)^2)</f>
        <v>424245.91074798774</v>
      </c>
      <c r="Q3009">
        <v>966495.85999999905</v>
      </c>
      <c r="R3009">
        <v>6522746.7800000003</v>
      </c>
    </row>
    <row r="3010" spans="1:18" hidden="1">
      <c r="A3010">
        <v>1181</v>
      </c>
      <c r="B3010">
        <v>50000959</v>
      </c>
      <c r="C3010" s="2" t="s">
        <v>8373</v>
      </c>
      <c r="D3010" t="s">
        <v>77</v>
      </c>
      <c r="E3010">
        <v>986515200000</v>
      </c>
      <c r="F3010">
        <v>1331717415000</v>
      </c>
      <c r="G3010">
        <v>1</v>
      </c>
      <c r="H3010" t="s">
        <v>2477</v>
      </c>
      <c r="I3010" t="s">
        <v>2478</v>
      </c>
      <c r="J3010" t="s">
        <v>20</v>
      </c>
      <c r="K3010" t="s">
        <v>21</v>
      </c>
      <c r="L3010">
        <v>0</v>
      </c>
      <c r="M3010">
        <v>0</v>
      </c>
      <c r="N3010" t="s">
        <v>22</v>
      </c>
      <c r="O3010">
        <v>3</v>
      </c>
      <c r="P3010" s="30">
        <f>SQRT((postes_1[[#This Row],[x]]-$Q$1)^2+(postes_1[[#This Row],[y]]-$R$1)^2)</f>
        <v>424409.37452062889</v>
      </c>
      <c r="Q3010">
        <v>528507.14999999898</v>
      </c>
      <c r="R3010">
        <v>6337042.46</v>
      </c>
    </row>
    <row r="3011" spans="1:18" hidden="1">
      <c r="A3011">
        <v>2981</v>
      </c>
      <c r="B3011">
        <v>30001083</v>
      </c>
      <c r="C3011" s="2" t="s">
        <v>8378</v>
      </c>
      <c r="D3011" t="s">
        <v>20</v>
      </c>
      <c r="E3011">
        <v>610761600000</v>
      </c>
      <c r="F3011" t="s">
        <v>20</v>
      </c>
      <c r="G3011">
        <v>1</v>
      </c>
      <c r="H3011" t="s">
        <v>6139</v>
      </c>
      <c r="I3011" t="s">
        <v>6140</v>
      </c>
      <c r="J3011" t="s">
        <v>6141</v>
      </c>
      <c r="K3011" t="s">
        <v>21</v>
      </c>
      <c r="L3011">
        <v>0</v>
      </c>
      <c r="M3011">
        <v>0</v>
      </c>
      <c r="N3011" t="s">
        <v>22</v>
      </c>
      <c r="O3011">
        <v>2</v>
      </c>
      <c r="P3011" s="30">
        <f>SQRT((postes_1[[#This Row],[x]]-$Q$1)^2+(postes_1[[#This Row],[y]]-$R$1)^2)</f>
        <v>424440.82709180465</v>
      </c>
      <c r="Q3011">
        <v>966236.09000000404</v>
      </c>
      <c r="R3011">
        <v>6521988.8099999996</v>
      </c>
    </row>
    <row r="3012" spans="1:18" hidden="1">
      <c r="A3012">
        <v>359</v>
      </c>
      <c r="B3012">
        <v>60000049</v>
      </c>
      <c r="C3012" s="2" t="s">
        <v>8373</v>
      </c>
      <c r="D3012" t="s">
        <v>20</v>
      </c>
      <c r="E3012">
        <v>610761600000</v>
      </c>
      <c r="F3012" t="s">
        <v>20</v>
      </c>
      <c r="G3012">
        <v>1</v>
      </c>
      <c r="H3012" t="s">
        <v>801</v>
      </c>
      <c r="I3012" t="s">
        <v>802</v>
      </c>
      <c r="J3012" t="s">
        <v>20</v>
      </c>
      <c r="K3012" t="s">
        <v>21</v>
      </c>
      <c r="L3012">
        <v>0</v>
      </c>
      <c r="M3012">
        <v>0</v>
      </c>
      <c r="N3012" t="s">
        <v>22</v>
      </c>
      <c r="O3012">
        <v>3</v>
      </c>
      <c r="P3012" s="30">
        <f>SQRT((postes_1[[#This Row],[x]]-$Q$1)^2+(postes_1[[#This Row],[y]]-$R$1)^2)</f>
        <v>424499.97215815721</v>
      </c>
      <c r="Q3012">
        <v>197247.009999998</v>
      </c>
      <c r="R3012">
        <v>6850660.9800000004</v>
      </c>
    </row>
    <row r="3013" spans="1:18" hidden="1">
      <c r="A3013">
        <v>1753</v>
      </c>
      <c r="B3013">
        <v>40000064</v>
      </c>
      <c r="C3013" s="2" t="s">
        <v>8373</v>
      </c>
      <c r="D3013" t="s">
        <v>77</v>
      </c>
      <c r="E3013">
        <v>610761600000</v>
      </c>
      <c r="F3013">
        <v>1353679899000</v>
      </c>
      <c r="G3013">
        <v>1</v>
      </c>
      <c r="H3013" t="s">
        <v>3645</v>
      </c>
      <c r="I3013" t="s">
        <v>3645</v>
      </c>
      <c r="J3013" t="s">
        <v>3646</v>
      </c>
      <c r="K3013" t="s">
        <v>21</v>
      </c>
      <c r="L3013">
        <v>0</v>
      </c>
      <c r="M3013">
        <v>0</v>
      </c>
      <c r="N3013" t="s">
        <v>22</v>
      </c>
      <c r="O3013">
        <v>3</v>
      </c>
      <c r="P3013" s="30">
        <f>SQRT((postes_1[[#This Row],[x]]-$Q$1)^2+(postes_1[[#This Row],[y]]-$R$1)^2)</f>
        <v>424524.30593343091</v>
      </c>
      <c r="Q3013">
        <v>839057.57</v>
      </c>
      <c r="R3013">
        <v>6395735.7999999998</v>
      </c>
    </row>
    <row r="3014" spans="1:18" hidden="1">
      <c r="A3014">
        <v>953</v>
      </c>
      <c r="B3014">
        <v>30002013</v>
      </c>
      <c r="C3014" s="2" t="s">
        <v>8373</v>
      </c>
      <c r="D3014" t="s">
        <v>20</v>
      </c>
      <c r="E3014">
        <v>786931200000</v>
      </c>
      <c r="F3014" t="s">
        <v>20</v>
      </c>
      <c r="G3014">
        <v>1</v>
      </c>
      <c r="H3014" t="s">
        <v>2034</v>
      </c>
      <c r="I3014" t="s">
        <v>2035</v>
      </c>
      <c r="J3014" t="s">
        <v>1106</v>
      </c>
      <c r="K3014" t="s">
        <v>21</v>
      </c>
      <c r="L3014">
        <v>0</v>
      </c>
      <c r="M3014">
        <v>0</v>
      </c>
      <c r="N3014" t="s">
        <v>22</v>
      </c>
      <c r="O3014">
        <v>3</v>
      </c>
      <c r="P3014" s="30">
        <f>SQRT((postes_1[[#This Row],[x]]-$Q$1)^2+(postes_1[[#This Row],[y]]-$R$1)^2)</f>
        <v>424534.59112134023</v>
      </c>
      <c r="Q3014">
        <v>914952.74000000197</v>
      </c>
      <c r="R3014">
        <v>6457625.4900000002</v>
      </c>
    </row>
    <row r="3015" spans="1:18" hidden="1">
      <c r="A3015">
        <v>3576</v>
      </c>
      <c r="B3015">
        <v>30001077</v>
      </c>
      <c r="C3015" s="2" t="s">
        <v>8373</v>
      </c>
      <c r="D3015" t="s">
        <v>212</v>
      </c>
      <c r="E3015">
        <v>971049600000</v>
      </c>
      <c r="F3015">
        <v>1155130897000</v>
      </c>
      <c r="G3015">
        <v>1</v>
      </c>
      <c r="H3015" t="s">
        <v>7320</v>
      </c>
      <c r="I3015" t="s">
        <v>7321</v>
      </c>
      <c r="J3015" t="s">
        <v>20</v>
      </c>
      <c r="K3015" t="s">
        <v>21</v>
      </c>
      <c r="L3015">
        <v>0</v>
      </c>
      <c r="M3015">
        <v>0</v>
      </c>
      <c r="N3015" t="s">
        <v>22</v>
      </c>
      <c r="O3015">
        <v>3</v>
      </c>
      <c r="P3015" s="30">
        <f>SQRT((postes_1[[#This Row],[x]]-$Q$1)^2+(postes_1[[#This Row],[y]]-$R$1)^2)</f>
        <v>424643.21938953607</v>
      </c>
      <c r="Q3015">
        <v>967070.60000000102</v>
      </c>
      <c r="R3015">
        <v>6522903.5300000003</v>
      </c>
    </row>
    <row r="3016" spans="1:18" hidden="1">
      <c r="A3016">
        <v>3146</v>
      </c>
      <c r="B3016">
        <v>30001079</v>
      </c>
      <c r="C3016" s="2" t="s">
        <v>8378</v>
      </c>
      <c r="D3016" t="s">
        <v>168</v>
      </c>
      <c r="E3016">
        <v>610761600000</v>
      </c>
      <c r="F3016">
        <v>1424792962000</v>
      </c>
      <c r="G3016">
        <v>1</v>
      </c>
      <c r="H3016" t="s">
        <v>6470</v>
      </c>
      <c r="I3016" t="s">
        <v>6140</v>
      </c>
      <c r="J3016" t="s">
        <v>6141</v>
      </c>
      <c r="K3016" t="s">
        <v>21</v>
      </c>
      <c r="L3016">
        <v>0</v>
      </c>
      <c r="M3016">
        <v>0</v>
      </c>
      <c r="N3016" t="s">
        <v>22</v>
      </c>
      <c r="O3016">
        <v>2</v>
      </c>
      <c r="P3016" s="30">
        <f>SQRT((postes_1[[#This Row],[x]]-$Q$1)^2+(postes_1[[#This Row],[y]]-$R$1)^2)</f>
        <v>424646.72144381522</v>
      </c>
      <c r="Q3016">
        <v>966645.14999999898</v>
      </c>
      <c r="R3016">
        <v>6522240.3899999997</v>
      </c>
    </row>
    <row r="3017" spans="1:18" hidden="1">
      <c r="A3017">
        <v>1685</v>
      </c>
      <c r="B3017">
        <v>50000705</v>
      </c>
      <c r="C3017" s="2" t="s">
        <v>8373</v>
      </c>
      <c r="D3017" t="s">
        <v>482</v>
      </c>
      <c r="E3017">
        <v>788486400000</v>
      </c>
      <c r="F3017">
        <v>1390471007000</v>
      </c>
      <c r="G3017">
        <v>1</v>
      </c>
      <c r="H3017" t="s">
        <v>3508</v>
      </c>
      <c r="I3017" t="s">
        <v>3509</v>
      </c>
      <c r="J3017" t="s">
        <v>3510</v>
      </c>
      <c r="K3017" t="s">
        <v>21</v>
      </c>
      <c r="L3017">
        <v>0</v>
      </c>
      <c r="M3017">
        <v>0</v>
      </c>
      <c r="N3017" t="s">
        <v>22</v>
      </c>
      <c r="O3017">
        <v>3</v>
      </c>
      <c r="P3017" s="30">
        <f>SQRT((postes_1[[#This Row],[x]]-$Q$1)^2+(postes_1[[#This Row],[y]]-$R$1)^2)</f>
        <v>424656.82830534672</v>
      </c>
      <c r="Q3017">
        <v>363984.14999999898</v>
      </c>
      <c r="R3017">
        <v>6407661.1100000003</v>
      </c>
    </row>
    <row r="3018" spans="1:18" hidden="1">
      <c r="A3018">
        <v>766</v>
      </c>
      <c r="B3018">
        <v>40000071</v>
      </c>
      <c r="C3018" s="2" t="s">
        <v>8376</v>
      </c>
      <c r="D3018" t="s">
        <v>274</v>
      </c>
      <c r="E3018">
        <v>610761600000</v>
      </c>
      <c r="F3018">
        <v>1444214009000</v>
      </c>
      <c r="G3018">
        <v>1</v>
      </c>
      <c r="H3018" t="s">
        <v>1649</v>
      </c>
      <c r="I3018" t="s">
        <v>1650</v>
      </c>
      <c r="J3018" t="s">
        <v>20</v>
      </c>
      <c r="K3018" t="s">
        <v>21</v>
      </c>
      <c r="L3018">
        <v>0</v>
      </c>
      <c r="M3018">
        <v>0</v>
      </c>
      <c r="N3018" t="s">
        <v>22</v>
      </c>
      <c r="O3018">
        <v>7</v>
      </c>
      <c r="P3018" s="30">
        <f>SQRT((postes_1[[#This Row],[x]]-$Q$1)^2+(postes_1[[#This Row],[y]]-$R$1)^2)</f>
        <v>424663.3977977605</v>
      </c>
      <c r="Q3018">
        <v>836686.60000000102</v>
      </c>
      <c r="R3018">
        <v>6394067.4000000004</v>
      </c>
    </row>
    <row r="3019" spans="1:18" hidden="1">
      <c r="A3019">
        <v>3355</v>
      </c>
      <c r="B3019">
        <v>20000599</v>
      </c>
      <c r="C3019" s="2" t="s">
        <v>8373</v>
      </c>
      <c r="D3019" t="s">
        <v>23</v>
      </c>
      <c r="E3019">
        <v>610761600000</v>
      </c>
      <c r="F3019">
        <v>1240505991000</v>
      </c>
      <c r="G3019">
        <v>1</v>
      </c>
      <c r="H3019" t="s">
        <v>6872</v>
      </c>
      <c r="I3019" t="s">
        <v>6873</v>
      </c>
      <c r="J3019" t="s">
        <v>20</v>
      </c>
      <c r="K3019" t="s">
        <v>21</v>
      </c>
      <c r="L3019">
        <v>0</v>
      </c>
      <c r="M3019">
        <v>0</v>
      </c>
      <c r="N3019" t="s">
        <v>22</v>
      </c>
      <c r="O3019">
        <v>3</v>
      </c>
      <c r="P3019" s="30">
        <f>SQRT((postes_1[[#This Row],[x]]-$Q$1)^2+(postes_1[[#This Row],[y]]-$R$1)^2)</f>
        <v>424679.46245109063</v>
      </c>
      <c r="Q3019">
        <v>1021519.57</v>
      </c>
      <c r="R3019">
        <v>6860187.7599999998</v>
      </c>
    </row>
    <row r="3020" spans="1:18" hidden="1">
      <c r="A3020">
        <v>1521</v>
      </c>
      <c r="B3020">
        <v>30000795</v>
      </c>
      <c r="C3020" s="2" t="s">
        <v>8373</v>
      </c>
      <c r="D3020" t="s">
        <v>274</v>
      </c>
      <c r="E3020">
        <v>610761600000</v>
      </c>
      <c r="F3020">
        <v>1415273009000</v>
      </c>
      <c r="G3020">
        <v>1</v>
      </c>
      <c r="H3020" t="s">
        <v>3171</v>
      </c>
      <c r="I3020" t="s">
        <v>3172</v>
      </c>
      <c r="J3020" t="s">
        <v>20</v>
      </c>
      <c r="K3020" t="s">
        <v>21</v>
      </c>
      <c r="L3020">
        <v>0</v>
      </c>
      <c r="M3020">
        <v>0</v>
      </c>
      <c r="N3020" t="s">
        <v>22</v>
      </c>
      <c r="O3020">
        <v>3</v>
      </c>
      <c r="P3020" s="30">
        <f>SQRT((postes_1[[#This Row],[x]]-$Q$1)^2+(postes_1[[#This Row],[y]]-$R$1)^2)</f>
        <v>424849.14915085712</v>
      </c>
      <c r="Q3020">
        <v>981274.60999999905</v>
      </c>
      <c r="R3020">
        <v>6546097.4199999999</v>
      </c>
    </row>
    <row r="3021" spans="1:18" hidden="1">
      <c r="A3021">
        <v>2974</v>
      </c>
      <c r="B3021">
        <v>30001085</v>
      </c>
      <c r="C3021" s="2" t="s">
        <v>8378</v>
      </c>
      <c r="D3021" t="s">
        <v>274</v>
      </c>
      <c r="E3021">
        <v>610761600000</v>
      </c>
      <c r="F3021">
        <v>1423669216000</v>
      </c>
      <c r="G3021">
        <v>1</v>
      </c>
      <c r="H3021" t="s">
        <v>6125</v>
      </c>
      <c r="I3021" t="s">
        <v>6126</v>
      </c>
      <c r="J3021" t="s">
        <v>6127</v>
      </c>
      <c r="K3021" t="s">
        <v>21</v>
      </c>
      <c r="L3021">
        <v>0</v>
      </c>
      <c r="M3021">
        <v>0</v>
      </c>
      <c r="N3021" t="s">
        <v>22</v>
      </c>
      <c r="O3021">
        <v>2</v>
      </c>
      <c r="P3021" s="30">
        <f>SQRT((postes_1[[#This Row],[x]]-$Q$1)^2+(postes_1[[#This Row],[y]]-$R$1)^2)</f>
        <v>424940.83243316901</v>
      </c>
      <c r="Q3021">
        <v>966642.75</v>
      </c>
      <c r="R3021">
        <v>6521697</v>
      </c>
    </row>
    <row r="3022" spans="1:18" hidden="1">
      <c r="A3022">
        <v>3856</v>
      </c>
      <c r="B3022">
        <v>30001257</v>
      </c>
      <c r="C3022" s="2" t="s">
        <v>8373</v>
      </c>
      <c r="D3022" t="s">
        <v>17</v>
      </c>
      <c r="E3022">
        <v>788659200000</v>
      </c>
      <c r="F3022">
        <v>1319623708000</v>
      </c>
      <c r="G3022">
        <v>1</v>
      </c>
      <c r="H3022" t="s">
        <v>7869</v>
      </c>
      <c r="I3022" t="s">
        <v>7869</v>
      </c>
      <c r="J3022" t="s">
        <v>26</v>
      </c>
      <c r="K3022" t="s">
        <v>21</v>
      </c>
      <c r="L3022">
        <v>0</v>
      </c>
      <c r="M3022">
        <v>0</v>
      </c>
      <c r="N3022" t="s">
        <v>22</v>
      </c>
      <c r="O3022">
        <v>3</v>
      </c>
      <c r="P3022" s="30">
        <f>SQRT((postes_1[[#This Row],[x]]-$Q$1)^2+(postes_1[[#This Row],[y]]-$R$1)^2)</f>
        <v>425117.7251183652</v>
      </c>
      <c r="Q3022">
        <v>959765.75</v>
      </c>
      <c r="R3022">
        <v>6511146.3099999996</v>
      </c>
    </row>
    <row r="3023" spans="1:18" hidden="1">
      <c r="A3023">
        <v>4066</v>
      </c>
      <c r="B3023">
        <v>70051204</v>
      </c>
      <c r="C3023" s="2" t="s">
        <v>8376</v>
      </c>
      <c r="D3023" t="s">
        <v>274</v>
      </c>
      <c r="E3023">
        <v>1423134976000</v>
      </c>
      <c r="F3023">
        <v>1423134949000</v>
      </c>
      <c r="G3023">
        <v>1</v>
      </c>
      <c r="H3023" t="s">
        <v>8258</v>
      </c>
      <c r="I3023" t="s">
        <v>8259</v>
      </c>
      <c r="J3023" t="s">
        <v>20</v>
      </c>
      <c r="K3023" t="s">
        <v>21</v>
      </c>
      <c r="L3023">
        <v>0</v>
      </c>
      <c r="M3023">
        <v>0</v>
      </c>
      <c r="N3023" t="s">
        <v>22</v>
      </c>
      <c r="O3023">
        <v>7</v>
      </c>
      <c r="P3023" s="30">
        <f>SQRT((postes_1[[#This Row],[x]]-$Q$1)^2+(postes_1[[#This Row],[y]]-$R$1)^2)</f>
        <v>425162.70924643148</v>
      </c>
      <c r="Q3023">
        <v>527437.35000000102</v>
      </c>
      <c r="R3023">
        <v>6336486.2999999998</v>
      </c>
    </row>
    <row r="3024" spans="1:18" hidden="1">
      <c r="A3024">
        <v>4067</v>
      </c>
      <c r="B3024">
        <v>70051304</v>
      </c>
      <c r="C3024" s="2" t="s">
        <v>8376</v>
      </c>
      <c r="D3024" t="s">
        <v>274</v>
      </c>
      <c r="E3024">
        <v>1423135007000</v>
      </c>
      <c r="F3024">
        <v>1423134997000</v>
      </c>
      <c r="G3024">
        <v>1</v>
      </c>
      <c r="H3024" t="s">
        <v>8258</v>
      </c>
      <c r="I3024" t="s">
        <v>8259</v>
      </c>
      <c r="J3024" t="s">
        <v>20</v>
      </c>
      <c r="K3024" t="s">
        <v>21</v>
      </c>
      <c r="L3024">
        <v>0</v>
      </c>
      <c r="M3024">
        <v>0</v>
      </c>
      <c r="N3024" t="s">
        <v>22</v>
      </c>
      <c r="O3024">
        <v>7</v>
      </c>
      <c r="P3024" s="30">
        <f>SQRT((postes_1[[#This Row],[x]]-$Q$1)^2+(postes_1[[#This Row],[y]]-$R$1)^2)</f>
        <v>425162.70924643148</v>
      </c>
      <c r="Q3024">
        <v>527437.35000000102</v>
      </c>
      <c r="R3024">
        <v>6336486.2999999998</v>
      </c>
    </row>
    <row r="3025" spans="1:18" hidden="1">
      <c r="A3025">
        <v>1794</v>
      </c>
      <c r="B3025">
        <v>60000227</v>
      </c>
      <c r="C3025" s="2" t="s">
        <v>8375</v>
      </c>
      <c r="D3025" t="s">
        <v>90</v>
      </c>
      <c r="E3025">
        <v>1171041479000</v>
      </c>
      <c r="F3025">
        <v>1174917056000</v>
      </c>
      <c r="G3025">
        <v>1</v>
      </c>
      <c r="H3025" t="s">
        <v>3728</v>
      </c>
      <c r="I3025" t="s">
        <v>3729</v>
      </c>
      <c r="J3025" t="s">
        <v>20</v>
      </c>
      <c r="K3025" t="s">
        <v>21</v>
      </c>
      <c r="L3025">
        <v>0</v>
      </c>
      <c r="M3025">
        <v>0</v>
      </c>
      <c r="N3025" t="s">
        <v>22</v>
      </c>
      <c r="O3025">
        <v>6</v>
      </c>
      <c r="P3025" s="30">
        <f>SQRT((postes_1[[#This Row],[x]]-$Q$1)^2+(postes_1[[#This Row],[y]]-$R$1)^2)</f>
        <v>425241.81752786459</v>
      </c>
      <c r="Q3025">
        <v>191838.02000000299</v>
      </c>
      <c r="R3025">
        <v>6828151.46</v>
      </c>
    </row>
    <row r="3026" spans="1:18" hidden="1">
      <c r="A3026">
        <v>2042</v>
      </c>
      <c r="B3026">
        <v>50000717</v>
      </c>
      <c r="C3026" s="2" t="s">
        <v>8373</v>
      </c>
      <c r="D3026" t="s">
        <v>482</v>
      </c>
      <c r="E3026">
        <v>610761600000</v>
      </c>
      <c r="F3026">
        <v>1389281894000</v>
      </c>
      <c r="G3026">
        <v>1</v>
      </c>
      <c r="H3026" t="s">
        <v>4231</v>
      </c>
      <c r="I3026" t="s">
        <v>4232</v>
      </c>
      <c r="J3026" t="s">
        <v>20</v>
      </c>
      <c r="K3026" t="s">
        <v>21</v>
      </c>
      <c r="L3026">
        <v>0</v>
      </c>
      <c r="M3026">
        <v>0</v>
      </c>
      <c r="N3026" t="s">
        <v>22</v>
      </c>
      <c r="O3026">
        <v>3</v>
      </c>
      <c r="P3026" s="30">
        <f>SQRT((postes_1[[#This Row],[x]]-$Q$1)^2+(postes_1[[#This Row],[y]]-$R$1)^2)</f>
        <v>425265.29408479459</v>
      </c>
      <c r="Q3026">
        <v>371603.57999999798</v>
      </c>
      <c r="R3026">
        <v>6401619</v>
      </c>
    </row>
    <row r="3027" spans="1:18" hidden="1">
      <c r="A3027">
        <v>2987</v>
      </c>
      <c r="B3027">
        <v>30002029</v>
      </c>
      <c r="C3027" s="2" t="s">
        <v>8373</v>
      </c>
      <c r="D3027" t="s">
        <v>20</v>
      </c>
      <c r="E3027">
        <v>934156800000</v>
      </c>
      <c r="F3027" t="s">
        <v>20</v>
      </c>
      <c r="G3027">
        <v>1</v>
      </c>
      <c r="H3027" t="s">
        <v>6152</v>
      </c>
      <c r="I3027" t="s">
        <v>6153</v>
      </c>
      <c r="J3027" t="s">
        <v>1106</v>
      </c>
      <c r="K3027" t="s">
        <v>21</v>
      </c>
      <c r="L3027">
        <v>0</v>
      </c>
      <c r="M3027">
        <v>0</v>
      </c>
      <c r="N3027" t="s">
        <v>22</v>
      </c>
      <c r="O3027">
        <v>3</v>
      </c>
      <c r="P3027" s="30">
        <f>SQRT((postes_1[[#This Row],[x]]-$Q$1)^2+(postes_1[[#This Row],[y]]-$R$1)^2)</f>
        <v>425343.79104989255</v>
      </c>
      <c r="Q3027">
        <v>914275.46999999904</v>
      </c>
      <c r="R3027">
        <v>6455772.6699999999</v>
      </c>
    </row>
    <row r="3028" spans="1:18" hidden="1">
      <c r="A3028">
        <v>3695</v>
      </c>
      <c r="B3028">
        <v>20001384</v>
      </c>
      <c r="C3028" s="2" t="s">
        <v>8376</v>
      </c>
      <c r="D3028" t="s">
        <v>20</v>
      </c>
      <c r="E3028">
        <v>610761600000</v>
      </c>
      <c r="F3028" t="s">
        <v>20</v>
      </c>
      <c r="G3028">
        <v>1</v>
      </c>
      <c r="H3028" t="s">
        <v>7564</v>
      </c>
      <c r="I3028" t="s">
        <v>7565</v>
      </c>
      <c r="J3028" t="s">
        <v>20</v>
      </c>
      <c r="K3028" t="s">
        <v>21</v>
      </c>
      <c r="L3028">
        <v>0</v>
      </c>
      <c r="M3028">
        <v>0</v>
      </c>
      <c r="N3028" t="s">
        <v>22</v>
      </c>
      <c r="O3028">
        <v>7</v>
      </c>
      <c r="P3028" s="30">
        <f>SQRT((postes_1[[#This Row],[x]]-$Q$1)^2+(postes_1[[#This Row],[y]]-$R$1)^2)</f>
        <v>425431.19555398618</v>
      </c>
      <c r="Q3028">
        <v>1035577.23</v>
      </c>
      <c r="R3028">
        <v>6736880.9900000002</v>
      </c>
    </row>
    <row r="3029" spans="1:18" hidden="1">
      <c r="A3029">
        <v>1024</v>
      </c>
      <c r="B3029">
        <v>30002038</v>
      </c>
      <c r="C3029" s="2" t="s">
        <v>8373</v>
      </c>
      <c r="D3029" t="s">
        <v>274</v>
      </c>
      <c r="E3029">
        <v>610761600000</v>
      </c>
      <c r="F3029">
        <v>1394207202000</v>
      </c>
      <c r="G3029">
        <v>1</v>
      </c>
      <c r="H3029" t="s">
        <v>2180</v>
      </c>
      <c r="I3029" t="s">
        <v>2181</v>
      </c>
      <c r="J3029" t="s">
        <v>20</v>
      </c>
      <c r="K3029" t="s">
        <v>21</v>
      </c>
      <c r="L3029">
        <v>0</v>
      </c>
      <c r="M3029">
        <v>0</v>
      </c>
      <c r="N3029" t="s">
        <v>22</v>
      </c>
      <c r="O3029">
        <v>3</v>
      </c>
      <c r="P3029" s="30">
        <f>SQRT((postes_1[[#This Row],[x]]-$Q$1)^2+(postes_1[[#This Row],[y]]-$R$1)^2)</f>
        <v>425466.37648131343</v>
      </c>
      <c r="Q3029">
        <v>912217.70000000298</v>
      </c>
      <c r="R3029">
        <v>6453513.1299999999</v>
      </c>
    </row>
    <row r="3030" spans="1:18" hidden="1">
      <c r="A3030">
        <v>3155</v>
      </c>
      <c r="B3030">
        <v>70054828</v>
      </c>
      <c r="C3030" s="2" t="s">
        <v>8376</v>
      </c>
      <c r="D3030" t="s">
        <v>168</v>
      </c>
      <c r="E3030">
        <v>1442586191000</v>
      </c>
      <c r="F3030">
        <v>1425375689000</v>
      </c>
      <c r="G3030">
        <v>1</v>
      </c>
      <c r="H3030" t="s">
        <v>6480</v>
      </c>
      <c r="I3030" t="s">
        <v>6481</v>
      </c>
      <c r="J3030" t="s">
        <v>6482</v>
      </c>
      <c r="K3030" t="s">
        <v>21</v>
      </c>
      <c r="L3030">
        <v>0</v>
      </c>
      <c r="M3030">
        <v>0</v>
      </c>
      <c r="N3030" t="s">
        <v>22</v>
      </c>
      <c r="O3030">
        <v>7</v>
      </c>
      <c r="P3030" s="30">
        <f>SQRT((postes_1[[#This Row],[x]]-$Q$1)^2+(postes_1[[#This Row],[y]]-$R$1)^2)</f>
        <v>425477.51546143054</v>
      </c>
      <c r="Q3030">
        <v>838999.81000000203</v>
      </c>
      <c r="R3030">
        <v>6394568.3300000001</v>
      </c>
    </row>
    <row r="3031" spans="1:18" hidden="1">
      <c r="A3031">
        <v>461</v>
      </c>
      <c r="B3031">
        <v>60000675</v>
      </c>
      <c r="C3031" s="2" t="s">
        <v>8375</v>
      </c>
      <c r="D3031" t="s">
        <v>152</v>
      </c>
      <c r="E3031">
        <v>1171279766000</v>
      </c>
      <c r="F3031">
        <v>1301664340000</v>
      </c>
      <c r="G3031">
        <v>1</v>
      </c>
      <c r="H3031" t="s">
        <v>1015</v>
      </c>
      <c r="I3031" t="s">
        <v>1016</v>
      </c>
      <c r="J3031" t="s">
        <v>1017</v>
      </c>
      <c r="K3031" t="s">
        <v>21</v>
      </c>
      <c r="L3031">
        <v>0</v>
      </c>
      <c r="M3031">
        <v>0</v>
      </c>
      <c r="N3031" t="s">
        <v>22</v>
      </c>
      <c r="O3031">
        <v>6</v>
      </c>
      <c r="P3031" s="30">
        <f>SQRT((postes_1[[#This Row],[x]]-$Q$1)^2+(postes_1[[#This Row],[y]]-$R$1)^2)</f>
        <v>425524.6419243071</v>
      </c>
      <c r="Q3031">
        <v>185618.43999999799</v>
      </c>
      <c r="R3031">
        <v>6777399.2699999996</v>
      </c>
    </row>
    <row r="3032" spans="1:18">
      <c r="A3032">
        <v>225</v>
      </c>
      <c r="B3032">
        <v>70046788</v>
      </c>
      <c r="C3032" s="2" t="s">
        <v>8380</v>
      </c>
      <c r="D3032" t="s">
        <v>30</v>
      </c>
      <c r="E3032">
        <v>1385461049000</v>
      </c>
      <c r="F3032">
        <v>1385461301000</v>
      </c>
      <c r="G3032">
        <v>1</v>
      </c>
      <c r="H3032" t="s">
        <v>514</v>
      </c>
      <c r="I3032" t="s">
        <v>514</v>
      </c>
      <c r="J3032" t="s">
        <v>20</v>
      </c>
      <c r="K3032" t="s">
        <v>21</v>
      </c>
      <c r="L3032">
        <v>0</v>
      </c>
      <c r="M3032">
        <v>0</v>
      </c>
      <c r="N3032" t="s">
        <v>267</v>
      </c>
      <c r="O3032">
        <v>6</v>
      </c>
      <c r="P3032" s="30">
        <f>SQRT((postes_1[[#This Row],[x]]-$Q$1)^2+(postes_1[[#This Row],[y]]-$R$1)^2)</f>
        <v>425547.95042552362</v>
      </c>
      <c r="Q3032">
        <v>1035700.5618</v>
      </c>
      <c r="R3032">
        <v>6737048.2220999999</v>
      </c>
    </row>
    <row r="3033" spans="1:18" hidden="1">
      <c r="A3033">
        <v>829</v>
      </c>
      <c r="B3033">
        <v>30001972</v>
      </c>
      <c r="C3033" s="2" t="s">
        <v>8373</v>
      </c>
      <c r="D3033" t="s">
        <v>20</v>
      </c>
      <c r="E3033">
        <v>917395200000</v>
      </c>
      <c r="F3033" t="s">
        <v>20</v>
      </c>
      <c r="G3033">
        <v>1</v>
      </c>
      <c r="H3033" t="s">
        <v>1775</v>
      </c>
      <c r="I3033" t="s">
        <v>1776</v>
      </c>
      <c r="J3033" t="s">
        <v>20</v>
      </c>
      <c r="K3033" t="s">
        <v>21</v>
      </c>
      <c r="L3033">
        <v>0</v>
      </c>
      <c r="M3033">
        <v>0</v>
      </c>
      <c r="N3033" t="s">
        <v>22</v>
      </c>
      <c r="O3033">
        <v>3</v>
      </c>
      <c r="P3033" s="30">
        <f>SQRT((postes_1[[#This Row],[x]]-$Q$1)^2+(postes_1[[#This Row],[y]]-$R$1)^2)</f>
        <v>425552.93940788083</v>
      </c>
      <c r="Q3033">
        <v>918817.75999999803</v>
      </c>
      <c r="R3033">
        <v>6460176.6100000003</v>
      </c>
    </row>
    <row r="3034" spans="1:18" hidden="1">
      <c r="A3034">
        <v>4113</v>
      </c>
      <c r="B3034">
        <v>70054928</v>
      </c>
      <c r="C3034" s="2" t="s">
        <v>8376</v>
      </c>
      <c r="D3034" t="s">
        <v>168</v>
      </c>
      <c r="E3034">
        <v>1442586202000</v>
      </c>
      <c r="F3034">
        <v>1425375716000</v>
      </c>
      <c r="G3034">
        <v>1</v>
      </c>
      <c r="H3034" t="s">
        <v>6480</v>
      </c>
      <c r="I3034" t="s">
        <v>6481</v>
      </c>
      <c r="J3034" t="s">
        <v>6482</v>
      </c>
      <c r="K3034" t="s">
        <v>21</v>
      </c>
      <c r="L3034">
        <v>0</v>
      </c>
      <c r="M3034">
        <v>0</v>
      </c>
      <c r="N3034" t="s">
        <v>22</v>
      </c>
      <c r="O3034">
        <v>7</v>
      </c>
      <c r="P3034" s="30">
        <f>SQRT((postes_1[[#This Row],[x]]-$Q$1)^2+(postes_1[[#This Row],[y]]-$R$1)^2)</f>
        <v>425592.68988080294</v>
      </c>
      <c r="Q3034">
        <v>839551.75999999803</v>
      </c>
      <c r="R3034">
        <v>6394783.7199999997</v>
      </c>
    </row>
    <row r="3035" spans="1:18" hidden="1">
      <c r="A3035">
        <v>31</v>
      </c>
      <c r="B3035">
        <v>50001023</v>
      </c>
      <c r="C3035" s="2" t="s">
        <v>8373</v>
      </c>
      <c r="D3035" t="s">
        <v>27</v>
      </c>
      <c r="E3035">
        <v>610761600000</v>
      </c>
      <c r="F3035">
        <v>1295949601000</v>
      </c>
      <c r="G3035">
        <v>1</v>
      </c>
      <c r="H3035" t="s">
        <v>88</v>
      </c>
      <c r="I3035" t="s">
        <v>89</v>
      </c>
      <c r="J3035" t="s">
        <v>20</v>
      </c>
      <c r="K3035" t="s">
        <v>21</v>
      </c>
      <c r="L3035">
        <v>0</v>
      </c>
      <c r="M3035">
        <v>0</v>
      </c>
      <c r="N3035" t="s">
        <v>22</v>
      </c>
      <c r="O3035">
        <v>3</v>
      </c>
      <c r="P3035" s="30">
        <f>SQRT((postes_1[[#This Row],[x]]-$Q$1)^2+(postes_1[[#This Row],[y]]-$R$1)^2)</f>
        <v>425620.663564633</v>
      </c>
      <c r="Q3035">
        <v>631568.86999999697</v>
      </c>
      <c r="R3035">
        <v>6328365</v>
      </c>
    </row>
    <row r="3036" spans="1:18" hidden="1">
      <c r="A3036">
        <v>972</v>
      </c>
      <c r="B3036">
        <v>30002024</v>
      </c>
      <c r="C3036" s="2" t="s">
        <v>8373</v>
      </c>
      <c r="D3036" t="s">
        <v>274</v>
      </c>
      <c r="E3036">
        <v>786931200000</v>
      </c>
      <c r="F3036">
        <v>1424445458000</v>
      </c>
      <c r="G3036">
        <v>1</v>
      </c>
      <c r="H3036" t="s">
        <v>2075</v>
      </c>
      <c r="I3036" t="s">
        <v>2076</v>
      </c>
      <c r="J3036" t="s">
        <v>1106</v>
      </c>
      <c r="K3036" t="s">
        <v>21</v>
      </c>
      <c r="L3036">
        <v>0</v>
      </c>
      <c r="M3036">
        <v>0</v>
      </c>
      <c r="N3036" t="s">
        <v>22</v>
      </c>
      <c r="O3036">
        <v>3</v>
      </c>
      <c r="P3036" s="30">
        <f>SQRT((postes_1[[#This Row],[x]]-$Q$1)^2+(postes_1[[#This Row],[y]]-$R$1)^2)</f>
        <v>425653.28805346502</v>
      </c>
      <c r="Q3036">
        <v>915609.64000000095</v>
      </c>
      <c r="R3036">
        <v>6456696.2999999998</v>
      </c>
    </row>
    <row r="3037" spans="1:18" hidden="1">
      <c r="A3037">
        <v>3151</v>
      </c>
      <c r="B3037">
        <v>70054728</v>
      </c>
      <c r="C3037" s="2" t="s">
        <v>8376</v>
      </c>
      <c r="D3037" t="s">
        <v>168</v>
      </c>
      <c r="E3037">
        <v>1442586166000</v>
      </c>
      <c r="F3037">
        <v>1425375665000</v>
      </c>
      <c r="G3037">
        <v>1</v>
      </c>
      <c r="H3037" t="s">
        <v>6480</v>
      </c>
      <c r="I3037" t="s">
        <v>6481</v>
      </c>
      <c r="J3037" t="s">
        <v>6482</v>
      </c>
      <c r="K3037" t="s">
        <v>21</v>
      </c>
      <c r="L3037">
        <v>0</v>
      </c>
      <c r="M3037">
        <v>0</v>
      </c>
      <c r="N3037" t="s">
        <v>22</v>
      </c>
      <c r="O3037">
        <v>7</v>
      </c>
      <c r="P3037" s="30">
        <f>SQRT((postes_1[[#This Row],[x]]-$Q$1)^2+(postes_1[[#This Row],[y]]-$R$1)^2)</f>
        <v>425735.45515253849</v>
      </c>
      <c r="Q3037">
        <v>838687.38000000303</v>
      </c>
      <c r="R3037">
        <v>6394063.9900000002</v>
      </c>
    </row>
    <row r="3038" spans="1:18" hidden="1">
      <c r="A3038">
        <v>373</v>
      </c>
      <c r="B3038">
        <v>50000945</v>
      </c>
      <c r="C3038" s="2" t="s">
        <v>8373</v>
      </c>
      <c r="D3038" t="s">
        <v>90</v>
      </c>
      <c r="E3038">
        <v>610761600000</v>
      </c>
      <c r="F3038">
        <v>1140535813000</v>
      </c>
      <c r="G3038">
        <v>1</v>
      </c>
      <c r="H3038" t="s">
        <v>829</v>
      </c>
      <c r="I3038" t="s">
        <v>830</v>
      </c>
      <c r="J3038" t="s">
        <v>26</v>
      </c>
      <c r="K3038" t="s">
        <v>21</v>
      </c>
      <c r="L3038">
        <v>0</v>
      </c>
      <c r="M3038">
        <v>0</v>
      </c>
      <c r="N3038" t="s">
        <v>22</v>
      </c>
      <c r="O3038">
        <v>3</v>
      </c>
      <c r="P3038" s="30">
        <f>SQRT((postes_1[[#This Row],[x]]-$Q$1)^2+(postes_1[[#This Row],[y]]-$R$1)^2)</f>
        <v>425824.26927906612</v>
      </c>
      <c r="Q3038">
        <v>707910.47999999695</v>
      </c>
      <c r="R3038">
        <v>6338936.6900000004</v>
      </c>
    </row>
    <row r="3039" spans="1:18" hidden="1">
      <c r="A3039">
        <v>110</v>
      </c>
      <c r="B3039">
        <v>50000961</v>
      </c>
      <c r="C3039" s="2" t="s">
        <v>8376</v>
      </c>
      <c r="D3039" t="s">
        <v>20</v>
      </c>
      <c r="E3039">
        <v>1005523200000</v>
      </c>
      <c r="F3039" t="s">
        <v>20</v>
      </c>
      <c r="G3039">
        <v>1</v>
      </c>
      <c r="H3039" t="s">
        <v>256</v>
      </c>
      <c r="I3039" t="s">
        <v>257</v>
      </c>
      <c r="J3039" t="s">
        <v>20</v>
      </c>
      <c r="K3039" t="s">
        <v>21</v>
      </c>
      <c r="L3039">
        <v>0</v>
      </c>
      <c r="M3039">
        <v>0</v>
      </c>
      <c r="N3039" t="s">
        <v>22</v>
      </c>
      <c r="O3039">
        <v>7</v>
      </c>
      <c r="P3039" s="30">
        <f>SQRT((postes_1[[#This Row],[x]]-$Q$1)^2+(postes_1[[#This Row],[y]]-$R$1)^2)</f>
        <v>425840.29481009045</v>
      </c>
      <c r="Q3039">
        <v>525700.13000000303</v>
      </c>
      <c r="R3039">
        <v>6336144.5499999998</v>
      </c>
    </row>
    <row r="3040" spans="1:18" hidden="1">
      <c r="A3040">
        <v>1816</v>
      </c>
      <c r="B3040">
        <v>30001650</v>
      </c>
      <c r="C3040" s="2" t="s">
        <v>8373</v>
      </c>
      <c r="D3040" t="s">
        <v>1094</v>
      </c>
      <c r="E3040">
        <v>610761600000</v>
      </c>
      <c r="F3040">
        <v>1424191200000</v>
      </c>
      <c r="G3040">
        <v>1</v>
      </c>
      <c r="H3040" t="s">
        <v>3774</v>
      </c>
      <c r="I3040" t="s">
        <v>3775</v>
      </c>
      <c r="J3040" t="s">
        <v>3776</v>
      </c>
      <c r="K3040" t="s">
        <v>21</v>
      </c>
      <c r="L3040">
        <v>0</v>
      </c>
      <c r="M3040">
        <v>0</v>
      </c>
      <c r="N3040" t="s">
        <v>22</v>
      </c>
      <c r="O3040">
        <v>3</v>
      </c>
      <c r="P3040" s="30">
        <f>SQRT((postes_1[[#This Row],[x]]-$Q$1)^2+(postes_1[[#This Row],[y]]-$R$1)^2)</f>
        <v>425852.61170098954</v>
      </c>
      <c r="Q3040">
        <v>943785.82</v>
      </c>
      <c r="R3040">
        <v>6488414.1699999999</v>
      </c>
    </row>
    <row r="3041" spans="1:18" hidden="1">
      <c r="A3041">
        <v>1819</v>
      </c>
      <c r="B3041">
        <v>30001221</v>
      </c>
      <c r="C3041" s="2" t="s">
        <v>8373</v>
      </c>
      <c r="D3041" t="s">
        <v>43</v>
      </c>
      <c r="E3041">
        <v>610761600000</v>
      </c>
      <c r="F3041">
        <v>1132051072000</v>
      </c>
      <c r="G3041">
        <v>1</v>
      </c>
      <c r="H3041" t="s">
        <v>3781</v>
      </c>
      <c r="I3041" t="s">
        <v>3782</v>
      </c>
      <c r="J3041" t="s">
        <v>20</v>
      </c>
      <c r="K3041" t="s">
        <v>21</v>
      </c>
      <c r="L3041">
        <v>0</v>
      </c>
      <c r="M3041">
        <v>0</v>
      </c>
      <c r="N3041" t="s">
        <v>22</v>
      </c>
      <c r="O3041">
        <v>3</v>
      </c>
      <c r="P3041" s="30">
        <f>SQRT((postes_1[[#This Row],[x]]-$Q$1)^2+(postes_1[[#This Row],[y]]-$R$1)^2)</f>
        <v>426007.1254320697</v>
      </c>
      <c r="Q3041">
        <v>962086.18</v>
      </c>
      <c r="R3041">
        <v>6512947</v>
      </c>
    </row>
    <row r="3042" spans="1:18" hidden="1">
      <c r="A3042">
        <v>1990</v>
      </c>
      <c r="B3042">
        <v>30002026</v>
      </c>
      <c r="C3042" s="2" t="s">
        <v>8373</v>
      </c>
      <c r="D3042" t="s">
        <v>274</v>
      </c>
      <c r="E3042">
        <v>610761600000</v>
      </c>
      <c r="F3042">
        <v>1392123976000</v>
      </c>
      <c r="G3042">
        <v>1</v>
      </c>
      <c r="H3042" t="s">
        <v>4124</v>
      </c>
      <c r="I3042" t="s">
        <v>4125</v>
      </c>
      <c r="J3042" t="s">
        <v>20</v>
      </c>
      <c r="K3042" t="s">
        <v>21</v>
      </c>
      <c r="L3042">
        <v>0</v>
      </c>
      <c r="M3042">
        <v>0</v>
      </c>
      <c r="N3042" t="s">
        <v>22</v>
      </c>
      <c r="O3042">
        <v>3</v>
      </c>
      <c r="P3042" s="30">
        <f>SQRT((postes_1[[#This Row],[x]]-$Q$1)^2+(postes_1[[#This Row],[y]]-$R$1)^2)</f>
        <v>426055.72410155344</v>
      </c>
      <c r="Q3042">
        <v>915696.29999999702</v>
      </c>
      <c r="R3042">
        <v>6456208.3300000001</v>
      </c>
    </row>
    <row r="3043" spans="1:18" hidden="1">
      <c r="A3043">
        <v>3829</v>
      </c>
      <c r="B3043">
        <v>40000070</v>
      </c>
      <c r="C3043" s="2" t="s">
        <v>8376</v>
      </c>
      <c r="D3043" t="s">
        <v>168</v>
      </c>
      <c r="E3043">
        <v>1442586524000</v>
      </c>
      <c r="F3043" t="s">
        <v>20</v>
      </c>
      <c r="G3043">
        <v>1</v>
      </c>
      <c r="H3043" t="s">
        <v>6480</v>
      </c>
      <c r="I3043" t="s">
        <v>6481</v>
      </c>
      <c r="J3043" t="s">
        <v>6482</v>
      </c>
      <c r="K3043" t="s">
        <v>21</v>
      </c>
      <c r="L3043">
        <v>0</v>
      </c>
      <c r="M3043">
        <v>0</v>
      </c>
      <c r="N3043" t="s">
        <v>22</v>
      </c>
      <c r="O3043">
        <v>7</v>
      </c>
      <c r="P3043" s="30">
        <f>SQRT((postes_1[[#This Row],[x]]-$Q$1)^2+(postes_1[[#This Row],[y]]-$R$1)^2)</f>
        <v>426073.26998980652</v>
      </c>
      <c r="Q3043">
        <v>839413.21999999904</v>
      </c>
      <c r="R3043">
        <v>6394125.3099999996</v>
      </c>
    </row>
    <row r="3044" spans="1:18" hidden="1">
      <c r="A3044">
        <v>2848</v>
      </c>
      <c r="B3044">
        <v>30001162</v>
      </c>
      <c r="C3044" s="2" t="s">
        <v>8378</v>
      </c>
      <c r="D3044" t="s">
        <v>1622</v>
      </c>
      <c r="E3044">
        <v>888537600000</v>
      </c>
      <c r="F3044">
        <v>1424684823000</v>
      </c>
      <c r="G3044">
        <v>1</v>
      </c>
      <c r="H3044" t="s">
        <v>5867</v>
      </c>
      <c r="I3044" t="s">
        <v>5868</v>
      </c>
      <c r="J3044" t="s">
        <v>603</v>
      </c>
      <c r="K3044" t="s">
        <v>21</v>
      </c>
      <c r="L3044">
        <v>0</v>
      </c>
      <c r="M3044">
        <v>0</v>
      </c>
      <c r="N3044" t="s">
        <v>22</v>
      </c>
      <c r="O3044">
        <v>2</v>
      </c>
      <c r="P3044" s="30">
        <f>SQRT((postes_1[[#This Row],[x]]-$Q$1)^2+(postes_1[[#This Row],[y]]-$R$1)^2)</f>
        <v>426100.09433484019</v>
      </c>
      <c r="Q3044">
        <v>964555.82999999798</v>
      </c>
      <c r="R3044">
        <v>6516430.6799999997</v>
      </c>
    </row>
    <row r="3045" spans="1:18" hidden="1">
      <c r="A3045">
        <v>1280</v>
      </c>
      <c r="B3045">
        <v>30003392</v>
      </c>
      <c r="C3045" s="2" t="s">
        <v>8375</v>
      </c>
      <c r="D3045" t="s">
        <v>274</v>
      </c>
      <c r="E3045" s="1">
        <v>1025568000000</v>
      </c>
      <c r="F3045">
        <v>1394206815000</v>
      </c>
      <c r="G3045">
        <v>1</v>
      </c>
      <c r="H3045" t="s">
        <v>2687</v>
      </c>
      <c r="I3045" t="s">
        <v>2688</v>
      </c>
      <c r="J3045" t="s">
        <v>20</v>
      </c>
      <c r="K3045" t="s">
        <v>21</v>
      </c>
      <c r="L3045">
        <v>0</v>
      </c>
      <c r="M3045">
        <v>0</v>
      </c>
      <c r="N3045" t="s">
        <v>22</v>
      </c>
      <c r="O3045">
        <v>6</v>
      </c>
      <c r="P3045" s="30">
        <f>SQRT((postes_1[[#This Row],[x]]-$Q$1)^2+(postes_1[[#This Row],[y]]-$R$1)^2)</f>
        <v>426185.26155054604</v>
      </c>
      <c r="Q3045">
        <v>926009.11999999697</v>
      </c>
      <c r="R3045">
        <v>6466986.3600000003</v>
      </c>
    </row>
    <row r="3046" spans="1:18" hidden="1">
      <c r="A3046">
        <v>1157</v>
      </c>
      <c r="B3046">
        <v>30001671</v>
      </c>
      <c r="C3046" s="2" t="s">
        <v>8373</v>
      </c>
      <c r="D3046" t="s">
        <v>274</v>
      </c>
      <c r="E3046">
        <v>772761600000</v>
      </c>
      <c r="F3046">
        <v>1394198380000</v>
      </c>
      <c r="G3046">
        <v>1</v>
      </c>
      <c r="H3046" t="s">
        <v>2426</v>
      </c>
      <c r="I3046" t="s">
        <v>2427</v>
      </c>
      <c r="J3046" t="s">
        <v>20</v>
      </c>
      <c r="K3046" t="s">
        <v>21</v>
      </c>
      <c r="L3046">
        <v>0</v>
      </c>
      <c r="M3046">
        <v>0</v>
      </c>
      <c r="N3046" t="s">
        <v>22</v>
      </c>
      <c r="O3046">
        <v>3</v>
      </c>
      <c r="P3046" s="30">
        <f>SQRT((postes_1[[#This Row],[x]]-$Q$1)^2+(postes_1[[#This Row],[y]]-$R$1)^2)</f>
        <v>426258.23468894046</v>
      </c>
      <c r="Q3046">
        <v>942345.49000000197</v>
      </c>
      <c r="R3046">
        <v>6485966.0499999998</v>
      </c>
    </row>
    <row r="3047" spans="1:18" hidden="1">
      <c r="A3047">
        <v>3156</v>
      </c>
      <c r="B3047">
        <v>70054628</v>
      </c>
      <c r="C3047" s="2" t="s">
        <v>8376</v>
      </c>
      <c r="D3047" t="s">
        <v>168</v>
      </c>
      <c r="E3047">
        <v>1442586154000</v>
      </c>
      <c r="F3047">
        <v>1425375579000</v>
      </c>
      <c r="G3047">
        <v>1</v>
      </c>
      <c r="H3047" t="s">
        <v>6480</v>
      </c>
      <c r="I3047" t="s">
        <v>6481</v>
      </c>
      <c r="J3047" t="s">
        <v>6482</v>
      </c>
      <c r="K3047" t="s">
        <v>21</v>
      </c>
      <c r="L3047">
        <v>0</v>
      </c>
      <c r="M3047">
        <v>0</v>
      </c>
      <c r="N3047" t="s">
        <v>22</v>
      </c>
      <c r="O3047">
        <v>7</v>
      </c>
      <c r="P3047" s="30">
        <f>SQRT((postes_1[[#This Row],[x]]-$Q$1)^2+(postes_1[[#This Row],[y]]-$R$1)^2)</f>
        <v>426324.08115531527</v>
      </c>
      <c r="Q3047">
        <v>839085.27000000305</v>
      </c>
      <c r="R3047">
        <v>6393619.3899999997</v>
      </c>
    </row>
    <row r="3048" spans="1:18" hidden="1">
      <c r="A3048">
        <v>2043</v>
      </c>
      <c r="B3048">
        <v>30001782</v>
      </c>
      <c r="C3048" s="2" t="s">
        <v>8373</v>
      </c>
      <c r="D3048" t="s">
        <v>274</v>
      </c>
      <c r="E3048">
        <v>934156800000</v>
      </c>
      <c r="F3048">
        <v>1391423843000</v>
      </c>
      <c r="G3048">
        <v>1</v>
      </c>
      <c r="H3048" t="s">
        <v>4233</v>
      </c>
      <c r="I3048" t="s">
        <v>4234</v>
      </c>
      <c r="J3048" t="s">
        <v>4235</v>
      </c>
      <c r="K3048" t="s">
        <v>21</v>
      </c>
      <c r="L3048">
        <v>0</v>
      </c>
      <c r="M3048">
        <v>0</v>
      </c>
      <c r="N3048" t="s">
        <v>22</v>
      </c>
      <c r="O3048">
        <v>3</v>
      </c>
      <c r="P3048" s="30">
        <f>SQRT((postes_1[[#This Row],[x]]-$Q$1)^2+(postes_1[[#This Row],[y]]-$R$1)^2)</f>
        <v>426327.79881162255</v>
      </c>
      <c r="Q3048">
        <v>932777.70000000298</v>
      </c>
      <c r="R3048">
        <v>6474405.5800000001</v>
      </c>
    </row>
    <row r="3049" spans="1:18" hidden="1">
      <c r="A3049">
        <v>355</v>
      </c>
      <c r="B3049">
        <v>60000032</v>
      </c>
      <c r="C3049" s="2" t="s">
        <v>8373</v>
      </c>
      <c r="D3049" t="s">
        <v>20</v>
      </c>
      <c r="E3049">
        <v>610761600000</v>
      </c>
      <c r="F3049" t="s">
        <v>20</v>
      </c>
      <c r="G3049">
        <v>1</v>
      </c>
      <c r="H3049" t="s">
        <v>793</v>
      </c>
      <c r="I3049" t="s">
        <v>794</v>
      </c>
      <c r="J3049" t="s">
        <v>20</v>
      </c>
      <c r="K3049" t="s">
        <v>21</v>
      </c>
      <c r="L3049">
        <v>0</v>
      </c>
      <c r="M3049">
        <v>0</v>
      </c>
      <c r="N3049" t="s">
        <v>22</v>
      </c>
      <c r="O3049">
        <v>3</v>
      </c>
      <c r="P3049" s="30">
        <f>SQRT((postes_1[[#This Row],[x]]-$Q$1)^2+(postes_1[[#This Row],[y]]-$R$1)^2)</f>
        <v>426377.51394722797</v>
      </c>
      <c r="Q3049">
        <v>196104.240000002</v>
      </c>
      <c r="R3049">
        <v>6853958.0700000003</v>
      </c>
    </row>
    <row r="3050" spans="1:18" hidden="1">
      <c r="A3050">
        <v>2037</v>
      </c>
      <c r="B3050">
        <v>50000738</v>
      </c>
      <c r="C3050" s="2" t="s">
        <v>8373</v>
      </c>
      <c r="D3050" t="s">
        <v>482</v>
      </c>
      <c r="E3050">
        <v>610761600000</v>
      </c>
      <c r="F3050">
        <v>1389350352000</v>
      </c>
      <c r="G3050">
        <v>1</v>
      </c>
      <c r="H3050" t="s">
        <v>4220</v>
      </c>
      <c r="I3050" t="s">
        <v>4221</v>
      </c>
      <c r="J3050" t="s">
        <v>20</v>
      </c>
      <c r="K3050" t="s">
        <v>21</v>
      </c>
      <c r="L3050">
        <v>0</v>
      </c>
      <c r="M3050">
        <v>0</v>
      </c>
      <c r="N3050" t="s">
        <v>22</v>
      </c>
      <c r="O3050">
        <v>3</v>
      </c>
      <c r="P3050" s="30">
        <f>SQRT((postes_1[[#This Row],[x]]-$Q$1)^2+(postes_1[[#This Row],[y]]-$R$1)^2)</f>
        <v>426539.04488899902</v>
      </c>
      <c r="Q3050">
        <v>372834.20000000298</v>
      </c>
      <c r="R3050">
        <v>6399251.79</v>
      </c>
    </row>
    <row r="3051" spans="1:18" hidden="1">
      <c r="A3051">
        <v>3621</v>
      </c>
      <c r="B3051">
        <v>30001164</v>
      </c>
      <c r="C3051" s="2" t="s">
        <v>8375</v>
      </c>
      <c r="D3051" t="s">
        <v>20</v>
      </c>
      <c r="E3051">
        <v>885254400000</v>
      </c>
      <c r="F3051" t="s">
        <v>20</v>
      </c>
      <c r="G3051">
        <v>1</v>
      </c>
      <c r="H3051" t="s">
        <v>7415</v>
      </c>
      <c r="I3051" t="s">
        <v>7416</v>
      </c>
      <c r="J3051" t="s">
        <v>20</v>
      </c>
      <c r="K3051" t="s">
        <v>21</v>
      </c>
      <c r="L3051">
        <v>0</v>
      </c>
      <c r="M3051">
        <v>0</v>
      </c>
      <c r="N3051" t="s">
        <v>22</v>
      </c>
      <c r="O3051">
        <v>6</v>
      </c>
      <c r="P3051" s="30">
        <f>SQRT((postes_1[[#This Row],[x]]-$Q$1)^2+(postes_1[[#This Row],[y]]-$R$1)^2)</f>
        <v>426607.88652756246</v>
      </c>
      <c r="Q3051">
        <v>964858.93999999797</v>
      </c>
      <c r="R3051">
        <v>6515970.7400000002</v>
      </c>
    </row>
    <row r="3052" spans="1:18" hidden="1">
      <c r="A3052">
        <v>1752</v>
      </c>
      <c r="B3052">
        <v>40000081</v>
      </c>
      <c r="C3052" s="2" t="s">
        <v>8373</v>
      </c>
      <c r="D3052" t="s">
        <v>77</v>
      </c>
      <c r="E3052">
        <v>610761600000</v>
      </c>
      <c r="F3052">
        <v>1353674232000</v>
      </c>
      <c r="G3052">
        <v>1</v>
      </c>
      <c r="H3052" t="s">
        <v>3643</v>
      </c>
      <c r="I3052" t="s">
        <v>3644</v>
      </c>
      <c r="J3052" t="s">
        <v>26</v>
      </c>
      <c r="K3052" t="s">
        <v>21</v>
      </c>
      <c r="L3052">
        <v>0</v>
      </c>
      <c r="M3052">
        <v>0</v>
      </c>
      <c r="N3052" t="s">
        <v>22</v>
      </c>
      <c r="O3052">
        <v>3</v>
      </c>
      <c r="P3052" s="30">
        <f>SQRT((postes_1[[#This Row],[x]]-$Q$1)^2+(postes_1[[#This Row],[y]]-$R$1)^2)</f>
        <v>426751.36952488241</v>
      </c>
      <c r="Q3052">
        <v>837217.02000000305</v>
      </c>
      <c r="R3052">
        <v>6391934.7599999998</v>
      </c>
    </row>
    <row r="3053" spans="1:18" hidden="1">
      <c r="A3053">
        <v>2763</v>
      </c>
      <c r="B3053">
        <v>30001663</v>
      </c>
      <c r="C3053" s="2" t="s">
        <v>8373</v>
      </c>
      <c r="D3053" t="s">
        <v>17</v>
      </c>
      <c r="E3053">
        <v>610761600000</v>
      </c>
      <c r="F3053">
        <v>1319023259000</v>
      </c>
      <c r="G3053">
        <v>1</v>
      </c>
      <c r="H3053" t="s">
        <v>5700</v>
      </c>
      <c r="I3053" t="s">
        <v>5701</v>
      </c>
      <c r="J3053" t="s">
        <v>20</v>
      </c>
      <c r="K3053" t="s">
        <v>21</v>
      </c>
      <c r="L3053">
        <v>0</v>
      </c>
      <c r="M3053">
        <v>0</v>
      </c>
      <c r="N3053" t="s">
        <v>22</v>
      </c>
      <c r="O3053">
        <v>3</v>
      </c>
      <c r="P3053" s="30">
        <f>SQRT((postes_1[[#This Row],[x]]-$Q$1)^2+(postes_1[[#This Row],[y]]-$R$1)^2)</f>
        <v>426884.79445447726</v>
      </c>
      <c r="Q3053">
        <v>944013.46999999904</v>
      </c>
      <c r="R3053">
        <v>6487043.6799999997</v>
      </c>
    </row>
    <row r="3054" spans="1:18" hidden="1">
      <c r="A3054">
        <v>3646</v>
      </c>
      <c r="B3054">
        <v>40000074</v>
      </c>
      <c r="C3054" s="2" t="s">
        <v>8373</v>
      </c>
      <c r="D3054" t="s">
        <v>77</v>
      </c>
      <c r="E3054">
        <v>610761600000</v>
      </c>
      <c r="F3054">
        <v>1311592228000</v>
      </c>
      <c r="G3054">
        <v>1</v>
      </c>
      <c r="H3054" t="s">
        <v>7466</v>
      </c>
      <c r="I3054" t="s">
        <v>7467</v>
      </c>
      <c r="J3054" t="s">
        <v>26</v>
      </c>
      <c r="K3054" t="s">
        <v>21</v>
      </c>
      <c r="L3054">
        <v>0</v>
      </c>
      <c r="M3054">
        <v>0</v>
      </c>
      <c r="N3054" t="s">
        <v>22</v>
      </c>
      <c r="O3054">
        <v>3</v>
      </c>
      <c r="P3054" s="30">
        <f>SQRT((postes_1[[#This Row],[x]]-$Q$1)^2+(postes_1[[#This Row],[y]]-$R$1)^2)</f>
        <v>426896.16219942126</v>
      </c>
      <c r="Q3054">
        <v>839898.25</v>
      </c>
      <c r="R3054">
        <v>6393458.6200000001</v>
      </c>
    </row>
    <row r="3055" spans="1:18" hidden="1">
      <c r="A3055">
        <v>3623</v>
      </c>
      <c r="B3055">
        <v>30001342</v>
      </c>
      <c r="C3055" s="2" t="s">
        <v>8378</v>
      </c>
      <c r="D3055" t="s">
        <v>17</v>
      </c>
      <c r="E3055">
        <v>610761600000</v>
      </c>
      <c r="F3055">
        <v>1320061349000</v>
      </c>
      <c r="G3055">
        <v>1</v>
      </c>
      <c r="H3055" t="s">
        <v>7419</v>
      </c>
      <c r="I3055" t="s">
        <v>7420</v>
      </c>
      <c r="J3055" t="s">
        <v>7421</v>
      </c>
      <c r="K3055" t="s">
        <v>21</v>
      </c>
      <c r="L3055">
        <v>0</v>
      </c>
      <c r="M3055">
        <v>0</v>
      </c>
      <c r="N3055" t="s">
        <v>22</v>
      </c>
      <c r="O3055">
        <v>2</v>
      </c>
      <c r="P3055" s="30">
        <f>SQRT((postes_1[[#This Row],[x]]-$Q$1)^2+(postes_1[[#This Row],[y]]-$R$1)^2)</f>
        <v>427108.98063336662</v>
      </c>
      <c r="Q3055">
        <v>958695.74000000197</v>
      </c>
      <c r="R3055">
        <v>6506156.0199999996</v>
      </c>
    </row>
    <row r="3056" spans="1:18" hidden="1">
      <c r="A3056">
        <v>1919</v>
      </c>
      <c r="B3056">
        <v>50002618</v>
      </c>
      <c r="C3056" s="2" t="s">
        <v>8373</v>
      </c>
      <c r="D3056" t="s">
        <v>482</v>
      </c>
      <c r="E3056">
        <v>973209600000</v>
      </c>
      <c r="F3056">
        <v>1387876606000</v>
      </c>
      <c r="G3056">
        <v>1</v>
      </c>
      <c r="H3056" t="s">
        <v>3981</v>
      </c>
      <c r="I3056" t="s">
        <v>3982</v>
      </c>
      <c r="J3056" t="s">
        <v>20</v>
      </c>
      <c r="K3056" t="s">
        <v>21</v>
      </c>
      <c r="L3056">
        <v>0</v>
      </c>
      <c r="M3056">
        <v>0</v>
      </c>
      <c r="N3056" t="s">
        <v>22</v>
      </c>
      <c r="O3056">
        <v>3</v>
      </c>
      <c r="P3056" s="30">
        <f>SQRT((postes_1[[#This Row],[x]]-$Q$1)^2+(postes_1[[#This Row],[y]]-$R$1)^2)</f>
        <v>427204.06830396503</v>
      </c>
      <c r="Q3056">
        <v>432911.88000000297</v>
      </c>
      <c r="R3056">
        <v>6364905.1699999999</v>
      </c>
    </row>
    <row r="3057" spans="1:18" hidden="1">
      <c r="A3057">
        <v>1103</v>
      </c>
      <c r="B3057">
        <v>30002048</v>
      </c>
      <c r="C3057" s="2" t="s">
        <v>8373</v>
      </c>
      <c r="D3057" t="s">
        <v>274</v>
      </c>
      <c r="E3057" s="1">
        <v>1002240000000</v>
      </c>
      <c r="F3057">
        <v>1391528954000</v>
      </c>
      <c r="G3057">
        <v>1</v>
      </c>
      <c r="H3057" t="s">
        <v>2319</v>
      </c>
      <c r="I3057" t="s">
        <v>2320</v>
      </c>
      <c r="J3057" t="s">
        <v>2321</v>
      </c>
      <c r="K3057" t="s">
        <v>21</v>
      </c>
      <c r="L3057">
        <v>0</v>
      </c>
      <c r="M3057">
        <v>0</v>
      </c>
      <c r="N3057" t="s">
        <v>22</v>
      </c>
      <c r="O3057">
        <v>3</v>
      </c>
      <c r="P3057" s="30">
        <f>SQRT((postes_1[[#This Row],[x]]-$Q$1)^2+(postes_1[[#This Row],[y]]-$R$1)^2)</f>
        <v>427349.54155328951</v>
      </c>
      <c r="Q3057">
        <v>912578.24000000197</v>
      </c>
      <c r="R3057">
        <v>6451207.7999999998</v>
      </c>
    </row>
    <row r="3058" spans="1:18" hidden="1">
      <c r="A3058">
        <v>2050</v>
      </c>
      <c r="B3058">
        <v>30002052</v>
      </c>
      <c r="C3058" s="2" t="s">
        <v>8373</v>
      </c>
      <c r="D3058" t="s">
        <v>274</v>
      </c>
      <c r="E3058" s="1">
        <v>1002240000000</v>
      </c>
      <c r="F3058">
        <v>1391528909000</v>
      </c>
      <c r="G3058">
        <v>1</v>
      </c>
      <c r="H3058" t="s">
        <v>2319</v>
      </c>
      <c r="I3058" t="s">
        <v>2320</v>
      </c>
      <c r="J3058" t="s">
        <v>2321</v>
      </c>
      <c r="K3058" t="s">
        <v>21</v>
      </c>
      <c r="L3058">
        <v>0</v>
      </c>
      <c r="M3058">
        <v>0</v>
      </c>
      <c r="N3058" t="s">
        <v>22</v>
      </c>
      <c r="O3058">
        <v>3</v>
      </c>
      <c r="P3058" s="30">
        <f>SQRT((postes_1[[#This Row],[x]]-$Q$1)^2+(postes_1[[#This Row],[y]]-$R$1)^2)</f>
        <v>427527.32649172825</v>
      </c>
      <c r="Q3058">
        <v>912335.40999999596</v>
      </c>
      <c r="R3058">
        <v>6450714.1699999999</v>
      </c>
    </row>
    <row r="3059" spans="1:18" hidden="1">
      <c r="A3059">
        <v>1906</v>
      </c>
      <c r="B3059">
        <v>50001026</v>
      </c>
      <c r="C3059" s="2" t="s">
        <v>8373</v>
      </c>
      <c r="D3059" t="s">
        <v>77</v>
      </c>
      <c r="E3059">
        <v>610761600000</v>
      </c>
      <c r="F3059">
        <v>1331649006000</v>
      </c>
      <c r="G3059">
        <v>1</v>
      </c>
      <c r="H3059" t="s">
        <v>3954</v>
      </c>
      <c r="I3059" t="s">
        <v>3955</v>
      </c>
      <c r="J3059" t="s">
        <v>20</v>
      </c>
      <c r="K3059" t="s">
        <v>21</v>
      </c>
      <c r="L3059">
        <v>0</v>
      </c>
      <c r="M3059">
        <v>0</v>
      </c>
      <c r="N3059" t="s">
        <v>22</v>
      </c>
      <c r="O3059">
        <v>3</v>
      </c>
      <c r="P3059" s="30">
        <f>SQRT((postes_1[[#This Row],[x]]-$Q$1)^2+(postes_1[[#This Row],[y]]-$R$1)^2)</f>
        <v>427542.35228144052</v>
      </c>
      <c r="Q3059">
        <v>569033.85999999905</v>
      </c>
      <c r="R3059">
        <v>6327932.5999999996</v>
      </c>
    </row>
    <row r="3060" spans="1:18" hidden="1">
      <c r="A3060">
        <v>2499</v>
      </c>
      <c r="B3060">
        <v>60000088</v>
      </c>
      <c r="C3060" s="2" t="s">
        <v>8375</v>
      </c>
      <c r="D3060" t="s">
        <v>20</v>
      </c>
      <c r="E3060">
        <v>610761600000</v>
      </c>
      <c r="F3060" t="s">
        <v>20</v>
      </c>
      <c r="G3060">
        <v>1</v>
      </c>
      <c r="H3060" t="s">
        <v>5161</v>
      </c>
      <c r="I3060" t="s">
        <v>5162</v>
      </c>
      <c r="J3060" t="s">
        <v>20</v>
      </c>
      <c r="K3060" t="s">
        <v>21</v>
      </c>
      <c r="L3060">
        <v>0</v>
      </c>
      <c r="M3060">
        <v>0</v>
      </c>
      <c r="N3060" t="s">
        <v>22</v>
      </c>
      <c r="O3060">
        <v>6</v>
      </c>
      <c r="P3060" s="30">
        <f>SQRT((postes_1[[#This Row],[x]]-$Q$1)^2+(postes_1[[#This Row],[y]]-$R$1)^2)</f>
        <v>427604.30962967459</v>
      </c>
      <c r="Q3060">
        <v>193268.52000000299</v>
      </c>
      <c r="R3060">
        <v>6847211.8200000003</v>
      </c>
    </row>
    <row r="3061" spans="1:18" hidden="1">
      <c r="A3061">
        <v>662</v>
      </c>
      <c r="B3061">
        <v>40002136</v>
      </c>
      <c r="C3061" s="2" t="s">
        <v>8375</v>
      </c>
      <c r="D3061" t="s">
        <v>20</v>
      </c>
      <c r="E3061">
        <v>1023321600000</v>
      </c>
      <c r="F3061" t="s">
        <v>20</v>
      </c>
      <c r="G3061">
        <v>1</v>
      </c>
      <c r="H3061" t="s">
        <v>1423</v>
      </c>
      <c r="I3061" t="s">
        <v>1424</v>
      </c>
      <c r="J3061" t="s">
        <v>26</v>
      </c>
      <c r="K3061" t="s">
        <v>21</v>
      </c>
      <c r="L3061">
        <v>0</v>
      </c>
      <c r="M3061">
        <v>0</v>
      </c>
      <c r="N3061" t="s">
        <v>22</v>
      </c>
      <c r="O3061">
        <v>6</v>
      </c>
      <c r="P3061" s="30">
        <f>SQRT((postes_1[[#This Row],[x]]-$Q$1)^2+(postes_1[[#This Row],[y]]-$R$1)^2)</f>
        <v>427651.49572306545</v>
      </c>
      <c r="Q3061">
        <v>854138.09000000404</v>
      </c>
      <c r="R3061">
        <v>6402020.5800000001</v>
      </c>
    </row>
    <row r="3062" spans="1:18" hidden="1">
      <c r="A3062">
        <v>1395</v>
      </c>
      <c r="B3062">
        <v>70009902</v>
      </c>
      <c r="C3062" s="2" t="s">
        <v>8373</v>
      </c>
      <c r="D3062" t="s">
        <v>274</v>
      </c>
      <c r="E3062">
        <v>1133368243000</v>
      </c>
      <c r="F3062">
        <v>1424347838000</v>
      </c>
      <c r="G3062">
        <v>1</v>
      </c>
      <c r="H3062" t="s">
        <v>2926</v>
      </c>
      <c r="I3062" t="s">
        <v>2927</v>
      </c>
      <c r="J3062" t="s">
        <v>2928</v>
      </c>
      <c r="K3062" t="s">
        <v>21</v>
      </c>
      <c r="L3062">
        <v>0</v>
      </c>
      <c r="M3062">
        <v>0</v>
      </c>
      <c r="N3062" t="s">
        <v>22</v>
      </c>
      <c r="O3062">
        <v>3</v>
      </c>
      <c r="P3062" s="30">
        <f>SQRT((postes_1[[#This Row],[x]]-$Q$1)^2+(postes_1[[#This Row],[y]]-$R$1)^2)</f>
        <v>427736.73860561213</v>
      </c>
      <c r="Q3062">
        <v>915237.93999999797</v>
      </c>
      <c r="R3062">
        <v>6453337.7300000004</v>
      </c>
    </row>
    <row r="3063" spans="1:18" hidden="1">
      <c r="A3063">
        <v>3311</v>
      </c>
      <c r="B3063">
        <v>30002034</v>
      </c>
      <c r="C3063" s="2" t="s">
        <v>8375</v>
      </c>
      <c r="D3063" t="s">
        <v>274</v>
      </c>
      <c r="E3063">
        <v>610761600000</v>
      </c>
      <c r="F3063">
        <v>1394207115000</v>
      </c>
      <c r="G3063">
        <v>1</v>
      </c>
      <c r="H3063" t="s">
        <v>6785</v>
      </c>
      <c r="I3063" t="s">
        <v>6786</v>
      </c>
      <c r="J3063" t="s">
        <v>20</v>
      </c>
      <c r="K3063" t="s">
        <v>21</v>
      </c>
      <c r="L3063">
        <v>0</v>
      </c>
      <c r="M3063">
        <v>0</v>
      </c>
      <c r="N3063" t="s">
        <v>22</v>
      </c>
      <c r="O3063">
        <v>6</v>
      </c>
      <c r="P3063" s="30">
        <f>SQRT((postes_1[[#This Row],[x]]-$Q$1)^2+(postes_1[[#This Row],[y]]-$R$1)^2)</f>
        <v>427843.65275461995</v>
      </c>
      <c r="Q3063">
        <v>916341.68999999797</v>
      </c>
      <c r="R3063">
        <v>6454309.7699999996</v>
      </c>
    </row>
    <row r="3064" spans="1:18" hidden="1">
      <c r="A3064">
        <v>794</v>
      </c>
      <c r="B3064">
        <v>20001286</v>
      </c>
      <c r="C3064" s="2" t="s">
        <v>8375</v>
      </c>
      <c r="D3064" t="s">
        <v>168</v>
      </c>
      <c r="E3064">
        <v>610761600000</v>
      </c>
      <c r="F3064">
        <v>1449222991000</v>
      </c>
      <c r="G3064">
        <v>1</v>
      </c>
      <c r="H3064" t="s">
        <v>1704</v>
      </c>
      <c r="I3064" t="s">
        <v>1705</v>
      </c>
      <c r="J3064" t="s">
        <v>20</v>
      </c>
      <c r="K3064" t="s">
        <v>21</v>
      </c>
      <c r="L3064">
        <v>0</v>
      </c>
      <c r="M3064">
        <v>0</v>
      </c>
      <c r="N3064" t="s">
        <v>22</v>
      </c>
      <c r="O3064">
        <v>6</v>
      </c>
      <c r="P3064" s="30">
        <f>SQRT((postes_1[[#This Row],[x]]-$Q$1)^2+(postes_1[[#This Row],[y]]-$R$1)^2)</f>
        <v>427844.9000334969</v>
      </c>
      <c r="Q3064">
        <v>1038308.34</v>
      </c>
      <c r="R3064">
        <v>6751224.9900000002</v>
      </c>
    </row>
    <row r="3065" spans="1:18" hidden="1">
      <c r="A3065">
        <v>634</v>
      </c>
      <c r="B3065">
        <v>20001274</v>
      </c>
      <c r="C3065" s="2" t="s">
        <v>8373</v>
      </c>
      <c r="D3065" t="s">
        <v>168</v>
      </c>
      <c r="E3065">
        <v>610761600000</v>
      </c>
      <c r="F3065">
        <v>1449222981000</v>
      </c>
      <c r="G3065">
        <v>1</v>
      </c>
      <c r="H3065" t="s">
        <v>1362</v>
      </c>
      <c r="I3065" t="s">
        <v>1363</v>
      </c>
      <c r="J3065" t="s">
        <v>1364</v>
      </c>
      <c r="K3065" t="s">
        <v>21</v>
      </c>
      <c r="L3065">
        <v>0</v>
      </c>
      <c r="M3065">
        <v>0</v>
      </c>
      <c r="N3065" t="s">
        <v>22</v>
      </c>
      <c r="O3065">
        <v>3</v>
      </c>
      <c r="P3065" s="30">
        <f>SQRT((postes_1[[#This Row],[x]]-$Q$1)^2+(postes_1[[#This Row],[y]]-$R$1)^2)</f>
        <v>427879.61240494944</v>
      </c>
      <c r="Q3065">
        <v>1038348.62</v>
      </c>
      <c r="R3065">
        <v>6752970.75</v>
      </c>
    </row>
    <row r="3066" spans="1:18" hidden="1">
      <c r="A3066">
        <v>1279</v>
      </c>
      <c r="B3066">
        <v>30004586</v>
      </c>
      <c r="C3066" s="2" t="s">
        <v>8373</v>
      </c>
      <c r="D3066" t="s">
        <v>274</v>
      </c>
      <c r="E3066" s="1">
        <v>1066176000000</v>
      </c>
      <c r="F3066">
        <v>1394206634000</v>
      </c>
      <c r="G3066">
        <v>1</v>
      </c>
      <c r="H3066" t="s">
        <v>2684</v>
      </c>
      <c r="I3066" t="s">
        <v>2685</v>
      </c>
      <c r="J3066" t="s">
        <v>2686</v>
      </c>
      <c r="K3066" t="s">
        <v>21</v>
      </c>
      <c r="L3066">
        <v>0</v>
      </c>
      <c r="M3066">
        <v>0</v>
      </c>
      <c r="N3066" t="s">
        <v>22</v>
      </c>
      <c r="O3066">
        <v>3</v>
      </c>
      <c r="P3066" s="30">
        <f>SQRT((postes_1[[#This Row],[x]]-$Q$1)^2+(postes_1[[#This Row],[y]]-$R$1)^2)</f>
        <v>427947.57940949191</v>
      </c>
      <c r="Q3066">
        <v>929096.29999999702</v>
      </c>
      <c r="R3066">
        <v>6467777.2800000003</v>
      </c>
    </row>
    <row r="3067" spans="1:18" hidden="1">
      <c r="A3067">
        <v>86</v>
      </c>
      <c r="B3067">
        <v>40000042</v>
      </c>
      <c r="C3067" s="2" t="s">
        <v>8373</v>
      </c>
      <c r="D3067" t="s">
        <v>77</v>
      </c>
      <c r="E3067">
        <v>610761600000</v>
      </c>
      <c r="F3067">
        <v>1311849240000</v>
      </c>
      <c r="G3067">
        <v>1</v>
      </c>
      <c r="H3067" t="s">
        <v>206</v>
      </c>
      <c r="I3067" t="s">
        <v>206</v>
      </c>
      <c r="J3067" t="s">
        <v>20</v>
      </c>
      <c r="K3067" t="s">
        <v>21</v>
      </c>
      <c r="L3067">
        <v>0</v>
      </c>
      <c r="M3067">
        <v>0</v>
      </c>
      <c r="N3067" t="s">
        <v>22</v>
      </c>
      <c r="O3067">
        <v>3</v>
      </c>
      <c r="P3067" s="30">
        <f>SQRT((postes_1[[#This Row],[x]]-$Q$1)^2+(postes_1[[#This Row],[y]]-$R$1)^2)</f>
        <v>427963.71674703638</v>
      </c>
      <c r="Q3067">
        <v>858921.60000000102</v>
      </c>
      <c r="R3067">
        <v>6405002.3200000003</v>
      </c>
    </row>
    <row r="3068" spans="1:18" hidden="1">
      <c r="A3068">
        <v>3677</v>
      </c>
      <c r="B3068">
        <v>30001983</v>
      </c>
      <c r="C3068" s="2" t="s">
        <v>8373</v>
      </c>
      <c r="D3068" t="s">
        <v>274</v>
      </c>
      <c r="E3068">
        <v>610761600000</v>
      </c>
      <c r="F3068">
        <v>1391432913000</v>
      </c>
      <c r="G3068">
        <v>1</v>
      </c>
      <c r="H3068" t="s">
        <v>7530</v>
      </c>
      <c r="I3068" t="s">
        <v>7531</v>
      </c>
      <c r="J3068" t="s">
        <v>20</v>
      </c>
      <c r="K3068" t="s">
        <v>21</v>
      </c>
      <c r="L3068">
        <v>0</v>
      </c>
      <c r="M3068">
        <v>0</v>
      </c>
      <c r="N3068" t="s">
        <v>22</v>
      </c>
      <c r="O3068">
        <v>3</v>
      </c>
      <c r="P3068" s="30">
        <f>SQRT((postes_1[[#This Row],[x]]-$Q$1)^2+(postes_1[[#This Row],[y]]-$R$1)^2)</f>
        <v>427970.77863851067</v>
      </c>
      <c r="Q3068">
        <v>921871.07</v>
      </c>
      <c r="R3068">
        <v>6459884.5599999996</v>
      </c>
    </row>
    <row r="3069" spans="1:18" hidden="1">
      <c r="A3069">
        <v>3412</v>
      </c>
      <c r="B3069">
        <v>30001864</v>
      </c>
      <c r="C3069" s="2" t="s">
        <v>8375</v>
      </c>
      <c r="D3069" t="s">
        <v>274</v>
      </c>
      <c r="E3069">
        <v>934156800000</v>
      </c>
      <c r="F3069">
        <v>1393341723000</v>
      </c>
      <c r="G3069">
        <v>1</v>
      </c>
      <c r="H3069" t="s">
        <v>6987</v>
      </c>
      <c r="I3069" t="s">
        <v>6988</v>
      </c>
      <c r="J3069" t="s">
        <v>20</v>
      </c>
      <c r="K3069" t="s">
        <v>21</v>
      </c>
      <c r="L3069">
        <v>0</v>
      </c>
      <c r="M3069">
        <v>0</v>
      </c>
      <c r="N3069" t="s">
        <v>22</v>
      </c>
      <c r="O3069">
        <v>6</v>
      </c>
      <c r="P3069" s="30">
        <f>SQRT((postes_1[[#This Row],[x]]-$Q$1)^2+(postes_1[[#This Row],[y]]-$R$1)^2)</f>
        <v>428066.01001327939</v>
      </c>
      <c r="Q3069">
        <v>928724.84000000404</v>
      </c>
      <c r="R3069">
        <v>6467186.4100000001</v>
      </c>
    </row>
    <row r="3070" spans="1:18" hidden="1">
      <c r="A3070">
        <v>2096</v>
      </c>
      <c r="B3070">
        <v>20001266</v>
      </c>
      <c r="C3070" s="2" t="s">
        <v>8375</v>
      </c>
      <c r="D3070" t="s">
        <v>38</v>
      </c>
      <c r="E3070">
        <v>868579200000</v>
      </c>
      <c r="F3070">
        <v>1223568764000</v>
      </c>
      <c r="G3070">
        <v>1</v>
      </c>
      <c r="H3070" t="s">
        <v>4344</v>
      </c>
      <c r="I3070" t="s">
        <v>4345</v>
      </c>
      <c r="J3070" t="s">
        <v>4346</v>
      </c>
      <c r="K3070" t="s">
        <v>21</v>
      </c>
      <c r="L3070">
        <v>0</v>
      </c>
      <c r="M3070">
        <v>0</v>
      </c>
      <c r="N3070" t="s">
        <v>22</v>
      </c>
      <c r="O3070">
        <v>6</v>
      </c>
      <c r="P3070" s="30">
        <f>SQRT((postes_1[[#This Row],[x]]-$Q$1)^2+(postes_1[[#This Row],[y]]-$R$1)^2)</f>
        <v>428066.63656500552</v>
      </c>
      <c r="Q3070">
        <v>1038530.23</v>
      </c>
      <c r="R3070">
        <v>6755670.7400000002</v>
      </c>
    </row>
    <row r="3071" spans="1:18" hidden="1">
      <c r="A3071">
        <v>2055</v>
      </c>
      <c r="B3071">
        <v>30002054</v>
      </c>
      <c r="C3071" s="2" t="s">
        <v>8373</v>
      </c>
      <c r="D3071" t="s">
        <v>274</v>
      </c>
      <c r="E3071">
        <v>610761600000</v>
      </c>
      <c r="F3071">
        <v>1391530701000</v>
      </c>
      <c r="G3071">
        <v>1</v>
      </c>
      <c r="H3071" t="s">
        <v>4257</v>
      </c>
      <c r="I3071" t="s">
        <v>4258</v>
      </c>
      <c r="J3071" t="s">
        <v>4259</v>
      </c>
      <c r="K3071" t="s">
        <v>21</v>
      </c>
      <c r="L3071">
        <v>0</v>
      </c>
      <c r="M3071">
        <v>0</v>
      </c>
      <c r="N3071" t="s">
        <v>22</v>
      </c>
      <c r="O3071">
        <v>3</v>
      </c>
      <c r="P3071" s="30">
        <f>SQRT((postes_1[[#This Row],[x]]-$Q$1)^2+(postes_1[[#This Row],[y]]-$R$1)^2)</f>
        <v>428100.48705912457</v>
      </c>
      <c r="Q3071">
        <v>913095.28999999899</v>
      </c>
      <c r="R3071">
        <v>6450662.8600000003</v>
      </c>
    </row>
    <row r="3072" spans="1:18" hidden="1">
      <c r="A3072">
        <v>1608</v>
      </c>
      <c r="B3072">
        <v>20000685</v>
      </c>
      <c r="C3072" s="2" t="s">
        <v>8373</v>
      </c>
      <c r="D3072" t="s">
        <v>30</v>
      </c>
      <c r="E3072">
        <v>610761600000</v>
      </c>
      <c r="F3072">
        <v>1324475822000</v>
      </c>
      <c r="G3072">
        <v>1</v>
      </c>
      <c r="H3072" t="s">
        <v>3345</v>
      </c>
      <c r="I3072" t="s">
        <v>3346</v>
      </c>
      <c r="J3072" t="s">
        <v>186</v>
      </c>
      <c r="K3072" t="s">
        <v>21</v>
      </c>
      <c r="L3072">
        <v>0</v>
      </c>
      <c r="M3072">
        <v>0</v>
      </c>
      <c r="N3072" t="s">
        <v>22</v>
      </c>
      <c r="O3072">
        <v>3</v>
      </c>
      <c r="P3072" s="30">
        <f>SQRT((postes_1[[#This Row],[x]]-$Q$1)^2+(postes_1[[#This Row],[y]]-$R$1)^2)</f>
        <v>428157.52565995016</v>
      </c>
      <c r="Q3072">
        <v>1028341.19</v>
      </c>
      <c r="R3072">
        <v>6846746.5499999998</v>
      </c>
    </row>
    <row r="3073" spans="1:18" hidden="1">
      <c r="A3073">
        <v>1278</v>
      </c>
      <c r="B3073">
        <v>30002061</v>
      </c>
      <c r="C3073" s="2" t="s">
        <v>8386</v>
      </c>
      <c r="D3073" t="s">
        <v>274</v>
      </c>
      <c r="E3073">
        <v>1234349799000</v>
      </c>
      <c r="F3073">
        <v>1394206175000</v>
      </c>
      <c r="G3073">
        <v>1</v>
      </c>
      <c r="H3073" t="s">
        <v>2681</v>
      </c>
      <c r="I3073" t="s">
        <v>2682</v>
      </c>
      <c r="J3073" t="s">
        <v>2683</v>
      </c>
      <c r="K3073" t="s">
        <v>21</v>
      </c>
      <c r="L3073">
        <v>0</v>
      </c>
      <c r="M3073">
        <v>0</v>
      </c>
      <c r="N3073" t="s">
        <v>22</v>
      </c>
      <c r="O3073">
        <v>0</v>
      </c>
      <c r="P3073" s="30">
        <f>SQRT((postes_1[[#This Row],[x]]-$Q$1)^2+(postes_1[[#This Row],[y]]-$R$1)^2)</f>
        <v>428177.8745383874</v>
      </c>
      <c r="Q3073">
        <v>912394.38000000303</v>
      </c>
      <c r="R3073">
        <v>6449854.8200000003</v>
      </c>
    </row>
    <row r="3074" spans="1:18" hidden="1">
      <c r="A3074">
        <v>2053</v>
      </c>
      <c r="B3074">
        <v>30002056</v>
      </c>
      <c r="C3074" s="2" t="s">
        <v>8373</v>
      </c>
      <c r="D3074" t="s">
        <v>274</v>
      </c>
      <c r="E3074" s="1">
        <v>1002240000000</v>
      </c>
      <c r="F3074">
        <v>1391528550000</v>
      </c>
      <c r="G3074">
        <v>1</v>
      </c>
      <c r="H3074" t="s">
        <v>2319</v>
      </c>
      <c r="I3074" t="s">
        <v>2320</v>
      </c>
      <c r="J3074" t="s">
        <v>2321</v>
      </c>
      <c r="K3074" t="s">
        <v>21</v>
      </c>
      <c r="L3074">
        <v>0</v>
      </c>
      <c r="M3074">
        <v>0</v>
      </c>
      <c r="N3074" t="s">
        <v>22</v>
      </c>
      <c r="O3074">
        <v>3</v>
      </c>
      <c r="P3074" s="30">
        <f>SQRT((postes_1[[#This Row],[x]]-$Q$1)^2+(postes_1[[#This Row],[y]]-$R$1)^2)</f>
        <v>428313.5221286724</v>
      </c>
      <c r="Q3074">
        <v>912927.28000000096</v>
      </c>
      <c r="R3074">
        <v>6450194.0899999999</v>
      </c>
    </row>
    <row r="3075" spans="1:18" hidden="1">
      <c r="A3075">
        <v>2662</v>
      </c>
      <c r="B3075">
        <v>20003194</v>
      </c>
      <c r="C3075" s="2" t="s">
        <v>8373</v>
      </c>
      <c r="D3075" t="s">
        <v>20</v>
      </c>
      <c r="E3075" s="1">
        <v>969408000000</v>
      </c>
      <c r="F3075" t="s">
        <v>20</v>
      </c>
      <c r="G3075">
        <v>1</v>
      </c>
      <c r="H3075" t="s">
        <v>5491</v>
      </c>
      <c r="I3075" t="s">
        <v>5492</v>
      </c>
      <c r="J3075" t="s">
        <v>5493</v>
      </c>
      <c r="K3075" t="s">
        <v>21</v>
      </c>
      <c r="L3075">
        <v>0</v>
      </c>
      <c r="M3075">
        <v>0</v>
      </c>
      <c r="N3075" t="s">
        <v>22</v>
      </c>
      <c r="O3075">
        <v>3</v>
      </c>
      <c r="P3075" s="30">
        <f>SQRT((postes_1[[#This Row],[x]]-$Q$1)^2+(postes_1[[#This Row],[y]]-$R$1)^2)</f>
        <v>428337.0774282199</v>
      </c>
      <c r="Q3075">
        <v>1038188.27</v>
      </c>
      <c r="R3075">
        <v>6776465.0899999999</v>
      </c>
    </row>
    <row r="3076" spans="1:18" hidden="1">
      <c r="A3076">
        <v>3185</v>
      </c>
      <c r="B3076">
        <v>30001132</v>
      </c>
      <c r="C3076" s="2" t="s">
        <v>8373</v>
      </c>
      <c r="D3076" t="s">
        <v>1094</v>
      </c>
      <c r="E3076">
        <v>610761600000</v>
      </c>
      <c r="F3076">
        <v>1424083623000</v>
      </c>
      <c r="G3076">
        <v>1</v>
      </c>
      <c r="H3076" t="s">
        <v>6545</v>
      </c>
      <c r="I3076" t="s">
        <v>6546</v>
      </c>
      <c r="J3076" t="s">
        <v>20</v>
      </c>
      <c r="K3076" t="s">
        <v>21</v>
      </c>
      <c r="L3076">
        <v>0</v>
      </c>
      <c r="M3076">
        <v>0</v>
      </c>
      <c r="N3076" t="s">
        <v>22</v>
      </c>
      <c r="O3076">
        <v>3</v>
      </c>
      <c r="P3076" s="30">
        <f>SQRT((postes_1[[#This Row],[x]]-$Q$1)^2+(postes_1[[#This Row],[y]]-$R$1)^2)</f>
        <v>428434.44138541259</v>
      </c>
      <c r="Q3076">
        <v>969112.03999999899</v>
      </c>
      <c r="R3076">
        <v>6519087.7599999998</v>
      </c>
    </row>
    <row r="3077" spans="1:18" hidden="1">
      <c r="A3077">
        <v>956</v>
      </c>
      <c r="B3077">
        <v>30001988</v>
      </c>
      <c r="C3077" s="2" t="s">
        <v>8386</v>
      </c>
      <c r="D3077" t="s">
        <v>274</v>
      </c>
      <c r="E3077">
        <v>1186070403000</v>
      </c>
      <c r="F3077">
        <v>1424693693000</v>
      </c>
      <c r="G3077">
        <v>1</v>
      </c>
      <c r="H3077" t="s">
        <v>2040</v>
      </c>
      <c r="I3077" t="s">
        <v>2041</v>
      </c>
      <c r="J3077" t="s">
        <v>2042</v>
      </c>
      <c r="K3077" t="s">
        <v>21</v>
      </c>
      <c r="L3077">
        <v>0</v>
      </c>
      <c r="M3077">
        <v>0</v>
      </c>
      <c r="N3077" t="s">
        <v>22</v>
      </c>
      <c r="O3077">
        <v>0</v>
      </c>
      <c r="P3077" s="30">
        <f>SQRT((postes_1[[#This Row],[x]]-$Q$1)^2+(postes_1[[#This Row],[y]]-$R$1)^2)</f>
        <v>428459.90615557856</v>
      </c>
      <c r="Q3077">
        <v>922292.11999999697</v>
      </c>
      <c r="R3077">
        <v>6459618.1500000004</v>
      </c>
    </row>
    <row r="3078" spans="1:18" hidden="1">
      <c r="A3078">
        <v>1013</v>
      </c>
      <c r="B3078">
        <v>50001013</v>
      </c>
      <c r="C3078" s="2" t="s">
        <v>8373</v>
      </c>
      <c r="D3078" t="s">
        <v>274</v>
      </c>
      <c r="E3078">
        <v>610761600000</v>
      </c>
      <c r="F3078">
        <v>1455284465000</v>
      </c>
      <c r="G3078">
        <v>1</v>
      </c>
      <c r="H3078" t="s">
        <v>2158</v>
      </c>
      <c r="I3078" t="s">
        <v>2159</v>
      </c>
      <c r="J3078" t="s">
        <v>2160</v>
      </c>
      <c r="K3078" t="s">
        <v>21</v>
      </c>
      <c r="L3078">
        <v>0</v>
      </c>
      <c r="M3078">
        <v>0</v>
      </c>
      <c r="N3078" t="s">
        <v>22</v>
      </c>
      <c r="O3078">
        <v>3</v>
      </c>
      <c r="P3078" s="30">
        <f>SQRT((postes_1[[#This Row],[x]]-$Q$1)^2+(postes_1[[#This Row],[y]]-$R$1)^2)</f>
        <v>428528.86926113575</v>
      </c>
      <c r="Q3078">
        <v>548427.88000000303</v>
      </c>
      <c r="R3078">
        <v>6329448.3700000001</v>
      </c>
    </row>
    <row r="3079" spans="1:18" hidden="1">
      <c r="A3079">
        <v>2119</v>
      </c>
      <c r="B3079">
        <v>20002473</v>
      </c>
      <c r="C3079" s="2" t="s">
        <v>8375</v>
      </c>
      <c r="D3079" t="s">
        <v>20</v>
      </c>
      <c r="E3079" s="1">
        <v>971136000000</v>
      </c>
      <c r="F3079" t="s">
        <v>20</v>
      </c>
      <c r="G3079">
        <v>1</v>
      </c>
      <c r="H3079" t="s">
        <v>4395</v>
      </c>
      <c r="I3079" t="s">
        <v>4396</v>
      </c>
      <c r="J3079" t="s">
        <v>186</v>
      </c>
      <c r="K3079" t="s">
        <v>21</v>
      </c>
      <c r="L3079">
        <v>0</v>
      </c>
      <c r="M3079">
        <v>0</v>
      </c>
      <c r="N3079" t="s">
        <v>22</v>
      </c>
      <c r="O3079">
        <v>6</v>
      </c>
      <c r="P3079" s="30">
        <f>SQRT((postes_1[[#This Row],[x]]-$Q$1)^2+(postes_1[[#This Row],[y]]-$R$1)^2)</f>
        <v>428603.38441681326</v>
      </c>
      <c r="Q3079">
        <v>1031206.29</v>
      </c>
      <c r="R3079">
        <v>6835201.1900000004</v>
      </c>
    </row>
    <row r="3080" spans="1:18" hidden="1">
      <c r="A3080">
        <v>1673</v>
      </c>
      <c r="B3080">
        <v>30002065</v>
      </c>
      <c r="C3080" s="2" t="s">
        <v>8378</v>
      </c>
      <c r="D3080" t="s">
        <v>30</v>
      </c>
      <c r="E3080">
        <v>1339584480000</v>
      </c>
      <c r="F3080">
        <v>1339584442000</v>
      </c>
      <c r="G3080">
        <v>1</v>
      </c>
      <c r="H3080" t="s">
        <v>3482</v>
      </c>
      <c r="I3080" t="s">
        <v>3483</v>
      </c>
      <c r="J3080" t="s">
        <v>20</v>
      </c>
      <c r="K3080" t="s">
        <v>21</v>
      </c>
      <c r="L3080">
        <v>0</v>
      </c>
      <c r="M3080">
        <v>0</v>
      </c>
      <c r="N3080" t="s">
        <v>22</v>
      </c>
      <c r="O3080">
        <v>1</v>
      </c>
      <c r="P3080" s="30">
        <f>SQRT((postes_1[[#This Row],[x]]-$Q$1)^2+(postes_1[[#This Row],[y]]-$R$1)^2)</f>
        <v>428620.94242062018</v>
      </c>
      <c r="Q3080">
        <v>912548.35000000102</v>
      </c>
      <c r="R3080">
        <v>6449383.1600000001</v>
      </c>
    </row>
    <row r="3081" spans="1:18" hidden="1">
      <c r="A3081">
        <v>2514</v>
      </c>
      <c r="B3081">
        <v>70022277</v>
      </c>
      <c r="C3081" s="2" t="s">
        <v>8376</v>
      </c>
      <c r="D3081" t="s">
        <v>23</v>
      </c>
      <c r="E3081">
        <v>1288006777000</v>
      </c>
      <c r="F3081">
        <v>1217515136000</v>
      </c>
      <c r="G3081">
        <v>1</v>
      </c>
      <c r="H3081" t="s">
        <v>5192</v>
      </c>
      <c r="I3081" t="s">
        <v>5193</v>
      </c>
      <c r="J3081" t="s">
        <v>20</v>
      </c>
      <c r="K3081" t="s">
        <v>21</v>
      </c>
      <c r="L3081">
        <v>0</v>
      </c>
      <c r="M3081">
        <v>0</v>
      </c>
      <c r="N3081" t="s">
        <v>22</v>
      </c>
      <c r="O3081">
        <v>7</v>
      </c>
      <c r="P3081" s="30">
        <f>SQRT((postes_1[[#This Row],[x]]-$Q$1)^2+(postes_1[[#This Row],[y]]-$R$1)^2)</f>
        <v>428688.91809576179</v>
      </c>
      <c r="Q3081">
        <v>1034591.62</v>
      </c>
      <c r="R3081">
        <v>6815867.7800000003</v>
      </c>
    </row>
    <row r="3082" spans="1:18" hidden="1">
      <c r="A3082">
        <v>4075</v>
      </c>
      <c r="B3082">
        <v>30001904</v>
      </c>
      <c r="C3082" s="2" t="s">
        <v>8373</v>
      </c>
      <c r="D3082" t="s">
        <v>274</v>
      </c>
      <c r="E3082">
        <v>1231854319000</v>
      </c>
      <c r="F3082">
        <v>1391431321000</v>
      </c>
      <c r="G3082">
        <v>1</v>
      </c>
      <c r="H3082" t="s">
        <v>8265</v>
      </c>
      <c r="I3082" t="s">
        <v>8266</v>
      </c>
      <c r="J3082" t="s">
        <v>8267</v>
      </c>
      <c r="K3082" t="s">
        <v>21</v>
      </c>
      <c r="L3082">
        <v>0</v>
      </c>
      <c r="M3082">
        <v>0</v>
      </c>
      <c r="N3082" t="s">
        <v>22</v>
      </c>
      <c r="O3082">
        <v>3</v>
      </c>
      <c r="P3082" s="30">
        <f>SQRT((postes_1[[#This Row],[x]]-$Q$1)^2+(postes_1[[#This Row],[y]]-$R$1)^2)</f>
        <v>428785.21865441778</v>
      </c>
      <c r="Q3082">
        <v>926528.85999999905</v>
      </c>
      <c r="R3082">
        <v>6463698.46</v>
      </c>
    </row>
    <row r="3083" spans="1:18" hidden="1">
      <c r="A3083">
        <v>4076</v>
      </c>
      <c r="B3083">
        <v>70047304</v>
      </c>
      <c r="C3083" s="2" t="s">
        <v>8386</v>
      </c>
      <c r="D3083" t="s">
        <v>274</v>
      </c>
      <c r="E3083">
        <v>1393604167000</v>
      </c>
      <c r="F3083">
        <v>1391431371000</v>
      </c>
      <c r="G3083">
        <v>1</v>
      </c>
      <c r="H3083" t="s">
        <v>8265</v>
      </c>
      <c r="I3083" t="s">
        <v>8266</v>
      </c>
      <c r="J3083" t="s">
        <v>8267</v>
      </c>
      <c r="K3083" t="s">
        <v>21</v>
      </c>
      <c r="L3083">
        <v>0</v>
      </c>
      <c r="M3083">
        <v>0</v>
      </c>
      <c r="N3083" t="s">
        <v>22</v>
      </c>
      <c r="O3083">
        <v>0</v>
      </c>
      <c r="P3083" s="30">
        <f>SQRT((postes_1[[#This Row],[x]]-$Q$1)^2+(postes_1[[#This Row],[y]]-$R$1)^2)</f>
        <v>428785.21865441778</v>
      </c>
      <c r="Q3083">
        <v>926528.85999999905</v>
      </c>
      <c r="R3083">
        <v>6463698.46</v>
      </c>
    </row>
    <row r="3084" spans="1:18" hidden="1">
      <c r="A3084">
        <v>3692</v>
      </c>
      <c r="B3084">
        <v>20001371</v>
      </c>
      <c r="C3084" s="2" t="s">
        <v>8375</v>
      </c>
      <c r="D3084" t="s">
        <v>20</v>
      </c>
      <c r="E3084">
        <v>610761600000</v>
      </c>
      <c r="F3084" t="s">
        <v>20</v>
      </c>
      <c r="G3084">
        <v>1</v>
      </c>
      <c r="H3084" t="s">
        <v>7559</v>
      </c>
      <c r="I3084" t="s">
        <v>7559</v>
      </c>
      <c r="J3084" t="s">
        <v>20</v>
      </c>
      <c r="K3084" t="s">
        <v>21</v>
      </c>
      <c r="L3084">
        <v>0</v>
      </c>
      <c r="M3084">
        <v>0</v>
      </c>
      <c r="N3084" t="s">
        <v>22</v>
      </c>
      <c r="O3084">
        <v>6</v>
      </c>
      <c r="P3084" s="30">
        <f>SQRT((postes_1[[#This Row],[x]]-$Q$1)^2+(postes_1[[#This Row],[y]]-$R$1)^2)</f>
        <v>428796.96042382775</v>
      </c>
      <c r="Q3084">
        <v>1038979.09</v>
      </c>
      <c r="R3084">
        <v>6737772.0800000001</v>
      </c>
    </row>
    <row r="3085" spans="1:18" hidden="1">
      <c r="A3085">
        <v>618</v>
      </c>
      <c r="B3085">
        <v>50001027</v>
      </c>
      <c r="C3085" s="2" t="s">
        <v>8373</v>
      </c>
      <c r="D3085" t="s">
        <v>90</v>
      </c>
      <c r="E3085">
        <v>610761600000</v>
      </c>
      <c r="F3085">
        <v>1168439010000</v>
      </c>
      <c r="G3085">
        <v>1</v>
      </c>
      <c r="H3085" t="s">
        <v>1332</v>
      </c>
      <c r="I3085" t="s">
        <v>1333</v>
      </c>
      <c r="J3085" t="s">
        <v>26</v>
      </c>
      <c r="K3085" t="s">
        <v>21</v>
      </c>
      <c r="L3085">
        <v>0</v>
      </c>
      <c r="M3085">
        <v>0</v>
      </c>
      <c r="N3085" t="s">
        <v>22</v>
      </c>
      <c r="O3085">
        <v>3</v>
      </c>
      <c r="P3085" s="30">
        <f>SQRT((postes_1[[#This Row],[x]]-$Q$1)^2+(postes_1[[#This Row],[y]]-$R$1)^2)</f>
        <v>429009.34370790556</v>
      </c>
      <c r="Q3085">
        <v>555373.96999999904</v>
      </c>
      <c r="R3085">
        <v>6328005.5099999998</v>
      </c>
    </row>
    <row r="3086" spans="1:18" hidden="1">
      <c r="A3086">
        <v>76</v>
      </c>
      <c r="B3086">
        <v>20000896</v>
      </c>
      <c r="C3086" s="2" t="s">
        <v>8373</v>
      </c>
      <c r="D3086" t="s">
        <v>20</v>
      </c>
      <c r="E3086">
        <v>934934400000</v>
      </c>
      <c r="F3086" t="s">
        <v>20</v>
      </c>
      <c r="G3086">
        <v>1</v>
      </c>
      <c r="H3086" t="s">
        <v>184</v>
      </c>
      <c r="I3086" t="s">
        <v>185</v>
      </c>
      <c r="J3086" t="s">
        <v>186</v>
      </c>
      <c r="K3086" t="s">
        <v>21</v>
      </c>
      <c r="L3086">
        <v>0</v>
      </c>
      <c r="M3086">
        <v>0</v>
      </c>
      <c r="N3086" t="s">
        <v>22</v>
      </c>
      <c r="O3086">
        <v>3</v>
      </c>
      <c r="P3086" s="30">
        <f>SQRT((postes_1[[#This Row],[x]]-$Q$1)^2+(postes_1[[#This Row],[y]]-$R$1)^2)</f>
        <v>429038.28675350669</v>
      </c>
      <c r="Q3086">
        <v>1033126.46</v>
      </c>
      <c r="R3086">
        <v>6827183.2300000004</v>
      </c>
    </row>
    <row r="3087" spans="1:18" hidden="1">
      <c r="A3087">
        <v>1149</v>
      </c>
      <c r="B3087">
        <v>50001025</v>
      </c>
      <c r="C3087" s="2" t="s">
        <v>8373</v>
      </c>
      <c r="D3087" t="s">
        <v>56</v>
      </c>
      <c r="E3087">
        <v>1169227413000</v>
      </c>
      <c r="F3087">
        <v>1169227397000</v>
      </c>
      <c r="G3087">
        <v>1</v>
      </c>
      <c r="H3087" t="s">
        <v>2410</v>
      </c>
      <c r="I3087" t="s">
        <v>2159</v>
      </c>
      <c r="J3087" t="s">
        <v>20</v>
      </c>
      <c r="K3087" t="s">
        <v>21</v>
      </c>
      <c r="L3087">
        <v>0</v>
      </c>
      <c r="M3087">
        <v>0</v>
      </c>
      <c r="N3087" t="s">
        <v>22</v>
      </c>
      <c r="O3087">
        <v>3</v>
      </c>
      <c r="P3087" s="30">
        <f>SQRT((postes_1[[#This Row],[x]]-$Q$1)^2+(postes_1[[#This Row],[y]]-$R$1)^2)</f>
        <v>429260.56091909425</v>
      </c>
      <c r="Q3087">
        <v>549308.32999999798</v>
      </c>
      <c r="R3087">
        <v>6328581.2300000004</v>
      </c>
    </row>
    <row r="3088" spans="1:18" hidden="1">
      <c r="A3088">
        <v>1277</v>
      </c>
      <c r="B3088">
        <v>30002068</v>
      </c>
      <c r="C3088" s="2" t="s">
        <v>8376</v>
      </c>
      <c r="D3088" t="s">
        <v>274</v>
      </c>
      <c r="E3088">
        <v>610761600000</v>
      </c>
      <c r="F3088">
        <v>1394205174000</v>
      </c>
      <c r="G3088">
        <v>1</v>
      </c>
      <c r="H3088" t="s">
        <v>2679</v>
      </c>
      <c r="I3088" t="s">
        <v>2680</v>
      </c>
      <c r="J3088" t="s">
        <v>20</v>
      </c>
      <c r="K3088" t="s">
        <v>21</v>
      </c>
      <c r="L3088">
        <v>0</v>
      </c>
      <c r="M3088">
        <v>0</v>
      </c>
      <c r="N3088" t="s">
        <v>22</v>
      </c>
      <c r="O3088">
        <v>7</v>
      </c>
      <c r="P3088" s="30">
        <f>SQRT((postes_1[[#This Row],[x]]-$Q$1)^2+(postes_1[[#This Row],[y]]-$R$1)^2)</f>
        <v>429329.78468738328</v>
      </c>
      <c r="Q3088">
        <v>913054.18999999797</v>
      </c>
      <c r="R3088">
        <v>6448886.5099999998</v>
      </c>
    </row>
    <row r="3089" spans="1:18" hidden="1">
      <c r="A3089">
        <v>1523</v>
      </c>
      <c r="B3089">
        <v>30000920</v>
      </c>
      <c r="C3089" s="2" t="s">
        <v>8373</v>
      </c>
      <c r="D3089" t="s">
        <v>274</v>
      </c>
      <c r="E3089">
        <v>610761600000</v>
      </c>
      <c r="F3089">
        <v>1415271029000</v>
      </c>
      <c r="G3089">
        <v>1</v>
      </c>
      <c r="H3089" t="s">
        <v>3175</v>
      </c>
      <c r="I3089" t="s">
        <v>3176</v>
      </c>
      <c r="J3089" t="s">
        <v>20</v>
      </c>
      <c r="K3089" t="s">
        <v>21</v>
      </c>
      <c r="L3089">
        <v>0</v>
      </c>
      <c r="M3089">
        <v>0</v>
      </c>
      <c r="N3089" t="s">
        <v>22</v>
      </c>
      <c r="O3089">
        <v>3</v>
      </c>
      <c r="P3089" s="30">
        <f>SQRT((postes_1[[#This Row],[x]]-$Q$1)^2+(postes_1[[#This Row],[y]]-$R$1)^2)</f>
        <v>429414.54112498503</v>
      </c>
      <c r="Q3089">
        <v>980272.57</v>
      </c>
      <c r="R3089">
        <v>6535191</v>
      </c>
    </row>
    <row r="3090" spans="1:18" hidden="1">
      <c r="A3090">
        <v>3479</v>
      </c>
      <c r="B3090">
        <v>20000885</v>
      </c>
      <c r="C3090" s="2" t="s">
        <v>8373</v>
      </c>
      <c r="D3090" t="s">
        <v>1094</v>
      </c>
      <c r="E3090" s="1">
        <v>924048000000</v>
      </c>
      <c r="F3090">
        <v>1424185035000</v>
      </c>
      <c r="G3090">
        <v>1</v>
      </c>
      <c r="H3090" t="s">
        <v>7123</v>
      </c>
      <c r="I3090" t="s">
        <v>185</v>
      </c>
      <c r="J3090" t="s">
        <v>7124</v>
      </c>
      <c r="K3090" t="s">
        <v>21</v>
      </c>
      <c r="L3090">
        <v>0</v>
      </c>
      <c r="M3090">
        <v>0</v>
      </c>
      <c r="N3090" t="s">
        <v>22</v>
      </c>
      <c r="O3090">
        <v>3</v>
      </c>
      <c r="P3090" s="30">
        <f>SQRT((postes_1[[#This Row],[x]]-$Q$1)^2+(postes_1[[#This Row],[y]]-$R$1)^2)</f>
        <v>429460.88989820279</v>
      </c>
      <c r="Q3090">
        <v>1033197.01</v>
      </c>
      <c r="R3090">
        <v>6829211.4800000004</v>
      </c>
    </row>
    <row r="3091" spans="1:18" hidden="1">
      <c r="A3091">
        <v>3865</v>
      </c>
      <c r="B3091">
        <v>30001228</v>
      </c>
      <c r="C3091" s="2" t="s">
        <v>8376</v>
      </c>
      <c r="D3091" t="s">
        <v>17</v>
      </c>
      <c r="E3091">
        <v>969926400000</v>
      </c>
      <c r="F3091">
        <v>1319195500000</v>
      </c>
      <c r="G3091">
        <v>1</v>
      </c>
      <c r="H3091" t="s">
        <v>7885</v>
      </c>
      <c r="I3091" t="s">
        <v>7886</v>
      </c>
      <c r="J3091" t="s">
        <v>20</v>
      </c>
      <c r="K3091" t="s">
        <v>21</v>
      </c>
      <c r="L3091">
        <v>0</v>
      </c>
      <c r="M3091">
        <v>0</v>
      </c>
      <c r="N3091" t="s">
        <v>22</v>
      </c>
      <c r="O3091">
        <v>7</v>
      </c>
      <c r="P3091" s="30">
        <f>SQRT((postes_1[[#This Row],[x]]-$Q$1)^2+(postes_1[[#This Row],[y]]-$R$1)^2)</f>
        <v>429487.62730259279</v>
      </c>
      <c r="Q3091">
        <v>966091.32999999798</v>
      </c>
      <c r="R3091">
        <v>6512645.8499999996</v>
      </c>
    </row>
    <row r="3092" spans="1:18" hidden="1">
      <c r="A3092">
        <v>2215</v>
      </c>
      <c r="B3092">
        <v>20000481</v>
      </c>
      <c r="C3092" s="2" t="s">
        <v>8373</v>
      </c>
      <c r="D3092" t="s">
        <v>168</v>
      </c>
      <c r="E3092">
        <v>1146134777000</v>
      </c>
      <c r="F3092">
        <v>1449591088000</v>
      </c>
      <c r="G3092">
        <v>1</v>
      </c>
      <c r="H3092" t="s">
        <v>4587</v>
      </c>
      <c r="I3092" t="s">
        <v>4588</v>
      </c>
      <c r="J3092" t="s">
        <v>20</v>
      </c>
      <c r="K3092" t="s">
        <v>21</v>
      </c>
      <c r="L3092">
        <v>0</v>
      </c>
      <c r="M3092">
        <v>0</v>
      </c>
      <c r="N3092" t="s">
        <v>22</v>
      </c>
      <c r="O3092">
        <v>3</v>
      </c>
      <c r="P3092" s="30">
        <f>SQRT((postes_1[[#This Row],[x]]-$Q$1)^2+(postes_1[[#This Row],[y]]-$R$1)^2)</f>
        <v>429513.54337698576</v>
      </c>
      <c r="Q3092">
        <v>1019716.49</v>
      </c>
      <c r="R3092">
        <v>6883841.0800000001</v>
      </c>
    </row>
    <row r="3093" spans="1:18" hidden="1">
      <c r="A3093">
        <v>470</v>
      </c>
      <c r="B3093">
        <v>50000941</v>
      </c>
      <c r="C3093" s="2" t="s">
        <v>8373</v>
      </c>
      <c r="D3093" t="s">
        <v>274</v>
      </c>
      <c r="E3093">
        <v>610761600000</v>
      </c>
      <c r="F3093">
        <v>1386752104000</v>
      </c>
      <c r="G3093">
        <v>1</v>
      </c>
      <c r="H3093" t="s">
        <v>1034</v>
      </c>
      <c r="I3093" t="s">
        <v>1034</v>
      </c>
      <c r="J3093" t="s">
        <v>20</v>
      </c>
      <c r="K3093" t="s">
        <v>21</v>
      </c>
      <c r="L3093">
        <v>0</v>
      </c>
      <c r="M3093">
        <v>0</v>
      </c>
      <c r="N3093" t="s">
        <v>22</v>
      </c>
      <c r="O3093">
        <v>3</v>
      </c>
      <c r="P3093" s="30">
        <f>SQRT((postes_1[[#This Row],[x]]-$Q$1)^2+(postes_1[[#This Row],[y]]-$R$1)^2)</f>
        <v>429584.22173315089</v>
      </c>
      <c r="Q3093">
        <v>485977.65999999602</v>
      </c>
      <c r="R3093">
        <v>6342312.21</v>
      </c>
    </row>
    <row r="3094" spans="1:18" hidden="1">
      <c r="A3094">
        <v>370</v>
      </c>
      <c r="B3094">
        <v>50000985</v>
      </c>
      <c r="C3094" s="2" t="s">
        <v>8373</v>
      </c>
      <c r="D3094" t="s">
        <v>20</v>
      </c>
      <c r="E3094">
        <v>610761600000</v>
      </c>
      <c r="F3094" t="s">
        <v>20</v>
      </c>
      <c r="G3094">
        <v>1</v>
      </c>
      <c r="H3094" t="s">
        <v>824</v>
      </c>
      <c r="I3094" t="s">
        <v>824</v>
      </c>
      <c r="J3094" t="s">
        <v>20</v>
      </c>
      <c r="K3094" t="s">
        <v>21</v>
      </c>
      <c r="L3094">
        <v>0</v>
      </c>
      <c r="M3094">
        <v>0</v>
      </c>
      <c r="N3094" t="s">
        <v>22</v>
      </c>
      <c r="O3094">
        <v>3</v>
      </c>
      <c r="P3094" s="30">
        <f>SQRT((postes_1[[#This Row],[x]]-$Q$1)^2+(postes_1[[#This Row],[y]]-$R$1)^2)</f>
        <v>429625.89615199447</v>
      </c>
      <c r="Q3094">
        <v>684514.67000000202</v>
      </c>
      <c r="R3094">
        <v>6330265.3600000003</v>
      </c>
    </row>
    <row r="3095" spans="1:18" hidden="1">
      <c r="A3095">
        <v>339</v>
      </c>
      <c r="B3095">
        <v>20001149</v>
      </c>
      <c r="C3095" s="2" t="s">
        <v>8373</v>
      </c>
      <c r="D3095" t="s">
        <v>77</v>
      </c>
      <c r="E3095">
        <v>610761600000</v>
      </c>
      <c r="F3095">
        <v>1327512435000</v>
      </c>
      <c r="G3095">
        <v>1</v>
      </c>
      <c r="H3095" t="s">
        <v>758</v>
      </c>
      <c r="I3095" t="s">
        <v>759</v>
      </c>
      <c r="J3095" t="s">
        <v>760</v>
      </c>
      <c r="K3095" t="s">
        <v>21</v>
      </c>
      <c r="L3095">
        <v>0</v>
      </c>
      <c r="M3095">
        <v>0</v>
      </c>
      <c r="N3095" t="s">
        <v>22</v>
      </c>
      <c r="O3095">
        <v>3</v>
      </c>
      <c r="P3095" s="30">
        <f>SQRT((postes_1[[#This Row],[x]]-$Q$1)^2+(postes_1[[#This Row],[y]]-$R$1)^2)</f>
        <v>429767.55566117528</v>
      </c>
      <c r="Q3095">
        <v>1039155.27</v>
      </c>
      <c r="R3095">
        <v>6783933.3600000003</v>
      </c>
    </row>
    <row r="3096" spans="1:18" hidden="1">
      <c r="A3096">
        <v>3018</v>
      </c>
      <c r="B3096">
        <v>20001230</v>
      </c>
      <c r="C3096" s="2" t="s">
        <v>8376</v>
      </c>
      <c r="D3096" t="s">
        <v>38</v>
      </c>
      <c r="E3096">
        <v>610761600000</v>
      </c>
      <c r="F3096">
        <v>1250502719000</v>
      </c>
      <c r="G3096">
        <v>1</v>
      </c>
      <c r="H3096" t="s">
        <v>6211</v>
      </c>
      <c r="I3096" t="s">
        <v>6212</v>
      </c>
      <c r="J3096" t="s">
        <v>20</v>
      </c>
      <c r="K3096" t="s">
        <v>21</v>
      </c>
      <c r="L3096">
        <v>0</v>
      </c>
      <c r="M3096">
        <v>0</v>
      </c>
      <c r="N3096" t="s">
        <v>22</v>
      </c>
      <c r="O3096">
        <v>7</v>
      </c>
      <c r="P3096" s="30">
        <f>SQRT((postes_1[[#This Row],[x]]-$Q$1)^2+(postes_1[[#This Row],[y]]-$R$1)^2)</f>
        <v>429870.38568107638</v>
      </c>
      <c r="Q3096">
        <v>1040153.4</v>
      </c>
      <c r="R3096">
        <v>6766115.9699999997</v>
      </c>
    </row>
    <row r="3097" spans="1:18" hidden="1">
      <c r="A3097">
        <v>858</v>
      </c>
      <c r="B3097">
        <v>30001226</v>
      </c>
      <c r="C3097" s="2" t="s">
        <v>8373</v>
      </c>
      <c r="D3097" t="s">
        <v>17</v>
      </c>
      <c r="E3097">
        <v>788659200000</v>
      </c>
      <c r="F3097">
        <v>1318949650000</v>
      </c>
      <c r="G3097">
        <v>1</v>
      </c>
      <c r="H3097" t="s">
        <v>1833</v>
      </c>
      <c r="I3097" t="s">
        <v>1834</v>
      </c>
      <c r="J3097" t="s">
        <v>26</v>
      </c>
      <c r="K3097" t="s">
        <v>21</v>
      </c>
      <c r="L3097">
        <v>0</v>
      </c>
      <c r="M3097">
        <v>0</v>
      </c>
      <c r="N3097" t="s">
        <v>22</v>
      </c>
      <c r="O3097">
        <v>3</v>
      </c>
      <c r="P3097" s="30">
        <f>SQRT((postes_1[[#This Row],[x]]-$Q$1)^2+(postes_1[[#This Row],[y]]-$R$1)^2)</f>
        <v>429935.88478599605</v>
      </c>
      <c r="Q3097">
        <v>966658.60000000102</v>
      </c>
      <c r="R3097">
        <v>6512684.3600000003</v>
      </c>
    </row>
    <row r="3098" spans="1:18" hidden="1">
      <c r="A3098">
        <v>2383</v>
      </c>
      <c r="B3098">
        <v>50001030</v>
      </c>
      <c r="C3098" s="2" t="s">
        <v>8373</v>
      </c>
      <c r="D3098" t="s">
        <v>20</v>
      </c>
      <c r="E3098">
        <v>610761600000</v>
      </c>
      <c r="F3098" t="s">
        <v>20</v>
      </c>
      <c r="G3098">
        <v>1</v>
      </c>
      <c r="H3098" t="s">
        <v>4920</v>
      </c>
      <c r="I3098" t="s">
        <v>4921</v>
      </c>
      <c r="J3098" t="s">
        <v>20</v>
      </c>
      <c r="K3098" t="s">
        <v>21</v>
      </c>
      <c r="L3098">
        <v>0</v>
      </c>
      <c r="M3098">
        <v>0</v>
      </c>
      <c r="N3098" t="s">
        <v>22</v>
      </c>
      <c r="O3098">
        <v>3</v>
      </c>
      <c r="P3098" s="30">
        <f>SQRT((postes_1[[#This Row],[x]]-$Q$1)^2+(postes_1[[#This Row],[y]]-$R$1)^2)</f>
        <v>430076.99915258767</v>
      </c>
      <c r="Q3098">
        <v>661541.96999999904</v>
      </c>
      <c r="R3098">
        <v>6326428.6200000001</v>
      </c>
    </row>
    <row r="3099" spans="1:18" hidden="1">
      <c r="A3099">
        <v>2969</v>
      </c>
      <c r="B3099">
        <v>20000605</v>
      </c>
      <c r="C3099" s="2" t="s">
        <v>8375</v>
      </c>
      <c r="D3099" t="s">
        <v>274</v>
      </c>
      <c r="E3099">
        <v>1024012800000</v>
      </c>
      <c r="F3099">
        <v>1423739900000</v>
      </c>
      <c r="G3099">
        <v>1</v>
      </c>
      <c r="H3099" t="s">
        <v>6114</v>
      </c>
      <c r="I3099" t="s">
        <v>6115</v>
      </c>
      <c r="J3099" t="s">
        <v>186</v>
      </c>
      <c r="K3099" t="s">
        <v>21</v>
      </c>
      <c r="L3099">
        <v>0</v>
      </c>
      <c r="M3099">
        <v>0</v>
      </c>
      <c r="N3099" t="s">
        <v>22</v>
      </c>
      <c r="O3099">
        <v>6</v>
      </c>
      <c r="P3099" s="30">
        <f>SQRT((postes_1[[#This Row],[x]]-$Q$1)^2+(postes_1[[#This Row],[y]]-$R$1)^2)</f>
        <v>430238.66445458122</v>
      </c>
      <c r="Q3099">
        <v>1027630.32</v>
      </c>
      <c r="R3099">
        <v>6858733.3499999996</v>
      </c>
    </row>
    <row r="3100" spans="1:18" hidden="1">
      <c r="A3100">
        <v>338</v>
      </c>
      <c r="B3100">
        <v>20001161</v>
      </c>
      <c r="C3100" s="2" t="s">
        <v>8375</v>
      </c>
      <c r="D3100" t="s">
        <v>77</v>
      </c>
      <c r="E3100">
        <v>610761600000</v>
      </c>
      <c r="F3100">
        <v>1327595026000</v>
      </c>
      <c r="G3100">
        <v>1</v>
      </c>
      <c r="H3100" t="s">
        <v>755</v>
      </c>
      <c r="I3100" t="s">
        <v>756</v>
      </c>
      <c r="J3100" t="s">
        <v>757</v>
      </c>
      <c r="K3100" t="s">
        <v>21</v>
      </c>
      <c r="L3100">
        <v>0</v>
      </c>
      <c r="M3100">
        <v>0</v>
      </c>
      <c r="N3100" t="s">
        <v>22</v>
      </c>
      <c r="O3100">
        <v>6</v>
      </c>
      <c r="P3100" s="30">
        <f>SQRT((postes_1[[#This Row],[x]]-$Q$1)^2+(postes_1[[#This Row],[y]]-$R$1)^2)</f>
        <v>430331.63315014087</v>
      </c>
      <c r="Q3100">
        <v>1039867.02</v>
      </c>
      <c r="R3100">
        <v>6781797.9100000001</v>
      </c>
    </row>
    <row r="3101" spans="1:18" hidden="1">
      <c r="A3101">
        <v>2046</v>
      </c>
      <c r="B3101">
        <v>30002075</v>
      </c>
      <c r="C3101" s="2" t="s">
        <v>8386</v>
      </c>
      <c r="D3101" t="s">
        <v>274</v>
      </c>
      <c r="E3101">
        <v>1189606819000</v>
      </c>
      <c r="F3101">
        <v>1394016780000</v>
      </c>
      <c r="G3101">
        <v>1</v>
      </c>
      <c r="H3101" t="s">
        <v>4240</v>
      </c>
      <c r="I3101" t="s">
        <v>4241</v>
      </c>
      <c r="J3101" t="s">
        <v>4242</v>
      </c>
      <c r="K3101" t="s">
        <v>21</v>
      </c>
      <c r="L3101">
        <v>0</v>
      </c>
      <c r="M3101">
        <v>0</v>
      </c>
      <c r="N3101" t="s">
        <v>22</v>
      </c>
      <c r="O3101">
        <v>0</v>
      </c>
      <c r="P3101" s="30">
        <f>SQRT((postes_1[[#This Row],[x]]-$Q$1)^2+(postes_1[[#This Row],[y]]-$R$1)^2)</f>
        <v>430385.92615933693</v>
      </c>
      <c r="Q3101">
        <v>913913.5</v>
      </c>
      <c r="R3101">
        <v>6448251.5099999998</v>
      </c>
    </row>
    <row r="3102" spans="1:18" hidden="1">
      <c r="A3102">
        <v>1154</v>
      </c>
      <c r="B3102">
        <v>50001004</v>
      </c>
      <c r="C3102" s="2" t="s">
        <v>8375</v>
      </c>
      <c r="D3102" t="s">
        <v>274</v>
      </c>
      <c r="E3102">
        <v>610761600000</v>
      </c>
      <c r="F3102">
        <v>1424274430000</v>
      </c>
      <c r="G3102">
        <v>1</v>
      </c>
      <c r="H3102" t="s">
        <v>2419</v>
      </c>
      <c r="I3102" t="s">
        <v>2420</v>
      </c>
      <c r="J3102" t="s">
        <v>20</v>
      </c>
      <c r="K3102" t="s">
        <v>21</v>
      </c>
      <c r="L3102">
        <v>0</v>
      </c>
      <c r="M3102">
        <v>0</v>
      </c>
      <c r="N3102" t="s">
        <v>22</v>
      </c>
      <c r="O3102">
        <v>6</v>
      </c>
      <c r="P3102" s="30">
        <f>SQRT((postes_1[[#This Row],[x]]-$Q$1)^2+(postes_1[[#This Row],[y]]-$R$1)^2)</f>
        <v>430411.95090921462</v>
      </c>
      <c r="Q3102">
        <v>681166.95000000298</v>
      </c>
      <c r="R3102">
        <v>6328896.3499999996</v>
      </c>
    </row>
    <row r="3103" spans="1:18" hidden="1">
      <c r="A3103">
        <v>4058</v>
      </c>
      <c r="B3103">
        <v>70055128</v>
      </c>
      <c r="C3103" s="2" t="s">
        <v>8376</v>
      </c>
      <c r="D3103" t="s">
        <v>1094</v>
      </c>
      <c r="E3103">
        <v>1425385304000</v>
      </c>
      <c r="F3103">
        <v>1425385211000</v>
      </c>
      <c r="G3103">
        <v>1</v>
      </c>
      <c r="H3103" t="s">
        <v>8251</v>
      </c>
      <c r="I3103" t="s">
        <v>8252</v>
      </c>
      <c r="J3103" t="s">
        <v>8253</v>
      </c>
      <c r="K3103" t="s">
        <v>21</v>
      </c>
      <c r="L3103">
        <v>0</v>
      </c>
      <c r="M3103">
        <v>0</v>
      </c>
      <c r="N3103" t="s">
        <v>22</v>
      </c>
      <c r="O3103">
        <v>7</v>
      </c>
      <c r="P3103" s="30">
        <f>SQRT((postes_1[[#This Row],[x]]-$Q$1)^2+(postes_1[[#This Row],[y]]-$R$1)^2)</f>
        <v>430414.17833416932</v>
      </c>
      <c r="Q3103">
        <v>1040708.55</v>
      </c>
      <c r="R3103">
        <v>6765731.9900000002</v>
      </c>
    </row>
    <row r="3104" spans="1:18" hidden="1">
      <c r="A3104">
        <v>4059</v>
      </c>
      <c r="B3104">
        <v>70055228</v>
      </c>
      <c r="C3104" s="2" t="s">
        <v>8375</v>
      </c>
      <c r="D3104" t="s">
        <v>1094</v>
      </c>
      <c r="E3104">
        <v>1425385423000</v>
      </c>
      <c r="F3104">
        <v>1425385390000</v>
      </c>
      <c r="G3104">
        <v>1</v>
      </c>
      <c r="H3104" t="s">
        <v>8251</v>
      </c>
      <c r="I3104" t="s">
        <v>8252</v>
      </c>
      <c r="J3104" t="s">
        <v>8253</v>
      </c>
      <c r="K3104" t="s">
        <v>21</v>
      </c>
      <c r="L3104">
        <v>0</v>
      </c>
      <c r="M3104">
        <v>0</v>
      </c>
      <c r="N3104" t="s">
        <v>22</v>
      </c>
      <c r="O3104">
        <v>6</v>
      </c>
      <c r="P3104" s="30">
        <f>SQRT((postes_1[[#This Row],[x]]-$Q$1)^2+(postes_1[[#This Row],[y]]-$R$1)^2)</f>
        <v>430414.17833416932</v>
      </c>
      <c r="Q3104">
        <v>1040708.55</v>
      </c>
      <c r="R3104">
        <v>6765731.9900000002</v>
      </c>
    </row>
    <row r="3105" spans="1:18" hidden="1">
      <c r="A3105">
        <v>4060</v>
      </c>
      <c r="B3105">
        <v>70055028</v>
      </c>
      <c r="C3105" s="2" t="s">
        <v>8376</v>
      </c>
      <c r="D3105" t="s">
        <v>1094</v>
      </c>
      <c r="E3105">
        <v>1425385296000</v>
      </c>
      <c r="F3105">
        <v>1425385155000</v>
      </c>
      <c r="G3105">
        <v>1</v>
      </c>
      <c r="H3105" t="s">
        <v>8251</v>
      </c>
      <c r="I3105" t="s">
        <v>8252</v>
      </c>
      <c r="J3105" t="s">
        <v>8253</v>
      </c>
      <c r="K3105" t="s">
        <v>21</v>
      </c>
      <c r="L3105">
        <v>0</v>
      </c>
      <c r="M3105">
        <v>0</v>
      </c>
      <c r="N3105" t="s">
        <v>22</v>
      </c>
      <c r="O3105">
        <v>7</v>
      </c>
      <c r="P3105" s="30">
        <f>SQRT((postes_1[[#This Row],[x]]-$Q$1)^2+(postes_1[[#This Row],[y]]-$R$1)^2)</f>
        <v>430414.17833416932</v>
      </c>
      <c r="Q3105">
        <v>1040708.55</v>
      </c>
      <c r="R3105">
        <v>6765731.9900000002</v>
      </c>
    </row>
    <row r="3106" spans="1:18" hidden="1">
      <c r="A3106">
        <v>4158</v>
      </c>
      <c r="B3106">
        <v>20001232</v>
      </c>
      <c r="C3106" s="2" t="s">
        <v>8376</v>
      </c>
      <c r="D3106" t="s">
        <v>38</v>
      </c>
      <c r="E3106">
        <v>610761600000</v>
      </c>
      <c r="F3106">
        <v>1250502719000</v>
      </c>
      <c r="G3106">
        <v>1</v>
      </c>
      <c r="H3106" t="s">
        <v>8251</v>
      </c>
      <c r="I3106" t="s">
        <v>4350</v>
      </c>
      <c r="J3106" t="s">
        <v>8253</v>
      </c>
      <c r="K3106" t="s">
        <v>21</v>
      </c>
      <c r="L3106">
        <v>0</v>
      </c>
      <c r="M3106">
        <v>0</v>
      </c>
      <c r="N3106" t="s">
        <v>22</v>
      </c>
      <c r="O3106">
        <v>7</v>
      </c>
      <c r="P3106" s="30">
        <f>SQRT((postes_1[[#This Row],[x]]-$Q$1)^2+(postes_1[[#This Row],[y]]-$R$1)^2)</f>
        <v>430414.17833416932</v>
      </c>
      <c r="Q3106">
        <v>1040708.55</v>
      </c>
      <c r="R3106">
        <v>6765731.9900000002</v>
      </c>
    </row>
    <row r="3107" spans="1:18" hidden="1">
      <c r="A3107">
        <v>4159</v>
      </c>
      <c r="B3107">
        <v>70055328</v>
      </c>
      <c r="C3107" s="2" t="s">
        <v>8375</v>
      </c>
      <c r="D3107" t="s">
        <v>1094</v>
      </c>
      <c r="E3107">
        <v>1425385430000</v>
      </c>
      <c r="F3107">
        <v>1425385404000</v>
      </c>
      <c r="G3107">
        <v>1</v>
      </c>
      <c r="H3107" t="s">
        <v>8251</v>
      </c>
      <c r="I3107" t="s">
        <v>8252</v>
      </c>
      <c r="J3107" t="s">
        <v>8253</v>
      </c>
      <c r="K3107" t="s">
        <v>21</v>
      </c>
      <c r="L3107">
        <v>0</v>
      </c>
      <c r="M3107">
        <v>0</v>
      </c>
      <c r="N3107" t="s">
        <v>22</v>
      </c>
      <c r="O3107">
        <v>6</v>
      </c>
      <c r="P3107" s="30">
        <f>SQRT((postes_1[[#This Row],[x]]-$Q$1)^2+(postes_1[[#This Row],[y]]-$R$1)^2)</f>
        <v>430414.17833416932</v>
      </c>
      <c r="Q3107">
        <v>1040708.55</v>
      </c>
      <c r="R3107">
        <v>6765731.9900000002</v>
      </c>
    </row>
    <row r="3108" spans="1:18" hidden="1">
      <c r="A3108">
        <v>2384</v>
      </c>
      <c r="B3108">
        <v>50001006</v>
      </c>
      <c r="C3108" s="2" t="s">
        <v>8373</v>
      </c>
      <c r="D3108" t="s">
        <v>152</v>
      </c>
      <c r="E3108">
        <v>610761600000</v>
      </c>
      <c r="F3108">
        <v>1303139535000</v>
      </c>
      <c r="G3108">
        <v>1</v>
      </c>
      <c r="H3108" t="s">
        <v>4922</v>
      </c>
      <c r="I3108" t="s">
        <v>4923</v>
      </c>
      <c r="J3108" t="s">
        <v>20</v>
      </c>
      <c r="K3108" t="s">
        <v>21</v>
      </c>
      <c r="L3108">
        <v>0</v>
      </c>
      <c r="M3108">
        <v>0</v>
      </c>
      <c r="N3108" t="s">
        <v>22</v>
      </c>
      <c r="O3108">
        <v>3</v>
      </c>
      <c r="P3108" s="30">
        <f>SQRT((postes_1[[#This Row],[x]]-$Q$1)^2+(postes_1[[#This Row],[y]]-$R$1)^2)</f>
        <v>430602.85893165902</v>
      </c>
      <c r="Q3108">
        <v>681703.10000000102</v>
      </c>
      <c r="R3108">
        <v>6328792.4000000004</v>
      </c>
    </row>
    <row r="3109" spans="1:18" hidden="1">
      <c r="A3109">
        <v>2972</v>
      </c>
      <c r="B3109">
        <v>30001121</v>
      </c>
      <c r="C3109" s="2" t="s">
        <v>8378</v>
      </c>
      <c r="D3109" t="s">
        <v>274</v>
      </c>
      <c r="E3109">
        <v>610761600000</v>
      </c>
      <c r="F3109">
        <v>1423668599000</v>
      </c>
      <c r="G3109">
        <v>1</v>
      </c>
      <c r="H3109" t="s">
        <v>6121</v>
      </c>
      <c r="I3109" t="s">
        <v>6122</v>
      </c>
      <c r="J3109" t="s">
        <v>20</v>
      </c>
      <c r="K3109" t="s">
        <v>21</v>
      </c>
      <c r="L3109">
        <v>0</v>
      </c>
      <c r="M3109">
        <v>0</v>
      </c>
      <c r="N3109" t="s">
        <v>22</v>
      </c>
      <c r="O3109">
        <v>2</v>
      </c>
      <c r="P3109" s="30">
        <f>SQRT((postes_1[[#This Row],[x]]-$Q$1)^2+(postes_1[[#This Row],[y]]-$R$1)^2)</f>
        <v>430799.42148886679</v>
      </c>
      <c r="Q3109">
        <v>972080.78000000096</v>
      </c>
      <c r="R3109">
        <v>6519314.3799999999</v>
      </c>
    </row>
    <row r="3110" spans="1:18" hidden="1">
      <c r="A3110">
        <v>2098</v>
      </c>
      <c r="B3110">
        <v>20001222</v>
      </c>
      <c r="C3110" s="2" t="s">
        <v>8375</v>
      </c>
      <c r="D3110" t="s">
        <v>27</v>
      </c>
      <c r="E3110">
        <v>610761600000</v>
      </c>
      <c r="F3110">
        <v>1299171831000</v>
      </c>
      <c r="G3110">
        <v>1</v>
      </c>
      <c r="H3110" t="s">
        <v>4349</v>
      </c>
      <c r="I3110" t="s">
        <v>4350</v>
      </c>
      <c r="J3110" t="s">
        <v>4351</v>
      </c>
      <c r="K3110" t="s">
        <v>21</v>
      </c>
      <c r="L3110">
        <v>0</v>
      </c>
      <c r="M3110">
        <v>0</v>
      </c>
      <c r="N3110" t="s">
        <v>22</v>
      </c>
      <c r="O3110">
        <v>6</v>
      </c>
      <c r="P3110" s="30">
        <f>SQRT((postes_1[[#This Row],[x]]-$Q$1)^2+(postes_1[[#This Row],[y]]-$R$1)^2)</f>
        <v>430801.12205105857</v>
      </c>
      <c r="Q3110">
        <v>1041057.54</v>
      </c>
      <c r="R3110">
        <v>6767003.6100000003</v>
      </c>
    </row>
    <row r="3111" spans="1:18" hidden="1">
      <c r="A3111">
        <v>3256</v>
      </c>
      <c r="B3111">
        <v>20001171</v>
      </c>
      <c r="C3111" s="2" t="s">
        <v>8375</v>
      </c>
      <c r="D3111" t="s">
        <v>30</v>
      </c>
      <c r="E3111">
        <v>1317290155000</v>
      </c>
      <c r="F3111">
        <v>1374576810000</v>
      </c>
      <c r="G3111">
        <v>1</v>
      </c>
      <c r="H3111" t="s">
        <v>6678</v>
      </c>
      <c r="I3111" t="s">
        <v>6679</v>
      </c>
      <c r="J3111" t="s">
        <v>20</v>
      </c>
      <c r="K3111" t="s">
        <v>21</v>
      </c>
      <c r="L3111">
        <v>0</v>
      </c>
      <c r="M3111">
        <v>0</v>
      </c>
      <c r="N3111" t="s">
        <v>22</v>
      </c>
      <c r="O3111">
        <v>6</v>
      </c>
      <c r="P3111" s="30">
        <f>SQRT((postes_1[[#This Row],[x]]-$Q$1)^2+(postes_1[[#This Row],[y]]-$R$1)^2)</f>
        <v>430924.18969008198</v>
      </c>
      <c r="Q3111">
        <v>1040662.69</v>
      </c>
      <c r="R3111">
        <v>6778548.1200000001</v>
      </c>
    </row>
    <row r="3112" spans="1:18" hidden="1">
      <c r="A3112">
        <v>37</v>
      </c>
      <c r="B3112">
        <v>50001036</v>
      </c>
      <c r="C3112" s="2" t="s">
        <v>8373</v>
      </c>
      <c r="D3112" t="s">
        <v>56</v>
      </c>
      <c r="E3112">
        <v>1168602555000</v>
      </c>
      <c r="F3112">
        <v>1168602535000</v>
      </c>
      <c r="G3112">
        <v>1</v>
      </c>
      <c r="H3112" t="s">
        <v>103</v>
      </c>
      <c r="I3112" t="s">
        <v>104</v>
      </c>
      <c r="J3112" t="s">
        <v>20</v>
      </c>
      <c r="K3112" t="s">
        <v>21</v>
      </c>
      <c r="L3112">
        <v>0</v>
      </c>
      <c r="M3112">
        <v>0</v>
      </c>
      <c r="N3112" t="s">
        <v>22</v>
      </c>
      <c r="O3112">
        <v>3</v>
      </c>
      <c r="P3112" s="30">
        <f>SQRT((postes_1[[#This Row],[x]]-$Q$1)^2+(postes_1[[#This Row],[y]]-$R$1)^2)</f>
        <v>430987.9911006359</v>
      </c>
      <c r="Q3112">
        <v>566947.65999999596</v>
      </c>
      <c r="R3112">
        <v>6324677.4199999999</v>
      </c>
    </row>
    <row r="3113" spans="1:18" hidden="1">
      <c r="A3113">
        <v>3229</v>
      </c>
      <c r="B3113">
        <v>50000970</v>
      </c>
      <c r="C3113" s="2" t="s">
        <v>8373</v>
      </c>
      <c r="D3113" t="s">
        <v>168</v>
      </c>
      <c r="E3113">
        <v>610761600000</v>
      </c>
      <c r="F3113">
        <v>1460979114000</v>
      </c>
      <c r="G3113">
        <v>1</v>
      </c>
      <c r="H3113" t="s">
        <v>6626</v>
      </c>
      <c r="I3113" t="s">
        <v>6627</v>
      </c>
      <c r="J3113" t="s">
        <v>20</v>
      </c>
      <c r="K3113" t="s">
        <v>21</v>
      </c>
      <c r="L3113">
        <v>0</v>
      </c>
      <c r="M3113">
        <v>0</v>
      </c>
      <c r="N3113" t="s">
        <v>22</v>
      </c>
      <c r="O3113">
        <v>3</v>
      </c>
      <c r="P3113" s="30">
        <f>SQRT((postes_1[[#This Row],[x]]-$Q$1)^2+(postes_1[[#This Row],[y]]-$R$1)^2)</f>
        <v>431428.97387328115</v>
      </c>
      <c r="Q3113">
        <v>705674.50999999803</v>
      </c>
      <c r="R3113">
        <v>6332669.1399999997</v>
      </c>
    </row>
    <row r="3114" spans="1:18" hidden="1">
      <c r="A3114">
        <v>1715</v>
      </c>
      <c r="B3114">
        <v>30001423</v>
      </c>
      <c r="C3114" s="2" t="s">
        <v>8378</v>
      </c>
      <c r="D3114" t="s">
        <v>17</v>
      </c>
      <c r="E3114">
        <v>1005868800000</v>
      </c>
      <c r="F3114">
        <v>1320059902000</v>
      </c>
      <c r="G3114">
        <v>1</v>
      </c>
      <c r="H3114" t="s">
        <v>3570</v>
      </c>
      <c r="I3114" t="s">
        <v>1634</v>
      </c>
      <c r="J3114" t="s">
        <v>26</v>
      </c>
      <c r="K3114" t="s">
        <v>21</v>
      </c>
      <c r="L3114">
        <v>0</v>
      </c>
      <c r="M3114">
        <v>0</v>
      </c>
      <c r="N3114" t="s">
        <v>22</v>
      </c>
      <c r="O3114">
        <v>2</v>
      </c>
      <c r="P3114" s="30">
        <f>SQRT((postes_1[[#This Row],[x]]-$Q$1)^2+(postes_1[[#This Row],[y]]-$R$1)^2)</f>
        <v>431614.5281944368</v>
      </c>
      <c r="Q3114">
        <v>958506.22999999695</v>
      </c>
      <c r="R3114">
        <v>6498195.0599999996</v>
      </c>
    </row>
    <row r="3115" spans="1:18" hidden="1">
      <c r="A3115">
        <v>957</v>
      </c>
      <c r="B3115">
        <v>50001018</v>
      </c>
      <c r="C3115" s="2" t="s">
        <v>8375</v>
      </c>
      <c r="D3115" t="s">
        <v>274</v>
      </c>
      <c r="E3115">
        <v>610761600000</v>
      </c>
      <c r="F3115">
        <v>1458749503000</v>
      </c>
      <c r="G3115">
        <v>1</v>
      </c>
      <c r="H3115" t="s">
        <v>2043</v>
      </c>
      <c r="I3115" t="s">
        <v>2044</v>
      </c>
      <c r="J3115" t="s">
        <v>20</v>
      </c>
      <c r="K3115" t="s">
        <v>21</v>
      </c>
      <c r="L3115">
        <v>0</v>
      </c>
      <c r="M3115">
        <v>0</v>
      </c>
      <c r="N3115" t="s">
        <v>22</v>
      </c>
      <c r="O3115">
        <v>6</v>
      </c>
      <c r="P3115" s="30">
        <f>SQRT((postes_1[[#This Row],[x]]-$Q$1)^2+(postes_1[[#This Row],[y]]-$R$1)^2)</f>
        <v>431779.31628162542</v>
      </c>
      <c r="Q3115">
        <v>684319.22999999695</v>
      </c>
      <c r="R3115">
        <v>6328045.4199999999</v>
      </c>
    </row>
    <row r="3116" spans="1:18" hidden="1">
      <c r="A3116">
        <v>2287</v>
      </c>
      <c r="B3116">
        <v>20001401</v>
      </c>
      <c r="C3116" s="2" t="s">
        <v>8373</v>
      </c>
      <c r="D3116" t="s">
        <v>20</v>
      </c>
      <c r="E3116">
        <v>610761600000</v>
      </c>
      <c r="F3116" t="s">
        <v>20</v>
      </c>
      <c r="G3116">
        <v>1</v>
      </c>
      <c r="H3116" t="s">
        <v>4725</v>
      </c>
      <c r="I3116" t="s">
        <v>4726</v>
      </c>
      <c r="J3116" t="s">
        <v>20</v>
      </c>
      <c r="K3116" t="s">
        <v>21</v>
      </c>
      <c r="L3116">
        <v>0</v>
      </c>
      <c r="M3116">
        <v>0</v>
      </c>
      <c r="N3116" t="s">
        <v>22</v>
      </c>
      <c r="O3116">
        <v>3</v>
      </c>
      <c r="P3116" s="30">
        <f>SQRT((postes_1[[#This Row],[x]]-$Q$1)^2+(postes_1[[#This Row],[y]]-$R$1)^2)</f>
        <v>431805.422576098</v>
      </c>
      <c r="Q3116">
        <v>1041872.13</v>
      </c>
      <c r="R3116">
        <v>6734820.6600000001</v>
      </c>
    </row>
    <row r="3117" spans="1:18" hidden="1">
      <c r="A3117">
        <v>788</v>
      </c>
      <c r="B3117">
        <v>70037667</v>
      </c>
      <c r="C3117" s="2" t="s">
        <v>8373</v>
      </c>
      <c r="D3117" t="s">
        <v>30</v>
      </c>
      <c r="E3117">
        <v>1330600291000</v>
      </c>
      <c r="F3117">
        <v>1335436919000</v>
      </c>
      <c r="G3117">
        <v>1</v>
      </c>
      <c r="H3117" t="s">
        <v>1691</v>
      </c>
      <c r="I3117" t="s">
        <v>1692</v>
      </c>
      <c r="J3117" t="s">
        <v>1693</v>
      </c>
      <c r="K3117" t="s">
        <v>21</v>
      </c>
      <c r="L3117">
        <v>0</v>
      </c>
      <c r="M3117">
        <v>0</v>
      </c>
      <c r="N3117" t="s">
        <v>22</v>
      </c>
      <c r="O3117">
        <v>3</v>
      </c>
      <c r="P3117" s="30">
        <f>SQRT((postes_1[[#This Row],[x]]-$Q$1)^2+(postes_1[[#This Row],[y]]-$R$1)^2)</f>
        <v>431860.55144673132</v>
      </c>
      <c r="Q3117">
        <v>1041712.77</v>
      </c>
      <c r="R3117">
        <v>6730384.29</v>
      </c>
    </row>
    <row r="3118" spans="1:18" hidden="1">
      <c r="A3118">
        <v>1276</v>
      </c>
      <c r="B3118">
        <v>30002089</v>
      </c>
      <c r="C3118" s="2" t="s">
        <v>8373</v>
      </c>
      <c r="D3118" t="s">
        <v>274</v>
      </c>
      <c r="E3118">
        <v>610761600000</v>
      </c>
      <c r="F3118">
        <v>1394204886000</v>
      </c>
      <c r="G3118">
        <v>1</v>
      </c>
      <c r="H3118" t="s">
        <v>2676</v>
      </c>
      <c r="I3118" t="s">
        <v>2677</v>
      </c>
      <c r="J3118" t="s">
        <v>2678</v>
      </c>
      <c r="K3118" t="s">
        <v>21</v>
      </c>
      <c r="L3118">
        <v>0</v>
      </c>
      <c r="M3118">
        <v>0</v>
      </c>
      <c r="N3118" t="s">
        <v>22</v>
      </c>
      <c r="O3118">
        <v>3</v>
      </c>
      <c r="P3118" s="30">
        <f>SQRT((postes_1[[#This Row],[x]]-$Q$1)^2+(postes_1[[#This Row],[y]]-$R$1)^2)</f>
        <v>431898.0201265738</v>
      </c>
      <c r="Q3118">
        <v>914997.96999999904</v>
      </c>
      <c r="R3118">
        <v>6447197.46</v>
      </c>
    </row>
    <row r="3119" spans="1:18" hidden="1">
      <c r="A3119">
        <v>715</v>
      </c>
      <c r="B3119">
        <v>30001267</v>
      </c>
      <c r="C3119" s="2" t="s">
        <v>8373</v>
      </c>
      <c r="D3119" t="s">
        <v>274</v>
      </c>
      <c r="E3119">
        <v>969926400000</v>
      </c>
      <c r="F3119">
        <v>1445603574000</v>
      </c>
      <c r="G3119">
        <v>1</v>
      </c>
      <c r="H3119" t="s">
        <v>1536</v>
      </c>
      <c r="I3119" t="s">
        <v>1537</v>
      </c>
      <c r="J3119" t="s">
        <v>1538</v>
      </c>
      <c r="K3119" t="s">
        <v>21</v>
      </c>
      <c r="L3119">
        <v>0</v>
      </c>
      <c r="M3119">
        <v>0</v>
      </c>
      <c r="N3119" t="s">
        <v>22</v>
      </c>
      <c r="O3119">
        <v>3</v>
      </c>
      <c r="P3119" s="30">
        <f>SQRT((postes_1[[#This Row],[x]]-$Q$1)^2+(postes_1[[#This Row],[y]]-$R$1)^2)</f>
        <v>431990.24454044108</v>
      </c>
      <c r="Q3119">
        <v>967610.13000000303</v>
      </c>
      <c r="R3119">
        <v>6510427.3899999997</v>
      </c>
    </row>
    <row r="3120" spans="1:18" hidden="1">
      <c r="A3120">
        <v>3613</v>
      </c>
      <c r="B3120">
        <v>40000092</v>
      </c>
      <c r="C3120" s="2" t="s">
        <v>8373</v>
      </c>
      <c r="D3120" t="s">
        <v>77</v>
      </c>
      <c r="E3120">
        <v>610761600000</v>
      </c>
      <c r="F3120">
        <v>1311864581000</v>
      </c>
      <c r="G3120">
        <v>1</v>
      </c>
      <c r="H3120" t="s">
        <v>7397</v>
      </c>
      <c r="I3120" t="s">
        <v>7398</v>
      </c>
      <c r="J3120" t="s">
        <v>20</v>
      </c>
      <c r="K3120" t="s">
        <v>21</v>
      </c>
      <c r="L3120">
        <v>0</v>
      </c>
      <c r="M3120">
        <v>0</v>
      </c>
      <c r="N3120" t="s">
        <v>22</v>
      </c>
      <c r="O3120">
        <v>3</v>
      </c>
      <c r="P3120" s="30">
        <f>SQRT((postes_1[[#This Row],[x]]-$Q$1)^2+(postes_1[[#This Row],[y]]-$R$1)^2)</f>
        <v>432075.89350666379</v>
      </c>
      <c r="Q3120">
        <v>838204.70000000298</v>
      </c>
      <c r="R3120">
        <v>6386275.5300000003</v>
      </c>
    </row>
    <row r="3121" spans="1:18" hidden="1">
      <c r="A3121">
        <v>4117</v>
      </c>
      <c r="B3121">
        <v>30001263</v>
      </c>
      <c r="C3121" s="2" t="s">
        <v>8376</v>
      </c>
      <c r="D3121" t="s">
        <v>17</v>
      </c>
      <c r="E3121">
        <v>1130511843000</v>
      </c>
      <c r="F3121">
        <v>1319102656000</v>
      </c>
      <c r="G3121">
        <v>1</v>
      </c>
      <c r="H3121" t="s">
        <v>8335</v>
      </c>
      <c r="I3121" t="s">
        <v>8336</v>
      </c>
      <c r="J3121" t="s">
        <v>20</v>
      </c>
      <c r="K3121" t="s">
        <v>21</v>
      </c>
      <c r="L3121">
        <v>0</v>
      </c>
      <c r="M3121">
        <v>0</v>
      </c>
      <c r="N3121" t="s">
        <v>22</v>
      </c>
      <c r="O3121">
        <v>7</v>
      </c>
      <c r="P3121" s="30">
        <f>SQRT((postes_1[[#This Row],[x]]-$Q$1)^2+(postes_1[[#This Row],[y]]-$R$1)^2)</f>
        <v>432241.1858254135</v>
      </c>
      <c r="Q3121">
        <v>968167.92000000202</v>
      </c>
      <c r="R3121">
        <v>6510801.8200000003</v>
      </c>
    </row>
    <row r="3122" spans="1:18" hidden="1">
      <c r="A3122">
        <v>4118</v>
      </c>
      <c r="B3122">
        <v>70060711</v>
      </c>
      <c r="C3122" s="2" t="s">
        <v>8373</v>
      </c>
      <c r="D3122" t="s">
        <v>168</v>
      </c>
      <c r="E3122">
        <v>1456838606000</v>
      </c>
      <c r="F3122">
        <v>1456836807000</v>
      </c>
      <c r="G3122">
        <v>1</v>
      </c>
      <c r="H3122" t="s">
        <v>8335</v>
      </c>
      <c r="I3122" t="s">
        <v>8336</v>
      </c>
      <c r="J3122" t="s">
        <v>20</v>
      </c>
      <c r="K3122" t="s">
        <v>21</v>
      </c>
      <c r="L3122">
        <v>0</v>
      </c>
      <c r="M3122">
        <v>0</v>
      </c>
      <c r="N3122" t="s">
        <v>22</v>
      </c>
      <c r="O3122">
        <v>3</v>
      </c>
      <c r="P3122" s="30">
        <f>SQRT((postes_1[[#This Row],[x]]-$Q$1)^2+(postes_1[[#This Row],[y]]-$R$1)^2)</f>
        <v>432241.1858254135</v>
      </c>
      <c r="Q3122">
        <v>968167.92000000202</v>
      </c>
      <c r="R3122">
        <v>6510801.8200000003</v>
      </c>
    </row>
    <row r="3123" spans="1:18" hidden="1">
      <c r="A3123">
        <v>2580</v>
      </c>
      <c r="B3123">
        <v>40000095</v>
      </c>
      <c r="C3123" s="2" t="s">
        <v>8373</v>
      </c>
      <c r="D3123" t="s">
        <v>20</v>
      </c>
      <c r="E3123">
        <v>610761600000</v>
      </c>
      <c r="F3123" t="s">
        <v>20</v>
      </c>
      <c r="G3123">
        <v>1</v>
      </c>
      <c r="H3123" t="s">
        <v>5322</v>
      </c>
      <c r="I3123" t="s">
        <v>5323</v>
      </c>
      <c r="J3123" t="s">
        <v>20</v>
      </c>
      <c r="K3123" t="s">
        <v>21</v>
      </c>
      <c r="L3123">
        <v>0</v>
      </c>
      <c r="M3123">
        <v>0</v>
      </c>
      <c r="N3123" t="s">
        <v>22</v>
      </c>
      <c r="O3123">
        <v>3</v>
      </c>
      <c r="P3123" s="30">
        <f>SQRT((postes_1[[#This Row],[x]]-$Q$1)^2+(postes_1[[#This Row],[y]]-$R$1)^2)</f>
        <v>432256.62489148939</v>
      </c>
      <c r="Q3123">
        <v>834400.56000000203</v>
      </c>
      <c r="R3123">
        <v>6383731.9400000004</v>
      </c>
    </row>
    <row r="3124" spans="1:18" hidden="1">
      <c r="A3124">
        <v>1969</v>
      </c>
      <c r="B3124">
        <v>30002092</v>
      </c>
      <c r="C3124" s="2" t="s">
        <v>8373</v>
      </c>
      <c r="D3124" t="s">
        <v>274</v>
      </c>
      <c r="E3124">
        <v>937785600000</v>
      </c>
      <c r="F3124">
        <v>1391506140000</v>
      </c>
      <c r="G3124">
        <v>1</v>
      </c>
      <c r="H3124" t="s">
        <v>4081</v>
      </c>
      <c r="I3124" t="s">
        <v>4082</v>
      </c>
      <c r="J3124" t="s">
        <v>4083</v>
      </c>
      <c r="K3124" t="s">
        <v>21</v>
      </c>
      <c r="L3124">
        <v>0</v>
      </c>
      <c r="M3124">
        <v>0</v>
      </c>
      <c r="N3124" t="s">
        <v>22</v>
      </c>
      <c r="O3124">
        <v>3</v>
      </c>
      <c r="P3124" s="30">
        <f>SQRT((postes_1[[#This Row],[x]]-$Q$1)^2+(postes_1[[#This Row],[y]]-$R$1)^2)</f>
        <v>432348.86965358281</v>
      </c>
      <c r="Q3124">
        <v>915471.78999999899</v>
      </c>
      <c r="R3124">
        <v>6447032.8799999999</v>
      </c>
    </row>
    <row r="3125" spans="1:18" hidden="1">
      <c r="A3125">
        <v>759</v>
      </c>
      <c r="B3125">
        <v>30001455</v>
      </c>
      <c r="C3125" s="2" t="s">
        <v>8378</v>
      </c>
      <c r="D3125" t="s">
        <v>17</v>
      </c>
      <c r="E3125">
        <v>610761600000</v>
      </c>
      <c r="F3125">
        <v>1318938688000</v>
      </c>
      <c r="G3125">
        <v>1</v>
      </c>
      <c r="H3125" t="s">
        <v>1633</v>
      </c>
      <c r="I3125" t="s">
        <v>1634</v>
      </c>
      <c r="J3125" t="s">
        <v>20</v>
      </c>
      <c r="K3125" t="s">
        <v>21</v>
      </c>
      <c r="L3125">
        <v>0</v>
      </c>
      <c r="M3125">
        <v>0</v>
      </c>
      <c r="N3125" t="s">
        <v>22</v>
      </c>
      <c r="O3125">
        <v>2</v>
      </c>
      <c r="P3125" s="30">
        <f>SQRT((postes_1[[#This Row],[x]]-$Q$1)^2+(postes_1[[#This Row],[y]]-$R$1)^2)</f>
        <v>432351.53248656809</v>
      </c>
      <c r="Q3125">
        <v>958638.56000000203</v>
      </c>
      <c r="R3125">
        <v>6497130.5199999996</v>
      </c>
    </row>
    <row r="3126" spans="1:18" hidden="1">
      <c r="A3126">
        <v>3709</v>
      </c>
      <c r="B3126">
        <v>20001076</v>
      </c>
      <c r="C3126" s="2" t="s">
        <v>8375</v>
      </c>
      <c r="D3126" t="s">
        <v>23</v>
      </c>
      <c r="E3126">
        <v>610761600000</v>
      </c>
      <c r="F3126">
        <v>1240565978000</v>
      </c>
      <c r="G3126">
        <v>1</v>
      </c>
      <c r="H3126" t="s">
        <v>7589</v>
      </c>
      <c r="I3126" t="s">
        <v>7590</v>
      </c>
      <c r="J3126" t="s">
        <v>20</v>
      </c>
      <c r="K3126" t="s">
        <v>21</v>
      </c>
      <c r="L3126">
        <v>0</v>
      </c>
      <c r="M3126">
        <v>0</v>
      </c>
      <c r="N3126" t="s">
        <v>22</v>
      </c>
      <c r="O3126">
        <v>6</v>
      </c>
      <c r="P3126" s="30">
        <f>SQRT((postes_1[[#This Row],[x]]-$Q$1)^2+(postes_1[[#This Row],[y]]-$R$1)^2)</f>
        <v>432367.43472215545</v>
      </c>
      <c r="Q3126">
        <v>1040970.03</v>
      </c>
      <c r="R3126">
        <v>6793596.0199999996</v>
      </c>
    </row>
    <row r="3127" spans="1:18" hidden="1">
      <c r="A3127">
        <v>1186</v>
      </c>
      <c r="B3127">
        <v>30000843</v>
      </c>
      <c r="C3127" s="2" t="s">
        <v>8378</v>
      </c>
      <c r="D3127" t="s">
        <v>152</v>
      </c>
      <c r="E3127">
        <v>610761600000</v>
      </c>
      <c r="F3127">
        <v>1287418444000</v>
      </c>
      <c r="G3127">
        <v>1</v>
      </c>
      <c r="H3127" t="s">
        <v>2487</v>
      </c>
      <c r="I3127" t="s">
        <v>2076</v>
      </c>
      <c r="J3127" t="s">
        <v>26</v>
      </c>
      <c r="K3127" t="s">
        <v>21</v>
      </c>
      <c r="L3127">
        <v>0</v>
      </c>
      <c r="M3127">
        <v>0</v>
      </c>
      <c r="N3127" t="s">
        <v>22</v>
      </c>
      <c r="O3127">
        <v>2</v>
      </c>
      <c r="P3127" s="30">
        <f>SQRT((postes_1[[#This Row],[x]]-$Q$1)^2+(postes_1[[#This Row],[y]]-$R$1)^2)</f>
        <v>432379.98845576547</v>
      </c>
      <c r="Q3127">
        <v>987200.52000000305</v>
      </c>
      <c r="R3127">
        <v>6541268.96</v>
      </c>
    </row>
    <row r="3128" spans="1:18" hidden="1">
      <c r="A3128">
        <v>1190</v>
      </c>
      <c r="B3128">
        <v>30000816</v>
      </c>
      <c r="C3128" s="2" t="s">
        <v>8378</v>
      </c>
      <c r="D3128" t="s">
        <v>274</v>
      </c>
      <c r="E3128">
        <v>610761600000</v>
      </c>
      <c r="F3128">
        <v>1415273220000</v>
      </c>
      <c r="G3128">
        <v>1</v>
      </c>
      <c r="H3128" t="s">
        <v>2494</v>
      </c>
      <c r="I3128" t="s">
        <v>2495</v>
      </c>
      <c r="J3128" t="s">
        <v>26</v>
      </c>
      <c r="K3128" t="s">
        <v>21</v>
      </c>
      <c r="L3128">
        <v>0</v>
      </c>
      <c r="M3128">
        <v>0</v>
      </c>
      <c r="N3128" t="s">
        <v>22</v>
      </c>
      <c r="O3128">
        <v>2</v>
      </c>
      <c r="P3128" s="30">
        <f>SQRT((postes_1[[#This Row],[x]]-$Q$1)^2+(postes_1[[#This Row],[y]]-$R$1)^2)</f>
        <v>432389.28283143108</v>
      </c>
      <c r="Q3128">
        <v>988228.96999999904</v>
      </c>
      <c r="R3128">
        <v>6543086.2199999997</v>
      </c>
    </row>
    <row r="3129" spans="1:18" hidden="1">
      <c r="A3129">
        <v>1522</v>
      </c>
      <c r="B3129">
        <v>30000851</v>
      </c>
      <c r="C3129" s="2" t="s">
        <v>8373</v>
      </c>
      <c r="D3129" t="s">
        <v>274</v>
      </c>
      <c r="E3129">
        <v>610761600000</v>
      </c>
      <c r="F3129">
        <v>1415008493000</v>
      </c>
      <c r="G3129">
        <v>1</v>
      </c>
      <c r="H3129" t="s">
        <v>3173</v>
      </c>
      <c r="I3129" t="s">
        <v>3174</v>
      </c>
      <c r="J3129" t="s">
        <v>20</v>
      </c>
      <c r="K3129" t="s">
        <v>21</v>
      </c>
      <c r="L3129">
        <v>0</v>
      </c>
      <c r="M3129">
        <v>0</v>
      </c>
      <c r="N3129" t="s">
        <v>22</v>
      </c>
      <c r="O3129">
        <v>3</v>
      </c>
      <c r="P3129" s="30">
        <f>SQRT((postes_1[[#This Row],[x]]-$Q$1)^2+(postes_1[[#This Row],[y]]-$R$1)^2)</f>
        <v>432541.94590626995</v>
      </c>
      <c r="Q3129">
        <v>986965.04999999702</v>
      </c>
      <c r="R3129">
        <v>6540522.2699999996</v>
      </c>
    </row>
    <row r="3130" spans="1:18" hidden="1">
      <c r="A3130">
        <v>1164</v>
      </c>
      <c r="B3130">
        <v>30002097</v>
      </c>
      <c r="C3130" s="2" t="s">
        <v>8375</v>
      </c>
      <c r="D3130" t="s">
        <v>274</v>
      </c>
      <c r="E3130">
        <v>1179938840000</v>
      </c>
      <c r="F3130">
        <v>1394204792000</v>
      </c>
      <c r="G3130">
        <v>1</v>
      </c>
      <c r="H3130" t="s">
        <v>2442</v>
      </c>
      <c r="I3130" t="s">
        <v>2443</v>
      </c>
      <c r="J3130" t="s">
        <v>2444</v>
      </c>
      <c r="K3130" t="s">
        <v>21</v>
      </c>
      <c r="L3130">
        <v>0</v>
      </c>
      <c r="M3130">
        <v>0</v>
      </c>
      <c r="N3130" t="s">
        <v>22</v>
      </c>
      <c r="O3130">
        <v>6</v>
      </c>
      <c r="P3130" s="30">
        <f>SQRT((postes_1[[#This Row],[x]]-$Q$1)^2+(postes_1[[#This Row],[y]]-$R$1)^2)</f>
        <v>432564.55505219247</v>
      </c>
      <c r="Q3130">
        <v>915261.42000000202</v>
      </c>
      <c r="R3130">
        <v>6446519.5999999996</v>
      </c>
    </row>
    <row r="3131" spans="1:18" hidden="1">
      <c r="A3131">
        <v>1229</v>
      </c>
      <c r="B3131">
        <v>30002107</v>
      </c>
      <c r="C3131" s="2" t="s">
        <v>8373</v>
      </c>
      <c r="D3131" t="s">
        <v>274</v>
      </c>
      <c r="E3131">
        <v>934156800000</v>
      </c>
      <c r="F3131">
        <v>1458041148000</v>
      </c>
      <c r="G3131">
        <v>1</v>
      </c>
      <c r="H3131" t="s">
        <v>2575</v>
      </c>
      <c r="I3131" t="s">
        <v>2575</v>
      </c>
      <c r="J3131" t="s">
        <v>2576</v>
      </c>
      <c r="K3131" t="s">
        <v>21</v>
      </c>
      <c r="L3131">
        <v>0</v>
      </c>
      <c r="M3131">
        <v>0</v>
      </c>
      <c r="N3131" t="s">
        <v>22</v>
      </c>
      <c r="O3131">
        <v>3</v>
      </c>
      <c r="P3131" s="30">
        <f>SQRT((postes_1[[#This Row],[x]]-$Q$1)^2+(postes_1[[#This Row],[y]]-$R$1)^2)</f>
        <v>432569.10077997996</v>
      </c>
      <c r="Q3131">
        <v>914185.25999999803</v>
      </c>
      <c r="R3131">
        <v>6445448.3300000001</v>
      </c>
    </row>
    <row r="3132" spans="1:18" hidden="1">
      <c r="A3132">
        <v>952</v>
      </c>
      <c r="B3132">
        <v>30001479</v>
      </c>
      <c r="C3132" s="2" t="s">
        <v>8386</v>
      </c>
      <c r="D3132" t="s">
        <v>274</v>
      </c>
      <c r="E3132">
        <v>1422610483000</v>
      </c>
      <c r="F3132">
        <v>1424689312000</v>
      </c>
      <c r="G3132">
        <v>1</v>
      </c>
      <c r="H3132" t="s">
        <v>2031</v>
      </c>
      <c r="I3132" t="s">
        <v>2032</v>
      </c>
      <c r="J3132" t="s">
        <v>2033</v>
      </c>
      <c r="K3132" t="s">
        <v>21</v>
      </c>
      <c r="L3132">
        <v>0</v>
      </c>
      <c r="M3132">
        <v>0</v>
      </c>
      <c r="N3132" t="s">
        <v>22</v>
      </c>
      <c r="O3132">
        <v>0</v>
      </c>
      <c r="P3132" s="30">
        <f>SQRT((postes_1[[#This Row],[x]]-$Q$1)^2+(postes_1[[#This Row],[y]]-$R$1)^2)</f>
        <v>432641.86936175689</v>
      </c>
      <c r="Q3132">
        <v>958438.78999999899</v>
      </c>
      <c r="R3132">
        <v>6496370.5099999998</v>
      </c>
    </row>
    <row r="3133" spans="1:18" hidden="1">
      <c r="A3133">
        <v>1942</v>
      </c>
      <c r="B3133">
        <v>20000715</v>
      </c>
      <c r="C3133" s="2" t="s">
        <v>8376</v>
      </c>
      <c r="D3133" t="s">
        <v>20</v>
      </c>
      <c r="E3133">
        <v>610761600000</v>
      </c>
      <c r="F3133" t="s">
        <v>20</v>
      </c>
      <c r="G3133">
        <v>1</v>
      </c>
      <c r="H3133" t="s">
        <v>4028</v>
      </c>
      <c r="I3133" t="s">
        <v>4029</v>
      </c>
      <c r="J3133" t="s">
        <v>20</v>
      </c>
      <c r="K3133" t="s">
        <v>21</v>
      </c>
      <c r="L3133">
        <v>0</v>
      </c>
      <c r="M3133">
        <v>0</v>
      </c>
      <c r="N3133" t="s">
        <v>22</v>
      </c>
      <c r="O3133">
        <v>7</v>
      </c>
      <c r="P3133" s="30">
        <f>SQRT((postes_1[[#This Row],[x]]-$Q$1)^2+(postes_1[[#This Row],[y]]-$R$1)^2)</f>
        <v>432644.97541658964</v>
      </c>
      <c r="Q3133">
        <v>1033493.35</v>
      </c>
      <c r="R3133">
        <v>6844194.4800000004</v>
      </c>
    </row>
    <row r="3134" spans="1:18" hidden="1">
      <c r="A3134">
        <v>4127</v>
      </c>
      <c r="B3134">
        <v>30001445</v>
      </c>
      <c r="C3134" s="2" t="s">
        <v>8378</v>
      </c>
      <c r="D3134" t="s">
        <v>105</v>
      </c>
      <c r="E3134">
        <v>1322735394000</v>
      </c>
      <c r="F3134">
        <v>1322735299000</v>
      </c>
      <c r="G3134">
        <v>1</v>
      </c>
      <c r="H3134" t="s">
        <v>8343</v>
      </c>
      <c r="I3134" t="s">
        <v>8344</v>
      </c>
      <c r="J3134" t="s">
        <v>20</v>
      </c>
      <c r="K3134" t="s">
        <v>21</v>
      </c>
      <c r="L3134">
        <v>0</v>
      </c>
      <c r="M3134">
        <v>0</v>
      </c>
      <c r="N3134" t="s">
        <v>22</v>
      </c>
      <c r="O3134">
        <v>2</v>
      </c>
      <c r="P3134" s="30">
        <f>SQRT((postes_1[[#This Row],[x]]-$Q$1)^2+(postes_1[[#This Row],[y]]-$R$1)^2)</f>
        <v>432855.44623944868</v>
      </c>
      <c r="Q3134">
        <v>959155.46999999904</v>
      </c>
      <c r="R3134">
        <v>6496982.75</v>
      </c>
    </row>
    <row r="3135" spans="1:18" hidden="1">
      <c r="A3135">
        <v>4128</v>
      </c>
      <c r="B3135">
        <v>70036695</v>
      </c>
      <c r="C3135" s="2" t="s">
        <v>8375</v>
      </c>
      <c r="D3135" t="s">
        <v>105</v>
      </c>
      <c r="E3135">
        <v>1322735259000</v>
      </c>
      <c r="F3135">
        <v>1322735371000</v>
      </c>
      <c r="G3135">
        <v>1</v>
      </c>
      <c r="H3135" t="s">
        <v>8343</v>
      </c>
      <c r="I3135" t="s">
        <v>8344</v>
      </c>
      <c r="J3135" t="s">
        <v>20</v>
      </c>
      <c r="K3135" t="s">
        <v>21</v>
      </c>
      <c r="L3135">
        <v>0</v>
      </c>
      <c r="M3135">
        <v>0</v>
      </c>
      <c r="N3135" t="s">
        <v>22</v>
      </c>
      <c r="O3135">
        <v>6</v>
      </c>
      <c r="P3135" s="30">
        <f>SQRT((postes_1[[#This Row],[x]]-$Q$1)^2+(postes_1[[#This Row],[y]]-$R$1)^2)</f>
        <v>432855.44623944868</v>
      </c>
      <c r="Q3135">
        <v>959155.46999999904</v>
      </c>
      <c r="R3135">
        <v>6496982.75</v>
      </c>
    </row>
    <row r="3136" spans="1:18" hidden="1">
      <c r="A3136">
        <v>3711</v>
      </c>
      <c r="B3136">
        <v>20001058</v>
      </c>
      <c r="C3136" s="2" t="s">
        <v>8375</v>
      </c>
      <c r="D3136" t="s">
        <v>77</v>
      </c>
      <c r="E3136">
        <v>768182400000</v>
      </c>
      <c r="F3136">
        <v>1367923114000</v>
      </c>
      <c r="G3136">
        <v>1</v>
      </c>
      <c r="H3136" t="s">
        <v>7591</v>
      </c>
      <c r="I3136" t="s">
        <v>7592</v>
      </c>
      <c r="J3136" t="s">
        <v>7593</v>
      </c>
      <c r="K3136" t="s">
        <v>21</v>
      </c>
      <c r="L3136">
        <v>0</v>
      </c>
      <c r="M3136">
        <v>0</v>
      </c>
      <c r="N3136" t="s">
        <v>22</v>
      </c>
      <c r="O3136">
        <v>6</v>
      </c>
      <c r="P3136" s="30">
        <f>SQRT((postes_1[[#This Row],[x]]-$Q$1)^2+(postes_1[[#This Row],[y]]-$R$1)^2)</f>
        <v>432931.06723579846</v>
      </c>
      <c r="Q3136">
        <v>1041351.08</v>
      </c>
      <c r="R3136">
        <v>6795536</v>
      </c>
    </row>
    <row r="3137" spans="1:18" hidden="1">
      <c r="A3137">
        <v>2435</v>
      </c>
      <c r="B3137">
        <v>20000945</v>
      </c>
      <c r="C3137" s="2" t="s">
        <v>8373</v>
      </c>
      <c r="D3137" t="s">
        <v>20</v>
      </c>
      <c r="E3137">
        <v>934934400000</v>
      </c>
      <c r="F3137" t="s">
        <v>20</v>
      </c>
      <c r="G3137">
        <v>1</v>
      </c>
      <c r="H3137" t="s">
        <v>5028</v>
      </c>
      <c r="I3137" t="s">
        <v>5029</v>
      </c>
      <c r="J3137" t="s">
        <v>186</v>
      </c>
      <c r="K3137" t="s">
        <v>21</v>
      </c>
      <c r="L3137">
        <v>0</v>
      </c>
      <c r="M3137">
        <v>0</v>
      </c>
      <c r="N3137" t="s">
        <v>22</v>
      </c>
      <c r="O3137">
        <v>3</v>
      </c>
      <c r="P3137" s="30">
        <f>SQRT((postes_1[[#This Row],[x]]-$Q$1)^2+(postes_1[[#This Row],[y]]-$R$1)^2)</f>
        <v>433041.96120501042</v>
      </c>
      <c r="Q3137">
        <v>1038625.01</v>
      </c>
      <c r="R3137">
        <v>6818331.5999999996</v>
      </c>
    </row>
    <row r="3138" spans="1:18" hidden="1">
      <c r="A3138">
        <v>1194</v>
      </c>
      <c r="B3138">
        <v>30000812</v>
      </c>
      <c r="C3138" s="2" t="s">
        <v>8378</v>
      </c>
      <c r="D3138" t="s">
        <v>274</v>
      </c>
      <c r="E3138">
        <v>610761600000</v>
      </c>
      <c r="F3138">
        <v>1415015931000</v>
      </c>
      <c r="G3138">
        <v>1</v>
      </c>
      <c r="H3138" t="s">
        <v>2501</v>
      </c>
      <c r="I3138" t="s">
        <v>2495</v>
      </c>
      <c r="J3138" t="s">
        <v>2502</v>
      </c>
      <c r="K3138" t="s">
        <v>21</v>
      </c>
      <c r="L3138">
        <v>0</v>
      </c>
      <c r="M3138">
        <v>0</v>
      </c>
      <c r="N3138" t="s">
        <v>22</v>
      </c>
      <c r="O3138">
        <v>2</v>
      </c>
      <c r="P3138" s="30">
        <f>SQRT((postes_1[[#This Row],[x]]-$Q$1)^2+(postes_1[[#This Row],[y]]-$R$1)^2)</f>
        <v>433140.93252974836</v>
      </c>
      <c r="Q3138">
        <v>989162.38000000303</v>
      </c>
      <c r="R3138">
        <v>6543218.1799999997</v>
      </c>
    </row>
    <row r="3139" spans="1:18" hidden="1">
      <c r="A3139">
        <v>1803</v>
      </c>
      <c r="B3139">
        <v>20000444</v>
      </c>
      <c r="C3139" s="2" t="s">
        <v>8373</v>
      </c>
      <c r="D3139" t="s">
        <v>36</v>
      </c>
      <c r="E3139">
        <v>1094223449000</v>
      </c>
      <c r="F3139">
        <v>1094223395000</v>
      </c>
      <c r="G3139">
        <v>1</v>
      </c>
      <c r="H3139" t="s">
        <v>3747</v>
      </c>
      <c r="I3139" t="s">
        <v>3748</v>
      </c>
      <c r="J3139" t="s">
        <v>20</v>
      </c>
      <c r="K3139" t="s">
        <v>21</v>
      </c>
      <c r="L3139">
        <v>0</v>
      </c>
      <c r="M3139">
        <v>0</v>
      </c>
      <c r="N3139" t="s">
        <v>22</v>
      </c>
      <c r="O3139">
        <v>3</v>
      </c>
      <c r="P3139" s="30">
        <f>SQRT((postes_1[[#This Row],[x]]-$Q$1)^2+(postes_1[[#This Row],[y]]-$R$1)^2)</f>
        <v>433183.66404590843</v>
      </c>
      <c r="Q3139">
        <v>1020315.55</v>
      </c>
      <c r="R3139">
        <v>6893726.8499999996</v>
      </c>
    </row>
    <row r="3140" spans="1:18" hidden="1">
      <c r="A3140">
        <v>1192</v>
      </c>
      <c r="B3140">
        <v>30000832</v>
      </c>
      <c r="C3140" s="2" t="s">
        <v>8375</v>
      </c>
      <c r="D3140" t="s">
        <v>274</v>
      </c>
      <c r="E3140">
        <v>1326286104000</v>
      </c>
      <c r="F3140">
        <v>1415273321000</v>
      </c>
      <c r="G3140">
        <v>1</v>
      </c>
      <c r="H3140" t="s">
        <v>2498</v>
      </c>
      <c r="I3140" t="s">
        <v>2498</v>
      </c>
      <c r="J3140" t="s">
        <v>20</v>
      </c>
      <c r="K3140" t="s">
        <v>21</v>
      </c>
      <c r="L3140">
        <v>0</v>
      </c>
      <c r="M3140">
        <v>0</v>
      </c>
      <c r="N3140" t="s">
        <v>22</v>
      </c>
      <c r="O3140">
        <v>6</v>
      </c>
      <c r="P3140" s="30">
        <f>SQRT((postes_1[[#This Row],[x]]-$Q$1)^2+(postes_1[[#This Row],[y]]-$R$1)^2)</f>
        <v>433299.16511687916</v>
      </c>
      <c r="Q3140">
        <v>988640.70000000298</v>
      </c>
      <c r="R3140">
        <v>6541956.9100000001</v>
      </c>
    </row>
    <row r="3141" spans="1:18" hidden="1">
      <c r="A3141">
        <v>2323</v>
      </c>
      <c r="B3141">
        <v>50001046</v>
      </c>
      <c r="C3141" s="2" t="s">
        <v>8373</v>
      </c>
      <c r="D3141" t="s">
        <v>77</v>
      </c>
      <c r="E3141">
        <v>1168855952000</v>
      </c>
      <c r="F3141">
        <v>1331739106000</v>
      </c>
      <c r="G3141">
        <v>1</v>
      </c>
      <c r="H3141" t="s">
        <v>4801</v>
      </c>
      <c r="I3141" t="s">
        <v>104</v>
      </c>
      <c r="J3141" t="s">
        <v>4802</v>
      </c>
      <c r="K3141" t="s">
        <v>21</v>
      </c>
      <c r="L3141">
        <v>0</v>
      </c>
      <c r="M3141">
        <v>0</v>
      </c>
      <c r="N3141" t="s">
        <v>22</v>
      </c>
      <c r="O3141">
        <v>3</v>
      </c>
      <c r="P3141" s="30">
        <f>SQRT((postes_1[[#This Row],[x]]-$Q$1)^2+(postes_1[[#This Row],[y]]-$R$1)^2)</f>
        <v>433755.05392210191</v>
      </c>
      <c r="Q3141">
        <v>565421.35999999905</v>
      </c>
      <c r="R3141">
        <v>6322052.8799999999</v>
      </c>
    </row>
    <row r="3142" spans="1:18" hidden="1">
      <c r="A3142">
        <v>1557</v>
      </c>
      <c r="B3142">
        <v>30002130</v>
      </c>
      <c r="C3142" s="2" t="s">
        <v>8373</v>
      </c>
      <c r="D3142" t="s">
        <v>274</v>
      </c>
      <c r="E3142">
        <v>610761600000</v>
      </c>
      <c r="F3142">
        <v>1394204560000</v>
      </c>
      <c r="G3142">
        <v>1</v>
      </c>
      <c r="H3142" t="s">
        <v>3245</v>
      </c>
      <c r="I3142" t="s">
        <v>3246</v>
      </c>
      <c r="J3142" t="s">
        <v>20</v>
      </c>
      <c r="K3142" t="s">
        <v>21</v>
      </c>
      <c r="L3142">
        <v>0</v>
      </c>
      <c r="M3142">
        <v>0</v>
      </c>
      <c r="N3142" t="s">
        <v>22</v>
      </c>
      <c r="O3142">
        <v>3</v>
      </c>
      <c r="P3142" s="30">
        <f>SQRT((postes_1[[#This Row],[x]]-$Q$1)^2+(postes_1[[#This Row],[y]]-$R$1)^2)</f>
        <v>433835.37925895595</v>
      </c>
      <c r="Q3142">
        <v>913462.46000000101</v>
      </c>
      <c r="R3142">
        <v>6442965.5300000003</v>
      </c>
    </row>
    <row r="3143" spans="1:18" hidden="1">
      <c r="A3143">
        <v>4102</v>
      </c>
      <c r="B3143">
        <v>20001425</v>
      </c>
      <c r="C3143" s="2" t="s">
        <v>8373</v>
      </c>
      <c r="D3143" t="s">
        <v>30</v>
      </c>
      <c r="E3143">
        <v>917827200000</v>
      </c>
      <c r="F3143">
        <v>1330599977000</v>
      </c>
      <c r="G3143">
        <v>1</v>
      </c>
      <c r="H3143" t="s">
        <v>8307</v>
      </c>
      <c r="I3143" t="s">
        <v>8308</v>
      </c>
      <c r="J3143" t="s">
        <v>8309</v>
      </c>
      <c r="K3143" t="s">
        <v>21</v>
      </c>
      <c r="L3143">
        <v>0</v>
      </c>
      <c r="M3143">
        <v>0</v>
      </c>
      <c r="N3143" t="s">
        <v>22</v>
      </c>
      <c r="O3143">
        <v>3</v>
      </c>
      <c r="P3143" s="30">
        <f>SQRT((postes_1[[#This Row],[x]]-$Q$1)^2+(postes_1[[#This Row],[y]]-$R$1)^2)</f>
        <v>433950.7226323759</v>
      </c>
      <c r="Q3143">
        <v>1043819.19</v>
      </c>
      <c r="R3143">
        <v>6730634.8700000001</v>
      </c>
    </row>
    <row r="3144" spans="1:18" hidden="1">
      <c r="A3144">
        <v>2277</v>
      </c>
      <c r="B3144">
        <v>50001048</v>
      </c>
      <c r="C3144" s="2" t="s">
        <v>8375</v>
      </c>
      <c r="D3144" t="s">
        <v>20</v>
      </c>
      <c r="E3144">
        <v>610761600000</v>
      </c>
      <c r="F3144" t="s">
        <v>20</v>
      </c>
      <c r="G3144">
        <v>1</v>
      </c>
      <c r="H3144" t="s">
        <v>4706</v>
      </c>
      <c r="I3144" t="s">
        <v>4707</v>
      </c>
      <c r="J3144" t="s">
        <v>20</v>
      </c>
      <c r="K3144" t="s">
        <v>21</v>
      </c>
      <c r="L3144">
        <v>0</v>
      </c>
      <c r="M3144">
        <v>0</v>
      </c>
      <c r="N3144" t="s">
        <v>22</v>
      </c>
      <c r="O3144">
        <v>6</v>
      </c>
      <c r="P3144" s="30">
        <f>SQRT((postes_1[[#This Row],[x]]-$Q$1)^2+(postes_1[[#This Row],[y]]-$R$1)^2)</f>
        <v>434032.41431969416</v>
      </c>
      <c r="Q3144">
        <v>564918.06000000203</v>
      </c>
      <c r="R3144">
        <v>6321826.8300000001</v>
      </c>
    </row>
    <row r="3145" spans="1:18" hidden="1">
      <c r="A3145">
        <v>3595</v>
      </c>
      <c r="B3145">
        <v>30000874</v>
      </c>
      <c r="C3145" s="2" t="s">
        <v>8373</v>
      </c>
      <c r="D3145" t="s">
        <v>274</v>
      </c>
      <c r="E3145">
        <v>610761600000</v>
      </c>
      <c r="F3145">
        <v>1414495392000</v>
      </c>
      <c r="G3145">
        <v>1</v>
      </c>
      <c r="H3145" t="s">
        <v>7360</v>
      </c>
      <c r="I3145" t="s">
        <v>7361</v>
      </c>
      <c r="J3145" t="s">
        <v>20</v>
      </c>
      <c r="K3145" t="s">
        <v>21</v>
      </c>
      <c r="L3145">
        <v>0</v>
      </c>
      <c r="M3145">
        <v>0</v>
      </c>
      <c r="N3145" t="s">
        <v>22</v>
      </c>
      <c r="O3145">
        <v>3</v>
      </c>
      <c r="P3145" s="30">
        <f>SQRT((postes_1[[#This Row],[x]]-$Q$1)^2+(postes_1[[#This Row],[y]]-$R$1)^2)</f>
        <v>434060.52305016044</v>
      </c>
      <c r="Q3145">
        <v>987676.70000000298</v>
      </c>
      <c r="R3145">
        <v>6538699.4400000004</v>
      </c>
    </row>
    <row r="3146" spans="1:18" hidden="1">
      <c r="A3146">
        <v>2578</v>
      </c>
      <c r="B3146">
        <v>40000101</v>
      </c>
      <c r="C3146" s="2" t="s">
        <v>8373</v>
      </c>
      <c r="D3146" t="s">
        <v>77</v>
      </c>
      <c r="E3146">
        <v>610761600000</v>
      </c>
      <c r="F3146">
        <v>1353415576000</v>
      </c>
      <c r="G3146">
        <v>1</v>
      </c>
      <c r="H3146" t="s">
        <v>5317</v>
      </c>
      <c r="I3146" t="s">
        <v>5318</v>
      </c>
      <c r="J3146" t="s">
        <v>5319</v>
      </c>
      <c r="K3146" t="s">
        <v>21</v>
      </c>
      <c r="L3146">
        <v>0</v>
      </c>
      <c r="M3146">
        <v>0</v>
      </c>
      <c r="N3146" t="s">
        <v>22</v>
      </c>
      <c r="O3146">
        <v>3</v>
      </c>
      <c r="P3146" s="30">
        <f>SQRT((postes_1[[#This Row],[x]]-$Q$1)^2+(postes_1[[#This Row],[y]]-$R$1)^2)</f>
        <v>434106.1394140913</v>
      </c>
      <c r="Q3146">
        <v>834307.43999999797</v>
      </c>
      <c r="R3146">
        <v>6381515.2800000003</v>
      </c>
    </row>
    <row r="3147" spans="1:18" hidden="1">
      <c r="A3147">
        <v>3365</v>
      </c>
      <c r="B3147">
        <v>30001318</v>
      </c>
      <c r="C3147" s="2" t="s">
        <v>8373</v>
      </c>
      <c r="D3147" t="s">
        <v>17</v>
      </c>
      <c r="E3147">
        <v>970444800000</v>
      </c>
      <c r="F3147">
        <v>1320074377000</v>
      </c>
      <c r="G3147">
        <v>1</v>
      </c>
      <c r="H3147" t="s">
        <v>6892</v>
      </c>
      <c r="I3147" t="s">
        <v>6893</v>
      </c>
      <c r="J3147" t="s">
        <v>20</v>
      </c>
      <c r="K3147" t="s">
        <v>21</v>
      </c>
      <c r="L3147">
        <v>0</v>
      </c>
      <c r="M3147">
        <v>0</v>
      </c>
      <c r="N3147" t="s">
        <v>22</v>
      </c>
      <c r="O3147">
        <v>3</v>
      </c>
      <c r="P3147" s="30">
        <f>SQRT((postes_1[[#This Row],[x]]-$Q$1)^2+(postes_1[[#This Row],[y]]-$R$1)^2)</f>
        <v>434131.0599813895</v>
      </c>
      <c r="Q3147">
        <v>968537.64999999898</v>
      </c>
      <c r="R3147">
        <v>6507989.6900000004</v>
      </c>
    </row>
    <row r="3148" spans="1:18" hidden="1">
      <c r="A3148">
        <v>975</v>
      </c>
      <c r="B3148">
        <v>50001035</v>
      </c>
      <c r="C3148" s="2" t="s">
        <v>8373</v>
      </c>
      <c r="D3148" t="s">
        <v>274</v>
      </c>
      <c r="E3148">
        <v>610761600000</v>
      </c>
      <c r="F3148">
        <v>1444044392000</v>
      </c>
      <c r="G3148">
        <v>1</v>
      </c>
      <c r="H3148" t="s">
        <v>2082</v>
      </c>
      <c r="I3148" t="s">
        <v>2083</v>
      </c>
      <c r="J3148" t="s">
        <v>20</v>
      </c>
      <c r="K3148" t="s">
        <v>21</v>
      </c>
      <c r="L3148">
        <v>0</v>
      </c>
      <c r="M3148">
        <v>0</v>
      </c>
      <c r="N3148" t="s">
        <v>22</v>
      </c>
      <c r="O3148">
        <v>3</v>
      </c>
      <c r="P3148" s="30">
        <f>SQRT((postes_1[[#This Row],[x]]-$Q$1)^2+(postes_1[[#This Row],[y]]-$R$1)^2)</f>
        <v>434296.57626146358</v>
      </c>
      <c r="Q3148">
        <v>676937.14000000095</v>
      </c>
      <c r="R3148">
        <v>6324282.2699999996</v>
      </c>
    </row>
    <row r="3149" spans="1:18" hidden="1">
      <c r="A3149">
        <v>3527</v>
      </c>
      <c r="B3149">
        <v>30001316</v>
      </c>
      <c r="C3149" s="2" t="s">
        <v>8378</v>
      </c>
      <c r="D3149" t="s">
        <v>17</v>
      </c>
      <c r="E3149">
        <v>1131103982000</v>
      </c>
      <c r="F3149">
        <v>1318947857000</v>
      </c>
      <c r="G3149">
        <v>1</v>
      </c>
      <c r="H3149" t="s">
        <v>7220</v>
      </c>
      <c r="I3149" t="s">
        <v>7221</v>
      </c>
      <c r="J3149" t="s">
        <v>7222</v>
      </c>
      <c r="K3149" t="s">
        <v>21</v>
      </c>
      <c r="L3149">
        <v>0</v>
      </c>
      <c r="M3149">
        <v>0</v>
      </c>
      <c r="N3149" t="s">
        <v>22</v>
      </c>
      <c r="O3149">
        <v>2</v>
      </c>
      <c r="P3149" s="30">
        <f>SQRT((postes_1[[#This Row],[x]]-$Q$1)^2+(postes_1[[#This Row],[y]]-$R$1)^2)</f>
        <v>434355.91778274777</v>
      </c>
      <c r="Q3149">
        <v>968982.88000000303</v>
      </c>
      <c r="R3149">
        <v>6508241.9000000004</v>
      </c>
    </row>
    <row r="3150" spans="1:18" hidden="1">
      <c r="A3150">
        <v>278</v>
      </c>
      <c r="B3150">
        <v>20000825</v>
      </c>
      <c r="C3150" s="2" t="s">
        <v>8373</v>
      </c>
      <c r="D3150" t="s">
        <v>38</v>
      </c>
      <c r="E3150">
        <v>935539200000</v>
      </c>
      <c r="F3150">
        <v>1222426391000</v>
      </c>
      <c r="G3150">
        <v>1</v>
      </c>
      <c r="H3150" t="s">
        <v>627</v>
      </c>
      <c r="I3150" t="s">
        <v>628</v>
      </c>
      <c r="J3150" t="s">
        <v>186</v>
      </c>
      <c r="K3150" t="s">
        <v>21</v>
      </c>
      <c r="L3150">
        <v>0</v>
      </c>
      <c r="M3150">
        <v>0</v>
      </c>
      <c r="N3150" t="s">
        <v>22</v>
      </c>
      <c r="O3150">
        <v>3</v>
      </c>
      <c r="P3150" s="30">
        <f>SQRT((postes_1[[#This Row],[x]]-$Q$1)^2+(postes_1[[#This Row],[y]]-$R$1)^2)</f>
        <v>434380.9570191828</v>
      </c>
      <c r="Q3150">
        <v>1036877.2</v>
      </c>
      <c r="R3150">
        <v>6836306.2400000002</v>
      </c>
    </row>
    <row r="3151" spans="1:18" hidden="1">
      <c r="A3151">
        <v>3368</v>
      </c>
      <c r="B3151">
        <v>30001099</v>
      </c>
      <c r="C3151" s="2" t="s">
        <v>8378</v>
      </c>
      <c r="D3151" t="s">
        <v>17</v>
      </c>
      <c r="E3151">
        <v>610761600000</v>
      </c>
      <c r="F3151">
        <v>1320070366000</v>
      </c>
      <c r="G3151">
        <v>1</v>
      </c>
      <c r="H3151" t="s">
        <v>6897</v>
      </c>
      <c r="I3151" t="s">
        <v>6898</v>
      </c>
      <c r="J3151" t="s">
        <v>20</v>
      </c>
      <c r="K3151" t="s">
        <v>21</v>
      </c>
      <c r="L3151">
        <v>0</v>
      </c>
      <c r="M3151">
        <v>0</v>
      </c>
      <c r="N3151" t="s">
        <v>22</v>
      </c>
      <c r="O3151">
        <v>2</v>
      </c>
      <c r="P3151" s="30">
        <f>SQRT((postes_1[[#This Row],[x]]-$Q$1)^2+(postes_1[[#This Row],[y]]-$R$1)^2)</f>
        <v>434522.77740803541</v>
      </c>
      <c r="Q3151">
        <v>977477.67000000202</v>
      </c>
      <c r="R3151">
        <v>6520836.2699999996</v>
      </c>
    </row>
    <row r="3152" spans="1:18" hidden="1">
      <c r="A3152">
        <v>2849</v>
      </c>
      <c r="B3152">
        <v>30001323</v>
      </c>
      <c r="C3152" s="2" t="s">
        <v>8378</v>
      </c>
      <c r="D3152" t="s">
        <v>1622</v>
      </c>
      <c r="E3152">
        <v>1131104026000</v>
      </c>
      <c r="F3152">
        <v>1424685518000</v>
      </c>
      <c r="G3152">
        <v>1</v>
      </c>
      <c r="H3152" t="s">
        <v>5869</v>
      </c>
      <c r="I3152" t="s">
        <v>5870</v>
      </c>
      <c r="J3152" t="s">
        <v>5871</v>
      </c>
      <c r="K3152" t="s">
        <v>21</v>
      </c>
      <c r="L3152">
        <v>0</v>
      </c>
      <c r="M3152">
        <v>0</v>
      </c>
      <c r="N3152" t="s">
        <v>22</v>
      </c>
      <c r="O3152">
        <v>2</v>
      </c>
      <c r="P3152" s="30">
        <f>SQRT((postes_1[[#This Row],[x]]-$Q$1)^2+(postes_1[[#This Row],[y]]-$R$1)^2)</f>
        <v>434728.79780448548</v>
      </c>
      <c r="Q3152">
        <v>969103.45000000298</v>
      </c>
      <c r="R3152">
        <v>6507757.9199999999</v>
      </c>
    </row>
    <row r="3153" spans="1:18" hidden="1">
      <c r="A3153">
        <v>3363</v>
      </c>
      <c r="B3153">
        <v>30001074</v>
      </c>
      <c r="C3153" s="2" t="s">
        <v>8378</v>
      </c>
      <c r="D3153" t="s">
        <v>17</v>
      </c>
      <c r="E3153">
        <v>610761600000</v>
      </c>
      <c r="F3153">
        <v>1318950765000</v>
      </c>
      <c r="G3153">
        <v>1</v>
      </c>
      <c r="H3153" t="s">
        <v>6888</v>
      </c>
      <c r="I3153" t="s">
        <v>6889</v>
      </c>
      <c r="J3153" t="s">
        <v>20</v>
      </c>
      <c r="K3153" t="s">
        <v>21</v>
      </c>
      <c r="L3153">
        <v>0</v>
      </c>
      <c r="M3153">
        <v>0</v>
      </c>
      <c r="N3153" t="s">
        <v>22</v>
      </c>
      <c r="O3153">
        <v>2</v>
      </c>
      <c r="P3153" s="30">
        <f>SQRT((postes_1[[#This Row],[x]]-$Q$1)^2+(postes_1[[#This Row],[y]]-$R$1)^2)</f>
        <v>434778.74259590427</v>
      </c>
      <c r="Q3153">
        <v>979339.57999999798</v>
      </c>
      <c r="R3153">
        <v>6523316.1699999999</v>
      </c>
    </row>
    <row r="3154" spans="1:18" hidden="1">
      <c r="A3154">
        <v>616</v>
      </c>
      <c r="B3154">
        <v>60000481</v>
      </c>
      <c r="C3154" s="2" t="s">
        <v>8373</v>
      </c>
      <c r="D3154" t="s">
        <v>38</v>
      </c>
      <c r="E3154">
        <v>991180800000</v>
      </c>
      <c r="F3154">
        <v>1244563300000</v>
      </c>
      <c r="G3154">
        <v>1</v>
      </c>
      <c r="H3154" t="s">
        <v>1328</v>
      </c>
      <c r="I3154" t="s">
        <v>1329</v>
      </c>
      <c r="J3154" t="s">
        <v>20</v>
      </c>
      <c r="K3154" t="s">
        <v>21</v>
      </c>
      <c r="L3154">
        <v>0</v>
      </c>
      <c r="M3154">
        <v>0</v>
      </c>
      <c r="N3154" t="s">
        <v>22</v>
      </c>
      <c r="O3154">
        <v>3</v>
      </c>
      <c r="P3154" s="30">
        <f>SQRT((postes_1[[#This Row],[x]]-$Q$1)^2+(postes_1[[#This Row],[y]]-$R$1)^2)</f>
        <v>434931.87978341797</v>
      </c>
      <c r="Q3154">
        <v>177309.240000002</v>
      </c>
      <c r="R3154">
        <v>6792681.1100000003</v>
      </c>
    </row>
    <row r="3155" spans="1:18" hidden="1">
      <c r="A3155">
        <v>2036</v>
      </c>
      <c r="B3155">
        <v>50000777</v>
      </c>
      <c r="C3155" s="2" t="s">
        <v>8373</v>
      </c>
      <c r="D3155" t="s">
        <v>482</v>
      </c>
      <c r="E3155">
        <v>610761600000</v>
      </c>
      <c r="F3155">
        <v>1389280467000</v>
      </c>
      <c r="G3155">
        <v>1</v>
      </c>
      <c r="H3155" t="s">
        <v>4218</v>
      </c>
      <c r="I3155" t="s">
        <v>4219</v>
      </c>
      <c r="J3155" t="s">
        <v>20</v>
      </c>
      <c r="K3155" t="s">
        <v>21</v>
      </c>
      <c r="L3155">
        <v>0</v>
      </c>
      <c r="M3155">
        <v>0</v>
      </c>
      <c r="N3155" t="s">
        <v>22</v>
      </c>
      <c r="O3155">
        <v>3</v>
      </c>
      <c r="P3155" s="30">
        <f>SQRT((postes_1[[#This Row],[x]]-$Q$1)^2+(postes_1[[#This Row],[y]]-$R$1)^2)</f>
        <v>435160.2658205711</v>
      </c>
      <c r="Q3155">
        <v>369614.57</v>
      </c>
      <c r="R3155">
        <v>6391035.1699999999</v>
      </c>
    </row>
    <row r="3156" spans="1:18" hidden="1">
      <c r="A3156">
        <v>607</v>
      </c>
      <c r="B3156">
        <v>30002100</v>
      </c>
      <c r="C3156" s="2" t="s">
        <v>8373</v>
      </c>
      <c r="D3156" t="s">
        <v>274</v>
      </c>
      <c r="E3156" s="1">
        <v>888192000000</v>
      </c>
      <c r="F3156">
        <v>1390914221000</v>
      </c>
      <c r="G3156">
        <v>1</v>
      </c>
      <c r="H3156" t="s">
        <v>1305</v>
      </c>
      <c r="I3156" t="s">
        <v>1306</v>
      </c>
      <c r="J3156" t="s">
        <v>20</v>
      </c>
      <c r="K3156" t="s">
        <v>21</v>
      </c>
      <c r="L3156">
        <v>0</v>
      </c>
      <c r="M3156">
        <v>0</v>
      </c>
      <c r="N3156" t="s">
        <v>22</v>
      </c>
      <c r="O3156">
        <v>3</v>
      </c>
      <c r="P3156" s="30">
        <f>SQRT((postes_1[[#This Row],[x]]-$Q$1)^2+(postes_1[[#This Row],[y]]-$R$1)^2)</f>
        <v>435384.46031861828</v>
      </c>
      <c r="Q3156">
        <v>918739.53999999899</v>
      </c>
      <c r="R3156">
        <v>6446006.5300000003</v>
      </c>
    </row>
    <row r="3157" spans="1:18" hidden="1">
      <c r="A3157">
        <v>463</v>
      </c>
      <c r="B3157">
        <v>60000411</v>
      </c>
      <c r="C3157" s="2" t="s">
        <v>8373</v>
      </c>
      <c r="D3157" t="s">
        <v>152</v>
      </c>
      <c r="E3157">
        <v>867974400000</v>
      </c>
      <c r="F3157">
        <v>1301670402000</v>
      </c>
      <c r="G3157">
        <v>1</v>
      </c>
      <c r="H3157" t="s">
        <v>1020</v>
      </c>
      <c r="I3157" t="s">
        <v>1020</v>
      </c>
      <c r="J3157" t="s">
        <v>20</v>
      </c>
      <c r="K3157" t="s">
        <v>21</v>
      </c>
      <c r="L3157">
        <v>0</v>
      </c>
      <c r="M3157">
        <v>0</v>
      </c>
      <c r="N3157" t="s">
        <v>22</v>
      </c>
      <c r="O3157">
        <v>3</v>
      </c>
      <c r="P3157" s="30">
        <f>SQRT((postes_1[[#This Row],[x]]-$Q$1)^2+(postes_1[[#This Row],[y]]-$R$1)^2)</f>
        <v>435418.51931590121</v>
      </c>
      <c r="Q3157">
        <v>177638.79999999699</v>
      </c>
      <c r="R3157">
        <v>6800865.4500000002</v>
      </c>
    </row>
    <row r="3158" spans="1:18" hidden="1">
      <c r="A3158">
        <v>1566</v>
      </c>
      <c r="B3158">
        <v>30001627</v>
      </c>
      <c r="C3158" s="2" t="s">
        <v>8378</v>
      </c>
      <c r="D3158" t="s">
        <v>274</v>
      </c>
      <c r="E3158">
        <v>610761600000</v>
      </c>
      <c r="F3158">
        <v>1442936695000</v>
      </c>
      <c r="G3158">
        <v>1</v>
      </c>
      <c r="H3158" t="s">
        <v>3265</v>
      </c>
      <c r="I3158" t="s">
        <v>3266</v>
      </c>
      <c r="J3158" t="s">
        <v>3267</v>
      </c>
      <c r="K3158" t="s">
        <v>21</v>
      </c>
      <c r="L3158">
        <v>0</v>
      </c>
      <c r="M3158">
        <v>0</v>
      </c>
      <c r="N3158" t="s">
        <v>22</v>
      </c>
      <c r="O3158">
        <v>2</v>
      </c>
      <c r="P3158" s="30">
        <f>SQRT((postes_1[[#This Row],[x]]-$Q$1)^2+(postes_1[[#This Row],[y]]-$R$1)^2)</f>
        <v>435427.57285438466</v>
      </c>
      <c r="Q3158">
        <v>957405.10999999905</v>
      </c>
      <c r="R3158">
        <v>6490341.2599999998</v>
      </c>
    </row>
    <row r="3159" spans="1:18" hidden="1">
      <c r="A3159">
        <v>1193</v>
      </c>
      <c r="B3159">
        <v>30000891</v>
      </c>
      <c r="C3159" s="2" t="s">
        <v>8373</v>
      </c>
      <c r="D3159" t="s">
        <v>274</v>
      </c>
      <c r="E3159">
        <v>610761600000</v>
      </c>
      <c r="F3159">
        <v>1415275384000</v>
      </c>
      <c r="G3159">
        <v>1</v>
      </c>
      <c r="H3159" t="s">
        <v>2499</v>
      </c>
      <c r="I3159" t="s">
        <v>2500</v>
      </c>
      <c r="J3159" t="s">
        <v>20</v>
      </c>
      <c r="K3159" t="s">
        <v>21</v>
      </c>
      <c r="L3159">
        <v>0</v>
      </c>
      <c r="M3159">
        <v>0</v>
      </c>
      <c r="N3159" t="s">
        <v>22</v>
      </c>
      <c r="O3159">
        <v>3</v>
      </c>
      <c r="P3159" s="30">
        <f>SQRT((postes_1[[#This Row],[x]]-$Q$1)^2+(postes_1[[#This Row],[y]]-$R$1)^2)</f>
        <v>435531.51551093999</v>
      </c>
      <c r="Q3159">
        <v>988445.72999999695</v>
      </c>
      <c r="R3159">
        <v>6537079.5599999996</v>
      </c>
    </row>
    <row r="3160" spans="1:18" hidden="1">
      <c r="A3160">
        <v>853</v>
      </c>
      <c r="B3160">
        <v>40000211</v>
      </c>
      <c r="C3160" s="2" t="s">
        <v>8373</v>
      </c>
      <c r="D3160" t="s">
        <v>90</v>
      </c>
      <c r="E3160">
        <v>610761600000</v>
      </c>
      <c r="F3160">
        <v>1151924027000</v>
      </c>
      <c r="G3160">
        <v>1</v>
      </c>
      <c r="H3160" t="s">
        <v>1823</v>
      </c>
      <c r="I3160" t="s">
        <v>1824</v>
      </c>
      <c r="J3160" t="s">
        <v>20</v>
      </c>
      <c r="K3160" t="s">
        <v>21</v>
      </c>
      <c r="L3160">
        <v>0</v>
      </c>
      <c r="M3160">
        <v>0</v>
      </c>
      <c r="N3160" t="s">
        <v>22</v>
      </c>
      <c r="O3160">
        <v>3</v>
      </c>
      <c r="P3160" s="30">
        <f>SQRT((postes_1[[#This Row],[x]]-$Q$1)^2+(postes_1[[#This Row],[y]]-$R$1)^2)</f>
        <v>435585.22738846147</v>
      </c>
      <c r="Q3160">
        <v>786925.97999999695</v>
      </c>
      <c r="R3160">
        <v>6355219.2999999998</v>
      </c>
    </row>
    <row r="3161" spans="1:18" hidden="1">
      <c r="A3161">
        <v>1462</v>
      </c>
      <c r="B3161">
        <v>30002404</v>
      </c>
      <c r="C3161" s="2" t="s">
        <v>8375</v>
      </c>
      <c r="D3161" t="s">
        <v>43</v>
      </c>
      <c r="E3161">
        <v>1143800792000</v>
      </c>
      <c r="F3161" t="s">
        <v>20</v>
      </c>
      <c r="G3161">
        <v>1</v>
      </c>
      <c r="H3161" t="s">
        <v>3056</v>
      </c>
      <c r="I3161" t="s">
        <v>3057</v>
      </c>
      <c r="J3161" t="s">
        <v>577</v>
      </c>
      <c r="K3161" t="s">
        <v>21</v>
      </c>
      <c r="L3161">
        <v>0</v>
      </c>
      <c r="M3161">
        <v>0</v>
      </c>
      <c r="N3161" t="s">
        <v>22</v>
      </c>
      <c r="O3161">
        <v>6</v>
      </c>
      <c r="P3161" s="30">
        <f>SQRT((postes_1[[#This Row],[x]]-$Q$1)^2+(postes_1[[#This Row],[y]]-$R$1)^2)</f>
        <v>435655.45676214382</v>
      </c>
      <c r="Q3161">
        <v>1008697.84</v>
      </c>
      <c r="R3161">
        <v>6576799.6799999997</v>
      </c>
    </row>
    <row r="3162" spans="1:18" hidden="1">
      <c r="A3162">
        <v>3643</v>
      </c>
      <c r="B3162">
        <v>20000542</v>
      </c>
      <c r="C3162" s="2" t="s">
        <v>8373</v>
      </c>
      <c r="D3162" t="s">
        <v>38</v>
      </c>
      <c r="E3162">
        <v>610761600000</v>
      </c>
      <c r="F3162">
        <v>1222420778000</v>
      </c>
      <c r="G3162">
        <v>1</v>
      </c>
      <c r="H3162" t="s">
        <v>7460</v>
      </c>
      <c r="I3162" t="s">
        <v>7461</v>
      </c>
      <c r="J3162" t="s">
        <v>186</v>
      </c>
      <c r="K3162" t="s">
        <v>21</v>
      </c>
      <c r="L3162">
        <v>0</v>
      </c>
      <c r="M3162">
        <v>0</v>
      </c>
      <c r="N3162" t="s">
        <v>22</v>
      </c>
      <c r="O3162">
        <v>3</v>
      </c>
      <c r="P3162" s="30">
        <f>SQRT((postes_1[[#This Row],[x]]-$Q$1)^2+(postes_1[[#This Row],[y]]-$R$1)^2)</f>
        <v>435664.74519605207</v>
      </c>
      <c r="Q3162">
        <v>1029314.31</v>
      </c>
      <c r="R3162">
        <v>6873348.21</v>
      </c>
    </row>
    <row r="3163" spans="1:18" hidden="1">
      <c r="A3163">
        <v>2854</v>
      </c>
      <c r="B3163">
        <v>70027807</v>
      </c>
      <c r="C3163" s="2" t="s">
        <v>8378</v>
      </c>
      <c r="D3163" t="s">
        <v>1622</v>
      </c>
      <c r="E3163">
        <v>1261395288000</v>
      </c>
      <c r="F3163">
        <v>1424691098000</v>
      </c>
      <c r="G3163">
        <v>1</v>
      </c>
      <c r="H3163" t="s">
        <v>5882</v>
      </c>
      <c r="I3163" t="s">
        <v>3266</v>
      </c>
      <c r="J3163" t="s">
        <v>5883</v>
      </c>
      <c r="K3163" t="s">
        <v>21</v>
      </c>
      <c r="L3163">
        <v>0</v>
      </c>
      <c r="M3163">
        <v>0</v>
      </c>
      <c r="N3163" t="s">
        <v>22</v>
      </c>
      <c r="O3163">
        <v>2</v>
      </c>
      <c r="P3163" s="30">
        <f>SQRT((postes_1[[#This Row],[x]]-$Q$1)^2+(postes_1[[#This Row],[y]]-$R$1)^2)</f>
        <v>435733.43357144954</v>
      </c>
      <c r="Q3163">
        <v>957413.77000000305</v>
      </c>
      <c r="R3163">
        <v>6489846.8099999996</v>
      </c>
    </row>
    <row r="3164" spans="1:18" hidden="1">
      <c r="A3164">
        <v>161</v>
      </c>
      <c r="B3164">
        <v>30000807</v>
      </c>
      <c r="C3164" s="2" t="s">
        <v>8378</v>
      </c>
      <c r="D3164" t="s">
        <v>36</v>
      </c>
      <c r="E3164">
        <v>610761600000</v>
      </c>
      <c r="F3164">
        <v>1121075439000</v>
      </c>
      <c r="G3164">
        <v>1</v>
      </c>
      <c r="H3164" t="s">
        <v>377</v>
      </c>
      <c r="I3164" t="s">
        <v>378</v>
      </c>
      <c r="J3164" t="s">
        <v>20</v>
      </c>
      <c r="K3164" t="s">
        <v>21</v>
      </c>
      <c r="L3164">
        <v>0</v>
      </c>
      <c r="M3164">
        <v>0</v>
      </c>
      <c r="N3164" t="s">
        <v>22</v>
      </c>
      <c r="O3164">
        <v>2</v>
      </c>
      <c r="P3164" s="30">
        <f>SQRT((postes_1[[#This Row],[x]]-$Q$1)^2+(postes_1[[#This Row],[y]]-$R$1)^2)</f>
        <v>435919.79768481554</v>
      </c>
      <c r="Q3164">
        <v>992696.65999999596</v>
      </c>
      <c r="R3164">
        <v>6543871.54</v>
      </c>
    </row>
    <row r="3165" spans="1:18" hidden="1">
      <c r="A3165">
        <v>1158</v>
      </c>
      <c r="B3165">
        <v>30001845</v>
      </c>
      <c r="C3165" s="2" t="s">
        <v>8373</v>
      </c>
      <c r="D3165" t="s">
        <v>274</v>
      </c>
      <c r="E3165">
        <v>934156800000</v>
      </c>
      <c r="F3165">
        <v>1394198763000</v>
      </c>
      <c r="G3165">
        <v>1</v>
      </c>
      <c r="H3165" t="s">
        <v>2428</v>
      </c>
      <c r="I3165" t="s">
        <v>2429</v>
      </c>
      <c r="J3165" t="s">
        <v>20</v>
      </c>
      <c r="K3165" t="s">
        <v>21</v>
      </c>
      <c r="L3165">
        <v>0</v>
      </c>
      <c r="M3165">
        <v>0</v>
      </c>
      <c r="N3165" t="s">
        <v>22</v>
      </c>
      <c r="O3165">
        <v>3</v>
      </c>
      <c r="P3165" s="30">
        <f>SQRT((postes_1[[#This Row],[x]]-$Q$1)^2+(postes_1[[#This Row],[y]]-$R$1)^2)</f>
        <v>435983.7253863184</v>
      </c>
      <c r="Q3165">
        <v>941027.32999999798</v>
      </c>
      <c r="R3165">
        <v>6469185.7400000002</v>
      </c>
    </row>
    <row r="3166" spans="1:18" hidden="1">
      <c r="A3166">
        <v>837</v>
      </c>
      <c r="B3166">
        <v>50001075</v>
      </c>
      <c r="C3166" s="2" t="s">
        <v>8375</v>
      </c>
      <c r="D3166" t="s">
        <v>274</v>
      </c>
      <c r="E3166">
        <v>610761600000</v>
      </c>
      <c r="F3166">
        <v>1465302607000</v>
      </c>
      <c r="G3166">
        <v>1</v>
      </c>
      <c r="H3166" t="s">
        <v>1791</v>
      </c>
      <c r="I3166" t="s">
        <v>1792</v>
      </c>
      <c r="J3166" t="s">
        <v>20</v>
      </c>
      <c r="K3166" t="s">
        <v>21</v>
      </c>
      <c r="L3166">
        <v>0</v>
      </c>
      <c r="M3166">
        <v>0</v>
      </c>
      <c r="N3166" t="s">
        <v>22</v>
      </c>
      <c r="O3166">
        <v>6</v>
      </c>
      <c r="P3166" s="30">
        <f>SQRT((postes_1[[#This Row],[x]]-$Q$1)^2+(postes_1[[#This Row],[y]]-$R$1)^2)</f>
        <v>436236.92620729317</v>
      </c>
      <c r="Q3166">
        <v>630827.95000000298</v>
      </c>
      <c r="R3166">
        <v>6317700.7400000002</v>
      </c>
    </row>
    <row r="3167" spans="1:18" hidden="1">
      <c r="A3167">
        <v>58</v>
      </c>
      <c r="B3167">
        <v>50001053</v>
      </c>
      <c r="C3167" s="2" t="s">
        <v>8373</v>
      </c>
      <c r="D3167" t="s">
        <v>23</v>
      </c>
      <c r="E3167">
        <v>610761600000</v>
      </c>
      <c r="F3167">
        <v>1247739226000</v>
      </c>
      <c r="G3167">
        <v>1</v>
      </c>
      <c r="H3167" t="s">
        <v>144</v>
      </c>
      <c r="I3167" t="s">
        <v>145</v>
      </c>
      <c r="J3167" t="s">
        <v>20</v>
      </c>
      <c r="K3167" t="s">
        <v>21</v>
      </c>
      <c r="L3167">
        <v>0</v>
      </c>
      <c r="M3167">
        <v>0</v>
      </c>
      <c r="N3167" t="s">
        <v>22</v>
      </c>
      <c r="O3167">
        <v>3</v>
      </c>
      <c r="P3167" s="30">
        <f>SQRT((postes_1[[#This Row],[x]]-$Q$1)^2+(postes_1[[#This Row],[y]]-$R$1)^2)</f>
        <v>436305.93421338865</v>
      </c>
      <c r="Q3167">
        <v>662296.78999999899</v>
      </c>
      <c r="R3167">
        <v>6320245.5700000003</v>
      </c>
    </row>
    <row r="3168" spans="1:18" hidden="1">
      <c r="A3168">
        <v>3366</v>
      </c>
      <c r="B3168">
        <v>30001016</v>
      </c>
      <c r="C3168" s="2" t="s">
        <v>8378</v>
      </c>
      <c r="D3168" t="s">
        <v>20</v>
      </c>
      <c r="E3168">
        <v>978566400000</v>
      </c>
      <c r="F3168" t="s">
        <v>20</v>
      </c>
      <c r="G3168">
        <v>1</v>
      </c>
      <c r="H3168" t="s">
        <v>6894</v>
      </c>
      <c r="I3168" t="s">
        <v>2057</v>
      </c>
      <c r="J3168" t="s">
        <v>20</v>
      </c>
      <c r="K3168" t="s">
        <v>21</v>
      </c>
      <c r="L3168">
        <v>0</v>
      </c>
      <c r="M3168">
        <v>0</v>
      </c>
      <c r="N3168" t="s">
        <v>22</v>
      </c>
      <c r="O3168">
        <v>2</v>
      </c>
      <c r="P3168" s="30">
        <f>SQRT((postes_1[[#This Row],[x]]-$Q$1)^2+(postes_1[[#This Row],[y]]-$R$1)^2)</f>
        <v>436307.29021784459</v>
      </c>
      <c r="Q3168">
        <v>982629.42000000202</v>
      </c>
      <c r="R3168">
        <v>6525732.4900000002</v>
      </c>
    </row>
    <row r="3169" spans="1:18" hidden="1">
      <c r="A3169">
        <v>3588</v>
      </c>
      <c r="B3169">
        <v>30001653</v>
      </c>
      <c r="C3169" s="2" t="s">
        <v>8378</v>
      </c>
      <c r="D3169" t="s">
        <v>17</v>
      </c>
      <c r="E3169">
        <v>610761600000</v>
      </c>
      <c r="F3169">
        <v>1320058721000</v>
      </c>
      <c r="G3169">
        <v>1</v>
      </c>
      <c r="H3169" t="s">
        <v>7346</v>
      </c>
      <c r="I3169" t="s">
        <v>7347</v>
      </c>
      <c r="J3169" t="s">
        <v>26</v>
      </c>
      <c r="K3169" t="s">
        <v>21</v>
      </c>
      <c r="L3169">
        <v>0</v>
      </c>
      <c r="M3169">
        <v>0</v>
      </c>
      <c r="N3169" t="s">
        <v>22</v>
      </c>
      <c r="O3169">
        <v>2</v>
      </c>
      <c r="P3169" s="30">
        <f>SQRT((postes_1[[#This Row],[x]]-$Q$1)^2+(postes_1[[#This Row],[y]]-$R$1)^2)</f>
        <v>436517.35169919813</v>
      </c>
      <c r="Q3169">
        <v>956985.81000000203</v>
      </c>
      <c r="R3169">
        <v>6487993.5199999996</v>
      </c>
    </row>
    <row r="3170" spans="1:18" hidden="1">
      <c r="A3170">
        <v>2945</v>
      </c>
      <c r="B3170">
        <v>50001077</v>
      </c>
      <c r="C3170" s="2" t="s">
        <v>8373</v>
      </c>
      <c r="D3170" t="s">
        <v>1094</v>
      </c>
      <c r="E3170">
        <v>792374400000</v>
      </c>
      <c r="F3170">
        <v>1424344035000</v>
      </c>
      <c r="G3170">
        <v>1</v>
      </c>
      <c r="H3170" t="s">
        <v>6066</v>
      </c>
      <c r="I3170" t="s">
        <v>6067</v>
      </c>
      <c r="J3170" t="s">
        <v>20</v>
      </c>
      <c r="K3170" t="s">
        <v>21</v>
      </c>
      <c r="L3170">
        <v>0</v>
      </c>
      <c r="M3170">
        <v>0</v>
      </c>
      <c r="N3170" t="s">
        <v>22</v>
      </c>
      <c r="O3170">
        <v>3</v>
      </c>
      <c r="P3170" s="30">
        <f>SQRT((postes_1[[#This Row],[x]]-$Q$1)^2+(postes_1[[#This Row],[y]]-$R$1)^2)</f>
        <v>436665.88845096319</v>
      </c>
      <c r="Q3170">
        <v>636692.71000000101</v>
      </c>
      <c r="R3170">
        <v>6317584.5800000001</v>
      </c>
    </row>
    <row r="3171" spans="1:18" hidden="1">
      <c r="A3171">
        <v>2723</v>
      </c>
      <c r="B3171">
        <v>50001080</v>
      </c>
      <c r="C3171" s="2" t="s">
        <v>8373</v>
      </c>
      <c r="D3171" t="s">
        <v>38</v>
      </c>
      <c r="E3171">
        <v>610761600000</v>
      </c>
      <c r="F3171">
        <v>1204713447000</v>
      </c>
      <c r="G3171">
        <v>1</v>
      </c>
      <c r="H3171" t="s">
        <v>5617</v>
      </c>
      <c r="I3171" t="s">
        <v>5618</v>
      </c>
      <c r="J3171" t="s">
        <v>5619</v>
      </c>
      <c r="K3171" t="s">
        <v>21</v>
      </c>
      <c r="L3171">
        <v>0</v>
      </c>
      <c r="M3171">
        <v>0</v>
      </c>
      <c r="N3171" t="s">
        <v>22</v>
      </c>
      <c r="O3171">
        <v>3</v>
      </c>
      <c r="P3171" s="30">
        <f>SQRT((postes_1[[#This Row],[x]]-$Q$1)^2+(postes_1[[#This Row],[y]]-$R$1)^2)</f>
        <v>436934.3467672792</v>
      </c>
      <c r="Q3171">
        <v>637127.72999999695</v>
      </c>
      <c r="R3171">
        <v>6317342.0099999998</v>
      </c>
    </row>
    <row r="3172" spans="1:18" hidden="1">
      <c r="A3172">
        <v>937</v>
      </c>
      <c r="B3172">
        <v>30002123</v>
      </c>
      <c r="C3172" s="2" t="s">
        <v>8373</v>
      </c>
      <c r="D3172" t="s">
        <v>274</v>
      </c>
      <c r="E3172">
        <v>848534400000</v>
      </c>
      <c r="F3172">
        <v>1453460722000</v>
      </c>
      <c r="G3172">
        <v>1</v>
      </c>
      <c r="H3172" t="s">
        <v>1999</v>
      </c>
      <c r="I3172" t="s">
        <v>2000</v>
      </c>
      <c r="J3172" t="s">
        <v>20</v>
      </c>
      <c r="K3172" t="s">
        <v>21</v>
      </c>
      <c r="L3172">
        <v>0</v>
      </c>
      <c r="M3172">
        <v>0</v>
      </c>
      <c r="N3172" t="s">
        <v>22</v>
      </c>
      <c r="O3172">
        <v>3</v>
      </c>
      <c r="P3172" s="30">
        <f>SQRT((postes_1[[#This Row],[x]]-$Q$1)^2+(postes_1[[#This Row],[y]]-$R$1)^2)</f>
        <v>436976.97115199687</v>
      </c>
      <c r="Q3172">
        <v>918623.92000000202</v>
      </c>
      <c r="R3172">
        <v>6443640.4699999997</v>
      </c>
    </row>
    <row r="3173" spans="1:18" hidden="1">
      <c r="A3173">
        <v>531</v>
      </c>
      <c r="B3173">
        <v>40000112</v>
      </c>
      <c r="C3173" s="2" t="s">
        <v>8375</v>
      </c>
      <c r="D3173" t="s">
        <v>20</v>
      </c>
      <c r="E3173">
        <v>610761600000</v>
      </c>
      <c r="F3173" t="s">
        <v>20</v>
      </c>
      <c r="G3173">
        <v>1</v>
      </c>
      <c r="H3173" t="s">
        <v>1151</v>
      </c>
      <c r="I3173" t="s">
        <v>1152</v>
      </c>
      <c r="J3173" t="s">
        <v>20</v>
      </c>
      <c r="K3173" t="s">
        <v>21</v>
      </c>
      <c r="L3173">
        <v>0</v>
      </c>
      <c r="M3173">
        <v>0</v>
      </c>
      <c r="N3173" t="s">
        <v>22</v>
      </c>
      <c r="O3173">
        <v>6</v>
      </c>
      <c r="P3173" s="30">
        <f>SQRT((postes_1[[#This Row],[x]]-$Q$1)^2+(postes_1[[#This Row],[y]]-$R$1)^2)</f>
        <v>437135.24922535341</v>
      </c>
      <c r="Q3173">
        <v>835868.02000000305</v>
      </c>
      <c r="R3173">
        <v>6378919.1100000003</v>
      </c>
    </row>
    <row r="3174" spans="1:18" hidden="1">
      <c r="A3174">
        <v>978</v>
      </c>
      <c r="B3174">
        <v>50001082</v>
      </c>
      <c r="C3174" s="2" t="s">
        <v>8373</v>
      </c>
      <c r="D3174" t="s">
        <v>274</v>
      </c>
      <c r="E3174">
        <v>769737600000</v>
      </c>
      <c r="F3174">
        <v>1447864280000</v>
      </c>
      <c r="G3174">
        <v>1</v>
      </c>
      <c r="H3174" t="s">
        <v>2088</v>
      </c>
      <c r="I3174" t="s">
        <v>2089</v>
      </c>
      <c r="J3174" t="s">
        <v>20</v>
      </c>
      <c r="K3174" t="s">
        <v>21</v>
      </c>
      <c r="L3174">
        <v>0</v>
      </c>
      <c r="M3174">
        <v>0</v>
      </c>
      <c r="N3174" t="s">
        <v>22</v>
      </c>
      <c r="O3174">
        <v>3</v>
      </c>
      <c r="P3174" s="30">
        <f>SQRT((postes_1[[#This Row],[x]]-$Q$1)^2+(postes_1[[#This Row],[y]]-$R$1)^2)</f>
        <v>437237.25405097933</v>
      </c>
      <c r="Q3174">
        <v>637537.31999999995</v>
      </c>
      <c r="R3174">
        <v>6317063.75</v>
      </c>
    </row>
    <row r="3175" spans="1:18" hidden="1">
      <c r="A3175">
        <v>572</v>
      </c>
      <c r="B3175">
        <v>60000490</v>
      </c>
      <c r="C3175" s="2" t="s">
        <v>8375</v>
      </c>
      <c r="D3175" t="s">
        <v>168</v>
      </c>
      <c r="E3175">
        <v>991094400000</v>
      </c>
      <c r="F3175">
        <v>1447413824000</v>
      </c>
      <c r="G3175">
        <v>1</v>
      </c>
      <c r="H3175" t="s">
        <v>1234</v>
      </c>
      <c r="I3175" t="s">
        <v>1235</v>
      </c>
      <c r="J3175" t="s">
        <v>20</v>
      </c>
      <c r="K3175" t="s">
        <v>21</v>
      </c>
      <c r="L3175">
        <v>0</v>
      </c>
      <c r="M3175">
        <v>0</v>
      </c>
      <c r="N3175" t="s">
        <v>22</v>
      </c>
      <c r="O3175">
        <v>6</v>
      </c>
      <c r="P3175" s="30">
        <f>SQRT((postes_1[[#This Row],[x]]-$Q$1)^2+(postes_1[[#This Row],[y]]-$R$1)^2)</f>
        <v>437332.40328967571</v>
      </c>
      <c r="Q3175">
        <v>174841.619999997</v>
      </c>
      <c r="R3175">
        <v>6792039.0800000001</v>
      </c>
    </row>
    <row r="3176" spans="1:18" hidden="1">
      <c r="A3176">
        <v>2549</v>
      </c>
      <c r="B3176">
        <v>60000658</v>
      </c>
      <c r="C3176" s="2" t="s">
        <v>8373</v>
      </c>
      <c r="D3176" t="s">
        <v>56</v>
      </c>
      <c r="E3176">
        <v>1171302333000</v>
      </c>
      <c r="F3176">
        <v>1171302318000</v>
      </c>
      <c r="G3176">
        <v>1</v>
      </c>
      <c r="H3176" t="s">
        <v>5261</v>
      </c>
      <c r="I3176" t="s">
        <v>5262</v>
      </c>
      <c r="J3176" t="s">
        <v>20</v>
      </c>
      <c r="K3176" t="s">
        <v>21</v>
      </c>
      <c r="L3176">
        <v>0</v>
      </c>
      <c r="M3176">
        <v>0</v>
      </c>
      <c r="N3176" t="s">
        <v>22</v>
      </c>
      <c r="O3176">
        <v>3</v>
      </c>
      <c r="P3176" s="30">
        <f>SQRT((postes_1[[#This Row],[x]]-$Q$1)^2+(postes_1[[#This Row],[y]]-$R$1)^2)</f>
        <v>437730.39069994085</v>
      </c>
      <c r="Q3176">
        <v>173405.509999998</v>
      </c>
      <c r="R3176">
        <v>6777610.79</v>
      </c>
    </row>
    <row r="3177" spans="1:18" hidden="1">
      <c r="A3177">
        <v>695</v>
      </c>
      <c r="B3177">
        <v>20000910</v>
      </c>
      <c r="C3177" s="2" t="s">
        <v>8373</v>
      </c>
      <c r="D3177" t="s">
        <v>20</v>
      </c>
      <c r="E3177">
        <v>791769600000</v>
      </c>
      <c r="F3177" t="s">
        <v>20</v>
      </c>
      <c r="G3177">
        <v>1</v>
      </c>
      <c r="H3177" t="s">
        <v>1494</v>
      </c>
      <c r="I3177" t="s">
        <v>1495</v>
      </c>
      <c r="J3177" t="s">
        <v>186</v>
      </c>
      <c r="K3177" t="s">
        <v>21</v>
      </c>
      <c r="L3177">
        <v>0</v>
      </c>
      <c r="M3177">
        <v>0</v>
      </c>
      <c r="N3177" t="s">
        <v>22</v>
      </c>
      <c r="O3177">
        <v>3</v>
      </c>
      <c r="P3177" s="30">
        <f>SQRT((postes_1[[#This Row],[x]]-$Q$1)^2+(postes_1[[#This Row],[y]]-$R$1)^2)</f>
        <v>437818.56943861692</v>
      </c>
      <c r="Q3177">
        <v>1042556.85</v>
      </c>
      <c r="R3177">
        <v>6824070</v>
      </c>
    </row>
    <row r="3178" spans="1:18" hidden="1">
      <c r="A3178">
        <v>3202</v>
      </c>
      <c r="B3178">
        <v>60000526</v>
      </c>
      <c r="C3178" s="2" t="s">
        <v>8373</v>
      </c>
      <c r="D3178" t="s">
        <v>36</v>
      </c>
      <c r="E3178">
        <v>1096272456000</v>
      </c>
      <c r="F3178">
        <v>1096272387000</v>
      </c>
      <c r="G3178">
        <v>1</v>
      </c>
      <c r="H3178" t="s">
        <v>6576</v>
      </c>
      <c r="I3178" t="s">
        <v>6577</v>
      </c>
      <c r="J3178" t="s">
        <v>20</v>
      </c>
      <c r="K3178" t="s">
        <v>21</v>
      </c>
      <c r="L3178">
        <v>0</v>
      </c>
      <c r="M3178">
        <v>0</v>
      </c>
      <c r="N3178" t="s">
        <v>22</v>
      </c>
      <c r="O3178">
        <v>3</v>
      </c>
      <c r="P3178" s="30">
        <f>SQRT((postes_1[[#This Row],[x]]-$Q$1)^2+(postes_1[[#This Row],[y]]-$R$1)^2)</f>
        <v>437881.0057088079</v>
      </c>
      <c r="Q3178">
        <v>174047.399999999</v>
      </c>
      <c r="R3178">
        <v>6789179.4199999999</v>
      </c>
    </row>
    <row r="3179" spans="1:18" hidden="1">
      <c r="A3179">
        <v>500</v>
      </c>
      <c r="B3179">
        <v>50001090</v>
      </c>
      <c r="C3179" s="2" t="s">
        <v>8378</v>
      </c>
      <c r="D3179" t="s">
        <v>1094</v>
      </c>
      <c r="E3179">
        <v>936230400000</v>
      </c>
      <c r="F3179">
        <v>1424702099000</v>
      </c>
      <c r="G3179">
        <v>1</v>
      </c>
      <c r="H3179" t="s">
        <v>1095</v>
      </c>
      <c r="I3179" t="s">
        <v>1096</v>
      </c>
      <c r="J3179" t="s">
        <v>1097</v>
      </c>
      <c r="K3179" t="s">
        <v>21</v>
      </c>
      <c r="L3179">
        <v>0</v>
      </c>
      <c r="M3179">
        <v>0</v>
      </c>
      <c r="N3179" t="s">
        <v>22</v>
      </c>
      <c r="O3179">
        <v>1</v>
      </c>
      <c r="P3179" s="30">
        <f>SQRT((postes_1[[#This Row],[x]]-$Q$1)^2+(postes_1[[#This Row],[y]]-$R$1)^2)</f>
        <v>438157.02439373563</v>
      </c>
      <c r="Q3179">
        <v>638941.02000000305</v>
      </c>
      <c r="R3179">
        <v>6316231.3600000003</v>
      </c>
    </row>
    <row r="3180" spans="1:18" hidden="1">
      <c r="A3180">
        <v>2361</v>
      </c>
      <c r="B3180">
        <v>40000118</v>
      </c>
      <c r="C3180" s="2" t="s">
        <v>8373</v>
      </c>
      <c r="D3180" t="s">
        <v>77</v>
      </c>
      <c r="E3180">
        <v>610761600000</v>
      </c>
      <c r="F3180">
        <v>1311936090000</v>
      </c>
      <c r="G3180">
        <v>1</v>
      </c>
      <c r="H3180" t="s">
        <v>4877</v>
      </c>
      <c r="I3180" t="s">
        <v>4878</v>
      </c>
      <c r="J3180" t="s">
        <v>26</v>
      </c>
      <c r="K3180" t="s">
        <v>21</v>
      </c>
      <c r="L3180">
        <v>0</v>
      </c>
      <c r="M3180">
        <v>0</v>
      </c>
      <c r="N3180" t="s">
        <v>22</v>
      </c>
      <c r="O3180">
        <v>3</v>
      </c>
      <c r="P3180" s="30">
        <f>SQRT((postes_1[[#This Row],[x]]-$Q$1)^2+(postes_1[[#This Row],[y]]-$R$1)^2)</f>
        <v>438295.7427379525</v>
      </c>
      <c r="Q3180">
        <v>835807.14000000095</v>
      </c>
      <c r="R3180">
        <v>6377528.8300000001</v>
      </c>
    </row>
    <row r="3181" spans="1:18" hidden="1">
      <c r="A3181">
        <v>251</v>
      </c>
      <c r="B3181">
        <v>60000352</v>
      </c>
      <c r="C3181" s="2" t="s">
        <v>8373</v>
      </c>
      <c r="D3181" t="s">
        <v>20</v>
      </c>
      <c r="E3181">
        <v>991180800000</v>
      </c>
      <c r="F3181" t="s">
        <v>20</v>
      </c>
      <c r="G3181">
        <v>1</v>
      </c>
      <c r="H3181" t="s">
        <v>569</v>
      </c>
      <c r="I3181" t="s">
        <v>570</v>
      </c>
      <c r="J3181" t="s">
        <v>20</v>
      </c>
      <c r="K3181" t="s">
        <v>21</v>
      </c>
      <c r="L3181">
        <v>0</v>
      </c>
      <c r="M3181">
        <v>0</v>
      </c>
      <c r="N3181" t="s">
        <v>22</v>
      </c>
      <c r="O3181">
        <v>3</v>
      </c>
      <c r="P3181" s="30">
        <f>SQRT((postes_1[[#This Row],[x]]-$Q$1)^2+(postes_1[[#This Row],[y]]-$R$1)^2)</f>
        <v>438330.86988047307</v>
      </c>
      <c r="Q3181">
        <v>175745.17000000199</v>
      </c>
      <c r="R3181">
        <v>6809577.3300000001</v>
      </c>
    </row>
    <row r="3182" spans="1:18" hidden="1">
      <c r="A3182">
        <v>3622</v>
      </c>
      <c r="B3182">
        <v>30001055</v>
      </c>
      <c r="C3182" s="2" t="s">
        <v>8378</v>
      </c>
      <c r="D3182" t="s">
        <v>17</v>
      </c>
      <c r="E3182">
        <v>978566400000</v>
      </c>
      <c r="F3182">
        <v>1319022362000</v>
      </c>
      <c r="G3182">
        <v>1</v>
      </c>
      <c r="H3182" t="s">
        <v>7417</v>
      </c>
      <c r="I3182" t="s">
        <v>7418</v>
      </c>
      <c r="J3182" t="s">
        <v>20</v>
      </c>
      <c r="K3182" t="s">
        <v>21</v>
      </c>
      <c r="L3182">
        <v>0</v>
      </c>
      <c r="M3182">
        <v>0</v>
      </c>
      <c r="N3182" t="s">
        <v>22</v>
      </c>
      <c r="O3182">
        <v>2</v>
      </c>
      <c r="P3182" s="30">
        <f>SQRT((postes_1[[#This Row],[x]]-$Q$1)^2+(postes_1[[#This Row],[y]]-$R$1)^2)</f>
        <v>438434.66281813843</v>
      </c>
      <c r="Q3182">
        <v>984010.86999999697</v>
      </c>
      <c r="R3182">
        <v>6523915.75</v>
      </c>
    </row>
    <row r="3183" spans="1:18" hidden="1">
      <c r="A3183">
        <v>608</v>
      </c>
      <c r="B3183">
        <v>30002138</v>
      </c>
      <c r="C3183" s="2" t="s">
        <v>8373</v>
      </c>
      <c r="D3183" t="s">
        <v>20</v>
      </c>
      <c r="E3183">
        <v>988329600000</v>
      </c>
      <c r="F3183" t="s">
        <v>20</v>
      </c>
      <c r="G3183">
        <v>1</v>
      </c>
      <c r="H3183" t="s">
        <v>1307</v>
      </c>
      <c r="I3183" t="s">
        <v>1308</v>
      </c>
      <c r="J3183" t="s">
        <v>20</v>
      </c>
      <c r="K3183" t="s">
        <v>21</v>
      </c>
      <c r="L3183">
        <v>0</v>
      </c>
      <c r="M3183">
        <v>0</v>
      </c>
      <c r="N3183" t="s">
        <v>22</v>
      </c>
      <c r="O3183">
        <v>3</v>
      </c>
      <c r="P3183" s="30">
        <f>SQRT((postes_1[[#This Row],[x]]-$Q$1)^2+(postes_1[[#This Row],[y]]-$R$1)^2)</f>
        <v>438619.51366685529</v>
      </c>
      <c r="Q3183">
        <v>919757.07</v>
      </c>
      <c r="R3183">
        <v>6442450.8600000003</v>
      </c>
    </row>
    <row r="3184" spans="1:18" hidden="1">
      <c r="A3184">
        <v>3204</v>
      </c>
      <c r="B3184">
        <v>60000520</v>
      </c>
      <c r="C3184" s="2" t="s">
        <v>8373</v>
      </c>
      <c r="D3184" t="s">
        <v>20</v>
      </c>
      <c r="E3184">
        <v>991094400000</v>
      </c>
      <c r="F3184" t="s">
        <v>20</v>
      </c>
      <c r="G3184">
        <v>1</v>
      </c>
      <c r="H3184" t="s">
        <v>6580</v>
      </c>
      <c r="I3184" t="s">
        <v>6581</v>
      </c>
      <c r="J3184" t="s">
        <v>20</v>
      </c>
      <c r="K3184" t="s">
        <v>21</v>
      </c>
      <c r="L3184">
        <v>0</v>
      </c>
      <c r="M3184">
        <v>0</v>
      </c>
      <c r="N3184" t="s">
        <v>22</v>
      </c>
      <c r="O3184">
        <v>3</v>
      </c>
      <c r="P3184" s="30">
        <f>SQRT((postes_1[[#This Row],[x]]-$Q$1)^2+(postes_1[[#This Row],[y]]-$R$1)^2)</f>
        <v>438662.87377193733</v>
      </c>
      <c r="Q3184">
        <v>173281.20000000301</v>
      </c>
      <c r="R3184">
        <v>6789402.4500000002</v>
      </c>
    </row>
    <row r="3185" spans="1:18" hidden="1">
      <c r="A3185">
        <v>1840</v>
      </c>
      <c r="B3185">
        <v>60000517</v>
      </c>
      <c r="C3185" s="2" t="s">
        <v>8373</v>
      </c>
      <c r="D3185" t="s">
        <v>274</v>
      </c>
      <c r="E3185">
        <v>991094400000</v>
      </c>
      <c r="F3185">
        <v>1405508709000</v>
      </c>
      <c r="G3185">
        <v>1</v>
      </c>
      <c r="H3185" t="s">
        <v>3820</v>
      </c>
      <c r="I3185" t="s">
        <v>3821</v>
      </c>
      <c r="J3185" t="s">
        <v>3822</v>
      </c>
      <c r="K3185" t="s">
        <v>21</v>
      </c>
      <c r="L3185">
        <v>0</v>
      </c>
      <c r="M3185">
        <v>0</v>
      </c>
      <c r="N3185" t="s">
        <v>22</v>
      </c>
      <c r="O3185">
        <v>3</v>
      </c>
      <c r="P3185" s="30">
        <f>SQRT((postes_1[[#This Row],[x]]-$Q$1)^2+(postes_1[[#This Row],[y]]-$R$1)^2)</f>
        <v>438934.66183468548</v>
      </c>
      <c r="Q3185">
        <v>173045.130000003</v>
      </c>
      <c r="R3185">
        <v>6789845.6100000003</v>
      </c>
    </row>
    <row r="3186" spans="1:18" hidden="1">
      <c r="A3186">
        <v>333</v>
      </c>
      <c r="B3186">
        <v>20000670</v>
      </c>
      <c r="C3186" s="2" t="s">
        <v>8373</v>
      </c>
      <c r="D3186" t="s">
        <v>30</v>
      </c>
      <c r="E3186">
        <v>1024012800000</v>
      </c>
      <c r="F3186">
        <v>1324554472000</v>
      </c>
      <c r="G3186">
        <v>1</v>
      </c>
      <c r="H3186" t="s">
        <v>744</v>
      </c>
      <c r="I3186" t="s">
        <v>745</v>
      </c>
      <c r="J3186" t="s">
        <v>186</v>
      </c>
      <c r="K3186" t="s">
        <v>21</v>
      </c>
      <c r="L3186">
        <v>0</v>
      </c>
      <c r="M3186">
        <v>0</v>
      </c>
      <c r="N3186" t="s">
        <v>22</v>
      </c>
      <c r="O3186">
        <v>3</v>
      </c>
      <c r="P3186" s="30">
        <f>SQRT((postes_1[[#This Row],[x]]-$Q$1)^2+(postes_1[[#This Row],[y]]-$R$1)^2)</f>
        <v>438983.51934746921</v>
      </c>
      <c r="Q3186">
        <v>1038902.96</v>
      </c>
      <c r="R3186">
        <v>6849123.8399999999</v>
      </c>
    </row>
    <row r="3187" spans="1:18" hidden="1">
      <c r="A3187">
        <v>426</v>
      </c>
      <c r="B3187">
        <v>40000127</v>
      </c>
      <c r="C3187" s="2" t="s">
        <v>8373</v>
      </c>
      <c r="D3187" t="s">
        <v>77</v>
      </c>
      <c r="E3187">
        <v>610761600000</v>
      </c>
      <c r="F3187">
        <v>1353674038000</v>
      </c>
      <c r="G3187">
        <v>1</v>
      </c>
      <c r="H3187" t="s">
        <v>944</v>
      </c>
      <c r="I3187" t="s">
        <v>945</v>
      </c>
      <c r="J3187" t="s">
        <v>26</v>
      </c>
      <c r="K3187" t="s">
        <v>21</v>
      </c>
      <c r="L3187">
        <v>0</v>
      </c>
      <c r="M3187">
        <v>0</v>
      </c>
      <c r="N3187" t="s">
        <v>22</v>
      </c>
      <c r="O3187">
        <v>3</v>
      </c>
      <c r="P3187" s="30">
        <f>SQRT((postes_1[[#This Row],[x]]-$Q$1)^2+(postes_1[[#This Row],[y]]-$R$1)^2)</f>
        <v>439291.06303485582</v>
      </c>
      <c r="Q3187">
        <v>834272.25999999803</v>
      </c>
      <c r="R3187">
        <v>6375455.9100000001</v>
      </c>
    </row>
    <row r="3188" spans="1:18" hidden="1">
      <c r="A3188">
        <v>1463</v>
      </c>
      <c r="B3188">
        <v>30000605</v>
      </c>
      <c r="C3188" s="2" t="s">
        <v>8375</v>
      </c>
      <c r="D3188" t="s">
        <v>43</v>
      </c>
      <c r="E3188">
        <v>1143800678000</v>
      </c>
      <c r="F3188" t="s">
        <v>20</v>
      </c>
      <c r="G3188">
        <v>1</v>
      </c>
      <c r="H3188" t="s">
        <v>3058</v>
      </c>
      <c r="I3188" t="s">
        <v>3059</v>
      </c>
      <c r="J3188" t="s">
        <v>577</v>
      </c>
      <c r="K3188" t="s">
        <v>21</v>
      </c>
      <c r="L3188">
        <v>0</v>
      </c>
      <c r="M3188">
        <v>0</v>
      </c>
      <c r="N3188" t="s">
        <v>22</v>
      </c>
      <c r="O3188">
        <v>6</v>
      </c>
      <c r="P3188" s="30">
        <f>SQRT((postes_1[[#This Row],[x]]-$Q$1)^2+(postes_1[[#This Row],[y]]-$R$1)^2)</f>
        <v>439336.20099738182</v>
      </c>
      <c r="Q3188">
        <v>1009276.25</v>
      </c>
      <c r="R3188">
        <v>6569154.71</v>
      </c>
    </row>
    <row r="3189" spans="1:18" hidden="1">
      <c r="A3189">
        <v>91</v>
      </c>
      <c r="B3189">
        <v>30001374</v>
      </c>
      <c r="C3189" s="2" t="s">
        <v>8373</v>
      </c>
      <c r="D3189" t="s">
        <v>17</v>
      </c>
      <c r="E3189">
        <v>970531200000</v>
      </c>
      <c r="F3189">
        <v>1318952201000</v>
      </c>
      <c r="G3189">
        <v>1</v>
      </c>
      <c r="H3189" t="s">
        <v>214</v>
      </c>
      <c r="I3189" t="s">
        <v>215</v>
      </c>
      <c r="J3189" t="s">
        <v>20</v>
      </c>
      <c r="K3189" t="s">
        <v>21</v>
      </c>
      <c r="L3189">
        <v>0</v>
      </c>
      <c r="M3189">
        <v>0</v>
      </c>
      <c r="N3189" t="s">
        <v>22</v>
      </c>
      <c r="O3189">
        <v>3</v>
      </c>
      <c r="P3189" s="30">
        <f>SQRT((postes_1[[#This Row],[x]]-$Q$1)^2+(postes_1[[#This Row],[y]]-$R$1)^2)</f>
        <v>439360.42215909972</v>
      </c>
      <c r="Q3189">
        <v>970609.53999999899</v>
      </c>
      <c r="R3189">
        <v>6501794.75</v>
      </c>
    </row>
    <row r="3190" spans="1:18" hidden="1">
      <c r="A3190">
        <v>2831</v>
      </c>
      <c r="B3190">
        <v>20000985</v>
      </c>
      <c r="C3190" s="2" t="s">
        <v>8375</v>
      </c>
      <c r="D3190" t="s">
        <v>20</v>
      </c>
      <c r="E3190">
        <v>610761600000</v>
      </c>
      <c r="F3190" t="s">
        <v>20</v>
      </c>
      <c r="G3190">
        <v>1</v>
      </c>
      <c r="H3190" t="s">
        <v>5834</v>
      </c>
      <c r="I3190" t="s">
        <v>5835</v>
      </c>
      <c r="J3190" t="s">
        <v>20</v>
      </c>
      <c r="K3190" t="s">
        <v>21</v>
      </c>
      <c r="L3190">
        <v>0</v>
      </c>
      <c r="M3190">
        <v>0</v>
      </c>
      <c r="N3190" t="s">
        <v>22</v>
      </c>
      <c r="O3190">
        <v>6</v>
      </c>
      <c r="P3190" s="30">
        <f>SQRT((postes_1[[#This Row],[x]]-$Q$1)^2+(postes_1[[#This Row],[y]]-$R$1)^2)</f>
        <v>439605.21863264305</v>
      </c>
      <c r="Q3190">
        <v>1046630.32</v>
      </c>
      <c r="R3190">
        <v>6808383.2400000002</v>
      </c>
    </row>
    <row r="3191" spans="1:18" hidden="1">
      <c r="A3191">
        <v>1556</v>
      </c>
      <c r="B3191">
        <v>30002197</v>
      </c>
      <c r="C3191" s="2" t="s">
        <v>8375</v>
      </c>
      <c r="D3191" t="s">
        <v>274</v>
      </c>
      <c r="E3191">
        <v>610761600000</v>
      </c>
      <c r="F3191">
        <v>1394197530000</v>
      </c>
      <c r="G3191">
        <v>1</v>
      </c>
      <c r="H3191" t="s">
        <v>3243</v>
      </c>
      <c r="I3191" t="s">
        <v>3244</v>
      </c>
      <c r="J3191" t="s">
        <v>20</v>
      </c>
      <c r="K3191" t="s">
        <v>21</v>
      </c>
      <c r="L3191">
        <v>0</v>
      </c>
      <c r="M3191">
        <v>0</v>
      </c>
      <c r="N3191" t="s">
        <v>22</v>
      </c>
      <c r="O3191">
        <v>6</v>
      </c>
      <c r="P3191" s="30">
        <f>SQRT((postes_1[[#This Row],[x]]-$Q$1)^2+(postes_1[[#This Row],[y]]-$R$1)^2)</f>
        <v>439721.08938465058</v>
      </c>
      <c r="Q3191">
        <v>909990.20000000298</v>
      </c>
      <c r="R3191">
        <v>6431527.79</v>
      </c>
    </row>
    <row r="3192" spans="1:18" hidden="1">
      <c r="A3192">
        <v>1896</v>
      </c>
      <c r="B3192">
        <v>50001086</v>
      </c>
      <c r="C3192" s="2" t="s">
        <v>8373</v>
      </c>
      <c r="D3192" t="s">
        <v>1094</v>
      </c>
      <c r="E3192">
        <v>610761600000</v>
      </c>
      <c r="F3192">
        <v>1423672427000</v>
      </c>
      <c r="G3192">
        <v>1</v>
      </c>
      <c r="H3192" t="s">
        <v>3931</v>
      </c>
      <c r="I3192" t="s">
        <v>3932</v>
      </c>
      <c r="J3192" t="s">
        <v>20</v>
      </c>
      <c r="K3192" t="s">
        <v>21</v>
      </c>
      <c r="L3192">
        <v>0</v>
      </c>
      <c r="M3192">
        <v>0</v>
      </c>
      <c r="N3192" t="s">
        <v>22</v>
      </c>
      <c r="O3192">
        <v>3</v>
      </c>
      <c r="P3192" s="30">
        <f>SQRT((postes_1[[#This Row],[x]]-$Q$1)^2+(postes_1[[#This Row],[y]]-$R$1)^2)</f>
        <v>439740.82192935678</v>
      </c>
      <c r="Q3192">
        <v>659736.35000000102</v>
      </c>
      <c r="R3192">
        <v>6316490.0999999996</v>
      </c>
    </row>
    <row r="3193" spans="1:18" hidden="1">
      <c r="A3193">
        <v>3411</v>
      </c>
      <c r="B3193">
        <v>30002194</v>
      </c>
      <c r="C3193" s="2" t="s">
        <v>8375</v>
      </c>
      <c r="D3193" t="s">
        <v>274</v>
      </c>
      <c r="E3193">
        <v>610761600000</v>
      </c>
      <c r="F3193">
        <v>1393579080000</v>
      </c>
      <c r="G3193">
        <v>1</v>
      </c>
      <c r="H3193" t="s">
        <v>6985</v>
      </c>
      <c r="I3193" t="s">
        <v>6986</v>
      </c>
      <c r="J3193" t="s">
        <v>20</v>
      </c>
      <c r="K3193" t="s">
        <v>21</v>
      </c>
      <c r="L3193">
        <v>0</v>
      </c>
      <c r="M3193">
        <v>0</v>
      </c>
      <c r="N3193" t="s">
        <v>22</v>
      </c>
      <c r="O3193">
        <v>6</v>
      </c>
      <c r="P3193" s="30">
        <f>SQRT((postes_1[[#This Row],[x]]-$Q$1)^2+(postes_1[[#This Row],[y]]-$R$1)^2)</f>
        <v>439783.34075580951</v>
      </c>
      <c r="Q3193">
        <v>911690.77000000305</v>
      </c>
      <c r="R3193">
        <v>6433032.9400000004</v>
      </c>
    </row>
    <row r="3194" spans="1:18" hidden="1">
      <c r="A3194">
        <v>2417</v>
      </c>
      <c r="B3194">
        <v>50001100</v>
      </c>
      <c r="C3194" s="2" t="s">
        <v>8373</v>
      </c>
      <c r="D3194" t="s">
        <v>17</v>
      </c>
      <c r="E3194">
        <v>610761600000</v>
      </c>
      <c r="F3194">
        <v>1313513218000</v>
      </c>
      <c r="G3194">
        <v>1</v>
      </c>
      <c r="H3194" t="s">
        <v>4990</v>
      </c>
      <c r="I3194" t="s">
        <v>4991</v>
      </c>
      <c r="J3194" t="s">
        <v>20</v>
      </c>
      <c r="K3194" t="s">
        <v>21</v>
      </c>
      <c r="L3194">
        <v>0</v>
      </c>
      <c r="M3194">
        <v>0</v>
      </c>
      <c r="N3194" t="s">
        <v>22</v>
      </c>
      <c r="O3194">
        <v>3</v>
      </c>
      <c r="P3194" s="30">
        <f>SQRT((postes_1[[#This Row],[x]]-$Q$1)^2+(postes_1[[#This Row],[y]]-$R$1)^2)</f>
        <v>439824.70144937013</v>
      </c>
      <c r="Q3194">
        <v>634121.78000000096</v>
      </c>
      <c r="R3194">
        <v>6314274.0899999999</v>
      </c>
    </row>
    <row r="3195" spans="1:18" hidden="1">
      <c r="A3195">
        <v>1137</v>
      </c>
      <c r="B3195">
        <v>30001959</v>
      </c>
      <c r="C3195" s="2" t="s">
        <v>8373</v>
      </c>
      <c r="D3195" t="s">
        <v>274</v>
      </c>
      <c r="E3195">
        <v>1102069610000</v>
      </c>
      <c r="F3195">
        <v>1391162138000</v>
      </c>
      <c r="G3195">
        <v>1</v>
      </c>
      <c r="H3195" t="s">
        <v>2385</v>
      </c>
      <c r="I3195" t="s">
        <v>2386</v>
      </c>
      <c r="J3195" t="s">
        <v>20</v>
      </c>
      <c r="K3195" t="s">
        <v>21</v>
      </c>
      <c r="L3195">
        <v>0</v>
      </c>
      <c r="M3195">
        <v>0</v>
      </c>
      <c r="N3195" t="s">
        <v>22</v>
      </c>
      <c r="O3195">
        <v>3</v>
      </c>
      <c r="P3195" s="30">
        <f>SQRT((postes_1[[#This Row],[x]]-$Q$1)^2+(postes_1[[#This Row],[y]]-$R$1)^2)</f>
        <v>439909.38038011017</v>
      </c>
      <c r="Q3195">
        <v>938904.96000000101</v>
      </c>
      <c r="R3195">
        <v>6460801.6699999999</v>
      </c>
    </row>
    <row r="3196" spans="1:18" hidden="1">
      <c r="A3196">
        <v>4038</v>
      </c>
      <c r="B3196">
        <v>60000016</v>
      </c>
      <c r="C3196" s="2" t="s">
        <v>8373</v>
      </c>
      <c r="D3196" t="s">
        <v>20</v>
      </c>
      <c r="E3196">
        <v>992217600000</v>
      </c>
      <c r="F3196" t="s">
        <v>20</v>
      </c>
      <c r="G3196">
        <v>1</v>
      </c>
      <c r="H3196" t="s">
        <v>8212</v>
      </c>
      <c r="I3196" t="s">
        <v>8213</v>
      </c>
      <c r="J3196" t="s">
        <v>20</v>
      </c>
      <c r="K3196" t="s">
        <v>21</v>
      </c>
      <c r="L3196">
        <v>0</v>
      </c>
      <c r="M3196">
        <v>0</v>
      </c>
      <c r="N3196" t="s">
        <v>22</v>
      </c>
      <c r="O3196">
        <v>3</v>
      </c>
      <c r="P3196" s="30">
        <f>SQRT((postes_1[[#This Row],[x]]-$Q$1)^2+(postes_1[[#This Row],[y]]-$R$1)^2)</f>
        <v>440114.8073017713</v>
      </c>
      <c r="Q3196">
        <v>184258.46000000101</v>
      </c>
      <c r="R3196">
        <v>6863213.7599999998</v>
      </c>
    </row>
    <row r="3197" spans="1:18" hidden="1">
      <c r="A3197">
        <v>352</v>
      </c>
      <c r="B3197">
        <v>60000093</v>
      </c>
      <c r="C3197" s="2" t="s">
        <v>8373</v>
      </c>
      <c r="D3197" t="s">
        <v>152</v>
      </c>
      <c r="E3197">
        <v>991958400000</v>
      </c>
      <c r="F3197">
        <v>1301997356000</v>
      </c>
      <c r="G3197">
        <v>1</v>
      </c>
      <c r="H3197" t="s">
        <v>787</v>
      </c>
      <c r="I3197" t="s">
        <v>788</v>
      </c>
      <c r="J3197" t="s">
        <v>20</v>
      </c>
      <c r="K3197" t="s">
        <v>21</v>
      </c>
      <c r="L3197">
        <v>0</v>
      </c>
      <c r="M3197">
        <v>0</v>
      </c>
      <c r="N3197" t="s">
        <v>22</v>
      </c>
      <c r="O3197">
        <v>3</v>
      </c>
      <c r="P3197" s="30">
        <f>SQRT((postes_1[[#This Row],[x]]-$Q$1)^2+(postes_1[[#This Row],[y]]-$R$1)^2)</f>
        <v>440609.26157340599</v>
      </c>
      <c r="Q3197">
        <v>179884.65999999599</v>
      </c>
      <c r="R3197">
        <v>6846915</v>
      </c>
    </row>
    <row r="3198" spans="1:18">
      <c r="A3198">
        <v>229</v>
      </c>
      <c r="B3198">
        <v>70047588</v>
      </c>
      <c r="C3198" s="2" t="s">
        <v>8382</v>
      </c>
      <c r="D3198" t="s">
        <v>30</v>
      </c>
      <c r="E3198">
        <v>1392047760000</v>
      </c>
      <c r="F3198">
        <v>1392047731000</v>
      </c>
      <c r="G3198">
        <v>1</v>
      </c>
      <c r="H3198" t="s">
        <v>522</v>
      </c>
      <c r="I3198" t="s">
        <v>523</v>
      </c>
      <c r="J3198" t="s">
        <v>20</v>
      </c>
      <c r="K3198" t="s">
        <v>21</v>
      </c>
      <c r="L3198">
        <v>0</v>
      </c>
      <c r="M3198">
        <v>0</v>
      </c>
      <c r="N3198" t="s">
        <v>267</v>
      </c>
      <c r="O3198">
        <v>3</v>
      </c>
      <c r="P3198" s="30">
        <f>SQRT((postes_1[[#This Row],[x]]-$Q$1)^2+(postes_1[[#This Row],[y]]-$R$1)^2)</f>
        <v>440609.43603000697</v>
      </c>
      <c r="Q3198">
        <v>925852.64630000305</v>
      </c>
      <c r="R3198">
        <v>6445777.4239999996</v>
      </c>
    </row>
    <row r="3199" spans="1:18" hidden="1">
      <c r="A3199">
        <v>3343</v>
      </c>
      <c r="B3199">
        <v>30000698</v>
      </c>
      <c r="C3199" s="2" t="s">
        <v>8375</v>
      </c>
      <c r="D3199" t="s">
        <v>152</v>
      </c>
      <c r="E3199">
        <v>610761600000</v>
      </c>
      <c r="F3199">
        <v>1287420441000</v>
      </c>
      <c r="G3199">
        <v>1</v>
      </c>
      <c r="H3199" t="s">
        <v>6847</v>
      </c>
      <c r="I3199" t="s">
        <v>6848</v>
      </c>
      <c r="J3199" t="s">
        <v>20</v>
      </c>
      <c r="K3199" t="s">
        <v>21</v>
      </c>
      <c r="L3199">
        <v>0</v>
      </c>
      <c r="M3199">
        <v>0</v>
      </c>
      <c r="N3199" t="s">
        <v>22</v>
      </c>
      <c r="O3199">
        <v>6</v>
      </c>
      <c r="P3199" s="30">
        <f>SQRT((postes_1[[#This Row],[x]]-$Q$1)^2+(postes_1[[#This Row],[y]]-$R$1)^2)</f>
        <v>440616.04000456445</v>
      </c>
      <c r="Q3199">
        <v>1005241.34</v>
      </c>
      <c r="R3199">
        <v>6557764.8200000003</v>
      </c>
    </row>
    <row r="3200" spans="1:18" hidden="1">
      <c r="A3200">
        <v>3859</v>
      </c>
      <c r="B3200">
        <v>30002102</v>
      </c>
      <c r="C3200" s="2" t="s">
        <v>8373</v>
      </c>
      <c r="D3200" t="s">
        <v>274</v>
      </c>
      <c r="E3200" s="1">
        <v>939168000000</v>
      </c>
      <c r="F3200">
        <v>1390992916000</v>
      </c>
      <c r="G3200">
        <v>1</v>
      </c>
      <c r="H3200" t="s">
        <v>5655</v>
      </c>
      <c r="I3200" t="s">
        <v>5656</v>
      </c>
      <c r="J3200" t="s">
        <v>5657</v>
      </c>
      <c r="K3200" t="s">
        <v>21</v>
      </c>
      <c r="L3200">
        <v>0</v>
      </c>
      <c r="M3200">
        <v>0</v>
      </c>
      <c r="N3200" t="s">
        <v>22</v>
      </c>
      <c r="O3200">
        <v>3</v>
      </c>
      <c r="P3200" s="30">
        <f>SQRT((postes_1[[#This Row],[x]]-$Q$1)^2+(postes_1[[#This Row],[y]]-$R$1)^2)</f>
        <v>440680.62506244046</v>
      </c>
      <c r="Q3200">
        <v>926091.20000000298</v>
      </c>
      <c r="R3200">
        <v>6445920.1200000001</v>
      </c>
    </row>
    <row r="3201" spans="1:18" hidden="1">
      <c r="A3201">
        <v>3659</v>
      </c>
      <c r="B3201">
        <v>50000980</v>
      </c>
      <c r="C3201" s="2" t="s">
        <v>8373</v>
      </c>
      <c r="D3201" t="s">
        <v>274</v>
      </c>
      <c r="E3201">
        <v>610761600000</v>
      </c>
      <c r="F3201">
        <v>1386173752000</v>
      </c>
      <c r="G3201">
        <v>1</v>
      </c>
      <c r="H3201" t="s">
        <v>7494</v>
      </c>
      <c r="I3201" t="s">
        <v>7494</v>
      </c>
      <c r="J3201" t="s">
        <v>20</v>
      </c>
      <c r="K3201" t="s">
        <v>21</v>
      </c>
      <c r="L3201">
        <v>0</v>
      </c>
      <c r="M3201">
        <v>0</v>
      </c>
      <c r="N3201" t="s">
        <v>22</v>
      </c>
      <c r="O3201">
        <v>3</v>
      </c>
      <c r="P3201" s="30">
        <f>SQRT((postes_1[[#This Row],[x]]-$Q$1)^2+(postes_1[[#This Row],[y]]-$R$1)^2)</f>
        <v>440715.67420175869</v>
      </c>
      <c r="Q3201">
        <v>481301.46000000101</v>
      </c>
      <c r="R3201">
        <v>6332100.2999999998</v>
      </c>
    </row>
    <row r="3202" spans="1:18" hidden="1">
      <c r="A3202">
        <v>900</v>
      </c>
      <c r="B3202">
        <v>50001110</v>
      </c>
      <c r="C3202" s="2" t="s">
        <v>8373</v>
      </c>
      <c r="D3202" t="s">
        <v>274</v>
      </c>
      <c r="E3202">
        <v>610761600000</v>
      </c>
      <c r="F3202">
        <v>1455723411000</v>
      </c>
      <c r="G3202">
        <v>1</v>
      </c>
      <c r="H3202" t="s">
        <v>1914</v>
      </c>
      <c r="I3202" t="s">
        <v>1915</v>
      </c>
      <c r="J3202" t="s">
        <v>20</v>
      </c>
      <c r="K3202" t="s">
        <v>21</v>
      </c>
      <c r="L3202">
        <v>0</v>
      </c>
      <c r="M3202">
        <v>0</v>
      </c>
      <c r="N3202" t="s">
        <v>22</v>
      </c>
      <c r="O3202">
        <v>3</v>
      </c>
      <c r="P3202" s="30">
        <f>SQRT((postes_1[[#This Row],[x]]-$Q$1)^2+(postes_1[[#This Row],[y]]-$R$1)^2)</f>
        <v>440789.64764465095</v>
      </c>
      <c r="Q3202">
        <v>616672.97999999695</v>
      </c>
      <c r="R3202">
        <v>6312716.3600000003</v>
      </c>
    </row>
    <row r="3203" spans="1:18" hidden="1">
      <c r="A3203">
        <v>82</v>
      </c>
      <c r="B3203">
        <v>40000030</v>
      </c>
      <c r="C3203" s="2" t="s">
        <v>8373</v>
      </c>
      <c r="D3203" t="s">
        <v>20</v>
      </c>
      <c r="E3203">
        <v>610761600000</v>
      </c>
      <c r="F3203" t="s">
        <v>20</v>
      </c>
      <c r="G3203">
        <v>1</v>
      </c>
      <c r="H3203" t="s">
        <v>198</v>
      </c>
      <c r="I3203" t="s">
        <v>199</v>
      </c>
      <c r="J3203" t="s">
        <v>20</v>
      </c>
      <c r="K3203" t="s">
        <v>21</v>
      </c>
      <c r="L3203">
        <v>0</v>
      </c>
      <c r="M3203">
        <v>0</v>
      </c>
      <c r="N3203" t="s">
        <v>22</v>
      </c>
      <c r="O3203">
        <v>3</v>
      </c>
      <c r="P3203" s="30">
        <f>SQRT((postes_1[[#This Row],[x]]-$Q$1)^2+(postes_1[[#This Row],[y]]-$R$1)^2)</f>
        <v>440822.98471775395</v>
      </c>
      <c r="Q3203">
        <v>886422.36999999697</v>
      </c>
      <c r="R3203">
        <v>6409696.7300000004</v>
      </c>
    </row>
    <row r="3204" spans="1:18" hidden="1">
      <c r="A3204">
        <v>2740</v>
      </c>
      <c r="B3204">
        <v>30002106</v>
      </c>
      <c r="C3204" s="2" t="s">
        <v>8373</v>
      </c>
      <c r="D3204" t="s">
        <v>274</v>
      </c>
      <c r="E3204" s="1">
        <v>939168000000</v>
      </c>
      <c r="F3204">
        <v>1390989083000</v>
      </c>
      <c r="G3204">
        <v>1</v>
      </c>
      <c r="H3204" t="s">
        <v>5655</v>
      </c>
      <c r="I3204" t="s">
        <v>5656</v>
      </c>
      <c r="J3204" t="s">
        <v>5657</v>
      </c>
      <c r="K3204" t="s">
        <v>21</v>
      </c>
      <c r="L3204">
        <v>0</v>
      </c>
      <c r="M3204">
        <v>0</v>
      </c>
      <c r="N3204" t="s">
        <v>22</v>
      </c>
      <c r="O3204">
        <v>3</v>
      </c>
      <c r="P3204" s="30">
        <f>SQRT((postes_1[[#This Row],[x]]-$Q$1)^2+(postes_1[[#This Row],[y]]-$R$1)^2)</f>
        <v>441091.53447052516</v>
      </c>
      <c r="Q3204">
        <v>926188.53999999899</v>
      </c>
      <c r="R3204">
        <v>6445431.3499999996</v>
      </c>
    </row>
    <row r="3205" spans="1:18" hidden="1">
      <c r="A3205">
        <v>3748</v>
      </c>
      <c r="B3205">
        <v>50000850</v>
      </c>
      <c r="C3205" s="2" t="s">
        <v>8373</v>
      </c>
      <c r="D3205" t="s">
        <v>74</v>
      </c>
      <c r="E3205">
        <v>610761600000</v>
      </c>
      <c r="F3205">
        <v>1381765985000</v>
      </c>
      <c r="G3205">
        <v>1</v>
      </c>
      <c r="H3205" t="s">
        <v>7663</v>
      </c>
      <c r="I3205" t="s">
        <v>7664</v>
      </c>
      <c r="J3205" t="s">
        <v>26</v>
      </c>
      <c r="K3205" t="s">
        <v>21</v>
      </c>
      <c r="L3205">
        <v>0</v>
      </c>
      <c r="M3205">
        <v>0</v>
      </c>
      <c r="N3205" t="s">
        <v>22</v>
      </c>
      <c r="O3205">
        <v>3</v>
      </c>
      <c r="P3205" s="30">
        <f>SQRT((postes_1[[#This Row],[x]]-$Q$1)^2+(postes_1[[#This Row],[y]]-$R$1)^2)</f>
        <v>441117.94205630774</v>
      </c>
      <c r="Q3205">
        <v>384685.89999999898</v>
      </c>
      <c r="R3205">
        <v>6374507.3399999999</v>
      </c>
    </row>
    <row r="3206" spans="1:18" hidden="1">
      <c r="A3206">
        <v>609</v>
      </c>
      <c r="B3206">
        <v>30002088</v>
      </c>
      <c r="C3206" s="2" t="s">
        <v>8373</v>
      </c>
      <c r="D3206" t="s">
        <v>274</v>
      </c>
      <c r="E3206">
        <v>610761600000</v>
      </c>
      <c r="F3206">
        <v>1390999258000</v>
      </c>
      <c r="G3206">
        <v>1</v>
      </c>
      <c r="H3206" t="s">
        <v>1309</v>
      </c>
      <c r="I3206" t="s">
        <v>1310</v>
      </c>
      <c r="J3206" t="s">
        <v>1311</v>
      </c>
      <c r="K3206" t="s">
        <v>21</v>
      </c>
      <c r="L3206">
        <v>0</v>
      </c>
      <c r="M3206">
        <v>0</v>
      </c>
      <c r="N3206" t="s">
        <v>22</v>
      </c>
      <c r="O3206">
        <v>3</v>
      </c>
      <c r="P3206" s="30">
        <f>SQRT((postes_1[[#This Row],[x]]-$Q$1)^2+(postes_1[[#This Row],[y]]-$R$1)^2)</f>
        <v>441166.18639633968</v>
      </c>
      <c r="Q3206">
        <v>928148.93</v>
      </c>
      <c r="R3206">
        <v>6447345.9500000002</v>
      </c>
    </row>
    <row r="3207" spans="1:18" hidden="1">
      <c r="A3207">
        <v>3012</v>
      </c>
      <c r="B3207">
        <v>70033495</v>
      </c>
      <c r="C3207" s="2" t="s">
        <v>8375</v>
      </c>
      <c r="D3207" t="s">
        <v>168</v>
      </c>
      <c r="E3207">
        <v>1353512905000</v>
      </c>
      <c r="F3207">
        <v>1443618018000</v>
      </c>
      <c r="G3207">
        <v>1</v>
      </c>
      <c r="H3207" t="s">
        <v>6200</v>
      </c>
      <c r="I3207" t="s">
        <v>1186</v>
      </c>
      <c r="J3207" t="s">
        <v>20</v>
      </c>
      <c r="K3207" t="s">
        <v>21</v>
      </c>
      <c r="L3207">
        <v>0</v>
      </c>
      <c r="M3207">
        <v>0</v>
      </c>
      <c r="N3207" t="s">
        <v>22</v>
      </c>
      <c r="O3207">
        <v>6</v>
      </c>
      <c r="P3207" s="30">
        <f>SQRT((postes_1[[#This Row],[x]]-$Q$1)^2+(postes_1[[#This Row],[y]]-$R$1)^2)</f>
        <v>441216.18618522439</v>
      </c>
      <c r="Q3207">
        <v>616331.53000000096</v>
      </c>
      <c r="R3207">
        <v>6312285.1100000003</v>
      </c>
    </row>
    <row r="3208" spans="1:18" hidden="1">
      <c r="A3208">
        <v>486</v>
      </c>
      <c r="B3208">
        <v>50001111</v>
      </c>
      <c r="C3208" s="2" t="s">
        <v>8373</v>
      </c>
      <c r="D3208" t="s">
        <v>168</v>
      </c>
      <c r="E3208">
        <v>1025654400000</v>
      </c>
      <c r="F3208">
        <v>1441623373000</v>
      </c>
      <c r="G3208">
        <v>1</v>
      </c>
      <c r="H3208" t="s">
        <v>1065</v>
      </c>
      <c r="I3208" t="s">
        <v>1066</v>
      </c>
      <c r="J3208" t="s">
        <v>20</v>
      </c>
      <c r="K3208" t="s">
        <v>21</v>
      </c>
      <c r="L3208">
        <v>0</v>
      </c>
      <c r="M3208">
        <v>0</v>
      </c>
      <c r="N3208" t="s">
        <v>22</v>
      </c>
      <c r="O3208">
        <v>3</v>
      </c>
      <c r="P3208" s="30">
        <f>SQRT((postes_1[[#This Row],[x]]-$Q$1)^2+(postes_1[[#This Row],[y]]-$R$1)^2)</f>
        <v>441259.38005132222</v>
      </c>
      <c r="Q3208">
        <v>610476.02000000305</v>
      </c>
      <c r="R3208">
        <v>6312202.9699999997</v>
      </c>
    </row>
    <row r="3209" spans="1:18" hidden="1">
      <c r="A3209">
        <v>747</v>
      </c>
      <c r="B3209">
        <v>70047488</v>
      </c>
      <c r="C3209" s="2" t="s">
        <v>8373</v>
      </c>
      <c r="D3209" t="s">
        <v>274</v>
      </c>
      <c r="E3209">
        <v>1425486795000</v>
      </c>
      <c r="F3209">
        <v>1425486805000</v>
      </c>
      <c r="G3209">
        <v>1</v>
      </c>
      <c r="H3209" t="s">
        <v>1607</v>
      </c>
      <c r="I3209" t="s">
        <v>1608</v>
      </c>
      <c r="J3209" t="s">
        <v>1609</v>
      </c>
      <c r="K3209" t="s">
        <v>21</v>
      </c>
      <c r="L3209">
        <v>0</v>
      </c>
      <c r="M3209">
        <v>0</v>
      </c>
      <c r="N3209" t="s">
        <v>22</v>
      </c>
      <c r="O3209">
        <v>3</v>
      </c>
      <c r="P3209" s="30">
        <f>SQRT((postes_1[[#This Row],[x]]-$Q$1)^2+(postes_1[[#This Row],[y]]-$R$1)^2)</f>
        <v>441317.25068345334</v>
      </c>
      <c r="Q3209">
        <v>927282.93</v>
      </c>
      <c r="R3209">
        <v>6446232.7400000002</v>
      </c>
    </row>
    <row r="3210" spans="1:18" hidden="1">
      <c r="A3210">
        <v>33</v>
      </c>
      <c r="B3210">
        <v>40000193</v>
      </c>
      <c r="C3210" s="2" t="s">
        <v>8375</v>
      </c>
      <c r="D3210" t="s">
        <v>77</v>
      </c>
      <c r="E3210">
        <v>923443200000</v>
      </c>
      <c r="F3210">
        <v>1317997043000</v>
      </c>
      <c r="G3210">
        <v>1</v>
      </c>
      <c r="H3210" t="s">
        <v>94</v>
      </c>
      <c r="I3210" t="s">
        <v>95</v>
      </c>
      <c r="J3210" t="s">
        <v>20</v>
      </c>
      <c r="K3210" t="s">
        <v>21</v>
      </c>
      <c r="L3210">
        <v>0</v>
      </c>
      <c r="M3210">
        <v>0</v>
      </c>
      <c r="N3210" t="s">
        <v>22</v>
      </c>
      <c r="O3210">
        <v>6</v>
      </c>
      <c r="P3210" s="30">
        <f>SQRT((postes_1[[#This Row],[x]]-$Q$1)^2+(postes_1[[#This Row],[y]]-$R$1)^2)</f>
        <v>441484.13591703842</v>
      </c>
      <c r="Q3210">
        <v>807163.35999999905</v>
      </c>
      <c r="R3210">
        <v>6358215.9900000002</v>
      </c>
    </row>
    <row r="3211" spans="1:18" hidden="1">
      <c r="A3211">
        <v>1861</v>
      </c>
      <c r="B3211">
        <v>30002060</v>
      </c>
      <c r="C3211" s="2" t="s">
        <v>8373</v>
      </c>
      <c r="D3211" t="s">
        <v>20</v>
      </c>
      <c r="E3211">
        <v>1005782400000</v>
      </c>
      <c r="F3211" t="s">
        <v>20</v>
      </c>
      <c r="G3211">
        <v>1</v>
      </c>
      <c r="H3211" t="s">
        <v>3862</v>
      </c>
      <c r="I3211" t="s">
        <v>3862</v>
      </c>
      <c r="J3211" t="s">
        <v>20</v>
      </c>
      <c r="K3211" t="s">
        <v>21</v>
      </c>
      <c r="L3211">
        <v>0</v>
      </c>
      <c r="M3211">
        <v>0</v>
      </c>
      <c r="N3211" t="s">
        <v>22</v>
      </c>
      <c r="O3211">
        <v>3</v>
      </c>
      <c r="P3211" s="30">
        <f>SQRT((postes_1[[#This Row],[x]]-$Q$1)^2+(postes_1[[#This Row],[y]]-$R$1)^2)</f>
        <v>441567.79806884076</v>
      </c>
      <c r="Q3211">
        <v>931121.24000000197</v>
      </c>
      <c r="R3211">
        <v>6449876.3700000001</v>
      </c>
    </row>
    <row r="3212" spans="1:18" hidden="1">
      <c r="A3212">
        <v>3132</v>
      </c>
      <c r="B3212">
        <v>30001426</v>
      </c>
      <c r="C3212" s="2" t="s">
        <v>8378</v>
      </c>
      <c r="D3212" t="s">
        <v>20</v>
      </c>
      <c r="E3212">
        <v>610761600000</v>
      </c>
      <c r="F3212" t="s">
        <v>20</v>
      </c>
      <c r="G3212">
        <v>1</v>
      </c>
      <c r="H3212" t="s">
        <v>6438</v>
      </c>
      <c r="I3212" t="s">
        <v>6439</v>
      </c>
      <c r="J3212" t="s">
        <v>6440</v>
      </c>
      <c r="K3212" t="s">
        <v>21</v>
      </c>
      <c r="L3212">
        <v>0</v>
      </c>
      <c r="M3212">
        <v>0</v>
      </c>
      <c r="N3212" t="s">
        <v>22</v>
      </c>
      <c r="O3212">
        <v>2</v>
      </c>
      <c r="P3212" s="30">
        <f>SQRT((postes_1[[#This Row],[x]]-$Q$1)^2+(postes_1[[#This Row],[y]]-$R$1)^2)</f>
        <v>441740.42152937298</v>
      </c>
      <c r="Q3212">
        <v>970925.32999999798</v>
      </c>
      <c r="R3212">
        <v>6498107.6100000003</v>
      </c>
    </row>
    <row r="3213" spans="1:18" hidden="1">
      <c r="A3213">
        <v>3630</v>
      </c>
      <c r="B3213">
        <v>50000900</v>
      </c>
      <c r="C3213" s="2" t="s">
        <v>8373</v>
      </c>
      <c r="D3213" t="s">
        <v>38</v>
      </c>
      <c r="E3213">
        <v>788486400000</v>
      </c>
      <c r="F3213">
        <v>1220528543000</v>
      </c>
      <c r="G3213">
        <v>1</v>
      </c>
      <c r="H3213" t="s">
        <v>7434</v>
      </c>
      <c r="I3213" t="s">
        <v>7434</v>
      </c>
      <c r="J3213" t="s">
        <v>20</v>
      </c>
      <c r="K3213" t="s">
        <v>21</v>
      </c>
      <c r="L3213">
        <v>0</v>
      </c>
      <c r="M3213">
        <v>0</v>
      </c>
      <c r="N3213" t="s">
        <v>22</v>
      </c>
      <c r="O3213">
        <v>3</v>
      </c>
      <c r="P3213" s="30">
        <f>SQRT((postes_1[[#This Row],[x]]-$Q$1)^2+(postes_1[[#This Row],[y]]-$R$1)^2)</f>
        <v>441782.49405150604</v>
      </c>
      <c r="Q3213">
        <v>419034.21999999898</v>
      </c>
      <c r="R3213">
        <v>6355311.1399999997</v>
      </c>
    </row>
    <row r="3214" spans="1:18" hidden="1">
      <c r="A3214">
        <v>2422</v>
      </c>
      <c r="B3214">
        <v>50001113</v>
      </c>
      <c r="C3214" s="2" t="s">
        <v>8373</v>
      </c>
      <c r="D3214" t="s">
        <v>17</v>
      </c>
      <c r="E3214">
        <v>610761600000</v>
      </c>
      <c r="F3214">
        <v>1313594704000</v>
      </c>
      <c r="G3214">
        <v>1</v>
      </c>
      <c r="H3214" t="s">
        <v>5001</v>
      </c>
      <c r="I3214" t="s">
        <v>5002</v>
      </c>
      <c r="J3214" t="s">
        <v>20</v>
      </c>
      <c r="K3214" t="s">
        <v>21</v>
      </c>
      <c r="L3214">
        <v>0</v>
      </c>
      <c r="M3214">
        <v>0</v>
      </c>
      <c r="N3214" t="s">
        <v>22</v>
      </c>
      <c r="O3214">
        <v>3</v>
      </c>
      <c r="P3214" s="30">
        <f>SQRT((postes_1[[#This Row],[x]]-$Q$1)^2+(postes_1[[#This Row],[y]]-$R$1)^2)</f>
        <v>441831.95659659925</v>
      </c>
      <c r="Q3214">
        <v>613127.53000000096</v>
      </c>
      <c r="R3214">
        <v>6311638.3899999997</v>
      </c>
    </row>
    <row r="3215" spans="1:18" hidden="1">
      <c r="A3215">
        <v>1983</v>
      </c>
      <c r="B3215">
        <v>30001144</v>
      </c>
      <c r="C3215" s="2" t="s">
        <v>8378</v>
      </c>
      <c r="D3215" t="s">
        <v>264</v>
      </c>
      <c r="E3215">
        <v>610761600000</v>
      </c>
      <c r="F3215">
        <v>1394209852000</v>
      </c>
      <c r="G3215">
        <v>1</v>
      </c>
      <c r="H3215" t="s">
        <v>4110</v>
      </c>
      <c r="I3215" t="s">
        <v>4111</v>
      </c>
      <c r="J3215" t="s">
        <v>20</v>
      </c>
      <c r="K3215" t="s">
        <v>21</v>
      </c>
      <c r="L3215">
        <v>0</v>
      </c>
      <c r="M3215">
        <v>0</v>
      </c>
      <c r="N3215" t="s">
        <v>22</v>
      </c>
      <c r="O3215">
        <v>2</v>
      </c>
      <c r="P3215" s="30">
        <f>SQRT((postes_1[[#This Row],[x]]-$Q$1)^2+(postes_1[[#This Row],[y]]-$R$1)^2)</f>
        <v>442091.40712541767</v>
      </c>
      <c r="Q3215">
        <v>984281.40999999596</v>
      </c>
      <c r="R3215">
        <v>6517434.1500000004</v>
      </c>
    </row>
    <row r="3216" spans="1:18" hidden="1">
      <c r="A3216">
        <v>920</v>
      </c>
      <c r="B3216">
        <v>30001427</v>
      </c>
      <c r="C3216" s="2" t="s">
        <v>8378</v>
      </c>
      <c r="D3216" t="s">
        <v>17</v>
      </c>
      <c r="E3216">
        <v>610761600000</v>
      </c>
      <c r="F3216">
        <v>1319819231000</v>
      </c>
      <c r="G3216">
        <v>1</v>
      </c>
      <c r="H3216" t="s">
        <v>1960</v>
      </c>
      <c r="I3216" t="s">
        <v>1961</v>
      </c>
      <c r="J3216" t="s">
        <v>1962</v>
      </c>
      <c r="K3216" t="s">
        <v>21</v>
      </c>
      <c r="L3216">
        <v>0</v>
      </c>
      <c r="M3216">
        <v>0</v>
      </c>
      <c r="N3216" t="s">
        <v>22</v>
      </c>
      <c r="O3216">
        <v>2</v>
      </c>
      <c r="P3216" s="30">
        <f>SQRT((postes_1[[#This Row],[x]]-$Q$1)^2+(postes_1[[#This Row],[y]]-$R$1)^2)</f>
        <v>442181.63284443313</v>
      </c>
      <c r="Q3216">
        <v>971351.07</v>
      </c>
      <c r="R3216">
        <v>6497945.3499999996</v>
      </c>
    </row>
    <row r="3217" spans="1:18" hidden="1">
      <c r="A3217">
        <v>2212</v>
      </c>
      <c r="B3217">
        <v>30003477</v>
      </c>
      <c r="C3217" s="2" t="s">
        <v>8378</v>
      </c>
      <c r="D3217" t="s">
        <v>23</v>
      </c>
      <c r="E3217">
        <v>1268229826000</v>
      </c>
      <c r="F3217">
        <v>1133351851000</v>
      </c>
      <c r="G3217">
        <v>1</v>
      </c>
      <c r="H3217" t="s">
        <v>4581</v>
      </c>
      <c r="I3217" t="s">
        <v>4582</v>
      </c>
      <c r="J3217" t="s">
        <v>20</v>
      </c>
      <c r="K3217" t="s">
        <v>21</v>
      </c>
      <c r="L3217">
        <v>0</v>
      </c>
      <c r="M3217">
        <v>0</v>
      </c>
      <c r="N3217" t="s">
        <v>22</v>
      </c>
      <c r="O3217">
        <v>2</v>
      </c>
      <c r="P3217" s="30">
        <f>SQRT((postes_1[[#This Row],[x]]-$Q$1)^2+(postes_1[[#This Row],[y]]-$R$1)^2)</f>
        <v>442263.45064357005</v>
      </c>
      <c r="Q3217">
        <v>971165.25</v>
      </c>
      <c r="R3217">
        <v>6497541.6900000004</v>
      </c>
    </row>
    <row r="3218" spans="1:18">
      <c r="A3218">
        <v>226</v>
      </c>
      <c r="B3218">
        <v>70056927</v>
      </c>
      <c r="C3218" s="2" t="s">
        <v>8380</v>
      </c>
      <c r="D3218" t="s">
        <v>168</v>
      </c>
      <c r="E3218">
        <v>1432815549000</v>
      </c>
      <c r="F3218">
        <v>1432815426000</v>
      </c>
      <c r="G3218">
        <v>1</v>
      </c>
      <c r="H3218" t="s">
        <v>515</v>
      </c>
      <c r="I3218" t="s">
        <v>516</v>
      </c>
      <c r="J3218" t="s">
        <v>20</v>
      </c>
      <c r="K3218" t="s">
        <v>21</v>
      </c>
      <c r="L3218">
        <v>0</v>
      </c>
      <c r="M3218">
        <v>0</v>
      </c>
      <c r="N3218" t="s">
        <v>267</v>
      </c>
      <c r="O3218">
        <v>6</v>
      </c>
      <c r="P3218" s="30">
        <f>SQRT((postes_1[[#This Row],[x]]-$Q$1)^2+(postes_1[[#This Row],[y]]-$R$1)^2)</f>
        <v>442291.36054267257</v>
      </c>
      <c r="Q3218">
        <v>178406.87070000201</v>
      </c>
      <c r="R3218">
        <v>6848033.5582999997</v>
      </c>
    </row>
    <row r="3219" spans="1:18" hidden="1">
      <c r="A3219">
        <v>2382</v>
      </c>
      <c r="B3219">
        <v>50001057</v>
      </c>
      <c r="C3219" s="2" t="s">
        <v>8373</v>
      </c>
      <c r="D3219" t="s">
        <v>20</v>
      </c>
      <c r="E3219">
        <v>610761600000</v>
      </c>
      <c r="F3219" t="s">
        <v>20</v>
      </c>
      <c r="G3219">
        <v>1</v>
      </c>
      <c r="H3219" t="s">
        <v>4918</v>
      </c>
      <c r="I3219" t="s">
        <v>4919</v>
      </c>
      <c r="J3219" t="s">
        <v>20</v>
      </c>
      <c r="K3219" t="s">
        <v>21</v>
      </c>
      <c r="L3219">
        <v>0</v>
      </c>
      <c r="M3219">
        <v>0</v>
      </c>
      <c r="N3219" t="s">
        <v>22</v>
      </c>
      <c r="O3219">
        <v>3</v>
      </c>
      <c r="P3219" s="30">
        <f>SQRT((postes_1[[#This Row],[x]]-$Q$1)^2+(postes_1[[#This Row],[y]]-$R$1)^2)</f>
        <v>442423.43870890571</v>
      </c>
      <c r="Q3219">
        <v>696873.20000000298</v>
      </c>
      <c r="R3219">
        <v>6319558.1399999997</v>
      </c>
    </row>
    <row r="3220" spans="1:18" hidden="1">
      <c r="A3220">
        <v>3594</v>
      </c>
      <c r="B3220">
        <v>30000815</v>
      </c>
      <c r="C3220" s="2" t="s">
        <v>8373</v>
      </c>
      <c r="D3220" t="s">
        <v>274</v>
      </c>
      <c r="E3220">
        <v>788659200000</v>
      </c>
      <c r="F3220">
        <v>1415029505000</v>
      </c>
      <c r="G3220">
        <v>1</v>
      </c>
      <c r="H3220" t="s">
        <v>7357</v>
      </c>
      <c r="I3220" t="s">
        <v>7358</v>
      </c>
      <c r="J3220" t="s">
        <v>7359</v>
      </c>
      <c r="K3220" t="s">
        <v>21</v>
      </c>
      <c r="L3220">
        <v>0</v>
      </c>
      <c r="M3220">
        <v>0</v>
      </c>
      <c r="N3220" t="s">
        <v>22</v>
      </c>
      <c r="O3220">
        <v>3</v>
      </c>
      <c r="P3220" s="30">
        <f>SQRT((postes_1[[#This Row],[x]]-$Q$1)^2+(postes_1[[#This Row],[y]]-$R$1)^2)</f>
        <v>442595.23306968145</v>
      </c>
      <c r="Q3220">
        <v>999965.68</v>
      </c>
      <c r="R3220">
        <v>6543264.5800000001</v>
      </c>
    </row>
    <row r="3221" spans="1:18" hidden="1">
      <c r="A3221">
        <v>749</v>
      </c>
      <c r="B3221">
        <v>20000547</v>
      </c>
      <c r="C3221" s="2" t="s">
        <v>8373</v>
      </c>
      <c r="D3221" t="s">
        <v>30</v>
      </c>
      <c r="E3221">
        <v>610761600000</v>
      </c>
      <c r="F3221">
        <v>1324473621000</v>
      </c>
      <c r="G3221">
        <v>1</v>
      </c>
      <c r="H3221" t="s">
        <v>1612</v>
      </c>
      <c r="I3221" t="s">
        <v>1613</v>
      </c>
      <c r="J3221" t="s">
        <v>186</v>
      </c>
      <c r="K3221" t="s">
        <v>21</v>
      </c>
      <c r="L3221">
        <v>0</v>
      </c>
      <c r="M3221">
        <v>0</v>
      </c>
      <c r="N3221" t="s">
        <v>22</v>
      </c>
      <c r="O3221">
        <v>3</v>
      </c>
      <c r="P3221" s="30">
        <f>SQRT((postes_1[[#This Row],[x]]-$Q$1)^2+(postes_1[[#This Row],[y]]-$R$1)^2)</f>
        <v>442741.27472542023</v>
      </c>
      <c r="Q3221">
        <v>1037441.26</v>
      </c>
      <c r="R3221">
        <v>6870572.4400000004</v>
      </c>
    </row>
    <row r="3222" spans="1:18" hidden="1">
      <c r="A3222">
        <v>1163</v>
      </c>
      <c r="B3222">
        <v>30002045</v>
      </c>
      <c r="C3222" s="2" t="s">
        <v>8373</v>
      </c>
      <c r="D3222" t="s">
        <v>274</v>
      </c>
      <c r="E3222">
        <v>610761600000</v>
      </c>
      <c r="F3222">
        <v>1394199419000</v>
      </c>
      <c r="G3222">
        <v>1</v>
      </c>
      <c r="H3222" t="s">
        <v>2441</v>
      </c>
      <c r="I3222" t="s">
        <v>2441</v>
      </c>
      <c r="J3222" t="s">
        <v>20</v>
      </c>
      <c r="K3222" t="s">
        <v>21</v>
      </c>
      <c r="L3222">
        <v>0</v>
      </c>
      <c r="M3222">
        <v>0</v>
      </c>
      <c r="N3222" t="s">
        <v>22</v>
      </c>
      <c r="O3222">
        <v>3</v>
      </c>
      <c r="P3222" s="30">
        <f>SQRT((postes_1[[#This Row],[x]]-$Q$1)^2+(postes_1[[#This Row],[y]]-$R$1)^2)</f>
        <v>442839.19302453182</v>
      </c>
      <c r="Q3222">
        <v>934313.64999999898</v>
      </c>
      <c r="R3222">
        <v>6451417.0199999996</v>
      </c>
    </row>
    <row r="3223" spans="1:18" hidden="1">
      <c r="A3223">
        <v>2487</v>
      </c>
      <c r="B3223">
        <v>60000497</v>
      </c>
      <c r="C3223" s="2" t="s">
        <v>8373</v>
      </c>
      <c r="D3223" t="s">
        <v>20</v>
      </c>
      <c r="E3223">
        <v>610761600000</v>
      </c>
      <c r="F3223" t="s">
        <v>20</v>
      </c>
      <c r="G3223">
        <v>1</v>
      </c>
      <c r="H3223" t="s">
        <v>5138</v>
      </c>
      <c r="I3223" t="s">
        <v>5139</v>
      </c>
      <c r="J3223" t="s">
        <v>20</v>
      </c>
      <c r="K3223" t="s">
        <v>21</v>
      </c>
      <c r="L3223">
        <v>0</v>
      </c>
      <c r="M3223">
        <v>0</v>
      </c>
      <c r="N3223" t="s">
        <v>22</v>
      </c>
      <c r="O3223">
        <v>3</v>
      </c>
      <c r="P3223" s="30">
        <f>SQRT((postes_1[[#This Row],[x]]-$Q$1)^2+(postes_1[[#This Row],[y]]-$R$1)^2)</f>
        <v>442851.42788038863</v>
      </c>
      <c r="Q3223">
        <v>169233.45000000301</v>
      </c>
      <c r="R3223">
        <v>6791255.4800000004</v>
      </c>
    </row>
    <row r="3224" spans="1:18" hidden="1">
      <c r="A3224">
        <v>2636</v>
      </c>
      <c r="B3224">
        <v>50001107</v>
      </c>
      <c r="C3224" s="2" t="s">
        <v>8373</v>
      </c>
      <c r="D3224" t="s">
        <v>77</v>
      </c>
      <c r="E3224">
        <v>1169219349000</v>
      </c>
      <c r="F3224">
        <v>1331742870000</v>
      </c>
      <c r="G3224">
        <v>1</v>
      </c>
      <c r="H3224" t="s">
        <v>5441</v>
      </c>
      <c r="I3224" t="s">
        <v>5442</v>
      </c>
      <c r="J3224" t="s">
        <v>20</v>
      </c>
      <c r="K3224" t="s">
        <v>21</v>
      </c>
      <c r="L3224">
        <v>0</v>
      </c>
      <c r="M3224">
        <v>0</v>
      </c>
      <c r="N3224" t="s">
        <v>22</v>
      </c>
      <c r="O3224">
        <v>3</v>
      </c>
      <c r="P3224" s="30">
        <f>SQRT((postes_1[[#This Row],[x]]-$Q$1)^2+(postes_1[[#This Row],[y]]-$R$1)^2)</f>
        <v>442877.17692759144</v>
      </c>
      <c r="Q3224">
        <v>558911.20000000298</v>
      </c>
      <c r="R3224">
        <v>6313596.5099999998</v>
      </c>
    </row>
    <row r="3225" spans="1:18" hidden="1">
      <c r="A3225">
        <v>1900</v>
      </c>
      <c r="B3225">
        <v>20000846</v>
      </c>
      <c r="C3225" s="2" t="s">
        <v>8375</v>
      </c>
      <c r="D3225" t="s">
        <v>30</v>
      </c>
      <c r="E3225" s="1">
        <v>876096000000</v>
      </c>
      <c r="F3225">
        <v>1330095186000</v>
      </c>
      <c r="G3225">
        <v>1</v>
      </c>
      <c r="H3225" t="s">
        <v>3941</v>
      </c>
      <c r="I3225" t="s">
        <v>3942</v>
      </c>
      <c r="J3225" t="s">
        <v>3943</v>
      </c>
      <c r="K3225" t="s">
        <v>21</v>
      </c>
      <c r="L3225">
        <v>0</v>
      </c>
      <c r="M3225">
        <v>0</v>
      </c>
      <c r="N3225" t="s">
        <v>22</v>
      </c>
      <c r="O3225">
        <v>6</v>
      </c>
      <c r="P3225" s="30">
        <f>SQRT((postes_1[[#This Row],[x]]-$Q$1)^2+(postes_1[[#This Row],[y]]-$R$1)^2)</f>
        <v>442878.55243376805</v>
      </c>
      <c r="Q3225">
        <v>1045612.72</v>
      </c>
      <c r="R3225">
        <v>6835873.5599999996</v>
      </c>
    </row>
    <row r="3226" spans="1:18" hidden="1">
      <c r="A3226">
        <v>3039</v>
      </c>
      <c r="B3226">
        <v>20000862</v>
      </c>
      <c r="C3226" s="2" t="s">
        <v>8373</v>
      </c>
      <c r="D3226" t="s">
        <v>20</v>
      </c>
      <c r="E3226">
        <v>610761600000</v>
      </c>
      <c r="F3226" t="s">
        <v>20</v>
      </c>
      <c r="G3226">
        <v>1</v>
      </c>
      <c r="H3226" t="s">
        <v>6253</v>
      </c>
      <c r="I3226" t="s">
        <v>6254</v>
      </c>
      <c r="J3226" t="s">
        <v>26</v>
      </c>
      <c r="K3226" t="s">
        <v>21</v>
      </c>
      <c r="L3226">
        <v>0</v>
      </c>
      <c r="M3226">
        <v>0</v>
      </c>
      <c r="N3226" t="s">
        <v>22</v>
      </c>
      <c r="O3226">
        <v>3</v>
      </c>
      <c r="P3226" s="30">
        <f>SQRT((postes_1[[#This Row],[x]]-$Q$1)^2+(postes_1[[#This Row],[y]]-$R$1)^2)</f>
        <v>442922.02013726503</v>
      </c>
      <c r="Q3226">
        <v>1045797.11</v>
      </c>
      <c r="R3226">
        <v>6835130</v>
      </c>
    </row>
    <row r="3227" spans="1:18" hidden="1">
      <c r="A3227">
        <v>3592</v>
      </c>
      <c r="B3227">
        <v>30000814</v>
      </c>
      <c r="C3227" s="2" t="s">
        <v>8373</v>
      </c>
      <c r="D3227" t="s">
        <v>152</v>
      </c>
      <c r="E3227">
        <v>610761600000</v>
      </c>
      <c r="F3227">
        <v>1287419705000</v>
      </c>
      <c r="G3227">
        <v>1</v>
      </c>
      <c r="H3227" t="s">
        <v>7353</v>
      </c>
      <c r="I3227" t="s">
        <v>7354</v>
      </c>
      <c r="J3227" t="s">
        <v>20</v>
      </c>
      <c r="K3227" t="s">
        <v>21</v>
      </c>
      <c r="L3227">
        <v>0</v>
      </c>
      <c r="M3227">
        <v>0</v>
      </c>
      <c r="N3227" t="s">
        <v>22</v>
      </c>
      <c r="O3227">
        <v>3</v>
      </c>
      <c r="P3227" s="30">
        <f>SQRT((postes_1[[#This Row],[x]]-$Q$1)^2+(postes_1[[#This Row],[y]]-$R$1)^2)</f>
        <v>443018.55605602963</v>
      </c>
      <c r="Q3227">
        <v>1000214.7</v>
      </c>
      <c r="R3227">
        <v>6542834.8200000003</v>
      </c>
    </row>
    <row r="3228" spans="1:18" hidden="1">
      <c r="A3228">
        <v>3422</v>
      </c>
      <c r="B3228">
        <v>30001440</v>
      </c>
      <c r="C3228" s="2" t="s">
        <v>8378</v>
      </c>
      <c r="D3228" t="s">
        <v>212</v>
      </c>
      <c r="E3228">
        <v>610761600000</v>
      </c>
      <c r="F3228">
        <v>1155125064000</v>
      </c>
      <c r="G3228">
        <v>1</v>
      </c>
      <c r="H3228" t="s">
        <v>7009</v>
      </c>
      <c r="I3228" t="s">
        <v>7010</v>
      </c>
      <c r="J3228" t="s">
        <v>1538</v>
      </c>
      <c r="K3228" t="s">
        <v>21</v>
      </c>
      <c r="L3228">
        <v>0</v>
      </c>
      <c r="M3228">
        <v>0</v>
      </c>
      <c r="N3228" t="s">
        <v>22</v>
      </c>
      <c r="O3228">
        <v>2</v>
      </c>
      <c r="P3228" s="30">
        <f>SQRT((postes_1[[#This Row],[x]]-$Q$1)^2+(postes_1[[#This Row],[y]]-$R$1)^2)</f>
        <v>443025.35482934263</v>
      </c>
      <c r="Q3228">
        <v>972007.43</v>
      </c>
      <c r="R3228">
        <v>6497412.2800000003</v>
      </c>
    </row>
    <row r="3229" spans="1:18" hidden="1">
      <c r="A3229">
        <v>919</v>
      </c>
      <c r="B3229">
        <v>40000240</v>
      </c>
      <c r="C3229" s="2" t="s">
        <v>8373</v>
      </c>
      <c r="D3229" t="s">
        <v>20</v>
      </c>
      <c r="E3229">
        <v>610761600000</v>
      </c>
      <c r="F3229" t="s">
        <v>20</v>
      </c>
      <c r="G3229">
        <v>1</v>
      </c>
      <c r="H3229" t="s">
        <v>1958</v>
      </c>
      <c r="I3229" t="s">
        <v>1959</v>
      </c>
      <c r="J3229" t="s">
        <v>20</v>
      </c>
      <c r="K3229" t="s">
        <v>21</v>
      </c>
      <c r="L3229">
        <v>0</v>
      </c>
      <c r="M3229">
        <v>0</v>
      </c>
      <c r="N3229" t="s">
        <v>22</v>
      </c>
      <c r="O3229">
        <v>3</v>
      </c>
      <c r="P3229" s="30">
        <f>SQRT((postes_1[[#This Row],[x]]-$Q$1)^2+(postes_1[[#This Row],[y]]-$R$1)^2)</f>
        <v>443365.45225598459</v>
      </c>
      <c r="Q3229">
        <v>783401.32999999798</v>
      </c>
      <c r="R3229">
        <v>6345213.1200000001</v>
      </c>
    </row>
    <row r="3230" spans="1:18" hidden="1">
      <c r="A3230">
        <v>2330</v>
      </c>
      <c r="B3230">
        <v>20000598</v>
      </c>
      <c r="C3230" s="2" t="s">
        <v>8386</v>
      </c>
      <c r="D3230" t="s">
        <v>83</v>
      </c>
      <c r="E3230">
        <v>1340286183000</v>
      </c>
      <c r="F3230">
        <v>1222354600000</v>
      </c>
      <c r="G3230">
        <v>1</v>
      </c>
      <c r="H3230" t="s">
        <v>4815</v>
      </c>
      <c r="I3230" t="s">
        <v>4816</v>
      </c>
      <c r="J3230" t="s">
        <v>26</v>
      </c>
      <c r="K3230" t="s">
        <v>21</v>
      </c>
      <c r="L3230">
        <v>0</v>
      </c>
      <c r="M3230">
        <v>0</v>
      </c>
      <c r="N3230" t="s">
        <v>22</v>
      </c>
      <c r="O3230">
        <v>0</v>
      </c>
      <c r="P3230" s="30">
        <f>SQRT((postes_1[[#This Row],[x]]-$Q$1)^2+(postes_1[[#This Row],[y]]-$R$1)^2)</f>
        <v>443423.12537767313</v>
      </c>
      <c r="Q3230">
        <v>1040730.14</v>
      </c>
      <c r="R3230">
        <v>6860698.8600000003</v>
      </c>
    </row>
    <row r="3231" spans="1:18" hidden="1">
      <c r="A3231">
        <v>3420</v>
      </c>
      <c r="B3231">
        <v>30001469</v>
      </c>
      <c r="C3231" s="2" t="s">
        <v>8375</v>
      </c>
      <c r="D3231" t="s">
        <v>30</v>
      </c>
      <c r="E3231">
        <v>1133974140000</v>
      </c>
      <c r="F3231">
        <v>1333555376000</v>
      </c>
      <c r="G3231">
        <v>1</v>
      </c>
      <c r="H3231" t="s">
        <v>7005</v>
      </c>
      <c r="I3231" t="s">
        <v>7006</v>
      </c>
      <c r="J3231" t="s">
        <v>20</v>
      </c>
      <c r="K3231" t="s">
        <v>21</v>
      </c>
      <c r="L3231">
        <v>0</v>
      </c>
      <c r="M3231">
        <v>0</v>
      </c>
      <c r="N3231" t="s">
        <v>22</v>
      </c>
      <c r="O3231">
        <v>6</v>
      </c>
      <c r="P3231" s="30">
        <f>SQRT((postes_1[[#This Row],[x]]-$Q$1)^2+(postes_1[[#This Row],[y]]-$R$1)^2)</f>
        <v>443625.3578112048</v>
      </c>
      <c r="Q3231">
        <v>972264.84000000404</v>
      </c>
      <c r="R3231">
        <v>6496737.9100000001</v>
      </c>
    </row>
    <row r="3232" spans="1:18" hidden="1">
      <c r="A3232">
        <v>1204</v>
      </c>
      <c r="B3232">
        <v>30000804</v>
      </c>
      <c r="C3232" s="2" t="s">
        <v>8373</v>
      </c>
      <c r="D3232" t="s">
        <v>274</v>
      </c>
      <c r="E3232">
        <v>610761600000</v>
      </c>
      <c r="F3232">
        <v>1415028903000</v>
      </c>
      <c r="G3232">
        <v>1</v>
      </c>
      <c r="H3232" t="s">
        <v>2523</v>
      </c>
      <c r="I3232" t="s">
        <v>2524</v>
      </c>
      <c r="J3232" t="s">
        <v>20</v>
      </c>
      <c r="K3232" t="s">
        <v>21</v>
      </c>
      <c r="L3232">
        <v>0</v>
      </c>
      <c r="M3232">
        <v>0</v>
      </c>
      <c r="N3232" t="s">
        <v>22</v>
      </c>
      <c r="O3232">
        <v>3</v>
      </c>
      <c r="P3232" s="30">
        <f>SQRT((postes_1[[#This Row],[x]]-$Q$1)^2+(postes_1[[#This Row],[y]]-$R$1)^2)</f>
        <v>443797.3419932535</v>
      </c>
      <c r="Q3232">
        <v>1002067.85</v>
      </c>
      <c r="R3232">
        <v>6544640.2999999998</v>
      </c>
    </row>
    <row r="3233" spans="1:18" hidden="1">
      <c r="A3233">
        <v>2851</v>
      </c>
      <c r="B3233">
        <v>30001723</v>
      </c>
      <c r="C3233" s="2" t="s">
        <v>8378</v>
      </c>
      <c r="D3233" t="s">
        <v>1622</v>
      </c>
      <c r="E3233">
        <v>610761600000</v>
      </c>
      <c r="F3233">
        <v>1424687045000</v>
      </c>
      <c r="G3233">
        <v>1</v>
      </c>
      <c r="H3233" t="s">
        <v>5875</v>
      </c>
      <c r="I3233" t="s">
        <v>5876</v>
      </c>
      <c r="J3233" t="s">
        <v>20</v>
      </c>
      <c r="K3233" t="s">
        <v>21</v>
      </c>
      <c r="L3233">
        <v>0</v>
      </c>
      <c r="M3233">
        <v>0</v>
      </c>
      <c r="N3233" t="s">
        <v>22</v>
      </c>
      <c r="O3233">
        <v>2</v>
      </c>
      <c r="P3233" s="30">
        <f>SQRT((postes_1[[#This Row],[x]]-$Q$1)^2+(postes_1[[#This Row],[y]]-$R$1)^2)</f>
        <v>444122.04397525388</v>
      </c>
      <c r="Q3233">
        <v>959911.06000000203</v>
      </c>
      <c r="R3233">
        <v>6479355</v>
      </c>
    </row>
    <row r="3234" spans="1:18" hidden="1">
      <c r="A3234">
        <v>1088</v>
      </c>
      <c r="B3234">
        <v>50001063</v>
      </c>
      <c r="C3234" s="2" t="s">
        <v>8373</v>
      </c>
      <c r="D3234" t="s">
        <v>152</v>
      </c>
      <c r="E3234">
        <v>610761600000</v>
      </c>
      <c r="F3234">
        <v>1302602995000</v>
      </c>
      <c r="G3234">
        <v>1</v>
      </c>
      <c r="H3234" t="s">
        <v>2287</v>
      </c>
      <c r="I3234" t="s">
        <v>2288</v>
      </c>
      <c r="J3234" t="s">
        <v>26</v>
      </c>
      <c r="K3234" t="s">
        <v>21</v>
      </c>
      <c r="L3234">
        <v>0</v>
      </c>
      <c r="M3234">
        <v>0</v>
      </c>
      <c r="N3234" t="s">
        <v>22</v>
      </c>
      <c r="O3234">
        <v>3</v>
      </c>
      <c r="P3234" s="30">
        <f>SQRT((postes_1[[#This Row],[x]]-$Q$1)^2+(postes_1[[#This Row],[y]]-$R$1)^2)</f>
        <v>444334.96084474761</v>
      </c>
      <c r="Q3234">
        <v>701567.09000000404</v>
      </c>
      <c r="R3234">
        <v>6318566.0999999996</v>
      </c>
    </row>
    <row r="3235" spans="1:18" hidden="1">
      <c r="A3235">
        <v>3409</v>
      </c>
      <c r="B3235">
        <v>30002030</v>
      </c>
      <c r="C3235" s="2" t="s">
        <v>8373</v>
      </c>
      <c r="D3235" t="s">
        <v>274</v>
      </c>
      <c r="E3235">
        <v>1022716800000</v>
      </c>
      <c r="F3235">
        <v>1392198268000</v>
      </c>
      <c r="G3235">
        <v>1</v>
      </c>
      <c r="H3235" t="s">
        <v>6982</v>
      </c>
      <c r="I3235" t="s">
        <v>6983</v>
      </c>
      <c r="J3235" t="s">
        <v>20</v>
      </c>
      <c r="K3235" t="s">
        <v>21</v>
      </c>
      <c r="L3235">
        <v>0</v>
      </c>
      <c r="M3235">
        <v>0</v>
      </c>
      <c r="N3235" t="s">
        <v>22</v>
      </c>
      <c r="O3235">
        <v>3</v>
      </c>
      <c r="P3235" s="30">
        <f>SQRT((postes_1[[#This Row],[x]]-$Q$1)^2+(postes_1[[#This Row],[y]]-$R$1)^2)</f>
        <v>444372.13142009953</v>
      </c>
      <c r="Q3235">
        <v>939390.18</v>
      </c>
      <c r="R3235">
        <v>6454668.71</v>
      </c>
    </row>
    <row r="3236" spans="1:18" hidden="1">
      <c r="A3236">
        <v>4097</v>
      </c>
      <c r="B3236">
        <v>20000925</v>
      </c>
      <c r="C3236" s="2" t="s">
        <v>8375</v>
      </c>
      <c r="D3236" t="s">
        <v>20</v>
      </c>
      <c r="E3236">
        <v>610761600000</v>
      </c>
      <c r="F3236" t="s">
        <v>20</v>
      </c>
      <c r="G3236">
        <v>1</v>
      </c>
      <c r="H3236" t="s">
        <v>8298</v>
      </c>
      <c r="I3236" t="s">
        <v>8299</v>
      </c>
      <c r="J3236" t="s">
        <v>20</v>
      </c>
      <c r="K3236" t="s">
        <v>21</v>
      </c>
      <c r="L3236">
        <v>0</v>
      </c>
      <c r="M3236">
        <v>0</v>
      </c>
      <c r="N3236" t="s">
        <v>22</v>
      </c>
      <c r="O3236">
        <v>6</v>
      </c>
      <c r="P3236" s="30">
        <f>SQRT((postes_1[[#This Row],[x]]-$Q$1)^2+(postes_1[[#This Row],[y]]-$R$1)^2)</f>
        <v>444422.95028535667</v>
      </c>
      <c r="Q3236">
        <v>1049577.23</v>
      </c>
      <c r="R3236">
        <v>6821989.54</v>
      </c>
    </row>
    <row r="3237" spans="1:18" hidden="1">
      <c r="A3237">
        <v>681</v>
      </c>
      <c r="B3237">
        <v>20001114</v>
      </c>
      <c r="C3237" s="2" t="s">
        <v>8376</v>
      </c>
      <c r="D3237" t="s">
        <v>43</v>
      </c>
      <c r="E3237">
        <v>1143802476000</v>
      </c>
      <c r="F3237" t="s">
        <v>20</v>
      </c>
      <c r="G3237">
        <v>1</v>
      </c>
      <c r="H3237" t="s">
        <v>1461</v>
      </c>
      <c r="I3237" t="s">
        <v>1462</v>
      </c>
      <c r="J3237" t="s">
        <v>1463</v>
      </c>
      <c r="K3237" t="s">
        <v>21</v>
      </c>
      <c r="L3237">
        <v>0</v>
      </c>
      <c r="M3237">
        <v>0</v>
      </c>
      <c r="N3237" t="s">
        <v>22</v>
      </c>
      <c r="O3237">
        <v>7</v>
      </c>
      <c r="P3237" s="30">
        <f>SQRT((postes_1[[#This Row],[x]]-$Q$1)^2+(postes_1[[#This Row],[y]]-$R$1)^2)</f>
        <v>444524.99143289187</v>
      </c>
      <c r="Q3237">
        <v>1053657.2</v>
      </c>
      <c r="R3237">
        <v>6787914.4100000001</v>
      </c>
    </row>
    <row r="3238" spans="1:18" hidden="1">
      <c r="A3238">
        <v>1940</v>
      </c>
      <c r="B3238">
        <v>30001755</v>
      </c>
      <c r="C3238" s="2" t="s">
        <v>8378</v>
      </c>
      <c r="D3238" t="s">
        <v>17</v>
      </c>
      <c r="E3238">
        <v>1146751605000</v>
      </c>
      <c r="F3238">
        <v>1317984208000</v>
      </c>
      <c r="G3238">
        <v>1</v>
      </c>
      <c r="H3238" t="s">
        <v>4025</v>
      </c>
      <c r="I3238" t="s">
        <v>3425</v>
      </c>
      <c r="J3238" t="s">
        <v>26</v>
      </c>
      <c r="K3238" t="s">
        <v>21</v>
      </c>
      <c r="L3238">
        <v>0</v>
      </c>
      <c r="M3238">
        <v>0</v>
      </c>
      <c r="N3238" t="s">
        <v>22</v>
      </c>
      <c r="O3238">
        <v>2</v>
      </c>
      <c r="P3238" s="30">
        <f>SQRT((postes_1[[#This Row],[x]]-$Q$1)^2+(postes_1[[#This Row],[y]]-$R$1)^2)</f>
        <v>444564.61167867464</v>
      </c>
      <c r="Q3238">
        <v>958796.54999999702</v>
      </c>
      <c r="R3238">
        <v>6477227.2800000003</v>
      </c>
    </row>
    <row r="3239" spans="1:18" hidden="1">
      <c r="A3239">
        <v>109</v>
      </c>
      <c r="B3239">
        <v>30001774</v>
      </c>
      <c r="C3239" s="2" t="s">
        <v>8378</v>
      </c>
      <c r="D3239" t="s">
        <v>20</v>
      </c>
      <c r="E3239">
        <v>610761600000</v>
      </c>
      <c r="F3239" t="s">
        <v>20</v>
      </c>
      <c r="G3239">
        <v>1</v>
      </c>
      <c r="H3239" t="s">
        <v>254</v>
      </c>
      <c r="I3239" t="s">
        <v>255</v>
      </c>
      <c r="J3239" t="s">
        <v>20</v>
      </c>
      <c r="K3239" t="s">
        <v>21</v>
      </c>
      <c r="L3239">
        <v>0</v>
      </c>
      <c r="M3239">
        <v>0</v>
      </c>
      <c r="N3239" t="s">
        <v>22</v>
      </c>
      <c r="O3239">
        <v>2</v>
      </c>
      <c r="P3239" s="30">
        <f>SQRT((postes_1[[#This Row],[x]]-$Q$1)^2+(postes_1[[#This Row],[y]]-$R$1)^2)</f>
        <v>444623.698327891</v>
      </c>
      <c r="Q3239">
        <v>957605.36999999697</v>
      </c>
      <c r="R3239">
        <v>6475637.2699999996</v>
      </c>
    </row>
    <row r="3240" spans="1:18" hidden="1">
      <c r="A3240">
        <v>4003</v>
      </c>
      <c r="B3240">
        <v>20000720</v>
      </c>
      <c r="C3240" s="2" t="s">
        <v>8373</v>
      </c>
      <c r="D3240" t="s">
        <v>1094</v>
      </c>
      <c r="E3240">
        <v>791769600000</v>
      </c>
      <c r="F3240">
        <v>1424348632000</v>
      </c>
      <c r="G3240">
        <v>1</v>
      </c>
      <c r="H3240" t="s">
        <v>8148</v>
      </c>
      <c r="I3240" t="s">
        <v>8149</v>
      </c>
      <c r="J3240" t="s">
        <v>186</v>
      </c>
      <c r="K3240" t="s">
        <v>21</v>
      </c>
      <c r="L3240">
        <v>0</v>
      </c>
      <c r="M3240">
        <v>0</v>
      </c>
      <c r="N3240" t="s">
        <v>22</v>
      </c>
      <c r="O3240">
        <v>3</v>
      </c>
      <c r="P3240" s="30">
        <f>SQRT((postes_1[[#This Row],[x]]-$Q$1)^2+(postes_1[[#This Row],[y]]-$R$1)^2)</f>
        <v>444827.34387234534</v>
      </c>
      <c r="Q3240">
        <v>1046068.41</v>
      </c>
      <c r="R3240">
        <v>6843599.8700000001</v>
      </c>
    </row>
    <row r="3241" spans="1:18" hidden="1">
      <c r="A3241">
        <v>1644</v>
      </c>
      <c r="B3241">
        <v>30001752</v>
      </c>
      <c r="C3241" s="2" t="s">
        <v>8378</v>
      </c>
      <c r="D3241" t="s">
        <v>17</v>
      </c>
      <c r="E3241">
        <v>610761600000</v>
      </c>
      <c r="F3241">
        <v>1317984198000</v>
      </c>
      <c r="G3241">
        <v>1</v>
      </c>
      <c r="H3241" t="s">
        <v>3424</v>
      </c>
      <c r="I3241" t="s">
        <v>3425</v>
      </c>
      <c r="J3241" t="s">
        <v>20</v>
      </c>
      <c r="K3241" t="s">
        <v>21</v>
      </c>
      <c r="L3241">
        <v>0</v>
      </c>
      <c r="M3241">
        <v>0</v>
      </c>
      <c r="N3241" t="s">
        <v>22</v>
      </c>
      <c r="O3241">
        <v>2</v>
      </c>
      <c r="P3241" s="30">
        <f>SQRT((postes_1[[#This Row],[x]]-$Q$1)^2+(postes_1[[#This Row],[y]]-$R$1)^2)</f>
        <v>444836.77790295787</v>
      </c>
      <c r="Q3241">
        <v>959266.99000000197</v>
      </c>
      <c r="R3241">
        <v>6477382.79</v>
      </c>
    </row>
    <row r="3242" spans="1:18" hidden="1">
      <c r="A3242">
        <v>3413</v>
      </c>
      <c r="B3242">
        <v>30002032</v>
      </c>
      <c r="C3242" s="2" t="s">
        <v>8376</v>
      </c>
      <c r="D3242" t="s">
        <v>274</v>
      </c>
      <c r="E3242" s="1">
        <v>891216000000</v>
      </c>
      <c r="F3242">
        <v>1393591740000</v>
      </c>
      <c r="G3242">
        <v>1</v>
      </c>
      <c r="H3242" t="s">
        <v>6989</v>
      </c>
      <c r="I3242" t="s">
        <v>6990</v>
      </c>
      <c r="J3242" t="s">
        <v>20</v>
      </c>
      <c r="K3242" t="s">
        <v>21</v>
      </c>
      <c r="L3242">
        <v>0</v>
      </c>
      <c r="M3242">
        <v>0</v>
      </c>
      <c r="N3242" t="s">
        <v>22</v>
      </c>
      <c r="O3242">
        <v>7</v>
      </c>
      <c r="P3242" s="30">
        <f>SQRT((postes_1[[#This Row],[x]]-$Q$1)^2+(postes_1[[#This Row],[y]]-$R$1)^2)</f>
        <v>444981.016674618</v>
      </c>
      <c r="Q3242">
        <v>939767.21999999904</v>
      </c>
      <c r="R3242">
        <v>6454178.2400000002</v>
      </c>
    </row>
    <row r="3243" spans="1:18" hidden="1">
      <c r="A3243">
        <v>4104</v>
      </c>
      <c r="B3243">
        <v>20000775</v>
      </c>
      <c r="C3243" s="2" t="s">
        <v>8373</v>
      </c>
      <c r="D3243" t="s">
        <v>1094</v>
      </c>
      <c r="E3243">
        <v>935539200000</v>
      </c>
      <c r="F3243">
        <v>1424251047000</v>
      </c>
      <c r="G3243">
        <v>1</v>
      </c>
      <c r="H3243" t="s">
        <v>8312</v>
      </c>
      <c r="I3243" t="s">
        <v>8313</v>
      </c>
      <c r="J3243" t="s">
        <v>186</v>
      </c>
      <c r="K3243" t="s">
        <v>21</v>
      </c>
      <c r="L3243">
        <v>0</v>
      </c>
      <c r="M3243">
        <v>0</v>
      </c>
      <c r="N3243" t="s">
        <v>22</v>
      </c>
      <c r="O3243">
        <v>3</v>
      </c>
      <c r="P3243" s="30">
        <f>SQRT((postes_1[[#This Row],[x]]-$Q$1)^2+(postes_1[[#This Row],[y]]-$R$1)^2)</f>
        <v>445008.03592829866</v>
      </c>
      <c r="Q3243">
        <v>1046897.8</v>
      </c>
      <c r="R3243">
        <v>6840423.8799999999</v>
      </c>
    </row>
    <row r="3244" spans="1:18" hidden="1">
      <c r="A3244">
        <v>3121</v>
      </c>
      <c r="B3244">
        <v>40000139</v>
      </c>
      <c r="C3244" s="2" t="s">
        <v>8373</v>
      </c>
      <c r="D3244" t="s">
        <v>20</v>
      </c>
      <c r="E3244">
        <v>610761600000</v>
      </c>
      <c r="F3244" t="s">
        <v>20</v>
      </c>
      <c r="G3244">
        <v>1</v>
      </c>
      <c r="H3244" t="s">
        <v>6414</v>
      </c>
      <c r="I3244" t="s">
        <v>6415</v>
      </c>
      <c r="J3244" t="s">
        <v>26</v>
      </c>
      <c r="K3244" t="s">
        <v>21</v>
      </c>
      <c r="L3244">
        <v>0</v>
      </c>
      <c r="M3244">
        <v>0</v>
      </c>
      <c r="N3244" t="s">
        <v>22</v>
      </c>
      <c r="O3244">
        <v>3</v>
      </c>
      <c r="P3244" s="30">
        <f>SQRT((postes_1[[#This Row],[x]]-$Q$1)^2+(postes_1[[#This Row],[y]]-$R$1)^2)</f>
        <v>445165.44509533845</v>
      </c>
      <c r="Q3244">
        <v>836129.29999999702</v>
      </c>
      <c r="R3244">
        <v>6369730.8899999997</v>
      </c>
    </row>
    <row r="3245" spans="1:18" hidden="1">
      <c r="A3245">
        <v>3060</v>
      </c>
      <c r="B3245">
        <v>60000256</v>
      </c>
      <c r="C3245" s="2" t="s">
        <v>8373</v>
      </c>
      <c r="D3245" t="s">
        <v>90</v>
      </c>
      <c r="E3245">
        <v>610761600000</v>
      </c>
      <c r="F3245">
        <v>1150731171000</v>
      </c>
      <c r="G3245">
        <v>1</v>
      </c>
      <c r="H3245" t="s">
        <v>6295</v>
      </c>
      <c r="I3245" t="s">
        <v>6296</v>
      </c>
      <c r="J3245" t="s">
        <v>20</v>
      </c>
      <c r="K3245" t="s">
        <v>21</v>
      </c>
      <c r="L3245">
        <v>0</v>
      </c>
      <c r="M3245">
        <v>0</v>
      </c>
      <c r="N3245" t="s">
        <v>22</v>
      </c>
      <c r="O3245">
        <v>3</v>
      </c>
      <c r="P3245" s="30">
        <f>SQRT((postes_1[[#This Row],[x]]-$Q$1)^2+(postes_1[[#This Row],[y]]-$R$1)^2)</f>
        <v>445228.91115747247</v>
      </c>
      <c r="Q3245">
        <v>170913.77000000299</v>
      </c>
      <c r="R3245">
        <v>6824312.3899999997</v>
      </c>
    </row>
    <row r="3246" spans="1:18" hidden="1">
      <c r="A3246">
        <v>200</v>
      </c>
      <c r="B3246">
        <v>70005302</v>
      </c>
      <c r="C3246" s="2" t="s">
        <v>8373</v>
      </c>
      <c r="D3246" t="s">
        <v>77</v>
      </c>
      <c r="E3246">
        <v>1107273054000</v>
      </c>
      <c r="F3246">
        <v>1311593053000</v>
      </c>
      <c r="G3246">
        <v>1</v>
      </c>
      <c r="H3246" t="s">
        <v>460</v>
      </c>
      <c r="I3246" t="s">
        <v>461</v>
      </c>
      <c r="J3246" t="s">
        <v>20</v>
      </c>
      <c r="K3246" t="s">
        <v>21</v>
      </c>
      <c r="L3246">
        <v>0</v>
      </c>
      <c r="M3246">
        <v>0</v>
      </c>
      <c r="N3246" t="s">
        <v>22</v>
      </c>
      <c r="O3246">
        <v>3</v>
      </c>
      <c r="P3246" s="30">
        <f>SQRT((postes_1[[#This Row],[x]]-$Q$1)^2+(postes_1[[#This Row],[y]]-$R$1)^2)</f>
        <v>445256.74635528569</v>
      </c>
      <c r="Q3246">
        <v>848190.07</v>
      </c>
      <c r="R3246">
        <v>6376975.4299999997</v>
      </c>
    </row>
    <row r="3247" spans="1:18" hidden="1">
      <c r="A3247">
        <v>844</v>
      </c>
      <c r="B3247">
        <v>50001128</v>
      </c>
      <c r="C3247" s="2" t="s">
        <v>8373</v>
      </c>
      <c r="D3247" t="s">
        <v>74</v>
      </c>
      <c r="E3247">
        <v>610761600000</v>
      </c>
      <c r="F3247">
        <v>1374747744000</v>
      </c>
      <c r="G3247">
        <v>1</v>
      </c>
      <c r="H3247" t="s">
        <v>1805</v>
      </c>
      <c r="I3247" t="s">
        <v>1806</v>
      </c>
      <c r="J3247" t="s">
        <v>20</v>
      </c>
      <c r="K3247" t="s">
        <v>21</v>
      </c>
      <c r="L3247">
        <v>0</v>
      </c>
      <c r="M3247">
        <v>0</v>
      </c>
      <c r="N3247" t="s">
        <v>22</v>
      </c>
      <c r="O3247">
        <v>3</v>
      </c>
      <c r="P3247" s="30">
        <f>SQRT((postes_1[[#This Row],[x]]-$Q$1)^2+(postes_1[[#This Row],[y]]-$R$1)^2)</f>
        <v>445542.5440069827</v>
      </c>
      <c r="Q3247">
        <v>579497.32999999798</v>
      </c>
      <c r="R3247">
        <v>6308997.6200000001</v>
      </c>
    </row>
    <row r="3248" spans="1:18" hidden="1">
      <c r="A3248">
        <v>3681</v>
      </c>
      <c r="B3248">
        <v>30002042</v>
      </c>
      <c r="C3248" s="2" t="s">
        <v>8373</v>
      </c>
      <c r="D3248" t="s">
        <v>274</v>
      </c>
      <c r="E3248">
        <v>610761600000</v>
      </c>
      <c r="F3248">
        <v>1391010229000</v>
      </c>
      <c r="G3248">
        <v>1</v>
      </c>
      <c r="H3248" t="s">
        <v>7538</v>
      </c>
      <c r="I3248" t="s">
        <v>7539</v>
      </c>
      <c r="J3248" t="s">
        <v>20</v>
      </c>
      <c r="K3248" t="s">
        <v>21</v>
      </c>
      <c r="L3248">
        <v>0</v>
      </c>
      <c r="M3248">
        <v>0</v>
      </c>
      <c r="N3248" t="s">
        <v>22</v>
      </c>
      <c r="O3248">
        <v>3</v>
      </c>
      <c r="P3248" s="30">
        <f>SQRT((postes_1[[#This Row],[x]]-$Q$1)^2+(postes_1[[#This Row],[y]]-$R$1)^2)</f>
        <v>445912.03984858433</v>
      </c>
      <c r="Q3248">
        <v>939240.07999999798</v>
      </c>
      <c r="R3248">
        <v>6452219.4000000004</v>
      </c>
    </row>
    <row r="3249" spans="1:18" hidden="1">
      <c r="A3249">
        <v>258</v>
      </c>
      <c r="B3249">
        <v>20000868</v>
      </c>
      <c r="C3249" s="2" t="s">
        <v>8373</v>
      </c>
      <c r="D3249" t="s">
        <v>23</v>
      </c>
      <c r="E3249">
        <v>906940800000</v>
      </c>
      <c r="F3249">
        <v>1240313869000</v>
      </c>
      <c r="G3249">
        <v>1</v>
      </c>
      <c r="H3249" t="s">
        <v>584</v>
      </c>
      <c r="I3249" t="s">
        <v>585</v>
      </c>
      <c r="J3249" t="s">
        <v>186</v>
      </c>
      <c r="K3249" t="s">
        <v>21</v>
      </c>
      <c r="L3249">
        <v>0</v>
      </c>
      <c r="M3249">
        <v>0</v>
      </c>
      <c r="N3249" t="s">
        <v>22</v>
      </c>
      <c r="O3249">
        <v>3</v>
      </c>
      <c r="P3249" s="30">
        <f>SQRT((postes_1[[#This Row],[x]]-$Q$1)^2+(postes_1[[#This Row],[y]]-$R$1)^2)</f>
        <v>446080.24367744656</v>
      </c>
      <c r="Q3249">
        <v>1049060.6200000001</v>
      </c>
      <c r="R3249">
        <v>6834857.8600000003</v>
      </c>
    </row>
    <row r="3250" spans="1:18" hidden="1">
      <c r="A3250">
        <v>166</v>
      </c>
      <c r="B3250">
        <v>30001514</v>
      </c>
      <c r="C3250" s="2" t="s">
        <v>8376</v>
      </c>
      <c r="D3250" t="s">
        <v>17</v>
      </c>
      <c r="E3250">
        <v>610761600000</v>
      </c>
      <c r="F3250">
        <v>1319106146000</v>
      </c>
      <c r="G3250">
        <v>1</v>
      </c>
      <c r="H3250" t="s">
        <v>387</v>
      </c>
      <c r="I3250" t="s">
        <v>388</v>
      </c>
      <c r="J3250" t="s">
        <v>20</v>
      </c>
      <c r="K3250" t="s">
        <v>21</v>
      </c>
      <c r="L3250">
        <v>0</v>
      </c>
      <c r="M3250">
        <v>0</v>
      </c>
      <c r="N3250" t="s">
        <v>22</v>
      </c>
      <c r="O3250">
        <v>7</v>
      </c>
      <c r="P3250" s="30">
        <f>SQRT((postes_1[[#This Row],[x]]-$Q$1)^2+(postes_1[[#This Row],[y]]-$R$1)^2)</f>
        <v>446262.71044620359</v>
      </c>
      <c r="Q3250">
        <v>974024.68</v>
      </c>
      <c r="R3250">
        <v>6494661.4900000002</v>
      </c>
    </row>
    <row r="3251" spans="1:18" hidden="1">
      <c r="A3251">
        <v>2324</v>
      </c>
      <c r="B3251">
        <v>50001112</v>
      </c>
      <c r="C3251" s="2" t="s">
        <v>8373</v>
      </c>
      <c r="D3251" t="s">
        <v>77</v>
      </c>
      <c r="E3251">
        <v>1169738222000</v>
      </c>
      <c r="F3251">
        <v>1331742287000</v>
      </c>
      <c r="G3251">
        <v>1</v>
      </c>
      <c r="H3251" t="s">
        <v>4803</v>
      </c>
      <c r="I3251" t="s">
        <v>4804</v>
      </c>
      <c r="J3251" t="s">
        <v>20</v>
      </c>
      <c r="K3251" t="s">
        <v>21</v>
      </c>
      <c r="L3251">
        <v>0</v>
      </c>
      <c r="M3251">
        <v>0</v>
      </c>
      <c r="N3251" t="s">
        <v>22</v>
      </c>
      <c r="O3251">
        <v>3</v>
      </c>
      <c r="P3251" s="30">
        <f>SQRT((postes_1[[#This Row],[x]]-$Q$1)^2+(postes_1[[#This Row],[y]]-$R$1)^2)</f>
        <v>446821.07652428676</v>
      </c>
      <c r="Q3251">
        <v>538861.79999999702</v>
      </c>
      <c r="R3251">
        <v>6312416.5</v>
      </c>
    </row>
    <row r="3252" spans="1:18" hidden="1">
      <c r="A3252">
        <v>2222</v>
      </c>
      <c r="B3252">
        <v>20001452</v>
      </c>
      <c r="C3252" s="2" t="s">
        <v>8376</v>
      </c>
      <c r="D3252" t="s">
        <v>43</v>
      </c>
      <c r="E3252">
        <v>1143802133000</v>
      </c>
      <c r="F3252" t="s">
        <v>20</v>
      </c>
      <c r="G3252">
        <v>1</v>
      </c>
      <c r="H3252" t="s">
        <v>4601</v>
      </c>
      <c r="I3252" t="s">
        <v>4602</v>
      </c>
      <c r="J3252" t="s">
        <v>577</v>
      </c>
      <c r="K3252" t="s">
        <v>21</v>
      </c>
      <c r="L3252">
        <v>0</v>
      </c>
      <c r="M3252">
        <v>0</v>
      </c>
      <c r="N3252" t="s">
        <v>22</v>
      </c>
      <c r="O3252">
        <v>7</v>
      </c>
      <c r="P3252" s="30">
        <f>SQRT((postes_1[[#This Row],[x]]-$Q$1)^2+(postes_1[[#This Row],[y]]-$R$1)^2)</f>
        <v>446880.969495097</v>
      </c>
      <c r="Q3252">
        <v>1056360.22</v>
      </c>
      <c r="R3252">
        <v>6723732.2400000002</v>
      </c>
    </row>
    <row r="3253" spans="1:18" hidden="1">
      <c r="A3253">
        <v>3232</v>
      </c>
      <c r="B3253">
        <v>20000770</v>
      </c>
      <c r="C3253" s="2" t="s">
        <v>8375</v>
      </c>
      <c r="D3253" t="s">
        <v>20</v>
      </c>
      <c r="E3253">
        <v>935539200000</v>
      </c>
      <c r="F3253" t="s">
        <v>20</v>
      </c>
      <c r="G3253">
        <v>1</v>
      </c>
      <c r="H3253" t="s">
        <v>6633</v>
      </c>
      <c r="I3253" t="s">
        <v>6634</v>
      </c>
      <c r="J3253" t="s">
        <v>186</v>
      </c>
      <c r="K3253" t="s">
        <v>21</v>
      </c>
      <c r="L3253">
        <v>0</v>
      </c>
      <c r="M3253">
        <v>0</v>
      </c>
      <c r="N3253" t="s">
        <v>22</v>
      </c>
      <c r="O3253">
        <v>6</v>
      </c>
      <c r="P3253" s="30">
        <f>SQRT((postes_1[[#This Row],[x]]-$Q$1)^2+(postes_1[[#This Row],[y]]-$R$1)^2)</f>
        <v>446914.54668527481</v>
      </c>
      <c r="Q3253">
        <v>1048768.78</v>
      </c>
      <c r="R3253">
        <v>6840790.29</v>
      </c>
    </row>
    <row r="3254" spans="1:18" hidden="1">
      <c r="A3254">
        <v>517</v>
      </c>
      <c r="B3254">
        <v>50000835</v>
      </c>
      <c r="C3254" s="2" t="s">
        <v>8373</v>
      </c>
      <c r="D3254" t="s">
        <v>274</v>
      </c>
      <c r="E3254">
        <v>812851200000</v>
      </c>
      <c r="F3254">
        <v>1448900954000</v>
      </c>
      <c r="G3254">
        <v>1</v>
      </c>
      <c r="H3254" t="s">
        <v>1128</v>
      </c>
      <c r="I3254" t="s">
        <v>1129</v>
      </c>
      <c r="J3254" t="s">
        <v>20</v>
      </c>
      <c r="K3254" t="s">
        <v>21</v>
      </c>
      <c r="L3254">
        <v>0</v>
      </c>
      <c r="M3254">
        <v>0</v>
      </c>
      <c r="N3254" t="s">
        <v>22</v>
      </c>
      <c r="O3254">
        <v>3</v>
      </c>
      <c r="P3254" s="30">
        <f>SQRT((postes_1[[#This Row],[x]]-$Q$1)^2+(postes_1[[#This Row],[y]]-$R$1)^2)</f>
        <v>446974.11999165884</v>
      </c>
      <c r="Q3254">
        <v>369445.11999999703</v>
      </c>
      <c r="R3254">
        <v>6377040.7599999998</v>
      </c>
    </row>
    <row r="3255" spans="1:18" hidden="1">
      <c r="A3255">
        <v>3506</v>
      </c>
      <c r="B3255">
        <v>20000789</v>
      </c>
      <c r="C3255" s="2" t="s">
        <v>8373</v>
      </c>
      <c r="D3255" t="s">
        <v>30</v>
      </c>
      <c r="E3255">
        <v>610761600000</v>
      </c>
      <c r="F3255">
        <v>1407844212000</v>
      </c>
      <c r="G3255">
        <v>1</v>
      </c>
      <c r="H3255" t="s">
        <v>7179</v>
      </c>
      <c r="I3255" t="s">
        <v>7180</v>
      </c>
      <c r="J3255" t="s">
        <v>186</v>
      </c>
      <c r="K3255" t="s">
        <v>21</v>
      </c>
      <c r="L3255">
        <v>0</v>
      </c>
      <c r="M3255">
        <v>0</v>
      </c>
      <c r="N3255" t="s">
        <v>22</v>
      </c>
      <c r="O3255">
        <v>3</v>
      </c>
      <c r="P3255" s="30">
        <f>SQRT((postes_1[[#This Row],[x]]-$Q$1)^2+(postes_1[[#This Row],[y]]-$R$1)^2)</f>
        <v>447092.12708167115</v>
      </c>
      <c r="Q3255">
        <v>1049254.3</v>
      </c>
      <c r="R3255">
        <v>6839247.46</v>
      </c>
    </row>
    <row r="3256" spans="1:18" hidden="1">
      <c r="A3256">
        <v>697</v>
      </c>
      <c r="B3256">
        <v>50001083</v>
      </c>
      <c r="C3256" s="2" t="s">
        <v>8373</v>
      </c>
      <c r="D3256" t="s">
        <v>20</v>
      </c>
      <c r="E3256">
        <v>814060800000</v>
      </c>
      <c r="F3256" t="s">
        <v>20</v>
      </c>
      <c r="G3256">
        <v>1</v>
      </c>
      <c r="H3256" t="s">
        <v>1498</v>
      </c>
      <c r="I3256" t="s">
        <v>1499</v>
      </c>
      <c r="J3256" t="s">
        <v>20</v>
      </c>
      <c r="K3256" t="s">
        <v>21</v>
      </c>
      <c r="L3256">
        <v>0</v>
      </c>
      <c r="M3256">
        <v>0</v>
      </c>
      <c r="N3256" t="s">
        <v>22</v>
      </c>
      <c r="O3256">
        <v>3</v>
      </c>
      <c r="P3256" s="30">
        <f>SQRT((postes_1[[#This Row],[x]]-$Q$1)^2+(postes_1[[#This Row],[y]]-$R$1)^2)</f>
        <v>447318.97790518688</v>
      </c>
      <c r="Q3256">
        <v>507557.75999999797</v>
      </c>
      <c r="R3256">
        <v>6318142.3700000001</v>
      </c>
    </row>
    <row r="3257" spans="1:18" hidden="1">
      <c r="A3257">
        <v>1498</v>
      </c>
      <c r="B3257">
        <v>20000519</v>
      </c>
      <c r="C3257" s="2" t="s">
        <v>8373</v>
      </c>
      <c r="D3257" t="s">
        <v>274</v>
      </c>
      <c r="E3257">
        <v>610761600000</v>
      </c>
      <c r="F3257">
        <v>1424349234000</v>
      </c>
      <c r="G3257">
        <v>1</v>
      </c>
      <c r="H3257" t="s">
        <v>3128</v>
      </c>
      <c r="I3257" t="s">
        <v>3129</v>
      </c>
      <c r="J3257" t="s">
        <v>186</v>
      </c>
      <c r="K3257" t="s">
        <v>21</v>
      </c>
      <c r="L3257">
        <v>0</v>
      </c>
      <c r="M3257">
        <v>0</v>
      </c>
      <c r="N3257" t="s">
        <v>22</v>
      </c>
      <c r="O3257">
        <v>3</v>
      </c>
      <c r="P3257" s="30">
        <f>SQRT((postes_1[[#This Row],[x]]-$Q$1)^2+(postes_1[[#This Row],[y]]-$R$1)^2)</f>
        <v>447377.46543992567</v>
      </c>
      <c r="Q3257">
        <v>1040438.59</v>
      </c>
      <c r="R3257">
        <v>6877046.3200000003</v>
      </c>
    </row>
    <row r="3258" spans="1:18" hidden="1">
      <c r="A3258">
        <v>1787</v>
      </c>
      <c r="B3258">
        <v>20000761</v>
      </c>
      <c r="C3258" s="2" t="s">
        <v>8373</v>
      </c>
      <c r="D3258" t="s">
        <v>20</v>
      </c>
      <c r="E3258">
        <v>791769600000</v>
      </c>
      <c r="F3258" t="s">
        <v>20</v>
      </c>
      <c r="G3258">
        <v>1</v>
      </c>
      <c r="H3258" t="s">
        <v>3712</v>
      </c>
      <c r="I3258" t="s">
        <v>3713</v>
      </c>
      <c r="J3258" t="s">
        <v>3714</v>
      </c>
      <c r="K3258" t="s">
        <v>21</v>
      </c>
      <c r="L3258">
        <v>0</v>
      </c>
      <c r="M3258">
        <v>0</v>
      </c>
      <c r="N3258" t="s">
        <v>22</v>
      </c>
      <c r="O3258">
        <v>3</v>
      </c>
      <c r="P3258" s="30">
        <f>SQRT((postes_1[[#This Row],[x]]-$Q$1)^2+(postes_1[[#This Row],[y]]-$R$1)^2)</f>
        <v>447423.73503748042</v>
      </c>
      <c r="Q3258">
        <v>1049217.55</v>
      </c>
      <c r="R3258">
        <v>6841143.3799999999</v>
      </c>
    </row>
    <row r="3259" spans="1:18" hidden="1">
      <c r="A3259">
        <v>659</v>
      </c>
      <c r="B3259">
        <v>20000750</v>
      </c>
      <c r="C3259" s="2" t="s">
        <v>8373</v>
      </c>
      <c r="D3259" t="s">
        <v>20</v>
      </c>
      <c r="E3259">
        <v>791769600000</v>
      </c>
      <c r="F3259" t="s">
        <v>20</v>
      </c>
      <c r="G3259">
        <v>1</v>
      </c>
      <c r="H3259" t="s">
        <v>1417</v>
      </c>
      <c r="I3259" t="s">
        <v>1418</v>
      </c>
      <c r="J3259" t="s">
        <v>186</v>
      </c>
      <c r="K3259" t="s">
        <v>21</v>
      </c>
      <c r="L3259">
        <v>0</v>
      </c>
      <c r="M3259">
        <v>0</v>
      </c>
      <c r="N3259" t="s">
        <v>22</v>
      </c>
      <c r="O3259">
        <v>3</v>
      </c>
      <c r="P3259" s="30">
        <f>SQRT((postes_1[[#This Row],[x]]-$Q$1)^2+(postes_1[[#This Row],[y]]-$R$1)^2)</f>
        <v>447746.1187972179</v>
      </c>
      <c r="Q3259">
        <v>1049290.3899999999</v>
      </c>
      <c r="R3259">
        <v>6842415.3099999996</v>
      </c>
    </row>
    <row r="3260" spans="1:18" hidden="1">
      <c r="A3260">
        <v>276</v>
      </c>
      <c r="B3260">
        <v>20000610</v>
      </c>
      <c r="C3260" s="2" t="s">
        <v>8373</v>
      </c>
      <c r="D3260" t="s">
        <v>38</v>
      </c>
      <c r="E3260">
        <v>610761600000</v>
      </c>
      <c r="F3260">
        <v>1222423208000</v>
      </c>
      <c r="G3260">
        <v>1</v>
      </c>
      <c r="H3260" t="s">
        <v>623</v>
      </c>
      <c r="I3260" t="s">
        <v>624</v>
      </c>
      <c r="J3260" t="s">
        <v>186</v>
      </c>
      <c r="K3260" t="s">
        <v>21</v>
      </c>
      <c r="L3260">
        <v>0</v>
      </c>
      <c r="M3260">
        <v>0</v>
      </c>
      <c r="N3260" t="s">
        <v>22</v>
      </c>
      <c r="O3260">
        <v>3</v>
      </c>
      <c r="P3260" s="30">
        <f>SQRT((postes_1[[#This Row],[x]]-$Q$1)^2+(postes_1[[#This Row],[y]]-$R$1)^2)</f>
        <v>447847.90251496068</v>
      </c>
      <c r="Q3260">
        <v>1045934.94</v>
      </c>
      <c r="R3260">
        <v>6858044.4299999997</v>
      </c>
    </row>
    <row r="3261" spans="1:18" hidden="1">
      <c r="A3261">
        <v>2329</v>
      </c>
      <c r="B3261">
        <v>50001132</v>
      </c>
      <c r="C3261" s="2" t="s">
        <v>8373</v>
      </c>
      <c r="D3261" t="s">
        <v>77</v>
      </c>
      <c r="E3261">
        <v>610761600000</v>
      </c>
      <c r="F3261">
        <v>1331740544000</v>
      </c>
      <c r="G3261">
        <v>1</v>
      </c>
      <c r="H3261" t="s">
        <v>4813</v>
      </c>
      <c r="I3261" t="s">
        <v>4814</v>
      </c>
      <c r="J3261" t="s">
        <v>26</v>
      </c>
      <c r="K3261" t="s">
        <v>21</v>
      </c>
      <c r="L3261">
        <v>0</v>
      </c>
      <c r="M3261">
        <v>0</v>
      </c>
      <c r="N3261" t="s">
        <v>22</v>
      </c>
      <c r="O3261">
        <v>3</v>
      </c>
      <c r="P3261" s="30">
        <f>SQRT((postes_1[[#This Row],[x]]-$Q$1)^2+(postes_1[[#This Row],[y]]-$R$1)^2)</f>
        <v>447928.43770932889</v>
      </c>
      <c r="Q3261">
        <v>561820.79999999702</v>
      </c>
      <c r="R3261">
        <v>6308183.5499999998</v>
      </c>
    </row>
    <row r="3262" spans="1:18" hidden="1">
      <c r="A3262">
        <v>3297</v>
      </c>
      <c r="B3262">
        <v>20000671</v>
      </c>
      <c r="C3262" s="2" t="s">
        <v>8375</v>
      </c>
      <c r="D3262" t="s">
        <v>20</v>
      </c>
      <c r="E3262">
        <v>935020800000</v>
      </c>
      <c r="F3262" t="s">
        <v>20</v>
      </c>
      <c r="G3262">
        <v>1</v>
      </c>
      <c r="H3262" t="s">
        <v>6757</v>
      </c>
      <c r="I3262" t="s">
        <v>6758</v>
      </c>
      <c r="J3262" t="s">
        <v>186</v>
      </c>
      <c r="K3262" t="s">
        <v>21</v>
      </c>
      <c r="L3262">
        <v>0</v>
      </c>
      <c r="M3262">
        <v>0</v>
      </c>
      <c r="N3262" t="s">
        <v>22</v>
      </c>
      <c r="O3262">
        <v>6</v>
      </c>
      <c r="P3262" s="30">
        <f>SQRT((postes_1[[#This Row],[x]]-$Q$1)^2+(postes_1[[#This Row],[y]]-$R$1)^2)</f>
        <v>448089.2617197457</v>
      </c>
      <c r="Q3262">
        <v>1048313.52</v>
      </c>
      <c r="R3262">
        <v>6848732.5800000001</v>
      </c>
    </row>
    <row r="3263" spans="1:18">
      <c r="A3263">
        <v>121</v>
      </c>
      <c r="B3263">
        <v>70060595</v>
      </c>
      <c r="C3263" s="2" t="s">
        <v>8381</v>
      </c>
      <c r="D3263" t="s">
        <v>264</v>
      </c>
      <c r="E3263">
        <v>1458131192000</v>
      </c>
      <c r="F3263">
        <v>1456931134000</v>
      </c>
      <c r="G3263">
        <v>1</v>
      </c>
      <c r="H3263" t="s">
        <v>280</v>
      </c>
      <c r="I3263" t="s">
        <v>281</v>
      </c>
      <c r="J3263" t="s">
        <v>282</v>
      </c>
      <c r="K3263" t="s">
        <v>283</v>
      </c>
      <c r="L3263">
        <v>0</v>
      </c>
      <c r="M3263">
        <v>0</v>
      </c>
      <c r="N3263" t="s">
        <v>267</v>
      </c>
      <c r="O3263">
        <v>6</v>
      </c>
      <c r="P3263" s="30">
        <f>SQRT((postes_1[[#This Row],[x]]-$Q$1)^2+(postes_1[[#This Row],[y]]-$R$1)^2)</f>
        <v>448145.79917781276</v>
      </c>
      <c r="Q3263">
        <v>665108.83169999695</v>
      </c>
      <c r="R3263">
        <v>6308659.9468999999</v>
      </c>
    </row>
    <row r="3264" spans="1:18" hidden="1">
      <c r="A3264">
        <v>3296</v>
      </c>
      <c r="B3264">
        <v>20000702</v>
      </c>
      <c r="C3264" s="2" t="s">
        <v>8373</v>
      </c>
      <c r="D3264" t="s">
        <v>274</v>
      </c>
      <c r="E3264">
        <v>867628800000</v>
      </c>
      <c r="F3264">
        <v>1412180183000</v>
      </c>
      <c r="G3264">
        <v>1</v>
      </c>
      <c r="H3264" t="s">
        <v>6755</v>
      </c>
      <c r="I3264" t="s">
        <v>6756</v>
      </c>
      <c r="J3264" t="s">
        <v>186</v>
      </c>
      <c r="K3264" t="s">
        <v>21</v>
      </c>
      <c r="L3264">
        <v>0</v>
      </c>
      <c r="M3264">
        <v>0</v>
      </c>
      <c r="N3264" t="s">
        <v>22</v>
      </c>
      <c r="O3264">
        <v>3</v>
      </c>
      <c r="P3264" s="30">
        <f>SQRT((postes_1[[#This Row],[x]]-$Q$1)^2+(postes_1[[#This Row],[y]]-$R$1)^2)</f>
        <v>448304.93301675573</v>
      </c>
      <c r="Q3264">
        <v>1049217.29</v>
      </c>
      <c r="R3264">
        <v>6845535.7199999997</v>
      </c>
    </row>
    <row r="3265" spans="1:18">
      <c r="A3265">
        <v>120</v>
      </c>
      <c r="B3265">
        <v>70060495</v>
      </c>
      <c r="C3265" s="2" t="s">
        <v>8380</v>
      </c>
      <c r="D3265" t="s">
        <v>264</v>
      </c>
      <c r="E3265">
        <v>1458131175000</v>
      </c>
      <c r="F3265">
        <v>1456744305000</v>
      </c>
      <c r="G3265">
        <v>1</v>
      </c>
      <c r="H3265" t="s">
        <v>278</v>
      </c>
      <c r="I3265" t="s">
        <v>279</v>
      </c>
      <c r="J3265" t="s">
        <v>98</v>
      </c>
      <c r="K3265" t="s">
        <v>21</v>
      </c>
      <c r="L3265">
        <v>0</v>
      </c>
      <c r="M3265">
        <v>0</v>
      </c>
      <c r="N3265" t="s">
        <v>267</v>
      </c>
      <c r="O3265">
        <v>6</v>
      </c>
      <c r="P3265" s="30">
        <f>SQRT((postes_1[[#This Row],[x]]-$Q$1)^2+(postes_1[[#This Row],[y]]-$R$1)^2)</f>
        <v>448385.63257207145</v>
      </c>
      <c r="Q3265">
        <v>665243.65590000199</v>
      </c>
      <c r="R3265">
        <v>6308434.8853000002</v>
      </c>
    </row>
    <row r="3266" spans="1:18" hidden="1">
      <c r="A3266">
        <v>533</v>
      </c>
      <c r="B3266">
        <v>20000763</v>
      </c>
      <c r="C3266" s="2" t="s">
        <v>8373</v>
      </c>
      <c r="D3266" t="s">
        <v>56</v>
      </c>
      <c r="E3266">
        <v>1156514109000</v>
      </c>
      <c r="F3266">
        <v>1156513453000</v>
      </c>
      <c r="G3266">
        <v>1</v>
      </c>
      <c r="H3266" t="s">
        <v>1155</v>
      </c>
      <c r="I3266" t="s">
        <v>1156</v>
      </c>
      <c r="J3266" t="s">
        <v>186</v>
      </c>
      <c r="K3266" t="s">
        <v>21</v>
      </c>
      <c r="L3266">
        <v>0</v>
      </c>
      <c r="M3266">
        <v>0</v>
      </c>
      <c r="N3266" t="s">
        <v>22</v>
      </c>
      <c r="O3266">
        <v>3</v>
      </c>
      <c r="P3266" s="30">
        <f>SQRT((postes_1[[#This Row],[x]]-$Q$1)^2+(postes_1[[#This Row],[y]]-$R$1)^2)</f>
        <v>448503.97338257713</v>
      </c>
      <c r="Q3266">
        <v>1050322.96</v>
      </c>
      <c r="R3266">
        <v>6841123.9900000002</v>
      </c>
    </row>
    <row r="3267" spans="1:18" hidden="1">
      <c r="A3267">
        <v>357</v>
      </c>
      <c r="B3267">
        <v>60000018</v>
      </c>
      <c r="C3267" s="2" t="s">
        <v>8373</v>
      </c>
      <c r="D3267" t="s">
        <v>27</v>
      </c>
      <c r="E3267">
        <v>791078400000</v>
      </c>
      <c r="F3267">
        <v>1299258325000</v>
      </c>
      <c r="G3267">
        <v>1</v>
      </c>
      <c r="H3267" t="s">
        <v>797</v>
      </c>
      <c r="I3267" t="s">
        <v>798</v>
      </c>
      <c r="J3267" t="s">
        <v>20</v>
      </c>
      <c r="K3267" t="s">
        <v>21</v>
      </c>
      <c r="L3267">
        <v>0</v>
      </c>
      <c r="M3267">
        <v>0</v>
      </c>
      <c r="N3267" t="s">
        <v>22</v>
      </c>
      <c r="O3267">
        <v>3</v>
      </c>
      <c r="P3267" s="30">
        <f>SQRT((postes_1[[#This Row],[x]]-$Q$1)^2+(postes_1[[#This Row],[y]]-$R$1)^2)</f>
        <v>448592.93386148504</v>
      </c>
      <c r="Q3267">
        <v>175207.380000003</v>
      </c>
      <c r="R3267">
        <v>6862010.4500000002</v>
      </c>
    </row>
    <row r="3268" spans="1:18" hidden="1">
      <c r="A3268">
        <v>3416</v>
      </c>
      <c r="B3268">
        <v>50000818</v>
      </c>
      <c r="C3268" s="2" t="s">
        <v>8373</v>
      </c>
      <c r="D3268" t="s">
        <v>1094</v>
      </c>
      <c r="E3268">
        <v>610761600000</v>
      </c>
      <c r="F3268">
        <v>1423583194000</v>
      </c>
      <c r="G3268">
        <v>1</v>
      </c>
      <c r="H3268" t="s">
        <v>6995</v>
      </c>
      <c r="I3268" t="s">
        <v>6996</v>
      </c>
      <c r="J3268" t="s">
        <v>6997</v>
      </c>
      <c r="K3268" t="s">
        <v>21</v>
      </c>
      <c r="L3268">
        <v>0</v>
      </c>
      <c r="M3268">
        <v>0</v>
      </c>
      <c r="N3268" t="s">
        <v>22</v>
      </c>
      <c r="O3268">
        <v>3</v>
      </c>
      <c r="P3268" s="30">
        <f>SQRT((postes_1[[#This Row],[x]]-$Q$1)^2+(postes_1[[#This Row],[y]]-$R$1)^2)</f>
        <v>448743.87620382331</v>
      </c>
      <c r="Q3268">
        <v>363018.53000000102</v>
      </c>
      <c r="R3268">
        <v>6379110.6600000001</v>
      </c>
    </row>
    <row r="3269" spans="1:18" hidden="1">
      <c r="A3269">
        <v>1955</v>
      </c>
      <c r="B3269">
        <v>30001575</v>
      </c>
      <c r="C3269" s="2" t="s">
        <v>8373</v>
      </c>
      <c r="D3269" t="s">
        <v>56</v>
      </c>
      <c r="E3269">
        <v>1329235653000</v>
      </c>
      <c r="F3269">
        <v>1329235608000</v>
      </c>
      <c r="G3269">
        <v>1</v>
      </c>
      <c r="H3269" t="s">
        <v>4052</v>
      </c>
      <c r="I3269" t="s">
        <v>4053</v>
      </c>
      <c r="J3269" t="s">
        <v>20</v>
      </c>
      <c r="K3269" t="s">
        <v>21</v>
      </c>
      <c r="L3269">
        <v>0</v>
      </c>
      <c r="M3269">
        <v>0</v>
      </c>
      <c r="N3269" t="s">
        <v>22</v>
      </c>
      <c r="O3269">
        <v>3</v>
      </c>
      <c r="P3269" s="30">
        <f>SQRT((postes_1[[#This Row],[x]]-$Q$1)^2+(postes_1[[#This Row],[y]]-$R$1)^2)</f>
        <v>448817.84212877444</v>
      </c>
      <c r="Q3269">
        <v>976072.85999999905</v>
      </c>
      <c r="R3269">
        <v>6493132.7800000003</v>
      </c>
    </row>
    <row r="3270" spans="1:18" hidden="1">
      <c r="A3270">
        <v>92</v>
      </c>
      <c r="B3270">
        <v>30001486</v>
      </c>
      <c r="C3270" s="2" t="s">
        <v>8373</v>
      </c>
      <c r="D3270" t="s">
        <v>17</v>
      </c>
      <c r="E3270">
        <v>788659200000</v>
      </c>
      <c r="F3270">
        <v>1318951340000</v>
      </c>
      <c r="G3270">
        <v>1</v>
      </c>
      <c r="H3270" t="s">
        <v>216</v>
      </c>
      <c r="I3270" t="s">
        <v>217</v>
      </c>
      <c r="J3270" t="s">
        <v>26</v>
      </c>
      <c r="K3270" t="s">
        <v>21</v>
      </c>
      <c r="L3270">
        <v>0</v>
      </c>
      <c r="M3270">
        <v>0</v>
      </c>
      <c r="N3270" t="s">
        <v>22</v>
      </c>
      <c r="O3270">
        <v>3</v>
      </c>
      <c r="P3270" s="30">
        <f>SQRT((postes_1[[#This Row],[x]]-$Q$1)^2+(postes_1[[#This Row],[y]]-$R$1)^2)</f>
        <v>448983.58335875155</v>
      </c>
      <c r="Q3270">
        <v>978097.79999999702</v>
      </c>
      <c r="R3270">
        <v>6495711.4299999997</v>
      </c>
    </row>
    <row r="3271" spans="1:18" hidden="1">
      <c r="A3271">
        <v>936</v>
      </c>
      <c r="B3271">
        <v>30002219</v>
      </c>
      <c r="C3271" s="2" t="s">
        <v>8373</v>
      </c>
      <c r="D3271" t="s">
        <v>274</v>
      </c>
      <c r="E3271">
        <v>610761600000</v>
      </c>
      <c r="F3271">
        <v>1453464649000</v>
      </c>
      <c r="G3271">
        <v>1</v>
      </c>
      <c r="H3271" t="s">
        <v>1997</v>
      </c>
      <c r="I3271" t="s">
        <v>1998</v>
      </c>
      <c r="J3271" t="s">
        <v>20</v>
      </c>
      <c r="K3271" t="s">
        <v>21</v>
      </c>
      <c r="L3271">
        <v>0</v>
      </c>
      <c r="M3271">
        <v>0</v>
      </c>
      <c r="N3271" t="s">
        <v>22</v>
      </c>
      <c r="O3271">
        <v>3</v>
      </c>
      <c r="P3271" s="30">
        <f>SQRT((postes_1[[#This Row],[x]]-$Q$1)^2+(postes_1[[#This Row],[y]]-$R$1)^2)</f>
        <v>449101.351225844</v>
      </c>
      <c r="Q3271">
        <v>919638.90999999596</v>
      </c>
      <c r="R3271">
        <v>6427722.9299999997</v>
      </c>
    </row>
    <row r="3272" spans="1:18" hidden="1">
      <c r="A3272">
        <v>2607</v>
      </c>
      <c r="B3272">
        <v>40000096</v>
      </c>
      <c r="C3272" s="2" t="s">
        <v>8373</v>
      </c>
      <c r="D3272" t="s">
        <v>20</v>
      </c>
      <c r="E3272" s="1">
        <v>916272000000</v>
      </c>
      <c r="F3272" t="s">
        <v>20</v>
      </c>
      <c r="G3272">
        <v>1</v>
      </c>
      <c r="H3272" t="s">
        <v>5382</v>
      </c>
      <c r="I3272" t="s">
        <v>5383</v>
      </c>
      <c r="J3272" t="s">
        <v>20</v>
      </c>
      <c r="K3272" t="s">
        <v>21</v>
      </c>
      <c r="L3272">
        <v>0</v>
      </c>
      <c r="M3272">
        <v>0</v>
      </c>
      <c r="N3272" t="s">
        <v>22</v>
      </c>
      <c r="O3272">
        <v>3</v>
      </c>
      <c r="P3272" s="30">
        <f>SQRT((postes_1[[#This Row],[x]]-$Q$1)^2+(postes_1[[#This Row],[y]]-$R$1)^2)</f>
        <v>449113.53466416284</v>
      </c>
      <c r="Q3272">
        <v>863322.78999999899</v>
      </c>
      <c r="R3272">
        <v>6382291.1299999999</v>
      </c>
    </row>
    <row r="3273" spans="1:18" hidden="1">
      <c r="A3273">
        <v>1008</v>
      </c>
      <c r="B3273">
        <v>30001518</v>
      </c>
      <c r="C3273" s="2" t="s">
        <v>8375</v>
      </c>
      <c r="D3273" t="s">
        <v>20</v>
      </c>
      <c r="E3273">
        <v>907286400000</v>
      </c>
      <c r="F3273" t="s">
        <v>20</v>
      </c>
      <c r="G3273">
        <v>1</v>
      </c>
      <c r="H3273" t="s">
        <v>2148</v>
      </c>
      <c r="I3273" t="s">
        <v>2149</v>
      </c>
      <c r="J3273" t="s">
        <v>20</v>
      </c>
      <c r="K3273" t="s">
        <v>21</v>
      </c>
      <c r="L3273">
        <v>0</v>
      </c>
      <c r="M3273">
        <v>0</v>
      </c>
      <c r="N3273" t="s">
        <v>22</v>
      </c>
      <c r="O3273">
        <v>6</v>
      </c>
      <c r="P3273" s="30">
        <f>SQRT((postes_1[[#This Row],[x]]-$Q$1)^2+(postes_1[[#This Row],[y]]-$R$1)^2)</f>
        <v>449183.76022489317</v>
      </c>
      <c r="Q3273">
        <v>977513.89999999898</v>
      </c>
      <c r="R3273">
        <v>6494533.2000000002</v>
      </c>
    </row>
    <row r="3274" spans="1:18" hidden="1">
      <c r="A3274">
        <v>174</v>
      </c>
      <c r="B3274">
        <v>30001496</v>
      </c>
      <c r="C3274" s="2" t="s">
        <v>8373</v>
      </c>
      <c r="D3274" t="s">
        <v>17</v>
      </c>
      <c r="E3274">
        <v>772761600000</v>
      </c>
      <c r="F3274">
        <v>1319022875000</v>
      </c>
      <c r="G3274">
        <v>1</v>
      </c>
      <c r="H3274" t="s">
        <v>403</v>
      </c>
      <c r="I3274" t="s">
        <v>404</v>
      </c>
      <c r="J3274" t="s">
        <v>405</v>
      </c>
      <c r="K3274" t="s">
        <v>21</v>
      </c>
      <c r="L3274">
        <v>0</v>
      </c>
      <c r="M3274">
        <v>0</v>
      </c>
      <c r="N3274" t="s">
        <v>22</v>
      </c>
      <c r="O3274">
        <v>3</v>
      </c>
      <c r="P3274" s="30">
        <f>SQRT((postes_1[[#This Row],[x]]-$Q$1)^2+(postes_1[[#This Row],[y]]-$R$1)^2)</f>
        <v>449340.04048063821</v>
      </c>
      <c r="Q3274">
        <v>978185.40999999596</v>
      </c>
      <c r="R3274">
        <v>6495215.71</v>
      </c>
    </row>
    <row r="3275" spans="1:18" hidden="1">
      <c r="A3275">
        <v>3083</v>
      </c>
      <c r="B3275">
        <v>40000157</v>
      </c>
      <c r="C3275" s="2" t="s">
        <v>8373</v>
      </c>
      <c r="D3275" t="s">
        <v>56</v>
      </c>
      <c r="E3275">
        <v>610761600000</v>
      </c>
      <c r="F3275">
        <v>1316178498000</v>
      </c>
      <c r="G3275">
        <v>1</v>
      </c>
      <c r="H3275" t="s">
        <v>6342</v>
      </c>
      <c r="I3275" t="s">
        <v>6343</v>
      </c>
      <c r="J3275" t="s">
        <v>20</v>
      </c>
      <c r="K3275" t="s">
        <v>21</v>
      </c>
      <c r="L3275">
        <v>0</v>
      </c>
      <c r="M3275">
        <v>0</v>
      </c>
      <c r="N3275" t="s">
        <v>22</v>
      </c>
      <c r="O3275">
        <v>3</v>
      </c>
      <c r="P3275" s="30">
        <f>SQRT((postes_1[[#This Row],[x]]-$Q$1)^2+(postes_1[[#This Row],[y]]-$R$1)^2)</f>
        <v>449358.78313612973</v>
      </c>
      <c r="Q3275">
        <v>836161.57</v>
      </c>
      <c r="R3275">
        <v>6364892.7800000003</v>
      </c>
    </row>
    <row r="3276" spans="1:18" hidden="1">
      <c r="A3276">
        <v>2331</v>
      </c>
      <c r="B3276">
        <v>30001624</v>
      </c>
      <c r="C3276" s="2" t="s">
        <v>8373</v>
      </c>
      <c r="D3276" t="s">
        <v>212</v>
      </c>
      <c r="E3276">
        <v>610761600000</v>
      </c>
      <c r="F3276">
        <v>1155121695000</v>
      </c>
      <c r="G3276">
        <v>1</v>
      </c>
      <c r="H3276" t="s">
        <v>4817</v>
      </c>
      <c r="I3276" t="s">
        <v>4818</v>
      </c>
      <c r="J3276" t="s">
        <v>20</v>
      </c>
      <c r="K3276" t="s">
        <v>21</v>
      </c>
      <c r="L3276">
        <v>0</v>
      </c>
      <c r="M3276">
        <v>0</v>
      </c>
      <c r="N3276" t="s">
        <v>22</v>
      </c>
      <c r="O3276">
        <v>3</v>
      </c>
      <c r="P3276" s="30">
        <f>SQRT((postes_1[[#This Row],[x]]-$Q$1)^2+(postes_1[[#This Row],[y]]-$R$1)^2)</f>
        <v>449500.12979295867</v>
      </c>
      <c r="Q3276">
        <v>974871.54999999702</v>
      </c>
      <c r="R3276">
        <v>6490286.8200000003</v>
      </c>
    </row>
    <row r="3277" spans="1:18" hidden="1">
      <c r="A3277">
        <v>938</v>
      </c>
      <c r="B3277">
        <v>20000865</v>
      </c>
      <c r="C3277" s="2" t="s">
        <v>8373</v>
      </c>
      <c r="D3277" t="s">
        <v>168</v>
      </c>
      <c r="E3277">
        <v>610761600000</v>
      </c>
      <c r="F3277">
        <v>1453477732000</v>
      </c>
      <c r="G3277">
        <v>1</v>
      </c>
      <c r="H3277" t="s">
        <v>2001</v>
      </c>
      <c r="I3277" t="s">
        <v>2002</v>
      </c>
      <c r="J3277" t="s">
        <v>2003</v>
      </c>
      <c r="K3277" t="s">
        <v>21</v>
      </c>
      <c r="L3277">
        <v>0</v>
      </c>
      <c r="M3277">
        <v>0</v>
      </c>
      <c r="N3277" t="s">
        <v>22</v>
      </c>
      <c r="O3277">
        <v>3</v>
      </c>
      <c r="P3277" s="30">
        <f>SQRT((postes_1[[#This Row],[x]]-$Q$1)^2+(postes_1[[#This Row],[y]]-$R$1)^2)</f>
        <v>449567.85543908027</v>
      </c>
      <c r="Q3277">
        <v>1052585.8899999999</v>
      </c>
      <c r="R3277">
        <v>6834974.1200000001</v>
      </c>
    </row>
    <row r="3278" spans="1:18" hidden="1">
      <c r="A3278">
        <v>2760</v>
      </c>
      <c r="B3278">
        <v>30001502</v>
      </c>
      <c r="C3278" s="2" t="s">
        <v>8373</v>
      </c>
      <c r="D3278" t="s">
        <v>17</v>
      </c>
      <c r="E3278">
        <v>610761600000</v>
      </c>
      <c r="F3278">
        <v>1319022995000</v>
      </c>
      <c r="G3278">
        <v>1</v>
      </c>
      <c r="H3278" t="s">
        <v>5695</v>
      </c>
      <c r="I3278" t="s">
        <v>404</v>
      </c>
      <c r="J3278" t="s">
        <v>1457</v>
      </c>
      <c r="K3278" t="s">
        <v>21</v>
      </c>
      <c r="L3278">
        <v>0</v>
      </c>
      <c r="M3278">
        <v>0</v>
      </c>
      <c r="N3278" t="s">
        <v>22</v>
      </c>
      <c r="O3278">
        <v>3</v>
      </c>
      <c r="P3278" s="30">
        <f>SQRT((postes_1[[#This Row],[x]]-$Q$1)^2+(postes_1[[#This Row],[y]]-$R$1)^2)</f>
        <v>449569.79070200463</v>
      </c>
      <c r="Q3278">
        <v>978119.25999999803</v>
      </c>
      <c r="R3278">
        <v>6494722.1399999997</v>
      </c>
    </row>
    <row r="3279" spans="1:18" hidden="1">
      <c r="A3279">
        <v>3118</v>
      </c>
      <c r="B3279">
        <v>40000159</v>
      </c>
      <c r="C3279" s="2" t="s">
        <v>8373</v>
      </c>
      <c r="D3279" t="s">
        <v>56</v>
      </c>
      <c r="E3279">
        <v>610761600000</v>
      </c>
      <c r="F3279">
        <v>1316179195000</v>
      </c>
      <c r="G3279">
        <v>1</v>
      </c>
      <c r="H3279" t="s">
        <v>6407</v>
      </c>
      <c r="I3279" t="s">
        <v>6408</v>
      </c>
      <c r="J3279" t="s">
        <v>6409</v>
      </c>
      <c r="K3279" t="s">
        <v>21</v>
      </c>
      <c r="L3279">
        <v>0</v>
      </c>
      <c r="M3279">
        <v>0</v>
      </c>
      <c r="N3279" t="s">
        <v>22</v>
      </c>
      <c r="O3279">
        <v>3</v>
      </c>
      <c r="P3279" s="30">
        <f>SQRT((postes_1[[#This Row],[x]]-$Q$1)^2+(postes_1[[#This Row],[y]]-$R$1)^2)</f>
        <v>449794.39037520514</v>
      </c>
      <c r="Q3279">
        <v>836171.46999999904</v>
      </c>
      <c r="R3279">
        <v>6364394.8499999996</v>
      </c>
    </row>
    <row r="3280" spans="1:18" hidden="1">
      <c r="A3280">
        <v>527</v>
      </c>
      <c r="B3280">
        <v>40001693</v>
      </c>
      <c r="C3280" s="2" t="s">
        <v>8373</v>
      </c>
      <c r="D3280" t="s">
        <v>20</v>
      </c>
      <c r="E3280">
        <v>913766400000</v>
      </c>
      <c r="F3280" t="s">
        <v>20</v>
      </c>
      <c r="G3280">
        <v>1</v>
      </c>
      <c r="H3280" t="s">
        <v>1148</v>
      </c>
      <c r="I3280" t="s">
        <v>1149</v>
      </c>
      <c r="J3280" t="s">
        <v>1150</v>
      </c>
      <c r="K3280" t="s">
        <v>21</v>
      </c>
      <c r="L3280">
        <v>0</v>
      </c>
      <c r="M3280">
        <v>0</v>
      </c>
      <c r="N3280" t="s">
        <v>22</v>
      </c>
      <c r="O3280">
        <v>3</v>
      </c>
      <c r="P3280" s="30">
        <f>SQRT((postes_1[[#This Row],[x]]-$Q$1)^2+(postes_1[[#This Row],[y]]-$R$1)^2)</f>
        <v>449794.43364220072</v>
      </c>
      <c r="Q3280">
        <v>786320.89000000095</v>
      </c>
      <c r="R3280">
        <v>6339468.0899999999</v>
      </c>
    </row>
    <row r="3281" spans="1:18" hidden="1">
      <c r="A3281">
        <v>2857</v>
      </c>
      <c r="B3281">
        <v>40000256</v>
      </c>
      <c r="C3281" s="2" t="s">
        <v>8373</v>
      </c>
      <c r="D3281" t="s">
        <v>264</v>
      </c>
      <c r="E3281">
        <v>610761600000</v>
      </c>
      <c r="F3281">
        <v>1432311569000</v>
      </c>
      <c r="G3281">
        <v>1</v>
      </c>
      <c r="H3281" t="s">
        <v>5888</v>
      </c>
      <c r="I3281" t="s">
        <v>5889</v>
      </c>
      <c r="J3281" t="s">
        <v>5890</v>
      </c>
      <c r="K3281" t="s">
        <v>21</v>
      </c>
      <c r="L3281">
        <v>0</v>
      </c>
      <c r="M3281">
        <v>0</v>
      </c>
      <c r="N3281" t="s">
        <v>22</v>
      </c>
      <c r="O3281">
        <v>3</v>
      </c>
      <c r="P3281" s="30">
        <f>SQRT((postes_1[[#This Row],[x]]-$Q$1)^2+(postes_1[[#This Row],[y]]-$R$1)^2)</f>
        <v>449885.42036255327</v>
      </c>
      <c r="Q3281">
        <v>791769.60999999905</v>
      </c>
      <c r="R3281">
        <v>6341725.6799999997</v>
      </c>
    </row>
    <row r="3282" spans="1:18" hidden="1">
      <c r="A3282">
        <v>354</v>
      </c>
      <c r="B3282">
        <v>60000123</v>
      </c>
      <c r="C3282" s="2" t="s">
        <v>8376</v>
      </c>
      <c r="D3282" t="s">
        <v>20</v>
      </c>
      <c r="E3282">
        <v>991699200000</v>
      </c>
      <c r="F3282" t="s">
        <v>20</v>
      </c>
      <c r="G3282">
        <v>1</v>
      </c>
      <c r="H3282" t="s">
        <v>791</v>
      </c>
      <c r="I3282" t="s">
        <v>792</v>
      </c>
      <c r="J3282" t="s">
        <v>20</v>
      </c>
      <c r="K3282" t="s">
        <v>21</v>
      </c>
      <c r="L3282">
        <v>0</v>
      </c>
      <c r="M3282">
        <v>0</v>
      </c>
      <c r="N3282" t="s">
        <v>22</v>
      </c>
      <c r="O3282">
        <v>7</v>
      </c>
      <c r="P3282" s="30">
        <f>SQRT((postes_1[[#This Row],[x]]-$Q$1)^2+(postes_1[[#This Row],[y]]-$R$1)^2)</f>
        <v>450158.08940815378</v>
      </c>
      <c r="Q3282">
        <v>168746</v>
      </c>
      <c r="R3282">
        <v>6840196.6600000001</v>
      </c>
    </row>
    <row r="3283" spans="1:18" hidden="1">
      <c r="A3283">
        <v>3614</v>
      </c>
      <c r="B3283">
        <v>40000130</v>
      </c>
      <c r="C3283" s="2" t="s">
        <v>8373</v>
      </c>
      <c r="D3283" t="s">
        <v>77</v>
      </c>
      <c r="E3283">
        <v>610761600000</v>
      </c>
      <c r="F3283">
        <v>1311867657000</v>
      </c>
      <c r="G3283">
        <v>1</v>
      </c>
      <c r="H3283" t="s">
        <v>7399</v>
      </c>
      <c r="I3283" t="s">
        <v>7400</v>
      </c>
      <c r="J3283" t="s">
        <v>7401</v>
      </c>
      <c r="K3283" t="s">
        <v>21</v>
      </c>
      <c r="L3283">
        <v>0</v>
      </c>
      <c r="M3283">
        <v>0</v>
      </c>
      <c r="N3283" t="s">
        <v>22</v>
      </c>
      <c r="O3283">
        <v>3</v>
      </c>
      <c r="P3283" s="30">
        <f>SQRT((postes_1[[#This Row],[x]]-$Q$1)^2+(postes_1[[#This Row],[y]]-$R$1)^2)</f>
        <v>450160.92749583296</v>
      </c>
      <c r="Q3283">
        <v>853830.29999999702</v>
      </c>
      <c r="R3283">
        <v>6374753.6500000004</v>
      </c>
    </row>
    <row r="3284" spans="1:18" hidden="1">
      <c r="A3284">
        <v>2988</v>
      </c>
      <c r="B3284">
        <v>50001070</v>
      </c>
      <c r="C3284" s="2" t="s">
        <v>8373</v>
      </c>
      <c r="D3284" t="s">
        <v>17</v>
      </c>
      <c r="E3284">
        <v>610761600000</v>
      </c>
      <c r="F3284">
        <v>1314106496000</v>
      </c>
      <c r="G3284">
        <v>1</v>
      </c>
      <c r="H3284" t="s">
        <v>6154</v>
      </c>
      <c r="I3284" t="s">
        <v>6155</v>
      </c>
      <c r="J3284" t="s">
        <v>20</v>
      </c>
      <c r="K3284" t="s">
        <v>21</v>
      </c>
      <c r="L3284">
        <v>0</v>
      </c>
      <c r="M3284">
        <v>0</v>
      </c>
      <c r="N3284" t="s">
        <v>22</v>
      </c>
      <c r="O3284">
        <v>3</v>
      </c>
      <c r="P3284" s="30">
        <f>SQRT((postes_1[[#This Row],[x]]-$Q$1)^2+(postes_1[[#This Row],[y]]-$R$1)^2)</f>
        <v>450254.61537333776</v>
      </c>
      <c r="Q3284">
        <v>489146.71999999898</v>
      </c>
      <c r="R3284">
        <v>6319861.0899999999</v>
      </c>
    </row>
    <row r="3285" spans="1:18" hidden="1">
      <c r="A3285">
        <v>3528</v>
      </c>
      <c r="B3285">
        <v>30001874</v>
      </c>
      <c r="C3285" s="2" t="s">
        <v>8373</v>
      </c>
      <c r="D3285" t="s">
        <v>17</v>
      </c>
      <c r="E3285">
        <v>882230400000</v>
      </c>
      <c r="F3285">
        <v>1319017759000</v>
      </c>
      <c r="G3285">
        <v>1</v>
      </c>
      <c r="H3285" t="s">
        <v>7223</v>
      </c>
      <c r="I3285" t="s">
        <v>7224</v>
      </c>
      <c r="J3285" t="s">
        <v>20</v>
      </c>
      <c r="K3285" t="s">
        <v>21</v>
      </c>
      <c r="L3285">
        <v>0</v>
      </c>
      <c r="M3285">
        <v>0</v>
      </c>
      <c r="N3285" t="s">
        <v>22</v>
      </c>
      <c r="O3285">
        <v>3</v>
      </c>
      <c r="P3285" s="30">
        <f>SQRT((postes_1[[#This Row],[x]]-$Q$1)^2+(postes_1[[#This Row],[y]]-$R$1)^2)</f>
        <v>450263.84650572931</v>
      </c>
      <c r="Q3285">
        <v>956563.61999999697</v>
      </c>
      <c r="R3285">
        <v>6465441.0899999999</v>
      </c>
    </row>
    <row r="3286" spans="1:18" hidden="1">
      <c r="A3286">
        <v>3433</v>
      </c>
      <c r="B3286">
        <v>20000722</v>
      </c>
      <c r="C3286" s="2" t="s">
        <v>8373</v>
      </c>
      <c r="D3286" t="s">
        <v>20</v>
      </c>
      <c r="E3286">
        <v>791769600000</v>
      </c>
      <c r="F3286" t="s">
        <v>20</v>
      </c>
      <c r="G3286">
        <v>1</v>
      </c>
      <c r="H3286" t="s">
        <v>7033</v>
      </c>
      <c r="I3286" t="s">
        <v>7034</v>
      </c>
      <c r="J3286" t="s">
        <v>186</v>
      </c>
      <c r="K3286" t="s">
        <v>21</v>
      </c>
      <c r="L3286">
        <v>0</v>
      </c>
      <c r="M3286">
        <v>0</v>
      </c>
      <c r="N3286" t="s">
        <v>22</v>
      </c>
      <c r="O3286">
        <v>3</v>
      </c>
      <c r="P3286" s="30">
        <f>SQRT((postes_1[[#This Row],[x]]-$Q$1)^2+(postes_1[[#This Row],[y]]-$R$1)^2)</f>
        <v>450280.6764272647</v>
      </c>
      <c r="Q3286">
        <v>1051661.3500000001</v>
      </c>
      <c r="R3286">
        <v>6843474.8700000001</v>
      </c>
    </row>
    <row r="3287" spans="1:18" hidden="1">
      <c r="A3287">
        <v>2009</v>
      </c>
      <c r="B3287">
        <v>30002077</v>
      </c>
      <c r="C3287" s="2" t="s">
        <v>8373</v>
      </c>
      <c r="D3287" t="s">
        <v>274</v>
      </c>
      <c r="E3287">
        <v>786499200000</v>
      </c>
      <c r="F3287">
        <v>1391011700000</v>
      </c>
      <c r="G3287">
        <v>1</v>
      </c>
      <c r="H3287" t="s">
        <v>4162</v>
      </c>
      <c r="I3287" t="s">
        <v>4163</v>
      </c>
      <c r="J3287" t="s">
        <v>20</v>
      </c>
      <c r="K3287" t="s">
        <v>21</v>
      </c>
      <c r="L3287">
        <v>0</v>
      </c>
      <c r="M3287">
        <v>0</v>
      </c>
      <c r="N3287" t="s">
        <v>22</v>
      </c>
      <c r="O3287">
        <v>3</v>
      </c>
      <c r="P3287" s="30">
        <f>SQRT((postes_1[[#This Row],[x]]-$Q$1)^2+(postes_1[[#This Row],[y]]-$R$1)^2)</f>
        <v>450467.22613423283</v>
      </c>
      <c r="Q3287">
        <v>941407.43999999797</v>
      </c>
      <c r="R3287">
        <v>6447847.1299999999</v>
      </c>
    </row>
    <row r="3288" spans="1:18" hidden="1">
      <c r="A3288">
        <v>1565</v>
      </c>
      <c r="B3288">
        <v>50000876</v>
      </c>
      <c r="C3288" s="2" t="s">
        <v>8373</v>
      </c>
      <c r="D3288" t="s">
        <v>74</v>
      </c>
      <c r="E3288">
        <v>610761600000</v>
      </c>
      <c r="F3288">
        <v>1381757525000</v>
      </c>
      <c r="G3288">
        <v>1</v>
      </c>
      <c r="H3288" t="s">
        <v>3263</v>
      </c>
      <c r="I3288" t="s">
        <v>3264</v>
      </c>
      <c r="J3288" t="s">
        <v>20</v>
      </c>
      <c r="K3288" t="s">
        <v>21</v>
      </c>
      <c r="L3288">
        <v>0</v>
      </c>
      <c r="M3288">
        <v>0</v>
      </c>
      <c r="N3288" t="s">
        <v>22</v>
      </c>
      <c r="O3288">
        <v>3</v>
      </c>
      <c r="P3288" s="30">
        <f>SQRT((postes_1[[#This Row],[x]]-$Q$1)^2+(postes_1[[#This Row],[y]]-$R$1)^2)</f>
        <v>450529.72776008147</v>
      </c>
      <c r="Q3288">
        <v>374829.21999999898</v>
      </c>
      <c r="R3288">
        <v>6369469.1299999999</v>
      </c>
    </row>
    <row r="3289" spans="1:18" hidden="1">
      <c r="A3289">
        <v>3714</v>
      </c>
      <c r="B3289">
        <v>20000567</v>
      </c>
      <c r="C3289" s="2" t="s">
        <v>8375</v>
      </c>
      <c r="D3289" t="s">
        <v>20</v>
      </c>
      <c r="E3289">
        <v>610761600000</v>
      </c>
      <c r="F3289" t="s">
        <v>20</v>
      </c>
      <c r="G3289">
        <v>1</v>
      </c>
      <c r="H3289" t="s">
        <v>7594</v>
      </c>
      <c r="I3289" t="s">
        <v>7595</v>
      </c>
      <c r="J3289" t="s">
        <v>20</v>
      </c>
      <c r="K3289" t="s">
        <v>21</v>
      </c>
      <c r="L3289">
        <v>0</v>
      </c>
      <c r="M3289">
        <v>0</v>
      </c>
      <c r="N3289" t="s">
        <v>22</v>
      </c>
      <c r="O3289">
        <v>6</v>
      </c>
      <c r="P3289" s="30">
        <f>SQRT((postes_1[[#This Row],[x]]-$Q$1)^2+(postes_1[[#This Row],[y]]-$R$1)^2)</f>
        <v>450571.31667706626</v>
      </c>
      <c r="Q3289">
        <v>1046800.3</v>
      </c>
      <c r="R3289">
        <v>6865844.5599999996</v>
      </c>
    </row>
    <row r="3290" spans="1:18" hidden="1">
      <c r="A3290">
        <v>132</v>
      </c>
      <c r="B3290">
        <v>20000652</v>
      </c>
      <c r="C3290" s="2" t="s">
        <v>8373</v>
      </c>
      <c r="D3290" t="s">
        <v>20</v>
      </c>
      <c r="E3290">
        <v>962236800000</v>
      </c>
      <c r="F3290" t="s">
        <v>20</v>
      </c>
      <c r="G3290">
        <v>1</v>
      </c>
      <c r="H3290" t="s">
        <v>310</v>
      </c>
      <c r="I3290" t="s">
        <v>311</v>
      </c>
      <c r="J3290" t="s">
        <v>312</v>
      </c>
      <c r="K3290" t="s">
        <v>21</v>
      </c>
      <c r="L3290">
        <v>0</v>
      </c>
      <c r="M3290">
        <v>0</v>
      </c>
      <c r="N3290" t="s">
        <v>22</v>
      </c>
      <c r="O3290">
        <v>3</v>
      </c>
      <c r="P3290" s="30">
        <f>SQRT((postes_1[[#This Row],[x]]-$Q$1)^2+(postes_1[[#This Row],[y]]-$R$1)^2)</f>
        <v>451147.62162960129</v>
      </c>
      <c r="Q3290">
        <v>1050912.97</v>
      </c>
      <c r="R3290">
        <v>6851153.4000000004</v>
      </c>
    </row>
    <row r="3291" spans="1:18" hidden="1">
      <c r="A3291">
        <v>3744</v>
      </c>
      <c r="B3291">
        <v>40000291</v>
      </c>
      <c r="C3291" s="2" t="s">
        <v>8373</v>
      </c>
      <c r="D3291" t="s">
        <v>90</v>
      </c>
      <c r="E3291">
        <v>610761600000</v>
      </c>
      <c r="F3291">
        <v>1166113711000</v>
      </c>
      <c r="G3291">
        <v>1</v>
      </c>
      <c r="H3291" t="s">
        <v>7655</v>
      </c>
      <c r="I3291" t="s">
        <v>7656</v>
      </c>
      <c r="J3291" t="s">
        <v>20</v>
      </c>
      <c r="K3291" t="s">
        <v>21</v>
      </c>
      <c r="L3291">
        <v>0</v>
      </c>
      <c r="M3291">
        <v>0</v>
      </c>
      <c r="N3291" t="s">
        <v>22</v>
      </c>
      <c r="O3291">
        <v>3</v>
      </c>
      <c r="P3291" s="30">
        <f>SQRT((postes_1[[#This Row],[x]]-$Q$1)^2+(postes_1[[#This Row],[y]]-$R$1)^2)</f>
        <v>451148.45547343802</v>
      </c>
      <c r="Q3291">
        <v>785995.71000000101</v>
      </c>
      <c r="R3291">
        <v>6337859.8899999997</v>
      </c>
    </row>
    <row r="3292" spans="1:18" hidden="1">
      <c r="A3292">
        <v>173</v>
      </c>
      <c r="B3292">
        <v>20000700</v>
      </c>
      <c r="C3292" s="2" t="s">
        <v>8373</v>
      </c>
      <c r="D3292" t="s">
        <v>20</v>
      </c>
      <c r="E3292">
        <v>936662400000</v>
      </c>
      <c r="F3292" t="s">
        <v>20</v>
      </c>
      <c r="G3292">
        <v>1</v>
      </c>
      <c r="H3292" t="s">
        <v>401</v>
      </c>
      <c r="I3292" t="s">
        <v>402</v>
      </c>
      <c r="J3292" t="s">
        <v>186</v>
      </c>
      <c r="K3292" t="s">
        <v>21</v>
      </c>
      <c r="L3292">
        <v>0</v>
      </c>
      <c r="M3292">
        <v>0</v>
      </c>
      <c r="N3292" t="s">
        <v>22</v>
      </c>
      <c r="O3292">
        <v>3</v>
      </c>
      <c r="P3292" s="30">
        <f>SQRT((postes_1[[#This Row],[x]]-$Q$1)^2+(postes_1[[#This Row],[y]]-$R$1)^2)</f>
        <v>451196.9635020736</v>
      </c>
      <c r="Q3292">
        <v>1052164.52</v>
      </c>
      <c r="R3292">
        <v>6845571.1100000003</v>
      </c>
    </row>
    <row r="3293" spans="1:18" hidden="1">
      <c r="A3293">
        <v>2328</v>
      </c>
      <c r="B3293">
        <v>20000807</v>
      </c>
      <c r="C3293" s="2" t="s">
        <v>8378</v>
      </c>
      <c r="D3293" t="s">
        <v>20</v>
      </c>
      <c r="E3293">
        <v>791769600000</v>
      </c>
      <c r="F3293" t="s">
        <v>20</v>
      </c>
      <c r="G3293">
        <v>1</v>
      </c>
      <c r="H3293" t="s">
        <v>4811</v>
      </c>
      <c r="I3293" t="s">
        <v>4812</v>
      </c>
      <c r="J3293" t="s">
        <v>20</v>
      </c>
      <c r="K3293" t="s">
        <v>21</v>
      </c>
      <c r="L3293">
        <v>0</v>
      </c>
      <c r="M3293">
        <v>0</v>
      </c>
      <c r="N3293" t="s">
        <v>22</v>
      </c>
      <c r="O3293">
        <v>1</v>
      </c>
      <c r="P3293" s="30">
        <f>SQRT((postes_1[[#This Row],[x]]-$Q$1)^2+(postes_1[[#This Row],[y]]-$R$1)^2)</f>
        <v>451228.71723924106</v>
      </c>
      <c r="Q3293">
        <v>1053730.07</v>
      </c>
      <c r="R3293">
        <v>6837885.3099999996</v>
      </c>
    </row>
    <row r="3294" spans="1:18" hidden="1">
      <c r="A3294">
        <v>1615</v>
      </c>
      <c r="B3294">
        <v>20000848</v>
      </c>
      <c r="C3294" s="2" t="s">
        <v>8375</v>
      </c>
      <c r="D3294" t="s">
        <v>20</v>
      </c>
      <c r="E3294">
        <v>906681600000</v>
      </c>
      <c r="F3294" t="s">
        <v>20</v>
      </c>
      <c r="G3294">
        <v>1</v>
      </c>
      <c r="H3294" t="s">
        <v>3360</v>
      </c>
      <c r="I3294" t="s">
        <v>3361</v>
      </c>
      <c r="J3294" t="s">
        <v>3362</v>
      </c>
      <c r="K3294" t="s">
        <v>21</v>
      </c>
      <c r="L3294">
        <v>0</v>
      </c>
      <c r="M3294">
        <v>0</v>
      </c>
      <c r="N3294" t="s">
        <v>22</v>
      </c>
      <c r="O3294">
        <v>6</v>
      </c>
      <c r="P3294" s="30">
        <f>SQRT((postes_1[[#This Row],[x]]-$Q$1)^2+(postes_1[[#This Row],[y]]-$R$1)^2)</f>
        <v>451323.2278756593</v>
      </c>
      <c r="Q3294">
        <v>1054238.55</v>
      </c>
      <c r="R3294">
        <v>6835690.6900000004</v>
      </c>
    </row>
    <row r="3295" spans="1:18" hidden="1">
      <c r="A3295">
        <v>935</v>
      </c>
      <c r="B3295">
        <v>20000786</v>
      </c>
      <c r="C3295" s="2" t="s">
        <v>8375</v>
      </c>
      <c r="D3295" t="s">
        <v>168</v>
      </c>
      <c r="E3295">
        <v>969321600000</v>
      </c>
      <c r="F3295">
        <v>1453478249000</v>
      </c>
      <c r="G3295">
        <v>1</v>
      </c>
      <c r="H3295" t="s">
        <v>1995</v>
      </c>
      <c r="I3295" t="s">
        <v>1996</v>
      </c>
      <c r="J3295" t="s">
        <v>186</v>
      </c>
      <c r="K3295" t="s">
        <v>21</v>
      </c>
      <c r="L3295">
        <v>0</v>
      </c>
      <c r="M3295">
        <v>0</v>
      </c>
      <c r="N3295" t="s">
        <v>22</v>
      </c>
      <c r="O3295">
        <v>6</v>
      </c>
      <c r="P3295" s="30">
        <f>SQRT((postes_1[[#This Row],[x]]-$Q$1)^2+(postes_1[[#This Row],[y]]-$R$1)^2)</f>
        <v>451404.12512295932</v>
      </c>
      <c r="Q3295">
        <v>1053674.55</v>
      </c>
      <c r="R3295">
        <v>6839105.6900000004</v>
      </c>
    </row>
    <row r="3296" spans="1:18" hidden="1">
      <c r="A3296">
        <v>2048</v>
      </c>
      <c r="B3296">
        <v>20000783</v>
      </c>
      <c r="C3296" s="2" t="s">
        <v>8375</v>
      </c>
      <c r="D3296" t="s">
        <v>274</v>
      </c>
      <c r="E3296">
        <v>791769600000</v>
      </c>
      <c r="F3296">
        <v>1404309184000</v>
      </c>
      <c r="G3296">
        <v>1</v>
      </c>
      <c r="H3296" t="s">
        <v>4245</v>
      </c>
      <c r="I3296" t="s">
        <v>4246</v>
      </c>
      <c r="J3296" t="s">
        <v>4247</v>
      </c>
      <c r="K3296" t="s">
        <v>21</v>
      </c>
      <c r="L3296">
        <v>0</v>
      </c>
      <c r="M3296">
        <v>0</v>
      </c>
      <c r="N3296" t="s">
        <v>22</v>
      </c>
      <c r="O3296">
        <v>6</v>
      </c>
      <c r="P3296" s="30">
        <f>SQRT((postes_1[[#This Row],[x]]-$Q$1)^2+(postes_1[[#This Row],[y]]-$R$1)^2)</f>
        <v>451506.04961045441</v>
      </c>
      <c r="Q3296">
        <v>1053661.6499999999</v>
      </c>
      <c r="R3296">
        <v>6839707.6100000003</v>
      </c>
    </row>
    <row r="3297" spans="1:18" hidden="1">
      <c r="A3297">
        <v>1122</v>
      </c>
      <c r="B3297">
        <v>20000728</v>
      </c>
      <c r="C3297" s="2" t="s">
        <v>8373</v>
      </c>
      <c r="D3297" t="s">
        <v>1094</v>
      </c>
      <c r="E3297">
        <v>610761600000</v>
      </c>
      <c r="F3297">
        <v>1424434628000</v>
      </c>
      <c r="G3297">
        <v>1</v>
      </c>
      <c r="H3297" t="s">
        <v>2356</v>
      </c>
      <c r="I3297" t="s">
        <v>2357</v>
      </c>
      <c r="J3297" t="s">
        <v>186</v>
      </c>
      <c r="K3297" t="s">
        <v>21</v>
      </c>
      <c r="L3297">
        <v>0</v>
      </c>
      <c r="M3297">
        <v>0</v>
      </c>
      <c r="N3297" t="s">
        <v>22</v>
      </c>
      <c r="O3297">
        <v>3</v>
      </c>
      <c r="P3297" s="30">
        <f>SQRT((postes_1[[#This Row],[x]]-$Q$1)^2+(postes_1[[#This Row],[y]]-$R$1)^2)</f>
        <v>451559.12003524334</v>
      </c>
      <c r="Q3297">
        <v>1053038.3899999999</v>
      </c>
      <c r="R3297">
        <v>6843118.5300000003</v>
      </c>
    </row>
    <row r="3298" spans="1:18" hidden="1">
      <c r="A3298">
        <v>427</v>
      </c>
      <c r="B3298">
        <v>40000189</v>
      </c>
      <c r="C3298" s="2" t="s">
        <v>8373</v>
      </c>
      <c r="D3298" t="s">
        <v>77</v>
      </c>
      <c r="E3298">
        <v>610761600000</v>
      </c>
      <c r="F3298">
        <v>1353498164000</v>
      </c>
      <c r="G3298">
        <v>1</v>
      </c>
      <c r="H3298" t="s">
        <v>946</v>
      </c>
      <c r="I3298" t="s">
        <v>947</v>
      </c>
      <c r="J3298" t="s">
        <v>26</v>
      </c>
      <c r="K3298" t="s">
        <v>21</v>
      </c>
      <c r="L3298">
        <v>0</v>
      </c>
      <c r="M3298">
        <v>0</v>
      </c>
      <c r="N3298" t="s">
        <v>22</v>
      </c>
      <c r="O3298">
        <v>3</v>
      </c>
      <c r="P3298" s="30">
        <f>SQRT((postes_1[[#This Row],[x]]-$Q$1)^2+(postes_1[[#This Row],[y]]-$R$1)^2)</f>
        <v>451723.89669830003</v>
      </c>
      <c r="Q3298">
        <v>830340.78000000096</v>
      </c>
      <c r="R3298">
        <v>6358860.0099999998</v>
      </c>
    </row>
    <row r="3299" spans="1:18" hidden="1">
      <c r="A3299">
        <v>3524</v>
      </c>
      <c r="B3299">
        <v>30002805</v>
      </c>
      <c r="C3299" s="2" t="s">
        <v>8373</v>
      </c>
      <c r="D3299" t="s">
        <v>212</v>
      </c>
      <c r="E3299">
        <v>916790400000</v>
      </c>
      <c r="F3299">
        <v>1155129695000</v>
      </c>
      <c r="G3299">
        <v>1</v>
      </c>
      <c r="H3299" t="s">
        <v>7214</v>
      </c>
      <c r="I3299" t="s">
        <v>7215</v>
      </c>
      <c r="J3299" t="s">
        <v>20</v>
      </c>
      <c r="K3299" t="s">
        <v>21</v>
      </c>
      <c r="L3299">
        <v>0</v>
      </c>
      <c r="M3299">
        <v>0</v>
      </c>
      <c r="N3299" t="s">
        <v>22</v>
      </c>
      <c r="O3299">
        <v>3</v>
      </c>
      <c r="P3299" s="30">
        <f>SQRT((postes_1[[#This Row],[x]]-$Q$1)^2+(postes_1[[#This Row],[y]]-$R$1)^2)</f>
        <v>451790.89630432008</v>
      </c>
      <c r="Q3299">
        <v>985421.68</v>
      </c>
      <c r="R3299">
        <v>6501419.2599999998</v>
      </c>
    </row>
    <row r="3300" spans="1:18" hidden="1">
      <c r="A3300">
        <v>3419</v>
      </c>
      <c r="B3300">
        <v>20000757</v>
      </c>
      <c r="C3300" s="2" t="s">
        <v>8373</v>
      </c>
      <c r="D3300" t="s">
        <v>20</v>
      </c>
      <c r="E3300">
        <v>962236800000</v>
      </c>
      <c r="F3300" t="s">
        <v>20</v>
      </c>
      <c r="G3300">
        <v>1</v>
      </c>
      <c r="H3300" t="s">
        <v>7003</v>
      </c>
      <c r="I3300" t="s">
        <v>7004</v>
      </c>
      <c r="J3300" t="s">
        <v>186</v>
      </c>
      <c r="K3300" t="s">
        <v>21</v>
      </c>
      <c r="L3300">
        <v>0</v>
      </c>
      <c r="M3300">
        <v>0</v>
      </c>
      <c r="N3300" t="s">
        <v>22</v>
      </c>
      <c r="O3300">
        <v>3</v>
      </c>
      <c r="P3300" s="30">
        <f>SQRT((postes_1[[#This Row],[x]]-$Q$1)^2+(postes_1[[#This Row],[y]]-$R$1)^2)</f>
        <v>451831.52358237637</v>
      </c>
      <c r="Q3300">
        <v>1053575.02</v>
      </c>
      <c r="R3300">
        <v>6841831.1100000003</v>
      </c>
    </row>
    <row r="3301" spans="1:18" hidden="1">
      <c r="A3301">
        <v>984</v>
      </c>
      <c r="B3301">
        <v>30002233</v>
      </c>
      <c r="C3301" s="2" t="s">
        <v>8375</v>
      </c>
      <c r="D3301" t="s">
        <v>264</v>
      </c>
      <c r="E3301">
        <v>1439403308000</v>
      </c>
      <c r="F3301" t="s">
        <v>20</v>
      </c>
      <c r="G3301">
        <v>1</v>
      </c>
      <c r="H3301" t="s">
        <v>2100</v>
      </c>
      <c r="I3301" t="s">
        <v>2101</v>
      </c>
      <c r="J3301" t="s">
        <v>20</v>
      </c>
      <c r="K3301" t="s">
        <v>21</v>
      </c>
      <c r="L3301">
        <v>0</v>
      </c>
      <c r="M3301">
        <v>0</v>
      </c>
      <c r="N3301" t="s">
        <v>22</v>
      </c>
      <c r="O3301">
        <v>6</v>
      </c>
      <c r="P3301" s="30">
        <f>SQRT((postes_1[[#This Row],[x]]-$Q$1)^2+(postes_1[[#This Row],[y]]-$R$1)^2)</f>
        <v>452013.46479900146</v>
      </c>
      <c r="Q3301">
        <v>918845.28000000096</v>
      </c>
      <c r="R3301">
        <v>6422977.2199999997</v>
      </c>
    </row>
    <row r="3302" spans="1:18" hidden="1">
      <c r="A3302">
        <v>1812</v>
      </c>
      <c r="B3302">
        <v>30001827</v>
      </c>
      <c r="C3302" s="2" t="s">
        <v>8375</v>
      </c>
      <c r="D3302" t="s">
        <v>43</v>
      </c>
      <c r="E3302">
        <v>1107440246000</v>
      </c>
      <c r="F3302" t="s">
        <v>20</v>
      </c>
      <c r="G3302">
        <v>1</v>
      </c>
      <c r="H3302" t="s">
        <v>3764</v>
      </c>
      <c r="I3302" t="s">
        <v>3765</v>
      </c>
      <c r="J3302" t="s">
        <v>20</v>
      </c>
      <c r="K3302" t="s">
        <v>21</v>
      </c>
      <c r="L3302">
        <v>0</v>
      </c>
      <c r="M3302">
        <v>0</v>
      </c>
      <c r="N3302" t="s">
        <v>22</v>
      </c>
      <c r="O3302">
        <v>6</v>
      </c>
      <c r="P3302" s="30">
        <f>SQRT((postes_1[[#This Row],[x]]-$Q$1)^2+(postes_1[[#This Row],[y]]-$R$1)^2)</f>
        <v>452084.90748289682</v>
      </c>
      <c r="Q3302">
        <v>963125.21000000101</v>
      </c>
      <c r="R3302">
        <v>6470593.8899999997</v>
      </c>
    </row>
    <row r="3303" spans="1:18" hidden="1">
      <c r="A3303">
        <v>3852</v>
      </c>
      <c r="B3303">
        <v>40000168</v>
      </c>
      <c r="C3303" s="2" t="s">
        <v>8375</v>
      </c>
      <c r="D3303" t="s">
        <v>20</v>
      </c>
      <c r="E3303">
        <v>610761600000</v>
      </c>
      <c r="F3303" t="s">
        <v>20</v>
      </c>
      <c r="G3303">
        <v>1</v>
      </c>
      <c r="H3303" t="s">
        <v>7862</v>
      </c>
      <c r="I3303" t="s">
        <v>7863</v>
      </c>
      <c r="J3303" t="s">
        <v>7864</v>
      </c>
      <c r="K3303" t="s">
        <v>21</v>
      </c>
      <c r="L3303">
        <v>0</v>
      </c>
      <c r="M3303">
        <v>0</v>
      </c>
      <c r="N3303" t="s">
        <v>22</v>
      </c>
      <c r="O3303">
        <v>6</v>
      </c>
      <c r="P3303" s="30">
        <f>SQRT((postes_1[[#This Row],[x]]-$Q$1)^2+(postes_1[[#This Row],[y]]-$R$1)^2)</f>
        <v>452238.76207754872</v>
      </c>
      <c r="Q3303">
        <v>836848.81000000203</v>
      </c>
      <c r="R3303">
        <v>6361962.4000000004</v>
      </c>
    </row>
    <row r="3304" spans="1:18" hidden="1">
      <c r="A3304">
        <v>1978</v>
      </c>
      <c r="B3304">
        <v>20000557</v>
      </c>
      <c r="C3304" s="2" t="s">
        <v>8373</v>
      </c>
      <c r="D3304" t="s">
        <v>20</v>
      </c>
      <c r="E3304">
        <v>962236800000</v>
      </c>
      <c r="F3304" t="s">
        <v>20</v>
      </c>
      <c r="G3304">
        <v>1</v>
      </c>
      <c r="H3304" t="s">
        <v>4100</v>
      </c>
      <c r="I3304" t="s">
        <v>4100</v>
      </c>
      <c r="J3304" t="s">
        <v>4101</v>
      </c>
      <c r="K3304" t="s">
        <v>21</v>
      </c>
      <c r="L3304">
        <v>0</v>
      </c>
      <c r="M3304">
        <v>0</v>
      </c>
      <c r="N3304" t="s">
        <v>22</v>
      </c>
      <c r="O3304">
        <v>3</v>
      </c>
      <c r="P3304" s="30">
        <f>SQRT((postes_1[[#This Row],[x]]-$Q$1)^2+(postes_1[[#This Row],[y]]-$R$1)^2)</f>
        <v>452278.67966534186</v>
      </c>
      <c r="Q3304">
        <v>1047770.21</v>
      </c>
      <c r="R3304">
        <v>6868891.5899999999</v>
      </c>
    </row>
    <row r="3305" spans="1:18" hidden="1">
      <c r="A3305">
        <v>2189</v>
      </c>
      <c r="B3305">
        <v>30001861</v>
      </c>
      <c r="C3305" s="2" t="s">
        <v>8378</v>
      </c>
      <c r="D3305" t="s">
        <v>274</v>
      </c>
      <c r="E3305">
        <v>610761600000</v>
      </c>
      <c r="F3305">
        <v>1463489879000</v>
      </c>
      <c r="G3305">
        <v>1</v>
      </c>
      <c r="H3305" t="s">
        <v>4536</v>
      </c>
      <c r="I3305" t="s">
        <v>4536</v>
      </c>
      <c r="J3305" t="s">
        <v>20</v>
      </c>
      <c r="K3305" t="s">
        <v>21</v>
      </c>
      <c r="L3305">
        <v>0</v>
      </c>
      <c r="M3305">
        <v>0</v>
      </c>
      <c r="N3305" t="s">
        <v>22</v>
      </c>
      <c r="O3305">
        <v>2</v>
      </c>
      <c r="P3305" s="30">
        <f>SQRT((postes_1[[#This Row],[x]]-$Q$1)^2+(postes_1[[#This Row],[y]]-$R$1)^2)</f>
        <v>452415.90412953432</v>
      </c>
      <c r="Q3305">
        <v>960615.60000000102</v>
      </c>
      <c r="R3305">
        <v>6466970.2699999996</v>
      </c>
    </row>
    <row r="3306" spans="1:18" hidden="1">
      <c r="A3306">
        <v>2784</v>
      </c>
      <c r="B3306">
        <v>30001826</v>
      </c>
      <c r="C3306" s="2" t="s">
        <v>8375</v>
      </c>
      <c r="D3306" t="s">
        <v>20</v>
      </c>
      <c r="E3306">
        <v>610761600000</v>
      </c>
      <c r="F3306" t="s">
        <v>20</v>
      </c>
      <c r="G3306">
        <v>1</v>
      </c>
      <c r="H3306" t="s">
        <v>5737</v>
      </c>
      <c r="I3306" t="s">
        <v>5738</v>
      </c>
      <c r="J3306" t="s">
        <v>20</v>
      </c>
      <c r="K3306" t="s">
        <v>21</v>
      </c>
      <c r="L3306">
        <v>0</v>
      </c>
      <c r="M3306">
        <v>0</v>
      </c>
      <c r="N3306" t="s">
        <v>22</v>
      </c>
      <c r="O3306">
        <v>6</v>
      </c>
      <c r="P3306" s="30">
        <f>SQRT((postes_1[[#This Row],[x]]-$Q$1)^2+(postes_1[[#This Row],[y]]-$R$1)^2)</f>
        <v>452477.41641797154</v>
      </c>
      <c r="Q3306">
        <v>963769.10999999905</v>
      </c>
      <c r="R3306">
        <v>6470769.8499999996</v>
      </c>
    </row>
    <row r="3307" spans="1:18" hidden="1">
      <c r="A3307">
        <v>2889</v>
      </c>
      <c r="B3307">
        <v>60000702</v>
      </c>
      <c r="C3307" s="2" t="s">
        <v>8373</v>
      </c>
      <c r="D3307" t="s">
        <v>38</v>
      </c>
      <c r="E3307">
        <v>610761600000</v>
      </c>
      <c r="F3307">
        <v>1244562163000</v>
      </c>
      <c r="G3307">
        <v>1</v>
      </c>
      <c r="H3307" t="s">
        <v>5953</v>
      </c>
      <c r="I3307" t="s">
        <v>5954</v>
      </c>
      <c r="J3307" t="s">
        <v>20</v>
      </c>
      <c r="K3307" t="s">
        <v>21</v>
      </c>
      <c r="L3307">
        <v>0</v>
      </c>
      <c r="M3307">
        <v>0</v>
      </c>
      <c r="N3307" t="s">
        <v>22</v>
      </c>
      <c r="O3307">
        <v>3</v>
      </c>
      <c r="P3307" s="30">
        <f>SQRT((postes_1[[#This Row],[x]]-$Q$1)^2+(postes_1[[#This Row],[y]]-$R$1)^2)</f>
        <v>452581.38811516314</v>
      </c>
      <c r="Q3307">
        <v>158386.84000000401</v>
      </c>
      <c r="R3307">
        <v>6774707.8499999996</v>
      </c>
    </row>
    <row r="3308" spans="1:18" hidden="1">
      <c r="A3308">
        <v>2652</v>
      </c>
      <c r="B3308">
        <v>40000286</v>
      </c>
      <c r="C3308" s="2" t="s">
        <v>8373</v>
      </c>
      <c r="D3308" t="s">
        <v>90</v>
      </c>
      <c r="E3308" s="1">
        <v>765504000000</v>
      </c>
      <c r="F3308">
        <v>1151923644000</v>
      </c>
      <c r="G3308">
        <v>1</v>
      </c>
      <c r="H3308" t="s">
        <v>5472</v>
      </c>
      <c r="I3308" t="s">
        <v>5473</v>
      </c>
      <c r="J3308" t="s">
        <v>20</v>
      </c>
      <c r="K3308" t="s">
        <v>21</v>
      </c>
      <c r="L3308">
        <v>0</v>
      </c>
      <c r="M3308">
        <v>0</v>
      </c>
      <c r="N3308" t="s">
        <v>22</v>
      </c>
      <c r="O3308">
        <v>3</v>
      </c>
      <c r="P3308" s="30">
        <f>SQRT((postes_1[[#This Row],[x]]-$Q$1)^2+(postes_1[[#This Row],[y]]-$R$1)^2)</f>
        <v>452598.75529800321</v>
      </c>
      <c r="Q3308">
        <v>790793.39999999898</v>
      </c>
      <c r="R3308">
        <v>6338337.25</v>
      </c>
    </row>
    <row r="3309" spans="1:18" hidden="1">
      <c r="A3309">
        <v>4088</v>
      </c>
      <c r="B3309">
        <v>50001147</v>
      </c>
      <c r="C3309" s="2" t="s">
        <v>8376</v>
      </c>
      <c r="D3309" t="s">
        <v>56</v>
      </c>
      <c r="E3309">
        <v>1168972722000</v>
      </c>
      <c r="F3309">
        <v>1168972694000</v>
      </c>
      <c r="G3309">
        <v>1</v>
      </c>
      <c r="H3309" t="s">
        <v>8280</v>
      </c>
      <c r="I3309" t="s">
        <v>8281</v>
      </c>
      <c r="J3309" t="s">
        <v>20</v>
      </c>
      <c r="K3309" t="s">
        <v>21</v>
      </c>
      <c r="L3309">
        <v>0</v>
      </c>
      <c r="M3309">
        <v>0</v>
      </c>
      <c r="N3309" t="s">
        <v>22</v>
      </c>
      <c r="O3309">
        <v>7</v>
      </c>
      <c r="P3309" s="30">
        <f>SQRT((postes_1[[#This Row],[x]]-$Q$1)^2+(postes_1[[#This Row],[y]]-$R$1)^2)</f>
        <v>452690.5077712044</v>
      </c>
      <c r="Q3309">
        <v>561081.40999999596</v>
      </c>
      <c r="R3309">
        <v>6303473.9800000004</v>
      </c>
    </row>
    <row r="3310" spans="1:18" hidden="1">
      <c r="A3310">
        <v>3143</v>
      </c>
      <c r="B3310">
        <v>60000109</v>
      </c>
      <c r="C3310" s="2" t="s">
        <v>8373</v>
      </c>
      <c r="D3310" t="s">
        <v>90</v>
      </c>
      <c r="E3310">
        <v>992822400000</v>
      </c>
      <c r="F3310">
        <v>1150731779000</v>
      </c>
      <c r="G3310">
        <v>1</v>
      </c>
      <c r="H3310" t="s">
        <v>6464</v>
      </c>
      <c r="I3310" t="s">
        <v>6465</v>
      </c>
      <c r="J3310" t="s">
        <v>26</v>
      </c>
      <c r="K3310" t="s">
        <v>21</v>
      </c>
      <c r="L3310">
        <v>0</v>
      </c>
      <c r="M3310">
        <v>0</v>
      </c>
      <c r="N3310" t="s">
        <v>22</v>
      </c>
      <c r="O3310">
        <v>3</v>
      </c>
      <c r="P3310" s="30">
        <f>SQRT((postes_1[[#This Row],[x]]-$Q$1)^2+(postes_1[[#This Row],[y]]-$R$1)^2)</f>
        <v>452822.16723476327</v>
      </c>
      <c r="Q3310">
        <v>166484.17000000199</v>
      </c>
      <c r="R3310">
        <v>6842485.54</v>
      </c>
    </row>
    <row r="3311" spans="1:18" hidden="1">
      <c r="A3311">
        <v>553</v>
      </c>
      <c r="B3311">
        <v>50001060</v>
      </c>
      <c r="C3311" s="2" t="s">
        <v>8373</v>
      </c>
      <c r="D3311" t="s">
        <v>108</v>
      </c>
      <c r="E3311">
        <v>1035331200000</v>
      </c>
      <c r="F3311">
        <v>1244122735000</v>
      </c>
      <c r="G3311">
        <v>1</v>
      </c>
      <c r="H3311" t="s">
        <v>1196</v>
      </c>
      <c r="I3311" t="s">
        <v>1197</v>
      </c>
      <c r="J3311" t="s">
        <v>20</v>
      </c>
      <c r="K3311" t="s">
        <v>21</v>
      </c>
      <c r="L3311">
        <v>0</v>
      </c>
      <c r="M3311">
        <v>0</v>
      </c>
      <c r="N3311" t="s">
        <v>22</v>
      </c>
      <c r="O3311">
        <v>3</v>
      </c>
      <c r="P3311" s="30">
        <f>SQRT((postes_1[[#This Row],[x]]-$Q$1)^2+(postes_1[[#This Row],[y]]-$R$1)^2)</f>
        <v>452854.10444155359</v>
      </c>
      <c r="Q3311">
        <v>475167.45000000298</v>
      </c>
      <c r="R3311">
        <v>6321293.1100000003</v>
      </c>
    </row>
    <row r="3312" spans="1:18" hidden="1">
      <c r="A3312">
        <v>3341</v>
      </c>
      <c r="B3312">
        <v>70051604</v>
      </c>
      <c r="C3312" s="2" t="s">
        <v>8375</v>
      </c>
      <c r="D3312" t="s">
        <v>274</v>
      </c>
      <c r="E3312">
        <v>1424191467000</v>
      </c>
      <c r="F3312">
        <v>1424252009000</v>
      </c>
      <c r="G3312">
        <v>1</v>
      </c>
      <c r="H3312" t="s">
        <v>6843</v>
      </c>
      <c r="I3312" t="s">
        <v>6844</v>
      </c>
      <c r="J3312" t="s">
        <v>5585</v>
      </c>
      <c r="K3312" t="s">
        <v>21</v>
      </c>
      <c r="L3312">
        <v>0</v>
      </c>
      <c r="M3312">
        <v>0</v>
      </c>
      <c r="N3312" t="s">
        <v>22</v>
      </c>
      <c r="O3312">
        <v>6</v>
      </c>
      <c r="P3312" s="30">
        <f>SQRT((postes_1[[#This Row],[x]]-$Q$1)^2+(postes_1[[#This Row],[y]]-$R$1)^2)</f>
        <v>452913.47606959252</v>
      </c>
      <c r="Q3312">
        <v>836670.49000000197</v>
      </c>
      <c r="R3312">
        <v>6361080.3499999996</v>
      </c>
    </row>
    <row r="3313" spans="1:18" hidden="1">
      <c r="A3313">
        <v>1783</v>
      </c>
      <c r="B3313">
        <v>20000711</v>
      </c>
      <c r="C3313" s="2" t="s">
        <v>8373</v>
      </c>
      <c r="D3313" t="s">
        <v>20</v>
      </c>
      <c r="E3313">
        <v>962236800000</v>
      </c>
      <c r="F3313" t="s">
        <v>20</v>
      </c>
      <c r="G3313">
        <v>1</v>
      </c>
      <c r="H3313" t="s">
        <v>3703</v>
      </c>
      <c r="I3313" t="s">
        <v>3704</v>
      </c>
      <c r="J3313" t="s">
        <v>3705</v>
      </c>
      <c r="K3313" t="s">
        <v>21</v>
      </c>
      <c r="L3313">
        <v>0</v>
      </c>
      <c r="M3313">
        <v>0</v>
      </c>
      <c r="N3313" t="s">
        <v>22</v>
      </c>
      <c r="O3313">
        <v>3</v>
      </c>
      <c r="P3313" s="30">
        <f>SQRT((postes_1[[#This Row],[x]]-$Q$1)^2+(postes_1[[#This Row],[y]]-$R$1)^2)</f>
        <v>453160.99677186471</v>
      </c>
      <c r="Q3313">
        <v>1054431.8600000001</v>
      </c>
      <c r="R3313">
        <v>6844303.5599999996</v>
      </c>
    </row>
    <row r="3314" spans="1:18" hidden="1">
      <c r="A3314">
        <v>763</v>
      </c>
      <c r="B3314">
        <v>40000179</v>
      </c>
      <c r="C3314" s="2" t="s">
        <v>8376</v>
      </c>
      <c r="D3314" t="s">
        <v>56</v>
      </c>
      <c r="E3314">
        <v>1441305488000</v>
      </c>
      <c r="F3314">
        <v>1441305417000</v>
      </c>
      <c r="G3314">
        <v>1</v>
      </c>
      <c r="H3314" t="s">
        <v>1642</v>
      </c>
      <c r="I3314" t="s">
        <v>1643</v>
      </c>
      <c r="J3314" t="s">
        <v>1644</v>
      </c>
      <c r="K3314" t="s">
        <v>21</v>
      </c>
      <c r="L3314">
        <v>0</v>
      </c>
      <c r="M3314">
        <v>0</v>
      </c>
      <c r="N3314" t="s">
        <v>22</v>
      </c>
      <c r="O3314">
        <v>7</v>
      </c>
      <c r="P3314" s="30">
        <f>SQRT((postes_1[[#This Row],[x]]-$Q$1)^2+(postes_1[[#This Row],[y]]-$R$1)^2)</f>
        <v>453338.62806180411</v>
      </c>
      <c r="Q3314">
        <v>836298.03999999899</v>
      </c>
      <c r="R3314">
        <v>6360375.4800000004</v>
      </c>
    </row>
    <row r="3315" spans="1:18" hidden="1">
      <c r="A3315">
        <v>787</v>
      </c>
      <c r="B3315">
        <v>60000110</v>
      </c>
      <c r="C3315" s="2" t="s">
        <v>8375</v>
      </c>
      <c r="D3315" t="s">
        <v>20</v>
      </c>
      <c r="E3315">
        <v>992822400000</v>
      </c>
      <c r="F3315" t="s">
        <v>20</v>
      </c>
      <c r="G3315">
        <v>1</v>
      </c>
      <c r="H3315" t="s">
        <v>1689</v>
      </c>
      <c r="I3315" t="s">
        <v>1690</v>
      </c>
      <c r="J3315" t="s">
        <v>20</v>
      </c>
      <c r="K3315" t="s">
        <v>21</v>
      </c>
      <c r="L3315">
        <v>0</v>
      </c>
      <c r="M3315">
        <v>0</v>
      </c>
      <c r="N3315" t="s">
        <v>22</v>
      </c>
      <c r="O3315">
        <v>6</v>
      </c>
      <c r="P3315" s="30">
        <f>SQRT((postes_1[[#This Row],[x]]-$Q$1)^2+(postes_1[[#This Row],[y]]-$R$1)^2)</f>
        <v>453348.00596004113</v>
      </c>
      <c r="Q3315">
        <v>165896.509999998</v>
      </c>
      <c r="R3315">
        <v>6842228.6600000001</v>
      </c>
    </row>
    <row r="3316" spans="1:18" hidden="1">
      <c r="A3316">
        <v>2707</v>
      </c>
      <c r="B3316">
        <v>70058283</v>
      </c>
      <c r="C3316" s="2" t="s">
        <v>8375</v>
      </c>
      <c r="D3316" t="s">
        <v>105</v>
      </c>
      <c r="E3316">
        <v>1449765882000</v>
      </c>
      <c r="F3316">
        <v>1441366926000</v>
      </c>
      <c r="G3316">
        <v>1</v>
      </c>
      <c r="H3316" t="s">
        <v>5584</v>
      </c>
      <c r="I3316" t="s">
        <v>5584</v>
      </c>
      <c r="J3316" t="s">
        <v>5585</v>
      </c>
      <c r="K3316" t="s">
        <v>21</v>
      </c>
      <c r="L3316">
        <v>0</v>
      </c>
      <c r="M3316">
        <v>0</v>
      </c>
      <c r="N3316" t="s">
        <v>22</v>
      </c>
      <c r="O3316">
        <v>6</v>
      </c>
      <c r="P3316" s="30">
        <f>SQRT((postes_1[[#This Row],[x]]-$Q$1)^2+(postes_1[[#This Row],[y]]-$R$1)^2)</f>
        <v>453349.3433272338</v>
      </c>
      <c r="Q3316">
        <v>837028.27000000305</v>
      </c>
      <c r="R3316">
        <v>6360783.5300000003</v>
      </c>
    </row>
    <row r="3317" spans="1:18" hidden="1">
      <c r="A3317">
        <v>277</v>
      </c>
      <c r="B3317">
        <v>20000659</v>
      </c>
      <c r="C3317" s="2" t="s">
        <v>8373</v>
      </c>
      <c r="D3317" t="s">
        <v>38</v>
      </c>
      <c r="E3317">
        <v>610761600000</v>
      </c>
      <c r="F3317">
        <v>1222424142000</v>
      </c>
      <c r="G3317">
        <v>1</v>
      </c>
      <c r="H3317" t="s">
        <v>625</v>
      </c>
      <c r="I3317" t="s">
        <v>626</v>
      </c>
      <c r="J3317" t="s">
        <v>186</v>
      </c>
      <c r="K3317" t="s">
        <v>21</v>
      </c>
      <c r="L3317">
        <v>0</v>
      </c>
      <c r="M3317">
        <v>0</v>
      </c>
      <c r="N3317" t="s">
        <v>22</v>
      </c>
      <c r="O3317">
        <v>3</v>
      </c>
      <c r="P3317" s="30">
        <f>SQRT((postes_1[[#This Row],[x]]-$Q$1)^2+(postes_1[[#This Row],[y]]-$R$1)^2)</f>
        <v>453357.31375566835</v>
      </c>
      <c r="Q3317">
        <v>1053455.8500000001</v>
      </c>
      <c r="R3317">
        <v>6849876.8799999999</v>
      </c>
    </row>
    <row r="3318" spans="1:18" hidden="1">
      <c r="A3318">
        <v>3651</v>
      </c>
      <c r="B3318">
        <v>70058383</v>
      </c>
      <c r="C3318" s="2" t="s">
        <v>8375</v>
      </c>
      <c r="D3318" t="s">
        <v>264</v>
      </c>
      <c r="E3318">
        <v>1450110574000</v>
      </c>
      <c r="F3318">
        <v>1441364645000</v>
      </c>
      <c r="G3318">
        <v>1</v>
      </c>
      <c r="H3318" t="s">
        <v>7476</v>
      </c>
      <c r="I3318" t="s">
        <v>7477</v>
      </c>
      <c r="J3318" t="s">
        <v>5585</v>
      </c>
      <c r="K3318" t="s">
        <v>21</v>
      </c>
      <c r="L3318">
        <v>0</v>
      </c>
      <c r="M3318">
        <v>0</v>
      </c>
      <c r="N3318" t="s">
        <v>22</v>
      </c>
      <c r="O3318">
        <v>6</v>
      </c>
      <c r="P3318" s="30">
        <f>SQRT((postes_1[[#This Row],[x]]-$Q$1)^2+(postes_1[[#This Row],[y]]-$R$1)^2)</f>
        <v>453668.11208085204</v>
      </c>
      <c r="Q3318">
        <v>836886.18999999797</v>
      </c>
      <c r="R3318">
        <v>6360333.6900000004</v>
      </c>
    </row>
    <row r="3319" spans="1:18" hidden="1">
      <c r="A3319">
        <v>3532</v>
      </c>
      <c r="B3319">
        <v>30001846</v>
      </c>
      <c r="C3319" s="2" t="s">
        <v>8378</v>
      </c>
      <c r="D3319" t="s">
        <v>17</v>
      </c>
      <c r="E3319">
        <v>610761600000</v>
      </c>
      <c r="F3319">
        <v>1319018069000</v>
      </c>
      <c r="G3319">
        <v>1</v>
      </c>
      <c r="H3319" t="s">
        <v>7230</v>
      </c>
      <c r="I3319" t="s">
        <v>7231</v>
      </c>
      <c r="J3319" t="s">
        <v>26</v>
      </c>
      <c r="K3319" t="s">
        <v>21</v>
      </c>
      <c r="L3319">
        <v>0</v>
      </c>
      <c r="M3319">
        <v>0</v>
      </c>
      <c r="N3319" t="s">
        <v>22</v>
      </c>
      <c r="O3319">
        <v>2</v>
      </c>
      <c r="P3319" s="30">
        <f>SQRT((postes_1[[#This Row],[x]]-$Q$1)^2+(postes_1[[#This Row],[y]]-$R$1)^2)</f>
        <v>453813.74599578901</v>
      </c>
      <c r="Q3319">
        <v>963978.40999999596</v>
      </c>
      <c r="R3319">
        <v>6468895.6299999999</v>
      </c>
    </row>
    <row r="3320" spans="1:18" hidden="1">
      <c r="A3320">
        <v>3082</v>
      </c>
      <c r="B3320">
        <v>40000175</v>
      </c>
      <c r="C3320" s="2" t="s">
        <v>8375</v>
      </c>
      <c r="D3320" t="s">
        <v>20</v>
      </c>
      <c r="E3320">
        <v>610761600000</v>
      </c>
      <c r="F3320" t="s">
        <v>20</v>
      </c>
      <c r="G3320">
        <v>1</v>
      </c>
      <c r="H3320" t="s">
        <v>6340</v>
      </c>
      <c r="I3320" t="s">
        <v>6341</v>
      </c>
      <c r="J3320" t="s">
        <v>20</v>
      </c>
      <c r="K3320" t="s">
        <v>21</v>
      </c>
      <c r="L3320">
        <v>0</v>
      </c>
      <c r="M3320">
        <v>0</v>
      </c>
      <c r="N3320" t="s">
        <v>22</v>
      </c>
      <c r="O3320">
        <v>6</v>
      </c>
      <c r="P3320" s="30">
        <f>SQRT((postes_1[[#This Row],[x]]-$Q$1)^2+(postes_1[[#This Row],[y]]-$R$1)^2)</f>
        <v>453867.69951011083</v>
      </c>
      <c r="Q3320">
        <v>837779.89000000095</v>
      </c>
      <c r="R3320">
        <v>6360619.1500000004</v>
      </c>
    </row>
    <row r="3321" spans="1:18" hidden="1">
      <c r="A3321">
        <v>3683</v>
      </c>
      <c r="B3321">
        <v>40000186</v>
      </c>
      <c r="C3321" s="2" t="s">
        <v>8373</v>
      </c>
      <c r="D3321" t="s">
        <v>482</v>
      </c>
      <c r="E3321">
        <v>1158335414000</v>
      </c>
      <c r="F3321">
        <v>1397560595000</v>
      </c>
      <c r="G3321">
        <v>1</v>
      </c>
      <c r="H3321" t="s">
        <v>7541</v>
      </c>
      <c r="I3321" t="s">
        <v>7542</v>
      </c>
      <c r="J3321" t="s">
        <v>26</v>
      </c>
      <c r="K3321" t="s">
        <v>21</v>
      </c>
      <c r="L3321">
        <v>0</v>
      </c>
      <c r="M3321">
        <v>0</v>
      </c>
      <c r="N3321" t="s">
        <v>22</v>
      </c>
      <c r="O3321">
        <v>3</v>
      </c>
      <c r="P3321" s="30">
        <f>SQRT((postes_1[[#This Row],[x]]-$Q$1)^2+(postes_1[[#This Row],[y]]-$R$1)^2)</f>
        <v>453896.20225128782</v>
      </c>
      <c r="Q3321">
        <v>835371.5</v>
      </c>
      <c r="R3321">
        <v>6359202.5899999999</v>
      </c>
    </row>
    <row r="3322" spans="1:18" hidden="1">
      <c r="A3322">
        <v>1483</v>
      </c>
      <c r="B3322">
        <v>40000285</v>
      </c>
      <c r="C3322" s="2" t="s">
        <v>8375</v>
      </c>
      <c r="D3322" t="s">
        <v>274</v>
      </c>
      <c r="E3322">
        <v>610761600000</v>
      </c>
      <c r="F3322">
        <v>1440672275000</v>
      </c>
      <c r="G3322">
        <v>1</v>
      </c>
      <c r="H3322" t="s">
        <v>3098</v>
      </c>
      <c r="I3322" t="s">
        <v>3099</v>
      </c>
      <c r="J3322" t="s">
        <v>20</v>
      </c>
      <c r="K3322" t="s">
        <v>21</v>
      </c>
      <c r="L3322">
        <v>0</v>
      </c>
      <c r="M3322">
        <v>0</v>
      </c>
      <c r="N3322" t="s">
        <v>22</v>
      </c>
      <c r="O3322">
        <v>6</v>
      </c>
      <c r="P3322" s="30">
        <f>SQRT((postes_1[[#This Row],[x]]-$Q$1)^2+(postes_1[[#This Row],[y]]-$R$1)^2)</f>
        <v>453958.65654405212</v>
      </c>
      <c r="Q3322">
        <v>794201.84000000404</v>
      </c>
      <c r="R3322">
        <v>6338346.9299999997</v>
      </c>
    </row>
    <row r="3323" spans="1:18" hidden="1">
      <c r="A3323">
        <v>1732</v>
      </c>
      <c r="B3323">
        <v>30001631</v>
      </c>
      <c r="C3323" s="2" t="s">
        <v>8373</v>
      </c>
      <c r="D3323" t="s">
        <v>23</v>
      </c>
      <c r="E3323">
        <v>610761600000</v>
      </c>
      <c r="F3323">
        <v>1273230520000</v>
      </c>
      <c r="G3323">
        <v>1</v>
      </c>
      <c r="H3323" t="s">
        <v>3603</v>
      </c>
      <c r="I3323" t="s">
        <v>3604</v>
      </c>
      <c r="J3323" t="s">
        <v>20</v>
      </c>
      <c r="K3323" t="s">
        <v>21</v>
      </c>
      <c r="L3323">
        <v>0</v>
      </c>
      <c r="M3323">
        <v>0</v>
      </c>
      <c r="N3323" t="s">
        <v>22</v>
      </c>
      <c r="O3323">
        <v>3</v>
      </c>
      <c r="P3323" s="30">
        <f>SQRT((postes_1[[#This Row],[x]]-$Q$1)^2+(postes_1[[#This Row],[y]]-$R$1)^2)</f>
        <v>453960.35163072241</v>
      </c>
      <c r="Q3323">
        <v>979948.25999999803</v>
      </c>
      <c r="R3323">
        <v>6489710.0199999996</v>
      </c>
    </row>
    <row r="3324" spans="1:18" hidden="1">
      <c r="A3324">
        <v>2479</v>
      </c>
      <c r="B3324">
        <v>30001844</v>
      </c>
      <c r="C3324" s="2" t="s">
        <v>8375</v>
      </c>
      <c r="D3324" t="s">
        <v>20</v>
      </c>
      <c r="E3324">
        <v>610761600000</v>
      </c>
      <c r="F3324" t="s">
        <v>20</v>
      </c>
      <c r="G3324">
        <v>1</v>
      </c>
      <c r="H3324" t="s">
        <v>5119</v>
      </c>
      <c r="I3324" t="s">
        <v>5120</v>
      </c>
      <c r="J3324" t="s">
        <v>5121</v>
      </c>
      <c r="K3324" t="s">
        <v>21</v>
      </c>
      <c r="L3324">
        <v>0</v>
      </c>
      <c r="M3324">
        <v>0</v>
      </c>
      <c r="N3324" t="s">
        <v>22</v>
      </c>
      <c r="O3324">
        <v>6</v>
      </c>
      <c r="P3324" s="30">
        <f>SQRT((postes_1[[#This Row],[x]]-$Q$1)^2+(postes_1[[#This Row],[y]]-$R$1)^2)</f>
        <v>454184.25043286424</v>
      </c>
      <c r="Q3324">
        <v>964511.75999999803</v>
      </c>
      <c r="R3324">
        <v>6468967.5999999996</v>
      </c>
    </row>
    <row r="3325" spans="1:18" hidden="1">
      <c r="A3325">
        <v>3637</v>
      </c>
      <c r="B3325">
        <v>20000558</v>
      </c>
      <c r="C3325" s="2" t="s">
        <v>8375</v>
      </c>
      <c r="D3325" t="s">
        <v>20</v>
      </c>
      <c r="E3325">
        <v>610761600000</v>
      </c>
      <c r="F3325" t="s">
        <v>20</v>
      </c>
      <c r="G3325">
        <v>1</v>
      </c>
      <c r="H3325" t="s">
        <v>7448</v>
      </c>
      <c r="I3325" t="s">
        <v>7449</v>
      </c>
      <c r="J3325" t="s">
        <v>186</v>
      </c>
      <c r="K3325" t="s">
        <v>21</v>
      </c>
      <c r="L3325">
        <v>0</v>
      </c>
      <c r="M3325">
        <v>0</v>
      </c>
      <c r="N3325" t="s">
        <v>22</v>
      </c>
      <c r="O3325">
        <v>6</v>
      </c>
      <c r="P3325" s="30">
        <f>SQRT((postes_1[[#This Row],[x]]-$Q$1)^2+(postes_1[[#This Row],[y]]-$R$1)^2)</f>
        <v>454551.8807748183</v>
      </c>
      <c r="Q3325">
        <v>1050248.73</v>
      </c>
      <c r="R3325">
        <v>6868403.4500000002</v>
      </c>
    </row>
    <row r="3326" spans="1:18" hidden="1">
      <c r="A3326">
        <v>1004</v>
      </c>
      <c r="B3326">
        <v>40000369</v>
      </c>
      <c r="C3326" s="2" t="s">
        <v>8373</v>
      </c>
      <c r="D3326" t="s">
        <v>77</v>
      </c>
      <c r="E3326">
        <v>1275583097000</v>
      </c>
      <c r="F3326">
        <v>1317833076000</v>
      </c>
      <c r="G3326">
        <v>1</v>
      </c>
      <c r="H3326" t="s">
        <v>2141</v>
      </c>
      <c r="I3326" t="s">
        <v>2141</v>
      </c>
      <c r="J3326" t="s">
        <v>20</v>
      </c>
      <c r="K3326" t="s">
        <v>21</v>
      </c>
      <c r="L3326">
        <v>0</v>
      </c>
      <c r="M3326">
        <v>0</v>
      </c>
      <c r="N3326" t="s">
        <v>22</v>
      </c>
      <c r="O3326">
        <v>3</v>
      </c>
      <c r="P3326" s="30">
        <f>SQRT((postes_1[[#This Row],[x]]-$Q$1)^2+(postes_1[[#This Row],[y]]-$R$1)^2)</f>
        <v>454561.88360011787</v>
      </c>
      <c r="Q3326">
        <v>748099.97999999695</v>
      </c>
      <c r="R3326">
        <v>6320236.8899999997</v>
      </c>
    </row>
    <row r="3327" spans="1:18" hidden="1">
      <c r="A3327">
        <v>3234</v>
      </c>
      <c r="B3327">
        <v>60000203</v>
      </c>
      <c r="C3327" s="2" t="s">
        <v>8375</v>
      </c>
      <c r="D3327" t="s">
        <v>90</v>
      </c>
      <c r="E3327">
        <v>991699200000</v>
      </c>
      <c r="F3327">
        <v>1150731613000</v>
      </c>
      <c r="G3327">
        <v>1</v>
      </c>
      <c r="H3327" t="s">
        <v>6637</v>
      </c>
      <c r="I3327" t="s">
        <v>6638</v>
      </c>
      <c r="J3327" t="s">
        <v>20</v>
      </c>
      <c r="K3327" t="s">
        <v>21</v>
      </c>
      <c r="L3327">
        <v>0</v>
      </c>
      <c r="M3327">
        <v>0</v>
      </c>
      <c r="N3327" t="s">
        <v>22</v>
      </c>
      <c r="O3327">
        <v>6</v>
      </c>
      <c r="P3327" s="30">
        <f>SQRT((postes_1[[#This Row],[x]]-$Q$1)^2+(postes_1[[#This Row],[y]]-$R$1)^2)</f>
        <v>454612.44718337717</v>
      </c>
      <c r="Q3327">
        <v>163158.509999998</v>
      </c>
      <c r="R3327">
        <v>6834613.71</v>
      </c>
    </row>
    <row r="3328" spans="1:18" hidden="1">
      <c r="A3328">
        <v>3894</v>
      </c>
      <c r="B3328">
        <v>50001124</v>
      </c>
      <c r="C3328" s="2" t="s">
        <v>8373</v>
      </c>
      <c r="D3328" t="s">
        <v>20</v>
      </c>
      <c r="E3328">
        <v>610761600000</v>
      </c>
      <c r="F3328" t="s">
        <v>20</v>
      </c>
      <c r="G3328">
        <v>1</v>
      </c>
      <c r="H3328" t="s">
        <v>7940</v>
      </c>
      <c r="I3328" t="s">
        <v>7941</v>
      </c>
      <c r="J3328" t="s">
        <v>20</v>
      </c>
      <c r="K3328" t="s">
        <v>21</v>
      </c>
      <c r="L3328">
        <v>0</v>
      </c>
      <c r="M3328">
        <v>0</v>
      </c>
      <c r="N3328" t="s">
        <v>22</v>
      </c>
      <c r="O3328">
        <v>3</v>
      </c>
      <c r="P3328" s="30">
        <f>SQRT((postes_1[[#This Row],[x]]-$Q$1)^2+(postes_1[[#This Row],[y]]-$R$1)^2)</f>
        <v>454622.4024655699</v>
      </c>
      <c r="Q3328">
        <v>511076.03999999899</v>
      </c>
      <c r="R3328">
        <v>6309838.0599999996</v>
      </c>
    </row>
    <row r="3329" spans="1:18" hidden="1">
      <c r="A3329">
        <v>3166</v>
      </c>
      <c r="B3329">
        <v>30001308</v>
      </c>
      <c r="C3329" s="2" t="s">
        <v>8373</v>
      </c>
      <c r="D3329" t="s">
        <v>17</v>
      </c>
      <c r="E3329">
        <v>772761600000</v>
      </c>
      <c r="F3329">
        <v>1319017694000</v>
      </c>
      <c r="G3329">
        <v>1</v>
      </c>
      <c r="H3329" t="s">
        <v>6506</v>
      </c>
      <c r="I3329" t="s">
        <v>6507</v>
      </c>
      <c r="J3329" t="s">
        <v>26</v>
      </c>
      <c r="K3329" t="s">
        <v>21</v>
      </c>
      <c r="L3329">
        <v>0</v>
      </c>
      <c r="M3329">
        <v>0</v>
      </c>
      <c r="N3329" t="s">
        <v>22</v>
      </c>
      <c r="O3329">
        <v>3</v>
      </c>
      <c r="P3329" s="30">
        <f>SQRT((postes_1[[#This Row],[x]]-$Q$1)^2+(postes_1[[#This Row],[y]]-$R$1)^2)</f>
        <v>454920.85506853508</v>
      </c>
      <c r="Q3329">
        <v>993702.21999999904</v>
      </c>
      <c r="R3329">
        <v>6508338.9000000004</v>
      </c>
    </row>
    <row r="3330" spans="1:18" hidden="1">
      <c r="A3330">
        <v>1162</v>
      </c>
      <c r="B3330">
        <v>30002143</v>
      </c>
      <c r="C3330" s="2" t="s">
        <v>8375</v>
      </c>
      <c r="D3330" t="s">
        <v>274</v>
      </c>
      <c r="E3330">
        <v>610761600000</v>
      </c>
      <c r="F3330">
        <v>1394199236000</v>
      </c>
      <c r="G3330">
        <v>1</v>
      </c>
      <c r="H3330" t="s">
        <v>2439</v>
      </c>
      <c r="I3330" t="s">
        <v>2440</v>
      </c>
      <c r="J3330" t="s">
        <v>20</v>
      </c>
      <c r="K3330" t="s">
        <v>21</v>
      </c>
      <c r="L3330">
        <v>0</v>
      </c>
      <c r="M3330">
        <v>0</v>
      </c>
      <c r="N3330" t="s">
        <v>22</v>
      </c>
      <c r="O3330">
        <v>6</v>
      </c>
      <c r="P3330" s="30">
        <f>SQRT((postes_1[[#This Row],[x]]-$Q$1)^2+(postes_1[[#This Row],[y]]-$R$1)^2)</f>
        <v>455452.37587677763</v>
      </c>
      <c r="Q3330">
        <v>942396.03000000096</v>
      </c>
      <c r="R3330">
        <v>6441594.5800000001</v>
      </c>
    </row>
    <row r="3331" spans="1:18" hidden="1">
      <c r="A3331">
        <v>3052</v>
      </c>
      <c r="B3331">
        <v>30001287</v>
      </c>
      <c r="C3331" s="2" t="s">
        <v>8375</v>
      </c>
      <c r="D3331" t="s">
        <v>20</v>
      </c>
      <c r="E3331">
        <v>610761600000</v>
      </c>
      <c r="F3331" t="s">
        <v>20</v>
      </c>
      <c r="G3331">
        <v>1</v>
      </c>
      <c r="H3331" t="s">
        <v>6280</v>
      </c>
      <c r="I3331" t="s">
        <v>6281</v>
      </c>
      <c r="J3331" t="s">
        <v>20</v>
      </c>
      <c r="K3331" t="s">
        <v>21</v>
      </c>
      <c r="L3331">
        <v>0</v>
      </c>
      <c r="M3331">
        <v>0</v>
      </c>
      <c r="N3331" t="s">
        <v>22</v>
      </c>
      <c r="O3331">
        <v>6</v>
      </c>
      <c r="P3331" s="30">
        <f>SQRT((postes_1[[#This Row],[x]]-$Q$1)^2+(postes_1[[#This Row],[y]]-$R$1)^2)</f>
        <v>455808.45226235519</v>
      </c>
      <c r="Q3331">
        <v>995305.09000000404</v>
      </c>
      <c r="R3331">
        <v>6509202.75</v>
      </c>
    </row>
    <row r="3332" spans="1:18" hidden="1">
      <c r="A3332">
        <v>674</v>
      </c>
      <c r="B3332">
        <v>50001173</v>
      </c>
      <c r="C3332" s="2" t="s">
        <v>8373</v>
      </c>
      <c r="D3332" t="s">
        <v>74</v>
      </c>
      <c r="E3332">
        <v>610761600000</v>
      </c>
      <c r="F3332">
        <v>1374762708000</v>
      </c>
      <c r="G3332">
        <v>1</v>
      </c>
      <c r="H3332" t="s">
        <v>1448</v>
      </c>
      <c r="I3332" t="s">
        <v>1448</v>
      </c>
      <c r="J3332" t="s">
        <v>20</v>
      </c>
      <c r="K3332" t="s">
        <v>21</v>
      </c>
      <c r="L3332">
        <v>0</v>
      </c>
      <c r="M3332">
        <v>0</v>
      </c>
      <c r="N3332" t="s">
        <v>22</v>
      </c>
      <c r="O3332">
        <v>3</v>
      </c>
      <c r="P3332" s="30">
        <f>SQRT((postes_1[[#This Row],[x]]-$Q$1)^2+(postes_1[[#This Row],[y]]-$R$1)^2)</f>
        <v>455994.5453922365</v>
      </c>
      <c r="Q3332">
        <v>563625.02000000305</v>
      </c>
      <c r="R3332">
        <v>6299880.3399999999</v>
      </c>
    </row>
    <row r="3333" spans="1:18" hidden="1">
      <c r="A3333">
        <v>1327</v>
      </c>
      <c r="B3333">
        <v>50000977</v>
      </c>
      <c r="C3333" s="2" t="s">
        <v>8373</v>
      </c>
      <c r="D3333" t="s">
        <v>20</v>
      </c>
      <c r="E3333">
        <v>610761600000</v>
      </c>
      <c r="F3333" t="s">
        <v>20</v>
      </c>
      <c r="G3333">
        <v>1</v>
      </c>
      <c r="H3333" t="s">
        <v>2786</v>
      </c>
      <c r="I3333" t="s">
        <v>2787</v>
      </c>
      <c r="J3333" t="s">
        <v>20</v>
      </c>
      <c r="K3333" t="s">
        <v>21</v>
      </c>
      <c r="L3333">
        <v>0</v>
      </c>
      <c r="M3333">
        <v>0</v>
      </c>
      <c r="N3333" t="s">
        <v>22</v>
      </c>
      <c r="O3333">
        <v>3</v>
      </c>
      <c r="P3333" s="30">
        <f>SQRT((postes_1[[#This Row],[x]]-$Q$1)^2+(postes_1[[#This Row],[y]]-$R$1)^2)</f>
        <v>456148.16191237059</v>
      </c>
      <c r="Q3333">
        <v>433805.89999999898</v>
      </c>
      <c r="R3333">
        <v>6332913.6699999999</v>
      </c>
    </row>
    <row r="3334" spans="1:18" hidden="1">
      <c r="A3334">
        <v>3961</v>
      </c>
      <c r="B3334">
        <v>30000627</v>
      </c>
      <c r="C3334" s="2" t="s">
        <v>8375</v>
      </c>
      <c r="D3334" t="s">
        <v>43</v>
      </c>
      <c r="E3334">
        <v>1143800829000</v>
      </c>
      <c r="F3334" t="s">
        <v>20</v>
      </c>
      <c r="G3334">
        <v>1</v>
      </c>
      <c r="H3334" t="s">
        <v>8070</v>
      </c>
      <c r="I3334" t="s">
        <v>8071</v>
      </c>
      <c r="J3334" t="s">
        <v>577</v>
      </c>
      <c r="K3334" t="s">
        <v>21</v>
      </c>
      <c r="L3334">
        <v>0</v>
      </c>
      <c r="M3334">
        <v>0</v>
      </c>
      <c r="N3334" t="s">
        <v>22</v>
      </c>
      <c r="O3334">
        <v>6</v>
      </c>
      <c r="P3334" s="30">
        <f>SQRT((postes_1[[#This Row],[x]]-$Q$1)^2+(postes_1[[#This Row],[y]]-$R$1)^2)</f>
        <v>456382.51912247116</v>
      </c>
      <c r="Q3334">
        <v>1027068.29</v>
      </c>
      <c r="R3334">
        <v>6567101.7400000002</v>
      </c>
    </row>
    <row r="3335" spans="1:18" hidden="1">
      <c r="A3335">
        <v>2461</v>
      </c>
      <c r="B3335">
        <v>60000419</v>
      </c>
      <c r="C3335" s="2" t="s">
        <v>8373</v>
      </c>
      <c r="D3335" t="s">
        <v>168</v>
      </c>
      <c r="E3335">
        <v>991094400000</v>
      </c>
      <c r="F3335">
        <v>1435833419000</v>
      </c>
      <c r="G3335">
        <v>1</v>
      </c>
      <c r="H3335" t="s">
        <v>5082</v>
      </c>
      <c r="I3335" t="s">
        <v>5083</v>
      </c>
      <c r="J3335" t="s">
        <v>20</v>
      </c>
      <c r="K3335" t="s">
        <v>21</v>
      </c>
      <c r="L3335">
        <v>0</v>
      </c>
      <c r="M3335">
        <v>0</v>
      </c>
      <c r="N3335" t="s">
        <v>22</v>
      </c>
      <c r="O3335">
        <v>3</v>
      </c>
      <c r="P3335" s="30">
        <f>SQRT((postes_1[[#This Row],[x]]-$Q$1)^2+(postes_1[[#This Row],[y]]-$R$1)^2)</f>
        <v>456427.29979368974</v>
      </c>
      <c r="Q3335">
        <v>156427.96999999901</v>
      </c>
      <c r="R3335">
        <v>6800070.9299999997</v>
      </c>
    </row>
    <row r="3336" spans="1:18" hidden="1">
      <c r="A3336">
        <v>1628</v>
      </c>
      <c r="B3336">
        <v>50001188</v>
      </c>
      <c r="C3336" s="2" t="s">
        <v>8373</v>
      </c>
      <c r="D3336" t="s">
        <v>38</v>
      </c>
      <c r="E3336">
        <v>610761600000</v>
      </c>
      <c r="F3336">
        <v>1204712958000</v>
      </c>
      <c r="G3336">
        <v>1</v>
      </c>
      <c r="H3336" t="s">
        <v>3388</v>
      </c>
      <c r="I3336" t="s">
        <v>3389</v>
      </c>
      <c r="J3336" t="s">
        <v>20</v>
      </c>
      <c r="K3336" t="s">
        <v>21</v>
      </c>
      <c r="L3336">
        <v>0</v>
      </c>
      <c r="M3336">
        <v>0</v>
      </c>
      <c r="N3336" t="s">
        <v>22</v>
      </c>
      <c r="O3336">
        <v>3</v>
      </c>
      <c r="P3336" s="30">
        <f>SQRT((postes_1[[#This Row],[x]]-$Q$1)^2+(postes_1[[#This Row],[y]]-$R$1)^2)</f>
        <v>456450.9490180983</v>
      </c>
      <c r="Q3336">
        <v>619058.96000000101</v>
      </c>
      <c r="R3336">
        <v>6297092.2300000004</v>
      </c>
    </row>
    <row r="3337" spans="1:18" hidden="1">
      <c r="A3337">
        <v>2759</v>
      </c>
      <c r="B3337">
        <v>30002806</v>
      </c>
      <c r="C3337" s="2" t="s">
        <v>8373</v>
      </c>
      <c r="D3337" t="s">
        <v>17</v>
      </c>
      <c r="E3337" s="1">
        <v>916704000000</v>
      </c>
      <c r="F3337">
        <v>1319022168000</v>
      </c>
      <c r="G3337">
        <v>1</v>
      </c>
      <c r="H3337" t="s">
        <v>5693</v>
      </c>
      <c r="I3337" t="s">
        <v>5694</v>
      </c>
      <c r="J3337" t="s">
        <v>20</v>
      </c>
      <c r="K3337" t="s">
        <v>21</v>
      </c>
      <c r="L3337">
        <v>0</v>
      </c>
      <c r="M3337">
        <v>0</v>
      </c>
      <c r="N3337" t="s">
        <v>22</v>
      </c>
      <c r="O3337">
        <v>3</v>
      </c>
      <c r="P3337" s="30">
        <f>SQRT((postes_1[[#This Row],[x]]-$Q$1)^2+(postes_1[[#This Row],[y]]-$R$1)^2)</f>
        <v>456493.92899753078</v>
      </c>
      <c r="Q3337">
        <v>988367.71000000101</v>
      </c>
      <c r="R3337">
        <v>6497377.4199999999</v>
      </c>
    </row>
    <row r="3338" spans="1:18" hidden="1">
      <c r="A3338">
        <v>1087</v>
      </c>
      <c r="B3338">
        <v>50001129</v>
      </c>
      <c r="C3338" s="2" t="s">
        <v>8373</v>
      </c>
      <c r="D3338" t="s">
        <v>20</v>
      </c>
      <c r="E3338">
        <v>610761600000</v>
      </c>
      <c r="F3338" t="s">
        <v>20</v>
      </c>
      <c r="G3338">
        <v>1</v>
      </c>
      <c r="H3338" t="s">
        <v>2285</v>
      </c>
      <c r="I3338" t="s">
        <v>2286</v>
      </c>
      <c r="J3338" t="s">
        <v>26</v>
      </c>
      <c r="K3338" t="s">
        <v>21</v>
      </c>
      <c r="L3338">
        <v>0</v>
      </c>
      <c r="M3338">
        <v>0</v>
      </c>
      <c r="N3338" t="s">
        <v>22</v>
      </c>
      <c r="O3338">
        <v>3</v>
      </c>
      <c r="P3338" s="30">
        <f>SQRT((postes_1[[#This Row],[x]]-$Q$1)^2+(postes_1[[#This Row],[y]]-$R$1)^2)</f>
        <v>456667.68233475229</v>
      </c>
      <c r="Q3338">
        <v>708704.13000000303</v>
      </c>
      <c r="R3338">
        <v>6307485.5700000003</v>
      </c>
    </row>
    <row r="3339" spans="1:18" hidden="1">
      <c r="A3339">
        <v>3547</v>
      </c>
      <c r="B3339">
        <v>40000197</v>
      </c>
      <c r="C3339" s="2" t="s">
        <v>8375</v>
      </c>
      <c r="D3339" t="s">
        <v>482</v>
      </c>
      <c r="E3339" s="1">
        <v>997056000000</v>
      </c>
      <c r="F3339">
        <v>1397741611000</v>
      </c>
      <c r="G3339">
        <v>1</v>
      </c>
      <c r="H3339" t="s">
        <v>7259</v>
      </c>
      <c r="I3339" t="s">
        <v>7260</v>
      </c>
      <c r="J3339" t="s">
        <v>7261</v>
      </c>
      <c r="K3339" t="s">
        <v>21</v>
      </c>
      <c r="L3339">
        <v>0</v>
      </c>
      <c r="M3339">
        <v>0</v>
      </c>
      <c r="N3339" t="s">
        <v>22</v>
      </c>
      <c r="O3339">
        <v>6</v>
      </c>
      <c r="P3339" s="30">
        <f>SQRT((postes_1[[#This Row],[x]]-$Q$1)^2+(postes_1[[#This Row],[y]]-$R$1)^2)</f>
        <v>456821.7435710206</v>
      </c>
      <c r="Q3339">
        <v>838378.84000000404</v>
      </c>
      <c r="R3339">
        <v>6357554.0999999996</v>
      </c>
    </row>
    <row r="3340" spans="1:18" hidden="1">
      <c r="A3340">
        <v>2427</v>
      </c>
      <c r="B3340">
        <v>50001186</v>
      </c>
      <c r="C3340" s="2" t="s">
        <v>8373</v>
      </c>
      <c r="D3340" t="s">
        <v>17</v>
      </c>
      <c r="E3340">
        <v>769737600000</v>
      </c>
      <c r="F3340">
        <v>1313598613000</v>
      </c>
      <c r="G3340">
        <v>1</v>
      </c>
      <c r="H3340" t="s">
        <v>5012</v>
      </c>
      <c r="I3340" t="s">
        <v>5013</v>
      </c>
      <c r="J3340" t="s">
        <v>20</v>
      </c>
      <c r="K3340" t="s">
        <v>21</v>
      </c>
      <c r="L3340">
        <v>0</v>
      </c>
      <c r="M3340">
        <v>0</v>
      </c>
      <c r="N3340" t="s">
        <v>22</v>
      </c>
      <c r="O3340">
        <v>3</v>
      </c>
      <c r="P3340" s="30">
        <f>SQRT((postes_1[[#This Row],[x]]-$Q$1)^2+(postes_1[[#This Row],[y]]-$R$1)^2)</f>
        <v>456831.55448105274</v>
      </c>
      <c r="Q3340">
        <v>635301.63000000303</v>
      </c>
      <c r="R3340">
        <v>6297306.21</v>
      </c>
    </row>
    <row r="3341" spans="1:18" hidden="1">
      <c r="A3341">
        <v>1630</v>
      </c>
      <c r="B3341">
        <v>50001191</v>
      </c>
      <c r="C3341" s="2" t="s">
        <v>8373</v>
      </c>
      <c r="D3341" t="s">
        <v>74</v>
      </c>
      <c r="E3341">
        <v>1024617600000</v>
      </c>
      <c r="F3341">
        <v>1374684167000</v>
      </c>
      <c r="G3341">
        <v>1</v>
      </c>
      <c r="H3341" t="s">
        <v>3393</v>
      </c>
      <c r="I3341" t="s">
        <v>3394</v>
      </c>
      <c r="J3341" t="s">
        <v>20</v>
      </c>
      <c r="K3341" t="s">
        <v>21</v>
      </c>
      <c r="L3341">
        <v>0</v>
      </c>
      <c r="M3341">
        <v>0</v>
      </c>
      <c r="N3341" t="s">
        <v>22</v>
      </c>
      <c r="O3341">
        <v>3</v>
      </c>
      <c r="P3341" s="30">
        <f>SQRT((postes_1[[#This Row],[x]]-$Q$1)^2+(postes_1[[#This Row],[y]]-$R$1)^2)</f>
        <v>456868.67591707542</v>
      </c>
      <c r="Q3341">
        <v>590952.71999999904</v>
      </c>
      <c r="R3341">
        <v>6297010.7199999997</v>
      </c>
    </row>
    <row r="3342" spans="1:18" hidden="1">
      <c r="A3342">
        <v>673</v>
      </c>
      <c r="B3342">
        <v>70050504</v>
      </c>
      <c r="C3342" s="2" t="s">
        <v>8373</v>
      </c>
      <c r="D3342" t="s">
        <v>274</v>
      </c>
      <c r="E3342">
        <v>1421078198000</v>
      </c>
      <c r="F3342">
        <v>1425055046000</v>
      </c>
      <c r="G3342">
        <v>1</v>
      </c>
      <c r="H3342" t="s">
        <v>1446</v>
      </c>
      <c r="I3342" t="s">
        <v>1447</v>
      </c>
      <c r="J3342" t="s">
        <v>20</v>
      </c>
      <c r="K3342" t="s">
        <v>21</v>
      </c>
      <c r="L3342">
        <v>0</v>
      </c>
      <c r="M3342">
        <v>0</v>
      </c>
      <c r="N3342" t="s">
        <v>22</v>
      </c>
      <c r="O3342">
        <v>3</v>
      </c>
      <c r="P3342" s="30">
        <f>SQRT((postes_1[[#This Row],[x]]-$Q$1)^2+(postes_1[[#This Row],[y]]-$R$1)^2)</f>
        <v>457161.80189243227</v>
      </c>
      <c r="Q3342">
        <v>432023.27000000299</v>
      </c>
      <c r="R3342">
        <v>6332565.7699999996</v>
      </c>
    </row>
    <row r="3343" spans="1:18" hidden="1">
      <c r="A3343">
        <v>2011</v>
      </c>
      <c r="B3343">
        <v>30002168</v>
      </c>
      <c r="C3343" s="2" t="s">
        <v>8375</v>
      </c>
      <c r="D3343" t="s">
        <v>20</v>
      </c>
      <c r="E3343">
        <v>610761600000</v>
      </c>
      <c r="F3343" t="s">
        <v>20</v>
      </c>
      <c r="G3343">
        <v>1</v>
      </c>
      <c r="H3343" t="s">
        <v>4166</v>
      </c>
      <c r="I3343" t="s">
        <v>4167</v>
      </c>
      <c r="J3343" t="s">
        <v>20</v>
      </c>
      <c r="K3343" t="s">
        <v>21</v>
      </c>
      <c r="L3343">
        <v>0</v>
      </c>
      <c r="M3343">
        <v>0</v>
      </c>
      <c r="N3343" t="s">
        <v>22</v>
      </c>
      <c r="O3343">
        <v>6</v>
      </c>
      <c r="P3343" s="30">
        <f>SQRT((postes_1[[#This Row],[x]]-$Q$1)^2+(postes_1[[#This Row],[y]]-$R$1)^2)</f>
        <v>457182.23087013292</v>
      </c>
      <c r="Q3343">
        <v>941806.95000000298</v>
      </c>
      <c r="R3343">
        <v>6438452.9100000001</v>
      </c>
    </row>
    <row r="3344" spans="1:18" hidden="1">
      <c r="A3344">
        <v>2795</v>
      </c>
      <c r="B3344">
        <v>50001050</v>
      </c>
      <c r="C3344" s="2" t="s">
        <v>8373</v>
      </c>
      <c r="D3344" t="s">
        <v>20</v>
      </c>
      <c r="E3344">
        <v>829612800000</v>
      </c>
      <c r="F3344" t="s">
        <v>20</v>
      </c>
      <c r="G3344">
        <v>1</v>
      </c>
      <c r="H3344" t="s">
        <v>5758</v>
      </c>
      <c r="I3344" t="s">
        <v>5759</v>
      </c>
      <c r="J3344" t="s">
        <v>20</v>
      </c>
      <c r="K3344" t="s">
        <v>21</v>
      </c>
      <c r="L3344">
        <v>0</v>
      </c>
      <c r="M3344">
        <v>0</v>
      </c>
      <c r="N3344" t="s">
        <v>22</v>
      </c>
      <c r="O3344">
        <v>3</v>
      </c>
      <c r="P3344" s="30">
        <f>SQRT((postes_1[[#This Row],[x]]-$Q$1)^2+(postes_1[[#This Row],[y]]-$R$1)^2)</f>
        <v>457398.18241820903</v>
      </c>
      <c r="Q3344">
        <v>456718.50999999797</v>
      </c>
      <c r="R3344">
        <v>6322679.5800000001</v>
      </c>
    </row>
    <row r="3345" spans="1:18" hidden="1">
      <c r="A3345">
        <v>2012</v>
      </c>
      <c r="B3345">
        <v>30002120</v>
      </c>
      <c r="C3345" s="2" t="s">
        <v>8373</v>
      </c>
      <c r="D3345" t="s">
        <v>805</v>
      </c>
      <c r="E3345">
        <v>786499200000</v>
      </c>
      <c r="F3345">
        <v>1291131948000</v>
      </c>
      <c r="G3345">
        <v>1</v>
      </c>
      <c r="H3345" t="s">
        <v>4168</v>
      </c>
      <c r="I3345" t="s">
        <v>4169</v>
      </c>
      <c r="J3345" t="s">
        <v>4170</v>
      </c>
      <c r="K3345" t="s">
        <v>21</v>
      </c>
      <c r="L3345">
        <v>0</v>
      </c>
      <c r="M3345">
        <v>0</v>
      </c>
      <c r="N3345" t="s">
        <v>22</v>
      </c>
      <c r="O3345">
        <v>3</v>
      </c>
      <c r="P3345" s="30">
        <f>SQRT((postes_1[[#This Row],[x]]-$Q$1)^2+(postes_1[[#This Row],[y]]-$R$1)^2)</f>
        <v>457482.27829546586</v>
      </c>
      <c r="Q3345">
        <v>947079.31000000203</v>
      </c>
      <c r="R3345">
        <v>6443649.9400000004</v>
      </c>
    </row>
    <row r="3346" spans="1:18" hidden="1">
      <c r="A3346">
        <v>2761</v>
      </c>
      <c r="B3346">
        <v>70035295</v>
      </c>
      <c r="C3346" s="2" t="s">
        <v>8373</v>
      </c>
      <c r="D3346" t="s">
        <v>56</v>
      </c>
      <c r="E3346">
        <v>1323972007000</v>
      </c>
      <c r="F3346">
        <v>1323971956000</v>
      </c>
      <c r="G3346">
        <v>1</v>
      </c>
      <c r="H3346" t="s">
        <v>5696</v>
      </c>
      <c r="I3346" t="s">
        <v>5697</v>
      </c>
      <c r="J3346" t="s">
        <v>20</v>
      </c>
      <c r="K3346" t="s">
        <v>21</v>
      </c>
      <c r="L3346">
        <v>0</v>
      </c>
      <c r="M3346">
        <v>0</v>
      </c>
      <c r="N3346" t="s">
        <v>22</v>
      </c>
      <c r="O3346">
        <v>3</v>
      </c>
      <c r="P3346" s="30">
        <f>SQRT((postes_1[[#This Row],[x]]-$Q$1)^2+(postes_1[[#This Row],[y]]-$R$1)^2)</f>
        <v>457776.76728576631</v>
      </c>
      <c r="Q3346">
        <v>967348.53999999899</v>
      </c>
      <c r="R3346">
        <v>6466762.5599999996</v>
      </c>
    </row>
    <row r="3347" spans="1:18" hidden="1">
      <c r="A3347">
        <v>3521</v>
      </c>
      <c r="B3347">
        <v>30001352</v>
      </c>
      <c r="C3347" s="2" t="s">
        <v>8373</v>
      </c>
      <c r="D3347" t="s">
        <v>17</v>
      </c>
      <c r="E3347">
        <v>610761600000</v>
      </c>
      <c r="F3347">
        <v>1319017985000</v>
      </c>
      <c r="G3347">
        <v>1</v>
      </c>
      <c r="H3347" t="s">
        <v>7208</v>
      </c>
      <c r="I3347" t="s">
        <v>7209</v>
      </c>
      <c r="J3347" t="s">
        <v>20</v>
      </c>
      <c r="K3347" t="s">
        <v>21</v>
      </c>
      <c r="L3347">
        <v>0</v>
      </c>
      <c r="M3347">
        <v>0</v>
      </c>
      <c r="N3347" t="s">
        <v>22</v>
      </c>
      <c r="O3347">
        <v>3</v>
      </c>
      <c r="P3347" s="30">
        <f>SQRT((postes_1[[#This Row],[x]]-$Q$1)^2+(postes_1[[#This Row],[y]]-$R$1)^2)</f>
        <v>457787.26216687344</v>
      </c>
      <c r="Q3347">
        <v>994815.14999999898</v>
      </c>
      <c r="R3347">
        <v>6504770.9000000004</v>
      </c>
    </row>
    <row r="3348" spans="1:18" hidden="1">
      <c r="A3348">
        <v>3554</v>
      </c>
      <c r="B3348">
        <v>40000144</v>
      </c>
      <c r="C3348" s="2" t="s">
        <v>8373</v>
      </c>
      <c r="D3348" t="s">
        <v>482</v>
      </c>
      <c r="E3348">
        <v>1262613204000</v>
      </c>
      <c r="F3348">
        <v>1397637018000</v>
      </c>
      <c r="G3348">
        <v>1</v>
      </c>
      <c r="H3348" t="s">
        <v>7274</v>
      </c>
      <c r="I3348" t="s">
        <v>7275</v>
      </c>
      <c r="J3348" t="s">
        <v>20</v>
      </c>
      <c r="K3348" t="s">
        <v>21</v>
      </c>
      <c r="L3348">
        <v>0</v>
      </c>
      <c r="M3348">
        <v>0</v>
      </c>
      <c r="N3348" t="s">
        <v>22</v>
      </c>
      <c r="O3348">
        <v>3</v>
      </c>
      <c r="P3348" s="30">
        <f>SQRT((postes_1[[#This Row],[x]]-$Q$1)^2+(postes_1[[#This Row],[y]]-$R$1)^2)</f>
        <v>457789.24783023575</v>
      </c>
      <c r="Q3348">
        <v>857490.82</v>
      </c>
      <c r="R3348">
        <v>6368038.7400000002</v>
      </c>
    </row>
    <row r="3349" spans="1:18" hidden="1">
      <c r="A3349">
        <v>3128</v>
      </c>
      <c r="B3349">
        <v>20000583</v>
      </c>
      <c r="C3349" s="2" t="s">
        <v>8373</v>
      </c>
      <c r="D3349" t="s">
        <v>20</v>
      </c>
      <c r="E3349">
        <v>918172800000</v>
      </c>
      <c r="F3349" t="s">
        <v>20</v>
      </c>
      <c r="G3349">
        <v>1</v>
      </c>
      <c r="H3349" t="s">
        <v>6430</v>
      </c>
      <c r="I3349" t="s">
        <v>6431</v>
      </c>
      <c r="J3349" t="s">
        <v>186</v>
      </c>
      <c r="K3349" t="s">
        <v>21</v>
      </c>
      <c r="L3349">
        <v>0</v>
      </c>
      <c r="M3349">
        <v>0</v>
      </c>
      <c r="N3349" t="s">
        <v>22</v>
      </c>
      <c r="O3349">
        <v>3</v>
      </c>
      <c r="P3349" s="30">
        <f>SQRT((postes_1[[#This Row],[x]]-$Q$1)^2+(postes_1[[#This Row],[y]]-$R$1)^2)</f>
        <v>457811.32804729417</v>
      </c>
      <c r="Q3349">
        <v>1054942.3899999999</v>
      </c>
      <c r="R3349">
        <v>6863165.9299999997</v>
      </c>
    </row>
    <row r="3350" spans="1:18" hidden="1">
      <c r="A3350">
        <v>510</v>
      </c>
      <c r="B3350">
        <v>40000325</v>
      </c>
      <c r="C3350" s="2" t="s">
        <v>8373</v>
      </c>
      <c r="D3350" t="s">
        <v>20</v>
      </c>
      <c r="E3350" s="1">
        <v>1041552000000</v>
      </c>
      <c r="F3350" t="s">
        <v>20</v>
      </c>
      <c r="G3350">
        <v>1</v>
      </c>
      <c r="H3350" t="s">
        <v>1115</v>
      </c>
      <c r="I3350" t="s">
        <v>1116</v>
      </c>
      <c r="J3350" t="s">
        <v>20</v>
      </c>
      <c r="K3350" t="s">
        <v>21</v>
      </c>
      <c r="L3350">
        <v>0</v>
      </c>
      <c r="M3350">
        <v>0</v>
      </c>
      <c r="N3350" t="s">
        <v>22</v>
      </c>
      <c r="O3350">
        <v>3</v>
      </c>
      <c r="P3350" s="30">
        <f>SQRT((postes_1[[#This Row],[x]]-$Q$1)^2+(postes_1[[#This Row],[y]]-$R$1)^2)</f>
        <v>458122.42796322948</v>
      </c>
      <c r="Q3350">
        <v>778954.85999999905</v>
      </c>
      <c r="R3350">
        <v>6327447.3600000003</v>
      </c>
    </row>
    <row r="3351" spans="1:18" hidden="1">
      <c r="A3351">
        <v>74</v>
      </c>
      <c r="B3351">
        <v>30001871</v>
      </c>
      <c r="C3351" s="2" t="s">
        <v>8378</v>
      </c>
      <c r="D3351" t="s">
        <v>56</v>
      </c>
      <c r="E3351">
        <v>1323972658000</v>
      </c>
      <c r="F3351">
        <v>1323972101000</v>
      </c>
      <c r="G3351">
        <v>1</v>
      </c>
      <c r="H3351" t="s">
        <v>178</v>
      </c>
      <c r="I3351" t="s">
        <v>179</v>
      </c>
      <c r="J3351" t="s">
        <v>180</v>
      </c>
      <c r="K3351" t="s">
        <v>21</v>
      </c>
      <c r="L3351">
        <v>0</v>
      </c>
      <c r="M3351">
        <v>0</v>
      </c>
      <c r="N3351" t="s">
        <v>22</v>
      </c>
      <c r="O3351">
        <v>2</v>
      </c>
      <c r="P3351" s="30">
        <f>SQRT((postes_1[[#This Row],[x]]-$Q$1)^2+(postes_1[[#This Row],[y]]-$R$1)^2)</f>
        <v>458206.57348593115</v>
      </c>
      <c r="Q3351">
        <v>967529.52000000305</v>
      </c>
      <c r="R3351">
        <v>6466301.6699999999</v>
      </c>
    </row>
    <row r="3352" spans="1:18" hidden="1">
      <c r="A3352">
        <v>171</v>
      </c>
      <c r="B3352">
        <v>30001705</v>
      </c>
      <c r="C3352" s="2" t="s">
        <v>8373</v>
      </c>
      <c r="D3352" t="s">
        <v>17</v>
      </c>
      <c r="E3352">
        <v>610761600000</v>
      </c>
      <c r="F3352">
        <v>1319713142000</v>
      </c>
      <c r="G3352">
        <v>1</v>
      </c>
      <c r="H3352" t="s">
        <v>397</v>
      </c>
      <c r="I3352" t="s">
        <v>398</v>
      </c>
      <c r="J3352" t="s">
        <v>20</v>
      </c>
      <c r="K3352" t="s">
        <v>21</v>
      </c>
      <c r="L3352">
        <v>0</v>
      </c>
      <c r="M3352">
        <v>0</v>
      </c>
      <c r="N3352" t="s">
        <v>22</v>
      </c>
      <c r="O3352">
        <v>3</v>
      </c>
      <c r="P3352" s="30">
        <f>SQRT((postes_1[[#This Row],[x]]-$Q$1)^2+(postes_1[[#This Row],[y]]-$R$1)^2)</f>
        <v>458500.0272419239</v>
      </c>
      <c r="Q3352">
        <v>979565.45000000298</v>
      </c>
      <c r="R3352">
        <v>6481450.7699999996</v>
      </c>
    </row>
    <row r="3353" spans="1:18" hidden="1">
      <c r="A3353">
        <v>90</v>
      </c>
      <c r="B3353">
        <v>30001643</v>
      </c>
      <c r="C3353" s="2" t="s">
        <v>8373</v>
      </c>
      <c r="D3353" t="s">
        <v>212</v>
      </c>
      <c r="E3353">
        <v>610761600000</v>
      </c>
      <c r="F3353">
        <v>1155120643000</v>
      </c>
      <c r="G3353">
        <v>1</v>
      </c>
      <c r="H3353" t="s">
        <v>213</v>
      </c>
      <c r="I3353" t="s">
        <v>213</v>
      </c>
      <c r="J3353" t="s">
        <v>20</v>
      </c>
      <c r="K3353" t="s">
        <v>21</v>
      </c>
      <c r="L3353">
        <v>0</v>
      </c>
      <c r="M3353">
        <v>0</v>
      </c>
      <c r="N3353" t="s">
        <v>22</v>
      </c>
      <c r="O3353">
        <v>3</v>
      </c>
      <c r="P3353" s="30">
        <f>SQRT((postes_1[[#This Row],[x]]-$Q$1)^2+(postes_1[[#This Row],[y]]-$R$1)^2)</f>
        <v>458608.37395931029</v>
      </c>
      <c r="Q3353">
        <v>985008.31000000203</v>
      </c>
      <c r="R3353">
        <v>6488807.5499999998</v>
      </c>
    </row>
    <row r="3354" spans="1:18" hidden="1">
      <c r="A3354">
        <v>3679</v>
      </c>
      <c r="B3354">
        <v>40002055</v>
      </c>
      <c r="C3354" s="2" t="s">
        <v>8375</v>
      </c>
      <c r="D3354" t="s">
        <v>482</v>
      </c>
      <c r="E3354">
        <v>1111748832000</v>
      </c>
      <c r="F3354">
        <v>1397558808000</v>
      </c>
      <c r="G3354">
        <v>1</v>
      </c>
      <c r="H3354" t="s">
        <v>7533</v>
      </c>
      <c r="I3354" t="s">
        <v>7534</v>
      </c>
      <c r="J3354" t="s">
        <v>26</v>
      </c>
      <c r="K3354" t="s">
        <v>21</v>
      </c>
      <c r="L3354">
        <v>0</v>
      </c>
      <c r="M3354">
        <v>0</v>
      </c>
      <c r="N3354" t="s">
        <v>22</v>
      </c>
      <c r="O3354">
        <v>6</v>
      </c>
      <c r="P3354" s="30">
        <f>SQRT((postes_1[[#This Row],[x]]-$Q$1)^2+(postes_1[[#This Row],[y]]-$R$1)^2)</f>
        <v>458678.13636443025</v>
      </c>
      <c r="Q3354">
        <v>835690.10000000102</v>
      </c>
      <c r="R3354">
        <v>6353886.0499999998</v>
      </c>
    </row>
    <row r="3355" spans="1:18" hidden="1">
      <c r="A3355">
        <v>3462</v>
      </c>
      <c r="B3355">
        <v>50003003</v>
      </c>
      <c r="C3355" s="2" t="s">
        <v>8373</v>
      </c>
      <c r="D3355" t="s">
        <v>74</v>
      </c>
      <c r="E3355">
        <v>1109348869000</v>
      </c>
      <c r="F3355">
        <v>1381826541000</v>
      </c>
      <c r="G3355">
        <v>1</v>
      </c>
      <c r="H3355" t="s">
        <v>7092</v>
      </c>
      <c r="I3355" t="s">
        <v>1719</v>
      </c>
      <c r="J3355" t="s">
        <v>26</v>
      </c>
      <c r="K3355" t="s">
        <v>21</v>
      </c>
      <c r="L3355">
        <v>0</v>
      </c>
      <c r="M3355">
        <v>0</v>
      </c>
      <c r="N3355" t="s">
        <v>22</v>
      </c>
      <c r="O3355">
        <v>3</v>
      </c>
      <c r="P3355" s="30">
        <f>SQRT((postes_1[[#This Row],[x]]-$Q$1)^2+(postes_1[[#This Row],[y]]-$R$1)^2)</f>
        <v>458815.81304830831</v>
      </c>
      <c r="Q3355">
        <v>386887.10000000102</v>
      </c>
      <c r="R3355">
        <v>6352809.1900000004</v>
      </c>
    </row>
    <row r="3356" spans="1:18" hidden="1">
      <c r="A3356">
        <v>2371</v>
      </c>
      <c r="B3356">
        <v>60000548</v>
      </c>
      <c r="C3356" s="2" t="s">
        <v>8373</v>
      </c>
      <c r="D3356" t="s">
        <v>152</v>
      </c>
      <c r="E3356">
        <v>816393600000</v>
      </c>
      <c r="F3356">
        <v>1301584802000</v>
      </c>
      <c r="G3356">
        <v>1</v>
      </c>
      <c r="H3356" t="s">
        <v>4897</v>
      </c>
      <c r="I3356" t="s">
        <v>4898</v>
      </c>
      <c r="J3356" t="s">
        <v>20</v>
      </c>
      <c r="K3356" t="s">
        <v>21</v>
      </c>
      <c r="L3356">
        <v>0</v>
      </c>
      <c r="M3356">
        <v>0</v>
      </c>
      <c r="N3356" t="s">
        <v>22</v>
      </c>
      <c r="O3356">
        <v>3</v>
      </c>
      <c r="P3356" s="30">
        <f>SQRT((postes_1[[#This Row],[x]]-$Q$1)^2+(postes_1[[#This Row],[y]]-$R$1)^2)</f>
        <v>458899.89768450923</v>
      </c>
      <c r="Q3356">
        <v>152857.399999999</v>
      </c>
      <c r="R3356">
        <v>6787820.3799999999</v>
      </c>
    </row>
    <row r="3357" spans="1:18" hidden="1">
      <c r="A3357">
        <v>1697</v>
      </c>
      <c r="B3357">
        <v>40000209</v>
      </c>
      <c r="C3357" s="2" t="s">
        <v>8373</v>
      </c>
      <c r="D3357" t="s">
        <v>482</v>
      </c>
      <c r="E3357">
        <v>610761600000</v>
      </c>
      <c r="F3357">
        <v>1397483385000</v>
      </c>
      <c r="G3357">
        <v>1</v>
      </c>
      <c r="H3357" t="s">
        <v>3534</v>
      </c>
      <c r="I3357" t="s">
        <v>3535</v>
      </c>
      <c r="J3357" t="s">
        <v>20</v>
      </c>
      <c r="K3357" t="s">
        <v>21</v>
      </c>
      <c r="L3357">
        <v>0</v>
      </c>
      <c r="M3357">
        <v>0</v>
      </c>
      <c r="N3357" t="s">
        <v>22</v>
      </c>
      <c r="O3357">
        <v>3</v>
      </c>
      <c r="P3357" s="30">
        <f>SQRT((postes_1[[#This Row],[x]]-$Q$1)^2+(postes_1[[#This Row],[y]]-$R$1)^2)</f>
        <v>458931.22246817831</v>
      </c>
      <c r="Q3357">
        <v>838712.68999999797</v>
      </c>
      <c r="R3357">
        <v>6355313.1100000003</v>
      </c>
    </row>
    <row r="3358" spans="1:18" hidden="1">
      <c r="A3358">
        <v>350</v>
      </c>
      <c r="B3358">
        <v>60000030</v>
      </c>
      <c r="C3358" s="2" t="s">
        <v>8373</v>
      </c>
      <c r="D3358" t="s">
        <v>152</v>
      </c>
      <c r="E3358">
        <v>991958400000</v>
      </c>
      <c r="F3358">
        <v>1301995918000</v>
      </c>
      <c r="G3358">
        <v>1</v>
      </c>
      <c r="H3358" t="s">
        <v>783</v>
      </c>
      <c r="I3358" t="s">
        <v>784</v>
      </c>
      <c r="J3358" t="s">
        <v>20</v>
      </c>
      <c r="K3358" t="s">
        <v>21</v>
      </c>
      <c r="L3358">
        <v>0</v>
      </c>
      <c r="M3358">
        <v>0</v>
      </c>
      <c r="N3358" t="s">
        <v>22</v>
      </c>
      <c r="O3358">
        <v>3</v>
      </c>
      <c r="P3358" s="30">
        <f>SQRT((postes_1[[#This Row],[x]]-$Q$1)^2+(postes_1[[#This Row],[y]]-$R$1)^2)</f>
        <v>459276.37110053003</v>
      </c>
      <c r="Q3358">
        <v>162602.259999998</v>
      </c>
      <c r="R3358">
        <v>6855196.8499999996</v>
      </c>
    </row>
    <row r="3359" spans="1:18" hidden="1">
      <c r="A3359">
        <v>801</v>
      </c>
      <c r="B3359">
        <v>50000914</v>
      </c>
      <c r="C3359" s="2" t="s">
        <v>8373</v>
      </c>
      <c r="D3359" t="s">
        <v>168</v>
      </c>
      <c r="E3359">
        <v>795225600000</v>
      </c>
      <c r="F3359">
        <v>1441297866000</v>
      </c>
      <c r="G3359">
        <v>1</v>
      </c>
      <c r="H3359" t="s">
        <v>1718</v>
      </c>
      <c r="I3359" t="s">
        <v>1719</v>
      </c>
      <c r="J3359" t="s">
        <v>20</v>
      </c>
      <c r="K3359" t="s">
        <v>21</v>
      </c>
      <c r="L3359">
        <v>0</v>
      </c>
      <c r="M3359">
        <v>0</v>
      </c>
      <c r="N3359" t="s">
        <v>22</v>
      </c>
      <c r="O3359">
        <v>3</v>
      </c>
      <c r="P3359" s="30">
        <f>SQRT((postes_1[[#This Row],[x]]-$Q$1)^2+(postes_1[[#This Row],[y]]-$R$1)^2)</f>
        <v>459311.81270356261</v>
      </c>
      <c r="Q3359">
        <v>386628.18999999802</v>
      </c>
      <c r="R3359">
        <v>6352385.6699999999</v>
      </c>
    </row>
    <row r="3360" spans="1:18" hidden="1">
      <c r="A3360">
        <v>3266</v>
      </c>
      <c r="B3360">
        <v>50001167</v>
      </c>
      <c r="C3360" s="2" t="s">
        <v>8373</v>
      </c>
      <c r="D3360" t="s">
        <v>264</v>
      </c>
      <c r="E3360">
        <v>1112891541000</v>
      </c>
      <c r="F3360">
        <v>1419356735000</v>
      </c>
      <c r="G3360">
        <v>1</v>
      </c>
      <c r="H3360" t="s">
        <v>6700</v>
      </c>
      <c r="I3360" t="s">
        <v>6701</v>
      </c>
      <c r="J3360" t="s">
        <v>20</v>
      </c>
      <c r="K3360" t="s">
        <v>21</v>
      </c>
      <c r="L3360">
        <v>0</v>
      </c>
      <c r="M3360">
        <v>0</v>
      </c>
      <c r="N3360" t="s">
        <v>22</v>
      </c>
      <c r="O3360">
        <v>3</v>
      </c>
      <c r="P3360" s="30">
        <f>SQRT((postes_1[[#This Row],[x]]-$Q$1)^2+(postes_1[[#This Row],[y]]-$R$1)^2)</f>
        <v>459421.76342053508</v>
      </c>
      <c r="Q3360">
        <v>528114.61999999697</v>
      </c>
      <c r="R3360">
        <v>6301482.1900000004</v>
      </c>
    </row>
    <row r="3361" spans="1:18" hidden="1">
      <c r="A3361">
        <v>1550</v>
      </c>
      <c r="B3361">
        <v>30002241</v>
      </c>
      <c r="C3361" s="2" t="s">
        <v>8375</v>
      </c>
      <c r="D3361" t="s">
        <v>274</v>
      </c>
      <c r="E3361">
        <v>610761600000</v>
      </c>
      <c r="F3361">
        <v>1394197673000</v>
      </c>
      <c r="G3361">
        <v>1</v>
      </c>
      <c r="H3361" t="s">
        <v>3230</v>
      </c>
      <c r="I3361" t="s">
        <v>3231</v>
      </c>
      <c r="J3361" t="s">
        <v>20</v>
      </c>
      <c r="K3361" t="s">
        <v>21</v>
      </c>
      <c r="L3361">
        <v>0</v>
      </c>
      <c r="M3361">
        <v>0</v>
      </c>
      <c r="N3361" t="s">
        <v>22</v>
      </c>
      <c r="O3361">
        <v>6</v>
      </c>
      <c r="P3361" s="30">
        <f>SQRT((postes_1[[#This Row],[x]]-$Q$1)^2+(postes_1[[#This Row],[y]]-$R$1)^2)</f>
        <v>459636.51722247706</v>
      </c>
      <c r="Q3361">
        <v>925782.42000000202</v>
      </c>
      <c r="R3361">
        <v>6419032.4500000002</v>
      </c>
    </row>
    <row r="3362" spans="1:18" hidden="1">
      <c r="A3362">
        <v>72</v>
      </c>
      <c r="B3362">
        <v>30001772</v>
      </c>
      <c r="C3362" s="2" t="s">
        <v>8373</v>
      </c>
      <c r="D3362" t="s">
        <v>17</v>
      </c>
      <c r="E3362">
        <v>610761600000</v>
      </c>
      <c r="F3362">
        <v>1319022039000</v>
      </c>
      <c r="G3362">
        <v>1</v>
      </c>
      <c r="H3362" t="s">
        <v>175</v>
      </c>
      <c r="I3362" t="s">
        <v>176</v>
      </c>
      <c r="J3362" t="s">
        <v>20</v>
      </c>
      <c r="K3362" t="s">
        <v>21</v>
      </c>
      <c r="L3362">
        <v>0</v>
      </c>
      <c r="M3362">
        <v>0</v>
      </c>
      <c r="N3362" t="s">
        <v>22</v>
      </c>
      <c r="O3362">
        <v>3</v>
      </c>
      <c r="P3362" s="30">
        <f>SQRT((postes_1[[#This Row],[x]]-$Q$1)^2+(postes_1[[#This Row],[y]]-$R$1)^2)</f>
        <v>459824.40729360469</v>
      </c>
      <c r="Q3362">
        <v>976813.71999999904</v>
      </c>
      <c r="R3362">
        <v>6475559.0499999998</v>
      </c>
    </row>
    <row r="3363" spans="1:18" hidden="1">
      <c r="A3363">
        <v>4027</v>
      </c>
      <c r="B3363">
        <v>20000496</v>
      </c>
      <c r="C3363" s="2" t="s">
        <v>8373</v>
      </c>
      <c r="D3363" t="s">
        <v>274</v>
      </c>
      <c r="E3363">
        <v>935625600000</v>
      </c>
      <c r="F3363">
        <v>1424348290000</v>
      </c>
      <c r="G3363">
        <v>1</v>
      </c>
      <c r="H3363" t="s">
        <v>8191</v>
      </c>
      <c r="I3363" t="s">
        <v>8192</v>
      </c>
      <c r="J3363" t="s">
        <v>186</v>
      </c>
      <c r="K3363" t="s">
        <v>21</v>
      </c>
      <c r="L3363">
        <v>0</v>
      </c>
      <c r="M3363">
        <v>0</v>
      </c>
      <c r="N3363" t="s">
        <v>22</v>
      </c>
      <c r="O3363">
        <v>3</v>
      </c>
      <c r="P3363" s="30">
        <f>SQRT((postes_1[[#This Row],[x]]-$Q$1)^2+(postes_1[[#This Row],[y]]-$R$1)^2)</f>
        <v>460255.36432837322</v>
      </c>
      <c r="Q3363">
        <v>1052412.77</v>
      </c>
      <c r="R3363">
        <v>6881996.2400000002</v>
      </c>
    </row>
    <row r="3364" spans="1:18" hidden="1">
      <c r="A3364">
        <v>3088</v>
      </c>
      <c r="B3364">
        <v>30001636</v>
      </c>
      <c r="C3364" s="2" t="s">
        <v>8373</v>
      </c>
      <c r="D3364" t="s">
        <v>20</v>
      </c>
      <c r="E3364">
        <v>610761600000</v>
      </c>
      <c r="F3364" t="s">
        <v>20</v>
      </c>
      <c r="G3364">
        <v>1</v>
      </c>
      <c r="H3364" t="s">
        <v>6351</v>
      </c>
      <c r="I3364" t="s">
        <v>6352</v>
      </c>
      <c r="J3364" t="s">
        <v>20</v>
      </c>
      <c r="K3364" t="s">
        <v>21</v>
      </c>
      <c r="L3364">
        <v>0</v>
      </c>
      <c r="M3364">
        <v>0</v>
      </c>
      <c r="N3364" t="s">
        <v>22</v>
      </c>
      <c r="O3364">
        <v>3</v>
      </c>
      <c r="P3364" s="30">
        <f>SQRT((postes_1[[#This Row],[x]]-$Q$1)^2+(postes_1[[#This Row],[y]]-$R$1)^2)</f>
        <v>460345.56770543795</v>
      </c>
      <c r="Q3364">
        <v>987565.78999999899</v>
      </c>
      <c r="R3364">
        <v>6489423.96</v>
      </c>
    </row>
    <row r="3365" spans="1:18" hidden="1">
      <c r="A3365">
        <v>175</v>
      </c>
      <c r="B3365">
        <v>30001638</v>
      </c>
      <c r="C3365" s="2" t="s">
        <v>8373</v>
      </c>
      <c r="D3365" t="s">
        <v>17</v>
      </c>
      <c r="E3365">
        <v>610761600000</v>
      </c>
      <c r="F3365">
        <v>1319714095000</v>
      </c>
      <c r="G3365">
        <v>1</v>
      </c>
      <c r="H3365" t="s">
        <v>406</v>
      </c>
      <c r="I3365" t="s">
        <v>407</v>
      </c>
      <c r="J3365" t="s">
        <v>20</v>
      </c>
      <c r="K3365" t="s">
        <v>21</v>
      </c>
      <c r="L3365">
        <v>0</v>
      </c>
      <c r="M3365">
        <v>0</v>
      </c>
      <c r="N3365" t="s">
        <v>22</v>
      </c>
      <c r="O3365">
        <v>3</v>
      </c>
      <c r="P3365" s="30">
        <f>SQRT((postes_1[[#This Row],[x]]-$Q$1)^2+(postes_1[[#This Row],[y]]-$R$1)^2)</f>
        <v>460804.45064109197</v>
      </c>
      <c r="Q3365">
        <v>988052.93999999797</v>
      </c>
      <c r="R3365">
        <v>6489319.7199999997</v>
      </c>
    </row>
    <row r="3366" spans="1:18" hidden="1">
      <c r="A3366">
        <v>624</v>
      </c>
      <c r="B3366">
        <v>50001200</v>
      </c>
      <c r="C3366" s="2" t="s">
        <v>8373</v>
      </c>
      <c r="D3366" t="s">
        <v>74</v>
      </c>
      <c r="E3366">
        <v>610761600000</v>
      </c>
      <c r="F3366">
        <v>1374749282000</v>
      </c>
      <c r="G3366">
        <v>1</v>
      </c>
      <c r="H3366" t="s">
        <v>1344</v>
      </c>
      <c r="I3366" t="s">
        <v>1345</v>
      </c>
      <c r="J3366" t="s">
        <v>26</v>
      </c>
      <c r="K3366" t="s">
        <v>21</v>
      </c>
      <c r="L3366">
        <v>0</v>
      </c>
      <c r="M3366">
        <v>0</v>
      </c>
      <c r="N3366" t="s">
        <v>22</v>
      </c>
      <c r="O3366">
        <v>3</v>
      </c>
      <c r="P3366" s="30">
        <f>SQRT((postes_1[[#This Row],[x]]-$Q$1)^2+(postes_1[[#This Row],[y]]-$R$1)^2)</f>
        <v>460843.65385484265</v>
      </c>
      <c r="Q3366">
        <v>568890.10999999905</v>
      </c>
      <c r="R3366">
        <v>6294498.25</v>
      </c>
    </row>
    <row r="3367" spans="1:18" hidden="1">
      <c r="A3367">
        <v>1468</v>
      </c>
      <c r="B3367">
        <v>60000211</v>
      </c>
      <c r="C3367" s="2" t="s">
        <v>8373</v>
      </c>
      <c r="D3367" t="s">
        <v>27</v>
      </c>
      <c r="E3367">
        <v>991699200000</v>
      </c>
      <c r="F3367">
        <v>1299258720000</v>
      </c>
      <c r="G3367">
        <v>1</v>
      </c>
      <c r="H3367" t="s">
        <v>3068</v>
      </c>
      <c r="I3367" t="s">
        <v>3069</v>
      </c>
      <c r="J3367" t="s">
        <v>20</v>
      </c>
      <c r="K3367" t="s">
        <v>21</v>
      </c>
      <c r="L3367">
        <v>0</v>
      </c>
      <c r="M3367">
        <v>0</v>
      </c>
      <c r="N3367" t="s">
        <v>22</v>
      </c>
      <c r="O3367">
        <v>3</v>
      </c>
      <c r="P3367" s="30">
        <f>SQRT((postes_1[[#This Row],[x]]-$Q$1)^2+(postes_1[[#This Row],[y]]-$R$1)^2)</f>
        <v>461054.72815644305</v>
      </c>
      <c r="Q3367">
        <v>156466.630000003</v>
      </c>
      <c r="R3367">
        <v>6833793.21</v>
      </c>
    </row>
    <row r="3368" spans="1:18" hidden="1">
      <c r="A3368">
        <v>323</v>
      </c>
      <c r="B3368">
        <v>40000384</v>
      </c>
      <c r="C3368" s="2" t="s">
        <v>8375</v>
      </c>
      <c r="D3368" t="s">
        <v>23</v>
      </c>
      <c r="E3368">
        <v>1275583018000</v>
      </c>
      <c r="F3368" t="s">
        <v>20</v>
      </c>
      <c r="G3368">
        <v>1</v>
      </c>
      <c r="H3368" t="s">
        <v>723</v>
      </c>
      <c r="I3368" t="s">
        <v>724</v>
      </c>
      <c r="J3368" t="s">
        <v>20</v>
      </c>
      <c r="K3368" t="s">
        <v>21</v>
      </c>
      <c r="L3368">
        <v>0</v>
      </c>
      <c r="M3368">
        <v>0</v>
      </c>
      <c r="N3368" t="s">
        <v>22</v>
      </c>
      <c r="O3368">
        <v>6</v>
      </c>
      <c r="P3368" s="30">
        <f>SQRT((postes_1[[#This Row],[x]]-$Q$1)^2+(postes_1[[#This Row],[y]]-$R$1)^2)</f>
        <v>461168.837984087</v>
      </c>
      <c r="Q3368">
        <v>758114.14000000095</v>
      </c>
      <c r="R3368">
        <v>6316566.8300000001</v>
      </c>
    </row>
    <row r="3369" spans="1:18" hidden="1">
      <c r="A3369">
        <v>3522</v>
      </c>
      <c r="B3369">
        <v>30001324</v>
      </c>
      <c r="C3369" s="2" t="s">
        <v>8373</v>
      </c>
      <c r="D3369" t="s">
        <v>17</v>
      </c>
      <c r="E3369">
        <v>610761600000</v>
      </c>
      <c r="F3369">
        <v>1319810261000</v>
      </c>
      <c r="G3369">
        <v>1</v>
      </c>
      <c r="H3369" t="s">
        <v>7210</v>
      </c>
      <c r="I3369" t="s">
        <v>7211</v>
      </c>
      <c r="J3369" t="s">
        <v>20</v>
      </c>
      <c r="K3369" t="s">
        <v>21</v>
      </c>
      <c r="L3369">
        <v>0</v>
      </c>
      <c r="M3369">
        <v>0</v>
      </c>
      <c r="N3369" t="s">
        <v>22</v>
      </c>
      <c r="O3369">
        <v>3</v>
      </c>
      <c r="P3369" s="30">
        <f>SQRT((postes_1[[#This Row],[x]]-$Q$1)^2+(postes_1[[#This Row],[y]]-$R$1)^2)</f>
        <v>461392.14093261363</v>
      </c>
      <c r="Q3369">
        <v>1000834.54</v>
      </c>
      <c r="R3369">
        <v>6507499.5899999999</v>
      </c>
    </row>
    <row r="3370" spans="1:18" hidden="1">
      <c r="A3370">
        <v>3589</v>
      </c>
      <c r="B3370">
        <v>30001887</v>
      </c>
      <c r="C3370" s="2" t="s">
        <v>8378</v>
      </c>
      <c r="D3370" t="s">
        <v>17</v>
      </c>
      <c r="E3370">
        <v>610761600000</v>
      </c>
      <c r="F3370">
        <v>1319021461000</v>
      </c>
      <c r="G3370">
        <v>1</v>
      </c>
      <c r="H3370" t="s">
        <v>7348</v>
      </c>
      <c r="I3370" t="s">
        <v>7349</v>
      </c>
      <c r="J3370" t="s">
        <v>20</v>
      </c>
      <c r="K3370" t="s">
        <v>21</v>
      </c>
      <c r="L3370">
        <v>0</v>
      </c>
      <c r="M3370">
        <v>0</v>
      </c>
      <c r="N3370" t="s">
        <v>22</v>
      </c>
      <c r="O3370">
        <v>2</v>
      </c>
      <c r="P3370" s="30">
        <f>SQRT((postes_1[[#This Row],[x]]-$Q$1)^2+(postes_1[[#This Row],[y]]-$R$1)^2)</f>
        <v>461754.83727667941</v>
      </c>
      <c r="Q3370">
        <v>970521.03999999899</v>
      </c>
      <c r="R3370">
        <v>6464359.8300000001</v>
      </c>
    </row>
    <row r="3371" spans="1:18" hidden="1">
      <c r="A3371">
        <v>1358</v>
      </c>
      <c r="B3371">
        <v>20000638</v>
      </c>
      <c r="C3371" s="2" t="s">
        <v>8373</v>
      </c>
      <c r="D3371" t="s">
        <v>20</v>
      </c>
      <c r="E3371" s="1">
        <v>824688000000</v>
      </c>
      <c r="F3371" t="s">
        <v>20</v>
      </c>
      <c r="G3371">
        <v>1</v>
      </c>
      <c r="H3371" t="s">
        <v>431</v>
      </c>
      <c r="I3371" t="s">
        <v>432</v>
      </c>
      <c r="J3371" t="s">
        <v>20</v>
      </c>
      <c r="K3371" t="s">
        <v>21</v>
      </c>
      <c r="L3371">
        <v>0</v>
      </c>
      <c r="M3371">
        <v>0</v>
      </c>
      <c r="N3371" t="s">
        <v>22</v>
      </c>
      <c r="O3371">
        <v>3</v>
      </c>
      <c r="P3371" s="30">
        <f>SQRT((postes_1[[#This Row],[x]]-$Q$1)^2+(postes_1[[#This Row],[y]]-$R$1)^2)</f>
        <v>461771.39523026883</v>
      </c>
      <c r="Q3371">
        <v>1061054.5</v>
      </c>
      <c r="R3371">
        <v>6854486.0599999996</v>
      </c>
    </row>
    <row r="3372" spans="1:18" hidden="1">
      <c r="A3372">
        <v>187</v>
      </c>
      <c r="B3372">
        <v>20000640</v>
      </c>
      <c r="C3372" s="2" t="s">
        <v>8375</v>
      </c>
      <c r="D3372" t="s">
        <v>20</v>
      </c>
      <c r="E3372">
        <v>610761600000</v>
      </c>
      <c r="F3372" t="s">
        <v>20</v>
      </c>
      <c r="G3372">
        <v>1</v>
      </c>
      <c r="H3372" t="s">
        <v>431</v>
      </c>
      <c r="I3372" t="s">
        <v>432</v>
      </c>
      <c r="J3372" t="s">
        <v>20</v>
      </c>
      <c r="K3372" t="s">
        <v>21</v>
      </c>
      <c r="L3372">
        <v>0</v>
      </c>
      <c r="M3372">
        <v>0</v>
      </c>
      <c r="N3372" t="s">
        <v>22</v>
      </c>
      <c r="O3372">
        <v>6</v>
      </c>
      <c r="P3372" s="30">
        <f>SQRT((postes_1[[#This Row],[x]]-$Q$1)^2+(postes_1[[#This Row],[y]]-$R$1)^2)</f>
        <v>461966.579953857</v>
      </c>
      <c r="Q3372">
        <v>1061370.8799999999</v>
      </c>
      <c r="R3372">
        <v>6853965.4699999997</v>
      </c>
    </row>
    <row r="3373" spans="1:18" hidden="1">
      <c r="A3373">
        <v>1785</v>
      </c>
      <c r="B3373">
        <v>30002132</v>
      </c>
      <c r="C3373" s="2" t="s">
        <v>8373</v>
      </c>
      <c r="D3373" t="s">
        <v>20</v>
      </c>
      <c r="E3373">
        <v>610761600000</v>
      </c>
      <c r="F3373" t="s">
        <v>20</v>
      </c>
      <c r="G3373">
        <v>1</v>
      </c>
      <c r="H3373" t="s">
        <v>3708</v>
      </c>
      <c r="I3373" t="s">
        <v>3709</v>
      </c>
      <c r="J3373" t="s">
        <v>20</v>
      </c>
      <c r="K3373" t="s">
        <v>21</v>
      </c>
      <c r="L3373">
        <v>0</v>
      </c>
      <c r="M3373">
        <v>0</v>
      </c>
      <c r="N3373" t="s">
        <v>22</v>
      </c>
      <c r="O3373">
        <v>3</v>
      </c>
      <c r="P3373" s="30">
        <f>SQRT((postes_1[[#This Row],[x]]-$Q$1)^2+(postes_1[[#This Row],[y]]-$R$1)^2)</f>
        <v>462637.75107989117</v>
      </c>
      <c r="Q3373">
        <v>953087.03999999899</v>
      </c>
      <c r="R3373">
        <v>6442581.7199999997</v>
      </c>
    </row>
    <row r="3374" spans="1:18" hidden="1">
      <c r="A3374">
        <v>689</v>
      </c>
      <c r="B3374">
        <v>50001119</v>
      </c>
      <c r="C3374" s="2" t="s">
        <v>8373</v>
      </c>
      <c r="D3374" t="s">
        <v>17</v>
      </c>
      <c r="E3374">
        <v>788659200000</v>
      </c>
      <c r="F3374">
        <v>1314107095000</v>
      </c>
      <c r="G3374">
        <v>1</v>
      </c>
      <c r="H3374" t="s">
        <v>1479</v>
      </c>
      <c r="I3374" t="s">
        <v>1480</v>
      </c>
      <c r="J3374" t="s">
        <v>1481</v>
      </c>
      <c r="K3374" t="s">
        <v>21</v>
      </c>
      <c r="L3374">
        <v>0</v>
      </c>
      <c r="M3374">
        <v>0</v>
      </c>
      <c r="N3374" t="s">
        <v>22</v>
      </c>
      <c r="O3374">
        <v>3</v>
      </c>
      <c r="P3374" s="30">
        <f>SQRT((postes_1[[#This Row],[x]]-$Q$1)^2+(postes_1[[#This Row],[y]]-$R$1)^2)</f>
        <v>462893.64924018201</v>
      </c>
      <c r="Q3374">
        <v>470168.90999999602</v>
      </c>
      <c r="R3374">
        <v>6312342.9400000004</v>
      </c>
    </row>
    <row r="3375" spans="1:18" hidden="1">
      <c r="A3375">
        <v>2109</v>
      </c>
      <c r="B3375">
        <v>30001899</v>
      </c>
      <c r="C3375" s="2" t="s">
        <v>8378</v>
      </c>
      <c r="D3375" t="s">
        <v>23</v>
      </c>
      <c r="E3375">
        <v>610761600000</v>
      </c>
      <c r="F3375">
        <v>1271236250000</v>
      </c>
      <c r="G3375">
        <v>1</v>
      </c>
      <c r="H3375" t="s">
        <v>4372</v>
      </c>
      <c r="I3375" t="s">
        <v>4373</v>
      </c>
      <c r="J3375" t="s">
        <v>4374</v>
      </c>
      <c r="K3375" t="s">
        <v>21</v>
      </c>
      <c r="L3375">
        <v>0</v>
      </c>
      <c r="M3375">
        <v>0</v>
      </c>
      <c r="N3375" t="s">
        <v>22</v>
      </c>
      <c r="O3375">
        <v>2</v>
      </c>
      <c r="P3375" s="30">
        <f>SQRT((postes_1[[#This Row],[x]]-$Q$1)^2+(postes_1[[#This Row],[y]]-$R$1)^2)</f>
        <v>462957.72608421772</v>
      </c>
      <c r="Q3375">
        <v>971681</v>
      </c>
      <c r="R3375">
        <v>6463883.4199999999</v>
      </c>
    </row>
    <row r="3376" spans="1:18" hidden="1">
      <c r="A3376">
        <v>275</v>
      </c>
      <c r="B3376">
        <v>20000586</v>
      </c>
      <c r="C3376" s="2" t="s">
        <v>8373</v>
      </c>
      <c r="D3376" t="s">
        <v>38</v>
      </c>
      <c r="E3376">
        <v>918172800000</v>
      </c>
      <c r="F3376">
        <v>1222422634000</v>
      </c>
      <c r="G3376">
        <v>1</v>
      </c>
      <c r="H3376" t="s">
        <v>620</v>
      </c>
      <c r="I3376" t="s">
        <v>621</v>
      </c>
      <c r="J3376" t="s">
        <v>622</v>
      </c>
      <c r="K3376" t="s">
        <v>21</v>
      </c>
      <c r="L3376">
        <v>0</v>
      </c>
      <c r="M3376">
        <v>0</v>
      </c>
      <c r="N3376" t="s">
        <v>22</v>
      </c>
      <c r="O3376">
        <v>3</v>
      </c>
      <c r="P3376" s="30">
        <f>SQRT((postes_1[[#This Row],[x]]-$Q$1)^2+(postes_1[[#This Row],[y]]-$R$1)^2)</f>
        <v>463058.06376238179</v>
      </c>
      <c r="Q3376">
        <v>1060389.6599999999</v>
      </c>
      <c r="R3376">
        <v>6862981.4400000004</v>
      </c>
    </row>
    <row r="3377" spans="1:18" hidden="1">
      <c r="A3377">
        <v>1943</v>
      </c>
      <c r="B3377">
        <v>20000590</v>
      </c>
      <c r="C3377" s="2" t="s">
        <v>8373</v>
      </c>
      <c r="D3377" t="s">
        <v>38</v>
      </c>
      <c r="E3377">
        <v>610761600000</v>
      </c>
      <c r="F3377">
        <v>1222422180000</v>
      </c>
      <c r="G3377">
        <v>1</v>
      </c>
      <c r="H3377" t="s">
        <v>4030</v>
      </c>
      <c r="I3377" t="s">
        <v>4031</v>
      </c>
      <c r="J3377" t="s">
        <v>186</v>
      </c>
      <c r="K3377" t="s">
        <v>21</v>
      </c>
      <c r="L3377">
        <v>0</v>
      </c>
      <c r="M3377">
        <v>0</v>
      </c>
      <c r="N3377" t="s">
        <v>22</v>
      </c>
      <c r="O3377">
        <v>3</v>
      </c>
      <c r="P3377" s="30">
        <f>SQRT((postes_1[[#This Row],[x]]-$Q$1)^2+(postes_1[[#This Row],[y]]-$R$1)^2)</f>
        <v>463078.21970712894</v>
      </c>
      <c r="Q3377">
        <v>1060804.5900000001</v>
      </c>
      <c r="R3377">
        <v>6861349.1200000001</v>
      </c>
    </row>
    <row r="3378" spans="1:18" hidden="1">
      <c r="A3378">
        <v>3717</v>
      </c>
      <c r="B3378">
        <v>40000221</v>
      </c>
      <c r="C3378" s="2" t="s">
        <v>8373</v>
      </c>
      <c r="D3378" t="s">
        <v>482</v>
      </c>
      <c r="E3378">
        <v>1112363722000</v>
      </c>
      <c r="F3378">
        <v>1397468277000</v>
      </c>
      <c r="G3378">
        <v>1</v>
      </c>
      <c r="H3378" t="s">
        <v>7600</v>
      </c>
      <c r="I3378" t="s">
        <v>7601</v>
      </c>
      <c r="J3378" t="s">
        <v>26</v>
      </c>
      <c r="K3378" t="s">
        <v>21</v>
      </c>
      <c r="L3378">
        <v>0</v>
      </c>
      <c r="M3378">
        <v>0</v>
      </c>
      <c r="N3378" t="s">
        <v>22</v>
      </c>
      <c r="O3378">
        <v>3</v>
      </c>
      <c r="P3378" s="30">
        <f>SQRT((postes_1[[#This Row],[x]]-$Q$1)^2+(postes_1[[#This Row],[y]]-$R$1)^2)</f>
        <v>463122.64150823664</v>
      </c>
      <c r="Q3378">
        <v>836840.07</v>
      </c>
      <c r="R3378">
        <v>6349434.0700000003</v>
      </c>
    </row>
    <row r="3379" spans="1:18" hidden="1">
      <c r="A3379">
        <v>165</v>
      </c>
      <c r="B3379">
        <v>30001789</v>
      </c>
      <c r="C3379" s="2" t="s">
        <v>8373</v>
      </c>
      <c r="D3379" t="s">
        <v>20</v>
      </c>
      <c r="E3379">
        <v>788659200000</v>
      </c>
      <c r="F3379" t="s">
        <v>20</v>
      </c>
      <c r="G3379">
        <v>1</v>
      </c>
      <c r="H3379" t="s">
        <v>385</v>
      </c>
      <c r="I3379" t="s">
        <v>386</v>
      </c>
      <c r="J3379" t="s">
        <v>20</v>
      </c>
      <c r="K3379" t="s">
        <v>21</v>
      </c>
      <c r="L3379">
        <v>0</v>
      </c>
      <c r="M3379">
        <v>0</v>
      </c>
      <c r="N3379" t="s">
        <v>22</v>
      </c>
      <c r="O3379">
        <v>3</v>
      </c>
      <c r="P3379" s="30">
        <f>SQRT((postes_1[[#This Row],[x]]-$Q$1)^2+(postes_1[[#This Row],[y]]-$R$1)^2)</f>
        <v>463784.23119451868</v>
      </c>
      <c r="Q3379">
        <v>979783.38000000303</v>
      </c>
      <c r="R3379">
        <v>6472921.9500000002</v>
      </c>
    </row>
    <row r="3380" spans="1:18" hidden="1">
      <c r="A3380">
        <v>1560</v>
      </c>
      <c r="B3380">
        <v>30002246</v>
      </c>
      <c r="C3380" s="2" t="s">
        <v>8375</v>
      </c>
      <c r="D3380" t="s">
        <v>274</v>
      </c>
      <c r="E3380">
        <v>610761600000</v>
      </c>
      <c r="F3380">
        <v>1394197713000</v>
      </c>
      <c r="G3380">
        <v>1</v>
      </c>
      <c r="H3380" t="s">
        <v>3253</v>
      </c>
      <c r="I3380" t="s">
        <v>3254</v>
      </c>
      <c r="J3380" t="s">
        <v>20</v>
      </c>
      <c r="K3380" t="s">
        <v>21</v>
      </c>
      <c r="L3380">
        <v>0</v>
      </c>
      <c r="M3380">
        <v>0</v>
      </c>
      <c r="N3380" t="s">
        <v>22</v>
      </c>
      <c r="O3380">
        <v>6</v>
      </c>
      <c r="P3380" s="30">
        <f>SQRT((postes_1[[#This Row],[x]]-$Q$1)^2+(postes_1[[#This Row],[y]]-$R$1)^2)</f>
        <v>463833.28982140881</v>
      </c>
      <c r="Q3380">
        <v>929784.07</v>
      </c>
      <c r="R3380">
        <v>6417040.9000000004</v>
      </c>
    </row>
    <row r="3381" spans="1:18" hidden="1">
      <c r="A3381">
        <v>4014</v>
      </c>
      <c r="B3381">
        <v>40000236</v>
      </c>
      <c r="C3381" s="2" t="s">
        <v>8373</v>
      </c>
      <c r="D3381" t="s">
        <v>77</v>
      </c>
      <c r="E3381">
        <v>1066003200000</v>
      </c>
      <c r="F3381">
        <v>1318003405000</v>
      </c>
      <c r="G3381">
        <v>1</v>
      </c>
      <c r="H3381" t="s">
        <v>8169</v>
      </c>
      <c r="I3381" t="s">
        <v>8170</v>
      </c>
      <c r="J3381" t="s">
        <v>20</v>
      </c>
      <c r="K3381" t="s">
        <v>21</v>
      </c>
      <c r="L3381">
        <v>0</v>
      </c>
      <c r="M3381">
        <v>0</v>
      </c>
      <c r="N3381" t="s">
        <v>22</v>
      </c>
      <c r="O3381">
        <v>3</v>
      </c>
      <c r="P3381" s="30">
        <f>SQRT((postes_1[[#This Row],[x]]-$Q$1)^2+(postes_1[[#This Row],[y]]-$R$1)^2)</f>
        <v>463834.01231296855</v>
      </c>
      <c r="Q3381">
        <v>831826.13000000303</v>
      </c>
      <c r="R3381">
        <v>6345855.75</v>
      </c>
    </row>
    <row r="3382" spans="1:18" hidden="1">
      <c r="A3382">
        <v>535</v>
      </c>
      <c r="B3382">
        <v>40000257</v>
      </c>
      <c r="C3382" s="2" t="s">
        <v>8373</v>
      </c>
      <c r="D3382" t="s">
        <v>90</v>
      </c>
      <c r="E3382">
        <v>785116800000</v>
      </c>
      <c r="F3382">
        <v>1151923840000</v>
      </c>
      <c r="G3382">
        <v>1</v>
      </c>
      <c r="H3382" t="s">
        <v>1159</v>
      </c>
      <c r="I3382" t="s">
        <v>1160</v>
      </c>
      <c r="J3382" t="s">
        <v>20</v>
      </c>
      <c r="K3382" t="s">
        <v>21</v>
      </c>
      <c r="L3382">
        <v>0</v>
      </c>
      <c r="M3382">
        <v>0</v>
      </c>
      <c r="N3382" t="s">
        <v>22</v>
      </c>
      <c r="O3382">
        <v>3</v>
      </c>
      <c r="P3382" s="30">
        <f>SQRT((postes_1[[#This Row],[x]]-$Q$1)^2+(postes_1[[#This Row],[y]]-$R$1)^2)</f>
        <v>463964.58808478405</v>
      </c>
      <c r="Q3382">
        <v>823302.82</v>
      </c>
      <c r="R3382">
        <v>6341194.2000000002</v>
      </c>
    </row>
    <row r="3383" spans="1:18" hidden="1">
      <c r="A3383">
        <v>61</v>
      </c>
      <c r="B3383">
        <v>70023577</v>
      </c>
      <c r="C3383" s="2" t="s">
        <v>8377</v>
      </c>
      <c r="D3383" t="s">
        <v>23</v>
      </c>
      <c r="E3383">
        <v>1225705459000</v>
      </c>
      <c r="F3383">
        <v>1225705317000</v>
      </c>
      <c r="G3383">
        <v>1</v>
      </c>
      <c r="H3383" t="s">
        <v>150</v>
      </c>
      <c r="I3383" t="s">
        <v>151</v>
      </c>
      <c r="J3383" t="s">
        <v>20</v>
      </c>
      <c r="K3383" t="s">
        <v>21</v>
      </c>
      <c r="L3383">
        <v>0</v>
      </c>
      <c r="M3383">
        <v>0</v>
      </c>
      <c r="N3383" t="s">
        <v>22</v>
      </c>
      <c r="O3383">
        <v>5</v>
      </c>
      <c r="P3383" s="30">
        <f>SQRT((postes_1[[#This Row],[x]]-$Q$1)^2+(postes_1[[#This Row],[y]]-$R$1)^2)</f>
        <v>464023.25554458355</v>
      </c>
      <c r="Q3383">
        <v>969973.61999999697</v>
      </c>
      <c r="R3383">
        <v>6460078.2699999996</v>
      </c>
    </row>
    <row r="3384" spans="1:18" hidden="1">
      <c r="A3384">
        <v>1695</v>
      </c>
      <c r="B3384">
        <v>30001911</v>
      </c>
      <c r="C3384" s="2" t="s">
        <v>8378</v>
      </c>
      <c r="D3384" t="s">
        <v>17</v>
      </c>
      <c r="E3384">
        <v>610761600000</v>
      </c>
      <c r="F3384">
        <v>1320056483000</v>
      </c>
      <c r="G3384">
        <v>1</v>
      </c>
      <c r="H3384" t="s">
        <v>3529</v>
      </c>
      <c r="I3384" t="s">
        <v>3530</v>
      </c>
      <c r="J3384" t="s">
        <v>20</v>
      </c>
      <c r="K3384" t="s">
        <v>21</v>
      </c>
      <c r="L3384">
        <v>0</v>
      </c>
      <c r="M3384">
        <v>0</v>
      </c>
      <c r="N3384" t="s">
        <v>22</v>
      </c>
      <c r="O3384">
        <v>2</v>
      </c>
      <c r="P3384" s="30">
        <f>SQRT((postes_1[[#This Row],[x]]-$Q$1)^2+(postes_1[[#This Row],[y]]-$R$1)^2)</f>
        <v>464044.01465123915</v>
      </c>
      <c r="Q3384">
        <v>972495.50999999803</v>
      </c>
      <c r="R3384">
        <v>6463162.7400000002</v>
      </c>
    </row>
    <row r="3385" spans="1:18" hidden="1">
      <c r="A3385">
        <v>1952</v>
      </c>
      <c r="B3385">
        <v>40000241</v>
      </c>
      <c r="C3385" s="2" t="s">
        <v>8373</v>
      </c>
      <c r="D3385" t="s">
        <v>90</v>
      </c>
      <c r="E3385">
        <v>610761600000</v>
      </c>
      <c r="F3385">
        <v>1151923810000</v>
      </c>
      <c r="G3385">
        <v>1</v>
      </c>
      <c r="H3385" t="s">
        <v>4045</v>
      </c>
      <c r="I3385" t="s">
        <v>4046</v>
      </c>
      <c r="J3385" t="s">
        <v>26</v>
      </c>
      <c r="K3385" t="s">
        <v>21</v>
      </c>
      <c r="L3385">
        <v>0</v>
      </c>
      <c r="M3385">
        <v>0</v>
      </c>
      <c r="N3385" t="s">
        <v>22</v>
      </c>
      <c r="O3385">
        <v>3</v>
      </c>
      <c r="P3385" s="30">
        <f>SQRT((postes_1[[#This Row],[x]]-$Q$1)^2+(postes_1[[#This Row],[y]]-$R$1)^2)</f>
        <v>464049.44255471812</v>
      </c>
      <c r="Q3385">
        <v>830389.39999999898</v>
      </c>
      <c r="R3385">
        <v>6344834.1200000001</v>
      </c>
    </row>
    <row r="3386" spans="1:18" hidden="1">
      <c r="A3386">
        <v>1694</v>
      </c>
      <c r="B3386">
        <v>30001913</v>
      </c>
      <c r="C3386" s="2" t="s">
        <v>8378</v>
      </c>
      <c r="D3386" t="s">
        <v>17</v>
      </c>
      <c r="E3386">
        <v>610761600000</v>
      </c>
      <c r="F3386">
        <v>1320056684000</v>
      </c>
      <c r="G3386">
        <v>1</v>
      </c>
      <c r="H3386" t="s">
        <v>3527</v>
      </c>
      <c r="I3386" t="s">
        <v>3528</v>
      </c>
      <c r="J3386" t="s">
        <v>26</v>
      </c>
      <c r="K3386" t="s">
        <v>21</v>
      </c>
      <c r="L3386">
        <v>0</v>
      </c>
      <c r="M3386">
        <v>0</v>
      </c>
      <c r="N3386" t="s">
        <v>22</v>
      </c>
      <c r="O3386">
        <v>2</v>
      </c>
      <c r="P3386" s="30">
        <f>SQRT((postes_1[[#This Row],[x]]-$Q$1)^2+(postes_1[[#This Row],[y]]-$R$1)^2)</f>
        <v>464500.23843538872</v>
      </c>
      <c r="Q3386">
        <v>973020.71999999904</v>
      </c>
      <c r="R3386">
        <v>6463088.5700000003</v>
      </c>
    </row>
    <row r="3387" spans="1:18" hidden="1">
      <c r="A3387">
        <v>4083</v>
      </c>
      <c r="B3387">
        <v>70036795</v>
      </c>
      <c r="C3387" s="2" t="s">
        <v>8378</v>
      </c>
      <c r="D3387" t="s">
        <v>105</v>
      </c>
      <c r="E3387">
        <v>1322736031000</v>
      </c>
      <c r="F3387">
        <v>1322736220000</v>
      </c>
      <c r="G3387">
        <v>1</v>
      </c>
      <c r="H3387" t="s">
        <v>8274</v>
      </c>
      <c r="I3387" t="s">
        <v>8275</v>
      </c>
      <c r="J3387" t="s">
        <v>20</v>
      </c>
      <c r="K3387" t="s">
        <v>21</v>
      </c>
      <c r="L3387">
        <v>0</v>
      </c>
      <c r="M3387">
        <v>0</v>
      </c>
      <c r="N3387" t="s">
        <v>22</v>
      </c>
      <c r="O3387">
        <v>2</v>
      </c>
      <c r="P3387" s="30">
        <f>SQRT((postes_1[[#This Row],[x]]-$Q$1)^2+(postes_1[[#This Row],[y]]-$R$1)^2)</f>
        <v>464541.73645757919</v>
      </c>
      <c r="Q3387">
        <v>972713.38000000303</v>
      </c>
      <c r="R3387">
        <v>6462638.96</v>
      </c>
    </row>
    <row r="3388" spans="1:18" hidden="1">
      <c r="A3388">
        <v>4084</v>
      </c>
      <c r="B3388">
        <v>30001922</v>
      </c>
      <c r="C3388" s="2" t="s">
        <v>8375</v>
      </c>
      <c r="D3388" t="s">
        <v>43</v>
      </c>
      <c r="E3388">
        <v>610761600000</v>
      </c>
      <c r="F3388">
        <v>1158335069000</v>
      </c>
      <c r="G3388">
        <v>1</v>
      </c>
      <c r="H3388" t="s">
        <v>8274</v>
      </c>
      <c r="I3388" t="s">
        <v>8275</v>
      </c>
      <c r="J3388" t="s">
        <v>20</v>
      </c>
      <c r="K3388" t="s">
        <v>21</v>
      </c>
      <c r="L3388">
        <v>0</v>
      </c>
      <c r="M3388">
        <v>0</v>
      </c>
      <c r="N3388" t="s">
        <v>22</v>
      </c>
      <c r="O3388">
        <v>6</v>
      </c>
      <c r="P3388" s="30">
        <f>SQRT((postes_1[[#This Row],[x]]-$Q$1)^2+(postes_1[[#This Row],[y]]-$R$1)^2)</f>
        <v>464541.73645757919</v>
      </c>
      <c r="Q3388">
        <v>972713.38000000303</v>
      </c>
      <c r="R3388">
        <v>6462638.96</v>
      </c>
    </row>
    <row r="3389" spans="1:18" hidden="1">
      <c r="A3389">
        <v>545</v>
      </c>
      <c r="B3389">
        <v>40002166</v>
      </c>
      <c r="C3389" s="2" t="s">
        <v>8373</v>
      </c>
      <c r="D3389" t="s">
        <v>77</v>
      </c>
      <c r="E3389" s="1">
        <v>1041552000000</v>
      </c>
      <c r="F3389">
        <v>1317896845000</v>
      </c>
      <c r="G3389">
        <v>1</v>
      </c>
      <c r="H3389" t="s">
        <v>1180</v>
      </c>
      <c r="I3389" t="s">
        <v>1181</v>
      </c>
      <c r="J3389" t="s">
        <v>20</v>
      </c>
      <c r="K3389" t="s">
        <v>21</v>
      </c>
      <c r="L3389">
        <v>0</v>
      </c>
      <c r="M3389">
        <v>0</v>
      </c>
      <c r="N3389" t="s">
        <v>22</v>
      </c>
      <c r="O3389">
        <v>3</v>
      </c>
      <c r="P3389" s="30">
        <f>SQRT((postes_1[[#This Row],[x]]-$Q$1)^2+(postes_1[[#This Row],[y]]-$R$1)^2)</f>
        <v>465278.11383165111</v>
      </c>
      <c r="Q3389">
        <v>776051.90999999596</v>
      </c>
      <c r="R3389">
        <v>6318645.0099999998</v>
      </c>
    </row>
    <row r="3390" spans="1:18" hidden="1">
      <c r="A3390">
        <v>843</v>
      </c>
      <c r="B3390">
        <v>50001228</v>
      </c>
      <c r="C3390" s="2" t="s">
        <v>8373</v>
      </c>
      <c r="D3390" t="s">
        <v>74</v>
      </c>
      <c r="E3390">
        <v>610761600000</v>
      </c>
      <c r="F3390">
        <v>1374751079000</v>
      </c>
      <c r="G3390">
        <v>1</v>
      </c>
      <c r="H3390" t="s">
        <v>1803</v>
      </c>
      <c r="I3390" t="s">
        <v>1804</v>
      </c>
      <c r="J3390" t="s">
        <v>20</v>
      </c>
      <c r="K3390" t="s">
        <v>21</v>
      </c>
      <c r="L3390">
        <v>0</v>
      </c>
      <c r="M3390">
        <v>0</v>
      </c>
      <c r="N3390" t="s">
        <v>22</v>
      </c>
      <c r="O3390">
        <v>3</v>
      </c>
      <c r="P3390" s="30">
        <f>SQRT((postes_1[[#This Row],[x]]-$Q$1)^2+(postes_1[[#This Row],[y]]-$R$1)^2)</f>
        <v>465560.7953510572</v>
      </c>
      <c r="Q3390">
        <v>571305.53000000096</v>
      </c>
      <c r="R3390">
        <v>6289551.7400000002</v>
      </c>
    </row>
    <row r="3391" spans="1:18" hidden="1">
      <c r="A3391">
        <v>349</v>
      </c>
      <c r="B3391">
        <v>60000285</v>
      </c>
      <c r="C3391" s="2" t="s">
        <v>8373</v>
      </c>
      <c r="D3391" t="s">
        <v>152</v>
      </c>
      <c r="E3391">
        <v>610761600000</v>
      </c>
      <c r="F3391">
        <v>1301674370000</v>
      </c>
      <c r="G3391">
        <v>1</v>
      </c>
      <c r="H3391" t="s">
        <v>781</v>
      </c>
      <c r="I3391" t="s">
        <v>782</v>
      </c>
      <c r="J3391" t="s">
        <v>20</v>
      </c>
      <c r="K3391" t="s">
        <v>21</v>
      </c>
      <c r="L3391">
        <v>0</v>
      </c>
      <c r="M3391">
        <v>0</v>
      </c>
      <c r="N3391" t="s">
        <v>22</v>
      </c>
      <c r="O3391">
        <v>3</v>
      </c>
      <c r="P3391" s="30">
        <f>SQRT((postes_1[[#This Row],[x]]-$Q$1)^2+(postes_1[[#This Row],[y]]-$R$1)^2)</f>
        <v>465635.26875851984</v>
      </c>
      <c r="Q3391">
        <v>149612.06000000201</v>
      </c>
      <c r="R3391">
        <v>6819996.6799999997</v>
      </c>
    </row>
    <row r="3392" spans="1:18" hidden="1">
      <c r="A3392">
        <v>4010</v>
      </c>
      <c r="B3392">
        <v>70003402</v>
      </c>
      <c r="C3392" s="2" t="s">
        <v>8373</v>
      </c>
      <c r="D3392" t="s">
        <v>43</v>
      </c>
      <c r="E3392">
        <v>1090843395000</v>
      </c>
      <c r="F3392">
        <v>1090841515000</v>
      </c>
      <c r="G3392">
        <v>1</v>
      </c>
      <c r="H3392" t="s">
        <v>8161</v>
      </c>
      <c r="I3392" t="s">
        <v>8162</v>
      </c>
      <c r="J3392" t="s">
        <v>20</v>
      </c>
      <c r="K3392" t="s">
        <v>21</v>
      </c>
      <c r="L3392">
        <v>0</v>
      </c>
      <c r="M3392">
        <v>0</v>
      </c>
      <c r="N3392" t="s">
        <v>22</v>
      </c>
      <c r="O3392">
        <v>3</v>
      </c>
      <c r="P3392" s="30">
        <f>SQRT((postes_1[[#This Row],[x]]-$Q$1)^2+(postes_1[[#This Row],[y]]-$R$1)^2)</f>
        <v>466715.48769548087</v>
      </c>
      <c r="Q3392">
        <v>605329.00999999803</v>
      </c>
      <c r="R3392">
        <v>6286775.1699999999</v>
      </c>
    </row>
    <row r="3393" spans="1:18" hidden="1">
      <c r="A3393">
        <v>687</v>
      </c>
      <c r="B3393">
        <v>40000448</v>
      </c>
      <c r="C3393" s="2" t="s">
        <v>8373</v>
      </c>
      <c r="D3393" t="s">
        <v>23</v>
      </c>
      <c r="E3393">
        <v>1275583284000</v>
      </c>
      <c r="F3393" t="s">
        <v>20</v>
      </c>
      <c r="G3393">
        <v>1</v>
      </c>
      <c r="H3393" t="s">
        <v>1475</v>
      </c>
      <c r="I3393" t="s">
        <v>1476</v>
      </c>
      <c r="J3393" t="s">
        <v>20</v>
      </c>
      <c r="K3393" t="s">
        <v>21</v>
      </c>
      <c r="L3393">
        <v>0</v>
      </c>
      <c r="M3393">
        <v>0</v>
      </c>
      <c r="N3393" t="s">
        <v>22</v>
      </c>
      <c r="O3393">
        <v>3</v>
      </c>
      <c r="P3393" s="30">
        <f>SQRT((postes_1[[#This Row],[x]]-$Q$1)^2+(postes_1[[#This Row],[y]]-$R$1)^2)</f>
        <v>466716.98886069888</v>
      </c>
      <c r="Q3393">
        <v>744887.40999999596</v>
      </c>
      <c r="R3393">
        <v>6306521.0599999996</v>
      </c>
    </row>
    <row r="3394" spans="1:18" hidden="1">
      <c r="A3394">
        <v>4006</v>
      </c>
      <c r="B3394">
        <v>70022577</v>
      </c>
      <c r="C3394" s="2" t="s">
        <v>8375</v>
      </c>
      <c r="D3394" t="s">
        <v>1094</v>
      </c>
      <c r="E3394">
        <v>1294151906000</v>
      </c>
      <c r="F3394">
        <v>1425482723000</v>
      </c>
      <c r="G3394">
        <v>1</v>
      </c>
      <c r="H3394" t="s">
        <v>8154</v>
      </c>
      <c r="I3394" t="s">
        <v>8155</v>
      </c>
      <c r="J3394" t="s">
        <v>20</v>
      </c>
      <c r="K3394" t="s">
        <v>21</v>
      </c>
      <c r="L3394">
        <v>0</v>
      </c>
      <c r="M3394">
        <v>0</v>
      </c>
      <c r="N3394" t="s">
        <v>22</v>
      </c>
      <c r="O3394">
        <v>6</v>
      </c>
      <c r="P3394" s="30">
        <f>SQRT((postes_1[[#This Row],[x]]-$Q$1)^2+(postes_1[[#This Row],[y]]-$R$1)^2)</f>
        <v>466863.3442331276</v>
      </c>
      <c r="Q3394">
        <v>683588.75999999803</v>
      </c>
      <c r="R3394">
        <v>6292360.4900000002</v>
      </c>
    </row>
    <row r="3395" spans="1:18" hidden="1">
      <c r="A3395">
        <v>1996</v>
      </c>
      <c r="B3395">
        <v>60000017</v>
      </c>
      <c r="C3395" s="2" t="s">
        <v>8373</v>
      </c>
      <c r="D3395" t="s">
        <v>38</v>
      </c>
      <c r="E3395">
        <v>791078400000</v>
      </c>
      <c r="F3395">
        <v>1244115991000</v>
      </c>
      <c r="G3395">
        <v>1</v>
      </c>
      <c r="H3395" t="s">
        <v>4136</v>
      </c>
      <c r="I3395" t="s">
        <v>4137</v>
      </c>
      <c r="J3395" t="s">
        <v>20</v>
      </c>
      <c r="K3395" t="s">
        <v>21</v>
      </c>
      <c r="L3395">
        <v>0</v>
      </c>
      <c r="M3395">
        <v>0</v>
      </c>
      <c r="N3395" t="s">
        <v>22</v>
      </c>
      <c r="O3395">
        <v>3</v>
      </c>
      <c r="P3395" s="30">
        <f>SQRT((postes_1[[#This Row],[x]]-$Q$1)^2+(postes_1[[#This Row],[y]]-$R$1)^2)</f>
        <v>466888.62962648069</v>
      </c>
      <c r="Q3395">
        <v>156662.09000000401</v>
      </c>
      <c r="R3395">
        <v>6863207.5899999999</v>
      </c>
    </row>
    <row r="3396" spans="1:18" hidden="1">
      <c r="A3396">
        <v>717</v>
      </c>
      <c r="B3396">
        <v>60000138</v>
      </c>
      <c r="C3396" s="2" t="s">
        <v>8373</v>
      </c>
      <c r="D3396" t="s">
        <v>152</v>
      </c>
      <c r="E3396" s="1">
        <v>991872000000</v>
      </c>
      <c r="F3396">
        <v>1300442713000</v>
      </c>
      <c r="G3396">
        <v>1</v>
      </c>
      <c r="H3396" t="s">
        <v>1542</v>
      </c>
      <c r="I3396" t="s">
        <v>1543</v>
      </c>
      <c r="J3396" t="s">
        <v>20</v>
      </c>
      <c r="K3396" t="s">
        <v>21</v>
      </c>
      <c r="L3396">
        <v>0</v>
      </c>
      <c r="M3396">
        <v>0</v>
      </c>
      <c r="N3396" t="s">
        <v>22</v>
      </c>
      <c r="O3396">
        <v>3</v>
      </c>
      <c r="P3396" s="30">
        <f>SQRT((postes_1[[#This Row],[x]]-$Q$1)^2+(postes_1[[#This Row],[y]]-$R$1)^2)</f>
        <v>467230.37271467951</v>
      </c>
      <c r="Q3396">
        <v>151231.25</v>
      </c>
      <c r="R3396">
        <v>6839512.5899999999</v>
      </c>
    </row>
    <row r="3397" spans="1:18" hidden="1">
      <c r="A3397">
        <v>3491</v>
      </c>
      <c r="B3397">
        <v>50000981</v>
      </c>
      <c r="C3397" s="2" t="s">
        <v>8373</v>
      </c>
      <c r="D3397" t="s">
        <v>38</v>
      </c>
      <c r="E3397">
        <v>755913600000</v>
      </c>
      <c r="F3397">
        <v>1220529111000</v>
      </c>
      <c r="G3397">
        <v>1</v>
      </c>
      <c r="H3397" t="s">
        <v>7148</v>
      </c>
      <c r="I3397" t="s">
        <v>7149</v>
      </c>
      <c r="J3397" t="s">
        <v>20</v>
      </c>
      <c r="K3397" t="s">
        <v>21</v>
      </c>
      <c r="L3397">
        <v>0</v>
      </c>
      <c r="M3397">
        <v>0</v>
      </c>
      <c r="N3397" t="s">
        <v>22</v>
      </c>
      <c r="O3397">
        <v>3</v>
      </c>
      <c r="P3397" s="30">
        <f>SQRT((postes_1[[#This Row],[x]]-$Q$1)^2+(postes_1[[#This Row],[y]]-$R$1)^2)</f>
        <v>467436.38973229885</v>
      </c>
      <c r="Q3397">
        <v>406848</v>
      </c>
      <c r="R3397">
        <v>6332706.9000000004</v>
      </c>
    </row>
    <row r="3398" spans="1:18" hidden="1">
      <c r="A3398">
        <v>2251</v>
      </c>
      <c r="B3398">
        <v>40001908</v>
      </c>
      <c r="C3398" s="2" t="s">
        <v>8373</v>
      </c>
      <c r="D3398" t="s">
        <v>274</v>
      </c>
      <c r="E3398">
        <v>1071446400000</v>
      </c>
      <c r="F3398">
        <v>1444392622000</v>
      </c>
      <c r="G3398">
        <v>1</v>
      </c>
      <c r="H3398" t="s">
        <v>4657</v>
      </c>
      <c r="I3398" t="s">
        <v>4657</v>
      </c>
      <c r="J3398" t="s">
        <v>20</v>
      </c>
      <c r="K3398" t="s">
        <v>21</v>
      </c>
      <c r="L3398">
        <v>0</v>
      </c>
      <c r="M3398">
        <v>0</v>
      </c>
      <c r="N3398" t="s">
        <v>22</v>
      </c>
      <c r="O3398">
        <v>3</v>
      </c>
      <c r="P3398" s="30">
        <f>SQRT((postes_1[[#This Row],[x]]-$Q$1)^2+(postes_1[[#This Row],[y]]-$R$1)^2)</f>
        <v>467507.84884009149</v>
      </c>
      <c r="Q3398">
        <v>868655.50999999803</v>
      </c>
      <c r="R3398">
        <v>6363714.4000000004</v>
      </c>
    </row>
    <row r="3399" spans="1:18" hidden="1">
      <c r="A3399">
        <v>2106</v>
      </c>
      <c r="B3399">
        <v>50001223</v>
      </c>
      <c r="C3399" s="2" t="s">
        <v>8373</v>
      </c>
      <c r="D3399" t="s">
        <v>38</v>
      </c>
      <c r="E3399">
        <v>610761600000</v>
      </c>
      <c r="F3399">
        <v>1204712786000</v>
      </c>
      <c r="G3399">
        <v>1</v>
      </c>
      <c r="H3399" t="s">
        <v>4366</v>
      </c>
      <c r="I3399" t="s">
        <v>4367</v>
      </c>
      <c r="J3399" t="s">
        <v>20</v>
      </c>
      <c r="K3399" t="s">
        <v>21</v>
      </c>
      <c r="L3399">
        <v>0</v>
      </c>
      <c r="M3399">
        <v>0</v>
      </c>
      <c r="N3399" t="s">
        <v>22</v>
      </c>
      <c r="O3399">
        <v>3</v>
      </c>
      <c r="P3399" s="30">
        <f>SQRT((postes_1[[#This Row],[x]]-$Q$1)^2+(postes_1[[#This Row],[y]]-$R$1)^2)</f>
        <v>467684.97906060831</v>
      </c>
      <c r="Q3399">
        <v>674327.96000000101</v>
      </c>
      <c r="R3399">
        <v>6290157.5800000001</v>
      </c>
    </row>
    <row r="3400" spans="1:18" hidden="1">
      <c r="A3400">
        <v>675</v>
      </c>
      <c r="B3400">
        <v>50001239</v>
      </c>
      <c r="C3400" s="2" t="s">
        <v>8373</v>
      </c>
      <c r="D3400" t="s">
        <v>74</v>
      </c>
      <c r="E3400">
        <v>786931200000</v>
      </c>
      <c r="F3400">
        <v>1374769301000</v>
      </c>
      <c r="G3400">
        <v>1</v>
      </c>
      <c r="H3400" t="s">
        <v>1449</v>
      </c>
      <c r="I3400" t="s">
        <v>1450</v>
      </c>
      <c r="J3400" t="s">
        <v>20</v>
      </c>
      <c r="K3400" t="s">
        <v>21</v>
      </c>
      <c r="L3400">
        <v>0</v>
      </c>
      <c r="M3400">
        <v>0</v>
      </c>
      <c r="N3400" t="s">
        <v>22</v>
      </c>
      <c r="O3400">
        <v>3</v>
      </c>
      <c r="P3400" s="30">
        <f>SQRT((postes_1[[#This Row],[x]]-$Q$1)^2+(postes_1[[#This Row],[y]]-$R$1)^2)</f>
        <v>467826.13922857097</v>
      </c>
      <c r="Q3400">
        <v>560679.86999999697</v>
      </c>
      <c r="R3400">
        <v>6288293.2300000004</v>
      </c>
    </row>
    <row r="3401" spans="1:18" hidden="1">
      <c r="A3401">
        <v>2369</v>
      </c>
      <c r="B3401">
        <v>20001441</v>
      </c>
      <c r="C3401" s="2" t="s">
        <v>8376</v>
      </c>
      <c r="D3401" t="s">
        <v>43</v>
      </c>
      <c r="E3401">
        <v>1143802162000</v>
      </c>
      <c r="F3401" t="s">
        <v>20</v>
      </c>
      <c r="G3401">
        <v>1</v>
      </c>
      <c r="H3401" t="s">
        <v>4893</v>
      </c>
      <c r="I3401" t="s">
        <v>4894</v>
      </c>
      <c r="J3401" t="s">
        <v>577</v>
      </c>
      <c r="K3401" t="s">
        <v>21</v>
      </c>
      <c r="L3401">
        <v>0</v>
      </c>
      <c r="M3401">
        <v>0</v>
      </c>
      <c r="N3401" t="s">
        <v>22</v>
      </c>
      <c r="O3401">
        <v>7</v>
      </c>
      <c r="P3401" s="30">
        <f>SQRT((postes_1[[#This Row],[x]]-$Q$1)^2+(postes_1[[#This Row],[y]]-$R$1)^2)</f>
        <v>468320.57835663273</v>
      </c>
      <c r="Q3401">
        <v>1078026.29</v>
      </c>
      <c r="R3401">
        <v>6726730.0499999998</v>
      </c>
    </row>
    <row r="3402" spans="1:18" hidden="1">
      <c r="A3402">
        <v>1827</v>
      </c>
      <c r="B3402">
        <v>50001249</v>
      </c>
      <c r="C3402" s="2" t="s">
        <v>8373</v>
      </c>
      <c r="D3402" t="s">
        <v>56</v>
      </c>
      <c r="E3402">
        <v>1187971888000</v>
      </c>
      <c r="F3402">
        <v>1187971861000</v>
      </c>
      <c r="G3402">
        <v>1</v>
      </c>
      <c r="H3402" t="s">
        <v>3795</v>
      </c>
      <c r="I3402" t="s">
        <v>3795</v>
      </c>
      <c r="J3402" t="s">
        <v>20</v>
      </c>
      <c r="K3402" t="s">
        <v>21</v>
      </c>
      <c r="L3402">
        <v>0</v>
      </c>
      <c r="M3402">
        <v>0</v>
      </c>
      <c r="N3402" t="s">
        <v>22</v>
      </c>
      <c r="O3402">
        <v>3</v>
      </c>
      <c r="P3402" s="30">
        <f>SQRT((postes_1[[#This Row],[x]]-$Q$1)^2+(postes_1[[#This Row],[y]]-$R$1)^2)</f>
        <v>468561.20885325479</v>
      </c>
      <c r="Q3402">
        <v>576147.85000000102</v>
      </c>
      <c r="R3402">
        <v>6286159.8300000001</v>
      </c>
    </row>
    <row r="3403" spans="1:18" hidden="1">
      <c r="A3403">
        <v>68</v>
      </c>
      <c r="B3403">
        <v>30001931</v>
      </c>
      <c r="C3403" s="2" t="s">
        <v>8373</v>
      </c>
      <c r="D3403" t="s">
        <v>17</v>
      </c>
      <c r="E3403">
        <v>610761600000</v>
      </c>
      <c r="F3403">
        <v>1319639479000</v>
      </c>
      <c r="G3403">
        <v>1</v>
      </c>
      <c r="H3403" t="s">
        <v>166</v>
      </c>
      <c r="I3403" t="s">
        <v>167</v>
      </c>
      <c r="J3403" t="s">
        <v>26</v>
      </c>
      <c r="K3403" t="s">
        <v>21</v>
      </c>
      <c r="L3403">
        <v>0</v>
      </c>
      <c r="M3403">
        <v>0</v>
      </c>
      <c r="N3403" t="s">
        <v>22</v>
      </c>
      <c r="O3403">
        <v>3</v>
      </c>
      <c r="P3403" s="30">
        <f>SQRT((postes_1[[#This Row],[x]]-$Q$1)^2+(postes_1[[#This Row],[y]]-$R$1)^2)</f>
        <v>469105.16093590175</v>
      </c>
      <c r="Q3403">
        <v>978490.53999999899</v>
      </c>
      <c r="R3403">
        <v>6462567.1600000001</v>
      </c>
    </row>
    <row r="3404" spans="1:18" hidden="1">
      <c r="A3404">
        <v>627</v>
      </c>
      <c r="B3404">
        <v>50001260</v>
      </c>
      <c r="C3404" s="2" t="s">
        <v>8375</v>
      </c>
      <c r="D3404" t="s">
        <v>274</v>
      </c>
      <c r="E3404">
        <v>610761600000</v>
      </c>
      <c r="F3404">
        <v>1445941836000</v>
      </c>
      <c r="G3404">
        <v>1</v>
      </c>
      <c r="H3404" t="s">
        <v>1349</v>
      </c>
      <c r="I3404" t="s">
        <v>1350</v>
      </c>
      <c r="J3404" t="s">
        <v>20</v>
      </c>
      <c r="K3404" t="s">
        <v>21</v>
      </c>
      <c r="L3404">
        <v>0</v>
      </c>
      <c r="M3404">
        <v>0</v>
      </c>
      <c r="N3404" t="s">
        <v>22</v>
      </c>
      <c r="O3404">
        <v>6</v>
      </c>
      <c r="P3404" s="30">
        <f>SQRT((postes_1[[#This Row],[x]]-$Q$1)^2+(postes_1[[#This Row],[y]]-$R$1)^2)</f>
        <v>469451.76423807</v>
      </c>
      <c r="Q3404">
        <v>571847.25999999803</v>
      </c>
      <c r="R3404">
        <v>6285602.0099999998</v>
      </c>
    </row>
    <row r="3405" spans="1:18" hidden="1">
      <c r="A3405">
        <v>842</v>
      </c>
      <c r="B3405">
        <v>50001254</v>
      </c>
      <c r="C3405" s="2" t="s">
        <v>8373</v>
      </c>
      <c r="D3405" t="s">
        <v>168</v>
      </c>
      <c r="E3405">
        <v>610761600000</v>
      </c>
      <c r="F3405">
        <v>1445339045000</v>
      </c>
      <c r="G3405">
        <v>1</v>
      </c>
      <c r="H3405" t="s">
        <v>1801</v>
      </c>
      <c r="I3405" t="s">
        <v>1802</v>
      </c>
      <c r="J3405" t="s">
        <v>20</v>
      </c>
      <c r="K3405" t="s">
        <v>21</v>
      </c>
      <c r="L3405">
        <v>0</v>
      </c>
      <c r="M3405">
        <v>0</v>
      </c>
      <c r="N3405" t="s">
        <v>22</v>
      </c>
      <c r="O3405">
        <v>3</v>
      </c>
      <c r="P3405" s="30">
        <f>SQRT((postes_1[[#This Row],[x]]-$Q$1)^2+(postes_1[[#This Row],[y]]-$R$1)^2)</f>
        <v>469876.0797400623</v>
      </c>
      <c r="Q3405">
        <v>652991.34000000404</v>
      </c>
      <c r="R3405">
        <v>6285514.2699999996</v>
      </c>
    </row>
    <row r="3406" spans="1:18" hidden="1">
      <c r="A3406">
        <v>2922</v>
      </c>
      <c r="B3406">
        <v>60003555</v>
      </c>
      <c r="C3406" s="2" t="s">
        <v>8373</v>
      </c>
      <c r="D3406" t="s">
        <v>30</v>
      </c>
      <c r="E3406" s="1">
        <v>991872000000</v>
      </c>
      <c r="F3406">
        <v>1333445839000</v>
      </c>
      <c r="G3406">
        <v>1</v>
      </c>
      <c r="H3406" t="s">
        <v>6021</v>
      </c>
      <c r="I3406" t="s">
        <v>6022</v>
      </c>
      <c r="J3406" t="s">
        <v>20</v>
      </c>
      <c r="K3406" t="s">
        <v>21</v>
      </c>
      <c r="L3406">
        <v>0</v>
      </c>
      <c r="M3406">
        <v>0</v>
      </c>
      <c r="N3406" t="s">
        <v>22</v>
      </c>
      <c r="O3406">
        <v>3</v>
      </c>
      <c r="P3406" s="30">
        <f>SQRT((postes_1[[#This Row],[x]]-$Q$1)^2+(postes_1[[#This Row],[y]]-$R$1)^2)</f>
        <v>470038.88343042257</v>
      </c>
      <c r="Q3406">
        <v>147675.75</v>
      </c>
      <c r="R3406">
        <v>6835673.6100000003</v>
      </c>
    </row>
    <row r="3407" spans="1:18" hidden="1">
      <c r="A3407">
        <v>3892</v>
      </c>
      <c r="B3407">
        <v>50001253</v>
      </c>
      <c r="C3407" s="2" t="s">
        <v>8373</v>
      </c>
      <c r="D3407" t="s">
        <v>38</v>
      </c>
      <c r="E3407">
        <v>610761600000</v>
      </c>
      <c r="F3407">
        <v>1204712620000</v>
      </c>
      <c r="G3407">
        <v>1</v>
      </c>
      <c r="H3407" t="s">
        <v>7936</v>
      </c>
      <c r="I3407" t="s">
        <v>7937</v>
      </c>
      <c r="J3407" t="s">
        <v>20</v>
      </c>
      <c r="K3407" t="s">
        <v>21</v>
      </c>
      <c r="L3407">
        <v>0</v>
      </c>
      <c r="M3407">
        <v>0</v>
      </c>
      <c r="N3407" t="s">
        <v>22</v>
      </c>
      <c r="O3407">
        <v>3</v>
      </c>
      <c r="P3407" s="30">
        <f>SQRT((postes_1[[#This Row],[x]]-$Q$1)^2+(postes_1[[#This Row],[y]]-$R$1)^2)</f>
        <v>470117.93452732044</v>
      </c>
      <c r="Q3407">
        <v>652579.96999999904</v>
      </c>
      <c r="R3407">
        <v>6285234.2400000002</v>
      </c>
    </row>
    <row r="3408" spans="1:18" hidden="1">
      <c r="A3408">
        <v>3269</v>
      </c>
      <c r="B3408">
        <v>50002247</v>
      </c>
      <c r="C3408" s="2" t="s">
        <v>8373</v>
      </c>
      <c r="D3408" t="s">
        <v>43</v>
      </c>
      <c r="E3408">
        <v>1102674145000</v>
      </c>
      <c r="F3408" t="s">
        <v>20</v>
      </c>
      <c r="G3408">
        <v>1</v>
      </c>
      <c r="H3408" t="s">
        <v>6706</v>
      </c>
      <c r="I3408" t="s">
        <v>6707</v>
      </c>
      <c r="J3408" t="s">
        <v>20</v>
      </c>
      <c r="K3408" t="s">
        <v>21</v>
      </c>
      <c r="L3408">
        <v>0</v>
      </c>
      <c r="M3408">
        <v>0</v>
      </c>
      <c r="N3408" t="s">
        <v>22</v>
      </c>
      <c r="O3408">
        <v>3</v>
      </c>
      <c r="P3408" s="30">
        <f>SQRT((postes_1[[#This Row],[x]]-$Q$1)^2+(postes_1[[#This Row],[y]]-$R$1)^2)</f>
        <v>470153.696422718</v>
      </c>
      <c r="Q3408">
        <v>568350.97999999695</v>
      </c>
      <c r="R3408">
        <v>6285199.0199999996</v>
      </c>
    </row>
    <row r="3409" spans="1:18" hidden="1">
      <c r="A3409">
        <v>3019</v>
      </c>
      <c r="B3409">
        <v>50003858</v>
      </c>
      <c r="C3409" s="2" t="s">
        <v>8373</v>
      </c>
      <c r="D3409" t="s">
        <v>1094</v>
      </c>
      <c r="E3409">
        <v>1064793600000</v>
      </c>
      <c r="F3409">
        <v>1424435005000</v>
      </c>
      <c r="G3409">
        <v>1</v>
      </c>
      <c r="H3409" t="s">
        <v>6213</v>
      </c>
      <c r="I3409" t="s">
        <v>6214</v>
      </c>
      <c r="J3409" t="s">
        <v>20</v>
      </c>
      <c r="K3409" t="s">
        <v>21</v>
      </c>
      <c r="L3409">
        <v>0</v>
      </c>
      <c r="M3409">
        <v>0</v>
      </c>
      <c r="N3409" t="s">
        <v>22</v>
      </c>
      <c r="O3409">
        <v>3</v>
      </c>
      <c r="P3409" s="30">
        <f>SQRT((postes_1[[#This Row],[x]]-$Q$1)^2+(postes_1[[#This Row],[y]]-$R$1)^2)</f>
        <v>470408.20164738625</v>
      </c>
      <c r="Q3409">
        <v>567895.46999999904</v>
      </c>
      <c r="R3409">
        <v>6284984.6600000001</v>
      </c>
    </row>
    <row r="3410" spans="1:18" hidden="1">
      <c r="A3410">
        <v>1771</v>
      </c>
      <c r="B3410">
        <v>50000909</v>
      </c>
      <c r="C3410" s="2" t="s">
        <v>8373</v>
      </c>
      <c r="D3410" t="s">
        <v>74</v>
      </c>
      <c r="E3410">
        <v>1080777600000</v>
      </c>
      <c r="F3410">
        <v>1381836218000</v>
      </c>
      <c r="G3410">
        <v>1</v>
      </c>
      <c r="H3410" t="s">
        <v>3681</v>
      </c>
      <c r="I3410" t="s">
        <v>3682</v>
      </c>
      <c r="J3410" t="s">
        <v>3683</v>
      </c>
      <c r="K3410" t="s">
        <v>21</v>
      </c>
      <c r="L3410">
        <v>0</v>
      </c>
      <c r="M3410">
        <v>0</v>
      </c>
      <c r="N3410" t="s">
        <v>22</v>
      </c>
      <c r="O3410">
        <v>3</v>
      </c>
      <c r="P3410" s="30">
        <f>SQRT((postes_1[[#This Row],[x]]-$Q$1)^2+(postes_1[[#This Row],[y]]-$R$1)^2)</f>
        <v>470827.28460464836</v>
      </c>
      <c r="Q3410">
        <v>360552.609999999</v>
      </c>
      <c r="R3410">
        <v>6354438.5599999996</v>
      </c>
    </row>
    <row r="3411" spans="1:18" hidden="1">
      <c r="A3411">
        <v>2891</v>
      </c>
      <c r="B3411">
        <v>60000438</v>
      </c>
      <c r="C3411" s="2" t="s">
        <v>8373</v>
      </c>
      <c r="D3411" t="s">
        <v>152</v>
      </c>
      <c r="E3411">
        <v>991180800000</v>
      </c>
      <c r="F3411">
        <v>1301582016000</v>
      </c>
      <c r="G3411">
        <v>1</v>
      </c>
      <c r="H3411" t="s">
        <v>5957</v>
      </c>
      <c r="I3411" t="s">
        <v>5958</v>
      </c>
      <c r="J3411" t="s">
        <v>20</v>
      </c>
      <c r="K3411" t="s">
        <v>21</v>
      </c>
      <c r="L3411">
        <v>0</v>
      </c>
      <c r="M3411">
        <v>0</v>
      </c>
      <c r="N3411" t="s">
        <v>22</v>
      </c>
      <c r="O3411">
        <v>3</v>
      </c>
      <c r="P3411" s="30">
        <f>SQRT((postes_1[[#This Row],[x]]-$Q$1)^2+(postes_1[[#This Row],[y]]-$R$1)^2)</f>
        <v>470871.59614125558</v>
      </c>
      <c r="Q3411">
        <v>141535.399999999</v>
      </c>
      <c r="R3411">
        <v>6796136.3099999996</v>
      </c>
    </row>
    <row r="3412" spans="1:18" hidden="1">
      <c r="A3412">
        <v>1894</v>
      </c>
      <c r="B3412">
        <v>30001934</v>
      </c>
      <c r="C3412" s="2" t="s">
        <v>8375</v>
      </c>
      <c r="D3412" t="s">
        <v>274</v>
      </c>
      <c r="E3412">
        <v>610761600000</v>
      </c>
      <c r="F3412">
        <v>1422532538000</v>
      </c>
      <c r="G3412">
        <v>1</v>
      </c>
      <c r="H3412" t="s">
        <v>3927</v>
      </c>
      <c r="I3412" t="s">
        <v>3928</v>
      </c>
      <c r="J3412" t="s">
        <v>20</v>
      </c>
      <c r="K3412" t="s">
        <v>21</v>
      </c>
      <c r="L3412">
        <v>0</v>
      </c>
      <c r="M3412">
        <v>0</v>
      </c>
      <c r="N3412" t="s">
        <v>22</v>
      </c>
      <c r="O3412">
        <v>6</v>
      </c>
      <c r="P3412" s="30">
        <f>SQRT((postes_1[[#This Row],[x]]-$Q$1)^2+(postes_1[[#This Row],[y]]-$R$1)^2)</f>
        <v>470949.06007404625</v>
      </c>
      <c r="Q3412">
        <v>980773.14999999898</v>
      </c>
      <c r="R3412">
        <v>6462484.5700000003</v>
      </c>
    </row>
    <row r="3413" spans="1:18" hidden="1">
      <c r="A3413">
        <v>3580</v>
      </c>
      <c r="B3413">
        <v>40000260</v>
      </c>
      <c r="C3413" s="2" t="s">
        <v>8375</v>
      </c>
      <c r="D3413" t="s">
        <v>77</v>
      </c>
      <c r="E3413">
        <v>610761600000</v>
      </c>
      <c r="F3413">
        <v>1317822065000</v>
      </c>
      <c r="G3413">
        <v>1</v>
      </c>
      <c r="H3413" t="s">
        <v>7328</v>
      </c>
      <c r="I3413" t="s">
        <v>7329</v>
      </c>
      <c r="J3413" t="s">
        <v>7330</v>
      </c>
      <c r="K3413" t="s">
        <v>21</v>
      </c>
      <c r="L3413">
        <v>0</v>
      </c>
      <c r="M3413">
        <v>0</v>
      </c>
      <c r="N3413" t="s">
        <v>22</v>
      </c>
      <c r="O3413">
        <v>6</v>
      </c>
      <c r="P3413" s="30">
        <f>SQRT((postes_1[[#This Row],[x]]-$Q$1)^2+(postes_1[[#This Row],[y]]-$R$1)^2)</f>
        <v>470950.70914935082</v>
      </c>
      <c r="Q3413">
        <v>837084.14999999898</v>
      </c>
      <c r="R3413">
        <v>6340618.2199999997</v>
      </c>
    </row>
    <row r="3414" spans="1:18" hidden="1">
      <c r="A3414">
        <v>3117</v>
      </c>
      <c r="B3414">
        <v>40000262</v>
      </c>
      <c r="C3414" s="2" t="s">
        <v>8373</v>
      </c>
      <c r="D3414" t="s">
        <v>20</v>
      </c>
      <c r="E3414">
        <v>610761600000</v>
      </c>
      <c r="F3414" t="s">
        <v>20</v>
      </c>
      <c r="G3414">
        <v>1</v>
      </c>
      <c r="H3414" t="s">
        <v>6404</v>
      </c>
      <c r="I3414" t="s">
        <v>6405</v>
      </c>
      <c r="J3414" t="s">
        <v>6406</v>
      </c>
      <c r="K3414" t="s">
        <v>21</v>
      </c>
      <c r="L3414">
        <v>0</v>
      </c>
      <c r="M3414">
        <v>0</v>
      </c>
      <c r="N3414" t="s">
        <v>22</v>
      </c>
      <c r="O3414">
        <v>3</v>
      </c>
      <c r="P3414" s="30">
        <f>SQRT((postes_1[[#This Row],[x]]-$Q$1)^2+(postes_1[[#This Row],[y]]-$R$1)^2)</f>
        <v>471085.87348394992</v>
      </c>
      <c r="Q3414">
        <v>836416.04999999702</v>
      </c>
      <c r="R3414">
        <v>6340098.1500000004</v>
      </c>
    </row>
    <row r="3415" spans="1:18" hidden="1">
      <c r="A3415">
        <v>3690</v>
      </c>
      <c r="B3415">
        <v>40000225</v>
      </c>
      <c r="C3415" s="2" t="s">
        <v>8373</v>
      </c>
      <c r="D3415" t="s">
        <v>482</v>
      </c>
      <c r="E3415" s="1">
        <v>765504000000</v>
      </c>
      <c r="F3415">
        <v>1397043359000</v>
      </c>
      <c r="G3415">
        <v>1</v>
      </c>
      <c r="H3415" t="s">
        <v>7555</v>
      </c>
      <c r="I3415" t="s">
        <v>7556</v>
      </c>
      <c r="J3415" t="s">
        <v>20</v>
      </c>
      <c r="K3415" t="s">
        <v>21</v>
      </c>
      <c r="L3415">
        <v>0</v>
      </c>
      <c r="M3415">
        <v>0</v>
      </c>
      <c r="N3415" t="s">
        <v>22</v>
      </c>
      <c r="O3415">
        <v>3</v>
      </c>
      <c r="P3415" s="30">
        <f>SQRT((postes_1[[#This Row],[x]]-$Q$1)^2+(postes_1[[#This Row],[y]]-$R$1)^2)</f>
        <v>471174.65234022302</v>
      </c>
      <c r="Q3415">
        <v>850726.78999999899</v>
      </c>
      <c r="R3415">
        <v>6348145.3300000001</v>
      </c>
    </row>
    <row r="3416" spans="1:18" hidden="1">
      <c r="A3416">
        <v>2664</v>
      </c>
      <c r="B3416">
        <v>50000910</v>
      </c>
      <c r="C3416" s="2" t="s">
        <v>8373</v>
      </c>
      <c r="D3416" t="s">
        <v>23</v>
      </c>
      <c r="E3416">
        <v>610761600000</v>
      </c>
      <c r="F3416">
        <v>1239723119000</v>
      </c>
      <c r="G3416">
        <v>1</v>
      </c>
      <c r="H3416" t="s">
        <v>5496</v>
      </c>
      <c r="I3416" t="s">
        <v>3682</v>
      </c>
      <c r="J3416" t="s">
        <v>20</v>
      </c>
      <c r="K3416" t="s">
        <v>21</v>
      </c>
      <c r="L3416">
        <v>0</v>
      </c>
      <c r="M3416">
        <v>0</v>
      </c>
      <c r="N3416" t="s">
        <v>22</v>
      </c>
      <c r="O3416">
        <v>3</v>
      </c>
      <c r="P3416" s="30">
        <f>SQRT((postes_1[[#This Row],[x]]-$Q$1)^2+(postes_1[[#This Row],[y]]-$R$1)^2)</f>
        <v>471209.677114919</v>
      </c>
      <c r="Q3416">
        <v>362116.97999999701</v>
      </c>
      <c r="R3416">
        <v>6353012.9900000002</v>
      </c>
    </row>
    <row r="3417" spans="1:18" hidden="1">
      <c r="A3417">
        <v>652</v>
      </c>
      <c r="B3417">
        <v>30001927</v>
      </c>
      <c r="C3417" s="2" t="s">
        <v>8376</v>
      </c>
      <c r="D3417" t="s">
        <v>168</v>
      </c>
      <c r="E3417">
        <v>610761600000</v>
      </c>
      <c r="F3417">
        <v>1446031261000</v>
      </c>
      <c r="G3417">
        <v>1</v>
      </c>
      <c r="H3417" t="s">
        <v>1402</v>
      </c>
      <c r="I3417" t="s">
        <v>1403</v>
      </c>
      <c r="J3417" t="s">
        <v>20</v>
      </c>
      <c r="K3417" t="s">
        <v>21</v>
      </c>
      <c r="L3417">
        <v>0</v>
      </c>
      <c r="M3417">
        <v>0</v>
      </c>
      <c r="N3417" t="s">
        <v>22</v>
      </c>
      <c r="O3417">
        <v>7</v>
      </c>
      <c r="P3417" s="30">
        <f>SQRT((postes_1[[#This Row],[x]]-$Q$1)^2+(postes_1[[#This Row],[y]]-$R$1)^2)</f>
        <v>471324.02635008009</v>
      </c>
      <c r="Q3417">
        <v>981471.89000000095</v>
      </c>
      <c r="R3417">
        <v>6462767.6500000004</v>
      </c>
    </row>
    <row r="3418" spans="1:18" hidden="1">
      <c r="A3418">
        <v>2338</v>
      </c>
      <c r="B3418">
        <v>30001937</v>
      </c>
      <c r="C3418" s="2" t="s">
        <v>8376</v>
      </c>
      <c r="D3418" t="s">
        <v>20</v>
      </c>
      <c r="E3418">
        <v>610761600000</v>
      </c>
      <c r="F3418" t="s">
        <v>20</v>
      </c>
      <c r="G3418">
        <v>1</v>
      </c>
      <c r="H3418" t="s">
        <v>4830</v>
      </c>
      <c r="I3418" t="s">
        <v>4831</v>
      </c>
      <c r="J3418" t="s">
        <v>20</v>
      </c>
      <c r="K3418" t="s">
        <v>21</v>
      </c>
      <c r="L3418">
        <v>0</v>
      </c>
      <c r="M3418">
        <v>0</v>
      </c>
      <c r="N3418" t="s">
        <v>22</v>
      </c>
      <c r="O3418">
        <v>7</v>
      </c>
      <c r="P3418" s="30">
        <f>SQRT((postes_1[[#This Row],[x]]-$Q$1)^2+(postes_1[[#This Row],[y]]-$R$1)^2)</f>
        <v>471335.41682655283</v>
      </c>
      <c r="Q3418">
        <v>980810.46000000101</v>
      </c>
      <c r="R3418">
        <v>6461907.0499999998</v>
      </c>
    </row>
    <row r="3419" spans="1:18" hidden="1">
      <c r="A3419">
        <v>3887</v>
      </c>
      <c r="B3419">
        <v>50001281</v>
      </c>
      <c r="C3419" s="2" t="s">
        <v>8373</v>
      </c>
      <c r="D3419" t="s">
        <v>17</v>
      </c>
      <c r="E3419">
        <v>610761600000</v>
      </c>
      <c r="F3419">
        <v>1313487901000</v>
      </c>
      <c r="G3419">
        <v>1</v>
      </c>
      <c r="H3419" t="s">
        <v>7927</v>
      </c>
      <c r="I3419" t="s">
        <v>7927</v>
      </c>
      <c r="J3419" t="s">
        <v>20</v>
      </c>
      <c r="K3419" t="s">
        <v>21</v>
      </c>
      <c r="L3419">
        <v>0</v>
      </c>
      <c r="M3419">
        <v>0</v>
      </c>
      <c r="N3419" t="s">
        <v>22</v>
      </c>
      <c r="O3419">
        <v>3</v>
      </c>
      <c r="P3419" s="30">
        <f>SQRT((postes_1[[#This Row],[x]]-$Q$1)^2+(postes_1[[#This Row],[y]]-$R$1)^2)</f>
        <v>471405.43262499507</v>
      </c>
      <c r="Q3419">
        <v>645550.86999999697</v>
      </c>
      <c r="R3419">
        <v>6283364.0999999996</v>
      </c>
    </row>
    <row r="3420" spans="1:18" hidden="1">
      <c r="A3420">
        <v>669</v>
      </c>
      <c r="B3420">
        <v>40000028</v>
      </c>
      <c r="C3420" s="2" t="s">
        <v>8373</v>
      </c>
      <c r="D3420" t="s">
        <v>168</v>
      </c>
      <c r="E3420">
        <v>1459505046000</v>
      </c>
      <c r="F3420">
        <v>1273233589000</v>
      </c>
      <c r="G3420">
        <v>1</v>
      </c>
      <c r="H3420" t="s">
        <v>1438</v>
      </c>
      <c r="I3420" t="s">
        <v>1439</v>
      </c>
      <c r="J3420" t="s">
        <v>20</v>
      </c>
      <c r="K3420" t="s">
        <v>21</v>
      </c>
      <c r="L3420">
        <v>0</v>
      </c>
      <c r="M3420">
        <v>0</v>
      </c>
      <c r="N3420" t="s">
        <v>22</v>
      </c>
      <c r="O3420">
        <v>3</v>
      </c>
      <c r="P3420" s="30">
        <f>SQRT((postes_1[[#This Row],[x]]-$Q$1)^2+(postes_1[[#This Row],[y]]-$R$1)^2)</f>
        <v>471446.29969981086</v>
      </c>
      <c r="Q3420">
        <v>936665.72999999695</v>
      </c>
      <c r="R3420">
        <v>6413083.8899999997</v>
      </c>
    </row>
    <row r="3421" spans="1:18" hidden="1">
      <c r="A3421">
        <v>3550</v>
      </c>
      <c r="B3421">
        <v>40000247</v>
      </c>
      <c r="C3421" s="2" t="s">
        <v>8373</v>
      </c>
      <c r="D3421" t="s">
        <v>482</v>
      </c>
      <c r="E3421">
        <v>610761600000</v>
      </c>
      <c r="F3421">
        <v>1397219191000</v>
      </c>
      <c r="G3421">
        <v>1</v>
      </c>
      <c r="H3421" t="s">
        <v>7266</v>
      </c>
      <c r="I3421" t="s">
        <v>7267</v>
      </c>
      <c r="J3421" t="s">
        <v>195</v>
      </c>
      <c r="K3421" t="s">
        <v>21</v>
      </c>
      <c r="L3421">
        <v>0</v>
      </c>
      <c r="M3421">
        <v>0</v>
      </c>
      <c r="N3421" t="s">
        <v>22</v>
      </c>
      <c r="O3421">
        <v>3</v>
      </c>
      <c r="P3421" s="30">
        <f>SQRT((postes_1[[#This Row],[x]]-$Q$1)^2+(postes_1[[#This Row],[y]]-$R$1)^2)</f>
        <v>471590.43834143045</v>
      </c>
      <c r="Q3421">
        <v>842930.28999999899</v>
      </c>
      <c r="R3421">
        <v>6343146.0999999996</v>
      </c>
    </row>
    <row r="3422" spans="1:18" hidden="1">
      <c r="A3422">
        <v>1941</v>
      </c>
      <c r="B3422">
        <v>50001106</v>
      </c>
      <c r="C3422" s="2" t="s">
        <v>8373</v>
      </c>
      <c r="D3422" t="s">
        <v>23</v>
      </c>
      <c r="E3422">
        <v>829612800000</v>
      </c>
      <c r="F3422">
        <v>1239899405000</v>
      </c>
      <c r="G3422">
        <v>1</v>
      </c>
      <c r="H3422" t="s">
        <v>4026</v>
      </c>
      <c r="I3422" t="s">
        <v>4027</v>
      </c>
      <c r="J3422" t="s">
        <v>20</v>
      </c>
      <c r="K3422" t="s">
        <v>21</v>
      </c>
      <c r="L3422">
        <v>0</v>
      </c>
      <c r="M3422">
        <v>0</v>
      </c>
      <c r="N3422" t="s">
        <v>22</v>
      </c>
      <c r="O3422">
        <v>3</v>
      </c>
      <c r="P3422" s="30">
        <f>SQRT((postes_1[[#This Row],[x]]-$Q$1)^2+(postes_1[[#This Row],[y]]-$R$1)^2)</f>
        <v>471600.76893801981</v>
      </c>
      <c r="Q3422">
        <v>437705.28999999899</v>
      </c>
      <c r="R3422">
        <v>6314645.8899999997</v>
      </c>
    </row>
    <row r="3423" spans="1:18" hidden="1">
      <c r="A3423">
        <v>3581</v>
      </c>
      <c r="B3423">
        <v>40001702</v>
      </c>
      <c r="C3423" s="2" t="s">
        <v>8373</v>
      </c>
      <c r="D3423" t="s">
        <v>77</v>
      </c>
      <c r="E3423" s="1">
        <v>1006128000000</v>
      </c>
      <c r="F3423">
        <v>1317919069000</v>
      </c>
      <c r="G3423">
        <v>1</v>
      </c>
      <c r="H3423" t="s">
        <v>7331</v>
      </c>
      <c r="I3423" t="s">
        <v>7332</v>
      </c>
      <c r="J3423" t="s">
        <v>20</v>
      </c>
      <c r="K3423" t="s">
        <v>21</v>
      </c>
      <c r="L3423">
        <v>0</v>
      </c>
      <c r="M3423">
        <v>0</v>
      </c>
      <c r="N3423" t="s">
        <v>22</v>
      </c>
      <c r="O3423">
        <v>3</v>
      </c>
      <c r="P3423" s="30">
        <f>SQRT((postes_1[[#This Row],[x]]-$Q$1)^2+(postes_1[[#This Row],[y]]-$R$1)^2)</f>
        <v>471612.21633104916</v>
      </c>
      <c r="Q3423">
        <v>799115.84000000404</v>
      </c>
      <c r="R3423">
        <v>6321223.3399999999</v>
      </c>
    </row>
    <row r="3424" spans="1:18" hidden="1">
      <c r="A3424">
        <v>2743</v>
      </c>
      <c r="B3424">
        <v>30001444</v>
      </c>
      <c r="C3424" s="2" t="s">
        <v>8375</v>
      </c>
      <c r="D3424" t="s">
        <v>17</v>
      </c>
      <c r="E3424">
        <v>610761600000</v>
      </c>
      <c r="F3424">
        <v>1319817157000</v>
      </c>
      <c r="G3424">
        <v>1</v>
      </c>
      <c r="H3424" t="s">
        <v>5662</v>
      </c>
      <c r="I3424" t="s">
        <v>5663</v>
      </c>
      <c r="J3424" t="s">
        <v>20</v>
      </c>
      <c r="K3424" t="s">
        <v>21</v>
      </c>
      <c r="L3424">
        <v>0</v>
      </c>
      <c r="M3424">
        <v>0</v>
      </c>
      <c r="N3424" t="s">
        <v>22</v>
      </c>
      <c r="O3424">
        <v>6</v>
      </c>
      <c r="P3424" s="30">
        <f>SQRT((postes_1[[#This Row],[x]]-$Q$1)^2+(postes_1[[#This Row],[y]]-$R$1)^2)</f>
        <v>471658.51126811269</v>
      </c>
      <c r="Q3424">
        <v>1006326.09</v>
      </c>
      <c r="R3424">
        <v>6497026.8899999997</v>
      </c>
    </row>
    <row r="3425" spans="1:18" hidden="1">
      <c r="A3425">
        <v>703</v>
      </c>
      <c r="B3425">
        <v>30001941</v>
      </c>
      <c r="C3425" s="2" t="s">
        <v>8373</v>
      </c>
      <c r="D3425" t="s">
        <v>20</v>
      </c>
      <c r="E3425">
        <v>610761600000</v>
      </c>
      <c r="F3425" t="s">
        <v>20</v>
      </c>
      <c r="G3425">
        <v>1</v>
      </c>
      <c r="H3425" t="s">
        <v>1511</v>
      </c>
      <c r="I3425" t="s">
        <v>1512</v>
      </c>
      <c r="J3425" t="s">
        <v>20</v>
      </c>
      <c r="K3425" t="s">
        <v>21</v>
      </c>
      <c r="L3425">
        <v>0</v>
      </c>
      <c r="M3425">
        <v>0</v>
      </c>
      <c r="N3425" t="s">
        <v>22</v>
      </c>
      <c r="O3425">
        <v>3</v>
      </c>
      <c r="P3425" s="30">
        <f>SQRT((postes_1[[#This Row],[x]]-$Q$1)^2+(postes_1[[#This Row],[y]]-$R$1)^2)</f>
        <v>471689.68766165106</v>
      </c>
      <c r="Q3425">
        <v>981464.64999999898</v>
      </c>
      <c r="R3425">
        <v>6462165.9299999997</v>
      </c>
    </row>
    <row r="3426" spans="1:18" hidden="1">
      <c r="A3426">
        <v>676</v>
      </c>
      <c r="B3426">
        <v>50001306</v>
      </c>
      <c r="C3426" s="2" t="s">
        <v>8376</v>
      </c>
      <c r="D3426" t="s">
        <v>74</v>
      </c>
      <c r="E3426">
        <v>610761600000</v>
      </c>
      <c r="F3426">
        <v>1374765644000</v>
      </c>
      <c r="G3426">
        <v>1</v>
      </c>
      <c r="H3426" t="s">
        <v>1451</v>
      </c>
      <c r="I3426" t="s">
        <v>1452</v>
      </c>
      <c r="J3426" t="s">
        <v>20</v>
      </c>
      <c r="K3426" t="s">
        <v>21</v>
      </c>
      <c r="L3426">
        <v>0</v>
      </c>
      <c r="M3426">
        <v>0</v>
      </c>
      <c r="N3426" t="s">
        <v>22</v>
      </c>
      <c r="O3426">
        <v>7</v>
      </c>
      <c r="P3426" s="30">
        <f>SQRT((postes_1[[#This Row],[x]]-$Q$1)^2+(postes_1[[#This Row],[y]]-$R$1)^2)</f>
        <v>471736.53267325676</v>
      </c>
      <c r="Q3426">
        <v>592807.53999999899</v>
      </c>
      <c r="R3426">
        <v>6282056.5599999996</v>
      </c>
    </row>
    <row r="3427" spans="1:18" hidden="1">
      <c r="A3427">
        <v>908</v>
      </c>
      <c r="B3427">
        <v>70051904</v>
      </c>
      <c r="C3427" s="2" t="s">
        <v>8373</v>
      </c>
      <c r="D3427" t="s">
        <v>274</v>
      </c>
      <c r="E3427">
        <v>1424422973000</v>
      </c>
      <c r="F3427">
        <v>1424422937000</v>
      </c>
      <c r="G3427">
        <v>1</v>
      </c>
      <c r="H3427" t="s">
        <v>1931</v>
      </c>
      <c r="I3427" t="s">
        <v>1932</v>
      </c>
      <c r="J3427" t="s">
        <v>1933</v>
      </c>
      <c r="K3427" t="s">
        <v>21</v>
      </c>
      <c r="L3427">
        <v>0</v>
      </c>
      <c r="M3427">
        <v>0</v>
      </c>
      <c r="N3427" t="s">
        <v>22</v>
      </c>
      <c r="O3427">
        <v>3</v>
      </c>
      <c r="P3427" s="30">
        <f>SQRT((postes_1[[#This Row],[x]]-$Q$1)^2+(postes_1[[#This Row],[y]]-$R$1)^2)</f>
        <v>472017.29700606567</v>
      </c>
      <c r="Q3427">
        <v>836409.04999999702</v>
      </c>
      <c r="R3427">
        <v>6339033.1600000001</v>
      </c>
    </row>
    <row r="3428" spans="1:18" hidden="1">
      <c r="A3428">
        <v>3800</v>
      </c>
      <c r="B3428">
        <v>40000227</v>
      </c>
      <c r="C3428" s="2" t="s">
        <v>8373</v>
      </c>
      <c r="D3428" t="s">
        <v>274</v>
      </c>
      <c r="E3428">
        <v>610761600000</v>
      </c>
      <c r="F3428">
        <v>1446741574000</v>
      </c>
      <c r="G3428">
        <v>1</v>
      </c>
      <c r="H3428" t="s">
        <v>7762</v>
      </c>
      <c r="I3428" t="s">
        <v>7763</v>
      </c>
      <c r="J3428" t="s">
        <v>2432</v>
      </c>
      <c r="K3428" t="s">
        <v>21</v>
      </c>
      <c r="L3428">
        <v>0</v>
      </c>
      <c r="M3428">
        <v>0</v>
      </c>
      <c r="N3428" t="s">
        <v>22</v>
      </c>
      <c r="O3428">
        <v>3</v>
      </c>
      <c r="P3428" s="30">
        <f>SQRT((postes_1[[#This Row],[x]]-$Q$1)^2+(postes_1[[#This Row],[y]]-$R$1)^2)</f>
        <v>472137.09124999371</v>
      </c>
      <c r="Q3428">
        <v>852544.77000000305</v>
      </c>
      <c r="R3428">
        <v>6348107.0800000001</v>
      </c>
    </row>
    <row r="3429" spans="1:18" hidden="1">
      <c r="A3429">
        <v>77</v>
      </c>
      <c r="B3429">
        <v>50001182</v>
      </c>
      <c r="C3429" s="2" t="s">
        <v>8373</v>
      </c>
      <c r="D3429" t="s">
        <v>17</v>
      </c>
      <c r="E3429">
        <v>1005523200000</v>
      </c>
      <c r="F3429">
        <v>1314099020000</v>
      </c>
      <c r="G3429">
        <v>1</v>
      </c>
      <c r="H3429" t="s">
        <v>187</v>
      </c>
      <c r="I3429" t="s">
        <v>188</v>
      </c>
      <c r="J3429" t="s">
        <v>20</v>
      </c>
      <c r="K3429" t="s">
        <v>21</v>
      </c>
      <c r="L3429">
        <v>0</v>
      </c>
      <c r="M3429">
        <v>0</v>
      </c>
      <c r="N3429" t="s">
        <v>22</v>
      </c>
      <c r="O3429">
        <v>3</v>
      </c>
      <c r="P3429" s="30">
        <f>SQRT((postes_1[[#This Row],[x]]-$Q$1)^2+(postes_1[[#This Row],[y]]-$R$1)^2)</f>
        <v>472141.0190720617</v>
      </c>
      <c r="Q3429">
        <v>483528.88000000297</v>
      </c>
      <c r="R3429">
        <v>6298706.0700000003</v>
      </c>
    </row>
    <row r="3430" spans="1:18" hidden="1">
      <c r="A3430">
        <v>2976</v>
      </c>
      <c r="B3430">
        <v>50001202</v>
      </c>
      <c r="C3430" s="2" t="s">
        <v>8373</v>
      </c>
      <c r="D3430" t="s">
        <v>20</v>
      </c>
      <c r="E3430">
        <v>610761600000</v>
      </c>
      <c r="F3430" t="s">
        <v>20</v>
      </c>
      <c r="G3430">
        <v>1</v>
      </c>
      <c r="H3430" t="s">
        <v>6130</v>
      </c>
      <c r="I3430" t="s">
        <v>6131</v>
      </c>
      <c r="J3430" t="s">
        <v>26</v>
      </c>
      <c r="K3430" t="s">
        <v>21</v>
      </c>
      <c r="L3430">
        <v>0</v>
      </c>
      <c r="M3430">
        <v>0</v>
      </c>
      <c r="N3430" t="s">
        <v>22</v>
      </c>
      <c r="O3430">
        <v>3</v>
      </c>
      <c r="P3430" s="30">
        <f>SQRT((postes_1[[#This Row],[x]]-$Q$1)^2+(postes_1[[#This Row],[y]]-$R$1)^2)</f>
        <v>472290.4977827972</v>
      </c>
      <c r="Q3430">
        <v>715693.06000000203</v>
      </c>
      <c r="R3430">
        <v>6293042.6799999997</v>
      </c>
    </row>
    <row r="3431" spans="1:18" hidden="1">
      <c r="A3431">
        <v>252</v>
      </c>
      <c r="B3431">
        <v>60000126</v>
      </c>
      <c r="C3431" s="2" t="s">
        <v>8375</v>
      </c>
      <c r="D3431" t="s">
        <v>38</v>
      </c>
      <c r="E3431">
        <v>991785600000</v>
      </c>
      <c r="F3431">
        <v>1244111956000</v>
      </c>
      <c r="G3431">
        <v>1</v>
      </c>
      <c r="H3431" t="s">
        <v>571</v>
      </c>
      <c r="I3431" t="s">
        <v>572</v>
      </c>
      <c r="J3431" t="s">
        <v>20</v>
      </c>
      <c r="K3431" t="s">
        <v>21</v>
      </c>
      <c r="L3431">
        <v>0</v>
      </c>
      <c r="M3431">
        <v>0</v>
      </c>
      <c r="N3431" t="s">
        <v>22</v>
      </c>
      <c r="O3431">
        <v>6</v>
      </c>
      <c r="P3431" s="30">
        <f>SQRT((postes_1[[#This Row],[x]]-$Q$1)^2+(postes_1[[#This Row],[y]]-$R$1)^2)</f>
        <v>472302.6601735446</v>
      </c>
      <c r="Q3431">
        <v>146228.369999997</v>
      </c>
      <c r="R3431">
        <v>6840354.0700000003</v>
      </c>
    </row>
    <row r="3432" spans="1:18" hidden="1">
      <c r="A3432">
        <v>3460</v>
      </c>
      <c r="B3432">
        <v>70035377</v>
      </c>
      <c r="C3432" s="2" t="s">
        <v>8373</v>
      </c>
      <c r="D3432" t="s">
        <v>56</v>
      </c>
      <c r="E3432">
        <v>1323784397000</v>
      </c>
      <c r="F3432">
        <v>1323784360000</v>
      </c>
      <c r="G3432">
        <v>1</v>
      </c>
      <c r="H3432" t="s">
        <v>7089</v>
      </c>
      <c r="I3432" t="s">
        <v>7090</v>
      </c>
      <c r="J3432" t="s">
        <v>20</v>
      </c>
      <c r="K3432" t="s">
        <v>21</v>
      </c>
      <c r="L3432">
        <v>0</v>
      </c>
      <c r="M3432">
        <v>0</v>
      </c>
      <c r="N3432" t="s">
        <v>22</v>
      </c>
      <c r="O3432">
        <v>3</v>
      </c>
      <c r="P3432" s="30">
        <f>SQRT((postes_1[[#This Row],[x]]-$Q$1)^2+(postes_1[[#This Row],[y]]-$R$1)^2)</f>
        <v>472334.97760389798</v>
      </c>
      <c r="Q3432">
        <v>145325.380000003</v>
      </c>
      <c r="R3432">
        <v>6835568.8300000001</v>
      </c>
    </row>
    <row r="3433" spans="1:18" hidden="1">
      <c r="A3433">
        <v>134</v>
      </c>
      <c r="B3433">
        <v>60000194</v>
      </c>
      <c r="C3433" s="2" t="s">
        <v>8373</v>
      </c>
      <c r="D3433" t="s">
        <v>23</v>
      </c>
      <c r="E3433">
        <v>991958400000</v>
      </c>
      <c r="F3433">
        <v>1311934566000</v>
      </c>
      <c r="G3433">
        <v>1</v>
      </c>
      <c r="H3433" t="s">
        <v>315</v>
      </c>
      <c r="I3433" t="s">
        <v>316</v>
      </c>
      <c r="J3433" t="s">
        <v>317</v>
      </c>
      <c r="K3433" t="s">
        <v>21</v>
      </c>
      <c r="L3433">
        <v>0</v>
      </c>
      <c r="M3433">
        <v>0</v>
      </c>
      <c r="N3433" t="s">
        <v>22</v>
      </c>
      <c r="O3433">
        <v>3</v>
      </c>
      <c r="P3433" s="30">
        <f>SQRT((postes_1[[#This Row],[x]]-$Q$1)^2+(postes_1[[#This Row],[y]]-$R$1)^2)</f>
        <v>472340.48531497119</v>
      </c>
      <c r="Q3433">
        <v>145204.31000000201</v>
      </c>
      <c r="R3433">
        <v>6834911.9199999999</v>
      </c>
    </row>
    <row r="3434" spans="1:18" hidden="1">
      <c r="A3434">
        <v>1814</v>
      </c>
      <c r="B3434">
        <v>30001473</v>
      </c>
      <c r="C3434" s="2" t="s">
        <v>8373</v>
      </c>
      <c r="D3434" t="s">
        <v>1094</v>
      </c>
      <c r="E3434">
        <v>1011052800000</v>
      </c>
      <c r="F3434">
        <v>1424188521000</v>
      </c>
      <c r="G3434">
        <v>1</v>
      </c>
      <c r="H3434" t="s">
        <v>3769</v>
      </c>
      <c r="I3434" t="s">
        <v>3770</v>
      </c>
      <c r="J3434" t="s">
        <v>20</v>
      </c>
      <c r="K3434" t="s">
        <v>21</v>
      </c>
      <c r="L3434">
        <v>0</v>
      </c>
      <c r="M3434">
        <v>0</v>
      </c>
      <c r="N3434" t="s">
        <v>22</v>
      </c>
      <c r="O3434">
        <v>3</v>
      </c>
      <c r="P3434" s="30">
        <f>SQRT((postes_1[[#This Row],[x]]-$Q$1)^2+(postes_1[[#This Row],[y]]-$R$1)^2)</f>
        <v>472634.65717306343</v>
      </c>
      <c r="Q3434">
        <v>1007039.51</v>
      </c>
      <c r="R3434">
        <v>6496332.8499999996</v>
      </c>
    </row>
    <row r="3435" spans="1:18" hidden="1">
      <c r="A3435">
        <v>2001</v>
      </c>
      <c r="B3435">
        <v>60000241</v>
      </c>
      <c r="C3435" s="2" t="s">
        <v>8373</v>
      </c>
      <c r="D3435" t="s">
        <v>20</v>
      </c>
      <c r="E3435">
        <v>610761600000</v>
      </c>
      <c r="F3435" t="s">
        <v>20</v>
      </c>
      <c r="G3435">
        <v>1</v>
      </c>
      <c r="H3435" t="s">
        <v>4146</v>
      </c>
      <c r="I3435" t="s">
        <v>4147</v>
      </c>
      <c r="J3435" t="s">
        <v>2435</v>
      </c>
      <c r="K3435" t="s">
        <v>21</v>
      </c>
      <c r="L3435">
        <v>0</v>
      </c>
      <c r="M3435">
        <v>0</v>
      </c>
      <c r="N3435" t="s">
        <v>22</v>
      </c>
      <c r="O3435">
        <v>3</v>
      </c>
      <c r="P3435" s="30">
        <f>SQRT((postes_1[[#This Row],[x]]-$Q$1)^2+(postes_1[[#This Row],[y]]-$R$1)^2)</f>
        <v>473153.86115761031</v>
      </c>
      <c r="Q3435">
        <v>142899.100000001</v>
      </c>
      <c r="R3435">
        <v>6825937.8200000003</v>
      </c>
    </row>
    <row r="3436" spans="1:18" hidden="1">
      <c r="A3436">
        <v>692</v>
      </c>
      <c r="B3436">
        <v>20000458</v>
      </c>
      <c r="C3436" s="2" t="s">
        <v>8373</v>
      </c>
      <c r="D3436" t="s">
        <v>274</v>
      </c>
      <c r="E3436">
        <v>610761600000</v>
      </c>
      <c r="F3436">
        <v>1424445970000</v>
      </c>
      <c r="G3436">
        <v>1</v>
      </c>
      <c r="H3436" t="s">
        <v>1487</v>
      </c>
      <c r="I3436" t="s">
        <v>1488</v>
      </c>
      <c r="J3436" t="s">
        <v>186</v>
      </c>
      <c r="K3436" t="s">
        <v>21</v>
      </c>
      <c r="L3436">
        <v>0</v>
      </c>
      <c r="M3436">
        <v>0</v>
      </c>
      <c r="N3436" t="s">
        <v>22</v>
      </c>
      <c r="O3436">
        <v>3</v>
      </c>
      <c r="P3436" s="30">
        <f>SQRT((postes_1[[#This Row],[x]]-$Q$1)^2+(postes_1[[#This Row],[y]]-$R$1)^2)</f>
        <v>473236.46974728862</v>
      </c>
      <c r="Q3436">
        <v>1063432.01</v>
      </c>
      <c r="R3436">
        <v>6890493.4800000004</v>
      </c>
    </row>
    <row r="3437" spans="1:18" hidden="1">
      <c r="A3437">
        <v>3062</v>
      </c>
      <c r="B3437">
        <v>20000546</v>
      </c>
      <c r="C3437" s="2" t="s">
        <v>8373</v>
      </c>
      <c r="D3437" t="s">
        <v>20</v>
      </c>
      <c r="E3437">
        <v>1076457600000</v>
      </c>
      <c r="F3437" t="s">
        <v>20</v>
      </c>
      <c r="G3437">
        <v>1</v>
      </c>
      <c r="H3437" t="s">
        <v>6300</v>
      </c>
      <c r="I3437" t="s">
        <v>6301</v>
      </c>
      <c r="J3437" t="s">
        <v>186</v>
      </c>
      <c r="K3437" t="s">
        <v>21</v>
      </c>
      <c r="L3437">
        <v>0</v>
      </c>
      <c r="M3437">
        <v>0</v>
      </c>
      <c r="N3437" t="s">
        <v>22</v>
      </c>
      <c r="O3437">
        <v>3</v>
      </c>
      <c r="P3437" s="30">
        <f>SQRT((postes_1[[#This Row],[x]]-$Q$1)^2+(postes_1[[#This Row],[y]]-$R$1)^2)</f>
        <v>473314.58218962705</v>
      </c>
      <c r="Q3437">
        <v>1068805.8999999999</v>
      </c>
      <c r="R3437">
        <v>6871590.4400000004</v>
      </c>
    </row>
    <row r="3438" spans="1:18" hidden="1">
      <c r="A3438">
        <v>2460</v>
      </c>
      <c r="B3438">
        <v>70027277</v>
      </c>
      <c r="C3438" s="2" t="s">
        <v>8373</v>
      </c>
      <c r="D3438" t="s">
        <v>274</v>
      </c>
      <c r="E3438">
        <v>1323767201000</v>
      </c>
      <c r="F3438">
        <v>1436198242000</v>
      </c>
      <c r="G3438">
        <v>1</v>
      </c>
      <c r="H3438" t="s">
        <v>5080</v>
      </c>
      <c r="I3438" t="s">
        <v>5081</v>
      </c>
      <c r="J3438" t="s">
        <v>20</v>
      </c>
      <c r="K3438" t="s">
        <v>21</v>
      </c>
      <c r="L3438">
        <v>0</v>
      </c>
      <c r="M3438">
        <v>0</v>
      </c>
      <c r="N3438" t="s">
        <v>22</v>
      </c>
      <c r="O3438">
        <v>3</v>
      </c>
      <c r="P3438" s="30">
        <f>SQRT((postes_1[[#This Row],[x]]-$Q$1)^2+(postes_1[[#This Row],[y]]-$R$1)^2)</f>
        <v>473510.46859162423</v>
      </c>
      <c r="Q3438">
        <v>143907.04999999699</v>
      </c>
      <c r="R3438">
        <v>6834282.1500000004</v>
      </c>
    </row>
    <row r="3439" spans="1:18" hidden="1">
      <c r="A3439">
        <v>1677</v>
      </c>
      <c r="B3439">
        <v>50001346</v>
      </c>
      <c r="C3439" s="2" t="s">
        <v>8373</v>
      </c>
      <c r="D3439" t="s">
        <v>74</v>
      </c>
      <c r="E3439">
        <v>786931200000</v>
      </c>
      <c r="F3439">
        <v>1374665700000</v>
      </c>
      <c r="G3439">
        <v>1</v>
      </c>
      <c r="H3439" t="s">
        <v>3490</v>
      </c>
      <c r="I3439" t="s">
        <v>3491</v>
      </c>
      <c r="J3439" t="s">
        <v>3492</v>
      </c>
      <c r="K3439" t="s">
        <v>21</v>
      </c>
      <c r="L3439">
        <v>0</v>
      </c>
      <c r="M3439">
        <v>0</v>
      </c>
      <c r="N3439" t="s">
        <v>22</v>
      </c>
      <c r="O3439">
        <v>3</v>
      </c>
      <c r="P3439" s="30">
        <f>SQRT((postes_1[[#This Row],[x]]-$Q$1)^2+(postes_1[[#This Row],[y]]-$R$1)^2)</f>
        <v>473598.41397305601</v>
      </c>
      <c r="Q3439">
        <v>578046.78999999899</v>
      </c>
      <c r="R3439">
        <v>6280975.0599999996</v>
      </c>
    </row>
    <row r="3440" spans="1:18" hidden="1">
      <c r="A3440">
        <v>3890</v>
      </c>
      <c r="B3440">
        <v>50001335</v>
      </c>
      <c r="C3440" s="2" t="s">
        <v>8375</v>
      </c>
      <c r="D3440" t="s">
        <v>20</v>
      </c>
      <c r="E3440">
        <v>610761600000</v>
      </c>
      <c r="F3440" t="s">
        <v>20</v>
      </c>
      <c r="G3440">
        <v>1</v>
      </c>
      <c r="H3440" t="s">
        <v>7932</v>
      </c>
      <c r="I3440" t="s">
        <v>7933</v>
      </c>
      <c r="J3440" t="s">
        <v>20</v>
      </c>
      <c r="K3440" t="s">
        <v>21</v>
      </c>
      <c r="L3440">
        <v>0</v>
      </c>
      <c r="M3440">
        <v>0</v>
      </c>
      <c r="N3440" t="s">
        <v>22</v>
      </c>
      <c r="O3440">
        <v>6</v>
      </c>
      <c r="P3440" s="30">
        <f>SQRT((postes_1[[#This Row],[x]]-$Q$1)^2+(postes_1[[#This Row],[y]]-$R$1)^2)</f>
        <v>473623.87317584595</v>
      </c>
      <c r="Q3440">
        <v>639670.78999999899</v>
      </c>
      <c r="R3440">
        <v>6280739.5499999998</v>
      </c>
    </row>
    <row r="3441" spans="1:18" hidden="1">
      <c r="A3441">
        <v>2187</v>
      </c>
      <c r="B3441">
        <v>60000210</v>
      </c>
      <c r="C3441" s="2" t="s">
        <v>8373</v>
      </c>
      <c r="D3441" t="s">
        <v>274</v>
      </c>
      <c r="E3441">
        <v>991958400000</v>
      </c>
      <c r="F3441">
        <v>1436180539000</v>
      </c>
      <c r="G3441">
        <v>1</v>
      </c>
      <c r="H3441" t="s">
        <v>4533</v>
      </c>
      <c r="I3441" t="s">
        <v>4044</v>
      </c>
      <c r="J3441" t="s">
        <v>317</v>
      </c>
      <c r="K3441" t="s">
        <v>21</v>
      </c>
      <c r="L3441">
        <v>0</v>
      </c>
      <c r="M3441">
        <v>0</v>
      </c>
      <c r="N3441" t="s">
        <v>22</v>
      </c>
      <c r="O3441">
        <v>3</v>
      </c>
      <c r="P3441" s="30">
        <f>SQRT((postes_1[[#This Row],[x]]-$Q$1)^2+(postes_1[[#This Row],[y]]-$R$1)^2)</f>
        <v>473710.60551573703</v>
      </c>
      <c r="Q3441">
        <v>143631.53000000099</v>
      </c>
      <c r="R3441">
        <v>6833862.8700000001</v>
      </c>
    </row>
    <row r="3442" spans="1:18" hidden="1">
      <c r="A3442">
        <v>4077</v>
      </c>
      <c r="B3442">
        <v>50001348</v>
      </c>
      <c r="C3442" s="2" t="s">
        <v>8375</v>
      </c>
      <c r="D3442" t="s">
        <v>38</v>
      </c>
      <c r="E3442">
        <v>1102672956000</v>
      </c>
      <c r="F3442">
        <v>1225119416000</v>
      </c>
      <c r="G3442">
        <v>1</v>
      </c>
      <c r="H3442" t="s">
        <v>8268</v>
      </c>
      <c r="I3442" t="s">
        <v>8268</v>
      </c>
      <c r="J3442" t="s">
        <v>20</v>
      </c>
      <c r="K3442" t="s">
        <v>21</v>
      </c>
      <c r="L3442">
        <v>0</v>
      </c>
      <c r="M3442">
        <v>0</v>
      </c>
      <c r="N3442" t="s">
        <v>22</v>
      </c>
      <c r="O3442">
        <v>6</v>
      </c>
      <c r="P3442" s="30">
        <f>SQRT((postes_1[[#This Row],[x]]-$Q$1)^2+(postes_1[[#This Row],[y]]-$R$1)^2)</f>
        <v>473814.45201912103</v>
      </c>
      <c r="Q3442">
        <v>578534.28000000096</v>
      </c>
      <c r="R3442">
        <v>6280725.3300000001</v>
      </c>
    </row>
    <row r="3443" spans="1:18" hidden="1">
      <c r="A3443">
        <v>4078</v>
      </c>
      <c r="B3443">
        <v>70045195</v>
      </c>
      <c r="C3443" s="2" t="s">
        <v>8373</v>
      </c>
      <c r="D3443" t="s">
        <v>74</v>
      </c>
      <c r="E3443">
        <v>1374663155000</v>
      </c>
      <c r="F3443">
        <v>1374666058000</v>
      </c>
      <c r="G3443">
        <v>1</v>
      </c>
      <c r="H3443" t="s">
        <v>8268</v>
      </c>
      <c r="I3443" t="s">
        <v>8269</v>
      </c>
      <c r="J3443" t="s">
        <v>1457</v>
      </c>
      <c r="K3443" t="s">
        <v>21</v>
      </c>
      <c r="L3443">
        <v>0</v>
      </c>
      <c r="M3443">
        <v>0</v>
      </c>
      <c r="N3443" t="s">
        <v>22</v>
      </c>
      <c r="O3443">
        <v>3</v>
      </c>
      <c r="P3443" s="30">
        <f>SQRT((postes_1[[#This Row],[x]]-$Q$1)^2+(postes_1[[#This Row],[y]]-$R$1)^2)</f>
        <v>473814.45201912103</v>
      </c>
      <c r="Q3443">
        <v>578534.28000000096</v>
      </c>
      <c r="R3443">
        <v>6280725.3300000001</v>
      </c>
    </row>
    <row r="3444" spans="1:18" hidden="1">
      <c r="A3444">
        <v>860</v>
      </c>
      <c r="B3444">
        <v>50001345</v>
      </c>
      <c r="C3444" s="2" t="s">
        <v>8373</v>
      </c>
      <c r="D3444" t="s">
        <v>74</v>
      </c>
      <c r="E3444">
        <v>610761600000</v>
      </c>
      <c r="F3444">
        <v>1374840831000</v>
      </c>
      <c r="G3444">
        <v>1</v>
      </c>
      <c r="H3444" t="s">
        <v>1837</v>
      </c>
      <c r="I3444" t="s">
        <v>1838</v>
      </c>
      <c r="J3444" t="s">
        <v>20</v>
      </c>
      <c r="K3444" t="s">
        <v>21</v>
      </c>
      <c r="L3444">
        <v>0</v>
      </c>
      <c r="M3444">
        <v>0</v>
      </c>
      <c r="N3444" t="s">
        <v>22</v>
      </c>
      <c r="O3444">
        <v>3</v>
      </c>
      <c r="P3444" s="30">
        <f>SQRT((postes_1[[#This Row],[x]]-$Q$1)^2+(postes_1[[#This Row],[y]]-$R$1)^2)</f>
        <v>473909.20028872089</v>
      </c>
      <c r="Q3444">
        <v>572265.03999999899</v>
      </c>
      <c r="R3444">
        <v>6281095.5800000001</v>
      </c>
    </row>
    <row r="3445" spans="1:18" hidden="1">
      <c r="A3445">
        <v>3487</v>
      </c>
      <c r="B3445">
        <v>50001339</v>
      </c>
      <c r="C3445" s="2" t="s">
        <v>8386</v>
      </c>
      <c r="D3445" t="s">
        <v>74</v>
      </c>
      <c r="E3445">
        <v>1115819844000</v>
      </c>
      <c r="F3445">
        <v>1374842099000</v>
      </c>
      <c r="G3445">
        <v>1</v>
      </c>
      <c r="H3445" t="s">
        <v>7139</v>
      </c>
      <c r="I3445" t="s">
        <v>7140</v>
      </c>
      <c r="J3445" t="s">
        <v>7141</v>
      </c>
      <c r="K3445" t="s">
        <v>21</v>
      </c>
      <c r="L3445">
        <v>0</v>
      </c>
      <c r="M3445">
        <v>0</v>
      </c>
      <c r="N3445" t="s">
        <v>22</v>
      </c>
      <c r="O3445">
        <v>0</v>
      </c>
      <c r="P3445" s="30">
        <f>SQRT((postes_1[[#This Row],[x]]-$Q$1)^2+(postes_1[[#This Row],[y]]-$R$1)^2)</f>
        <v>474006.83708235848</v>
      </c>
      <c r="Q3445">
        <v>569857.02000000305</v>
      </c>
      <c r="R3445">
        <v>6281198.5199999996</v>
      </c>
    </row>
    <row r="3446" spans="1:18" hidden="1">
      <c r="A3446">
        <v>1161</v>
      </c>
      <c r="B3446">
        <v>50001357</v>
      </c>
      <c r="C3446" s="2" t="s">
        <v>8373</v>
      </c>
      <c r="D3446" t="s">
        <v>30</v>
      </c>
      <c r="E3446">
        <v>813542400000</v>
      </c>
      <c r="F3446">
        <v>1422976497000</v>
      </c>
      <c r="G3446">
        <v>1</v>
      </c>
      <c r="H3446" t="s">
        <v>2436</v>
      </c>
      <c r="I3446" t="s">
        <v>2437</v>
      </c>
      <c r="J3446" t="s">
        <v>2438</v>
      </c>
      <c r="K3446" t="s">
        <v>21</v>
      </c>
      <c r="L3446">
        <v>0</v>
      </c>
      <c r="M3446">
        <v>0</v>
      </c>
      <c r="N3446" t="s">
        <v>22</v>
      </c>
      <c r="O3446">
        <v>3</v>
      </c>
      <c r="P3446" s="30">
        <f>SQRT((postes_1[[#This Row],[x]]-$Q$1)^2+(postes_1[[#This Row],[y]]-$R$1)^2)</f>
        <v>474413.43571162556</v>
      </c>
      <c r="Q3446">
        <v>570646.65999999596</v>
      </c>
      <c r="R3446">
        <v>6280723.2400000002</v>
      </c>
    </row>
    <row r="3447" spans="1:18" hidden="1">
      <c r="A3447">
        <v>3053</v>
      </c>
      <c r="B3447">
        <v>30001949</v>
      </c>
      <c r="C3447" s="2" t="s">
        <v>8373</v>
      </c>
      <c r="D3447" t="s">
        <v>274</v>
      </c>
      <c r="E3447">
        <v>610761600000</v>
      </c>
      <c r="F3447">
        <v>1426676380000</v>
      </c>
      <c r="G3447">
        <v>1</v>
      </c>
      <c r="H3447" t="s">
        <v>6282</v>
      </c>
      <c r="I3447" t="s">
        <v>6283</v>
      </c>
      <c r="J3447" t="s">
        <v>26</v>
      </c>
      <c r="K3447" t="s">
        <v>21</v>
      </c>
      <c r="L3447">
        <v>0</v>
      </c>
      <c r="M3447">
        <v>0</v>
      </c>
      <c r="N3447" t="s">
        <v>22</v>
      </c>
      <c r="O3447">
        <v>3</v>
      </c>
      <c r="P3447" s="30">
        <f>SQRT((postes_1[[#This Row],[x]]-$Q$1)^2+(postes_1[[#This Row],[y]]-$R$1)^2)</f>
        <v>474450.4416836779</v>
      </c>
      <c r="Q3447">
        <v>984529.97999999695</v>
      </c>
      <c r="R3447">
        <v>6461603.0999999996</v>
      </c>
    </row>
    <row r="3448" spans="1:18" hidden="1">
      <c r="A3448">
        <v>3001</v>
      </c>
      <c r="B3448">
        <v>40000020</v>
      </c>
      <c r="C3448" s="2" t="s">
        <v>8373</v>
      </c>
      <c r="D3448" t="s">
        <v>30</v>
      </c>
      <c r="E3448">
        <v>1442503879000</v>
      </c>
      <c r="F3448">
        <v>1423841399000</v>
      </c>
      <c r="G3448">
        <v>1</v>
      </c>
      <c r="H3448" t="s">
        <v>6177</v>
      </c>
      <c r="I3448" t="s">
        <v>6178</v>
      </c>
      <c r="J3448" t="s">
        <v>20</v>
      </c>
      <c r="K3448" t="s">
        <v>21</v>
      </c>
      <c r="L3448">
        <v>0</v>
      </c>
      <c r="M3448">
        <v>0</v>
      </c>
      <c r="N3448" t="s">
        <v>22</v>
      </c>
      <c r="O3448">
        <v>3</v>
      </c>
      <c r="P3448" s="30">
        <f>SQRT((postes_1[[#This Row],[x]]-$Q$1)^2+(postes_1[[#This Row],[y]]-$R$1)^2)</f>
        <v>474602.02812345163</v>
      </c>
      <c r="Q3448">
        <v>943033.52000000305</v>
      </c>
      <c r="R3448">
        <v>6414865.0700000003</v>
      </c>
    </row>
    <row r="3449" spans="1:18" hidden="1">
      <c r="A3449">
        <v>3425</v>
      </c>
      <c r="B3449">
        <v>50001361</v>
      </c>
      <c r="C3449" s="2" t="s">
        <v>8375</v>
      </c>
      <c r="D3449" t="s">
        <v>36</v>
      </c>
      <c r="E3449">
        <v>1118683186000</v>
      </c>
      <c r="F3449">
        <v>1118683119000</v>
      </c>
      <c r="G3449">
        <v>1</v>
      </c>
      <c r="H3449" t="s">
        <v>7015</v>
      </c>
      <c r="I3449" t="s">
        <v>7016</v>
      </c>
      <c r="J3449" t="s">
        <v>7017</v>
      </c>
      <c r="K3449" t="s">
        <v>21</v>
      </c>
      <c r="L3449">
        <v>0</v>
      </c>
      <c r="M3449">
        <v>0</v>
      </c>
      <c r="N3449" t="s">
        <v>22</v>
      </c>
      <c r="O3449">
        <v>6</v>
      </c>
      <c r="P3449" s="30">
        <f>SQRT((postes_1[[#This Row],[x]]-$Q$1)^2+(postes_1[[#This Row],[y]]-$R$1)^2)</f>
        <v>474625.57122316683</v>
      </c>
      <c r="Q3449">
        <v>575012.32999999798</v>
      </c>
      <c r="R3449">
        <v>6280163.04</v>
      </c>
    </row>
    <row r="3450" spans="1:18" hidden="1">
      <c r="A3450">
        <v>2102</v>
      </c>
      <c r="B3450">
        <v>40000347</v>
      </c>
      <c r="C3450" s="2" t="s">
        <v>8373</v>
      </c>
      <c r="D3450" t="s">
        <v>36</v>
      </c>
      <c r="E3450">
        <v>1093529926000</v>
      </c>
      <c r="F3450">
        <v>1093529620000</v>
      </c>
      <c r="G3450">
        <v>1</v>
      </c>
      <c r="H3450" t="s">
        <v>4358</v>
      </c>
      <c r="I3450" t="s">
        <v>4359</v>
      </c>
      <c r="J3450" t="s">
        <v>20</v>
      </c>
      <c r="K3450" t="s">
        <v>21</v>
      </c>
      <c r="L3450">
        <v>0</v>
      </c>
      <c r="M3450">
        <v>0</v>
      </c>
      <c r="N3450" t="s">
        <v>22</v>
      </c>
      <c r="O3450">
        <v>3</v>
      </c>
      <c r="P3450" s="30">
        <f>SQRT((postes_1[[#This Row],[x]]-$Q$1)^2+(postes_1[[#This Row],[y]]-$R$1)^2)</f>
        <v>474638.54578289553</v>
      </c>
      <c r="Q3450">
        <v>812796.35000000102</v>
      </c>
      <c r="R3450">
        <v>6324107.5899999999</v>
      </c>
    </row>
    <row r="3451" spans="1:18" hidden="1">
      <c r="A3451">
        <v>2961</v>
      </c>
      <c r="B3451">
        <v>60000169</v>
      </c>
      <c r="C3451" s="2" t="s">
        <v>8373</v>
      </c>
      <c r="D3451" t="s">
        <v>274</v>
      </c>
      <c r="E3451">
        <v>991958400000</v>
      </c>
      <c r="F3451">
        <v>1436286668000</v>
      </c>
      <c r="G3451">
        <v>1</v>
      </c>
      <c r="H3451" t="s">
        <v>6099</v>
      </c>
      <c r="I3451" t="s">
        <v>6100</v>
      </c>
      <c r="J3451" t="s">
        <v>20</v>
      </c>
      <c r="K3451" t="s">
        <v>21</v>
      </c>
      <c r="L3451">
        <v>0</v>
      </c>
      <c r="M3451">
        <v>0</v>
      </c>
      <c r="N3451" t="s">
        <v>22</v>
      </c>
      <c r="O3451">
        <v>3</v>
      </c>
      <c r="P3451" s="30">
        <f>SQRT((postes_1[[#This Row],[x]]-$Q$1)^2+(postes_1[[#This Row],[y]]-$R$1)^2)</f>
        <v>475109.63279041805</v>
      </c>
      <c r="Q3451">
        <v>142722.130000003</v>
      </c>
      <c r="R3451">
        <v>6836779.5599999996</v>
      </c>
    </row>
    <row r="3452" spans="1:18" hidden="1">
      <c r="A3452">
        <v>4107</v>
      </c>
      <c r="B3452">
        <v>50001327</v>
      </c>
      <c r="C3452" s="2" t="s">
        <v>8373</v>
      </c>
      <c r="D3452" t="s">
        <v>1094</v>
      </c>
      <c r="E3452">
        <v>610761600000</v>
      </c>
      <c r="F3452">
        <v>1424252961000</v>
      </c>
      <c r="G3452">
        <v>1</v>
      </c>
      <c r="H3452" t="s">
        <v>8318</v>
      </c>
      <c r="I3452" t="s">
        <v>8319</v>
      </c>
      <c r="J3452" t="s">
        <v>20</v>
      </c>
      <c r="K3452" t="s">
        <v>21</v>
      </c>
      <c r="L3452">
        <v>0</v>
      </c>
      <c r="M3452">
        <v>0</v>
      </c>
      <c r="N3452" t="s">
        <v>22</v>
      </c>
      <c r="O3452">
        <v>3</v>
      </c>
      <c r="P3452" s="30">
        <f>SQRT((postes_1[[#This Row],[x]]-$Q$1)^2+(postes_1[[#This Row],[y]]-$R$1)^2)</f>
        <v>475226.80717978283</v>
      </c>
      <c r="Q3452">
        <v>659579.09000000404</v>
      </c>
      <c r="R3452">
        <v>6280779.8499999996</v>
      </c>
    </row>
    <row r="3453" spans="1:18" hidden="1">
      <c r="A3453">
        <v>1980</v>
      </c>
      <c r="B3453">
        <v>50000974</v>
      </c>
      <c r="C3453" s="2" t="s">
        <v>8373</v>
      </c>
      <c r="D3453" t="s">
        <v>74</v>
      </c>
      <c r="E3453">
        <v>610761600000</v>
      </c>
      <c r="F3453">
        <v>1381915266000</v>
      </c>
      <c r="G3453">
        <v>1</v>
      </c>
      <c r="H3453" t="s">
        <v>4104</v>
      </c>
      <c r="I3453" t="s">
        <v>4105</v>
      </c>
      <c r="J3453" t="s">
        <v>26</v>
      </c>
      <c r="K3453" t="s">
        <v>21</v>
      </c>
      <c r="L3453">
        <v>0</v>
      </c>
      <c r="M3453">
        <v>0</v>
      </c>
      <c r="N3453" t="s">
        <v>22</v>
      </c>
      <c r="O3453">
        <v>3</v>
      </c>
      <c r="P3453" s="30">
        <f>SQRT((postes_1[[#This Row],[x]]-$Q$1)^2+(postes_1[[#This Row],[y]]-$R$1)^2)</f>
        <v>475352.85617977829</v>
      </c>
      <c r="Q3453">
        <v>386686.53000000102</v>
      </c>
      <c r="R3453">
        <v>6334079.9299999997</v>
      </c>
    </row>
    <row r="3454" spans="1:18" hidden="1">
      <c r="A3454">
        <v>3408</v>
      </c>
      <c r="B3454">
        <v>40000250</v>
      </c>
      <c r="C3454" s="2" t="s">
        <v>8373</v>
      </c>
      <c r="D3454" t="s">
        <v>482</v>
      </c>
      <c r="E3454">
        <v>610761600000</v>
      </c>
      <c r="F3454">
        <v>1396963628000</v>
      </c>
      <c r="G3454">
        <v>1</v>
      </c>
      <c r="H3454" t="s">
        <v>6979</v>
      </c>
      <c r="I3454" t="s">
        <v>6980</v>
      </c>
      <c r="J3454" t="s">
        <v>6981</v>
      </c>
      <c r="K3454" t="s">
        <v>21</v>
      </c>
      <c r="L3454">
        <v>0</v>
      </c>
      <c r="M3454">
        <v>0</v>
      </c>
      <c r="N3454" t="s">
        <v>22</v>
      </c>
      <c r="O3454">
        <v>3</v>
      </c>
      <c r="P3454" s="30">
        <f>SQRT((postes_1[[#This Row],[x]]-$Q$1)^2+(postes_1[[#This Row],[y]]-$R$1)^2)</f>
        <v>475507.64871358429</v>
      </c>
      <c r="Q3454">
        <v>849614.14999999898</v>
      </c>
      <c r="R3454">
        <v>6342466.9000000004</v>
      </c>
    </row>
    <row r="3455" spans="1:18" hidden="1">
      <c r="A3455">
        <v>739</v>
      </c>
      <c r="B3455">
        <v>50002250</v>
      </c>
      <c r="C3455" s="2" t="s">
        <v>8373</v>
      </c>
      <c r="D3455" t="s">
        <v>30</v>
      </c>
      <c r="E3455">
        <v>1011052800000</v>
      </c>
      <c r="F3455">
        <v>1422889992000</v>
      </c>
      <c r="G3455">
        <v>1</v>
      </c>
      <c r="H3455" t="s">
        <v>1590</v>
      </c>
      <c r="I3455" t="s">
        <v>1591</v>
      </c>
      <c r="J3455" t="s">
        <v>20</v>
      </c>
      <c r="K3455" t="s">
        <v>21</v>
      </c>
      <c r="L3455">
        <v>0</v>
      </c>
      <c r="M3455">
        <v>0</v>
      </c>
      <c r="N3455" t="s">
        <v>22</v>
      </c>
      <c r="O3455">
        <v>3</v>
      </c>
      <c r="P3455" s="30">
        <f>SQRT((postes_1[[#This Row],[x]]-$Q$1)^2+(postes_1[[#This Row],[y]]-$R$1)^2)</f>
        <v>475825.44958046492</v>
      </c>
      <c r="Q3455">
        <v>572458.93999999797</v>
      </c>
      <c r="R3455">
        <v>6279157.5199999996</v>
      </c>
    </row>
    <row r="3456" spans="1:18" hidden="1">
      <c r="A3456">
        <v>3163</v>
      </c>
      <c r="B3456">
        <v>50001208</v>
      </c>
      <c r="C3456" s="2" t="s">
        <v>8373</v>
      </c>
      <c r="D3456" t="s">
        <v>805</v>
      </c>
      <c r="E3456">
        <v>610761600000</v>
      </c>
      <c r="F3456">
        <v>1286366282000</v>
      </c>
      <c r="G3456">
        <v>1</v>
      </c>
      <c r="H3456" t="s">
        <v>6500</v>
      </c>
      <c r="I3456" t="s">
        <v>6501</v>
      </c>
      <c r="J3456" t="s">
        <v>20</v>
      </c>
      <c r="K3456" t="s">
        <v>21</v>
      </c>
      <c r="L3456">
        <v>0</v>
      </c>
      <c r="M3456">
        <v>0</v>
      </c>
      <c r="N3456" t="s">
        <v>22</v>
      </c>
      <c r="O3456">
        <v>3</v>
      </c>
      <c r="P3456" s="30">
        <f>SQRT((postes_1[[#This Row],[x]]-$Q$1)^2+(postes_1[[#This Row],[y]]-$R$1)^2)</f>
        <v>475871.75179699284</v>
      </c>
      <c r="Q3456">
        <v>725260.22999999695</v>
      </c>
      <c r="R3456">
        <v>6291643.1600000001</v>
      </c>
    </row>
    <row r="3457" spans="1:18" hidden="1">
      <c r="A3457">
        <v>1871</v>
      </c>
      <c r="B3457">
        <v>50000975</v>
      </c>
      <c r="C3457" s="2" t="s">
        <v>8373</v>
      </c>
      <c r="D3457" t="s">
        <v>74</v>
      </c>
      <c r="E3457">
        <v>610761600000</v>
      </c>
      <c r="F3457">
        <v>1382021903000</v>
      </c>
      <c r="G3457">
        <v>1</v>
      </c>
      <c r="H3457" t="s">
        <v>3881</v>
      </c>
      <c r="I3457" t="s">
        <v>3882</v>
      </c>
      <c r="J3457" t="s">
        <v>20</v>
      </c>
      <c r="K3457" t="s">
        <v>21</v>
      </c>
      <c r="L3457">
        <v>0</v>
      </c>
      <c r="M3457">
        <v>0</v>
      </c>
      <c r="N3457" t="s">
        <v>22</v>
      </c>
      <c r="O3457">
        <v>3</v>
      </c>
      <c r="P3457" s="30">
        <f>SQRT((postes_1[[#This Row],[x]]-$Q$1)^2+(postes_1[[#This Row],[y]]-$R$1)^2)</f>
        <v>475912.28181770316</v>
      </c>
      <c r="Q3457">
        <v>386859.43999999802</v>
      </c>
      <c r="R3457">
        <v>6333353.8700000001</v>
      </c>
    </row>
    <row r="3458" spans="1:18" hidden="1">
      <c r="A3458">
        <v>3490</v>
      </c>
      <c r="B3458">
        <v>50001369</v>
      </c>
      <c r="C3458" s="2" t="s">
        <v>8373</v>
      </c>
      <c r="D3458" t="s">
        <v>74</v>
      </c>
      <c r="E3458" s="1">
        <v>1054080000000</v>
      </c>
      <c r="F3458">
        <v>1374842424000</v>
      </c>
      <c r="G3458">
        <v>1</v>
      </c>
      <c r="H3458" t="s">
        <v>7146</v>
      </c>
      <c r="I3458" t="s">
        <v>7147</v>
      </c>
      <c r="J3458" t="s">
        <v>20</v>
      </c>
      <c r="K3458" t="s">
        <v>21</v>
      </c>
      <c r="L3458">
        <v>0</v>
      </c>
      <c r="M3458">
        <v>0</v>
      </c>
      <c r="N3458" t="s">
        <v>22</v>
      </c>
      <c r="O3458">
        <v>3</v>
      </c>
      <c r="P3458" s="30">
        <f>SQRT((postes_1[[#This Row],[x]]-$Q$1)^2+(postes_1[[#This Row],[y]]-$R$1)^2)</f>
        <v>476063.99952885951</v>
      </c>
      <c r="Q3458">
        <v>567284.71000000101</v>
      </c>
      <c r="R3458">
        <v>6279361.0700000003</v>
      </c>
    </row>
    <row r="3459" spans="1:18" hidden="1">
      <c r="A3459">
        <v>884</v>
      </c>
      <c r="B3459">
        <v>40000304</v>
      </c>
      <c r="C3459" s="2" t="s">
        <v>8373</v>
      </c>
      <c r="D3459" t="s">
        <v>264</v>
      </c>
      <c r="E3459" s="1">
        <v>1006128000000</v>
      </c>
      <c r="F3459">
        <v>1458232232000</v>
      </c>
      <c r="G3459">
        <v>1</v>
      </c>
      <c r="H3459" t="s">
        <v>1881</v>
      </c>
      <c r="I3459" t="s">
        <v>1882</v>
      </c>
      <c r="J3459" t="s">
        <v>1883</v>
      </c>
      <c r="K3459" t="s">
        <v>21</v>
      </c>
      <c r="L3459">
        <v>0</v>
      </c>
      <c r="M3459">
        <v>0</v>
      </c>
      <c r="N3459" t="s">
        <v>22</v>
      </c>
      <c r="O3459">
        <v>3</v>
      </c>
      <c r="P3459" s="30">
        <f>SQRT((postes_1[[#This Row],[x]]-$Q$1)^2+(postes_1[[#This Row],[y]]-$R$1)^2)</f>
        <v>476359.43668339454</v>
      </c>
      <c r="Q3459">
        <v>835635.28000000096</v>
      </c>
      <c r="R3459">
        <v>6333678.3700000001</v>
      </c>
    </row>
    <row r="3460" spans="1:18" hidden="1">
      <c r="A3460">
        <v>2654</v>
      </c>
      <c r="B3460">
        <v>50001384</v>
      </c>
      <c r="C3460" s="2" t="s">
        <v>8373</v>
      </c>
      <c r="D3460" t="s">
        <v>43</v>
      </c>
      <c r="E3460">
        <v>786931200000</v>
      </c>
      <c r="F3460">
        <v>1137514163000</v>
      </c>
      <c r="G3460">
        <v>1</v>
      </c>
      <c r="H3460" t="s">
        <v>5476</v>
      </c>
      <c r="I3460" t="s">
        <v>5477</v>
      </c>
      <c r="J3460" t="s">
        <v>26</v>
      </c>
      <c r="K3460" t="s">
        <v>21</v>
      </c>
      <c r="L3460">
        <v>0</v>
      </c>
      <c r="M3460">
        <v>0</v>
      </c>
      <c r="N3460" t="s">
        <v>22</v>
      </c>
      <c r="O3460">
        <v>3</v>
      </c>
      <c r="P3460" s="30">
        <f>SQRT((postes_1[[#This Row],[x]]-$Q$1)^2+(postes_1[[#This Row],[y]]-$R$1)^2)</f>
        <v>476508.81206808123</v>
      </c>
      <c r="Q3460">
        <v>575601.34000000404</v>
      </c>
      <c r="R3460">
        <v>6278230.96</v>
      </c>
    </row>
    <row r="3461" spans="1:18" hidden="1">
      <c r="A3461">
        <v>1072</v>
      </c>
      <c r="B3461">
        <v>50001003</v>
      </c>
      <c r="C3461" s="2" t="s">
        <v>8373</v>
      </c>
      <c r="D3461" t="s">
        <v>1094</v>
      </c>
      <c r="E3461">
        <v>1053993600000</v>
      </c>
      <c r="F3461">
        <v>1424278670000</v>
      </c>
      <c r="G3461">
        <v>1</v>
      </c>
      <c r="H3461" t="s">
        <v>2253</v>
      </c>
      <c r="I3461" t="s">
        <v>2254</v>
      </c>
      <c r="J3461" t="s">
        <v>2255</v>
      </c>
      <c r="K3461" t="s">
        <v>21</v>
      </c>
      <c r="L3461">
        <v>0</v>
      </c>
      <c r="M3461">
        <v>0</v>
      </c>
      <c r="N3461" t="s">
        <v>22</v>
      </c>
      <c r="O3461">
        <v>3</v>
      </c>
      <c r="P3461" s="30">
        <f>SQRT((postes_1[[#This Row],[x]]-$Q$1)^2+(postes_1[[#This Row],[y]]-$R$1)^2)</f>
        <v>476581.44948542368</v>
      </c>
      <c r="Q3461">
        <v>388514.04999999702</v>
      </c>
      <c r="R3461">
        <v>6331721.0199999996</v>
      </c>
    </row>
    <row r="3462" spans="1:18" hidden="1">
      <c r="A3462">
        <v>2294</v>
      </c>
      <c r="B3462">
        <v>40000216</v>
      </c>
      <c r="C3462" s="2" t="s">
        <v>8373</v>
      </c>
      <c r="D3462" t="s">
        <v>482</v>
      </c>
      <c r="E3462">
        <v>610761600000</v>
      </c>
      <c r="F3462">
        <v>1397035168000</v>
      </c>
      <c r="G3462">
        <v>1</v>
      </c>
      <c r="H3462" t="s">
        <v>4741</v>
      </c>
      <c r="I3462" t="s">
        <v>4742</v>
      </c>
      <c r="J3462" t="s">
        <v>20</v>
      </c>
      <c r="K3462" t="s">
        <v>21</v>
      </c>
      <c r="L3462">
        <v>0</v>
      </c>
      <c r="M3462">
        <v>0</v>
      </c>
      <c r="N3462" t="s">
        <v>22</v>
      </c>
      <c r="O3462">
        <v>3</v>
      </c>
      <c r="P3462" s="30">
        <f>SQRT((postes_1[[#This Row],[x]]-$Q$1)^2+(postes_1[[#This Row],[y]]-$R$1)^2)</f>
        <v>476698.80086517474</v>
      </c>
      <c r="Q3462">
        <v>866718.79999999702</v>
      </c>
      <c r="R3462">
        <v>6351494.7699999996</v>
      </c>
    </row>
    <row r="3463" spans="1:18" hidden="1">
      <c r="A3463">
        <v>3721</v>
      </c>
      <c r="B3463">
        <v>40000297</v>
      </c>
      <c r="C3463" s="2" t="s">
        <v>8373</v>
      </c>
      <c r="D3463" t="s">
        <v>482</v>
      </c>
      <c r="E3463">
        <v>1179932568000</v>
      </c>
      <c r="F3463">
        <v>1397136461000</v>
      </c>
      <c r="G3463">
        <v>1</v>
      </c>
      <c r="H3463" t="s">
        <v>7608</v>
      </c>
      <c r="I3463" t="s">
        <v>7609</v>
      </c>
      <c r="J3463" t="s">
        <v>7610</v>
      </c>
      <c r="K3463" t="s">
        <v>21</v>
      </c>
      <c r="L3463">
        <v>0</v>
      </c>
      <c r="M3463">
        <v>0</v>
      </c>
      <c r="N3463" t="s">
        <v>22</v>
      </c>
      <c r="O3463">
        <v>3</v>
      </c>
      <c r="P3463" s="30">
        <f>SQRT((postes_1[[#This Row],[x]]-$Q$1)^2+(postes_1[[#This Row],[y]]-$R$1)^2)</f>
        <v>476801.05407508044</v>
      </c>
      <c r="Q3463">
        <v>838004.92000000202</v>
      </c>
      <c r="R3463">
        <v>6334455.4500000002</v>
      </c>
    </row>
    <row r="3464" spans="1:18" hidden="1">
      <c r="A3464">
        <v>2708</v>
      </c>
      <c r="B3464">
        <v>50002150</v>
      </c>
      <c r="C3464" s="2" t="s">
        <v>8378</v>
      </c>
      <c r="D3464" t="s">
        <v>43</v>
      </c>
      <c r="E3464">
        <v>1114009875000</v>
      </c>
      <c r="F3464">
        <v>1114009216000</v>
      </c>
      <c r="G3464">
        <v>1</v>
      </c>
      <c r="H3464" t="s">
        <v>5586</v>
      </c>
      <c r="I3464" t="s">
        <v>5587</v>
      </c>
      <c r="J3464" t="s">
        <v>5588</v>
      </c>
      <c r="K3464" t="s">
        <v>21</v>
      </c>
      <c r="L3464">
        <v>0</v>
      </c>
      <c r="M3464">
        <v>0</v>
      </c>
      <c r="N3464" t="s">
        <v>22</v>
      </c>
      <c r="O3464">
        <v>1</v>
      </c>
      <c r="P3464" s="30">
        <f>SQRT((postes_1[[#This Row],[x]]-$Q$1)^2+(postes_1[[#This Row],[y]]-$R$1)^2)</f>
        <v>476803.57249897777</v>
      </c>
      <c r="Q3464">
        <v>389171.890000001</v>
      </c>
      <c r="R3464">
        <v>6331124.6799999997</v>
      </c>
    </row>
    <row r="3465" spans="1:18" hidden="1">
      <c r="A3465">
        <v>1891</v>
      </c>
      <c r="B3465">
        <v>50001380</v>
      </c>
      <c r="C3465" s="2" t="s">
        <v>8373</v>
      </c>
      <c r="D3465" t="s">
        <v>23</v>
      </c>
      <c r="E3465">
        <v>786931200000</v>
      </c>
      <c r="F3465">
        <v>1265633616000</v>
      </c>
      <c r="G3465">
        <v>1</v>
      </c>
      <c r="H3465" t="s">
        <v>3921</v>
      </c>
      <c r="I3465" t="s">
        <v>3922</v>
      </c>
      <c r="J3465" t="s">
        <v>20</v>
      </c>
      <c r="K3465" t="s">
        <v>21</v>
      </c>
      <c r="L3465">
        <v>0</v>
      </c>
      <c r="M3465">
        <v>0</v>
      </c>
      <c r="N3465" t="s">
        <v>22</v>
      </c>
      <c r="O3465">
        <v>3</v>
      </c>
      <c r="P3465" s="30">
        <f>SQRT((postes_1[[#This Row],[x]]-$Q$1)^2+(postes_1[[#This Row],[y]]-$R$1)^2)</f>
        <v>476807.7235850282</v>
      </c>
      <c r="Q3465">
        <v>573855.64000000095</v>
      </c>
      <c r="R3465">
        <v>6278062.4699999997</v>
      </c>
    </row>
    <row r="3466" spans="1:18" hidden="1">
      <c r="A3466">
        <v>3482</v>
      </c>
      <c r="B3466">
        <v>50001370</v>
      </c>
      <c r="C3466" s="2" t="s">
        <v>8375</v>
      </c>
      <c r="D3466" t="s">
        <v>20</v>
      </c>
      <c r="E3466">
        <v>786931200000</v>
      </c>
      <c r="F3466" t="s">
        <v>20</v>
      </c>
      <c r="G3466">
        <v>1</v>
      </c>
      <c r="H3466" t="s">
        <v>7130</v>
      </c>
      <c r="I3466" t="s">
        <v>7131</v>
      </c>
      <c r="J3466" t="s">
        <v>20</v>
      </c>
      <c r="K3466" t="s">
        <v>21</v>
      </c>
      <c r="L3466">
        <v>0</v>
      </c>
      <c r="M3466">
        <v>0</v>
      </c>
      <c r="N3466" t="s">
        <v>22</v>
      </c>
      <c r="O3466">
        <v>6</v>
      </c>
      <c r="P3466" s="30">
        <f>SQRT((postes_1[[#This Row],[x]]-$Q$1)^2+(postes_1[[#This Row],[y]]-$R$1)^2)</f>
        <v>476879.42814191384</v>
      </c>
      <c r="Q3466">
        <v>560598.00999999803</v>
      </c>
      <c r="R3466">
        <v>6279197.8200000003</v>
      </c>
    </row>
    <row r="3467" spans="1:18" hidden="1">
      <c r="A3467">
        <v>3381</v>
      </c>
      <c r="B3467">
        <v>50002143</v>
      </c>
      <c r="C3467" s="2" t="s">
        <v>8373</v>
      </c>
      <c r="D3467" t="s">
        <v>1094</v>
      </c>
      <c r="E3467">
        <v>1053993600000</v>
      </c>
      <c r="F3467">
        <v>1424362051000</v>
      </c>
      <c r="G3467">
        <v>1</v>
      </c>
      <c r="H3467" t="s">
        <v>5587</v>
      </c>
      <c r="I3467" t="s">
        <v>6925</v>
      </c>
      <c r="J3467" t="s">
        <v>20</v>
      </c>
      <c r="K3467" t="s">
        <v>21</v>
      </c>
      <c r="L3467">
        <v>0</v>
      </c>
      <c r="M3467">
        <v>0</v>
      </c>
      <c r="N3467" t="s">
        <v>22</v>
      </c>
      <c r="O3467">
        <v>3</v>
      </c>
      <c r="P3467" s="30">
        <f>SQRT((postes_1[[#This Row],[x]]-$Q$1)^2+(postes_1[[#This Row],[y]]-$R$1)^2)</f>
        <v>476967.34064407239</v>
      </c>
      <c r="Q3467">
        <v>388692.27000000299</v>
      </c>
      <c r="R3467">
        <v>6331191.3499999996</v>
      </c>
    </row>
    <row r="3468" spans="1:18" hidden="1">
      <c r="A3468">
        <v>2694</v>
      </c>
      <c r="B3468">
        <v>40000305</v>
      </c>
      <c r="C3468" s="2" t="s">
        <v>8375</v>
      </c>
      <c r="D3468" t="s">
        <v>168</v>
      </c>
      <c r="E3468" s="1">
        <v>1006128000000</v>
      </c>
      <c r="F3468">
        <v>1452865577000</v>
      </c>
      <c r="G3468">
        <v>1</v>
      </c>
      <c r="H3468" t="s">
        <v>5558</v>
      </c>
      <c r="I3468" t="s">
        <v>5559</v>
      </c>
      <c r="J3468" t="s">
        <v>20</v>
      </c>
      <c r="K3468" t="s">
        <v>21</v>
      </c>
      <c r="L3468">
        <v>0</v>
      </c>
      <c r="M3468">
        <v>0</v>
      </c>
      <c r="N3468" t="s">
        <v>22</v>
      </c>
      <c r="O3468">
        <v>6</v>
      </c>
      <c r="P3468" s="30">
        <f>SQRT((postes_1[[#This Row],[x]]-$Q$1)^2+(postes_1[[#This Row],[y]]-$R$1)^2)</f>
        <v>476995.87602327694</v>
      </c>
      <c r="Q3468">
        <v>836386.89000000095</v>
      </c>
      <c r="R3468">
        <v>6333359.6200000001</v>
      </c>
    </row>
    <row r="3469" spans="1:18" hidden="1">
      <c r="A3469">
        <v>93</v>
      </c>
      <c r="B3469">
        <v>30001947</v>
      </c>
      <c r="C3469" s="2" t="s">
        <v>8373</v>
      </c>
      <c r="D3469" t="s">
        <v>17</v>
      </c>
      <c r="E3469">
        <v>610761600000</v>
      </c>
      <c r="F3469">
        <v>1319640058000</v>
      </c>
      <c r="G3469">
        <v>1</v>
      </c>
      <c r="H3469" t="s">
        <v>218</v>
      </c>
      <c r="I3469" t="s">
        <v>219</v>
      </c>
      <c r="J3469" t="s">
        <v>26</v>
      </c>
      <c r="K3469" t="s">
        <v>21</v>
      </c>
      <c r="L3469">
        <v>0</v>
      </c>
      <c r="M3469">
        <v>0</v>
      </c>
      <c r="N3469" t="s">
        <v>22</v>
      </c>
      <c r="O3469">
        <v>3</v>
      </c>
      <c r="P3469" s="30">
        <f>SQRT((postes_1[[#This Row],[x]]-$Q$1)^2+(postes_1[[#This Row],[y]]-$R$1)^2)</f>
        <v>477077.6027551071</v>
      </c>
      <c r="Q3469">
        <v>987970.57999999798</v>
      </c>
      <c r="R3469">
        <v>6461750.4800000004</v>
      </c>
    </row>
    <row r="3470" spans="1:18" hidden="1">
      <c r="A3470">
        <v>3383</v>
      </c>
      <c r="B3470">
        <v>50001005</v>
      </c>
      <c r="C3470" s="2" t="s">
        <v>8376</v>
      </c>
      <c r="D3470" t="s">
        <v>20</v>
      </c>
      <c r="E3470">
        <v>610761600000</v>
      </c>
      <c r="F3470" t="s">
        <v>20</v>
      </c>
      <c r="G3470">
        <v>1</v>
      </c>
      <c r="H3470" t="s">
        <v>6928</v>
      </c>
      <c r="I3470" t="s">
        <v>2254</v>
      </c>
      <c r="J3470" t="s">
        <v>20</v>
      </c>
      <c r="K3470" t="s">
        <v>21</v>
      </c>
      <c r="L3470">
        <v>0</v>
      </c>
      <c r="M3470">
        <v>0</v>
      </c>
      <c r="N3470" t="s">
        <v>22</v>
      </c>
      <c r="O3470">
        <v>7</v>
      </c>
      <c r="P3470" s="30">
        <f>SQRT((postes_1[[#This Row],[x]]-$Q$1)^2+(postes_1[[#This Row],[y]]-$R$1)^2)</f>
        <v>477116.6916806029</v>
      </c>
      <c r="Q3470">
        <v>388145.00999999797</v>
      </c>
      <c r="R3470">
        <v>6331310.4199999999</v>
      </c>
    </row>
    <row r="3471" spans="1:18" hidden="1">
      <c r="A3471">
        <v>348</v>
      </c>
      <c r="B3471">
        <v>60000041</v>
      </c>
      <c r="C3471" s="2" t="s">
        <v>8373</v>
      </c>
      <c r="D3471" t="s">
        <v>20</v>
      </c>
      <c r="E3471">
        <v>991785600000</v>
      </c>
      <c r="F3471" t="s">
        <v>20</v>
      </c>
      <c r="G3471">
        <v>1</v>
      </c>
      <c r="H3471" t="s">
        <v>779</v>
      </c>
      <c r="I3471" t="s">
        <v>780</v>
      </c>
      <c r="J3471" t="s">
        <v>20</v>
      </c>
      <c r="K3471" t="s">
        <v>21</v>
      </c>
      <c r="L3471">
        <v>0</v>
      </c>
      <c r="M3471">
        <v>0</v>
      </c>
      <c r="N3471" t="s">
        <v>22</v>
      </c>
      <c r="O3471">
        <v>3</v>
      </c>
      <c r="P3471" s="30">
        <f>SQRT((postes_1[[#This Row],[x]]-$Q$1)^2+(postes_1[[#This Row],[y]]-$R$1)^2)</f>
        <v>477255.04404458031</v>
      </c>
      <c r="Q3471">
        <v>143851.890000001</v>
      </c>
      <c r="R3471">
        <v>6853665.04</v>
      </c>
    </row>
    <row r="3472" spans="1:18" hidden="1">
      <c r="A3472">
        <v>3665</v>
      </c>
      <c r="B3472">
        <v>40000267</v>
      </c>
      <c r="C3472" s="2" t="s">
        <v>8373</v>
      </c>
      <c r="D3472" t="s">
        <v>482</v>
      </c>
      <c r="E3472">
        <v>610761600000</v>
      </c>
      <c r="F3472">
        <v>1397057402000</v>
      </c>
      <c r="G3472">
        <v>1</v>
      </c>
      <c r="H3472" t="s">
        <v>7504</v>
      </c>
      <c r="I3472" t="s">
        <v>7505</v>
      </c>
      <c r="J3472" t="s">
        <v>26</v>
      </c>
      <c r="K3472" t="s">
        <v>21</v>
      </c>
      <c r="L3472">
        <v>0</v>
      </c>
      <c r="M3472">
        <v>0</v>
      </c>
      <c r="N3472" t="s">
        <v>22</v>
      </c>
      <c r="O3472">
        <v>3</v>
      </c>
      <c r="P3472" s="30">
        <f>SQRT((postes_1[[#This Row],[x]]-$Q$1)^2+(postes_1[[#This Row],[y]]-$R$1)^2)</f>
        <v>477314.23316757439</v>
      </c>
      <c r="Q3472">
        <v>847039.84000000404</v>
      </c>
      <c r="R3472">
        <v>6338898.4199999999</v>
      </c>
    </row>
    <row r="3473" spans="1:18" hidden="1">
      <c r="A3473">
        <v>3224</v>
      </c>
      <c r="B3473">
        <v>50002621</v>
      </c>
      <c r="C3473" s="2" t="s">
        <v>8373</v>
      </c>
      <c r="D3473" t="s">
        <v>20</v>
      </c>
      <c r="E3473">
        <v>1045612800000</v>
      </c>
      <c r="F3473" t="s">
        <v>20</v>
      </c>
      <c r="G3473">
        <v>1</v>
      </c>
      <c r="H3473" t="s">
        <v>6617</v>
      </c>
      <c r="I3473" t="s">
        <v>6617</v>
      </c>
      <c r="J3473" t="s">
        <v>20</v>
      </c>
      <c r="K3473" t="s">
        <v>21</v>
      </c>
      <c r="L3473">
        <v>0</v>
      </c>
      <c r="M3473">
        <v>0</v>
      </c>
      <c r="N3473" t="s">
        <v>22</v>
      </c>
      <c r="O3473">
        <v>3</v>
      </c>
      <c r="P3473" s="30">
        <f>SQRT((postes_1[[#This Row],[x]]-$Q$1)^2+(postes_1[[#This Row],[y]]-$R$1)^2)</f>
        <v>477540.80613463081</v>
      </c>
      <c r="Q3473">
        <v>714544.27000000305</v>
      </c>
      <c r="R3473">
        <v>6287400.5300000003</v>
      </c>
    </row>
    <row r="3474" spans="1:18" hidden="1">
      <c r="A3474">
        <v>2442</v>
      </c>
      <c r="B3474">
        <v>50001103</v>
      </c>
      <c r="C3474" s="2" t="s">
        <v>8373</v>
      </c>
      <c r="D3474" t="s">
        <v>74</v>
      </c>
      <c r="E3474">
        <v>610761600000</v>
      </c>
      <c r="F3474">
        <v>1380623782000</v>
      </c>
      <c r="G3474">
        <v>1</v>
      </c>
      <c r="H3474" t="s">
        <v>5042</v>
      </c>
      <c r="I3474" t="s">
        <v>5043</v>
      </c>
      <c r="J3474" t="s">
        <v>20</v>
      </c>
      <c r="K3474" t="s">
        <v>21</v>
      </c>
      <c r="L3474">
        <v>0</v>
      </c>
      <c r="M3474">
        <v>0</v>
      </c>
      <c r="N3474" t="s">
        <v>22</v>
      </c>
      <c r="O3474">
        <v>3</v>
      </c>
      <c r="P3474" s="30">
        <f>SQRT((postes_1[[#This Row],[x]]-$Q$1)^2+(postes_1[[#This Row],[y]]-$R$1)^2)</f>
        <v>477579.41900773824</v>
      </c>
      <c r="Q3474">
        <v>419495.21000000101</v>
      </c>
      <c r="R3474">
        <v>6315728.4100000001</v>
      </c>
    </row>
    <row r="3475" spans="1:18" hidden="1">
      <c r="A3475">
        <v>1656</v>
      </c>
      <c r="B3475">
        <v>50001300</v>
      </c>
      <c r="C3475" s="2" t="s">
        <v>8373</v>
      </c>
      <c r="D3475" t="s">
        <v>274</v>
      </c>
      <c r="E3475">
        <v>1056412800000</v>
      </c>
      <c r="F3475">
        <v>1453122331000</v>
      </c>
      <c r="G3475">
        <v>1</v>
      </c>
      <c r="H3475" t="s">
        <v>3449</v>
      </c>
      <c r="I3475" t="s">
        <v>3450</v>
      </c>
      <c r="J3475" t="s">
        <v>20</v>
      </c>
      <c r="K3475" t="s">
        <v>21</v>
      </c>
      <c r="L3475">
        <v>0</v>
      </c>
      <c r="M3475">
        <v>0</v>
      </c>
      <c r="N3475" t="s">
        <v>22</v>
      </c>
      <c r="O3475">
        <v>3</v>
      </c>
      <c r="P3475" s="30">
        <f>SQRT((postes_1[[#This Row],[x]]-$Q$1)^2+(postes_1[[#This Row],[y]]-$R$1)^2)</f>
        <v>477689.84191291273</v>
      </c>
      <c r="Q3475">
        <v>528030.68000000005</v>
      </c>
      <c r="R3475">
        <v>6282939.8099999996</v>
      </c>
    </row>
    <row r="3476" spans="1:18" hidden="1">
      <c r="A3476">
        <v>2653</v>
      </c>
      <c r="B3476">
        <v>50001387</v>
      </c>
      <c r="C3476" s="2" t="s">
        <v>8373</v>
      </c>
      <c r="D3476" t="s">
        <v>20</v>
      </c>
      <c r="E3476" s="1">
        <v>1019520000000</v>
      </c>
      <c r="F3476" t="s">
        <v>20</v>
      </c>
      <c r="G3476">
        <v>1</v>
      </c>
      <c r="H3476" t="s">
        <v>5474</v>
      </c>
      <c r="I3476" t="s">
        <v>5475</v>
      </c>
      <c r="J3476" t="s">
        <v>20</v>
      </c>
      <c r="K3476" t="s">
        <v>21</v>
      </c>
      <c r="L3476">
        <v>0</v>
      </c>
      <c r="M3476">
        <v>0</v>
      </c>
      <c r="N3476" t="s">
        <v>22</v>
      </c>
      <c r="O3476">
        <v>3</v>
      </c>
      <c r="P3476" s="30">
        <f>SQRT((postes_1[[#This Row],[x]]-$Q$1)^2+(postes_1[[#This Row],[y]]-$R$1)^2)</f>
        <v>477700.17057531653</v>
      </c>
      <c r="Q3476">
        <v>576954.57999999798</v>
      </c>
      <c r="R3476">
        <v>6276939.2999999998</v>
      </c>
    </row>
    <row r="3477" spans="1:18" hidden="1">
      <c r="A3477">
        <v>539</v>
      </c>
      <c r="B3477">
        <v>30001603</v>
      </c>
      <c r="C3477" s="2" t="s">
        <v>8373</v>
      </c>
      <c r="D3477" t="s">
        <v>17</v>
      </c>
      <c r="E3477">
        <v>610761600000</v>
      </c>
      <c r="F3477">
        <v>1319817541000</v>
      </c>
      <c r="G3477">
        <v>1</v>
      </c>
      <c r="H3477" t="s">
        <v>1167</v>
      </c>
      <c r="I3477" t="s">
        <v>1168</v>
      </c>
      <c r="J3477" t="s">
        <v>20</v>
      </c>
      <c r="K3477" t="s">
        <v>21</v>
      </c>
      <c r="L3477">
        <v>0</v>
      </c>
      <c r="M3477">
        <v>0</v>
      </c>
      <c r="N3477" t="s">
        <v>22</v>
      </c>
      <c r="O3477">
        <v>3</v>
      </c>
      <c r="P3477" s="30">
        <f>SQRT((postes_1[[#This Row],[x]]-$Q$1)^2+(postes_1[[#This Row],[y]]-$R$1)^2)</f>
        <v>477810.68831180583</v>
      </c>
      <c r="Q3477">
        <v>1010117.98</v>
      </c>
      <c r="R3477">
        <v>6491576.9199999999</v>
      </c>
    </row>
    <row r="3478" spans="1:18" hidden="1">
      <c r="A3478">
        <v>547</v>
      </c>
      <c r="B3478">
        <v>50001386</v>
      </c>
      <c r="C3478" s="2" t="s">
        <v>8373</v>
      </c>
      <c r="D3478" t="s">
        <v>20</v>
      </c>
      <c r="E3478">
        <v>610761600000</v>
      </c>
      <c r="F3478" t="s">
        <v>20</v>
      </c>
      <c r="G3478">
        <v>1</v>
      </c>
      <c r="H3478" t="s">
        <v>1184</v>
      </c>
      <c r="I3478" t="s">
        <v>1185</v>
      </c>
      <c r="J3478" t="s">
        <v>20</v>
      </c>
      <c r="K3478" t="s">
        <v>21</v>
      </c>
      <c r="L3478">
        <v>0</v>
      </c>
      <c r="M3478">
        <v>0</v>
      </c>
      <c r="N3478" t="s">
        <v>22</v>
      </c>
      <c r="O3478">
        <v>3</v>
      </c>
      <c r="P3478" s="30">
        <f>SQRT((postes_1[[#This Row],[x]]-$Q$1)^2+(postes_1[[#This Row],[y]]-$R$1)^2)</f>
        <v>477812.33650075202</v>
      </c>
      <c r="Q3478">
        <v>638736.06999999995</v>
      </c>
      <c r="R3478">
        <v>6276486.8600000003</v>
      </c>
    </row>
    <row r="3479" spans="1:18" hidden="1">
      <c r="A3479">
        <v>2691</v>
      </c>
      <c r="B3479">
        <v>30001875</v>
      </c>
      <c r="C3479" s="2" t="s">
        <v>8373</v>
      </c>
      <c r="D3479" t="s">
        <v>1094</v>
      </c>
      <c r="E3479">
        <v>610761600000</v>
      </c>
      <c r="F3479">
        <v>1424431591000</v>
      </c>
      <c r="G3479">
        <v>1</v>
      </c>
      <c r="H3479" t="s">
        <v>5552</v>
      </c>
      <c r="I3479" t="s">
        <v>5553</v>
      </c>
      <c r="J3479" t="s">
        <v>1870</v>
      </c>
      <c r="K3479" t="s">
        <v>21</v>
      </c>
      <c r="L3479">
        <v>0</v>
      </c>
      <c r="M3479">
        <v>0</v>
      </c>
      <c r="N3479" t="s">
        <v>22</v>
      </c>
      <c r="O3479">
        <v>3</v>
      </c>
      <c r="P3479" s="30">
        <f>SQRT((postes_1[[#This Row],[x]]-$Q$1)^2+(postes_1[[#This Row],[y]]-$R$1)^2)</f>
        <v>477828.88743912237</v>
      </c>
      <c r="Q3479">
        <v>991466.13000000303</v>
      </c>
      <c r="R3479">
        <v>6465084.3799999999</v>
      </c>
    </row>
    <row r="3480" spans="1:18" hidden="1">
      <c r="A3480">
        <v>3291</v>
      </c>
      <c r="B3480">
        <v>40000279</v>
      </c>
      <c r="C3480" s="2" t="s">
        <v>8373</v>
      </c>
      <c r="D3480" t="s">
        <v>482</v>
      </c>
      <c r="E3480">
        <v>610761600000</v>
      </c>
      <c r="F3480">
        <v>1397125672000</v>
      </c>
      <c r="G3480">
        <v>1</v>
      </c>
      <c r="H3480" t="s">
        <v>6748</v>
      </c>
      <c r="I3480" t="s">
        <v>6749</v>
      </c>
      <c r="J3480" t="s">
        <v>20</v>
      </c>
      <c r="K3480" t="s">
        <v>21</v>
      </c>
      <c r="L3480">
        <v>0</v>
      </c>
      <c r="M3480">
        <v>0</v>
      </c>
      <c r="N3480" t="s">
        <v>22</v>
      </c>
      <c r="O3480">
        <v>3</v>
      </c>
      <c r="P3480" s="30">
        <f>SQRT((postes_1[[#This Row],[x]]-$Q$1)^2+(postes_1[[#This Row],[y]]-$R$1)^2)</f>
        <v>477854.31894259562</v>
      </c>
      <c r="Q3480">
        <v>847110.38000000303</v>
      </c>
      <c r="R3480">
        <v>6338316.9000000004</v>
      </c>
    </row>
    <row r="3481" spans="1:18" hidden="1">
      <c r="A3481">
        <v>3377</v>
      </c>
      <c r="B3481">
        <v>30001885</v>
      </c>
      <c r="C3481" s="2" t="s">
        <v>8375</v>
      </c>
      <c r="D3481" t="s">
        <v>274</v>
      </c>
      <c r="E3481">
        <v>610761600000</v>
      </c>
      <c r="F3481">
        <v>1432313271000</v>
      </c>
      <c r="G3481">
        <v>1</v>
      </c>
      <c r="H3481" t="s">
        <v>6916</v>
      </c>
      <c r="I3481" t="s">
        <v>6917</v>
      </c>
      <c r="J3481" t="s">
        <v>20</v>
      </c>
      <c r="K3481" t="s">
        <v>21</v>
      </c>
      <c r="L3481">
        <v>0</v>
      </c>
      <c r="M3481">
        <v>0</v>
      </c>
      <c r="N3481" t="s">
        <v>22</v>
      </c>
      <c r="O3481">
        <v>6</v>
      </c>
      <c r="P3481" s="30">
        <f>SQRT((postes_1[[#This Row],[x]]-$Q$1)^2+(postes_1[[#This Row],[y]]-$R$1)^2)</f>
        <v>477894.61830347241</v>
      </c>
      <c r="Q3481">
        <v>991039.42000000202</v>
      </c>
      <c r="R3481">
        <v>6464412.7999999998</v>
      </c>
    </row>
    <row r="3482" spans="1:18" hidden="1">
      <c r="A3482">
        <v>3545</v>
      </c>
      <c r="B3482">
        <v>40000276</v>
      </c>
      <c r="C3482" s="2" t="s">
        <v>8373</v>
      </c>
      <c r="D3482" t="s">
        <v>482</v>
      </c>
      <c r="E3482">
        <v>610761600000</v>
      </c>
      <c r="F3482">
        <v>1397125733000</v>
      </c>
      <c r="G3482">
        <v>1</v>
      </c>
      <c r="H3482" t="s">
        <v>7254</v>
      </c>
      <c r="I3482" t="s">
        <v>7255</v>
      </c>
      <c r="J3482" t="s">
        <v>7256</v>
      </c>
      <c r="K3482" t="s">
        <v>21</v>
      </c>
      <c r="L3482">
        <v>0</v>
      </c>
      <c r="M3482">
        <v>0</v>
      </c>
      <c r="N3482" t="s">
        <v>22</v>
      </c>
      <c r="O3482">
        <v>3</v>
      </c>
      <c r="P3482" s="30">
        <f>SQRT((postes_1[[#This Row],[x]]-$Q$1)^2+(postes_1[[#This Row],[y]]-$R$1)^2)</f>
        <v>477927.36368091957</v>
      </c>
      <c r="Q3482">
        <v>847578.39999999898</v>
      </c>
      <c r="R3482">
        <v>6338499.9000000004</v>
      </c>
    </row>
    <row r="3483" spans="1:18" hidden="1">
      <c r="A3483">
        <v>3273</v>
      </c>
      <c r="B3483">
        <v>50001365</v>
      </c>
      <c r="C3483" s="2" t="s">
        <v>8373</v>
      </c>
      <c r="D3483" t="s">
        <v>20</v>
      </c>
      <c r="E3483">
        <v>786931200000</v>
      </c>
      <c r="F3483" t="s">
        <v>20</v>
      </c>
      <c r="G3483">
        <v>1</v>
      </c>
      <c r="H3483" t="s">
        <v>6714</v>
      </c>
      <c r="I3483" t="s">
        <v>2770</v>
      </c>
      <c r="J3483" t="s">
        <v>20</v>
      </c>
      <c r="K3483" t="s">
        <v>21</v>
      </c>
      <c r="L3483">
        <v>0</v>
      </c>
      <c r="M3483">
        <v>0</v>
      </c>
      <c r="N3483" t="s">
        <v>22</v>
      </c>
      <c r="O3483">
        <v>3</v>
      </c>
      <c r="P3483" s="30">
        <f>SQRT((postes_1[[#This Row],[x]]-$Q$1)^2+(postes_1[[#This Row],[y]]-$R$1)^2)</f>
        <v>477963.70820231701</v>
      </c>
      <c r="Q3483">
        <v>545751.54999999702</v>
      </c>
      <c r="R3483">
        <v>6279900.4000000004</v>
      </c>
    </row>
    <row r="3484" spans="1:18" hidden="1">
      <c r="A3484">
        <v>508</v>
      </c>
      <c r="B3484">
        <v>50001255</v>
      </c>
      <c r="C3484" s="2" t="s">
        <v>8373</v>
      </c>
      <c r="D3484" t="s">
        <v>17</v>
      </c>
      <c r="E3484">
        <v>610761600000</v>
      </c>
      <c r="F3484">
        <v>1314177489000</v>
      </c>
      <c r="G3484">
        <v>1</v>
      </c>
      <c r="H3484" t="s">
        <v>1111</v>
      </c>
      <c r="I3484" t="s">
        <v>1112</v>
      </c>
      <c r="J3484" t="s">
        <v>20</v>
      </c>
      <c r="K3484" t="s">
        <v>21</v>
      </c>
      <c r="L3484">
        <v>0</v>
      </c>
      <c r="M3484">
        <v>0</v>
      </c>
      <c r="N3484" t="s">
        <v>22</v>
      </c>
      <c r="O3484">
        <v>3</v>
      </c>
      <c r="P3484" s="30">
        <f>SQRT((postes_1[[#This Row],[x]]-$Q$1)^2+(postes_1[[#This Row],[y]]-$R$1)^2)</f>
        <v>478284.95808026346</v>
      </c>
      <c r="Q3484">
        <v>506772.93</v>
      </c>
      <c r="R3484">
        <v>6286553.8300000001</v>
      </c>
    </row>
    <row r="3485" spans="1:18" hidden="1">
      <c r="A3485">
        <v>2742</v>
      </c>
      <c r="B3485">
        <v>30001889</v>
      </c>
      <c r="C3485" s="2" t="s">
        <v>8378</v>
      </c>
      <c r="D3485" t="s">
        <v>20</v>
      </c>
      <c r="E3485">
        <v>772761600000</v>
      </c>
      <c r="F3485" t="s">
        <v>20</v>
      </c>
      <c r="G3485">
        <v>1</v>
      </c>
      <c r="H3485" t="s">
        <v>5660</v>
      </c>
      <c r="I3485" t="s">
        <v>5661</v>
      </c>
      <c r="J3485" t="s">
        <v>20</v>
      </c>
      <c r="K3485" t="s">
        <v>21</v>
      </c>
      <c r="L3485">
        <v>0</v>
      </c>
      <c r="M3485">
        <v>0</v>
      </c>
      <c r="N3485" t="s">
        <v>22</v>
      </c>
      <c r="O3485">
        <v>1</v>
      </c>
      <c r="P3485" s="30">
        <f>SQRT((postes_1[[#This Row],[x]]-$Q$1)^2+(postes_1[[#This Row],[y]]-$R$1)^2)</f>
        <v>478365.14136880462</v>
      </c>
      <c r="Q3485">
        <v>991239.89999999898</v>
      </c>
      <c r="R3485">
        <v>6463898.9699999997</v>
      </c>
    </row>
    <row r="3486" spans="1:18" hidden="1">
      <c r="A3486">
        <v>1133</v>
      </c>
      <c r="B3486">
        <v>30001879</v>
      </c>
      <c r="C3486" s="2" t="s">
        <v>8375</v>
      </c>
      <c r="D3486" t="s">
        <v>17</v>
      </c>
      <c r="E3486">
        <v>610761600000</v>
      </c>
      <c r="F3486">
        <v>1319020447000</v>
      </c>
      <c r="G3486">
        <v>1</v>
      </c>
      <c r="H3486" t="s">
        <v>2377</v>
      </c>
      <c r="I3486" t="s">
        <v>2378</v>
      </c>
      <c r="J3486" t="s">
        <v>20</v>
      </c>
      <c r="K3486" t="s">
        <v>21</v>
      </c>
      <c r="L3486">
        <v>0</v>
      </c>
      <c r="M3486">
        <v>0</v>
      </c>
      <c r="N3486" t="s">
        <v>22</v>
      </c>
      <c r="O3486">
        <v>6</v>
      </c>
      <c r="P3486" s="30">
        <f>SQRT((postes_1[[#This Row],[x]]-$Q$1)^2+(postes_1[[#This Row],[y]]-$R$1)^2)</f>
        <v>478401.66768634552</v>
      </c>
      <c r="Q3486">
        <v>991633.61999999697</v>
      </c>
      <c r="R3486">
        <v>6464356.9900000002</v>
      </c>
    </row>
    <row r="3487" spans="1:18" hidden="1">
      <c r="A3487">
        <v>163</v>
      </c>
      <c r="B3487">
        <v>30001890</v>
      </c>
      <c r="C3487" s="2" t="s">
        <v>8373</v>
      </c>
      <c r="D3487" t="s">
        <v>17</v>
      </c>
      <c r="E3487">
        <v>610761600000</v>
      </c>
      <c r="F3487">
        <v>1319021070000</v>
      </c>
      <c r="G3487">
        <v>1</v>
      </c>
      <c r="H3487" t="s">
        <v>381</v>
      </c>
      <c r="I3487" t="s">
        <v>382</v>
      </c>
      <c r="J3487" t="s">
        <v>20</v>
      </c>
      <c r="K3487" t="s">
        <v>21</v>
      </c>
      <c r="L3487">
        <v>0</v>
      </c>
      <c r="M3487">
        <v>0</v>
      </c>
      <c r="N3487" t="s">
        <v>22</v>
      </c>
      <c r="O3487">
        <v>3</v>
      </c>
      <c r="P3487" s="30">
        <f>SQRT((postes_1[[#This Row],[x]]-$Q$1)^2+(postes_1[[#This Row],[y]]-$R$1)^2)</f>
        <v>478869.79381104751</v>
      </c>
      <c r="Q3487">
        <v>992122.28999999899</v>
      </c>
      <c r="R3487">
        <v>6464226.6900000004</v>
      </c>
    </row>
    <row r="3488" spans="1:18" hidden="1">
      <c r="A3488">
        <v>375</v>
      </c>
      <c r="B3488">
        <v>50001170</v>
      </c>
      <c r="C3488" s="2" t="s">
        <v>8373</v>
      </c>
      <c r="D3488" t="s">
        <v>805</v>
      </c>
      <c r="E3488">
        <v>936748800000</v>
      </c>
      <c r="F3488">
        <v>1286271551000</v>
      </c>
      <c r="G3488">
        <v>1</v>
      </c>
      <c r="H3488" t="s">
        <v>833</v>
      </c>
      <c r="I3488" t="s">
        <v>834</v>
      </c>
      <c r="J3488" t="s">
        <v>835</v>
      </c>
      <c r="K3488" t="s">
        <v>21</v>
      </c>
      <c r="L3488">
        <v>0</v>
      </c>
      <c r="M3488">
        <v>0</v>
      </c>
      <c r="N3488" t="s">
        <v>22</v>
      </c>
      <c r="O3488">
        <v>3</v>
      </c>
      <c r="P3488" s="30">
        <f>SQRT((postes_1[[#This Row],[x]]-$Q$1)^2+(postes_1[[#This Row],[y]]-$R$1)^2)</f>
        <v>478906.45174863341</v>
      </c>
      <c r="Q3488">
        <v>759480.53000000096</v>
      </c>
      <c r="R3488">
        <v>6298328.2599999998</v>
      </c>
    </row>
    <row r="3489" spans="1:18" hidden="1">
      <c r="A3489">
        <v>274</v>
      </c>
      <c r="B3489">
        <v>20000536</v>
      </c>
      <c r="C3489" s="2" t="s">
        <v>8373</v>
      </c>
      <c r="D3489" t="s">
        <v>38</v>
      </c>
      <c r="E3489">
        <v>962236800000</v>
      </c>
      <c r="F3489">
        <v>1222420692000</v>
      </c>
      <c r="G3489">
        <v>1</v>
      </c>
      <c r="H3489" t="s">
        <v>618</v>
      </c>
      <c r="I3489" t="s">
        <v>619</v>
      </c>
      <c r="J3489" t="s">
        <v>186</v>
      </c>
      <c r="K3489" t="s">
        <v>21</v>
      </c>
      <c r="L3489">
        <v>0</v>
      </c>
      <c r="M3489">
        <v>0</v>
      </c>
      <c r="N3489" t="s">
        <v>22</v>
      </c>
      <c r="O3489">
        <v>3</v>
      </c>
      <c r="P3489" s="30">
        <f>SQRT((postes_1[[#This Row],[x]]-$Q$1)^2+(postes_1[[#This Row],[y]]-$R$1)^2)</f>
        <v>478918.67859444098</v>
      </c>
      <c r="Q3489">
        <v>1073843.98</v>
      </c>
      <c r="R3489">
        <v>6874487.1299999999</v>
      </c>
    </row>
    <row r="3490" spans="1:18" hidden="1">
      <c r="A3490">
        <v>3780</v>
      </c>
      <c r="B3490">
        <v>30001894</v>
      </c>
      <c r="C3490" s="2" t="s">
        <v>8376</v>
      </c>
      <c r="D3490" t="s">
        <v>23</v>
      </c>
      <c r="E3490">
        <v>610761600000</v>
      </c>
      <c r="F3490">
        <v>1287998844000</v>
      </c>
      <c r="G3490">
        <v>1</v>
      </c>
      <c r="H3490" t="s">
        <v>7727</v>
      </c>
      <c r="I3490" t="s">
        <v>7728</v>
      </c>
      <c r="J3490" t="s">
        <v>20</v>
      </c>
      <c r="K3490" t="s">
        <v>21</v>
      </c>
      <c r="L3490">
        <v>0</v>
      </c>
      <c r="M3490">
        <v>0</v>
      </c>
      <c r="N3490" t="s">
        <v>22</v>
      </c>
      <c r="O3490">
        <v>7</v>
      </c>
      <c r="P3490" s="30">
        <f>SQRT((postes_1[[#This Row],[x]]-$Q$1)^2+(postes_1[[#This Row],[y]]-$R$1)^2)</f>
        <v>478929.67639876809</v>
      </c>
      <c r="Q3490">
        <v>991683.04999999702</v>
      </c>
      <c r="R3490">
        <v>6463549.0800000001</v>
      </c>
    </row>
    <row r="3491" spans="1:18" hidden="1">
      <c r="A3491">
        <v>2025</v>
      </c>
      <c r="B3491">
        <v>20004356</v>
      </c>
      <c r="C3491" s="2" t="s">
        <v>8375</v>
      </c>
      <c r="D3491" t="s">
        <v>23</v>
      </c>
      <c r="E3491">
        <v>1179938879000</v>
      </c>
      <c r="F3491" t="s">
        <v>20</v>
      </c>
      <c r="G3491">
        <v>1</v>
      </c>
      <c r="H3491" t="s">
        <v>4197</v>
      </c>
      <c r="I3491" t="s">
        <v>4197</v>
      </c>
      <c r="J3491" t="s">
        <v>186</v>
      </c>
      <c r="K3491" t="s">
        <v>21</v>
      </c>
      <c r="L3491">
        <v>0</v>
      </c>
      <c r="M3491">
        <v>0</v>
      </c>
      <c r="N3491" t="s">
        <v>22</v>
      </c>
      <c r="O3491">
        <v>6</v>
      </c>
      <c r="P3491" s="30">
        <f>SQRT((postes_1[[#This Row],[x]]-$Q$1)^2+(postes_1[[#This Row],[y]]-$R$1)^2)</f>
        <v>478963.50910250214</v>
      </c>
      <c r="Q3491">
        <v>1072832.3</v>
      </c>
      <c r="R3491">
        <v>6878468.3099999996</v>
      </c>
    </row>
    <row r="3492" spans="1:18" hidden="1">
      <c r="A3492">
        <v>550</v>
      </c>
      <c r="B3492">
        <v>50001177</v>
      </c>
      <c r="C3492" s="2" t="s">
        <v>8373</v>
      </c>
      <c r="D3492" t="s">
        <v>212</v>
      </c>
      <c r="E3492">
        <v>610761600000</v>
      </c>
      <c r="F3492">
        <v>1128425186000</v>
      </c>
      <c r="G3492">
        <v>1</v>
      </c>
      <c r="H3492" t="s">
        <v>1190</v>
      </c>
      <c r="I3492" t="s">
        <v>1191</v>
      </c>
      <c r="J3492" t="s">
        <v>20</v>
      </c>
      <c r="K3492" t="s">
        <v>21</v>
      </c>
      <c r="L3492">
        <v>0</v>
      </c>
      <c r="M3492">
        <v>0</v>
      </c>
      <c r="N3492" t="s">
        <v>22</v>
      </c>
      <c r="O3492">
        <v>3</v>
      </c>
      <c r="P3492" s="30">
        <f>SQRT((postes_1[[#This Row],[x]]-$Q$1)^2+(postes_1[[#This Row],[y]]-$R$1)^2)</f>
        <v>479099.26621085888</v>
      </c>
      <c r="Q3492">
        <v>456288.5</v>
      </c>
      <c r="R3492">
        <v>6299849.75</v>
      </c>
    </row>
    <row r="3493" spans="1:18" hidden="1">
      <c r="A3493">
        <v>2877</v>
      </c>
      <c r="B3493">
        <v>50001407</v>
      </c>
      <c r="C3493" s="2" t="s">
        <v>8373</v>
      </c>
      <c r="D3493" t="s">
        <v>20</v>
      </c>
      <c r="E3493">
        <v>1050364800000</v>
      </c>
      <c r="F3493" t="s">
        <v>20</v>
      </c>
      <c r="G3493">
        <v>1</v>
      </c>
      <c r="H3493" t="s">
        <v>5930</v>
      </c>
      <c r="I3493" t="s">
        <v>5931</v>
      </c>
      <c r="J3493" t="s">
        <v>20</v>
      </c>
      <c r="K3493" t="s">
        <v>21</v>
      </c>
      <c r="L3493">
        <v>0</v>
      </c>
      <c r="M3493">
        <v>0</v>
      </c>
      <c r="N3493" t="s">
        <v>22</v>
      </c>
      <c r="O3493">
        <v>3</v>
      </c>
      <c r="P3493" s="30">
        <f>SQRT((postes_1[[#This Row],[x]]-$Q$1)^2+(postes_1[[#This Row],[y]]-$R$1)^2)</f>
        <v>479413.79429361469</v>
      </c>
      <c r="Q3493">
        <v>572602.00999999803</v>
      </c>
      <c r="R3493">
        <v>6275546.4000000004</v>
      </c>
    </row>
    <row r="3494" spans="1:18" hidden="1">
      <c r="A3494">
        <v>1250</v>
      </c>
      <c r="B3494">
        <v>50001398</v>
      </c>
      <c r="C3494" s="2" t="s">
        <v>8373</v>
      </c>
      <c r="D3494" t="s">
        <v>30</v>
      </c>
      <c r="E3494">
        <v>1113821499000</v>
      </c>
      <c r="F3494">
        <v>1422957373000</v>
      </c>
      <c r="G3494">
        <v>1</v>
      </c>
      <c r="H3494" t="s">
        <v>2620</v>
      </c>
      <c r="I3494" t="s">
        <v>2621</v>
      </c>
      <c r="J3494" t="s">
        <v>2622</v>
      </c>
      <c r="K3494" t="s">
        <v>21</v>
      </c>
      <c r="L3494">
        <v>0</v>
      </c>
      <c r="M3494">
        <v>0</v>
      </c>
      <c r="N3494" t="s">
        <v>22</v>
      </c>
      <c r="O3494">
        <v>3</v>
      </c>
      <c r="P3494" s="30">
        <f>SQRT((postes_1[[#This Row],[x]]-$Q$1)^2+(postes_1[[#This Row],[y]]-$R$1)^2)</f>
        <v>479498.6060422099</v>
      </c>
      <c r="Q3494">
        <v>573431.03999999899</v>
      </c>
      <c r="R3494">
        <v>6275396.3700000001</v>
      </c>
    </row>
    <row r="3495" spans="1:18" hidden="1">
      <c r="A3495">
        <v>3233</v>
      </c>
      <c r="B3495">
        <v>50001409</v>
      </c>
      <c r="C3495" s="2" t="s">
        <v>8373</v>
      </c>
      <c r="D3495" t="s">
        <v>20</v>
      </c>
      <c r="E3495">
        <v>1050364800000</v>
      </c>
      <c r="F3495" t="s">
        <v>20</v>
      </c>
      <c r="G3495">
        <v>1</v>
      </c>
      <c r="H3495" t="s">
        <v>6635</v>
      </c>
      <c r="I3495" t="s">
        <v>6636</v>
      </c>
      <c r="J3495" t="s">
        <v>20</v>
      </c>
      <c r="K3495" t="s">
        <v>21</v>
      </c>
      <c r="L3495">
        <v>0</v>
      </c>
      <c r="M3495">
        <v>0</v>
      </c>
      <c r="N3495" t="s">
        <v>22</v>
      </c>
      <c r="O3495">
        <v>3</v>
      </c>
      <c r="P3495" s="30">
        <f>SQRT((postes_1[[#This Row],[x]]-$Q$1)^2+(postes_1[[#This Row],[y]]-$R$1)^2)</f>
        <v>479720.68795287912</v>
      </c>
      <c r="Q3495">
        <v>569157.18000000005</v>
      </c>
      <c r="R3495">
        <v>6275523.8099999996</v>
      </c>
    </row>
    <row r="3496" spans="1:18" hidden="1">
      <c r="A3496">
        <v>1931</v>
      </c>
      <c r="B3496">
        <v>40000312</v>
      </c>
      <c r="C3496" s="2" t="s">
        <v>8373</v>
      </c>
      <c r="D3496" t="s">
        <v>20</v>
      </c>
      <c r="E3496">
        <v>610761600000</v>
      </c>
      <c r="F3496" t="s">
        <v>20</v>
      </c>
      <c r="G3496">
        <v>1</v>
      </c>
      <c r="H3496" t="s">
        <v>4006</v>
      </c>
      <c r="I3496" t="s">
        <v>4007</v>
      </c>
      <c r="J3496" t="s">
        <v>26</v>
      </c>
      <c r="K3496" t="s">
        <v>21</v>
      </c>
      <c r="L3496">
        <v>0</v>
      </c>
      <c r="M3496">
        <v>0</v>
      </c>
      <c r="N3496" t="s">
        <v>22</v>
      </c>
      <c r="O3496">
        <v>3</v>
      </c>
      <c r="P3496" s="30">
        <f>SQRT((postes_1[[#This Row],[x]]-$Q$1)^2+(postes_1[[#This Row],[y]]-$R$1)^2)</f>
        <v>480495.7775714887</v>
      </c>
      <c r="Q3496">
        <v>839169.60000000102</v>
      </c>
      <c r="R3496">
        <v>6330884.1200000001</v>
      </c>
    </row>
    <row r="3497" spans="1:18" hidden="1">
      <c r="A3497">
        <v>1846</v>
      </c>
      <c r="B3497">
        <v>50001427</v>
      </c>
      <c r="C3497" s="2" t="s">
        <v>8375</v>
      </c>
      <c r="D3497" t="s">
        <v>20</v>
      </c>
      <c r="E3497" s="1">
        <v>1061424000000</v>
      </c>
      <c r="F3497" t="s">
        <v>20</v>
      </c>
      <c r="G3497">
        <v>1</v>
      </c>
      <c r="H3497" t="s">
        <v>3831</v>
      </c>
      <c r="I3497" t="s">
        <v>3832</v>
      </c>
      <c r="J3497" t="s">
        <v>20</v>
      </c>
      <c r="K3497" t="s">
        <v>21</v>
      </c>
      <c r="L3497">
        <v>0</v>
      </c>
      <c r="M3497">
        <v>0</v>
      </c>
      <c r="N3497" t="s">
        <v>22</v>
      </c>
      <c r="O3497">
        <v>6</v>
      </c>
      <c r="P3497" s="30">
        <f>SQRT((postes_1[[#This Row],[x]]-$Q$1)^2+(postes_1[[#This Row],[y]]-$R$1)^2)</f>
        <v>480682.63846210827</v>
      </c>
      <c r="Q3497">
        <v>579645</v>
      </c>
      <c r="R3497">
        <v>6273769.0499999998</v>
      </c>
    </row>
    <row r="3498" spans="1:18" hidden="1">
      <c r="A3498">
        <v>1505</v>
      </c>
      <c r="B3498">
        <v>50001424</v>
      </c>
      <c r="C3498" s="2" t="s">
        <v>8373</v>
      </c>
      <c r="D3498" t="s">
        <v>74</v>
      </c>
      <c r="E3498" s="1">
        <v>1019520000000</v>
      </c>
      <c r="F3498">
        <v>1374667070000</v>
      </c>
      <c r="G3498">
        <v>1</v>
      </c>
      <c r="H3498" t="s">
        <v>3141</v>
      </c>
      <c r="I3498" t="s">
        <v>3142</v>
      </c>
      <c r="J3498" t="s">
        <v>20</v>
      </c>
      <c r="K3498" t="s">
        <v>21</v>
      </c>
      <c r="L3498">
        <v>0</v>
      </c>
      <c r="M3498">
        <v>0</v>
      </c>
      <c r="N3498" t="s">
        <v>22</v>
      </c>
      <c r="O3498">
        <v>3</v>
      </c>
      <c r="P3498" s="30">
        <f>SQRT((postes_1[[#This Row],[x]]-$Q$1)^2+(postes_1[[#This Row],[y]]-$R$1)^2)</f>
        <v>480711.81685918797</v>
      </c>
      <c r="Q3498">
        <v>577167.18000000005</v>
      </c>
      <c r="R3498">
        <v>6273905.4500000002</v>
      </c>
    </row>
    <row r="3499" spans="1:18" hidden="1">
      <c r="A3499">
        <v>3761</v>
      </c>
      <c r="B3499">
        <v>50001115</v>
      </c>
      <c r="C3499" s="2" t="s">
        <v>8375</v>
      </c>
      <c r="D3499" t="s">
        <v>20</v>
      </c>
      <c r="E3499">
        <v>610761600000</v>
      </c>
      <c r="F3499" t="s">
        <v>20</v>
      </c>
      <c r="G3499">
        <v>1</v>
      </c>
      <c r="H3499" t="s">
        <v>7688</v>
      </c>
      <c r="I3499" t="s">
        <v>7689</v>
      </c>
      <c r="J3499" t="s">
        <v>20</v>
      </c>
      <c r="K3499" t="s">
        <v>21</v>
      </c>
      <c r="L3499">
        <v>0</v>
      </c>
      <c r="M3499">
        <v>0</v>
      </c>
      <c r="N3499" t="s">
        <v>22</v>
      </c>
      <c r="O3499">
        <v>6</v>
      </c>
      <c r="P3499" s="30">
        <f>SQRT((postes_1[[#This Row],[x]]-$Q$1)^2+(postes_1[[#This Row],[y]]-$R$1)^2)</f>
        <v>480952.85176186898</v>
      </c>
      <c r="Q3499">
        <v>417234.03999999899</v>
      </c>
      <c r="R3499">
        <v>6313035.5300000003</v>
      </c>
    </row>
    <row r="3500" spans="1:18" hidden="1">
      <c r="A3500">
        <v>3486</v>
      </c>
      <c r="B3500">
        <v>50001406</v>
      </c>
      <c r="C3500" s="2" t="s">
        <v>8373</v>
      </c>
      <c r="D3500" t="s">
        <v>74</v>
      </c>
      <c r="E3500">
        <v>610761600000</v>
      </c>
      <c r="F3500">
        <v>1374844554000</v>
      </c>
      <c r="G3500">
        <v>1</v>
      </c>
      <c r="H3500" t="s">
        <v>7137</v>
      </c>
      <c r="I3500" t="s">
        <v>7138</v>
      </c>
      <c r="J3500" t="s">
        <v>20</v>
      </c>
      <c r="K3500" t="s">
        <v>21</v>
      </c>
      <c r="L3500">
        <v>0</v>
      </c>
      <c r="M3500">
        <v>0</v>
      </c>
      <c r="N3500" t="s">
        <v>22</v>
      </c>
      <c r="O3500">
        <v>3</v>
      </c>
      <c r="P3500" s="30">
        <f>SQRT((postes_1[[#This Row],[x]]-$Q$1)^2+(postes_1[[#This Row],[y]]-$R$1)^2)</f>
        <v>481083.53512065718</v>
      </c>
      <c r="Q3500">
        <v>554429.11999999697</v>
      </c>
      <c r="R3500">
        <v>6275653.9500000002</v>
      </c>
    </row>
    <row r="3501" spans="1:18" hidden="1">
      <c r="A3501">
        <v>2564</v>
      </c>
      <c r="B3501">
        <v>50001159</v>
      </c>
      <c r="C3501" s="2" t="s">
        <v>8373</v>
      </c>
      <c r="D3501" t="s">
        <v>23</v>
      </c>
      <c r="E3501">
        <v>610761600000</v>
      </c>
      <c r="F3501">
        <v>1239877724000</v>
      </c>
      <c r="G3501">
        <v>1</v>
      </c>
      <c r="H3501" t="s">
        <v>1748</v>
      </c>
      <c r="I3501" t="s">
        <v>1749</v>
      </c>
      <c r="J3501" t="s">
        <v>1750</v>
      </c>
      <c r="K3501" t="s">
        <v>21</v>
      </c>
      <c r="L3501">
        <v>0</v>
      </c>
      <c r="M3501">
        <v>0</v>
      </c>
      <c r="N3501" t="s">
        <v>22</v>
      </c>
      <c r="O3501">
        <v>3</v>
      </c>
      <c r="P3501" s="30">
        <f>SQRT((postes_1[[#This Row],[x]]-$Q$1)^2+(postes_1[[#This Row],[y]]-$R$1)^2)</f>
        <v>481106.85840821604</v>
      </c>
      <c r="Q3501">
        <v>440836.17000000202</v>
      </c>
      <c r="R3501">
        <v>6303253.0499999998</v>
      </c>
    </row>
    <row r="3502" spans="1:18" hidden="1">
      <c r="A3502">
        <v>816</v>
      </c>
      <c r="B3502">
        <v>70032477</v>
      </c>
      <c r="C3502" s="2" t="s">
        <v>8373</v>
      </c>
      <c r="D3502" t="s">
        <v>27</v>
      </c>
      <c r="E3502">
        <v>1298025269000</v>
      </c>
      <c r="F3502">
        <v>1298025250000</v>
      </c>
      <c r="G3502">
        <v>1</v>
      </c>
      <c r="H3502" t="s">
        <v>1748</v>
      </c>
      <c r="I3502" t="s">
        <v>1749</v>
      </c>
      <c r="J3502" t="s">
        <v>1750</v>
      </c>
      <c r="K3502" t="s">
        <v>21</v>
      </c>
      <c r="L3502">
        <v>0</v>
      </c>
      <c r="M3502">
        <v>0</v>
      </c>
      <c r="N3502" t="s">
        <v>22</v>
      </c>
      <c r="O3502">
        <v>3</v>
      </c>
      <c r="P3502" s="30">
        <f>SQRT((postes_1[[#This Row],[x]]-$Q$1)^2+(postes_1[[#This Row],[y]]-$R$1)^2)</f>
        <v>481297.35547668632</v>
      </c>
      <c r="Q3502">
        <v>440336.32999999798</v>
      </c>
      <c r="R3502">
        <v>6303238.0499999998</v>
      </c>
    </row>
    <row r="3503" spans="1:18" hidden="1">
      <c r="A3503">
        <v>2332</v>
      </c>
      <c r="B3503">
        <v>70029477</v>
      </c>
      <c r="C3503" s="2" t="s">
        <v>8375</v>
      </c>
      <c r="D3503" t="s">
        <v>152</v>
      </c>
      <c r="E3503">
        <v>1298365634000</v>
      </c>
      <c r="F3503">
        <v>1271065435000</v>
      </c>
      <c r="G3503">
        <v>1</v>
      </c>
      <c r="H3503" t="s">
        <v>4819</v>
      </c>
      <c r="I3503" t="s">
        <v>4820</v>
      </c>
      <c r="J3503" t="s">
        <v>98</v>
      </c>
      <c r="K3503" t="s">
        <v>21</v>
      </c>
      <c r="L3503">
        <v>0</v>
      </c>
      <c r="M3503">
        <v>0</v>
      </c>
      <c r="N3503" t="s">
        <v>22</v>
      </c>
      <c r="O3503">
        <v>6</v>
      </c>
      <c r="P3503" s="30">
        <f>SQRT((postes_1[[#This Row],[x]]-$Q$1)^2+(postes_1[[#This Row],[y]]-$R$1)^2)</f>
        <v>481645.57091581053</v>
      </c>
      <c r="Q3503">
        <v>572310.88000000303</v>
      </c>
      <c r="R3503">
        <v>6273330.71</v>
      </c>
    </row>
    <row r="3504" spans="1:18" hidden="1">
      <c r="A3504">
        <v>499</v>
      </c>
      <c r="B3504">
        <v>50001298</v>
      </c>
      <c r="C3504" s="2" t="s">
        <v>8375</v>
      </c>
      <c r="D3504" t="s">
        <v>17</v>
      </c>
      <c r="E3504">
        <v>610761600000</v>
      </c>
      <c r="F3504">
        <v>1314111740000</v>
      </c>
      <c r="G3504">
        <v>1</v>
      </c>
      <c r="H3504" t="s">
        <v>1093</v>
      </c>
      <c r="I3504" t="s">
        <v>1093</v>
      </c>
      <c r="J3504" t="s">
        <v>20</v>
      </c>
      <c r="K3504" t="s">
        <v>21</v>
      </c>
      <c r="L3504">
        <v>0</v>
      </c>
      <c r="M3504">
        <v>0</v>
      </c>
      <c r="N3504" t="s">
        <v>22</v>
      </c>
      <c r="O3504">
        <v>6</v>
      </c>
      <c r="P3504" s="30">
        <f>SQRT((postes_1[[#This Row],[x]]-$Q$1)^2+(postes_1[[#This Row],[y]]-$R$1)^2)</f>
        <v>481767.71832654311</v>
      </c>
      <c r="Q3504">
        <v>505188.43999999802</v>
      </c>
      <c r="R3504">
        <v>6283338.8799999999</v>
      </c>
    </row>
    <row r="3505" spans="1:18" hidden="1">
      <c r="A3505">
        <v>1659</v>
      </c>
      <c r="B3505">
        <v>40000338</v>
      </c>
      <c r="C3505" s="2" t="s">
        <v>8376</v>
      </c>
      <c r="D3505" t="s">
        <v>77</v>
      </c>
      <c r="E3505">
        <v>610761600000</v>
      </c>
      <c r="F3505">
        <v>1318330706000</v>
      </c>
      <c r="G3505">
        <v>1</v>
      </c>
      <c r="H3505" t="s">
        <v>3455</v>
      </c>
      <c r="I3505" t="s">
        <v>3455</v>
      </c>
      <c r="J3505" t="s">
        <v>20</v>
      </c>
      <c r="K3505" t="s">
        <v>21</v>
      </c>
      <c r="L3505">
        <v>0</v>
      </c>
      <c r="M3505">
        <v>0</v>
      </c>
      <c r="N3505" t="s">
        <v>22</v>
      </c>
      <c r="O3505">
        <v>7</v>
      </c>
      <c r="P3505" s="30">
        <f>SQRT((postes_1[[#This Row],[x]]-$Q$1)^2+(postes_1[[#This Row],[y]]-$R$1)^2)</f>
        <v>481968.31057165167</v>
      </c>
      <c r="Q3505">
        <v>831766.11999999697</v>
      </c>
      <c r="R3505">
        <v>6325302.1399999997</v>
      </c>
    </row>
    <row r="3506" spans="1:18" hidden="1">
      <c r="A3506">
        <v>1889</v>
      </c>
      <c r="B3506">
        <v>50001444</v>
      </c>
      <c r="C3506" s="2" t="s">
        <v>8373</v>
      </c>
      <c r="D3506" t="s">
        <v>274</v>
      </c>
      <c r="E3506">
        <v>938131200000</v>
      </c>
      <c r="F3506">
        <v>1422894735000</v>
      </c>
      <c r="G3506">
        <v>1</v>
      </c>
      <c r="H3506" t="s">
        <v>3917</v>
      </c>
      <c r="I3506" t="s">
        <v>3918</v>
      </c>
      <c r="J3506" t="s">
        <v>1274</v>
      </c>
      <c r="K3506" t="s">
        <v>21</v>
      </c>
      <c r="L3506">
        <v>0</v>
      </c>
      <c r="M3506">
        <v>0</v>
      </c>
      <c r="N3506" t="s">
        <v>22</v>
      </c>
      <c r="O3506">
        <v>3</v>
      </c>
      <c r="P3506" s="30">
        <f>SQRT((postes_1[[#This Row],[x]]-$Q$1)^2+(postes_1[[#This Row],[y]]-$R$1)^2)</f>
        <v>482153.79814395483</v>
      </c>
      <c r="Q3506">
        <v>640269.25</v>
      </c>
      <c r="R3506">
        <v>6272230.3399999999</v>
      </c>
    </row>
    <row r="3507" spans="1:18" hidden="1">
      <c r="A3507">
        <v>2752</v>
      </c>
      <c r="B3507">
        <v>60000113</v>
      </c>
      <c r="C3507" s="2" t="s">
        <v>8373</v>
      </c>
      <c r="D3507" t="s">
        <v>274</v>
      </c>
      <c r="E3507">
        <v>991785600000</v>
      </c>
      <c r="F3507">
        <v>1454066049000</v>
      </c>
      <c r="G3507">
        <v>1</v>
      </c>
      <c r="H3507" t="s">
        <v>5679</v>
      </c>
      <c r="I3507" t="s">
        <v>5680</v>
      </c>
      <c r="J3507" t="s">
        <v>20</v>
      </c>
      <c r="K3507" t="s">
        <v>21</v>
      </c>
      <c r="L3507">
        <v>0</v>
      </c>
      <c r="M3507">
        <v>0</v>
      </c>
      <c r="N3507" t="s">
        <v>22</v>
      </c>
      <c r="O3507">
        <v>3</v>
      </c>
      <c r="P3507" s="30">
        <f>SQRT((postes_1[[#This Row],[x]]-$Q$1)^2+(postes_1[[#This Row],[y]]-$R$1)^2)</f>
        <v>482958.98247320473</v>
      </c>
      <c r="Q3507">
        <v>135738.619999997</v>
      </c>
      <c r="R3507">
        <v>6842232.6699999999</v>
      </c>
    </row>
    <row r="3508" spans="1:18" hidden="1">
      <c r="A3508">
        <v>914</v>
      </c>
      <c r="B3508">
        <v>40000094</v>
      </c>
      <c r="C3508" s="2" t="s">
        <v>8373</v>
      </c>
      <c r="D3508" t="s">
        <v>168</v>
      </c>
      <c r="E3508">
        <v>1459504701000</v>
      </c>
      <c r="F3508">
        <v>1272979642000</v>
      </c>
      <c r="G3508">
        <v>1</v>
      </c>
      <c r="H3508" t="s">
        <v>1947</v>
      </c>
      <c r="I3508" t="s">
        <v>1948</v>
      </c>
      <c r="J3508" t="s">
        <v>20</v>
      </c>
      <c r="K3508" t="s">
        <v>21</v>
      </c>
      <c r="L3508">
        <v>0</v>
      </c>
      <c r="M3508">
        <v>0</v>
      </c>
      <c r="N3508" t="s">
        <v>22</v>
      </c>
      <c r="O3508">
        <v>3</v>
      </c>
      <c r="P3508" s="30">
        <f>SQRT((postes_1[[#This Row],[x]]-$Q$1)^2+(postes_1[[#This Row],[y]]-$R$1)^2)</f>
        <v>483061.55356087966</v>
      </c>
      <c r="Q3508">
        <v>923150.06000000203</v>
      </c>
      <c r="R3508">
        <v>6385251.54</v>
      </c>
    </row>
    <row r="3509" spans="1:18" hidden="1">
      <c r="A3509">
        <v>3642</v>
      </c>
      <c r="B3509">
        <v>70024207</v>
      </c>
      <c r="C3509" s="2" t="s">
        <v>8373</v>
      </c>
      <c r="D3509" t="s">
        <v>482</v>
      </c>
      <c r="E3509">
        <v>1245427783000</v>
      </c>
      <c r="F3509">
        <v>1397128307000</v>
      </c>
      <c r="G3509">
        <v>1</v>
      </c>
      <c r="H3509" t="s">
        <v>7457</v>
      </c>
      <c r="I3509" t="s">
        <v>7458</v>
      </c>
      <c r="J3509" t="s">
        <v>7459</v>
      </c>
      <c r="K3509" t="s">
        <v>21</v>
      </c>
      <c r="L3509">
        <v>0</v>
      </c>
      <c r="M3509">
        <v>0</v>
      </c>
      <c r="N3509" t="s">
        <v>22</v>
      </c>
      <c r="O3509">
        <v>3</v>
      </c>
      <c r="P3509" s="30">
        <f>SQRT((postes_1[[#This Row],[x]]-$Q$1)^2+(postes_1[[#This Row],[y]]-$R$1)^2)</f>
        <v>483557.69753186998</v>
      </c>
      <c r="Q3509">
        <v>853055.64000000095</v>
      </c>
      <c r="R3509">
        <v>6335156.3499999996</v>
      </c>
    </row>
    <row r="3510" spans="1:18" hidden="1">
      <c r="A3510">
        <v>1559</v>
      </c>
      <c r="B3510">
        <v>50001468</v>
      </c>
      <c r="C3510" s="2" t="s">
        <v>8373</v>
      </c>
      <c r="D3510" t="s">
        <v>30</v>
      </c>
      <c r="E3510">
        <v>1041465600000</v>
      </c>
      <c r="F3510">
        <v>1422961065000</v>
      </c>
      <c r="G3510">
        <v>1</v>
      </c>
      <c r="H3510" t="s">
        <v>3250</v>
      </c>
      <c r="I3510" t="s">
        <v>3251</v>
      </c>
      <c r="J3510" t="s">
        <v>3252</v>
      </c>
      <c r="K3510" t="s">
        <v>21</v>
      </c>
      <c r="L3510">
        <v>0</v>
      </c>
      <c r="M3510">
        <v>0</v>
      </c>
      <c r="N3510" t="s">
        <v>22</v>
      </c>
      <c r="O3510">
        <v>3</v>
      </c>
      <c r="P3510" s="30">
        <f>SQRT((postes_1[[#This Row],[x]]-$Q$1)^2+(postes_1[[#This Row],[y]]-$R$1)^2)</f>
        <v>483652.38405994064</v>
      </c>
      <c r="Q3510">
        <v>569123.52000000305</v>
      </c>
      <c r="R3510">
        <v>6271580.46</v>
      </c>
    </row>
    <row r="3511" spans="1:18" hidden="1">
      <c r="A3511">
        <v>162</v>
      </c>
      <c r="B3511">
        <v>30001788</v>
      </c>
      <c r="C3511" s="2" t="s">
        <v>8373</v>
      </c>
      <c r="D3511" t="s">
        <v>17</v>
      </c>
      <c r="E3511">
        <v>610761600000</v>
      </c>
      <c r="F3511">
        <v>1319641959000</v>
      </c>
      <c r="G3511">
        <v>1</v>
      </c>
      <c r="H3511" t="s">
        <v>379</v>
      </c>
      <c r="I3511" t="s">
        <v>380</v>
      </c>
      <c r="J3511" t="s">
        <v>20</v>
      </c>
      <c r="K3511" t="s">
        <v>21</v>
      </c>
      <c r="L3511">
        <v>0</v>
      </c>
      <c r="M3511">
        <v>0</v>
      </c>
      <c r="N3511" t="s">
        <v>22</v>
      </c>
      <c r="O3511">
        <v>3</v>
      </c>
      <c r="P3511" s="30">
        <f>SQRT((postes_1[[#This Row],[x]]-$Q$1)^2+(postes_1[[#This Row],[y]]-$R$1)^2)</f>
        <v>483881.4024688002</v>
      </c>
      <c r="Q3511">
        <v>1004551.2</v>
      </c>
      <c r="R3511">
        <v>6472676.5599999996</v>
      </c>
    </row>
    <row r="3512" spans="1:18" hidden="1">
      <c r="A3512">
        <v>1234</v>
      </c>
      <c r="B3512">
        <v>50001463</v>
      </c>
      <c r="C3512" s="2" t="s">
        <v>8375</v>
      </c>
      <c r="D3512" t="s">
        <v>30</v>
      </c>
      <c r="E3512">
        <v>1105612344000</v>
      </c>
      <c r="F3512">
        <v>1343235303000</v>
      </c>
      <c r="G3512">
        <v>1</v>
      </c>
      <c r="H3512" t="s">
        <v>2586</v>
      </c>
      <c r="I3512" t="s">
        <v>2587</v>
      </c>
      <c r="J3512" t="s">
        <v>20</v>
      </c>
      <c r="K3512" t="s">
        <v>21</v>
      </c>
      <c r="L3512">
        <v>0</v>
      </c>
      <c r="M3512">
        <v>0</v>
      </c>
      <c r="N3512" t="s">
        <v>22</v>
      </c>
      <c r="O3512">
        <v>6</v>
      </c>
      <c r="P3512" s="30">
        <f>SQRT((postes_1[[#This Row],[x]]-$Q$1)^2+(postes_1[[#This Row],[y]]-$R$1)^2)</f>
        <v>483957.43445696385</v>
      </c>
      <c r="Q3512">
        <v>569561.90999999596</v>
      </c>
      <c r="R3512">
        <v>6271236.9000000004</v>
      </c>
    </row>
    <row r="3513" spans="1:18" hidden="1">
      <c r="A3513">
        <v>3219</v>
      </c>
      <c r="B3513">
        <v>50001359</v>
      </c>
      <c r="C3513" s="2" t="s">
        <v>8373</v>
      </c>
      <c r="D3513" t="s">
        <v>90</v>
      </c>
      <c r="E3513">
        <v>610761600000</v>
      </c>
      <c r="F3513">
        <v>1144331379000</v>
      </c>
      <c r="G3513">
        <v>1</v>
      </c>
      <c r="H3513" t="s">
        <v>6608</v>
      </c>
      <c r="I3513" t="s">
        <v>6609</v>
      </c>
      <c r="J3513" t="s">
        <v>20</v>
      </c>
      <c r="K3513" t="s">
        <v>21</v>
      </c>
      <c r="L3513">
        <v>0</v>
      </c>
      <c r="M3513">
        <v>0</v>
      </c>
      <c r="N3513" t="s">
        <v>22</v>
      </c>
      <c r="O3513">
        <v>3</v>
      </c>
      <c r="P3513" s="30">
        <f>SQRT((postes_1[[#This Row],[x]]-$Q$1)^2+(postes_1[[#This Row],[y]]-$R$1)^2)</f>
        <v>485213.2677234647</v>
      </c>
      <c r="Q3513">
        <v>713662.53000000096</v>
      </c>
      <c r="R3513">
        <v>6279349.4199999999</v>
      </c>
    </row>
    <row r="3514" spans="1:18" hidden="1">
      <c r="A3514">
        <v>3116</v>
      </c>
      <c r="B3514">
        <v>20000469</v>
      </c>
      <c r="C3514" s="2" t="s">
        <v>8373</v>
      </c>
      <c r="D3514" t="s">
        <v>274</v>
      </c>
      <c r="E3514">
        <v>610761600000</v>
      </c>
      <c r="F3514">
        <v>1424428146000</v>
      </c>
      <c r="G3514">
        <v>1</v>
      </c>
      <c r="H3514" t="s">
        <v>6402</v>
      </c>
      <c r="I3514" t="s">
        <v>6403</v>
      </c>
      <c r="J3514" t="s">
        <v>186</v>
      </c>
      <c r="K3514" t="s">
        <v>21</v>
      </c>
      <c r="L3514">
        <v>0</v>
      </c>
      <c r="M3514">
        <v>0</v>
      </c>
      <c r="N3514" t="s">
        <v>22</v>
      </c>
      <c r="O3514">
        <v>3</v>
      </c>
      <c r="P3514" s="30">
        <f>SQRT((postes_1[[#This Row],[x]]-$Q$1)^2+(postes_1[[#This Row],[y]]-$R$1)^2)</f>
        <v>485580.19279827364</v>
      </c>
      <c r="Q3514">
        <v>1077309.1499999999</v>
      </c>
      <c r="R3514">
        <v>6887061.2599999998</v>
      </c>
    </row>
    <row r="3515" spans="1:18" hidden="1">
      <c r="A3515">
        <v>3242</v>
      </c>
      <c r="B3515">
        <v>50001482</v>
      </c>
      <c r="C3515" s="2" t="s">
        <v>8373</v>
      </c>
      <c r="D3515" t="s">
        <v>74</v>
      </c>
      <c r="E3515">
        <v>786931200000</v>
      </c>
      <c r="F3515">
        <v>1374164723000</v>
      </c>
      <c r="G3515">
        <v>1</v>
      </c>
      <c r="H3515" t="s">
        <v>6650</v>
      </c>
      <c r="I3515" t="s">
        <v>6651</v>
      </c>
      <c r="J3515" t="s">
        <v>20</v>
      </c>
      <c r="K3515" t="s">
        <v>21</v>
      </c>
      <c r="L3515">
        <v>0</v>
      </c>
      <c r="M3515">
        <v>0</v>
      </c>
      <c r="N3515" t="s">
        <v>22</v>
      </c>
      <c r="O3515">
        <v>3</v>
      </c>
      <c r="P3515" s="30">
        <f>SQRT((postes_1[[#This Row],[x]]-$Q$1)^2+(postes_1[[#This Row],[y]]-$R$1)^2)</f>
        <v>485904.17479545024</v>
      </c>
      <c r="Q3515">
        <v>561153.43000000005</v>
      </c>
      <c r="R3515">
        <v>6270067.2599999998</v>
      </c>
    </row>
    <row r="3516" spans="1:18" hidden="1">
      <c r="A3516">
        <v>186</v>
      </c>
      <c r="B3516">
        <v>50001158</v>
      </c>
      <c r="C3516" s="2" t="s">
        <v>8373</v>
      </c>
      <c r="D3516" t="s">
        <v>38</v>
      </c>
      <c r="E3516" s="1">
        <v>829872000000</v>
      </c>
      <c r="F3516">
        <v>1220534658000</v>
      </c>
      <c r="G3516">
        <v>1</v>
      </c>
      <c r="H3516" t="s">
        <v>428</v>
      </c>
      <c r="I3516" t="s">
        <v>429</v>
      </c>
      <c r="J3516" t="s">
        <v>430</v>
      </c>
      <c r="K3516" t="s">
        <v>21</v>
      </c>
      <c r="L3516">
        <v>0</v>
      </c>
      <c r="M3516">
        <v>0</v>
      </c>
      <c r="N3516" t="s">
        <v>22</v>
      </c>
      <c r="O3516">
        <v>3</v>
      </c>
      <c r="P3516" s="30">
        <f>SQRT((postes_1[[#This Row],[x]]-$Q$1)^2+(postes_1[[#This Row],[y]]-$R$1)^2)</f>
        <v>486035.35912206402</v>
      </c>
      <c r="Q3516">
        <v>426840.52000000299</v>
      </c>
      <c r="R3516">
        <v>6303450.2999999998</v>
      </c>
    </row>
    <row r="3517" spans="1:18" hidden="1">
      <c r="A3517">
        <v>512</v>
      </c>
      <c r="B3517">
        <v>50001401</v>
      </c>
      <c r="C3517" s="2" t="s">
        <v>8375</v>
      </c>
      <c r="D3517" t="s">
        <v>23</v>
      </c>
      <c r="E3517">
        <v>610761600000</v>
      </c>
      <c r="F3517">
        <v>1222168327000</v>
      </c>
      <c r="G3517">
        <v>1</v>
      </c>
      <c r="H3517" t="s">
        <v>1119</v>
      </c>
      <c r="I3517" t="s">
        <v>1120</v>
      </c>
      <c r="J3517" t="s">
        <v>20</v>
      </c>
      <c r="K3517" t="s">
        <v>21</v>
      </c>
      <c r="L3517">
        <v>0</v>
      </c>
      <c r="M3517">
        <v>0</v>
      </c>
      <c r="N3517" t="s">
        <v>22</v>
      </c>
      <c r="O3517">
        <v>6</v>
      </c>
      <c r="P3517" s="30">
        <f>SQRT((postes_1[[#This Row],[x]]-$Q$1)^2+(postes_1[[#This Row],[y]]-$R$1)^2)</f>
        <v>486303.26638162066</v>
      </c>
      <c r="Q3517">
        <v>695189.32</v>
      </c>
      <c r="R3517">
        <v>6274595.5800000001</v>
      </c>
    </row>
    <row r="3518" spans="1:18" hidden="1">
      <c r="A3518">
        <v>3122</v>
      </c>
      <c r="B3518">
        <v>20000474</v>
      </c>
      <c r="C3518" s="2" t="s">
        <v>8373</v>
      </c>
      <c r="D3518" t="s">
        <v>274</v>
      </c>
      <c r="E3518">
        <v>610761600000</v>
      </c>
      <c r="F3518">
        <v>1424346905000</v>
      </c>
      <c r="G3518">
        <v>1</v>
      </c>
      <c r="H3518" t="s">
        <v>6416</v>
      </c>
      <c r="I3518" t="s">
        <v>6417</v>
      </c>
      <c r="J3518" t="s">
        <v>186</v>
      </c>
      <c r="K3518" t="s">
        <v>21</v>
      </c>
      <c r="L3518">
        <v>0</v>
      </c>
      <c r="M3518">
        <v>0</v>
      </c>
      <c r="N3518" t="s">
        <v>22</v>
      </c>
      <c r="O3518">
        <v>3</v>
      </c>
      <c r="P3518" s="30">
        <f>SQRT((postes_1[[#This Row],[x]]-$Q$1)^2+(postes_1[[#This Row],[y]]-$R$1)^2)</f>
        <v>486571.03726203158</v>
      </c>
      <c r="Q3518">
        <v>1078904.48</v>
      </c>
      <c r="R3518">
        <v>6885067.2400000002</v>
      </c>
    </row>
    <row r="3519" spans="1:18" hidden="1">
      <c r="A3519">
        <v>1686</v>
      </c>
      <c r="B3519">
        <v>50001488</v>
      </c>
      <c r="C3519" s="2" t="s">
        <v>8373</v>
      </c>
      <c r="D3519" t="s">
        <v>30</v>
      </c>
      <c r="E3519">
        <v>610761600000</v>
      </c>
      <c r="F3519">
        <v>1378203629000</v>
      </c>
      <c r="G3519">
        <v>1</v>
      </c>
      <c r="H3519" t="s">
        <v>3511</v>
      </c>
      <c r="I3519" t="s">
        <v>3512</v>
      </c>
      <c r="J3519" t="s">
        <v>20</v>
      </c>
      <c r="K3519" t="s">
        <v>21</v>
      </c>
      <c r="L3519">
        <v>0</v>
      </c>
      <c r="M3519">
        <v>0</v>
      </c>
      <c r="N3519" t="s">
        <v>22</v>
      </c>
      <c r="O3519">
        <v>3</v>
      </c>
      <c r="P3519" s="30">
        <f>SQRT((postes_1[[#This Row],[x]]-$Q$1)^2+(postes_1[[#This Row],[y]]-$R$1)^2)</f>
        <v>486582.94256329333</v>
      </c>
      <c r="Q3519">
        <v>656051.27000000305</v>
      </c>
      <c r="R3519">
        <v>6269019.1200000001</v>
      </c>
    </row>
    <row r="3520" spans="1:18" hidden="1">
      <c r="A3520">
        <v>3891</v>
      </c>
      <c r="B3520">
        <v>50001503</v>
      </c>
      <c r="C3520" s="2" t="s">
        <v>8373</v>
      </c>
      <c r="D3520" t="s">
        <v>20</v>
      </c>
      <c r="E3520">
        <v>610761600000</v>
      </c>
      <c r="F3520" t="s">
        <v>20</v>
      </c>
      <c r="G3520">
        <v>1</v>
      </c>
      <c r="H3520" t="s">
        <v>7934</v>
      </c>
      <c r="I3520" t="s">
        <v>7935</v>
      </c>
      <c r="J3520" t="s">
        <v>20</v>
      </c>
      <c r="K3520" t="s">
        <v>21</v>
      </c>
      <c r="L3520">
        <v>0</v>
      </c>
      <c r="M3520">
        <v>0</v>
      </c>
      <c r="N3520" t="s">
        <v>22</v>
      </c>
      <c r="O3520">
        <v>3</v>
      </c>
      <c r="P3520" s="30">
        <f>SQRT((postes_1[[#This Row],[x]]-$Q$1)^2+(postes_1[[#This Row],[y]]-$R$1)^2)</f>
        <v>486643.35310205742</v>
      </c>
      <c r="Q3520">
        <v>648571.06000000203</v>
      </c>
      <c r="R3520">
        <v>6268312.8799999999</v>
      </c>
    </row>
    <row r="3521" spans="1:18" hidden="1">
      <c r="A3521">
        <v>3906</v>
      </c>
      <c r="B3521">
        <v>40000311</v>
      </c>
      <c r="C3521" s="2" t="s">
        <v>8373</v>
      </c>
      <c r="D3521" t="s">
        <v>482</v>
      </c>
      <c r="E3521">
        <v>610761600000</v>
      </c>
      <c r="F3521">
        <v>1396865065000</v>
      </c>
      <c r="G3521">
        <v>1</v>
      </c>
      <c r="H3521" t="s">
        <v>7965</v>
      </c>
      <c r="I3521" t="s">
        <v>7966</v>
      </c>
      <c r="J3521" t="s">
        <v>26</v>
      </c>
      <c r="K3521" t="s">
        <v>21</v>
      </c>
      <c r="L3521">
        <v>0</v>
      </c>
      <c r="M3521">
        <v>0</v>
      </c>
      <c r="N3521" t="s">
        <v>22</v>
      </c>
      <c r="O3521">
        <v>3</v>
      </c>
      <c r="P3521" s="30">
        <f>SQRT((postes_1[[#This Row],[x]]-$Q$1)^2+(postes_1[[#This Row],[y]]-$R$1)^2)</f>
        <v>486648.7814186649</v>
      </c>
      <c r="Q3521">
        <v>851667.96999999904</v>
      </c>
      <c r="R3521">
        <v>6330791.9900000002</v>
      </c>
    </row>
    <row r="3522" spans="1:18" hidden="1">
      <c r="A3522">
        <v>3435</v>
      </c>
      <c r="B3522">
        <v>50002246</v>
      </c>
      <c r="C3522" s="2" t="s">
        <v>8373</v>
      </c>
      <c r="D3522" t="s">
        <v>23</v>
      </c>
      <c r="E3522">
        <v>1264618847000</v>
      </c>
      <c r="F3522">
        <v>1307712269000</v>
      </c>
      <c r="G3522">
        <v>1</v>
      </c>
      <c r="H3522" t="s">
        <v>7038</v>
      </c>
      <c r="I3522" t="s">
        <v>7039</v>
      </c>
      <c r="J3522" t="s">
        <v>98</v>
      </c>
      <c r="K3522" t="s">
        <v>21</v>
      </c>
      <c r="L3522">
        <v>0</v>
      </c>
      <c r="M3522">
        <v>0</v>
      </c>
      <c r="N3522" t="s">
        <v>22</v>
      </c>
      <c r="O3522">
        <v>3</v>
      </c>
      <c r="P3522" s="30">
        <f>SQRT((postes_1[[#This Row],[x]]-$Q$1)^2+(postes_1[[#This Row],[y]]-$R$1)^2)</f>
        <v>486692.44694070838</v>
      </c>
      <c r="Q3522">
        <v>535922.06000000203</v>
      </c>
      <c r="R3522">
        <v>6272513.0300000003</v>
      </c>
    </row>
    <row r="3523" spans="1:18" hidden="1">
      <c r="A3523">
        <v>3553</v>
      </c>
      <c r="B3523">
        <v>50001251</v>
      </c>
      <c r="C3523" s="2" t="s">
        <v>8373</v>
      </c>
      <c r="D3523" t="s">
        <v>20</v>
      </c>
      <c r="E3523">
        <v>769737600000</v>
      </c>
      <c r="F3523" t="s">
        <v>20</v>
      </c>
      <c r="G3523">
        <v>1</v>
      </c>
      <c r="H3523" t="s">
        <v>7272</v>
      </c>
      <c r="I3523" t="s">
        <v>7273</v>
      </c>
      <c r="J3523" t="s">
        <v>20</v>
      </c>
      <c r="K3523" t="s">
        <v>21</v>
      </c>
      <c r="L3523">
        <v>0</v>
      </c>
      <c r="M3523">
        <v>0</v>
      </c>
      <c r="N3523" t="s">
        <v>22</v>
      </c>
      <c r="O3523">
        <v>3</v>
      </c>
      <c r="P3523" s="30">
        <f>SQRT((postes_1[[#This Row],[x]]-$Q$1)^2+(postes_1[[#This Row],[y]]-$R$1)^2)</f>
        <v>486699.15859036607</v>
      </c>
      <c r="Q3523">
        <v>741452.04999999702</v>
      </c>
      <c r="R3523">
        <v>6284719.79</v>
      </c>
    </row>
    <row r="3524" spans="1:18" hidden="1">
      <c r="A3524">
        <v>1467</v>
      </c>
      <c r="B3524">
        <v>60000047</v>
      </c>
      <c r="C3524" s="2" t="s">
        <v>8373</v>
      </c>
      <c r="D3524" t="s">
        <v>27</v>
      </c>
      <c r="E3524">
        <v>988243200000</v>
      </c>
      <c r="F3524">
        <v>1299258561000</v>
      </c>
      <c r="G3524">
        <v>1</v>
      </c>
      <c r="H3524" t="s">
        <v>3066</v>
      </c>
      <c r="I3524" t="s">
        <v>3067</v>
      </c>
      <c r="J3524" t="s">
        <v>20</v>
      </c>
      <c r="K3524" t="s">
        <v>21</v>
      </c>
      <c r="L3524">
        <v>0</v>
      </c>
      <c r="M3524">
        <v>0</v>
      </c>
      <c r="N3524" t="s">
        <v>22</v>
      </c>
      <c r="O3524">
        <v>3</v>
      </c>
      <c r="P3524" s="30">
        <f>SQRT((postes_1[[#This Row],[x]]-$Q$1)^2+(postes_1[[#This Row],[y]]-$R$1)^2)</f>
        <v>487223.70481172466</v>
      </c>
      <c r="Q3524">
        <v>133218.899999999</v>
      </c>
      <c r="R3524">
        <v>6851538.8700000001</v>
      </c>
    </row>
    <row r="3525" spans="1:18" hidden="1">
      <c r="A3525">
        <v>1134</v>
      </c>
      <c r="B3525">
        <v>50001065</v>
      </c>
      <c r="C3525" s="2" t="s">
        <v>8373</v>
      </c>
      <c r="D3525" t="s">
        <v>23</v>
      </c>
      <c r="E3525">
        <v>1010966400000</v>
      </c>
      <c r="F3525">
        <v>1239791751000</v>
      </c>
      <c r="G3525">
        <v>1</v>
      </c>
      <c r="H3525" t="s">
        <v>2379</v>
      </c>
      <c r="I3525" t="s">
        <v>2380</v>
      </c>
      <c r="J3525" t="s">
        <v>20</v>
      </c>
      <c r="K3525" t="s">
        <v>21</v>
      </c>
      <c r="L3525">
        <v>0</v>
      </c>
      <c r="M3525">
        <v>0</v>
      </c>
      <c r="N3525" t="s">
        <v>22</v>
      </c>
      <c r="O3525">
        <v>3</v>
      </c>
      <c r="P3525" s="30">
        <f>SQRT((postes_1[[#This Row],[x]]-$Q$1)^2+(postes_1[[#This Row],[y]]-$R$1)^2)</f>
        <v>487320.97062116268</v>
      </c>
      <c r="Q3525">
        <v>385650.96000000101</v>
      </c>
      <c r="R3525">
        <v>6321098.5599999996</v>
      </c>
    </row>
    <row r="3526" spans="1:18" hidden="1">
      <c r="A3526">
        <v>4001</v>
      </c>
      <c r="B3526">
        <v>50001508</v>
      </c>
      <c r="C3526" s="2" t="s">
        <v>8373</v>
      </c>
      <c r="D3526" t="s">
        <v>1094</v>
      </c>
      <c r="E3526">
        <v>610761600000</v>
      </c>
      <c r="F3526">
        <v>1424347575000</v>
      </c>
      <c r="G3526">
        <v>1</v>
      </c>
      <c r="H3526" t="s">
        <v>8145</v>
      </c>
      <c r="I3526" t="s">
        <v>8145</v>
      </c>
      <c r="J3526" t="s">
        <v>20</v>
      </c>
      <c r="K3526" t="s">
        <v>21</v>
      </c>
      <c r="L3526">
        <v>0</v>
      </c>
      <c r="M3526">
        <v>0</v>
      </c>
      <c r="N3526" t="s">
        <v>22</v>
      </c>
      <c r="O3526">
        <v>3</v>
      </c>
      <c r="P3526" s="30">
        <f>SQRT((postes_1[[#This Row],[x]]-$Q$1)^2+(postes_1[[#This Row],[y]]-$R$1)^2)</f>
        <v>487496.95924285153</v>
      </c>
      <c r="Q3526">
        <v>653141.93999999797</v>
      </c>
      <c r="R3526">
        <v>6267836.6399999997</v>
      </c>
    </row>
    <row r="3527" spans="1:18" hidden="1">
      <c r="A3527">
        <v>3918</v>
      </c>
      <c r="B3527">
        <v>70045288</v>
      </c>
      <c r="C3527" s="2" t="s">
        <v>8373</v>
      </c>
      <c r="D3527" t="s">
        <v>264</v>
      </c>
      <c r="E3527">
        <v>1417190852000</v>
      </c>
      <c r="F3527">
        <v>1375454101000</v>
      </c>
      <c r="G3527">
        <v>1</v>
      </c>
      <c r="H3527" t="s">
        <v>7991</v>
      </c>
      <c r="I3527" t="s">
        <v>7992</v>
      </c>
      <c r="J3527" t="s">
        <v>20</v>
      </c>
      <c r="K3527" t="s">
        <v>21</v>
      </c>
      <c r="L3527">
        <v>0</v>
      </c>
      <c r="M3527">
        <v>0</v>
      </c>
      <c r="N3527" t="s">
        <v>22</v>
      </c>
      <c r="O3527">
        <v>3</v>
      </c>
      <c r="P3527" s="30">
        <f>SQRT((postes_1[[#This Row],[x]]-$Q$1)^2+(postes_1[[#This Row],[y]]-$R$1)^2)</f>
        <v>487499.94165631809</v>
      </c>
      <c r="Q3527">
        <v>386206.27000000299</v>
      </c>
      <c r="R3527">
        <v>6320608.6900000004</v>
      </c>
    </row>
    <row r="3528" spans="1:18" hidden="1">
      <c r="A3528">
        <v>2999</v>
      </c>
      <c r="B3528">
        <v>40000007</v>
      </c>
      <c r="C3528" s="2" t="s">
        <v>8377</v>
      </c>
      <c r="D3528" t="s">
        <v>30</v>
      </c>
      <c r="E3528">
        <v>1442504135000</v>
      </c>
      <c r="F3528">
        <v>1438686003000</v>
      </c>
      <c r="G3528">
        <v>1</v>
      </c>
      <c r="H3528" t="s">
        <v>6173</v>
      </c>
      <c r="I3528" t="s">
        <v>6174</v>
      </c>
      <c r="J3528" t="s">
        <v>20</v>
      </c>
      <c r="K3528" t="s">
        <v>21</v>
      </c>
      <c r="L3528">
        <v>0</v>
      </c>
      <c r="M3528">
        <v>0</v>
      </c>
      <c r="N3528" t="s">
        <v>22</v>
      </c>
      <c r="O3528">
        <v>5</v>
      </c>
      <c r="P3528" s="30">
        <f>SQRT((postes_1[[#This Row],[x]]-$Q$1)^2+(postes_1[[#This Row],[y]]-$R$1)^2)</f>
        <v>487568.56708571629</v>
      </c>
      <c r="Q3528">
        <v>979449.67000000202</v>
      </c>
      <c r="R3528">
        <v>6434751.5300000003</v>
      </c>
    </row>
    <row r="3529" spans="1:18" hidden="1">
      <c r="A3529">
        <v>1653</v>
      </c>
      <c r="B3529">
        <v>50001169</v>
      </c>
      <c r="C3529" s="2" t="s">
        <v>8373</v>
      </c>
      <c r="D3529" t="s">
        <v>77</v>
      </c>
      <c r="E3529">
        <v>610761600000</v>
      </c>
      <c r="F3529">
        <v>1318347233000</v>
      </c>
      <c r="G3529">
        <v>1</v>
      </c>
      <c r="H3529" t="s">
        <v>3443</v>
      </c>
      <c r="I3529" t="s">
        <v>3444</v>
      </c>
      <c r="J3529" t="s">
        <v>20</v>
      </c>
      <c r="K3529" t="s">
        <v>21</v>
      </c>
      <c r="L3529">
        <v>0</v>
      </c>
      <c r="M3529">
        <v>0</v>
      </c>
      <c r="N3529" t="s">
        <v>22</v>
      </c>
      <c r="O3529">
        <v>3</v>
      </c>
      <c r="P3529" s="30">
        <f>SQRT((postes_1[[#This Row],[x]]-$Q$1)^2+(postes_1[[#This Row],[y]]-$R$1)^2)</f>
        <v>487721.67602672125</v>
      </c>
      <c r="Q3529">
        <v>786802.53999999899</v>
      </c>
      <c r="R3529">
        <v>6298732.7400000002</v>
      </c>
    </row>
    <row r="3530" spans="1:18" hidden="1">
      <c r="A3530">
        <v>1533</v>
      </c>
      <c r="B3530">
        <v>50001453</v>
      </c>
      <c r="C3530" s="2" t="s">
        <v>8373</v>
      </c>
      <c r="D3530" t="s">
        <v>20</v>
      </c>
      <c r="E3530">
        <v>610761600000</v>
      </c>
      <c r="F3530" t="s">
        <v>20</v>
      </c>
      <c r="G3530">
        <v>1</v>
      </c>
      <c r="H3530" t="s">
        <v>3196</v>
      </c>
      <c r="I3530" t="s">
        <v>3197</v>
      </c>
      <c r="J3530" t="s">
        <v>20</v>
      </c>
      <c r="K3530" t="s">
        <v>21</v>
      </c>
      <c r="L3530">
        <v>0</v>
      </c>
      <c r="M3530">
        <v>0</v>
      </c>
      <c r="N3530" t="s">
        <v>22</v>
      </c>
      <c r="O3530">
        <v>3</v>
      </c>
      <c r="P3530" s="30">
        <f>SQRT((postes_1[[#This Row],[x]]-$Q$1)^2+(postes_1[[#This Row],[y]]-$R$1)^2)</f>
        <v>488161.51881251304</v>
      </c>
      <c r="Q3530">
        <v>684196.10000000102</v>
      </c>
      <c r="R3530">
        <v>6270900.4100000001</v>
      </c>
    </row>
    <row r="3531" spans="1:18" hidden="1">
      <c r="A3531">
        <v>1305</v>
      </c>
      <c r="B3531">
        <v>40000336</v>
      </c>
      <c r="C3531" s="2" t="s">
        <v>8373</v>
      </c>
      <c r="D3531" t="s">
        <v>77</v>
      </c>
      <c r="E3531">
        <v>610761600000</v>
      </c>
      <c r="F3531">
        <v>1367510821000</v>
      </c>
      <c r="G3531">
        <v>1</v>
      </c>
      <c r="H3531" t="s">
        <v>2742</v>
      </c>
      <c r="I3531" t="s">
        <v>2743</v>
      </c>
      <c r="J3531" t="s">
        <v>2728</v>
      </c>
      <c r="K3531" t="s">
        <v>21</v>
      </c>
      <c r="L3531">
        <v>0</v>
      </c>
      <c r="M3531">
        <v>0</v>
      </c>
      <c r="N3531" t="s">
        <v>22</v>
      </c>
      <c r="O3531">
        <v>3</v>
      </c>
      <c r="P3531" s="30">
        <f>SQRT((postes_1[[#This Row],[x]]-$Q$1)^2+(postes_1[[#This Row],[y]]-$R$1)^2)</f>
        <v>488796.69703753863</v>
      </c>
      <c r="Q3531">
        <v>846568.71000000101</v>
      </c>
      <c r="R3531">
        <v>6325467.8700000001</v>
      </c>
    </row>
    <row r="3532" spans="1:18" hidden="1">
      <c r="A3532">
        <v>507</v>
      </c>
      <c r="B3532">
        <v>50001525</v>
      </c>
      <c r="C3532" s="2" t="s">
        <v>8373</v>
      </c>
      <c r="D3532" t="s">
        <v>274</v>
      </c>
      <c r="E3532">
        <v>811987200000</v>
      </c>
      <c r="F3532">
        <v>1424440296000</v>
      </c>
      <c r="G3532">
        <v>1</v>
      </c>
      <c r="H3532" t="s">
        <v>1109</v>
      </c>
      <c r="I3532" t="s">
        <v>1110</v>
      </c>
      <c r="J3532" t="s">
        <v>26</v>
      </c>
      <c r="K3532" t="s">
        <v>21</v>
      </c>
      <c r="L3532">
        <v>0</v>
      </c>
      <c r="M3532">
        <v>0</v>
      </c>
      <c r="N3532" t="s">
        <v>22</v>
      </c>
      <c r="O3532">
        <v>3</v>
      </c>
      <c r="P3532" s="30">
        <f>SQRT((postes_1[[#This Row],[x]]-$Q$1)^2+(postes_1[[#This Row],[y]]-$R$1)^2)</f>
        <v>488876.20790828159</v>
      </c>
      <c r="Q3532">
        <v>565257.70000000298</v>
      </c>
      <c r="R3532">
        <v>6266681.2300000004</v>
      </c>
    </row>
    <row r="3533" spans="1:18" hidden="1">
      <c r="A3533">
        <v>376</v>
      </c>
      <c r="B3533">
        <v>50001222</v>
      </c>
      <c r="C3533" s="2" t="s">
        <v>8373</v>
      </c>
      <c r="D3533" t="s">
        <v>229</v>
      </c>
      <c r="E3533">
        <v>610761600000</v>
      </c>
      <c r="F3533">
        <v>1119000137000</v>
      </c>
      <c r="G3533">
        <v>1</v>
      </c>
      <c r="H3533" t="s">
        <v>836</v>
      </c>
      <c r="I3533" t="s">
        <v>837</v>
      </c>
      <c r="J3533" t="s">
        <v>20</v>
      </c>
      <c r="K3533" t="s">
        <v>21</v>
      </c>
      <c r="L3533">
        <v>0</v>
      </c>
      <c r="M3533">
        <v>0</v>
      </c>
      <c r="N3533" t="s">
        <v>22</v>
      </c>
      <c r="O3533">
        <v>3</v>
      </c>
      <c r="P3533" s="30">
        <f>SQRT((postes_1[[#This Row],[x]]-$Q$1)^2+(postes_1[[#This Row],[y]]-$R$1)^2)</f>
        <v>489115.76938207704</v>
      </c>
      <c r="Q3533">
        <v>766237.63000000303</v>
      </c>
      <c r="R3533">
        <v>6289813.2800000003</v>
      </c>
    </row>
    <row r="3534" spans="1:18" hidden="1">
      <c r="A3534">
        <v>3165</v>
      </c>
      <c r="B3534">
        <v>50001323</v>
      </c>
      <c r="C3534" s="2" t="s">
        <v>8373</v>
      </c>
      <c r="D3534" t="s">
        <v>20</v>
      </c>
      <c r="E3534">
        <v>610761600000</v>
      </c>
      <c r="F3534" t="s">
        <v>20</v>
      </c>
      <c r="G3534">
        <v>1</v>
      </c>
      <c r="H3534" t="s">
        <v>6504</v>
      </c>
      <c r="I3534" t="s">
        <v>6505</v>
      </c>
      <c r="J3534" t="s">
        <v>20</v>
      </c>
      <c r="K3534" t="s">
        <v>21</v>
      </c>
      <c r="L3534">
        <v>0</v>
      </c>
      <c r="M3534">
        <v>0</v>
      </c>
      <c r="N3534" t="s">
        <v>22</v>
      </c>
      <c r="O3534">
        <v>3</v>
      </c>
      <c r="P3534" s="30">
        <f>SQRT((postes_1[[#This Row],[x]]-$Q$1)^2+(postes_1[[#This Row],[y]]-$R$1)^2)</f>
        <v>489287.22840840486</v>
      </c>
      <c r="Q3534">
        <v>735197.21000000101</v>
      </c>
      <c r="R3534">
        <v>6280339.8099999996</v>
      </c>
    </row>
    <row r="3535" spans="1:18" hidden="1">
      <c r="A3535">
        <v>3239</v>
      </c>
      <c r="B3535">
        <v>50001534</v>
      </c>
      <c r="C3535" s="2" t="s">
        <v>8373</v>
      </c>
      <c r="D3535" t="s">
        <v>74</v>
      </c>
      <c r="E3535">
        <v>610761600000</v>
      </c>
      <c r="F3535">
        <v>1374252307000</v>
      </c>
      <c r="G3535">
        <v>1</v>
      </c>
      <c r="H3535" t="s">
        <v>6645</v>
      </c>
      <c r="I3535" t="s">
        <v>6646</v>
      </c>
      <c r="J3535" t="s">
        <v>20</v>
      </c>
      <c r="K3535" t="s">
        <v>21</v>
      </c>
      <c r="L3535">
        <v>0</v>
      </c>
      <c r="M3535">
        <v>0</v>
      </c>
      <c r="N3535" t="s">
        <v>22</v>
      </c>
      <c r="O3535">
        <v>3</v>
      </c>
      <c r="P3535" s="30">
        <f>SQRT((postes_1[[#This Row],[x]]-$Q$1)^2+(postes_1[[#This Row],[y]]-$R$1)^2)</f>
        <v>489319.13709863194</v>
      </c>
      <c r="Q3535">
        <v>585855.25999999803</v>
      </c>
      <c r="R3535">
        <v>6264762.6799999997</v>
      </c>
    </row>
    <row r="3536" spans="1:18" hidden="1">
      <c r="A3536">
        <v>2563</v>
      </c>
      <c r="B3536">
        <v>50001536</v>
      </c>
      <c r="C3536" s="2" t="s">
        <v>8373</v>
      </c>
      <c r="D3536" t="s">
        <v>74</v>
      </c>
      <c r="E3536">
        <v>1050278400000</v>
      </c>
      <c r="F3536">
        <v>1374251142000</v>
      </c>
      <c r="G3536">
        <v>1</v>
      </c>
      <c r="H3536" t="s">
        <v>5288</v>
      </c>
      <c r="I3536" t="s">
        <v>5289</v>
      </c>
      <c r="J3536" t="s">
        <v>26</v>
      </c>
      <c r="K3536" t="s">
        <v>21</v>
      </c>
      <c r="L3536">
        <v>0</v>
      </c>
      <c r="M3536">
        <v>0</v>
      </c>
      <c r="N3536" t="s">
        <v>22</v>
      </c>
      <c r="O3536">
        <v>3</v>
      </c>
      <c r="P3536" s="30">
        <f>SQRT((postes_1[[#This Row],[x]]-$Q$1)^2+(postes_1[[#This Row],[y]]-$R$1)^2)</f>
        <v>489657.36864743655</v>
      </c>
      <c r="Q3536">
        <v>585468.10000000102</v>
      </c>
      <c r="R3536">
        <v>6264443.6600000001</v>
      </c>
    </row>
    <row r="3537" spans="1:18" hidden="1">
      <c r="A3537">
        <v>3459</v>
      </c>
      <c r="B3537">
        <v>70003607</v>
      </c>
      <c r="C3537" s="2" t="s">
        <v>8373</v>
      </c>
      <c r="D3537" t="s">
        <v>482</v>
      </c>
      <c r="E3537">
        <v>1093273643000</v>
      </c>
      <c r="F3537">
        <v>1396959851000</v>
      </c>
      <c r="G3537">
        <v>1</v>
      </c>
      <c r="H3537" t="s">
        <v>7087</v>
      </c>
      <c r="I3537" t="s">
        <v>7088</v>
      </c>
      <c r="J3537" t="s">
        <v>20</v>
      </c>
      <c r="K3537" t="s">
        <v>21</v>
      </c>
      <c r="L3537">
        <v>0</v>
      </c>
      <c r="M3537">
        <v>0</v>
      </c>
      <c r="N3537" t="s">
        <v>22</v>
      </c>
      <c r="O3537">
        <v>3</v>
      </c>
      <c r="P3537" s="30">
        <f>SQRT((postes_1[[#This Row],[x]]-$Q$1)^2+(postes_1[[#This Row],[y]]-$R$1)^2)</f>
        <v>489695.90681523981</v>
      </c>
      <c r="Q3537">
        <v>858683.78999999899</v>
      </c>
      <c r="R3537">
        <v>6331334.8300000001</v>
      </c>
    </row>
    <row r="3538" spans="1:18" hidden="1">
      <c r="A3538">
        <v>2764</v>
      </c>
      <c r="B3538">
        <v>40000414</v>
      </c>
      <c r="C3538" s="2" t="s">
        <v>8373</v>
      </c>
      <c r="D3538" t="s">
        <v>20</v>
      </c>
      <c r="E3538">
        <v>610761600000</v>
      </c>
      <c r="F3538" t="s">
        <v>20</v>
      </c>
      <c r="G3538">
        <v>1</v>
      </c>
      <c r="H3538" t="s">
        <v>5702</v>
      </c>
      <c r="I3538" t="s">
        <v>5703</v>
      </c>
      <c r="J3538" t="s">
        <v>26</v>
      </c>
      <c r="K3538" t="s">
        <v>21</v>
      </c>
      <c r="L3538">
        <v>0</v>
      </c>
      <c r="M3538">
        <v>0</v>
      </c>
      <c r="N3538" t="s">
        <v>22</v>
      </c>
      <c r="O3538">
        <v>3</v>
      </c>
      <c r="P3538" s="30">
        <f>SQRT((postes_1[[#This Row],[x]]-$Q$1)^2+(postes_1[[#This Row],[y]]-$R$1)^2)</f>
        <v>489877.00586634484</v>
      </c>
      <c r="Q3538">
        <v>822810.06000000203</v>
      </c>
      <c r="R3538">
        <v>6311997.8799999999</v>
      </c>
    </row>
    <row r="3539" spans="1:18" hidden="1">
      <c r="A3539">
        <v>1506</v>
      </c>
      <c r="B3539">
        <v>50001543</v>
      </c>
      <c r="C3539" s="2" t="s">
        <v>8373</v>
      </c>
      <c r="D3539" t="s">
        <v>74</v>
      </c>
      <c r="E3539">
        <v>610761600000</v>
      </c>
      <c r="F3539">
        <v>1374670603000</v>
      </c>
      <c r="G3539">
        <v>1</v>
      </c>
      <c r="H3539" t="s">
        <v>2612</v>
      </c>
      <c r="I3539" t="s">
        <v>2612</v>
      </c>
      <c r="J3539" t="s">
        <v>20</v>
      </c>
      <c r="K3539" t="s">
        <v>21</v>
      </c>
      <c r="L3539">
        <v>0</v>
      </c>
      <c r="M3539">
        <v>0</v>
      </c>
      <c r="N3539" t="s">
        <v>22</v>
      </c>
      <c r="O3539">
        <v>3</v>
      </c>
      <c r="P3539" s="30">
        <f>SQRT((postes_1[[#This Row],[x]]-$Q$1)^2+(postes_1[[#This Row],[y]]-$R$1)^2)</f>
        <v>489904.66950488876</v>
      </c>
      <c r="Q3539">
        <v>618642.90999999596</v>
      </c>
      <c r="R3539">
        <v>6263625.8700000001</v>
      </c>
    </row>
    <row r="3540" spans="1:18" hidden="1">
      <c r="A3540">
        <v>3306</v>
      </c>
      <c r="B3540">
        <v>50001204</v>
      </c>
      <c r="C3540" s="2" t="s">
        <v>8373</v>
      </c>
      <c r="D3540" t="s">
        <v>74</v>
      </c>
      <c r="E3540">
        <v>610761600000</v>
      </c>
      <c r="F3540">
        <v>1380800452000</v>
      </c>
      <c r="G3540">
        <v>1</v>
      </c>
      <c r="H3540" t="s">
        <v>6776</v>
      </c>
      <c r="I3540" t="s">
        <v>6777</v>
      </c>
      <c r="J3540" t="s">
        <v>20</v>
      </c>
      <c r="K3540" t="s">
        <v>21</v>
      </c>
      <c r="L3540">
        <v>0</v>
      </c>
      <c r="M3540">
        <v>0</v>
      </c>
      <c r="N3540" t="s">
        <v>22</v>
      </c>
      <c r="O3540">
        <v>3</v>
      </c>
      <c r="P3540" s="30">
        <f>SQRT((postes_1[[#This Row],[x]]-$Q$1)^2+(postes_1[[#This Row],[y]]-$R$1)^2)</f>
        <v>489972.34172403696</v>
      </c>
      <c r="Q3540">
        <v>437088.28999999899</v>
      </c>
      <c r="R3540">
        <v>6295191.7699999996</v>
      </c>
    </row>
    <row r="3541" spans="1:18" hidden="1">
      <c r="A3541">
        <v>2750</v>
      </c>
      <c r="B3541">
        <v>40000453</v>
      </c>
      <c r="C3541" s="2" t="s">
        <v>8373</v>
      </c>
      <c r="D3541" t="s">
        <v>274</v>
      </c>
      <c r="E3541">
        <v>610761600000</v>
      </c>
      <c r="F3541">
        <v>1454427213000</v>
      </c>
      <c r="G3541">
        <v>1</v>
      </c>
      <c r="H3541" t="s">
        <v>5676</v>
      </c>
      <c r="I3541" t="s">
        <v>5677</v>
      </c>
      <c r="J3541" t="s">
        <v>26</v>
      </c>
      <c r="K3541" t="s">
        <v>21</v>
      </c>
      <c r="L3541">
        <v>0</v>
      </c>
      <c r="M3541">
        <v>0</v>
      </c>
      <c r="N3541" t="s">
        <v>22</v>
      </c>
      <c r="O3541">
        <v>3</v>
      </c>
      <c r="P3541" s="30">
        <f>SQRT((postes_1[[#This Row],[x]]-$Q$1)^2+(postes_1[[#This Row],[y]]-$R$1)^2)</f>
        <v>490311.4774379658</v>
      </c>
      <c r="Q3541">
        <v>810594.49000000197</v>
      </c>
      <c r="R3541">
        <v>6305851.75</v>
      </c>
    </row>
    <row r="3542" spans="1:18" hidden="1">
      <c r="A3542">
        <v>758</v>
      </c>
      <c r="B3542">
        <v>50001240</v>
      </c>
      <c r="C3542" s="2" t="s">
        <v>8373</v>
      </c>
      <c r="D3542" t="s">
        <v>17</v>
      </c>
      <c r="E3542">
        <v>755913600000</v>
      </c>
      <c r="F3542">
        <v>1314097799000</v>
      </c>
      <c r="G3542">
        <v>1</v>
      </c>
      <c r="H3542" t="s">
        <v>1631</v>
      </c>
      <c r="I3542" t="s">
        <v>1632</v>
      </c>
      <c r="J3542" t="s">
        <v>20</v>
      </c>
      <c r="K3542" t="s">
        <v>21</v>
      </c>
      <c r="L3542">
        <v>0</v>
      </c>
      <c r="M3542">
        <v>0</v>
      </c>
      <c r="N3542" t="s">
        <v>22</v>
      </c>
      <c r="O3542">
        <v>3</v>
      </c>
      <c r="P3542" s="30">
        <f>SQRT((postes_1[[#This Row],[x]]-$Q$1)^2+(postes_1[[#This Row],[y]]-$R$1)^2)</f>
        <v>490570.30330484442</v>
      </c>
      <c r="Q3542">
        <v>452225.29999999702</v>
      </c>
      <c r="R3542">
        <v>6289115.4299999997</v>
      </c>
    </row>
    <row r="3543" spans="1:18" hidden="1">
      <c r="A3543">
        <v>799</v>
      </c>
      <c r="B3543">
        <v>40002467</v>
      </c>
      <c r="C3543" s="2" t="s">
        <v>8375</v>
      </c>
      <c r="D3543" t="s">
        <v>1094</v>
      </c>
      <c r="E3543">
        <v>1050278400000</v>
      </c>
      <c r="F3543">
        <v>1425292125000</v>
      </c>
      <c r="G3543">
        <v>1</v>
      </c>
      <c r="H3543" t="s">
        <v>1714</v>
      </c>
      <c r="I3543" t="s">
        <v>1715</v>
      </c>
      <c r="J3543" t="s">
        <v>20</v>
      </c>
      <c r="K3543" t="s">
        <v>21</v>
      </c>
      <c r="L3543">
        <v>0</v>
      </c>
      <c r="M3543">
        <v>0</v>
      </c>
      <c r="N3543" t="s">
        <v>22</v>
      </c>
      <c r="O3543">
        <v>6</v>
      </c>
      <c r="P3543" s="30">
        <f>SQRT((postes_1[[#This Row],[x]]-$Q$1)^2+(postes_1[[#This Row],[y]]-$R$1)^2)</f>
        <v>490801.16753440641</v>
      </c>
      <c r="Q3543">
        <v>810576.21999999904</v>
      </c>
      <c r="R3543">
        <v>6305307.2400000002</v>
      </c>
    </row>
    <row r="3544" spans="1:18" hidden="1">
      <c r="A3544">
        <v>2047</v>
      </c>
      <c r="B3544">
        <v>40000335</v>
      </c>
      <c r="C3544" s="2" t="s">
        <v>8373</v>
      </c>
      <c r="D3544" t="s">
        <v>482</v>
      </c>
      <c r="E3544">
        <v>610761600000</v>
      </c>
      <c r="F3544">
        <v>1396626309000</v>
      </c>
      <c r="G3544">
        <v>1</v>
      </c>
      <c r="H3544" t="s">
        <v>4243</v>
      </c>
      <c r="I3544" t="s">
        <v>4244</v>
      </c>
      <c r="J3544" t="s">
        <v>20</v>
      </c>
      <c r="K3544" t="s">
        <v>21</v>
      </c>
      <c r="L3544">
        <v>0</v>
      </c>
      <c r="M3544">
        <v>0</v>
      </c>
      <c r="N3544" t="s">
        <v>22</v>
      </c>
      <c r="O3544">
        <v>3</v>
      </c>
      <c r="P3544" s="30">
        <f>SQRT((postes_1[[#This Row],[x]]-$Q$1)^2+(postes_1[[#This Row],[y]]-$R$1)^2)</f>
        <v>490927.3354962446</v>
      </c>
      <c r="Q3544">
        <v>851114.43</v>
      </c>
      <c r="R3544">
        <v>6325561</v>
      </c>
    </row>
    <row r="3545" spans="1:18" hidden="1">
      <c r="A3545">
        <v>2155</v>
      </c>
      <c r="B3545">
        <v>50001166</v>
      </c>
      <c r="C3545" s="2" t="s">
        <v>8373</v>
      </c>
      <c r="D3545" t="s">
        <v>74</v>
      </c>
      <c r="E3545">
        <v>971308800000</v>
      </c>
      <c r="F3545">
        <v>1380709514000</v>
      </c>
      <c r="G3545">
        <v>1</v>
      </c>
      <c r="H3545" t="s">
        <v>4472</v>
      </c>
      <c r="I3545" t="s">
        <v>4473</v>
      </c>
      <c r="J3545" t="s">
        <v>20</v>
      </c>
      <c r="K3545" t="s">
        <v>21</v>
      </c>
      <c r="L3545">
        <v>0</v>
      </c>
      <c r="M3545">
        <v>0</v>
      </c>
      <c r="N3545" t="s">
        <v>22</v>
      </c>
      <c r="O3545">
        <v>3</v>
      </c>
      <c r="P3545" s="30">
        <f>SQRT((postes_1[[#This Row],[x]]-$Q$1)^2+(postes_1[[#This Row],[y]]-$R$1)^2)</f>
        <v>491114.09752487892</v>
      </c>
      <c r="Q3545">
        <v>416109.03000000102</v>
      </c>
      <c r="R3545">
        <v>6302444.4500000002</v>
      </c>
    </row>
    <row r="3546" spans="1:18" hidden="1">
      <c r="A3546">
        <v>3585</v>
      </c>
      <c r="B3546">
        <v>40000350</v>
      </c>
      <c r="C3546" s="2" t="s">
        <v>8375</v>
      </c>
      <c r="D3546" t="s">
        <v>20</v>
      </c>
      <c r="E3546">
        <v>610761600000</v>
      </c>
      <c r="F3546" t="s">
        <v>20</v>
      </c>
      <c r="G3546">
        <v>1</v>
      </c>
      <c r="H3546" t="s">
        <v>7339</v>
      </c>
      <c r="I3546" t="s">
        <v>7340</v>
      </c>
      <c r="J3546" t="s">
        <v>20</v>
      </c>
      <c r="K3546" t="s">
        <v>21</v>
      </c>
      <c r="L3546">
        <v>0</v>
      </c>
      <c r="M3546">
        <v>0</v>
      </c>
      <c r="N3546" t="s">
        <v>22</v>
      </c>
      <c r="O3546">
        <v>6</v>
      </c>
      <c r="P3546" s="30">
        <f>SQRT((postes_1[[#This Row],[x]]-$Q$1)^2+(postes_1[[#This Row],[y]]-$R$1)^2)</f>
        <v>491124.60038081813</v>
      </c>
      <c r="Q3546">
        <v>846583.17000000202</v>
      </c>
      <c r="R3546">
        <v>6322819.0999999996</v>
      </c>
    </row>
    <row r="3547" spans="1:18" hidden="1">
      <c r="A3547">
        <v>1428</v>
      </c>
      <c r="B3547">
        <v>40000465</v>
      </c>
      <c r="C3547" s="2" t="s">
        <v>8373</v>
      </c>
      <c r="D3547" t="s">
        <v>274</v>
      </c>
      <c r="E3547">
        <v>1378115289000</v>
      </c>
      <c r="F3547">
        <v>1454516784000</v>
      </c>
      <c r="G3547">
        <v>1</v>
      </c>
      <c r="H3547" t="s">
        <v>1715</v>
      </c>
      <c r="I3547" t="s">
        <v>2990</v>
      </c>
      <c r="J3547" t="s">
        <v>20</v>
      </c>
      <c r="K3547" t="s">
        <v>21</v>
      </c>
      <c r="L3547">
        <v>0</v>
      </c>
      <c r="M3547">
        <v>0</v>
      </c>
      <c r="N3547" t="s">
        <v>22</v>
      </c>
      <c r="O3547">
        <v>3</v>
      </c>
      <c r="P3547" s="30">
        <f>SQRT((postes_1[[#This Row],[x]]-$Q$1)^2+(postes_1[[#This Row],[y]]-$R$1)^2)</f>
        <v>491185.96413897187</v>
      </c>
      <c r="Q3547">
        <v>810368.39999999898</v>
      </c>
      <c r="R3547">
        <v>6304793.21</v>
      </c>
    </row>
    <row r="3548" spans="1:18" hidden="1">
      <c r="A3548">
        <v>3216</v>
      </c>
      <c r="B3548">
        <v>50001415</v>
      </c>
      <c r="C3548" s="2" t="s">
        <v>8373</v>
      </c>
      <c r="D3548" t="s">
        <v>90</v>
      </c>
      <c r="E3548">
        <v>610761600000</v>
      </c>
      <c r="F3548">
        <v>1144331520000</v>
      </c>
      <c r="G3548">
        <v>1</v>
      </c>
      <c r="H3548" t="s">
        <v>6602</v>
      </c>
      <c r="I3548" t="s">
        <v>6603</v>
      </c>
      <c r="J3548" t="s">
        <v>20</v>
      </c>
      <c r="K3548" t="s">
        <v>21</v>
      </c>
      <c r="L3548">
        <v>0</v>
      </c>
      <c r="M3548">
        <v>0</v>
      </c>
      <c r="N3548" t="s">
        <v>22</v>
      </c>
      <c r="O3548">
        <v>3</v>
      </c>
      <c r="P3548" s="30">
        <f>SQRT((postes_1[[#This Row],[x]]-$Q$1)^2+(postes_1[[#This Row],[y]]-$R$1)^2)</f>
        <v>491202.82945409097</v>
      </c>
      <c r="Q3548">
        <v>714149.71999999904</v>
      </c>
      <c r="R3548">
        <v>6273326.3399999999</v>
      </c>
    </row>
    <row r="3549" spans="1:18" hidden="1">
      <c r="A3549">
        <v>977</v>
      </c>
      <c r="B3549">
        <v>50001362</v>
      </c>
      <c r="C3549" s="2" t="s">
        <v>8375</v>
      </c>
      <c r="D3549" t="s">
        <v>274</v>
      </c>
      <c r="E3549">
        <v>769737600000</v>
      </c>
      <c r="F3549">
        <v>1447853116000</v>
      </c>
      <c r="G3549">
        <v>1</v>
      </c>
      <c r="H3549" t="s">
        <v>2086</v>
      </c>
      <c r="I3549" t="s">
        <v>2087</v>
      </c>
      <c r="J3549" t="s">
        <v>20</v>
      </c>
      <c r="K3549" t="s">
        <v>21</v>
      </c>
      <c r="L3549">
        <v>0</v>
      </c>
      <c r="M3549">
        <v>0</v>
      </c>
      <c r="N3549" t="s">
        <v>22</v>
      </c>
      <c r="O3549">
        <v>6</v>
      </c>
      <c r="P3549" s="30">
        <f>SQRT((postes_1[[#This Row],[x]]-$Q$1)^2+(postes_1[[#This Row],[y]]-$R$1)^2)</f>
        <v>491345.86939887167</v>
      </c>
      <c r="Q3549">
        <v>736961.28000000096</v>
      </c>
      <c r="R3549">
        <v>6278677.6200000001</v>
      </c>
    </row>
    <row r="3550" spans="1:18" hidden="1">
      <c r="A3550">
        <v>3689</v>
      </c>
      <c r="B3550">
        <v>40000363</v>
      </c>
      <c r="C3550" s="2" t="s">
        <v>8375</v>
      </c>
      <c r="D3550" t="s">
        <v>482</v>
      </c>
      <c r="E3550">
        <v>1179931843000</v>
      </c>
      <c r="F3550">
        <v>1396366542000</v>
      </c>
      <c r="G3550">
        <v>1</v>
      </c>
      <c r="H3550" t="s">
        <v>7553</v>
      </c>
      <c r="I3550" t="s">
        <v>7306</v>
      </c>
      <c r="J3550" t="s">
        <v>7554</v>
      </c>
      <c r="K3550" t="s">
        <v>21</v>
      </c>
      <c r="L3550">
        <v>0</v>
      </c>
      <c r="M3550">
        <v>0</v>
      </c>
      <c r="N3550" t="s">
        <v>22</v>
      </c>
      <c r="O3550">
        <v>6</v>
      </c>
      <c r="P3550" s="30">
        <f>SQRT((postes_1[[#This Row],[x]]-$Q$1)^2+(postes_1[[#This Row],[y]]-$R$1)^2)</f>
        <v>492125.75353509426</v>
      </c>
      <c r="Q3550">
        <v>845648.28999999899</v>
      </c>
      <c r="R3550">
        <v>6321167.7800000003</v>
      </c>
    </row>
    <row r="3551" spans="1:18" hidden="1">
      <c r="A3551">
        <v>3407</v>
      </c>
      <c r="B3551">
        <v>40000353</v>
      </c>
      <c r="C3551" s="2" t="s">
        <v>8373</v>
      </c>
      <c r="D3551" t="s">
        <v>482</v>
      </c>
      <c r="E3551">
        <v>610761600000</v>
      </c>
      <c r="F3551">
        <v>1396350048000</v>
      </c>
      <c r="G3551">
        <v>1</v>
      </c>
      <c r="H3551" t="s">
        <v>6977</v>
      </c>
      <c r="I3551" t="s">
        <v>6978</v>
      </c>
      <c r="J3551" t="s">
        <v>3768</v>
      </c>
      <c r="K3551" t="s">
        <v>21</v>
      </c>
      <c r="L3551">
        <v>0</v>
      </c>
      <c r="M3551">
        <v>0</v>
      </c>
      <c r="N3551" t="s">
        <v>22</v>
      </c>
      <c r="O3551">
        <v>3</v>
      </c>
      <c r="P3551" s="30">
        <f>SQRT((postes_1[[#This Row],[x]]-$Q$1)^2+(postes_1[[#This Row],[y]]-$R$1)^2)</f>
        <v>492199.00517346628</v>
      </c>
      <c r="Q3551">
        <v>848956.54999999702</v>
      </c>
      <c r="R3551">
        <v>6322900.29</v>
      </c>
    </row>
    <row r="3552" spans="1:18" hidden="1">
      <c r="A3552">
        <v>1135</v>
      </c>
      <c r="B3552">
        <v>50001098</v>
      </c>
      <c r="C3552" s="2" t="s">
        <v>8373</v>
      </c>
      <c r="D3552" t="s">
        <v>38</v>
      </c>
      <c r="E3552">
        <v>610761600000</v>
      </c>
      <c r="F3552">
        <v>1220533204000</v>
      </c>
      <c r="G3552">
        <v>1</v>
      </c>
      <c r="H3552" t="s">
        <v>2381</v>
      </c>
      <c r="I3552" t="s">
        <v>2382</v>
      </c>
      <c r="J3552" t="s">
        <v>26</v>
      </c>
      <c r="K3552" t="s">
        <v>21</v>
      </c>
      <c r="L3552">
        <v>0</v>
      </c>
      <c r="M3552">
        <v>0</v>
      </c>
      <c r="N3552" t="s">
        <v>22</v>
      </c>
      <c r="O3552">
        <v>3</v>
      </c>
      <c r="P3552" s="30">
        <f>SQRT((postes_1[[#This Row],[x]]-$Q$1)^2+(postes_1[[#This Row],[y]]-$R$1)^2)</f>
        <v>492207.61955473362</v>
      </c>
      <c r="Q3552">
        <v>383918.359999999</v>
      </c>
      <c r="R3552">
        <v>6316492.0800000001</v>
      </c>
    </row>
    <row r="3553" spans="1:18" hidden="1">
      <c r="A3553">
        <v>3680</v>
      </c>
      <c r="B3553">
        <v>40000349</v>
      </c>
      <c r="C3553" s="2" t="s">
        <v>8373</v>
      </c>
      <c r="D3553" t="s">
        <v>482</v>
      </c>
      <c r="E3553" s="1">
        <v>765504000000</v>
      </c>
      <c r="F3553">
        <v>1396351108000</v>
      </c>
      <c r="G3553">
        <v>1</v>
      </c>
      <c r="H3553" t="s">
        <v>7535</v>
      </c>
      <c r="I3553" t="s">
        <v>7536</v>
      </c>
      <c r="J3553" t="s">
        <v>7537</v>
      </c>
      <c r="K3553" t="s">
        <v>21</v>
      </c>
      <c r="L3553">
        <v>0</v>
      </c>
      <c r="M3553">
        <v>0</v>
      </c>
      <c r="N3553" t="s">
        <v>22</v>
      </c>
      <c r="O3553">
        <v>3</v>
      </c>
      <c r="P3553" s="30">
        <f>SQRT((postes_1[[#This Row],[x]]-$Q$1)^2+(postes_1[[#This Row],[y]]-$R$1)^2)</f>
        <v>492209.55449635885</v>
      </c>
      <c r="Q3553">
        <v>849397.59000000404</v>
      </c>
      <c r="R3553">
        <v>6323132.8099999996</v>
      </c>
    </row>
    <row r="3554" spans="1:18" hidden="1">
      <c r="A3554">
        <v>1779</v>
      </c>
      <c r="B3554">
        <v>40000508</v>
      </c>
      <c r="C3554" s="2" t="s">
        <v>8375</v>
      </c>
      <c r="D3554" t="s">
        <v>20</v>
      </c>
      <c r="E3554">
        <v>610761600000</v>
      </c>
      <c r="F3554" t="s">
        <v>20</v>
      </c>
      <c r="G3554">
        <v>1</v>
      </c>
      <c r="H3554" t="s">
        <v>3696</v>
      </c>
      <c r="I3554" t="s">
        <v>3697</v>
      </c>
      <c r="J3554" t="s">
        <v>20</v>
      </c>
      <c r="K3554" t="s">
        <v>21</v>
      </c>
      <c r="L3554">
        <v>0</v>
      </c>
      <c r="M3554">
        <v>0</v>
      </c>
      <c r="N3554" t="s">
        <v>22</v>
      </c>
      <c r="O3554">
        <v>6</v>
      </c>
      <c r="P3554" s="30">
        <f>SQRT((postes_1[[#This Row],[x]]-$Q$1)^2+(postes_1[[#This Row],[y]]-$R$1)^2)</f>
        <v>492268.15037531377</v>
      </c>
      <c r="Q3554">
        <v>807518.60000000102</v>
      </c>
      <c r="R3554">
        <v>6302353.1600000001</v>
      </c>
    </row>
    <row r="3555" spans="1:18" hidden="1">
      <c r="A3555">
        <v>1880</v>
      </c>
      <c r="B3555">
        <v>50001518</v>
      </c>
      <c r="C3555" s="2" t="s">
        <v>8373</v>
      </c>
      <c r="D3555" t="s">
        <v>56</v>
      </c>
      <c r="E3555">
        <v>610761600000</v>
      </c>
      <c r="F3555">
        <v>1377875023000</v>
      </c>
      <c r="G3555">
        <v>1</v>
      </c>
      <c r="H3555" t="s">
        <v>3898</v>
      </c>
      <c r="I3555" t="s">
        <v>3899</v>
      </c>
      <c r="J3555" t="s">
        <v>20</v>
      </c>
      <c r="K3555" t="s">
        <v>21</v>
      </c>
      <c r="L3555">
        <v>0</v>
      </c>
      <c r="M3555">
        <v>0</v>
      </c>
      <c r="N3555" t="s">
        <v>22</v>
      </c>
      <c r="O3555">
        <v>3</v>
      </c>
      <c r="P3555" s="30">
        <f>SQRT((postes_1[[#This Row],[x]]-$Q$1)^2+(postes_1[[#This Row],[y]]-$R$1)^2)</f>
        <v>492355.40547090292</v>
      </c>
      <c r="Q3555">
        <v>682917.42000000202</v>
      </c>
      <c r="R3555">
        <v>6266466.3399999999</v>
      </c>
    </row>
    <row r="3556" spans="1:18" hidden="1">
      <c r="A3556">
        <v>2304</v>
      </c>
      <c r="B3556">
        <v>40000308</v>
      </c>
      <c r="C3556" s="2" t="s">
        <v>8373</v>
      </c>
      <c r="D3556" t="s">
        <v>482</v>
      </c>
      <c r="E3556">
        <v>610761600000</v>
      </c>
      <c r="F3556">
        <v>1396886618000</v>
      </c>
      <c r="G3556">
        <v>1</v>
      </c>
      <c r="H3556" t="s">
        <v>4762</v>
      </c>
      <c r="I3556" t="s">
        <v>4763</v>
      </c>
      <c r="J3556" t="s">
        <v>20</v>
      </c>
      <c r="K3556" t="s">
        <v>21</v>
      </c>
      <c r="L3556">
        <v>0</v>
      </c>
      <c r="M3556">
        <v>0</v>
      </c>
      <c r="N3556" t="s">
        <v>22</v>
      </c>
      <c r="O3556">
        <v>3</v>
      </c>
      <c r="P3556" s="30">
        <f>SQRT((postes_1[[#This Row],[x]]-$Q$1)^2+(postes_1[[#This Row],[y]]-$R$1)^2)</f>
        <v>492394.1235621192</v>
      </c>
      <c r="Q3556">
        <v>864042.36999999697</v>
      </c>
      <c r="R3556">
        <v>6331381</v>
      </c>
    </row>
    <row r="3557" spans="1:18" hidden="1">
      <c r="A3557">
        <v>1813</v>
      </c>
      <c r="B3557">
        <v>40000356</v>
      </c>
      <c r="C3557" s="2" t="s">
        <v>8375</v>
      </c>
      <c r="D3557" t="s">
        <v>482</v>
      </c>
      <c r="E3557" s="1">
        <v>765504000000</v>
      </c>
      <c r="F3557">
        <v>1396355679000</v>
      </c>
      <c r="G3557">
        <v>1</v>
      </c>
      <c r="H3557" t="s">
        <v>3766</v>
      </c>
      <c r="I3557" t="s">
        <v>3767</v>
      </c>
      <c r="J3557" t="s">
        <v>3768</v>
      </c>
      <c r="K3557" t="s">
        <v>21</v>
      </c>
      <c r="L3557">
        <v>0</v>
      </c>
      <c r="M3557">
        <v>0</v>
      </c>
      <c r="N3557" t="s">
        <v>22</v>
      </c>
      <c r="O3557">
        <v>6</v>
      </c>
      <c r="P3557" s="30">
        <f>SQRT((postes_1[[#This Row],[x]]-$Q$1)^2+(postes_1[[#This Row],[y]]-$R$1)^2)</f>
        <v>492729.28473254613</v>
      </c>
      <c r="Q3557">
        <v>849097.85999999905</v>
      </c>
      <c r="R3557">
        <v>6322372.3899999997</v>
      </c>
    </row>
    <row r="3558" spans="1:18" hidden="1">
      <c r="A3558">
        <v>3733</v>
      </c>
      <c r="B3558">
        <v>50001496</v>
      </c>
      <c r="C3558" s="2" t="s">
        <v>8373</v>
      </c>
      <c r="D3558" t="s">
        <v>17</v>
      </c>
      <c r="E3558">
        <v>927590400000</v>
      </c>
      <c r="F3558">
        <v>1314007246000</v>
      </c>
      <c r="G3558">
        <v>1</v>
      </c>
      <c r="H3558" t="s">
        <v>7634</v>
      </c>
      <c r="I3558" t="s">
        <v>7635</v>
      </c>
      <c r="J3558" t="s">
        <v>20</v>
      </c>
      <c r="K3558" t="s">
        <v>21</v>
      </c>
      <c r="L3558">
        <v>0</v>
      </c>
      <c r="M3558">
        <v>0</v>
      </c>
      <c r="N3558" t="s">
        <v>22</v>
      </c>
      <c r="O3558">
        <v>3</v>
      </c>
      <c r="P3558" s="30">
        <f>SQRT((postes_1[[#This Row],[x]]-$Q$1)^2+(postes_1[[#This Row],[y]]-$R$1)^2)</f>
        <v>492770.61777584185</v>
      </c>
      <c r="Q3558">
        <v>516723.46999999898</v>
      </c>
      <c r="R3558">
        <v>6269691.1200000001</v>
      </c>
    </row>
    <row r="3559" spans="1:18" hidden="1">
      <c r="A3559">
        <v>3898</v>
      </c>
      <c r="B3559">
        <v>50001539</v>
      </c>
      <c r="C3559" s="2" t="s">
        <v>8373</v>
      </c>
      <c r="D3559" t="s">
        <v>212</v>
      </c>
      <c r="E3559">
        <v>610761600000</v>
      </c>
      <c r="F3559">
        <v>1128435152000</v>
      </c>
      <c r="G3559">
        <v>1</v>
      </c>
      <c r="H3559" t="s">
        <v>7948</v>
      </c>
      <c r="I3559" t="s">
        <v>7949</v>
      </c>
      <c r="J3559" t="s">
        <v>20</v>
      </c>
      <c r="K3559" t="s">
        <v>21</v>
      </c>
      <c r="L3559">
        <v>0</v>
      </c>
      <c r="M3559">
        <v>0</v>
      </c>
      <c r="N3559" t="s">
        <v>22</v>
      </c>
      <c r="O3559">
        <v>3</v>
      </c>
      <c r="P3559" s="30">
        <f>SQRT((postes_1[[#This Row],[x]]-$Q$1)^2+(postes_1[[#This Row],[y]]-$R$1)^2)</f>
        <v>492936.42565770372</v>
      </c>
      <c r="Q3559">
        <v>664768.63000000303</v>
      </c>
      <c r="R3559">
        <v>6263525.7199999997</v>
      </c>
    </row>
    <row r="3560" spans="1:18" hidden="1">
      <c r="A3560">
        <v>1528</v>
      </c>
      <c r="B3560">
        <v>40000360</v>
      </c>
      <c r="C3560" s="2" t="s">
        <v>8373</v>
      </c>
      <c r="D3560" t="s">
        <v>264</v>
      </c>
      <c r="E3560">
        <v>892598400000</v>
      </c>
      <c r="F3560">
        <v>1394473338000</v>
      </c>
      <c r="G3560">
        <v>1</v>
      </c>
      <c r="H3560" t="s">
        <v>3186</v>
      </c>
      <c r="I3560" t="s">
        <v>3187</v>
      </c>
      <c r="J3560" t="s">
        <v>20</v>
      </c>
      <c r="K3560" t="s">
        <v>21</v>
      </c>
      <c r="L3560">
        <v>0</v>
      </c>
      <c r="M3560">
        <v>0</v>
      </c>
      <c r="N3560" t="s">
        <v>22</v>
      </c>
      <c r="O3560">
        <v>3</v>
      </c>
      <c r="P3560" s="30">
        <f>SQRT((postes_1[[#This Row],[x]]-$Q$1)^2+(postes_1[[#This Row],[y]]-$R$1)^2)</f>
        <v>492997.6299127625</v>
      </c>
      <c r="Q3560">
        <v>849639.49000000197</v>
      </c>
      <c r="R3560">
        <v>6322365.75</v>
      </c>
    </row>
    <row r="3561" spans="1:18" hidden="1">
      <c r="A3561">
        <v>1180</v>
      </c>
      <c r="B3561">
        <v>40000357</v>
      </c>
      <c r="C3561" s="2" t="s">
        <v>8373</v>
      </c>
      <c r="D3561" t="s">
        <v>17</v>
      </c>
      <c r="E3561">
        <v>610761600000</v>
      </c>
      <c r="F3561">
        <v>1306337037000</v>
      </c>
      <c r="G3561">
        <v>1</v>
      </c>
      <c r="H3561" t="s">
        <v>2475</v>
      </c>
      <c r="I3561" t="s">
        <v>2476</v>
      </c>
      <c r="J3561" t="s">
        <v>20</v>
      </c>
      <c r="K3561" t="s">
        <v>21</v>
      </c>
      <c r="L3561">
        <v>0</v>
      </c>
      <c r="M3561">
        <v>0</v>
      </c>
      <c r="N3561" t="s">
        <v>22</v>
      </c>
      <c r="O3561">
        <v>3</v>
      </c>
      <c r="P3561" s="30">
        <f>SQRT((postes_1[[#This Row],[x]]-$Q$1)^2+(postes_1[[#This Row],[y]]-$R$1)^2)</f>
        <v>493100.49376486253</v>
      </c>
      <c r="Q3561">
        <v>850105.96999999904</v>
      </c>
      <c r="R3561">
        <v>6322507.1799999997</v>
      </c>
    </row>
    <row r="3562" spans="1:18" hidden="1">
      <c r="A3562">
        <v>3870</v>
      </c>
      <c r="B3562">
        <v>50001561</v>
      </c>
      <c r="C3562" s="2" t="s">
        <v>8373</v>
      </c>
      <c r="D3562" t="s">
        <v>20</v>
      </c>
      <c r="E3562">
        <v>927244800000</v>
      </c>
      <c r="F3562" t="s">
        <v>20</v>
      </c>
      <c r="G3562">
        <v>1</v>
      </c>
      <c r="H3562" t="s">
        <v>7895</v>
      </c>
      <c r="I3562" t="s">
        <v>7895</v>
      </c>
      <c r="J3562" t="s">
        <v>20</v>
      </c>
      <c r="K3562" t="s">
        <v>21</v>
      </c>
      <c r="L3562">
        <v>0</v>
      </c>
      <c r="M3562">
        <v>0</v>
      </c>
      <c r="N3562" t="s">
        <v>22</v>
      </c>
      <c r="O3562">
        <v>3</v>
      </c>
      <c r="P3562" s="30">
        <f>SQRT((postes_1[[#This Row],[x]]-$Q$1)^2+(postes_1[[#This Row],[y]]-$R$1)^2)</f>
        <v>493106.82464707596</v>
      </c>
      <c r="Q3562">
        <v>565680.24000000197</v>
      </c>
      <c r="R3562">
        <v>6262393.8399999999</v>
      </c>
    </row>
    <row r="3563" spans="1:18" hidden="1">
      <c r="A3563">
        <v>990</v>
      </c>
      <c r="B3563">
        <v>40000052</v>
      </c>
      <c r="C3563" s="2" t="s">
        <v>8373</v>
      </c>
      <c r="D3563" t="s">
        <v>168</v>
      </c>
      <c r="E3563">
        <v>1459505580000</v>
      </c>
      <c r="F3563">
        <v>1273224713000</v>
      </c>
      <c r="G3563">
        <v>1</v>
      </c>
      <c r="H3563" t="s">
        <v>2112</v>
      </c>
      <c r="I3563" t="s">
        <v>2113</v>
      </c>
      <c r="J3563" t="s">
        <v>20</v>
      </c>
      <c r="K3563" t="s">
        <v>21</v>
      </c>
      <c r="L3563">
        <v>0</v>
      </c>
      <c r="M3563">
        <v>0</v>
      </c>
      <c r="N3563" t="s">
        <v>22</v>
      </c>
      <c r="O3563">
        <v>3</v>
      </c>
      <c r="P3563" s="30">
        <f>SQRT((postes_1[[#This Row],[x]]-$Q$1)^2+(postes_1[[#This Row],[y]]-$R$1)^2)</f>
        <v>493131.17197145434</v>
      </c>
      <c r="Q3563">
        <v>955490.13000000303</v>
      </c>
      <c r="R3563">
        <v>6401128.7400000002</v>
      </c>
    </row>
    <row r="3564" spans="1:18" hidden="1">
      <c r="A3564">
        <v>3481</v>
      </c>
      <c r="B3564">
        <v>50001123</v>
      </c>
      <c r="C3564" s="2" t="s">
        <v>8373</v>
      </c>
      <c r="D3564" t="s">
        <v>20</v>
      </c>
      <c r="E3564">
        <v>610761600000</v>
      </c>
      <c r="F3564" t="s">
        <v>20</v>
      </c>
      <c r="G3564">
        <v>1</v>
      </c>
      <c r="H3564" t="s">
        <v>7127</v>
      </c>
      <c r="I3564" t="s">
        <v>7128</v>
      </c>
      <c r="J3564" t="s">
        <v>7129</v>
      </c>
      <c r="K3564" t="s">
        <v>21</v>
      </c>
      <c r="L3564">
        <v>0</v>
      </c>
      <c r="M3564">
        <v>0</v>
      </c>
      <c r="N3564" t="s">
        <v>22</v>
      </c>
      <c r="O3564">
        <v>3</v>
      </c>
      <c r="P3564" s="30">
        <f>SQRT((postes_1[[#This Row],[x]]-$Q$1)^2+(postes_1[[#This Row],[y]]-$R$1)^2)</f>
        <v>493154.76634636061</v>
      </c>
      <c r="Q3564">
        <v>392359.09000000398</v>
      </c>
      <c r="R3564">
        <v>6311162.04</v>
      </c>
    </row>
    <row r="3565" spans="1:18" hidden="1">
      <c r="A3565">
        <v>822</v>
      </c>
      <c r="B3565">
        <v>40000412</v>
      </c>
      <c r="C3565" s="2" t="s">
        <v>8373</v>
      </c>
      <c r="D3565" t="s">
        <v>274</v>
      </c>
      <c r="E3565">
        <v>989539200000</v>
      </c>
      <c r="F3565">
        <v>1455032998000</v>
      </c>
      <c r="G3565">
        <v>1</v>
      </c>
      <c r="H3565" t="s">
        <v>1761</v>
      </c>
      <c r="I3565" t="s">
        <v>1762</v>
      </c>
      <c r="J3565" t="s">
        <v>195</v>
      </c>
      <c r="K3565" t="s">
        <v>21</v>
      </c>
      <c r="L3565">
        <v>0</v>
      </c>
      <c r="M3565">
        <v>0</v>
      </c>
      <c r="N3565" t="s">
        <v>22</v>
      </c>
      <c r="O3565">
        <v>3</v>
      </c>
      <c r="P3565" s="30">
        <f>SQRT((postes_1[[#This Row],[x]]-$Q$1)^2+(postes_1[[#This Row],[y]]-$R$1)^2)</f>
        <v>493258.22833637887</v>
      </c>
      <c r="Q3565">
        <v>830641.29999999702</v>
      </c>
      <c r="R3565">
        <v>6312069.1399999997</v>
      </c>
    </row>
    <row r="3566" spans="1:18" hidden="1">
      <c r="A3566">
        <v>3187</v>
      </c>
      <c r="B3566">
        <v>50001367</v>
      </c>
      <c r="C3566" s="2" t="s">
        <v>8373</v>
      </c>
      <c r="D3566" t="s">
        <v>36</v>
      </c>
      <c r="E3566">
        <v>1112870696000</v>
      </c>
      <c r="F3566">
        <v>1112869966000</v>
      </c>
      <c r="G3566">
        <v>1</v>
      </c>
      <c r="H3566" t="s">
        <v>6549</v>
      </c>
      <c r="I3566" t="s">
        <v>6550</v>
      </c>
      <c r="J3566" t="s">
        <v>20</v>
      </c>
      <c r="K3566" t="s">
        <v>21</v>
      </c>
      <c r="L3566">
        <v>0</v>
      </c>
      <c r="M3566">
        <v>0</v>
      </c>
      <c r="N3566" t="s">
        <v>22</v>
      </c>
      <c r="O3566">
        <v>3</v>
      </c>
      <c r="P3566" s="30">
        <f>SQRT((postes_1[[#This Row],[x]]-$Q$1)^2+(postes_1[[#This Row],[y]]-$R$1)^2)</f>
        <v>493362.54589596624</v>
      </c>
      <c r="Q3566">
        <v>470895.61999999703</v>
      </c>
      <c r="R3566">
        <v>6280254.3700000001</v>
      </c>
    </row>
    <row r="3567" spans="1:18" hidden="1">
      <c r="A3567">
        <v>343</v>
      </c>
      <c r="B3567">
        <v>40001858</v>
      </c>
      <c r="C3567" s="2" t="s">
        <v>8373</v>
      </c>
      <c r="D3567" t="s">
        <v>77</v>
      </c>
      <c r="E3567">
        <v>915753600000</v>
      </c>
      <c r="F3567">
        <v>1318603124000</v>
      </c>
      <c r="G3567">
        <v>1</v>
      </c>
      <c r="H3567" t="s">
        <v>768</v>
      </c>
      <c r="I3567" t="s">
        <v>769</v>
      </c>
      <c r="J3567" t="s">
        <v>20</v>
      </c>
      <c r="K3567" t="s">
        <v>21</v>
      </c>
      <c r="L3567">
        <v>0</v>
      </c>
      <c r="M3567">
        <v>0</v>
      </c>
      <c r="N3567" t="s">
        <v>22</v>
      </c>
      <c r="O3567">
        <v>3</v>
      </c>
      <c r="P3567" s="30">
        <f>SQRT((postes_1[[#This Row],[x]]-$Q$1)^2+(postes_1[[#This Row],[y]]-$R$1)^2)</f>
        <v>493857.64661370264</v>
      </c>
      <c r="Q3567">
        <v>842985.90999999596</v>
      </c>
      <c r="R3567">
        <v>6317765.9000000004</v>
      </c>
    </row>
    <row r="3568" spans="1:18" hidden="1">
      <c r="A3568">
        <v>3200</v>
      </c>
      <c r="B3568">
        <v>50001285</v>
      </c>
      <c r="C3568" s="2" t="s">
        <v>8376</v>
      </c>
      <c r="D3568" t="s">
        <v>20</v>
      </c>
      <c r="E3568">
        <v>938390400000</v>
      </c>
      <c r="F3568" t="s">
        <v>20</v>
      </c>
      <c r="G3568">
        <v>1</v>
      </c>
      <c r="H3568" t="s">
        <v>6572</v>
      </c>
      <c r="I3568" t="s">
        <v>6573</v>
      </c>
      <c r="J3568" t="s">
        <v>20</v>
      </c>
      <c r="K3568" t="s">
        <v>21</v>
      </c>
      <c r="L3568">
        <v>0</v>
      </c>
      <c r="M3568">
        <v>0</v>
      </c>
      <c r="N3568" t="s">
        <v>22</v>
      </c>
      <c r="O3568">
        <v>7</v>
      </c>
      <c r="P3568" s="30">
        <f>SQRT((postes_1[[#This Row],[x]]-$Q$1)^2+(postes_1[[#This Row],[y]]-$R$1)^2)</f>
        <v>494119.7170771985</v>
      </c>
      <c r="Q3568">
        <v>757826.07999999798</v>
      </c>
      <c r="R3568">
        <v>6281826.6100000003</v>
      </c>
    </row>
    <row r="3569" spans="1:18" hidden="1">
      <c r="A3569">
        <v>941</v>
      </c>
      <c r="B3569">
        <v>40001189</v>
      </c>
      <c r="C3569" s="2" t="s">
        <v>8373</v>
      </c>
      <c r="D3569" t="s">
        <v>168</v>
      </c>
      <c r="E3569">
        <v>1459505690000</v>
      </c>
      <c r="F3569">
        <v>1272970017000</v>
      </c>
      <c r="G3569">
        <v>1</v>
      </c>
      <c r="H3569" t="s">
        <v>2008</v>
      </c>
      <c r="I3569" t="s">
        <v>2009</v>
      </c>
      <c r="J3569" t="s">
        <v>20</v>
      </c>
      <c r="K3569" t="s">
        <v>21</v>
      </c>
      <c r="L3569">
        <v>0</v>
      </c>
      <c r="M3569">
        <v>0</v>
      </c>
      <c r="N3569" t="s">
        <v>22</v>
      </c>
      <c r="O3569">
        <v>3</v>
      </c>
      <c r="P3569" s="30">
        <f>SQRT((postes_1[[#This Row],[x]]-$Q$1)^2+(postes_1[[#This Row],[y]]-$R$1)^2)</f>
        <v>494164.38200125145</v>
      </c>
      <c r="Q3569">
        <v>944001.14999999898</v>
      </c>
      <c r="R3569">
        <v>6388832.4900000002</v>
      </c>
    </row>
    <row r="3570" spans="1:18" hidden="1">
      <c r="A3570">
        <v>764</v>
      </c>
      <c r="B3570">
        <v>70024707</v>
      </c>
      <c r="C3570" s="2" t="s">
        <v>8375</v>
      </c>
      <c r="D3570" t="s">
        <v>168</v>
      </c>
      <c r="E3570">
        <v>1260459143000</v>
      </c>
      <c r="F3570">
        <v>1441295696000</v>
      </c>
      <c r="G3570">
        <v>1</v>
      </c>
      <c r="H3570" t="s">
        <v>1645</v>
      </c>
      <c r="I3570" t="s">
        <v>1646</v>
      </c>
      <c r="J3570" t="s">
        <v>20</v>
      </c>
      <c r="K3570" t="s">
        <v>21</v>
      </c>
      <c r="L3570">
        <v>0</v>
      </c>
      <c r="M3570">
        <v>0</v>
      </c>
      <c r="N3570" t="s">
        <v>22</v>
      </c>
      <c r="O3570">
        <v>6</v>
      </c>
      <c r="P3570" s="30">
        <f>SQRT((postes_1[[#This Row],[x]]-$Q$1)^2+(postes_1[[#This Row],[y]]-$R$1)^2)</f>
        <v>494267.33072063065</v>
      </c>
      <c r="Q3570">
        <v>388617.59000000398</v>
      </c>
      <c r="R3570">
        <v>6311781.4500000002</v>
      </c>
    </row>
    <row r="3571" spans="1:18" hidden="1">
      <c r="A3571">
        <v>3938</v>
      </c>
      <c r="B3571">
        <v>40000501</v>
      </c>
      <c r="C3571" s="2" t="s">
        <v>8373</v>
      </c>
      <c r="D3571" t="s">
        <v>264</v>
      </c>
      <c r="E3571" s="1">
        <v>1010448000000</v>
      </c>
      <c r="F3571">
        <v>1396613808000</v>
      </c>
      <c r="G3571">
        <v>1</v>
      </c>
      <c r="H3571" t="s">
        <v>8031</v>
      </c>
      <c r="I3571" t="s">
        <v>8032</v>
      </c>
      <c r="J3571" t="s">
        <v>20</v>
      </c>
      <c r="K3571" t="s">
        <v>21</v>
      </c>
      <c r="L3571">
        <v>0</v>
      </c>
      <c r="M3571">
        <v>0</v>
      </c>
      <c r="N3571" t="s">
        <v>22</v>
      </c>
      <c r="O3571">
        <v>3</v>
      </c>
      <c r="P3571" s="30">
        <f>SQRT((postes_1[[#This Row],[x]]-$Q$1)^2+(postes_1[[#This Row],[y]]-$R$1)^2)</f>
        <v>494652.43055573484</v>
      </c>
      <c r="Q3571">
        <v>815231.29999999702</v>
      </c>
      <c r="R3571">
        <v>6303180.7199999997</v>
      </c>
    </row>
    <row r="3572" spans="1:18" hidden="1">
      <c r="A3572">
        <v>3976</v>
      </c>
      <c r="B3572">
        <v>40000370</v>
      </c>
      <c r="C3572" s="2" t="s">
        <v>8373</v>
      </c>
      <c r="D3572" t="s">
        <v>482</v>
      </c>
      <c r="E3572">
        <v>610761600000</v>
      </c>
      <c r="F3572">
        <v>1396542609000</v>
      </c>
      <c r="G3572">
        <v>1</v>
      </c>
      <c r="H3572" t="s">
        <v>8102</v>
      </c>
      <c r="I3572" t="s">
        <v>8103</v>
      </c>
      <c r="J3572" t="s">
        <v>20</v>
      </c>
      <c r="K3572" t="s">
        <v>21</v>
      </c>
      <c r="L3572">
        <v>0</v>
      </c>
      <c r="M3572">
        <v>0</v>
      </c>
      <c r="N3572" t="s">
        <v>22</v>
      </c>
      <c r="O3572">
        <v>3</v>
      </c>
      <c r="P3572" s="30">
        <f>SQRT((postes_1[[#This Row],[x]]-$Q$1)^2+(postes_1[[#This Row],[y]]-$R$1)^2)</f>
        <v>494655.77645209513</v>
      </c>
      <c r="Q3572">
        <v>846427.90999999596</v>
      </c>
      <c r="R3572">
        <v>6318712</v>
      </c>
    </row>
    <row r="3573" spans="1:18" hidden="1">
      <c r="A3573">
        <v>3571</v>
      </c>
      <c r="B3573">
        <v>40001854</v>
      </c>
      <c r="C3573" s="2" t="s">
        <v>8373</v>
      </c>
      <c r="D3573" t="s">
        <v>482</v>
      </c>
      <c r="E3573">
        <v>916012800000</v>
      </c>
      <c r="F3573">
        <v>1396440281000</v>
      </c>
      <c r="G3573">
        <v>1</v>
      </c>
      <c r="H3573" t="s">
        <v>7309</v>
      </c>
      <c r="I3573" t="s">
        <v>7310</v>
      </c>
      <c r="J3573" t="s">
        <v>7311</v>
      </c>
      <c r="K3573" t="s">
        <v>21</v>
      </c>
      <c r="L3573">
        <v>0</v>
      </c>
      <c r="M3573">
        <v>0</v>
      </c>
      <c r="N3573" t="s">
        <v>22</v>
      </c>
      <c r="O3573">
        <v>3</v>
      </c>
      <c r="P3573" s="30">
        <f>SQRT((postes_1[[#This Row],[x]]-$Q$1)^2+(postes_1[[#This Row],[y]]-$R$1)^2)</f>
        <v>494892.59891855723</v>
      </c>
      <c r="Q3573">
        <v>843753.07999999798</v>
      </c>
      <c r="R3573">
        <v>6317002.3200000003</v>
      </c>
    </row>
    <row r="3574" spans="1:18" hidden="1">
      <c r="A3574">
        <v>1503</v>
      </c>
      <c r="B3574">
        <v>40000318</v>
      </c>
      <c r="C3574" s="2" t="s">
        <v>8375</v>
      </c>
      <c r="D3574" t="s">
        <v>482</v>
      </c>
      <c r="E3574">
        <v>610761600000</v>
      </c>
      <c r="F3574">
        <v>1396885744000</v>
      </c>
      <c r="G3574">
        <v>1</v>
      </c>
      <c r="H3574" t="s">
        <v>3137</v>
      </c>
      <c r="I3574" t="s">
        <v>3138</v>
      </c>
      <c r="J3574" t="s">
        <v>20</v>
      </c>
      <c r="K3574" t="s">
        <v>21</v>
      </c>
      <c r="L3574">
        <v>0</v>
      </c>
      <c r="M3574">
        <v>0</v>
      </c>
      <c r="N3574" t="s">
        <v>22</v>
      </c>
      <c r="O3574">
        <v>6</v>
      </c>
      <c r="P3574" s="30">
        <f>SQRT((postes_1[[#This Row],[x]]-$Q$1)^2+(postes_1[[#This Row],[y]]-$R$1)^2)</f>
        <v>494964.58994546998</v>
      </c>
      <c r="Q3574">
        <v>863923.99000000197</v>
      </c>
      <c r="R3574">
        <v>6328314.54</v>
      </c>
    </row>
    <row r="3575" spans="1:18" hidden="1">
      <c r="A3575">
        <v>1118</v>
      </c>
      <c r="B3575">
        <v>40000422</v>
      </c>
      <c r="C3575" s="2" t="s">
        <v>8376</v>
      </c>
      <c r="D3575" t="s">
        <v>27</v>
      </c>
      <c r="E3575">
        <v>989539200000</v>
      </c>
      <c r="F3575">
        <v>1299169719000</v>
      </c>
      <c r="G3575">
        <v>1</v>
      </c>
      <c r="H3575" t="s">
        <v>2348</v>
      </c>
      <c r="I3575" t="s">
        <v>2349</v>
      </c>
      <c r="J3575" t="s">
        <v>20</v>
      </c>
      <c r="K3575" t="s">
        <v>21</v>
      </c>
      <c r="L3575">
        <v>0</v>
      </c>
      <c r="M3575">
        <v>0</v>
      </c>
      <c r="N3575" t="s">
        <v>22</v>
      </c>
      <c r="O3575">
        <v>7</v>
      </c>
      <c r="P3575" s="30">
        <f>SQRT((postes_1[[#This Row],[x]]-$Q$1)^2+(postes_1[[#This Row],[y]]-$R$1)^2)</f>
        <v>495420.40300396056</v>
      </c>
      <c r="Q3575">
        <v>833488.70000000298</v>
      </c>
      <c r="R3575">
        <v>6311078.2199999997</v>
      </c>
    </row>
    <row r="3576" spans="1:18" hidden="1">
      <c r="A3576">
        <v>2519</v>
      </c>
      <c r="B3576">
        <v>40000078</v>
      </c>
      <c r="C3576" s="2" t="s">
        <v>8375</v>
      </c>
      <c r="D3576" t="s">
        <v>168</v>
      </c>
      <c r="E3576">
        <v>1459505675000</v>
      </c>
      <c r="F3576">
        <v>1273231384000</v>
      </c>
      <c r="G3576">
        <v>1</v>
      </c>
      <c r="H3576" t="s">
        <v>5201</v>
      </c>
      <c r="I3576" t="s">
        <v>5202</v>
      </c>
      <c r="J3576" t="s">
        <v>20</v>
      </c>
      <c r="K3576" t="s">
        <v>21</v>
      </c>
      <c r="L3576">
        <v>0</v>
      </c>
      <c r="M3576">
        <v>0</v>
      </c>
      <c r="N3576" t="s">
        <v>22</v>
      </c>
      <c r="O3576">
        <v>6</v>
      </c>
      <c r="P3576" s="30">
        <f>SQRT((postes_1[[#This Row],[x]]-$Q$1)^2+(postes_1[[#This Row],[y]]-$R$1)^2)</f>
        <v>495542.73569355975</v>
      </c>
      <c r="Q3576">
        <v>948943.97999999695</v>
      </c>
      <c r="R3576">
        <v>6391526.5999999996</v>
      </c>
    </row>
    <row r="3577" spans="1:18" hidden="1">
      <c r="A3577">
        <v>954</v>
      </c>
      <c r="B3577">
        <v>50001455</v>
      </c>
      <c r="C3577" s="2" t="s">
        <v>8373</v>
      </c>
      <c r="D3577" t="s">
        <v>17</v>
      </c>
      <c r="E3577">
        <v>610761600000</v>
      </c>
      <c r="F3577">
        <v>1314113407000</v>
      </c>
      <c r="G3577">
        <v>1</v>
      </c>
      <c r="H3577" t="s">
        <v>2036</v>
      </c>
      <c r="I3577" t="s">
        <v>2037</v>
      </c>
      <c r="J3577" t="s">
        <v>20</v>
      </c>
      <c r="K3577" t="s">
        <v>21</v>
      </c>
      <c r="L3577">
        <v>0</v>
      </c>
      <c r="M3577">
        <v>0</v>
      </c>
      <c r="N3577" t="s">
        <v>22</v>
      </c>
      <c r="O3577">
        <v>3</v>
      </c>
      <c r="P3577" s="30">
        <f>SQRT((postes_1[[#This Row],[x]]-$Q$1)^2+(postes_1[[#This Row],[y]]-$R$1)^2)</f>
        <v>495566.72178634215</v>
      </c>
      <c r="Q3577">
        <v>491189.18999999802</v>
      </c>
      <c r="R3577">
        <v>6272464.8099999996</v>
      </c>
    </row>
    <row r="3578" spans="1:18" hidden="1">
      <c r="A3578">
        <v>1538</v>
      </c>
      <c r="B3578">
        <v>50001216</v>
      </c>
      <c r="C3578" s="2" t="s">
        <v>8375</v>
      </c>
      <c r="D3578" t="s">
        <v>20</v>
      </c>
      <c r="E3578">
        <v>936057600000</v>
      </c>
      <c r="F3578" t="s">
        <v>20</v>
      </c>
      <c r="G3578">
        <v>1</v>
      </c>
      <c r="H3578" t="s">
        <v>3206</v>
      </c>
      <c r="I3578" t="s">
        <v>3207</v>
      </c>
      <c r="J3578" t="s">
        <v>20</v>
      </c>
      <c r="K3578" t="s">
        <v>21</v>
      </c>
      <c r="L3578">
        <v>0</v>
      </c>
      <c r="M3578">
        <v>0</v>
      </c>
      <c r="N3578" t="s">
        <v>22</v>
      </c>
      <c r="O3578">
        <v>6</v>
      </c>
      <c r="P3578" s="30">
        <f>SQRT((postes_1[[#This Row],[x]]-$Q$1)^2+(postes_1[[#This Row],[y]]-$R$1)^2)</f>
        <v>495609.32068710902</v>
      </c>
      <c r="Q3578">
        <v>786221.25</v>
      </c>
      <c r="R3578">
        <v>6290062.04</v>
      </c>
    </row>
    <row r="3579" spans="1:18" hidden="1">
      <c r="A3579">
        <v>1583</v>
      </c>
      <c r="B3579">
        <v>50001135</v>
      </c>
      <c r="C3579" s="2" t="s">
        <v>8373</v>
      </c>
      <c r="D3579" t="s">
        <v>74</v>
      </c>
      <c r="E3579">
        <v>1010966400000</v>
      </c>
      <c r="F3579">
        <v>1381313787000</v>
      </c>
      <c r="G3579">
        <v>1</v>
      </c>
      <c r="H3579" t="s">
        <v>3301</v>
      </c>
      <c r="I3579" t="s">
        <v>3301</v>
      </c>
      <c r="J3579" t="s">
        <v>20</v>
      </c>
      <c r="K3579" t="s">
        <v>21</v>
      </c>
      <c r="L3579">
        <v>0</v>
      </c>
      <c r="M3579">
        <v>0</v>
      </c>
      <c r="N3579" t="s">
        <v>22</v>
      </c>
      <c r="O3579">
        <v>3</v>
      </c>
      <c r="P3579" s="30">
        <f>SQRT((postes_1[[#This Row],[x]]-$Q$1)^2+(postes_1[[#This Row],[y]]-$R$1)^2)</f>
        <v>495620.96118068468</v>
      </c>
      <c r="Q3579">
        <v>392397.640000001</v>
      </c>
      <c r="R3579">
        <v>6308395.0599999996</v>
      </c>
    </row>
    <row r="3580" spans="1:18" hidden="1">
      <c r="A3580">
        <v>2869</v>
      </c>
      <c r="B3580">
        <v>50001271</v>
      </c>
      <c r="C3580" s="2" t="s">
        <v>8375</v>
      </c>
      <c r="D3580" t="s">
        <v>20</v>
      </c>
      <c r="E3580">
        <v>938390400000</v>
      </c>
      <c r="F3580" t="s">
        <v>20</v>
      </c>
      <c r="G3580">
        <v>1</v>
      </c>
      <c r="H3580" t="s">
        <v>5913</v>
      </c>
      <c r="I3580" t="s">
        <v>5914</v>
      </c>
      <c r="J3580" t="s">
        <v>20</v>
      </c>
      <c r="K3580" t="s">
        <v>21</v>
      </c>
      <c r="L3580">
        <v>0</v>
      </c>
      <c r="M3580">
        <v>0</v>
      </c>
      <c r="N3580" t="s">
        <v>22</v>
      </c>
      <c r="O3580">
        <v>6</v>
      </c>
      <c r="P3580" s="30">
        <f>SQRT((postes_1[[#This Row],[x]]-$Q$1)^2+(postes_1[[#This Row],[y]]-$R$1)^2)</f>
        <v>495626.51274419198</v>
      </c>
      <c r="Q3580">
        <v>767943.38000000303</v>
      </c>
      <c r="R3580">
        <v>6283518.1500000004</v>
      </c>
    </row>
    <row r="3581" spans="1:18" hidden="1">
      <c r="A3581">
        <v>1037</v>
      </c>
      <c r="B3581">
        <v>40000426</v>
      </c>
      <c r="C3581" s="2" t="s">
        <v>8376</v>
      </c>
      <c r="D3581" t="s">
        <v>1094</v>
      </c>
      <c r="E3581">
        <v>610761600000</v>
      </c>
      <c r="F3581">
        <v>1424968408000</v>
      </c>
      <c r="G3581">
        <v>1</v>
      </c>
      <c r="H3581" t="s">
        <v>2197</v>
      </c>
      <c r="I3581" t="s">
        <v>2198</v>
      </c>
      <c r="J3581" t="s">
        <v>20</v>
      </c>
      <c r="K3581" t="s">
        <v>21</v>
      </c>
      <c r="L3581">
        <v>0</v>
      </c>
      <c r="M3581">
        <v>0</v>
      </c>
      <c r="N3581" t="s">
        <v>22</v>
      </c>
      <c r="O3581">
        <v>7</v>
      </c>
      <c r="P3581" s="30">
        <f>SQRT((postes_1[[#This Row],[x]]-$Q$1)^2+(postes_1[[#This Row],[y]]-$R$1)^2)</f>
        <v>495814.52806815307</v>
      </c>
      <c r="Q3581">
        <v>833257.27000000305</v>
      </c>
      <c r="R3581">
        <v>6310520.4100000001</v>
      </c>
    </row>
    <row r="3582" spans="1:18" hidden="1">
      <c r="A3582">
        <v>1660</v>
      </c>
      <c r="B3582">
        <v>40000443</v>
      </c>
      <c r="C3582" s="2" t="s">
        <v>8375</v>
      </c>
      <c r="D3582" t="s">
        <v>90</v>
      </c>
      <c r="E3582">
        <v>1004313600000</v>
      </c>
      <c r="F3582">
        <v>1151923206000</v>
      </c>
      <c r="G3582">
        <v>1</v>
      </c>
      <c r="H3582" t="s">
        <v>3456</v>
      </c>
      <c r="I3582" t="s">
        <v>3457</v>
      </c>
      <c r="J3582" t="s">
        <v>26</v>
      </c>
      <c r="K3582" t="s">
        <v>21</v>
      </c>
      <c r="L3582">
        <v>0</v>
      </c>
      <c r="M3582">
        <v>0</v>
      </c>
      <c r="N3582" t="s">
        <v>22</v>
      </c>
      <c r="O3582">
        <v>6</v>
      </c>
      <c r="P3582" s="30">
        <f>SQRT((postes_1[[#This Row],[x]]-$Q$1)^2+(postes_1[[#This Row],[y]]-$R$1)^2)</f>
        <v>495984.40886145679</v>
      </c>
      <c r="Q3582">
        <v>824909.46999999904</v>
      </c>
      <c r="R3582">
        <v>6306230.9299999997</v>
      </c>
    </row>
    <row r="3583" spans="1:18" hidden="1">
      <c r="A3583">
        <v>1599</v>
      </c>
      <c r="B3583">
        <v>40000385</v>
      </c>
      <c r="C3583" s="2" t="s">
        <v>8373</v>
      </c>
      <c r="D3583" t="s">
        <v>482</v>
      </c>
      <c r="E3583" s="1">
        <v>765504000000</v>
      </c>
      <c r="F3583">
        <v>1396522106000</v>
      </c>
      <c r="G3583">
        <v>1</v>
      </c>
      <c r="H3583" t="s">
        <v>3331</v>
      </c>
      <c r="I3583" t="s">
        <v>3332</v>
      </c>
      <c r="J3583" t="s">
        <v>20</v>
      </c>
      <c r="K3583" t="s">
        <v>21</v>
      </c>
      <c r="L3583">
        <v>0</v>
      </c>
      <c r="M3583">
        <v>0</v>
      </c>
      <c r="N3583" t="s">
        <v>22</v>
      </c>
      <c r="O3583">
        <v>3</v>
      </c>
      <c r="P3583" s="30">
        <f>SQRT((postes_1[[#This Row],[x]]-$Q$1)^2+(postes_1[[#This Row],[y]]-$R$1)^2)</f>
        <v>496067.96799780062</v>
      </c>
      <c r="Q3583">
        <v>844117.02000000305</v>
      </c>
      <c r="R3583">
        <v>6315864.1699999999</v>
      </c>
    </row>
    <row r="3584" spans="1:18" hidden="1">
      <c r="A3584">
        <v>3569</v>
      </c>
      <c r="B3584">
        <v>40000372</v>
      </c>
      <c r="C3584" s="2" t="s">
        <v>8375</v>
      </c>
      <c r="D3584" t="s">
        <v>482</v>
      </c>
      <c r="E3584">
        <v>610761600000</v>
      </c>
      <c r="F3584">
        <v>1396618089000</v>
      </c>
      <c r="G3584">
        <v>1</v>
      </c>
      <c r="H3584" t="s">
        <v>7305</v>
      </c>
      <c r="I3584" t="s">
        <v>7306</v>
      </c>
      <c r="J3584" t="s">
        <v>1457</v>
      </c>
      <c r="K3584" t="s">
        <v>21</v>
      </c>
      <c r="L3584">
        <v>0</v>
      </c>
      <c r="M3584">
        <v>0</v>
      </c>
      <c r="N3584" t="s">
        <v>22</v>
      </c>
      <c r="O3584">
        <v>6</v>
      </c>
      <c r="P3584" s="30">
        <f>SQRT((postes_1[[#This Row],[x]]-$Q$1)^2+(postes_1[[#This Row],[y]]-$R$1)^2)</f>
        <v>496166.19098406745</v>
      </c>
      <c r="Q3584">
        <v>848889.35999999905</v>
      </c>
      <c r="R3584">
        <v>6318333.9100000001</v>
      </c>
    </row>
    <row r="3585" spans="1:18" hidden="1">
      <c r="A3585">
        <v>2901</v>
      </c>
      <c r="B3585">
        <v>40000560</v>
      </c>
      <c r="C3585" s="2" t="s">
        <v>8373</v>
      </c>
      <c r="D3585" t="s">
        <v>77</v>
      </c>
      <c r="E3585">
        <v>610761600000</v>
      </c>
      <c r="F3585">
        <v>1318505976000</v>
      </c>
      <c r="G3585">
        <v>1</v>
      </c>
      <c r="H3585" t="s">
        <v>5977</v>
      </c>
      <c r="I3585" t="s">
        <v>5978</v>
      </c>
      <c r="J3585" t="s">
        <v>195</v>
      </c>
      <c r="K3585" t="s">
        <v>21</v>
      </c>
      <c r="L3585">
        <v>0</v>
      </c>
      <c r="M3585">
        <v>0</v>
      </c>
      <c r="N3585" t="s">
        <v>22</v>
      </c>
      <c r="O3585">
        <v>3</v>
      </c>
      <c r="P3585" s="30">
        <f>SQRT((postes_1[[#This Row],[x]]-$Q$1)^2+(postes_1[[#This Row],[y]]-$R$1)^2)</f>
        <v>496403.66866052046</v>
      </c>
      <c r="Q3585">
        <v>800448.75</v>
      </c>
      <c r="R3585">
        <v>6294850.96</v>
      </c>
    </row>
    <row r="3586" spans="1:18" hidden="1">
      <c r="A3586">
        <v>2057</v>
      </c>
      <c r="B3586">
        <v>40001798</v>
      </c>
      <c r="C3586" s="2" t="s">
        <v>8373</v>
      </c>
      <c r="D3586" t="s">
        <v>482</v>
      </c>
      <c r="E3586">
        <v>915667200000</v>
      </c>
      <c r="F3586">
        <v>1396624377000</v>
      </c>
      <c r="G3586">
        <v>1</v>
      </c>
      <c r="H3586" t="s">
        <v>4262</v>
      </c>
      <c r="I3586" t="s">
        <v>4263</v>
      </c>
      <c r="J3586" t="s">
        <v>20</v>
      </c>
      <c r="K3586" t="s">
        <v>21</v>
      </c>
      <c r="L3586">
        <v>0</v>
      </c>
      <c r="M3586">
        <v>0</v>
      </c>
      <c r="N3586" t="s">
        <v>22</v>
      </c>
      <c r="O3586">
        <v>3</v>
      </c>
      <c r="P3586" s="30">
        <f>SQRT((postes_1[[#This Row],[x]]-$Q$1)^2+(postes_1[[#This Row],[y]]-$R$1)^2)</f>
        <v>496649.94567362196</v>
      </c>
      <c r="Q3586">
        <v>852330.29999999702</v>
      </c>
      <c r="R3586">
        <v>6319683.1200000001</v>
      </c>
    </row>
    <row r="3587" spans="1:18" hidden="1">
      <c r="A3587">
        <v>2587</v>
      </c>
      <c r="B3587">
        <v>40000155</v>
      </c>
      <c r="C3587" s="2" t="s">
        <v>8373</v>
      </c>
      <c r="D3587" t="s">
        <v>168</v>
      </c>
      <c r="E3587">
        <v>1459505112000</v>
      </c>
      <c r="F3587">
        <v>1272978778000</v>
      </c>
      <c r="G3587">
        <v>1</v>
      </c>
      <c r="H3587" t="s">
        <v>5340</v>
      </c>
      <c r="I3587" t="s">
        <v>5341</v>
      </c>
      <c r="J3587" t="s">
        <v>20</v>
      </c>
      <c r="K3587" t="s">
        <v>21</v>
      </c>
      <c r="L3587">
        <v>0</v>
      </c>
      <c r="M3587">
        <v>0</v>
      </c>
      <c r="N3587" t="s">
        <v>22</v>
      </c>
      <c r="O3587">
        <v>3</v>
      </c>
      <c r="P3587" s="30">
        <f>SQRT((postes_1[[#This Row],[x]]-$Q$1)^2+(postes_1[[#This Row],[y]]-$R$1)^2)</f>
        <v>497187.13364489068</v>
      </c>
      <c r="Q3587">
        <v>920112.95000000298</v>
      </c>
      <c r="R3587">
        <v>6364468.9699999997</v>
      </c>
    </row>
    <row r="3588" spans="1:18" hidden="1">
      <c r="A3588">
        <v>1531</v>
      </c>
      <c r="B3588">
        <v>50001250</v>
      </c>
      <c r="C3588" s="2" t="s">
        <v>8373</v>
      </c>
      <c r="D3588" t="s">
        <v>20</v>
      </c>
      <c r="E3588">
        <v>610761600000</v>
      </c>
      <c r="F3588" t="s">
        <v>20</v>
      </c>
      <c r="G3588">
        <v>1</v>
      </c>
      <c r="H3588" t="s">
        <v>3192</v>
      </c>
      <c r="I3588" t="s">
        <v>3193</v>
      </c>
      <c r="J3588" t="s">
        <v>20</v>
      </c>
      <c r="K3588" t="s">
        <v>21</v>
      </c>
      <c r="L3588">
        <v>0</v>
      </c>
      <c r="M3588">
        <v>0</v>
      </c>
      <c r="N3588" t="s">
        <v>22</v>
      </c>
      <c r="O3588">
        <v>3</v>
      </c>
      <c r="P3588" s="30">
        <f>SQRT((postes_1[[#This Row],[x]]-$Q$1)^2+(postes_1[[#This Row],[y]]-$R$1)^2)</f>
        <v>497855.22995551932</v>
      </c>
      <c r="Q3588">
        <v>777497.82</v>
      </c>
      <c r="R3588">
        <v>6284462.0300000003</v>
      </c>
    </row>
    <row r="3589" spans="1:18" hidden="1">
      <c r="A3589">
        <v>3477</v>
      </c>
      <c r="B3589">
        <v>40000582</v>
      </c>
      <c r="C3589" s="2" t="s">
        <v>8373</v>
      </c>
      <c r="D3589" t="s">
        <v>1094</v>
      </c>
      <c r="E3589">
        <v>610761600000</v>
      </c>
      <c r="F3589">
        <v>1424183813000</v>
      </c>
      <c r="G3589">
        <v>1</v>
      </c>
      <c r="H3589" t="s">
        <v>7119</v>
      </c>
      <c r="I3589" t="s">
        <v>7120</v>
      </c>
      <c r="J3589" t="s">
        <v>7121</v>
      </c>
      <c r="K3589" t="s">
        <v>21</v>
      </c>
      <c r="L3589">
        <v>0</v>
      </c>
      <c r="M3589">
        <v>0</v>
      </c>
      <c r="N3589" t="s">
        <v>22</v>
      </c>
      <c r="O3589">
        <v>3</v>
      </c>
      <c r="P3589" s="30">
        <f>SQRT((postes_1[[#This Row],[x]]-$Q$1)^2+(postes_1[[#This Row],[y]]-$R$1)^2)</f>
        <v>498339.98304647655</v>
      </c>
      <c r="Q3589">
        <v>800498.14000000095</v>
      </c>
      <c r="R3589">
        <v>6292776.1500000004</v>
      </c>
    </row>
    <row r="3590" spans="1:18" hidden="1">
      <c r="A3590">
        <v>1015</v>
      </c>
      <c r="B3590">
        <v>40000470</v>
      </c>
      <c r="C3590" s="2" t="s">
        <v>8376</v>
      </c>
      <c r="D3590" t="s">
        <v>274</v>
      </c>
      <c r="E3590">
        <v>1004313600000</v>
      </c>
      <c r="F3590">
        <v>1455273285000</v>
      </c>
      <c r="G3590">
        <v>1</v>
      </c>
      <c r="H3590" t="s">
        <v>2163</v>
      </c>
      <c r="I3590" t="s">
        <v>2164</v>
      </c>
      <c r="J3590" t="s">
        <v>20</v>
      </c>
      <c r="K3590" t="s">
        <v>21</v>
      </c>
      <c r="L3590">
        <v>0</v>
      </c>
      <c r="M3590">
        <v>0</v>
      </c>
      <c r="N3590" t="s">
        <v>22</v>
      </c>
      <c r="O3590">
        <v>7</v>
      </c>
      <c r="P3590" s="30">
        <f>SQRT((postes_1[[#This Row],[x]]-$Q$1)^2+(postes_1[[#This Row],[y]]-$R$1)^2)</f>
        <v>498402.14858784608</v>
      </c>
      <c r="Q3590">
        <v>827362.46999999904</v>
      </c>
      <c r="R3590">
        <v>6304728.5199999996</v>
      </c>
    </row>
    <row r="3591" spans="1:18" hidden="1">
      <c r="A3591">
        <v>969</v>
      </c>
      <c r="B3591">
        <v>40000010</v>
      </c>
      <c r="C3591" s="2" t="s">
        <v>8377</v>
      </c>
      <c r="D3591" t="s">
        <v>30</v>
      </c>
      <c r="E3591">
        <v>1442504124000</v>
      </c>
      <c r="F3591">
        <v>1438685957000</v>
      </c>
      <c r="G3591">
        <v>1</v>
      </c>
      <c r="H3591" t="s">
        <v>2069</v>
      </c>
      <c r="I3591" t="s">
        <v>2070</v>
      </c>
      <c r="J3591" t="s">
        <v>20</v>
      </c>
      <c r="K3591" t="s">
        <v>21</v>
      </c>
      <c r="L3591">
        <v>0</v>
      </c>
      <c r="M3591">
        <v>0</v>
      </c>
      <c r="N3591" t="s">
        <v>22</v>
      </c>
      <c r="O3591">
        <v>5</v>
      </c>
      <c r="P3591" s="30">
        <f>SQRT((postes_1[[#This Row],[x]]-$Q$1)^2+(postes_1[[#This Row],[y]]-$R$1)^2)</f>
        <v>498523.92210973054</v>
      </c>
      <c r="Q3591">
        <v>985543.29999999702</v>
      </c>
      <c r="R3591">
        <v>6425063.8300000001</v>
      </c>
    </row>
    <row r="3592" spans="1:18" hidden="1">
      <c r="A3592">
        <v>1540</v>
      </c>
      <c r="B3592">
        <v>50001233</v>
      </c>
      <c r="C3592" s="2" t="s">
        <v>8373</v>
      </c>
      <c r="D3592" t="s">
        <v>805</v>
      </c>
      <c r="E3592" s="1">
        <v>936144000000</v>
      </c>
      <c r="F3592">
        <v>1285944173000</v>
      </c>
      <c r="G3592">
        <v>1</v>
      </c>
      <c r="H3592" t="s">
        <v>3210</v>
      </c>
      <c r="I3592" t="s">
        <v>3211</v>
      </c>
      <c r="J3592" t="s">
        <v>20</v>
      </c>
      <c r="K3592" t="s">
        <v>21</v>
      </c>
      <c r="L3592">
        <v>0</v>
      </c>
      <c r="M3592">
        <v>0</v>
      </c>
      <c r="N3592" t="s">
        <v>22</v>
      </c>
      <c r="O3592">
        <v>3</v>
      </c>
      <c r="P3592" s="30">
        <f>SQRT((postes_1[[#This Row],[x]]-$Q$1)^2+(postes_1[[#This Row],[y]]-$R$1)^2)</f>
        <v>498643.1086577446</v>
      </c>
      <c r="Q3592">
        <v>787813.78999999899</v>
      </c>
      <c r="R3592">
        <v>6287421.71</v>
      </c>
    </row>
    <row r="3593" spans="1:18" hidden="1">
      <c r="A3593">
        <v>3540</v>
      </c>
      <c r="B3593">
        <v>50001619</v>
      </c>
      <c r="C3593" s="2" t="s">
        <v>8376</v>
      </c>
      <c r="D3593" t="s">
        <v>20</v>
      </c>
      <c r="E3593">
        <v>1004486400000</v>
      </c>
      <c r="F3593" t="s">
        <v>20</v>
      </c>
      <c r="G3593">
        <v>1</v>
      </c>
      <c r="H3593" t="s">
        <v>7245</v>
      </c>
      <c r="I3593" t="s">
        <v>7245</v>
      </c>
      <c r="J3593" t="s">
        <v>20</v>
      </c>
      <c r="K3593" t="s">
        <v>21</v>
      </c>
      <c r="L3593">
        <v>0</v>
      </c>
      <c r="M3593">
        <v>0</v>
      </c>
      <c r="N3593" t="s">
        <v>22</v>
      </c>
      <c r="O3593">
        <v>7</v>
      </c>
      <c r="P3593" s="30">
        <f>SQRT((postes_1[[#This Row],[x]]-$Q$1)^2+(postes_1[[#This Row],[y]]-$R$1)^2)</f>
        <v>499061.3724170546</v>
      </c>
      <c r="Q3593">
        <v>617593.5</v>
      </c>
      <c r="R3593">
        <v>6254451.8300000001</v>
      </c>
    </row>
    <row r="3594" spans="1:18" hidden="1">
      <c r="A3594">
        <v>3221</v>
      </c>
      <c r="B3594">
        <v>50001287</v>
      </c>
      <c r="C3594" s="2" t="s">
        <v>8373</v>
      </c>
      <c r="D3594" t="s">
        <v>20</v>
      </c>
      <c r="E3594">
        <v>610761600000</v>
      </c>
      <c r="F3594" t="s">
        <v>20</v>
      </c>
      <c r="G3594">
        <v>1</v>
      </c>
      <c r="H3594" t="s">
        <v>6612</v>
      </c>
      <c r="I3594" t="s">
        <v>2275</v>
      </c>
      <c r="J3594" t="s">
        <v>26</v>
      </c>
      <c r="K3594" t="s">
        <v>21</v>
      </c>
      <c r="L3594">
        <v>0</v>
      </c>
      <c r="M3594">
        <v>0</v>
      </c>
      <c r="N3594" t="s">
        <v>22</v>
      </c>
      <c r="O3594">
        <v>3</v>
      </c>
      <c r="P3594" s="30">
        <f>SQRT((postes_1[[#This Row],[x]]-$Q$1)^2+(postes_1[[#This Row],[y]]-$R$1)^2)</f>
        <v>499220.42828225362</v>
      </c>
      <c r="Q3594">
        <v>773277.39999999898</v>
      </c>
      <c r="R3594">
        <v>6281535.9199999999</v>
      </c>
    </row>
    <row r="3595" spans="1:18" hidden="1">
      <c r="A3595">
        <v>1144</v>
      </c>
      <c r="B3595">
        <v>50001302</v>
      </c>
      <c r="C3595" s="2" t="s">
        <v>8375</v>
      </c>
      <c r="D3595" t="s">
        <v>43</v>
      </c>
      <c r="E3595">
        <v>1133781005000</v>
      </c>
      <c r="F3595">
        <v>1110377107000</v>
      </c>
      <c r="G3595">
        <v>1</v>
      </c>
      <c r="H3595" t="s">
        <v>2400</v>
      </c>
      <c r="I3595" t="s">
        <v>2401</v>
      </c>
      <c r="J3595" t="s">
        <v>20</v>
      </c>
      <c r="K3595" t="s">
        <v>21</v>
      </c>
      <c r="L3595">
        <v>0</v>
      </c>
      <c r="M3595">
        <v>0</v>
      </c>
      <c r="N3595" t="s">
        <v>22</v>
      </c>
      <c r="O3595">
        <v>6</v>
      </c>
      <c r="P3595" s="30">
        <f>SQRT((postes_1[[#This Row],[x]]-$Q$1)^2+(postes_1[[#This Row],[y]]-$R$1)^2)</f>
        <v>499457.45831246226</v>
      </c>
      <c r="Q3595">
        <v>772303.39000000095</v>
      </c>
      <c r="R3595">
        <v>6280950.4699999997</v>
      </c>
    </row>
    <row r="3596" spans="1:18" hidden="1">
      <c r="A3596">
        <v>2647</v>
      </c>
      <c r="B3596">
        <v>50001067</v>
      </c>
      <c r="C3596" s="2" t="s">
        <v>8373</v>
      </c>
      <c r="D3596" t="s">
        <v>20</v>
      </c>
      <c r="E3596">
        <v>1011139200000</v>
      </c>
      <c r="F3596" t="s">
        <v>20</v>
      </c>
      <c r="G3596">
        <v>1</v>
      </c>
      <c r="H3596" t="s">
        <v>5463</v>
      </c>
      <c r="I3596" t="s">
        <v>5463</v>
      </c>
      <c r="J3596" t="s">
        <v>20</v>
      </c>
      <c r="K3596" t="s">
        <v>21</v>
      </c>
      <c r="L3596">
        <v>0</v>
      </c>
      <c r="M3596">
        <v>0</v>
      </c>
      <c r="N3596" t="s">
        <v>22</v>
      </c>
      <c r="O3596">
        <v>3</v>
      </c>
      <c r="P3596" s="30">
        <f>SQRT((postes_1[[#This Row],[x]]-$Q$1)^2+(postes_1[[#This Row],[y]]-$R$1)^2)</f>
        <v>499570.50305951491</v>
      </c>
      <c r="Q3596">
        <v>360114.07999999798</v>
      </c>
      <c r="R3596">
        <v>6321151.1699999999</v>
      </c>
    </row>
    <row r="3597" spans="1:18" hidden="1">
      <c r="A3597">
        <v>3868</v>
      </c>
      <c r="B3597">
        <v>50001615</v>
      </c>
      <c r="C3597" s="2" t="s">
        <v>8373</v>
      </c>
      <c r="D3597" t="s">
        <v>74</v>
      </c>
      <c r="E3597">
        <v>1093960633000</v>
      </c>
      <c r="F3597">
        <v>1374138818000</v>
      </c>
      <c r="G3597">
        <v>1</v>
      </c>
      <c r="H3597" t="s">
        <v>7891</v>
      </c>
      <c r="I3597" t="s">
        <v>7891</v>
      </c>
      <c r="J3597" t="s">
        <v>7892</v>
      </c>
      <c r="K3597" t="s">
        <v>21</v>
      </c>
      <c r="L3597">
        <v>0</v>
      </c>
      <c r="M3597">
        <v>0</v>
      </c>
      <c r="N3597" t="s">
        <v>22</v>
      </c>
      <c r="O3597">
        <v>3</v>
      </c>
      <c r="P3597" s="30">
        <f>SQRT((postes_1[[#This Row],[x]]-$Q$1)^2+(postes_1[[#This Row],[y]]-$R$1)^2)</f>
        <v>500258.79902888642</v>
      </c>
      <c r="Q3597">
        <v>561760.56999999995</v>
      </c>
      <c r="R3597">
        <v>6255580.5099999998</v>
      </c>
    </row>
    <row r="3598" spans="1:18" hidden="1">
      <c r="A3598">
        <v>2478</v>
      </c>
      <c r="B3598">
        <v>50001352</v>
      </c>
      <c r="C3598" s="2" t="s">
        <v>8375</v>
      </c>
      <c r="D3598" t="s">
        <v>264</v>
      </c>
      <c r="E3598">
        <v>1082419200000</v>
      </c>
      <c r="F3598">
        <v>1410196271000</v>
      </c>
      <c r="G3598">
        <v>1</v>
      </c>
      <c r="H3598" t="s">
        <v>5117</v>
      </c>
      <c r="I3598" t="s">
        <v>5118</v>
      </c>
      <c r="J3598" t="s">
        <v>20</v>
      </c>
      <c r="K3598" t="s">
        <v>21</v>
      </c>
      <c r="L3598">
        <v>0</v>
      </c>
      <c r="M3598">
        <v>0</v>
      </c>
      <c r="N3598" t="s">
        <v>22</v>
      </c>
      <c r="O3598">
        <v>6</v>
      </c>
      <c r="P3598" s="30">
        <f>SQRT((postes_1[[#This Row],[x]]-$Q$1)^2+(postes_1[[#This Row],[y]]-$R$1)^2)</f>
        <v>500293.68424705992</v>
      </c>
      <c r="Q3598">
        <v>769847.28999999899</v>
      </c>
      <c r="R3598">
        <v>6279234.1100000003</v>
      </c>
    </row>
    <row r="3599" spans="1:18" hidden="1">
      <c r="A3599">
        <v>2852</v>
      </c>
      <c r="B3599">
        <v>50001311</v>
      </c>
      <c r="C3599" s="2" t="s">
        <v>8373</v>
      </c>
      <c r="D3599" t="s">
        <v>20</v>
      </c>
      <c r="E3599">
        <v>610761600000</v>
      </c>
      <c r="F3599" t="s">
        <v>20</v>
      </c>
      <c r="G3599">
        <v>1</v>
      </c>
      <c r="H3599" t="s">
        <v>5877</v>
      </c>
      <c r="I3599" t="s">
        <v>5878</v>
      </c>
      <c r="J3599" t="s">
        <v>5879</v>
      </c>
      <c r="K3599" t="s">
        <v>21</v>
      </c>
      <c r="L3599">
        <v>0</v>
      </c>
      <c r="M3599">
        <v>0</v>
      </c>
      <c r="N3599" t="s">
        <v>22</v>
      </c>
      <c r="O3599">
        <v>3</v>
      </c>
      <c r="P3599" s="30">
        <f>SQRT((postes_1[[#This Row],[x]]-$Q$1)^2+(postes_1[[#This Row],[y]]-$R$1)^2)</f>
        <v>500357.61697371985</v>
      </c>
      <c r="Q3599">
        <v>773191.43</v>
      </c>
      <c r="R3599">
        <v>6280303.5499999998</v>
      </c>
    </row>
    <row r="3600" spans="1:18" hidden="1">
      <c r="A3600">
        <v>1995</v>
      </c>
      <c r="B3600">
        <v>40000536</v>
      </c>
      <c r="C3600" s="2" t="s">
        <v>8373</v>
      </c>
      <c r="D3600" t="s">
        <v>77</v>
      </c>
      <c r="E3600">
        <v>610761600000</v>
      </c>
      <c r="F3600">
        <v>1318426172000</v>
      </c>
      <c r="G3600">
        <v>1</v>
      </c>
      <c r="H3600" t="s">
        <v>4134</v>
      </c>
      <c r="I3600" t="s">
        <v>4135</v>
      </c>
      <c r="J3600" t="s">
        <v>26</v>
      </c>
      <c r="K3600" t="s">
        <v>21</v>
      </c>
      <c r="L3600">
        <v>0</v>
      </c>
      <c r="M3600">
        <v>0</v>
      </c>
      <c r="N3600" t="s">
        <v>22</v>
      </c>
      <c r="O3600">
        <v>3</v>
      </c>
      <c r="P3600" s="30">
        <f>SQRT((postes_1[[#This Row],[x]]-$Q$1)^2+(postes_1[[#This Row],[y]]-$R$1)^2)</f>
        <v>500450.77705710439</v>
      </c>
      <c r="Q3600">
        <v>823543.56000000203</v>
      </c>
      <c r="R3600">
        <v>6300637.5099999998</v>
      </c>
    </row>
    <row r="3601" spans="1:18" hidden="1">
      <c r="A3601">
        <v>3797</v>
      </c>
      <c r="B3601">
        <v>50001612</v>
      </c>
      <c r="C3601" s="2" t="s">
        <v>8373</v>
      </c>
      <c r="D3601" t="s">
        <v>74</v>
      </c>
      <c r="E3601">
        <v>786931200000</v>
      </c>
      <c r="F3601">
        <v>1374227975000</v>
      </c>
      <c r="G3601">
        <v>1</v>
      </c>
      <c r="H3601" t="s">
        <v>7757</v>
      </c>
      <c r="I3601" t="s">
        <v>7757</v>
      </c>
      <c r="J3601" t="s">
        <v>20</v>
      </c>
      <c r="K3601" t="s">
        <v>21</v>
      </c>
      <c r="L3601">
        <v>0</v>
      </c>
      <c r="M3601">
        <v>0</v>
      </c>
      <c r="N3601" t="s">
        <v>22</v>
      </c>
      <c r="O3601">
        <v>3</v>
      </c>
      <c r="P3601" s="30">
        <f>SQRT((postes_1[[#This Row],[x]]-$Q$1)^2+(postes_1[[#This Row],[y]]-$R$1)^2)</f>
        <v>500735.5613416977</v>
      </c>
      <c r="Q3601">
        <v>554019.85999999905</v>
      </c>
      <c r="R3601">
        <v>6255918.8200000003</v>
      </c>
    </row>
    <row r="3602" spans="1:18" hidden="1">
      <c r="A3602">
        <v>1297</v>
      </c>
      <c r="B3602">
        <v>40000486</v>
      </c>
      <c r="C3602" s="2" t="s">
        <v>8375</v>
      </c>
      <c r="D3602" t="s">
        <v>264</v>
      </c>
      <c r="E3602">
        <v>610761600000</v>
      </c>
      <c r="F3602">
        <v>1394467006000</v>
      </c>
      <c r="G3602">
        <v>1</v>
      </c>
      <c r="H3602" t="s">
        <v>2726</v>
      </c>
      <c r="I3602" t="s">
        <v>2727</v>
      </c>
      <c r="J3602" t="s">
        <v>2728</v>
      </c>
      <c r="K3602" t="s">
        <v>21</v>
      </c>
      <c r="L3602">
        <v>0</v>
      </c>
      <c r="M3602">
        <v>0</v>
      </c>
      <c r="N3602" t="s">
        <v>22</v>
      </c>
      <c r="O3602">
        <v>6</v>
      </c>
      <c r="P3602" s="30">
        <f>SQRT((postes_1[[#This Row],[x]]-$Q$1)^2+(postes_1[[#This Row],[y]]-$R$1)^2)</f>
        <v>501043.71667438687</v>
      </c>
      <c r="Q3602">
        <v>832227.82999999798</v>
      </c>
      <c r="R3602">
        <v>6304165.1699999999</v>
      </c>
    </row>
    <row r="3603" spans="1:18" hidden="1">
      <c r="A3603">
        <v>646</v>
      </c>
      <c r="B3603">
        <v>40000015</v>
      </c>
      <c r="C3603" s="2" t="s">
        <v>8377</v>
      </c>
      <c r="D3603" t="s">
        <v>168</v>
      </c>
      <c r="E3603">
        <v>1438883954000</v>
      </c>
      <c r="F3603">
        <v>1444749031000</v>
      </c>
      <c r="G3603">
        <v>1</v>
      </c>
      <c r="H3603" t="s">
        <v>1388</v>
      </c>
      <c r="I3603" t="s">
        <v>1389</v>
      </c>
      <c r="J3603" t="s">
        <v>20</v>
      </c>
      <c r="K3603" t="s">
        <v>21</v>
      </c>
      <c r="L3603">
        <v>0</v>
      </c>
      <c r="M3603">
        <v>0</v>
      </c>
      <c r="N3603" t="s">
        <v>22</v>
      </c>
      <c r="O3603">
        <v>5</v>
      </c>
      <c r="P3603" s="30">
        <f>SQRT((postes_1[[#This Row],[x]]-$Q$1)^2+(postes_1[[#This Row],[y]]-$R$1)^2)</f>
        <v>501124.23830071464</v>
      </c>
      <c r="Q3603">
        <v>981430.03999999899</v>
      </c>
      <c r="R3603">
        <v>6416544.5199999996</v>
      </c>
    </row>
    <row r="3604" spans="1:18" hidden="1">
      <c r="A3604">
        <v>4037</v>
      </c>
      <c r="B3604">
        <v>30002023</v>
      </c>
      <c r="C3604" s="2" t="s">
        <v>8376</v>
      </c>
      <c r="D3604" t="s">
        <v>43</v>
      </c>
      <c r="E3604">
        <v>1143799832000</v>
      </c>
      <c r="F3604" t="s">
        <v>20</v>
      </c>
      <c r="G3604">
        <v>1</v>
      </c>
      <c r="H3604" t="s">
        <v>8210</v>
      </c>
      <c r="I3604" t="s">
        <v>8211</v>
      </c>
      <c r="J3604" t="s">
        <v>615</v>
      </c>
      <c r="K3604" t="s">
        <v>21</v>
      </c>
      <c r="L3604">
        <v>0</v>
      </c>
      <c r="M3604">
        <v>0</v>
      </c>
      <c r="N3604" t="s">
        <v>22</v>
      </c>
      <c r="O3604">
        <v>7</v>
      </c>
      <c r="P3604" s="30">
        <f>SQRT((postes_1[[#This Row],[x]]-$Q$1)^2+(postes_1[[#This Row],[y]]-$R$1)^2)</f>
        <v>501182.09697534412</v>
      </c>
      <c r="Q3604">
        <v>1013602.78</v>
      </c>
      <c r="R3604">
        <v>6455692.5</v>
      </c>
    </row>
    <row r="3605" spans="1:18" hidden="1">
      <c r="A3605">
        <v>737</v>
      </c>
      <c r="B3605">
        <v>50001638</v>
      </c>
      <c r="C3605" s="2" t="s">
        <v>8373</v>
      </c>
      <c r="D3605" t="s">
        <v>38</v>
      </c>
      <c r="E3605">
        <v>610761600000</v>
      </c>
      <c r="F3605">
        <v>1224860297000</v>
      </c>
      <c r="G3605">
        <v>1</v>
      </c>
      <c r="H3605" t="s">
        <v>1586</v>
      </c>
      <c r="I3605" t="s">
        <v>1587</v>
      </c>
      <c r="J3605" t="s">
        <v>20</v>
      </c>
      <c r="K3605" t="s">
        <v>21</v>
      </c>
      <c r="L3605">
        <v>0</v>
      </c>
      <c r="M3605">
        <v>0</v>
      </c>
      <c r="N3605" t="s">
        <v>22</v>
      </c>
      <c r="O3605">
        <v>3</v>
      </c>
      <c r="P3605" s="30">
        <f>SQRT((postes_1[[#This Row],[x]]-$Q$1)^2+(postes_1[[#This Row],[y]]-$R$1)^2)</f>
        <v>501257.06423808407</v>
      </c>
      <c r="Q3605">
        <v>602395.03999999899</v>
      </c>
      <c r="R3605">
        <v>6252270.3200000003</v>
      </c>
    </row>
    <row r="3606" spans="1:18" hidden="1">
      <c r="A3606">
        <v>2562</v>
      </c>
      <c r="B3606">
        <v>70006802</v>
      </c>
      <c r="C3606" s="2" t="s">
        <v>8373</v>
      </c>
      <c r="D3606" t="s">
        <v>38</v>
      </c>
      <c r="E3606">
        <v>1179931880000</v>
      </c>
      <c r="F3606">
        <v>1187362484000</v>
      </c>
      <c r="G3606">
        <v>1</v>
      </c>
      <c r="H3606" t="s">
        <v>5287</v>
      </c>
      <c r="I3606" t="s">
        <v>1587</v>
      </c>
      <c r="J3606" t="s">
        <v>476</v>
      </c>
      <c r="K3606" t="s">
        <v>21</v>
      </c>
      <c r="L3606">
        <v>0</v>
      </c>
      <c r="M3606">
        <v>0</v>
      </c>
      <c r="N3606" t="s">
        <v>22</v>
      </c>
      <c r="O3606">
        <v>3</v>
      </c>
      <c r="P3606" s="30">
        <f>SQRT((postes_1[[#This Row],[x]]-$Q$1)^2+(postes_1[[#This Row],[y]]-$R$1)^2)</f>
        <v>501338.31096446881</v>
      </c>
      <c r="Q3606">
        <v>601905.32999999798</v>
      </c>
      <c r="R3606">
        <v>6252197.1900000004</v>
      </c>
    </row>
    <row r="3607" spans="1:18" hidden="1">
      <c r="A3607">
        <v>2035</v>
      </c>
      <c r="B3607">
        <v>40000609</v>
      </c>
      <c r="C3607" s="2" t="s">
        <v>8373</v>
      </c>
      <c r="D3607" t="s">
        <v>77</v>
      </c>
      <c r="E3607">
        <v>915580800000</v>
      </c>
      <c r="F3607">
        <v>1318514823000</v>
      </c>
      <c r="G3607">
        <v>1</v>
      </c>
      <c r="H3607" t="s">
        <v>4216</v>
      </c>
      <c r="I3607" t="s">
        <v>4217</v>
      </c>
      <c r="J3607" t="s">
        <v>20</v>
      </c>
      <c r="K3607" t="s">
        <v>21</v>
      </c>
      <c r="L3607">
        <v>0</v>
      </c>
      <c r="M3607">
        <v>0</v>
      </c>
      <c r="N3607" t="s">
        <v>22</v>
      </c>
      <c r="O3607">
        <v>3</v>
      </c>
      <c r="P3607" s="30">
        <f>SQRT((postes_1[[#This Row],[x]]-$Q$1)^2+(postes_1[[#This Row],[y]]-$R$1)^2)</f>
        <v>501430.70301852649</v>
      </c>
      <c r="Q3607">
        <v>802361.07999999798</v>
      </c>
      <c r="R3607">
        <v>6290201.8499999996</v>
      </c>
    </row>
    <row r="3608" spans="1:18" hidden="1">
      <c r="A3608">
        <v>372</v>
      </c>
      <c r="B3608">
        <v>50001293</v>
      </c>
      <c r="C3608" s="2" t="s">
        <v>8373</v>
      </c>
      <c r="D3608" t="s">
        <v>20</v>
      </c>
      <c r="E3608">
        <v>936057600000</v>
      </c>
      <c r="F3608" t="s">
        <v>20</v>
      </c>
      <c r="G3608">
        <v>1</v>
      </c>
      <c r="H3608" t="s">
        <v>827</v>
      </c>
      <c r="I3608" t="s">
        <v>828</v>
      </c>
      <c r="J3608" t="s">
        <v>20</v>
      </c>
      <c r="K3608" t="s">
        <v>21</v>
      </c>
      <c r="L3608">
        <v>0</v>
      </c>
      <c r="M3608">
        <v>0</v>
      </c>
      <c r="N3608" t="s">
        <v>22</v>
      </c>
      <c r="O3608">
        <v>3</v>
      </c>
      <c r="P3608" s="30">
        <f>SQRT((postes_1[[#This Row],[x]]-$Q$1)^2+(postes_1[[#This Row],[y]]-$R$1)^2)</f>
        <v>502000.47351457988</v>
      </c>
      <c r="Q3608">
        <v>781016.60999999905</v>
      </c>
      <c r="R3608">
        <v>6281320.3300000001</v>
      </c>
    </row>
    <row r="3609" spans="1:18" hidden="1">
      <c r="A3609">
        <v>962</v>
      </c>
      <c r="B3609">
        <v>40000148</v>
      </c>
      <c r="C3609" s="2" t="s">
        <v>8373</v>
      </c>
      <c r="D3609" t="s">
        <v>30</v>
      </c>
      <c r="E3609">
        <v>1442503805000</v>
      </c>
      <c r="F3609">
        <v>1423826225000</v>
      </c>
      <c r="G3609">
        <v>1</v>
      </c>
      <c r="H3609" t="s">
        <v>2053</v>
      </c>
      <c r="I3609" t="s">
        <v>2053</v>
      </c>
      <c r="J3609" t="s">
        <v>20</v>
      </c>
      <c r="K3609" t="s">
        <v>21</v>
      </c>
      <c r="L3609">
        <v>0</v>
      </c>
      <c r="M3609">
        <v>0</v>
      </c>
      <c r="N3609" t="s">
        <v>22</v>
      </c>
      <c r="O3609">
        <v>3</v>
      </c>
      <c r="P3609" s="30">
        <f>SQRT((postes_1[[#This Row],[x]]-$Q$1)^2+(postes_1[[#This Row],[y]]-$R$1)^2)</f>
        <v>502178.84646728513</v>
      </c>
      <c r="Q3609">
        <v>928564.07</v>
      </c>
      <c r="R3609">
        <v>6364876.0599999996</v>
      </c>
    </row>
    <row r="3610" spans="1:18" hidden="1">
      <c r="A3610">
        <v>321</v>
      </c>
      <c r="B3610">
        <v>50001489</v>
      </c>
      <c r="C3610" s="2" t="s">
        <v>8373</v>
      </c>
      <c r="D3610" t="s">
        <v>20</v>
      </c>
      <c r="E3610">
        <v>769737600000</v>
      </c>
      <c r="F3610" t="s">
        <v>20</v>
      </c>
      <c r="G3610">
        <v>1</v>
      </c>
      <c r="H3610" t="s">
        <v>719</v>
      </c>
      <c r="I3610" t="s">
        <v>720</v>
      </c>
      <c r="J3610" t="s">
        <v>20</v>
      </c>
      <c r="K3610" t="s">
        <v>21</v>
      </c>
      <c r="L3610">
        <v>0</v>
      </c>
      <c r="M3610">
        <v>0</v>
      </c>
      <c r="N3610" t="s">
        <v>22</v>
      </c>
      <c r="O3610">
        <v>3</v>
      </c>
      <c r="P3610" s="30">
        <f>SQRT((postes_1[[#This Row],[x]]-$Q$1)^2+(postes_1[[#This Row],[y]]-$R$1)^2)</f>
        <v>502207.12552864529</v>
      </c>
      <c r="Q3610">
        <v>739912.17000000202</v>
      </c>
      <c r="R3610">
        <v>6268223.71</v>
      </c>
    </row>
    <row r="3611" spans="1:18" hidden="1">
      <c r="A3611">
        <v>1937</v>
      </c>
      <c r="B3611">
        <v>40001654</v>
      </c>
      <c r="C3611" s="2" t="s">
        <v>8373</v>
      </c>
      <c r="D3611" t="s">
        <v>77</v>
      </c>
      <c r="E3611">
        <v>913334400000</v>
      </c>
      <c r="F3611">
        <v>1318415268000</v>
      </c>
      <c r="G3611">
        <v>1</v>
      </c>
      <c r="H3611" t="s">
        <v>4020</v>
      </c>
      <c r="I3611" t="s">
        <v>4021</v>
      </c>
      <c r="J3611" t="s">
        <v>4022</v>
      </c>
      <c r="K3611" t="s">
        <v>21</v>
      </c>
      <c r="L3611">
        <v>0</v>
      </c>
      <c r="M3611">
        <v>0</v>
      </c>
      <c r="N3611" t="s">
        <v>22</v>
      </c>
      <c r="O3611">
        <v>3</v>
      </c>
      <c r="P3611" s="30">
        <f>SQRT((postes_1[[#This Row],[x]]-$Q$1)^2+(postes_1[[#This Row],[y]]-$R$1)^2)</f>
        <v>502208.12724681606</v>
      </c>
      <c r="Q3611">
        <v>830286.88000000303</v>
      </c>
      <c r="R3611">
        <v>6301916.9699999997</v>
      </c>
    </row>
    <row r="3612" spans="1:18" hidden="1">
      <c r="A3612">
        <v>393</v>
      </c>
      <c r="B3612">
        <v>40000483</v>
      </c>
      <c r="C3612" s="2" t="s">
        <v>8373</v>
      </c>
      <c r="D3612" t="s">
        <v>20</v>
      </c>
      <c r="E3612">
        <v>610761600000</v>
      </c>
      <c r="F3612" t="s">
        <v>20</v>
      </c>
      <c r="G3612">
        <v>1</v>
      </c>
      <c r="H3612" t="s">
        <v>876</v>
      </c>
      <c r="I3612" t="s">
        <v>877</v>
      </c>
      <c r="J3612" t="s">
        <v>195</v>
      </c>
      <c r="K3612" t="s">
        <v>21</v>
      </c>
      <c r="L3612">
        <v>0</v>
      </c>
      <c r="M3612">
        <v>0</v>
      </c>
      <c r="N3612" t="s">
        <v>22</v>
      </c>
      <c r="O3612">
        <v>3</v>
      </c>
      <c r="P3612" s="30">
        <f>SQRT((postes_1[[#This Row],[x]]-$Q$1)^2+(postes_1[[#This Row],[y]]-$R$1)^2)</f>
        <v>502703.54777236789</v>
      </c>
      <c r="Q3612">
        <v>836175.36999999697</v>
      </c>
      <c r="R3612">
        <v>6304276.8399999999</v>
      </c>
    </row>
    <row r="3613" spans="1:18" hidden="1">
      <c r="A3613">
        <v>579</v>
      </c>
      <c r="B3613">
        <v>40000117</v>
      </c>
      <c r="C3613" s="2" t="s">
        <v>8375</v>
      </c>
      <c r="D3613" t="s">
        <v>168</v>
      </c>
      <c r="E3613">
        <v>1459504472000</v>
      </c>
      <c r="F3613" t="s">
        <v>20</v>
      </c>
      <c r="G3613">
        <v>1</v>
      </c>
      <c r="H3613" t="s">
        <v>1248</v>
      </c>
      <c r="I3613" t="s">
        <v>1249</v>
      </c>
      <c r="J3613" t="s">
        <v>20</v>
      </c>
      <c r="K3613" t="s">
        <v>21</v>
      </c>
      <c r="L3613">
        <v>0</v>
      </c>
      <c r="M3613">
        <v>0</v>
      </c>
      <c r="N3613" t="s">
        <v>22</v>
      </c>
      <c r="O3613">
        <v>6</v>
      </c>
      <c r="P3613" s="30">
        <f>SQRT((postes_1[[#This Row],[x]]-$Q$1)^2+(postes_1[[#This Row],[y]]-$R$1)^2)</f>
        <v>502772.76647868805</v>
      </c>
      <c r="Q3613">
        <v>943408.39000000095</v>
      </c>
      <c r="R3613">
        <v>6376723.7000000002</v>
      </c>
    </row>
    <row r="3614" spans="1:18" hidden="1">
      <c r="A3614">
        <v>2299</v>
      </c>
      <c r="B3614">
        <v>40000381</v>
      </c>
      <c r="C3614" s="2" t="s">
        <v>8373</v>
      </c>
      <c r="D3614" t="s">
        <v>482</v>
      </c>
      <c r="E3614">
        <v>610761600000</v>
      </c>
      <c r="F3614">
        <v>1396264757000</v>
      </c>
      <c r="G3614">
        <v>1</v>
      </c>
      <c r="H3614" t="s">
        <v>4752</v>
      </c>
      <c r="I3614" t="s">
        <v>4753</v>
      </c>
      <c r="J3614" t="s">
        <v>20</v>
      </c>
      <c r="K3614" t="s">
        <v>21</v>
      </c>
      <c r="L3614">
        <v>0</v>
      </c>
      <c r="M3614">
        <v>0</v>
      </c>
      <c r="N3614" t="s">
        <v>22</v>
      </c>
      <c r="O3614">
        <v>3</v>
      </c>
      <c r="P3614" s="30">
        <f>SQRT((postes_1[[#This Row],[x]]-$Q$1)^2+(postes_1[[#This Row],[y]]-$R$1)^2)</f>
        <v>502799.46605963586</v>
      </c>
      <c r="Q3614">
        <v>858053.36999999697</v>
      </c>
      <c r="R3614">
        <v>6315844.4500000002</v>
      </c>
    </row>
    <row r="3615" spans="1:18" hidden="1">
      <c r="A3615">
        <v>3718</v>
      </c>
      <c r="B3615">
        <v>50001382</v>
      </c>
      <c r="C3615" s="2" t="s">
        <v>8375</v>
      </c>
      <c r="D3615" t="s">
        <v>30</v>
      </c>
      <c r="E3615">
        <v>610761600000</v>
      </c>
      <c r="F3615">
        <v>1399388153000</v>
      </c>
      <c r="G3615">
        <v>1</v>
      </c>
      <c r="H3615" t="s">
        <v>7602</v>
      </c>
      <c r="I3615" t="s">
        <v>7603</v>
      </c>
      <c r="J3615" t="s">
        <v>20</v>
      </c>
      <c r="K3615" t="s">
        <v>21</v>
      </c>
      <c r="L3615">
        <v>0</v>
      </c>
      <c r="M3615">
        <v>0</v>
      </c>
      <c r="N3615" t="s">
        <v>22</v>
      </c>
      <c r="O3615">
        <v>6</v>
      </c>
      <c r="P3615" s="30">
        <f>SQRT((postes_1[[#This Row],[x]]-$Q$1)^2+(postes_1[[#This Row],[y]]-$R$1)^2)</f>
        <v>502908.58074287715</v>
      </c>
      <c r="Q3615">
        <v>768636.65999999596</v>
      </c>
      <c r="R3615">
        <v>6276073.4900000002</v>
      </c>
    </row>
    <row r="3616" spans="1:18" hidden="1">
      <c r="A3616">
        <v>1155</v>
      </c>
      <c r="B3616">
        <v>70051704</v>
      </c>
      <c r="C3616" s="2" t="s">
        <v>8375</v>
      </c>
      <c r="D3616" t="s">
        <v>274</v>
      </c>
      <c r="E3616">
        <v>1424277143000</v>
      </c>
      <c r="F3616">
        <v>1424277064000</v>
      </c>
      <c r="G3616">
        <v>1</v>
      </c>
      <c r="H3616" t="s">
        <v>2421</v>
      </c>
      <c r="I3616" t="s">
        <v>2422</v>
      </c>
      <c r="J3616" t="s">
        <v>20</v>
      </c>
      <c r="K3616" t="s">
        <v>21</v>
      </c>
      <c r="L3616">
        <v>0</v>
      </c>
      <c r="M3616">
        <v>0</v>
      </c>
      <c r="N3616" t="s">
        <v>22</v>
      </c>
      <c r="O3616">
        <v>6</v>
      </c>
      <c r="P3616" s="30">
        <f>SQRT((postes_1[[#This Row],[x]]-$Q$1)^2+(postes_1[[#This Row],[y]]-$R$1)^2)</f>
        <v>502991.24462084047</v>
      </c>
      <c r="Q3616">
        <v>773903.64000000095</v>
      </c>
      <c r="R3616">
        <v>6277763.4900000002</v>
      </c>
    </row>
    <row r="3617" spans="1:18" hidden="1">
      <c r="A3617">
        <v>468</v>
      </c>
      <c r="B3617">
        <v>50002220</v>
      </c>
      <c r="C3617" s="2" t="s">
        <v>8373</v>
      </c>
      <c r="D3617" t="s">
        <v>20</v>
      </c>
      <c r="E3617">
        <v>971308800000</v>
      </c>
      <c r="F3617" t="s">
        <v>20</v>
      </c>
      <c r="G3617">
        <v>1</v>
      </c>
      <c r="H3617" t="s">
        <v>1030</v>
      </c>
      <c r="I3617" t="s">
        <v>1031</v>
      </c>
      <c r="J3617" t="s">
        <v>20</v>
      </c>
      <c r="K3617" t="s">
        <v>21</v>
      </c>
      <c r="L3617">
        <v>0</v>
      </c>
      <c r="M3617">
        <v>0</v>
      </c>
      <c r="N3617" t="s">
        <v>22</v>
      </c>
      <c r="O3617">
        <v>3</v>
      </c>
      <c r="P3617" s="30">
        <f>SQRT((postes_1[[#This Row],[x]]-$Q$1)^2+(postes_1[[#This Row],[y]]-$R$1)^2)</f>
        <v>503113.38554068736</v>
      </c>
      <c r="Q3617">
        <v>433012.59000000398</v>
      </c>
      <c r="R3617">
        <v>6282684.0599999996</v>
      </c>
    </row>
    <row r="3618" spans="1:18" hidden="1">
      <c r="A3618">
        <v>172</v>
      </c>
      <c r="B3618">
        <v>50001573</v>
      </c>
      <c r="C3618" s="2" t="s">
        <v>8373</v>
      </c>
      <c r="D3618" t="s">
        <v>90</v>
      </c>
      <c r="E3618">
        <v>610761600000</v>
      </c>
      <c r="F3618">
        <v>1144331604000</v>
      </c>
      <c r="G3618">
        <v>1</v>
      </c>
      <c r="H3618" t="s">
        <v>399</v>
      </c>
      <c r="I3618" t="s">
        <v>399</v>
      </c>
      <c r="J3618" t="s">
        <v>400</v>
      </c>
      <c r="K3618" t="s">
        <v>21</v>
      </c>
      <c r="L3618">
        <v>0</v>
      </c>
      <c r="M3618">
        <v>0</v>
      </c>
      <c r="N3618" t="s">
        <v>22</v>
      </c>
      <c r="O3618">
        <v>3</v>
      </c>
      <c r="P3618" s="30">
        <f>SQRT((postes_1[[#This Row],[x]]-$Q$1)^2+(postes_1[[#This Row],[y]]-$R$1)^2)</f>
        <v>503154.95238602522</v>
      </c>
      <c r="Q3618">
        <v>707319.95000000298</v>
      </c>
      <c r="R3618">
        <v>6259716.6100000003</v>
      </c>
    </row>
    <row r="3619" spans="1:18" hidden="1">
      <c r="A3619">
        <v>1058</v>
      </c>
      <c r="B3619">
        <v>50001234</v>
      </c>
      <c r="C3619" s="2" t="s">
        <v>8373</v>
      </c>
      <c r="D3619" t="s">
        <v>74</v>
      </c>
      <c r="E3619">
        <v>610761600000</v>
      </c>
      <c r="F3619">
        <v>1380814998000</v>
      </c>
      <c r="G3619">
        <v>1</v>
      </c>
      <c r="H3619" t="s">
        <v>2223</v>
      </c>
      <c r="I3619" t="s">
        <v>2224</v>
      </c>
      <c r="J3619" t="s">
        <v>20</v>
      </c>
      <c r="K3619" t="s">
        <v>21</v>
      </c>
      <c r="L3619">
        <v>0</v>
      </c>
      <c r="M3619">
        <v>0</v>
      </c>
      <c r="N3619" t="s">
        <v>22</v>
      </c>
      <c r="O3619">
        <v>3</v>
      </c>
      <c r="P3619" s="30">
        <f>SQRT((postes_1[[#This Row],[x]]-$Q$1)^2+(postes_1[[#This Row],[y]]-$R$1)^2)</f>
        <v>503655.39473418676</v>
      </c>
      <c r="Q3619">
        <v>412144.34000000398</v>
      </c>
      <c r="R3619">
        <v>6290498.0199999996</v>
      </c>
    </row>
    <row r="3620" spans="1:18" hidden="1">
      <c r="A3620">
        <v>951</v>
      </c>
      <c r="B3620">
        <v>50001649</v>
      </c>
      <c r="C3620" s="2" t="s">
        <v>8373</v>
      </c>
      <c r="D3620" t="s">
        <v>43</v>
      </c>
      <c r="E3620" s="1">
        <v>813456000000</v>
      </c>
      <c r="F3620">
        <v>1102609651000</v>
      </c>
      <c r="G3620">
        <v>1</v>
      </c>
      <c r="H3620" t="s">
        <v>2029</v>
      </c>
      <c r="I3620" t="s">
        <v>2030</v>
      </c>
      <c r="J3620" t="s">
        <v>20</v>
      </c>
      <c r="K3620" t="s">
        <v>21</v>
      </c>
      <c r="L3620">
        <v>0</v>
      </c>
      <c r="M3620">
        <v>0</v>
      </c>
      <c r="N3620" t="s">
        <v>22</v>
      </c>
      <c r="O3620">
        <v>3</v>
      </c>
      <c r="P3620" s="30">
        <f>SQRT((postes_1[[#This Row],[x]]-$Q$1)^2+(postes_1[[#This Row],[y]]-$R$1)^2)</f>
        <v>503729.22156478307</v>
      </c>
      <c r="Q3620">
        <v>573890.31000000203</v>
      </c>
      <c r="R3620">
        <v>6251063</v>
      </c>
    </row>
    <row r="3621" spans="1:18">
      <c r="A3621">
        <v>236</v>
      </c>
      <c r="B3621">
        <v>70059704</v>
      </c>
      <c r="C3621" s="2" t="s">
        <v>8382</v>
      </c>
      <c r="D3621" t="s">
        <v>274</v>
      </c>
      <c r="E3621">
        <v>1449659972000</v>
      </c>
      <c r="F3621">
        <v>1449659375000</v>
      </c>
      <c r="G3621">
        <v>1</v>
      </c>
      <c r="H3621" t="s">
        <v>538</v>
      </c>
      <c r="I3621" t="s">
        <v>539</v>
      </c>
      <c r="J3621" t="s">
        <v>20</v>
      </c>
      <c r="K3621" t="s">
        <v>21</v>
      </c>
      <c r="L3621">
        <v>0</v>
      </c>
      <c r="M3621">
        <v>0</v>
      </c>
      <c r="N3621" t="s">
        <v>267</v>
      </c>
      <c r="O3621">
        <v>3</v>
      </c>
      <c r="P3621" s="30">
        <f>SQRT((postes_1[[#This Row],[x]]-$Q$1)^2+(postes_1[[#This Row],[y]]-$R$1)^2)</f>
        <v>503733.98758859414</v>
      </c>
      <c r="Q3621">
        <v>839968.22299999697</v>
      </c>
      <c r="R3621">
        <v>6305044.9440000001</v>
      </c>
    </row>
    <row r="3622" spans="1:18" hidden="1">
      <c r="A3622">
        <v>2308</v>
      </c>
      <c r="B3622">
        <v>40000405</v>
      </c>
      <c r="C3622" s="2" t="s">
        <v>8373</v>
      </c>
      <c r="D3622" t="s">
        <v>482</v>
      </c>
      <c r="E3622">
        <v>610761600000</v>
      </c>
      <c r="F3622">
        <v>1396276924000</v>
      </c>
      <c r="G3622">
        <v>1</v>
      </c>
      <c r="H3622" t="s">
        <v>4769</v>
      </c>
      <c r="I3622" t="s">
        <v>4770</v>
      </c>
      <c r="J3622" t="s">
        <v>4771</v>
      </c>
      <c r="K3622" t="s">
        <v>21</v>
      </c>
      <c r="L3622">
        <v>0</v>
      </c>
      <c r="M3622">
        <v>0</v>
      </c>
      <c r="N3622" t="s">
        <v>22</v>
      </c>
      <c r="O3622">
        <v>3</v>
      </c>
      <c r="P3622" s="30">
        <f>SQRT((postes_1[[#This Row],[x]]-$Q$1)^2+(postes_1[[#This Row],[y]]-$R$1)^2)</f>
        <v>503786.04057017021</v>
      </c>
      <c r="Q3622">
        <v>854413.68999999797</v>
      </c>
      <c r="R3622">
        <v>6312677.25</v>
      </c>
    </row>
    <row r="3623" spans="1:18" hidden="1">
      <c r="A3623">
        <v>3120</v>
      </c>
      <c r="B3623">
        <v>50001639</v>
      </c>
      <c r="C3623" s="2" t="s">
        <v>8373</v>
      </c>
      <c r="D3623" t="s">
        <v>274</v>
      </c>
      <c r="E3623">
        <v>610761600000</v>
      </c>
      <c r="F3623">
        <v>1424345413000</v>
      </c>
      <c r="G3623">
        <v>1</v>
      </c>
      <c r="H3623" t="s">
        <v>6412</v>
      </c>
      <c r="I3623" t="s">
        <v>6413</v>
      </c>
      <c r="J3623" t="s">
        <v>26</v>
      </c>
      <c r="K3623" t="s">
        <v>21</v>
      </c>
      <c r="L3623">
        <v>0</v>
      </c>
      <c r="M3623">
        <v>0</v>
      </c>
      <c r="N3623" t="s">
        <v>22</v>
      </c>
      <c r="O3623">
        <v>3</v>
      </c>
      <c r="P3623" s="30">
        <f>SQRT((postes_1[[#This Row],[x]]-$Q$1)^2+(postes_1[[#This Row],[y]]-$R$1)^2)</f>
        <v>503846.52045430691</v>
      </c>
      <c r="Q3623">
        <v>558272.77000000305</v>
      </c>
      <c r="R3623">
        <v>6252326.7999999998</v>
      </c>
    </row>
    <row r="3624" spans="1:18" hidden="1">
      <c r="A3624">
        <v>361</v>
      </c>
      <c r="B3624">
        <v>50001596</v>
      </c>
      <c r="C3624" s="2" t="s">
        <v>8373</v>
      </c>
      <c r="D3624" t="s">
        <v>805</v>
      </c>
      <c r="E3624">
        <v>610761600000</v>
      </c>
      <c r="F3624">
        <v>1285694413000</v>
      </c>
      <c r="G3624">
        <v>1</v>
      </c>
      <c r="H3624" t="s">
        <v>806</v>
      </c>
      <c r="I3624" t="s">
        <v>807</v>
      </c>
      <c r="J3624" t="s">
        <v>20</v>
      </c>
      <c r="K3624" t="s">
        <v>21</v>
      </c>
      <c r="L3624">
        <v>0</v>
      </c>
      <c r="M3624">
        <v>0</v>
      </c>
      <c r="N3624" t="s">
        <v>22</v>
      </c>
      <c r="O3624">
        <v>3</v>
      </c>
      <c r="P3624" s="30">
        <f>SQRT((postes_1[[#This Row],[x]]-$Q$1)^2+(postes_1[[#This Row],[y]]-$R$1)^2)</f>
        <v>504398.44593254663</v>
      </c>
      <c r="Q3624">
        <v>703530.86999999697</v>
      </c>
      <c r="R3624">
        <v>6257723.1699999999</v>
      </c>
    </row>
    <row r="3625" spans="1:18" hidden="1">
      <c r="A3625">
        <v>2033</v>
      </c>
      <c r="B3625">
        <v>40000435</v>
      </c>
      <c r="C3625" s="2" t="s">
        <v>8375</v>
      </c>
      <c r="D3625" t="s">
        <v>20</v>
      </c>
      <c r="E3625">
        <v>1010534400000</v>
      </c>
      <c r="F3625" t="s">
        <v>20</v>
      </c>
      <c r="G3625">
        <v>1</v>
      </c>
      <c r="H3625" t="s">
        <v>4213</v>
      </c>
      <c r="I3625" t="s">
        <v>4214</v>
      </c>
      <c r="J3625" t="s">
        <v>20</v>
      </c>
      <c r="K3625" t="s">
        <v>21</v>
      </c>
      <c r="L3625">
        <v>0</v>
      </c>
      <c r="M3625">
        <v>0</v>
      </c>
      <c r="N3625" t="s">
        <v>22</v>
      </c>
      <c r="O3625">
        <v>6</v>
      </c>
      <c r="P3625" s="30">
        <f>SQRT((postes_1[[#This Row],[x]]-$Q$1)^2+(postes_1[[#This Row],[y]]-$R$1)^2)</f>
        <v>504548.16994560685</v>
      </c>
      <c r="Q3625">
        <v>849278.39999999898</v>
      </c>
      <c r="R3625">
        <v>6309008.6799999997</v>
      </c>
    </row>
    <row r="3626" spans="1:18" hidden="1">
      <c r="A3626">
        <v>494</v>
      </c>
      <c r="B3626">
        <v>50002995</v>
      </c>
      <c r="C3626" s="2" t="s">
        <v>8373</v>
      </c>
      <c r="D3626" t="s">
        <v>168</v>
      </c>
      <c r="E3626">
        <v>1055289600000</v>
      </c>
      <c r="F3626">
        <v>1435923760000</v>
      </c>
      <c r="G3626">
        <v>1</v>
      </c>
      <c r="H3626" t="s">
        <v>1082</v>
      </c>
      <c r="I3626" t="s">
        <v>1083</v>
      </c>
      <c r="J3626" t="s">
        <v>20</v>
      </c>
      <c r="K3626" t="s">
        <v>21</v>
      </c>
      <c r="L3626">
        <v>0</v>
      </c>
      <c r="M3626">
        <v>0</v>
      </c>
      <c r="N3626" t="s">
        <v>22</v>
      </c>
      <c r="O3626">
        <v>3</v>
      </c>
      <c r="P3626" s="30">
        <f>SQRT((postes_1[[#This Row],[x]]-$Q$1)^2+(postes_1[[#This Row],[y]]-$R$1)^2)</f>
        <v>504950.88387233717</v>
      </c>
      <c r="Q3626">
        <v>720213.50999999803</v>
      </c>
      <c r="R3626">
        <v>6260581.4299999997</v>
      </c>
    </row>
    <row r="3627" spans="1:18" hidden="1">
      <c r="A3627">
        <v>1368</v>
      </c>
      <c r="B3627">
        <v>40000153</v>
      </c>
      <c r="C3627" s="2" t="s">
        <v>8373</v>
      </c>
      <c r="D3627" t="s">
        <v>168</v>
      </c>
      <c r="E3627">
        <v>1459504714000</v>
      </c>
      <c r="F3627" t="s">
        <v>20</v>
      </c>
      <c r="G3627">
        <v>1</v>
      </c>
      <c r="H3627" t="s">
        <v>2868</v>
      </c>
      <c r="I3627" t="s">
        <v>2869</v>
      </c>
      <c r="J3627" t="s">
        <v>20</v>
      </c>
      <c r="K3627" t="s">
        <v>21</v>
      </c>
      <c r="L3627">
        <v>0</v>
      </c>
      <c r="M3627">
        <v>0</v>
      </c>
      <c r="N3627" t="s">
        <v>22</v>
      </c>
      <c r="O3627">
        <v>3</v>
      </c>
      <c r="P3627" s="30">
        <f>SQRT((postes_1[[#This Row],[x]]-$Q$1)^2+(postes_1[[#This Row],[y]]-$R$1)^2)</f>
        <v>504984.22109282255</v>
      </c>
      <c r="Q3627">
        <v>932508.77000000305</v>
      </c>
      <c r="R3627">
        <v>6364489.8099999996</v>
      </c>
    </row>
    <row r="3628" spans="1:18" hidden="1">
      <c r="A3628">
        <v>831</v>
      </c>
      <c r="B3628">
        <v>50001616</v>
      </c>
      <c r="C3628" s="2" t="s">
        <v>8373</v>
      </c>
      <c r="D3628" t="s">
        <v>274</v>
      </c>
      <c r="E3628">
        <v>1061769600000</v>
      </c>
      <c r="F3628">
        <v>1465400512000</v>
      </c>
      <c r="G3628">
        <v>1</v>
      </c>
      <c r="H3628" t="s">
        <v>1779</v>
      </c>
      <c r="I3628" t="s">
        <v>1780</v>
      </c>
      <c r="J3628" t="s">
        <v>20</v>
      </c>
      <c r="K3628" t="s">
        <v>21</v>
      </c>
      <c r="L3628">
        <v>0</v>
      </c>
      <c r="M3628">
        <v>0</v>
      </c>
      <c r="N3628" t="s">
        <v>22</v>
      </c>
      <c r="O3628">
        <v>3</v>
      </c>
      <c r="P3628" s="30">
        <f>SQRT((postes_1[[#This Row],[x]]-$Q$1)^2+(postes_1[[#This Row],[y]]-$R$1)^2)</f>
        <v>505034.09788996098</v>
      </c>
      <c r="Q3628">
        <v>524985.46999999904</v>
      </c>
      <c r="R3628">
        <v>6255715.4699999997</v>
      </c>
    </row>
    <row r="3629" spans="1:18" hidden="1">
      <c r="A3629">
        <v>2298</v>
      </c>
      <c r="B3629">
        <v>40000383</v>
      </c>
      <c r="C3629" s="2" t="s">
        <v>8375</v>
      </c>
      <c r="D3629" t="s">
        <v>482</v>
      </c>
      <c r="E3629">
        <v>610761600000</v>
      </c>
      <c r="F3629">
        <v>1396258030000</v>
      </c>
      <c r="G3629">
        <v>1</v>
      </c>
      <c r="H3629" t="s">
        <v>4750</v>
      </c>
      <c r="I3629" t="s">
        <v>4751</v>
      </c>
      <c r="J3629" t="s">
        <v>20</v>
      </c>
      <c r="K3629" t="s">
        <v>21</v>
      </c>
      <c r="L3629">
        <v>0</v>
      </c>
      <c r="M3629">
        <v>0</v>
      </c>
      <c r="N3629" t="s">
        <v>22</v>
      </c>
      <c r="O3629">
        <v>6</v>
      </c>
      <c r="P3629" s="30">
        <f>SQRT((postes_1[[#This Row],[x]]-$Q$1)^2+(postes_1[[#This Row],[y]]-$R$1)^2)</f>
        <v>505090.16203257727</v>
      </c>
      <c r="Q3629">
        <v>862425.07999999798</v>
      </c>
      <c r="R3629">
        <v>6315701.7400000002</v>
      </c>
    </row>
    <row r="3630" spans="1:18" hidden="1">
      <c r="A3630">
        <v>2184</v>
      </c>
      <c r="B3630">
        <v>50003914</v>
      </c>
      <c r="C3630" s="2" t="s">
        <v>8373</v>
      </c>
      <c r="D3630" t="s">
        <v>168</v>
      </c>
      <c r="E3630">
        <v>1054857600000</v>
      </c>
      <c r="F3630">
        <v>1435923849000</v>
      </c>
      <c r="G3630">
        <v>1</v>
      </c>
      <c r="H3630" t="s">
        <v>4529</v>
      </c>
      <c r="I3630" t="s">
        <v>1083</v>
      </c>
      <c r="J3630" t="s">
        <v>26</v>
      </c>
      <c r="K3630" t="s">
        <v>21</v>
      </c>
      <c r="L3630">
        <v>0</v>
      </c>
      <c r="M3630">
        <v>0</v>
      </c>
      <c r="N3630" t="s">
        <v>22</v>
      </c>
      <c r="O3630">
        <v>3</v>
      </c>
      <c r="P3630" s="30">
        <f>SQRT((postes_1[[#This Row],[x]]-$Q$1)^2+(postes_1[[#This Row],[y]]-$R$1)^2)</f>
        <v>505264.66956148128</v>
      </c>
      <c r="Q3630">
        <v>720660.36999999697</v>
      </c>
      <c r="R3630">
        <v>6260359.6100000003</v>
      </c>
    </row>
    <row r="3631" spans="1:18" hidden="1">
      <c r="A3631">
        <v>190</v>
      </c>
      <c r="B3631">
        <v>40000589</v>
      </c>
      <c r="C3631" s="2" t="s">
        <v>8373</v>
      </c>
      <c r="D3631" t="s">
        <v>274</v>
      </c>
      <c r="E3631">
        <v>610761600000</v>
      </c>
      <c r="F3631">
        <v>1461332554000</v>
      </c>
      <c r="G3631">
        <v>1</v>
      </c>
      <c r="H3631" t="s">
        <v>438</v>
      </c>
      <c r="I3631" t="s">
        <v>439</v>
      </c>
      <c r="J3631" t="s">
        <v>440</v>
      </c>
      <c r="K3631" t="s">
        <v>21</v>
      </c>
      <c r="L3631">
        <v>0</v>
      </c>
      <c r="M3631">
        <v>0</v>
      </c>
      <c r="N3631" t="s">
        <v>22</v>
      </c>
      <c r="O3631">
        <v>3</v>
      </c>
      <c r="P3631" s="30">
        <f>SQRT((postes_1[[#This Row],[x]]-$Q$1)^2+(postes_1[[#This Row],[y]]-$R$1)^2)</f>
        <v>505684.02453263156</v>
      </c>
      <c r="Q3631">
        <v>817573.29999999702</v>
      </c>
      <c r="R3631">
        <v>6292133.5499999998</v>
      </c>
    </row>
    <row r="3632" spans="1:18" hidden="1">
      <c r="A3632">
        <v>2548</v>
      </c>
      <c r="B3632">
        <v>50001451</v>
      </c>
      <c r="C3632" s="2" t="s">
        <v>8373</v>
      </c>
      <c r="D3632" t="s">
        <v>20</v>
      </c>
      <c r="E3632">
        <v>769737600000</v>
      </c>
      <c r="F3632" t="s">
        <v>20</v>
      </c>
      <c r="G3632">
        <v>1</v>
      </c>
      <c r="H3632" t="s">
        <v>5259</v>
      </c>
      <c r="I3632" t="s">
        <v>5260</v>
      </c>
      <c r="J3632" t="s">
        <v>20</v>
      </c>
      <c r="K3632" t="s">
        <v>21</v>
      </c>
      <c r="L3632">
        <v>0</v>
      </c>
      <c r="M3632">
        <v>0</v>
      </c>
      <c r="N3632" t="s">
        <v>22</v>
      </c>
      <c r="O3632">
        <v>3</v>
      </c>
      <c r="P3632" s="30">
        <f>SQRT((postes_1[[#This Row],[x]]-$Q$1)^2+(postes_1[[#This Row],[y]]-$R$1)^2)</f>
        <v>505698.90931476263</v>
      </c>
      <c r="Q3632">
        <v>761422.71999999904</v>
      </c>
      <c r="R3632">
        <v>6270819.1600000001</v>
      </c>
    </row>
    <row r="3633" spans="1:18" hidden="1">
      <c r="A3633">
        <v>3473</v>
      </c>
      <c r="B3633">
        <v>70034977</v>
      </c>
      <c r="C3633" s="2" t="s">
        <v>8375</v>
      </c>
      <c r="D3633" t="s">
        <v>274</v>
      </c>
      <c r="E3633">
        <v>1308819781000</v>
      </c>
      <c r="F3633">
        <v>1424094554000</v>
      </c>
      <c r="G3633">
        <v>1</v>
      </c>
      <c r="H3633" t="s">
        <v>7110</v>
      </c>
      <c r="I3633" t="s">
        <v>7110</v>
      </c>
      <c r="J3633" t="s">
        <v>20</v>
      </c>
      <c r="K3633" t="s">
        <v>21</v>
      </c>
      <c r="L3633">
        <v>0</v>
      </c>
      <c r="M3633">
        <v>0</v>
      </c>
      <c r="N3633" t="s">
        <v>22</v>
      </c>
      <c r="O3633">
        <v>6</v>
      </c>
      <c r="P3633" s="30">
        <f>SQRT((postes_1[[#This Row],[x]]-$Q$1)^2+(postes_1[[#This Row],[y]]-$R$1)^2)</f>
        <v>505761.36645720829</v>
      </c>
      <c r="Q3633">
        <v>942205.78999999899</v>
      </c>
      <c r="R3633">
        <v>6371696.1200000001</v>
      </c>
    </row>
    <row r="3634" spans="1:18" hidden="1">
      <c r="A3634">
        <v>374</v>
      </c>
      <c r="B3634">
        <v>50001388</v>
      </c>
      <c r="C3634" s="2" t="s">
        <v>8373</v>
      </c>
      <c r="D3634" t="s">
        <v>20</v>
      </c>
      <c r="E3634">
        <v>610761600000</v>
      </c>
      <c r="F3634" t="s">
        <v>20</v>
      </c>
      <c r="G3634">
        <v>1</v>
      </c>
      <c r="H3634" t="s">
        <v>831</v>
      </c>
      <c r="I3634" t="s">
        <v>832</v>
      </c>
      <c r="J3634" t="s">
        <v>20</v>
      </c>
      <c r="K3634" t="s">
        <v>21</v>
      </c>
      <c r="L3634">
        <v>0</v>
      </c>
      <c r="M3634">
        <v>0</v>
      </c>
      <c r="N3634" t="s">
        <v>22</v>
      </c>
      <c r="O3634">
        <v>3</v>
      </c>
      <c r="P3634" s="30">
        <f>SQRT((postes_1[[#This Row],[x]]-$Q$1)^2+(postes_1[[#This Row],[y]]-$R$1)^2)</f>
        <v>505968.98786370835</v>
      </c>
      <c r="Q3634">
        <v>775838.64000000095</v>
      </c>
      <c r="R3634">
        <v>6275280.7999999998</v>
      </c>
    </row>
    <row r="3635" spans="1:18" hidden="1">
      <c r="A3635">
        <v>2644</v>
      </c>
      <c r="B3635">
        <v>50001679</v>
      </c>
      <c r="C3635" s="2" t="s">
        <v>8373</v>
      </c>
      <c r="D3635" t="s">
        <v>77</v>
      </c>
      <c r="E3635">
        <v>983491200000</v>
      </c>
      <c r="F3635">
        <v>1357899075000</v>
      </c>
      <c r="G3635">
        <v>1</v>
      </c>
      <c r="H3635" t="s">
        <v>5457</v>
      </c>
      <c r="I3635" t="s">
        <v>5458</v>
      </c>
      <c r="J3635" t="s">
        <v>20</v>
      </c>
      <c r="K3635" t="s">
        <v>21</v>
      </c>
      <c r="L3635">
        <v>0</v>
      </c>
      <c r="M3635">
        <v>0</v>
      </c>
      <c r="N3635" t="s">
        <v>22</v>
      </c>
      <c r="O3635">
        <v>3</v>
      </c>
      <c r="P3635" s="30">
        <f>SQRT((postes_1[[#This Row],[x]]-$Q$1)^2+(postes_1[[#This Row],[y]]-$R$1)^2)</f>
        <v>507336.27017321449</v>
      </c>
      <c r="Q3635">
        <v>615469.39999999898</v>
      </c>
      <c r="R3635">
        <v>6246150.7199999997</v>
      </c>
    </row>
    <row r="3636" spans="1:18" hidden="1">
      <c r="A3636">
        <v>2642</v>
      </c>
      <c r="B3636">
        <v>50001677</v>
      </c>
      <c r="C3636" s="2" t="s">
        <v>8373</v>
      </c>
      <c r="D3636" t="s">
        <v>77</v>
      </c>
      <c r="E3636">
        <v>1004486400000</v>
      </c>
      <c r="F3636">
        <v>1357899646000</v>
      </c>
      <c r="G3636">
        <v>1</v>
      </c>
      <c r="H3636" t="s">
        <v>5453</v>
      </c>
      <c r="I3636" t="s">
        <v>5454</v>
      </c>
      <c r="J3636" t="s">
        <v>20</v>
      </c>
      <c r="K3636" t="s">
        <v>21</v>
      </c>
      <c r="L3636">
        <v>0</v>
      </c>
      <c r="M3636">
        <v>0</v>
      </c>
      <c r="N3636" t="s">
        <v>22</v>
      </c>
      <c r="O3636">
        <v>3</v>
      </c>
      <c r="P3636" s="30">
        <f>SQRT((postes_1[[#This Row],[x]]-$Q$1)^2+(postes_1[[#This Row],[y]]-$R$1)^2)</f>
        <v>507377.06753254752</v>
      </c>
      <c r="Q3636">
        <v>615970.81000000203</v>
      </c>
      <c r="R3636">
        <v>6246115.1100000003</v>
      </c>
    </row>
    <row r="3637" spans="1:18" hidden="1">
      <c r="A3637">
        <v>1247</v>
      </c>
      <c r="B3637">
        <v>50001555</v>
      </c>
      <c r="C3637" s="2" t="s">
        <v>8373</v>
      </c>
      <c r="D3637" t="s">
        <v>805</v>
      </c>
      <c r="E3637">
        <v>610761600000</v>
      </c>
      <c r="F3637">
        <v>1285584538000</v>
      </c>
      <c r="G3637">
        <v>1</v>
      </c>
      <c r="H3637" t="s">
        <v>2614</v>
      </c>
      <c r="I3637" t="s">
        <v>2615</v>
      </c>
      <c r="J3637" t="s">
        <v>20</v>
      </c>
      <c r="K3637" t="s">
        <v>21</v>
      </c>
      <c r="L3637">
        <v>0</v>
      </c>
      <c r="M3637">
        <v>0</v>
      </c>
      <c r="N3637" t="s">
        <v>22</v>
      </c>
      <c r="O3637">
        <v>3</v>
      </c>
      <c r="P3637" s="30">
        <f>SQRT((postes_1[[#This Row],[x]]-$Q$1)^2+(postes_1[[#This Row],[y]]-$R$1)^2)</f>
        <v>507407.64135811443</v>
      </c>
      <c r="Q3637">
        <v>733265.47999999695</v>
      </c>
      <c r="R3637">
        <v>6261137.6500000004</v>
      </c>
    </row>
    <row r="3638" spans="1:18" hidden="1">
      <c r="A3638">
        <v>2560</v>
      </c>
      <c r="B3638">
        <v>50001675</v>
      </c>
      <c r="C3638" s="2" t="s">
        <v>8373</v>
      </c>
      <c r="D3638" t="s">
        <v>74</v>
      </c>
      <c r="E3638">
        <v>610761600000</v>
      </c>
      <c r="F3638">
        <v>1374234733000</v>
      </c>
      <c r="G3638">
        <v>1</v>
      </c>
      <c r="H3638" t="s">
        <v>5283</v>
      </c>
      <c r="I3638" t="s">
        <v>5284</v>
      </c>
      <c r="J3638" t="s">
        <v>26</v>
      </c>
      <c r="K3638" t="s">
        <v>21</v>
      </c>
      <c r="L3638">
        <v>0</v>
      </c>
      <c r="M3638">
        <v>0</v>
      </c>
      <c r="N3638" t="s">
        <v>22</v>
      </c>
      <c r="O3638">
        <v>3</v>
      </c>
      <c r="P3638" s="30">
        <f>SQRT((postes_1[[#This Row],[x]]-$Q$1)^2+(postes_1[[#This Row],[y]]-$R$1)^2)</f>
        <v>507628.3241076144</v>
      </c>
      <c r="Q3638">
        <v>579286.10000000102</v>
      </c>
      <c r="R3638">
        <v>6246792.71</v>
      </c>
    </row>
    <row r="3639" spans="1:18" hidden="1">
      <c r="A3639">
        <v>304</v>
      </c>
      <c r="B3639">
        <v>40001665</v>
      </c>
      <c r="C3639" s="2" t="s">
        <v>8373</v>
      </c>
      <c r="D3639" t="s">
        <v>108</v>
      </c>
      <c r="E3639">
        <v>913593600000</v>
      </c>
      <c r="F3639">
        <v>1233934156000</v>
      </c>
      <c r="G3639">
        <v>1</v>
      </c>
      <c r="H3639" t="s">
        <v>681</v>
      </c>
      <c r="I3639" t="s">
        <v>682</v>
      </c>
      <c r="J3639" t="s">
        <v>26</v>
      </c>
      <c r="K3639" t="s">
        <v>21</v>
      </c>
      <c r="L3639">
        <v>0</v>
      </c>
      <c r="M3639">
        <v>0</v>
      </c>
      <c r="N3639" t="s">
        <v>22</v>
      </c>
      <c r="O3639">
        <v>3</v>
      </c>
      <c r="P3639" s="30">
        <f>SQRT((postes_1[[#This Row],[x]]-$Q$1)^2+(postes_1[[#This Row],[y]]-$R$1)^2)</f>
        <v>508295.27227322571</v>
      </c>
      <c r="Q3639">
        <v>832433.72999999695</v>
      </c>
      <c r="R3639">
        <v>6296192.3300000001</v>
      </c>
    </row>
    <row r="3640" spans="1:18" hidden="1">
      <c r="A3640">
        <v>552</v>
      </c>
      <c r="B3640">
        <v>50001570</v>
      </c>
      <c r="C3640" s="2" t="s">
        <v>8373</v>
      </c>
      <c r="D3640" t="s">
        <v>17</v>
      </c>
      <c r="E3640">
        <v>610761600000</v>
      </c>
      <c r="F3640">
        <v>1314109367000</v>
      </c>
      <c r="G3640">
        <v>1</v>
      </c>
      <c r="H3640" t="s">
        <v>1194</v>
      </c>
      <c r="I3640" t="s">
        <v>1195</v>
      </c>
      <c r="J3640" t="s">
        <v>20</v>
      </c>
      <c r="K3640" t="s">
        <v>21</v>
      </c>
      <c r="L3640">
        <v>0</v>
      </c>
      <c r="M3640">
        <v>0</v>
      </c>
      <c r="N3640" t="s">
        <v>22</v>
      </c>
      <c r="O3640">
        <v>3</v>
      </c>
      <c r="P3640" s="30">
        <f>SQRT((postes_1[[#This Row],[x]]-$Q$1)^2+(postes_1[[#This Row],[y]]-$R$1)^2)</f>
        <v>508769.93460661441</v>
      </c>
      <c r="Q3640">
        <v>478516.390000001</v>
      </c>
      <c r="R3640">
        <v>6262101.71</v>
      </c>
    </row>
    <row r="3641" spans="1:18" hidden="1">
      <c r="A3641">
        <v>1676</v>
      </c>
      <c r="B3641">
        <v>50001523</v>
      </c>
      <c r="C3641" s="2" t="s">
        <v>8373</v>
      </c>
      <c r="D3641" t="s">
        <v>74</v>
      </c>
      <c r="E3641">
        <v>610761600000</v>
      </c>
      <c r="F3641">
        <v>1371806136000</v>
      </c>
      <c r="G3641">
        <v>1</v>
      </c>
      <c r="H3641" t="s">
        <v>3488</v>
      </c>
      <c r="I3641" t="s">
        <v>3489</v>
      </c>
      <c r="J3641" t="s">
        <v>20</v>
      </c>
      <c r="K3641" t="s">
        <v>21</v>
      </c>
      <c r="L3641">
        <v>0</v>
      </c>
      <c r="M3641">
        <v>0</v>
      </c>
      <c r="N3641" t="s">
        <v>22</v>
      </c>
      <c r="O3641">
        <v>3</v>
      </c>
      <c r="P3641" s="30">
        <f>SQRT((postes_1[[#This Row],[x]]-$Q$1)^2+(postes_1[[#This Row],[y]]-$R$1)^2)</f>
        <v>508769.96251550561</v>
      </c>
      <c r="Q3641">
        <v>458977.57999999798</v>
      </c>
      <c r="R3641">
        <v>6267769.9199999999</v>
      </c>
    </row>
    <row r="3642" spans="1:18" hidden="1">
      <c r="A3642">
        <v>1712</v>
      </c>
      <c r="B3642">
        <v>50001219</v>
      </c>
      <c r="C3642" s="2" t="s">
        <v>8373</v>
      </c>
      <c r="D3642" t="s">
        <v>23</v>
      </c>
      <c r="E3642">
        <v>755913600000</v>
      </c>
      <c r="F3642">
        <v>1239808172000</v>
      </c>
      <c r="G3642">
        <v>1</v>
      </c>
      <c r="H3642" t="s">
        <v>3564</v>
      </c>
      <c r="I3642" t="s">
        <v>3564</v>
      </c>
      <c r="J3642" t="s">
        <v>20</v>
      </c>
      <c r="K3642" t="s">
        <v>21</v>
      </c>
      <c r="L3642">
        <v>0</v>
      </c>
      <c r="M3642">
        <v>0</v>
      </c>
      <c r="N3642" t="s">
        <v>22</v>
      </c>
      <c r="O3642">
        <v>3</v>
      </c>
      <c r="P3642" s="30">
        <f>SQRT((postes_1[[#This Row],[x]]-$Q$1)^2+(postes_1[[#This Row],[y]]-$R$1)^2)</f>
        <v>509153.76717318053</v>
      </c>
      <c r="Q3642">
        <v>392774.75999999797</v>
      </c>
      <c r="R3642">
        <v>6293194.3300000001</v>
      </c>
    </row>
    <row r="3643" spans="1:18" hidden="1">
      <c r="A3643">
        <v>1344</v>
      </c>
      <c r="B3643">
        <v>50001688</v>
      </c>
      <c r="C3643" s="2" t="s">
        <v>8373</v>
      </c>
      <c r="D3643" t="s">
        <v>74</v>
      </c>
      <c r="E3643">
        <v>1050537600000</v>
      </c>
      <c r="F3643">
        <v>1374234316000</v>
      </c>
      <c r="G3643">
        <v>1</v>
      </c>
      <c r="H3643" t="s">
        <v>2818</v>
      </c>
      <c r="I3643" t="s">
        <v>2819</v>
      </c>
      <c r="J3643" t="s">
        <v>20</v>
      </c>
      <c r="K3643" t="s">
        <v>21</v>
      </c>
      <c r="L3643">
        <v>0</v>
      </c>
      <c r="M3643">
        <v>0</v>
      </c>
      <c r="N3643" t="s">
        <v>22</v>
      </c>
      <c r="O3643">
        <v>3</v>
      </c>
      <c r="P3643" s="30">
        <f>SQRT((postes_1[[#This Row],[x]]-$Q$1)^2+(postes_1[[#This Row],[y]]-$R$1)^2)</f>
        <v>509225.34320697602</v>
      </c>
      <c r="Q3643">
        <v>582398.31000000203</v>
      </c>
      <c r="R3643">
        <v>6245011.2999999998</v>
      </c>
    </row>
    <row r="3644" spans="1:18" hidden="1">
      <c r="A3644">
        <v>2454</v>
      </c>
      <c r="B3644">
        <v>50001487</v>
      </c>
      <c r="C3644" s="2" t="s">
        <v>8373</v>
      </c>
      <c r="D3644" t="s">
        <v>805</v>
      </c>
      <c r="E3644">
        <v>610761600000</v>
      </c>
      <c r="F3644">
        <v>1287161158000</v>
      </c>
      <c r="G3644">
        <v>1</v>
      </c>
      <c r="H3644" t="s">
        <v>5067</v>
      </c>
      <c r="I3644" t="s">
        <v>5068</v>
      </c>
      <c r="J3644" t="s">
        <v>26</v>
      </c>
      <c r="K3644" t="s">
        <v>21</v>
      </c>
      <c r="L3644">
        <v>0</v>
      </c>
      <c r="M3644">
        <v>0</v>
      </c>
      <c r="N3644" t="s">
        <v>22</v>
      </c>
      <c r="O3644">
        <v>3</v>
      </c>
      <c r="P3644" s="30">
        <f>SQRT((postes_1[[#This Row],[x]]-$Q$1)^2+(postes_1[[#This Row],[y]]-$R$1)^2)</f>
        <v>509526.24525335466</v>
      </c>
      <c r="Q3644">
        <v>765565.00999999803</v>
      </c>
      <c r="R3644">
        <v>6268114.7300000004</v>
      </c>
    </row>
    <row r="3645" spans="1:18" hidden="1">
      <c r="A3645">
        <v>1245</v>
      </c>
      <c r="B3645">
        <v>50002451</v>
      </c>
      <c r="C3645" s="2" t="s">
        <v>8373</v>
      </c>
      <c r="D3645" t="s">
        <v>43</v>
      </c>
      <c r="E3645">
        <v>928972800000</v>
      </c>
      <c r="F3645">
        <v>1153738739000</v>
      </c>
      <c r="G3645">
        <v>1</v>
      </c>
      <c r="H3645" t="s">
        <v>2609</v>
      </c>
      <c r="I3645" t="s">
        <v>2610</v>
      </c>
      <c r="J3645" t="s">
        <v>20</v>
      </c>
      <c r="K3645" t="s">
        <v>21</v>
      </c>
      <c r="L3645">
        <v>0</v>
      </c>
      <c r="M3645">
        <v>0</v>
      </c>
      <c r="N3645" t="s">
        <v>22</v>
      </c>
      <c r="O3645">
        <v>3</v>
      </c>
      <c r="P3645" s="30">
        <f>SQRT((postes_1[[#This Row],[x]]-$Q$1)^2+(postes_1[[#This Row],[y]]-$R$1)^2)</f>
        <v>509590.46550640714</v>
      </c>
      <c r="Q3645">
        <v>749115.15999999596</v>
      </c>
      <c r="R3645">
        <v>6263095.3799999999</v>
      </c>
    </row>
    <row r="3646" spans="1:18" hidden="1">
      <c r="A3646">
        <v>1419</v>
      </c>
      <c r="B3646">
        <v>70004204</v>
      </c>
      <c r="C3646" s="2" t="s">
        <v>8373</v>
      </c>
      <c r="D3646" t="s">
        <v>274</v>
      </c>
      <c r="E3646">
        <v>1205943762000</v>
      </c>
      <c r="F3646">
        <v>1424430873000</v>
      </c>
      <c r="G3646">
        <v>1</v>
      </c>
      <c r="H3646" t="s">
        <v>2973</v>
      </c>
      <c r="I3646" t="s">
        <v>2974</v>
      </c>
      <c r="J3646" t="s">
        <v>20</v>
      </c>
      <c r="K3646" t="s">
        <v>21</v>
      </c>
      <c r="L3646">
        <v>0</v>
      </c>
      <c r="M3646">
        <v>0</v>
      </c>
      <c r="N3646" t="s">
        <v>22</v>
      </c>
      <c r="O3646">
        <v>3</v>
      </c>
      <c r="P3646" s="30">
        <f>SQRT((postes_1[[#This Row],[x]]-$Q$1)^2+(postes_1[[#This Row],[y]]-$R$1)^2)</f>
        <v>509970.08829561522</v>
      </c>
      <c r="Q3646">
        <v>787493.96000000101</v>
      </c>
      <c r="R3646">
        <v>6275203.2599999998</v>
      </c>
    </row>
    <row r="3647" spans="1:18" hidden="1">
      <c r="A3647">
        <v>2029</v>
      </c>
      <c r="B3647">
        <v>40001159</v>
      </c>
      <c r="C3647" s="2" t="s">
        <v>8373</v>
      </c>
      <c r="D3647" t="s">
        <v>77</v>
      </c>
      <c r="E3647">
        <v>1034726400000</v>
      </c>
      <c r="F3647">
        <v>1377699795000</v>
      </c>
      <c r="G3647">
        <v>1</v>
      </c>
      <c r="H3647" t="s">
        <v>4206</v>
      </c>
      <c r="I3647" t="s">
        <v>4207</v>
      </c>
      <c r="J3647" t="s">
        <v>20</v>
      </c>
      <c r="K3647" t="s">
        <v>21</v>
      </c>
      <c r="L3647">
        <v>0</v>
      </c>
      <c r="M3647">
        <v>0</v>
      </c>
      <c r="N3647" t="s">
        <v>22</v>
      </c>
      <c r="O3647">
        <v>3</v>
      </c>
      <c r="P3647" s="30">
        <f>SQRT((postes_1[[#This Row],[x]]-$Q$1)^2+(postes_1[[#This Row],[y]]-$R$1)^2)</f>
        <v>510070.82407893898</v>
      </c>
      <c r="Q3647">
        <v>846472.11999999697</v>
      </c>
      <c r="R3647">
        <v>6301273.3300000001</v>
      </c>
    </row>
    <row r="3648" spans="1:18" hidden="1">
      <c r="A3648">
        <v>802</v>
      </c>
      <c r="B3648">
        <v>50001178</v>
      </c>
      <c r="C3648" s="2" t="s">
        <v>8373</v>
      </c>
      <c r="D3648" t="s">
        <v>168</v>
      </c>
      <c r="E3648">
        <v>1010966400000</v>
      </c>
      <c r="F3648">
        <v>1441275294000</v>
      </c>
      <c r="G3648">
        <v>1</v>
      </c>
      <c r="H3648" t="s">
        <v>1720</v>
      </c>
      <c r="I3648" t="s">
        <v>1721</v>
      </c>
      <c r="J3648" t="s">
        <v>20</v>
      </c>
      <c r="K3648" t="s">
        <v>21</v>
      </c>
      <c r="L3648">
        <v>0</v>
      </c>
      <c r="M3648">
        <v>0</v>
      </c>
      <c r="N3648" t="s">
        <v>22</v>
      </c>
      <c r="O3648">
        <v>3</v>
      </c>
      <c r="P3648" s="30">
        <f>SQRT((postes_1[[#This Row],[x]]-$Q$1)^2+(postes_1[[#This Row],[y]]-$R$1)^2)</f>
        <v>510898.19518800412</v>
      </c>
      <c r="Q3648">
        <v>374622.78999999899</v>
      </c>
      <c r="R3648">
        <v>6300258.8700000001</v>
      </c>
    </row>
    <row r="3649" spans="1:18" hidden="1">
      <c r="A3649">
        <v>3094</v>
      </c>
      <c r="B3649">
        <v>50001696</v>
      </c>
      <c r="C3649" s="2" t="s">
        <v>8373</v>
      </c>
      <c r="D3649" t="s">
        <v>20</v>
      </c>
      <c r="E3649">
        <v>610761600000</v>
      </c>
      <c r="F3649" t="s">
        <v>20</v>
      </c>
      <c r="G3649">
        <v>1</v>
      </c>
      <c r="H3649" t="s">
        <v>6362</v>
      </c>
      <c r="I3649" t="s">
        <v>6363</v>
      </c>
      <c r="J3649" t="s">
        <v>865</v>
      </c>
      <c r="K3649" t="s">
        <v>21</v>
      </c>
      <c r="L3649">
        <v>0</v>
      </c>
      <c r="M3649">
        <v>0</v>
      </c>
      <c r="N3649" t="s">
        <v>22</v>
      </c>
      <c r="O3649">
        <v>3</v>
      </c>
      <c r="P3649" s="30">
        <f>SQRT((postes_1[[#This Row],[x]]-$Q$1)^2+(postes_1[[#This Row],[y]]-$R$1)^2)</f>
        <v>511496.43649575475</v>
      </c>
      <c r="Q3649">
        <v>555226.85000000102</v>
      </c>
      <c r="R3649">
        <v>6244957.7999999998</v>
      </c>
    </row>
    <row r="3650" spans="1:18" hidden="1">
      <c r="A3650">
        <v>2522</v>
      </c>
      <c r="B3650">
        <v>40000106</v>
      </c>
      <c r="C3650" s="2" t="s">
        <v>8375</v>
      </c>
      <c r="D3650" t="s">
        <v>168</v>
      </c>
      <c r="E3650">
        <v>1459505314000</v>
      </c>
      <c r="F3650">
        <v>1375706249000</v>
      </c>
      <c r="G3650">
        <v>1</v>
      </c>
      <c r="H3650" t="s">
        <v>5207</v>
      </c>
      <c r="I3650" t="s">
        <v>5208</v>
      </c>
      <c r="J3650" t="s">
        <v>20</v>
      </c>
      <c r="K3650" t="s">
        <v>21</v>
      </c>
      <c r="L3650">
        <v>0</v>
      </c>
      <c r="M3650">
        <v>0</v>
      </c>
      <c r="N3650" t="s">
        <v>22</v>
      </c>
      <c r="O3650">
        <v>6</v>
      </c>
      <c r="P3650" s="30">
        <f>SQRT((postes_1[[#This Row],[x]]-$Q$1)^2+(postes_1[[#This Row],[y]]-$R$1)^2)</f>
        <v>511569.07207986299</v>
      </c>
      <c r="Q3650">
        <v>959920.10999999905</v>
      </c>
      <c r="R3650">
        <v>6379848.8600000003</v>
      </c>
    </row>
    <row r="3651" spans="1:18" hidden="1">
      <c r="A3651">
        <v>3182</v>
      </c>
      <c r="B3651">
        <v>50001666</v>
      </c>
      <c r="C3651" s="2" t="s">
        <v>8373</v>
      </c>
      <c r="D3651" t="s">
        <v>274</v>
      </c>
      <c r="E3651">
        <v>936921600000</v>
      </c>
      <c r="F3651">
        <v>1467197399000</v>
      </c>
      <c r="G3651">
        <v>1</v>
      </c>
      <c r="H3651" t="s">
        <v>6538</v>
      </c>
      <c r="I3651" t="s">
        <v>6539</v>
      </c>
      <c r="J3651" t="s">
        <v>6540</v>
      </c>
      <c r="K3651" t="s">
        <v>21</v>
      </c>
      <c r="L3651">
        <v>0</v>
      </c>
      <c r="M3651">
        <v>0</v>
      </c>
      <c r="N3651" t="s">
        <v>22</v>
      </c>
      <c r="O3651">
        <v>3</v>
      </c>
      <c r="P3651" s="30">
        <f>SQRT((postes_1[[#This Row],[x]]-$Q$1)^2+(postes_1[[#This Row],[y]]-$R$1)^2)</f>
        <v>511579.79538101674</v>
      </c>
      <c r="Q3651">
        <v>648549.74000000197</v>
      </c>
      <c r="R3651">
        <v>6243301.8200000003</v>
      </c>
    </row>
    <row r="3652" spans="1:18" hidden="1">
      <c r="A3652">
        <v>3095</v>
      </c>
      <c r="B3652">
        <v>50001700</v>
      </c>
      <c r="C3652" s="2" t="s">
        <v>8373</v>
      </c>
      <c r="D3652" t="s">
        <v>74</v>
      </c>
      <c r="E3652">
        <v>610761600000</v>
      </c>
      <c r="F3652">
        <v>1374063784000</v>
      </c>
      <c r="G3652">
        <v>1</v>
      </c>
      <c r="H3652" t="s">
        <v>6364</v>
      </c>
      <c r="I3652" t="s">
        <v>6363</v>
      </c>
      <c r="J3652" t="s">
        <v>20</v>
      </c>
      <c r="K3652" t="s">
        <v>21</v>
      </c>
      <c r="L3652">
        <v>0</v>
      </c>
      <c r="M3652">
        <v>0</v>
      </c>
      <c r="N3652" t="s">
        <v>22</v>
      </c>
      <c r="O3652">
        <v>3</v>
      </c>
      <c r="P3652" s="30">
        <f>SQRT((postes_1[[#This Row],[x]]-$Q$1)^2+(postes_1[[#This Row],[y]]-$R$1)^2)</f>
        <v>511989.64592216228</v>
      </c>
      <c r="Q3652">
        <v>555269.07999999798</v>
      </c>
      <c r="R3652">
        <v>6244457.1100000003</v>
      </c>
    </row>
    <row r="3653" spans="1:18" hidden="1">
      <c r="A3653">
        <v>804</v>
      </c>
      <c r="B3653">
        <v>50001181</v>
      </c>
      <c r="C3653" s="2" t="s">
        <v>8373</v>
      </c>
      <c r="D3653" t="s">
        <v>168</v>
      </c>
      <c r="E3653">
        <v>610761600000</v>
      </c>
      <c r="F3653">
        <v>1441271879000</v>
      </c>
      <c r="G3653">
        <v>1</v>
      </c>
      <c r="H3653" t="s">
        <v>1724</v>
      </c>
      <c r="I3653" t="s">
        <v>1725</v>
      </c>
      <c r="J3653" t="s">
        <v>26</v>
      </c>
      <c r="K3653" t="s">
        <v>21</v>
      </c>
      <c r="L3653">
        <v>0</v>
      </c>
      <c r="M3653">
        <v>0</v>
      </c>
      <c r="N3653" t="s">
        <v>22</v>
      </c>
      <c r="O3653">
        <v>3</v>
      </c>
      <c r="P3653" s="30">
        <f>SQRT((postes_1[[#This Row],[x]]-$Q$1)^2+(postes_1[[#This Row],[y]]-$R$1)^2)</f>
        <v>512081.72063427133</v>
      </c>
      <c r="Q3653">
        <v>373188.43</v>
      </c>
      <c r="R3653">
        <v>6299672.2199999997</v>
      </c>
    </row>
    <row r="3654" spans="1:18" hidden="1">
      <c r="A3654">
        <v>3280</v>
      </c>
      <c r="B3654">
        <v>50001628</v>
      </c>
      <c r="C3654" s="2" t="s">
        <v>8375</v>
      </c>
      <c r="D3654" t="s">
        <v>20</v>
      </c>
      <c r="E3654" s="1">
        <v>1010448000000</v>
      </c>
      <c r="F3654" t="s">
        <v>20</v>
      </c>
      <c r="G3654">
        <v>1</v>
      </c>
      <c r="H3654" t="s">
        <v>6727</v>
      </c>
      <c r="I3654" t="s">
        <v>6728</v>
      </c>
      <c r="J3654" t="s">
        <v>20</v>
      </c>
      <c r="K3654" t="s">
        <v>21</v>
      </c>
      <c r="L3654">
        <v>0</v>
      </c>
      <c r="M3654">
        <v>0</v>
      </c>
      <c r="N3654" t="s">
        <v>22</v>
      </c>
      <c r="O3654">
        <v>6</v>
      </c>
      <c r="P3654" s="30">
        <f>SQRT((postes_1[[#This Row],[x]]-$Q$1)^2+(postes_1[[#This Row],[y]]-$R$1)^2)</f>
        <v>512598.31208711566</v>
      </c>
      <c r="Q3654">
        <v>717732.68999999797</v>
      </c>
      <c r="R3654">
        <v>6252212.3200000003</v>
      </c>
    </row>
    <row r="3655" spans="1:18" hidden="1">
      <c r="A3655">
        <v>2510</v>
      </c>
      <c r="B3655">
        <v>40000442</v>
      </c>
      <c r="C3655" s="2" t="s">
        <v>8373</v>
      </c>
      <c r="D3655" t="s">
        <v>482</v>
      </c>
      <c r="E3655">
        <v>1071532800000</v>
      </c>
      <c r="F3655">
        <v>1396261556000</v>
      </c>
      <c r="G3655">
        <v>1</v>
      </c>
      <c r="H3655" t="s">
        <v>5184</v>
      </c>
      <c r="I3655" t="s">
        <v>5185</v>
      </c>
      <c r="J3655" t="s">
        <v>20</v>
      </c>
      <c r="K3655" t="s">
        <v>21</v>
      </c>
      <c r="L3655">
        <v>0</v>
      </c>
      <c r="M3655">
        <v>0</v>
      </c>
      <c r="N3655" t="s">
        <v>22</v>
      </c>
      <c r="O3655">
        <v>3</v>
      </c>
      <c r="P3655" s="30">
        <f>SQRT((postes_1[[#This Row],[x]]-$Q$1)^2+(postes_1[[#This Row],[y]]-$R$1)^2)</f>
        <v>512611.47118823096</v>
      </c>
      <c r="Q3655">
        <v>863749.00999999803</v>
      </c>
      <c r="R3655">
        <v>6307794.4199999999</v>
      </c>
    </row>
    <row r="3656" spans="1:18" hidden="1">
      <c r="A3656">
        <v>2710</v>
      </c>
      <c r="B3656">
        <v>40000702</v>
      </c>
      <c r="C3656" s="2" t="s">
        <v>8373</v>
      </c>
      <c r="D3656" t="s">
        <v>43</v>
      </c>
      <c r="E3656">
        <v>610761600000</v>
      </c>
      <c r="F3656">
        <v>1112266197000</v>
      </c>
      <c r="G3656">
        <v>1</v>
      </c>
      <c r="H3656" t="s">
        <v>5591</v>
      </c>
      <c r="I3656" t="s">
        <v>5592</v>
      </c>
      <c r="J3656" t="s">
        <v>20</v>
      </c>
      <c r="K3656" t="s">
        <v>21</v>
      </c>
      <c r="L3656">
        <v>0</v>
      </c>
      <c r="M3656">
        <v>0</v>
      </c>
      <c r="N3656" t="s">
        <v>22</v>
      </c>
      <c r="O3656">
        <v>3</v>
      </c>
      <c r="P3656" s="30">
        <f>SQRT((postes_1[[#This Row],[x]]-$Q$1)^2+(postes_1[[#This Row],[y]]-$R$1)^2)</f>
        <v>513622.84941129707</v>
      </c>
      <c r="Q3656">
        <v>796802.04999999702</v>
      </c>
      <c r="R3656">
        <v>6274830.4100000001</v>
      </c>
    </row>
    <row r="3657" spans="1:18" hidden="1">
      <c r="A3657">
        <v>322</v>
      </c>
      <c r="B3657">
        <v>50001557</v>
      </c>
      <c r="C3657" s="2" t="s">
        <v>8375</v>
      </c>
      <c r="D3657" t="s">
        <v>20</v>
      </c>
      <c r="E3657">
        <v>610761600000</v>
      </c>
      <c r="F3657" t="s">
        <v>20</v>
      </c>
      <c r="G3657">
        <v>1</v>
      </c>
      <c r="H3657" t="s">
        <v>721</v>
      </c>
      <c r="I3657" t="s">
        <v>722</v>
      </c>
      <c r="J3657" t="s">
        <v>20</v>
      </c>
      <c r="K3657" t="s">
        <v>21</v>
      </c>
      <c r="L3657">
        <v>0</v>
      </c>
      <c r="M3657">
        <v>0</v>
      </c>
      <c r="N3657" t="s">
        <v>22</v>
      </c>
      <c r="O3657">
        <v>6</v>
      </c>
      <c r="P3657" s="30">
        <f>SQRT((postes_1[[#This Row],[x]]-$Q$1)^2+(postes_1[[#This Row],[y]]-$R$1)^2)</f>
        <v>513941.17064991506</v>
      </c>
      <c r="Q3657">
        <v>757254.42000000202</v>
      </c>
      <c r="R3657">
        <v>6260928.4400000004</v>
      </c>
    </row>
    <row r="3658" spans="1:18" hidden="1">
      <c r="A3658">
        <v>2984</v>
      </c>
      <c r="B3658">
        <v>40002062</v>
      </c>
      <c r="C3658" s="2" t="s">
        <v>8375</v>
      </c>
      <c r="D3658" t="s">
        <v>274</v>
      </c>
      <c r="E3658">
        <v>1160667039000</v>
      </c>
      <c r="F3658">
        <v>1450185862000</v>
      </c>
      <c r="G3658">
        <v>1</v>
      </c>
      <c r="H3658" t="s">
        <v>6146</v>
      </c>
      <c r="I3658" t="s">
        <v>6147</v>
      </c>
      <c r="J3658" t="s">
        <v>20</v>
      </c>
      <c r="K3658" t="s">
        <v>21</v>
      </c>
      <c r="L3658">
        <v>0</v>
      </c>
      <c r="M3658">
        <v>0</v>
      </c>
      <c r="N3658" t="s">
        <v>22</v>
      </c>
      <c r="O3658">
        <v>6</v>
      </c>
      <c r="P3658" s="30">
        <f>SQRT((postes_1[[#This Row],[x]]-$Q$1)^2+(postes_1[[#This Row],[y]]-$R$1)^2)</f>
        <v>514003.28584936197</v>
      </c>
      <c r="Q3658">
        <v>862520.53000000096</v>
      </c>
      <c r="R3658">
        <v>6305500.7999999998</v>
      </c>
    </row>
    <row r="3659" spans="1:18" hidden="1">
      <c r="A3659">
        <v>2256</v>
      </c>
      <c r="B3659">
        <v>40000477</v>
      </c>
      <c r="C3659" s="2" t="s">
        <v>8375</v>
      </c>
      <c r="D3659" t="s">
        <v>274</v>
      </c>
      <c r="E3659">
        <v>1112194315000</v>
      </c>
      <c r="F3659">
        <v>1450185921000</v>
      </c>
      <c r="G3659">
        <v>1</v>
      </c>
      <c r="H3659" t="s">
        <v>4665</v>
      </c>
      <c r="I3659" t="s">
        <v>4666</v>
      </c>
      <c r="J3659" t="s">
        <v>20</v>
      </c>
      <c r="K3659" t="s">
        <v>21</v>
      </c>
      <c r="L3659">
        <v>0</v>
      </c>
      <c r="M3659">
        <v>0</v>
      </c>
      <c r="N3659" t="s">
        <v>22</v>
      </c>
      <c r="O3659">
        <v>6</v>
      </c>
      <c r="P3659" s="30">
        <f>SQRT((postes_1[[#This Row],[x]]-$Q$1)^2+(postes_1[[#This Row],[y]]-$R$1)^2)</f>
        <v>514390.94157229719</v>
      </c>
      <c r="Q3659">
        <v>862311.43999999797</v>
      </c>
      <c r="R3659">
        <v>6304938.5800000001</v>
      </c>
    </row>
    <row r="3660" spans="1:18" hidden="1">
      <c r="A3660">
        <v>3484</v>
      </c>
      <c r="B3660">
        <v>40000632</v>
      </c>
      <c r="C3660" s="2" t="s">
        <v>8373</v>
      </c>
      <c r="D3660" t="s">
        <v>108</v>
      </c>
      <c r="E3660" s="1">
        <v>957312000000</v>
      </c>
      <c r="F3660">
        <v>1233939877000</v>
      </c>
      <c r="G3660">
        <v>1</v>
      </c>
      <c r="H3660" t="s">
        <v>7134</v>
      </c>
      <c r="I3660" t="s">
        <v>7135</v>
      </c>
      <c r="J3660" t="s">
        <v>20</v>
      </c>
      <c r="K3660" t="s">
        <v>21</v>
      </c>
      <c r="L3660">
        <v>0</v>
      </c>
      <c r="M3660">
        <v>0</v>
      </c>
      <c r="N3660" t="s">
        <v>22</v>
      </c>
      <c r="O3660">
        <v>3</v>
      </c>
      <c r="P3660" s="30">
        <f>SQRT((postes_1[[#This Row],[x]]-$Q$1)^2+(postes_1[[#This Row],[y]]-$R$1)^2)</f>
        <v>514667.20530653169</v>
      </c>
      <c r="Q3660">
        <v>829250.92000000202</v>
      </c>
      <c r="R3660">
        <v>6287611.5899999999</v>
      </c>
    </row>
    <row r="3661" spans="1:18" hidden="1">
      <c r="A3661">
        <v>820</v>
      </c>
      <c r="B3661">
        <v>40000050</v>
      </c>
      <c r="C3661" s="2" t="s">
        <v>8373</v>
      </c>
      <c r="D3661" t="s">
        <v>264</v>
      </c>
      <c r="E3661">
        <v>1455102180000</v>
      </c>
      <c r="F3661">
        <v>1453114411000</v>
      </c>
      <c r="G3661">
        <v>1</v>
      </c>
      <c r="H3661" t="s">
        <v>1757</v>
      </c>
      <c r="I3661" t="s">
        <v>1758</v>
      </c>
      <c r="J3661" t="s">
        <v>20</v>
      </c>
      <c r="K3661" t="s">
        <v>21</v>
      </c>
      <c r="L3661">
        <v>0</v>
      </c>
      <c r="M3661">
        <v>0</v>
      </c>
      <c r="N3661" t="s">
        <v>22</v>
      </c>
      <c r="O3661">
        <v>3</v>
      </c>
      <c r="P3661" s="30">
        <f>SQRT((postes_1[[#This Row],[x]]-$Q$1)^2+(postes_1[[#This Row],[y]]-$R$1)^2)</f>
        <v>514763.83622610528</v>
      </c>
      <c r="Q3661">
        <v>986562.97999999695</v>
      </c>
      <c r="R3661">
        <v>6401986.4000000004</v>
      </c>
    </row>
    <row r="3662" spans="1:18" hidden="1">
      <c r="A3662">
        <v>2800</v>
      </c>
      <c r="B3662">
        <v>40000633</v>
      </c>
      <c r="C3662" s="2" t="s">
        <v>8373</v>
      </c>
      <c r="D3662" t="s">
        <v>23</v>
      </c>
      <c r="E3662">
        <v>610761600000</v>
      </c>
      <c r="F3662">
        <v>1235553562000</v>
      </c>
      <c r="G3662">
        <v>1</v>
      </c>
      <c r="H3662" t="s">
        <v>5768</v>
      </c>
      <c r="I3662" t="s">
        <v>5769</v>
      </c>
      <c r="J3662" t="s">
        <v>5770</v>
      </c>
      <c r="K3662" t="s">
        <v>21</v>
      </c>
      <c r="L3662">
        <v>0</v>
      </c>
      <c r="M3662">
        <v>0</v>
      </c>
      <c r="N3662" t="s">
        <v>22</v>
      </c>
      <c r="O3662">
        <v>3</v>
      </c>
      <c r="P3662" s="30">
        <f>SQRT((postes_1[[#This Row],[x]]-$Q$1)^2+(postes_1[[#This Row],[y]]-$R$1)^2)</f>
        <v>515064.96878856228</v>
      </c>
      <c r="Q3662">
        <v>829785.14000000095</v>
      </c>
      <c r="R3662">
        <v>6287423.21</v>
      </c>
    </row>
    <row r="3663" spans="1:18">
      <c r="A3663">
        <v>234</v>
      </c>
      <c r="B3663">
        <v>70057904</v>
      </c>
      <c r="C3663" s="2" t="s">
        <v>8380</v>
      </c>
      <c r="D3663" t="s">
        <v>274</v>
      </c>
      <c r="E3663">
        <v>1461926513000</v>
      </c>
      <c r="F3663">
        <v>1461856896000</v>
      </c>
      <c r="G3663">
        <v>1</v>
      </c>
      <c r="H3663" t="s">
        <v>533</v>
      </c>
      <c r="I3663" t="s">
        <v>534</v>
      </c>
      <c r="J3663" t="s">
        <v>20</v>
      </c>
      <c r="K3663" t="s">
        <v>21</v>
      </c>
      <c r="L3663">
        <v>0</v>
      </c>
      <c r="M3663">
        <v>0</v>
      </c>
      <c r="N3663" t="s">
        <v>267</v>
      </c>
      <c r="O3663">
        <v>6</v>
      </c>
      <c r="P3663" s="30">
        <f>SQRT((postes_1[[#This Row],[x]]-$Q$1)^2+(postes_1[[#This Row],[y]]-$R$1)^2)</f>
        <v>515123.79148194758</v>
      </c>
      <c r="Q3663">
        <v>721077.69529999804</v>
      </c>
      <c r="R3663">
        <v>6250353.7123999996</v>
      </c>
    </row>
    <row r="3664" spans="1:18" hidden="1">
      <c r="A3664">
        <v>2927</v>
      </c>
      <c r="B3664">
        <v>50001724</v>
      </c>
      <c r="C3664" s="2" t="s">
        <v>8373</v>
      </c>
      <c r="D3664" t="s">
        <v>77</v>
      </c>
      <c r="E3664">
        <v>610761600000</v>
      </c>
      <c r="F3664">
        <v>1357902886000</v>
      </c>
      <c r="G3664">
        <v>1</v>
      </c>
      <c r="H3664" t="s">
        <v>6031</v>
      </c>
      <c r="I3664" t="s">
        <v>6032</v>
      </c>
      <c r="J3664" t="s">
        <v>20</v>
      </c>
      <c r="K3664" t="s">
        <v>21</v>
      </c>
      <c r="L3664">
        <v>0</v>
      </c>
      <c r="M3664">
        <v>0</v>
      </c>
      <c r="N3664" t="s">
        <v>22</v>
      </c>
      <c r="O3664">
        <v>3</v>
      </c>
      <c r="P3664" s="30">
        <f>SQRT((postes_1[[#This Row],[x]]-$Q$1)^2+(postes_1[[#This Row],[y]]-$R$1)^2)</f>
        <v>515144.48246451549</v>
      </c>
      <c r="Q3664">
        <v>629323.67000000202</v>
      </c>
      <c r="R3664">
        <v>6238663.0199999996</v>
      </c>
    </row>
    <row r="3665" spans="1:18">
      <c r="A3665">
        <v>117</v>
      </c>
      <c r="B3665">
        <v>70057695</v>
      </c>
      <c r="C3665" s="2" t="s">
        <v>8380</v>
      </c>
      <c r="D3665" t="s">
        <v>264</v>
      </c>
      <c r="E3665">
        <v>1438885746000</v>
      </c>
      <c r="F3665">
        <v>1438885729000</v>
      </c>
      <c r="G3665">
        <v>1</v>
      </c>
      <c r="H3665" t="s">
        <v>272</v>
      </c>
      <c r="I3665" t="s">
        <v>273</v>
      </c>
      <c r="J3665" t="s">
        <v>20</v>
      </c>
      <c r="K3665" t="s">
        <v>21</v>
      </c>
      <c r="L3665">
        <v>0</v>
      </c>
      <c r="M3665">
        <v>0</v>
      </c>
      <c r="N3665" t="s">
        <v>267</v>
      </c>
      <c r="O3665">
        <v>6</v>
      </c>
      <c r="P3665" s="30">
        <f>SQRT((postes_1[[#This Row],[x]]-$Q$1)^2+(postes_1[[#This Row],[y]]-$R$1)^2)</f>
        <v>515224.68174485804</v>
      </c>
      <c r="Q3665">
        <v>978598.47909999604</v>
      </c>
      <c r="R3665">
        <v>6392994.0811999999</v>
      </c>
    </row>
    <row r="3666" spans="1:18" hidden="1">
      <c r="A3666">
        <v>805</v>
      </c>
      <c r="B3666">
        <v>50001144</v>
      </c>
      <c r="C3666" s="2" t="s">
        <v>8373</v>
      </c>
      <c r="D3666" t="s">
        <v>274</v>
      </c>
      <c r="E3666">
        <v>1011052800000</v>
      </c>
      <c r="F3666">
        <v>1448984995000</v>
      </c>
      <c r="G3666">
        <v>1</v>
      </c>
      <c r="H3666" t="s">
        <v>1726</v>
      </c>
      <c r="I3666" t="s">
        <v>1727</v>
      </c>
      <c r="J3666" t="s">
        <v>20</v>
      </c>
      <c r="K3666" t="s">
        <v>21</v>
      </c>
      <c r="L3666">
        <v>0</v>
      </c>
      <c r="M3666">
        <v>0</v>
      </c>
      <c r="N3666" t="s">
        <v>22</v>
      </c>
      <c r="O3666">
        <v>3</v>
      </c>
      <c r="P3666" s="30">
        <f>SQRT((postes_1[[#This Row],[x]]-$Q$1)^2+(postes_1[[#This Row],[y]]-$R$1)^2)</f>
        <v>515307.24728836305</v>
      </c>
      <c r="Q3666">
        <v>354291.88000000297</v>
      </c>
      <c r="R3666">
        <v>6306344.1399999997</v>
      </c>
    </row>
    <row r="3667" spans="1:18" hidden="1">
      <c r="A3667">
        <v>2930</v>
      </c>
      <c r="B3667">
        <v>50001730</v>
      </c>
      <c r="C3667" s="2" t="s">
        <v>8373</v>
      </c>
      <c r="D3667" t="s">
        <v>77</v>
      </c>
      <c r="E3667">
        <v>610761600000</v>
      </c>
      <c r="F3667">
        <v>1357903188000</v>
      </c>
      <c r="G3667">
        <v>1</v>
      </c>
      <c r="H3667" t="s">
        <v>6037</v>
      </c>
      <c r="I3667" t="s">
        <v>6038</v>
      </c>
      <c r="J3667" t="s">
        <v>20</v>
      </c>
      <c r="K3667" t="s">
        <v>21</v>
      </c>
      <c r="L3667">
        <v>0</v>
      </c>
      <c r="M3667">
        <v>0</v>
      </c>
      <c r="N3667" t="s">
        <v>22</v>
      </c>
      <c r="O3667">
        <v>3</v>
      </c>
      <c r="P3667" s="30">
        <f>SQRT((postes_1[[#This Row],[x]]-$Q$1)^2+(postes_1[[#This Row],[y]]-$R$1)^2)</f>
        <v>515384.00744032534</v>
      </c>
      <c r="Q3667">
        <v>628898.06000000203</v>
      </c>
      <c r="R3667">
        <v>6238407.9299999997</v>
      </c>
    </row>
    <row r="3668" spans="1:18" hidden="1">
      <c r="A3668">
        <v>3436</v>
      </c>
      <c r="B3668">
        <v>50001614</v>
      </c>
      <c r="C3668" s="2" t="s">
        <v>8375</v>
      </c>
      <c r="D3668" t="s">
        <v>20</v>
      </c>
      <c r="E3668">
        <v>1034726400000</v>
      </c>
      <c r="F3668" t="s">
        <v>20</v>
      </c>
      <c r="G3668">
        <v>1</v>
      </c>
      <c r="H3668" t="s">
        <v>7040</v>
      </c>
      <c r="I3668" t="s">
        <v>7041</v>
      </c>
      <c r="J3668" t="s">
        <v>20</v>
      </c>
      <c r="K3668" t="s">
        <v>21</v>
      </c>
      <c r="L3668">
        <v>0</v>
      </c>
      <c r="M3668">
        <v>0</v>
      </c>
      <c r="N3668" t="s">
        <v>22</v>
      </c>
      <c r="O3668">
        <v>6</v>
      </c>
      <c r="P3668" s="30">
        <f>SQRT((postes_1[[#This Row],[x]]-$Q$1)^2+(postes_1[[#This Row],[y]]-$R$1)^2)</f>
        <v>515487.17696253379</v>
      </c>
      <c r="Q3668">
        <v>738988.75999999803</v>
      </c>
      <c r="R3668">
        <v>6254253.2000000002</v>
      </c>
    </row>
    <row r="3669" spans="1:18" hidden="1">
      <c r="A3669">
        <v>3000</v>
      </c>
      <c r="B3669">
        <v>40000043</v>
      </c>
      <c r="C3669" s="2" t="s">
        <v>8373</v>
      </c>
      <c r="D3669" t="s">
        <v>30</v>
      </c>
      <c r="E3669">
        <v>1442504085000</v>
      </c>
      <c r="F3669">
        <v>1424083590000</v>
      </c>
      <c r="G3669">
        <v>1</v>
      </c>
      <c r="H3669" t="s">
        <v>6175</v>
      </c>
      <c r="I3669" t="s">
        <v>6176</v>
      </c>
      <c r="J3669" t="s">
        <v>20</v>
      </c>
      <c r="K3669" t="s">
        <v>21</v>
      </c>
      <c r="L3669">
        <v>0</v>
      </c>
      <c r="M3669">
        <v>0</v>
      </c>
      <c r="N3669" t="s">
        <v>22</v>
      </c>
      <c r="O3669">
        <v>3</v>
      </c>
      <c r="P3669" s="30">
        <f>SQRT((postes_1[[#This Row],[x]]-$Q$1)^2+(postes_1[[#This Row],[y]]-$R$1)^2)</f>
        <v>515572.76456089993</v>
      </c>
      <c r="Q3669">
        <v>989229.43999999797</v>
      </c>
      <c r="R3669">
        <v>6403668.0899999999</v>
      </c>
    </row>
    <row r="3670" spans="1:18" hidden="1">
      <c r="A3670">
        <v>3570</v>
      </c>
      <c r="B3670">
        <v>40000456</v>
      </c>
      <c r="C3670" s="2" t="s">
        <v>8373</v>
      </c>
      <c r="D3670" t="s">
        <v>482</v>
      </c>
      <c r="E3670">
        <v>610761600000</v>
      </c>
      <c r="F3670">
        <v>1396015018000</v>
      </c>
      <c r="G3670">
        <v>1</v>
      </c>
      <c r="H3670" t="s">
        <v>7307</v>
      </c>
      <c r="I3670" t="s">
        <v>7308</v>
      </c>
      <c r="J3670" t="s">
        <v>20</v>
      </c>
      <c r="K3670" t="s">
        <v>21</v>
      </c>
      <c r="L3670">
        <v>0</v>
      </c>
      <c r="M3670">
        <v>0</v>
      </c>
      <c r="N3670" t="s">
        <v>22</v>
      </c>
      <c r="O3670">
        <v>3</v>
      </c>
      <c r="P3670" s="30">
        <f>SQRT((postes_1[[#This Row],[x]]-$Q$1)^2+(postes_1[[#This Row],[y]]-$R$1)^2)</f>
        <v>515582.45647707814</v>
      </c>
      <c r="Q3670">
        <v>864698.57</v>
      </c>
      <c r="R3670">
        <v>6304917.21</v>
      </c>
    </row>
    <row r="3671" spans="1:18" hidden="1">
      <c r="A3671">
        <v>324</v>
      </c>
      <c r="B3671">
        <v>40002606</v>
      </c>
      <c r="C3671" s="2" t="s">
        <v>8373</v>
      </c>
      <c r="D3671" t="s">
        <v>23</v>
      </c>
      <c r="E3671">
        <v>1071705600000</v>
      </c>
      <c r="F3671">
        <v>1304083843000</v>
      </c>
      <c r="G3671">
        <v>1</v>
      </c>
      <c r="H3671" t="s">
        <v>725</v>
      </c>
      <c r="I3671" t="s">
        <v>726</v>
      </c>
      <c r="J3671" t="s">
        <v>26</v>
      </c>
      <c r="K3671" t="s">
        <v>21</v>
      </c>
      <c r="L3671">
        <v>0</v>
      </c>
      <c r="M3671">
        <v>0</v>
      </c>
      <c r="N3671" t="s">
        <v>22</v>
      </c>
      <c r="O3671">
        <v>3</v>
      </c>
      <c r="P3671" s="30">
        <f>SQRT((postes_1[[#This Row],[x]]-$Q$1)^2+(postes_1[[#This Row],[y]]-$R$1)^2)</f>
        <v>515743.23848646757</v>
      </c>
      <c r="Q3671">
        <v>831979.93</v>
      </c>
      <c r="R3671">
        <v>6287711.21</v>
      </c>
    </row>
    <row r="3672" spans="1:18" hidden="1">
      <c r="A3672">
        <v>3195</v>
      </c>
      <c r="B3672">
        <v>50001568</v>
      </c>
      <c r="C3672" s="2" t="s">
        <v>8373</v>
      </c>
      <c r="D3672" t="s">
        <v>90</v>
      </c>
      <c r="E3672">
        <v>610761600000</v>
      </c>
      <c r="F3672">
        <v>1144332104000</v>
      </c>
      <c r="G3672">
        <v>1</v>
      </c>
      <c r="H3672" t="s">
        <v>6562</v>
      </c>
      <c r="I3672" t="s">
        <v>6563</v>
      </c>
      <c r="J3672" t="s">
        <v>4800</v>
      </c>
      <c r="K3672" t="s">
        <v>21</v>
      </c>
      <c r="L3672">
        <v>0</v>
      </c>
      <c r="M3672">
        <v>0</v>
      </c>
      <c r="N3672" t="s">
        <v>22</v>
      </c>
      <c r="O3672">
        <v>3</v>
      </c>
      <c r="P3672" s="30">
        <f>SQRT((postes_1[[#This Row],[x]]-$Q$1)^2+(postes_1[[#This Row],[y]]-$R$1)^2)</f>
        <v>515921.3931027652</v>
      </c>
      <c r="Q3672">
        <v>760924.53000000096</v>
      </c>
      <c r="R3672">
        <v>6259966.5499999998</v>
      </c>
    </row>
    <row r="3673" spans="1:18" hidden="1">
      <c r="A3673">
        <v>775</v>
      </c>
      <c r="B3673">
        <v>40000079</v>
      </c>
      <c r="C3673" s="2" t="s">
        <v>8373</v>
      </c>
      <c r="D3673" t="s">
        <v>168</v>
      </c>
      <c r="E3673">
        <v>1459505698000</v>
      </c>
      <c r="F3673">
        <v>1413305579000</v>
      </c>
      <c r="G3673">
        <v>1</v>
      </c>
      <c r="H3673" t="s">
        <v>1667</v>
      </c>
      <c r="I3673" t="s">
        <v>1668</v>
      </c>
      <c r="J3673" t="s">
        <v>20</v>
      </c>
      <c r="K3673" t="s">
        <v>21</v>
      </c>
      <c r="L3673">
        <v>0</v>
      </c>
      <c r="M3673">
        <v>0</v>
      </c>
      <c r="N3673" t="s">
        <v>22</v>
      </c>
      <c r="O3673">
        <v>3</v>
      </c>
      <c r="P3673" s="30">
        <f>SQRT((postes_1[[#This Row],[x]]-$Q$1)^2+(postes_1[[#This Row],[y]]-$R$1)^2)</f>
        <v>516245.20426241122</v>
      </c>
      <c r="Q3673">
        <v>978304.97999999695</v>
      </c>
      <c r="R3673">
        <v>6391238.6399999997</v>
      </c>
    </row>
    <row r="3674" spans="1:18" hidden="1">
      <c r="A3674">
        <v>2353</v>
      </c>
      <c r="B3674">
        <v>40000219</v>
      </c>
      <c r="C3674" s="2" t="s">
        <v>8375</v>
      </c>
      <c r="D3674" t="s">
        <v>168</v>
      </c>
      <c r="E3674">
        <v>1459505232000</v>
      </c>
      <c r="F3674" t="s">
        <v>20</v>
      </c>
      <c r="G3674">
        <v>1</v>
      </c>
      <c r="H3674" t="s">
        <v>4861</v>
      </c>
      <c r="I3674" t="s">
        <v>4862</v>
      </c>
      <c r="J3674" t="s">
        <v>20</v>
      </c>
      <c r="K3674" t="s">
        <v>21</v>
      </c>
      <c r="L3674">
        <v>0</v>
      </c>
      <c r="M3674">
        <v>0</v>
      </c>
      <c r="N3674" t="s">
        <v>22</v>
      </c>
      <c r="O3674">
        <v>6</v>
      </c>
      <c r="P3674" s="30">
        <f>SQRT((postes_1[[#This Row],[x]]-$Q$1)^2+(postes_1[[#This Row],[y]]-$R$1)^2)</f>
        <v>516608.43310025218</v>
      </c>
      <c r="Q3674">
        <v>933395.07999999798</v>
      </c>
      <c r="R3674">
        <v>6350221.4699999997</v>
      </c>
    </row>
    <row r="3675" spans="1:18" hidden="1">
      <c r="A3675">
        <v>1343</v>
      </c>
      <c r="B3675">
        <v>50001684</v>
      </c>
      <c r="C3675" s="2" t="s">
        <v>8373</v>
      </c>
      <c r="D3675" t="s">
        <v>74</v>
      </c>
      <c r="E3675">
        <v>812937600000</v>
      </c>
      <c r="F3675">
        <v>1373976525000</v>
      </c>
      <c r="G3675">
        <v>1</v>
      </c>
      <c r="H3675" t="s">
        <v>2816</v>
      </c>
      <c r="I3675" t="s">
        <v>2817</v>
      </c>
      <c r="J3675" t="s">
        <v>20</v>
      </c>
      <c r="K3675" t="s">
        <v>21</v>
      </c>
      <c r="L3675">
        <v>0</v>
      </c>
      <c r="M3675">
        <v>0</v>
      </c>
      <c r="N3675" t="s">
        <v>22</v>
      </c>
      <c r="O3675">
        <v>3</v>
      </c>
      <c r="P3675" s="30">
        <f>SQRT((postes_1[[#This Row],[x]]-$Q$1)^2+(postes_1[[#This Row],[y]]-$R$1)^2)</f>
        <v>516766.41561364039</v>
      </c>
      <c r="Q3675">
        <v>510420.07999999798</v>
      </c>
      <c r="R3675">
        <v>6246473.5099999998</v>
      </c>
    </row>
    <row r="3676" spans="1:18" hidden="1">
      <c r="A3676">
        <v>1532</v>
      </c>
      <c r="B3676">
        <v>50001658</v>
      </c>
      <c r="C3676" s="2" t="s">
        <v>8373</v>
      </c>
      <c r="D3676" t="s">
        <v>90</v>
      </c>
      <c r="E3676">
        <v>610761600000</v>
      </c>
      <c r="F3676">
        <v>1144329643000</v>
      </c>
      <c r="G3676">
        <v>1</v>
      </c>
      <c r="H3676" t="s">
        <v>3194</v>
      </c>
      <c r="I3676" t="s">
        <v>3195</v>
      </c>
      <c r="J3676" t="s">
        <v>26</v>
      </c>
      <c r="K3676" t="s">
        <v>21</v>
      </c>
      <c r="L3676">
        <v>0</v>
      </c>
      <c r="M3676">
        <v>0</v>
      </c>
      <c r="N3676" t="s">
        <v>22</v>
      </c>
      <c r="O3676">
        <v>3</v>
      </c>
      <c r="P3676" s="30">
        <f>SQRT((postes_1[[#This Row],[x]]-$Q$1)^2+(postes_1[[#This Row],[y]]-$R$1)^2)</f>
        <v>516929.51924376248</v>
      </c>
      <c r="Q3676">
        <v>718927.07999999798</v>
      </c>
      <c r="R3676">
        <v>6248038.7300000004</v>
      </c>
    </row>
    <row r="3677" spans="1:18" hidden="1">
      <c r="A3677">
        <v>3472</v>
      </c>
      <c r="B3677">
        <v>50001597</v>
      </c>
      <c r="C3677" s="2" t="s">
        <v>8373</v>
      </c>
      <c r="D3677" t="s">
        <v>1094</v>
      </c>
      <c r="E3677">
        <v>812851200000</v>
      </c>
      <c r="F3677">
        <v>1424174076000</v>
      </c>
      <c r="G3677">
        <v>1</v>
      </c>
      <c r="H3677" t="s">
        <v>7109</v>
      </c>
      <c r="I3677" t="s">
        <v>1365</v>
      </c>
      <c r="J3677" t="s">
        <v>26</v>
      </c>
      <c r="K3677" t="s">
        <v>21</v>
      </c>
      <c r="L3677">
        <v>0</v>
      </c>
      <c r="M3677">
        <v>0</v>
      </c>
      <c r="N3677" t="s">
        <v>22</v>
      </c>
      <c r="O3677">
        <v>3</v>
      </c>
      <c r="P3677" s="30">
        <f>SQRT((postes_1[[#This Row],[x]]-$Q$1)^2+(postes_1[[#This Row],[y]]-$R$1)^2)</f>
        <v>517044.70769976516</v>
      </c>
      <c r="Q3677">
        <v>755997.38000000303</v>
      </c>
      <c r="R3677">
        <v>6257320.4299999997</v>
      </c>
    </row>
    <row r="3678" spans="1:18" hidden="1">
      <c r="A3678">
        <v>2006</v>
      </c>
      <c r="B3678">
        <v>50001607</v>
      </c>
      <c r="C3678" s="2" t="s">
        <v>8373</v>
      </c>
      <c r="D3678" t="s">
        <v>38</v>
      </c>
      <c r="E3678">
        <v>755913600000</v>
      </c>
      <c r="F3678">
        <v>1195555568000</v>
      </c>
      <c r="G3678">
        <v>1</v>
      </c>
      <c r="H3678" t="s">
        <v>4155</v>
      </c>
      <c r="I3678" t="s">
        <v>4156</v>
      </c>
      <c r="J3678" t="s">
        <v>20</v>
      </c>
      <c r="K3678" t="s">
        <v>21</v>
      </c>
      <c r="L3678">
        <v>0</v>
      </c>
      <c r="M3678">
        <v>0</v>
      </c>
      <c r="N3678" t="s">
        <v>22</v>
      </c>
      <c r="O3678">
        <v>3</v>
      </c>
      <c r="P3678" s="30">
        <f>SQRT((postes_1[[#This Row],[x]]-$Q$1)^2+(postes_1[[#This Row],[y]]-$R$1)^2)</f>
        <v>517047.63271531696</v>
      </c>
      <c r="Q3678">
        <v>463018.38000000297</v>
      </c>
      <c r="R3678">
        <v>6257885.4299999997</v>
      </c>
    </row>
    <row r="3679" spans="1:18" hidden="1">
      <c r="A3679">
        <v>364</v>
      </c>
      <c r="B3679">
        <v>50001660</v>
      </c>
      <c r="C3679" s="2" t="s">
        <v>8373</v>
      </c>
      <c r="D3679" t="s">
        <v>90</v>
      </c>
      <c r="E3679">
        <v>610761600000</v>
      </c>
      <c r="F3679">
        <v>1144763217000</v>
      </c>
      <c r="G3679">
        <v>1</v>
      </c>
      <c r="H3679" t="s">
        <v>812</v>
      </c>
      <c r="I3679" t="s">
        <v>813</v>
      </c>
      <c r="J3679" t="s">
        <v>20</v>
      </c>
      <c r="K3679" t="s">
        <v>21</v>
      </c>
      <c r="L3679">
        <v>0</v>
      </c>
      <c r="M3679">
        <v>0</v>
      </c>
      <c r="N3679" t="s">
        <v>22</v>
      </c>
      <c r="O3679">
        <v>3</v>
      </c>
      <c r="P3679" s="30">
        <f>SQRT((postes_1[[#This Row],[x]]-$Q$1)^2+(postes_1[[#This Row],[y]]-$R$1)^2)</f>
        <v>517059.1282883113</v>
      </c>
      <c r="Q3679">
        <v>718485.5</v>
      </c>
      <c r="R3679">
        <v>6247811.6399999997</v>
      </c>
    </row>
    <row r="3680" spans="1:18" hidden="1">
      <c r="A3680">
        <v>635</v>
      </c>
      <c r="B3680">
        <v>70047004</v>
      </c>
      <c r="C3680" s="2" t="s">
        <v>8373</v>
      </c>
      <c r="D3680" t="s">
        <v>274</v>
      </c>
      <c r="E3680">
        <v>1390475516000</v>
      </c>
      <c r="F3680">
        <v>1390475452000</v>
      </c>
      <c r="G3680">
        <v>1</v>
      </c>
      <c r="H3680" t="s">
        <v>1365</v>
      </c>
      <c r="I3680" t="s">
        <v>1365</v>
      </c>
      <c r="J3680" t="s">
        <v>20</v>
      </c>
      <c r="K3680" t="s">
        <v>21</v>
      </c>
      <c r="L3680">
        <v>0</v>
      </c>
      <c r="M3680">
        <v>0</v>
      </c>
      <c r="N3680" t="s">
        <v>22</v>
      </c>
      <c r="O3680">
        <v>3</v>
      </c>
      <c r="P3680" s="30">
        <f>SQRT((postes_1[[#This Row],[x]]-$Q$1)^2+(postes_1[[#This Row],[y]]-$R$1)^2)</f>
        <v>517120.87323130353</v>
      </c>
      <c r="Q3680">
        <v>756489.57999999798</v>
      </c>
      <c r="R3680">
        <v>6257385.6699999999</v>
      </c>
    </row>
    <row r="3681" spans="1:18" hidden="1">
      <c r="A3681">
        <v>1349</v>
      </c>
      <c r="B3681">
        <v>50001701</v>
      </c>
      <c r="C3681" s="2" t="s">
        <v>8373</v>
      </c>
      <c r="D3681" t="s">
        <v>77</v>
      </c>
      <c r="E3681">
        <v>769737600000</v>
      </c>
      <c r="F3681">
        <v>1357914632000</v>
      </c>
      <c r="G3681">
        <v>1</v>
      </c>
      <c r="H3681" t="s">
        <v>2828</v>
      </c>
      <c r="I3681" t="s">
        <v>2828</v>
      </c>
      <c r="J3681" t="s">
        <v>20</v>
      </c>
      <c r="K3681" t="s">
        <v>21</v>
      </c>
      <c r="L3681">
        <v>0</v>
      </c>
      <c r="M3681">
        <v>0</v>
      </c>
      <c r="N3681" t="s">
        <v>22</v>
      </c>
      <c r="O3681">
        <v>3</v>
      </c>
      <c r="P3681" s="30">
        <f>SQRT((postes_1[[#This Row],[x]]-$Q$1)^2+(postes_1[[#This Row],[y]]-$R$1)^2)</f>
        <v>517151.92049194407</v>
      </c>
      <c r="Q3681">
        <v>693050</v>
      </c>
      <c r="R3681">
        <v>6242946.4000000004</v>
      </c>
    </row>
    <row r="3682" spans="1:18" hidden="1">
      <c r="A3682">
        <v>3348</v>
      </c>
      <c r="B3682">
        <v>50001521</v>
      </c>
      <c r="C3682" s="2" t="s">
        <v>8373</v>
      </c>
      <c r="D3682" t="s">
        <v>20</v>
      </c>
      <c r="E3682">
        <v>610761600000</v>
      </c>
      <c r="F3682" t="s">
        <v>20</v>
      </c>
      <c r="G3682">
        <v>1</v>
      </c>
      <c r="H3682" t="s">
        <v>6857</v>
      </c>
      <c r="I3682" t="s">
        <v>6858</v>
      </c>
      <c r="J3682" t="s">
        <v>20</v>
      </c>
      <c r="K3682" t="s">
        <v>21</v>
      </c>
      <c r="L3682">
        <v>0</v>
      </c>
      <c r="M3682">
        <v>0</v>
      </c>
      <c r="N3682" t="s">
        <v>22</v>
      </c>
      <c r="O3682">
        <v>3</v>
      </c>
      <c r="P3682" s="30">
        <f>SQRT((postes_1[[#This Row],[x]]-$Q$1)^2+(postes_1[[#This Row],[y]]-$R$1)^2)</f>
        <v>517475.28997880948</v>
      </c>
      <c r="Q3682">
        <v>431183.70000000298</v>
      </c>
      <c r="R3682">
        <v>6268037.4299999997</v>
      </c>
    </row>
    <row r="3683" spans="1:18" hidden="1">
      <c r="A3683">
        <v>1820</v>
      </c>
      <c r="B3683">
        <v>40000645</v>
      </c>
      <c r="C3683" s="2" t="s">
        <v>8373</v>
      </c>
      <c r="D3683" t="s">
        <v>23</v>
      </c>
      <c r="E3683">
        <v>610761600000</v>
      </c>
      <c r="F3683">
        <v>1304083407000</v>
      </c>
      <c r="G3683">
        <v>1</v>
      </c>
      <c r="H3683" t="s">
        <v>726</v>
      </c>
      <c r="I3683" t="s">
        <v>726</v>
      </c>
      <c r="J3683" t="s">
        <v>20</v>
      </c>
      <c r="K3683" t="s">
        <v>21</v>
      </c>
      <c r="L3683">
        <v>0</v>
      </c>
      <c r="M3683">
        <v>0</v>
      </c>
      <c r="N3683" t="s">
        <v>22</v>
      </c>
      <c r="O3683">
        <v>3</v>
      </c>
      <c r="P3683" s="30">
        <f>SQRT((postes_1[[#This Row],[x]]-$Q$1)^2+(postes_1[[#This Row],[y]]-$R$1)^2)</f>
        <v>517560.06267009501</v>
      </c>
      <c r="Q3683">
        <v>833003.72999999695</v>
      </c>
      <c r="R3683">
        <v>6286186.3700000001</v>
      </c>
    </row>
    <row r="3684" spans="1:18" hidden="1">
      <c r="A3684">
        <v>2561</v>
      </c>
      <c r="B3684">
        <v>50001720</v>
      </c>
      <c r="C3684" s="2" t="s">
        <v>8373</v>
      </c>
      <c r="D3684" t="s">
        <v>74</v>
      </c>
      <c r="E3684">
        <v>610761600000</v>
      </c>
      <c r="F3684">
        <v>1374061911000</v>
      </c>
      <c r="G3684">
        <v>1</v>
      </c>
      <c r="H3684" t="s">
        <v>5285</v>
      </c>
      <c r="I3684" t="s">
        <v>10750</v>
      </c>
      <c r="J3684" t="s">
        <v>20</v>
      </c>
      <c r="K3684" t="s">
        <v>21</v>
      </c>
      <c r="L3684">
        <v>0</v>
      </c>
      <c r="M3684">
        <v>0</v>
      </c>
      <c r="N3684" t="s">
        <v>22</v>
      </c>
      <c r="O3684">
        <v>3</v>
      </c>
      <c r="P3684" s="30">
        <f>SQRT((postes_1[[#This Row],[x]]-$Q$1)^2+(postes_1[[#This Row],[y]]-$R$1)^2)</f>
        <v>517647.92576369911</v>
      </c>
      <c r="Q3684">
        <v>549818.50999999803</v>
      </c>
      <c r="R3684">
        <v>6239379.8099999996</v>
      </c>
    </row>
    <row r="3685" spans="1:18" hidden="1">
      <c r="A3685">
        <v>670</v>
      </c>
      <c r="B3685">
        <v>40000022</v>
      </c>
      <c r="C3685" s="2" t="s">
        <v>8373</v>
      </c>
      <c r="D3685" t="s">
        <v>168</v>
      </c>
      <c r="E3685">
        <v>1459504507000</v>
      </c>
      <c r="F3685">
        <v>1273154031000</v>
      </c>
      <c r="G3685">
        <v>1</v>
      </c>
      <c r="H3685" t="s">
        <v>1440</v>
      </c>
      <c r="I3685" t="s">
        <v>1441</v>
      </c>
      <c r="J3685" t="s">
        <v>20</v>
      </c>
      <c r="K3685" t="s">
        <v>21</v>
      </c>
      <c r="L3685">
        <v>0</v>
      </c>
      <c r="M3685">
        <v>0</v>
      </c>
      <c r="N3685" t="s">
        <v>22</v>
      </c>
      <c r="O3685">
        <v>3</v>
      </c>
      <c r="P3685" s="30">
        <f>SQRT((postes_1[[#This Row],[x]]-$Q$1)^2+(postes_1[[#This Row],[y]]-$R$1)^2)</f>
        <v>517652.80540284526</v>
      </c>
      <c r="Q3685">
        <v>1001290.85</v>
      </c>
      <c r="R3685">
        <v>6414017.3099999996</v>
      </c>
    </row>
    <row r="3686" spans="1:18" hidden="1">
      <c r="A3686">
        <v>3567</v>
      </c>
      <c r="B3686">
        <v>40000433</v>
      </c>
      <c r="C3686" s="2" t="s">
        <v>8373</v>
      </c>
      <c r="D3686" t="s">
        <v>482</v>
      </c>
      <c r="E3686">
        <v>864777600000</v>
      </c>
      <c r="F3686">
        <v>1395999826000</v>
      </c>
      <c r="G3686">
        <v>1</v>
      </c>
      <c r="H3686" t="s">
        <v>7301</v>
      </c>
      <c r="I3686" t="s">
        <v>7302</v>
      </c>
      <c r="J3686" t="s">
        <v>20</v>
      </c>
      <c r="K3686" t="s">
        <v>21</v>
      </c>
      <c r="L3686">
        <v>0</v>
      </c>
      <c r="M3686">
        <v>0</v>
      </c>
      <c r="N3686" t="s">
        <v>22</v>
      </c>
      <c r="O3686">
        <v>3</v>
      </c>
      <c r="P3686" s="30">
        <f>SQRT((postes_1[[#This Row],[x]]-$Q$1)^2+(postes_1[[#This Row],[y]]-$R$1)^2)</f>
        <v>518196.29779786046</v>
      </c>
      <c r="Q3686">
        <v>876786.54999999702</v>
      </c>
      <c r="R3686">
        <v>6308937.2999999998</v>
      </c>
    </row>
    <row r="3687" spans="1:18" hidden="1">
      <c r="A3687">
        <v>309</v>
      </c>
      <c r="B3687">
        <v>40000529</v>
      </c>
      <c r="C3687" s="2" t="s">
        <v>8373</v>
      </c>
      <c r="D3687" t="s">
        <v>20</v>
      </c>
      <c r="E3687">
        <v>783820800000</v>
      </c>
      <c r="F3687" t="s">
        <v>20</v>
      </c>
      <c r="G3687">
        <v>1</v>
      </c>
      <c r="H3687" t="s">
        <v>693</v>
      </c>
      <c r="I3687" t="s">
        <v>694</v>
      </c>
      <c r="J3687" t="s">
        <v>20</v>
      </c>
      <c r="K3687" t="s">
        <v>21</v>
      </c>
      <c r="L3687">
        <v>0</v>
      </c>
      <c r="M3687">
        <v>0</v>
      </c>
      <c r="N3687" t="s">
        <v>22</v>
      </c>
      <c r="O3687">
        <v>3</v>
      </c>
      <c r="P3687" s="30">
        <f>SQRT((postes_1[[#This Row],[x]]-$Q$1)^2+(postes_1[[#This Row],[y]]-$R$1)^2)</f>
        <v>518512.47835435485</v>
      </c>
      <c r="Q3687">
        <v>863106.61999999697</v>
      </c>
      <c r="R3687">
        <v>6300660.4400000004</v>
      </c>
    </row>
    <row r="3688" spans="1:18" hidden="1">
      <c r="A3688">
        <v>1119</v>
      </c>
      <c r="B3688">
        <v>50001686</v>
      </c>
      <c r="C3688" s="2" t="s">
        <v>8373</v>
      </c>
      <c r="D3688" t="s">
        <v>1094</v>
      </c>
      <c r="E3688">
        <v>610761600000</v>
      </c>
      <c r="F3688">
        <v>1424424805000</v>
      </c>
      <c r="G3688">
        <v>1</v>
      </c>
      <c r="H3688" t="s">
        <v>2350</v>
      </c>
      <c r="I3688" t="s">
        <v>2351</v>
      </c>
      <c r="J3688" t="s">
        <v>26</v>
      </c>
      <c r="K3688" t="s">
        <v>21</v>
      </c>
      <c r="L3688">
        <v>0</v>
      </c>
      <c r="M3688">
        <v>0</v>
      </c>
      <c r="N3688" t="s">
        <v>22</v>
      </c>
      <c r="O3688">
        <v>3</v>
      </c>
      <c r="P3688" s="30">
        <f>SQRT((postes_1[[#This Row],[x]]-$Q$1)^2+(postes_1[[#This Row],[y]]-$R$1)^2)</f>
        <v>518569.80488144991</v>
      </c>
      <c r="Q3688">
        <v>709756.56000000203</v>
      </c>
      <c r="R3688">
        <v>6244486.2400000002</v>
      </c>
    </row>
    <row r="3689" spans="1:18" hidden="1">
      <c r="A3689">
        <v>2602</v>
      </c>
      <c r="B3689">
        <v>50001743</v>
      </c>
      <c r="C3689" s="2" t="s">
        <v>8373</v>
      </c>
      <c r="D3689" t="s">
        <v>30</v>
      </c>
      <c r="E3689">
        <v>610761600000</v>
      </c>
      <c r="F3689">
        <v>1363624652000</v>
      </c>
      <c r="G3689">
        <v>1</v>
      </c>
      <c r="H3689" t="s">
        <v>5371</v>
      </c>
      <c r="I3689" t="s">
        <v>5372</v>
      </c>
      <c r="J3689" t="s">
        <v>26</v>
      </c>
      <c r="K3689" t="s">
        <v>21</v>
      </c>
      <c r="L3689">
        <v>0</v>
      </c>
      <c r="M3689">
        <v>0</v>
      </c>
      <c r="N3689" t="s">
        <v>22</v>
      </c>
      <c r="O3689">
        <v>3</v>
      </c>
      <c r="P3689" s="30">
        <f>SQRT((postes_1[[#This Row],[x]]-$Q$1)^2+(postes_1[[#This Row],[y]]-$R$1)^2)</f>
        <v>518895.21038297313</v>
      </c>
      <c r="Q3689">
        <v>645653.88000000303</v>
      </c>
      <c r="R3689">
        <v>6235761.3899999997</v>
      </c>
    </row>
    <row r="3690" spans="1:18" hidden="1">
      <c r="A3690">
        <v>3911</v>
      </c>
      <c r="B3690">
        <v>50001235</v>
      </c>
      <c r="C3690" s="2" t="s">
        <v>8373</v>
      </c>
      <c r="D3690" t="s">
        <v>74</v>
      </c>
      <c r="E3690">
        <v>788054400000</v>
      </c>
      <c r="F3690">
        <v>1382545786000</v>
      </c>
      <c r="G3690">
        <v>1</v>
      </c>
      <c r="H3690" t="s">
        <v>7976</v>
      </c>
      <c r="I3690" t="s">
        <v>7977</v>
      </c>
      <c r="J3690" t="s">
        <v>20</v>
      </c>
      <c r="K3690" t="s">
        <v>21</v>
      </c>
      <c r="L3690">
        <v>0</v>
      </c>
      <c r="M3690">
        <v>0</v>
      </c>
      <c r="N3690" t="s">
        <v>22</v>
      </c>
      <c r="O3690">
        <v>3</v>
      </c>
      <c r="P3690" s="30">
        <f>SQRT((postes_1[[#This Row],[x]]-$Q$1)^2+(postes_1[[#This Row],[y]]-$R$1)^2)</f>
        <v>519072.10139404685</v>
      </c>
      <c r="Q3690">
        <v>375550.96999999898</v>
      </c>
      <c r="R3690">
        <v>6290591.71</v>
      </c>
    </row>
    <row r="3691" spans="1:18" hidden="1">
      <c r="A3691">
        <v>377</v>
      </c>
      <c r="B3691">
        <v>50001692</v>
      </c>
      <c r="C3691" s="2" t="s">
        <v>8373</v>
      </c>
      <c r="D3691" t="s">
        <v>20</v>
      </c>
      <c r="E3691">
        <v>610761600000</v>
      </c>
      <c r="F3691" t="s">
        <v>20</v>
      </c>
      <c r="G3691">
        <v>1</v>
      </c>
      <c r="H3691" t="s">
        <v>838</v>
      </c>
      <c r="I3691" t="s">
        <v>839</v>
      </c>
      <c r="J3691" t="s">
        <v>20</v>
      </c>
      <c r="K3691" t="s">
        <v>21</v>
      </c>
      <c r="L3691">
        <v>0</v>
      </c>
      <c r="M3691">
        <v>0</v>
      </c>
      <c r="N3691" t="s">
        <v>22</v>
      </c>
      <c r="O3691">
        <v>3</v>
      </c>
      <c r="P3691" s="30">
        <f>SQRT((postes_1[[#This Row],[x]]-$Q$1)^2+(postes_1[[#This Row],[y]]-$R$1)^2)</f>
        <v>519264.19869033259</v>
      </c>
      <c r="Q3691">
        <v>710383.72999999695</v>
      </c>
      <c r="R3691">
        <v>6243901.3499999996</v>
      </c>
    </row>
    <row r="3692" spans="1:18" hidden="1">
      <c r="A3692">
        <v>3010</v>
      </c>
      <c r="B3692">
        <v>50001727</v>
      </c>
      <c r="C3692" s="2" t="s">
        <v>8376</v>
      </c>
      <c r="D3692" t="s">
        <v>168</v>
      </c>
      <c r="E3692">
        <v>1244537815000</v>
      </c>
      <c r="F3692">
        <v>1443708600000</v>
      </c>
      <c r="G3692">
        <v>1</v>
      </c>
      <c r="H3692" t="s">
        <v>6196</v>
      </c>
      <c r="I3692" t="s">
        <v>6197</v>
      </c>
      <c r="J3692" t="s">
        <v>20</v>
      </c>
      <c r="K3692" t="s">
        <v>21</v>
      </c>
      <c r="L3692">
        <v>0</v>
      </c>
      <c r="M3692">
        <v>0</v>
      </c>
      <c r="N3692" t="s">
        <v>22</v>
      </c>
      <c r="O3692">
        <v>7</v>
      </c>
      <c r="P3692" s="30">
        <f>SQRT((postes_1[[#This Row],[x]]-$Q$1)^2+(postes_1[[#This Row],[y]]-$R$1)^2)</f>
        <v>519321.44530990103</v>
      </c>
      <c r="Q3692">
        <v>673780.89999999898</v>
      </c>
      <c r="R3692">
        <v>6238014.5800000001</v>
      </c>
    </row>
    <row r="3693" spans="1:18" hidden="1">
      <c r="A3693">
        <v>2641</v>
      </c>
      <c r="B3693">
        <v>50001754</v>
      </c>
      <c r="C3693" s="2" t="s">
        <v>8375</v>
      </c>
      <c r="D3693" t="s">
        <v>77</v>
      </c>
      <c r="E3693">
        <v>610761600000</v>
      </c>
      <c r="F3693">
        <v>1357906476000</v>
      </c>
      <c r="G3693">
        <v>1</v>
      </c>
      <c r="H3693" t="s">
        <v>5451</v>
      </c>
      <c r="I3693" t="s">
        <v>5452</v>
      </c>
      <c r="J3693" t="s">
        <v>20</v>
      </c>
      <c r="K3693" t="s">
        <v>21</v>
      </c>
      <c r="L3693">
        <v>0</v>
      </c>
      <c r="M3693">
        <v>0</v>
      </c>
      <c r="N3693" t="s">
        <v>22</v>
      </c>
      <c r="O3693">
        <v>6</v>
      </c>
      <c r="P3693" s="30">
        <f>SQRT((postes_1[[#This Row],[x]]-$Q$1)^2+(postes_1[[#This Row],[y]]-$R$1)^2)</f>
        <v>520135.08062634256</v>
      </c>
      <c r="Q3693">
        <v>650434.89000000095</v>
      </c>
      <c r="R3693">
        <v>6234864.96</v>
      </c>
    </row>
    <row r="3694" spans="1:18" hidden="1">
      <c r="A3694">
        <v>2601</v>
      </c>
      <c r="B3694">
        <v>50001758</v>
      </c>
      <c r="C3694" s="2" t="s">
        <v>8373</v>
      </c>
      <c r="D3694" t="s">
        <v>274</v>
      </c>
      <c r="E3694">
        <v>610761600000</v>
      </c>
      <c r="F3694">
        <v>1423045807000</v>
      </c>
      <c r="G3694">
        <v>1</v>
      </c>
      <c r="H3694" t="s">
        <v>5369</v>
      </c>
      <c r="I3694" t="s">
        <v>5370</v>
      </c>
      <c r="J3694" t="s">
        <v>20</v>
      </c>
      <c r="K3694" t="s">
        <v>21</v>
      </c>
      <c r="L3694">
        <v>0</v>
      </c>
      <c r="M3694">
        <v>0</v>
      </c>
      <c r="N3694" t="s">
        <v>22</v>
      </c>
      <c r="O3694">
        <v>3</v>
      </c>
      <c r="P3694" s="30">
        <f>SQRT((postes_1[[#This Row],[x]]-$Q$1)^2+(postes_1[[#This Row],[y]]-$R$1)^2)</f>
        <v>520512.74674878863</v>
      </c>
      <c r="Q3694">
        <v>644560.92000000202</v>
      </c>
      <c r="R3694">
        <v>6234067.2400000002</v>
      </c>
    </row>
    <row r="3695" spans="1:18" hidden="1">
      <c r="A3695">
        <v>328</v>
      </c>
      <c r="B3695">
        <v>50001742</v>
      </c>
      <c r="C3695" s="2" t="s">
        <v>8373</v>
      </c>
      <c r="D3695" t="s">
        <v>77</v>
      </c>
      <c r="E3695">
        <v>610761600000</v>
      </c>
      <c r="F3695">
        <v>1379414742000</v>
      </c>
      <c r="G3695">
        <v>1</v>
      </c>
      <c r="H3695" t="s">
        <v>734</v>
      </c>
      <c r="I3695" t="s">
        <v>735</v>
      </c>
      <c r="J3695" t="s">
        <v>26</v>
      </c>
      <c r="K3695" t="s">
        <v>21</v>
      </c>
      <c r="L3695">
        <v>0</v>
      </c>
      <c r="M3695">
        <v>0</v>
      </c>
      <c r="N3695" t="s">
        <v>22</v>
      </c>
      <c r="O3695">
        <v>3</v>
      </c>
      <c r="P3695" s="30">
        <f>SQRT((postes_1[[#This Row],[x]]-$Q$1)^2+(postes_1[[#This Row],[y]]-$R$1)^2)</f>
        <v>520955.83973223681</v>
      </c>
      <c r="Q3695">
        <v>544185.75999999803</v>
      </c>
      <c r="R3695">
        <v>6236740.4900000002</v>
      </c>
    </row>
    <row r="3696" spans="1:18" hidden="1">
      <c r="A3696">
        <v>625</v>
      </c>
      <c r="B3696">
        <v>40002613</v>
      </c>
      <c r="C3696" s="2" t="s">
        <v>8373</v>
      </c>
      <c r="D3696" t="s">
        <v>20</v>
      </c>
      <c r="E3696" s="1">
        <v>1071792000000</v>
      </c>
      <c r="F3696" t="s">
        <v>20</v>
      </c>
      <c r="G3696">
        <v>1</v>
      </c>
      <c r="H3696" t="s">
        <v>1346</v>
      </c>
      <c r="I3696" t="s">
        <v>1346</v>
      </c>
      <c r="J3696" t="s">
        <v>20</v>
      </c>
      <c r="K3696" t="s">
        <v>21</v>
      </c>
      <c r="L3696">
        <v>0</v>
      </c>
      <c r="M3696">
        <v>0</v>
      </c>
      <c r="N3696" t="s">
        <v>22</v>
      </c>
      <c r="O3696">
        <v>3</v>
      </c>
      <c r="P3696" s="30">
        <f>SQRT((postes_1[[#This Row],[x]]-$Q$1)^2+(postes_1[[#This Row],[y]]-$R$1)^2)</f>
        <v>521207.07436808181</v>
      </c>
      <c r="Q3696">
        <v>813108.97999999695</v>
      </c>
      <c r="R3696">
        <v>6273260.3399999999</v>
      </c>
    </row>
    <row r="3697" spans="1:18" hidden="1">
      <c r="A3697">
        <v>1529</v>
      </c>
      <c r="B3697">
        <v>50001673</v>
      </c>
      <c r="C3697" s="2" t="s">
        <v>8373</v>
      </c>
      <c r="D3697" t="s">
        <v>805</v>
      </c>
      <c r="E3697">
        <v>610761600000</v>
      </c>
      <c r="F3697">
        <v>1285595534000</v>
      </c>
      <c r="G3697">
        <v>1</v>
      </c>
      <c r="H3697" t="s">
        <v>3188</v>
      </c>
      <c r="I3697" t="s">
        <v>3189</v>
      </c>
      <c r="J3697" t="s">
        <v>20</v>
      </c>
      <c r="K3697" t="s">
        <v>21</v>
      </c>
      <c r="L3697">
        <v>0</v>
      </c>
      <c r="M3697">
        <v>0</v>
      </c>
      <c r="N3697" t="s">
        <v>22</v>
      </c>
      <c r="O3697">
        <v>3</v>
      </c>
      <c r="P3697" s="30">
        <f>SQRT((postes_1[[#This Row],[x]]-$Q$1)^2+(postes_1[[#This Row],[y]]-$R$1)^2)</f>
        <v>521968.01069540699</v>
      </c>
      <c r="Q3697">
        <v>734673.68</v>
      </c>
      <c r="R3697">
        <v>6246487.1299999999</v>
      </c>
    </row>
    <row r="3698" spans="1:18" hidden="1">
      <c r="A3698">
        <v>2553</v>
      </c>
      <c r="B3698">
        <v>50001755</v>
      </c>
      <c r="C3698" s="2" t="s">
        <v>8373</v>
      </c>
      <c r="D3698" t="s">
        <v>74</v>
      </c>
      <c r="E3698">
        <v>610761600000</v>
      </c>
      <c r="F3698">
        <v>1373970832000</v>
      </c>
      <c r="G3698">
        <v>1</v>
      </c>
      <c r="H3698" t="s">
        <v>5269</v>
      </c>
      <c r="I3698" t="s">
        <v>5270</v>
      </c>
      <c r="J3698" t="s">
        <v>20</v>
      </c>
      <c r="K3698" t="s">
        <v>21</v>
      </c>
      <c r="L3698">
        <v>0</v>
      </c>
      <c r="M3698">
        <v>0</v>
      </c>
      <c r="N3698" t="s">
        <v>22</v>
      </c>
      <c r="O3698">
        <v>3</v>
      </c>
      <c r="P3698" s="30">
        <f>SQRT((postes_1[[#This Row],[x]]-$Q$1)^2+(postes_1[[#This Row],[y]]-$R$1)^2)</f>
        <v>522144.44009811402</v>
      </c>
      <c r="Q3698">
        <v>542398.67000000202</v>
      </c>
      <c r="R3698">
        <v>6235774.0199999996</v>
      </c>
    </row>
    <row r="3699" spans="1:18" hidden="1">
      <c r="A3699">
        <v>3566</v>
      </c>
      <c r="B3699">
        <v>40000402</v>
      </c>
      <c r="C3699" s="2" t="s">
        <v>8373</v>
      </c>
      <c r="D3699" t="s">
        <v>482</v>
      </c>
      <c r="E3699">
        <v>610761600000</v>
      </c>
      <c r="F3699">
        <v>1395998104000</v>
      </c>
      <c r="G3699">
        <v>1</v>
      </c>
      <c r="H3699" t="s">
        <v>7299</v>
      </c>
      <c r="I3699" t="s">
        <v>7300</v>
      </c>
      <c r="J3699" t="s">
        <v>20</v>
      </c>
      <c r="K3699" t="s">
        <v>21</v>
      </c>
      <c r="L3699">
        <v>0</v>
      </c>
      <c r="M3699">
        <v>0</v>
      </c>
      <c r="N3699" t="s">
        <v>22</v>
      </c>
      <c r="O3699">
        <v>3</v>
      </c>
      <c r="P3699" s="30">
        <f>SQRT((postes_1[[#This Row],[x]]-$Q$1)^2+(postes_1[[#This Row],[y]]-$R$1)^2)</f>
        <v>522186.32072513801</v>
      </c>
      <c r="Q3699">
        <v>890906.39999999898</v>
      </c>
      <c r="R3699">
        <v>6312969.9199999999</v>
      </c>
    </row>
    <row r="3700" spans="1:18" hidden="1">
      <c r="A3700">
        <v>3823</v>
      </c>
      <c r="B3700">
        <v>40000136</v>
      </c>
      <c r="C3700" s="2" t="s">
        <v>8373</v>
      </c>
      <c r="D3700" t="s">
        <v>168</v>
      </c>
      <c r="E3700">
        <v>1459505245000</v>
      </c>
      <c r="F3700">
        <v>1127385759000</v>
      </c>
      <c r="G3700">
        <v>1</v>
      </c>
      <c r="H3700" t="s">
        <v>7807</v>
      </c>
      <c r="I3700" t="s">
        <v>7808</v>
      </c>
      <c r="J3700" t="s">
        <v>20</v>
      </c>
      <c r="K3700" t="s">
        <v>21</v>
      </c>
      <c r="L3700">
        <v>0</v>
      </c>
      <c r="M3700">
        <v>0</v>
      </c>
      <c r="N3700" t="s">
        <v>22</v>
      </c>
      <c r="O3700">
        <v>3</v>
      </c>
      <c r="P3700" s="30">
        <f>SQRT((postes_1[[#This Row],[x]]-$Q$1)^2+(postes_1[[#This Row],[y]]-$R$1)^2)</f>
        <v>522356.78324401373</v>
      </c>
      <c r="Q3700">
        <v>964826.68</v>
      </c>
      <c r="R3700">
        <v>6369681.8799999999</v>
      </c>
    </row>
    <row r="3701" spans="1:18" hidden="1">
      <c r="A3701">
        <v>378</v>
      </c>
      <c r="B3701">
        <v>50001652</v>
      </c>
      <c r="C3701" s="2" t="s">
        <v>8373</v>
      </c>
      <c r="D3701" t="s">
        <v>805</v>
      </c>
      <c r="E3701">
        <v>1011657600000</v>
      </c>
      <c r="F3701">
        <v>1287397290000</v>
      </c>
      <c r="G3701">
        <v>1</v>
      </c>
      <c r="H3701" t="s">
        <v>840</v>
      </c>
      <c r="I3701" t="s">
        <v>841</v>
      </c>
      <c r="J3701" t="s">
        <v>26</v>
      </c>
      <c r="K3701" t="s">
        <v>21</v>
      </c>
      <c r="L3701">
        <v>0</v>
      </c>
      <c r="M3701">
        <v>0</v>
      </c>
      <c r="N3701" t="s">
        <v>22</v>
      </c>
      <c r="O3701">
        <v>3</v>
      </c>
      <c r="P3701" s="30">
        <f>SQRT((postes_1[[#This Row],[x]]-$Q$1)^2+(postes_1[[#This Row],[y]]-$R$1)^2)</f>
        <v>522685.89792600978</v>
      </c>
      <c r="Q3701">
        <v>746135.68999999797</v>
      </c>
      <c r="R3701">
        <v>6248689.9500000002</v>
      </c>
    </row>
    <row r="3702" spans="1:18" hidden="1">
      <c r="A3702">
        <v>2944</v>
      </c>
      <c r="B3702">
        <v>50003025</v>
      </c>
      <c r="C3702" s="2" t="s">
        <v>8373</v>
      </c>
      <c r="D3702" t="s">
        <v>274</v>
      </c>
      <c r="E3702">
        <v>1109773369000</v>
      </c>
      <c r="F3702">
        <v>1425462210000</v>
      </c>
      <c r="G3702">
        <v>1</v>
      </c>
      <c r="H3702" t="s">
        <v>6063</v>
      </c>
      <c r="I3702" t="s">
        <v>6064</v>
      </c>
      <c r="J3702" t="s">
        <v>6065</v>
      </c>
      <c r="K3702" t="s">
        <v>21</v>
      </c>
      <c r="L3702">
        <v>0</v>
      </c>
      <c r="M3702">
        <v>0</v>
      </c>
      <c r="N3702" t="s">
        <v>22</v>
      </c>
      <c r="O3702">
        <v>3</v>
      </c>
      <c r="P3702" s="30">
        <f>SQRT((postes_1[[#This Row],[x]]-$Q$1)^2+(postes_1[[#This Row],[y]]-$R$1)^2)</f>
        <v>522924.88860112644</v>
      </c>
      <c r="Q3702">
        <v>677121.85999999905</v>
      </c>
      <c r="R3702">
        <v>6234802.6600000001</v>
      </c>
    </row>
    <row r="3703" spans="1:18" hidden="1">
      <c r="A3703">
        <v>3378</v>
      </c>
      <c r="B3703">
        <v>50001793</v>
      </c>
      <c r="C3703" s="2" t="s">
        <v>8373</v>
      </c>
      <c r="D3703" t="s">
        <v>17</v>
      </c>
      <c r="E3703" s="1">
        <v>1016064000000</v>
      </c>
      <c r="F3703">
        <v>1307444363000</v>
      </c>
      <c r="G3703">
        <v>1</v>
      </c>
      <c r="H3703" t="s">
        <v>6918</v>
      </c>
      <c r="I3703" t="s">
        <v>6919</v>
      </c>
      <c r="J3703" t="s">
        <v>20</v>
      </c>
      <c r="K3703" t="s">
        <v>21</v>
      </c>
      <c r="L3703">
        <v>0</v>
      </c>
      <c r="M3703">
        <v>0</v>
      </c>
      <c r="N3703" t="s">
        <v>22</v>
      </c>
      <c r="O3703">
        <v>3</v>
      </c>
      <c r="P3703" s="30">
        <f>SQRT((postes_1[[#This Row],[x]]-$Q$1)^2+(postes_1[[#This Row],[y]]-$R$1)^2)</f>
        <v>522950.51024453691</v>
      </c>
      <c r="Q3703">
        <v>585533.14999999898</v>
      </c>
      <c r="R3703">
        <v>6231106.7000000002</v>
      </c>
    </row>
    <row r="3704" spans="1:18" hidden="1">
      <c r="A3704">
        <v>2643</v>
      </c>
      <c r="B3704">
        <v>50001778</v>
      </c>
      <c r="C3704" s="2" t="s">
        <v>8373</v>
      </c>
      <c r="D3704" t="s">
        <v>77</v>
      </c>
      <c r="E3704">
        <v>769737600000</v>
      </c>
      <c r="F3704">
        <v>1357912344000</v>
      </c>
      <c r="G3704">
        <v>1</v>
      </c>
      <c r="H3704" t="s">
        <v>5455</v>
      </c>
      <c r="I3704" t="s">
        <v>5456</v>
      </c>
      <c r="J3704" t="s">
        <v>20</v>
      </c>
      <c r="K3704" t="s">
        <v>21</v>
      </c>
      <c r="L3704">
        <v>0</v>
      </c>
      <c r="M3704">
        <v>0</v>
      </c>
      <c r="N3704" t="s">
        <v>22</v>
      </c>
      <c r="O3704">
        <v>3</v>
      </c>
      <c r="P3704" s="30">
        <f>SQRT((postes_1[[#This Row],[x]]-$Q$1)^2+(postes_1[[#This Row],[y]]-$R$1)^2)</f>
        <v>523621.66684992414</v>
      </c>
      <c r="Q3704">
        <v>663263.77000000305</v>
      </c>
      <c r="R3704">
        <v>6232509</v>
      </c>
    </row>
    <row r="3705" spans="1:18" hidden="1">
      <c r="A3705">
        <v>3210</v>
      </c>
      <c r="B3705">
        <v>50001782</v>
      </c>
      <c r="C3705" s="2" t="s">
        <v>8373</v>
      </c>
      <c r="D3705" t="s">
        <v>77</v>
      </c>
      <c r="E3705">
        <v>610761600000</v>
      </c>
      <c r="F3705">
        <v>1358174924000</v>
      </c>
      <c r="G3705">
        <v>1</v>
      </c>
      <c r="H3705" t="s">
        <v>6591</v>
      </c>
      <c r="I3705" t="s">
        <v>6592</v>
      </c>
      <c r="J3705" t="s">
        <v>26</v>
      </c>
      <c r="K3705" t="s">
        <v>21</v>
      </c>
      <c r="L3705">
        <v>0</v>
      </c>
      <c r="M3705">
        <v>0</v>
      </c>
      <c r="N3705" t="s">
        <v>22</v>
      </c>
      <c r="O3705">
        <v>3</v>
      </c>
      <c r="P3705" s="30">
        <f>SQRT((postes_1[[#This Row],[x]]-$Q$1)^2+(postes_1[[#This Row],[y]]-$R$1)^2)</f>
        <v>524120.94529183622</v>
      </c>
      <c r="Q3705">
        <v>663362.47999999695</v>
      </c>
      <c r="R3705">
        <v>6232017.1699999999</v>
      </c>
    </row>
    <row r="3706" spans="1:18" hidden="1">
      <c r="A3706">
        <v>3222</v>
      </c>
      <c r="B3706">
        <v>50001674</v>
      </c>
      <c r="C3706" s="2" t="s">
        <v>8373</v>
      </c>
      <c r="D3706" t="s">
        <v>805</v>
      </c>
      <c r="E3706">
        <v>610761600000</v>
      </c>
      <c r="F3706">
        <v>1286286950000</v>
      </c>
      <c r="G3706">
        <v>1</v>
      </c>
      <c r="H3706" t="s">
        <v>6613</v>
      </c>
      <c r="I3706" t="s">
        <v>6613</v>
      </c>
      <c r="J3706" t="s">
        <v>20</v>
      </c>
      <c r="K3706" t="s">
        <v>21</v>
      </c>
      <c r="L3706">
        <v>0</v>
      </c>
      <c r="M3706">
        <v>0</v>
      </c>
      <c r="N3706" t="s">
        <v>22</v>
      </c>
      <c r="O3706">
        <v>3</v>
      </c>
      <c r="P3706" s="30">
        <f>SQRT((postes_1[[#This Row],[x]]-$Q$1)^2+(postes_1[[#This Row],[y]]-$R$1)^2)</f>
        <v>524393.48818066833</v>
      </c>
      <c r="Q3706">
        <v>741116.49000000197</v>
      </c>
      <c r="R3706">
        <v>6245604.2599999998</v>
      </c>
    </row>
    <row r="3707" spans="1:18" hidden="1">
      <c r="A3707">
        <v>3057</v>
      </c>
      <c r="B3707">
        <v>40000065</v>
      </c>
      <c r="C3707" s="2" t="s">
        <v>8373</v>
      </c>
      <c r="D3707" t="s">
        <v>168</v>
      </c>
      <c r="E3707">
        <v>1459504980000</v>
      </c>
      <c r="F3707">
        <v>1272971122000</v>
      </c>
      <c r="G3707">
        <v>1</v>
      </c>
      <c r="H3707" t="s">
        <v>6289</v>
      </c>
      <c r="I3707" t="s">
        <v>6290</v>
      </c>
      <c r="J3707" t="s">
        <v>20</v>
      </c>
      <c r="K3707" t="s">
        <v>21</v>
      </c>
      <c r="L3707">
        <v>0</v>
      </c>
      <c r="M3707">
        <v>0</v>
      </c>
      <c r="N3707" t="s">
        <v>22</v>
      </c>
      <c r="O3707">
        <v>3</v>
      </c>
      <c r="P3707" s="30">
        <f>SQRT((postes_1[[#This Row],[x]]-$Q$1)^2+(postes_1[[#This Row],[y]]-$R$1)^2)</f>
        <v>524408.5004632466</v>
      </c>
      <c r="Q3707">
        <v>992515.43999999797</v>
      </c>
      <c r="R3707">
        <v>6394233.9900000002</v>
      </c>
    </row>
    <row r="3708" spans="1:18" hidden="1">
      <c r="A3708">
        <v>3456</v>
      </c>
      <c r="B3708">
        <v>50001773</v>
      </c>
      <c r="C3708" s="2" t="s">
        <v>8373</v>
      </c>
      <c r="D3708" t="s">
        <v>74</v>
      </c>
      <c r="E3708">
        <v>610761600000</v>
      </c>
      <c r="F3708">
        <v>1373905271000</v>
      </c>
      <c r="G3708">
        <v>1</v>
      </c>
      <c r="H3708" t="s">
        <v>7081</v>
      </c>
      <c r="I3708" t="s">
        <v>7082</v>
      </c>
      <c r="J3708" t="s">
        <v>772</v>
      </c>
      <c r="K3708" t="s">
        <v>21</v>
      </c>
      <c r="L3708">
        <v>0</v>
      </c>
      <c r="M3708">
        <v>0</v>
      </c>
      <c r="N3708" t="s">
        <v>22</v>
      </c>
      <c r="O3708">
        <v>3</v>
      </c>
      <c r="P3708" s="30">
        <f>SQRT((postes_1[[#This Row],[x]]-$Q$1)^2+(postes_1[[#This Row],[y]]-$R$1)^2)</f>
        <v>524727.37051490019</v>
      </c>
      <c r="Q3708">
        <v>536369.27000000305</v>
      </c>
      <c r="R3708">
        <v>6233993.3899999997</v>
      </c>
    </row>
    <row r="3709" spans="1:18" hidden="1">
      <c r="A3709">
        <v>2793</v>
      </c>
      <c r="B3709">
        <v>50001763</v>
      </c>
      <c r="C3709" s="2" t="s">
        <v>8373</v>
      </c>
      <c r="D3709" t="s">
        <v>38</v>
      </c>
      <c r="E3709">
        <v>610761600000</v>
      </c>
      <c r="F3709">
        <v>1241704915000</v>
      </c>
      <c r="G3709">
        <v>1</v>
      </c>
      <c r="H3709" t="s">
        <v>5754</v>
      </c>
      <c r="I3709" t="s">
        <v>5755</v>
      </c>
      <c r="J3709" t="s">
        <v>20</v>
      </c>
      <c r="K3709" t="s">
        <v>21</v>
      </c>
      <c r="L3709">
        <v>0</v>
      </c>
      <c r="M3709">
        <v>0</v>
      </c>
      <c r="N3709" t="s">
        <v>22</v>
      </c>
      <c r="O3709">
        <v>3</v>
      </c>
      <c r="P3709" s="30">
        <f>SQRT((postes_1[[#This Row],[x]]-$Q$1)^2+(postes_1[[#This Row],[y]]-$R$1)^2)</f>
        <v>524749.64683071489</v>
      </c>
      <c r="Q3709">
        <v>682004.35000000102</v>
      </c>
      <c r="R3709">
        <v>6233611.4800000004</v>
      </c>
    </row>
    <row r="3710" spans="1:18" hidden="1">
      <c r="A3710">
        <v>1067</v>
      </c>
      <c r="B3710">
        <v>50001445</v>
      </c>
      <c r="C3710" s="2" t="s">
        <v>8373</v>
      </c>
      <c r="D3710" t="s">
        <v>20</v>
      </c>
      <c r="E3710">
        <v>610761600000</v>
      </c>
      <c r="F3710" t="s">
        <v>20</v>
      </c>
      <c r="G3710">
        <v>1</v>
      </c>
      <c r="H3710" t="s">
        <v>2241</v>
      </c>
      <c r="I3710" t="s">
        <v>2242</v>
      </c>
      <c r="J3710" t="s">
        <v>20</v>
      </c>
      <c r="K3710" t="s">
        <v>21</v>
      </c>
      <c r="L3710">
        <v>0</v>
      </c>
      <c r="M3710">
        <v>0</v>
      </c>
      <c r="N3710" t="s">
        <v>22</v>
      </c>
      <c r="O3710">
        <v>3</v>
      </c>
      <c r="P3710" s="30">
        <f>SQRT((postes_1[[#This Row],[x]]-$Q$1)^2+(postes_1[[#This Row],[y]]-$R$1)^2)</f>
        <v>525685.47717121616</v>
      </c>
      <c r="Q3710">
        <v>394289.03000000102</v>
      </c>
      <c r="R3710">
        <v>6274284.5999999996</v>
      </c>
    </row>
    <row r="3711" spans="1:18" hidden="1">
      <c r="A3711">
        <v>2354</v>
      </c>
      <c r="B3711">
        <v>40000248</v>
      </c>
      <c r="C3711" s="2" t="s">
        <v>8375</v>
      </c>
      <c r="D3711" t="s">
        <v>168</v>
      </c>
      <c r="E3711">
        <v>1459505257000</v>
      </c>
      <c r="F3711" t="s">
        <v>20</v>
      </c>
      <c r="G3711">
        <v>1</v>
      </c>
      <c r="H3711" t="s">
        <v>4863</v>
      </c>
      <c r="I3711" t="s">
        <v>4864</v>
      </c>
      <c r="J3711" t="s">
        <v>20</v>
      </c>
      <c r="K3711" t="s">
        <v>21</v>
      </c>
      <c r="L3711">
        <v>0</v>
      </c>
      <c r="M3711">
        <v>0</v>
      </c>
      <c r="N3711" t="s">
        <v>22</v>
      </c>
      <c r="O3711">
        <v>6</v>
      </c>
      <c r="P3711" s="30">
        <f>SQRT((postes_1[[#This Row],[x]]-$Q$1)^2+(postes_1[[#This Row],[y]]-$R$1)^2)</f>
        <v>526018.77872079157</v>
      </c>
      <c r="Q3711">
        <v>938290.11999999697</v>
      </c>
      <c r="R3711">
        <v>6342087.5099999998</v>
      </c>
    </row>
    <row r="3712" spans="1:18" hidden="1">
      <c r="A3712">
        <v>913</v>
      </c>
      <c r="B3712">
        <v>40000669</v>
      </c>
      <c r="C3712" s="2" t="s">
        <v>8373</v>
      </c>
      <c r="D3712" t="s">
        <v>77</v>
      </c>
      <c r="E3712">
        <v>610761600000</v>
      </c>
      <c r="F3712">
        <v>1376496877000</v>
      </c>
      <c r="G3712">
        <v>1</v>
      </c>
      <c r="H3712" t="s">
        <v>1945</v>
      </c>
      <c r="I3712" t="s">
        <v>1946</v>
      </c>
      <c r="J3712" t="s">
        <v>20</v>
      </c>
      <c r="K3712" t="s">
        <v>21</v>
      </c>
      <c r="L3712">
        <v>0</v>
      </c>
      <c r="M3712">
        <v>0</v>
      </c>
      <c r="N3712" t="s">
        <v>22</v>
      </c>
      <c r="O3712">
        <v>3</v>
      </c>
      <c r="P3712" s="30">
        <f>SQRT((postes_1[[#This Row],[x]]-$Q$1)^2+(postes_1[[#This Row],[y]]-$R$1)^2)</f>
        <v>526640.38359624287</v>
      </c>
      <c r="Q3712">
        <v>845909.00999999803</v>
      </c>
      <c r="R3712">
        <v>6282380.3700000001</v>
      </c>
    </row>
    <row r="3713" spans="1:18" hidden="1">
      <c r="A3713">
        <v>1215</v>
      </c>
      <c r="B3713">
        <v>50001425</v>
      </c>
      <c r="C3713" s="2" t="s">
        <v>8373</v>
      </c>
      <c r="D3713" t="s">
        <v>212</v>
      </c>
      <c r="E3713">
        <v>610761600000</v>
      </c>
      <c r="F3713">
        <v>1128004767000</v>
      </c>
      <c r="G3713">
        <v>1</v>
      </c>
      <c r="H3713" t="s">
        <v>2545</v>
      </c>
      <c r="I3713" t="s">
        <v>2546</v>
      </c>
      <c r="J3713" t="s">
        <v>20</v>
      </c>
      <c r="K3713" t="s">
        <v>21</v>
      </c>
      <c r="L3713">
        <v>0</v>
      </c>
      <c r="M3713">
        <v>0</v>
      </c>
      <c r="N3713" t="s">
        <v>22</v>
      </c>
      <c r="O3713">
        <v>3</v>
      </c>
      <c r="P3713" s="30">
        <f>SQRT((postes_1[[#This Row],[x]]-$Q$1)^2+(postes_1[[#This Row],[y]]-$R$1)^2)</f>
        <v>526672.45820063539</v>
      </c>
      <c r="Q3713">
        <v>389408.15999999602</v>
      </c>
      <c r="R3713">
        <v>6275429.0300000003</v>
      </c>
    </row>
    <row r="3714" spans="1:18" hidden="1">
      <c r="A3714">
        <v>2628</v>
      </c>
      <c r="B3714">
        <v>50001214</v>
      </c>
      <c r="C3714" s="2" t="s">
        <v>8373</v>
      </c>
      <c r="D3714" t="s">
        <v>74</v>
      </c>
      <c r="E3714">
        <v>1069027200000</v>
      </c>
      <c r="F3714">
        <v>1382358550000</v>
      </c>
      <c r="G3714">
        <v>1</v>
      </c>
      <c r="H3714" t="s">
        <v>5426</v>
      </c>
      <c r="I3714" t="s">
        <v>5427</v>
      </c>
      <c r="J3714" t="s">
        <v>26</v>
      </c>
      <c r="K3714" t="s">
        <v>21</v>
      </c>
      <c r="L3714">
        <v>0</v>
      </c>
      <c r="M3714">
        <v>0</v>
      </c>
      <c r="N3714" t="s">
        <v>22</v>
      </c>
      <c r="O3714">
        <v>3</v>
      </c>
      <c r="P3714" s="30">
        <f>SQRT((postes_1[[#This Row],[x]]-$Q$1)^2+(postes_1[[#This Row],[y]]-$R$1)^2)</f>
        <v>526915.17306024849</v>
      </c>
      <c r="Q3714">
        <v>352982.65999999602</v>
      </c>
      <c r="R3714">
        <v>6293744.79</v>
      </c>
    </row>
    <row r="3715" spans="1:18" hidden="1">
      <c r="A3715">
        <v>2058</v>
      </c>
      <c r="B3715">
        <v>40000675</v>
      </c>
      <c r="C3715" s="2" t="s">
        <v>8373</v>
      </c>
      <c r="D3715" t="s">
        <v>77</v>
      </c>
      <c r="E3715">
        <v>610761600000</v>
      </c>
      <c r="F3715">
        <v>1377693517000</v>
      </c>
      <c r="G3715">
        <v>1</v>
      </c>
      <c r="H3715" t="s">
        <v>4264</v>
      </c>
      <c r="I3715" t="s">
        <v>4265</v>
      </c>
      <c r="J3715" t="s">
        <v>26</v>
      </c>
      <c r="K3715" t="s">
        <v>21</v>
      </c>
      <c r="L3715">
        <v>0</v>
      </c>
      <c r="M3715">
        <v>0</v>
      </c>
      <c r="N3715" t="s">
        <v>22</v>
      </c>
      <c r="O3715">
        <v>3</v>
      </c>
      <c r="P3715" s="30">
        <f>SQRT((postes_1[[#This Row],[x]]-$Q$1)^2+(postes_1[[#This Row],[y]]-$R$1)^2)</f>
        <v>526995.55932557746</v>
      </c>
      <c r="Q3715">
        <v>845704.03999999899</v>
      </c>
      <c r="R3715">
        <v>6281881.04</v>
      </c>
    </row>
    <row r="3716" spans="1:18" hidden="1">
      <c r="A3716">
        <v>4000</v>
      </c>
      <c r="B3716">
        <v>50001399</v>
      </c>
      <c r="C3716" s="2" t="s">
        <v>8373</v>
      </c>
      <c r="D3716" t="s">
        <v>20</v>
      </c>
      <c r="E3716">
        <v>610761600000</v>
      </c>
      <c r="F3716" t="s">
        <v>20</v>
      </c>
      <c r="G3716">
        <v>1</v>
      </c>
      <c r="H3716" t="s">
        <v>8143</v>
      </c>
      <c r="I3716" t="s">
        <v>8144</v>
      </c>
      <c r="J3716" t="s">
        <v>26</v>
      </c>
      <c r="K3716" t="s">
        <v>21</v>
      </c>
      <c r="L3716">
        <v>0</v>
      </c>
      <c r="M3716">
        <v>0</v>
      </c>
      <c r="N3716" t="s">
        <v>22</v>
      </c>
      <c r="O3716">
        <v>3</v>
      </c>
      <c r="P3716" s="30">
        <f>SQRT((postes_1[[#This Row],[x]]-$Q$1)^2+(postes_1[[#This Row],[y]]-$R$1)^2)</f>
        <v>527210.3826867718</v>
      </c>
      <c r="Q3716">
        <v>384268.78000000102</v>
      </c>
      <c r="R3716">
        <v>6277243.79</v>
      </c>
    </row>
    <row r="3717" spans="1:18" hidden="1">
      <c r="A3717">
        <v>671</v>
      </c>
      <c r="B3717">
        <v>40000324</v>
      </c>
      <c r="C3717" s="2" t="s">
        <v>8373</v>
      </c>
      <c r="D3717" t="s">
        <v>168</v>
      </c>
      <c r="E3717">
        <v>1459505618000</v>
      </c>
      <c r="F3717" t="s">
        <v>20</v>
      </c>
      <c r="G3717">
        <v>1</v>
      </c>
      <c r="H3717" t="s">
        <v>1442</v>
      </c>
      <c r="I3717" t="s">
        <v>1443</v>
      </c>
      <c r="J3717" t="s">
        <v>20</v>
      </c>
      <c r="K3717" t="s">
        <v>21</v>
      </c>
      <c r="L3717">
        <v>0</v>
      </c>
      <c r="M3717">
        <v>0</v>
      </c>
      <c r="N3717" t="s">
        <v>22</v>
      </c>
      <c r="O3717">
        <v>3</v>
      </c>
      <c r="P3717" s="30">
        <f>SQRT((postes_1[[#This Row],[x]]-$Q$1)^2+(postes_1[[#This Row],[y]]-$R$1)^2)</f>
        <v>527337.49836127646</v>
      </c>
      <c r="Q3717">
        <v>919846.11999999697</v>
      </c>
      <c r="R3717">
        <v>6326413.3899999997</v>
      </c>
    </row>
    <row r="3718" spans="1:18" hidden="1">
      <c r="A3718">
        <v>2926</v>
      </c>
      <c r="B3718">
        <v>50001771</v>
      </c>
      <c r="C3718" s="2" t="s">
        <v>8375</v>
      </c>
      <c r="D3718" t="s">
        <v>20</v>
      </c>
      <c r="E3718">
        <v>938563200000</v>
      </c>
      <c r="F3718" t="s">
        <v>20</v>
      </c>
      <c r="G3718">
        <v>1</v>
      </c>
      <c r="H3718" t="s">
        <v>6029</v>
      </c>
      <c r="I3718" t="s">
        <v>6030</v>
      </c>
      <c r="J3718" t="s">
        <v>20</v>
      </c>
      <c r="K3718" t="s">
        <v>21</v>
      </c>
      <c r="L3718">
        <v>0</v>
      </c>
      <c r="M3718">
        <v>0</v>
      </c>
      <c r="N3718" t="s">
        <v>22</v>
      </c>
      <c r="O3718">
        <v>6</v>
      </c>
      <c r="P3718" s="30">
        <f>SQRT((postes_1[[#This Row],[x]]-$Q$1)^2+(postes_1[[#This Row],[y]]-$R$1)^2)</f>
        <v>528046.90425575862</v>
      </c>
      <c r="Q3718">
        <v>698683.61999999697</v>
      </c>
      <c r="R3718">
        <v>6232836.0300000003</v>
      </c>
    </row>
    <row r="3719" spans="1:18" hidden="1">
      <c r="A3719">
        <v>3426</v>
      </c>
      <c r="B3719">
        <v>50001824</v>
      </c>
      <c r="C3719" s="2" t="s">
        <v>8373</v>
      </c>
      <c r="D3719" t="s">
        <v>20</v>
      </c>
      <c r="E3719">
        <v>1015286400000</v>
      </c>
      <c r="F3719" t="s">
        <v>20</v>
      </c>
      <c r="G3719">
        <v>1</v>
      </c>
      <c r="H3719" t="s">
        <v>7018</v>
      </c>
      <c r="I3719" t="s">
        <v>1326</v>
      </c>
      <c r="J3719" t="s">
        <v>26</v>
      </c>
      <c r="K3719" t="s">
        <v>21</v>
      </c>
      <c r="L3719">
        <v>0</v>
      </c>
      <c r="M3719">
        <v>0</v>
      </c>
      <c r="N3719" t="s">
        <v>22</v>
      </c>
      <c r="O3719">
        <v>3</v>
      </c>
      <c r="P3719" s="30">
        <f>SQRT((postes_1[[#This Row],[x]]-$Q$1)^2+(postes_1[[#This Row],[y]]-$R$1)^2)</f>
        <v>528068.63484090066</v>
      </c>
      <c r="Q3719">
        <v>587517.61999999697</v>
      </c>
      <c r="R3719">
        <v>6225892.7300000004</v>
      </c>
    </row>
    <row r="3720" spans="1:18" hidden="1">
      <c r="A3720">
        <v>4040</v>
      </c>
      <c r="B3720">
        <v>50001801</v>
      </c>
      <c r="C3720" s="2" t="s">
        <v>8373</v>
      </c>
      <c r="D3720" t="s">
        <v>74</v>
      </c>
      <c r="E3720">
        <v>610761600000</v>
      </c>
      <c r="F3720">
        <v>1373891181000</v>
      </c>
      <c r="G3720">
        <v>1</v>
      </c>
      <c r="H3720" t="s">
        <v>8216</v>
      </c>
      <c r="I3720" t="s">
        <v>8217</v>
      </c>
      <c r="J3720" t="s">
        <v>20</v>
      </c>
      <c r="K3720" t="s">
        <v>21</v>
      </c>
      <c r="L3720">
        <v>0</v>
      </c>
      <c r="M3720">
        <v>0</v>
      </c>
      <c r="N3720" t="s">
        <v>22</v>
      </c>
      <c r="O3720">
        <v>3</v>
      </c>
      <c r="P3720" s="30">
        <f>SQRT((postes_1[[#This Row],[x]]-$Q$1)^2+(postes_1[[#This Row],[y]]-$R$1)^2)</f>
        <v>528214.14908545336</v>
      </c>
      <c r="Q3720">
        <v>533742.64000000095</v>
      </c>
      <c r="R3720">
        <v>6230850.4400000004</v>
      </c>
    </row>
    <row r="3721" spans="1:18" hidden="1">
      <c r="A3721">
        <v>3382</v>
      </c>
      <c r="B3721">
        <v>50001827</v>
      </c>
      <c r="C3721" s="2" t="s">
        <v>8375</v>
      </c>
      <c r="D3721" t="s">
        <v>20</v>
      </c>
      <c r="E3721">
        <v>1013644800000</v>
      </c>
      <c r="F3721" t="s">
        <v>20</v>
      </c>
      <c r="G3721">
        <v>1</v>
      </c>
      <c r="H3721" t="s">
        <v>6926</v>
      </c>
      <c r="I3721" t="s">
        <v>6927</v>
      </c>
      <c r="J3721" t="s">
        <v>20</v>
      </c>
      <c r="K3721" t="s">
        <v>21</v>
      </c>
      <c r="L3721">
        <v>0</v>
      </c>
      <c r="M3721">
        <v>0</v>
      </c>
      <c r="N3721" t="s">
        <v>22</v>
      </c>
      <c r="O3721">
        <v>6</v>
      </c>
      <c r="P3721" s="30">
        <f>SQRT((postes_1[[#This Row],[x]]-$Q$1)^2+(postes_1[[#This Row],[y]]-$R$1)^2)</f>
        <v>528333.84766482643</v>
      </c>
      <c r="Q3721">
        <v>589337.89999999898</v>
      </c>
      <c r="R3721">
        <v>6225551.2599999998</v>
      </c>
    </row>
    <row r="3722" spans="1:18" hidden="1">
      <c r="A3722">
        <v>615</v>
      </c>
      <c r="B3722">
        <v>50001833</v>
      </c>
      <c r="C3722" s="2" t="s">
        <v>8373</v>
      </c>
      <c r="D3722" t="s">
        <v>20</v>
      </c>
      <c r="E3722">
        <v>1013644800000</v>
      </c>
      <c r="F3722" t="s">
        <v>20</v>
      </c>
      <c r="G3722">
        <v>1</v>
      </c>
      <c r="H3722" t="s">
        <v>1325</v>
      </c>
      <c r="I3722" t="s">
        <v>1326</v>
      </c>
      <c r="J3722" t="s">
        <v>1327</v>
      </c>
      <c r="K3722" t="s">
        <v>21</v>
      </c>
      <c r="L3722">
        <v>0</v>
      </c>
      <c r="M3722">
        <v>0</v>
      </c>
      <c r="N3722" t="s">
        <v>22</v>
      </c>
      <c r="O3722">
        <v>3</v>
      </c>
      <c r="P3722" s="30">
        <f>SQRT((postes_1[[#This Row],[x]]-$Q$1)^2+(postes_1[[#This Row],[y]]-$R$1)^2)</f>
        <v>528668.94262753287</v>
      </c>
      <c r="Q3722">
        <v>586455.93000000005</v>
      </c>
      <c r="R3722">
        <v>6225339.0599999996</v>
      </c>
    </row>
    <row r="3723" spans="1:18" hidden="1">
      <c r="A3723">
        <v>712</v>
      </c>
      <c r="B3723">
        <v>50001210</v>
      </c>
      <c r="C3723" s="2" t="s">
        <v>8373</v>
      </c>
      <c r="D3723" t="s">
        <v>168</v>
      </c>
      <c r="E3723">
        <v>610761600000</v>
      </c>
      <c r="F3723">
        <v>1440676128000</v>
      </c>
      <c r="G3723">
        <v>1</v>
      </c>
      <c r="H3723" t="s">
        <v>1530</v>
      </c>
      <c r="I3723" t="s">
        <v>1531</v>
      </c>
      <c r="J3723" t="s">
        <v>20</v>
      </c>
      <c r="K3723" t="s">
        <v>21</v>
      </c>
      <c r="L3723">
        <v>0</v>
      </c>
      <c r="M3723">
        <v>0</v>
      </c>
      <c r="N3723" t="s">
        <v>22</v>
      </c>
      <c r="O3723">
        <v>3</v>
      </c>
      <c r="P3723" s="30">
        <f>SQRT((postes_1[[#This Row],[x]]-$Q$1)^2+(postes_1[[#This Row],[y]]-$R$1)^2)</f>
        <v>529386.88918385399</v>
      </c>
      <c r="Q3723">
        <v>347283.359999999</v>
      </c>
      <c r="R3723">
        <v>6294132.79</v>
      </c>
    </row>
    <row r="3724" spans="1:18" hidden="1">
      <c r="A3724">
        <v>2551</v>
      </c>
      <c r="B3724">
        <v>50001698</v>
      </c>
      <c r="C3724" s="2" t="s">
        <v>8373</v>
      </c>
      <c r="D3724" t="s">
        <v>74</v>
      </c>
      <c r="E3724">
        <v>610761600000</v>
      </c>
      <c r="F3724">
        <v>1370534386000</v>
      </c>
      <c r="G3724">
        <v>1</v>
      </c>
      <c r="H3724" t="s">
        <v>5265</v>
      </c>
      <c r="I3724" t="s">
        <v>5266</v>
      </c>
      <c r="J3724" t="s">
        <v>20</v>
      </c>
      <c r="K3724" t="s">
        <v>21</v>
      </c>
      <c r="L3724">
        <v>0</v>
      </c>
      <c r="M3724">
        <v>0</v>
      </c>
      <c r="N3724" t="s">
        <v>22</v>
      </c>
      <c r="O3724">
        <v>3</v>
      </c>
      <c r="P3724" s="30">
        <f>SQRT((postes_1[[#This Row],[x]]-$Q$1)^2+(postes_1[[#This Row],[y]]-$R$1)^2)</f>
        <v>529580.04057585401</v>
      </c>
      <c r="Q3724">
        <v>461126.70000000298</v>
      </c>
      <c r="R3724">
        <v>6245375.9299999997</v>
      </c>
    </row>
    <row r="3725" spans="1:18" hidden="1">
      <c r="A3725">
        <v>2928</v>
      </c>
      <c r="B3725">
        <v>50001784</v>
      </c>
      <c r="C3725" s="2" t="s">
        <v>8373</v>
      </c>
      <c r="D3725" t="s">
        <v>77</v>
      </c>
      <c r="E3725">
        <v>610761600000</v>
      </c>
      <c r="F3725">
        <v>1357921215000</v>
      </c>
      <c r="G3725">
        <v>1</v>
      </c>
      <c r="H3725" t="s">
        <v>6033</v>
      </c>
      <c r="I3725" t="s">
        <v>6034</v>
      </c>
      <c r="J3725" t="s">
        <v>20</v>
      </c>
      <c r="K3725" t="s">
        <v>21</v>
      </c>
      <c r="L3725">
        <v>0</v>
      </c>
      <c r="M3725">
        <v>0</v>
      </c>
      <c r="N3725" t="s">
        <v>22</v>
      </c>
      <c r="O3725">
        <v>3</v>
      </c>
      <c r="P3725" s="30">
        <f>SQRT((postes_1[[#This Row],[x]]-$Q$1)^2+(postes_1[[#This Row],[y]]-$R$1)^2)</f>
        <v>529598.01659262157</v>
      </c>
      <c r="Q3725">
        <v>698475.07999999798</v>
      </c>
      <c r="R3725">
        <v>6231227.6900000004</v>
      </c>
    </row>
    <row r="3726" spans="1:18" hidden="1">
      <c r="A3726">
        <v>1432</v>
      </c>
      <c r="B3726">
        <v>70061804</v>
      </c>
      <c r="C3726" s="2" t="s">
        <v>8373</v>
      </c>
      <c r="D3726" t="s">
        <v>274</v>
      </c>
      <c r="E3726">
        <v>1465210380000</v>
      </c>
      <c r="F3726">
        <v>1465208874000</v>
      </c>
      <c r="G3726">
        <v>1</v>
      </c>
      <c r="H3726" t="s">
        <v>2996</v>
      </c>
      <c r="I3726" t="s">
        <v>2997</v>
      </c>
      <c r="J3726" t="s">
        <v>2998</v>
      </c>
      <c r="K3726" t="s">
        <v>21</v>
      </c>
      <c r="L3726">
        <v>0</v>
      </c>
      <c r="M3726">
        <v>0</v>
      </c>
      <c r="N3726" t="s">
        <v>22</v>
      </c>
      <c r="O3726">
        <v>3</v>
      </c>
      <c r="P3726" s="30">
        <f>SQRT((postes_1[[#This Row],[x]]-$Q$1)^2+(postes_1[[#This Row],[y]]-$R$1)^2)</f>
        <v>530043.3842565394</v>
      </c>
      <c r="Q3726">
        <v>403602.5</v>
      </c>
      <c r="R3726">
        <v>6265454.0300000003</v>
      </c>
    </row>
    <row r="3727" spans="1:18" hidden="1">
      <c r="A3727">
        <v>3315</v>
      </c>
      <c r="B3727">
        <v>40002661</v>
      </c>
      <c r="C3727" s="2" t="s">
        <v>8373</v>
      </c>
      <c r="D3727" t="s">
        <v>77</v>
      </c>
      <c r="E3727" s="1">
        <v>1072224000000</v>
      </c>
      <c r="F3727">
        <v>1376408447000</v>
      </c>
      <c r="G3727">
        <v>1</v>
      </c>
      <c r="H3727" t="s">
        <v>6792</v>
      </c>
      <c r="I3727" t="s">
        <v>864</v>
      </c>
      <c r="J3727" t="s">
        <v>20</v>
      </c>
      <c r="K3727" t="s">
        <v>21</v>
      </c>
      <c r="L3727">
        <v>0</v>
      </c>
      <c r="M3727">
        <v>0</v>
      </c>
      <c r="N3727" t="s">
        <v>22</v>
      </c>
      <c r="O3727">
        <v>3</v>
      </c>
      <c r="P3727" s="30">
        <f>SQRT((postes_1[[#This Row],[x]]-$Q$1)^2+(postes_1[[#This Row],[y]]-$R$1)^2)</f>
        <v>530092.29109035945</v>
      </c>
      <c r="Q3727">
        <v>876170.06000000203</v>
      </c>
      <c r="R3727">
        <v>6294767.5300000003</v>
      </c>
    </row>
    <row r="3728" spans="1:18" hidden="1">
      <c r="A3728">
        <v>514</v>
      </c>
      <c r="B3728">
        <v>50001560</v>
      </c>
      <c r="C3728" s="2" t="s">
        <v>8373</v>
      </c>
      <c r="D3728" t="s">
        <v>274</v>
      </c>
      <c r="E3728">
        <v>610761600000</v>
      </c>
      <c r="F3728">
        <v>1445357469000</v>
      </c>
      <c r="G3728">
        <v>1</v>
      </c>
      <c r="H3728" t="s">
        <v>1123</v>
      </c>
      <c r="I3728" t="s">
        <v>1124</v>
      </c>
      <c r="J3728" t="s">
        <v>20</v>
      </c>
      <c r="K3728" t="s">
        <v>21</v>
      </c>
      <c r="L3728">
        <v>0</v>
      </c>
      <c r="M3728">
        <v>0</v>
      </c>
      <c r="N3728" t="s">
        <v>22</v>
      </c>
      <c r="O3728">
        <v>3</v>
      </c>
      <c r="P3728" s="30">
        <f>SQRT((postes_1[[#This Row],[x]]-$Q$1)^2+(postes_1[[#This Row],[y]]-$R$1)^2)</f>
        <v>530592.89149970352</v>
      </c>
      <c r="Q3728">
        <v>406145</v>
      </c>
      <c r="R3728">
        <v>6263788.5800000001</v>
      </c>
    </row>
    <row r="3729" spans="1:18" hidden="1">
      <c r="A3729">
        <v>1433</v>
      </c>
      <c r="B3729">
        <v>50001563</v>
      </c>
      <c r="C3729" s="2" t="s">
        <v>8373</v>
      </c>
      <c r="D3729" t="s">
        <v>274</v>
      </c>
      <c r="E3729">
        <v>610761600000</v>
      </c>
      <c r="F3729">
        <v>1465216291000</v>
      </c>
      <c r="G3729">
        <v>1</v>
      </c>
      <c r="H3729" t="s">
        <v>2999</v>
      </c>
      <c r="I3729" t="s">
        <v>1124</v>
      </c>
      <c r="J3729" t="s">
        <v>3000</v>
      </c>
      <c r="K3729" t="s">
        <v>21</v>
      </c>
      <c r="L3729">
        <v>0</v>
      </c>
      <c r="M3729">
        <v>0</v>
      </c>
      <c r="N3729" t="s">
        <v>22</v>
      </c>
      <c r="O3729">
        <v>3</v>
      </c>
      <c r="P3729" s="30">
        <f>SQRT((postes_1[[#This Row],[x]]-$Q$1)^2+(postes_1[[#This Row],[y]]-$R$1)^2)</f>
        <v>530999.55850560591</v>
      </c>
      <c r="Q3729">
        <v>405570.88000000297</v>
      </c>
      <c r="R3729">
        <v>6263587.7000000002</v>
      </c>
    </row>
    <row r="3730" spans="1:18" hidden="1">
      <c r="A3730">
        <v>2931</v>
      </c>
      <c r="B3730">
        <v>50001795</v>
      </c>
      <c r="C3730" s="2" t="s">
        <v>8373</v>
      </c>
      <c r="D3730" t="s">
        <v>77</v>
      </c>
      <c r="E3730">
        <v>610761600000</v>
      </c>
      <c r="F3730">
        <v>1357919921000</v>
      </c>
      <c r="G3730">
        <v>1</v>
      </c>
      <c r="H3730" t="s">
        <v>6039</v>
      </c>
      <c r="I3730" t="s">
        <v>6039</v>
      </c>
      <c r="J3730" t="s">
        <v>20</v>
      </c>
      <c r="K3730" t="s">
        <v>21</v>
      </c>
      <c r="L3730">
        <v>0</v>
      </c>
      <c r="M3730">
        <v>0</v>
      </c>
      <c r="N3730" t="s">
        <v>22</v>
      </c>
      <c r="O3730">
        <v>3</v>
      </c>
      <c r="P3730" s="30">
        <f>SQRT((postes_1[[#This Row],[x]]-$Q$1)^2+(postes_1[[#This Row],[y]]-$R$1)^2)</f>
        <v>531100.69928400847</v>
      </c>
      <c r="Q3730">
        <v>700305.31000000203</v>
      </c>
      <c r="R3730">
        <v>6230014.7000000002</v>
      </c>
    </row>
    <row r="3731" spans="1:18" hidden="1">
      <c r="A3731">
        <v>3375</v>
      </c>
      <c r="B3731">
        <v>50001863</v>
      </c>
      <c r="C3731" s="2" t="s">
        <v>8373</v>
      </c>
      <c r="D3731" t="s">
        <v>17</v>
      </c>
      <c r="E3731">
        <v>1015459200000</v>
      </c>
      <c r="F3731">
        <v>1307455618000</v>
      </c>
      <c r="G3731">
        <v>1</v>
      </c>
      <c r="H3731" t="s">
        <v>6912</v>
      </c>
      <c r="I3731" t="s">
        <v>6913</v>
      </c>
      <c r="J3731" t="s">
        <v>20</v>
      </c>
      <c r="K3731" t="s">
        <v>21</v>
      </c>
      <c r="L3731">
        <v>0</v>
      </c>
      <c r="M3731">
        <v>0</v>
      </c>
      <c r="N3731" t="s">
        <v>22</v>
      </c>
      <c r="O3731">
        <v>3</v>
      </c>
      <c r="P3731" s="30">
        <f>SQRT((postes_1[[#This Row],[x]]-$Q$1)^2+(postes_1[[#This Row],[y]]-$R$1)^2)</f>
        <v>531672.882800363</v>
      </c>
      <c r="Q3731">
        <v>607162.61999999697</v>
      </c>
      <c r="R3731">
        <v>6221799.75</v>
      </c>
    </row>
    <row r="3732" spans="1:18" hidden="1">
      <c r="A3732">
        <v>1100</v>
      </c>
      <c r="B3732">
        <v>40000624</v>
      </c>
      <c r="C3732" s="2" t="s">
        <v>8373</v>
      </c>
      <c r="D3732" t="s">
        <v>77</v>
      </c>
      <c r="E3732">
        <v>956102400000</v>
      </c>
      <c r="F3732">
        <v>1376906274000</v>
      </c>
      <c r="G3732">
        <v>1</v>
      </c>
      <c r="H3732" t="s">
        <v>2313</v>
      </c>
      <c r="I3732" t="s">
        <v>2314</v>
      </c>
      <c r="J3732" t="s">
        <v>26</v>
      </c>
      <c r="K3732" t="s">
        <v>21</v>
      </c>
      <c r="L3732">
        <v>0</v>
      </c>
      <c r="M3732">
        <v>0</v>
      </c>
      <c r="N3732" t="s">
        <v>22</v>
      </c>
      <c r="O3732">
        <v>3</v>
      </c>
      <c r="P3732" s="30">
        <f>SQRT((postes_1[[#This Row],[x]]-$Q$1)^2+(postes_1[[#This Row],[y]]-$R$1)^2)</f>
        <v>531808.55143162352</v>
      </c>
      <c r="Q3732">
        <v>867890.28999999899</v>
      </c>
      <c r="R3732">
        <v>6288107.9000000004</v>
      </c>
    </row>
    <row r="3733" spans="1:18" hidden="1">
      <c r="A3733">
        <v>1786</v>
      </c>
      <c r="B3733">
        <v>50001709</v>
      </c>
      <c r="C3733" s="2" t="s">
        <v>8373</v>
      </c>
      <c r="D3733" t="s">
        <v>30</v>
      </c>
      <c r="E3733">
        <v>1002758400000</v>
      </c>
      <c r="F3733">
        <v>1372094392000</v>
      </c>
      <c r="G3733">
        <v>1</v>
      </c>
      <c r="H3733" t="s">
        <v>3710</v>
      </c>
      <c r="I3733" t="s">
        <v>3711</v>
      </c>
      <c r="J3733" t="s">
        <v>20</v>
      </c>
      <c r="K3733" t="s">
        <v>21</v>
      </c>
      <c r="L3733">
        <v>0</v>
      </c>
      <c r="M3733">
        <v>0</v>
      </c>
      <c r="N3733" t="s">
        <v>22</v>
      </c>
      <c r="O3733">
        <v>3</v>
      </c>
      <c r="P3733" s="30">
        <f>SQRT((postes_1[[#This Row],[x]]-$Q$1)^2+(postes_1[[#This Row],[y]]-$R$1)^2)</f>
        <v>531945.28257250856</v>
      </c>
      <c r="Q3733">
        <v>463740.97999999701</v>
      </c>
      <c r="R3733">
        <v>6242153.6500000004</v>
      </c>
    </row>
    <row r="3734" spans="1:18" hidden="1">
      <c r="A3734">
        <v>141</v>
      </c>
      <c r="B3734">
        <v>50001854</v>
      </c>
      <c r="C3734" s="2" t="s">
        <v>8373</v>
      </c>
      <c r="D3734" t="s">
        <v>56</v>
      </c>
      <c r="E3734">
        <v>1260180663000</v>
      </c>
      <c r="F3734">
        <v>1260180638000</v>
      </c>
      <c r="G3734">
        <v>1</v>
      </c>
      <c r="H3734" t="s">
        <v>333</v>
      </c>
      <c r="I3734" t="s">
        <v>333</v>
      </c>
      <c r="J3734" t="s">
        <v>20</v>
      </c>
      <c r="K3734" t="s">
        <v>21</v>
      </c>
      <c r="L3734">
        <v>0</v>
      </c>
      <c r="M3734">
        <v>0</v>
      </c>
      <c r="N3734" t="s">
        <v>22</v>
      </c>
      <c r="O3734">
        <v>3</v>
      </c>
      <c r="P3734" s="30">
        <f>SQRT((postes_1[[#This Row],[x]]-$Q$1)^2+(postes_1[[#This Row],[y]]-$R$1)^2)</f>
        <v>532015.8511319441</v>
      </c>
      <c r="Q3734">
        <v>569680.09000000404</v>
      </c>
      <c r="R3734">
        <v>6223012.4400000004</v>
      </c>
    </row>
    <row r="3735" spans="1:18" hidden="1">
      <c r="A3735">
        <v>3869</v>
      </c>
      <c r="B3735">
        <v>50002226</v>
      </c>
      <c r="C3735" s="2" t="s">
        <v>8376</v>
      </c>
      <c r="D3735" t="s">
        <v>74</v>
      </c>
      <c r="E3735">
        <v>1005177600000</v>
      </c>
      <c r="F3735">
        <v>1373992205000</v>
      </c>
      <c r="G3735">
        <v>1</v>
      </c>
      <c r="H3735" t="s">
        <v>7893</v>
      </c>
      <c r="I3735" t="s">
        <v>7894</v>
      </c>
      <c r="J3735" t="s">
        <v>20</v>
      </c>
      <c r="K3735" t="s">
        <v>21</v>
      </c>
      <c r="L3735">
        <v>0</v>
      </c>
      <c r="M3735">
        <v>0</v>
      </c>
      <c r="N3735" t="s">
        <v>22</v>
      </c>
      <c r="O3735">
        <v>7</v>
      </c>
      <c r="P3735" s="30">
        <f>SQRT((postes_1[[#This Row],[x]]-$Q$1)^2+(postes_1[[#This Row],[y]]-$R$1)^2)</f>
        <v>532081.96221995377</v>
      </c>
      <c r="Q3735">
        <v>497745.00999999797</v>
      </c>
      <c r="R3735">
        <v>6233458.0700000003</v>
      </c>
    </row>
    <row r="3736" spans="1:18" hidden="1">
      <c r="A3736">
        <v>388</v>
      </c>
      <c r="B3736">
        <v>40000569</v>
      </c>
      <c r="C3736" s="2" t="s">
        <v>8375</v>
      </c>
      <c r="D3736" t="s">
        <v>20</v>
      </c>
      <c r="E3736">
        <v>956188800000</v>
      </c>
      <c r="F3736" t="s">
        <v>20</v>
      </c>
      <c r="G3736">
        <v>1</v>
      </c>
      <c r="H3736" t="s">
        <v>863</v>
      </c>
      <c r="I3736" t="s">
        <v>864</v>
      </c>
      <c r="J3736" t="s">
        <v>865</v>
      </c>
      <c r="K3736" t="s">
        <v>21</v>
      </c>
      <c r="L3736">
        <v>0</v>
      </c>
      <c r="M3736">
        <v>0</v>
      </c>
      <c r="N3736" t="s">
        <v>22</v>
      </c>
      <c r="O3736">
        <v>6</v>
      </c>
      <c r="P3736" s="30">
        <f>SQRT((postes_1[[#This Row],[x]]-$Q$1)^2+(postes_1[[#This Row],[y]]-$R$1)^2)</f>
        <v>532228.7754966428</v>
      </c>
      <c r="Q3736">
        <v>877545.59000000404</v>
      </c>
      <c r="R3736">
        <v>6293095.4100000001</v>
      </c>
    </row>
    <row r="3737" spans="1:18" hidden="1">
      <c r="A3737">
        <v>2436</v>
      </c>
      <c r="B3737">
        <v>40000619</v>
      </c>
      <c r="C3737" s="2" t="s">
        <v>8375</v>
      </c>
      <c r="D3737" t="s">
        <v>20</v>
      </c>
      <c r="E3737">
        <v>610761600000</v>
      </c>
      <c r="F3737" t="s">
        <v>20</v>
      </c>
      <c r="G3737">
        <v>1</v>
      </c>
      <c r="H3737" t="s">
        <v>5030</v>
      </c>
      <c r="I3737" t="s">
        <v>5031</v>
      </c>
      <c r="J3737" t="s">
        <v>20</v>
      </c>
      <c r="K3737" t="s">
        <v>21</v>
      </c>
      <c r="L3737">
        <v>0</v>
      </c>
      <c r="M3737">
        <v>0</v>
      </c>
      <c r="N3737" t="s">
        <v>22</v>
      </c>
      <c r="O3737">
        <v>6</v>
      </c>
      <c r="P3737" s="30">
        <f>SQRT((postes_1[[#This Row],[x]]-$Q$1)^2+(postes_1[[#This Row],[y]]-$R$1)^2)</f>
        <v>532445.23914530652</v>
      </c>
      <c r="Q3737">
        <v>869398.90999999596</v>
      </c>
      <c r="R3737">
        <v>6288216.8399999999</v>
      </c>
    </row>
    <row r="3738" spans="1:18" hidden="1">
      <c r="A3738">
        <v>484</v>
      </c>
      <c r="B3738">
        <v>50001643</v>
      </c>
      <c r="C3738" s="2" t="s">
        <v>8373</v>
      </c>
      <c r="D3738" t="s">
        <v>168</v>
      </c>
      <c r="E3738">
        <v>971222400000</v>
      </c>
      <c r="F3738">
        <v>1441027589000</v>
      </c>
      <c r="G3738">
        <v>1</v>
      </c>
      <c r="H3738" t="s">
        <v>1061</v>
      </c>
      <c r="I3738" t="s">
        <v>1062</v>
      </c>
      <c r="J3738" t="s">
        <v>20</v>
      </c>
      <c r="K3738" t="s">
        <v>21</v>
      </c>
      <c r="L3738">
        <v>0</v>
      </c>
      <c r="M3738">
        <v>0</v>
      </c>
      <c r="N3738" t="s">
        <v>22</v>
      </c>
      <c r="O3738">
        <v>3</v>
      </c>
      <c r="P3738" s="30">
        <f>SQRT((postes_1[[#This Row],[x]]-$Q$1)^2+(postes_1[[#This Row],[y]]-$R$1)^2)</f>
        <v>532458.86407380912</v>
      </c>
      <c r="Q3738">
        <v>430609.03000000102</v>
      </c>
      <c r="R3738">
        <v>6252300.9699999997</v>
      </c>
    </row>
    <row r="3739" spans="1:18" hidden="1">
      <c r="A3739">
        <v>1680</v>
      </c>
      <c r="B3739">
        <v>50001708</v>
      </c>
      <c r="C3739" s="2" t="s">
        <v>8373</v>
      </c>
      <c r="D3739" t="s">
        <v>74</v>
      </c>
      <c r="E3739">
        <v>1002758400000</v>
      </c>
      <c r="F3739">
        <v>1372769219000</v>
      </c>
      <c r="G3739">
        <v>1</v>
      </c>
      <c r="H3739" t="s">
        <v>3497</v>
      </c>
      <c r="I3739" t="s">
        <v>3498</v>
      </c>
      <c r="J3739" t="s">
        <v>26</v>
      </c>
      <c r="K3739" t="s">
        <v>21</v>
      </c>
      <c r="L3739">
        <v>0</v>
      </c>
      <c r="M3739">
        <v>0</v>
      </c>
      <c r="N3739" t="s">
        <v>22</v>
      </c>
      <c r="O3739">
        <v>3</v>
      </c>
      <c r="P3739" s="30">
        <f>SQRT((postes_1[[#This Row],[x]]-$Q$1)^2+(postes_1[[#This Row],[y]]-$R$1)^2)</f>
        <v>532477.07347243687</v>
      </c>
      <c r="Q3739">
        <v>461297.25</v>
      </c>
      <c r="R3739">
        <v>6242307.25</v>
      </c>
    </row>
    <row r="3740" spans="1:18" hidden="1">
      <c r="A3740">
        <v>2733</v>
      </c>
      <c r="B3740">
        <v>50001592</v>
      </c>
      <c r="C3740" s="2" t="s">
        <v>8376</v>
      </c>
      <c r="D3740" t="s">
        <v>23</v>
      </c>
      <c r="E3740">
        <v>1131033118000</v>
      </c>
      <c r="F3740">
        <v>1217323996000</v>
      </c>
      <c r="G3740">
        <v>1</v>
      </c>
      <c r="H3740" t="s">
        <v>5640</v>
      </c>
      <c r="I3740" t="s">
        <v>5641</v>
      </c>
      <c r="J3740" t="s">
        <v>20</v>
      </c>
      <c r="K3740" t="s">
        <v>21</v>
      </c>
      <c r="L3740">
        <v>0</v>
      </c>
      <c r="M3740">
        <v>0</v>
      </c>
      <c r="N3740" t="s">
        <v>22</v>
      </c>
      <c r="O3740">
        <v>7</v>
      </c>
      <c r="P3740" s="30">
        <f>SQRT((postes_1[[#This Row],[x]]-$Q$1)^2+(postes_1[[#This Row],[y]]-$R$1)^2)</f>
        <v>532527.37382030778</v>
      </c>
      <c r="Q3740">
        <v>408736.39999999898</v>
      </c>
      <c r="R3740">
        <v>6260624.4000000004</v>
      </c>
    </row>
    <row r="3741" spans="1:18" hidden="1">
      <c r="A3741">
        <v>2738</v>
      </c>
      <c r="B3741">
        <v>70022077</v>
      </c>
      <c r="C3741" s="2" t="s">
        <v>8373</v>
      </c>
      <c r="D3741" t="s">
        <v>23</v>
      </c>
      <c r="E3741">
        <v>1261070893000</v>
      </c>
      <c r="F3741">
        <v>1262861484000</v>
      </c>
      <c r="G3741">
        <v>1</v>
      </c>
      <c r="H3741" t="s">
        <v>5650</v>
      </c>
      <c r="I3741" t="s">
        <v>5651</v>
      </c>
      <c r="J3741" t="s">
        <v>5652</v>
      </c>
      <c r="K3741" t="s">
        <v>21</v>
      </c>
      <c r="L3741">
        <v>0</v>
      </c>
      <c r="M3741">
        <v>0</v>
      </c>
      <c r="N3741" t="s">
        <v>22</v>
      </c>
      <c r="O3741">
        <v>3</v>
      </c>
      <c r="P3741" s="30">
        <f>SQRT((postes_1[[#This Row],[x]]-$Q$1)^2+(postes_1[[#This Row],[y]]-$R$1)^2)</f>
        <v>532784.43048359291</v>
      </c>
      <c r="Q3741">
        <v>405334.890000001</v>
      </c>
      <c r="R3741">
        <v>6261751.9400000004</v>
      </c>
    </row>
    <row r="3742" spans="1:18" hidden="1">
      <c r="A3742">
        <v>2581</v>
      </c>
      <c r="B3742">
        <v>40000294</v>
      </c>
      <c r="C3742" s="2" t="s">
        <v>8375</v>
      </c>
      <c r="D3742" t="s">
        <v>168</v>
      </c>
      <c r="E3742">
        <v>1459505220000</v>
      </c>
      <c r="F3742" t="s">
        <v>20</v>
      </c>
      <c r="G3742">
        <v>1</v>
      </c>
      <c r="H3742" t="s">
        <v>5324</v>
      </c>
      <c r="I3742" t="s">
        <v>5325</v>
      </c>
      <c r="J3742" t="s">
        <v>5326</v>
      </c>
      <c r="K3742" t="s">
        <v>21</v>
      </c>
      <c r="L3742">
        <v>0</v>
      </c>
      <c r="M3742">
        <v>0</v>
      </c>
      <c r="N3742" t="s">
        <v>22</v>
      </c>
      <c r="O3742">
        <v>6</v>
      </c>
      <c r="P3742" s="30">
        <f>SQRT((postes_1[[#This Row],[x]]-$Q$1)^2+(postes_1[[#This Row],[y]]-$R$1)^2)</f>
        <v>532840.1995083004</v>
      </c>
      <c r="Q3742">
        <v>940457.75</v>
      </c>
      <c r="R3742">
        <v>6335100.9100000001</v>
      </c>
    </row>
    <row r="3743" spans="1:18" hidden="1">
      <c r="A3743">
        <v>485</v>
      </c>
      <c r="B3743">
        <v>50001640</v>
      </c>
      <c r="C3743" s="2" t="s">
        <v>8373</v>
      </c>
      <c r="D3743" t="s">
        <v>168</v>
      </c>
      <c r="E3743" s="1">
        <v>1012176000000</v>
      </c>
      <c r="F3743">
        <v>1441027601000</v>
      </c>
      <c r="G3743">
        <v>1</v>
      </c>
      <c r="H3743" t="s">
        <v>1063</v>
      </c>
      <c r="I3743" t="s">
        <v>1064</v>
      </c>
      <c r="J3743" t="s">
        <v>20</v>
      </c>
      <c r="K3743" t="s">
        <v>21</v>
      </c>
      <c r="L3743">
        <v>0</v>
      </c>
      <c r="M3743">
        <v>0</v>
      </c>
      <c r="N3743" t="s">
        <v>22</v>
      </c>
      <c r="O3743">
        <v>3</v>
      </c>
      <c r="P3743" s="30">
        <f>SQRT((postes_1[[#This Row],[x]]-$Q$1)^2+(postes_1[[#This Row],[y]]-$R$1)^2)</f>
        <v>533228.19706512231</v>
      </c>
      <c r="Q3743">
        <v>425731.47999999701</v>
      </c>
      <c r="R3743">
        <v>6253258.1399999997</v>
      </c>
    </row>
    <row r="3744" spans="1:18" hidden="1">
      <c r="A3744">
        <v>1093</v>
      </c>
      <c r="B3744">
        <v>50001605</v>
      </c>
      <c r="C3744" s="2" t="s">
        <v>8373</v>
      </c>
      <c r="D3744" t="s">
        <v>43</v>
      </c>
      <c r="E3744">
        <v>610761600000</v>
      </c>
      <c r="F3744">
        <v>1128592164000</v>
      </c>
      <c r="G3744">
        <v>1</v>
      </c>
      <c r="H3744" t="s">
        <v>2296</v>
      </c>
      <c r="I3744" t="s">
        <v>2297</v>
      </c>
      <c r="J3744" t="s">
        <v>2298</v>
      </c>
      <c r="K3744" t="s">
        <v>21</v>
      </c>
      <c r="L3744">
        <v>0</v>
      </c>
      <c r="M3744">
        <v>0</v>
      </c>
      <c r="N3744" t="s">
        <v>22</v>
      </c>
      <c r="O3744">
        <v>3</v>
      </c>
      <c r="P3744" s="30">
        <f>SQRT((postes_1[[#This Row],[x]]-$Q$1)^2+(postes_1[[#This Row],[y]]-$R$1)^2)</f>
        <v>533466.95256638411</v>
      </c>
      <c r="Q3744">
        <v>409689.68999999802</v>
      </c>
      <c r="R3744">
        <v>6259220.9699999997</v>
      </c>
    </row>
    <row r="3745" spans="1:18" hidden="1">
      <c r="A3745">
        <v>657</v>
      </c>
      <c r="B3745">
        <v>50001719</v>
      </c>
      <c r="C3745" s="2" t="s">
        <v>8373</v>
      </c>
      <c r="D3745" t="s">
        <v>56</v>
      </c>
      <c r="E3745">
        <v>1446113396000</v>
      </c>
      <c r="F3745">
        <v>1446114908000</v>
      </c>
      <c r="G3745">
        <v>1</v>
      </c>
      <c r="H3745" t="s">
        <v>1413</v>
      </c>
      <c r="I3745" t="s">
        <v>1414</v>
      </c>
      <c r="J3745" t="s">
        <v>1415</v>
      </c>
      <c r="K3745" t="s">
        <v>21</v>
      </c>
      <c r="L3745">
        <v>0</v>
      </c>
      <c r="M3745">
        <v>0</v>
      </c>
      <c r="N3745" t="s">
        <v>22</v>
      </c>
      <c r="O3745">
        <v>3</v>
      </c>
      <c r="P3745" s="30">
        <f>SQRT((postes_1[[#This Row],[x]]-$Q$1)^2+(postes_1[[#This Row],[y]]-$R$1)^2)</f>
        <v>533611.69709093426</v>
      </c>
      <c r="Q3745">
        <v>463959.65999999602</v>
      </c>
      <c r="R3745">
        <v>6240357.71</v>
      </c>
    </row>
    <row r="3746" spans="1:18" hidden="1">
      <c r="A3746">
        <v>1332</v>
      </c>
      <c r="B3746">
        <v>40000681</v>
      </c>
      <c r="C3746" s="2" t="s">
        <v>8373</v>
      </c>
      <c r="D3746" t="s">
        <v>77</v>
      </c>
      <c r="E3746">
        <v>610761600000</v>
      </c>
      <c r="F3746">
        <v>1376914713000</v>
      </c>
      <c r="G3746">
        <v>1</v>
      </c>
      <c r="H3746" t="s">
        <v>2795</v>
      </c>
      <c r="I3746" t="s">
        <v>2796</v>
      </c>
      <c r="J3746" t="s">
        <v>26</v>
      </c>
      <c r="K3746" t="s">
        <v>21</v>
      </c>
      <c r="L3746">
        <v>0</v>
      </c>
      <c r="M3746">
        <v>0</v>
      </c>
      <c r="N3746" t="s">
        <v>22</v>
      </c>
      <c r="O3746">
        <v>3</v>
      </c>
      <c r="P3746" s="30">
        <f>SQRT((postes_1[[#This Row],[x]]-$Q$1)^2+(postes_1[[#This Row],[y]]-$R$1)^2)</f>
        <v>533639.34978633863</v>
      </c>
      <c r="Q3746">
        <v>855063.71000000101</v>
      </c>
      <c r="R3746">
        <v>6279179.1799999997</v>
      </c>
    </row>
    <row r="3747" spans="1:18" hidden="1">
      <c r="A3747">
        <v>2837</v>
      </c>
      <c r="B3747">
        <v>50001828</v>
      </c>
      <c r="C3747" s="2" t="s">
        <v>8373</v>
      </c>
      <c r="D3747" t="s">
        <v>274</v>
      </c>
      <c r="E3747" s="1">
        <v>845424000000</v>
      </c>
      <c r="F3747">
        <v>1461686674000</v>
      </c>
      <c r="G3747">
        <v>1</v>
      </c>
      <c r="H3747" t="s">
        <v>5847</v>
      </c>
      <c r="I3747" t="s">
        <v>5848</v>
      </c>
      <c r="J3747" t="s">
        <v>20</v>
      </c>
      <c r="K3747" t="s">
        <v>21</v>
      </c>
      <c r="L3747">
        <v>0</v>
      </c>
      <c r="M3747">
        <v>0</v>
      </c>
      <c r="N3747" t="s">
        <v>22</v>
      </c>
      <c r="O3747">
        <v>3</v>
      </c>
      <c r="P3747" s="30">
        <f>SQRT((postes_1[[#This Row],[x]]-$Q$1)^2+(postes_1[[#This Row],[y]]-$R$1)^2)</f>
        <v>533740.15291264583</v>
      </c>
      <c r="Q3747">
        <v>529207.56000000203</v>
      </c>
      <c r="R3747">
        <v>6225944.5</v>
      </c>
    </row>
    <row r="3748" spans="1:18" hidden="1">
      <c r="A3748">
        <v>2231</v>
      </c>
      <c r="B3748">
        <v>50001715</v>
      </c>
      <c r="C3748" s="2" t="s">
        <v>8375</v>
      </c>
      <c r="D3748" t="s">
        <v>274</v>
      </c>
      <c r="E3748">
        <v>610761600000</v>
      </c>
      <c r="F3748">
        <v>1453379305000</v>
      </c>
      <c r="G3748">
        <v>1</v>
      </c>
      <c r="H3748" t="s">
        <v>4617</v>
      </c>
      <c r="I3748" t="s">
        <v>4618</v>
      </c>
      <c r="J3748" t="s">
        <v>20</v>
      </c>
      <c r="K3748" t="s">
        <v>21</v>
      </c>
      <c r="L3748">
        <v>0</v>
      </c>
      <c r="M3748">
        <v>0</v>
      </c>
      <c r="N3748" t="s">
        <v>22</v>
      </c>
      <c r="O3748">
        <v>6</v>
      </c>
      <c r="P3748" s="30">
        <f>SQRT((postes_1[[#This Row],[x]]-$Q$1)^2+(postes_1[[#This Row],[y]]-$R$1)^2)</f>
        <v>534540.25542210252</v>
      </c>
      <c r="Q3748">
        <v>459364.359999999</v>
      </c>
      <c r="R3748">
        <v>6240724.0300000003</v>
      </c>
    </row>
    <row r="3749" spans="1:18" hidden="1">
      <c r="A3749">
        <v>1064</v>
      </c>
      <c r="B3749">
        <v>50001836</v>
      </c>
      <c r="C3749" s="2" t="s">
        <v>8373</v>
      </c>
      <c r="D3749" t="s">
        <v>20</v>
      </c>
      <c r="E3749">
        <v>610761600000</v>
      </c>
      <c r="F3749" t="s">
        <v>20</v>
      </c>
      <c r="G3749">
        <v>1</v>
      </c>
      <c r="H3749" t="s">
        <v>2236</v>
      </c>
      <c r="I3749" t="s">
        <v>2237</v>
      </c>
      <c r="J3749" t="s">
        <v>26</v>
      </c>
      <c r="K3749" t="s">
        <v>21</v>
      </c>
      <c r="L3749">
        <v>0</v>
      </c>
      <c r="M3749">
        <v>0</v>
      </c>
      <c r="N3749" t="s">
        <v>22</v>
      </c>
      <c r="O3749">
        <v>3</v>
      </c>
      <c r="P3749" s="30">
        <f>SQRT((postes_1[[#This Row],[x]]-$Q$1)^2+(postes_1[[#This Row],[y]]-$R$1)^2)</f>
        <v>534960.64570632309</v>
      </c>
      <c r="Q3749">
        <v>525405.84000000404</v>
      </c>
      <c r="R3749">
        <v>6225307.9199999999</v>
      </c>
    </row>
    <row r="3750" spans="1:18" hidden="1">
      <c r="A3750">
        <v>879</v>
      </c>
      <c r="B3750">
        <v>50001760</v>
      </c>
      <c r="C3750" s="2" t="s">
        <v>8373</v>
      </c>
      <c r="D3750" t="s">
        <v>23</v>
      </c>
      <c r="E3750" s="1">
        <v>928368000000</v>
      </c>
      <c r="F3750">
        <v>1305646935000</v>
      </c>
      <c r="G3750">
        <v>1</v>
      </c>
      <c r="H3750" t="s">
        <v>1871</v>
      </c>
      <c r="I3750" t="s">
        <v>1872</v>
      </c>
      <c r="J3750" t="s">
        <v>26</v>
      </c>
      <c r="K3750" t="s">
        <v>21</v>
      </c>
      <c r="L3750">
        <v>0</v>
      </c>
      <c r="M3750">
        <v>0</v>
      </c>
      <c r="N3750" t="s">
        <v>22</v>
      </c>
      <c r="O3750">
        <v>3</v>
      </c>
      <c r="P3750" s="30">
        <f>SQRT((postes_1[[#This Row],[x]]-$Q$1)^2+(postes_1[[#This Row],[y]]-$R$1)^2)</f>
        <v>535350.80680264172</v>
      </c>
      <c r="Q3750">
        <v>475545.390000001</v>
      </c>
      <c r="R3750">
        <v>6235392.8300000001</v>
      </c>
    </row>
    <row r="3751" spans="1:18" hidden="1">
      <c r="A3751">
        <v>628</v>
      </c>
      <c r="B3751">
        <v>50001757</v>
      </c>
      <c r="C3751" s="2" t="s">
        <v>8373</v>
      </c>
      <c r="D3751" t="s">
        <v>274</v>
      </c>
      <c r="E3751" s="1">
        <v>928368000000</v>
      </c>
      <c r="F3751">
        <v>1445961688000</v>
      </c>
      <c r="G3751">
        <v>1</v>
      </c>
      <c r="H3751" t="s">
        <v>1351</v>
      </c>
      <c r="I3751" t="s">
        <v>1351</v>
      </c>
      <c r="J3751" t="s">
        <v>20</v>
      </c>
      <c r="K3751" t="s">
        <v>21</v>
      </c>
      <c r="L3751">
        <v>0</v>
      </c>
      <c r="M3751">
        <v>0</v>
      </c>
      <c r="N3751" t="s">
        <v>22</v>
      </c>
      <c r="O3751">
        <v>3</v>
      </c>
      <c r="P3751" s="30">
        <f>SQRT((postes_1[[#This Row],[x]]-$Q$1)^2+(postes_1[[#This Row],[y]]-$R$1)^2)</f>
        <v>535376.56021361612</v>
      </c>
      <c r="Q3751">
        <v>475052.95000000298</v>
      </c>
      <c r="R3751">
        <v>6235494.71</v>
      </c>
    </row>
    <row r="3752" spans="1:18" hidden="1">
      <c r="A3752">
        <v>1596</v>
      </c>
      <c r="B3752">
        <v>50001651</v>
      </c>
      <c r="C3752" s="2" t="s">
        <v>8375</v>
      </c>
      <c r="D3752" t="s">
        <v>20</v>
      </c>
      <c r="E3752">
        <v>927763200000</v>
      </c>
      <c r="F3752" t="s">
        <v>20</v>
      </c>
      <c r="G3752">
        <v>1</v>
      </c>
      <c r="H3752" t="s">
        <v>3324</v>
      </c>
      <c r="I3752" t="s">
        <v>3325</v>
      </c>
      <c r="J3752" t="s">
        <v>20</v>
      </c>
      <c r="K3752" t="s">
        <v>21</v>
      </c>
      <c r="L3752">
        <v>0</v>
      </c>
      <c r="M3752">
        <v>0</v>
      </c>
      <c r="N3752" t="s">
        <v>22</v>
      </c>
      <c r="O3752">
        <v>6</v>
      </c>
      <c r="P3752" s="30">
        <f>SQRT((postes_1[[#This Row],[x]]-$Q$1)^2+(postes_1[[#This Row],[y]]-$R$1)^2)</f>
        <v>535702.32641711168</v>
      </c>
      <c r="Q3752">
        <v>421344</v>
      </c>
      <c r="R3752">
        <v>6252255.2000000002</v>
      </c>
    </row>
    <row r="3753" spans="1:18" hidden="1">
      <c r="A3753">
        <v>3071</v>
      </c>
      <c r="B3753">
        <v>50001871</v>
      </c>
      <c r="C3753" s="2" t="s">
        <v>8373</v>
      </c>
      <c r="D3753" t="s">
        <v>77</v>
      </c>
      <c r="E3753">
        <v>610761600000</v>
      </c>
      <c r="F3753">
        <v>1357821215000</v>
      </c>
      <c r="G3753">
        <v>1</v>
      </c>
      <c r="H3753" t="s">
        <v>6318</v>
      </c>
      <c r="I3753" t="s">
        <v>6319</v>
      </c>
      <c r="J3753" t="s">
        <v>20</v>
      </c>
      <c r="K3753" t="s">
        <v>21</v>
      </c>
      <c r="L3753">
        <v>0</v>
      </c>
      <c r="M3753">
        <v>0</v>
      </c>
      <c r="N3753" t="s">
        <v>22</v>
      </c>
      <c r="O3753">
        <v>3</v>
      </c>
      <c r="P3753" s="30">
        <f>SQRT((postes_1[[#This Row],[x]]-$Q$1)^2+(postes_1[[#This Row],[y]]-$R$1)^2)</f>
        <v>535779.6881477189</v>
      </c>
      <c r="Q3753">
        <v>637273.34000000404</v>
      </c>
      <c r="R3753">
        <v>6218353.5599999996</v>
      </c>
    </row>
    <row r="3754" spans="1:18" hidden="1">
      <c r="A3754">
        <v>2905</v>
      </c>
      <c r="B3754">
        <v>40000663</v>
      </c>
      <c r="C3754" s="2" t="s">
        <v>8373</v>
      </c>
      <c r="D3754" t="s">
        <v>274</v>
      </c>
      <c r="E3754">
        <v>610761600000</v>
      </c>
      <c r="F3754">
        <v>1449665453000</v>
      </c>
      <c r="G3754">
        <v>1</v>
      </c>
      <c r="H3754" t="s">
        <v>5986</v>
      </c>
      <c r="I3754" t="s">
        <v>5987</v>
      </c>
      <c r="J3754" t="s">
        <v>20</v>
      </c>
      <c r="K3754" t="s">
        <v>21</v>
      </c>
      <c r="L3754">
        <v>0</v>
      </c>
      <c r="M3754">
        <v>0</v>
      </c>
      <c r="N3754" t="s">
        <v>22</v>
      </c>
      <c r="O3754">
        <v>3</v>
      </c>
      <c r="P3754" s="30">
        <f>SQRT((postes_1[[#This Row],[x]]-$Q$1)^2+(postes_1[[#This Row],[y]]-$R$1)^2)</f>
        <v>536168.61507456854</v>
      </c>
      <c r="Q3754">
        <v>870456.31999999995</v>
      </c>
      <c r="R3754">
        <v>6284544.9500000002</v>
      </c>
    </row>
    <row r="3755" spans="1:18" hidden="1">
      <c r="A3755">
        <v>841</v>
      </c>
      <c r="B3755">
        <v>50001668</v>
      </c>
      <c r="C3755" s="2" t="s">
        <v>8373</v>
      </c>
      <c r="D3755" t="s">
        <v>274</v>
      </c>
      <c r="E3755">
        <v>610761600000</v>
      </c>
      <c r="F3755">
        <v>1445338375000</v>
      </c>
      <c r="G3755">
        <v>1</v>
      </c>
      <c r="H3755" t="s">
        <v>1799</v>
      </c>
      <c r="I3755" t="s">
        <v>1800</v>
      </c>
      <c r="J3755" t="s">
        <v>20</v>
      </c>
      <c r="K3755" t="s">
        <v>21</v>
      </c>
      <c r="L3755">
        <v>0</v>
      </c>
      <c r="M3755">
        <v>0</v>
      </c>
      <c r="N3755" t="s">
        <v>22</v>
      </c>
      <c r="O3755">
        <v>3</v>
      </c>
      <c r="P3755" s="30">
        <f>SQRT((postes_1[[#This Row],[x]]-$Q$1)^2+(postes_1[[#This Row],[y]]-$R$1)^2)</f>
        <v>536257.91235268477</v>
      </c>
      <c r="Q3755">
        <v>427158.56000000198</v>
      </c>
      <c r="R3755">
        <v>6249508.2599999998</v>
      </c>
    </row>
    <row r="3756" spans="1:18" hidden="1">
      <c r="A3756">
        <v>3096</v>
      </c>
      <c r="B3756">
        <v>50001846</v>
      </c>
      <c r="C3756" s="2" t="s">
        <v>8373</v>
      </c>
      <c r="D3756" t="s">
        <v>74</v>
      </c>
      <c r="E3756">
        <v>610761600000</v>
      </c>
      <c r="F3756">
        <v>1373642240000</v>
      </c>
      <c r="G3756">
        <v>1</v>
      </c>
      <c r="H3756" t="s">
        <v>6365</v>
      </c>
      <c r="I3756" t="s">
        <v>6366</v>
      </c>
      <c r="J3756" t="s">
        <v>20</v>
      </c>
      <c r="K3756" t="s">
        <v>21</v>
      </c>
      <c r="L3756">
        <v>0</v>
      </c>
      <c r="M3756">
        <v>0</v>
      </c>
      <c r="N3756" t="s">
        <v>22</v>
      </c>
      <c r="O3756">
        <v>3</v>
      </c>
      <c r="P3756" s="30">
        <f>SQRT((postes_1[[#This Row],[x]]-$Q$1)^2+(postes_1[[#This Row],[y]]-$R$1)^2)</f>
        <v>536502.71522694023</v>
      </c>
      <c r="Q3756">
        <v>521728.10000000102</v>
      </c>
      <c r="R3756">
        <v>6224349.7300000004</v>
      </c>
    </row>
    <row r="3757" spans="1:18" hidden="1">
      <c r="A3757">
        <v>1222</v>
      </c>
      <c r="B3757">
        <v>50001486</v>
      </c>
      <c r="C3757" s="2" t="s">
        <v>8373</v>
      </c>
      <c r="D3757" t="s">
        <v>20</v>
      </c>
      <c r="E3757">
        <v>1049241600000</v>
      </c>
      <c r="F3757" t="s">
        <v>20</v>
      </c>
      <c r="G3757">
        <v>1</v>
      </c>
      <c r="H3757" t="s">
        <v>2560</v>
      </c>
      <c r="I3757" t="s">
        <v>2561</v>
      </c>
      <c r="J3757" t="s">
        <v>20</v>
      </c>
      <c r="K3757" t="s">
        <v>21</v>
      </c>
      <c r="L3757">
        <v>0</v>
      </c>
      <c r="M3757">
        <v>0</v>
      </c>
      <c r="N3757" t="s">
        <v>22</v>
      </c>
      <c r="O3757">
        <v>3</v>
      </c>
      <c r="P3757" s="30">
        <f>SQRT((postes_1[[#This Row],[x]]-$Q$1)^2+(postes_1[[#This Row],[y]]-$R$1)^2)</f>
        <v>536541.20582854049</v>
      </c>
      <c r="Q3757">
        <v>374851.71999999898</v>
      </c>
      <c r="R3757">
        <v>6271424.1500000004</v>
      </c>
    </row>
    <row r="3758" spans="1:18" hidden="1">
      <c r="A3758">
        <v>840</v>
      </c>
      <c r="B3758">
        <v>50001672</v>
      </c>
      <c r="C3758" s="2" t="s">
        <v>8373</v>
      </c>
      <c r="D3758" t="s">
        <v>274</v>
      </c>
      <c r="E3758">
        <v>610761600000</v>
      </c>
      <c r="F3758">
        <v>1445344898000</v>
      </c>
      <c r="G3758">
        <v>1</v>
      </c>
      <c r="H3758" t="s">
        <v>1797</v>
      </c>
      <c r="I3758" t="s">
        <v>1798</v>
      </c>
      <c r="J3758" t="s">
        <v>20</v>
      </c>
      <c r="K3758" t="s">
        <v>21</v>
      </c>
      <c r="L3758">
        <v>0</v>
      </c>
      <c r="M3758">
        <v>0</v>
      </c>
      <c r="N3758" t="s">
        <v>22</v>
      </c>
      <c r="O3758">
        <v>3</v>
      </c>
      <c r="P3758" s="30">
        <f>SQRT((postes_1[[#This Row],[x]]-$Q$1)^2+(postes_1[[#This Row],[y]]-$R$1)^2)</f>
        <v>536578.0687189115</v>
      </c>
      <c r="Q3758">
        <v>427414.75999999797</v>
      </c>
      <c r="R3758">
        <v>6249074.54</v>
      </c>
    </row>
    <row r="3759" spans="1:18" hidden="1">
      <c r="A3759">
        <v>1904</v>
      </c>
      <c r="B3759">
        <v>50001842</v>
      </c>
      <c r="C3759" s="2" t="s">
        <v>8373</v>
      </c>
      <c r="D3759" t="s">
        <v>274</v>
      </c>
      <c r="E3759">
        <v>610761600000</v>
      </c>
      <c r="F3759">
        <v>1446565913000</v>
      </c>
      <c r="G3759">
        <v>1</v>
      </c>
      <c r="H3759" t="s">
        <v>3950</v>
      </c>
      <c r="I3759" t="s">
        <v>3951</v>
      </c>
      <c r="J3759" t="s">
        <v>20</v>
      </c>
      <c r="K3759" t="s">
        <v>21</v>
      </c>
      <c r="L3759">
        <v>0</v>
      </c>
      <c r="M3759">
        <v>0</v>
      </c>
      <c r="N3759" t="s">
        <v>22</v>
      </c>
      <c r="O3759">
        <v>3</v>
      </c>
      <c r="P3759" s="30">
        <f>SQRT((postes_1[[#This Row],[x]]-$Q$1)^2+(postes_1[[#This Row],[y]]-$R$1)^2)</f>
        <v>536728.13274861046</v>
      </c>
      <c r="Q3759">
        <v>519519.93999999802</v>
      </c>
      <c r="R3759">
        <v>6224496.0899999999</v>
      </c>
    </row>
    <row r="3760" spans="1:18" hidden="1">
      <c r="A3760">
        <v>3878</v>
      </c>
      <c r="B3760">
        <v>40000667</v>
      </c>
      <c r="C3760" s="2" t="s">
        <v>8375</v>
      </c>
      <c r="D3760" t="s">
        <v>274</v>
      </c>
      <c r="E3760">
        <v>610761600000</v>
      </c>
      <c r="F3760">
        <v>1449665484000</v>
      </c>
      <c r="G3760">
        <v>1</v>
      </c>
      <c r="H3760" t="s">
        <v>7910</v>
      </c>
      <c r="I3760" t="s">
        <v>7910</v>
      </c>
      <c r="J3760" t="s">
        <v>20</v>
      </c>
      <c r="K3760" t="s">
        <v>21</v>
      </c>
      <c r="L3760">
        <v>0</v>
      </c>
      <c r="M3760">
        <v>0</v>
      </c>
      <c r="N3760" t="s">
        <v>22</v>
      </c>
      <c r="O3760">
        <v>6</v>
      </c>
      <c r="P3760" s="30">
        <f>SQRT((postes_1[[#This Row],[x]]-$Q$1)^2+(postes_1[[#This Row],[y]]-$R$1)^2)</f>
        <v>537002.27031092881</v>
      </c>
      <c r="Q3760">
        <v>870765.81000000203</v>
      </c>
      <c r="R3760">
        <v>6283763.3399999999</v>
      </c>
    </row>
    <row r="3761" spans="1:18" hidden="1">
      <c r="A3761">
        <v>389</v>
      </c>
      <c r="B3761">
        <v>40000685</v>
      </c>
      <c r="C3761" s="2" t="s">
        <v>8386</v>
      </c>
      <c r="D3761" t="s">
        <v>108</v>
      </c>
      <c r="E3761">
        <v>1147431358000</v>
      </c>
      <c r="F3761">
        <v>1233938611000</v>
      </c>
      <c r="G3761">
        <v>1</v>
      </c>
      <c r="H3761" t="s">
        <v>866</v>
      </c>
      <c r="I3761" t="s">
        <v>867</v>
      </c>
      <c r="J3761" t="s">
        <v>868</v>
      </c>
      <c r="K3761" t="s">
        <v>21</v>
      </c>
      <c r="L3761">
        <v>0</v>
      </c>
      <c r="M3761">
        <v>0</v>
      </c>
      <c r="N3761" t="s">
        <v>22</v>
      </c>
      <c r="O3761">
        <v>0</v>
      </c>
      <c r="P3761" s="30">
        <f>SQRT((postes_1[[#This Row],[x]]-$Q$1)^2+(postes_1[[#This Row],[y]]-$R$1)^2)</f>
        <v>537536.21662304143</v>
      </c>
      <c r="Q3761">
        <v>860426.95000000298</v>
      </c>
      <c r="R3761">
        <v>6277577.54</v>
      </c>
    </row>
    <row r="3762" spans="1:18" hidden="1">
      <c r="A3762">
        <v>1897</v>
      </c>
      <c r="B3762">
        <v>50001845</v>
      </c>
      <c r="C3762" s="2" t="s">
        <v>8373</v>
      </c>
      <c r="D3762" t="s">
        <v>1094</v>
      </c>
      <c r="E3762">
        <v>786931200000</v>
      </c>
      <c r="F3762">
        <v>1423670945000</v>
      </c>
      <c r="G3762">
        <v>1</v>
      </c>
      <c r="H3762" t="s">
        <v>3933</v>
      </c>
      <c r="I3762" t="s">
        <v>3934</v>
      </c>
      <c r="J3762" t="s">
        <v>3935</v>
      </c>
      <c r="K3762" t="s">
        <v>21</v>
      </c>
      <c r="L3762">
        <v>0</v>
      </c>
      <c r="M3762">
        <v>0</v>
      </c>
      <c r="N3762" t="s">
        <v>22</v>
      </c>
      <c r="O3762">
        <v>3</v>
      </c>
      <c r="P3762" s="30">
        <f>SQRT((postes_1[[#This Row],[x]]-$Q$1)^2+(postes_1[[#This Row],[y]]-$R$1)^2)</f>
        <v>537690.49669393408</v>
      </c>
      <c r="Q3762">
        <v>514709.03000000102</v>
      </c>
      <c r="R3762">
        <v>6224367.7999999998</v>
      </c>
    </row>
    <row r="3763" spans="1:18" hidden="1">
      <c r="A3763">
        <v>3092</v>
      </c>
      <c r="B3763">
        <v>50001841</v>
      </c>
      <c r="C3763" s="2" t="s">
        <v>8373</v>
      </c>
      <c r="D3763" t="s">
        <v>74</v>
      </c>
      <c r="E3763">
        <v>610761600000</v>
      </c>
      <c r="F3763">
        <v>1373634266000</v>
      </c>
      <c r="G3763">
        <v>1</v>
      </c>
      <c r="H3763" t="s">
        <v>6358</v>
      </c>
      <c r="I3763" t="s">
        <v>6359</v>
      </c>
      <c r="J3763" t="s">
        <v>20</v>
      </c>
      <c r="K3763" t="s">
        <v>21</v>
      </c>
      <c r="L3763">
        <v>0</v>
      </c>
      <c r="M3763">
        <v>0</v>
      </c>
      <c r="N3763" t="s">
        <v>22</v>
      </c>
      <c r="O3763">
        <v>3</v>
      </c>
      <c r="P3763" s="30">
        <f>SQRT((postes_1[[#This Row],[x]]-$Q$1)^2+(postes_1[[#This Row],[y]]-$R$1)^2)</f>
        <v>537696.32023074222</v>
      </c>
      <c r="Q3763">
        <v>512669.46000000101</v>
      </c>
      <c r="R3763">
        <v>6224735.0800000001</v>
      </c>
    </row>
    <row r="3764" spans="1:18" hidden="1">
      <c r="A3764">
        <v>2349</v>
      </c>
      <c r="B3764">
        <v>40000099</v>
      </c>
      <c r="C3764" s="2" t="s">
        <v>8373</v>
      </c>
      <c r="D3764" t="s">
        <v>168</v>
      </c>
      <c r="E3764">
        <v>1459504572000</v>
      </c>
      <c r="F3764">
        <v>1183472788000</v>
      </c>
      <c r="G3764">
        <v>1</v>
      </c>
      <c r="H3764" t="s">
        <v>4853</v>
      </c>
      <c r="I3764" t="s">
        <v>4854</v>
      </c>
      <c r="J3764" t="s">
        <v>20</v>
      </c>
      <c r="K3764" t="s">
        <v>21</v>
      </c>
      <c r="L3764">
        <v>0</v>
      </c>
      <c r="M3764">
        <v>0</v>
      </c>
      <c r="N3764" t="s">
        <v>22</v>
      </c>
      <c r="O3764">
        <v>3</v>
      </c>
      <c r="P3764" s="30">
        <f>SQRT((postes_1[[#This Row],[x]]-$Q$1)^2+(postes_1[[#This Row],[y]]-$R$1)^2)</f>
        <v>537795.08435166045</v>
      </c>
      <c r="Q3764">
        <v>998168.64999999898</v>
      </c>
      <c r="R3764">
        <v>6380752.3300000001</v>
      </c>
    </row>
    <row r="3765" spans="1:18" hidden="1">
      <c r="A3765">
        <v>883</v>
      </c>
      <c r="B3765">
        <v>40000132</v>
      </c>
      <c r="C3765" s="2" t="s">
        <v>8373</v>
      </c>
      <c r="D3765" t="s">
        <v>168</v>
      </c>
      <c r="E3765">
        <v>1459504687000</v>
      </c>
      <c r="F3765" t="s">
        <v>20</v>
      </c>
      <c r="G3765">
        <v>1</v>
      </c>
      <c r="H3765" t="s">
        <v>1879</v>
      </c>
      <c r="I3765" t="s">
        <v>1880</v>
      </c>
      <c r="J3765" t="s">
        <v>20</v>
      </c>
      <c r="K3765" t="s">
        <v>21</v>
      </c>
      <c r="L3765">
        <v>0</v>
      </c>
      <c r="M3765">
        <v>0</v>
      </c>
      <c r="N3765" t="s">
        <v>22</v>
      </c>
      <c r="O3765">
        <v>3</v>
      </c>
      <c r="P3765" s="30">
        <f>SQRT((postes_1[[#This Row],[x]]-$Q$1)^2+(postes_1[[#This Row],[y]]-$R$1)^2)</f>
        <v>537985.97267848079</v>
      </c>
      <c r="Q3765">
        <v>988960.13000000303</v>
      </c>
      <c r="R3765">
        <v>6371135.7999999998</v>
      </c>
    </row>
    <row r="3766" spans="1:18" hidden="1">
      <c r="A3766">
        <v>3025</v>
      </c>
      <c r="B3766">
        <v>50001396</v>
      </c>
      <c r="C3766" s="2" t="s">
        <v>8373</v>
      </c>
      <c r="D3766" t="s">
        <v>108</v>
      </c>
      <c r="E3766">
        <v>610761600000</v>
      </c>
      <c r="F3766">
        <v>1259575811000</v>
      </c>
      <c r="G3766">
        <v>1</v>
      </c>
      <c r="H3766" t="s">
        <v>6225</v>
      </c>
      <c r="I3766" t="s">
        <v>6226</v>
      </c>
      <c r="J3766" t="s">
        <v>26</v>
      </c>
      <c r="K3766" t="s">
        <v>21</v>
      </c>
      <c r="L3766">
        <v>0</v>
      </c>
      <c r="M3766">
        <v>0</v>
      </c>
      <c r="N3766" t="s">
        <v>22</v>
      </c>
      <c r="O3766">
        <v>3</v>
      </c>
      <c r="P3766" s="30">
        <f>SQRT((postes_1[[#This Row],[x]]-$Q$1)^2+(postes_1[[#This Row],[y]]-$R$1)^2)</f>
        <v>538084.6123667513</v>
      </c>
      <c r="Q3766">
        <v>358740.17000000202</v>
      </c>
      <c r="R3766">
        <v>6277891.6399999997</v>
      </c>
    </row>
    <row r="3767" spans="1:18" hidden="1">
      <c r="A3767">
        <v>3089</v>
      </c>
      <c r="B3767">
        <v>50001844</v>
      </c>
      <c r="C3767" s="2" t="s">
        <v>8373</v>
      </c>
      <c r="D3767" t="s">
        <v>74</v>
      </c>
      <c r="E3767">
        <v>610761600000</v>
      </c>
      <c r="F3767">
        <v>1373632724000</v>
      </c>
      <c r="G3767">
        <v>1</v>
      </c>
      <c r="H3767" t="s">
        <v>6353</v>
      </c>
      <c r="I3767" t="s">
        <v>6353</v>
      </c>
      <c r="J3767" t="s">
        <v>20</v>
      </c>
      <c r="K3767" t="s">
        <v>21</v>
      </c>
      <c r="L3767">
        <v>0</v>
      </c>
      <c r="M3767">
        <v>0</v>
      </c>
      <c r="N3767" t="s">
        <v>22</v>
      </c>
      <c r="O3767">
        <v>3</v>
      </c>
      <c r="P3767" s="30">
        <f>SQRT((postes_1[[#This Row],[x]]-$Q$1)^2+(postes_1[[#This Row],[y]]-$R$1)^2)</f>
        <v>538338.08823916258</v>
      </c>
      <c r="Q3767">
        <v>510040.45000000298</v>
      </c>
      <c r="R3767">
        <v>6224574.8899999997</v>
      </c>
    </row>
    <row r="3768" spans="1:18" hidden="1">
      <c r="A3768">
        <v>783</v>
      </c>
      <c r="B3768">
        <v>40000684</v>
      </c>
      <c r="C3768" s="2" t="s">
        <v>8373</v>
      </c>
      <c r="D3768" t="s">
        <v>274</v>
      </c>
      <c r="E3768">
        <v>610761600000</v>
      </c>
      <c r="F3768">
        <v>1440083441000</v>
      </c>
      <c r="G3768">
        <v>1</v>
      </c>
      <c r="H3768" t="s">
        <v>1682</v>
      </c>
      <c r="I3768" t="s">
        <v>867</v>
      </c>
      <c r="J3768" t="s">
        <v>195</v>
      </c>
      <c r="K3768" t="s">
        <v>21</v>
      </c>
      <c r="L3768">
        <v>0</v>
      </c>
      <c r="M3768">
        <v>0</v>
      </c>
      <c r="N3768" t="s">
        <v>22</v>
      </c>
      <c r="O3768">
        <v>3</v>
      </c>
      <c r="P3768" s="30">
        <f>SQRT((postes_1[[#This Row],[x]]-$Q$1)^2+(postes_1[[#This Row],[y]]-$R$1)^2)</f>
        <v>538488.38791388285</v>
      </c>
      <c r="Q3768">
        <v>862851.60999999905</v>
      </c>
      <c r="R3768">
        <v>6277780.8300000001</v>
      </c>
    </row>
    <row r="3769" spans="1:18" hidden="1">
      <c r="A3769">
        <v>3093</v>
      </c>
      <c r="B3769">
        <v>50001869</v>
      </c>
      <c r="C3769" s="2" t="s">
        <v>8373</v>
      </c>
      <c r="D3769" t="s">
        <v>23</v>
      </c>
      <c r="E3769">
        <v>853459200000</v>
      </c>
      <c r="F3769">
        <v>1191923211000</v>
      </c>
      <c r="G3769">
        <v>1</v>
      </c>
      <c r="H3769" t="s">
        <v>6360</v>
      </c>
      <c r="I3769" t="s">
        <v>6361</v>
      </c>
      <c r="J3769" t="s">
        <v>20</v>
      </c>
      <c r="K3769" t="s">
        <v>21</v>
      </c>
      <c r="L3769">
        <v>0</v>
      </c>
      <c r="M3769">
        <v>0</v>
      </c>
      <c r="N3769" t="s">
        <v>22</v>
      </c>
      <c r="O3769">
        <v>3</v>
      </c>
      <c r="P3769" s="30">
        <f>SQRT((postes_1[[#This Row],[x]]-$Q$1)^2+(postes_1[[#This Row],[y]]-$R$1)^2)</f>
        <v>538510.50299605494</v>
      </c>
      <c r="Q3769">
        <v>533701.07999999798</v>
      </c>
      <c r="R3769">
        <v>6220451.8399999999</v>
      </c>
    </row>
    <row r="3770" spans="1:18" hidden="1">
      <c r="A3770">
        <v>3790</v>
      </c>
      <c r="B3770">
        <v>40000570</v>
      </c>
      <c r="C3770" s="2" t="s">
        <v>8373</v>
      </c>
      <c r="D3770" t="s">
        <v>77</v>
      </c>
      <c r="E3770" s="1">
        <v>1072224000000</v>
      </c>
      <c r="F3770">
        <v>1376408939000</v>
      </c>
      <c r="G3770">
        <v>1</v>
      </c>
      <c r="H3770" t="s">
        <v>7745</v>
      </c>
      <c r="I3770" t="s">
        <v>7746</v>
      </c>
      <c r="J3770" t="s">
        <v>20</v>
      </c>
      <c r="K3770" t="s">
        <v>21</v>
      </c>
      <c r="L3770">
        <v>0</v>
      </c>
      <c r="M3770">
        <v>0</v>
      </c>
      <c r="N3770" t="s">
        <v>22</v>
      </c>
      <c r="O3770">
        <v>3</v>
      </c>
      <c r="P3770" s="30">
        <f>SQRT((postes_1[[#This Row],[x]]-$Q$1)^2+(postes_1[[#This Row],[y]]-$R$1)^2)</f>
        <v>538541.04812139994</v>
      </c>
      <c r="Q3770">
        <v>889936.03000000096</v>
      </c>
      <c r="R3770">
        <v>6293109.4400000004</v>
      </c>
    </row>
    <row r="3771" spans="1:18" hidden="1">
      <c r="A3771">
        <v>4110</v>
      </c>
      <c r="B3771">
        <v>50001404</v>
      </c>
      <c r="C3771" s="2" t="s">
        <v>8373</v>
      </c>
      <c r="D3771" t="s">
        <v>20</v>
      </c>
      <c r="E3771">
        <v>755913600000</v>
      </c>
      <c r="F3771" t="s">
        <v>20</v>
      </c>
      <c r="G3771">
        <v>1</v>
      </c>
      <c r="H3771" t="s">
        <v>8324</v>
      </c>
      <c r="I3771" t="s">
        <v>8325</v>
      </c>
      <c r="J3771" t="s">
        <v>20</v>
      </c>
      <c r="K3771" t="s">
        <v>21</v>
      </c>
      <c r="L3771">
        <v>0</v>
      </c>
      <c r="M3771">
        <v>0</v>
      </c>
      <c r="N3771" t="s">
        <v>22</v>
      </c>
      <c r="O3771">
        <v>3</v>
      </c>
      <c r="P3771" s="30">
        <f>SQRT((postes_1[[#This Row],[x]]-$Q$1)^2+(postes_1[[#This Row],[y]]-$R$1)^2)</f>
        <v>538603.48129385186</v>
      </c>
      <c r="Q3771">
        <v>358794.71999999898</v>
      </c>
      <c r="R3771">
        <v>6277275.8099999996</v>
      </c>
    </row>
    <row r="3772" spans="1:18" hidden="1">
      <c r="A3772">
        <v>781</v>
      </c>
      <c r="B3772">
        <v>70015202</v>
      </c>
      <c r="C3772" s="2" t="s">
        <v>8373</v>
      </c>
      <c r="D3772" t="s">
        <v>274</v>
      </c>
      <c r="E3772">
        <v>1165923357000</v>
      </c>
      <c r="F3772">
        <v>1440086448000</v>
      </c>
      <c r="G3772">
        <v>1</v>
      </c>
      <c r="H3772" t="s">
        <v>1679</v>
      </c>
      <c r="I3772" t="s">
        <v>867</v>
      </c>
      <c r="J3772" t="s">
        <v>26</v>
      </c>
      <c r="K3772" t="s">
        <v>21</v>
      </c>
      <c r="L3772">
        <v>0</v>
      </c>
      <c r="M3772">
        <v>0</v>
      </c>
      <c r="N3772" t="s">
        <v>22</v>
      </c>
      <c r="O3772">
        <v>3</v>
      </c>
      <c r="P3772" s="30">
        <f>SQRT((postes_1[[#This Row],[x]]-$Q$1)^2+(postes_1[[#This Row],[y]]-$R$1)^2)</f>
        <v>538749.53415888094</v>
      </c>
      <c r="Q3772">
        <v>862591.54999999702</v>
      </c>
      <c r="R3772">
        <v>6277347.4199999999</v>
      </c>
    </row>
    <row r="3773" spans="1:18" hidden="1">
      <c r="A3773">
        <v>736</v>
      </c>
      <c r="B3773">
        <v>70041495</v>
      </c>
      <c r="C3773" s="2" t="s">
        <v>8373</v>
      </c>
      <c r="D3773" t="s">
        <v>264</v>
      </c>
      <c r="E3773">
        <v>1438969463000</v>
      </c>
      <c r="F3773">
        <v>1438968423000</v>
      </c>
      <c r="G3773">
        <v>1</v>
      </c>
      <c r="H3773" t="s">
        <v>1584</v>
      </c>
      <c r="I3773" t="s">
        <v>1585</v>
      </c>
      <c r="J3773" t="s">
        <v>1568</v>
      </c>
      <c r="K3773" t="s">
        <v>21</v>
      </c>
      <c r="L3773">
        <v>0</v>
      </c>
      <c r="M3773">
        <v>0</v>
      </c>
      <c r="N3773" t="s">
        <v>22</v>
      </c>
      <c r="O3773">
        <v>3</v>
      </c>
      <c r="P3773" s="30">
        <f>SQRT((postes_1[[#This Row],[x]]-$Q$1)^2+(postes_1[[#This Row],[y]]-$R$1)^2)</f>
        <v>538919.49392470263</v>
      </c>
      <c r="Q3773">
        <v>861355.28000000096</v>
      </c>
      <c r="R3773">
        <v>6276502.7699999996</v>
      </c>
    </row>
    <row r="3774" spans="1:18" hidden="1">
      <c r="A3774">
        <v>1060</v>
      </c>
      <c r="B3774">
        <v>50001804</v>
      </c>
      <c r="C3774" s="2" t="s">
        <v>8373</v>
      </c>
      <c r="D3774" t="s">
        <v>74</v>
      </c>
      <c r="E3774">
        <v>610761600000</v>
      </c>
      <c r="F3774">
        <v>1372084705000</v>
      </c>
      <c r="G3774">
        <v>1</v>
      </c>
      <c r="H3774" t="s">
        <v>2227</v>
      </c>
      <c r="I3774" t="s">
        <v>2228</v>
      </c>
      <c r="J3774" t="s">
        <v>26</v>
      </c>
      <c r="K3774" t="s">
        <v>21</v>
      </c>
      <c r="L3774">
        <v>0</v>
      </c>
      <c r="M3774">
        <v>0</v>
      </c>
      <c r="N3774" t="s">
        <v>22</v>
      </c>
      <c r="O3774">
        <v>3</v>
      </c>
      <c r="P3774" s="30">
        <f>SQRT((postes_1[[#This Row],[x]]-$Q$1)^2+(postes_1[[#This Row],[y]]-$R$1)^2)</f>
        <v>539186.28095098154</v>
      </c>
      <c r="Q3774">
        <v>480989.52000000299</v>
      </c>
      <c r="R3774">
        <v>6230053.4900000002</v>
      </c>
    </row>
    <row r="3775" spans="1:18" hidden="1">
      <c r="A3775">
        <v>1156</v>
      </c>
      <c r="B3775">
        <v>70040395</v>
      </c>
      <c r="C3775" s="2" t="s">
        <v>8375</v>
      </c>
      <c r="D3775" t="s">
        <v>274</v>
      </c>
      <c r="E3775">
        <v>1422615874000</v>
      </c>
      <c r="F3775">
        <v>1423759232000</v>
      </c>
      <c r="G3775">
        <v>1</v>
      </c>
      <c r="H3775" t="s">
        <v>2423</v>
      </c>
      <c r="I3775" t="s">
        <v>2424</v>
      </c>
      <c r="J3775" t="s">
        <v>2425</v>
      </c>
      <c r="K3775" t="s">
        <v>21</v>
      </c>
      <c r="L3775">
        <v>0</v>
      </c>
      <c r="M3775">
        <v>0</v>
      </c>
      <c r="N3775" t="s">
        <v>22</v>
      </c>
      <c r="O3775">
        <v>6</v>
      </c>
      <c r="P3775" s="30">
        <f>SQRT((postes_1[[#This Row],[x]]-$Q$1)^2+(postes_1[[#This Row],[y]]-$R$1)^2)</f>
        <v>539406.37693330518</v>
      </c>
      <c r="Q3775">
        <v>940067.10999999905</v>
      </c>
      <c r="R3775">
        <v>6326467.5999999996</v>
      </c>
    </row>
    <row r="3776" spans="1:18" hidden="1">
      <c r="A3776">
        <v>2951</v>
      </c>
      <c r="B3776">
        <v>50001850</v>
      </c>
      <c r="C3776" s="2" t="s">
        <v>8373</v>
      </c>
      <c r="D3776" t="s">
        <v>74</v>
      </c>
      <c r="E3776">
        <v>610761600000</v>
      </c>
      <c r="F3776">
        <v>1373629572000</v>
      </c>
      <c r="G3776">
        <v>1</v>
      </c>
      <c r="H3776" t="s">
        <v>6079</v>
      </c>
      <c r="I3776" t="s">
        <v>6080</v>
      </c>
      <c r="J3776" t="s">
        <v>20</v>
      </c>
      <c r="K3776" t="s">
        <v>21</v>
      </c>
      <c r="L3776">
        <v>0</v>
      </c>
      <c r="M3776">
        <v>0</v>
      </c>
      <c r="N3776" t="s">
        <v>22</v>
      </c>
      <c r="O3776">
        <v>3</v>
      </c>
      <c r="P3776" s="30">
        <f>SQRT((postes_1[[#This Row],[x]]-$Q$1)^2+(postes_1[[#This Row],[y]]-$R$1)^2)</f>
        <v>539671.45478813082</v>
      </c>
      <c r="Q3776">
        <v>505370.89999999898</v>
      </c>
      <c r="R3776">
        <v>6224123.5099999998</v>
      </c>
    </row>
    <row r="3777" spans="1:18" hidden="1">
      <c r="A3777">
        <v>3240</v>
      </c>
      <c r="B3777">
        <v>70007802</v>
      </c>
      <c r="C3777" s="2" t="s">
        <v>8373</v>
      </c>
      <c r="D3777" t="s">
        <v>74</v>
      </c>
      <c r="E3777">
        <v>1179937018000</v>
      </c>
      <c r="F3777">
        <v>1372853059000</v>
      </c>
      <c r="G3777">
        <v>1</v>
      </c>
      <c r="H3777" t="s">
        <v>6647</v>
      </c>
      <c r="I3777" t="s">
        <v>2302</v>
      </c>
      <c r="J3777" t="s">
        <v>26</v>
      </c>
      <c r="K3777" t="s">
        <v>21</v>
      </c>
      <c r="L3777">
        <v>0</v>
      </c>
      <c r="M3777">
        <v>0</v>
      </c>
      <c r="N3777" t="s">
        <v>22</v>
      </c>
      <c r="O3777">
        <v>3</v>
      </c>
      <c r="P3777" s="30">
        <f>SQRT((postes_1[[#This Row],[x]]-$Q$1)^2+(postes_1[[#This Row],[y]]-$R$1)^2)</f>
        <v>540361.95450495963</v>
      </c>
      <c r="Q3777">
        <v>487790.75999999797</v>
      </c>
      <c r="R3777">
        <v>6227210.4900000002</v>
      </c>
    </row>
    <row r="3778" spans="1:18" hidden="1">
      <c r="A3778">
        <v>647</v>
      </c>
      <c r="B3778">
        <v>50001706</v>
      </c>
      <c r="C3778" s="2" t="s">
        <v>8373</v>
      </c>
      <c r="D3778" t="s">
        <v>168</v>
      </c>
      <c r="E3778">
        <v>610761600000</v>
      </c>
      <c r="F3778">
        <v>1444837844000</v>
      </c>
      <c r="G3778">
        <v>1</v>
      </c>
      <c r="H3778" t="s">
        <v>1390</v>
      </c>
      <c r="I3778" t="s">
        <v>1391</v>
      </c>
      <c r="J3778" t="s">
        <v>1392</v>
      </c>
      <c r="K3778" t="s">
        <v>21</v>
      </c>
      <c r="L3778">
        <v>0</v>
      </c>
      <c r="M3778">
        <v>0</v>
      </c>
      <c r="N3778" t="s">
        <v>22</v>
      </c>
      <c r="O3778">
        <v>3</v>
      </c>
      <c r="P3778" s="30">
        <f>SQRT((postes_1[[#This Row],[x]]-$Q$1)^2+(postes_1[[#This Row],[y]]-$R$1)^2)</f>
        <v>540447.25123189634</v>
      </c>
      <c r="Q3778">
        <v>432908.54999999702</v>
      </c>
      <c r="R3778">
        <v>6243016.0599999996</v>
      </c>
    </row>
    <row r="3779" spans="1:18" hidden="1">
      <c r="A3779">
        <v>2585</v>
      </c>
      <c r="B3779">
        <v>40000410</v>
      </c>
      <c r="C3779" s="2" t="s">
        <v>8373</v>
      </c>
      <c r="D3779" t="s">
        <v>168</v>
      </c>
      <c r="E3779">
        <v>1459505568000</v>
      </c>
      <c r="F3779">
        <v>1140454090000</v>
      </c>
      <c r="G3779">
        <v>1</v>
      </c>
      <c r="H3779" t="s">
        <v>5334</v>
      </c>
      <c r="I3779" t="s">
        <v>5335</v>
      </c>
      <c r="J3779" t="s">
        <v>5336</v>
      </c>
      <c r="K3779" t="s">
        <v>21</v>
      </c>
      <c r="L3779">
        <v>0</v>
      </c>
      <c r="M3779">
        <v>0</v>
      </c>
      <c r="N3779" t="s">
        <v>22</v>
      </c>
      <c r="O3779">
        <v>3</v>
      </c>
      <c r="P3779" s="30">
        <f>SQRT((postes_1[[#This Row],[x]]-$Q$1)^2+(postes_1[[#This Row],[y]]-$R$1)^2)</f>
        <v>540544.93920743268</v>
      </c>
      <c r="Q3779">
        <v>921569.93</v>
      </c>
      <c r="R3779">
        <v>6311415.7199999997</v>
      </c>
    </row>
    <row r="3780" spans="1:18" hidden="1">
      <c r="A3780">
        <v>1095</v>
      </c>
      <c r="B3780">
        <v>50001817</v>
      </c>
      <c r="C3780" s="2" t="s">
        <v>8375</v>
      </c>
      <c r="D3780" t="s">
        <v>74</v>
      </c>
      <c r="E3780">
        <v>610761600000</v>
      </c>
      <c r="F3780">
        <v>1372776705000</v>
      </c>
      <c r="G3780">
        <v>1</v>
      </c>
      <c r="H3780" t="s">
        <v>2301</v>
      </c>
      <c r="I3780" t="s">
        <v>2302</v>
      </c>
      <c r="J3780" t="s">
        <v>20</v>
      </c>
      <c r="K3780" t="s">
        <v>21</v>
      </c>
      <c r="L3780">
        <v>0</v>
      </c>
      <c r="M3780">
        <v>0</v>
      </c>
      <c r="N3780" t="s">
        <v>22</v>
      </c>
      <c r="O3780">
        <v>6</v>
      </c>
      <c r="P3780" s="30">
        <f>SQRT((postes_1[[#This Row],[x]]-$Q$1)^2+(postes_1[[#This Row],[y]]-$R$1)^2)</f>
        <v>540572.78546264174</v>
      </c>
      <c r="Q3780">
        <v>487277.93999999802</v>
      </c>
      <c r="R3780">
        <v>6227113.7699999996</v>
      </c>
    </row>
    <row r="3781" spans="1:18" hidden="1">
      <c r="A3781">
        <v>3921</v>
      </c>
      <c r="B3781">
        <v>40000643</v>
      </c>
      <c r="C3781" s="2" t="s">
        <v>8373</v>
      </c>
      <c r="D3781" t="s">
        <v>20</v>
      </c>
      <c r="E3781" s="1">
        <v>1072224000000</v>
      </c>
      <c r="F3781" t="s">
        <v>20</v>
      </c>
      <c r="G3781">
        <v>1</v>
      </c>
      <c r="H3781" t="s">
        <v>7997</v>
      </c>
      <c r="I3781" t="s">
        <v>7998</v>
      </c>
      <c r="J3781" t="s">
        <v>20</v>
      </c>
      <c r="K3781" t="s">
        <v>21</v>
      </c>
      <c r="L3781">
        <v>0</v>
      </c>
      <c r="M3781">
        <v>0</v>
      </c>
      <c r="N3781" t="s">
        <v>22</v>
      </c>
      <c r="O3781">
        <v>3</v>
      </c>
      <c r="P3781" s="30">
        <f>SQRT((postes_1[[#This Row],[x]]-$Q$1)^2+(postes_1[[#This Row],[y]]-$R$1)^2)</f>
        <v>540654.72262751323</v>
      </c>
      <c r="Q3781">
        <v>881835.89000000095</v>
      </c>
      <c r="R3781">
        <v>6285843.1699999999</v>
      </c>
    </row>
    <row r="3782" spans="1:18" hidden="1">
      <c r="A3782">
        <v>2556</v>
      </c>
      <c r="B3782">
        <v>50001860</v>
      </c>
      <c r="C3782" s="2" t="s">
        <v>8373</v>
      </c>
      <c r="D3782" t="s">
        <v>74</v>
      </c>
      <c r="E3782">
        <v>610761600000</v>
      </c>
      <c r="F3782">
        <v>1373630785000</v>
      </c>
      <c r="G3782">
        <v>1</v>
      </c>
      <c r="H3782" t="s">
        <v>5275</v>
      </c>
      <c r="I3782" t="s">
        <v>5276</v>
      </c>
      <c r="J3782" t="s">
        <v>20</v>
      </c>
      <c r="K3782" t="s">
        <v>21</v>
      </c>
      <c r="L3782">
        <v>0</v>
      </c>
      <c r="M3782">
        <v>0</v>
      </c>
      <c r="N3782" t="s">
        <v>22</v>
      </c>
      <c r="O3782">
        <v>3</v>
      </c>
      <c r="P3782" s="30">
        <f>SQRT((postes_1[[#This Row],[x]]-$Q$1)^2+(postes_1[[#This Row],[y]]-$R$1)^2)</f>
        <v>541319.13806369097</v>
      </c>
      <c r="Q3782">
        <v>502131.11999999703</v>
      </c>
      <c r="R3782">
        <v>6223095.2599999998</v>
      </c>
    </row>
    <row r="3783" spans="1:18" hidden="1">
      <c r="A3783">
        <v>644</v>
      </c>
      <c r="B3783">
        <v>40000594</v>
      </c>
      <c r="C3783" s="2" t="s">
        <v>8375</v>
      </c>
      <c r="D3783" t="s">
        <v>168</v>
      </c>
      <c r="E3783">
        <v>610761600000</v>
      </c>
      <c r="F3783">
        <v>1444817624000</v>
      </c>
      <c r="G3783">
        <v>1</v>
      </c>
      <c r="H3783" t="s">
        <v>1384</v>
      </c>
      <c r="I3783" t="s">
        <v>1385</v>
      </c>
      <c r="J3783" t="s">
        <v>20</v>
      </c>
      <c r="K3783" t="s">
        <v>21</v>
      </c>
      <c r="L3783">
        <v>0</v>
      </c>
      <c r="M3783">
        <v>0</v>
      </c>
      <c r="N3783" t="s">
        <v>22</v>
      </c>
      <c r="O3783">
        <v>6</v>
      </c>
      <c r="P3783" s="30">
        <f>SQRT((postes_1[[#This Row],[x]]-$Q$1)^2+(postes_1[[#This Row],[y]]-$R$1)^2)</f>
        <v>541518.54155940213</v>
      </c>
      <c r="Q3783">
        <v>892263.93999999797</v>
      </c>
      <c r="R3783">
        <v>6291040.3499999996</v>
      </c>
    </row>
    <row r="3784" spans="1:18" hidden="1">
      <c r="A3784">
        <v>2559</v>
      </c>
      <c r="B3784">
        <v>50001864</v>
      </c>
      <c r="C3784" s="2" t="s">
        <v>8373</v>
      </c>
      <c r="D3784" t="s">
        <v>74</v>
      </c>
      <c r="E3784">
        <v>786931200000</v>
      </c>
      <c r="F3784">
        <v>1373631190000</v>
      </c>
      <c r="G3784">
        <v>1</v>
      </c>
      <c r="H3784" t="s">
        <v>5281</v>
      </c>
      <c r="I3784" t="s">
        <v>5282</v>
      </c>
      <c r="J3784" t="s">
        <v>20</v>
      </c>
      <c r="K3784" t="s">
        <v>21</v>
      </c>
      <c r="L3784">
        <v>0</v>
      </c>
      <c r="M3784">
        <v>0</v>
      </c>
      <c r="N3784" t="s">
        <v>22</v>
      </c>
      <c r="O3784">
        <v>3</v>
      </c>
      <c r="P3784" s="30">
        <f>SQRT((postes_1[[#This Row],[x]]-$Q$1)^2+(postes_1[[#This Row],[y]]-$R$1)^2)</f>
        <v>541809.93333893619</v>
      </c>
      <c r="Q3784">
        <v>502119.21000000101</v>
      </c>
      <c r="R3784">
        <v>6222596.7699999996</v>
      </c>
    </row>
    <row r="3785" spans="1:18" hidden="1">
      <c r="A3785">
        <v>778</v>
      </c>
      <c r="B3785">
        <v>40000271</v>
      </c>
      <c r="C3785" s="2" t="s">
        <v>8373</v>
      </c>
      <c r="D3785" t="s">
        <v>168</v>
      </c>
      <c r="E3785">
        <v>1459505853000</v>
      </c>
      <c r="F3785">
        <v>1183473608000</v>
      </c>
      <c r="G3785">
        <v>1</v>
      </c>
      <c r="H3785" t="s">
        <v>1673</v>
      </c>
      <c r="I3785" t="s">
        <v>1673</v>
      </c>
      <c r="J3785" t="s">
        <v>20</v>
      </c>
      <c r="K3785" t="s">
        <v>21</v>
      </c>
      <c r="L3785">
        <v>0</v>
      </c>
      <c r="M3785">
        <v>0</v>
      </c>
      <c r="N3785" t="s">
        <v>22</v>
      </c>
      <c r="O3785">
        <v>3</v>
      </c>
      <c r="P3785" s="30">
        <f>SQRT((postes_1[[#This Row],[x]]-$Q$1)^2+(postes_1[[#This Row],[y]]-$R$1)^2)</f>
        <v>542083.56230254192</v>
      </c>
      <c r="Q3785">
        <v>958513.52000000305</v>
      </c>
      <c r="R3785">
        <v>6337866.6299999999</v>
      </c>
    </row>
    <row r="3786" spans="1:18" hidden="1">
      <c r="A3786">
        <v>2079</v>
      </c>
      <c r="B3786">
        <v>50001892</v>
      </c>
      <c r="C3786" s="2" t="s">
        <v>8373</v>
      </c>
      <c r="D3786" t="s">
        <v>20</v>
      </c>
      <c r="E3786">
        <v>1015545600000</v>
      </c>
      <c r="F3786" t="s">
        <v>20</v>
      </c>
      <c r="G3786">
        <v>1</v>
      </c>
      <c r="H3786" t="s">
        <v>4310</v>
      </c>
      <c r="I3786" t="s">
        <v>4311</v>
      </c>
      <c r="J3786" t="s">
        <v>20</v>
      </c>
      <c r="K3786" t="s">
        <v>21</v>
      </c>
      <c r="L3786">
        <v>0</v>
      </c>
      <c r="M3786">
        <v>0</v>
      </c>
      <c r="N3786" t="s">
        <v>22</v>
      </c>
      <c r="O3786">
        <v>3</v>
      </c>
      <c r="P3786" s="30">
        <f>SQRT((postes_1[[#This Row],[x]]-$Q$1)^2+(postes_1[[#This Row],[y]]-$R$1)^2)</f>
        <v>542225.05744459119</v>
      </c>
      <c r="Q3786">
        <v>586888.20000000298</v>
      </c>
      <c r="R3786">
        <v>6211750.2999999998</v>
      </c>
    </row>
    <row r="3787" spans="1:18" hidden="1">
      <c r="A3787">
        <v>3238</v>
      </c>
      <c r="B3787">
        <v>50001838</v>
      </c>
      <c r="C3787" s="2" t="s">
        <v>8373</v>
      </c>
      <c r="D3787" t="s">
        <v>74</v>
      </c>
      <c r="E3787">
        <v>610761600000</v>
      </c>
      <c r="F3787">
        <v>1372846104000</v>
      </c>
      <c r="G3787">
        <v>1</v>
      </c>
      <c r="H3787" t="s">
        <v>6643</v>
      </c>
      <c r="I3787" t="s">
        <v>2302</v>
      </c>
      <c r="J3787" t="s">
        <v>6644</v>
      </c>
      <c r="K3787" t="s">
        <v>21</v>
      </c>
      <c r="L3787">
        <v>0</v>
      </c>
      <c r="M3787">
        <v>0</v>
      </c>
      <c r="N3787" t="s">
        <v>22</v>
      </c>
      <c r="O3787">
        <v>3</v>
      </c>
      <c r="P3787" s="30">
        <f>SQRT((postes_1[[#This Row],[x]]-$Q$1)^2+(postes_1[[#This Row],[y]]-$R$1)^2)</f>
        <v>542441.23965062131</v>
      </c>
      <c r="Q3787">
        <v>486407.82</v>
      </c>
      <c r="R3787">
        <v>6225398.6699999999</v>
      </c>
    </row>
    <row r="3788" spans="1:18" hidden="1">
      <c r="A3788">
        <v>994</v>
      </c>
      <c r="B3788">
        <v>40000371</v>
      </c>
      <c r="C3788" s="2" t="s">
        <v>8375</v>
      </c>
      <c r="D3788" t="s">
        <v>168</v>
      </c>
      <c r="E3788">
        <v>1459505607000</v>
      </c>
      <c r="F3788" t="s">
        <v>20</v>
      </c>
      <c r="G3788">
        <v>1</v>
      </c>
      <c r="H3788" t="s">
        <v>2121</v>
      </c>
      <c r="I3788" t="s">
        <v>2122</v>
      </c>
      <c r="J3788" t="s">
        <v>20</v>
      </c>
      <c r="K3788" t="s">
        <v>21</v>
      </c>
      <c r="L3788">
        <v>0</v>
      </c>
      <c r="M3788">
        <v>0</v>
      </c>
      <c r="N3788" t="s">
        <v>22</v>
      </c>
      <c r="O3788">
        <v>6</v>
      </c>
      <c r="P3788" s="30">
        <f>SQRT((postes_1[[#This Row],[x]]-$Q$1)^2+(postes_1[[#This Row],[y]]-$R$1)^2)</f>
        <v>543064.04126340698</v>
      </c>
      <c r="Q3788">
        <v>934810.32999999798</v>
      </c>
      <c r="R3788">
        <v>6317892.0999999996</v>
      </c>
    </row>
    <row r="3789" spans="1:18" hidden="1">
      <c r="A3789">
        <v>3261</v>
      </c>
      <c r="B3789">
        <v>50001843</v>
      </c>
      <c r="C3789" s="2" t="s">
        <v>8373</v>
      </c>
      <c r="D3789" t="s">
        <v>38</v>
      </c>
      <c r="E3789">
        <v>610761600000</v>
      </c>
      <c r="F3789">
        <v>1195554083000</v>
      </c>
      <c r="G3789">
        <v>1</v>
      </c>
      <c r="H3789" t="s">
        <v>6688</v>
      </c>
      <c r="I3789" t="s">
        <v>6689</v>
      </c>
      <c r="J3789" t="s">
        <v>6690</v>
      </c>
      <c r="K3789" t="s">
        <v>21</v>
      </c>
      <c r="L3789">
        <v>0</v>
      </c>
      <c r="M3789">
        <v>0</v>
      </c>
      <c r="N3789" t="s">
        <v>22</v>
      </c>
      <c r="O3789">
        <v>3</v>
      </c>
      <c r="P3789" s="30">
        <f>SQRT((postes_1[[#This Row],[x]]-$Q$1)^2+(postes_1[[#This Row],[y]]-$R$1)^2)</f>
        <v>543348.38651720854</v>
      </c>
      <c r="Q3789">
        <v>485984.56000000198</v>
      </c>
      <c r="R3789">
        <v>6224566.3099999996</v>
      </c>
    </row>
    <row r="3790" spans="1:18" hidden="1">
      <c r="A3790">
        <v>960</v>
      </c>
      <c r="B3790">
        <v>40000178</v>
      </c>
      <c r="C3790" s="2" t="s">
        <v>8373</v>
      </c>
      <c r="D3790" t="s">
        <v>30</v>
      </c>
      <c r="E3790">
        <v>1442503888000</v>
      </c>
      <c r="F3790">
        <v>1424168500000</v>
      </c>
      <c r="G3790">
        <v>1</v>
      </c>
      <c r="H3790" t="s">
        <v>2049</v>
      </c>
      <c r="I3790" t="s">
        <v>2050</v>
      </c>
      <c r="J3790" t="s">
        <v>20</v>
      </c>
      <c r="K3790" t="s">
        <v>21</v>
      </c>
      <c r="L3790">
        <v>0</v>
      </c>
      <c r="M3790">
        <v>0</v>
      </c>
      <c r="N3790" t="s">
        <v>22</v>
      </c>
      <c r="O3790">
        <v>3</v>
      </c>
      <c r="P3790" s="30">
        <f>SQRT((postes_1[[#This Row],[x]]-$Q$1)^2+(postes_1[[#This Row],[y]]-$R$1)^2)</f>
        <v>544182.48522614082</v>
      </c>
      <c r="Q3790">
        <v>985607.47999999695</v>
      </c>
      <c r="R3790">
        <v>6359246.7800000003</v>
      </c>
    </row>
    <row r="3791" spans="1:18" hidden="1">
      <c r="A3791">
        <v>1446</v>
      </c>
      <c r="B3791">
        <v>50001908</v>
      </c>
      <c r="C3791" s="2" t="s">
        <v>8373</v>
      </c>
      <c r="D3791" t="s">
        <v>20</v>
      </c>
      <c r="E3791">
        <v>1014681600000</v>
      </c>
      <c r="F3791" t="s">
        <v>20</v>
      </c>
      <c r="G3791">
        <v>1</v>
      </c>
      <c r="H3791" t="s">
        <v>3026</v>
      </c>
      <c r="I3791" t="s">
        <v>847</v>
      </c>
      <c r="J3791" t="s">
        <v>26</v>
      </c>
      <c r="K3791" t="s">
        <v>21</v>
      </c>
      <c r="L3791">
        <v>0</v>
      </c>
      <c r="M3791">
        <v>0</v>
      </c>
      <c r="N3791" t="s">
        <v>22</v>
      </c>
      <c r="O3791">
        <v>3</v>
      </c>
      <c r="P3791" s="30">
        <f>SQRT((postes_1[[#This Row],[x]]-$Q$1)^2+(postes_1[[#This Row],[y]]-$R$1)^2)</f>
        <v>544299.68476267764</v>
      </c>
      <c r="Q3791">
        <v>586281.81000000203</v>
      </c>
      <c r="R3791">
        <v>6209700.3499999996</v>
      </c>
    </row>
    <row r="3792" spans="1:18" hidden="1">
      <c r="A3792">
        <v>668</v>
      </c>
      <c r="B3792">
        <v>40000401</v>
      </c>
      <c r="C3792" s="2" t="s">
        <v>8373</v>
      </c>
      <c r="D3792" t="s">
        <v>168</v>
      </c>
      <c r="E3792">
        <v>1459504675000</v>
      </c>
      <c r="F3792">
        <v>1225980079000</v>
      </c>
      <c r="G3792">
        <v>1</v>
      </c>
      <c r="H3792" t="s">
        <v>1436</v>
      </c>
      <c r="I3792" t="s">
        <v>1437</v>
      </c>
      <c r="J3792" t="s">
        <v>20</v>
      </c>
      <c r="K3792" t="s">
        <v>21</v>
      </c>
      <c r="L3792">
        <v>0</v>
      </c>
      <c r="M3792">
        <v>0</v>
      </c>
      <c r="N3792" t="s">
        <v>22</v>
      </c>
      <c r="O3792">
        <v>3</v>
      </c>
      <c r="P3792" s="30">
        <f>SQRT((postes_1[[#This Row],[x]]-$Q$1)^2+(postes_1[[#This Row],[y]]-$R$1)^2)</f>
        <v>544340.65039263805</v>
      </c>
      <c r="Q3792">
        <v>930154.21000000101</v>
      </c>
      <c r="R3792">
        <v>6312885.1200000001</v>
      </c>
    </row>
    <row r="3793" spans="1:18" hidden="1">
      <c r="A3793">
        <v>3834</v>
      </c>
      <c r="B3793">
        <v>40000441</v>
      </c>
      <c r="C3793" s="2" t="s">
        <v>8373</v>
      </c>
      <c r="D3793" t="s">
        <v>168</v>
      </c>
      <c r="E3793">
        <v>1459505414000</v>
      </c>
      <c r="F3793" t="s">
        <v>20</v>
      </c>
      <c r="G3793">
        <v>1</v>
      </c>
      <c r="H3793" t="s">
        <v>7827</v>
      </c>
      <c r="I3793" t="s">
        <v>7828</v>
      </c>
      <c r="J3793" t="s">
        <v>20</v>
      </c>
      <c r="K3793" t="s">
        <v>21</v>
      </c>
      <c r="L3793">
        <v>0</v>
      </c>
      <c r="M3793">
        <v>0</v>
      </c>
      <c r="N3793" t="s">
        <v>22</v>
      </c>
      <c r="O3793">
        <v>3</v>
      </c>
      <c r="P3793" s="30">
        <f>SQRT((postes_1[[#This Row],[x]]-$Q$1)^2+(postes_1[[#This Row],[y]]-$R$1)^2)</f>
        <v>544755.87483461527</v>
      </c>
      <c r="Q3793">
        <v>923308.92000000202</v>
      </c>
      <c r="R3793">
        <v>6307491.1299999999</v>
      </c>
    </row>
    <row r="3794" spans="1:18" hidden="1">
      <c r="A3794">
        <v>1334</v>
      </c>
      <c r="B3794">
        <v>70005402</v>
      </c>
      <c r="C3794" s="2" t="s">
        <v>8373</v>
      </c>
      <c r="D3794" t="s">
        <v>77</v>
      </c>
      <c r="E3794">
        <v>1107353327000</v>
      </c>
      <c r="F3794">
        <v>1376992822000</v>
      </c>
      <c r="G3794">
        <v>1</v>
      </c>
      <c r="H3794" t="s">
        <v>2798</v>
      </c>
      <c r="I3794" t="s">
        <v>2799</v>
      </c>
      <c r="J3794" t="s">
        <v>20</v>
      </c>
      <c r="K3794" t="s">
        <v>21</v>
      </c>
      <c r="L3794">
        <v>0</v>
      </c>
      <c r="M3794">
        <v>0</v>
      </c>
      <c r="N3794" t="s">
        <v>22</v>
      </c>
      <c r="O3794">
        <v>3</v>
      </c>
      <c r="P3794" s="30">
        <f>SQRT((postes_1[[#This Row],[x]]-$Q$1)^2+(postes_1[[#This Row],[y]]-$R$1)^2)</f>
        <v>544922.71721260424</v>
      </c>
      <c r="Q3794">
        <v>842818.39999999898</v>
      </c>
      <c r="R3794">
        <v>6260558.04</v>
      </c>
    </row>
    <row r="3795" spans="1:18" hidden="1">
      <c r="A3795">
        <v>305</v>
      </c>
      <c r="B3795">
        <v>40000833</v>
      </c>
      <c r="C3795" s="2" t="s">
        <v>8375</v>
      </c>
      <c r="D3795" t="s">
        <v>108</v>
      </c>
      <c r="E3795">
        <v>795225600000</v>
      </c>
      <c r="F3795">
        <v>1233936694000</v>
      </c>
      <c r="G3795">
        <v>1</v>
      </c>
      <c r="H3795" t="s">
        <v>683</v>
      </c>
      <c r="I3795" t="s">
        <v>684</v>
      </c>
      <c r="J3795" t="s">
        <v>685</v>
      </c>
      <c r="K3795" t="s">
        <v>21</v>
      </c>
      <c r="L3795">
        <v>0</v>
      </c>
      <c r="M3795">
        <v>0</v>
      </c>
      <c r="N3795" t="s">
        <v>22</v>
      </c>
      <c r="O3795">
        <v>6</v>
      </c>
      <c r="P3795" s="30">
        <f>SQRT((postes_1[[#This Row],[x]]-$Q$1)^2+(postes_1[[#This Row],[y]]-$R$1)^2)</f>
        <v>544957.80296451261</v>
      </c>
      <c r="Q3795">
        <v>849838.14999999898</v>
      </c>
      <c r="R3795">
        <v>6263889.5199999996</v>
      </c>
    </row>
    <row r="3796" spans="1:18" hidden="1">
      <c r="A3796">
        <v>2150</v>
      </c>
      <c r="B3796">
        <v>40000805</v>
      </c>
      <c r="C3796" s="2" t="s">
        <v>8386</v>
      </c>
      <c r="D3796" t="s">
        <v>274</v>
      </c>
      <c r="E3796">
        <v>1418398327000</v>
      </c>
      <c r="F3796" t="s">
        <v>20</v>
      </c>
      <c r="G3796">
        <v>1</v>
      </c>
      <c r="H3796" t="s">
        <v>4458</v>
      </c>
      <c r="I3796" t="s">
        <v>4459</v>
      </c>
      <c r="J3796" t="s">
        <v>4460</v>
      </c>
      <c r="K3796" t="s">
        <v>21</v>
      </c>
      <c r="L3796">
        <v>0</v>
      </c>
      <c r="M3796">
        <v>0</v>
      </c>
      <c r="N3796" t="s">
        <v>22</v>
      </c>
      <c r="O3796">
        <v>0</v>
      </c>
      <c r="P3796" s="30">
        <f>SQRT((postes_1[[#This Row],[x]]-$Q$1)^2+(postes_1[[#This Row],[y]]-$R$1)^2)</f>
        <v>545008.79459271196</v>
      </c>
      <c r="Q3796">
        <v>852925.04999999702</v>
      </c>
      <c r="R3796">
        <v>6265353.9699999997</v>
      </c>
    </row>
    <row r="3797" spans="1:18" hidden="1">
      <c r="A3797">
        <v>3914</v>
      </c>
      <c r="B3797">
        <v>50001746</v>
      </c>
      <c r="C3797" s="2" t="s">
        <v>8373</v>
      </c>
      <c r="D3797" t="s">
        <v>264</v>
      </c>
      <c r="E3797">
        <v>610761600000</v>
      </c>
      <c r="F3797">
        <v>1417188947000</v>
      </c>
      <c r="G3797">
        <v>1</v>
      </c>
      <c r="H3797" t="s">
        <v>7982</v>
      </c>
      <c r="I3797" t="s">
        <v>7983</v>
      </c>
      <c r="J3797" t="s">
        <v>20</v>
      </c>
      <c r="K3797" t="s">
        <v>21</v>
      </c>
      <c r="L3797">
        <v>0</v>
      </c>
      <c r="M3797">
        <v>0</v>
      </c>
      <c r="N3797" t="s">
        <v>22</v>
      </c>
      <c r="O3797">
        <v>3</v>
      </c>
      <c r="P3797" s="30">
        <f>SQRT((postes_1[[#This Row],[x]]-$Q$1)^2+(postes_1[[#This Row],[y]]-$R$1)^2)</f>
        <v>545132.39765626471</v>
      </c>
      <c r="Q3797">
        <v>436497.46999999898</v>
      </c>
      <c r="R3797">
        <v>6236835.6600000001</v>
      </c>
    </row>
    <row r="3798" spans="1:18" hidden="1">
      <c r="A3798">
        <v>1071</v>
      </c>
      <c r="B3798">
        <v>50001749</v>
      </c>
      <c r="C3798" s="2" t="s">
        <v>8373</v>
      </c>
      <c r="D3798" t="s">
        <v>108</v>
      </c>
      <c r="E3798">
        <v>610761600000</v>
      </c>
      <c r="F3798">
        <v>1259577412000</v>
      </c>
      <c r="G3798">
        <v>1</v>
      </c>
      <c r="H3798" t="s">
        <v>2251</v>
      </c>
      <c r="I3798" t="s">
        <v>2252</v>
      </c>
      <c r="J3798" t="s">
        <v>20</v>
      </c>
      <c r="K3798" t="s">
        <v>21</v>
      </c>
      <c r="L3798">
        <v>0</v>
      </c>
      <c r="M3798">
        <v>0</v>
      </c>
      <c r="N3798" t="s">
        <v>22</v>
      </c>
      <c r="O3798">
        <v>3</v>
      </c>
      <c r="P3798" s="30">
        <f>SQRT((postes_1[[#This Row],[x]]-$Q$1)^2+(postes_1[[#This Row],[y]]-$R$1)^2)</f>
        <v>545139.60499807063</v>
      </c>
      <c r="Q3798">
        <v>436025.49000000203</v>
      </c>
      <c r="R3798">
        <v>6236987.2300000004</v>
      </c>
    </row>
    <row r="3799" spans="1:18" hidden="1">
      <c r="A3799">
        <v>2364</v>
      </c>
      <c r="B3799">
        <v>40000890</v>
      </c>
      <c r="C3799" s="2" t="s">
        <v>8373</v>
      </c>
      <c r="D3799" t="s">
        <v>77</v>
      </c>
      <c r="E3799">
        <v>610761600000</v>
      </c>
      <c r="F3799">
        <v>1376991529000</v>
      </c>
      <c r="G3799">
        <v>1</v>
      </c>
      <c r="H3799" t="s">
        <v>4882</v>
      </c>
      <c r="I3799" t="s">
        <v>4883</v>
      </c>
      <c r="J3799" t="s">
        <v>4884</v>
      </c>
      <c r="K3799" t="s">
        <v>21</v>
      </c>
      <c r="L3799">
        <v>0</v>
      </c>
      <c r="M3799">
        <v>0</v>
      </c>
      <c r="N3799" t="s">
        <v>22</v>
      </c>
      <c r="O3799">
        <v>3</v>
      </c>
      <c r="P3799" s="30">
        <f>SQRT((postes_1[[#This Row],[x]]-$Q$1)^2+(postes_1[[#This Row],[y]]-$R$1)^2)</f>
        <v>545194.55390331312</v>
      </c>
      <c r="Q3799">
        <v>840242.72999999695</v>
      </c>
      <c r="R3799">
        <v>6259052.3300000001</v>
      </c>
    </row>
    <row r="3800" spans="1:18" hidden="1">
      <c r="A3800">
        <v>2526</v>
      </c>
      <c r="B3800">
        <v>40000573</v>
      </c>
      <c r="C3800" s="2" t="s">
        <v>8373</v>
      </c>
      <c r="D3800" t="s">
        <v>168</v>
      </c>
      <c r="E3800">
        <v>1459505552000</v>
      </c>
      <c r="F3800">
        <v>1395915515000</v>
      </c>
      <c r="G3800">
        <v>1</v>
      </c>
      <c r="H3800" t="s">
        <v>5215</v>
      </c>
      <c r="I3800" t="s">
        <v>5216</v>
      </c>
      <c r="J3800" t="s">
        <v>20</v>
      </c>
      <c r="K3800" t="s">
        <v>21</v>
      </c>
      <c r="L3800">
        <v>0</v>
      </c>
      <c r="M3800">
        <v>0</v>
      </c>
      <c r="N3800" t="s">
        <v>22</v>
      </c>
      <c r="O3800">
        <v>3</v>
      </c>
      <c r="P3800" s="30">
        <f>SQRT((postes_1[[#This Row],[x]]-$Q$1)^2+(postes_1[[#This Row],[y]]-$R$1)^2)</f>
        <v>545302.62292562367</v>
      </c>
      <c r="Q3800">
        <v>902513.34000000404</v>
      </c>
      <c r="R3800">
        <v>6292956.9500000002</v>
      </c>
    </row>
    <row r="3801" spans="1:18" hidden="1">
      <c r="A3801">
        <v>2027</v>
      </c>
      <c r="B3801">
        <v>40000838</v>
      </c>
      <c r="C3801" s="2" t="s">
        <v>8373</v>
      </c>
      <c r="D3801" t="s">
        <v>274</v>
      </c>
      <c r="E3801">
        <v>795225600000</v>
      </c>
      <c r="F3801">
        <v>1422351026000</v>
      </c>
      <c r="G3801">
        <v>1</v>
      </c>
      <c r="H3801" t="s">
        <v>4200</v>
      </c>
      <c r="I3801" t="s">
        <v>4201</v>
      </c>
      <c r="J3801" t="s">
        <v>4202</v>
      </c>
      <c r="K3801" t="s">
        <v>21</v>
      </c>
      <c r="L3801">
        <v>0</v>
      </c>
      <c r="M3801">
        <v>0</v>
      </c>
      <c r="N3801" t="s">
        <v>22</v>
      </c>
      <c r="O3801">
        <v>3</v>
      </c>
      <c r="P3801" s="30">
        <f>SQRT((postes_1[[#This Row],[x]]-$Q$1)^2+(postes_1[[#This Row],[y]]-$R$1)^2)</f>
        <v>545380.25572904851</v>
      </c>
      <c r="Q3801">
        <v>849703.09000000404</v>
      </c>
      <c r="R3801">
        <v>6263353.3700000001</v>
      </c>
    </row>
    <row r="3802" spans="1:18" hidden="1">
      <c r="A3802">
        <v>3300</v>
      </c>
      <c r="B3802">
        <v>40000749</v>
      </c>
      <c r="C3802" s="2" t="s">
        <v>8375</v>
      </c>
      <c r="D3802" t="s">
        <v>20</v>
      </c>
      <c r="E3802">
        <v>610761600000</v>
      </c>
      <c r="F3802" t="s">
        <v>20</v>
      </c>
      <c r="G3802">
        <v>1</v>
      </c>
      <c r="H3802" t="s">
        <v>6763</v>
      </c>
      <c r="I3802" t="s">
        <v>6764</v>
      </c>
      <c r="J3802" t="s">
        <v>20</v>
      </c>
      <c r="K3802" t="s">
        <v>21</v>
      </c>
      <c r="L3802">
        <v>0</v>
      </c>
      <c r="M3802">
        <v>0</v>
      </c>
      <c r="N3802" t="s">
        <v>22</v>
      </c>
      <c r="O3802">
        <v>6</v>
      </c>
      <c r="P3802" s="30">
        <f>SQRT((postes_1[[#This Row],[x]]-$Q$1)^2+(postes_1[[#This Row],[y]]-$R$1)^2)</f>
        <v>545381.88771742117</v>
      </c>
      <c r="Q3802">
        <v>859185.61999999697</v>
      </c>
      <c r="R3802">
        <v>6268094.8700000001</v>
      </c>
    </row>
    <row r="3803" spans="1:18" hidden="1">
      <c r="A3803">
        <v>4112</v>
      </c>
      <c r="B3803">
        <v>40000427</v>
      </c>
      <c r="C3803" s="2" t="s">
        <v>8375</v>
      </c>
      <c r="D3803" t="s">
        <v>30</v>
      </c>
      <c r="E3803">
        <v>1442504075000</v>
      </c>
      <c r="F3803">
        <v>1423746081000</v>
      </c>
      <c r="G3803">
        <v>1</v>
      </c>
      <c r="H3803" t="s">
        <v>8327</v>
      </c>
      <c r="I3803" t="s">
        <v>8328</v>
      </c>
      <c r="J3803" t="s">
        <v>20</v>
      </c>
      <c r="K3803" t="s">
        <v>21</v>
      </c>
      <c r="L3803">
        <v>0</v>
      </c>
      <c r="M3803">
        <v>0</v>
      </c>
      <c r="N3803" t="s">
        <v>22</v>
      </c>
      <c r="O3803">
        <v>6</v>
      </c>
      <c r="P3803" s="30">
        <f>SQRT((postes_1[[#This Row],[x]]-$Q$1)^2+(postes_1[[#This Row],[y]]-$R$1)^2)</f>
        <v>545506.25005625072</v>
      </c>
      <c r="Q3803">
        <v>927811.40999999596</v>
      </c>
      <c r="R3803">
        <v>6309760.8200000003</v>
      </c>
    </row>
    <row r="3804" spans="1:18" hidden="1">
      <c r="A3804">
        <v>3767</v>
      </c>
      <c r="B3804">
        <v>40000714</v>
      </c>
      <c r="C3804" s="2" t="s">
        <v>8375</v>
      </c>
      <c r="D3804" t="s">
        <v>108</v>
      </c>
      <c r="E3804">
        <v>888969600000</v>
      </c>
      <c r="F3804">
        <v>1233931046000</v>
      </c>
      <c r="G3804">
        <v>1</v>
      </c>
      <c r="H3804" t="s">
        <v>7701</v>
      </c>
      <c r="I3804" t="s">
        <v>7702</v>
      </c>
      <c r="J3804" t="s">
        <v>20</v>
      </c>
      <c r="K3804" t="s">
        <v>21</v>
      </c>
      <c r="L3804">
        <v>0</v>
      </c>
      <c r="M3804">
        <v>0</v>
      </c>
      <c r="N3804" t="s">
        <v>22</v>
      </c>
      <c r="O3804">
        <v>6</v>
      </c>
      <c r="P3804" s="30">
        <f>SQRT((postes_1[[#This Row],[x]]-$Q$1)^2+(postes_1[[#This Row],[y]]-$R$1)^2)</f>
        <v>545761.09701816819</v>
      </c>
      <c r="Q3804">
        <v>867435.72999999695</v>
      </c>
      <c r="R3804">
        <v>6271981.9000000004</v>
      </c>
    </row>
    <row r="3805" spans="1:18" hidden="1">
      <c r="A3805">
        <v>3514</v>
      </c>
      <c r="B3805">
        <v>40000713</v>
      </c>
      <c r="C3805" s="2" t="s">
        <v>8373</v>
      </c>
      <c r="D3805" t="s">
        <v>77</v>
      </c>
      <c r="E3805">
        <v>968284800000</v>
      </c>
      <c r="F3805">
        <v>1378380845000</v>
      </c>
      <c r="G3805">
        <v>1</v>
      </c>
      <c r="H3805" t="s">
        <v>7194</v>
      </c>
      <c r="I3805" t="s">
        <v>7195</v>
      </c>
      <c r="J3805" t="s">
        <v>26</v>
      </c>
      <c r="K3805" t="s">
        <v>21</v>
      </c>
      <c r="L3805">
        <v>0</v>
      </c>
      <c r="M3805">
        <v>0</v>
      </c>
      <c r="N3805" t="s">
        <v>22</v>
      </c>
      <c r="O3805">
        <v>3</v>
      </c>
      <c r="P3805" s="30">
        <f>SQRT((postes_1[[#This Row],[x]]-$Q$1)^2+(postes_1[[#This Row],[y]]-$R$1)^2)</f>
        <v>545949.38341152947</v>
      </c>
      <c r="Q3805">
        <v>868004.45000000298</v>
      </c>
      <c r="R3805">
        <v>6272072.3099999996</v>
      </c>
    </row>
    <row r="3806" spans="1:18" hidden="1">
      <c r="A3806">
        <v>3249</v>
      </c>
      <c r="B3806">
        <v>50001372</v>
      </c>
      <c r="C3806" s="2" t="s">
        <v>8373</v>
      </c>
      <c r="D3806" t="s">
        <v>30</v>
      </c>
      <c r="E3806">
        <v>610761600000</v>
      </c>
      <c r="F3806">
        <v>1359384694000</v>
      </c>
      <c r="G3806">
        <v>1</v>
      </c>
      <c r="H3806" t="s">
        <v>6665</v>
      </c>
      <c r="I3806" t="s">
        <v>6666</v>
      </c>
      <c r="J3806" t="s">
        <v>20</v>
      </c>
      <c r="K3806" t="s">
        <v>21</v>
      </c>
      <c r="L3806">
        <v>0</v>
      </c>
      <c r="M3806">
        <v>0</v>
      </c>
      <c r="N3806" t="s">
        <v>22</v>
      </c>
      <c r="O3806">
        <v>3</v>
      </c>
      <c r="P3806" s="30">
        <f>SQRT((postes_1[[#This Row],[x]]-$Q$1)^2+(postes_1[[#This Row],[y]]-$R$1)^2)</f>
        <v>545985.32651742466</v>
      </c>
      <c r="Q3806">
        <v>336754.35000000102</v>
      </c>
      <c r="R3806">
        <v>6281042.9299999997</v>
      </c>
    </row>
    <row r="3807" spans="1:18" hidden="1">
      <c r="A3807">
        <v>381</v>
      </c>
      <c r="B3807">
        <v>50001919</v>
      </c>
      <c r="C3807" s="2" t="s">
        <v>8373</v>
      </c>
      <c r="D3807" t="s">
        <v>20</v>
      </c>
      <c r="E3807">
        <v>1014681600000</v>
      </c>
      <c r="F3807" t="s">
        <v>20</v>
      </c>
      <c r="G3807">
        <v>1</v>
      </c>
      <c r="H3807" t="s">
        <v>846</v>
      </c>
      <c r="I3807" t="s">
        <v>847</v>
      </c>
      <c r="J3807" t="s">
        <v>20</v>
      </c>
      <c r="K3807" t="s">
        <v>21</v>
      </c>
      <c r="L3807">
        <v>0</v>
      </c>
      <c r="M3807">
        <v>0</v>
      </c>
      <c r="N3807" t="s">
        <v>22</v>
      </c>
      <c r="O3807">
        <v>3</v>
      </c>
      <c r="P3807" s="30">
        <f>SQRT((postes_1[[#This Row],[x]]-$Q$1)^2+(postes_1[[#This Row],[y]]-$R$1)^2)</f>
        <v>546178.61218512955</v>
      </c>
      <c r="Q3807">
        <v>586625.14000000095</v>
      </c>
      <c r="R3807">
        <v>6207804.46</v>
      </c>
    </row>
    <row r="3808" spans="1:18" hidden="1">
      <c r="A3808">
        <v>3827</v>
      </c>
      <c r="B3808">
        <v>40000420</v>
      </c>
      <c r="C3808" s="2" t="s">
        <v>8373</v>
      </c>
      <c r="D3808" t="s">
        <v>30</v>
      </c>
      <c r="E3808">
        <v>1442504067000</v>
      </c>
      <c r="F3808">
        <v>1424431190000</v>
      </c>
      <c r="G3808">
        <v>1</v>
      </c>
      <c r="H3808" t="s">
        <v>7815</v>
      </c>
      <c r="I3808" t="s">
        <v>7816</v>
      </c>
      <c r="J3808" t="s">
        <v>20</v>
      </c>
      <c r="K3808" t="s">
        <v>21</v>
      </c>
      <c r="L3808">
        <v>0</v>
      </c>
      <c r="M3808">
        <v>0</v>
      </c>
      <c r="N3808" t="s">
        <v>22</v>
      </c>
      <c r="O3808">
        <v>3</v>
      </c>
      <c r="P3808" s="30">
        <f>SQRT((postes_1[[#This Row],[x]]-$Q$1)^2+(postes_1[[#This Row],[y]]-$R$1)^2)</f>
        <v>546195.82366405975</v>
      </c>
      <c r="Q3808">
        <v>929788.28000000096</v>
      </c>
      <c r="R3808">
        <v>6310331.1500000004</v>
      </c>
    </row>
    <row r="3809" spans="1:18" hidden="1">
      <c r="A3809">
        <v>1808</v>
      </c>
      <c r="B3809">
        <v>50001902</v>
      </c>
      <c r="C3809" s="2" t="s">
        <v>8373</v>
      </c>
      <c r="D3809" t="s">
        <v>17</v>
      </c>
      <c r="E3809">
        <v>1252419950000</v>
      </c>
      <c r="F3809">
        <v>1307442434000</v>
      </c>
      <c r="G3809">
        <v>1</v>
      </c>
      <c r="H3809" t="s">
        <v>3757</v>
      </c>
      <c r="I3809" t="s">
        <v>3757</v>
      </c>
      <c r="J3809" t="s">
        <v>20</v>
      </c>
      <c r="K3809" t="s">
        <v>21</v>
      </c>
      <c r="L3809">
        <v>0</v>
      </c>
      <c r="M3809">
        <v>0</v>
      </c>
      <c r="N3809" t="s">
        <v>22</v>
      </c>
      <c r="O3809">
        <v>3</v>
      </c>
      <c r="P3809" s="30">
        <f>SQRT((postes_1[[#This Row],[x]]-$Q$1)^2+(postes_1[[#This Row],[y]]-$R$1)^2)</f>
        <v>546299.20604304143</v>
      </c>
      <c r="Q3809">
        <v>547000.39000000095</v>
      </c>
      <c r="R3809">
        <v>6210862.5700000003</v>
      </c>
    </row>
    <row r="3810" spans="1:18" hidden="1">
      <c r="A3810">
        <v>1879</v>
      </c>
      <c r="B3810">
        <v>40000771</v>
      </c>
      <c r="C3810" s="2" t="s">
        <v>8373</v>
      </c>
      <c r="D3810" t="s">
        <v>77</v>
      </c>
      <c r="E3810">
        <v>783820800000</v>
      </c>
      <c r="F3810">
        <v>1377707096000</v>
      </c>
      <c r="G3810">
        <v>1</v>
      </c>
      <c r="H3810" t="s">
        <v>3896</v>
      </c>
      <c r="I3810" t="s">
        <v>3897</v>
      </c>
      <c r="J3810" t="s">
        <v>26</v>
      </c>
      <c r="K3810" t="s">
        <v>21</v>
      </c>
      <c r="L3810">
        <v>0</v>
      </c>
      <c r="M3810">
        <v>0</v>
      </c>
      <c r="N3810" t="s">
        <v>22</v>
      </c>
      <c r="O3810">
        <v>3</v>
      </c>
      <c r="P3810" s="30">
        <f>SQRT((postes_1[[#This Row],[x]]-$Q$1)^2+(postes_1[[#This Row],[y]]-$R$1)^2)</f>
        <v>546299.83387444098</v>
      </c>
      <c r="Q3810">
        <v>858309.31000000203</v>
      </c>
      <c r="R3810">
        <v>6266616.5499999998</v>
      </c>
    </row>
    <row r="3811" spans="1:18" hidden="1">
      <c r="A3811">
        <v>2152</v>
      </c>
      <c r="B3811">
        <v>40000858</v>
      </c>
      <c r="C3811" s="2" t="s">
        <v>8375</v>
      </c>
      <c r="D3811" t="s">
        <v>77</v>
      </c>
      <c r="E3811">
        <v>610761600000</v>
      </c>
      <c r="F3811">
        <v>1377012040000</v>
      </c>
      <c r="G3811">
        <v>1</v>
      </c>
      <c r="H3811" t="s">
        <v>4464</v>
      </c>
      <c r="I3811" t="s">
        <v>4465</v>
      </c>
      <c r="J3811" t="s">
        <v>4466</v>
      </c>
      <c r="K3811" t="s">
        <v>21</v>
      </c>
      <c r="L3811">
        <v>0</v>
      </c>
      <c r="M3811">
        <v>0</v>
      </c>
      <c r="N3811" t="s">
        <v>22</v>
      </c>
      <c r="O3811">
        <v>6</v>
      </c>
      <c r="P3811" s="30">
        <f>SQRT((postes_1[[#This Row],[x]]-$Q$1)^2+(postes_1[[#This Row],[y]]-$R$1)^2)</f>
        <v>546472.45013272576</v>
      </c>
      <c r="Q3811">
        <v>849776.54999999702</v>
      </c>
      <c r="R3811">
        <v>6262174.0700000003</v>
      </c>
    </row>
    <row r="3812" spans="1:18" hidden="1">
      <c r="A3812">
        <v>3742</v>
      </c>
      <c r="B3812">
        <v>40000822</v>
      </c>
      <c r="C3812" s="2" t="s">
        <v>8373</v>
      </c>
      <c r="D3812" t="s">
        <v>108</v>
      </c>
      <c r="E3812" s="1">
        <v>1006992000000</v>
      </c>
      <c r="F3812">
        <v>1233928717000</v>
      </c>
      <c r="G3812">
        <v>1</v>
      </c>
      <c r="H3812" t="s">
        <v>7650</v>
      </c>
      <c r="I3812" t="s">
        <v>7651</v>
      </c>
      <c r="J3812" t="s">
        <v>7652</v>
      </c>
      <c r="K3812" t="s">
        <v>21</v>
      </c>
      <c r="L3812">
        <v>0</v>
      </c>
      <c r="M3812">
        <v>0</v>
      </c>
      <c r="N3812" t="s">
        <v>22</v>
      </c>
      <c r="O3812">
        <v>3</v>
      </c>
      <c r="P3812" s="30">
        <f>SQRT((postes_1[[#This Row],[x]]-$Q$1)^2+(postes_1[[#This Row],[y]]-$R$1)^2)</f>
        <v>546571.84941323055</v>
      </c>
      <c r="Q3812">
        <v>855068.95000000298</v>
      </c>
      <c r="R3812">
        <v>6264676.3099999996</v>
      </c>
    </row>
    <row r="3813" spans="1:18" hidden="1">
      <c r="A3813">
        <v>1159</v>
      </c>
      <c r="B3813">
        <v>40002061</v>
      </c>
      <c r="C3813" s="2" t="s">
        <v>8373</v>
      </c>
      <c r="D3813" t="s">
        <v>168</v>
      </c>
      <c r="E3813">
        <v>1007078400000</v>
      </c>
      <c r="F3813">
        <v>1442919151000</v>
      </c>
      <c r="G3813">
        <v>1</v>
      </c>
      <c r="H3813" t="s">
        <v>2430</v>
      </c>
      <c r="I3813" t="s">
        <v>2431</v>
      </c>
      <c r="J3813" t="s">
        <v>2432</v>
      </c>
      <c r="K3813" t="s">
        <v>21</v>
      </c>
      <c r="L3813">
        <v>0</v>
      </c>
      <c r="M3813">
        <v>0</v>
      </c>
      <c r="N3813" t="s">
        <v>22</v>
      </c>
      <c r="O3813">
        <v>3</v>
      </c>
      <c r="P3813" s="30">
        <f>SQRT((postes_1[[#This Row],[x]]-$Q$1)^2+(postes_1[[#This Row],[y]]-$R$1)^2)</f>
        <v>546579.62742846238</v>
      </c>
      <c r="Q3813">
        <v>854495.97999999695</v>
      </c>
      <c r="R3813">
        <v>6264381.3099999996</v>
      </c>
    </row>
    <row r="3814" spans="1:18" hidden="1">
      <c r="A3814">
        <v>2366</v>
      </c>
      <c r="B3814">
        <v>40000866</v>
      </c>
      <c r="C3814" s="2" t="s">
        <v>8375</v>
      </c>
      <c r="D3814" t="s">
        <v>77</v>
      </c>
      <c r="E3814">
        <v>610761600000</v>
      </c>
      <c r="F3814">
        <v>1377007909000</v>
      </c>
      <c r="G3814">
        <v>1</v>
      </c>
      <c r="H3814" t="s">
        <v>4887</v>
      </c>
      <c r="I3814" t="s">
        <v>4887</v>
      </c>
      <c r="J3814" t="s">
        <v>4888</v>
      </c>
      <c r="K3814" t="s">
        <v>21</v>
      </c>
      <c r="L3814">
        <v>0</v>
      </c>
      <c r="M3814">
        <v>0</v>
      </c>
      <c r="N3814" t="s">
        <v>22</v>
      </c>
      <c r="O3814">
        <v>6</v>
      </c>
      <c r="P3814" s="30">
        <f>SQRT((postes_1[[#This Row],[x]]-$Q$1)^2+(postes_1[[#This Row],[y]]-$R$1)^2)</f>
        <v>546707.01967454806</v>
      </c>
      <c r="Q3814">
        <v>848525.04999999702</v>
      </c>
      <c r="R3814">
        <v>6261305.8499999996</v>
      </c>
    </row>
    <row r="3815" spans="1:18" hidden="1">
      <c r="A3815">
        <v>3373</v>
      </c>
      <c r="B3815">
        <v>50001901</v>
      </c>
      <c r="C3815" s="2" t="s">
        <v>8373</v>
      </c>
      <c r="D3815" t="s">
        <v>17</v>
      </c>
      <c r="E3815">
        <v>1252419963000</v>
      </c>
      <c r="F3815">
        <v>1307442550000</v>
      </c>
      <c r="G3815">
        <v>1</v>
      </c>
      <c r="H3815" t="s">
        <v>6907</v>
      </c>
      <c r="I3815" t="s">
        <v>6908</v>
      </c>
      <c r="J3815" t="s">
        <v>6909</v>
      </c>
      <c r="K3815" t="s">
        <v>21</v>
      </c>
      <c r="L3815">
        <v>0</v>
      </c>
      <c r="M3815">
        <v>0</v>
      </c>
      <c r="N3815" t="s">
        <v>22</v>
      </c>
      <c r="O3815">
        <v>3</v>
      </c>
      <c r="P3815" s="30">
        <f>SQRT((postes_1[[#This Row],[x]]-$Q$1)^2+(postes_1[[#This Row],[y]]-$R$1)^2)</f>
        <v>546765.17913651746</v>
      </c>
      <c r="Q3815">
        <v>547112.85999999905</v>
      </c>
      <c r="R3815">
        <v>6210380.29</v>
      </c>
    </row>
    <row r="3816" spans="1:18" hidden="1">
      <c r="A3816">
        <v>4100</v>
      </c>
      <c r="B3816">
        <v>50001366</v>
      </c>
      <c r="C3816" s="2" t="s">
        <v>8375</v>
      </c>
      <c r="D3816" t="s">
        <v>56</v>
      </c>
      <c r="E3816">
        <v>1337789509000</v>
      </c>
      <c r="F3816">
        <v>1337789488000</v>
      </c>
      <c r="G3816">
        <v>1</v>
      </c>
      <c r="H3816" t="s">
        <v>8304</v>
      </c>
      <c r="I3816" t="s">
        <v>8305</v>
      </c>
      <c r="J3816" t="s">
        <v>8306</v>
      </c>
      <c r="K3816" t="s">
        <v>21</v>
      </c>
      <c r="L3816">
        <v>0</v>
      </c>
      <c r="M3816">
        <v>0</v>
      </c>
      <c r="N3816" t="s">
        <v>22</v>
      </c>
      <c r="O3816">
        <v>6</v>
      </c>
      <c r="P3816" s="30">
        <f>SQRT((postes_1[[#This Row],[x]]-$Q$1)^2+(postes_1[[#This Row],[y]]-$R$1)^2)</f>
        <v>546765.51424424234</v>
      </c>
      <c r="Q3816">
        <v>336122.43</v>
      </c>
      <c r="R3816">
        <v>6280507.46</v>
      </c>
    </row>
    <row r="3817" spans="1:18" hidden="1">
      <c r="A3817">
        <v>3743</v>
      </c>
      <c r="B3817">
        <v>40000820</v>
      </c>
      <c r="C3817" s="2" t="s">
        <v>8373</v>
      </c>
      <c r="D3817" t="s">
        <v>108</v>
      </c>
      <c r="E3817">
        <v>783820800000</v>
      </c>
      <c r="F3817">
        <v>1234359480000</v>
      </c>
      <c r="G3817">
        <v>1</v>
      </c>
      <c r="H3817" t="s">
        <v>7653</v>
      </c>
      <c r="I3817" t="s">
        <v>7654</v>
      </c>
      <c r="J3817" t="s">
        <v>4576</v>
      </c>
      <c r="K3817" t="s">
        <v>21</v>
      </c>
      <c r="L3817">
        <v>0</v>
      </c>
      <c r="M3817">
        <v>0</v>
      </c>
      <c r="N3817" t="s">
        <v>22</v>
      </c>
      <c r="O3817">
        <v>3</v>
      </c>
      <c r="P3817" s="30">
        <f>SQRT((postes_1[[#This Row],[x]]-$Q$1)^2+(postes_1[[#This Row],[y]]-$R$1)^2)</f>
        <v>546947.86298385449</v>
      </c>
      <c r="Q3817">
        <v>854960.28000000096</v>
      </c>
      <c r="R3817">
        <v>6264201.5599999996</v>
      </c>
    </row>
    <row r="3818" spans="1:18" hidden="1">
      <c r="A3818">
        <v>2456</v>
      </c>
      <c r="B3818">
        <v>70017677</v>
      </c>
      <c r="C3818" s="2" t="s">
        <v>8375</v>
      </c>
      <c r="D3818" t="s">
        <v>168</v>
      </c>
      <c r="E3818">
        <v>1235554567000</v>
      </c>
      <c r="F3818">
        <v>1436178048000</v>
      </c>
      <c r="G3818">
        <v>1</v>
      </c>
      <c r="H3818" t="s">
        <v>5071</v>
      </c>
      <c r="I3818" t="s">
        <v>5072</v>
      </c>
      <c r="J3818" t="s">
        <v>20</v>
      </c>
      <c r="K3818" t="s">
        <v>21</v>
      </c>
      <c r="L3818">
        <v>0</v>
      </c>
      <c r="M3818">
        <v>0</v>
      </c>
      <c r="N3818" t="s">
        <v>22</v>
      </c>
      <c r="O3818">
        <v>6</v>
      </c>
      <c r="P3818" s="30">
        <f>SQRT((postes_1[[#This Row],[x]]-$Q$1)^2+(postes_1[[#This Row],[y]]-$R$1)^2)</f>
        <v>547135.4097105664</v>
      </c>
      <c r="Q3818">
        <v>853804.20000000298</v>
      </c>
      <c r="R3818">
        <v>6263416.1500000004</v>
      </c>
    </row>
    <row r="3819" spans="1:18" hidden="1">
      <c r="A3819">
        <v>4137</v>
      </c>
      <c r="B3819">
        <v>40000835</v>
      </c>
      <c r="C3819" s="2" t="s">
        <v>8375</v>
      </c>
      <c r="D3819" t="s">
        <v>168</v>
      </c>
      <c r="E3819">
        <v>783820800000</v>
      </c>
      <c r="F3819">
        <v>1442919356000</v>
      </c>
      <c r="G3819">
        <v>1</v>
      </c>
      <c r="H3819" t="s">
        <v>8355</v>
      </c>
      <c r="I3819" t="s">
        <v>8356</v>
      </c>
      <c r="J3819" t="s">
        <v>20</v>
      </c>
      <c r="K3819" t="s">
        <v>21</v>
      </c>
      <c r="L3819">
        <v>0</v>
      </c>
      <c r="M3819">
        <v>0</v>
      </c>
      <c r="N3819" t="s">
        <v>22</v>
      </c>
      <c r="O3819">
        <v>6</v>
      </c>
      <c r="P3819" s="30">
        <f>SQRT((postes_1[[#This Row],[x]]-$Q$1)^2+(postes_1[[#This Row],[y]]-$R$1)^2)</f>
        <v>547209.08320259827</v>
      </c>
      <c r="Q3819">
        <v>854377.74000000197</v>
      </c>
      <c r="R3819">
        <v>6263619.0599999996</v>
      </c>
    </row>
    <row r="3820" spans="1:18" hidden="1">
      <c r="A3820">
        <v>4138</v>
      </c>
      <c r="B3820">
        <v>70055783</v>
      </c>
      <c r="C3820" s="2" t="s">
        <v>8375</v>
      </c>
      <c r="D3820" t="s">
        <v>264</v>
      </c>
      <c r="E3820">
        <v>1426268040000</v>
      </c>
      <c r="F3820">
        <v>1426267979000</v>
      </c>
      <c r="G3820">
        <v>1</v>
      </c>
      <c r="H3820" t="s">
        <v>8355</v>
      </c>
      <c r="I3820" t="s">
        <v>8356</v>
      </c>
      <c r="J3820" t="s">
        <v>20</v>
      </c>
      <c r="K3820" t="s">
        <v>21</v>
      </c>
      <c r="L3820">
        <v>0</v>
      </c>
      <c r="M3820">
        <v>0</v>
      </c>
      <c r="N3820" t="s">
        <v>22</v>
      </c>
      <c r="O3820">
        <v>6</v>
      </c>
      <c r="P3820" s="30">
        <f>SQRT((postes_1[[#This Row],[x]]-$Q$1)^2+(postes_1[[#This Row],[y]]-$R$1)^2)</f>
        <v>547209.08320259827</v>
      </c>
      <c r="Q3820">
        <v>854377.74000000197</v>
      </c>
      <c r="R3820">
        <v>6263619.0599999996</v>
      </c>
    </row>
    <row r="3821" spans="1:18" hidden="1">
      <c r="A3821">
        <v>2579</v>
      </c>
      <c r="B3821">
        <v>70017107</v>
      </c>
      <c r="C3821" s="2" t="s">
        <v>8373</v>
      </c>
      <c r="D3821" t="s">
        <v>77</v>
      </c>
      <c r="E3821">
        <v>1179161093000</v>
      </c>
      <c r="F3821">
        <v>1358243187000</v>
      </c>
      <c r="G3821">
        <v>1</v>
      </c>
      <c r="H3821" t="s">
        <v>5320</v>
      </c>
      <c r="I3821" t="s">
        <v>5321</v>
      </c>
      <c r="J3821" t="s">
        <v>20</v>
      </c>
      <c r="K3821" t="s">
        <v>21</v>
      </c>
      <c r="L3821">
        <v>0</v>
      </c>
      <c r="M3821">
        <v>0</v>
      </c>
      <c r="N3821" t="s">
        <v>22</v>
      </c>
      <c r="O3821">
        <v>3</v>
      </c>
      <c r="P3821" s="30">
        <f>SQRT((postes_1[[#This Row],[x]]-$Q$1)^2+(postes_1[[#This Row],[y]]-$R$1)^2)</f>
        <v>547405.39886403445</v>
      </c>
      <c r="Q3821">
        <v>690851.95000000298</v>
      </c>
      <c r="R3821">
        <v>6211990.9299999997</v>
      </c>
    </row>
    <row r="3822" spans="1:18" hidden="1">
      <c r="A3822">
        <v>2656</v>
      </c>
      <c r="B3822">
        <v>50001877</v>
      </c>
      <c r="C3822" s="2" t="s">
        <v>8373</v>
      </c>
      <c r="D3822" t="s">
        <v>20</v>
      </c>
      <c r="E3822">
        <v>935971200000</v>
      </c>
      <c r="F3822" t="s">
        <v>20</v>
      </c>
      <c r="G3822">
        <v>1</v>
      </c>
      <c r="H3822" t="s">
        <v>5479</v>
      </c>
      <c r="I3822" t="s">
        <v>5480</v>
      </c>
      <c r="J3822" t="s">
        <v>772</v>
      </c>
      <c r="K3822" t="s">
        <v>21</v>
      </c>
      <c r="L3822">
        <v>0</v>
      </c>
      <c r="M3822">
        <v>0</v>
      </c>
      <c r="N3822" t="s">
        <v>22</v>
      </c>
      <c r="O3822">
        <v>3</v>
      </c>
      <c r="P3822" s="30">
        <f>SQRT((postes_1[[#This Row],[x]]-$Q$1)^2+(postes_1[[#This Row],[y]]-$R$1)^2)</f>
        <v>547468.02582553367</v>
      </c>
      <c r="Q3822">
        <v>702415.28000000096</v>
      </c>
      <c r="R3822">
        <v>6213770.6100000003</v>
      </c>
    </row>
    <row r="3823" spans="1:18" hidden="1">
      <c r="A3823">
        <v>3292</v>
      </c>
      <c r="B3823">
        <v>40000873</v>
      </c>
      <c r="C3823" s="2" t="s">
        <v>8375</v>
      </c>
      <c r="D3823" t="s">
        <v>20</v>
      </c>
      <c r="E3823" s="1">
        <v>969840000000</v>
      </c>
      <c r="F3823" t="s">
        <v>20</v>
      </c>
      <c r="G3823">
        <v>1</v>
      </c>
      <c r="H3823" t="s">
        <v>2191</v>
      </c>
      <c r="I3823" t="s">
        <v>2191</v>
      </c>
      <c r="J3823" t="s">
        <v>20</v>
      </c>
      <c r="K3823" t="s">
        <v>21</v>
      </c>
      <c r="L3823">
        <v>0</v>
      </c>
      <c r="M3823">
        <v>0</v>
      </c>
      <c r="N3823" t="s">
        <v>22</v>
      </c>
      <c r="O3823">
        <v>6</v>
      </c>
      <c r="P3823" s="30">
        <f>SQRT((postes_1[[#This Row],[x]]-$Q$1)^2+(postes_1[[#This Row],[y]]-$R$1)^2)</f>
        <v>547705.13519736833</v>
      </c>
      <c r="Q3823">
        <v>849592.14999999898</v>
      </c>
      <c r="R3823">
        <v>6260713.7599999998</v>
      </c>
    </row>
    <row r="3824" spans="1:18" hidden="1">
      <c r="A3824">
        <v>1311</v>
      </c>
      <c r="B3824">
        <v>50001880</v>
      </c>
      <c r="C3824" s="2" t="s">
        <v>8373</v>
      </c>
      <c r="D3824" t="s">
        <v>77</v>
      </c>
      <c r="E3824">
        <v>610761600000</v>
      </c>
      <c r="F3824">
        <v>1358243294000</v>
      </c>
      <c r="G3824">
        <v>1</v>
      </c>
      <c r="H3824" t="s">
        <v>2754</v>
      </c>
      <c r="I3824" t="s">
        <v>2755</v>
      </c>
      <c r="J3824" t="s">
        <v>26</v>
      </c>
      <c r="K3824" t="s">
        <v>21</v>
      </c>
      <c r="L3824">
        <v>0</v>
      </c>
      <c r="M3824">
        <v>0</v>
      </c>
      <c r="N3824" t="s">
        <v>22</v>
      </c>
      <c r="O3824">
        <v>3</v>
      </c>
      <c r="P3824" s="30">
        <f>SQRT((postes_1[[#This Row],[x]]-$Q$1)^2+(postes_1[[#This Row],[y]]-$R$1)^2)</f>
        <v>547735.65281100234</v>
      </c>
      <c r="Q3824">
        <v>703149.10999999905</v>
      </c>
      <c r="R3824">
        <v>6213624.5999999996</v>
      </c>
    </row>
    <row r="3825" spans="1:18" hidden="1">
      <c r="A3825">
        <v>3356</v>
      </c>
      <c r="B3825">
        <v>40000872</v>
      </c>
      <c r="C3825" s="2" t="s">
        <v>8373</v>
      </c>
      <c r="D3825" t="s">
        <v>1094</v>
      </c>
      <c r="E3825">
        <v>956188800000</v>
      </c>
      <c r="F3825">
        <v>1423736684000</v>
      </c>
      <c r="G3825">
        <v>1</v>
      </c>
      <c r="H3825" t="s">
        <v>6874</v>
      </c>
      <c r="I3825" t="s">
        <v>6875</v>
      </c>
      <c r="J3825" t="s">
        <v>26</v>
      </c>
      <c r="K3825" t="s">
        <v>21</v>
      </c>
      <c r="L3825">
        <v>0</v>
      </c>
      <c r="M3825">
        <v>0</v>
      </c>
      <c r="N3825" t="s">
        <v>22</v>
      </c>
      <c r="O3825">
        <v>3</v>
      </c>
      <c r="P3825" s="30">
        <f>SQRT((postes_1[[#This Row],[x]]-$Q$1)^2+(postes_1[[#This Row],[y]]-$R$1)^2)</f>
        <v>547785.85907735908</v>
      </c>
      <c r="Q3825">
        <v>850172.5</v>
      </c>
      <c r="R3825">
        <v>6260906.04</v>
      </c>
    </row>
    <row r="3826" spans="1:18" hidden="1">
      <c r="A3826">
        <v>1804</v>
      </c>
      <c r="B3826">
        <v>50001917</v>
      </c>
      <c r="C3826" s="2" t="s">
        <v>8373</v>
      </c>
      <c r="D3826" t="s">
        <v>17</v>
      </c>
      <c r="E3826" s="1">
        <v>1013040000000</v>
      </c>
      <c r="F3826">
        <v>1307443319000</v>
      </c>
      <c r="G3826">
        <v>1</v>
      </c>
      <c r="H3826" t="s">
        <v>3749</v>
      </c>
      <c r="I3826" t="s">
        <v>3750</v>
      </c>
      <c r="J3826" t="s">
        <v>3751</v>
      </c>
      <c r="K3826" t="s">
        <v>21</v>
      </c>
      <c r="L3826">
        <v>0</v>
      </c>
      <c r="M3826">
        <v>0</v>
      </c>
      <c r="N3826" t="s">
        <v>22</v>
      </c>
      <c r="O3826">
        <v>3</v>
      </c>
      <c r="P3826" s="30">
        <f>SQRT((postes_1[[#This Row],[x]]-$Q$1)^2+(postes_1[[#This Row],[y]]-$R$1)^2)</f>
        <v>547845.63655397168</v>
      </c>
      <c r="Q3826">
        <v>550757.17000000202</v>
      </c>
      <c r="R3826">
        <v>6208880.5800000001</v>
      </c>
    </row>
    <row r="3827" spans="1:18" hidden="1">
      <c r="A3827">
        <v>1335</v>
      </c>
      <c r="B3827">
        <v>40000894</v>
      </c>
      <c r="C3827" s="2" t="s">
        <v>8373</v>
      </c>
      <c r="D3827" t="s">
        <v>77</v>
      </c>
      <c r="E3827">
        <v>956188800000</v>
      </c>
      <c r="F3827">
        <v>1376994907000</v>
      </c>
      <c r="G3827">
        <v>1</v>
      </c>
      <c r="H3827" t="s">
        <v>2800</v>
      </c>
      <c r="I3827" t="s">
        <v>2801</v>
      </c>
      <c r="J3827" t="s">
        <v>26</v>
      </c>
      <c r="K3827" t="s">
        <v>21</v>
      </c>
      <c r="L3827">
        <v>0</v>
      </c>
      <c r="M3827">
        <v>0</v>
      </c>
      <c r="N3827" t="s">
        <v>22</v>
      </c>
      <c r="O3827">
        <v>3</v>
      </c>
      <c r="P3827" s="30">
        <f>SQRT((postes_1[[#This Row],[x]]-$Q$1)^2+(postes_1[[#This Row],[y]]-$R$1)^2)</f>
        <v>547918.46386469319</v>
      </c>
      <c r="Q3827">
        <v>845517.39999999898</v>
      </c>
      <c r="R3827">
        <v>6258520.9100000001</v>
      </c>
    </row>
    <row r="3828" spans="1:18" hidden="1">
      <c r="A3828">
        <v>2153</v>
      </c>
      <c r="B3828">
        <v>40001964</v>
      </c>
      <c r="C3828" s="2" t="s">
        <v>8373</v>
      </c>
      <c r="D3828" t="s">
        <v>108</v>
      </c>
      <c r="E3828" s="1">
        <v>969840000000</v>
      </c>
      <c r="F3828">
        <v>1233935806000</v>
      </c>
      <c r="G3828">
        <v>1</v>
      </c>
      <c r="H3828" t="s">
        <v>4467</v>
      </c>
      <c r="I3828" t="s">
        <v>4468</v>
      </c>
      <c r="J3828" t="s">
        <v>4469</v>
      </c>
      <c r="K3828" t="s">
        <v>21</v>
      </c>
      <c r="L3828">
        <v>0</v>
      </c>
      <c r="M3828">
        <v>0</v>
      </c>
      <c r="N3828" t="s">
        <v>22</v>
      </c>
      <c r="O3828">
        <v>3</v>
      </c>
      <c r="P3828" s="30">
        <f>SQRT((postes_1[[#This Row],[x]]-$Q$1)^2+(postes_1[[#This Row],[y]]-$R$1)^2)</f>
        <v>548141.9522813122</v>
      </c>
      <c r="Q3828">
        <v>849296.28000000096</v>
      </c>
      <c r="R3828">
        <v>6260084.9400000004</v>
      </c>
    </row>
    <row r="3829" spans="1:18" hidden="1">
      <c r="A3829">
        <v>2620</v>
      </c>
      <c r="B3829">
        <v>40000874</v>
      </c>
      <c r="C3829" s="2" t="s">
        <v>8373</v>
      </c>
      <c r="D3829" t="s">
        <v>108</v>
      </c>
      <c r="E3829">
        <v>783820800000</v>
      </c>
      <c r="F3829">
        <v>1233935803000</v>
      </c>
      <c r="G3829">
        <v>1</v>
      </c>
      <c r="H3829" t="s">
        <v>5408</v>
      </c>
      <c r="I3829" t="s">
        <v>5409</v>
      </c>
      <c r="J3829" t="s">
        <v>5410</v>
      </c>
      <c r="K3829" t="s">
        <v>21</v>
      </c>
      <c r="L3829">
        <v>0</v>
      </c>
      <c r="M3829">
        <v>0</v>
      </c>
      <c r="N3829" t="s">
        <v>22</v>
      </c>
      <c r="O3829">
        <v>3</v>
      </c>
      <c r="P3829" s="30">
        <f>SQRT((postes_1[[#This Row],[x]]-$Q$1)^2+(postes_1[[#This Row],[y]]-$R$1)^2)</f>
        <v>548276.6847493361</v>
      </c>
      <c r="Q3829">
        <v>849762.90999999596</v>
      </c>
      <c r="R3829">
        <v>6260161.3399999999</v>
      </c>
    </row>
    <row r="3830" spans="1:18" hidden="1">
      <c r="A3830">
        <v>3740</v>
      </c>
      <c r="B3830">
        <v>40000844</v>
      </c>
      <c r="C3830" s="2" t="s">
        <v>8373</v>
      </c>
      <c r="D3830" t="s">
        <v>30</v>
      </c>
      <c r="E3830">
        <v>1007078400000</v>
      </c>
      <c r="F3830">
        <v>1359550809000</v>
      </c>
      <c r="G3830">
        <v>1</v>
      </c>
      <c r="H3830" t="s">
        <v>7646</v>
      </c>
      <c r="I3830" t="s">
        <v>4189</v>
      </c>
      <c r="J3830" t="s">
        <v>7647</v>
      </c>
      <c r="K3830" t="s">
        <v>21</v>
      </c>
      <c r="L3830">
        <v>0</v>
      </c>
      <c r="M3830">
        <v>0</v>
      </c>
      <c r="N3830" t="s">
        <v>22</v>
      </c>
      <c r="O3830">
        <v>3</v>
      </c>
      <c r="P3830" s="30">
        <f>SQRT((postes_1[[#This Row],[x]]-$Q$1)^2+(postes_1[[#This Row],[y]]-$R$1)^2)</f>
        <v>548453.55327307968</v>
      </c>
      <c r="Q3830">
        <v>856212.85999999905</v>
      </c>
      <c r="R3830">
        <v>6263144.7000000002</v>
      </c>
    </row>
    <row r="3831" spans="1:18" hidden="1">
      <c r="A3831">
        <v>1878</v>
      </c>
      <c r="B3831">
        <v>40000846</v>
      </c>
      <c r="C3831" s="2" t="s">
        <v>8373</v>
      </c>
      <c r="D3831" t="s">
        <v>77</v>
      </c>
      <c r="E3831">
        <v>1006905600000</v>
      </c>
      <c r="F3831">
        <v>1377685597000</v>
      </c>
      <c r="G3831">
        <v>1</v>
      </c>
      <c r="H3831" t="s">
        <v>3894</v>
      </c>
      <c r="I3831" t="s">
        <v>3894</v>
      </c>
      <c r="J3831" t="s">
        <v>3895</v>
      </c>
      <c r="K3831" t="s">
        <v>21</v>
      </c>
      <c r="L3831">
        <v>0</v>
      </c>
      <c r="M3831">
        <v>0</v>
      </c>
      <c r="N3831" t="s">
        <v>22</v>
      </c>
      <c r="O3831">
        <v>3</v>
      </c>
      <c r="P3831" s="30">
        <f>SQRT((postes_1[[#This Row],[x]]-$Q$1)^2+(postes_1[[#This Row],[y]]-$R$1)^2)</f>
        <v>548567.51349844143</v>
      </c>
      <c r="Q3831">
        <v>855809.14000000095</v>
      </c>
      <c r="R3831">
        <v>6262815.1500000004</v>
      </c>
    </row>
    <row r="3832" spans="1:18" hidden="1">
      <c r="A3832">
        <v>3179</v>
      </c>
      <c r="B3832">
        <v>50001884</v>
      </c>
      <c r="C3832" s="2" t="s">
        <v>8373</v>
      </c>
      <c r="D3832" t="s">
        <v>108</v>
      </c>
      <c r="E3832">
        <v>935971200000</v>
      </c>
      <c r="F3832">
        <v>1237904252000</v>
      </c>
      <c r="G3832">
        <v>1</v>
      </c>
      <c r="H3832" t="s">
        <v>6533</v>
      </c>
      <c r="I3832" t="s">
        <v>6534</v>
      </c>
      <c r="J3832" t="s">
        <v>20</v>
      </c>
      <c r="K3832" t="s">
        <v>21</v>
      </c>
      <c r="L3832">
        <v>0</v>
      </c>
      <c r="M3832">
        <v>0</v>
      </c>
      <c r="N3832" t="s">
        <v>22</v>
      </c>
      <c r="O3832">
        <v>3</v>
      </c>
      <c r="P3832" s="30">
        <f>SQRT((postes_1[[#This Row],[x]]-$Q$1)^2+(postes_1[[#This Row],[y]]-$R$1)^2)</f>
        <v>548579.75513128331</v>
      </c>
      <c r="Q3832">
        <v>702742.45000000298</v>
      </c>
      <c r="R3832">
        <v>6212698.6200000001</v>
      </c>
    </row>
    <row r="3833" spans="1:18" hidden="1">
      <c r="A3833">
        <v>1675</v>
      </c>
      <c r="B3833">
        <v>50001857</v>
      </c>
      <c r="C3833" s="2" t="s">
        <v>8377</v>
      </c>
      <c r="D3833" t="s">
        <v>74</v>
      </c>
      <c r="E3833">
        <v>885945600000</v>
      </c>
      <c r="F3833">
        <v>1370340795000</v>
      </c>
      <c r="G3833">
        <v>1</v>
      </c>
      <c r="H3833" t="s">
        <v>3486</v>
      </c>
      <c r="I3833" t="s">
        <v>3487</v>
      </c>
      <c r="J3833" t="s">
        <v>20</v>
      </c>
      <c r="K3833" t="s">
        <v>21</v>
      </c>
      <c r="L3833">
        <v>0</v>
      </c>
      <c r="M3833">
        <v>0</v>
      </c>
      <c r="N3833" t="s">
        <v>22</v>
      </c>
      <c r="O3833">
        <v>5</v>
      </c>
      <c r="P3833" s="30">
        <f>SQRT((postes_1[[#This Row],[x]]-$Q$1)^2+(postes_1[[#This Row],[y]]-$R$1)^2)</f>
        <v>548668.65463395196</v>
      </c>
      <c r="Q3833">
        <v>468212.45000000298</v>
      </c>
      <c r="R3833">
        <v>6223556.4299999997</v>
      </c>
    </row>
    <row r="3834" spans="1:18" hidden="1">
      <c r="A3834">
        <v>382</v>
      </c>
      <c r="B3834">
        <v>50001927</v>
      </c>
      <c r="C3834" s="2" t="s">
        <v>8373</v>
      </c>
      <c r="D3834" t="s">
        <v>20</v>
      </c>
      <c r="E3834">
        <v>1014681600000</v>
      </c>
      <c r="F3834" t="s">
        <v>20</v>
      </c>
      <c r="G3834">
        <v>1</v>
      </c>
      <c r="H3834" t="s">
        <v>848</v>
      </c>
      <c r="I3834" t="s">
        <v>849</v>
      </c>
      <c r="J3834" t="s">
        <v>20</v>
      </c>
      <c r="K3834" t="s">
        <v>21</v>
      </c>
      <c r="L3834">
        <v>0</v>
      </c>
      <c r="M3834">
        <v>0</v>
      </c>
      <c r="N3834" t="s">
        <v>22</v>
      </c>
      <c r="O3834">
        <v>3</v>
      </c>
      <c r="P3834" s="30">
        <f>SQRT((postes_1[[#This Row],[x]]-$Q$1)^2+(postes_1[[#This Row],[y]]-$R$1)^2)</f>
        <v>548971.02293499117</v>
      </c>
      <c r="Q3834">
        <v>587072.53999999899</v>
      </c>
      <c r="R3834">
        <v>6204990.1299999999</v>
      </c>
    </row>
    <row r="3835" spans="1:18" hidden="1">
      <c r="A3835">
        <v>1692</v>
      </c>
      <c r="B3835">
        <v>70025077</v>
      </c>
      <c r="C3835" s="2" t="s">
        <v>8373</v>
      </c>
      <c r="D3835" t="s">
        <v>23</v>
      </c>
      <c r="E3835">
        <v>1242034257000</v>
      </c>
      <c r="F3835">
        <v>1242033972000</v>
      </c>
      <c r="G3835">
        <v>1</v>
      </c>
      <c r="H3835" t="s">
        <v>3522</v>
      </c>
      <c r="I3835" t="s">
        <v>3523</v>
      </c>
      <c r="J3835" t="s">
        <v>3524</v>
      </c>
      <c r="K3835" t="s">
        <v>21</v>
      </c>
      <c r="L3835">
        <v>0</v>
      </c>
      <c r="M3835">
        <v>0</v>
      </c>
      <c r="N3835" t="s">
        <v>22</v>
      </c>
      <c r="O3835">
        <v>3</v>
      </c>
      <c r="P3835" s="30">
        <f>SQRT((postes_1[[#This Row],[x]]-$Q$1)^2+(postes_1[[#This Row],[y]]-$R$1)^2)</f>
        <v>549068.72302471381</v>
      </c>
      <c r="Q3835">
        <v>850230.06000000203</v>
      </c>
      <c r="R3835">
        <v>6259507.6600000001</v>
      </c>
    </row>
    <row r="3836" spans="1:18" hidden="1">
      <c r="A3836">
        <v>981</v>
      </c>
      <c r="B3836">
        <v>50001400</v>
      </c>
      <c r="C3836" s="2" t="s">
        <v>8373</v>
      </c>
      <c r="D3836" t="s">
        <v>274</v>
      </c>
      <c r="E3836">
        <v>610761600000</v>
      </c>
      <c r="F3836">
        <v>1447940155000</v>
      </c>
      <c r="G3836">
        <v>1</v>
      </c>
      <c r="H3836" t="s">
        <v>2094</v>
      </c>
      <c r="I3836" t="s">
        <v>2095</v>
      </c>
      <c r="J3836" t="s">
        <v>20</v>
      </c>
      <c r="K3836" t="s">
        <v>21</v>
      </c>
      <c r="L3836">
        <v>0</v>
      </c>
      <c r="M3836">
        <v>0</v>
      </c>
      <c r="N3836" t="s">
        <v>22</v>
      </c>
      <c r="O3836">
        <v>3</v>
      </c>
      <c r="P3836" s="30">
        <f>SQRT((postes_1[[#This Row],[x]]-$Q$1)^2+(postes_1[[#This Row],[y]]-$R$1)^2)</f>
        <v>549102.77505518321</v>
      </c>
      <c r="Q3836">
        <v>336412.49000000203</v>
      </c>
      <c r="R3836">
        <v>6277640.1900000004</v>
      </c>
    </row>
    <row r="3837" spans="1:18" hidden="1">
      <c r="A3837">
        <v>491</v>
      </c>
      <c r="B3837">
        <v>40000502</v>
      </c>
      <c r="C3837" s="2" t="s">
        <v>8375</v>
      </c>
      <c r="D3837" t="s">
        <v>274</v>
      </c>
      <c r="E3837">
        <v>1449573430000</v>
      </c>
      <c r="F3837">
        <v>1450280460000</v>
      </c>
      <c r="G3837">
        <v>1</v>
      </c>
      <c r="H3837" t="s">
        <v>1075</v>
      </c>
      <c r="I3837" t="s">
        <v>1076</v>
      </c>
      <c r="J3837" t="s">
        <v>20</v>
      </c>
      <c r="K3837" t="s">
        <v>21</v>
      </c>
      <c r="L3837">
        <v>0</v>
      </c>
      <c r="M3837">
        <v>0</v>
      </c>
      <c r="N3837" t="s">
        <v>22</v>
      </c>
      <c r="O3837">
        <v>6</v>
      </c>
      <c r="P3837" s="30">
        <f>SQRT((postes_1[[#This Row],[x]]-$Q$1)^2+(postes_1[[#This Row],[y]]-$R$1)^2)</f>
        <v>549105.52380455041</v>
      </c>
      <c r="Q3837">
        <v>923357.36999999697</v>
      </c>
      <c r="R3837">
        <v>6302221.9199999999</v>
      </c>
    </row>
    <row r="3838" spans="1:18" hidden="1">
      <c r="A3838">
        <v>721</v>
      </c>
      <c r="B3838">
        <v>50001438</v>
      </c>
      <c r="C3838" s="2" t="s">
        <v>8375</v>
      </c>
      <c r="D3838" t="s">
        <v>56</v>
      </c>
      <c r="E3838">
        <v>1337674351000</v>
      </c>
      <c r="F3838">
        <v>1337674329000</v>
      </c>
      <c r="G3838">
        <v>1</v>
      </c>
      <c r="H3838" t="s">
        <v>1551</v>
      </c>
      <c r="I3838" t="s">
        <v>1552</v>
      </c>
      <c r="J3838" t="s">
        <v>20</v>
      </c>
      <c r="K3838" t="s">
        <v>21</v>
      </c>
      <c r="L3838">
        <v>0</v>
      </c>
      <c r="M3838">
        <v>0</v>
      </c>
      <c r="N3838" t="s">
        <v>22</v>
      </c>
      <c r="O3838">
        <v>6</v>
      </c>
      <c r="P3838" s="30">
        <f>SQRT((postes_1[[#This Row],[x]]-$Q$1)^2+(postes_1[[#This Row],[y]]-$R$1)^2)</f>
        <v>549110.66170032287</v>
      </c>
      <c r="Q3838">
        <v>340761.72999999701</v>
      </c>
      <c r="R3838">
        <v>6275152.46</v>
      </c>
    </row>
    <row r="3839" spans="1:18" hidden="1">
      <c r="A3839">
        <v>814</v>
      </c>
      <c r="B3839">
        <v>50001822</v>
      </c>
      <c r="C3839" s="2" t="s">
        <v>8373</v>
      </c>
      <c r="D3839" t="s">
        <v>74</v>
      </c>
      <c r="E3839" s="1">
        <v>1047600000000</v>
      </c>
      <c r="F3839">
        <v>1371724371000</v>
      </c>
      <c r="G3839">
        <v>1</v>
      </c>
      <c r="H3839" t="s">
        <v>1744</v>
      </c>
      <c r="I3839" t="s">
        <v>1745</v>
      </c>
      <c r="J3839" t="s">
        <v>20</v>
      </c>
      <c r="K3839" t="s">
        <v>21</v>
      </c>
      <c r="L3839">
        <v>0</v>
      </c>
      <c r="M3839">
        <v>0</v>
      </c>
      <c r="N3839" t="s">
        <v>22</v>
      </c>
      <c r="O3839">
        <v>3</v>
      </c>
      <c r="P3839" s="30">
        <f>SQRT((postes_1[[#This Row],[x]]-$Q$1)^2+(postes_1[[#This Row],[y]]-$R$1)^2)</f>
        <v>549120.38237917528</v>
      </c>
      <c r="Q3839">
        <v>453141.78999999899</v>
      </c>
      <c r="R3839">
        <v>6227362.3099999996</v>
      </c>
    </row>
    <row r="3840" spans="1:18" hidden="1">
      <c r="A3840">
        <v>4008</v>
      </c>
      <c r="B3840">
        <v>50003023</v>
      </c>
      <c r="C3840" s="2" t="s">
        <v>8373</v>
      </c>
      <c r="D3840" t="s">
        <v>20</v>
      </c>
      <c r="E3840" s="1">
        <v>1049328000000</v>
      </c>
      <c r="F3840" t="s">
        <v>20</v>
      </c>
      <c r="G3840">
        <v>1</v>
      </c>
      <c r="H3840" t="s">
        <v>8157</v>
      </c>
      <c r="I3840" t="s">
        <v>8158</v>
      </c>
      <c r="J3840" t="s">
        <v>20</v>
      </c>
      <c r="K3840" t="s">
        <v>21</v>
      </c>
      <c r="L3840">
        <v>0</v>
      </c>
      <c r="M3840">
        <v>0</v>
      </c>
      <c r="N3840" t="s">
        <v>22</v>
      </c>
      <c r="O3840">
        <v>3</v>
      </c>
      <c r="P3840" s="30">
        <f>SQRT((postes_1[[#This Row],[x]]-$Q$1)^2+(postes_1[[#This Row],[y]]-$R$1)^2)</f>
        <v>549134.44078212476</v>
      </c>
      <c r="Q3840">
        <v>374024.28999999899</v>
      </c>
      <c r="R3840">
        <v>6257839.1100000003</v>
      </c>
    </row>
    <row r="3841" spans="1:18" hidden="1">
      <c r="A3841">
        <v>869</v>
      </c>
      <c r="B3841">
        <v>50001823</v>
      </c>
      <c r="C3841" s="2" t="s">
        <v>8373</v>
      </c>
      <c r="D3841" t="s">
        <v>74</v>
      </c>
      <c r="E3841">
        <v>755913600000</v>
      </c>
      <c r="F3841">
        <v>1371724758000</v>
      </c>
      <c r="G3841">
        <v>1</v>
      </c>
      <c r="H3841" t="s">
        <v>1853</v>
      </c>
      <c r="I3841" t="s">
        <v>1854</v>
      </c>
      <c r="J3841" t="s">
        <v>20</v>
      </c>
      <c r="K3841" t="s">
        <v>21</v>
      </c>
      <c r="L3841">
        <v>0</v>
      </c>
      <c r="M3841">
        <v>0</v>
      </c>
      <c r="N3841" t="s">
        <v>22</v>
      </c>
      <c r="O3841">
        <v>3</v>
      </c>
      <c r="P3841" s="30">
        <f>SQRT((postes_1[[#This Row],[x]]-$Q$1)^2+(postes_1[[#This Row],[y]]-$R$1)^2)</f>
        <v>549501.46808125952</v>
      </c>
      <c r="Q3841">
        <v>452727.78999999899</v>
      </c>
      <c r="R3841">
        <v>6227088.4500000002</v>
      </c>
    </row>
    <row r="3842" spans="1:18" hidden="1">
      <c r="A3842">
        <v>3170</v>
      </c>
      <c r="B3842">
        <v>50001928</v>
      </c>
      <c r="C3842" s="2" t="s">
        <v>8373</v>
      </c>
      <c r="D3842" t="s">
        <v>77</v>
      </c>
      <c r="E3842">
        <v>610761600000</v>
      </c>
      <c r="F3842">
        <v>1357820033000</v>
      </c>
      <c r="G3842">
        <v>1</v>
      </c>
      <c r="H3842" t="s">
        <v>6516</v>
      </c>
      <c r="I3842" t="s">
        <v>6517</v>
      </c>
      <c r="J3842" t="s">
        <v>20</v>
      </c>
      <c r="K3842" t="s">
        <v>21</v>
      </c>
      <c r="L3842">
        <v>0</v>
      </c>
      <c r="M3842">
        <v>0</v>
      </c>
      <c r="N3842" t="s">
        <v>22</v>
      </c>
      <c r="O3842">
        <v>3</v>
      </c>
      <c r="P3842" s="30">
        <f>SQRT((postes_1[[#This Row],[x]]-$Q$1)^2+(postes_1[[#This Row],[y]]-$R$1)^2)</f>
        <v>549647.96676695347</v>
      </c>
      <c r="Q3842">
        <v>634652.65999999596</v>
      </c>
      <c r="R3842">
        <v>6204346.6500000004</v>
      </c>
    </row>
    <row r="3843" spans="1:18" hidden="1">
      <c r="A3843">
        <v>1026</v>
      </c>
      <c r="B3843">
        <v>70017477</v>
      </c>
      <c r="C3843" s="2" t="s">
        <v>8373</v>
      </c>
      <c r="D3843" t="s">
        <v>274</v>
      </c>
      <c r="E3843">
        <v>1190208540000</v>
      </c>
      <c r="F3843">
        <v>1424858591000</v>
      </c>
      <c r="G3843">
        <v>1</v>
      </c>
      <c r="H3843" t="s">
        <v>2183</v>
      </c>
      <c r="I3843" t="s">
        <v>2184</v>
      </c>
      <c r="J3843" t="s">
        <v>20</v>
      </c>
      <c r="K3843" t="s">
        <v>21</v>
      </c>
      <c r="L3843">
        <v>0</v>
      </c>
      <c r="M3843">
        <v>0</v>
      </c>
      <c r="N3843" t="s">
        <v>22</v>
      </c>
      <c r="O3843">
        <v>3</v>
      </c>
      <c r="P3843" s="30">
        <f>SQRT((postes_1[[#This Row],[x]]-$Q$1)^2+(postes_1[[#This Row],[y]]-$R$1)^2)</f>
        <v>550090.22596994066</v>
      </c>
      <c r="Q3843">
        <v>853954.25999999803</v>
      </c>
      <c r="R3843">
        <v>6260193.3300000001</v>
      </c>
    </row>
    <row r="3844" spans="1:18" hidden="1">
      <c r="A3844">
        <v>2440</v>
      </c>
      <c r="B3844">
        <v>50001436</v>
      </c>
      <c r="C3844" s="2" t="s">
        <v>8373</v>
      </c>
      <c r="D3844" t="s">
        <v>74</v>
      </c>
      <c r="E3844">
        <v>610761600000</v>
      </c>
      <c r="F3844">
        <v>1380123889000</v>
      </c>
      <c r="G3844">
        <v>1</v>
      </c>
      <c r="H3844" t="s">
        <v>5038</v>
      </c>
      <c r="I3844" t="s">
        <v>5039</v>
      </c>
      <c r="J3844" t="s">
        <v>26</v>
      </c>
      <c r="K3844" t="s">
        <v>21</v>
      </c>
      <c r="L3844">
        <v>0</v>
      </c>
      <c r="M3844">
        <v>0</v>
      </c>
      <c r="N3844" t="s">
        <v>22</v>
      </c>
      <c r="O3844">
        <v>3</v>
      </c>
      <c r="P3844" s="30">
        <f>SQRT((postes_1[[#This Row],[x]]-$Q$1)^2+(postes_1[[#This Row],[y]]-$R$1)^2)</f>
        <v>550140.22334700264</v>
      </c>
      <c r="Q3844">
        <v>338469.82</v>
      </c>
      <c r="R3844">
        <v>6275267.25</v>
      </c>
    </row>
    <row r="3845" spans="1:18" hidden="1">
      <c r="A3845">
        <v>2263</v>
      </c>
      <c r="B3845">
        <v>50001752</v>
      </c>
      <c r="C3845" s="2" t="s">
        <v>8373</v>
      </c>
      <c r="D3845" t="s">
        <v>108</v>
      </c>
      <c r="E3845">
        <v>610761600000</v>
      </c>
      <c r="F3845">
        <v>1259580622000</v>
      </c>
      <c r="G3845">
        <v>1</v>
      </c>
      <c r="H3845" t="s">
        <v>4679</v>
      </c>
      <c r="I3845" t="s">
        <v>4680</v>
      </c>
      <c r="J3845" t="s">
        <v>26</v>
      </c>
      <c r="K3845" t="s">
        <v>21</v>
      </c>
      <c r="L3845">
        <v>0</v>
      </c>
      <c r="M3845">
        <v>0</v>
      </c>
      <c r="N3845" t="s">
        <v>22</v>
      </c>
      <c r="O3845">
        <v>3</v>
      </c>
      <c r="P3845" s="30">
        <f>SQRT((postes_1[[#This Row],[x]]-$Q$1)^2+(postes_1[[#This Row],[y]]-$R$1)^2)</f>
        <v>550217.57204295369</v>
      </c>
      <c r="Q3845">
        <v>421092.79999999702</v>
      </c>
      <c r="R3845">
        <v>6236862</v>
      </c>
    </row>
    <row r="3846" spans="1:18" hidden="1">
      <c r="A3846">
        <v>3432</v>
      </c>
      <c r="B3846">
        <v>50001938</v>
      </c>
      <c r="C3846" s="2" t="s">
        <v>8373</v>
      </c>
      <c r="D3846" t="s">
        <v>20</v>
      </c>
      <c r="E3846">
        <v>1015286400000</v>
      </c>
      <c r="F3846" t="s">
        <v>20</v>
      </c>
      <c r="G3846">
        <v>1</v>
      </c>
      <c r="H3846" t="s">
        <v>7031</v>
      </c>
      <c r="I3846" t="s">
        <v>7032</v>
      </c>
      <c r="J3846" t="s">
        <v>20</v>
      </c>
      <c r="K3846" t="s">
        <v>21</v>
      </c>
      <c r="L3846">
        <v>0</v>
      </c>
      <c r="M3846">
        <v>0</v>
      </c>
      <c r="N3846" t="s">
        <v>22</v>
      </c>
      <c r="O3846">
        <v>3</v>
      </c>
      <c r="P3846" s="30">
        <f>SQRT((postes_1[[#This Row],[x]]-$Q$1)^2+(postes_1[[#This Row],[y]]-$R$1)^2)</f>
        <v>550269.11632072309</v>
      </c>
      <c r="Q3846">
        <v>604697</v>
      </c>
      <c r="R3846">
        <v>6203223.5099999998</v>
      </c>
    </row>
    <row r="3847" spans="1:18" hidden="1">
      <c r="A3847">
        <v>2148</v>
      </c>
      <c r="B3847">
        <v>40000910</v>
      </c>
      <c r="C3847" s="2" t="s">
        <v>8373</v>
      </c>
      <c r="D3847" t="s">
        <v>108</v>
      </c>
      <c r="E3847">
        <v>610761600000</v>
      </c>
      <c r="F3847">
        <v>1234272939000</v>
      </c>
      <c r="G3847">
        <v>1</v>
      </c>
      <c r="H3847" t="s">
        <v>4454</v>
      </c>
      <c r="I3847" t="s">
        <v>4455</v>
      </c>
      <c r="J3847" t="s">
        <v>20</v>
      </c>
      <c r="K3847" t="s">
        <v>21</v>
      </c>
      <c r="L3847">
        <v>0</v>
      </c>
      <c r="M3847">
        <v>0</v>
      </c>
      <c r="N3847" t="s">
        <v>22</v>
      </c>
      <c r="O3847">
        <v>3</v>
      </c>
      <c r="P3847" s="30">
        <f>SQRT((postes_1[[#This Row],[x]]-$Q$1)^2+(postes_1[[#This Row],[y]]-$R$1)^2)</f>
        <v>550318.23450907879</v>
      </c>
      <c r="Q3847">
        <v>847073.72999999695</v>
      </c>
      <c r="R3847">
        <v>6256603.7199999997</v>
      </c>
    </row>
    <row r="3848" spans="1:18" hidden="1">
      <c r="A3848">
        <v>851</v>
      </c>
      <c r="B3848">
        <v>70026077</v>
      </c>
      <c r="C3848" s="2" t="s">
        <v>8375</v>
      </c>
      <c r="D3848" t="s">
        <v>274</v>
      </c>
      <c r="E3848">
        <v>1257263558000</v>
      </c>
      <c r="F3848">
        <v>1424946197000</v>
      </c>
      <c r="G3848">
        <v>1</v>
      </c>
      <c r="H3848" t="s">
        <v>1819</v>
      </c>
      <c r="I3848" t="s">
        <v>1820</v>
      </c>
      <c r="J3848" t="s">
        <v>20</v>
      </c>
      <c r="K3848" t="s">
        <v>21</v>
      </c>
      <c r="L3848">
        <v>0</v>
      </c>
      <c r="M3848">
        <v>0</v>
      </c>
      <c r="N3848" t="s">
        <v>22</v>
      </c>
      <c r="O3848">
        <v>6</v>
      </c>
      <c r="P3848" s="30">
        <f>SQRT((postes_1[[#This Row],[x]]-$Q$1)^2+(postes_1[[#This Row],[y]]-$R$1)^2)</f>
        <v>550554.99937997316</v>
      </c>
      <c r="Q3848">
        <v>851348.43</v>
      </c>
      <c r="R3848">
        <v>6258398.6699999999</v>
      </c>
    </row>
    <row r="3849" spans="1:18" hidden="1">
      <c r="A3849">
        <v>3601</v>
      </c>
      <c r="B3849">
        <v>40000638</v>
      </c>
      <c r="C3849" s="2" t="s">
        <v>8373</v>
      </c>
      <c r="D3849" t="s">
        <v>77</v>
      </c>
      <c r="E3849">
        <v>610761600000</v>
      </c>
      <c r="F3849">
        <v>1376411453000</v>
      </c>
      <c r="G3849">
        <v>1</v>
      </c>
      <c r="H3849" t="s">
        <v>7374</v>
      </c>
      <c r="I3849" t="s">
        <v>7375</v>
      </c>
      <c r="J3849" t="s">
        <v>20</v>
      </c>
      <c r="K3849" t="s">
        <v>21</v>
      </c>
      <c r="L3849">
        <v>0</v>
      </c>
      <c r="M3849">
        <v>0</v>
      </c>
      <c r="N3849" t="s">
        <v>22</v>
      </c>
      <c r="O3849">
        <v>3</v>
      </c>
      <c r="P3849" s="30">
        <f>SQRT((postes_1[[#This Row],[x]]-$Q$1)^2+(postes_1[[#This Row],[y]]-$R$1)^2)</f>
        <v>551397.82338403701</v>
      </c>
      <c r="Q3849">
        <v>902855.10000000102</v>
      </c>
      <c r="R3849">
        <v>6285968.9299999997</v>
      </c>
    </row>
    <row r="3850" spans="1:18" hidden="1">
      <c r="A3850">
        <v>3771</v>
      </c>
      <c r="B3850">
        <v>40000727</v>
      </c>
      <c r="C3850" s="2" t="s">
        <v>8373</v>
      </c>
      <c r="D3850" t="s">
        <v>77</v>
      </c>
      <c r="E3850">
        <v>956188800000</v>
      </c>
      <c r="F3850">
        <v>1377274710000</v>
      </c>
      <c r="G3850">
        <v>1</v>
      </c>
      <c r="H3850" t="s">
        <v>7709</v>
      </c>
      <c r="I3850" t="s">
        <v>7710</v>
      </c>
      <c r="J3850" t="s">
        <v>26</v>
      </c>
      <c r="K3850" t="s">
        <v>21</v>
      </c>
      <c r="L3850">
        <v>0</v>
      </c>
      <c r="M3850">
        <v>0</v>
      </c>
      <c r="N3850" t="s">
        <v>22</v>
      </c>
      <c r="O3850">
        <v>3</v>
      </c>
      <c r="P3850" s="30">
        <f>SQRT((postes_1[[#This Row],[x]]-$Q$1)^2+(postes_1[[#This Row],[y]]-$R$1)^2)</f>
        <v>551528.99478982587</v>
      </c>
      <c r="Q3850">
        <v>875793.99000000197</v>
      </c>
      <c r="R3850">
        <v>6269947.0599999996</v>
      </c>
    </row>
    <row r="3851" spans="1:18" hidden="1">
      <c r="A3851">
        <v>3769</v>
      </c>
      <c r="B3851">
        <v>40000730</v>
      </c>
      <c r="C3851" s="2" t="s">
        <v>8373</v>
      </c>
      <c r="D3851" t="s">
        <v>108</v>
      </c>
      <c r="E3851">
        <v>956188800000</v>
      </c>
      <c r="F3851">
        <v>1233938440000</v>
      </c>
      <c r="G3851">
        <v>1</v>
      </c>
      <c r="H3851" t="s">
        <v>7705</v>
      </c>
      <c r="I3851" t="s">
        <v>7705</v>
      </c>
      <c r="J3851" t="s">
        <v>7706</v>
      </c>
      <c r="K3851" t="s">
        <v>21</v>
      </c>
      <c r="L3851">
        <v>0</v>
      </c>
      <c r="M3851">
        <v>0</v>
      </c>
      <c r="N3851" t="s">
        <v>22</v>
      </c>
      <c r="O3851">
        <v>3</v>
      </c>
      <c r="P3851" s="30">
        <f>SQRT((postes_1[[#This Row],[x]]-$Q$1)^2+(postes_1[[#This Row],[y]]-$R$1)^2)</f>
        <v>551862.65736102976</v>
      </c>
      <c r="Q3851">
        <v>875621.71999999904</v>
      </c>
      <c r="R3851">
        <v>6269472.0800000001</v>
      </c>
    </row>
    <row r="3852" spans="1:18" hidden="1">
      <c r="A3852">
        <v>3014</v>
      </c>
      <c r="B3852">
        <v>50001716</v>
      </c>
      <c r="C3852" s="2" t="s">
        <v>8373</v>
      </c>
      <c r="D3852" t="s">
        <v>168</v>
      </c>
      <c r="E3852">
        <v>1241447983000</v>
      </c>
      <c r="F3852">
        <v>1443607810000</v>
      </c>
      <c r="G3852">
        <v>1</v>
      </c>
      <c r="H3852" t="s">
        <v>6203</v>
      </c>
      <c r="I3852" t="s">
        <v>6204</v>
      </c>
      <c r="J3852" t="s">
        <v>20</v>
      </c>
      <c r="K3852" t="s">
        <v>21</v>
      </c>
      <c r="L3852">
        <v>0</v>
      </c>
      <c r="M3852">
        <v>0</v>
      </c>
      <c r="N3852" t="s">
        <v>22</v>
      </c>
      <c r="O3852">
        <v>3</v>
      </c>
      <c r="P3852" s="30">
        <f>SQRT((postes_1[[#This Row],[x]]-$Q$1)^2+(postes_1[[#This Row],[y]]-$R$1)^2)</f>
        <v>552227.90384847648</v>
      </c>
      <c r="Q3852">
        <v>404522.42000000202</v>
      </c>
      <c r="R3852">
        <v>6241074.2699999996</v>
      </c>
    </row>
    <row r="3853" spans="1:18" hidden="1">
      <c r="A3853">
        <v>1300</v>
      </c>
      <c r="B3853">
        <v>50001422</v>
      </c>
      <c r="C3853" s="2" t="s">
        <v>8373</v>
      </c>
      <c r="D3853" t="s">
        <v>20</v>
      </c>
      <c r="E3853">
        <v>788054400000</v>
      </c>
      <c r="F3853" t="s">
        <v>20</v>
      </c>
      <c r="G3853">
        <v>1</v>
      </c>
      <c r="H3853" t="s">
        <v>2732</v>
      </c>
      <c r="I3853" t="s">
        <v>2733</v>
      </c>
      <c r="J3853" t="s">
        <v>20</v>
      </c>
      <c r="K3853" t="s">
        <v>21</v>
      </c>
      <c r="L3853">
        <v>0</v>
      </c>
      <c r="M3853">
        <v>0</v>
      </c>
      <c r="N3853" t="s">
        <v>22</v>
      </c>
      <c r="O3853">
        <v>3</v>
      </c>
      <c r="P3853" s="30">
        <f>SQRT((postes_1[[#This Row],[x]]-$Q$1)^2+(postes_1[[#This Row],[y]]-$R$1)^2)</f>
        <v>552601.17346299719</v>
      </c>
      <c r="Q3853">
        <v>332160.96999999898</v>
      </c>
      <c r="R3853">
        <v>6276060.4900000002</v>
      </c>
    </row>
    <row r="3854" spans="1:18" hidden="1">
      <c r="A3854">
        <v>780</v>
      </c>
      <c r="B3854">
        <v>40000544</v>
      </c>
      <c r="C3854" s="2" t="s">
        <v>8375</v>
      </c>
      <c r="D3854" t="s">
        <v>168</v>
      </c>
      <c r="E3854">
        <v>1459504652000</v>
      </c>
      <c r="F3854">
        <v>1395841045000</v>
      </c>
      <c r="G3854">
        <v>1</v>
      </c>
      <c r="H3854" t="s">
        <v>1676</v>
      </c>
      <c r="I3854" t="s">
        <v>1677</v>
      </c>
      <c r="J3854" t="s">
        <v>1678</v>
      </c>
      <c r="K3854" t="s">
        <v>21</v>
      </c>
      <c r="L3854">
        <v>0</v>
      </c>
      <c r="M3854">
        <v>0</v>
      </c>
      <c r="N3854" t="s">
        <v>22</v>
      </c>
      <c r="O3854">
        <v>6</v>
      </c>
      <c r="P3854" s="30">
        <f>SQRT((postes_1[[#This Row],[x]]-$Q$1)^2+(postes_1[[#This Row],[y]]-$R$1)^2)</f>
        <v>552756.80682390393</v>
      </c>
      <c r="Q3854">
        <v>921811.39000000095</v>
      </c>
      <c r="R3854">
        <v>6296728.0899999999</v>
      </c>
    </row>
    <row r="3855" spans="1:18" hidden="1">
      <c r="A3855">
        <v>2210</v>
      </c>
      <c r="B3855">
        <v>40000741</v>
      </c>
      <c r="C3855" s="2" t="s">
        <v>8373</v>
      </c>
      <c r="D3855" t="s">
        <v>1094</v>
      </c>
      <c r="E3855" s="1">
        <v>843696000000</v>
      </c>
      <c r="F3855">
        <v>1424104775000</v>
      </c>
      <c r="G3855">
        <v>1</v>
      </c>
      <c r="H3855" t="s">
        <v>4575</v>
      </c>
      <c r="I3855" t="s">
        <v>4575</v>
      </c>
      <c r="J3855" t="s">
        <v>4576</v>
      </c>
      <c r="K3855" t="s">
        <v>21</v>
      </c>
      <c r="L3855">
        <v>0</v>
      </c>
      <c r="M3855">
        <v>0</v>
      </c>
      <c r="N3855" t="s">
        <v>22</v>
      </c>
      <c r="O3855">
        <v>3</v>
      </c>
      <c r="P3855" s="30">
        <f>SQRT((postes_1[[#This Row],[x]]-$Q$1)^2+(postes_1[[#This Row],[y]]-$R$1)^2)</f>
        <v>552756.81161439593</v>
      </c>
      <c r="Q3855">
        <v>876108.82999999798</v>
      </c>
      <c r="R3855">
        <v>6268719.4000000004</v>
      </c>
    </row>
    <row r="3856" spans="1:18" hidden="1">
      <c r="A3856">
        <v>1216</v>
      </c>
      <c r="B3856">
        <v>40000731</v>
      </c>
      <c r="C3856" s="2" t="s">
        <v>8375</v>
      </c>
      <c r="D3856" t="s">
        <v>20</v>
      </c>
      <c r="E3856">
        <v>956102400000</v>
      </c>
      <c r="F3856" t="s">
        <v>20</v>
      </c>
      <c r="G3856">
        <v>1</v>
      </c>
      <c r="H3856" t="s">
        <v>2547</v>
      </c>
      <c r="I3856" t="s">
        <v>2548</v>
      </c>
      <c r="J3856" t="s">
        <v>2549</v>
      </c>
      <c r="K3856" t="s">
        <v>21</v>
      </c>
      <c r="L3856">
        <v>0</v>
      </c>
      <c r="M3856">
        <v>0</v>
      </c>
      <c r="N3856" t="s">
        <v>22</v>
      </c>
      <c r="O3856">
        <v>6</v>
      </c>
      <c r="P3856" s="30">
        <f>SQRT((postes_1[[#This Row],[x]]-$Q$1)^2+(postes_1[[#This Row],[y]]-$R$1)^2)</f>
        <v>552810.43531408045</v>
      </c>
      <c r="Q3856">
        <v>877564.35999999905</v>
      </c>
      <c r="R3856">
        <v>6269458.6299999999</v>
      </c>
    </row>
    <row r="3857" spans="1:18" hidden="1">
      <c r="A3857">
        <v>1094</v>
      </c>
      <c r="B3857">
        <v>40000721</v>
      </c>
      <c r="C3857" s="2" t="s">
        <v>8375</v>
      </c>
      <c r="D3857" t="s">
        <v>77</v>
      </c>
      <c r="E3857">
        <v>610761600000</v>
      </c>
      <c r="F3857">
        <v>1376913748000</v>
      </c>
      <c r="G3857">
        <v>1</v>
      </c>
      <c r="H3857" t="s">
        <v>2299</v>
      </c>
      <c r="I3857" t="s">
        <v>2300</v>
      </c>
      <c r="J3857" t="s">
        <v>20</v>
      </c>
      <c r="K3857" t="s">
        <v>21</v>
      </c>
      <c r="L3857">
        <v>0</v>
      </c>
      <c r="M3857">
        <v>0</v>
      </c>
      <c r="N3857" t="s">
        <v>22</v>
      </c>
      <c r="O3857">
        <v>6</v>
      </c>
      <c r="P3857" s="30">
        <f>SQRT((postes_1[[#This Row],[x]]-$Q$1)^2+(postes_1[[#This Row],[y]]-$R$1)^2)</f>
        <v>553109.13505515771</v>
      </c>
      <c r="Q3857">
        <v>879387.65999999596</v>
      </c>
      <c r="R3857">
        <v>6270127.4500000002</v>
      </c>
    </row>
    <row r="3858" spans="1:18" hidden="1">
      <c r="A3858">
        <v>1678</v>
      </c>
      <c r="B3858">
        <v>50001873</v>
      </c>
      <c r="C3858" s="2" t="s">
        <v>8373</v>
      </c>
      <c r="D3858" t="s">
        <v>38</v>
      </c>
      <c r="E3858">
        <v>610761600000</v>
      </c>
      <c r="F3858">
        <v>1195553723000</v>
      </c>
      <c r="G3858">
        <v>1</v>
      </c>
      <c r="H3858" t="s">
        <v>3493</v>
      </c>
      <c r="I3858" t="s">
        <v>3494</v>
      </c>
      <c r="J3858" t="s">
        <v>20</v>
      </c>
      <c r="K3858" t="s">
        <v>21</v>
      </c>
      <c r="L3858">
        <v>0</v>
      </c>
      <c r="M3858">
        <v>0</v>
      </c>
      <c r="N3858" t="s">
        <v>22</v>
      </c>
      <c r="O3858">
        <v>3</v>
      </c>
      <c r="P3858" s="30">
        <f>SQRT((postes_1[[#This Row],[x]]-$Q$1)^2+(postes_1[[#This Row],[y]]-$R$1)^2)</f>
        <v>553324.32613007515</v>
      </c>
      <c r="Q3858">
        <v>469316.78000000102</v>
      </c>
      <c r="R3858">
        <v>6218444.7999999998</v>
      </c>
    </row>
    <row r="3859" spans="1:18" hidden="1">
      <c r="A3859">
        <v>2002</v>
      </c>
      <c r="B3859">
        <v>40000738</v>
      </c>
      <c r="C3859" s="2" t="s">
        <v>8373</v>
      </c>
      <c r="D3859" t="s">
        <v>20</v>
      </c>
      <c r="E3859">
        <v>610761600000</v>
      </c>
      <c r="F3859" t="s">
        <v>20</v>
      </c>
      <c r="G3859">
        <v>1</v>
      </c>
      <c r="H3859" t="s">
        <v>4148</v>
      </c>
      <c r="I3859" t="s">
        <v>4148</v>
      </c>
      <c r="J3859" t="s">
        <v>20</v>
      </c>
      <c r="K3859" t="s">
        <v>21</v>
      </c>
      <c r="L3859">
        <v>0</v>
      </c>
      <c r="M3859">
        <v>0</v>
      </c>
      <c r="N3859" t="s">
        <v>22</v>
      </c>
      <c r="O3859">
        <v>3</v>
      </c>
      <c r="P3859" s="30">
        <f>SQRT((postes_1[[#This Row],[x]]-$Q$1)^2+(postes_1[[#This Row],[y]]-$R$1)^2)</f>
        <v>553640.11798335786</v>
      </c>
      <c r="Q3859">
        <v>878293.96000000101</v>
      </c>
      <c r="R3859">
        <v>6268913.7699999996</v>
      </c>
    </row>
    <row r="3860" spans="1:18" hidden="1">
      <c r="A3860">
        <v>2529</v>
      </c>
      <c r="B3860">
        <v>40000602</v>
      </c>
      <c r="C3860" s="2" t="s">
        <v>8373</v>
      </c>
      <c r="D3860" t="s">
        <v>168</v>
      </c>
      <c r="E3860">
        <v>1459505643000</v>
      </c>
      <c r="F3860" t="s">
        <v>20</v>
      </c>
      <c r="G3860">
        <v>1</v>
      </c>
      <c r="H3860" t="s">
        <v>5221</v>
      </c>
      <c r="I3860" t="s">
        <v>5222</v>
      </c>
      <c r="J3860" t="s">
        <v>20</v>
      </c>
      <c r="K3860" t="s">
        <v>21</v>
      </c>
      <c r="L3860">
        <v>0</v>
      </c>
      <c r="M3860">
        <v>0</v>
      </c>
      <c r="N3860" t="s">
        <v>22</v>
      </c>
      <c r="O3860">
        <v>3</v>
      </c>
      <c r="P3860" s="30">
        <f>SQRT((postes_1[[#This Row],[x]]-$Q$1)^2+(postes_1[[#This Row],[y]]-$R$1)^2)</f>
        <v>553796.38224305934</v>
      </c>
      <c r="Q3860">
        <v>914230.42000000202</v>
      </c>
      <c r="R3860">
        <v>6290407.7000000002</v>
      </c>
    </row>
    <row r="3861" spans="1:18" hidden="1">
      <c r="A3861">
        <v>2208</v>
      </c>
      <c r="B3861">
        <v>40000750</v>
      </c>
      <c r="C3861" s="2" t="s">
        <v>8373</v>
      </c>
      <c r="D3861" t="s">
        <v>20</v>
      </c>
      <c r="E3861">
        <v>1073260800000</v>
      </c>
      <c r="F3861" t="s">
        <v>20</v>
      </c>
      <c r="G3861">
        <v>1</v>
      </c>
      <c r="H3861" t="s">
        <v>4575</v>
      </c>
      <c r="I3861" t="s">
        <v>4575</v>
      </c>
      <c r="J3861" t="s">
        <v>4576</v>
      </c>
      <c r="K3861" t="s">
        <v>21</v>
      </c>
      <c r="L3861">
        <v>0</v>
      </c>
      <c r="M3861">
        <v>0</v>
      </c>
      <c r="N3861" t="s">
        <v>22</v>
      </c>
      <c r="O3861">
        <v>3</v>
      </c>
      <c r="P3861" s="30">
        <f>SQRT((postes_1[[#This Row],[x]]-$Q$1)^2+(postes_1[[#This Row],[y]]-$R$1)^2)</f>
        <v>553991.92297198472</v>
      </c>
      <c r="Q3861">
        <v>877306.82</v>
      </c>
      <c r="R3861">
        <v>6267967.9800000004</v>
      </c>
    </row>
    <row r="3862" spans="1:18" hidden="1">
      <c r="A3862">
        <v>3773</v>
      </c>
      <c r="B3862">
        <v>40000745</v>
      </c>
      <c r="C3862" s="2" t="s">
        <v>8373</v>
      </c>
      <c r="D3862" t="s">
        <v>30</v>
      </c>
      <c r="E3862">
        <v>1073260800000</v>
      </c>
      <c r="F3862">
        <v>1375193516000</v>
      </c>
      <c r="G3862">
        <v>1</v>
      </c>
      <c r="H3862" t="s">
        <v>7711</v>
      </c>
      <c r="I3862" t="s">
        <v>7712</v>
      </c>
      <c r="J3862" t="s">
        <v>7713</v>
      </c>
      <c r="K3862" t="s">
        <v>21</v>
      </c>
      <c r="L3862">
        <v>0</v>
      </c>
      <c r="M3862">
        <v>0</v>
      </c>
      <c r="N3862" t="s">
        <v>22</v>
      </c>
      <c r="O3862">
        <v>3</v>
      </c>
      <c r="P3862" s="30">
        <f>SQRT((postes_1[[#This Row],[x]]-$Q$1)^2+(postes_1[[#This Row],[y]]-$R$1)^2)</f>
        <v>554153.7982955639</v>
      </c>
      <c r="Q3862">
        <v>878311.77000000305</v>
      </c>
      <c r="R3862">
        <v>6268336.7599999998</v>
      </c>
    </row>
    <row r="3863" spans="1:18" hidden="1">
      <c r="A3863">
        <v>3775</v>
      </c>
      <c r="B3863">
        <v>40000883</v>
      </c>
      <c r="C3863" s="2" t="s">
        <v>8375</v>
      </c>
      <c r="D3863" t="s">
        <v>20</v>
      </c>
      <c r="E3863" s="1">
        <v>951264000000</v>
      </c>
      <c r="F3863" t="s">
        <v>20</v>
      </c>
      <c r="G3863">
        <v>1</v>
      </c>
      <c r="H3863" t="s">
        <v>7716</v>
      </c>
      <c r="I3863" t="s">
        <v>7717</v>
      </c>
      <c r="J3863" t="s">
        <v>20</v>
      </c>
      <c r="K3863" t="s">
        <v>21</v>
      </c>
      <c r="L3863">
        <v>0</v>
      </c>
      <c r="M3863">
        <v>0</v>
      </c>
      <c r="N3863" t="s">
        <v>22</v>
      </c>
      <c r="O3863">
        <v>6</v>
      </c>
      <c r="P3863" s="30">
        <f>SQRT((postes_1[[#This Row],[x]]-$Q$1)^2+(postes_1[[#This Row],[y]]-$R$1)^2)</f>
        <v>554163.65099700156</v>
      </c>
      <c r="Q3863">
        <v>861395.14999999898</v>
      </c>
      <c r="R3863">
        <v>6259363.6100000003</v>
      </c>
    </row>
    <row r="3864" spans="1:18" hidden="1">
      <c r="A3864">
        <v>272</v>
      </c>
      <c r="B3864">
        <v>30002283</v>
      </c>
      <c r="C3864" s="2" t="s">
        <v>8376</v>
      </c>
      <c r="D3864" t="s">
        <v>43</v>
      </c>
      <c r="E3864">
        <v>1143800032000</v>
      </c>
      <c r="F3864" t="s">
        <v>20</v>
      </c>
      <c r="G3864">
        <v>1</v>
      </c>
      <c r="H3864" t="s">
        <v>613</v>
      </c>
      <c r="I3864" t="s">
        <v>614</v>
      </c>
      <c r="J3864" t="s">
        <v>615</v>
      </c>
      <c r="K3864" t="s">
        <v>21</v>
      </c>
      <c r="L3864">
        <v>0</v>
      </c>
      <c r="M3864">
        <v>0</v>
      </c>
      <c r="N3864" t="s">
        <v>22</v>
      </c>
      <c r="O3864">
        <v>7</v>
      </c>
      <c r="P3864" s="30">
        <f>SQRT((postes_1[[#This Row],[x]]-$Q$1)^2+(postes_1[[#This Row],[y]]-$R$1)^2)</f>
        <v>554748.19881448161</v>
      </c>
      <c r="Q3864">
        <v>1087212.3400000001</v>
      </c>
      <c r="R3864">
        <v>6469804.7599999998</v>
      </c>
    </row>
    <row r="3865" spans="1:18" hidden="1">
      <c r="A3865">
        <v>3449</v>
      </c>
      <c r="B3865">
        <v>40002674</v>
      </c>
      <c r="C3865" s="2" t="s">
        <v>8373</v>
      </c>
      <c r="D3865" t="s">
        <v>77</v>
      </c>
      <c r="E3865">
        <v>1072396800000</v>
      </c>
      <c r="F3865">
        <v>1377163909000</v>
      </c>
      <c r="G3865">
        <v>1</v>
      </c>
      <c r="H3865" t="s">
        <v>7068</v>
      </c>
      <c r="I3865" t="s">
        <v>7069</v>
      </c>
      <c r="J3865" t="s">
        <v>20</v>
      </c>
      <c r="K3865" t="s">
        <v>21</v>
      </c>
      <c r="L3865">
        <v>0</v>
      </c>
      <c r="M3865">
        <v>0</v>
      </c>
      <c r="N3865" t="s">
        <v>22</v>
      </c>
      <c r="O3865">
        <v>3</v>
      </c>
      <c r="P3865" s="30">
        <f>SQRT((postes_1[[#This Row],[x]]-$Q$1)^2+(postes_1[[#This Row],[y]]-$R$1)^2)</f>
        <v>554765.73364567349</v>
      </c>
      <c r="Q3865">
        <v>890413.96999999904</v>
      </c>
      <c r="R3865">
        <v>6274509.3300000001</v>
      </c>
    </row>
    <row r="3866" spans="1:18" hidden="1">
      <c r="A3866">
        <v>3503</v>
      </c>
      <c r="B3866">
        <v>50002224</v>
      </c>
      <c r="C3866" s="2" t="s">
        <v>8376</v>
      </c>
      <c r="D3866" t="s">
        <v>30</v>
      </c>
      <c r="E3866">
        <v>1034035200000</v>
      </c>
      <c r="F3866">
        <v>1418723227000</v>
      </c>
      <c r="G3866">
        <v>1</v>
      </c>
      <c r="H3866" t="s">
        <v>7173</v>
      </c>
      <c r="I3866" t="s">
        <v>7173</v>
      </c>
      <c r="J3866" t="s">
        <v>7174</v>
      </c>
      <c r="K3866" t="s">
        <v>21</v>
      </c>
      <c r="L3866">
        <v>0</v>
      </c>
      <c r="M3866">
        <v>0</v>
      </c>
      <c r="N3866" t="s">
        <v>22</v>
      </c>
      <c r="O3866">
        <v>7</v>
      </c>
      <c r="P3866" s="30">
        <f>SQRT((postes_1[[#This Row],[x]]-$Q$1)^2+(postes_1[[#This Row],[y]]-$R$1)^2)</f>
        <v>555024.77037668694</v>
      </c>
      <c r="Q3866">
        <v>341252.11999999703</v>
      </c>
      <c r="R3866">
        <v>6268102.0599999996</v>
      </c>
    </row>
    <row r="3867" spans="1:18" hidden="1">
      <c r="A3867">
        <v>2812</v>
      </c>
      <c r="B3867">
        <v>50001474</v>
      </c>
      <c r="C3867" s="2" t="s">
        <v>8373</v>
      </c>
      <c r="D3867" t="s">
        <v>30</v>
      </c>
      <c r="E3867" s="1">
        <v>1005696000000</v>
      </c>
      <c r="F3867">
        <v>1421925422000</v>
      </c>
      <c r="G3867">
        <v>1</v>
      </c>
      <c r="H3867" t="s">
        <v>5794</v>
      </c>
      <c r="I3867" t="s">
        <v>5795</v>
      </c>
      <c r="J3867" t="s">
        <v>20</v>
      </c>
      <c r="K3867" t="s">
        <v>21</v>
      </c>
      <c r="L3867">
        <v>0</v>
      </c>
      <c r="M3867">
        <v>0</v>
      </c>
      <c r="N3867" t="s">
        <v>22</v>
      </c>
      <c r="O3867">
        <v>3</v>
      </c>
      <c r="P3867" s="30">
        <f>SQRT((postes_1[[#This Row],[x]]-$Q$1)^2+(postes_1[[#This Row],[y]]-$R$1)^2)</f>
        <v>555086.12017533882</v>
      </c>
      <c r="Q3867">
        <v>332993.390000001</v>
      </c>
      <c r="R3867">
        <v>6272704.9000000004</v>
      </c>
    </row>
    <row r="3868" spans="1:18" hidden="1">
      <c r="A3868">
        <v>3430</v>
      </c>
      <c r="B3868">
        <v>50001964</v>
      </c>
      <c r="C3868" s="2" t="s">
        <v>8373</v>
      </c>
      <c r="D3868" t="s">
        <v>56</v>
      </c>
      <c r="E3868">
        <v>1253015808000</v>
      </c>
      <c r="F3868">
        <v>1253015769000</v>
      </c>
      <c r="G3868">
        <v>1</v>
      </c>
      <c r="H3868" t="s">
        <v>7026</v>
      </c>
      <c r="I3868" t="s">
        <v>7027</v>
      </c>
      <c r="J3868" t="s">
        <v>7028</v>
      </c>
      <c r="K3868" t="s">
        <v>21</v>
      </c>
      <c r="L3868">
        <v>0</v>
      </c>
      <c r="M3868">
        <v>0</v>
      </c>
      <c r="N3868" t="s">
        <v>22</v>
      </c>
      <c r="O3868">
        <v>3</v>
      </c>
      <c r="P3868" s="30">
        <f>SQRT((postes_1[[#This Row],[x]]-$Q$1)^2+(postes_1[[#This Row],[y]]-$R$1)^2)</f>
        <v>555316.75845199451</v>
      </c>
      <c r="Q3868">
        <v>587742.31999999995</v>
      </c>
      <c r="R3868">
        <v>6198610.8499999996</v>
      </c>
    </row>
    <row r="3869" spans="1:18" hidden="1">
      <c r="A3869">
        <v>3840</v>
      </c>
      <c r="B3869">
        <v>50003018</v>
      </c>
      <c r="C3869" s="2" t="s">
        <v>8373</v>
      </c>
      <c r="D3869" t="s">
        <v>274</v>
      </c>
      <c r="E3869">
        <v>1040169600000</v>
      </c>
      <c r="F3869">
        <v>1428573350000</v>
      </c>
      <c r="G3869">
        <v>1</v>
      </c>
      <c r="H3869" t="s">
        <v>7840</v>
      </c>
      <c r="I3869" t="s">
        <v>7841</v>
      </c>
      <c r="J3869" t="s">
        <v>20</v>
      </c>
      <c r="K3869" t="s">
        <v>21</v>
      </c>
      <c r="L3869">
        <v>0</v>
      </c>
      <c r="M3869">
        <v>0</v>
      </c>
      <c r="N3869" t="s">
        <v>22</v>
      </c>
      <c r="O3869">
        <v>3</v>
      </c>
      <c r="P3869" s="30">
        <f>SQRT((postes_1[[#This Row],[x]]-$Q$1)^2+(postes_1[[#This Row],[y]]-$R$1)^2)</f>
        <v>555975.68880044017</v>
      </c>
      <c r="Q3869">
        <v>385635.140000001</v>
      </c>
      <c r="R3869">
        <v>6244975.7999999998</v>
      </c>
    </row>
    <row r="3870" spans="1:18" hidden="1">
      <c r="A3870">
        <v>706</v>
      </c>
      <c r="B3870">
        <v>70041695</v>
      </c>
      <c r="C3870" s="2" t="s">
        <v>8376</v>
      </c>
      <c r="D3870" t="s">
        <v>274</v>
      </c>
      <c r="E3870">
        <v>1348044992000</v>
      </c>
      <c r="F3870">
        <v>1446112209000</v>
      </c>
      <c r="G3870">
        <v>1</v>
      </c>
      <c r="H3870" t="s">
        <v>1517</v>
      </c>
      <c r="I3870" t="s">
        <v>1518</v>
      </c>
      <c r="J3870" t="s">
        <v>1519</v>
      </c>
      <c r="K3870" t="s">
        <v>21</v>
      </c>
      <c r="L3870">
        <v>0</v>
      </c>
      <c r="M3870">
        <v>0</v>
      </c>
      <c r="N3870" t="s">
        <v>22</v>
      </c>
      <c r="O3870">
        <v>7</v>
      </c>
      <c r="P3870" s="30">
        <f>SQRT((postes_1[[#This Row],[x]]-$Q$1)^2+(postes_1[[#This Row],[y]]-$R$1)^2)</f>
        <v>556350.93381551595</v>
      </c>
      <c r="Q3870">
        <v>923466.75</v>
      </c>
      <c r="R3870">
        <v>6293506.9699999997</v>
      </c>
    </row>
    <row r="3871" spans="1:18" hidden="1">
      <c r="A3871">
        <v>800</v>
      </c>
      <c r="B3871">
        <v>50001951</v>
      </c>
      <c r="C3871" s="2" t="s">
        <v>8373</v>
      </c>
      <c r="D3871" t="s">
        <v>43</v>
      </c>
      <c r="E3871">
        <v>1125326208000</v>
      </c>
      <c r="F3871">
        <v>1125323193000</v>
      </c>
      <c r="G3871">
        <v>1</v>
      </c>
      <c r="H3871" t="s">
        <v>1716</v>
      </c>
      <c r="I3871" t="s">
        <v>1391</v>
      </c>
      <c r="J3871" t="s">
        <v>1717</v>
      </c>
      <c r="K3871" t="s">
        <v>21</v>
      </c>
      <c r="L3871">
        <v>0</v>
      </c>
      <c r="M3871">
        <v>0</v>
      </c>
      <c r="N3871" t="s">
        <v>22</v>
      </c>
      <c r="O3871">
        <v>3</v>
      </c>
      <c r="P3871" s="30">
        <f>SQRT((postes_1[[#This Row],[x]]-$Q$1)^2+(postes_1[[#This Row],[y]]-$R$1)^2)</f>
        <v>556426.68371788459</v>
      </c>
      <c r="Q3871">
        <v>538859.24000000197</v>
      </c>
      <c r="R3871">
        <v>6201662.8799999999</v>
      </c>
    </row>
    <row r="3872" spans="1:18" hidden="1">
      <c r="A3872">
        <v>968</v>
      </c>
      <c r="B3872">
        <v>40000565</v>
      </c>
      <c r="C3872" s="2" t="s">
        <v>8376</v>
      </c>
      <c r="D3872" t="s">
        <v>30</v>
      </c>
      <c r="E3872">
        <v>1442503898000</v>
      </c>
      <c r="F3872">
        <v>1423132864000</v>
      </c>
      <c r="G3872">
        <v>1</v>
      </c>
      <c r="H3872" t="s">
        <v>2066</v>
      </c>
      <c r="I3872" t="s">
        <v>2067</v>
      </c>
      <c r="J3872" t="s">
        <v>2068</v>
      </c>
      <c r="K3872" t="s">
        <v>21</v>
      </c>
      <c r="L3872">
        <v>0</v>
      </c>
      <c r="M3872">
        <v>0</v>
      </c>
      <c r="N3872" t="s">
        <v>22</v>
      </c>
      <c r="O3872">
        <v>7</v>
      </c>
      <c r="P3872" s="30">
        <f>SQRT((postes_1[[#This Row],[x]]-$Q$1)^2+(postes_1[[#This Row],[y]]-$R$1)^2)</f>
        <v>556440.35405392363</v>
      </c>
      <c r="Q3872">
        <v>923006.57999999798</v>
      </c>
      <c r="R3872">
        <v>6293086.0800000001</v>
      </c>
    </row>
    <row r="3873" spans="1:18" hidden="1">
      <c r="A3873">
        <v>967</v>
      </c>
      <c r="B3873">
        <v>50001970</v>
      </c>
      <c r="C3873" s="2" t="s">
        <v>8389</v>
      </c>
      <c r="D3873" t="s">
        <v>168</v>
      </c>
      <c r="E3873">
        <v>1442576626000</v>
      </c>
      <c r="F3873">
        <v>1237900004000</v>
      </c>
      <c r="G3873">
        <v>1</v>
      </c>
      <c r="H3873" t="s">
        <v>2063</v>
      </c>
      <c r="I3873" t="s">
        <v>2064</v>
      </c>
      <c r="J3873" t="s">
        <v>2065</v>
      </c>
      <c r="K3873" t="s">
        <v>21</v>
      </c>
      <c r="L3873">
        <v>0</v>
      </c>
      <c r="M3873">
        <v>1</v>
      </c>
      <c r="N3873" t="s">
        <v>22</v>
      </c>
      <c r="O3873">
        <v>3</v>
      </c>
      <c r="P3873" s="30">
        <f>SQRT((postes_1[[#This Row],[x]]-$Q$1)^2+(postes_1[[#This Row],[y]]-$R$1)^2)</f>
        <v>556482.36547170335</v>
      </c>
      <c r="Q3873">
        <v>633444.02000000305</v>
      </c>
      <c r="R3873">
        <v>6197454.4500000002</v>
      </c>
    </row>
    <row r="3874" spans="1:18" hidden="1">
      <c r="A3874">
        <v>3774</v>
      </c>
      <c r="B3874">
        <v>40000889</v>
      </c>
      <c r="C3874" s="2" t="s">
        <v>8373</v>
      </c>
      <c r="D3874" t="s">
        <v>77</v>
      </c>
      <c r="E3874">
        <v>610761600000</v>
      </c>
      <c r="F3874">
        <v>1377529150000</v>
      </c>
      <c r="G3874">
        <v>1</v>
      </c>
      <c r="H3874" t="s">
        <v>7714</v>
      </c>
      <c r="I3874" t="s">
        <v>7715</v>
      </c>
      <c r="J3874" t="s">
        <v>20</v>
      </c>
      <c r="K3874" t="s">
        <v>21</v>
      </c>
      <c r="L3874">
        <v>0</v>
      </c>
      <c r="M3874">
        <v>0</v>
      </c>
      <c r="N3874" t="s">
        <v>22</v>
      </c>
      <c r="O3874">
        <v>3</v>
      </c>
      <c r="P3874" s="30">
        <f>SQRT((postes_1[[#This Row],[x]]-$Q$1)^2+(postes_1[[#This Row],[y]]-$R$1)^2)</f>
        <v>556622.9205748603</v>
      </c>
      <c r="Q3874">
        <v>865906.09000000404</v>
      </c>
      <c r="R3874">
        <v>6258910.9199999999</v>
      </c>
    </row>
    <row r="3875" spans="1:18" hidden="1">
      <c r="A3875">
        <v>580</v>
      </c>
      <c r="B3875">
        <v>40000547</v>
      </c>
      <c r="C3875" s="2" t="s">
        <v>8373</v>
      </c>
      <c r="D3875" t="s">
        <v>168</v>
      </c>
      <c r="E3875">
        <v>1459503257000</v>
      </c>
      <c r="F3875">
        <v>1140453603000</v>
      </c>
      <c r="G3875">
        <v>1</v>
      </c>
      <c r="H3875" t="s">
        <v>1250</v>
      </c>
      <c r="I3875" t="s">
        <v>1250</v>
      </c>
      <c r="J3875" t="s">
        <v>603</v>
      </c>
      <c r="K3875" t="s">
        <v>21</v>
      </c>
      <c r="L3875">
        <v>0</v>
      </c>
      <c r="M3875">
        <v>0</v>
      </c>
      <c r="N3875" t="s">
        <v>22</v>
      </c>
      <c r="O3875">
        <v>3</v>
      </c>
      <c r="P3875" s="30">
        <f>SQRT((postes_1[[#This Row],[x]]-$Q$1)^2+(postes_1[[#This Row],[y]]-$R$1)^2)</f>
        <v>556799.78631926037</v>
      </c>
      <c r="Q3875">
        <v>927737.35999999905</v>
      </c>
      <c r="R3875">
        <v>6295895.9900000002</v>
      </c>
    </row>
    <row r="3876" spans="1:18" hidden="1">
      <c r="A3876">
        <v>2060</v>
      </c>
      <c r="B3876">
        <v>40001328</v>
      </c>
      <c r="C3876" s="2" t="s">
        <v>8373</v>
      </c>
      <c r="D3876" t="s">
        <v>77</v>
      </c>
      <c r="E3876">
        <v>956102400000</v>
      </c>
      <c r="F3876">
        <v>1377622229000</v>
      </c>
      <c r="G3876">
        <v>1</v>
      </c>
      <c r="H3876" t="s">
        <v>4268</v>
      </c>
      <c r="I3876" t="s">
        <v>4269</v>
      </c>
      <c r="J3876" t="s">
        <v>4270</v>
      </c>
      <c r="K3876" t="s">
        <v>21</v>
      </c>
      <c r="L3876">
        <v>0</v>
      </c>
      <c r="M3876">
        <v>0</v>
      </c>
      <c r="N3876" t="s">
        <v>22</v>
      </c>
      <c r="O3876">
        <v>3</v>
      </c>
      <c r="P3876" s="30">
        <f>SQRT((postes_1[[#This Row],[x]]-$Q$1)^2+(postes_1[[#This Row],[y]]-$R$1)^2)</f>
        <v>557116.46160180389</v>
      </c>
      <c r="Q3876">
        <v>862867.89000000095</v>
      </c>
      <c r="R3876">
        <v>6256799.79</v>
      </c>
    </row>
    <row r="3877" spans="1:18" hidden="1">
      <c r="A3877">
        <v>1588</v>
      </c>
      <c r="B3877">
        <v>50001915</v>
      </c>
      <c r="C3877" s="2" t="s">
        <v>8373</v>
      </c>
      <c r="D3877" t="s">
        <v>1094</v>
      </c>
      <c r="E3877">
        <v>1128699337000</v>
      </c>
      <c r="F3877">
        <v>1423827384000</v>
      </c>
      <c r="G3877">
        <v>1</v>
      </c>
      <c r="H3877" t="s">
        <v>3309</v>
      </c>
      <c r="I3877" t="s">
        <v>3116</v>
      </c>
      <c r="J3877" t="s">
        <v>20</v>
      </c>
      <c r="K3877" t="s">
        <v>21</v>
      </c>
      <c r="L3877">
        <v>0</v>
      </c>
      <c r="M3877">
        <v>0</v>
      </c>
      <c r="N3877" t="s">
        <v>22</v>
      </c>
      <c r="O3877">
        <v>3</v>
      </c>
      <c r="P3877" s="30">
        <f>SQRT((postes_1[[#This Row],[x]]-$Q$1)^2+(postes_1[[#This Row],[y]]-$R$1)^2)</f>
        <v>557427.25149536366</v>
      </c>
      <c r="Q3877">
        <v>485943.92000000202</v>
      </c>
      <c r="R3877">
        <v>6210122.1500000004</v>
      </c>
    </row>
    <row r="3878" spans="1:18" hidden="1">
      <c r="A3878">
        <v>2690</v>
      </c>
      <c r="B3878">
        <v>50001802</v>
      </c>
      <c r="C3878" s="2" t="s">
        <v>8373</v>
      </c>
      <c r="D3878" t="s">
        <v>20</v>
      </c>
      <c r="E3878">
        <v>610761600000</v>
      </c>
      <c r="F3878" t="s">
        <v>20</v>
      </c>
      <c r="G3878">
        <v>1</v>
      </c>
      <c r="H3878" t="s">
        <v>5550</v>
      </c>
      <c r="I3878" t="s">
        <v>5551</v>
      </c>
      <c r="J3878" t="s">
        <v>20</v>
      </c>
      <c r="K3878" t="s">
        <v>21</v>
      </c>
      <c r="L3878">
        <v>0</v>
      </c>
      <c r="M3878">
        <v>0</v>
      </c>
      <c r="N3878" t="s">
        <v>22</v>
      </c>
      <c r="O3878">
        <v>3</v>
      </c>
      <c r="P3878" s="30">
        <f>SQRT((postes_1[[#This Row],[x]]-$Q$1)^2+(postes_1[[#This Row],[y]]-$R$1)^2)</f>
        <v>557511.38280587748</v>
      </c>
      <c r="Q3878">
        <v>415974.39999999898</v>
      </c>
      <c r="R3878">
        <v>6230977.25</v>
      </c>
    </row>
    <row r="3879" spans="1:18" hidden="1">
      <c r="A3879">
        <v>292</v>
      </c>
      <c r="B3879">
        <v>40000911</v>
      </c>
      <c r="C3879" s="2" t="s">
        <v>8373</v>
      </c>
      <c r="D3879" t="s">
        <v>56</v>
      </c>
      <c r="E3879">
        <v>956188800000</v>
      </c>
      <c r="F3879">
        <v>1234862170000</v>
      </c>
      <c r="G3879">
        <v>1</v>
      </c>
      <c r="H3879" t="s">
        <v>655</v>
      </c>
      <c r="I3879" t="s">
        <v>656</v>
      </c>
      <c r="J3879" t="s">
        <v>657</v>
      </c>
      <c r="K3879" t="s">
        <v>21</v>
      </c>
      <c r="L3879">
        <v>0</v>
      </c>
      <c r="M3879">
        <v>0</v>
      </c>
      <c r="N3879" t="s">
        <v>22</v>
      </c>
      <c r="O3879">
        <v>3</v>
      </c>
      <c r="P3879" s="30">
        <f>SQRT((postes_1[[#This Row],[x]]-$Q$1)^2+(postes_1[[#This Row],[y]]-$R$1)^2)</f>
        <v>557605.5959966809</v>
      </c>
      <c r="Q3879">
        <v>863029.99000000197</v>
      </c>
      <c r="R3879">
        <v>6256333.5</v>
      </c>
    </row>
    <row r="3880" spans="1:18" hidden="1">
      <c r="A3880">
        <v>3386</v>
      </c>
      <c r="B3880">
        <v>50001968</v>
      </c>
      <c r="C3880" s="2" t="s">
        <v>8373</v>
      </c>
      <c r="D3880" t="s">
        <v>17</v>
      </c>
      <c r="E3880" s="1">
        <v>1013040000000</v>
      </c>
      <c r="F3880">
        <v>1307443475000</v>
      </c>
      <c r="G3880">
        <v>1</v>
      </c>
      <c r="H3880" t="s">
        <v>6932</v>
      </c>
      <c r="I3880" t="s">
        <v>6933</v>
      </c>
      <c r="J3880" t="s">
        <v>20</v>
      </c>
      <c r="K3880" t="s">
        <v>21</v>
      </c>
      <c r="L3880">
        <v>0</v>
      </c>
      <c r="M3880">
        <v>0</v>
      </c>
      <c r="N3880" t="s">
        <v>22</v>
      </c>
      <c r="O3880">
        <v>3</v>
      </c>
      <c r="P3880" s="30">
        <f>SQRT((postes_1[[#This Row],[x]]-$Q$1)^2+(postes_1[[#This Row],[y]]-$R$1)^2)</f>
        <v>557801.10884015914</v>
      </c>
      <c r="Q3880">
        <v>553124.49000000197</v>
      </c>
      <c r="R3880">
        <v>6198616.7400000002</v>
      </c>
    </row>
    <row r="3881" spans="1:18" hidden="1">
      <c r="A3881">
        <v>767</v>
      </c>
      <c r="B3881">
        <v>50001929</v>
      </c>
      <c r="C3881" s="2" t="s">
        <v>8373</v>
      </c>
      <c r="D3881" t="s">
        <v>274</v>
      </c>
      <c r="E3881">
        <v>1450348187000</v>
      </c>
      <c r="F3881">
        <v>1373373918000</v>
      </c>
      <c r="G3881">
        <v>1</v>
      </c>
      <c r="H3881" t="s">
        <v>1651</v>
      </c>
      <c r="I3881" t="s">
        <v>1652</v>
      </c>
      <c r="J3881" t="s">
        <v>1653</v>
      </c>
      <c r="K3881" t="s">
        <v>21</v>
      </c>
      <c r="L3881">
        <v>0</v>
      </c>
      <c r="M3881">
        <v>0</v>
      </c>
      <c r="N3881" t="s">
        <v>22</v>
      </c>
      <c r="O3881">
        <v>3</v>
      </c>
      <c r="P3881" s="30">
        <f>SQRT((postes_1[[#This Row],[x]]-$Q$1)^2+(postes_1[[#This Row],[y]]-$R$1)^2)</f>
        <v>557821.56710153341</v>
      </c>
      <c r="Q3881">
        <v>507978.53999999899</v>
      </c>
      <c r="R3881">
        <v>6205137.1299999999</v>
      </c>
    </row>
    <row r="3882" spans="1:18" hidden="1">
      <c r="A3882">
        <v>1492</v>
      </c>
      <c r="B3882">
        <v>70027707</v>
      </c>
      <c r="C3882" s="2" t="s">
        <v>8373</v>
      </c>
      <c r="D3882" t="s">
        <v>1094</v>
      </c>
      <c r="E3882">
        <v>1372414900000</v>
      </c>
      <c r="F3882">
        <v>1424359695000</v>
      </c>
      <c r="G3882">
        <v>1</v>
      </c>
      <c r="H3882" t="s">
        <v>3115</v>
      </c>
      <c r="I3882" t="s">
        <v>3116</v>
      </c>
      <c r="J3882" t="s">
        <v>1609</v>
      </c>
      <c r="K3882" t="s">
        <v>21</v>
      </c>
      <c r="L3882">
        <v>0</v>
      </c>
      <c r="M3882">
        <v>0</v>
      </c>
      <c r="N3882" t="s">
        <v>22</v>
      </c>
      <c r="O3882">
        <v>3</v>
      </c>
      <c r="P3882" s="30">
        <f>SQRT((postes_1[[#This Row],[x]]-$Q$1)^2+(postes_1[[#This Row],[y]]-$R$1)^2)</f>
        <v>557886.34059596038</v>
      </c>
      <c r="Q3882">
        <v>485708.5</v>
      </c>
      <c r="R3882">
        <v>6209705.1299999999</v>
      </c>
    </row>
    <row r="3883" spans="1:18" hidden="1">
      <c r="A3883">
        <v>3772</v>
      </c>
      <c r="B3883">
        <v>70025907</v>
      </c>
      <c r="C3883" s="2" t="s">
        <v>8373</v>
      </c>
      <c r="D3883" t="s">
        <v>56</v>
      </c>
      <c r="E3883">
        <v>1234862435000</v>
      </c>
      <c r="F3883">
        <v>1234862402000</v>
      </c>
      <c r="G3883">
        <v>1</v>
      </c>
      <c r="H3883" t="s">
        <v>655</v>
      </c>
      <c r="I3883" t="s">
        <v>656</v>
      </c>
      <c r="J3883" t="s">
        <v>657</v>
      </c>
      <c r="K3883" t="s">
        <v>21</v>
      </c>
      <c r="L3883">
        <v>0</v>
      </c>
      <c r="M3883">
        <v>0</v>
      </c>
      <c r="N3883" t="s">
        <v>22</v>
      </c>
      <c r="O3883">
        <v>3</v>
      </c>
      <c r="P3883" s="30">
        <f>SQRT((postes_1[[#This Row],[x]]-$Q$1)^2+(postes_1[[#This Row],[y]]-$R$1)^2)</f>
        <v>558056.2385164632</v>
      </c>
      <c r="Q3883">
        <v>863368.50999999803</v>
      </c>
      <c r="R3883">
        <v>6256000.04</v>
      </c>
    </row>
    <row r="3884" spans="1:18" hidden="1">
      <c r="A3884">
        <v>1817</v>
      </c>
      <c r="B3884">
        <v>40002033</v>
      </c>
      <c r="C3884" s="2" t="s">
        <v>8375</v>
      </c>
      <c r="D3884" t="s">
        <v>43</v>
      </c>
      <c r="E3884">
        <v>1160665596000</v>
      </c>
      <c r="F3884">
        <v>1160664481000</v>
      </c>
      <c r="G3884">
        <v>1</v>
      </c>
      <c r="H3884" t="s">
        <v>3777</v>
      </c>
      <c r="I3884" t="s">
        <v>3778</v>
      </c>
      <c r="J3884" t="s">
        <v>20</v>
      </c>
      <c r="K3884" t="s">
        <v>21</v>
      </c>
      <c r="L3884">
        <v>0</v>
      </c>
      <c r="M3884">
        <v>0</v>
      </c>
      <c r="N3884" t="s">
        <v>22</v>
      </c>
      <c r="O3884">
        <v>6</v>
      </c>
      <c r="P3884" s="30">
        <f>SQRT((postes_1[[#This Row],[x]]-$Q$1)^2+(postes_1[[#This Row],[y]]-$R$1)^2)</f>
        <v>558156.7324064878</v>
      </c>
      <c r="Q3884">
        <v>862884.57999999798</v>
      </c>
      <c r="R3884">
        <v>6255641.6399999997</v>
      </c>
    </row>
    <row r="3885" spans="1:18" hidden="1">
      <c r="A3885">
        <v>3168</v>
      </c>
      <c r="B3885">
        <v>40000593</v>
      </c>
      <c r="C3885" s="2" t="s">
        <v>8373</v>
      </c>
      <c r="D3885" t="s">
        <v>274</v>
      </c>
      <c r="E3885">
        <v>1440175755000</v>
      </c>
      <c r="F3885">
        <v>1440424498000</v>
      </c>
      <c r="G3885">
        <v>1</v>
      </c>
      <c r="H3885" t="s">
        <v>6511</v>
      </c>
      <c r="I3885" t="s">
        <v>6512</v>
      </c>
      <c r="J3885" t="s">
        <v>4444</v>
      </c>
      <c r="K3885" t="s">
        <v>21</v>
      </c>
      <c r="L3885">
        <v>0</v>
      </c>
      <c r="M3885">
        <v>0</v>
      </c>
      <c r="N3885" t="s">
        <v>22</v>
      </c>
      <c r="O3885">
        <v>3</v>
      </c>
      <c r="P3885" s="30">
        <f>SQRT((postes_1[[#This Row],[x]]-$Q$1)^2+(postes_1[[#This Row],[y]]-$R$1)^2)</f>
        <v>558274.30292426294</v>
      </c>
      <c r="Q3885">
        <v>923084.75</v>
      </c>
      <c r="R3885">
        <v>6290923.9500000002</v>
      </c>
    </row>
    <row r="3886" spans="1:18" hidden="1">
      <c r="A3886">
        <v>49</v>
      </c>
      <c r="B3886">
        <v>50001976</v>
      </c>
      <c r="C3886" s="2" t="s">
        <v>8375</v>
      </c>
      <c r="D3886" t="s">
        <v>20</v>
      </c>
      <c r="E3886" s="1">
        <v>1016064000000</v>
      </c>
      <c r="F3886" t="s">
        <v>20</v>
      </c>
      <c r="G3886">
        <v>1</v>
      </c>
      <c r="H3886" t="s">
        <v>126</v>
      </c>
      <c r="I3886" t="s">
        <v>127</v>
      </c>
      <c r="J3886" t="s">
        <v>20</v>
      </c>
      <c r="K3886" t="s">
        <v>21</v>
      </c>
      <c r="L3886">
        <v>0</v>
      </c>
      <c r="M3886">
        <v>0</v>
      </c>
      <c r="N3886" t="s">
        <v>22</v>
      </c>
      <c r="O3886">
        <v>6</v>
      </c>
      <c r="P3886" s="30">
        <f>SQRT((postes_1[[#This Row],[x]]-$Q$1)^2+(postes_1[[#This Row],[y]]-$R$1)^2)</f>
        <v>558351.38079687441</v>
      </c>
      <c r="Q3886">
        <v>585217.39999999898</v>
      </c>
      <c r="R3886">
        <v>6195682.2800000003</v>
      </c>
    </row>
    <row r="3887" spans="1:18" hidden="1">
      <c r="A3887">
        <v>1822</v>
      </c>
      <c r="B3887">
        <v>40000912</v>
      </c>
      <c r="C3887" s="2" t="s">
        <v>8375</v>
      </c>
      <c r="D3887" t="s">
        <v>274</v>
      </c>
      <c r="E3887">
        <v>610761600000</v>
      </c>
      <c r="F3887">
        <v>1432138956000</v>
      </c>
      <c r="G3887">
        <v>1</v>
      </c>
      <c r="H3887" t="s">
        <v>3785</v>
      </c>
      <c r="I3887" t="s">
        <v>3786</v>
      </c>
      <c r="J3887" t="s">
        <v>20</v>
      </c>
      <c r="K3887" t="s">
        <v>21</v>
      </c>
      <c r="L3887">
        <v>0</v>
      </c>
      <c r="M3887">
        <v>0</v>
      </c>
      <c r="N3887" t="s">
        <v>22</v>
      </c>
      <c r="O3887">
        <v>6</v>
      </c>
      <c r="P3887" s="30">
        <f>SQRT((postes_1[[#This Row],[x]]-$Q$1)^2+(postes_1[[#This Row],[y]]-$R$1)^2)</f>
        <v>558459.32065373892</v>
      </c>
      <c r="Q3887">
        <v>864027.67000000202</v>
      </c>
      <c r="R3887">
        <v>6255883.25</v>
      </c>
    </row>
    <row r="3888" spans="1:18" hidden="1">
      <c r="A3888">
        <v>3517</v>
      </c>
      <c r="B3888">
        <v>50001586</v>
      </c>
      <c r="C3888" s="2" t="s">
        <v>8373</v>
      </c>
      <c r="D3888" t="s">
        <v>30</v>
      </c>
      <c r="E3888">
        <v>610761600000</v>
      </c>
      <c r="F3888">
        <v>1378135730000</v>
      </c>
      <c r="G3888">
        <v>1</v>
      </c>
      <c r="H3888" t="s">
        <v>7200</v>
      </c>
      <c r="I3888" t="s">
        <v>7201</v>
      </c>
      <c r="J3888" t="s">
        <v>20</v>
      </c>
      <c r="K3888" t="s">
        <v>21</v>
      </c>
      <c r="L3888">
        <v>0</v>
      </c>
      <c r="M3888">
        <v>0</v>
      </c>
      <c r="N3888" t="s">
        <v>22</v>
      </c>
      <c r="O3888">
        <v>3</v>
      </c>
      <c r="P3888" s="30">
        <f>SQRT((postes_1[[#This Row],[x]]-$Q$1)^2+(postes_1[[#This Row],[y]]-$R$1)^2)</f>
        <v>558533.520558408</v>
      </c>
      <c r="Q3888">
        <v>345956.70000000298</v>
      </c>
      <c r="R3888">
        <v>6261534.7300000004</v>
      </c>
    </row>
    <row r="3889" spans="1:18" hidden="1">
      <c r="A3889">
        <v>3021</v>
      </c>
      <c r="B3889">
        <v>50001810</v>
      </c>
      <c r="C3889" s="2" t="s">
        <v>8373</v>
      </c>
      <c r="D3889" t="s">
        <v>20</v>
      </c>
      <c r="E3889">
        <v>610761600000</v>
      </c>
      <c r="F3889" t="s">
        <v>20</v>
      </c>
      <c r="G3889">
        <v>1</v>
      </c>
      <c r="H3889" t="s">
        <v>6217</v>
      </c>
      <c r="I3889" t="s">
        <v>6217</v>
      </c>
      <c r="J3889" t="s">
        <v>20</v>
      </c>
      <c r="K3889" t="s">
        <v>21</v>
      </c>
      <c r="L3889">
        <v>0</v>
      </c>
      <c r="M3889">
        <v>0</v>
      </c>
      <c r="N3889" t="s">
        <v>22</v>
      </c>
      <c r="O3889">
        <v>3</v>
      </c>
      <c r="P3889" s="30">
        <f>SQRT((postes_1[[#This Row],[x]]-$Q$1)^2+(postes_1[[#This Row],[y]]-$R$1)^2)</f>
        <v>558757.36774273543</v>
      </c>
      <c r="Q3889">
        <v>419458.09000000398</v>
      </c>
      <c r="R3889">
        <v>6228367.5800000001</v>
      </c>
    </row>
    <row r="3890" spans="1:18" hidden="1">
      <c r="A3890">
        <v>3624</v>
      </c>
      <c r="B3890">
        <v>40000916</v>
      </c>
      <c r="C3890" s="2" t="s">
        <v>8375</v>
      </c>
      <c r="D3890" t="s">
        <v>20</v>
      </c>
      <c r="E3890">
        <v>956188800000</v>
      </c>
      <c r="F3890" t="s">
        <v>20</v>
      </c>
      <c r="G3890">
        <v>1</v>
      </c>
      <c r="H3890" t="s">
        <v>7422</v>
      </c>
      <c r="I3890" t="s">
        <v>7423</v>
      </c>
      <c r="J3890" t="s">
        <v>657</v>
      </c>
      <c r="K3890" t="s">
        <v>21</v>
      </c>
      <c r="L3890">
        <v>0</v>
      </c>
      <c r="M3890">
        <v>0</v>
      </c>
      <c r="N3890" t="s">
        <v>22</v>
      </c>
      <c r="O3890">
        <v>6</v>
      </c>
      <c r="P3890" s="30">
        <f>SQRT((postes_1[[#This Row],[x]]-$Q$1)^2+(postes_1[[#This Row],[y]]-$R$1)^2)</f>
        <v>558834.24226994661</v>
      </c>
      <c r="Q3890">
        <v>863727.67000000202</v>
      </c>
      <c r="R3890">
        <v>6255309.8600000003</v>
      </c>
    </row>
    <row r="3891" spans="1:18" hidden="1">
      <c r="A3891">
        <v>1823</v>
      </c>
      <c r="B3891">
        <v>50001936</v>
      </c>
      <c r="C3891" s="2" t="s">
        <v>8373</v>
      </c>
      <c r="D3891" t="s">
        <v>74</v>
      </c>
      <c r="E3891">
        <v>927590400000</v>
      </c>
      <c r="F3891">
        <v>1373388183000</v>
      </c>
      <c r="G3891">
        <v>1</v>
      </c>
      <c r="H3891" t="s">
        <v>3787</v>
      </c>
      <c r="I3891" t="s">
        <v>3787</v>
      </c>
      <c r="J3891" t="s">
        <v>20</v>
      </c>
      <c r="K3891" t="s">
        <v>21</v>
      </c>
      <c r="L3891">
        <v>0</v>
      </c>
      <c r="M3891">
        <v>0</v>
      </c>
      <c r="N3891" t="s">
        <v>22</v>
      </c>
      <c r="O3891">
        <v>3</v>
      </c>
      <c r="P3891" s="30">
        <f>SQRT((postes_1[[#This Row],[x]]-$Q$1)^2+(postes_1[[#This Row],[y]]-$R$1)^2)</f>
        <v>558913.19662290858</v>
      </c>
      <c r="Q3891">
        <v>506911.07</v>
      </c>
      <c r="R3891">
        <v>6204226.8300000001</v>
      </c>
    </row>
    <row r="3892" spans="1:18" hidden="1">
      <c r="A3892">
        <v>524</v>
      </c>
      <c r="B3892">
        <v>40000706</v>
      </c>
      <c r="C3892" s="2" t="s">
        <v>8373</v>
      </c>
      <c r="D3892" t="s">
        <v>274</v>
      </c>
      <c r="E3892" s="1">
        <v>914976000000</v>
      </c>
      <c r="F3892">
        <v>1425294703000</v>
      </c>
      <c r="G3892">
        <v>1</v>
      </c>
      <c r="H3892" t="s">
        <v>1143</v>
      </c>
      <c r="I3892" t="s">
        <v>1144</v>
      </c>
      <c r="J3892" t="s">
        <v>20</v>
      </c>
      <c r="K3892" t="s">
        <v>21</v>
      </c>
      <c r="L3892">
        <v>0</v>
      </c>
      <c r="M3892">
        <v>0</v>
      </c>
      <c r="N3892" t="s">
        <v>22</v>
      </c>
      <c r="O3892">
        <v>3</v>
      </c>
      <c r="P3892" s="30">
        <f>SQRT((postes_1[[#This Row],[x]]-$Q$1)^2+(postes_1[[#This Row],[y]]-$R$1)^2)</f>
        <v>559790.80608248885</v>
      </c>
      <c r="Q3892">
        <v>898493.56000000203</v>
      </c>
      <c r="R3892">
        <v>6273454.2599999998</v>
      </c>
    </row>
    <row r="3893" spans="1:18" hidden="1">
      <c r="A3893">
        <v>3437</v>
      </c>
      <c r="B3893">
        <v>50001983</v>
      </c>
      <c r="C3893" s="2" t="s">
        <v>8373</v>
      </c>
      <c r="D3893" t="s">
        <v>56</v>
      </c>
      <c r="E3893">
        <v>1252580923000</v>
      </c>
      <c r="F3893">
        <v>1252580681000</v>
      </c>
      <c r="G3893">
        <v>1</v>
      </c>
      <c r="H3893" t="s">
        <v>7042</v>
      </c>
      <c r="I3893" t="s">
        <v>7043</v>
      </c>
      <c r="J3893" t="s">
        <v>7044</v>
      </c>
      <c r="K3893" t="s">
        <v>21</v>
      </c>
      <c r="L3893">
        <v>0</v>
      </c>
      <c r="M3893">
        <v>0</v>
      </c>
      <c r="N3893" t="s">
        <v>22</v>
      </c>
      <c r="O3893">
        <v>3</v>
      </c>
      <c r="P3893" s="30">
        <f>SQRT((postes_1[[#This Row],[x]]-$Q$1)^2+(postes_1[[#This Row],[y]]-$R$1)^2)</f>
        <v>559918.2446237012</v>
      </c>
      <c r="Q3893">
        <v>585411.43000000005</v>
      </c>
      <c r="R3893">
        <v>6194105.0899999999</v>
      </c>
    </row>
    <row r="3894" spans="1:18" hidden="1">
      <c r="A3894">
        <v>3453</v>
      </c>
      <c r="B3894">
        <v>40000715</v>
      </c>
      <c r="C3894" s="2" t="s">
        <v>8373</v>
      </c>
      <c r="D3894" t="s">
        <v>77</v>
      </c>
      <c r="E3894">
        <v>956188800000</v>
      </c>
      <c r="F3894">
        <v>1377165026000</v>
      </c>
      <c r="G3894">
        <v>1</v>
      </c>
      <c r="H3894" t="s">
        <v>7075</v>
      </c>
      <c r="I3894" t="s">
        <v>7076</v>
      </c>
      <c r="J3894" t="s">
        <v>20</v>
      </c>
      <c r="K3894" t="s">
        <v>21</v>
      </c>
      <c r="L3894">
        <v>0</v>
      </c>
      <c r="M3894">
        <v>0</v>
      </c>
      <c r="N3894" t="s">
        <v>22</v>
      </c>
      <c r="O3894">
        <v>3</v>
      </c>
      <c r="P3894" s="30">
        <f>SQRT((postes_1[[#This Row],[x]]-$Q$1)^2+(postes_1[[#This Row],[y]]-$R$1)^2)</f>
        <v>560091.44943363138</v>
      </c>
      <c r="Q3894">
        <v>896289.49000000197</v>
      </c>
      <c r="R3894">
        <v>6271788.9699999997</v>
      </c>
    </row>
    <row r="3895" spans="1:18" hidden="1">
      <c r="A3895">
        <v>3434</v>
      </c>
      <c r="B3895">
        <v>50001985</v>
      </c>
      <c r="C3895" s="2" t="s">
        <v>8373</v>
      </c>
      <c r="D3895" t="s">
        <v>17</v>
      </c>
      <c r="E3895" s="1">
        <v>1054080000000</v>
      </c>
      <c r="F3895">
        <v>1307529678000</v>
      </c>
      <c r="G3895">
        <v>1</v>
      </c>
      <c r="H3895" t="s">
        <v>7035</v>
      </c>
      <c r="I3895" t="s">
        <v>7036</v>
      </c>
      <c r="J3895" t="s">
        <v>7037</v>
      </c>
      <c r="K3895" t="s">
        <v>21</v>
      </c>
      <c r="L3895">
        <v>0</v>
      </c>
      <c r="M3895">
        <v>0</v>
      </c>
      <c r="N3895" t="s">
        <v>22</v>
      </c>
      <c r="O3895">
        <v>3</v>
      </c>
      <c r="P3895" s="30">
        <f>SQRT((postes_1[[#This Row],[x]]-$Q$1)^2+(postes_1[[#This Row],[y]]-$R$1)^2)</f>
        <v>560113.62012445519</v>
      </c>
      <c r="Q3895">
        <v>584972.43999999797</v>
      </c>
      <c r="R3895">
        <v>6193929.3499999996</v>
      </c>
    </row>
    <row r="3896" spans="1:18" hidden="1">
      <c r="A3896">
        <v>784</v>
      </c>
      <c r="B3896">
        <v>40000579</v>
      </c>
      <c r="C3896" s="2" t="s">
        <v>8376</v>
      </c>
      <c r="D3896" t="s">
        <v>274</v>
      </c>
      <c r="E3896">
        <v>1443541441000</v>
      </c>
      <c r="F3896">
        <v>1443540688000</v>
      </c>
      <c r="G3896">
        <v>1</v>
      </c>
      <c r="H3896" t="s">
        <v>1683</v>
      </c>
      <c r="I3896" t="s">
        <v>1684</v>
      </c>
      <c r="J3896" t="s">
        <v>20</v>
      </c>
      <c r="K3896" t="s">
        <v>21</v>
      </c>
      <c r="L3896">
        <v>0</v>
      </c>
      <c r="M3896">
        <v>0</v>
      </c>
      <c r="N3896" t="s">
        <v>22</v>
      </c>
      <c r="O3896">
        <v>7</v>
      </c>
      <c r="P3896" s="30">
        <f>SQRT((postes_1[[#This Row],[x]]-$Q$1)^2+(postes_1[[#This Row],[y]]-$R$1)^2)</f>
        <v>560191.20702873461</v>
      </c>
      <c r="Q3896">
        <v>928263.60999999905</v>
      </c>
      <c r="R3896">
        <v>6292137.1299999999</v>
      </c>
    </row>
    <row r="3897" spans="1:18" hidden="1">
      <c r="A3897">
        <v>963</v>
      </c>
      <c r="B3897">
        <v>70037067</v>
      </c>
      <c r="C3897" s="2" t="s">
        <v>8375</v>
      </c>
      <c r="D3897" t="s">
        <v>30</v>
      </c>
      <c r="E3897">
        <v>1442337295000</v>
      </c>
      <c r="F3897">
        <v>1442403603000</v>
      </c>
      <c r="G3897">
        <v>1</v>
      </c>
      <c r="H3897" t="s">
        <v>2054</v>
      </c>
      <c r="I3897" t="s">
        <v>2055</v>
      </c>
      <c r="J3897" t="s">
        <v>98</v>
      </c>
      <c r="K3897" t="s">
        <v>21</v>
      </c>
      <c r="L3897">
        <v>0</v>
      </c>
      <c r="M3897">
        <v>0</v>
      </c>
      <c r="N3897" t="s">
        <v>22</v>
      </c>
      <c r="O3897">
        <v>6</v>
      </c>
      <c r="P3897" s="30">
        <f>SQRT((postes_1[[#This Row],[x]]-$Q$1)^2+(postes_1[[#This Row],[y]]-$R$1)^2)</f>
        <v>560232.0530959561</v>
      </c>
      <c r="Q3897">
        <v>896959.39000000095</v>
      </c>
      <c r="R3897">
        <v>6272023.4900000002</v>
      </c>
    </row>
    <row r="3898" spans="1:18" hidden="1">
      <c r="A3898">
        <v>1226</v>
      </c>
      <c r="B3898">
        <v>40000839</v>
      </c>
      <c r="C3898" s="2" t="s">
        <v>8373</v>
      </c>
      <c r="D3898" t="s">
        <v>30</v>
      </c>
      <c r="E3898">
        <v>610761600000</v>
      </c>
      <c r="F3898">
        <v>1418309511000</v>
      </c>
      <c r="G3898">
        <v>1</v>
      </c>
      <c r="H3898" t="s">
        <v>2569</v>
      </c>
      <c r="I3898" t="s">
        <v>2570</v>
      </c>
      <c r="J3898" t="s">
        <v>20</v>
      </c>
      <c r="K3898" t="s">
        <v>21</v>
      </c>
      <c r="L3898">
        <v>0</v>
      </c>
      <c r="M3898">
        <v>0</v>
      </c>
      <c r="N3898" t="s">
        <v>22</v>
      </c>
      <c r="O3898">
        <v>3</v>
      </c>
      <c r="P3898" s="30">
        <f>SQRT((postes_1[[#This Row],[x]]-$Q$1)^2+(postes_1[[#This Row],[y]]-$R$1)^2)</f>
        <v>560309.55032691406</v>
      </c>
      <c r="Q3898">
        <v>881651.14999999898</v>
      </c>
      <c r="R3898">
        <v>6263148.9900000002</v>
      </c>
    </row>
    <row r="3899" spans="1:18" hidden="1">
      <c r="A3899">
        <v>3546</v>
      </c>
      <c r="B3899">
        <v>40000747</v>
      </c>
      <c r="C3899" s="2" t="s">
        <v>8375</v>
      </c>
      <c r="D3899" t="s">
        <v>108</v>
      </c>
      <c r="E3899" s="1">
        <v>815616000000</v>
      </c>
      <c r="F3899">
        <v>1233931510000</v>
      </c>
      <c r="G3899">
        <v>1</v>
      </c>
      <c r="H3899" t="s">
        <v>7257</v>
      </c>
      <c r="I3899" t="s">
        <v>7258</v>
      </c>
      <c r="J3899" t="s">
        <v>20</v>
      </c>
      <c r="K3899" t="s">
        <v>21</v>
      </c>
      <c r="L3899">
        <v>0</v>
      </c>
      <c r="M3899">
        <v>0</v>
      </c>
      <c r="N3899" t="s">
        <v>22</v>
      </c>
      <c r="O3899">
        <v>6</v>
      </c>
      <c r="P3899" s="30">
        <f>SQRT((postes_1[[#This Row],[x]]-$Q$1)^2+(postes_1[[#This Row],[y]]-$R$1)^2)</f>
        <v>560475.82644494099</v>
      </c>
      <c r="Q3899">
        <v>890600.09000000404</v>
      </c>
      <c r="R3899">
        <v>6268014.2199999997</v>
      </c>
    </row>
    <row r="3900" spans="1:18" hidden="1">
      <c r="A3900">
        <v>2747</v>
      </c>
      <c r="B3900">
        <v>70033577</v>
      </c>
      <c r="C3900" s="2" t="s">
        <v>8376</v>
      </c>
      <c r="D3900" t="s">
        <v>274</v>
      </c>
      <c r="E3900">
        <v>1300711728000</v>
      </c>
      <c r="F3900">
        <v>1453998835000</v>
      </c>
      <c r="G3900">
        <v>1</v>
      </c>
      <c r="H3900" t="s">
        <v>5670</v>
      </c>
      <c r="I3900" t="s">
        <v>5671</v>
      </c>
      <c r="J3900" t="s">
        <v>20</v>
      </c>
      <c r="K3900" t="s">
        <v>21</v>
      </c>
      <c r="L3900">
        <v>0</v>
      </c>
      <c r="M3900">
        <v>0</v>
      </c>
      <c r="N3900" t="s">
        <v>22</v>
      </c>
      <c r="O3900">
        <v>7</v>
      </c>
      <c r="P3900" s="30">
        <f>SQRT((postes_1[[#This Row],[x]]-$Q$1)^2+(postes_1[[#This Row],[y]]-$R$1)^2)</f>
        <v>560530.34967010736</v>
      </c>
      <c r="Q3900">
        <v>864144.64999999898</v>
      </c>
      <c r="R3900">
        <v>6253619.29</v>
      </c>
    </row>
    <row r="3901" spans="1:18" hidden="1">
      <c r="A3901">
        <v>22</v>
      </c>
      <c r="B3901">
        <v>50001987</v>
      </c>
      <c r="C3901" s="2" t="s">
        <v>8373</v>
      </c>
      <c r="D3901" t="s">
        <v>56</v>
      </c>
      <c r="E3901">
        <v>1015804800000</v>
      </c>
      <c r="F3901">
        <v>1252598596000</v>
      </c>
      <c r="G3901">
        <v>1</v>
      </c>
      <c r="H3901" t="s">
        <v>70</v>
      </c>
      <c r="I3901" t="s">
        <v>70</v>
      </c>
      <c r="J3901" t="s">
        <v>26</v>
      </c>
      <c r="K3901" t="s">
        <v>21</v>
      </c>
      <c r="L3901">
        <v>0</v>
      </c>
      <c r="M3901">
        <v>0</v>
      </c>
      <c r="N3901" t="s">
        <v>22</v>
      </c>
      <c r="O3901">
        <v>3</v>
      </c>
      <c r="P3901" s="30">
        <f>SQRT((postes_1[[#This Row],[x]]-$Q$1)^2+(postes_1[[#This Row],[y]]-$R$1)^2)</f>
        <v>560642.31910792191</v>
      </c>
      <c r="Q3901">
        <v>586367.11999999697</v>
      </c>
      <c r="R3901">
        <v>6193338.3499999996</v>
      </c>
    </row>
    <row r="3902" spans="1:18" hidden="1">
      <c r="A3902">
        <v>2124</v>
      </c>
      <c r="B3902">
        <v>70032195</v>
      </c>
      <c r="C3902" s="2" t="s">
        <v>8373</v>
      </c>
      <c r="D3902" t="s">
        <v>56</v>
      </c>
      <c r="E3902">
        <v>1295868179000</v>
      </c>
      <c r="F3902">
        <v>1295868146000</v>
      </c>
      <c r="G3902">
        <v>1</v>
      </c>
      <c r="H3902" t="s">
        <v>4405</v>
      </c>
      <c r="I3902" t="s">
        <v>4406</v>
      </c>
      <c r="J3902" t="s">
        <v>4407</v>
      </c>
      <c r="K3902" t="s">
        <v>21</v>
      </c>
      <c r="L3902">
        <v>0</v>
      </c>
      <c r="M3902">
        <v>0</v>
      </c>
      <c r="N3902" t="s">
        <v>22</v>
      </c>
      <c r="O3902">
        <v>3</v>
      </c>
      <c r="P3902" s="30">
        <f>SQRT((postes_1[[#This Row],[x]]-$Q$1)^2+(postes_1[[#This Row],[y]]-$R$1)^2)</f>
        <v>560710.89596470818</v>
      </c>
      <c r="Q3902">
        <v>421468.28000000102</v>
      </c>
      <c r="R3902">
        <v>6225565.2699999996</v>
      </c>
    </row>
    <row r="3903" spans="1:18" hidden="1">
      <c r="A3903">
        <v>3489</v>
      </c>
      <c r="B3903">
        <v>50001955</v>
      </c>
      <c r="C3903" s="2" t="s">
        <v>8373</v>
      </c>
      <c r="D3903" t="s">
        <v>74</v>
      </c>
      <c r="E3903">
        <v>610761600000</v>
      </c>
      <c r="F3903">
        <v>1373561559000</v>
      </c>
      <c r="G3903">
        <v>1</v>
      </c>
      <c r="H3903" t="s">
        <v>7145</v>
      </c>
      <c r="I3903" t="s">
        <v>7145</v>
      </c>
      <c r="J3903" t="s">
        <v>20</v>
      </c>
      <c r="K3903" t="s">
        <v>21</v>
      </c>
      <c r="L3903">
        <v>0</v>
      </c>
      <c r="M3903">
        <v>0</v>
      </c>
      <c r="N3903" t="s">
        <v>22</v>
      </c>
      <c r="O3903">
        <v>3</v>
      </c>
      <c r="P3903" s="30">
        <f>SQRT((postes_1[[#This Row],[x]]-$Q$1)^2+(postes_1[[#This Row],[y]]-$R$1)^2)</f>
        <v>560721.38429176155</v>
      </c>
      <c r="Q3903">
        <v>512928.70000000298</v>
      </c>
      <c r="R3903">
        <v>6201290</v>
      </c>
    </row>
    <row r="3904" spans="1:18" hidden="1">
      <c r="A3904">
        <v>3842</v>
      </c>
      <c r="B3904">
        <v>50002913</v>
      </c>
      <c r="C3904" s="2" t="s">
        <v>8373</v>
      </c>
      <c r="D3904" t="s">
        <v>23</v>
      </c>
      <c r="E3904">
        <v>1179930039000</v>
      </c>
      <c r="F3904">
        <v>1113927791000</v>
      </c>
      <c r="G3904">
        <v>1</v>
      </c>
      <c r="H3904" t="s">
        <v>7844</v>
      </c>
      <c r="I3904" t="s">
        <v>7845</v>
      </c>
      <c r="J3904" t="s">
        <v>20</v>
      </c>
      <c r="K3904" t="s">
        <v>21</v>
      </c>
      <c r="L3904">
        <v>0</v>
      </c>
      <c r="M3904">
        <v>0</v>
      </c>
      <c r="N3904" t="s">
        <v>22</v>
      </c>
      <c r="O3904">
        <v>3</v>
      </c>
      <c r="P3904" s="30">
        <f>SQRT((postes_1[[#This Row],[x]]-$Q$1)^2+(postes_1[[#This Row],[y]]-$R$1)^2)</f>
        <v>560810.67496577487</v>
      </c>
      <c r="Q3904">
        <v>699755.95000000298</v>
      </c>
      <c r="R3904">
        <v>6199804.96</v>
      </c>
    </row>
    <row r="3905" spans="1:18" hidden="1">
      <c r="A3905">
        <v>3763</v>
      </c>
      <c r="B3905">
        <v>40000903</v>
      </c>
      <c r="C3905" s="2" t="s">
        <v>8373</v>
      </c>
      <c r="D3905" t="s">
        <v>77</v>
      </c>
      <c r="E3905">
        <v>956188800000</v>
      </c>
      <c r="F3905">
        <v>1377514824000</v>
      </c>
      <c r="G3905">
        <v>1</v>
      </c>
      <c r="H3905" t="s">
        <v>7692</v>
      </c>
      <c r="I3905" t="s">
        <v>7693</v>
      </c>
      <c r="J3905" t="s">
        <v>20</v>
      </c>
      <c r="K3905" t="s">
        <v>21</v>
      </c>
      <c r="L3905">
        <v>0</v>
      </c>
      <c r="M3905">
        <v>0</v>
      </c>
      <c r="N3905" t="s">
        <v>22</v>
      </c>
      <c r="O3905">
        <v>3</v>
      </c>
      <c r="P3905" s="30">
        <f>SQRT((postes_1[[#This Row],[x]]-$Q$1)^2+(postes_1[[#This Row],[y]]-$R$1)^2)</f>
        <v>560820.45453700412</v>
      </c>
      <c r="Q3905">
        <v>871830.70000000298</v>
      </c>
      <c r="R3905">
        <v>6257267.0300000003</v>
      </c>
    </row>
    <row r="3906" spans="1:18" hidden="1">
      <c r="A3906">
        <v>4145</v>
      </c>
      <c r="B3906">
        <v>70055428</v>
      </c>
      <c r="C3906" s="2" t="s">
        <v>8375</v>
      </c>
      <c r="D3906" t="s">
        <v>30</v>
      </c>
      <c r="E3906">
        <v>1426002711000</v>
      </c>
      <c r="F3906">
        <v>1425487959000</v>
      </c>
      <c r="G3906">
        <v>1</v>
      </c>
      <c r="H3906" t="s">
        <v>8365</v>
      </c>
      <c r="I3906" t="s">
        <v>8366</v>
      </c>
      <c r="J3906" t="s">
        <v>20</v>
      </c>
      <c r="K3906" t="s">
        <v>21</v>
      </c>
      <c r="L3906">
        <v>0</v>
      </c>
      <c r="M3906">
        <v>0</v>
      </c>
      <c r="N3906" t="s">
        <v>22</v>
      </c>
      <c r="O3906">
        <v>6</v>
      </c>
      <c r="P3906" s="30">
        <f>SQRT((postes_1[[#This Row],[x]]-$Q$1)^2+(postes_1[[#This Row],[y]]-$R$1)^2)</f>
        <v>560881.42626197473</v>
      </c>
      <c r="Q3906">
        <v>863867.38000000303</v>
      </c>
      <c r="R3906">
        <v>6253085.1100000003</v>
      </c>
    </row>
    <row r="3907" spans="1:18" hidden="1">
      <c r="A3907">
        <v>4146</v>
      </c>
      <c r="B3907">
        <v>70055528</v>
      </c>
      <c r="C3907" s="2" t="s">
        <v>8376</v>
      </c>
      <c r="D3907" t="s">
        <v>30</v>
      </c>
      <c r="E3907">
        <v>1426002718000</v>
      </c>
      <c r="F3907">
        <v>1425487876000</v>
      </c>
      <c r="G3907">
        <v>1</v>
      </c>
      <c r="H3907" t="s">
        <v>8365</v>
      </c>
      <c r="I3907" t="s">
        <v>8366</v>
      </c>
      <c r="J3907" t="s">
        <v>20</v>
      </c>
      <c r="K3907" t="s">
        <v>21</v>
      </c>
      <c r="L3907">
        <v>0</v>
      </c>
      <c r="M3907">
        <v>0</v>
      </c>
      <c r="N3907" t="s">
        <v>22</v>
      </c>
      <c r="O3907">
        <v>7</v>
      </c>
      <c r="P3907" s="30">
        <f>SQRT((postes_1[[#This Row],[x]]-$Q$1)^2+(postes_1[[#This Row],[y]]-$R$1)^2)</f>
        <v>560881.42626197473</v>
      </c>
      <c r="Q3907">
        <v>863867.38000000303</v>
      </c>
      <c r="R3907">
        <v>6253085.1100000003</v>
      </c>
    </row>
    <row r="3908" spans="1:18" hidden="1">
      <c r="A3908">
        <v>3843</v>
      </c>
      <c r="B3908">
        <v>50001956</v>
      </c>
      <c r="C3908" s="2" t="s">
        <v>8373</v>
      </c>
      <c r="D3908" t="s">
        <v>43</v>
      </c>
      <c r="E3908">
        <v>1113928091000</v>
      </c>
      <c r="F3908">
        <v>1113927670000</v>
      </c>
      <c r="G3908">
        <v>1</v>
      </c>
      <c r="H3908" t="s">
        <v>7846</v>
      </c>
      <c r="I3908" t="s">
        <v>7846</v>
      </c>
      <c r="J3908" t="s">
        <v>26</v>
      </c>
      <c r="K3908" t="s">
        <v>21</v>
      </c>
      <c r="L3908">
        <v>0</v>
      </c>
      <c r="M3908">
        <v>0</v>
      </c>
      <c r="N3908" t="s">
        <v>22</v>
      </c>
      <c r="O3908">
        <v>3</v>
      </c>
      <c r="P3908" s="30">
        <f>SQRT((postes_1[[#This Row],[x]]-$Q$1)^2+(postes_1[[#This Row],[y]]-$R$1)^2)</f>
        <v>561192.17012023646</v>
      </c>
      <c r="Q3908">
        <v>700129.39000000095</v>
      </c>
      <c r="R3908">
        <v>6199478.8499999996</v>
      </c>
    </row>
    <row r="3909" spans="1:18" hidden="1">
      <c r="A3909">
        <v>3863</v>
      </c>
      <c r="B3909">
        <v>50001878</v>
      </c>
      <c r="C3909" s="2" t="s">
        <v>8377</v>
      </c>
      <c r="D3909" t="s">
        <v>20</v>
      </c>
      <c r="E3909">
        <v>885945600000</v>
      </c>
      <c r="F3909" t="s">
        <v>20</v>
      </c>
      <c r="G3909">
        <v>1</v>
      </c>
      <c r="H3909" t="s">
        <v>7881</v>
      </c>
      <c r="I3909" t="s">
        <v>7882</v>
      </c>
      <c r="J3909" t="s">
        <v>20</v>
      </c>
      <c r="K3909" t="s">
        <v>21</v>
      </c>
      <c r="L3909">
        <v>0</v>
      </c>
      <c r="M3909">
        <v>0</v>
      </c>
      <c r="N3909" t="s">
        <v>22</v>
      </c>
      <c r="O3909">
        <v>5</v>
      </c>
      <c r="P3909" s="30">
        <f>SQRT((postes_1[[#This Row],[x]]-$Q$1)^2+(postes_1[[#This Row],[y]]-$R$1)^2)</f>
        <v>561845.56055463804</v>
      </c>
      <c r="Q3909">
        <v>447038.78999999899</v>
      </c>
      <c r="R3909">
        <v>6215911.5099999998</v>
      </c>
    </row>
    <row r="3910" spans="1:18" hidden="1">
      <c r="A3910">
        <v>1947</v>
      </c>
      <c r="B3910">
        <v>50001921</v>
      </c>
      <c r="C3910" s="2" t="s">
        <v>8373</v>
      </c>
      <c r="D3910" t="s">
        <v>38</v>
      </c>
      <c r="E3910">
        <v>610761600000</v>
      </c>
      <c r="F3910">
        <v>1195552250000</v>
      </c>
      <c r="G3910">
        <v>1</v>
      </c>
      <c r="H3910" t="s">
        <v>4038</v>
      </c>
      <c r="I3910" t="s">
        <v>4038</v>
      </c>
      <c r="J3910" t="s">
        <v>20</v>
      </c>
      <c r="K3910" t="s">
        <v>21</v>
      </c>
      <c r="L3910">
        <v>0</v>
      </c>
      <c r="M3910">
        <v>0</v>
      </c>
      <c r="N3910" t="s">
        <v>22</v>
      </c>
      <c r="O3910">
        <v>3</v>
      </c>
      <c r="P3910" s="30">
        <f>SQRT((postes_1[[#This Row],[x]]-$Q$1)^2+(postes_1[[#This Row],[y]]-$R$1)^2)</f>
        <v>561941.71920767566</v>
      </c>
      <c r="Q3910">
        <v>472718.46000000101</v>
      </c>
      <c r="R3910">
        <v>6208665.8700000001</v>
      </c>
    </row>
    <row r="3911" spans="1:18" hidden="1">
      <c r="A3911">
        <v>2790</v>
      </c>
      <c r="B3911">
        <v>50001807</v>
      </c>
      <c r="C3911" s="2" t="s">
        <v>8373</v>
      </c>
      <c r="D3911" t="s">
        <v>20</v>
      </c>
      <c r="E3911">
        <v>610761600000</v>
      </c>
      <c r="F3911" t="s">
        <v>20</v>
      </c>
      <c r="G3911">
        <v>1</v>
      </c>
      <c r="H3911" t="s">
        <v>5750</v>
      </c>
      <c r="I3911" t="s">
        <v>5750</v>
      </c>
      <c r="J3911" t="s">
        <v>20</v>
      </c>
      <c r="K3911" t="s">
        <v>21</v>
      </c>
      <c r="L3911">
        <v>0</v>
      </c>
      <c r="M3911">
        <v>0</v>
      </c>
      <c r="N3911" t="s">
        <v>22</v>
      </c>
      <c r="O3911">
        <v>3</v>
      </c>
      <c r="P3911" s="30">
        <f>SQRT((postes_1[[#This Row],[x]]-$Q$1)^2+(postes_1[[#This Row],[y]]-$R$1)^2)</f>
        <v>562350.36379596894</v>
      </c>
      <c r="Q3911">
        <v>404828.93999999802</v>
      </c>
      <c r="R3911">
        <v>6230060.04</v>
      </c>
    </row>
    <row r="3912" spans="1:18" hidden="1">
      <c r="A3912">
        <v>1828</v>
      </c>
      <c r="B3912">
        <v>50001966</v>
      </c>
      <c r="C3912" s="2" t="s">
        <v>8373</v>
      </c>
      <c r="D3912" t="s">
        <v>74</v>
      </c>
      <c r="E3912">
        <v>610761600000</v>
      </c>
      <c r="F3912">
        <v>1373561024000</v>
      </c>
      <c r="G3912">
        <v>1</v>
      </c>
      <c r="H3912" t="s">
        <v>3796</v>
      </c>
      <c r="I3912" t="s">
        <v>3797</v>
      </c>
      <c r="J3912" t="s">
        <v>20</v>
      </c>
      <c r="K3912" t="s">
        <v>21</v>
      </c>
      <c r="L3912">
        <v>0</v>
      </c>
      <c r="M3912">
        <v>0</v>
      </c>
      <c r="N3912" t="s">
        <v>22</v>
      </c>
      <c r="O3912">
        <v>3</v>
      </c>
      <c r="P3912" s="30">
        <f>SQRT((postes_1[[#This Row],[x]]-$Q$1)^2+(postes_1[[#This Row],[y]]-$R$1)^2)</f>
        <v>562400.77466449887</v>
      </c>
      <c r="Q3912">
        <v>514886.46999999898</v>
      </c>
      <c r="R3912">
        <v>6199243.4800000004</v>
      </c>
    </row>
    <row r="3913" spans="1:18" hidden="1">
      <c r="A3913">
        <v>1824</v>
      </c>
      <c r="B3913">
        <v>50001969</v>
      </c>
      <c r="C3913" s="2" t="s">
        <v>8373</v>
      </c>
      <c r="D3913" t="s">
        <v>38</v>
      </c>
      <c r="E3913">
        <v>610761600000</v>
      </c>
      <c r="F3913">
        <v>1187358826000</v>
      </c>
      <c r="G3913">
        <v>1</v>
      </c>
      <c r="H3913" t="s">
        <v>3788</v>
      </c>
      <c r="I3913" t="s">
        <v>3789</v>
      </c>
      <c r="J3913" t="s">
        <v>3790</v>
      </c>
      <c r="K3913" t="s">
        <v>21</v>
      </c>
      <c r="L3913">
        <v>0</v>
      </c>
      <c r="M3913">
        <v>0</v>
      </c>
      <c r="N3913" t="s">
        <v>22</v>
      </c>
      <c r="O3913">
        <v>3</v>
      </c>
      <c r="P3913" s="30">
        <f>SQRT((postes_1[[#This Row],[x]]-$Q$1)^2+(postes_1[[#This Row],[y]]-$R$1)^2)</f>
        <v>562570.27892767719</v>
      </c>
      <c r="Q3913">
        <v>515999.359999999</v>
      </c>
      <c r="R3913">
        <v>6198880.75</v>
      </c>
    </row>
    <row r="3914" spans="1:18" hidden="1">
      <c r="A3914">
        <v>42</v>
      </c>
      <c r="B3914">
        <v>50001977</v>
      </c>
      <c r="C3914" s="2" t="s">
        <v>8373</v>
      </c>
      <c r="D3914" t="s">
        <v>56</v>
      </c>
      <c r="E3914">
        <v>1252418676000</v>
      </c>
      <c r="F3914" t="s">
        <v>20</v>
      </c>
      <c r="G3914">
        <v>1</v>
      </c>
      <c r="H3914" t="s">
        <v>115</v>
      </c>
      <c r="I3914" t="s">
        <v>115</v>
      </c>
      <c r="J3914" t="s">
        <v>20</v>
      </c>
      <c r="K3914" t="s">
        <v>21</v>
      </c>
      <c r="L3914">
        <v>0</v>
      </c>
      <c r="M3914">
        <v>0</v>
      </c>
      <c r="N3914" t="s">
        <v>22</v>
      </c>
      <c r="O3914">
        <v>3</v>
      </c>
      <c r="P3914" s="30">
        <f>SQRT((postes_1[[#This Row],[x]]-$Q$1)^2+(postes_1[[#This Row],[y]]-$R$1)^2)</f>
        <v>563282.77669496613</v>
      </c>
      <c r="Q3914">
        <v>531242.18000000005</v>
      </c>
      <c r="R3914">
        <v>6195779.1500000004</v>
      </c>
    </row>
    <row r="3915" spans="1:18" hidden="1">
      <c r="A3915">
        <v>3312</v>
      </c>
      <c r="B3915">
        <v>40002108</v>
      </c>
      <c r="C3915" s="2" t="s">
        <v>8375</v>
      </c>
      <c r="D3915" t="s">
        <v>77</v>
      </c>
      <c r="E3915">
        <v>1024531200000</v>
      </c>
      <c r="F3915">
        <v>1376394265000</v>
      </c>
      <c r="G3915">
        <v>1</v>
      </c>
      <c r="H3915" t="s">
        <v>6787</v>
      </c>
      <c r="I3915" t="s">
        <v>6788</v>
      </c>
      <c r="J3915" t="s">
        <v>20</v>
      </c>
      <c r="K3915" t="s">
        <v>21</v>
      </c>
      <c r="L3915">
        <v>0</v>
      </c>
      <c r="M3915">
        <v>0</v>
      </c>
      <c r="N3915" t="s">
        <v>22</v>
      </c>
      <c r="O3915">
        <v>6</v>
      </c>
      <c r="P3915" s="30">
        <f>SQRT((postes_1[[#This Row],[x]]-$Q$1)^2+(postes_1[[#This Row],[y]]-$R$1)^2)</f>
        <v>563429.20954213326</v>
      </c>
      <c r="Q3915">
        <v>888059.72999999695</v>
      </c>
      <c r="R3915">
        <v>6263160.3799999999</v>
      </c>
    </row>
    <row r="3916" spans="1:18" hidden="1">
      <c r="A3916">
        <v>2659</v>
      </c>
      <c r="B3916">
        <v>50001924</v>
      </c>
      <c r="C3916" s="2" t="s">
        <v>8373</v>
      </c>
      <c r="D3916" t="s">
        <v>20</v>
      </c>
      <c r="E3916">
        <v>610761600000</v>
      </c>
      <c r="F3916" t="s">
        <v>20</v>
      </c>
      <c r="G3916">
        <v>1</v>
      </c>
      <c r="H3916" t="s">
        <v>5485</v>
      </c>
      <c r="I3916" t="s">
        <v>5486</v>
      </c>
      <c r="J3916" t="s">
        <v>20</v>
      </c>
      <c r="K3916" t="s">
        <v>21</v>
      </c>
      <c r="L3916">
        <v>0</v>
      </c>
      <c r="M3916">
        <v>0</v>
      </c>
      <c r="N3916" t="s">
        <v>22</v>
      </c>
      <c r="O3916">
        <v>3</v>
      </c>
      <c r="P3916" s="30">
        <f>SQRT((postes_1[[#This Row],[x]]-$Q$1)^2+(postes_1[[#This Row],[y]]-$R$1)^2)</f>
        <v>563719.92913754773</v>
      </c>
      <c r="Q3916">
        <v>471502.28000000102</v>
      </c>
      <c r="R3916">
        <v>6207139.7999999998</v>
      </c>
    </row>
    <row r="3917" spans="1:18" hidden="1">
      <c r="A3917">
        <v>3302</v>
      </c>
      <c r="B3917">
        <v>40000826</v>
      </c>
      <c r="C3917" s="2" t="s">
        <v>8376</v>
      </c>
      <c r="D3917" t="s">
        <v>20</v>
      </c>
      <c r="E3917">
        <v>610761600000</v>
      </c>
      <c r="F3917" t="s">
        <v>20</v>
      </c>
      <c r="G3917">
        <v>1</v>
      </c>
      <c r="H3917" t="s">
        <v>6767</v>
      </c>
      <c r="I3917" t="s">
        <v>6768</v>
      </c>
      <c r="J3917" t="s">
        <v>20</v>
      </c>
      <c r="K3917" t="s">
        <v>21</v>
      </c>
      <c r="L3917">
        <v>0</v>
      </c>
      <c r="M3917">
        <v>0</v>
      </c>
      <c r="N3917" t="s">
        <v>22</v>
      </c>
      <c r="O3917">
        <v>7</v>
      </c>
      <c r="P3917" s="30">
        <f>SQRT((postes_1[[#This Row],[x]]-$Q$1)^2+(postes_1[[#This Row],[y]]-$R$1)^2)</f>
        <v>563822.25751648995</v>
      </c>
      <c r="Q3917">
        <v>889736.79999999702</v>
      </c>
      <c r="R3917">
        <v>6263661.1699999999</v>
      </c>
    </row>
    <row r="3918" spans="1:18" hidden="1">
      <c r="A3918">
        <v>578</v>
      </c>
      <c r="B3918">
        <v>40000877</v>
      </c>
      <c r="C3918" s="2" t="s">
        <v>8373</v>
      </c>
      <c r="D3918" t="s">
        <v>274</v>
      </c>
      <c r="E3918">
        <v>956188800000</v>
      </c>
      <c r="F3918">
        <v>1455724781000</v>
      </c>
      <c r="G3918">
        <v>1</v>
      </c>
      <c r="H3918" t="s">
        <v>1246</v>
      </c>
      <c r="I3918" t="s">
        <v>1247</v>
      </c>
      <c r="J3918" t="s">
        <v>195</v>
      </c>
      <c r="K3918" t="s">
        <v>21</v>
      </c>
      <c r="L3918">
        <v>0</v>
      </c>
      <c r="M3918">
        <v>0</v>
      </c>
      <c r="N3918" t="s">
        <v>22</v>
      </c>
      <c r="O3918">
        <v>3</v>
      </c>
      <c r="P3918" s="30">
        <f>SQRT((postes_1[[#This Row],[x]]-$Q$1)^2+(postes_1[[#This Row],[y]]-$R$1)^2)</f>
        <v>563827.97600725864</v>
      </c>
      <c r="Q3918">
        <v>882560.20000000298</v>
      </c>
      <c r="R3918">
        <v>6259631.8899999997</v>
      </c>
    </row>
    <row r="3919" spans="1:18" hidden="1">
      <c r="A3919">
        <v>1890</v>
      </c>
      <c r="B3919">
        <v>50001948</v>
      </c>
      <c r="C3919" s="2" t="s">
        <v>8373</v>
      </c>
      <c r="D3919" t="s">
        <v>1094</v>
      </c>
      <c r="E3919">
        <v>610761600000</v>
      </c>
      <c r="F3919">
        <v>1423653149000</v>
      </c>
      <c r="G3919">
        <v>1</v>
      </c>
      <c r="H3919" t="s">
        <v>3919</v>
      </c>
      <c r="I3919" t="s">
        <v>3920</v>
      </c>
      <c r="J3919" t="s">
        <v>20</v>
      </c>
      <c r="K3919" t="s">
        <v>21</v>
      </c>
      <c r="L3919">
        <v>0</v>
      </c>
      <c r="M3919">
        <v>0</v>
      </c>
      <c r="N3919" t="s">
        <v>22</v>
      </c>
      <c r="O3919">
        <v>3</v>
      </c>
      <c r="P3919" s="30">
        <f>SQRT((postes_1[[#This Row],[x]]-$Q$1)^2+(postes_1[[#This Row],[y]]-$R$1)^2)</f>
        <v>564050.04083178681</v>
      </c>
      <c r="Q3919">
        <v>484554.25999999797</v>
      </c>
      <c r="R3919">
        <v>6203646.1500000004</v>
      </c>
    </row>
    <row r="3920" spans="1:18" hidden="1">
      <c r="A3920">
        <v>2595</v>
      </c>
      <c r="B3920">
        <v>50001885</v>
      </c>
      <c r="C3920" s="2" t="s">
        <v>8377</v>
      </c>
      <c r="D3920" t="s">
        <v>74</v>
      </c>
      <c r="E3920">
        <v>885945600000</v>
      </c>
      <c r="F3920">
        <v>1372939912000</v>
      </c>
      <c r="G3920">
        <v>1</v>
      </c>
      <c r="H3920" t="s">
        <v>5357</v>
      </c>
      <c r="I3920" t="s">
        <v>5358</v>
      </c>
      <c r="J3920" t="s">
        <v>20</v>
      </c>
      <c r="K3920" t="s">
        <v>21</v>
      </c>
      <c r="L3920">
        <v>0</v>
      </c>
      <c r="M3920">
        <v>0</v>
      </c>
      <c r="N3920" t="s">
        <v>22</v>
      </c>
      <c r="O3920">
        <v>5</v>
      </c>
      <c r="P3920" s="30">
        <f>SQRT((postes_1[[#This Row],[x]]-$Q$1)^2+(postes_1[[#This Row],[y]]-$R$1)^2)</f>
        <v>564512.44282157184</v>
      </c>
      <c r="Q3920">
        <v>443350.18999999802</v>
      </c>
      <c r="R3920">
        <v>6214254.1299999999</v>
      </c>
    </row>
    <row r="3921" spans="1:18" hidden="1">
      <c r="A3921">
        <v>3819</v>
      </c>
      <c r="B3921">
        <v>50001897</v>
      </c>
      <c r="C3921" s="2" t="s">
        <v>8373</v>
      </c>
      <c r="D3921" t="s">
        <v>74</v>
      </c>
      <c r="E3921">
        <v>610761600000</v>
      </c>
      <c r="F3921">
        <v>1371742769000</v>
      </c>
      <c r="G3921">
        <v>1</v>
      </c>
      <c r="H3921" t="s">
        <v>7799</v>
      </c>
      <c r="I3921" t="s">
        <v>7098</v>
      </c>
      <c r="J3921" t="s">
        <v>7800</v>
      </c>
      <c r="K3921" t="s">
        <v>21</v>
      </c>
      <c r="L3921">
        <v>0</v>
      </c>
      <c r="M3921">
        <v>0</v>
      </c>
      <c r="N3921" t="s">
        <v>22</v>
      </c>
      <c r="O3921">
        <v>3</v>
      </c>
      <c r="P3921" s="30">
        <f>SQRT((postes_1[[#This Row],[x]]-$Q$1)^2+(postes_1[[#This Row],[y]]-$R$1)^2)</f>
        <v>564566.38410560088</v>
      </c>
      <c r="Q3921">
        <v>449635.43999999802</v>
      </c>
      <c r="R3921">
        <v>6212289.8499999996</v>
      </c>
    </row>
    <row r="3922" spans="1:18" hidden="1">
      <c r="A3922">
        <v>3465</v>
      </c>
      <c r="B3922">
        <v>50001898</v>
      </c>
      <c r="C3922" s="2" t="s">
        <v>8373</v>
      </c>
      <c r="D3922" t="s">
        <v>1094</v>
      </c>
      <c r="E3922">
        <v>610761600000</v>
      </c>
      <c r="F3922">
        <v>1424168300000</v>
      </c>
      <c r="G3922">
        <v>1</v>
      </c>
      <c r="H3922" t="s">
        <v>7097</v>
      </c>
      <c r="I3922" t="s">
        <v>7098</v>
      </c>
      <c r="J3922" t="s">
        <v>7099</v>
      </c>
      <c r="K3922" t="s">
        <v>21</v>
      </c>
      <c r="L3922">
        <v>0</v>
      </c>
      <c r="M3922">
        <v>0</v>
      </c>
      <c r="N3922" t="s">
        <v>22</v>
      </c>
      <c r="O3922">
        <v>3</v>
      </c>
      <c r="P3922" s="30">
        <f>SQRT((postes_1[[#This Row],[x]]-$Q$1)^2+(postes_1[[#This Row],[y]]-$R$1)^2)</f>
        <v>565047.685508903</v>
      </c>
      <c r="Q3922">
        <v>449411.00999999797</v>
      </c>
      <c r="R3922">
        <v>6211854.4500000002</v>
      </c>
    </row>
    <row r="3923" spans="1:18" hidden="1">
      <c r="A3923">
        <v>1490</v>
      </c>
      <c r="B3923">
        <v>50001537</v>
      </c>
      <c r="C3923" s="2" t="s">
        <v>8373</v>
      </c>
      <c r="D3923" t="s">
        <v>20</v>
      </c>
      <c r="E3923">
        <v>610761600000</v>
      </c>
      <c r="F3923" t="s">
        <v>20</v>
      </c>
      <c r="G3923">
        <v>1</v>
      </c>
      <c r="H3923" t="s">
        <v>3111</v>
      </c>
      <c r="I3923" t="s">
        <v>3112</v>
      </c>
      <c r="J3923" t="s">
        <v>20</v>
      </c>
      <c r="K3923" t="s">
        <v>21</v>
      </c>
      <c r="L3923">
        <v>0</v>
      </c>
      <c r="M3923">
        <v>0</v>
      </c>
      <c r="N3923" t="s">
        <v>22</v>
      </c>
      <c r="O3923">
        <v>3</v>
      </c>
      <c r="P3923" s="30">
        <f>SQRT((postes_1[[#This Row],[x]]-$Q$1)^2+(postes_1[[#This Row],[y]]-$R$1)^2)</f>
        <v>565056.08688102837</v>
      </c>
      <c r="Q3923">
        <v>324083.25</v>
      </c>
      <c r="R3923">
        <v>6266357.21</v>
      </c>
    </row>
    <row r="3924" spans="1:18" hidden="1">
      <c r="A3924">
        <v>3758</v>
      </c>
      <c r="B3924">
        <v>40000913</v>
      </c>
      <c r="C3924" s="2" t="s">
        <v>8373</v>
      </c>
      <c r="D3924" t="s">
        <v>77</v>
      </c>
      <c r="E3924">
        <v>783820800000</v>
      </c>
      <c r="F3924">
        <v>1377513978000</v>
      </c>
      <c r="G3924">
        <v>1</v>
      </c>
      <c r="H3924" t="s">
        <v>7683</v>
      </c>
      <c r="I3924" t="s">
        <v>7683</v>
      </c>
      <c r="J3924" t="s">
        <v>20</v>
      </c>
      <c r="K3924" t="s">
        <v>21</v>
      </c>
      <c r="L3924">
        <v>0</v>
      </c>
      <c r="M3924">
        <v>0</v>
      </c>
      <c r="N3924" t="s">
        <v>22</v>
      </c>
      <c r="O3924">
        <v>3</v>
      </c>
      <c r="P3924" s="30">
        <f>SQRT((postes_1[[#This Row],[x]]-$Q$1)^2+(postes_1[[#This Row],[y]]-$R$1)^2)</f>
        <v>565364.2472972332</v>
      </c>
      <c r="Q3924">
        <v>878275.15999999596</v>
      </c>
      <c r="R3924">
        <v>6255549.96</v>
      </c>
    </row>
    <row r="3925" spans="1:18" hidden="1">
      <c r="A3925">
        <v>100</v>
      </c>
      <c r="B3925">
        <v>50001999</v>
      </c>
      <c r="C3925" s="2" t="s">
        <v>8373</v>
      </c>
      <c r="D3925" t="s">
        <v>77</v>
      </c>
      <c r="E3925">
        <v>610761600000</v>
      </c>
      <c r="F3925">
        <v>1324554663000</v>
      </c>
      <c r="G3925">
        <v>1</v>
      </c>
      <c r="H3925" t="s">
        <v>233</v>
      </c>
      <c r="I3925" t="s">
        <v>234</v>
      </c>
      <c r="J3925" t="s">
        <v>20</v>
      </c>
      <c r="K3925" t="s">
        <v>21</v>
      </c>
      <c r="L3925">
        <v>0</v>
      </c>
      <c r="M3925">
        <v>0</v>
      </c>
      <c r="N3925" t="s">
        <v>22</v>
      </c>
      <c r="O3925">
        <v>3</v>
      </c>
      <c r="P3925" s="30">
        <f>SQRT((postes_1[[#This Row],[x]]-$Q$1)^2+(postes_1[[#This Row],[y]]-$R$1)^2)</f>
        <v>565413.21841914218</v>
      </c>
      <c r="Q3925">
        <v>659907.38000000303</v>
      </c>
      <c r="R3925">
        <v>6190214.6399999997</v>
      </c>
    </row>
    <row r="3926" spans="1:18" hidden="1">
      <c r="A3926">
        <v>1830</v>
      </c>
      <c r="B3926">
        <v>50001972</v>
      </c>
      <c r="C3926" s="2" t="s">
        <v>8373</v>
      </c>
      <c r="D3926" t="s">
        <v>74</v>
      </c>
      <c r="E3926">
        <v>610761600000</v>
      </c>
      <c r="F3926">
        <v>1373558286000</v>
      </c>
      <c r="G3926">
        <v>1</v>
      </c>
      <c r="H3926" t="s">
        <v>3800</v>
      </c>
      <c r="I3926" t="s">
        <v>3801</v>
      </c>
      <c r="J3926" t="s">
        <v>26</v>
      </c>
      <c r="K3926" t="s">
        <v>21</v>
      </c>
      <c r="L3926">
        <v>0</v>
      </c>
      <c r="M3926">
        <v>0</v>
      </c>
      <c r="N3926" t="s">
        <v>22</v>
      </c>
      <c r="O3926">
        <v>3</v>
      </c>
      <c r="P3926" s="30">
        <f>SQRT((postes_1[[#This Row],[x]]-$Q$1)^2+(postes_1[[#This Row],[y]]-$R$1)^2)</f>
        <v>565717.30135360663</v>
      </c>
      <c r="Q3926">
        <v>503830.20000000298</v>
      </c>
      <c r="R3926">
        <v>6197886.8200000003</v>
      </c>
    </row>
    <row r="3927" spans="1:18" hidden="1">
      <c r="A3927">
        <v>1367</v>
      </c>
      <c r="B3927">
        <v>40000461</v>
      </c>
      <c r="C3927" s="2" t="s">
        <v>8375</v>
      </c>
      <c r="D3927" t="s">
        <v>168</v>
      </c>
      <c r="E3927">
        <v>1459505345000</v>
      </c>
      <c r="F3927" t="s">
        <v>20</v>
      </c>
      <c r="G3927">
        <v>1</v>
      </c>
      <c r="H3927" t="s">
        <v>2865</v>
      </c>
      <c r="I3927" t="s">
        <v>2866</v>
      </c>
      <c r="J3927" t="s">
        <v>2867</v>
      </c>
      <c r="K3927" t="s">
        <v>21</v>
      </c>
      <c r="L3927">
        <v>0</v>
      </c>
      <c r="M3927">
        <v>0</v>
      </c>
      <c r="N3927" t="s">
        <v>22</v>
      </c>
      <c r="O3927">
        <v>6</v>
      </c>
      <c r="P3927" s="30">
        <f>SQRT((postes_1[[#This Row],[x]]-$Q$1)^2+(postes_1[[#This Row],[y]]-$R$1)^2)</f>
        <v>565812.59043295844</v>
      </c>
      <c r="Q3927">
        <v>954120.36999999697</v>
      </c>
      <c r="R3927">
        <v>6303965.0499999998</v>
      </c>
    </row>
    <row r="3928" spans="1:18" hidden="1">
      <c r="A3928">
        <v>3180</v>
      </c>
      <c r="B3928">
        <v>50002017</v>
      </c>
      <c r="C3928" s="2" t="s">
        <v>8373</v>
      </c>
      <c r="D3928" t="s">
        <v>77</v>
      </c>
      <c r="E3928">
        <v>610761600000</v>
      </c>
      <c r="F3928">
        <v>1357834523000</v>
      </c>
      <c r="G3928">
        <v>1</v>
      </c>
      <c r="H3928" t="s">
        <v>6535</v>
      </c>
      <c r="I3928" t="s">
        <v>4185</v>
      </c>
      <c r="J3928" t="s">
        <v>20</v>
      </c>
      <c r="K3928" t="s">
        <v>21</v>
      </c>
      <c r="L3928">
        <v>0</v>
      </c>
      <c r="M3928">
        <v>0</v>
      </c>
      <c r="N3928" t="s">
        <v>22</v>
      </c>
      <c r="O3928">
        <v>3</v>
      </c>
      <c r="P3928" s="30">
        <f>SQRT((postes_1[[#This Row],[x]]-$Q$1)^2+(postes_1[[#This Row],[y]]-$R$1)^2)</f>
        <v>566041.35905519617</v>
      </c>
      <c r="Q3928">
        <v>636246.15999999596</v>
      </c>
      <c r="R3928">
        <v>6188008.2199999997</v>
      </c>
    </row>
    <row r="3929" spans="1:18" hidden="1">
      <c r="A3929">
        <v>1527</v>
      </c>
      <c r="B3929">
        <v>50001910</v>
      </c>
      <c r="C3929" s="2" t="s">
        <v>8377</v>
      </c>
      <c r="D3929" t="s">
        <v>74</v>
      </c>
      <c r="E3929">
        <v>885945600000</v>
      </c>
      <c r="F3929">
        <v>1371733526000</v>
      </c>
      <c r="G3929">
        <v>1</v>
      </c>
      <c r="H3929" t="s">
        <v>3184</v>
      </c>
      <c r="I3929" t="s">
        <v>3185</v>
      </c>
      <c r="J3929" t="s">
        <v>195</v>
      </c>
      <c r="K3929" t="s">
        <v>21</v>
      </c>
      <c r="L3929">
        <v>0</v>
      </c>
      <c r="M3929">
        <v>0</v>
      </c>
      <c r="N3929" t="s">
        <v>22</v>
      </c>
      <c r="O3929">
        <v>5</v>
      </c>
      <c r="P3929" s="30">
        <f>SQRT((postes_1[[#This Row],[x]]-$Q$1)^2+(postes_1[[#This Row],[y]]-$R$1)^2)</f>
        <v>566048.01102292386</v>
      </c>
      <c r="Q3929">
        <v>449401.04999999702</v>
      </c>
      <c r="R3929">
        <v>6210813.8700000001</v>
      </c>
    </row>
    <row r="3930" spans="1:18" hidden="1">
      <c r="A3930">
        <v>690</v>
      </c>
      <c r="B3930">
        <v>50003897</v>
      </c>
      <c r="C3930" s="2" t="s">
        <v>8378</v>
      </c>
      <c r="D3930" t="s">
        <v>43</v>
      </c>
      <c r="E3930">
        <v>1146741280000</v>
      </c>
      <c r="F3930" t="s">
        <v>20</v>
      </c>
      <c r="G3930">
        <v>1</v>
      </c>
      <c r="H3930" t="s">
        <v>1482</v>
      </c>
      <c r="I3930" t="s">
        <v>1483</v>
      </c>
      <c r="J3930" t="s">
        <v>1484</v>
      </c>
      <c r="K3930" t="s">
        <v>21</v>
      </c>
      <c r="L3930">
        <v>0</v>
      </c>
      <c r="M3930">
        <v>0</v>
      </c>
      <c r="N3930" t="s">
        <v>22</v>
      </c>
      <c r="O3930">
        <v>1</v>
      </c>
      <c r="P3930" s="30">
        <f>SQRT((postes_1[[#This Row],[x]]-$Q$1)^2+(postes_1[[#This Row],[y]]-$R$1)^2)</f>
        <v>566327.81866844778</v>
      </c>
      <c r="Q3930">
        <v>593342.93999999797</v>
      </c>
      <c r="R3930">
        <v>6187393.5499999998</v>
      </c>
    </row>
    <row r="3931" spans="1:18" hidden="1">
      <c r="A3931">
        <v>111</v>
      </c>
      <c r="B3931">
        <v>50002023</v>
      </c>
      <c r="C3931" s="2" t="s">
        <v>8375</v>
      </c>
      <c r="D3931" t="s">
        <v>56</v>
      </c>
      <c r="E3931">
        <v>1251985066000</v>
      </c>
      <c r="F3931">
        <v>1251985028000</v>
      </c>
      <c r="G3931">
        <v>1</v>
      </c>
      <c r="H3931" t="s">
        <v>258</v>
      </c>
      <c r="I3931" t="s">
        <v>258</v>
      </c>
      <c r="J3931" t="s">
        <v>20</v>
      </c>
      <c r="K3931" t="s">
        <v>21</v>
      </c>
      <c r="L3931">
        <v>0</v>
      </c>
      <c r="M3931">
        <v>0</v>
      </c>
      <c r="N3931" t="s">
        <v>22</v>
      </c>
      <c r="O3931">
        <v>6</v>
      </c>
      <c r="P3931" s="30">
        <f>SQRT((postes_1[[#This Row],[x]]-$Q$1)^2+(postes_1[[#This Row],[y]]-$R$1)^2)</f>
        <v>566528.96399701608</v>
      </c>
      <c r="Q3931">
        <v>591569.46000000101</v>
      </c>
      <c r="R3931">
        <v>6187248.7300000004</v>
      </c>
    </row>
    <row r="3932" spans="1:18" hidden="1">
      <c r="A3932">
        <v>4004</v>
      </c>
      <c r="B3932">
        <v>50001547</v>
      </c>
      <c r="C3932" s="2" t="s">
        <v>8373</v>
      </c>
      <c r="D3932" t="s">
        <v>108</v>
      </c>
      <c r="E3932">
        <v>1131631082000</v>
      </c>
      <c r="F3932">
        <v>1259255938000</v>
      </c>
      <c r="G3932">
        <v>1</v>
      </c>
      <c r="H3932" t="s">
        <v>8150</v>
      </c>
      <c r="I3932" t="s">
        <v>8151</v>
      </c>
      <c r="J3932" t="s">
        <v>26</v>
      </c>
      <c r="K3932" t="s">
        <v>21</v>
      </c>
      <c r="L3932">
        <v>0</v>
      </c>
      <c r="M3932">
        <v>0</v>
      </c>
      <c r="N3932" t="s">
        <v>22</v>
      </c>
      <c r="O3932">
        <v>3</v>
      </c>
      <c r="P3932" s="30">
        <f>SQRT((postes_1[[#This Row],[x]]-$Q$1)^2+(postes_1[[#This Row],[y]]-$R$1)^2)</f>
        <v>566660.68525148858</v>
      </c>
      <c r="Q3932">
        <v>322676.29999999702</v>
      </c>
      <c r="R3932">
        <v>6265323.5099999998</v>
      </c>
    </row>
    <row r="3933" spans="1:18" hidden="1">
      <c r="A3933">
        <v>2177</v>
      </c>
      <c r="B3933">
        <v>50001894</v>
      </c>
      <c r="C3933" s="2" t="s">
        <v>8377</v>
      </c>
      <c r="D3933" t="s">
        <v>74</v>
      </c>
      <c r="E3933">
        <v>885945600000</v>
      </c>
      <c r="F3933">
        <v>1372942537000</v>
      </c>
      <c r="G3933">
        <v>1</v>
      </c>
      <c r="H3933" t="s">
        <v>4516</v>
      </c>
      <c r="I3933" t="s">
        <v>4516</v>
      </c>
      <c r="J3933" t="s">
        <v>20</v>
      </c>
      <c r="K3933" t="s">
        <v>21</v>
      </c>
      <c r="L3933">
        <v>0</v>
      </c>
      <c r="M3933">
        <v>0</v>
      </c>
      <c r="N3933" t="s">
        <v>22</v>
      </c>
      <c r="O3933">
        <v>5</v>
      </c>
      <c r="P3933" s="30">
        <f>SQRT((postes_1[[#This Row],[x]]-$Q$1)^2+(postes_1[[#This Row],[y]]-$R$1)^2)</f>
        <v>566873.43435860646</v>
      </c>
      <c r="Q3933">
        <v>439991.42000000202</v>
      </c>
      <c r="R3933">
        <v>6212830.5099999998</v>
      </c>
    </row>
    <row r="3934" spans="1:18" hidden="1">
      <c r="A3934">
        <v>2014</v>
      </c>
      <c r="B3934">
        <v>40000192</v>
      </c>
      <c r="C3934" s="2" t="s">
        <v>8373</v>
      </c>
      <c r="D3934" t="s">
        <v>274</v>
      </c>
      <c r="E3934">
        <v>610761600000</v>
      </c>
      <c r="F3934">
        <v>1416474086000</v>
      </c>
      <c r="G3934">
        <v>1</v>
      </c>
      <c r="H3934" t="s">
        <v>4173</v>
      </c>
      <c r="I3934" t="s">
        <v>4174</v>
      </c>
      <c r="J3934" t="s">
        <v>20</v>
      </c>
      <c r="K3934" t="s">
        <v>21</v>
      </c>
      <c r="L3934">
        <v>0</v>
      </c>
      <c r="M3934">
        <v>0</v>
      </c>
      <c r="N3934" t="s">
        <v>22</v>
      </c>
      <c r="O3934">
        <v>3</v>
      </c>
      <c r="P3934" s="30">
        <f>SQRT((postes_1[[#This Row],[x]]-$Q$1)^2+(postes_1[[#This Row],[y]]-$R$1)^2)</f>
        <v>566984.78571482457</v>
      </c>
      <c r="Q3934">
        <v>1015318.91</v>
      </c>
      <c r="R3934">
        <v>6356513.3200000003</v>
      </c>
    </row>
    <row r="3935" spans="1:18" hidden="1">
      <c r="A3935">
        <v>2766</v>
      </c>
      <c r="B3935">
        <v>40000785</v>
      </c>
      <c r="C3935" s="2" t="s">
        <v>8373</v>
      </c>
      <c r="D3935" t="s">
        <v>20</v>
      </c>
      <c r="E3935">
        <v>948412800000</v>
      </c>
      <c r="F3935" t="s">
        <v>20</v>
      </c>
      <c r="G3935">
        <v>1</v>
      </c>
      <c r="H3935" t="s">
        <v>5706</v>
      </c>
      <c r="I3935" t="s">
        <v>5707</v>
      </c>
      <c r="J3935" t="s">
        <v>20</v>
      </c>
      <c r="K3935" t="s">
        <v>21</v>
      </c>
      <c r="L3935">
        <v>0</v>
      </c>
      <c r="M3935">
        <v>0</v>
      </c>
      <c r="N3935" t="s">
        <v>22</v>
      </c>
      <c r="O3935">
        <v>3</v>
      </c>
      <c r="P3935" s="30">
        <f>SQRT((postes_1[[#This Row],[x]]-$Q$1)^2+(postes_1[[#This Row],[y]]-$R$1)^2)</f>
        <v>567188.92274253827</v>
      </c>
      <c r="Q3935">
        <v>899838.57</v>
      </c>
      <c r="R3935">
        <v>6265642</v>
      </c>
    </row>
    <row r="3936" spans="1:18" hidden="1">
      <c r="A3936">
        <v>1312</v>
      </c>
      <c r="B3936">
        <v>50002024</v>
      </c>
      <c r="C3936" s="2" t="s">
        <v>8373</v>
      </c>
      <c r="D3936" t="s">
        <v>77</v>
      </c>
      <c r="E3936">
        <v>610761600000</v>
      </c>
      <c r="F3936">
        <v>1358244643000</v>
      </c>
      <c r="G3936">
        <v>1</v>
      </c>
      <c r="H3936" t="s">
        <v>2756</v>
      </c>
      <c r="I3936" t="s">
        <v>2756</v>
      </c>
      <c r="J3936" t="s">
        <v>20</v>
      </c>
      <c r="K3936" t="s">
        <v>21</v>
      </c>
      <c r="L3936">
        <v>0</v>
      </c>
      <c r="M3936">
        <v>0</v>
      </c>
      <c r="N3936" t="s">
        <v>22</v>
      </c>
      <c r="O3936">
        <v>3</v>
      </c>
      <c r="P3936" s="30">
        <f>SQRT((postes_1[[#This Row],[x]]-$Q$1)^2+(postes_1[[#This Row],[y]]-$R$1)^2)</f>
        <v>567372.17993774614</v>
      </c>
      <c r="Q3936">
        <v>631635.03000000096</v>
      </c>
      <c r="R3936">
        <v>6186485.0999999996</v>
      </c>
    </row>
    <row r="3937" spans="1:18" hidden="1">
      <c r="A3937">
        <v>882</v>
      </c>
      <c r="B3937">
        <v>40000774</v>
      </c>
      <c r="C3937" s="2" t="s">
        <v>8375</v>
      </c>
      <c r="D3937" t="s">
        <v>56</v>
      </c>
      <c r="E3937">
        <v>956188800000</v>
      </c>
      <c r="F3937">
        <v>1458151238000</v>
      </c>
      <c r="G3937">
        <v>1</v>
      </c>
      <c r="H3937" t="s">
        <v>1876</v>
      </c>
      <c r="I3937" t="s">
        <v>1877</v>
      </c>
      <c r="J3937" t="s">
        <v>1878</v>
      </c>
      <c r="K3937" t="s">
        <v>21</v>
      </c>
      <c r="L3937">
        <v>0</v>
      </c>
      <c r="M3937">
        <v>0</v>
      </c>
      <c r="N3937" t="s">
        <v>22</v>
      </c>
      <c r="O3937">
        <v>6</v>
      </c>
      <c r="P3937" s="30">
        <f>SQRT((postes_1[[#This Row],[x]]-$Q$1)^2+(postes_1[[#This Row],[y]]-$R$1)^2)</f>
        <v>567397.05926082958</v>
      </c>
      <c r="Q3937">
        <v>901250.85999999905</v>
      </c>
      <c r="R3937">
        <v>6266240.1200000001</v>
      </c>
    </row>
    <row r="3938" spans="1:18" hidden="1">
      <c r="A3938">
        <v>4007</v>
      </c>
      <c r="B3938">
        <v>50001876</v>
      </c>
      <c r="C3938" s="2" t="s">
        <v>8373</v>
      </c>
      <c r="D3938" t="s">
        <v>1094</v>
      </c>
      <c r="E3938">
        <v>927849600000</v>
      </c>
      <c r="F3938">
        <v>1424351186000</v>
      </c>
      <c r="G3938">
        <v>1</v>
      </c>
      <c r="H3938" t="s">
        <v>8156</v>
      </c>
      <c r="I3938" t="s">
        <v>8156</v>
      </c>
      <c r="J3938" t="s">
        <v>26</v>
      </c>
      <c r="K3938" t="s">
        <v>21</v>
      </c>
      <c r="L3938">
        <v>0</v>
      </c>
      <c r="M3938">
        <v>0</v>
      </c>
      <c r="N3938" t="s">
        <v>22</v>
      </c>
      <c r="O3938">
        <v>3</v>
      </c>
      <c r="P3938" s="30">
        <f>SQRT((postes_1[[#This Row],[x]]-$Q$1)^2+(postes_1[[#This Row],[y]]-$R$1)^2)</f>
        <v>567506.30187637708</v>
      </c>
      <c r="Q3938">
        <v>421144.60000000102</v>
      </c>
      <c r="R3938">
        <v>6218467.4299999997</v>
      </c>
    </row>
    <row r="3939" spans="1:18" hidden="1">
      <c r="A3939">
        <v>176</v>
      </c>
      <c r="B3939">
        <v>50002028</v>
      </c>
      <c r="C3939" s="2" t="s">
        <v>8378</v>
      </c>
      <c r="D3939" t="s">
        <v>20</v>
      </c>
      <c r="E3939">
        <v>1019692800000</v>
      </c>
      <c r="F3939" t="s">
        <v>20</v>
      </c>
      <c r="G3939">
        <v>1</v>
      </c>
      <c r="H3939" t="s">
        <v>408</v>
      </c>
      <c r="I3939" t="s">
        <v>409</v>
      </c>
      <c r="J3939" t="s">
        <v>410</v>
      </c>
      <c r="K3939" t="s">
        <v>21</v>
      </c>
      <c r="L3939">
        <v>0</v>
      </c>
      <c r="M3939">
        <v>0</v>
      </c>
      <c r="N3939" t="s">
        <v>22</v>
      </c>
      <c r="O3939">
        <v>1</v>
      </c>
      <c r="P3939" s="30">
        <f>SQRT((postes_1[[#This Row],[x]]-$Q$1)^2+(postes_1[[#This Row],[y]]-$R$1)^2)</f>
        <v>567860.9560967508</v>
      </c>
      <c r="Q3939">
        <v>598136.10000000102</v>
      </c>
      <c r="R3939">
        <v>6185735.3399999999</v>
      </c>
    </row>
    <row r="3940" spans="1:18" hidden="1">
      <c r="A3940">
        <v>3549</v>
      </c>
      <c r="B3940">
        <v>40000864</v>
      </c>
      <c r="C3940" s="2" t="s">
        <v>8373</v>
      </c>
      <c r="D3940" t="s">
        <v>108</v>
      </c>
      <c r="E3940">
        <v>923443200000</v>
      </c>
      <c r="F3940">
        <v>1233937402000</v>
      </c>
      <c r="G3940">
        <v>1</v>
      </c>
      <c r="H3940" t="s">
        <v>7264</v>
      </c>
      <c r="I3940" t="s">
        <v>7265</v>
      </c>
      <c r="J3940" t="s">
        <v>20</v>
      </c>
      <c r="K3940" t="s">
        <v>21</v>
      </c>
      <c r="L3940">
        <v>0</v>
      </c>
      <c r="M3940">
        <v>0</v>
      </c>
      <c r="N3940" t="s">
        <v>22</v>
      </c>
      <c r="O3940">
        <v>3</v>
      </c>
      <c r="P3940" s="30">
        <f>SQRT((postes_1[[#This Row],[x]]-$Q$1)^2+(postes_1[[#This Row],[y]]-$R$1)^2)</f>
        <v>567913.0596296679</v>
      </c>
      <c r="Q3940">
        <v>893686.53999999899</v>
      </c>
      <c r="R3940">
        <v>6261209.1299999999</v>
      </c>
    </row>
    <row r="3941" spans="1:18" hidden="1">
      <c r="A3941">
        <v>3293</v>
      </c>
      <c r="B3941">
        <v>40000812</v>
      </c>
      <c r="C3941" s="2" t="s">
        <v>8373</v>
      </c>
      <c r="D3941" t="s">
        <v>77</v>
      </c>
      <c r="E3941">
        <v>956188800000</v>
      </c>
      <c r="F3941">
        <v>1377688984000</v>
      </c>
      <c r="G3941">
        <v>1</v>
      </c>
      <c r="H3941" t="s">
        <v>6750</v>
      </c>
      <c r="I3941" t="s">
        <v>5707</v>
      </c>
      <c r="J3941" t="s">
        <v>1311</v>
      </c>
      <c r="K3941" t="s">
        <v>21</v>
      </c>
      <c r="L3941">
        <v>0</v>
      </c>
      <c r="M3941">
        <v>0</v>
      </c>
      <c r="N3941" t="s">
        <v>22</v>
      </c>
      <c r="O3941">
        <v>3</v>
      </c>
      <c r="P3941" s="30">
        <f>SQRT((postes_1[[#This Row],[x]]-$Q$1)^2+(postes_1[[#This Row],[y]]-$R$1)^2)</f>
        <v>567958.61938395526</v>
      </c>
      <c r="Q3941">
        <v>899426.89999999898</v>
      </c>
      <c r="R3941">
        <v>6264503.7699999996</v>
      </c>
    </row>
    <row r="3942" spans="1:18" hidden="1">
      <c r="A3942">
        <v>3174</v>
      </c>
      <c r="B3942">
        <v>50002025</v>
      </c>
      <c r="C3942" s="2" t="s">
        <v>8377</v>
      </c>
      <c r="D3942" t="s">
        <v>77</v>
      </c>
      <c r="E3942">
        <v>610761600000</v>
      </c>
      <c r="F3942">
        <v>1357813292000</v>
      </c>
      <c r="G3942">
        <v>1</v>
      </c>
      <c r="H3942" t="s">
        <v>6523</v>
      </c>
      <c r="I3942" t="s">
        <v>6524</v>
      </c>
      <c r="J3942" t="s">
        <v>20</v>
      </c>
      <c r="K3942" t="s">
        <v>21</v>
      </c>
      <c r="L3942">
        <v>0</v>
      </c>
      <c r="M3942">
        <v>0</v>
      </c>
      <c r="N3942" t="s">
        <v>22</v>
      </c>
      <c r="O3942">
        <v>5</v>
      </c>
      <c r="P3942" s="30">
        <f>SQRT((postes_1[[#This Row],[x]]-$Q$1)^2+(postes_1[[#This Row],[y]]-$R$1)^2)</f>
        <v>568102.29704081325</v>
      </c>
      <c r="Q3942">
        <v>635474.59000000404</v>
      </c>
      <c r="R3942">
        <v>6185910.6299999999</v>
      </c>
    </row>
    <row r="3943" spans="1:18" hidden="1">
      <c r="A3943">
        <v>623</v>
      </c>
      <c r="B3943">
        <v>40000867</v>
      </c>
      <c r="C3943" s="2" t="s">
        <v>8373</v>
      </c>
      <c r="D3943" t="s">
        <v>77</v>
      </c>
      <c r="E3943">
        <v>956188800000</v>
      </c>
      <c r="F3943">
        <v>1377601178000</v>
      </c>
      <c r="G3943">
        <v>1</v>
      </c>
      <c r="H3943" t="s">
        <v>1341</v>
      </c>
      <c r="I3943" t="s">
        <v>1342</v>
      </c>
      <c r="J3943" t="s">
        <v>1343</v>
      </c>
      <c r="K3943" t="s">
        <v>21</v>
      </c>
      <c r="L3943">
        <v>0</v>
      </c>
      <c r="M3943">
        <v>0</v>
      </c>
      <c r="N3943" t="s">
        <v>22</v>
      </c>
      <c r="O3943">
        <v>3</v>
      </c>
      <c r="P3943" s="30">
        <f>SQRT((postes_1[[#This Row],[x]]-$Q$1)^2+(postes_1[[#This Row],[y]]-$R$1)^2)</f>
        <v>568295.28421043337</v>
      </c>
      <c r="Q3943">
        <v>893481.85000000102</v>
      </c>
      <c r="R3943">
        <v>6260650.5999999996</v>
      </c>
    </row>
    <row r="3944" spans="1:18" hidden="1">
      <c r="A3944">
        <v>3813</v>
      </c>
      <c r="B3944">
        <v>50001962</v>
      </c>
      <c r="C3944" s="2" t="s">
        <v>8373</v>
      </c>
      <c r="D3944" t="s">
        <v>38</v>
      </c>
      <c r="E3944">
        <v>610761600000</v>
      </c>
      <c r="F3944">
        <v>1195551907000</v>
      </c>
      <c r="G3944">
        <v>1</v>
      </c>
      <c r="H3944" t="s">
        <v>7787</v>
      </c>
      <c r="I3944" t="s">
        <v>7788</v>
      </c>
      <c r="J3944" t="s">
        <v>20</v>
      </c>
      <c r="K3944" t="s">
        <v>21</v>
      </c>
      <c r="L3944">
        <v>0</v>
      </c>
      <c r="M3944">
        <v>0</v>
      </c>
      <c r="N3944" t="s">
        <v>22</v>
      </c>
      <c r="O3944">
        <v>3</v>
      </c>
      <c r="P3944" s="30">
        <f>SQRT((postes_1[[#This Row],[x]]-$Q$1)^2+(postes_1[[#This Row],[y]]-$R$1)^2)</f>
        <v>568448.19534807606</v>
      </c>
      <c r="Q3944">
        <v>481640.46000000101</v>
      </c>
      <c r="R3944">
        <v>6199804.9800000004</v>
      </c>
    </row>
    <row r="3945" spans="1:18" hidden="1">
      <c r="A3945">
        <v>48</v>
      </c>
      <c r="B3945">
        <v>50002026</v>
      </c>
      <c r="C3945" s="2" t="s">
        <v>8375</v>
      </c>
      <c r="D3945" t="s">
        <v>20</v>
      </c>
      <c r="E3945">
        <v>1013126400000</v>
      </c>
      <c r="F3945" t="s">
        <v>20</v>
      </c>
      <c r="G3945">
        <v>1</v>
      </c>
      <c r="H3945" t="s">
        <v>125</v>
      </c>
      <c r="I3945" t="s">
        <v>125</v>
      </c>
      <c r="J3945" t="s">
        <v>20</v>
      </c>
      <c r="K3945" t="s">
        <v>21</v>
      </c>
      <c r="L3945">
        <v>0</v>
      </c>
      <c r="M3945">
        <v>0</v>
      </c>
      <c r="N3945" t="s">
        <v>22</v>
      </c>
      <c r="O3945">
        <v>6</v>
      </c>
      <c r="P3945" s="30">
        <f>SQRT((postes_1[[#This Row],[x]]-$Q$1)^2+(postes_1[[#This Row],[y]]-$R$1)^2)</f>
        <v>568518.92111194273</v>
      </c>
      <c r="Q3945">
        <v>575267.57999999798</v>
      </c>
      <c r="R3945">
        <v>6186034.29</v>
      </c>
    </row>
    <row r="3946" spans="1:18" hidden="1">
      <c r="A3946">
        <v>1323</v>
      </c>
      <c r="B3946">
        <v>50002010</v>
      </c>
      <c r="C3946" s="2" t="s">
        <v>8373</v>
      </c>
      <c r="D3946" t="s">
        <v>77</v>
      </c>
      <c r="E3946">
        <v>1142524141000</v>
      </c>
      <c r="F3946">
        <v>1324560048000</v>
      </c>
      <c r="G3946">
        <v>1</v>
      </c>
      <c r="H3946" t="s">
        <v>2777</v>
      </c>
      <c r="I3946" t="s">
        <v>2778</v>
      </c>
      <c r="J3946" t="s">
        <v>20</v>
      </c>
      <c r="K3946" t="s">
        <v>21</v>
      </c>
      <c r="L3946">
        <v>0</v>
      </c>
      <c r="M3946">
        <v>0</v>
      </c>
      <c r="N3946" t="s">
        <v>22</v>
      </c>
      <c r="O3946">
        <v>3</v>
      </c>
      <c r="P3946" s="30">
        <f>SQRT((postes_1[[#This Row],[x]]-$Q$1)^2+(postes_1[[#This Row],[y]]-$R$1)^2)</f>
        <v>568553.63384342217</v>
      </c>
      <c r="Q3946">
        <v>675040.89000000095</v>
      </c>
      <c r="R3946">
        <v>6188587.3700000001</v>
      </c>
    </row>
    <row r="3947" spans="1:18" hidden="1">
      <c r="A3947">
        <v>3051</v>
      </c>
      <c r="B3947">
        <v>40000896</v>
      </c>
      <c r="C3947" s="2" t="s">
        <v>8375</v>
      </c>
      <c r="D3947" t="s">
        <v>23</v>
      </c>
      <c r="E3947" s="1">
        <v>922320000000</v>
      </c>
      <c r="F3947">
        <v>1253786899000</v>
      </c>
      <c r="G3947">
        <v>1</v>
      </c>
      <c r="H3947" t="s">
        <v>6278</v>
      </c>
      <c r="I3947" t="s">
        <v>6279</v>
      </c>
      <c r="J3947" t="s">
        <v>20</v>
      </c>
      <c r="K3947" t="s">
        <v>21</v>
      </c>
      <c r="L3947">
        <v>0</v>
      </c>
      <c r="M3947">
        <v>0</v>
      </c>
      <c r="N3947" t="s">
        <v>22</v>
      </c>
      <c r="O3947">
        <v>6</v>
      </c>
      <c r="P3947" s="30">
        <f>SQRT((postes_1[[#This Row],[x]]-$Q$1)^2+(postes_1[[#This Row],[y]]-$R$1)^2)</f>
        <v>569141.63828547357</v>
      </c>
      <c r="Q3947">
        <v>890696.35999999905</v>
      </c>
      <c r="R3947">
        <v>6258088.7599999998</v>
      </c>
    </row>
    <row r="3948" spans="1:18" hidden="1">
      <c r="A3948">
        <v>776</v>
      </c>
      <c r="B3948">
        <v>40000561</v>
      </c>
      <c r="C3948" s="2" t="s">
        <v>8375</v>
      </c>
      <c r="D3948" t="s">
        <v>168</v>
      </c>
      <c r="E3948">
        <v>1459505540000</v>
      </c>
      <c r="F3948">
        <v>1183472637000</v>
      </c>
      <c r="G3948">
        <v>1</v>
      </c>
      <c r="H3948" t="s">
        <v>1669</v>
      </c>
      <c r="I3948" t="s">
        <v>1670</v>
      </c>
      <c r="J3948" t="s">
        <v>20</v>
      </c>
      <c r="K3948" t="s">
        <v>21</v>
      </c>
      <c r="L3948">
        <v>0</v>
      </c>
      <c r="M3948">
        <v>0</v>
      </c>
      <c r="N3948" t="s">
        <v>22</v>
      </c>
      <c r="O3948">
        <v>6</v>
      </c>
      <c r="P3948" s="30">
        <f>SQRT((postes_1[[#This Row],[x]]-$Q$1)^2+(postes_1[[#This Row],[y]]-$R$1)^2)</f>
        <v>569224.68529849965</v>
      </c>
      <c r="Q3948">
        <v>945929.25999999803</v>
      </c>
      <c r="R3948">
        <v>6293589.1600000001</v>
      </c>
    </row>
    <row r="3949" spans="1:18" hidden="1">
      <c r="A3949">
        <v>583</v>
      </c>
      <c r="B3949">
        <v>40000542</v>
      </c>
      <c r="C3949" s="2" t="s">
        <v>8375</v>
      </c>
      <c r="D3949" t="s">
        <v>168</v>
      </c>
      <c r="E3949">
        <v>1459505170000</v>
      </c>
      <c r="F3949">
        <v>1183475078000</v>
      </c>
      <c r="G3949">
        <v>1</v>
      </c>
      <c r="H3949" t="s">
        <v>1255</v>
      </c>
      <c r="I3949" t="s">
        <v>1256</v>
      </c>
      <c r="J3949" t="s">
        <v>20</v>
      </c>
      <c r="K3949" t="s">
        <v>21</v>
      </c>
      <c r="L3949">
        <v>0</v>
      </c>
      <c r="M3949">
        <v>0</v>
      </c>
      <c r="N3949" t="s">
        <v>22</v>
      </c>
      <c r="O3949">
        <v>6</v>
      </c>
      <c r="P3949" s="30">
        <f>SQRT((postes_1[[#This Row],[x]]-$Q$1)^2+(postes_1[[#This Row],[y]]-$R$1)^2)</f>
        <v>569393.89127989486</v>
      </c>
      <c r="Q3949">
        <v>952444.10000000102</v>
      </c>
      <c r="R3949">
        <v>6298201.29</v>
      </c>
    </row>
    <row r="3950" spans="1:18" hidden="1">
      <c r="A3950">
        <v>3440</v>
      </c>
      <c r="B3950">
        <v>50002032</v>
      </c>
      <c r="C3950" s="2" t="s">
        <v>8373</v>
      </c>
      <c r="D3950" t="s">
        <v>20</v>
      </c>
      <c r="E3950">
        <v>1013558400000</v>
      </c>
      <c r="F3950" t="s">
        <v>20</v>
      </c>
      <c r="G3950">
        <v>1</v>
      </c>
      <c r="H3950" t="s">
        <v>7049</v>
      </c>
      <c r="I3950" t="s">
        <v>7049</v>
      </c>
      <c r="J3950" t="s">
        <v>20</v>
      </c>
      <c r="K3950" t="s">
        <v>21</v>
      </c>
      <c r="L3950">
        <v>0</v>
      </c>
      <c r="M3950">
        <v>0</v>
      </c>
      <c r="N3950" t="s">
        <v>22</v>
      </c>
      <c r="O3950">
        <v>3</v>
      </c>
      <c r="P3950" s="30">
        <f>SQRT((postes_1[[#This Row],[x]]-$Q$1)^2+(postes_1[[#This Row],[y]]-$R$1)^2)</f>
        <v>569674.94918942917</v>
      </c>
      <c r="Q3950">
        <v>625045.45000000298</v>
      </c>
      <c r="R3950">
        <v>6183973.9100000001</v>
      </c>
    </row>
    <row r="3951" spans="1:18" hidden="1">
      <c r="A3951">
        <v>2007</v>
      </c>
      <c r="B3951">
        <v>50001912</v>
      </c>
      <c r="C3951" s="2" t="s">
        <v>8377</v>
      </c>
      <c r="D3951" t="s">
        <v>20</v>
      </c>
      <c r="E3951">
        <v>885945600000</v>
      </c>
      <c r="F3951" t="s">
        <v>20</v>
      </c>
      <c r="G3951">
        <v>1</v>
      </c>
      <c r="H3951" t="s">
        <v>4157</v>
      </c>
      <c r="I3951" t="s">
        <v>4158</v>
      </c>
      <c r="J3951" t="s">
        <v>20</v>
      </c>
      <c r="K3951" t="s">
        <v>21</v>
      </c>
      <c r="L3951">
        <v>0</v>
      </c>
      <c r="M3951">
        <v>0</v>
      </c>
      <c r="N3951" t="s">
        <v>22</v>
      </c>
      <c r="O3951">
        <v>5</v>
      </c>
      <c r="P3951" s="30">
        <f>SQRT((postes_1[[#This Row],[x]]-$Q$1)^2+(postes_1[[#This Row],[y]]-$R$1)^2)</f>
        <v>569862.8814678723</v>
      </c>
      <c r="Q3951">
        <v>437098.63000000297</v>
      </c>
      <c r="R3951">
        <v>6210612.1699999999</v>
      </c>
    </row>
    <row r="3952" spans="1:18" hidden="1">
      <c r="A3952">
        <v>1394</v>
      </c>
      <c r="B3952">
        <v>50002005</v>
      </c>
      <c r="C3952" s="2" t="s">
        <v>8373</v>
      </c>
      <c r="D3952" t="s">
        <v>2923</v>
      </c>
      <c r="E3952">
        <v>610761600000</v>
      </c>
      <c r="F3952">
        <v>1141923259000</v>
      </c>
      <c r="G3952">
        <v>1</v>
      </c>
      <c r="H3952" t="s">
        <v>2924</v>
      </c>
      <c r="I3952" t="s">
        <v>2925</v>
      </c>
      <c r="J3952" t="s">
        <v>20</v>
      </c>
      <c r="K3952" t="s">
        <v>21</v>
      </c>
      <c r="L3952">
        <v>0</v>
      </c>
      <c r="M3952">
        <v>0</v>
      </c>
      <c r="N3952" t="s">
        <v>22</v>
      </c>
      <c r="O3952">
        <v>3</v>
      </c>
      <c r="P3952" s="30">
        <f>SQRT((postes_1[[#This Row],[x]]-$Q$1)^2+(postes_1[[#This Row],[y]]-$R$1)^2)</f>
        <v>570087.53248687228</v>
      </c>
      <c r="Q3952">
        <v>691133.36999999697</v>
      </c>
      <c r="R3952">
        <v>6189110.4199999999</v>
      </c>
    </row>
    <row r="3953" spans="1:18" hidden="1">
      <c r="A3953">
        <v>3768</v>
      </c>
      <c r="B3953">
        <v>40000907</v>
      </c>
      <c r="C3953" s="2" t="s">
        <v>8373</v>
      </c>
      <c r="D3953" t="s">
        <v>77</v>
      </c>
      <c r="E3953">
        <v>610761600000</v>
      </c>
      <c r="F3953">
        <v>1377511741000</v>
      </c>
      <c r="G3953">
        <v>1</v>
      </c>
      <c r="H3953" t="s">
        <v>7703</v>
      </c>
      <c r="I3953" t="s">
        <v>7704</v>
      </c>
      <c r="J3953" t="s">
        <v>20</v>
      </c>
      <c r="K3953" t="s">
        <v>21</v>
      </c>
      <c r="L3953">
        <v>0</v>
      </c>
      <c r="M3953">
        <v>0</v>
      </c>
      <c r="N3953" t="s">
        <v>22</v>
      </c>
      <c r="O3953">
        <v>3</v>
      </c>
      <c r="P3953" s="30">
        <f>SQRT((postes_1[[#This Row],[x]]-$Q$1)^2+(postes_1[[#This Row],[y]]-$R$1)^2)</f>
        <v>570331.56241866702</v>
      </c>
      <c r="Q3953">
        <v>890279.22999999695</v>
      </c>
      <c r="R3953">
        <v>6256487.0099999998</v>
      </c>
    </row>
    <row r="3954" spans="1:18" hidden="1">
      <c r="A3954">
        <v>59</v>
      </c>
      <c r="B3954">
        <v>50002036</v>
      </c>
      <c r="C3954" s="2" t="s">
        <v>8373</v>
      </c>
      <c r="D3954" t="s">
        <v>20</v>
      </c>
      <c r="E3954">
        <v>1015977600000</v>
      </c>
      <c r="F3954" t="s">
        <v>20</v>
      </c>
      <c r="G3954">
        <v>1</v>
      </c>
      <c r="H3954" t="s">
        <v>146</v>
      </c>
      <c r="I3954" t="s">
        <v>147</v>
      </c>
      <c r="J3954" t="s">
        <v>20</v>
      </c>
      <c r="K3954" t="s">
        <v>21</v>
      </c>
      <c r="L3954">
        <v>0</v>
      </c>
      <c r="M3954">
        <v>0</v>
      </c>
      <c r="N3954" t="s">
        <v>22</v>
      </c>
      <c r="O3954">
        <v>3</v>
      </c>
      <c r="P3954" s="30">
        <f>SQRT((postes_1[[#This Row],[x]]-$Q$1)^2+(postes_1[[#This Row],[y]]-$R$1)^2)</f>
        <v>570355.38486122084</v>
      </c>
      <c r="Q3954">
        <v>600628.89999999898</v>
      </c>
      <c r="R3954">
        <v>6183191.8600000003</v>
      </c>
    </row>
    <row r="3955" spans="1:18" hidden="1">
      <c r="A3955">
        <v>1905</v>
      </c>
      <c r="B3955">
        <v>50002034</v>
      </c>
      <c r="C3955" s="2" t="s">
        <v>8378</v>
      </c>
      <c r="D3955" t="s">
        <v>20</v>
      </c>
      <c r="E3955">
        <v>1053993600000</v>
      </c>
      <c r="F3955" t="s">
        <v>20</v>
      </c>
      <c r="G3955">
        <v>1</v>
      </c>
      <c r="H3955" t="s">
        <v>3952</v>
      </c>
      <c r="I3955" t="s">
        <v>3953</v>
      </c>
      <c r="J3955" t="s">
        <v>20</v>
      </c>
      <c r="K3955" t="s">
        <v>21</v>
      </c>
      <c r="L3955">
        <v>0</v>
      </c>
      <c r="M3955">
        <v>0</v>
      </c>
      <c r="N3955" t="s">
        <v>22</v>
      </c>
      <c r="O3955">
        <v>1</v>
      </c>
      <c r="P3955" s="30">
        <f>SQRT((postes_1[[#This Row],[x]]-$Q$1)^2+(postes_1[[#This Row],[y]]-$R$1)^2)</f>
        <v>570405.29826363514</v>
      </c>
      <c r="Q3955">
        <v>573286.99000000197</v>
      </c>
      <c r="R3955">
        <v>6184270.2199999997</v>
      </c>
    </row>
    <row r="3956" spans="1:18" hidden="1">
      <c r="A3956">
        <v>3241</v>
      </c>
      <c r="B3956">
        <v>50001930</v>
      </c>
      <c r="C3956" s="2" t="s">
        <v>8373</v>
      </c>
      <c r="D3956" t="s">
        <v>74</v>
      </c>
      <c r="E3956">
        <v>610761600000</v>
      </c>
      <c r="F3956">
        <v>1371831508000</v>
      </c>
      <c r="G3956">
        <v>1</v>
      </c>
      <c r="H3956" t="s">
        <v>6648</v>
      </c>
      <c r="I3956" t="s">
        <v>6649</v>
      </c>
      <c r="J3956" t="s">
        <v>20</v>
      </c>
      <c r="K3956" t="s">
        <v>21</v>
      </c>
      <c r="L3956">
        <v>0</v>
      </c>
      <c r="M3956">
        <v>0</v>
      </c>
      <c r="N3956" t="s">
        <v>22</v>
      </c>
      <c r="O3956">
        <v>3</v>
      </c>
      <c r="P3956" s="30">
        <f>SQRT((postes_1[[#This Row],[x]]-$Q$1)^2+(postes_1[[#This Row],[y]]-$R$1)^2)</f>
        <v>570443.10788769193</v>
      </c>
      <c r="Q3956">
        <v>451922.38000000297</v>
      </c>
      <c r="R3956">
        <v>6205495</v>
      </c>
    </row>
    <row r="3957" spans="1:18" hidden="1">
      <c r="A3957">
        <v>753</v>
      </c>
      <c r="B3957">
        <v>50001882</v>
      </c>
      <c r="C3957" s="2" t="s">
        <v>8373</v>
      </c>
      <c r="D3957" t="s">
        <v>274</v>
      </c>
      <c r="E3957">
        <v>1024012800000</v>
      </c>
      <c r="F3957">
        <v>1424350954000</v>
      </c>
      <c r="G3957">
        <v>1</v>
      </c>
      <c r="H3957" t="s">
        <v>1619</v>
      </c>
      <c r="I3957" t="s">
        <v>1620</v>
      </c>
      <c r="J3957" t="s">
        <v>1621</v>
      </c>
      <c r="K3957" t="s">
        <v>21</v>
      </c>
      <c r="L3957">
        <v>0</v>
      </c>
      <c r="M3957">
        <v>0</v>
      </c>
      <c r="N3957" t="s">
        <v>22</v>
      </c>
      <c r="O3957">
        <v>3</v>
      </c>
      <c r="P3957" s="30">
        <f>SQRT((postes_1[[#This Row],[x]]-$Q$1)^2+(postes_1[[#This Row],[y]]-$R$1)^2)</f>
        <v>570626.23573481338</v>
      </c>
      <c r="Q3957">
        <v>421191.07</v>
      </c>
      <c r="R3957">
        <v>6215142.6900000004</v>
      </c>
    </row>
    <row r="3958" spans="1:18" hidden="1">
      <c r="A3958">
        <v>2954</v>
      </c>
      <c r="B3958">
        <v>50001881</v>
      </c>
      <c r="C3958" s="2" t="s">
        <v>8375</v>
      </c>
      <c r="D3958" t="s">
        <v>30</v>
      </c>
      <c r="E3958">
        <v>610761600000</v>
      </c>
      <c r="F3958">
        <v>1372162004000</v>
      </c>
      <c r="G3958">
        <v>1</v>
      </c>
      <c r="H3958" t="s">
        <v>6085</v>
      </c>
      <c r="I3958" t="s">
        <v>6086</v>
      </c>
      <c r="J3958" t="s">
        <v>195</v>
      </c>
      <c r="K3958" t="s">
        <v>21</v>
      </c>
      <c r="L3958">
        <v>0</v>
      </c>
      <c r="M3958">
        <v>0</v>
      </c>
      <c r="N3958" t="s">
        <v>22</v>
      </c>
      <c r="O3958">
        <v>6</v>
      </c>
      <c r="P3958" s="30">
        <f>SQRT((postes_1[[#This Row],[x]]-$Q$1)^2+(postes_1[[#This Row],[y]]-$R$1)^2)</f>
        <v>570778.32577809703</v>
      </c>
      <c r="Q3958">
        <v>420318.59000000398</v>
      </c>
      <c r="R3958">
        <v>6215288.9500000002</v>
      </c>
    </row>
    <row r="3959" spans="1:18" hidden="1">
      <c r="A3959">
        <v>1613</v>
      </c>
      <c r="B3959">
        <v>50001886</v>
      </c>
      <c r="C3959" s="2" t="s">
        <v>8373</v>
      </c>
      <c r="D3959" t="s">
        <v>212</v>
      </c>
      <c r="E3959">
        <v>610761600000</v>
      </c>
      <c r="F3959">
        <v>1127916576000</v>
      </c>
      <c r="G3959">
        <v>1</v>
      </c>
      <c r="H3959" t="s">
        <v>3356</v>
      </c>
      <c r="I3959" t="s">
        <v>3357</v>
      </c>
      <c r="J3959" t="s">
        <v>1621</v>
      </c>
      <c r="K3959" t="s">
        <v>21</v>
      </c>
      <c r="L3959">
        <v>0</v>
      </c>
      <c r="M3959">
        <v>0</v>
      </c>
      <c r="N3959" t="s">
        <v>22</v>
      </c>
      <c r="O3959">
        <v>3</v>
      </c>
      <c r="P3959" s="30">
        <f>SQRT((postes_1[[#This Row],[x]]-$Q$1)^2+(postes_1[[#This Row],[y]]-$R$1)^2)</f>
        <v>570813.51601734979</v>
      </c>
      <c r="Q3959">
        <v>423130.93999999802</v>
      </c>
      <c r="R3959">
        <v>6214266.2699999996</v>
      </c>
    </row>
    <row r="3960" spans="1:18" hidden="1">
      <c r="A3960">
        <v>3277</v>
      </c>
      <c r="B3960">
        <v>70023407</v>
      </c>
      <c r="C3960" s="2" t="s">
        <v>8375</v>
      </c>
      <c r="D3960" t="s">
        <v>27</v>
      </c>
      <c r="E3960">
        <v>1225369213000</v>
      </c>
      <c r="F3960">
        <v>1288712028000</v>
      </c>
      <c r="G3960">
        <v>1</v>
      </c>
      <c r="H3960" t="s">
        <v>6721</v>
      </c>
      <c r="I3960" t="s">
        <v>6722</v>
      </c>
      <c r="J3960" t="s">
        <v>98</v>
      </c>
      <c r="K3960" t="s">
        <v>21</v>
      </c>
      <c r="L3960">
        <v>0</v>
      </c>
      <c r="M3960">
        <v>0</v>
      </c>
      <c r="N3960" t="s">
        <v>22</v>
      </c>
      <c r="O3960">
        <v>6</v>
      </c>
      <c r="P3960" s="30">
        <f>SQRT((postes_1[[#This Row],[x]]-$Q$1)^2+(postes_1[[#This Row],[y]]-$R$1)^2)</f>
        <v>570913.15940303344</v>
      </c>
      <c r="Q3960">
        <v>910605.25999999803</v>
      </c>
      <c r="R3960">
        <v>6267807.9100000001</v>
      </c>
    </row>
    <row r="3961" spans="1:18" hidden="1">
      <c r="A3961">
        <v>3196</v>
      </c>
      <c r="B3961">
        <v>50002012</v>
      </c>
      <c r="C3961" s="2" t="s">
        <v>8373</v>
      </c>
      <c r="D3961" t="s">
        <v>805</v>
      </c>
      <c r="E3961">
        <v>610761600000</v>
      </c>
      <c r="F3961">
        <v>1293637927000</v>
      </c>
      <c r="G3961">
        <v>1</v>
      </c>
      <c r="H3961" t="s">
        <v>6564</v>
      </c>
      <c r="I3961" t="s">
        <v>6565</v>
      </c>
      <c r="J3961" t="s">
        <v>26</v>
      </c>
      <c r="K3961" t="s">
        <v>21</v>
      </c>
      <c r="L3961">
        <v>0</v>
      </c>
      <c r="M3961">
        <v>0</v>
      </c>
      <c r="N3961" t="s">
        <v>22</v>
      </c>
      <c r="O3961">
        <v>3</v>
      </c>
      <c r="P3961" s="30">
        <f>SQRT((postes_1[[#This Row],[x]]-$Q$1)^2+(postes_1[[#This Row],[y]]-$R$1)^2)</f>
        <v>571092.53359980241</v>
      </c>
      <c r="Q3961">
        <v>691372.89999999898</v>
      </c>
      <c r="R3961">
        <v>6188129.4500000002</v>
      </c>
    </row>
    <row r="3962" spans="1:18" hidden="1">
      <c r="A3962">
        <v>3548</v>
      </c>
      <c r="B3962">
        <v>40000920</v>
      </c>
      <c r="C3962" s="2" t="s">
        <v>8373</v>
      </c>
      <c r="D3962" t="s">
        <v>108</v>
      </c>
      <c r="E3962">
        <v>956188800000</v>
      </c>
      <c r="F3962">
        <v>1233936382000</v>
      </c>
      <c r="G3962">
        <v>1</v>
      </c>
      <c r="H3962" t="s">
        <v>7262</v>
      </c>
      <c r="I3962" t="s">
        <v>7263</v>
      </c>
      <c r="J3962" t="s">
        <v>26</v>
      </c>
      <c r="K3962" t="s">
        <v>21</v>
      </c>
      <c r="L3962">
        <v>0</v>
      </c>
      <c r="M3962">
        <v>0</v>
      </c>
      <c r="N3962" t="s">
        <v>22</v>
      </c>
      <c r="O3962">
        <v>3</v>
      </c>
      <c r="P3962" s="30">
        <f>SQRT((postes_1[[#This Row],[x]]-$Q$1)^2+(postes_1[[#This Row],[y]]-$R$1)^2)</f>
        <v>571277.39900301246</v>
      </c>
      <c r="Q3962">
        <v>888506.11999999697</v>
      </c>
      <c r="R3962">
        <v>6254409.8600000003</v>
      </c>
    </row>
    <row r="3963" spans="1:18" hidden="1">
      <c r="A3963">
        <v>709</v>
      </c>
      <c r="B3963">
        <v>40000755</v>
      </c>
      <c r="C3963" s="2" t="s">
        <v>8373</v>
      </c>
      <c r="D3963" t="s">
        <v>274</v>
      </c>
      <c r="E3963" s="1">
        <v>1010448000000</v>
      </c>
      <c r="F3963">
        <v>1440519299000</v>
      </c>
      <c r="G3963">
        <v>1</v>
      </c>
      <c r="H3963" t="s">
        <v>1524</v>
      </c>
      <c r="I3963" t="s">
        <v>1525</v>
      </c>
      <c r="J3963" t="s">
        <v>20</v>
      </c>
      <c r="K3963" t="s">
        <v>21</v>
      </c>
      <c r="L3963">
        <v>0</v>
      </c>
      <c r="M3963">
        <v>0</v>
      </c>
      <c r="N3963" t="s">
        <v>22</v>
      </c>
      <c r="O3963">
        <v>3</v>
      </c>
      <c r="P3963" s="30">
        <f>SQRT((postes_1[[#This Row],[x]]-$Q$1)^2+(postes_1[[#This Row],[y]]-$R$1)^2)</f>
        <v>572135.06456950039</v>
      </c>
      <c r="Q3963">
        <v>911750.32999999798</v>
      </c>
      <c r="R3963">
        <v>6267079.5099999998</v>
      </c>
    </row>
    <row r="3964" spans="1:18" hidden="1">
      <c r="A3964">
        <v>3431</v>
      </c>
      <c r="B3964">
        <v>50002048</v>
      </c>
      <c r="C3964" s="2" t="s">
        <v>8373</v>
      </c>
      <c r="D3964" t="s">
        <v>17</v>
      </c>
      <c r="E3964">
        <v>1015977600000</v>
      </c>
      <c r="F3964">
        <v>1307530591000</v>
      </c>
      <c r="G3964">
        <v>1</v>
      </c>
      <c r="H3964" t="s">
        <v>7029</v>
      </c>
      <c r="I3964" t="s">
        <v>7030</v>
      </c>
      <c r="J3964" t="s">
        <v>26</v>
      </c>
      <c r="K3964" t="s">
        <v>21</v>
      </c>
      <c r="L3964">
        <v>0</v>
      </c>
      <c r="M3964">
        <v>0</v>
      </c>
      <c r="N3964" t="s">
        <v>22</v>
      </c>
      <c r="O3964">
        <v>3</v>
      </c>
      <c r="P3964" s="30">
        <f>SQRT((postes_1[[#This Row],[x]]-$Q$1)^2+(postes_1[[#This Row],[y]]-$R$1)^2)</f>
        <v>572272.1108232605</v>
      </c>
      <c r="Q3964">
        <v>604376.88000000303</v>
      </c>
      <c r="R3964">
        <v>6181222.6699999999</v>
      </c>
    </row>
    <row r="3965" spans="1:18" hidden="1">
      <c r="A3965">
        <v>850</v>
      </c>
      <c r="B3965">
        <v>50002047</v>
      </c>
      <c r="C3965" s="2" t="s">
        <v>8373</v>
      </c>
      <c r="D3965" t="s">
        <v>20</v>
      </c>
      <c r="E3965">
        <v>1013558400000</v>
      </c>
      <c r="F3965" t="s">
        <v>20</v>
      </c>
      <c r="G3965">
        <v>1</v>
      </c>
      <c r="H3965" t="s">
        <v>1818</v>
      </c>
      <c r="I3965" t="s">
        <v>1818</v>
      </c>
      <c r="J3965" t="s">
        <v>20</v>
      </c>
      <c r="K3965" t="s">
        <v>21</v>
      </c>
      <c r="L3965">
        <v>0</v>
      </c>
      <c r="M3965">
        <v>0</v>
      </c>
      <c r="N3965" t="s">
        <v>22</v>
      </c>
      <c r="O3965">
        <v>3</v>
      </c>
      <c r="P3965" s="30">
        <f>SQRT((postes_1[[#This Row],[x]]-$Q$1)^2+(postes_1[[#This Row],[y]]-$R$1)^2)</f>
        <v>572481.03988383897</v>
      </c>
      <c r="Q3965">
        <v>624331.64999999898</v>
      </c>
      <c r="R3965">
        <v>6181149.1699999999</v>
      </c>
    </row>
    <row r="3966" spans="1:18" hidden="1">
      <c r="A3966">
        <v>878</v>
      </c>
      <c r="B3966">
        <v>50001961</v>
      </c>
      <c r="C3966" s="2" t="s">
        <v>8373</v>
      </c>
      <c r="D3966" t="s">
        <v>74</v>
      </c>
      <c r="E3966">
        <v>755913600000</v>
      </c>
      <c r="F3966">
        <v>1370445813000</v>
      </c>
      <c r="G3966">
        <v>1</v>
      </c>
      <c r="H3966" t="s">
        <v>1868</v>
      </c>
      <c r="I3966" t="s">
        <v>1869</v>
      </c>
      <c r="J3966" t="s">
        <v>1870</v>
      </c>
      <c r="K3966" t="s">
        <v>21</v>
      </c>
      <c r="L3966">
        <v>0</v>
      </c>
      <c r="M3966">
        <v>0</v>
      </c>
      <c r="N3966" t="s">
        <v>22</v>
      </c>
      <c r="O3966">
        <v>3</v>
      </c>
      <c r="P3966" s="30">
        <f>SQRT((postes_1[[#This Row],[x]]-$Q$1)^2+(postes_1[[#This Row],[y]]-$R$1)^2)</f>
        <v>572488.49766889459</v>
      </c>
      <c r="Q3966">
        <v>462159.46999999898</v>
      </c>
      <c r="R3966">
        <v>6200518.1600000001</v>
      </c>
    </row>
    <row r="3967" spans="1:18" hidden="1">
      <c r="A3967">
        <v>4005</v>
      </c>
      <c r="B3967">
        <v>50001734</v>
      </c>
      <c r="C3967" s="2" t="s">
        <v>8373</v>
      </c>
      <c r="D3967" t="s">
        <v>108</v>
      </c>
      <c r="E3967">
        <v>811382400000</v>
      </c>
      <c r="F3967">
        <v>1259256308000</v>
      </c>
      <c r="G3967">
        <v>1</v>
      </c>
      <c r="H3967" t="s">
        <v>8152</v>
      </c>
      <c r="I3967" t="s">
        <v>8153</v>
      </c>
      <c r="J3967" t="s">
        <v>20</v>
      </c>
      <c r="K3967" t="s">
        <v>21</v>
      </c>
      <c r="L3967">
        <v>0</v>
      </c>
      <c r="M3967">
        <v>0</v>
      </c>
      <c r="N3967" t="s">
        <v>22</v>
      </c>
      <c r="O3967">
        <v>3</v>
      </c>
      <c r="P3967" s="30">
        <f>SQRT((postes_1[[#This Row],[x]]-$Q$1)^2+(postes_1[[#This Row],[y]]-$R$1)^2)</f>
        <v>572505.6353197837</v>
      </c>
      <c r="Q3967">
        <v>356915.36999999703</v>
      </c>
      <c r="R3967">
        <v>6240166.0300000003</v>
      </c>
    </row>
    <row r="3968" spans="1:18" hidden="1">
      <c r="A3968">
        <v>2953</v>
      </c>
      <c r="B3968">
        <v>50002003</v>
      </c>
      <c r="C3968" s="2" t="s">
        <v>8377</v>
      </c>
      <c r="D3968" t="s">
        <v>38</v>
      </c>
      <c r="E3968">
        <v>610761600000</v>
      </c>
      <c r="F3968">
        <v>1187358624000</v>
      </c>
      <c r="G3968">
        <v>1</v>
      </c>
      <c r="H3968" t="s">
        <v>6083</v>
      </c>
      <c r="I3968" t="s">
        <v>6084</v>
      </c>
      <c r="J3968" t="s">
        <v>20</v>
      </c>
      <c r="K3968" t="s">
        <v>21</v>
      </c>
      <c r="L3968">
        <v>0</v>
      </c>
      <c r="M3968">
        <v>0</v>
      </c>
      <c r="N3968" t="s">
        <v>22</v>
      </c>
      <c r="O3968">
        <v>5</v>
      </c>
      <c r="P3968" s="30">
        <f>SQRT((postes_1[[#This Row],[x]]-$Q$1)^2+(postes_1[[#This Row],[y]]-$R$1)^2)</f>
        <v>572625.00563354488</v>
      </c>
      <c r="Q3968">
        <v>502015.65999999602</v>
      </c>
      <c r="R3968">
        <v>6191201.5499999998</v>
      </c>
    </row>
    <row r="3969" spans="1:18" hidden="1">
      <c r="A3969">
        <v>2327</v>
      </c>
      <c r="B3969">
        <v>50002574</v>
      </c>
      <c r="C3969" s="2" t="s">
        <v>8377</v>
      </c>
      <c r="D3969" t="s">
        <v>43</v>
      </c>
      <c r="E3969">
        <v>1143734130000</v>
      </c>
      <c r="F3969" t="s">
        <v>20</v>
      </c>
      <c r="G3969">
        <v>1</v>
      </c>
      <c r="H3969" t="s">
        <v>4809</v>
      </c>
      <c r="I3969" t="s">
        <v>4810</v>
      </c>
      <c r="J3969" t="s">
        <v>2062</v>
      </c>
      <c r="K3969" t="s">
        <v>21</v>
      </c>
      <c r="L3969">
        <v>0</v>
      </c>
      <c r="M3969">
        <v>0</v>
      </c>
      <c r="N3969" t="s">
        <v>22</v>
      </c>
      <c r="O3969">
        <v>5</v>
      </c>
      <c r="P3969" s="30">
        <f>SQRT((postes_1[[#This Row],[x]]-$Q$1)^2+(postes_1[[#This Row],[y]]-$R$1)^2)</f>
        <v>572678.48762321216</v>
      </c>
      <c r="Q3969">
        <v>508681.390000001</v>
      </c>
      <c r="R3969">
        <v>6189902.3499999996</v>
      </c>
    </row>
    <row r="3970" spans="1:18" hidden="1">
      <c r="A3970">
        <v>3043</v>
      </c>
      <c r="B3970">
        <v>70027907</v>
      </c>
      <c r="C3970" s="2" t="s">
        <v>8375</v>
      </c>
      <c r="D3970" t="s">
        <v>27</v>
      </c>
      <c r="E3970">
        <v>1295030663000</v>
      </c>
      <c r="F3970">
        <v>1295030680000</v>
      </c>
      <c r="G3970">
        <v>1</v>
      </c>
      <c r="H3970" t="s">
        <v>6261</v>
      </c>
      <c r="I3970" t="s">
        <v>6262</v>
      </c>
      <c r="J3970" t="s">
        <v>20</v>
      </c>
      <c r="K3970" t="s">
        <v>21</v>
      </c>
      <c r="L3970">
        <v>0</v>
      </c>
      <c r="M3970">
        <v>0</v>
      </c>
      <c r="N3970" t="s">
        <v>22</v>
      </c>
      <c r="O3970">
        <v>6</v>
      </c>
      <c r="P3970" s="30">
        <f>SQRT((postes_1[[#This Row],[x]]-$Q$1)^2+(postes_1[[#This Row],[y]]-$R$1)^2)</f>
        <v>572692.15999130451</v>
      </c>
      <c r="Q3970">
        <v>889755.20000000298</v>
      </c>
      <c r="R3970">
        <v>6253486.6600000001</v>
      </c>
    </row>
    <row r="3971" spans="1:18" hidden="1">
      <c r="A3971">
        <v>2892</v>
      </c>
      <c r="B3971">
        <v>50002049</v>
      </c>
      <c r="C3971" s="2" t="s">
        <v>8373</v>
      </c>
      <c r="D3971" t="s">
        <v>74</v>
      </c>
      <c r="E3971">
        <v>1013385600000</v>
      </c>
      <c r="F3971">
        <v>1377616990000</v>
      </c>
      <c r="G3971">
        <v>1</v>
      </c>
      <c r="H3971" t="s">
        <v>5959</v>
      </c>
      <c r="I3971" t="s">
        <v>5960</v>
      </c>
      <c r="J3971" t="s">
        <v>20</v>
      </c>
      <c r="K3971" t="s">
        <v>21</v>
      </c>
      <c r="L3971">
        <v>0</v>
      </c>
      <c r="M3971">
        <v>0</v>
      </c>
      <c r="N3971" t="s">
        <v>22</v>
      </c>
      <c r="O3971">
        <v>3</v>
      </c>
      <c r="P3971" s="30">
        <f>SQRT((postes_1[[#This Row],[x]]-$Q$1)^2+(postes_1[[#This Row],[y]]-$R$1)^2)</f>
        <v>572891.46335416625</v>
      </c>
      <c r="Q3971">
        <v>604988.95000000298</v>
      </c>
      <c r="R3971">
        <v>6180597.0999999996</v>
      </c>
    </row>
    <row r="3972" spans="1:18" hidden="1">
      <c r="A3972">
        <v>2138</v>
      </c>
      <c r="B3972">
        <v>50002016</v>
      </c>
      <c r="C3972" s="2" t="s">
        <v>8373</v>
      </c>
      <c r="D3972" t="s">
        <v>90</v>
      </c>
      <c r="E3972">
        <v>769737600000</v>
      </c>
      <c r="F3972">
        <v>1141990391000</v>
      </c>
      <c r="G3972">
        <v>1</v>
      </c>
      <c r="H3972" t="s">
        <v>4433</v>
      </c>
      <c r="I3972" t="s">
        <v>4434</v>
      </c>
      <c r="J3972" t="s">
        <v>4435</v>
      </c>
      <c r="K3972" t="s">
        <v>21</v>
      </c>
      <c r="L3972">
        <v>0</v>
      </c>
      <c r="M3972">
        <v>0</v>
      </c>
      <c r="N3972" t="s">
        <v>22</v>
      </c>
      <c r="O3972">
        <v>3</v>
      </c>
      <c r="P3972" s="30">
        <f>SQRT((postes_1[[#This Row],[x]]-$Q$1)^2+(postes_1[[#This Row],[y]]-$R$1)^2)</f>
        <v>572921.23875590612</v>
      </c>
      <c r="Q3972">
        <v>700261.11999999697</v>
      </c>
      <c r="R3972">
        <v>6187621.2300000004</v>
      </c>
    </row>
    <row r="3973" spans="1:18" hidden="1">
      <c r="A3973">
        <v>398</v>
      </c>
      <c r="B3973">
        <v>50001572</v>
      </c>
      <c r="C3973" s="2" t="s">
        <v>8377</v>
      </c>
      <c r="D3973" t="s">
        <v>30</v>
      </c>
      <c r="E3973">
        <v>885945600000</v>
      </c>
      <c r="F3973">
        <v>1416493309000</v>
      </c>
      <c r="G3973">
        <v>1</v>
      </c>
      <c r="H3973" t="s">
        <v>886</v>
      </c>
      <c r="I3973" t="s">
        <v>887</v>
      </c>
      <c r="J3973" t="s">
        <v>20</v>
      </c>
      <c r="K3973" t="s">
        <v>21</v>
      </c>
      <c r="L3973">
        <v>0</v>
      </c>
      <c r="M3973">
        <v>0</v>
      </c>
      <c r="N3973" t="s">
        <v>22</v>
      </c>
      <c r="O3973">
        <v>5</v>
      </c>
      <c r="P3973" s="30">
        <f>SQRT((postes_1[[#This Row],[x]]-$Q$1)^2+(postes_1[[#This Row],[y]]-$R$1)^2)</f>
        <v>572980.29034362454</v>
      </c>
      <c r="Q3973">
        <v>314285.09000000398</v>
      </c>
      <c r="R3973">
        <v>6262971.4400000004</v>
      </c>
    </row>
    <row r="3974" spans="1:18" hidden="1">
      <c r="A3974">
        <v>3807</v>
      </c>
      <c r="B3974">
        <v>50001952</v>
      </c>
      <c r="C3974" s="2" t="s">
        <v>8373</v>
      </c>
      <c r="D3974" t="s">
        <v>74</v>
      </c>
      <c r="E3974">
        <v>755913600000</v>
      </c>
      <c r="F3974">
        <v>1370866398000</v>
      </c>
      <c r="G3974">
        <v>1</v>
      </c>
      <c r="H3974" t="s">
        <v>7775</v>
      </c>
      <c r="I3974" t="s">
        <v>7776</v>
      </c>
      <c r="J3974" t="s">
        <v>20</v>
      </c>
      <c r="K3974" t="s">
        <v>21</v>
      </c>
      <c r="L3974">
        <v>0</v>
      </c>
      <c r="M3974">
        <v>0</v>
      </c>
      <c r="N3974" t="s">
        <v>22</v>
      </c>
      <c r="O3974">
        <v>3</v>
      </c>
      <c r="P3974" s="30">
        <f>SQRT((postes_1[[#This Row],[x]]-$Q$1)^2+(postes_1[[#This Row],[y]]-$R$1)^2)</f>
        <v>573033.4389045604</v>
      </c>
      <c r="Q3974">
        <v>454899.71999999898</v>
      </c>
      <c r="R3974">
        <v>6201950.4000000004</v>
      </c>
    </row>
    <row r="3975" spans="1:18" hidden="1">
      <c r="A3975">
        <v>3810</v>
      </c>
      <c r="B3975">
        <v>50001958</v>
      </c>
      <c r="C3975" s="2" t="s">
        <v>8373</v>
      </c>
      <c r="D3975" t="s">
        <v>74</v>
      </c>
      <c r="E3975">
        <v>610761600000</v>
      </c>
      <c r="F3975">
        <v>1370859204000</v>
      </c>
      <c r="G3975">
        <v>1</v>
      </c>
      <c r="H3975" t="s">
        <v>7781</v>
      </c>
      <c r="I3975" t="s">
        <v>7782</v>
      </c>
      <c r="J3975" t="s">
        <v>20</v>
      </c>
      <c r="K3975" t="s">
        <v>21</v>
      </c>
      <c r="L3975">
        <v>0</v>
      </c>
      <c r="M3975">
        <v>0</v>
      </c>
      <c r="N3975" t="s">
        <v>22</v>
      </c>
      <c r="O3975">
        <v>3</v>
      </c>
      <c r="P3975" s="30">
        <f>SQRT((postes_1[[#This Row],[x]]-$Q$1)^2+(postes_1[[#This Row],[y]]-$R$1)^2)</f>
        <v>573778.85221357318</v>
      </c>
      <c r="Q3975">
        <v>453584.06000000198</v>
      </c>
      <c r="R3975">
        <v>6201548.2300000004</v>
      </c>
    </row>
    <row r="3976" spans="1:18" hidden="1">
      <c r="A3976">
        <v>43</v>
      </c>
      <c r="B3976">
        <v>50002051</v>
      </c>
      <c r="C3976" s="2" t="s">
        <v>8373</v>
      </c>
      <c r="D3976" t="s">
        <v>56</v>
      </c>
      <c r="E3976">
        <v>1252495748000</v>
      </c>
      <c r="F3976">
        <v>1252495698000</v>
      </c>
      <c r="G3976">
        <v>1</v>
      </c>
      <c r="H3976" t="s">
        <v>116</v>
      </c>
      <c r="I3976" t="s">
        <v>117</v>
      </c>
      <c r="J3976" t="s">
        <v>20</v>
      </c>
      <c r="K3976" t="s">
        <v>21</v>
      </c>
      <c r="L3976">
        <v>0</v>
      </c>
      <c r="M3976">
        <v>0</v>
      </c>
      <c r="N3976" t="s">
        <v>22</v>
      </c>
      <c r="O3976">
        <v>3</v>
      </c>
      <c r="P3976" s="30">
        <f>SQRT((postes_1[[#This Row],[x]]-$Q$1)^2+(postes_1[[#This Row],[y]]-$R$1)^2)</f>
        <v>573857.80653249519</v>
      </c>
      <c r="Q3976">
        <v>576161.96999999904</v>
      </c>
      <c r="R3976">
        <v>6180630.9699999997</v>
      </c>
    </row>
    <row r="3977" spans="1:18" hidden="1">
      <c r="A3977">
        <v>3438</v>
      </c>
      <c r="B3977">
        <v>50002057</v>
      </c>
      <c r="C3977" s="2" t="s">
        <v>8373</v>
      </c>
      <c r="D3977" t="s">
        <v>17</v>
      </c>
      <c r="E3977">
        <v>1013385600000</v>
      </c>
      <c r="F3977">
        <v>1307531552000</v>
      </c>
      <c r="G3977">
        <v>1</v>
      </c>
      <c r="H3977" t="s">
        <v>7045</v>
      </c>
      <c r="I3977" t="s">
        <v>7046</v>
      </c>
      <c r="J3977" t="s">
        <v>20</v>
      </c>
      <c r="K3977" t="s">
        <v>21</v>
      </c>
      <c r="L3977">
        <v>0</v>
      </c>
      <c r="M3977">
        <v>0</v>
      </c>
      <c r="N3977" t="s">
        <v>22</v>
      </c>
      <c r="O3977">
        <v>3</v>
      </c>
      <c r="P3977" s="30">
        <f>SQRT((postes_1[[#This Row],[x]]-$Q$1)^2+(postes_1[[#This Row],[y]]-$R$1)^2)</f>
        <v>573891.74121255567</v>
      </c>
      <c r="Q3977">
        <v>606853.42000000202</v>
      </c>
      <c r="R3977">
        <v>6179582</v>
      </c>
    </row>
    <row r="3978" spans="1:18" hidden="1">
      <c r="A3978">
        <v>3177</v>
      </c>
      <c r="B3978">
        <v>50002053</v>
      </c>
      <c r="C3978" s="2" t="s">
        <v>8373</v>
      </c>
      <c r="D3978" t="s">
        <v>77</v>
      </c>
      <c r="E3978">
        <v>610761600000</v>
      </c>
      <c r="F3978">
        <v>1357822859000</v>
      </c>
      <c r="G3978">
        <v>1</v>
      </c>
      <c r="H3978" t="s">
        <v>6529</v>
      </c>
      <c r="I3978" t="s">
        <v>6530</v>
      </c>
      <c r="J3978" t="s">
        <v>20</v>
      </c>
      <c r="K3978" t="s">
        <v>21</v>
      </c>
      <c r="L3978">
        <v>0</v>
      </c>
      <c r="M3978">
        <v>0</v>
      </c>
      <c r="N3978" t="s">
        <v>22</v>
      </c>
      <c r="O3978">
        <v>3</v>
      </c>
      <c r="P3978" s="30">
        <f>SQRT((postes_1[[#This Row],[x]]-$Q$1)^2+(postes_1[[#This Row],[y]]-$R$1)^2)</f>
        <v>573965.38305122545</v>
      </c>
      <c r="Q3978">
        <v>629193.38000000303</v>
      </c>
      <c r="R3978">
        <v>6179802.46</v>
      </c>
    </row>
    <row r="3979" spans="1:18" hidden="1">
      <c r="A3979">
        <v>3785</v>
      </c>
      <c r="B3979">
        <v>50001577</v>
      </c>
      <c r="C3979" s="2" t="s">
        <v>8373</v>
      </c>
      <c r="D3979" t="s">
        <v>30</v>
      </c>
      <c r="E3979">
        <v>610761600000</v>
      </c>
      <c r="F3979">
        <v>1416500192000</v>
      </c>
      <c r="G3979">
        <v>1</v>
      </c>
      <c r="H3979" t="s">
        <v>7735</v>
      </c>
      <c r="I3979" t="s">
        <v>7736</v>
      </c>
      <c r="J3979" t="s">
        <v>20</v>
      </c>
      <c r="K3979" t="s">
        <v>21</v>
      </c>
      <c r="L3979">
        <v>0</v>
      </c>
      <c r="M3979">
        <v>0</v>
      </c>
      <c r="N3979" t="s">
        <v>22</v>
      </c>
      <c r="O3979">
        <v>3</v>
      </c>
      <c r="P3979" s="30">
        <f>SQRT((postes_1[[#This Row],[x]]-$Q$1)^2+(postes_1[[#This Row],[y]]-$R$1)^2)</f>
        <v>573989.70489902154</v>
      </c>
      <c r="Q3979">
        <v>312627.90999999602</v>
      </c>
      <c r="R3979">
        <v>6262794.75</v>
      </c>
    </row>
    <row r="3980" spans="1:18" hidden="1">
      <c r="A3980">
        <v>622</v>
      </c>
      <c r="B3980">
        <v>50001989</v>
      </c>
      <c r="C3980" s="2" t="s">
        <v>8373</v>
      </c>
      <c r="D3980" t="s">
        <v>38</v>
      </c>
      <c r="E3980">
        <v>1128700315000</v>
      </c>
      <c r="F3980">
        <v>1195551578000</v>
      </c>
      <c r="G3980">
        <v>1</v>
      </c>
      <c r="H3980" t="s">
        <v>1339</v>
      </c>
      <c r="I3980" t="s">
        <v>1340</v>
      </c>
      <c r="J3980" t="s">
        <v>20</v>
      </c>
      <c r="K3980" t="s">
        <v>21</v>
      </c>
      <c r="L3980">
        <v>0</v>
      </c>
      <c r="M3980">
        <v>0</v>
      </c>
      <c r="N3980" t="s">
        <v>22</v>
      </c>
      <c r="O3980">
        <v>3</v>
      </c>
      <c r="P3980" s="30">
        <f>SQRT((postes_1[[#This Row],[x]]-$Q$1)^2+(postes_1[[#This Row],[y]]-$R$1)^2)</f>
        <v>574073.68266608741</v>
      </c>
      <c r="Q3980">
        <v>480380.18</v>
      </c>
      <c r="R3980">
        <v>6194322.46</v>
      </c>
    </row>
    <row r="3981" spans="1:18" hidden="1">
      <c r="A3981">
        <v>1768</v>
      </c>
      <c r="B3981">
        <v>50002056</v>
      </c>
      <c r="C3981" s="2" t="s">
        <v>8373</v>
      </c>
      <c r="D3981" t="s">
        <v>77</v>
      </c>
      <c r="E3981">
        <v>610761600000</v>
      </c>
      <c r="F3981">
        <v>1358442886000</v>
      </c>
      <c r="G3981">
        <v>1</v>
      </c>
      <c r="H3981" t="s">
        <v>3676</v>
      </c>
      <c r="I3981" t="s">
        <v>3677</v>
      </c>
      <c r="J3981" t="s">
        <v>20</v>
      </c>
      <c r="K3981" t="s">
        <v>21</v>
      </c>
      <c r="L3981">
        <v>0</v>
      </c>
      <c r="M3981">
        <v>0</v>
      </c>
      <c r="N3981" t="s">
        <v>22</v>
      </c>
      <c r="O3981">
        <v>3</v>
      </c>
      <c r="P3981" s="30">
        <f>SQRT((postes_1[[#This Row],[x]]-$Q$1)^2+(postes_1[[#This Row],[y]]-$R$1)^2)</f>
        <v>574437.71657884493</v>
      </c>
      <c r="Q3981">
        <v>629367.79999999702</v>
      </c>
      <c r="R3981">
        <v>6179335.5899999999</v>
      </c>
    </row>
    <row r="3982" spans="1:18" hidden="1">
      <c r="A3982">
        <v>1950</v>
      </c>
      <c r="B3982">
        <v>50002059</v>
      </c>
      <c r="C3982" s="2" t="s">
        <v>8375</v>
      </c>
      <c r="D3982" t="s">
        <v>20</v>
      </c>
      <c r="E3982">
        <v>1013126400000</v>
      </c>
      <c r="F3982" t="s">
        <v>20</v>
      </c>
      <c r="G3982">
        <v>1</v>
      </c>
      <c r="H3982" t="s">
        <v>4041</v>
      </c>
      <c r="I3982" t="s">
        <v>4042</v>
      </c>
      <c r="J3982" t="s">
        <v>20</v>
      </c>
      <c r="K3982" t="s">
        <v>21</v>
      </c>
      <c r="L3982">
        <v>0</v>
      </c>
      <c r="M3982">
        <v>0</v>
      </c>
      <c r="N3982" t="s">
        <v>22</v>
      </c>
      <c r="O3982">
        <v>6</v>
      </c>
      <c r="P3982" s="30">
        <f>SQRT((postes_1[[#This Row],[x]]-$Q$1)^2+(postes_1[[#This Row],[y]]-$R$1)^2)</f>
        <v>574464.22411576065</v>
      </c>
      <c r="Q3982">
        <v>590526.84000000404</v>
      </c>
      <c r="R3982">
        <v>6179344.3799999999</v>
      </c>
    </row>
    <row r="3983" spans="1:18" hidden="1">
      <c r="A3983">
        <v>2423</v>
      </c>
      <c r="B3983">
        <v>50002052</v>
      </c>
      <c r="C3983" s="2" t="s">
        <v>8373</v>
      </c>
      <c r="D3983" t="s">
        <v>17</v>
      </c>
      <c r="E3983" s="1">
        <v>1013040000000</v>
      </c>
      <c r="F3983">
        <v>1307377283000</v>
      </c>
      <c r="G3983">
        <v>1</v>
      </c>
      <c r="H3983" t="s">
        <v>5003</v>
      </c>
      <c r="I3983" t="s">
        <v>5004</v>
      </c>
      <c r="J3983" t="s">
        <v>20</v>
      </c>
      <c r="K3983" t="s">
        <v>21</v>
      </c>
      <c r="L3983">
        <v>0</v>
      </c>
      <c r="M3983">
        <v>0</v>
      </c>
      <c r="N3983" t="s">
        <v>22</v>
      </c>
      <c r="O3983">
        <v>3</v>
      </c>
      <c r="P3983" s="30">
        <f>SQRT((postes_1[[#This Row],[x]]-$Q$1)^2+(postes_1[[#This Row],[y]]-$R$1)^2)</f>
        <v>574573.04627470463</v>
      </c>
      <c r="Q3983">
        <v>570949.39999999898</v>
      </c>
      <c r="R3983">
        <v>6180250.0300000003</v>
      </c>
    </row>
    <row r="3984" spans="1:18" hidden="1">
      <c r="A3984">
        <v>3237</v>
      </c>
      <c r="B3984">
        <v>50001925</v>
      </c>
      <c r="C3984" s="2" t="s">
        <v>8377</v>
      </c>
      <c r="D3984" t="s">
        <v>74</v>
      </c>
      <c r="E3984">
        <v>885945600000</v>
      </c>
      <c r="F3984">
        <v>1372941717000</v>
      </c>
      <c r="G3984">
        <v>1</v>
      </c>
      <c r="H3984" t="s">
        <v>6642</v>
      </c>
      <c r="I3984" t="s">
        <v>6642</v>
      </c>
      <c r="J3984" t="s">
        <v>20</v>
      </c>
      <c r="K3984" t="s">
        <v>21</v>
      </c>
      <c r="L3984">
        <v>0</v>
      </c>
      <c r="M3984">
        <v>0</v>
      </c>
      <c r="N3984" t="s">
        <v>22</v>
      </c>
      <c r="O3984">
        <v>5</v>
      </c>
      <c r="P3984" s="30">
        <f>SQRT((postes_1[[#This Row],[x]]-$Q$1)^2+(postes_1[[#This Row],[y]]-$R$1)^2)</f>
        <v>574723.88695856405</v>
      </c>
      <c r="Q3984">
        <v>433607.57</v>
      </c>
      <c r="R3984">
        <v>6206628.2999999998</v>
      </c>
    </row>
    <row r="3985" spans="1:18" hidden="1">
      <c r="A3985">
        <v>2978</v>
      </c>
      <c r="B3985">
        <v>70033277</v>
      </c>
      <c r="C3985" s="2" t="s">
        <v>8373</v>
      </c>
      <c r="D3985" t="s">
        <v>27</v>
      </c>
      <c r="E3985">
        <v>1299250652000</v>
      </c>
      <c r="F3985">
        <v>1299250477000</v>
      </c>
      <c r="G3985">
        <v>1</v>
      </c>
      <c r="H3985" t="s">
        <v>6134</v>
      </c>
      <c r="I3985" t="s">
        <v>6135</v>
      </c>
      <c r="J3985" t="s">
        <v>1609</v>
      </c>
      <c r="K3985" t="s">
        <v>21</v>
      </c>
      <c r="L3985">
        <v>0</v>
      </c>
      <c r="M3985">
        <v>0</v>
      </c>
      <c r="N3985" t="s">
        <v>22</v>
      </c>
      <c r="O3985">
        <v>3</v>
      </c>
      <c r="P3985" s="30">
        <f>SQRT((postes_1[[#This Row],[x]]-$Q$1)^2+(postes_1[[#This Row],[y]]-$R$1)^2)</f>
        <v>575568.11299772444</v>
      </c>
      <c r="Q3985">
        <v>487639.25</v>
      </c>
      <c r="R3985">
        <v>6191153.3300000001</v>
      </c>
    </row>
    <row r="3986" spans="1:18" hidden="1">
      <c r="A3986">
        <v>39</v>
      </c>
      <c r="B3986">
        <v>50001859</v>
      </c>
      <c r="C3986" s="2" t="s">
        <v>8373</v>
      </c>
      <c r="D3986" t="s">
        <v>108</v>
      </c>
      <c r="E3986">
        <v>610761600000</v>
      </c>
      <c r="F3986">
        <v>1259575253000</v>
      </c>
      <c r="G3986">
        <v>1</v>
      </c>
      <c r="H3986" t="s">
        <v>109</v>
      </c>
      <c r="I3986" t="s">
        <v>110</v>
      </c>
      <c r="J3986" t="s">
        <v>26</v>
      </c>
      <c r="K3986" t="s">
        <v>21</v>
      </c>
      <c r="L3986">
        <v>0</v>
      </c>
      <c r="M3986">
        <v>0</v>
      </c>
      <c r="N3986" t="s">
        <v>22</v>
      </c>
      <c r="O3986">
        <v>3</v>
      </c>
      <c r="P3986" s="30">
        <f>SQRT((postes_1[[#This Row],[x]]-$Q$1)^2+(postes_1[[#This Row],[y]]-$R$1)^2)</f>
        <v>575918.38504848606</v>
      </c>
      <c r="Q3986">
        <v>383184.38000000297</v>
      </c>
      <c r="R3986">
        <v>6224289.8300000001</v>
      </c>
    </row>
    <row r="3987" spans="1:18" hidden="1">
      <c r="A3987">
        <v>1646</v>
      </c>
      <c r="B3987">
        <v>40000275</v>
      </c>
      <c r="C3987" s="2" t="s">
        <v>8373</v>
      </c>
      <c r="D3987" t="s">
        <v>274</v>
      </c>
      <c r="E3987">
        <v>783820800000</v>
      </c>
      <c r="F3987">
        <v>1417016134000</v>
      </c>
      <c r="G3987">
        <v>1</v>
      </c>
      <c r="H3987" t="s">
        <v>3428</v>
      </c>
      <c r="I3987" t="s">
        <v>3429</v>
      </c>
      <c r="J3987" t="s">
        <v>20</v>
      </c>
      <c r="K3987" t="s">
        <v>21</v>
      </c>
      <c r="L3987">
        <v>0</v>
      </c>
      <c r="M3987">
        <v>0</v>
      </c>
      <c r="N3987" t="s">
        <v>22</v>
      </c>
      <c r="O3987">
        <v>3</v>
      </c>
      <c r="P3987" s="30">
        <f>SQRT((postes_1[[#This Row],[x]]-$Q$1)^2+(postes_1[[#This Row],[y]]-$R$1)^2)</f>
        <v>575920.44282899098</v>
      </c>
      <c r="Q3987">
        <v>1008615.97</v>
      </c>
      <c r="R3987">
        <v>6337333.0700000003</v>
      </c>
    </row>
    <row r="3988" spans="1:18" hidden="1">
      <c r="A3988">
        <v>3806</v>
      </c>
      <c r="B3988">
        <v>70033177</v>
      </c>
      <c r="C3988" s="2" t="s">
        <v>8373</v>
      </c>
      <c r="D3988" t="s">
        <v>74</v>
      </c>
      <c r="E3988">
        <v>1299250524000</v>
      </c>
      <c r="F3988">
        <v>1372939026000</v>
      </c>
      <c r="G3988">
        <v>1</v>
      </c>
      <c r="H3988" t="s">
        <v>7773</v>
      </c>
      <c r="I3988" t="s">
        <v>7774</v>
      </c>
      <c r="J3988" t="s">
        <v>98</v>
      </c>
      <c r="K3988" t="s">
        <v>21</v>
      </c>
      <c r="L3988">
        <v>0</v>
      </c>
      <c r="M3988">
        <v>0</v>
      </c>
      <c r="N3988" t="s">
        <v>22</v>
      </c>
      <c r="O3988">
        <v>3</v>
      </c>
      <c r="P3988" s="30">
        <f>SQRT((postes_1[[#This Row],[x]]-$Q$1)^2+(postes_1[[#This Row],[y]]-$R$1)^2)</f>
        <v>576034.81066947826</v>
      </c>
      <c r="Q3988">
        <v>487388.74000000203</v>
      </c>
      <c r="R3988">
        <v>6190730.3700000001</v>
      </c>
    </row>
    <row r="3989" spans="1:18" hidden="1">
      <c r="A3989">
        <v>1681</v>
      </c>
      <c r="B3989">
        <v>50002007</v>
      </c>
      <c r="C3989" s="2" t="s">
        <v>8373</v>
      </c>
      <c r="D3989" t="s">
        <v>77</v>
      </c>
      <c r="E3989">
        <v>610761600000</v>
      </c>
      <c r="F3989">
        <v>1356694175000</v>
      </c>
      <c r="G3989">
        <v>1</v>
      </c>
      <c r="H3989" t="s">
        <v>3499</v>
      </c>
      <c r="I3989" t="s">
        <v>3500</v>
      </c>
      <c r="J3989" t="s">
        <v>20</v>
      </c>
      <c r="K3989" t="s">
        <v>21</v>
      </c>
      <c r="L3989">
        <v>0</v>
      </c>
      <c r="M3989">
        <v>0</v>
      </c>
      <c r="N3989" t="s">
        <v>22</v>
      </c>
      <c r="O3989">
        <v>3</v>
      </c>
      <c r="P3989" s="30">
        <f>SQRT((postes_1[[#This Row],[x]]-$Q$1)^2+(postes_1[[#This Row],[y]]-$R$1)^2)</f>
        <v>576082.89277465665</v>
      </c>
      <c r="Q3989">
        <v>487855.46999999898</v>
      </c>
      <c r="R3989">
        <v>6190579.2800000003</v>
      </c>
    </row>
    <row r="3990" spans="1:18" hidden="1">
      <c r="A3990">
        <v>454</v>
      </c>
      <c r="B3990">
        <v>40000380</v>
      </c>
      <c r="C3990" s="2" t="s">
        <v>8377</v>
      </c>
      <c r="D3990" t="s">
        <v>38</v>
      </c>
      <c r="E3990">
        <v>610761600000</v>
      </c>
      <c r="F3990">
        <v>1183474285000</v>
      </c>
      <c r="G3990">
        <v>1</v>
      </c>
      <c r="H3990" t="s">
        <v>1003</v>
      </c>
      <c r="I3990" t="s">
        <v>1004</v>
      </c>
      <c r="J3990" t="s">
        <v>20</v>
      </c>
      <c r="K3990" t="s">
        <v>21</v>
      </c>
      <c r="L3990">
        <v>0</v>
      </c>
      <c r="M3990">
        <v>0</v>
      </c>
      <c r="N3990" t="s">
        <v>22</v>
      </c>
      <c r="O3990">
        <v>5</v>
      </c>
      <c r="P3990" s="30">
        <f>SQRT((postes_1[[#This Row],[x]]-$Q$1)^2+(postes_1[[#This Row],[y]]-$R$1)^2)</f>
        <v>576152.16005322745</v>
      </c>
      <c r="Q3990">
        <v>984374.71999999904</v>
      </c>
      <c r="R3990">
        <v>6315117.6900000004</v>
      </c>
    </row>
    <row r="3991" spans="1:18" hidden="1">
      <c r="A3991">
        <v>41</v>
      </c>
      <c r="B3991">
        <v>50002064</v>
      </c>
      <c r="C3991" s="2" t="s">
        <v>8377</v>
      </c>
      <c r="D3991" t="s">
        <v>20</v>
      </c>
      <c r="E3991">
        <v>1013126400000</v>
      </c>
      <c r="F3991" t="s">
        <v>20</v>
      </c>
      <c r="G3991">
        <v>1</v>
      </c>
      <c r="H3991" t="s">
        <v>113</v>
      </c>
      <c r="I3991" t="s">
        <v>114</v>
      </c>
      <c r="J3991" t="s">
        <v>20</v>
      </c>
      <c r="K3991" t="s">
        <v>21</v>
      </c>
      <c r="L3991">
        <v>0</v>
      </c>
      <c r="M3991">
        <v>0</v>
      </c>
      <c r="N3991" t="s">
        <v>22</v>
      </c>
      <c r="O3991">
        <v>5</v>
      </c>
      <c r="P3991" s="30">
        <f>SQRT((postes_1[[#This Row],[x]]-$Q$1)^2+(postes_1[[#This Row],[y]]-$R$1)^2)</f>
        <v>576234.77951793792</v>
      </c>
      <c r="Q3991">
        <v>610752.34000000404</v>
      </c>
      <c r="R3991">
        <v>6177227.6399999997</v>
      </c>
    </row>
    <row r="3992" spans="1:18" hidden="1">
      <c r="A3992">
        <v>3838</v>
      </c>
      <c r="B3992">
        <v>70056683</v>
      </c>
      <c r="C3992" s="2" t="s">
        <v>8375</v>
      </c>
      <c r="D3992" t="s">
        <v>264</v>
      </c>
      <c r="E3992">
        <v>1431960791000</v>
      </c>
      <c r="F3992">
        <v>1431960776000</v>
      </c>
      <c r="G3992">
        <v>1</v>
      </c>
      <c r="H3992" t="s">
        <v>7836</v>
      </c>
      <c r="I3992" t="s">
        <v>7837</v>
      </c>
      <c r="J3992" t="s">
        <v>20</v>
      </c>
      <c r="K3992" t="s">
        <v>21</v>
      </c>
      <c r="L3992">
        <v>0</v>
      </c>
      <c r="M3992">
        <v>0</v>
      </c>
      <c r="N3992" t="s">
        <v>22</v>
      </c>
      <c r="O3992">
        <v>6</v>
      </c>
      <c r="P3992" s="30">
        <f>SQRT((postes_1[[#This Row],[x]]-$Q$1)^2+(postes_1[[#This Row],[y]]-$R$1)^2)</f>
        <v>576272.33135699283</v>
      </c>
      <c r="Q3992">
        <v>683929.35000000102</v>
      </c>
      <c r="R3992">
        <v>6181891.3399999999</v>
      </c>
    </row>
    <row r="3993" spans="1:18" hidden="1">
      <c r="A3993">
        <v>2464</v>
      </c>
      <c r="B3993">
        <v>50003006</v>
      </c>
      <c r="C3993" s="2" t="s">
        <v>8373</v>
      </c>
      <c r="D3993" t="s">
        <v>274</v>
      </c>
      <c r="E3993">
        <v>1055203200000</v>
      </c>
      <c r="F3993">
        <v>1436976650000</v>
      </c>
      <c r="G3993">
        <v>1</v>
      </c>
      <c r="H3993" t="s">
        <v>5088</v>
      </c>
      <c r="I3993" t="s">
        <v>5088</v>
      </c>
      <c r="J3993" t="s">
        <v>5089</v>
      </c>
      <c r="K3993" t="s">
        <v>21</v>
      </c>
      <c r="L3993">
        <v>0</v>
      </c>
      <c r="M3993">
        <v>0</v>
      </c>
      <c r="N3993" t="s">
        <v>22</v>
      </c>
      <c r="O3993">
        <v>3</v>
      </c>
      <c r="P3993" s="30">
        <f>SQRT((postes_1[[#This Row],[x]]-$Q$1)^2+(postes_1[[#This Row],[y]]-$R$1)^2)</f>
        <v>576429.12321694335</v>
      </c>
      <c r="Q3993">
        <v>681491.13000000303</v>
      </c>
      <c r="R3993">
        <v>6181425.2599999998</v>
      </c>
    </row>
    <row r="3994" spans="1:18" hidden="1">
      <c r="A3994">
        <v>798</v>
      </c>
      <c r="B3994">
        <v>50001918</v>
      </c>
      <c r="C3994" s="2" t="s">
        <v>8375</v>
      </c>
      <c r="D3994" t="s">
        <v>1094</v>
      </c>
      <c r="E3994">
        <v>1128694013000</v>
      </c>
      <c r="F3994">
        <v>1424862618000</v>
      </c>
      <c r="G3994">
        <v>1</v>
      </c>
      <c r="H3994" t="s">
        <v>1712</v>
      </c>
      <c r="I3994" t="s">
        <v>1713</v>
      </c>
      <c r="J3994" t="s">
        <v>195</v>
      </c>
      <c r="K3994" t="s">
        <v>21</v>
      </c>
      <c r="L3994">
        <v>0</v>
      </c>
      <c r="M3994">
        <v>0</v>
      </c>
      <c r="N3994" t="s">
        <v>22</v>
      </c>
      <c r="O3994">
        <v>6</v>
      </c>
      <c r="P3994" s="30">
        <f>SQRT((postes_1[[#This Row],[x]]-$Q$1)^2+(postes_1[[#This Row],[y]]-$R$1)^2)</f>
        <v>576526.81317786954</v>
      </c>
      <c r="Q3994">
        <v>418436.32</v>
      </c>
      <c r="R3994">
        <v>6209857.25</v>
      </c>
    </row>
    <row r="3995" spans="1:18" hidden="1">
      <c r="A3995">
        <v>1945</v>
      </c>
      <c r="B3995">
        <v>40000214</v>
      </c>
      <c r="C3995" s="2" t="s">
        <v>8373</v>
      </c>
      <c r="D3995" t="s">
        <v>274</v>
      </c>
      <c r="E3995">
        <v>610761600000</v>
      </c>
      <c r="F3995">
        <v>1416474146000</v>
      </c>
      <c r="G3995">
        <v>1</v>
      </c>
      <c r="H3995" t="s">
        <v>4033</v>
      </c>
      <c r="I3995" t="s">
        <v>4034</v>
      </c>
      <c r="J3995" t="s">
        <v>4035</v>
      </c>
      <c r="K3995" t="s">
        <v>21</v>
      </c>
      <c r="L3995">
        <v>0</v>
      </c>
      <c r="M3995">
        <v>0</v>
      </c>
      <c r="N3995" t="s">
        <v>22</v>
      </c>
      <c r="O3995">
        <v>3</v>
      </c>
      <c r="P3995" s="30">
        <f>SQRT((postes_1[[#This Row],[x]]-$Q$1)^2+(postes_1[[#This Row],[y]]-$R$1)^2)</f>
        <v>576667.71500446089</v>
      </c>
      <c r="Q3995">
        <v>1023895.86</v>
      </c>
      <c r="R3995">
        <v>6351437.3200000003</v>
      </c>
    </row>
    <row r="3996" spans="1:18" hidden="1">
      <c r="A3996">
        <v>1951</v>
      </c>
      <c r="B3996">
        <v>50001997</v>
      </c>
      <c r="C3996" s="2" t="s">
        <v>8373</v>
      </c>
      <c r="D3996" t="s">
        <v>38</v>
      </c>
      <c r="E3996" s="1">
        <v>1008288000000</v>
      </c>
      <c r="F3996">
        <v>1195551276000</v>
      </c>
      <c r="G3996">
        <v>1</v>
      </c>
      <c r="H3996" t="s">
        <v>4043</v>
      </c>
      <c r="I3996" t="s">
        <v>4044</v>
      </c>
      <c r="J3996" t="s">
        <v>20</v>
      </c>
      <c r="K3996" t="s">
        <v>21</v>
      </c>
      <c r="L3996">
        <v>0</v>
      </c>
      <c r="M3996">
        <v>0</v>
      </c>
      <c r="N3996" t="s">
        <v>22</v>
      </c>
      <c r="O3996">
        <v>3</v>
      </c>
      <c r="P3996" s="30">
        <f>SQRT((postes_1[[#This Row],[x]]-$Q$1)^2+(postes_1[[#This Row],[y]]-$R$1)^2)</f>
        <v>576849.17579835327</v>
      </c>
      <c r="Q3996">
        <v>478837.5</v>
      </c>
      <c r="R3996">
        <v>6191832.54</v>
      </c>
    </row>
    <row r="3997" spans="1:18" hidden="1">
      <c r="A3997">
        <v>482</v>
      </c>
      <c r="B3997">
        <v>50002043</v>
      </c>
      <c r="C3997" s="2" t="s">
        <v>8376</v>
      </c>
      <c r="D3997" t="s">
        <v>168</v>
      </c>
      <c r="E3997">
        <v>1040947200000</v>
      </c>
      <c r="F3997">
        <v>1441040400000</v>
      </c>
      <c r="G3997">
        <v>1</v>
      </c>
      <c r="H3997" t="s">
        <v>1057</v>
      </c>
      <c r="I3997" t="s">
        <v>1058</v>
      </c>
      <c r="J3997" t="s">
        <v>20</v>
      </c>
      <c r="K3997" t="s">
        <v>21</v>
      </c>
      <c r="L3997">
        <v>0</v>
      </c>
      <c r="M3997">
        <v>0</v>
      </c>
      <c r="N3997" t="s">
        <v>22</v>
      </c>
      <c r="O3997">
        <v>7</v>
      </c>
      <c r="P3997" s="30">
        <f>SQRT((postes_1[[#This Row],[x]]-$Q$1)^2+(postes_1[[#This Row],[y]]-$R$1)^2)</f>
        <v>576869.36936019326</v>
      </c>
      <c r="Q3997">
        <v>683929.68999999797</v>
      </c>
      <c r="R3997">
        <v>6181289.4400000004</v>
      </c>
    </row>
    <row r="3998" spans="1:18" hidden="1">
      <c r="A3998">
        <v>2253</v>
      </c>
      <c r="B3998">
        <v>40000935</v>
      </c>
      <c r="C3998" s="2" t="s">
        <v>8375</v>
      </c>
      <c r="D3998" t="s">
        <v>274</v>
      </c>
      <c r="E3998">
        <v>956102400000</v>
      </c>
      <c r="F3998">
        <v>1444318762000</v>
      </c>
      <c r="G3998">
        <v>1</v>
      </c>
      <c r="H3998" t="s">
        <v>4660</v>
      </c>
      <c r="I3998" t="s">
        <v>4660</v>
      </c>
      <c r="J3998" t="s">
        <v>195</v>
      </c>
      <c r="K3998" t="s">
        <v>21</v>
      </c>
      <c r="L3998">
        <v>0</v>
      </c>
      <c r="M3998">
        <v>0</v>
      </c>
      <c r="N3998" t="s">
        <v>22</v>
      </c>
      <c r="O3998">
        <v>6</v>
      </c>
      <c r="P3998" s="30">
        <f>SQRT((postes_1[[#This Row],[x]]-$Q$1)^2+(postes_1[[#This Row],[y]]-$R$1)^2)</f>
        <v>576992.56602582464</v>
      </c>
      <c r="Q3998">
        <v>892069.84000000404</v>
      </c>
      <c r="R3998">
        <v>6249853.8200000003</v>
      </c>
    </row>
    <row r="3999" spans="1:18" hidden="1">
      <c r="A3999">
        <v>3828</v>
      </c>
      <c r="B3999">
        <v>50001600</v>
      </c>
      <c r="C3999" s="2" t="s">
        <v>8377</v>
      </c>
      <c r="D3999" t="s">
        <v>30</v>
      </c>
      <c r="E3999" s="1">
        <v>1442504000000</v>
      </c>
      <c r="F3999">
        <v>1422973934000</v>
      </c>
      <c r="G3999">
        <v>1</v>
      </c>
      <c r="H3999" t="s">
        <v>7817</v>
      </c>
      <c r="I3999" t="s">
        <v>7818</v>
      </c>
      <c r="J3999" t="s">
        <v>2062</v>
      </c>
      <c r="K3999" t="s">
        <v>21</v>
      </c>
      <c r="L3999">
        <v>0</v>
      </c>
      <c r="M3999">
        <v>0</v>
      </c>
      <c r="N3999" t="s">
        <v>22</v>
      </c>
      <c r="O3999">
        <v>5</v>
      </c>
      <c r="P3999" s="30">
        <f>SQRT((postes_1[[#This Row],[x]]-$Q$1)^2+(postes_1[[#This Row],[y]]-$R$1)^2)</f>
        <v>577272.68052113662</v>
      </c>
      <c r="Q3999">
        <v>309853.07999999798</v>
      </c>
      <c r="R3999">
        <v>6260640.2300000004</v>
      </c>
    </row>
    <row r="4000" spans="1:18" hidden="1">
      <c r="A4000">
        <v>1491</v>
      </c>
      <c r="B4000">
        <v>50001891</v>
      </c>
      <c r="C4000" s="2" t="s">
        <v>8373</v>
      </c>
      <c r="D4000" t="s">
        <v>212</v>
      </c>
      <c r="E4000">
        <v>610761600000</v>
      </c>
      <c r="F4000">
        <v>1127914689000</v>
      </c>
      <c r="G4000">
        <v>1</v>
      </c>
      <c r="H4000" t="s">
        <v>3113</v>
      </c>
      <c r="I4000" t="s">
        <v>3114</v>
      </c>
      <c r="J4000" t="s">
        <v>20</v>
      </c>
      <c r="K4000" t="s">
        <v>21</v>
      </c>
      <c r="L4000">
        <v>0</v>
      </c>
      <c r="M4000">
        <v>0</v>
      </c>
      <c r="N4000" t="s">
        <v>22</v>
      </c>
      <c r="O4000">
        <v>3</v>
      </c>
      <c r="P4000" s="30">
        <f>SQRT((postes_1[[#This Row],[x]]-$Q$1)^2+(postes_1[[#This Row],[y]]-$R$1)^2)</f>
        <v>577336.21328015812</v>
      </c>
      <c r="Q4000">
        <v>405253.81000000198</v>
      </c>
      <c r="R4000">
        <v>6213829.4100000001</v>
      </c>
    </row>
    <row r="4001" spans="1:18" hidden="1">
      <c r="A4001">
        <v>3391</v>
      </c>
      <c r="B4001">
        <v>50002050</v>
      </c>
      <c r="C4001" s="2" t="s">
        <v>8373</v>
      </c>
      <c r="D4001" t="s">
        <v>274</v>
      </c>
      <c r="E4001">
        <v>936835200000</v>
      </c>
      <c r="F4001">
        <v>1422959758000</v>
      </c>
      <c r="G4001">
        <v>1</v>
      </c>
      <c r="H4001" t="s">
        <v>6944</v>
      </c>
      <c r="I4001" t="s">
        <v>6945</v>
      </c>
      <c r="J4001" t="s">
        <v>20</v>
      </c>
      <c r="K4001" t="s">
        <v>21</v>
      </c>
      <c r="L4001">
        <v>0</v>
      </c>
      <c r="M4001">
        <v>0</v>
      </c>
      <c r="N4001" t="s">
        <v>22</v>
      </c>
      <c r="O4001">
        <v>3</v>
      </c>
      <c r="P4001" s="30">
        <f>SQRT((postes_1[[#This Row],[x]]-$Q$1)^2+(postes_1[[#This Row],[y]]-$R$1)^2)</f>
        <v>577483.07243048388</v>
      </c>
      <c r="Q4001">
        <v>691559.93</v>
      </c>
      <c r="R4001">
        <v>6181701.0300000003</v>
      </c>
    </row>
    <row r="4002" spans="1:18" hidden="1">
      <c r="A4002">
        <v>2203</v>
      </c>
      <c r="B4002">
        <v>50001949</v>
      </c>
      <c r="C4002" s="2" t="s">
        <v>8377</v>
      </c>
      <c r="D4002" t="s">
        <v>74</v>
      </c>
      <c r="E4002">
        <v>885945600000</v>
      </c>
      <c r="F4002">
        <v>1372941368000</v>
      </c>
      <c r="G4002">
        <v>1</v>
      </c>
      <c r="H4002" t="s">
        <v>4564</v>
      </c>
      <c r="I4002" t="s">
        <v>4565</v>
      </c>
      <c r="J4002" t="s">
        <v>20</v>
      </c>
      <c r="K4002" t="s">
        <v>21</v>
      </c>
      <c r="L4002">
        <v>0</v>
      </c>
      <c r="M4002">
        <v>0</v>
      </c>
      <c r="N4002" t="s">
        <v>22</v>
      </c>
      <c r="O4002">
        <v>5</v>
      </c>
      <c r="P4002" s="30">
        <f>SQRT((postes_1[[#This Row],[x]]-$Q$1)^2+(postes_1[[#This Row],[y]]-$R$1)^2)</f>
        <v>577552.60313363234</v>
      </c>
      <c r="Q4002">
        <v>432407.64999999898</v>
      </c>
      <c r="R4002">
        <v>6204043.5099999998</v>
      </c>
    </row>
    <row r="4003" spans="1:18" hidden="1">
      <c r="A4003">
        <v>2533</v>
      </c>
      <c r="B4003">
        <v>50001996</v>
      </c>
      <c r="C4003" s="2" t="s">
        <v>8373</v>
      </c>
      <c r="D4003" t="s">
        <v>74</v>
      </c>
      <c r="E4003">
        <v>610761600000</v>
      </c>
      <c r="F4003">
        <v>1371205417000</v>
      </c>
      <c r="G4003">
        <v>1</v>
      </c>
      <c r="H4003" t="s">
        <v>5230</v>
      </c>
      <c r="I4003" t="s">
        <v>5231</v>
      </c>
      <c r="J4003" t="s">
        <v>20</v>
      </c>
      <c r="K4003" t="s">
        <v>21</v>
      </c>
      <c r="L4003">
        <v>0</v>
      </c>
      <c r="M4003">
        <v>0</v>
      </c>
      <c r="N4003" t="s">
        <v>22</v>
      </c>
      <c r="O4003">
        <v>3</v>
      </c>
      <c r="P4003" s="30">
        <f>SQRT((postes_1[[#This Row],[x]]-$Q$1)^2+(postes_1[[#This Row],[y]]-$R$1)^2)</f>
        <v>577561.04152314377</v>
      </c>
      <c r="Q4003">
        <v>475714.99000000203</v>
      </c>
      <c r="R4003">
        <v>6191841.4500000002</v>
      </c>
    </row>
    <row r="4004" spans="1:18">
      <c r="A4004">
        <v>245</v>
      </c>
      <c r="B4004">
        <v>70057883</v>
      </c>
      <c r="C4004" s="2" t="s">
        <v>8380</v>
      </c>
      <c r="D4004" t="s">
        <v>264</v>
      </c>
      <c r="E4004">
        <v>1439227028000</v>
      </c>
      <c r="F4004">
        <v>1439224638000</v>
      </c>
      <c r="G4004">
        <v>1</v>
      </c>
      <c r="H4004" t="s">
        <v>556</v>
      </c>
      <c r="I4004" t="s">
        <v>557</v>
      </c>
      <c r="J4004" t="s">
        <v>309</v>
      </c>
      <c r="K4004" t="s">
        <v>21</v>
      </c>
      <c r="L4004">
        <v>0</v>
      </c>
      <c r="M4004">
        <v>0</v>
      </c>
      <c r="N4004" t="s">
        <v>267</v>
      </c>
      <c r="O4004">
        <v>6</v>
      </c>
      <c r="P4004" s="30">
        <f>SQRT((postes_1[[#This Row],[x]]-$Q$1)^2+(postes_1[[#This Row],[y]]-$R$1)^2)</f>
        <v>577886.99922737048</v>
      </c>
      <c r="Q4004">
        <v>897271.71320000303</v>
      </c>
      <c r="R4004">
        <v>6251767.4687000001</v>
      </c>
    </row>
    <row r="4005" spans="1:18" hidden="1">
      <c r="A4005">
        <v>3864</v>
      </c>
      <c r="B4005">
        <v>50001978</v>
      </c>
      <c r="C4005" s="2" t="s">
        <v>8373</v>
      </c>
      <c r="D4005" t="s">
        <v>74</v>
      </c>
      <c r="E4005">
        <v>789350400000</v>
      </c>
      <c r="F4005">
        <v>1370450667000</v>
      </c>
      <c r="G4005">
        <v>1</v>
      </c>
      <c r="H4005" t="s">
        <v>7883</v>
      </c>
      <c r="I4005" t="s">
        <v>7884</v>
      </c>
      <c r="J4005" t="s">
        <v>1870</v>
      </c>
      <c r="K4005" t="s">
        <v>21</v>
      </c>
      <c r="L4005">
        <v>0</v>
      </c>
      <c r="M4005">
        <v>0</v>
      </c>
      <c r="N4005" t="s">
        <v>22</v>
      </c>
      <c r="O4005">
        <v>3</v>
      </c>
      <c r="P4005" s="30">
        <f>SQRT((postes_1[[#This Row],[x]]-$Q$1)^2+(postes_1[[#This Row],[y]]-$R$1)^2)</f>
        <v>578160.45291472471</v>
      </c>
      <c r="Q4005">
        <v>456271.52000000299</v>
      </c>
      <c r="R4005">
        <v>6196243.7599999998</v>
      </c>
    </row>
    <row r="4006" spans="1:18" hidden="1">
      <c r="A4006">
        <v>3808</v>
      </c>
      <c r="B4006">
        <v>50002002</v>
      </c>
      <c r="C4006" s="2" t="s">
        <v>8373</v>
      </c>
      <c r="D4006" t="s">
        <v>38</v>
      </c>
      <c r="E4006">
        <v>610761600000</v>
      </c>
      <c r="F4006">
        <v>1195551090000</v>
      </c>
      <c r="G4006">
        <v>1</v>
      </c>
      <c r="H4006" t="s">
        <v>7777</v>
      </c>
      <c r="I4006" t="s">
        <v>7778</v>
      </c>
      <c r="J4006" t="s">
        <v>20</v>
      </c>
      <c r="K4006" t="s">
        <v>21</v>
      </c>
      <c r="L4006">
        <v>0</v>
      </c>
      <c r="M4006">
        <v>0</v>
      </c>
      <c r="N4006" t="s">
        <v>22</v>
      </c>
      <c r="O4006">
        <v>3</v>
      </c>
      <c r="P4006" s="30">
        <f>SQRT((postes_1[[#This Row],[x]]-$Q$1)^2+(postes_1[[#This Row],[y]]-$R$1)^2)</f>
        <v>578375.8256868989</v>
      </c>
      <c r="Q4006">
        <v>473158.90999999602</v>
      </c>
      <c r="R4006">
        <v>6191622.1100000003</v>
      </c>
    </row>
    <row r="4007" spans="1:18" hidden="1">
      <c r="A4007">
        <v>4121</v>
      </c>
      <c r="B4007">
        <v>70045095</v>
      </c>
      <c r="C4007" s="2" t="s">
        <v>8373</v>
      </c>
      <c r="D4007" t="s">
        <v>74</v>
      </c>
      <c r="E4007">
        <v>1372766815000</v>
      </c>
      <c r="F4007">
        <v>1372766754000</v>
      </c>
      <c r="G4007">
        <v>1</v>
      </c>
      <c r="H4007" t="s">
        <v>8339</v>
      </c>
      <c r="I4007" t="s">
        <v>7884</v>
      </c>
      <c r="J4007" t="s">
        <v>20</v>
      </c>
      <c r="K4007" t="s">
        <v>21</v>
      </c>
      <c r="L4007">
        <v>0</v>
      </c>
      <c r="M4007">
        <v>0</v>
      </c>
      <c r="N4007" t="s">
        <v>22</v>
      </c>
      <c r="O4007">
        <v>3</v>
      </c>
      <c r="P4007" s="30">
        <f>SQRT((postes_1[[#This Row],[x]]-$Q$1)^2+(postes_1[[#This Row],[y]]-$R$1)^2)</f>
        <v>578705.40890804573</v>
      </c>
      <c r="Q4007">
        <v>455422.53000000102</v>
      </c>
      <c r="R4007">
        <v>6195913.7400000002</v>
      </c>
    </row>
    <row r="4008" spans="1:18" hidden="1">
      <c r="A4008">
        <v>4122</v>
      </c>
      <c r="B4008">
        <v>50001980</v>
      </c>
      <c r="C4008" s="2" t="s">
        <v>8375</v>
      </c>
      <c r="D4008" t="s">
        <v>38</v>
      </c>
      <c r="E4008">
        <v>905385600000</v>
      </c>
      <c r="F4008">
        <v>1195550848000</v>
      </c>
      <c r="G4008">
        <v>1</v>
      </c>
      <c r="H4008" t="s">
        <v>8339</v>
      </c>
      <c r="I4008" t="s">
        <v>7884</v>
      </c>
      <c r="J4008" t="s">
        <v>20</v>
      </c>
      <c r="K4008" t="s">
        <v>21</v>
      </c>
      <c r="L4008">
        <v>0</v>
      </c>
      <c r="M4008">
        <v>0</v>
      </c>
      <c r="N4008" t="s">
        <v>22</v>
      </c>
      <c r="O4008">
        <v>6</v>
      </c>
      <c r="P4008" s="30">
        <f>SQRT((postes_1[[#This Row],[x]]-$Q$1)^2+(postes_1[[#This Row],[y]]-$R$1)^2)</f>
        <v>578705.40890804573</v>
      </c>
      <c r="Q4008">
        <v>455422.53000000102</v>
      </c>
      <c r="R4008">
        <v>6195913.7400000002</v>
      </c>
    </row>
    <row r="4009" spans="1:18" hidden="1">
      <c r="A4009">
        <v>3636</v>
      </c>
      <c r="B4009">
        <v>40000938</v>
      </c>
      <c r="C4009" s="2" t="s">
        <v>8375</v>
      </c>
      <c r="D4009" t="s">
        <v>274</v>
      </c>
      <c r="E4009">
        <v>783820800000</v>
      </c>
      <c r="F4009">
        <v>1429633876000</v>
      </c>
      <c r="G4009">
        <v>1</v>
      </c>
      <c r="H4009" t="s">
        <v>7446</v>
      </c>
      <c r="I4009" t="s">
        <v>7447</v>
      </c>
      <c r="J4009" t="s">
        <v>20</v>
      </c>
      <c r="K4009" t="s">
        <v>21</v>
      </c>
      <c r="L4009">
        <v>0</v>
      </c>
      <c r="M4009">
        <v>0</v>
      </c>
      <c r="N4009" t="s">
        <v>22</v>
      </c>
      <c r="O4009">
        <v>6</v>
      </c>
      <c r="P4009" s="30">
        <f>SQRT((postes_1[[#This Row],[x]]-$Q$1)^2+(postes_1[[#This Row],[y]]-$R$1)^2)</f>
        <v>578940.22992166656</v>
      </c>
      <c r="Q4009">
        <v>893869.25999999803</v>
      </c>
      <c r="R4009">
        <v>6248629.46</v>
      </c>
    </row>
    <row r="4010" spans="1:18" hidden="1">
      <c r="A4010">
        <v>2946</v>
      </c>
      <c r="B4010">
        <v>40000406</v>
      </c>
      <c r="C4010" s="2" t="s">
        <v>8377</v>
      </c>
      <c r="D4010" t="s">
        <v>264</v>
      </c>
      <c r="E4010">
        <v>1467278070000</v>
      </c>
      <c r="F4010">
        <v>1467279494000</v>
      </c>
      <c r="G4010">
        <v>1</v>
      </c>
      <c r="H4010" t="s">
        <v>6068</v>
      </c>
      <c r="I4010" t="s">
        <v>6069</v>
      </c>
      <c r="J4010" t="s">
        <v>6070</v>
      </c>
      <c r="K4010" t="s">
        <v>21</v>
      </c>
      <c r="L4010">
        <v>0</v>
      </c>
      <c r="M4010">
        <v>0</v>
      </c>
      <c r="N4010" t="s">
        <v>22</v>
      </c>
      <c r="O4010">
        <v>5</v>
      </c>
      <c r="P4010" s="30">
        <f>SQRT((postes_1[[#This Row],[x]]-$Q$1)^2+(postes_1[[#This Row],[y]]-$R$1)^2)</f>
        <v>578943.34566423716</v>
      </c>
      <c r="Q4010">
        <v>984466.14000000095</v>
      </c>
      <c r="R4010">
        <v>6311532.7699999996</v>
      </c>
    </row>
    <row r="4011" spans="1:18" hidden="1">
      <c r="A4011">
        <v>450</v>
      </c>
      <c r="B4011">
        <v>40000404</v>
      </c>
      <c r="C4011" s="2" t="s">
        <v>8377</v>
      </c>
      <c r="D4011" t="s">
        <v>38</v>
      </c>
      <c r="E4011">
        <v>610761600000</v>
      </c>
      <c r="F4011">
        <v>1183475562000</v>
      </c>
      <c r="G4011">
        <v>1</v>
      </c>
      <c r="H4011" t="s">
        <v>994</v>
      </c>
      <c r="I4011" t="s">
        <v>995</v>
      </c>
      <c r="J4011" t="s">
        <v>20</v>
      </c>
      <c r="K4011" t="s">
        <v>21</v>
      </c>
      <c r="L4011">
        <v>0</v>
      </c>
      <c r="M4011">
        <v>0</v>
      </c>
      <c r="N4011" t="s">
        <v>22</v>
      </c>
      <c r="O4011">
        <v>5</v>
      </c>
      <c r="P4011" s="30">
        <f>SQRT((postes_1[[#This Row],[x]]-$Q$1)^2+(postes_1[[#This Row],[y]]-$R$1)^2)</f>
        <v>579040.20046629675</v>
      </c>
      <c r="Q4011">
        <v>984945.42000000202</v>
      </c>
      <c r="R4011">
        <v>6311811.8300000001</v>
      </c>
    </row>
    <row r="4012" spans="1:18" hidden="1">
      <c r="A4012">
        <v>1488</v>
      </c>
      <c r="B4012">
        <v>50001879</v>
      </c>
      <c r="C4012" s="2" t="s">
        <v>8378</v>
      </c>
      <c r="D4012" t="s">
        <v>20</v>
      </c>
      <c r="E4012">
        <v>610761600000</v>
      </c>
      <c r="F4012" t="s">
        <v>20</v>
      </c>
      <c r="G4012">
        <v>1</v>
      </c>
      <c r="H4012" t="s">
        <v>3107</v>
      </c>
      <c r="I4012" t="s">
        <v>3108</v>
      </c>
      <c r="J4012" t="s">
        <v>20</v>
      </c>
      <c r="K4012" t="s">
        <v>21</v>
      </c>
      <c r="L4012">
        <v>0</v>
      </c>
      <c r="M4012">
        <v>0</v>
      </c>
      <c r="N4012" t="s">
        <v>22</v>
      </c>
      <c r="O4012">
        <v>1</v>
      </c>
      <c r="P4012" s="30">
        <f>SQRT((postes_1[[#This Row],[x]]-$Q$1)^2+(postes_1[[#This Row],[y]]-$R$1)^2)</f>
        <v>579227.27945361845</v>
      </c>
      <c r="Q4012">
        <v>394116.28999999899</v>
      </c>
      <c r="R4012">
        <v>6216158.3200000003</v>
      </c>
    </row>
    <row r="4013" spans="1:18" hidden="1">
      <c r="A4013">
        <v>1487</v>
      </c>
      <c r="B4013">
        <v>50001872</v>
      </c>
      <c r="C4013" s="2" t="s">
        <v>8378</v>
      </c>
      <c r="D4013" t="s">
        <v>38</v>
      </c>
      <c r="E4013">
        <v>755913600000</v>
      </c>
      <c r="F4013">
        <v>1176905415000</v>
      </c>
      <c r="G4013">
        <v>1</v>
      </c>
      <c r="H4013" t="s">
        <v>3105</v>
      </c>
      <c r="I4013" t="s">
        <v>3106</v>
      </c>
      <c r="J4013" t="s">
        <v>405</v>
      </c>
      <c r="K4013" t="s">
        <v>21</v>
      </c>
      <c r="L4013">
        <v>0</v>
      </c>
      <c r="M4013">
        <v>0</v>
      </c>
      <c r="N4013" t="s">
        <v>22</v>
      </c>
      <c r="O4013">
        <v>1</v>
      </c>
      <c r="P4013" s="30">
        <f>SQRT((postes_1[[#This Row],[x]]-$Q$1)^2+(postes_1[[#This Row],[y]]-$R$1)^2)</f>
        <v>579410.81214300846</v>
      </c>
      <c r="Q4013">
        <v>385908.57999999798</v>
      </c>
      <c r="R4013">
        <v>6219337.4800000004</v>
      </c>
    </row>
    <row r="4014" spans="1:18" hidden="1">
      <c r="A4014">
        <v>1899</v>
      </c>
      <c r="B4014">
        <v>50001904</v>
      </c>
      <c r="C4014" s="2" t="s">
        <v>8373</v>
      </c>
      <c r="D4014" t="s">
        <v>1094</v>
      </c>
      <c r="E4014">
        <v>610761600000</v>
      </c>
      <c r="F4014">
        <v>1423744109000</v>
      </c>
      <c r="G4014">
        <v>1</v>
      </c>
      <c r="H4014" t="s">
        <v>3939</v>
      </c>
      <c r="I4014" t="s">
        <v>3940</v>
      </c>
      <c r="J4014" t="s">
        <v>20</v>
      </c>
      <c r="K4014" t="s">
        <v>21</v>
      </c>
      <c r="L4014">
        <v>0</v>
      </c>
      <c r="M4014">
        <v>0</v>
      </c>
      <c r="N4014" t="s">
        <v>22</v>
      </c>
      <c r="O4014">
        <v>3</v>
      </c>
      <c r="P4014" s="30">
        <f>SQRT((postes_1[[#This Row],[x]]-$Q$1)^2+(postes_1[[#This Row],[y]]-$R$1)^2)</f>
        <v>579430.03646419372</v>
      </c>
      <c r="Q4014">
        <v>405084.28999999899</v>
      </c>
      <c r="R4014">
        <v>6211654.1100000003</v>
      </c>
    </row>
    <row r="4015" spans="1:18" hidden="1">
      <c r="A4015">
        <v>1688</v>
      </c>
      <c r="B4015">
        <v>50002035</v>
      </c>
      <c r="C4015" s="2" t="s">
        <v>8377</v>
      </c>
      <c r="D4015" t="s">
        <v>74</v>
      </c>
      <c r="E4015">
        <v>610761600000</v>
      </c>
      <c r="F4015">
        <v>1373299819000</v>
      </c>
      <c r="G4015">
        <v>1</v>
      </c>
      <c r="H4015" t="s">
        <v>3515</v>
      </c>
      <c r="I4015" t="s">
        <v>1474</v>
      </c>
      <c r="J4015" t="s">
        <v>20</v>
      </c>
      <c r="K4015" t="s">
        <v>21</v>
      </c>
      <c r="L4015">
        <v>0</v>
      </c>
      <c r="M4015">
        <v>0</v>
      </c>
      <c r="N4015" t="s">
        <v>22</v>
      </c>
      <c r="O4015">
        <v>5</v>
      </c>
      <c r="P4015" s="30">
        <f>SQRT((postes_1[[#This Row],[x]]-$Q$1)^2+(postes_1[[#This Row],[y]]-$R$1)^2)</f>
        <v>579645.50532480131</v>
      </c>
      <c r="Q4015">
        <v>499444.71999999898</v>
      </c>
      <c r="R4015">
        <v>6184548.9500000002</v>
      </c>
    </row>
    <row r="4016" spans="1:18" hidden="1">
      <c r="A4016">
        <v>3639</v>
      </c>
      <c r="B4016">
        <v>70032077</v>
      </c>
      <c r="C4016" s="2" t="s">
        <v>8375</v>
      </c>
      <c r="D4016" t="s">
        <v>30</v>
      </c>
      <c r="E4016">
        <v>1415982113000</v>
      </c>
      <c r="F4016">
        <v>1415980900000</v>
      </c>
      <c r="G4016">
        <v>1</v>
      </c>
      <c r="H4016" t="s">
        <v>7452</v>
      </c>
      <c r="I4016" t="s">
        <v>7453</v>
      </c>
      <c r="J4016" t="s">
        <v>20</v>
      </c>
      <c r="K4016" t="s">
        <v>21</v>
      </c>
      <c r="L4016">
        <v>0</v>
      </c>
      <c r="M4016">
        <v>0</v>
      </c>
      <c r="N4016" t="s">
        <v>22</v>
      </c>
      <c r="O4016">
        <v>6</v>
      </c>
      <c r="P4016" s="30">
        <f>SQRT((postes_1[[#This Row],[x]]-$Q$1)^2+(postes_1[[#This Row],[y]]-$R$1)^2)</f>
        <v>580270.61129768379</v>
      </c>
      <c r="Q4016">
        <v>892377.61999999697</v>
      </c>
      <c r="R4016">
        <v>6246272.3700000001</v>
      </c>
    </row>
    <row r="4017" spans="1:18" hidden="1">
      <c r="A4017">
        <v>1682</v>
      </c>
      <c r="B4017">
        <v>50002029</v>
      </c>
      <c r="C4017" s="2" t="s">
        <v>8373</v>
      </c>
      <c r="D4017" t="s">
        <v>74</v>
      </c>
      <c r="E4017">
        <v>610761600000</v>
      </c>
      <c r="F4017">
        <v>1370363670000</v>
      </c>
      <c r="G4017">
        <v>1</v>
      </c>
      <c r="H4017" t="s">
        <v>3501</v>
      </c>
      <c r="I4017" t="s">
        <v>3502</v>
      </c>
      <c r="J4017" t="s">
        <v>26</v>
      </c>
      <c r="K4017" t="s">
        <v>21</v>
      </c>
      <c r="L4017">
        <v>0</v>
      </c>
      <c r="M4017">
        <v>0</v>
      </c>
      <c r="N4017" t="s">
        <v>22</v>
      </c>
      <c r="O4017">
        <v>3</v>
      </c>
      <c r="P4017" s="30">
        <f>SQRT((postes_1[[#This Row],[x]]-$Q$1)^2+(postes_1[[#This Row],[y]]-$R$1)^2)</f>
        <v>580395.99920762703</v>
      </c>
      <c r="Q4017">
        <v>487691.28000000102</v>
      </c>
      <c r="R4017">
        <v>6186201.3200000003</v>
      </c>
    </row>
    <row r="4018" spans="1:18" hidden="1">
      <c r="A4018">
        <v>3024</v>
      </c>
      <c r="B4018">
        <v>50001942</v>
      </c>
      <c r="C4018" s="2" t="s">
        <v>8373</v>
      </c>
      <c r="D4018" t="s">
        <v>20</v>
      </c>
      <c r="E4018">
        <v>610761600000</v>
      </c>
      <c r="F4018" t="s">
        <v>20</v>
      </c>
      <c r="G4018">
        <v>1</v>
      </c>
      <c r="H4018" t="s">
        <v>6223</v>
      </c>
      <c r="I4018" t="s">
        <v>6224</v>
      </c>
      <c r="J4018" t="s">
        <v>26</v>
      </c>
      <c r="K4018" t="s">
        <v>21</v>
      </c>
      <c r="L4018">
        <v>0</v>
      </c>
      <c r="M4018">
        <v>0</v>
      </c>
      <c r="N4018" t="s">
        <v>22</v>
      </c>
      <c r="O4018">
        <v>3</v>
      </c>
      <c r="P4018" s="30">
        <f>SQRT((postes_1[[#This Row],[x]]-$Q$1)^2+(postes_1[[#This Row],[y]]-$R$1)^2)</f>
        <v>580636.55976100196</v>
      </c>
      <c r="Q4018">
        <v>421164.43</v>
      </c>
      <c r="R4018">
        <v>6204552.0800000001</v>
      </c>
    </row>
    <row r="4019" spans="1:18" hidden="1">
      <c r="A4019">
        <v>1315</v>
      </c>
      <c r="B4019">
        <v>40000962</v>
      </c>
      <c r="C4019" s="2" t="s">
        <v>8373</v>
      </c>
      <c r="D4019" t="s">
        <v>30</v>
      </c>
      <c r="E4019">
        <v>783820800000</v>
      </c>
      <c r="F4019">
        <v>1358959289000</v>
      </c>
      <c r="G4019">
        <v>1</v>
      </c>
      <c r="H4019" t="s">
        <v>2761</v>
      </c>
      <c r="I4019" t="s">
        <v>2762</v>
      </c>
      <c r="J4019" t="s">
        <v>20</v>
      </c>
      <c r="K4019" t="s">
        <v>21</v>
      </c>
      <c r="L4019">
        <v>0</v>
      </c>
      <c r="M4019">
        <v>0</v>
      </c>
      <c r="N4019" t="s">
        <v>22</v>
      </c>
      <c r="O4019">
        <v>3</v>
      </c>
      <c r="P4019" s="30">
        <f>SQRT((postes_1[[#This Row],[x]]-$Q$1)^2+(postes_1[[#This Row],[y]]-$R$1)^2)</f>
        <v>580650.39356427721</v>
      </c>
      <c r="Q4019">
        <v>893167.46000000101</v>
      </c>
      <c r="R4019">
        <v>6246277.3499999996</v>
      </c>
    </row>
    <row r="4020" spans="1:18" hidden="1">
      <c r="A4020">
        <v>217</v>
      </c>
      <c r="B4020">
        <v>70034077</v>
      </c>
      <c r="C4020" s="2" t="s">
        <v>8375</v>
      </c>
      <c r="D4020" t="s">
        <v>23</v>
      </c>
      <c r="E4020">
        <v>1303468425000</v>
      </c>
      <c r="F4020">
        <v>1303467271000</v>
      </c>
      <c r="G4020">
        <v>1</v>
      </c>
      <c r="H4020" t="s">
        <v>498</v>
      </c>
      <c r="I4020" t="s">
        <v>499</v>
      </c>
      <c r="J4020" t="s">
        <v>20</v>
      </c>
      <c r="K4020" t="s">
        <v>21</v>
      </c>
      <c r="L4020">
        <v>0</v>
      </c>
      <c r="M4020">
        <v>0</v>
      </c>
      <c r="N4020" t="s">
        <v>22</v>
      </c>
      <c r="O4020">
        <v>6</v>
      </c>
      <c r="P4020" s="30">
        <f>SQRT((postes_1[[#This Row],[x]]-$Q$1)^2+(postes_1[[#This Row],[y]]-$R$1)^2)</f>
        <v>580793.16047730856</v>
      </c>
      <c r="Q4020">
        <v>894594.15999999596</v>
      </c>
      <c r="R4020">
        <v>6246911.5099999998</v>
      </c>
    </row>
    <row r="4021" spans="1:18" hidden="1">
      <c r="A4021">
        <v>2600</v>
      </c>
      <c r="B4021">
        <v>40000686</v>
      </c>
      <c r="C4021" s="2" t="s">
        <v>8373</v>
      </c>
      <c r="D4021" t="s">
        <v>43</v>
      </c>
      <c r="E4021">
        <v>1065484800000</v>
      </c>
      <c r="F4021">
        <v>1125668722000</v>
      </c>
      <c r="G4021">
        <v>1</v>
      </c>
      <c r="H4021" t="s">
        <v>5367</v>
      </c>
      <c r="I4021" t="s">
        <v>5368</v>
      </c>
      <c r="J4021" t="s">
        <v>20</v>
      </c>
      <c r="K4021" t="s">
        <v>21</v>
      </c>
      <c r="L4021">
        <v>0</v>
      </c>
      <c r="M4021">
        <v>0</v>
      </c>
      <c r="N4021" t="s">
        <v>22</v>
      </c>
      <c r="O4021">
        <v>3</v>
      </c>
      <c r="P4021" s="30">
        <f>SQRT((postes_1[[#This Row],[x]]-$Q$1)^2+(postes_1[[#This Row],[y]]-$R$1)^2)</f>
        <v>581268.74785398587</v>
      </c>
      <c r="Q4021">
        <v>943238.43</v>
      </c>
      <c r="R4021">
        <v>6276872.3200000003</v>
      </c>
    </row>
    <row r="4022" spans="1:18" hidden="1">
      <c r="A4022">
        <v>3049</v>
      </c>
      <c r="B4022">
        <v>50002060</v>
      </c>
      <c r="C4022" s="2" t="s">
        <v>8375</v>
      </c>
      <c r="D4022" t="s">
        <v>264</v>
      </c>
      <c r="E4022">
        <v>1432141253000</v>
      </c>
      <c r="F4022">
        <v>1227190754000</v>
      </c>
      <c r="G4022">
        <v>1</v>
      </c>
      <c r="H4022" t="s">
        <v>6274</v>
      </c>
      <c r="I4022" t="s">
        <v>6275</v>
      </c>
      <c r="J4022" t="s">
        <v>20</v>
      </c>
      <c r="K4022" t="s">
        <v>21</v>
      </c>
      <c r="L4022">
        <v>0</v>
      </c>
      <c r="M4022">
        <v>0</v>
      </c>
      <c r="N4022" t="s">
        <v>22</v>
      </c>
      <c r="O4022">
        <v>6</v>
      </c>
      <c r="P4022" s="30">
        <f>SQRT((postes_1[[#This Row],[x]]-$Q$1)^2+(postes_1[[#This Row],[y]]-$R$1)^2)</f>
        <v>581314.00341120502</v>
      </c>
      <c r="Q4022">
        <v>688446.49000000197</v>
      </c>
      <c r="R4022">
        <v>6177402</v>
      </c>
    </row>
    <row r="4023" spans="1:18" hidden="1">
      <c r="A4023">
        <v>5</v>
      </c>
      <c r="B4023">
        <v>50002083</v>
      </c>
      <c r="C4023" s="2" t="s">
        <v>8375</v>
      </c>
      <c r="D4023" t="s">
        <v>20</v>
      </c>
      <c r="E4023">
        <v>1013385600000</v>
      </c>
      <c r="F4023" t="s">
        <v>20</v>
      </c>
      <c r="G4023">
        <v>1</v>
      </c>
      <c r="H4023" t="s">
        <v>34</v>
      </c>
      <c r="I4023" t="s">
        <v>35</v>
      </c>
      <c r="J4023" t="s">
        <v>20</v>
      </c>
      <c r="K4023" t="s">
        <v>21</v>
      </c>
      <c r="L4023">
        <v>0</v>
      </c>
      <c r="M4023">
        <v>0</v>
      </c>
      <c r="N4023" t="s">
        <v>22</v>
      </c>
      <c r="O4023">
        <v>6</v>
      </c>
      <c r="P4023" s="30">
        <f>SQRT((postes_1[[#This Row],[x]]-$Q$1)^2+(postes_1[[#This Row],[y]]-$R$1)^2)</f>
        <v>581363.61354881991</v>
      </c>
      <c r="Q4023">
        <v>604019.97999999695</v>
      </c>
      <c r="R4023">
        <v>6172134.5099999998</v>
      </c>
    </row>
    <row r="4024" spans="1:18" hidden="1">
      <c r="A4024">
        <v>2621</v>
      </c>
      <c r="B4024">
        <v>40000929</v>
      </c>
      <c r="C4024" s="2" t="s">
        <v>8375</v>
      </c>
      <c r="D4024" t="s">
        <v>20</v>
      </c>
      <c r="E4024">
        <v>610761600000</v>
      </c>
      <c r="F4024" t="s">
        <v>20</v>
      </c>
      <c r="G4024">
        <v>1</v>
      </c>
      <c r="H4024" t="s">
        <v>5411</v>
      </c>
      <c r="I4024" t="s">
        <v>5412</v>
      </c>
      <c r="J4024" t="s">
        <v>20</v>
      </c>
      <c r="K4024" t="s">
        <v>21</v>
      </c>
      <c r="L4024">
        <v>0</v>
      </c>
      <c r="M4024">
        <v>0</v>
      </c>
      <c r="N4024" t="s">
        <v>22</v>
      </c>
      <c r="O4024">
        <v>6</v>
      </c>
      <c r="P4024" s="30">
        <f>SQRT((postes_1[[#This Row],[x]]-$Q$1)^2+(postes_1[[#This Row],[y]]-$R$1)^2)</f>
        <v>581423.57793920161</v>
      </c>
      <c r="Q4024">
        <v>901322.28000000096</v>
      </c>
      <c r="R4024">
        <v>6250016.3099999996</v>
      </c>
    </row>
    <row r="4025" spans="1:18" hidden="1">
      <c r="A4025">
        <v>2796</v>
      </c>
      <c r="B4025">
        <v>50004040</v>
      </c>
      <c r="C4025" s="2" t="s">
        <v>8373</v>
      </c>
      <c r="D4025" t="s">
        <v>23</v>
      </c>
      <c r="E4025">
        <v>1179930286000</v>
      </c>
      <c r="F4025" t="s">
        <v>20</v>
      </c>
      <c r="G4025">
        <v>1</v>
      </c>
      <c r="H4025" t="s">
        <v>5760</v>
      </c>
      <c r="I4025" t="s">
        <v>5760</v>
      </c>
      <c r="J4025" t="s">
        <v>20</v>
      </c>
      <c r="K4025" t="s">
        <v>21</v>
      </c>
      <c r="L4025">
        <v>0</v>
      </c>
      <c r="M4025">
        <v>0</v>
      </c>
      <c r="N4025" t="s">
        <v>22</v>
      </c>
      <c r="O4025">
        <v>3</v>
      </c>
      <c r="P4025" s="30">
        <f>SQRT((postes_1[[#This Row],[x]]-$Q$1)^2+(postes_1[[#This Row],[y]]-$R$1)^2)</f>
        <v>581515.83777242771</v>
      </c>
      <c r="Q4025">
        <v>698829.20000000298</v>
      </c>
      <c r="R4025">
        <v>6178698.75</v>
      </c>
    </row>
    <row r="4026" spans="1:18" hidden="1">
      <c r="A4026">
        <v>3831</v>
      </c>
      <c r="B4026">
        <v>50001604</v>
      </c>
      <c r="C4026" s="2" t="s">
        <v>8375</v>
      </c>
      <c r="D4026" t="s">
        <v>30</v>
      </c>
      <c r="E4026">
        <v>1442503991000</v>
      </c>
      <c r="F4026">
        <v>1422973588000</v>
      </c>
      <c r="G4026">
        <v>1</v>
      </c>
      <c r="H4026" t="s">
        <v>7821</v>
      </c>
      <c r="I4026" t="s">
        <v>7822</v>
      </c>
      <c r="J4026" t="s">
        <v>2062</v>
      </c>
      <c r="K4026" t="s">
        <v>21</v>
      </c>
      <c r="L4026">
        <v>0</v>
      </c>
      <c r="M4026">
        <v>0</v>
      </c>
      <c r="N4026" t="s">
        <v>22</v>
      </c>
      <c r="O4026">
        <v>6</v>
      </c>
      <c r="P4026" s="30">
        <f>SQRT((postes_1[[#This Row],[x]]-$Q$1)^2+(postes_1[[#This Row],[y]]-$R$1)^2)</f>
        <v>581699.89412788255</v>
      </c>
      <c r="Q4026">
        <v>307067.02000000299</v>
      </c>
      <c r="R4026">
        <v>6257154.1500000004</v>
      </c>
    </row>
    <row r="4027" spans="1:18" hidden="1">
      <c r="A4027">
        <v>1948</v>
      </c>
      <c r="B4027">
        <v>40000212</v>
      </c>
      <c r="C4027" s="2" t="s">
        <v>8373</v>
      </c>
      <c r="D4027" t="s">
        <v>274</v>
      </c>
      <c r="E4027">
        <v>610761600000</v>
      </c>
      <c r="F4027">
        <v>1415636847000</v>
      </c>
      <c r="G4027">
        <v>1</v>
      </c>
      <c r="H4027" t="s">
        <v>4034</v>
      </c>
      <c r="I4027" t="s">
        <v>4034</v>
      </c>
      <c r="J4027">
        <v>-2000</v>
      </c>
      <c r="K4027" t="s">
        <v>21</v>
      </c>
      <c r="L4027">
        <v>0</v>
      </c>
      <c r="M4027">
        <v>0</v>
      </c>
      <c r="N4027" t="s">
        <v>22</v>
      </c>
      <c r="O4027">
        <v>3</v>
      </c>
      <c r="P4027" s="30">
        <f>SQRT((postes_1[[#This Row],[x]]-$Q$1)^2+(postes_1[[#This Row],[y]]-$R$1)^2)</f>
        <v>581760.36207942036</v>
      </c>
      <c r="Q4027">
        <v>1031636.99</v>
      </c>
      <c r="R4027">
        <v>6352135.9400000004</v>
      </c>
    </row>
    <row r="4028" spans="1:18" hidden="1">
      <c r="A4028">
        <v>1944</v>
      </c>
      <c r="B4028">
        <v>50002000</v>
      </c>
      <c r="C4028" s="2" t="s">
        <v>8373</v>
      </c>
      <c r="D4028" t="s">
        <v>108</v>
      </c>
      <c r="E4028">
        <v>610761600000</v>
      </c>
      <c r="F4028">
        <v>1255362863000</v>
      </c>
      <c r="G4028">
        <v>1</v>
      </c>
      <c r="H4028" t="s">
        <v>4032</v>
      </c>
      <c r="I4028" t="s">
        <v>4032</v>
      </c>
      <c r="J4028" t="s">
        <v>20</v>
      </c>
      <c r="K4028" t="s">
        <v>21</v>
      </c>
      <c r="L4028">
        <v>0</v>
      </c>
      <c r="M4028">
        <v>0</v>
      </c>
      <c r="N4028" t="s">
        <v>22</v>
      </c>
      <c r="O4028">
        <v>3</v>
      </c>
      <c r="P4028" s="30">
        <f>SQRT((postes_1[[#This Row],[x]]-$Q$1)^2+(postes_1[[#This Row],[y]]-$R$1)^2)</f>
        <v>582434.72287882259</v>
      </c>
      <c r="Q4028">
        <v>455827.31000000198</v>
      </c>
      <c r="R4028">
        <v>6191932.2400000002</v>
      </c>
    </row>
    <row r="4029" spans="1:18" hidden="1">
      <c r="A4029">
        <v>1489</v>
      </c>
      <c r="B4029">
        <v>50001954</v>
      </c>
      <c r="C4029" s="2" t="s">
        <v>8377</v>
      </c>
      <c r="D4029" t="s">
        <v>20</v>
      </c>
      <c r="E4029">
        <v>610761600000</v>
      </c>
      <c r="F4029" t="s">
        <v>20</v>
      </c>
      <c r="G4029">
        <v>1</v>
      </c>
      <c r="H4029" t="s">
        <v>3109</v>
      </c>
      <c r="I4029" t="s">
        <v>3110</v>
      </c>
      <c r="J4029" t="s">
        <v>26</v>
      </c>
      <c r="K4029" t="s">
        <v>21</v>
      </c>
      <c r="L4029">
        <v>0</v>
      </c>
      <c r="M4029">
        <v>0</v>
      </c>
      <c r="N4029" t="s">
        <v>22</v>
      </c>
      <c r="O4029">
        <v>5</v>
      </c>
      <c r="P4029" s="30">
        <f>SQRT((postes_1[[#This Row],[x]]-$Q$1)^2+(postes_1[[#This Row],[y]]-$R$1)^2)</f>
        <v>582519.2315804488</v>
      </c>
      <c r="Q4029">
        <v>422581.49000000203</v>
      </c>
      <c r="R4029">
        <v>6202076.0700000003</v>
      </c>
    </row>
    <row r="4030" spans="1:18" hidden="1">
      <c r="A4030">
        <v>1314</v>
      </c>
      <c r="B4030">
        <v>40000966</v>
      </c>
      <c r="C4030" s="2" t="s">
        <v>8375</v>
      </c>
      <c r="D4030" t="s">
        <v>30</v>
      </c>
      <c r="E4030">
        <v>610761600000</v>
      </c>
      <c r="F4030">
        <v>1358958926000</v>
      </c>
      <c r="G4030">
        <v>1</v>
      </c>
      <c r="H4030" t="s">
        <v>2759</v>
      </c>
      <c r="I4030" t="s">
        <v>2760</v>
      </c>
      <c r="J4030" t="s">
        <v>20</v>
      </c>
      <c r="K4030" t="s">
        <v>21</v>
      </c>
      <c r="L4030">
        <v>0</v>
      </c>
      <c r="M4030">
        <v>0</v>
      </c>
      <c r="N4030" t="s">
        <v>22</v>
      </c>
      <c r="O4030">
        <v>6</v>
      </c>
      <c r="P4030" s="30">
        <f>SQRT((postes_1[[#This Row],[x]]-$Q$1)^2+(postes_1[[#This Row],[y]]-$R$1)^2)</f>
        <v>582548.68996054062</v>
      </c>
      <c r="Q4030">
        <v>894674.95000000298</v>
      </c>
      <c r="R4030">
        <v>6244944.7800000003</v>
      </c>
    </row>
    <row r="4031" spans="1:18" hidden="1">
      <c r="A4031">
        <v>3455</v>
      </c>
      <c r="B4031">
        <v>40000915</v>
      </c>
      <c r="C4031" s="2" t="s">
        <v>8373</v>
      </c>
      <c r="D4031" t="s">
        <v>77</v>
      </c>
      <c r="E4031">
        <v>1128695233000</v>
      </c>
      <c r="F4031">
        <v>1377187275000</v>
      </c>
      <c r="G4031">
        <v>1</v>
      </c>
      <c r="H4031" t="s">
        <v>7079</v>
      </c>
      <c r="I4031" t="s">
        <v>7080</v>
      </c>
      <c r="J4031" t="s">
        <v>20</v>
      </c>
      <c r="K4031" t="s">
        <v>21</v>
      </c>
      <c r="L4031">
        <v>0</v>
      </c>
      <c r="M4031">
        <v>0</v>
      </c>
      <c r="N4031" t="s">
        <v>22</v>
      </c>
      <c r="O4031">
        <v>3</v>
      </c>
      <c r="P4031" s="30">
        <f>SQRT((postes_1[[#This Row],[x]]-$Q$1)^2+(postes_1[[#This Row],[y]]-$R$1)^2)</f>
        <v>582564.87741898256</v>
      </c>
      <c r="Q4031">
        <v>912232.18999999797</v>
      </c>
      <c r="R4031">
        <v>6255144.1900000004</v>
      </c>
    </row>
    <row r="4032" spans="1:18" hidden="1">
      <c r="A4032">
        <v>483</v>
      </c>
      <c r="B4032">
        <v>70020077</v>
      </c>
      <c r="C4032" s="2" t="s">
        <v>8375</v>
      </c>
      <c r="D4032" t="s">
        <v>168</v>
      </c>
      <c r="E4032">
        <v>1231840686000</v>
      </c>
      <c r="F4032">
        <v>1441040335000</v>
      </c>
      <c r="G4032">
        <v>1</v>
      </c>
      <c r="H4032" t="s">
        <v>1059</v>
      </c>
      <c r="I4032" t="s">
        <v>1060</v>
      </c>
      <c r="J4032" t="s">
        <v>20</v>
      </c>
      <c r="K4032" t="s">
        <v>21</v>
      </c>
      <c r="L4032">
        <v>0</v>
      </c>
      <c r="M4032">
        <v>0</v>
      </c>
      <c r="N4032" t="s">
        <v>22</v>
      </c>
      <c r="O4032">
        <v>6</v>
      </c>
      <c r="P4032" s="30">
        <f>SQRT((postes_1[[#This Row],[x]]-$Q$1)^2+(postes_1[[#This Row],[y]]-$R$1)^2)</f>
        <v>582573.05781900347</v>
      </c>
      <c r="Q4032">
        <v>685399.67000000202</v>
      </c>
      <c r="R4032">
        <v>6175728.1500000004</v>
      </c>
    </row>
    <row r="4033" spans="1:18" hidden="1">
      <c r="A4033">
        <v>302</v>
      </c>
      <c r="B4033">
        <v>40000753</v>
      </c>
      <c r="C4033" s="2" t="s">
        <v>8373</v>
      </c>
      <c r="D4033" t="s">
        <v>108</v>
      </c>
      <c r="E4033">
        <v>1065484800000</v>
      </c>
      <c r="F4033">
        <v>1231954425000</v>
      </c>
      <c r="G4033">
        <v>1</v>
      </c>
      <c r="H4033" t="s">
        <v>677</v>
      </c>
      <c r="I4033" t="s">
        <v>678</v>
      </c>
      <c r="J4033" t="s">
        <v>20</v>
      </c>
      <c r="K4033" t="s">
        <v>21</v>
      </c>
      <c r="L4033">
        <v>0</v>
      </c>
      <c r="M4033">
        <v>0</v>
      </c>
      <c r="N4033" t="s">
        <v>22</v>
      </c>
      <c r="O4033">
        <v>3</v>
      </c>
      <c r="P4033" s="30">
        <f>SQRT((postes_1[[#This Row],[x]]-$Q$1)^2+(postes_1[[#This Row],[y]]-$R$1)^2)</f>
        <v>582949.16949181992</v>
      </c>
      <c r="Q4033">
        <v>932001.32999999798</v>
      </c>
      <c r="R4033">
        <v>6267204.3099999996</v>
      </c>
    </row>
    <row r="4034" spans="1:18" hidden="1">
      <c r="A4034">
        <v>2797</v>
      </c>
      <c r="B4034">
        <v>50002065</v>
      </c>
      <c r="C4034" s="2" t="s">
        <v>8373</v>
      </c>
      <c r="D4034" t="s">
        <v>20</v>
      </c>
      <c r="E4034">
        <v>610761600000</v>
      </c>
      <c r="F4034" t="s">
        <v>20</v>
      </c>
      <c r="G4034">
        <v>1</v>
      </c>
      <c r="H4034" t="s">
        <v>5761</v>
      </c>
      <c r="I4034" t="s">
        <v>5762</v>
      </c>
      <c r="J4034" t="s">
        <v>20</v>
      </c>
      <c r="K4034" t="s">
        <v>21</v>
      </c>
      <c r="L4034">
        <v>0</v>
      </c>
      <c r="M4034">
        <v>0</v>
      </c>
      <c r="N4034" t="s">
        <v>22</v>
      </c>
      <c r="O4034">
        <v>3</v>
      </c>
      <c r="P4034" s="30">
        <f>SQRT((postes_1[[#This Row],[x]]-$Q$1)^2+(postes_1[[#This Row],[y]]-$R$1)^2)</f>
        <v>583157.30599472288</v>
      </c>
      <c r="Q4034">
        <v>693692.89000000095</v>
      </c>
      <c r="R4034">
        <v>6176274.0999999996</v>
      </c>
    </row>
    <row r="4035" spans="1:18" hidden="1">
      <c r="A4035">
        <v>2149</v>
      </c>
      <c r="B4035">
        <v>40000949</v>
      </c>
      <c r="C4035" s="2" t="s">
        <v>8375</v>
      </c>
      <c r="D4035" t="s">
        <v>77</v>
      </c>
      <c r="E4035">
        <v>610761600000</v>
      </c>
      <c r="F4035">
        <v>1377098719000</v>
      </c>
      <c r="G4035">
        <v>1</v>
      </c>
      <c r="H4035" t="s">
        <v>4456</v>
      </c>
      <c r="I4035" t="s">
        <v>4457</v>
      </c>
      <c r="J4035" t="s">
        <v>20</v>
      </c>
      <c r="K4035" t="s">
        <v>21</v>
      </c>
      <c r="L4035">
        <v>0</v>
      </c>
      <c r="M4035">
        <v>0</v>
      </c>
      <c r="N4035" t="s">
        <v>22</v>
      </c>
      <c r="O4035">
        <v>6</v>
      </c>
      <c r="P4035" s="30">
        <f>SQRT((postes_1[[#This Row],[x]]-$Q$1)^2+(postes_1[[#This Row],[y]]-$R$1)^2)</f>
        <v>583302.01192061603</v>
      </c>
      <c r="Q4035">
        <v>899704.57</v>
      </c>
      <c r="R4035">
        <v>6246920.9500000002</v>
      </c>
    </row>
    <row r="4036" spans="1:18" hidden="1">
      <c r="A4036">
        <v>98</v>
      </c>
      <c r="B4036">
        <v>50002077</v>
      </c>
      <c r="C4036" s="2" t="s">
        <v>8373</v>
      </c>
      <c r="D4036" t="s">
        <v>77</v>
      </c>
      <c r="E4036">
        <v>610761600000</v>
      </c>
      <c r="F4036">
        <v>1324551622000</v>
      </c>
      <c r="G4036">
        <v>1</v>
      </c>
      <c r="H4036" t="s">
        <v>227</v>
      </c>
      <c r="I4036" t="s">
        <v>228</v>
      </c>
      <c r="J4036" t="s">
        <v>26</v>
      </c>
      <c r="K4036" t="s">
        <v>21</v>
      </c>
      <c r="L4036">
        <v>0</v>
      </c>
      <c r="M4036">
        <v>0</v>
      </c>
      <c r="N4036" t="s">
        <v>22</v>
      </c>
      <c r="O4036">
        <v>3</v>
      </c>
      <c r="P4036" s="30">
        <f>SQRT((postes_1[[#This Row],[x]]-$Q$1)^2+(postes_1[[#This Row],[y]]-$R$1)^2)</f>
        <v>583334.37856918876</v>
      </c>
      <c r="Q4036">
        <v>666323.53999999899</v>
      </c>
      <c r="R4036">
        <v>6172808.1500000004</v>
      </c>
    </row>
    <row r="4037" spans="1:18" hidden="1">
      <c r="A4037">
        <v>2958</v>
      </c>
      <c r="B4037">
        <v>50002075</v>
      </c>
      <c r="C4037" s="2" t="s">
        <v>8373</v>
      </c>
      <c r="D4037" t="s">
        <v>274</v>
      </c>
      <c r="E4037">
        <v>610761600000</v>
      </c>
      <c r="F4037">
        <v>1437062819000</v>
      </c>
      <c r="G4037">
        <v>1</v>
      </c>
      <c r="H4037" t="s">
        <v>6093</v>
      </c>
      <c r="I4037" t="s">
        <v>6094</v>
      </c>
      <c r="J4037" t="s">
        <v>20</v>
      </c>
      <c r="K4037" t="s">
        <v>21</v>
      </c>
      <c r="L4037">
        <v>0</v>
      </c>
      <c r="M4037">
        <v>0</v>
      </c>
      <c r="N4037" t="s">
        <v>22</v>
      </c>
      <c r="O4037">
        <v>3</v>
      </c>
      <c r="P4037" s="30">
        <f>SQRT((postes_1[[#This Row],[x]]-$Q$1)^2+(postes_1[[#This Row],[y]]-$R$1)^2)</f>
        <v>583559.92649978807</v>
      </c>
      <c r="Q4037">
        <v>671152.86999999697</v>
      </c>
      <c r="R4037">
        <v>6173066.2000000002</v>
      </c>
    </row>
    <row r="4038" spans="1:18" hidden="1">
      <c r="A4038">
        <v>1946</v>
      </c>
      <c r="B4038">
        <v>40000232</v>
      </c>
      <c r="C4038" s="2" t="s">
        <v>8377</v>
      </c>
      <c r="D4038" t="s">
        <v>274</v>
      </c>
      <c r="E4038">
        <v>610761600000</v>
      </c>
      <c r="F4038">
        <v>1416475521000</v>
      </c>
      <c r="G4038">
        <v>1</v>
      </c>
      <c r="H4038" t="s">
        <v>4036</v>
      </c>
      <c r="I4038" t="s">
        <v>4037</v>
      </c>
      <c r="J4038" t="s">
        <v>20</v>
      </c>
      <c r="K4038" t="s">
        <v>21</v>
      </c>
      <c r="L4038">
        <v>0</v>
      </c>
      <c r="M4038">
        <v>0</v>
      </c>
      <c r="N4038" t="s">
        <v>22</v>
      </c>
      <c r="O4038">
        <v>5</v>
      </c>
      <c r="P4038" s="30">
        <f>SQRT((postes_1[[#This Row],[x]]-$Q$1)^2+(postes_1[[#This Row],[y]]-$R$1)^2)</f>
        <v>583823.61534788343</v>
      </c>
      <c r="Q4038">
        <v>1027423.34</v>
      </c>
      <c r="R4038">
        <v>6344806.8300000001</v>
      </c>
    </row>
    <row r="4039" spans="1:18" hidden="1">
      <c r="A4039">
        <v>3577</v>
      </c>
      <c r="B4039">
        <v>50002070</v>
      </c>
      <c r="C4039" s="2" t="s">
        <v>8373</v>
      </c>
      <c r="D4039" t="s">
        <v>77</v>
      </c>
      <c r="E4039">
        <v>610761600000</v>
      </c>
      <c r="F4039">
        <v>1324634615000</v>
      </c>
      <c r="G4039">
        <v>1</v>
      </c>
      <c r="H4039" t="s">
        <v>7322</v>
      </c>
      <c r="I4039" t="s">
        <v>7323</v>
      </c>
      <c r="J4039" t="s">
        <v>26</v>
      </c>
      <c r="K4039" t="s">
        <v>21</v>
      </c>
      <c r="L4039">
        <v>0</v>
      </c>
      <c r="M4039">
        <v>0</v>
      </c>
      <c r="N4039" t="s">
        <v>22</v>
      </c>
      <c r="O4039">
        <v>3</v>
      </c>
      <c r="P4039" s="30">
        <f>SQRT((postes_1[[#This Row],[x]]-$Q$1)^2+(postes_1[[#This Row],[y]]-$R$1)^2)</f>
        <v>584460.47792278172</v>
      </c>
      <c r="Q4039">
        <v>691862.81000000203</v>
      </c>
      <c r="R4039">
        <v>6174697.1600000001</v>
      </c>
    </row>
    <row r="4040" spans="1:18" hidden="1">
      <c r="A4040">
        <v>1657</v>
      </c>
      <c r="B4040">
        <v>50001943</v>
      </c>
      <c r="C4040" s="2" t="s">
        <v>8373</v>
      </c>
      <c r="D4040" t="s">
        <v>274</v>
      </c>
      <c r="E4040">
        <v>610761600000</v>
      </c>
      <c r="F4040">
        <v>1453206762000</v>
      </c>
      <c r="G4040">
        <v>1</v>
      </c>
      <c r="H4040" t="s">
        <v>3451</v>
      </c>
      <c r="I4040" t="s">
        <v>3452</v>
      </c>
      <c r="J4040" t="s">
        <v>20</v>
      </c>
      <c r="K4040" t="s">
        <v>21</v>
      </c>
      <c r="L4040">
        <v>0</v>
      </c>
      <c r="M4040">
        <v>0</v>
      </c>
      <c r="N4040" t="s">
        <v>22</v>
      </c>
      <c r="O4040">
        <v>3</v>
      </c>
      <c r="P4040" s="30">
        <f>SQRT((postes_1[[#This Row],[x]]-$Q$1)^2+(postes_1[[#This Row],[y]]-$R$1)^2)</f>
        <v>584650.0529746844</v>
      </c>
      <c r="Q4040">
        <v>408823.57999999798</v>
      </c>
      <c r="R4040">
        <v>6204686.7199999997</v>
      </c>
    </row>
    <row r="4041" spans="1:18" hidden="1">
      <c r="A4041">
        <v>2365</v>
      </c>
      <c r="B4041">
        <v>40001173</v>
      </c>
      <c r="C4041" s="2" t="s">
        <v>8375</v>
      </c>
      <c r="D4041" t="s">
        <v>77</v>
      </c>
      <c r="E4041">
        <v>892684800000</v>
      </c>
      <c r="F4041">
        <v>1377091746000</v>
      </c>
      <c r="G4041">
        <v>1</v>
      </c>
      <c r="H4041" t="s">
        <v>4885</v>
      </c>
      <c r="I4041" t="s">
        <v>4886</v>
      </c>
      <c r="J4041" t="s">
        <v>20</v>
      </c>
      <c r="K4041" t="s">
        <v>21</v>
      </c>
      <c r="L4041">
        <v>0</v>
      </c>
      <c r="M4041">
        <v>0</v>
      </c>
      <c r="N4041" t="s">
        <v>22</v>
      </c>
      <c r="O4041">
        <v>6</v>
      </c>
      <c r="P4041" s="30">
        <f>SQRT((postes_1[[#This Row],[x]]-$Q$1)^2+(postes_1[[#This Row],[y]]-$R$1)^2)</f>
        <v>585097.16629827523</v>
      </c>
      <c r="Q4041">
        <v>895341.03999999899</v>
      </c>
      <c r="R4041">
        <v>6242397.9900000002</v>
      </c>
    </row>
    <row r="4042" spans="1:18" hidden="1">
      <c r="A4042">
        <v>2855</v>
      </c>
      <c r="B4042">
        <v>40000334</v>
      </c>
      <c r="C4042" s="2" t="s">
        <v>8377</v>
      </c>
      <c r="D4042" t="s">
        <v>20</v>
      </c>
      <c r="E4042">
        <v>610761600000</v>
      </c>
      <c r="F4042" t="s">
        <v>20</v>
      </c>
      <c r="G4042">
        <v>1</v>
      </c>
      <c r="H4042" t="s">
        <v>5884</v>
      </c>
      <c r="I4042" t="s">
        <v>5885</v>
      </c>
      <c r="J4042" t="s">
        <v>20</v>
      </c>
      <c r="K4042" t="s">
        <v>21</v>
      </c>
      <c r="L4042">
        <v>0</v>
      </c>
      <c r="M4042">
        <v>0</v>
      </c>
      <c r="N4042" t="s">
        <v>22</v>
      </c>
      <c r="O4042">
        <v>5</v>
      </c>
      <c r="P4042" s="30">
        <f>SQRT((postes_1[[#This Row],[x]]-$Q$1)^2+(postes_1[[#This Row],[y]]-$R$1)^2)</f>
        <v>585155.50617115479</v>
      </c>
      <c r="Q4042">
        <v>1008562.4</v>
      </c>
      <c r="R4042">
        <v>6324593.0899999999</v>
      </c>
    </row>
    <row r="4043" spans="1:18" hidden="1">
      <c r="A4043">
        <v>3762</v>
      </c>
      <c r="B4043">
        <v>40000961</v>
      </c>
      <c r="C4043" s="2" t="s">
        <v>8373</v>
      </c>
      <c r="D4043" t="s">
        <v>77</v>
      </c>
      <c r="E4043">
        <v>1074211200000</v>
      </c>
      <c r="F4043">
        <v>1377252994000</v>
      </c>
      <c r="G4043">
        <v>1</v>
      </c>
      <c r="H4043" t="s">
        <v>7690</v>
      </c>
      <c r="I4043" t="s">
        <v>7691</v>
      </c>
      <c r="J4043" t="s">
        <v>670</v>
      </c>
      <c r="K4043" t="s">
        <v>21</v>
      </c>
      <c r="L4043">
        <v>0</v>
      </c>
      <c r="M4043">
        <v>0</v>
      </c>
      <c r="N4043" t="s">
        <v>22</v>
      </c>
      <c r="O4043">
        <v>3</v>
      </c>
      <c r="P4043" s="30">
        <f>SQRT((postes_1[[#This Row],[x]]-$Q$1)^2+(postes_1[[#This Row],[y]]-$R$1)^2)</f>
        <v>585886.21559161029</v>
      </c>
      <c r="Q4043">
        <v>903611.02000000305</v>
      </c>
      <c r="R4043">
        <v>6246184.7300000004</v>
      </c>
    </row>
    <row r="4044" spans="1:18" hidden="1">
      <c r="A4044">
        <v>3111</v>
      </c>
      <c r="B4044">
        <v>50002095</v>
      </c>
      <c r="C4044" s="2" t="s">
        <v>8373</v>
      </c>
      <c r="D4044" t="s">
        <v>90</v>
      </c>
      <c r="E4044">
        <v>769737600000</v>
      </c>
      <c r="F4044">
        <v>1141991022000</v>
      </c>
      <c r="G4044">
        <v>1</v>
      </c>
      <c r="H4044" t="s">
        <v>6393</v>
      </c>
      <c r="I4044" t="s">
        <v>6394</v>
      </c>
      <c r="J4044" t="s">
        <v>20</v>
      </c>
      <c r="K4044" t="s">
        <v>21</v>
      </c>
      <c r="L4044">
        <v>0</v>
      </c>
      <c r="M4044">
        <v>0</v>
      </c>
      <c r="N4044" t="s">
        <v>22</v>
      </c>
      <c r="O4044">
        <v>3</v>
      </c>
      <c r="P4044" s="30">
        <f>SQRT((postes_1[[#This Row],[x]]-$Q$1)^2+(postes_1[[#This Row],[y]]-$R$1)^2)</f>
        <v>585952.47310629941</v>
      </c>
      <c r="Q4044">
        <v>626863.27000000305</v>
      </c>
      <c r="R4044">
        <v>6167739.2599999998</v>
      </c>
    </row>
    <row r="4045" spans="1:18" hidden="1">
      <c r="A4045">
        <v>1886</v>
      </c>
      <c r="B4045">
        <v>40000963</v>
      </c>
      <c r="C4045" s="2" t="s">
        <v>8373</v>
      </c>
      <c r="D4045" t="s">
        <v>274</v>
      </c>
      <c r="E4045">
        <v>610761600000</v>
      </c>
      <c r="F4045">
        <v>1453109817000</v>
      </c>
      <c r="G4045">
        <v>1</v>
      </c>
      <c r="H4045" t="s">
        <v>3912</v>
      </c>
      <c r="I4045" t="s">
        <v>3913</v>
      </c>
      <c r="J4045" t="s">
        <v>20</v>
      </c>
      <c r="K4045" t="s">
        <v>21</v>
      </c>
      <c r="L4045">
        <v>0</v>
      </c>
      <c r="M4045">
        <v>0</v>
      </c>
      <c r="N4045" t="s">
        <v>22</v>
      </c>
      <c r="O4045">
        <v>3</v>
      </c>
      <c r="P4045" s="30">
        <f>SQRT((postes_1[[#This Row],[x]]-$Q$1)^2+(postes_1[[#This Row],[y]]-$R$1)^2)</f>
        <v>586794.34654315864</v>
      </c>
      <c r="Q4045">
        <v>905392.35000000102</v>
      </c>
      <c r="R4045">
        <v>6246167.5700000003</v>
      </c>
    </row>
    <row r="4046" spans="1:18" hidden="1">
      <c r="A4046">
        <v>4002</v>
      </c>
      <c r="B4046">
        <v>50002098</v>
      </c>
      <c r="C4046" s="2" t="s">
        <v>8375</v>
      </c>
      <c r="D4046" t="s">
        <v>23</v>
      </c>
      <c r="E4046" s="1">
        <v>1013472000000</v>
      </c>
      <c r="F4046">
        <v>1195740833000</v>
      </c>
      <c r="G4046">
        <v>1</v>
      </c>
      <c r="H4046" t="s">
        <v>8146</v>
      </c>
      <c r="I4046" t="s">
        <v>8147</v>
      </c>
      <c r="J4046" t="s">
        <v>20</v>
      </c>
      <c r="K4046" t="s">
        <v>21</v>
      </c>
      <c r="L4046">
        <v>0</v>
      </c>
      <c r="M4046">
        <v>0</v>
      </c>
      <c r="N4046" t="s">
        <v>22</v>
      </c>
      <c r="O4046">
        <v>6</v>
      </c>
      <c r="P4046" s="30">
        <f>SQRT((postes_1[[#This Row],[x]]-$Q$1)^2+(postes_1[[#This Row],[y]]-$R$1)^2)</f>
        <v>587375.95794450433</v>
      </c>
      <c r="Q4046">
        <v>601151.03999999899</v>
      </c>
      <c r="R4046">
        <v>6166160.3099999996</v>
      </c>
    </row>
    <row r="4047" spans="1:18" hidden="1">
      <c r="A4047">
        <v>4099</v>
      </c>
      <c r="B4047">
        <v>40000951</v>
      </c>
      <c r="C4047" s="2" t="s">
        <v>8373</v>
      </c>
      <c r="D4047" t="s">
        <v>20</v>
      </c>
      <c r="E4047">
        <v>610761600000</v>
      </c>
      <c r="F4047" t="s">
        <v>20</v>
      </c>
      <c r="G4047">
        <v>1</v>
      </c>
      <c r="H4047" t="s">
        <v>8302</v>
      </c>
      <c r="I4047" t="s">
        <v>8303</v>
      </c>
      <c r="J4047" t="s">
        <v>20</v>
      </c>
      <c r="K4047" t="s">
        <v>21</v>
      </c>
      <c r="L4047">
        <v>0</v>
      </c>
      <c r="M4047">
        <v>0</v>
      </c>
      <c r="N4047" t="s">
        <v>22</v>
      </c>
      <c r="O4047">
        <v>3</v>
      </c>
      <c r="P4047" s="30">
        <f>SQRT((postes_1[[#This Row],[x]]-$Q$1)^2+(postes_1[[#This Row],[y]]-$R$1)^2)</f>
        <v>589143.24943076249</v>
      </c>
      <c r="Q4047">
        <v>910411.03000000096</v>
      </c>
      <c r="R4047">
        <v>6246387.6799999997</v>
      </c>
    </row>
    <row r="4048" spans="1:18" hidden="1">
      <c r="A4048">
        <v>97</v>
      </c>
      <c r="B4048">
        <v>50002100</v>
      </c>
      <c r="C4048" s="2" t="s">
        <v>8373</v>
      </c>
      <c r="D4048" t="s">
        <v>90</v>
      </c>
      <c r="E4048">
        <v>610761600000</v>
      </c>
      <c r="F4048">
        <v>1141994779000</v>
      </c>
      <c r="G4048">
        <v>1</v>
      </c>
      <c r="H4048" t="s">
        <v>225</v>
      </c>
      <c r="I4048" t="s">
        <v>226</v>
      </c>
      <c r="J4048" t="s">
        <v>20</v>
      </c>
      <c r="K4048" t="s">
        <v>21</v>
      </c>
      <c r="L4048">
        <v>0</v>
      </c>
      <c r="M4048">
        <v>0</v>
      </c>
      <c r="N4048" t="s">
        <v>22</v>
      </c>
      <c r="O4048">
        <v>3</v>
      </c>
      <c r="P4048" s="30">
        <f>SQRT((postes_1[[#This Row],[x]]-$Q$1)^2+(postes_1[[#This Row],[y]]-$R$1)^2)</f>
        <v>589577.85255837429</v>
      </c>
      <c r="Q4048">
        <v>647404.29999999702</v>
      </c>
      <c r="R4048">
        <v>6165042.5599999996</v>
      </c>
    </row>
    <row r="4049" spans="1:18" hidden="1">
      <c r="A4049">
        <v>2651</v>
      </c>
      <c r="B4049">
        <v>50002086</v>
      </c>
      <c r="C4049" s="2" t="s">
        <v>8373</v>
      </c>
      <c r="D4049" t="s">
        <v>43</v>
      </c>
      <c r="E4049">
        <v>936230400000</v>
      </c>
      <c r="F4049">
        <v>1148035821000</v>
      </c>
      <c r="G4049">
        <v>1</v>
      </c>
      <c r="H4049" t="s">
        <v>5470</v>
      </c>
      <c r="I4049" t="s">
        <v>5471</v>
      </c>
      <c r="J4049" t="s">
        <v>20</v>
      </c>
      <c r="K4049" t="s">
        <v>21</v>
      </c>
      <c r="L4049">
        <v>0</v>
      </c>
      <c r="M4049">
        <v>0</v>
      </c>
      <c r="N4049" t="s">
        <v>22</v>
      </c>
      <c r="O4049">
        <v>3</v>
      </c>
      <c r="P4049" s="30">
        <f>SQRT((postes_1[[#This Row],[x]]-$Q$1)^2+(postes_1[[#This Row],[y]]-$R$1)^2)</f>
        <v>589881.12561260292</v>
      </c>
      <c r="Q4049">
        <v>699945.43</v>
      </c>
      <c r="R4049">
        <v>6170406.8099999996</v>
      </c>
    </row>
    <row r="4050" spans="1:18" hidden="1">
      <c r="A4050">
        <v>1303</v>
      </c>
      <c r="B4050">
        <v>50002090</v>
      </c>
      <c r="C4050" s="2" t="s">
        <v>8373</v>
      </c>
      <c r="D4050" t="s">
        <v>20</v>
      </c>
      <c r="E4050">
        <v>769737600000</v>
      </c>
      <c r="F4050" t="s">
        <v>20</v>
      </c>
      <c r="G4050">
        <v>1</v>
      </c>
      <c r="H4050" t="s">
        <v>2738</v>
      </c>
      <c r="I4050" t="s">
        <v>2739</v>
      </c>
      <c r="J4050" t="s">
        <v>20</v>
      </c>
      <c r="K4050" t="s">
        <v>21</v>
      </c>
      <c r="L4050">
        <v>0</v>
      </c>
      <c r="M4050">
        <v>0</v>
      </c>
      <c r="N4050" t="s">
        <v>22</v>
      </c>
      <c r="O4050">
        <v>3</v>
      </c>
      <c r="P4050" s="30">
        <f>SQRT((postes_1[[#This Row],[x]]-$Q$1)^2+(postes_1[[#This Row],[y]]-$R$1)^2)</f>
        <v>590218.60464490403</v>
      </c>
      <c r="Q4050">
        <v>685465.06000000203</v>
      </c>
      <c r="R4050">
        <v>6168027.7800000003</v>
      </c>
    </row>
    <row r="4051" spans="1:18" hidden="1">
      <c r="A4051">
        <v>1324</v>
      </c>
      <c r="B4051">
        <v>40000679</v>
      </c>
      <c r="C4051" s="2" t="s">
        <v>8373</v>
      </c>
      <c r="D4051" t="s">
        <v>274</v>
      </c>
      <c r="E4051">
        <v>1065484800000</v>
      </c>
      <c r="F4051">
        <v>1424427400000</v>
      </c>
      <c r="G4051">
        <v>1</v>
      </c>
      <c r="H4051" t="s">
        <v>2779</v>
      </c>
      <c r="I4051" t="s">
        <v>2780</v>
      </c>
      <c r="J4051" t="s">
        <v>20</v>
      </c>
      <c r="K4051" t="s">
        <v>21</v>
      </c>
      <c r="L4051">
        <v>0</v>
      </c>
      <c r="M4051">
        <v>0</v>
      </c>
      <c r="N4051" t="s">
        <v>22</v>
      </c>
      <c r="O4051">
        <v>3</v>
      </c>
      <c r="P4051" s="30">
        <f>SQRT((postes_1[[#This Row],[x]]-$Q$1)^2+(postes_1[[#This Row],[y]]-$R$1)^2)</f>
        <v>590794.01949652715</v>
      </c>
      <c r="Q4051">
        <v>962363.18999999797</v>
      </c>
      <c r="R4051">
        <v>6278901.2300000004</v>
      </c>
    </row>
    <row r="4052" spans="1:18" hidden="1">
      <c r="A4052">
        <v>970</v>
      </c>
      <c r="B4052">
        <v>50001610</v>
      </c>
      <c r="C4052" s="2" t="s">
        <v>8376</v>
      </c>
      <c r="D4052" t="s">
        <v>30</v>
      </c>
      <c r="E4052">
        <v>1442503737000</v>
      </c>
      <c r="F4052">
        <v>1422973369000</v>
      </c>
      <c r="G4052">
        <v>1</v>
      </c>
      <c r="H4052" t="s">
        <v>2071</v>
      </c>
      <c r="I4052" t="s">
        <v>2072</v>
      </c>
      <c r="J4052" t="s">
        <v>2062</v>
      </c>
      <c r="K4052" t="s">
        <v>21</v>
      </c>
      <c r="L4052">
        <v>0</v>
      </c>
      <c r="M4052">
        <v>0</v>
      </c>
      <c r="N4052" t="s">
        <v>22</v>
      </c>
      <c r="O4052">
        <v>7</v>
      </c>
      <c r="P4052" s="30">
        <f>SQRT((postes_1[[#This Row],[x]]-$Q$1)^2+(postes_1[[#This Row],[y]]-$R$1)^2)</f>
        <v>591556.98183479346</v>
      </c>
      <c r="Q4052">
        <v>296000.61999999703</v>
      </c>
      <c r="R4052">
        <v>6252414.3300000001</v>
      </c>
    </row>
    <row r="4053" spans="1:18" hidden="1">
      <c r="A4053">
        <v>1892</v>
      </c>
      <c r="B4053">
        <v>50001974</v>
      </c>
      <c r="C4053" s="2" t="s">
        <v>8373</v>
      </c>
      <c r="D4053" t="s">
        <v>1094</v>
      </c>
      <c r="E4053">
        <v>610761600000</v>
      </c>
      <c r="F4053">
        <v>1423655119000</v>
      </c>
      <c r="G4053">
        <v>1</v>
      </c>
      <c r="H4053" t="s">
        <v>3923</v>
      </c>
      <c r="I4053" t="s">
        <v>3924</v>
      </c>
      <c r="J4053" t="s">
        <v>20</v>
      </c>
      <c r="K4053" t="s">
        <v>21</v>
      </c>
      <c r="L4053">
        <v>0</v>
      </c>
      <c r="M4053">
        <v>0</v>
      </c>
      <c r="N4053" t="s">
        <v>22</v>
      </c>
      <c r="O4053">
        <v>3</v>
      </c>
      <c r="P4053" s="30">
        <f>SQRT((postes_1[[#This Row],[x]]-$Q$1)^2+(postes_1[[#This Row],[y]]-$R$1)^2)</f>
        <v>591577.91745678021</v>
      </c>
      <c r="Q4053">
        <v>408437.79999999702</v>
      </c>
      <c r="R4053">
        <v>6197451.8200000003</v>
      </c>
    </row>
    <row r="4054" spans="1:18" hidden="1">
      <c r="A4054">
        <v>3457</v>
      </c>
      <c r="B4054">
        <v>40000976</v>
      </c>
      <c r="C4054" s="2" t="s">
        <v>8373</v>
      </c>
      <c r="D4054" t="s">
        <v>77</v>
      </c>
      <c r="E4054">
        <v>610761600000</v>
      </c>
      <c r="F4054">
        <v>1377189047000</v>
      </c>
      <c r="G4054">
        <v>1</v>
      </c>
      <c r="H4054" t="s">
        <v>7083</v>
      </c>
      <c r="I4054" t="s">
        <v>7084</v>
      </c>
      <c r="J4054" t="s">
        <v>20</v>
      </c>
      <c r="K4054" t="s">
        <v>21</v>
      </c>
      <c r="L4054">
        <v>0</v>
      </c>
      <c r="M4054">
        <v>0</v>
      </c>
      <c r="N4054" t="s">
        <v>22</v>
      </c>
      <c r="O4054">
        <v>3</v>
      </c>
      <c r="P4054" s="30">
        <f>SQRT((postes_1[[#This Row],[x]]-$Q$1)^2+(postes_1[[#This Row],[y]]-$R$1)^2)</f>
        <v>592076.71256823197</v>
      </c>
      <c r="Q4054">
        <v>909669.35000000102</v>
      </c>
      <c r="R4054">
        <v>6242547.3300000001</v>
      </c>
    </row>
    <row r="4055" spans="1:18" hidden="1">
      <c r="A4055">
        <v>2599</v>
      </c>
      <c r="B4055">
        <v>50002112</v>
      </c>
      <c r="C4055" s="2" t="s">
        <v>8373</v>
      </c>
      <c r="D4055" t="s">
        <v>805</v>
      </c>
      <c r="E4055">
        <v>610761600000</v>
      </c>
      <c r="F4055">
        <v>1293443997000</v>
      </c>
      <c r="G4055">
        <v>1</v>
      </c>
      <c r="H4055" t="s">
        <v>5365</v>
      </c>
      <c r="I4055" t="s">
        <v>5366</v>
      </c>
      <c r="J4055" t="s">
        <v>26</v>
      </c>
      <c r="K4055" t="s">
        <v>21</v>
      </c>
      <c r="L4055">
        <v>0</v>
      </c>
      <c r="M4055">
        <v>0</v>
      </c>
      <c r="N4055" t="s">
        <v>22</v>
      </c>
      <c r="O4055">
        <v>3</v>
      </c>
      <c r="P4055" s="30">
        <f>SQRT((postes_1[[#This Row],[x]]-$Q$1)^2+(postes_1[[#This Row],[y]]-$R$1)^2)</f>
        <v>592192.37674320396</v>
      </c>
      <c r="Q4055">
        <v>620834.39000000095</v>
      </c>
      <c r="R4055">
        <v>6161360.6900000004</v>
      </c>
    </row>
    <row r="4056" spans="1:18" hidden="1">
      <c r="A4056">
        <v>96</v>
      </c>
      <c r="B4056">
        <v>50002103</v>
      </c>
      <c r="C4056" s="2" t="s">
        <v>8373</v>
      </c>
      <c r="D4056" t="s">
        <v>77</v>
      </c>
      <c r="E4056">
        <v>610761600000</v>
      </c>
      <c r="F4056">
        <v>1324550069000</v>
      </c>
      <c r="G4056">
        <v>1</v>
      </c>
      <c r="H4056" t="s">
        <v>223</v>
      </c>
      <c r="I4056" t="s">
        <v>224</v>
      </c>
      <c r="J4056" t="s">
        <v>26</v>
      </c>
      <c r="K4056" t="s">
        <v>21</v>
      </c>
      <c r="L4056">
        <v>0</v>
      </c>
      <c r="M4056">
        <v>0</v>
      </c>
      <c r="N4056" t="s">
        <v>22</v>
      </c>
      <c r="O4056">
        <v>3</v>
      </c>
      <c r="P4056" s="30">
        <f>SQRT((postes_1[[#This Row],[x]]-$Q$1)^2+(postes_1[[#This Row],[y]]-$R$1)^2)</f>
        <v>592420.52910544374</v>
      </c>
      <c r="Q4056">
        <v>639677.75</v>
      </c>
      <c r="R4056">
        <v>6161762.2999999998</v>
      </c>
    </row>
    <row r="4057" spans="1:18" hidden="1">
      <c r="A4057">
        <v>3731</v>
      </c>
      <c r="B4057">
        <v>40000807</v>
      </c>
      <c r="C4057" s="2" t="s">
        <v>8373</v>
      </c>
      <c r="D4057" t="s">
        <v>20</v>
      </c>
      <c r="E4057">
        <v>1065484800000</v>
      </c>
      <c r="F4057" t="s">
        <v>20</v>
      </c>
      <c r="G4057">
        <v>1</v>
      </c>
      <c r="H4057" t="s">
        <v>7630</v>
      </c>
      <c r="I4057" t="s">
        <v>7631</v>
      </c>
      <c r="J4057" t="s">
        <v>20</v>
      </c>
      <c r="K4057" t="s">
        <v>21</v>
      </c>
      <c r="L4057">
        <v>0</v>
      </c>
      <c r="M4057">
        <v>0</v>
      </c>
      <c r="N4057" t="s">
        <v>22</v>
      </c>
      <c r="O4057">
        <v>3</v>
      </c>
      <c r="P4057" s="30">
        <f>SQRT((postes_1[[#This Row],[x]]-$Q$1)^2+(postes_1[[#This Row],[y]]-$R$1)^2)</f>
        <v>594648.31107047317</v>
      </c>
      <c r="Q4057">
        <v>948755.20000000298</v>
      </c>
      <c r="R4057">
        <v>6264413.0099999998</v>
      </c>
    </row>
    <row r="4058" spans="1:18" hidden="1">
      <c r="A4058">
        <v>3729</v>
      </c>
      <c r="B4058">
        <v>40000887</v>
      </c>
      <c r="C4058" s="2" t="s">
        <v>8373</v>
      </c>
      <c r="D4058" t="s">
        <v>20</v>
      </c>
      <c r="E4058">
        <v>1065484800000</v>
      </c>
      <c r="F4058" t="s">
        <v>20</v>
      </c>
      <c r="G4058">
        <v>1</v>
      </c>
      <c r="H4058" t="s">
        <v>7626</v>
      </c>
      <c r="I4058" t="s">
        <v>7627</v>
      </c>
      <c r="J4058" t="s">
        <v>20</v>
      </c>
      <c r="K4058" t="s">
        <v>21</v>
      </c>
      <c r="L4058">
        <v>0</v>
      </c>
      <c r="M4058">
        <v>0</v>
      </c>
      <c r="N4058" t="s">
        <v>22</v>
      </c>
      <c r="O4058">
        <v>3</v>
      </c>
      <c r="P4058" s="30">
        <f>SQRT((postes_1[[#This Row],[x]]-$Q$1)^2+(postes_1[[#This Row],[y]]-$R$1)^2)</f>
        <v>595440.55310202169</v>
      </c>
      <c r="Q4058">
        <v>941421.84000000404</v>
      </c>
      <c r="R4058">
        <v>6258467.54</v>
      </c>
    </row>
    <row r="4059" spans="1:18" hidden="1">
      <c r="A4059">
        <v>3538</v>
      </c>
      <c r="B4059">
        <v>50002115</v>
      </c>
      <c r="C4059" s="2" t="s">
        <v>8373</v>
      </c>
      <c r="D4059" t="s">
        <v>77</v>
      </c>
      <c r="E4059">
        <v>610761600000</v>
      </c>
      <c r="F4059">
        <v>1324549752000</v>
      </c>
      <c r="G4059">
        <v>1</v>
      </c>
      <c r="H4059" t="s">
        <v>7242</v>
      </c>
      <c r="I4059" t="s">
        <v>7242</v>
      </c>
      <c r="J4059" t="s">
        <v>26</v>
      </c>
      <c r="K4059" t="s">
        <v>21</v>
      </c>
      <c r="L4059">
        <v>0</v>
      </c>
      <c r="M4059">
        <v>0</v>
      </c>
      <c r="N4059" t="s">
        <v>22</v>
      </c>
      <c r="O4059">
        <v>3</v>
      </c>
      <c r="P4059" s="30">
        <f>SQRT((postes_1[[#This Row],[x]]-$Q$1)^2+(postes_1[[#This Row],[y]]-$R$1)^2)</f>
        <v>595732.4810618232</v>
      </c>
      <c r="Q4059">
        <v>635584.39000000095</v>
      </c>
      <c r="R4059">
        <v>6158259.5099999998</v>
      </c>
    </row>
    <row r="4060" spans="1:18" hidden="1">
      <c r="A4060">
        <v>1616</v>
      </c>
      <c r="B4060">
        <v>40000307</v>
      </c>
      <c r="C4060" s="2" t="s">
        <v>8377</v>
      </c>
      <c r="D4060" t="s">
        <v>264</v>
      </c>
      <c r="E4060">
        <v>1005782400000</v>
      </c>
      <c r="F4060">
        <v>1467030382000</v>
      </c>
      <c r="G4060">
        <v>1</v>
      </c>
      <c r="H4060" t="s">
        <v>3363</v>
      </c>
      <c r="I4060" t="s">
        <v>3364</v>
      </c>
      <c r="J4060" t="s">
        <v>20</v>
      </c>
      <c r="K4060" t="s">
        <v>21</v>
      </c>
      <c r="L4060">
        <v>0</v>
      </c>
      <c r="M4060">
        <v>0</v>
      </c>
      <c r="N4060" t="s">
        <v>22</v>
      </c>
      <c r="O4060">
        <v>5</v>
      </c>
      <c r="P4060" s="30">
        <f>SQRT((postes_1[[#This Row],[x]]-$Q$1)^2+(postes_1[[#This Row],[y]]-$R$1)^2)</f>
        <v>596272.87835262949</v>
      </c>
      <c r="Q4060">
        <v>1031676.14</v>
      </c>
      <c r="R4060">
        <v>6331412.4299999997</v>
      </c>
    </row>
    <row r="4061" spans="1:18" hidden="1">
      <c r="A4061">
        <v>1003</v>
      </c>
      <c r="B4061">
        <v>40000802</v>
      </c>
      <c r="C4061" s="2" t="s">
        <v>8375</v>
      </c>
      <c r="D4061" t="s">
        <v>108</v>
      </c>
      <c r="E4061">
        <v>1065484800000</v>
      </c>
      <c r="F4061">
        <v>1231938163000</v>
      </c>
      <c r="G4061">
        <v>1</v>
      </c>
      <c r="H4061" t="s">
        <v>2139</v>
      </c>
      <c r="I4061" t="s">
        <v>2140</v>
      </c>
      <c r="J4061" t="s">
        <v>20</v>
      </c>
      <c r="K4061" t="s">
        <v>21</v>
      </c>
      <c r="L4061">
        <v>0</v>
      </c>
      <c r="M4061">
        <v>0</v>
      </c>
      <c r="N4061" t="s">
        <v>22</v>
      </c>
      <c r="O4061">
        <v>6</v>
      </c>
      <c r="P4061" s="30">
        <f>SQRT((postes_1[[#This Row],[x]]-$Q$1)^2+(postes_1[[#This Row],[y]]-$R$1)^2)</f>
        <v>596376.95452453592</v>
      </c>
      <c r="Q4061">
        <v>952030.28000000096</v>
      </c>
      <c r="R4061">
        <v>6264584.4900000002</v>
      </c>
    </row>
    <row r="4062" spans="1:18" hidden="1">
      <c r="A4062">
        <v>3844</v>
      </c>
      <c r="B4062">
        <v>40001206</v>
      </c>
      <c r="C4062" s="2" t="s">
        <v>8373</v>
      </c>
      <c r="D4062" t="s">
        <v>274</v>
      </c>
      <c r="E4062">
        <v>1167908053000</v>
      </c>
      <c r="F4062">
        <v>1432041858000</v>
      </c>
      <c r="G4062">
        <v>1</v>
      </c>
      <c r="H4062" t="s">
        <v>7847</v>
      </c>
      <c r="I4062" t="s">
        <v>7848</v>
      </c>
      <c r="J4062" t="s">
        <v>20</v>
      </c>
      <c r="K4062" t="s">
        <v>21</v>
      </c>
      <c r="L4062">
        <v>0</v>
      </c>
      <c r="M4062">
        <v>0</v>
      </c>
      <c r="N4062" t="s">
        <v>22</v>
      </c>
      <c r="O4062">
        <v>3</v>
      </c>
      <c r="P4062" s="30">
        <f>SQRT((postes_1[[#This Row],[x]]-$Q$1)^2+(postes_1[[#This Row],[y]]-$R$1)^2)</f>
        <v>596382.14505324536</v>
      </c>
      <c r="Q4062">
        <v>910948.63000000303</v>
      </c>
      <c r="R4062">
        <v>6238308.1699999999</v>
      </c>
    </row>
    <row r="4063" spans="1:18" hidden="1">
      <c r="A4063">
        <v>3011</v>
      </c>
      <c r="B4063">
        <v>50002105</v>
      </c>
      <c r="C4063" s="2" t="s">
        <v>8373</v>
      </c>
      <c r="D4063" t="s">
        <v>168</v>
      </c>
      <c r="E4063">
        <v>610761600000</v>
      </c>
      <c r="F4063">
        <v>1443711505000</v>
      </c>
      <c r="G4063">
        <v>1</v>
      </c>
      <c r="H4063" t="s">
        <v>6198</v>
      </c>
      <c r="I4063" t="s">
        <v>6199</v>
      </c>
      <c r="J4063" t="s">
        <v>26</v>
      </c>
      <c r="K4063" t="s">
        <v>21</v>
      </c>
      <c r="L4063">
        <v>0</v>
      </c>
      <c r="M4063">
        <v>0</v>
      </c>
      <c r="N4063" t="s">
        <v>22</v>
      </c>
      <c r="O4063">
        <v>3</v>
      </c>
      <c r="P4063" s="30">
        <f>SQRT((postes_1[[#This Row],[x]]-$Q$1)^2+(postes_1[[#This Row],[y]]-$R$1)^2)</f>
        <v>597256.75750090566</v>
      </c>
      <c r="Q4063">
        <v>688293.00999999803</v>
      </c>
      <c r="R4063">
        <v>6161297.5899999999</v>
      </c>
    </row>
    <row r="4064" spans="1:18" hidden="1">
      <c r="A4064">
        <v>536</v>
      </c>
      <c r="B4064">
        <v>50002119</v>
      </c>
      <c r="C4064" s="2" t="s">
        <v>8373</v>
      </c>
      <c r="D4064" t="s">
        <v>77</v>
      </c>
      <c r="E4064">
        <v>610761600000</v>
      </c>
      <c r="F4064">
        <v>1324548903000</v>
      </c>
      <c r="G4064">
        <v>1</v>
      </c>
      <c r="H4064" t="s">
        <v>1161</v>
      </c>
      <c r="I4064" t="s">
        <v>1162</v>
      </c>
      <c r="J4064" t="s">
        <v>26</v>
      </c>
      <c r="K4064" t="s">
        <v>21</v>
      </c>
      <c r="L4064">
        <v>0</v>
      </c>
      <c r="M4064">
        <v>0</v>
      </c>
      <c r="N4064" t="s">
        <v>22</v>
      </c>
      <c r="O4064">
        <v>3</v>
      </c>
      <c r="P4064" s="30">
        <f>SQRT((postes_1[[#This Row],[x]]-$Q$1)^2+(postes_1[[#This Row],[y]]-$R$1)^2)</f>
        <v>597339.78864869219</v>
      </c>
      <c r="Q4064">
        <v>629903.28000000096</v>
      </c>
      <c r="R4064">
        <v>6156438.7800000003</v>
      </c>
    </row>
    <row r="4065" spans="1:18" hidden="1">
      <c r="A4065">
        <v>3009</v>
      </c>
      <c r="B4065">
        <v>50002109</v>
      </c>
      <c r="C4065" s="2" t="s">
        <v>8373</v>
      </c>
      <c r="D4065" t="s">
        <v>168</v>
      </c>
      <c r="E4065" s="1">
        <v>1002672000000</v>
      </c>
      <c r="F4065">
        <v>1443711861000</v>
      </c>
      <c r="G4065">
        <v>1</v>
      </c>
      <c r="H4065" t="s">
        <v>6194</v>
      </c>
      <c r="I4065" t="s">
        <v>6195</v>
      </c>
      <c r="J4065" t="s">
        <v>20</v>
      </c>
      <c r="K4065" t="s">
        <v>21</v>
      </c>
      <c r="L4065">
        <v>0</v>
      </c>
      <c r="M4065">
        <v>0</v>
      </c>
      <c r="N4065" t="s">
        <v>22</v>
      </c>
      <c r="O4065">
        <v>3</v>
      </c>
      <c r="P4065" s="30">
        <f>SQRT((postes_1[[#This Row],[x]]-$Q$1)^2+(postes_1[[#This Row],[y]]-$R$1)^2)</f>
        <v>597492.79969166638</v>
      </c>
      <c r="Q4065">
        <v>688745.06000000203</v>
      </c>
      <c r="R4065">
        <v>6161119.0800000001</v>
      </c>
    </row>
    <row r="4066" spans="1:18">
      <c r="A4066">
        <v>243</v>
      </c>
      <c r="B4066">
        <v>70057595</v>
      </c>
      <c r="C4066" s="2" t="s">
        <v>8382</v>
      </c>
      <c r="D4066" t="s">
        <v>168</v>
      </c>
      <c r="E4066">
        <v>1465822009000</v>
      </c>
      <c r="F4066">
        <v>1437495544000</v>
      </c>
      <c r="G4066">
        <v>1</v>
      </c>
      <c r="H4066" t="s">
        <v>552</v>
      </c>
      <c r="I4066" t="s">
        <v>553</v>
      </c>
      <c r="J4066" t="s">
        <v>20</v>
      </c>
      <c r="K4066" t="s">
        <v>21</v>
      </c>
      <c r="L4066">
        <v>0</v>
      </c>
      <c r="M4066">
        <v>0</v>
      </c>
      <c r="N4066" t="s">
        <v>267</v>
      </c>
      <c r="O4066">
        <v>3</v>
      </c>
      <c r="P4066" s="30">
        <f>SQRT((postes_1[[#This Row],[x]]-$Q$1)^2+(postes_1[[#This Row],[y]]-$R$1)^2)</f>
        <v>597749.65659518656</v>
      </c>
      <c r="Q4066">
        <v>921316.87539999897</v>
      </c>
      <c r="R4066">
        <v>6242895.5761000002</v>
      </c>
    </row>
    <row r="4067" spans="1:18" hidden="1">
      <c r="A4067">
        <v>1741</v>
      </c>
      <c r="B4067">
        <v>50002124</v>
      </c>
      <c r="C4067" s="2" t="s">
        <v>8373</v>
      </c>
      <c r="D4067" t="s">
        <v>38</v>
      </c>
      <c r="E4067">
        <v>1176391733000</v>
      </c>
      <c r="F4067">
        <v>1176391951000</v>
      </c>
      <c r="G4067">
        <v>1</v>
      </c>
      <c r="H4067" t="s">
        <v>3620</v>
      </c>
      <c r="I4067" t="s">
        <v>3621</v>
      </c>
      <c r="J4067" t="s">
        <v>20</v>
      </c>
      <c r="K4067" t="s">
        <v>21</v>
      </c>
      <c r="L4067">
        <v>0</v>
      </c>
      <c r="M4067">
        <v>0</v>
      </c>
      <c r="N4067" t="s">
        <v>22</v>
      </c>
      <c r="O4067">
        <v>3</v>
      </c>
      <c r="P4067" s="30">
        <f>SQRT((postes_1[[#This Row],[x]]-$Q$1)^2+(postes_1[[#This Row],[y]]-$R$1)^2)</f>
        <v>598183.89831183781</v>
      </c>
      <c r="Q4067">
        <v>625225.70000000298</v>
      </c>
      <c r="R4067">
        <v>6155460.4900000002</v>
      </c>
    </row>
    <row r="4068" spans="1:18" hidden="1">
      <c r="A4068">
        <v>2342</v>
      </c>
      <c r="B4068">
        <v>50002106</v>
      </c>
      <c r="C4068" s="2" t="s">
        <v>8373</v>
      </c>
      <c r="D4068" t="s">
        <v>805</v>
      </c>
      <c r="E4068">
        <v>936230400000</v>
      </c>
      <c r="F4068">
        <v>1292922547000</v>
      </c>
      <c r="G4068">
        <v>1</v>
      </c>
      <c r="H4068" t="s">
        <v>4838</v>
      </c>
      <c r="I4068" t="s">
        <v>4839</v>
      </c>
      <c r="J4068" t="s">
        <v>20</v>
      </c>
      <c r="K4068" t="s">
        <v>21</v>
      </c>
      <c r="L4068">
        <v>0</v>
      </c>
      <c r="M4068">
        <v>0</v>
      </c>
      <c r="N4068" t="s">
        <v>22</v>
      </c>
      <c r="O4068">
        <v>3</v>
      </c>
      <c r="P4068" s="30">
        <f>SQRT((postes_1[[#This Row],[x]]-$Q$1)^2+(postes_1[[#This Row],[y]]-$R$1)^2)</f>
        <v>599186.53183367732</v>
      </c>
      <c r="Q4068">
        <v>700566.77000000305</v>
      </c>
      <c r="R4068">
        <v>6161088.3600000003</v>
      </c>
    </row>
    <row r="4069" spans="1:18" hidden="1">
      <c r="A4069">
        <v>1127</v>
      </c>
      <c r="B4069">
        <v>40000983</v>
      </c>
      <c r="C4069" s="2" t="s">
        <v>8373</v>
      </c>
      <c r="D4069" t="s">
        <v>108</v>
      </c>
      <c r="E4069">
        <v>610761600000</v>
      </c>
      <c r="F4069">
        <v>1233917120000</v>
      </c>
      <c r="G4069">
        <v>1</v>
      </c>
      <c r="H4069" t="s">
        <v>2366</v>
      </c>
      <c r="I4069" t="s">
        <v>2367</v>
      </c>
      <c r="J4069" t="s">
        <v>20</v>
      </c>
      <c r="K4069" t="s">
        <v>21</v>
      </c>
      <c r="L4069">
        <v>0</v>
      </c>
      <c r="M4069">
        <v>0</v>
      </c>
      <c r="N4069" t="s">
        <v>22</v>
      </c>
      <c r="O4069">
        <v>3</v>
      </c>
      <c r="P4069" s="30">
        <f>SQRT((postes_1[[#This Row],[x]]-$Q$1)^2+(postes_1[[#This Row],[y]]-$R$1)^2)</f>
        <v>599226.67116548633</v>
      </c>
      <c r="Q4069">
        <v>911430.46000000101</v>
      </c>
      <c r="R4069">
        <v>6235297.3399999999</v>
      </c>
    </row>
    <row r="4070" spans="1:18" hidden="1">
      <c r="A4070">
        <v>3964</v>
      </c>
      <c r="B4070">
        <v>50002107</v>
      </c>
      <c r="C4070" s="2" t="s">
        <v>8373</v>
      </c>
      <c r="D4070" t="s">
        <v>805</v>
      </c>
      <c r="E4070">
        <v>610761600000</v>
      </c>
      <c r="F4070">
        <v>1292931718000</v>
      </c>
      <c r="G4070">
        <v>1</v>
      </c>
      <c r="H4070" t="s">
        <v>8076</v>
      </c>
      <c r="I4070" t="s">
        <v>8077</v>
      </c>
      <c r="J4070" t="s">
        <v>26</v>
      </c>
      <c r="K4070" t="s">
        <v>21</v>
      </c>
      <c r="L4070">
        <v>0</v>
      </c>
      <c r="M4070">
        <v>0</v>
      </c>
      <c r="N4070" t="s">
        <v>22</v>
      </c>
      <c r="O4070">
        <v>3</v>
      </c>
      <c r="P4070" s="30">
        <f>SQRT((postes_1[[#This Row],[x]]-$Q$1)^2+(postes_1[[#This Row],[y]]-$R$1)^2)</f>
        <v>599271.54715060326</v>
      </c>
      <c r="Q4070">
        <v>701069.06000000203</v>
      </c>
      <c r="R4070">
        <v>6161078.9699999997</v>
      </c>
    </row>
    <row r="4071" spans="1:18" hidden="1">
      <c r="A4071">
        <v>1949</v>
      </c>
      <c r="B4071">
        <v>40000282</v>
      </c>
      <c r="C4071" s="2" t="s">
        <v>8377</v>
      </c>
      <c r="D4071" t="s">
        <v>274</v>
      </c>
      <c r="E4071">
        <v>610761600000</v>
      </c>
      <c r="F4071">
        <v>1416479675000</v>
      </c>
      <c r="G4071">
        <v>1</v>
      </c>
      <c r="H4071" t="s">
        <v>4039</v>
      </c>
      <c r="I4071" t="s">
        <v>4040</v>
      </c>
      <c r="J4071" t="s">
        <v>20</v>
      </c>
      <c r="K4071" t="s">
        <v>21</v>
      </c>
      <c r="L4071">
        <v>0</v>
      </c>
      <c r="M4071">
        <v>0</v>
      </c>
      <c r="N4071" t="s">
        <v>22</v>
      </c>
      <c r="O4071">
        <v>5</v>
      </c>
      <c r="P4071" s="30">
        <f>SQRT((postes_1[[#This Row],[x]]-$Q$1)^2+(postes_1[[#This Row],[y]]-$R$1)^2)</f>
        <v>600601.32628856145</v>
      </c>
      <c r="Q4071">
        <v>1042742.36</v>
      </c>
      <c r="R4071">
        <v>6336494.79</v>
      </c>
    </row>
    <row r="4072" spans="1:18" hidden="1">
      <c r="A4072">
        <v>2166</v>
      </c>
      <c r="B4072">
        <v>40000972</v>
      </c>
      <c r="C4072" s="2" t="s">
        <v>8373</v>
      </c>
      <c r="D4072" t="s">
        <v>23</v>
      </c>
      <c r="E4072">
        <v>1065484800000</v>
      </c>
      <c r="F4072">
        <v>1244728174000</v>
      </c>
      <c r="G4072">
        <v>1</v>
      </c>
      <c r="H4072" t="s">
        <v>4495</v>
      </c>
      <c r="I4072" t="s">
        <v>4496</v>
      </c>
      <c r="J4072" t="s">
        <v>20</v>
      </c>
      <c r="K4072" t="s">
        <v>21</v>
      </c>
      <c r="L4072">
        <v>0</v>
      </c>
      <c r="M4072">
        <v>0</v>
      </c>
      <c r="N4072" t="s">
        <v>22</v>
      </c>
      <c r="O4072">
        <v>3</v>
      </c>
      <c r="P4072" s="30">
        <f>SQRT((postes_1[[#This Row],[x]]-$Q$1)^2+(postes_1[[#This Row],[y]]-$R$1)^2)</f>
        <v>600721.15176980582</v>
      </c>
      <c r="Q4072">
        <v>927999.22999999695</v>
      </c>
      <c r="R4072">
        <v>6243520.5499999998</v>
      </c>
    </row>
    <row r="4073" spans="1:18" hidden="1">
      <c r="A4073">
        <v>3152</v>
      </c>
      <c r="B4073">
        <v>70059111</v>
      </c>
      <c r="C4073" s="2" t="s">
        <v>8390</v>
      </c>
      <c r="D4073" t="s">
        <v>168</v>
      </c>
      <c r="E4073">
        <v>1442393557000</v>
      </c>
      <c r="F4073">
        <v>1442332903000</v>
      </c>
      <c r="G4073">
        <v>1</v>
      </c>
      <c r="H4073" t="s">
        <v>6483</v>
      </c>
      <c r="I4073" t="s">
        <v>6484</v>
      </c>
      <c r="J4073" t="s">
        <v>20</v>
      </c>
      <c r="K4073" t="s">
        <v>21</v>
      </c>
      <c r="L4073">
        <v>0</v>
      </c>
      <c r="M4073">
        <v>1</v>
      </c>
      <c r="N4073" t="s">
        <v>22</v>
      </c>
      <c r="O4073">
        <v>9</v>
      </c>
      <c r="P4073" s="30">
        <f>SQRT((postes_1[[#This Row],[x]]-$Q$1)^2+(postes_1[[#This Row],[y]]-$R$1)^2)</f>
        <v>600885.41278724093</v>
      </c>
      <c r="Q4073">
        <v>688533.46999999904</v>
      </c>
      <c r="R4073">
        <v>6157669.3799999999</v>
      </c>
    </row>
    <row r="4074" spans="1:18" hidden="1">
      <c r="A4074">
        <v>3123</v>
      </c>
      <c r="B4074">
        <v>40001119</v>
      </c>
      <c r="C4074" s="2" t="s">
        <v>8373</v>
      </c>
      <c r="D4074" t="s">
        <v>274</v>
      </c>
      <c r="E4074">
        <v>891302400000</v>
      </c>
      <c r="F4074">
        <v>1424347373000</v>
      </c>
      <c r="G4074">
        <v>1</v>
      </c>
      <c r="H4074" t="s">
        <v>6418</v>
      </c>
      <c r="I4074" t="s">
        <v>6419</v>
      </c>
      <c r="J4074" t="s">
        <v>20</v>
      </c>
      <c r="K4074" t="s">
        <v>21</v>
      </c>
      <c r="L4074">
        <v>0</v>
      </c>
      <c r="M4074">
        <v>0</v>
      </c>
      <c r="N4074" t="s">
        <v>22</v>
      </c>
      <c r="O4074">
        <v>3</v>
      </c>
      <c r="P4074" s="30">
        <f>SQRT((postes_1[[#This Row],[x]]-$Q$1)^2+(postes_1[[#This Row],[y]]-$R$1)^2)</f>
        <v>601772.19809792121</v>
      </c>
      <c r="Q4074">
        <v>978394.82</v>
      </c>
      <c r="R4074">
        <v>6277268.5</v>
      </c>
    </row>
    <row r="4075" spans="1:18" hidden="1">
      <c r="A4075">
        <v>4103</v>
      </c>
      <c r="B4075">
        <v>50002130</v>
      </c>
      <c r="C4075" s="2" t="s">
        <v>8373</v>
      </c>
      <c r="D4075" t="s">
        <v>38</v>
      </c>
      <c r="E4075">
        <v>1035331200000</v>
      </c>
      <c r="F4075">
        <v>1173792074000</v>
      </c>
      <c r="G4075">
        <v>1</v>
      </c>
      <c r="H4075" t="s">
        <v>8310</v>
      </c>
      <c r="I4075" t="s">
        <v>8311</v>
      </c>
      <c r="J4075" t="s">
        <v>26</v>
      </c>
      <c r="K4075" t="s">
        <v>21</v>
      </c>
      <c r="L4075">
        <v>0</v>
      </c>
      <c r="M4075">
        <v>0</v>
      </c>
      <c r="N4075" t="s">
        <v>22</v>
      </c>
      <c r="O4075">
        <v>3</v>
      </c>
      <c r="P4075" s="30">
        <f>SQRT((postes_1[[#This Row],[x]]-$Q$1)^2+(postes_1[[#This Row],[y]]-$R$1)^2)</f>
        <v>601809.89465714979</v>
      </c>
      <c r="Q4075">
        <v>609491.29999999702</v>
      </c>
      <c r="R4075">
        <v>6151653.25</v>
      </c>
    </row>
    <row r="4076" spans="1:18" hidden="1">
      <c r="A4076">
        <v>1453</v>
      </c>
      <c r="B4076">
        <v>50002123</v>
      </c>
      <c r="C4076" s="2" t="s">
        <v>8373</v>
      </c>
      <c r="D4076" t="s">
        <v>20</v>
      </c>
      <c r="E4076" s="1">
        <v>1002672000000</v>
      </c>
      <c r="F4076" t="s">
        <v>20</v>
      </c>
      <c r="G4076">
        <v>1</v>
      </c>
      <c r="H4076" t="s">
        <v>3040</v>
      </c>
      <c r="I4076" t="s">
        <v>3040</v>
      </c>
      <c r="J4076" t="s">
        <v>20</v>
      </c>
      <c r="K4076" t="s">
        <v>21</v>
      </c>
      <c r="L4076">
        <v>0</v>
      </c>
      <c r="M4076">
        <v>0</v>
      </c>
      <c r="N4076" t="s">
        <v>22</v>
      </c>
      <c r="O4076">
        <v>3</v>
      </c>
      <c r="P4076" s="30">
        <f>SQRT((postes_1[[#This Row],[x]]-$Q$1)^2+(postes_1[[#This Row],[y]]-$R$1)^2)</f>
        <v>602162.06731868396</v>
      </c>
      <c r="Q4076">
        <v>677557.53999999899</v>
      </c>
      <c r="R4076">
        <v>6155049.1799999997</v>
      </c>
    </row>
    <row r="4077" spans="1:18" hidden="1">
      <c r="A4077">
        <v>795</v>
      </c>
      <c r="B4077">
        <v>40002058</v>
      </c>
      <c r="C4077" s="2" t="s">
        <v>8373</v>
      </c>
      <c r="D4077" t="s">
        <v>168</v>
      </c>
      <c r="E4077">
        <v>1065398400000</v>
      </c>
      <c r="F4077">
        <v>1450431373000</v>
      </c>
      <c r="G4077">
        <v>1</v>
      </c>
      <c r="H4077" t="s">
        <v>1706</v>
      </c>
      <c r="I4077" t="s">
        <v>1707</v>
      </c>
      <c r="J4077" t="s">
        <v>20</v>
      </c>
      <c r="K4077" t="s">
        <v>21</v>
      </c>
      <c r="L4077">
        <v>0</v>
      </c>
      <c r="M4077">
        <v>0</v>
      </c>
      <c r="N4077" t="s">
        <v>22</v>
      </c>
      <c r="O4077">
        <v>3</v>
      </c>
      <c r="P4077" s="30">
        <f>SQRT((postes_1[[#This Row],[x]]-$Q$1)^2+(postes_1[[#This Row],[y]]-$R$1)^2)</f>
        <v>602427.01105089625</v>
      </c>
      <c r="Q4077">
        <v>920373.46000000101</v>
      </c>
      <c r="R4077">
        <v>6236860.2699999996</v>
      </c>
    </row>
    <row r="4078" spans="1:18">
      <c r="A4078">
        <v>224</v>
      </c>
      <c r="B4078">
        <v>70047688</v>
      </c>
      <c r="C4078" s="2" t="s">
        <v>8381</v>
      </c>
      <c r="D4078" t="s">
        <v>30</v>
      </c>
      <c r="E4078">
        <v>1392118401000</v>
      </c>
      <c r="F4078">
        <v>1395141461000</v>
      </c>
      <c r="G4078">
        <v>1</v>
      </c>
      <c r="H4078" t="s">
        <v>511</v>
      </c>
      <c r="I4078" t="s">
        <v>512</v>
      </c>
      <c r="J4078" t="s">
        <v>513</v>
      </c>
      <c r="K4078" t="s">
        <v>283</v>
      </c>
      <c r="L4078">
        <v>0</v>
      </c>
      <c r="M4078">
        <v>0</v>
      </c>
      <c r="N4078" t="s">
        <v>267</v>
      </c>
      <c r="O4078">
        <v>6</v>
      </c>
      <c r="P4078" s="30">
        <f>SQRT((postes_1[[#This Row],[x]]-$Q$1)^2+(postes_1[[#This Row],[y]]-$R$1)^2)</f>
        <v>602509.594518714</v>
      </c>
      <c r="Q4078">
        <v>955501.29829999804</v>
      </c>
      <c r="R4078">
        <v>6259528.4225000003</v>
      </c>
    </row>
    <row r="4079" spans="1:18" hidden="1">
      <c r="A4079">
        <v>946</v>
      </c>
      <c r="B4079">
        <v>70047788</v>
      </c>
      <c r="C4079" s="2" t="s">
        <v>8375</v>
      </c>
      <c r="D4079" t="s">
        <v>168</v>
      </c>
      <c r="E4079">
        <v>1432055777000</v>
      </c>
      <c r="F4079">
        <v>1450365178000</v>
      </c>
      <c r="G4079">
        <v>1</v>
      </c>
      <c r="H4079" t="s">
        <v>2018</v>
      </c>
      <c r="I4079" t="s">
        <v>2019</v>
      </c>
      <c r="J4079" t="s">
        <v>20</v>
      </c>
      <c r="K4079" t="s">
        <v>21</v>
      </c>
      <c r="L4079">
        <v>0</v>
      </c>
      <c r="M4079">
        <v>0</v>
      </c>
      <c r="N4079" t="s">
        <v>22</v>
      </c>
      <c r="O4079">
        <v>6</v>
      </c>
      <c r="P4079" s="30">
        <f>SQRT((postes_1[[#This Row],[x]]-$Q$1)^2+(postes_1[[#This Row],[y]]-$R$1)^2)</f>
        <v>602711.4901092872</v>
      </c>
      <c r="Q4079">
        <v>956161.60000000102</v>
      </c>
      <c r="R4079">
        <v>6259743.8399999999</v>
      </c>
    </row>
    <row r="4080" spans="1:18" hidden="1">
      <c r="A4080">
        <v>1976</v>
      </c>
      <c r="B4080">
        <v>40000295</v>
      </c>
      <c r="C4080" s="2" t="s">
        <v>8377</v>
      </c>
      <c r="D4080" t="s">
        <v>274</v>
      </c>
      <c r="E4080">
        <v>1128698985000</v>
      </c>
      <c r="F4080">
        <v>1416479990000</v>
      </c>
      <c r="G4080">
        <v>1</v>
      </c>
      <c r="H4080" t="s">
        <v>4096</v>
      </c>
      <c r="I4080" t="s">
        <v>4097</v>
      </c>
      <c r="J4080" t="s">
        <v>20</v>
      </c>
      <c r="K4080" t="s">
        <v>21</v>
      </c>
      <c r="L4080">
        <v>0</v>
      </c>
      <c r="M4080">
        <v>0</v>
      </c>
      <c r="N4080" t="s">
        <v>22</v>
      </c>
      <c r="O4080">
        <v>5</v>
      </c>
      <c r="P4080" s="30">
        <f>SQRT((postes_1[[#This Row],[x]]-$Q$1)^2+(postes_1[[#This Row],[y]]-$R$1)^2)</f>
        <v>604039.89997659903</v>
      </c>
      <c r="Q4080">
        <v>1045213.62</v>
      </c>
      <c r="R4080">
        <v>6334103.8300000001</v>
      </c>
    </row>
    <row r="4081" spans="1:18" hidden="1">
      <c r="A4081">
        <v>1661</v>
      </c>
      <c r="B4081">
        <v>40000346</v>
      </c>
      <c r="C4081" s="2" t="s">
        <v>8373</v>
      </c>
      <c r="D4081" t="s">
        <v>274</v>
      </c>
      <c r="E4081">
        <v>610761600000</v>
      </c>
      <c r="F4081">
        <v>1415882349000</v>
      </c>
      <c r="G4081">
        <v>1</v>
      </c>
      <c r="H4081" t="s">
        <v>3458</v>
      </c>
      <c r="I4081" t="s">
        <v>3459</v>
      </c>
      <c r="J4081" t="s">
        <v>20</v>
      </c>
      <c r="K4081" t="s">
        <v>21</v>
      </c>
      <c r="L4081">
        <v>0</v>
      </c>
      <c r="M4081">
        <v>0</v>
      </c>
      <c r="N4081" t="s">
        <v>22</v>
      </c>
      <c r="O4081">
        <v>3</v>
      </c>
      <c r="P4081" s="30">
        <f>SQRT((postes_1[[#This Row],[x]]-$Q$1)^2+(postes_1[[#This Row],[y]]-$R$1)^2)</f>
        <v>604630.67543494643</v>
      </c>
      <c r="Q4081">
        <v>1034296.96</v>
      </c>
      <c r="R4081">
        <v>6322245.0499999998</v>
      </c>
    </row>
    <row r="4082" spans="1:18" hidden="1">
      <c r="A4082">
        <v>1197</v>
      </c>
      <c r="B4082">
        <v>40000559</v>
      </c>
      <c r="C4082" s="2" t="s">
        <v>8373</v>
      </c>
      <c r="D4082" t="s">
        <v>274</v>
      </c>
      <c r="E4082">
        <v>610761600000</v>
      </c>
      <c r="F4082">
        <v>1417171925000</v>
      </c>
      <c r="G4082">
        <v>1</v>
      </c>
      <c r="H4082" t="s">
        <v>2507</v>
      </c>
      <c r="I4082" t="s">
        <v>2508</v>
      </c>
      <c r="J4082" t="s">
        <v>20</v>
      </c>
      <c r="K4082" t="s">
        <v>21</v>
      </c>
      <c r="L4082">
        <v>0</v>
      </c>
      <c r="M4082">
        <v>0</v>
      </c>
      <c r="N4082" t="s">
        <v>22</v>
      </c>
      <c r="O4082">
        <v>3</v>
      </c>
      <c r="P4082" s="30">
        <f>SQRT((postes_1[[#This Row],[x]]-$Q$1)^2+(postes_1[[#This Row],[y]]-$R$1)^2)</f>
        <v>605088.73473505757</v>
      </c>
      <c r="Q4082">
        <v>1003237.04</v>
      </c>
      <c r="R4082">
        <v>6293173.4500000002</v>
      </c>
    </row>
    <row r="4083" spans="1:18" hidden="1">
      <c r="A4083">
        <v>1968</v>
      </c>
      <c r="B4083">
        <v>40000251</v>
      </c>
      <c r="C4083" s="2" t="s">
        <v>8373</v>
      </c>
      <c r="D4083" t="s">
        <v>274</v>
      </c>
      <c r="E4083">
        <v>610761600000</v>
      </c>
      <c r="F4083">
        <v>1416480653000</v>
      </c>
      <c r="G4083">
        <v>1</v>
      </c>
      <c r="H4083" t="s">
        <v>4079</v>
      </c>
      <c r="I4083" t="s">
        <v>4080</v>
      </c>
      <c r="J4083" t="s">
        <v>20</v>
      </c>
      <c r="K4083" t="s">
        <v>21</v>
      </c>
      <c r="L4083">
        <v>0</v>
      </c>
      <c r="M4083">
        <v>0</v>
      </c>
      <c r="N4083" t="s">
        <v>22</v>
      </c>
      <c r="O4083">
        <v>3</v>
      </c>
      <c r="P4083" s="30">
        <f>SQRT((postes_1[[#This Row],[x]]-$Q$1)^2+(postes_1[[#This Row],[y]]-$R$1)^2)</f>
        <v>605131.6740956048</v>
      </c>
      <c r="Q4083">
        <v>1052091.02</v>
      </c>
      <c r="R4083">
        <v>6339754.0099999998</v>
      </c>
    </row>
    <row r="4084" spans="1:18" hidden="1">
      <c r="A4084">
        <v>3885</v>
      </c>
      <c r="B4084">
        <v>40000697</v>
      </c>
      <c r="C4084" s="2" t="s">
        <v>8376</v>
      </c>
      <c r="D4084" t="s">
        <v>274</v>
      </c>
      <c r="E4084">
        <v>1316167463000</v>
      </c>
      <c r="F4084">
        <v>1439990412000</v>
      </c>
      <c r="G4084">
        <v>1</v>
      </c>
      <c r="H4084" t="s">
        <v>7924</v>
      </c>
      <c r="I4084" t="s">
        <v>7924</v>
      </c>
      <c r="J4084" t="s">
        <v>20</v>
      </c>
      <c r="K4084" t="s">
        <v>21</v>
      </c>
      <c r="L4084">
        <v>0</v>
      </c>
      <c r="M4084">
        <v>0</v>
      </c>
      <c r="N4084" t="s">
        <v>22</v>
      </c>
      <c r="O4084">
        <v>7</v>
      </c>
      <c r="P4084" s="30">
        <f>SQRT((postes_1[[#This Row],[x]]-$Q$1)^2+(postes_1[[#This Row],[y]]-$R$1)^2)</f>
        <v>605898.65306564083</v>
      </c>
      <c r="Q4084">
        <v>981028.45000000298</v>
      </c>
      <c r="R4084">
        <v>6274088.71</v>
      </c>
    </row>
    <row r="4085" spans="1:18" hidden="1">
      <c r="A4085">
        <v>966</v>
      </c>
      <c r="B4085">
        <v>50002088</v>
      </c>
      <c r="C4085" s="2" t="s">
        <v>8375</v>
      </c>
      <c r="D4085" t="s">
        <v>30</v>
      </c>
      <c r="E4085">
        <v>1442504020000</v>
      </c>
      <c r="F4085">
        <v>1422974539000</v>
      </c>
      <c r="G4085">
        <v>1</v>
      </c>
      <c r="H4085" t="s">
        <v>2060</v>
      </c>
      <c r="I4085" t="s">
        <v>2061</v>
      </c>
      <c r="J4085" t="s">
        <v>2062</v>
      </c>
      <c r="K4085" t="s">
        <v>21</v>
      </c>
      <c r="L4085">
        <v>0</v>
      </c>
      <c r="M4085">
        <v>0</v>
      </c>
      <c r="N4085" t="s">
        <v>22</v>
      </c>
      <c r="O4085">
        <v>6</v>
      </c>
      <c r="P4085" s="30">
        <f>SQRT((postes_1[[#This Row],[x]]-$Q$1)^2+(postes_1[[#This Row],[y]]-$R$1)^2)</f>
        <v>606085.70173767337</v>
      </c>
      <c r="Q4085">
        <v>427739.109999999</v>
      </c>
      <c r="R4085">
        <v>6175578.6600000001</v>
      </c>
    </row>
    <row r="4086" spans="1:18" hidden="1">
      <c r="A4086">
        <v>2724</v>
      </c>
      <c r="B4086">
        <v>40000945</v>
      </c>
      <c r="C4086" s="2" t="s">
        <v>8376</v>
      </c>
      <c r="D4086" t="s">
        <v>20</v>
      </c>
      <c r="E4086">
        <v>1065484800000</v>
      </c>
      <c r="F4086" t="s">
        <v>20</v>
      </c>
      <c r="G4086">
        <v>1</v>
      </c>
      <c r="H4086" t="s">
        <v>5620</v>
      </c>
      <c r="I4086" t="s">
        <v>5621</v>
      </c>
      <c r="J4086" t="s">
        <v>20</v>
      </c>
      <c r="K4086" t="s">
        <v>21</v>
      </c>
      <c r="L4086">
        <v>0</v>
      </c>
      <c r="M4086">
        <v>0</v>
      </c>
      <c r="N4086" t="s">
        <v>22</v>
      </c>
      <c r="O4086">
        <v>7</v>
      </c>
      <c r="P4086" s="30">
        <f>SQRT((postes_1[[#This Row],[x]]-$Q$1)^2+(postes_1[[#This Row],[y]]-$R$1)^2)</f>
        <v>607399.42164394737</v>
      </c>
      <c r="Q4086">
        <v>945420.03999999899</v>
      </c>
      <c r="R4086">
        <v>6246765.1500000004</v>
      </c>
    </row>
    <row r="4087" spans="1:18" hidden="1">
      <c r="A4087">
        <v>2426</v>
      </c>
      <c r="B4087">
        <v>70040195</v>
      </c>
      <c r="C4087" s="2" t="s">
        <v>8375</v>
      </c>
      <c r="D4087" t="s">
        <v>274</v>
      </c>
      <c r="E4087">
        <v>1423830784000</v>
      </c>
      <c r="F4087">
        <v>1423830469000</v>
      </c>
      <c r="G4087">
        <v>1</v>
      </c>
      <c r="H4087" t="s">
        <v>5009</v>
      </c>
      <c r="I4087" t="s">
        <v>5010</v>
      </c>
      <c r="J4087" t="s">
        <v>5011</v>
      </c>
      <c r="K4087" t="s">
        <v>21</v>
      </c>
      <c r="L4087">
        <v>0</v>
      </c>
      <c r="M4087">
        <v>0</v>
      </c>
      <c r="N4087" t="s">
        <v>22</v>
      </c>
      <c r="O4087">
        <v>6</v>
      </c>
      <c r="P4087" s="30">
        <f>SQRT((postes_1[[#This Row],[x]]-$Q$1)^2+(postes_1[[#This Row],[y]]-$R$1)^2)</f>
        <v>607479.56143368373</v>
      </c>
      <c r="Q4087">
        <v>944935.78000000096</v>
      </c>
      <c r="R4087">
        <v>6246349.3600000003</v>
      </c>
    </row>
    <row r="4088" spans="1:18" hidden="1">
      <c r="A4088">
        <v>2591</v>
      </c>
      <c r="B4088">
        <v>50002131</v>
      </c>
      <c r="C4088" s="2" t="s">
        <v>8378</v>
      </c>
      <c r="D4088" t="s">
        <v>805</v>
      </c>
      <c r="E4088">
        <v>769737600000</v>
      </c>
      <c r="F4088">
        <v>1293184203000</v>
      </c>
      <c r="G4088">
        <v>1</v>
      </c>
      <c r="H4088" t="s">
        <v>5349</v>
      </c>
      <c r="I4088" t="s">
        <v>5350</v>
      </c>
      <c r="J4088" t="s">
        <v>20</v>
      </c>
      <c r="K4088" t="s">
        <v>21</v>
      </c>
      <c r="L4088">
        <v>0</v>
      </c>
      <c r="M4088">
        <v>0</v>
      </c>
      <c r="N4088" t="s">
        <v>22</v>
      </c>
      <c r="O4088">
        <v>1</v>
      </c>
      <c r="P4088" s="30">
        <f>SQRT((postes_1[[#This Row],[x]]-$Q$1)^2+(postes_1[[#This Row],[y]]-$R$1)^2)</f>
        <v>607641.46072166844</v>
      </c>
      <c r="Q4088">
        <v>666720.35000000102</v>
      </c>
      <c r="R4088">
        <v>6148430.1500000004</v>
      </c>
    </row>
    <row r="4089" spans="1:18">
      <c r="A4089">
        <v>122</v>
      </c>
      <c r="B4089">
        <v>70050288</v>
      </c>
      <c r="C4089" s="2" t="s">
        <v>8382</v>
      </c>
      <c r="D4089" t="s">
        <v>274</v>
      </c>
      <c r="E4089">
        <v>1415881650000</v>
      </c>
      <c r="F4089">
        <v>1440155123000</v>
      </c>
      <c r="G4089">
        <v>1</v>
      </c>
      <c r="H4089" t="s">
        <v>284</v>
      </c>
      <c r="I4089" t="s">
        <v>285</v>
      </c>
      <c r="J4089" t="s">
        <v>20</v>
      </c>
      <c r="K4089" t="s">
        <v>21</v>
      </c>
      <c r="L4089">
        <v>0</v>
      </c>
      <c r="M4089">
        <v>0</v>
      </c>
      <c r="N4089" t="s">
        <v>267</v>
      </c>
      <c r="O4089">
        <v>3</v>
      </c>
      <c r="P4089" s="30">
        <f>SQRT((postes_1[[#This Row],[x]]-$Q$1)^2+(postes_1[[#This Row],[y]]-$R$1)^2)</f>
        <v>608658.61148424703</v>
      </c>
      <c r="Q4089">
        <v>1000117.939</v>
      </c>
      <c r="R4089">
        <v>6285873.6036999999</v>
      </c>
    </row>
    <row r="4090" spans="1:18" hidden="1">
      <c r="A4090">
        <v>3952</v>
      </c>
      <c r="B4090">
        <v>50002133</v>
      </c>
      <c r="C4090" s="2" t="s">
        <v>8378</v>
      </c>
      <c r="D4090" t="s">
        <v>805</v>
      </c>
      <c r="E4090">
        <v>769737600000</v>
      </c>
      <c r="F4090">
        <v>1293629299000</v>
      </c>
      <c r="G4090">
        <v>1</v>
      </c>
      <c r="H4090" t="s">
        <v>8052</v>
      </c>
      <c r="I4090" t="s">
        <v>8053</v>
      </c>
      <c r="J4090" t="s">
        <v>20</v>
      </c>
      <c r="K4090" t="s">
        <v>21</v>
      </c>
      <c r="L4090">
        <v>0</v>
      </c>
      <c r="M4090">
        <v>0</v>
      </c>
      <c r="N4090" t="s">
        <v>22</v>
      </c>
      <c r="O4090">
        <v>1</v>
      </c>
      <c r="P4090" s="30">
        <f>SQRT((postes_1[[#This Row],[x]]-$Q$1)^2+(postes_1[[#This Row],[y]]-$R$1)^2)</f>
        <v>609452.48938931583</v>
      </c>
      <c r="Q4090">
        <v>664622.56999999995</v>
      </c>
      <c r="R4090">
        <v>6146420.54</v>
      </c>
    </row>
    <row r="4091" spans="1:18" hidden="1">
      <c r="A4091">
        <v>1310</v>
      </c>
      <c r="B4091">
        <v>40001000</v>
      </c>
      <c r="C4091" s="2" t="s">
        <v>8373</v>
      </c>
      <c r="D4091" t="s">
        <v>17</v>
      </c>
      <c r="E4091">
        <v>1065398400000</v>
      </c>
      <c r="F4091">
        <v>1309275235000</v>
      </c>
      <c r="G4091">
        <v>1</v>
      </c>
      <c r="H4091" t="s">
        <v>2752</v>
      </c>
      <c r="I4091" t="s">
        <v>2753</v>
      </c>
      <c r="J4091" t="s">
        <v>20</v>
      </c>
      <c r="K4091" t="s">
        <v>21</v>
      </c>
      <c r="L4091">
        <v>0</v>
      </c>
      <c r="M4091">
        <v>0</v>
      </c>
      <c r="N4091" t="s">
        <v>22</v>
      </c>
      <c r="O4091">
        <v>3</v>
      </c>
      <c r="P4091" s="30">
        <f>SQRT((postes_1[[#This Row],[x]]-$Q$1)^2+(postes_1[[#This Row],[y]]-$R$1)^2)</f>
        <v>609623.12616097869</v>
      </c>
      <c r="Q4091">
        <v>925150.35000000102</v>
      </c>
      <c r="R4091">
        <v>6231335.75</v>
      </c>
    </row>
    <row r="4092" spans="1:18" hidden="1">
      <c r="A4092">
        <v>1664</v>
      </c>
      <c r="B4092">
        <v>40000341</v>
      </c>
      <c r="C4092" s="2" t="s">
        <v>8373</v>
      </c>
      <c r="D4092" t="s">
        <v>274</v>
      </c>
      <c r="E4092">
        <v>1125659553000</v>
      </c>
      <c r="F4092">
        <v>1417081253000</v>
      </c>
      <c r="G4092">
        <v>1</v>
      </c>
      <c r="H4092" t="s">
        <v>3466</v>
      </c>
      <c r="I4092" t="s">
        <v>3467</v>
      </c>
      <c r="J4092" t="s">
        <v>20</v>
      </c>
      <c r="K4092" t="s">
        <v>21</v>
      </c>
      <c r="L4092">
        <v>0</v>
      </c>
      <c r="M4092">
        <v>0</v>
      </c>
      <c r="N4092" t="s">
        <v>22</v>
      </c>
      <c r="O4092">
        <v>3</v>
      </c>
      <c r="P4092" s="30">
        <f>SQRT((postes_1[[#This Row],[x]]-$Q$1)^2+(postes_1[[#This Row],[y]]-$R$1)^2)</f>
        <v>609674.39328944171</v>
      </c>
      <c r="Q4092">
        <v>1042285.51</v>
      </c>
      <c r="R4092">
        <v>6323069.9500000002</v>
      </c>
    </row>
    <row r="4093" spans="1:18" hidden="1">
      <c r="A4093">
        <v>682</v>
      </c>
      <c r="B4093">
        <v>40000810</v>
      </c>
      <c r="C4093" s="2" t="s">
        <v>8373</v>
      </c>
      <c r="D4093" t="s">
        <v>17</v>
      </c>
      <c r="E4093">
        <v>1065484800000</v>
      </c>
      <c r="F4093">
        <v>1309253780000</v>
      </c>
      <c r="G4093">
        <v>1</v>
      </c>
      <c r="H4093" t="s">
        <v>1464</v>
      </c>
      <c r="I4093" t="s">
        <v>1465</v>
      </c>
      <c r="J4093" t="s">
        <v>20</v>
      </c>
      <c r="K4093" t="s">
        <v>21</v>
      </c>
      <c r="L4093">
        <v>0</v>
      </c>
      <c r="M4093">
        <v>0</v>
      </c>
      <c r="N4093" t="s">
        <v>22</v>
      </c>
      <c r="O4093">
        <v>3</v>
      </c>
      <c r="P4093" s="30">
        <f>SQRT((postes_1[[#This Row],[x]]-$Q$1)^2+(postes_1[[#This Row],[y]]-$R$1)^2)</f>
        <v>609811.06402235827</v>
      </c>
      <c r="Q4093">
        <v>974060.60000000102</v>
      </c>
      <c r="R4093">
        <v>6263900.4100000001</v>
      </c>
    </row>
    <row r="4094" spans="1:18">
      <c r="A4094">
        <v>123</v>
      </c>
      <c r="B4094">
        <v>70050188</v>
      </c>
      <c r="C4094" s="2" t="s">
        <v>8383</v>
      </c>
      <c r="D4094" t="s">
        <v>274</v>
      </c>
      <c r="E4094">
        <v>1415881528000</v>
      </c>
      <c r="F4094">
        <v>1440155162000</v>
      </c>
      <c r="G4094">
        <v>1</v>
      </c>
      <c r="H4094" t="s">
        <v>286</v>
      </c>
      <c r="I4094" t="s">
        <v>287</v>
      </c>
      <c r="J4094" t="s">
        <v>288</v>
      </c>
      <c r="K4094" t="s">
        <v>283</v>
      </c>
      <c r="L4094">
        <v>0</v>
      </c>
      <c r="M4094">
        <v>0</v>
      </c>
      <c r="N4094" t="s">
        <v>267</v>
      </c>
      <c r="O4094">
        <v>3</v>
      </c>
      <c r="P4094" s="30">
        <f>SQRT((postes_1[[#This Row],[x]]-$Q$1)^2+(postes_1[[#This Row],[y]]-$R$1)^2)</f>
        <v>610883.39590840915</v>
      </c>
      <c r="Q4094">
        <v>1005999.156</v>
      </c>
      <c r="R4094">
        <v>6287914.6634</v>
      </c>
    </row>
    <row r="4095" spans="1:18" hidden="1">
      <c r="A4095">
        <v>2596</v>
      </c>
      <c r="B4095">
        <v>40000781</v>
      </c>
      <c r="C4095" s="2" t="s">
        <v>8373</v>
      </c>
      <c r="D4095" t="s">
        <v>17</v>
      </c>
      <c r="E4095">
        <v>610761600000</v>
      </c>
      <c r="F4095">
        <v>1309516629000</v>
      </c>
      <c r="G4095">
        <v>1</v>
      </c>
      <c r="H4095" t="s">
        <v>5359</v>
      </c>
      <c r="I4095" t="s">
        <v>5360</v>
      </c>
      <c r="J4095" t="s">
        <v>670</v>
      </c>
      <c r="K4095" t="s">
        <v>21</v>
      </c>
      <c r="L4095">
        <v>0</v>
      </c>
      <c r="M4095">
        <v>0</v>
      </c>
      <c r="N4095" t="s">
        <v>22</v>
      </c>
      <c r="O4095">
        <v>3</v>
      </c>
      <c r="P4095" s="30">
        <f>SQRT((postes_1[[#This Row],[x]]-$Q$1)^2+(postes_1[[#This Row],[y]]-$R$1)^2)</f>
        <v>611009.66876772442</v>
      </c>
      <c r="Q4095">
        <v>978023.90999999596</v>
      </c>
      <c r="R4095">
        <v>6265367.6699999999</v>
      </c>
    </row>
    <row r="4096" spans="1:18" hidden="1">
      <c r="A4096">
        <v>102</v>
      </c>
      <c r="B4096">
        <v>50002129</v>
      </c>
      <c r="C4096" s="2" t="s">
        <v>8373</v>
      </c>
      <c r="D4096" t="s">
        <v>77</v>
      </c>
      <c r="E4096">
        <v>610761600000</v>
      </c>
      <c r="F4096">
        <v>1324641531000</v>
      </c>
      <c r="G4096">
        <v>1</v>
      </c>
      <c r="H4096" t="s">
        <v>238</v>
      </c>
      <c r="I4096" t="s">
        <v>239</v>
      </c>
      <c r="J4096" t="s">
        <v>240</v>
      </c>
      <c r="K4096" t="s">
        <v>21</v>
      </c>
      <c r="L4096">
        <v>0</v>
      </c>
      <c r="M4096">
        <v>0</v>
      </c>
      <c r="N4096" t="s">
        <v>22</v>
      </c>
      <c r="O4096">
        <v>3</v>
      </c>
      <c r="P4096" s="30">
        <f>SQRT((postes_1[[#This Row],[x]]-$Q$1)^2+(postes_1[[#This Row],[y]]-$R$1)^2)</f>
        <v>611185.81599362206</v>
      </c>
      <c r="Q4096">
        <v>712873.03999999899</v>
      </c>
      <c r="R4096">
        <v>6150916.4400000004</v>
      </c>
    </row>
    <row r="4097" spans="1:18" hidden="1">
      <c r="A4097">
        <v>1671</v>
      </c>
      <c r="B4097">
        <v>40000379</v>
      </c>
      <c r="C4097" s="2" t="s">
        <v>8373</v>
      </c>
      <c r="D4097" t="s">
        <v>274</v>
      </c>
      <c r="E4097">
        <v>610761600000</v>
      </c>
      <c r="F4097">
        <v>1417083673000</v>
      </c>
      <c r="G4097">
        <v>1</v>
      </c>
      <c r="H4097" t="s">
        <v>3480</v>
      </c>
      <c r="I4097" t="s">
        <v>3481</v>
      </c>
      <c r="J4097" t="s">
        <v>20</v>
      </c>
      <c r="K4097" t="s">
        <v>21</v>
      </c>
      <c r="L4097">
        <v>0</v>
      </c>
      <c r="M4097">
        <v>0</v>
      </c>
      <c r="N4097" t="s">
        <v>22</v>
      </c>
      <c r="O4097">
        <v>3</v>
      </c>
      <c r="P4097" s="30">
        <f>SQRT((postes_1[[#This Row],[x]]-$Q$1)^2+(postes_1[[#This Row],[y]]-$R$1)^2)</f>
        <v>611822.55267121864</v>
      </c>
      <c r="Q4097">
        <v>1037216.23</v>
      </c>
      <c r="R4097">
        <v>6315040.3099999996</v>
      </c>
    </row>
    <row r="4098" spans="1:18" hidden="1">
      <c r="A4098">
        <v>1002</v>
      </c>
      <c r="B4098">
        <v>40000932</v>
      </c>
      <c r="C4098" s="2" t="s">
        <v>8373</v>
      </c>
      <c r="D4098" t="s">
        <v>17</v>
      </c>
      <c r="E4098">
        <v>1065484800000</v>
      </c>
      <c r="F4098">
        <v>1309429819000</v>
      </c>
      <c r="G4098">
        <v>1</v>
      </c>
      <c r="H4098" t="s">
        <v>2137</v>
      </c>
      <c r="I4098" t="s">
        <v>2138</v>
      </c>
      <c r="J4098" t="s">
        <v>20</v>
      </c>
      <c r="K4098" t="s">
        <v>21</v>
      </c>
      <c r="L4098">
        <v>0</v>
      </c>
      <c r="M4098">
        <v>0</v>
      </c>
      <c r="N4098" t="s">
        <v>22</v>
      </c>
      <c r="O4098">
        <v>3</v>
      </c>
      <c r="P4098" s="30">
        <f>SQRT((postes_1[[#This Row],[x]]-$Q$1)^2+(postes_1[[#This Row],[y]]-$R$1)^2)</f>
        <v>611918.1712772951</v>
      </c>
      <c r="Q4098">
        <v>957567.5</v>
      </c>
      <c r="R4098">
        <v>6249511.2800000003</v>
      </c>
    </row>
    <row r="4099" spans="1:18" hidden="1">
      <c r="A4099">
        <v>1001</v>
      </c>
      <c r="B4099">
        <v>40000936</v>
      </c>
      <c r="C4099" s="2" t="s">
        <v>8373</v>
      </c>
      <c r="D4099" t="s">
        <v>108</v>
      </c>
      <c r="E4099">
        <v>1065484800000</v>
      </c>
      <c r="F4099">
        <v>1229698111000</v>
      </c>
      <c r="G4099">
        <v>1</v>
      </c>
      <c r="H4099" t="s">
        <v>2135</v>
      </c>
      <c r="I4099" t="s">
        <v>2136</v>
      </c>
      <c r="J4099" t="s">
        <v>476</v>
      </c>
      <c r="K4099" t="s">
        <v>21</v>
      </c>
      <c r="L4099">
        <v>0</v>
      </c>
      <c r="M4099">
        <v>0</v>
      </c>
      <c r="N4099" t="s">
        <v>22</v>
      </c>
      <c r="O4099">
        <v>3</v>
      </c>
      <c r="P4099" s="30">
        <f>SQRT((postes_1[[#This Row],[x]]-$Q$1)^2+(postes_1[[#This Row],[y]]-$R$1)^2)</f>
        <v>612415.68125189631</v>
      </c>
      <c r="Q4099">
        <v>957885.71999999904</v>
      </c>
      <c r="R4099">
        <v>6249126.3600000003</v>
      </c>
    </row>
    <row r="4100" spans="1:18" hidden="1">
      <c r="A4100">
        <v>1911</v>
      </c>
      <c r="B4100">
        <v>40000527</v>
      </c>
      <c r="C4100" s="2" t="s">
        <v>8373</v>
      </c>
      <c r="D4100" t="s">
        <v>274</v>
      </c>
      <c r="E4100">
        <v>610761600000</v>
      </c>
      <c r="F4100">
        <v>1417165147000</v>
      </c>
      <c r="G4100">
        <v>1</v>
      </c>
      <c r="H4100" t="s">
        <v>3965</v>
      </c>
      <c r="I4100" t="s">
        <v>3966</v>
      </c>
      <c r="J4100" t="s">
        <v>20</v>
      </c>
      <c r="K4100" t="s">
        <v>21</v>
      </c>
      <c r="L4100">
        <v>0</v>
      </c>
      <c r="M4100">
        <v>0</v>
      </c>
      <c r="N4100" t="s">
        <v>22</v>
      </c>
      <c r="O4100">
        <v>3</v>
      </c>
      <c r="P4100" s="30">
        <f>SQRT((postes_1[[#This Row],[x]]-$Q$1)^2+(postes_1[[#This Row],[y]]-$R$1)^2)</f>
        <v>612475.5413982037</v>
      </c>
      <c r="Q4100">
        <v>1021590.61</v>
      </c>
      <c r="R4100">
        <v>6299473.8600000003</v>
      </c>
    </row>
    <row r="4101" spans="1:18" hidden="1">
      <c r="A4101">
        <v>1203</v>
      </c>
      <c r="B4101">
        <v>40000592</v>
      </c>
      <c r="C4101" s="2" t="s">
        <v>8373</v>
      </c>
      <c r="D4101" t="s">
        <v>274</v>
      </c>
      <c r="E4101">
        <v>922406400000</v>
      </c>
      <c r="F4101">
        <v>1415961702000</v>
      </c>
      <c r="G4101">
        <v>1</v>
      </c>
      <c r="H4101" t="s">
        <v>2521</v>
      </c>
      <c r="I4101" t="s">
        <v>2522</v>
      </c>
      <c r="J4101" t="s">
        <v>20</v>
      </c>
      <c r="K4101" t="s">
        <v>21</v>
      </c>
      <c r="L4101">
        <v>0</v>
      </c>
      <c r="M4101">
        <v>0</v>
      </c>
      <c r="N4101" t="s">
        <v>22</v>
      </c>
      <c r="O4101">
        <v>3</v>
      </c>
      <c r="P4101" s="30">
        <f>SQRT((postes_1[[#This Row],[x]]-$Q$1)^2+(postes_1[[#This Row],[y]]-$R$1)^2)</f>
        <v>614358.84507376491</v>
      </c>
      <c r="Q4101">
        <v>1013869.54</v>
      </c>
      <c r="R4101">
        <v>6290099.6100000003</v>
      </c>
    </row>
    <row r="4102" spans="1:18" hidden="1">
      <c r="A4102">
        <v>1202</v>
      </c>
      <c r="B4102">
        <v>40000562</v>
      </c>
      <c r="C4102" s="2" t="s">
        <v>8373</v>
      </c>
      <c r="D4102" t="s">
        <v>274</v>
      </c>
      <c r="E4102">
        <v>610761600000</v>
      </c>
      <c r="F4102">
        <v>1417166095000</v>
      </c>
      <c r="G4102">
        <v>1</v>
      </c>
      <c r="H4102" t="s">
        <v>2519</v>
      </c>
      <c r="I4102" t="s">
        <v>2520</v>
      </c>
      <c r="J4102" t="s">
        <v>20</v>
      </c>
      <c r="K4102" t="s">
        <v>21</v>
      </c>
      <c r="L4102">
        <v>0</v>
      </c>
      <c r="M4102">
        <v>0</v>
      </c>
      <c r="N4102" t="s">
        <v>22</v>
      </c>
      <c r="O4102">
        <v>3</v>
      </c>
      <c r="P4102" s="30">
        <f>SQRT((postes_1[[#This Row],[x]]-$Q$1)^2+(postes_1[[#This Row],[y]]-$R$1)^2)</f>
        <v>614802.51243285532</v>
      </c>
      <c r="Q4102">
        <v>1017322.74</v>
      </c>
      <c r="R4102">
        <v>6292536.7599999998</v>
      </c>
    </row>
    <row r="4103" spans="1:18" hidden="1">
      <c r="A4103">
        <v>3922</v>
      </c>
      <c r="B4103">
        <v>40000980</v>
      </c>
      <c r="C4103" s="2" t="s">
        <v>8373</v>
      </c>
      <c r="D4103" t="s">
        <v>108</v>
      </c>
      <c r="E4103">
        <v>1065484800000</v>
      </c>
      <c r="F4103">
        <v>1229693806000</v>
      </c>
      <c r="G4103">
        <v>1</v>
      </c>
      <c r="H4103" t="s">
        <v>7999</v>
      </c>
      <c r="I4103" t="s">
        <v>8000</v>
      </c>
      <c r="J4103" t="s">
        <v>20</v>
      </c>
      <c r="K4103" t="s">
        <v>21</v>
      </c>
      <c r="L4103">
        <v>0</v>
      </c>
      <c r="M4103">
        <v>0</v>
      </c>
      <c r="N4103" t="s">
        <v>22</v>
      </c>
      <c r="O4103">
        <v>3</v>
      </c>
      <c r="P4103" s="30">
        <f>SQRT((postes_1[[#This Row],[x]]-$Q$1)^2+(postes_1[[#This Row],[y]]-$R$1)^2)</f>
        <v>615019.57261883258</v>
      </c>
      <c r="Q4103">
        <v>946198.53999999899</v>
      </c>
      <c r="R4103">
        <v>6238161.5199999996</v>
      </c>
    </row>
    <row r="4104" spans="1:18" hidden="1">
      <c r="A4104">
        <v>1206</v>
      </c>
      <c r="B4104">
        <v>40000635</v>
      </c>
      <c r="C4104" s="2" t="s">
        <v>8373</v>
      </c>
      <c r="D4104" t="s">
        <v>274</v>
      </c>
      <c r="E4104">
        <v>610761600000</v>
      </c>
      <c r="F4104">
        <v>1417172831000</v>
      </c>
      <c r="G4104">
        <v>1</v>
      </c>
      <c r="H4104" t="s">
        <v>2528</v>
      </c>
      <c r="I4104" t="s">
        <v>2529</v>
      </c>
      <c r="J4104" t="s">
        <v>20</v>
      </c>
      <c r="K4104" t="s">
        <v>21</v>
      </c>
      <c r="L4104">
        <v>0</v>
      </c>
      <c r="M4104">
        <v>0</v>
      </c>
      <c r="N4104" t="s">
        <v>22</v>
      </c>
      <c r="O4104">
        <v>3</v>
      </c>
      <c r="P4104" s="30">
        <f>SQRT((postes_1[[#This Row],[x]]-$Q$1)^2+(postes_1[[#This Row],[y]]-$R$1)^2)</f>
        <v>615238.01095894002</v>
      </c>
      <c r="Q4104">
        <v>1010102.05</v>
      </c>
      <c r="R4104">
        <v>6285689.4699999997</v>
      </c>
    </row>
    <row r="4105" spans="1:18" hidden="1">
      <c r="A4105">
        <v>1208</v>
      </c>
      <c r="B4105">
        <v>40000571</v>
      </c>
      <c r="C4105" s="2" t="s">
        <v>8375</v>
      </c>
      <c r="D4105" t="s">
        <v>274</v>
      </c>
      <c r="E4105">
        <v>989884800000</v>
      </c>
      <c r="F4105">
        <v>1415967218000</v>
      </c>
      <c r="G4105">
        <v>1</v>
      </c>
      <c r="H4105" t="s">
        <v>2532</v>
      </c>
      <c r="I4105" t="s">
        <v>2533</v>
      </c>
      <c r="J4105" t="s">
        <v>20</v>
      </c>
      <c r="K4105" t="s">
        <v>21</v>
      </c>
      <c r="L4105">
        <v>0</v>
      </c>
      <c r="M4105">
        <v>0</v>
      </c>
      <c r="N4105" t="s">
        <v>22</v>
      </c>
      <c r="O4105">
        <v>6</v>
      </c>
      <c r="P4105" s="30">
        <f>SQRT((postes_1[[#This Row],[x]]-$Q$1)^2+(postes_1[[#This Row],[y]]-$R$1)^2)</f>
        <v>615530.12337309762</v>
      </c>
      <c r="Q4105">
        <v>1017815.88</v>
      </c>
      <c r="R4105">
        <v>6292001.5300000003</v>
      </c>
    </row>
    <row r="4106" spans="1:18" hidden="1">
      <c r="A4106">
        <v>2013</v>
      </c>
      <c r="B4106">
        <v>40000653</v>
      </c>
      <c r="C4106" s="2" t="s">
        <v>8376</v>
      </c>
      <c r="D4106" t="s">
        <v>30</v>
      </c>
      <c r="E4106">
        <v>1225196543000</v>
      </c>
      <c r="F4106">
        <v>1375721420000</v>
      </c>
      <c r="G4106">
        <v>1</v>
      </c>
      <c r="H4106" t="s">
        <v>4171</v>
      </c>
      <c r="I4106" t="s">
        <v>4172</v>
      </c>
      <c r="J4106" t="s">
        <v>20</v>
      </c>
      <c r="K4106" t="s">
        <v>21</v>
      </c>
      <c r="L4106">
        <v>0</v>
      </c>
      <c r="M4106">
        <v>0</v>
      </c>
      <c r="N4106" t="s">
        <v>22</v>
      </c>
      <c r="O4106">
        <v>7</v>
      </c>
      <c r="P4106" s="30">
        <f>SQRT((postes_1[[#This Row],[x]]-$Q$1)^2+(postes_1[[#This Row],[y]]-$R$1)^2)</f>
        <v>615642.29395245749</v>
      </c>
      <c r="Q4106">
        <v>1009732.41</v>
      </c>
      <c r="R4106">
        <v>6284842.6799999997</v>
      </c>
    </row>
    <row r="4107" spans="1:18" hidden="1">
      <c r="A4107">
        <v>1219</v>
      </c>
      <c r="B4107">
        <v>40000421</v>
      </c>
      <c r="C4107" s="2" t="s">
        <v>8376</v>
      </c>
      <c r="D4107" t="s">
        <v>274</v>
      </c>
      <c r="E4107">
        <v>610761600000</v>
      </c>
      <c r="F4107">
        <v>1417436133000</v>
      </c>
      <c r="G4107">
        <v>1</v>
      </c>
      <c r="H4107" t="s">
        <v>2554</v>
      </c>
      <c r="I4107" t="s">
        <v>2555</v>
      </c>
      <c r="J4107" t="s">
        <v>20</v>
      </c>
      <c r="K4107" t="s">
        <v>21</v>
      </c>
      <c r="L4107">
        <v>0</v>
      </c>
      <c r="M4107">
        <v>0</v>
      </c>
      <c r="N4107" t="s">
        <v>22</v>
      </c>
      <c r="O4107">
        <v>7</v>
      </c>
      <c r="P4107" s="30">
        <f>SQRT((postes_1[[#This Row],[x]]-$Q$1)^2+(postes_1[[#This Row],[y]]-$R$1)^2)</f>
        <v>615851.43492674723</v>
      </c>
      <c r="Q4107">
        <v>1037186.21</v>
      </c>
      <c r="R4107">
        <v>6309406.4299999997</v>
      </c>
    </row>
    <row r="4108" spans="1:18" hidden="1">
      <c r="A4108">
        <v>971</v>
      </c>
      <c r="B4108">
        <v>40001016</v>
      </c>
      <c r="C4108" s="2" t="s">
        <v>8373</v>
      </c>
      <c r="D4108" t="s">
        <v>274</v>
      </c>
      <c r="E4108">
        <v>1065398400000</v>
      </c>
      <c r="F4108">
        <v>1442494814000</v>
      </c>
      <c r="G4108">
        <v>1</v>
      </c>
      <c r="H4108" t="s">
        <v>2073</v>
      </c>
      <c r="I4108" t="s">
        <v>2074</v>
      </c>
      <c r="J4108" t="s">
        <v>20</v>
      </c>
      <c r="K4108" t="s">
        <v>21</v>
      </c>
      <c r="L4108">
        <v>0</v>
      </c>
      <c r="M4108">
        <v>0</v>
      </c>
      <c r="N4108" t="s">
        <v>22</v>
      </c>
      <c r="O4108">
        <v>3</v>
      </c>
      <c r="P4108" s="30">
        <f>SQRT((postes_1[[#This Row],[x]]-$Q$1)^2+(postes_1[[#This Row],[y]]-$R$1)^2)</f>
        <v>615911.62507744168</v>
      </c>
      <c r="Q4108">
        <v>931724.99000000197</v>
      </c>
      <c r="R4108">
        <v>6227970.29</v>
      </c>
    </row>
    <row r="4109" spans="1:18" hidden="1">
      <c r="A4109">
        <v>3861</v>
      </c>
      <c r="B4109">
        <v>40001007</v>
      </c>
      <c r="C4109" s="2" t="s">
        <v>8375</v>
      </c>
      <c r="D4109" t="s">
        <v>17</v>
      </c>
      <c r="E4109">
        <v>1065398400000</v>
      </c>
      <c r="F4109">
        <v>1309268374000</v>
      </c>
      <c r="G4109">
        <v>1</v>
      </c>
      <c r="H4109" t="s">
        <v>7877</v>
      </c>
      <c r="I4109" t="s">
        <v>7878</v>
      </c>
      <c r="J4109" t="s">
        <v>20</v>
      </c>
      <c r="K4109" t="s">
        <v>21</v>
      </c>
      <c r="L4109">
        <v>0</v>
      </c>
      <c r="M4109">
        <v>0</v>
      </c>
      <c r="N4109" t="s">
        <v>22</v>
      </c>
      <c r="O4109">
        <v>6</v>
      </c>
      <c r="P4109" s="30">
        <f>SQRT((postes_1[[#This Row],[x]]-$Q$1)^2+(postes_1[[#This Row],[y]]-$R$1)^2)</f>
        <v>615941.89947437891</v>
      </c>
      <c r="Q4109">
        <v>935426.04999999702</v>
      </c>
      <c r="R4109">
        <v>6230215.25</v>
      </c>
    </row>
    <row r="4110" spans="1:18" hidden="1">
      <c r="A4110">
        <v>1763</v>
      </c>
      <c r="B4110">
        <v>40001009</v>
      </c>
      <c r="C4110" s="2" t="s">
        <v>8373</v>
      </c>
      <c r="D4110" t="s">
        <v>23</v>
      </c>
      <c r="E4110">
        <v>1065398400000</v>
      </c>
      <c r="F4110">
        <v>1303377428000</v>
      </c>
      <c r="G4110">
        <v>1</v>
      </c>
      <c r="H4110" t="s">
        <v>3666</v>
      </c>
      <c r="I4110" t="s">
        <v>3667</v>
      </c>
      <c r="J4110" t="s">
        <v>670</v>
      </c>
      <c r="K4110" t="s">
        <v>21</v>
      </c>
      <c r="L4110">
        <v>0</v>
      </c>
      <c r="M4110">
        <v>0</v>
      </c>
      <c r="N4110" t="s">
        <v>22</v>
      </c>
      <c r="O4110">
        <v>3</v>
      </c>
      <c r="P4110" s="30">
        <f>SQRT((postes_1[[#This Row],[x]]-$Q$1)^2+(postes_1[[#This Row],[y]]-$R$1)^2)</f>
        <v>616510.24223327206</v>
      </c>
      <c r="Q4110">
        <v>935558.72999999695</v>
      </c>
      <c r="R4110">
        <v>6229628.6600000001</v>
      </c>
    </row>
    <row r="4111" spans="1:18" hidden="1">
      <c r="A4111">
        <v>326</v>
      </c>
      <c r="B4111">
        <v>40000988</v>
      </c>
      <c r="C4111" s="2" t="s">
        <v>8375</v>
      </c>
      <c r="D4111" t="s">
        <v>20</v>
      </c>
      <c r="E4111">
        <v>1065398400000</v>
      </c>
      <c r="F4111" t="s">
        <v>20</v>
      </c>
      <c r="G4111">
        <v>1</v>
      </c>
      <c r="H4111" t="s">
        <v>729</v>
      </c>
      <c r="I4111" t="s">
        <v>730</v>
      </c>
      <c r="J4111" t="s">
        <v>20</v>
      </c>
      <c r="K4111" t="s">
        <v>21</v>
      </c>
      <c r="L4111">
        <v>0</v>
      </c>
      <c r="M4111">
        <v>0</v>
      </c>
      <c r="N4111" t="s">
        <v>22</v>
      </c>
      <c r="O4111">
        <v>6</v>
      </c>
      <c r="P4111" s="30">
        <f>SQRT((postes_1[[#This Row],[x]]-$Q$1)^2+(postes_1[[#This Row],[y]]-$R$1)^2)</f>
        <v>616801.22814925795</v>
      </c>
      <c r="Q4111">
        <v>941889.35999999905</v>
      </c>
      <c r="R4111">
        <v>6233265.7599999998</v>
      </c>
    </row>
    <row r="4112" spans="1:18" hidden="1">
      <c r="A4112">
        <v>2083</v>
      </c>
      <c r="B4112">
        <v>40000261</v>
      </c>
      <c r="C4112" s="2" t="s">
        <v>8377</v>
      </c>
      <c r="D4112" t="s">
        <v>274</v>
      </c>
      <c r="E4112">
        <v>610761600000</v>
      </c>
      <c r="F4112">
        <v>1416410955000</v>
      </c>
      <c r="G4112">
        <v>1</v>
      </c>
      <c r="H4112" t="s">
        <v>4320</v>
      </c>
      <c r="I4112" t="s">
        <v>4321</v>
      </c>
      <c r="J4112" t="s">
        <v>20</v>
      </c>
      <c r="K4112" t="s">
        <v>21</v>
      </c>
      <c r="L4112">
        <v>0</v>
      </c>
      <c r="M4112">
        <v>0</v>
      </c>
      <c r="N4112" t="s">
        <v>22</v>
      </c>
      <c r="O4112">
        <v>5</v>
      </c>
      <c r="P4112" s="30">
        <f>SQRT((postes_1[[#This Row],[x]]-$Q$1)^2+(postes_1[[#This Row],[y]]-$R$1)^2)</f>
        <v>617388.06824798789</v>
      </c>
      <c r="Q4112">
        <v>1067330.93</v>
      </c>
      <c r="R4112">
        <v>6338196.8099999996</v>
      </c>
    </row>
    <row r="4113" spans="1:18" hidden="1">
      <c r="A4113">
        <v>3860</v>
      </c>
      <c r="B4113">
        <v>40001011</v>
      </c>
      <c r="C4113" s="2" t="s">
        <v>8373</v>
      </c>
      <c r="D4113" t="s">
        <v>152</v>
      </c>
      <c r="E4113">
        <v>1065398400000</v>
      </c>
      <c r="F4113">
        <v>1279624527000</v>
      </c>
      <c r="G4113">
        <v>1</v>
      </c>
      <c r="H4113" t="s">
        <v>7874</v>
      </c>
      <c r="I4113" t="s">
        <v>7875</v>
      </c>
      <c r="J4113" t="s">
        <v>7876</v>
      </c>
      <c r="K4113" t="s">
        <v>21</v>
      </c>
      <c r="L4113">
        <v>0</v>
      </c>
      <c r="M4113">
        <v>0</v>
      </c>
      <c r="N4113" t="s">
        <v>22</v>
      </c>
      <c r="O4113">
        <v>3</v>
      </c>
      <c r="P4113" s="30">
        <f>SQRT((postes_1[[#This Row],[x]]-$Q$1)^2+(postes_1[[#This Row],[y]]-$R$1)^2)</f>
        <v>617621.8400659241</v>
      </c>
      <c r="Q4113">
        <v>937436.60999999905</v>
      </c>
      <c r="R4113">
        <v>6229488.0099999998</v>
      </c>
    </row>
    <row r="4114" spans="1:18" hidden="1">
      <c r="A4114">
        <v>2463</v>
      </c>
      <c r="B4114">
        <v>40001010</v>
      </c>
      <c r="C4114" s="2" t="s">
        <v>8373</v>
      </c>
      <c r="D4114" t="s">
        <v>264</v>
      </c>
      <c r="E4114">
        <v>1065398400000</v>
      </c>
      <c r="F4114">
        <v>1437412748000</v>
      </c>
      <c r="G4114">
        <v>1</v>
      </c>
      <c r="H4114" t="s">
        <v>5086</v>
      </c>
      <c r="I4114" t="s">
        <v>5087</v>
      </c>
      <c r="J4114" t="s">
        <v>20</v>
      </c>
      <c r="K4114" t="s">
        <v>21</v>
      </c>
      <c r="L4114">
        <v>0</v>
      </c>
      <c r="M4114">
        <v>0</v>
      </c>
      <c r="N4114" t="s">
        <v>22</v>
      </c>
      <c r="O4114">
        <v>3</v>
      </c>
      <c r="P4114" s="30">
        <f>SQRT((postes_1[[#This Row],[x]]-$Q$1)^2+(postes_1[[#This Row],[y]]-$R$1)^2)</f>
        <v>618288.74420122651</v>
      </c>
      <c r="Q4114">
        <v>939097.25999999803</v>
      </c>
      <c r="R4114">
        <v>6229740.4500000002</v>
      </c>
    </row>
    <row r="4115" spans="1:18" hidden="1">
      <c r="A4115">
        <v>2081</v>
      </c>
      <c r="B4115">
        <v>40000280</v>
      </c>
      <c r="C4115" s="2" t="s">
        <v>8373</v>
      </c>
      <c r="D4115" t="s">
        <v>274</v>
      </c>
      <c r="E4115">
        <v>610761600000</v>
      </c>
      <c r="F4115">
        <v>1416487076000</v>
      </c>
      <c r="G4115">
        <v>1</v>
      </c>
      <c r="H4115" t="s">
        <v>4315</v>
      </c>
      <c r="I4115" t="s">
        <v>4316</v>
      </c>
      <c r="J4115" t="s">
        <v>20</v>
      </c>
      <c r="K4115" t="s">
        <v>21</v>
      </c>
      <c r="L4115">
        <v>0</v>
      </c>
      <c r="M4115">
        <v>0</v>
      </c>
      <c r="N4115" t="s">
        <v>22</v>
      </c>
      <c r="O4115">
        <v>3</v>
      </c>
      <c r="P4115" s="30">
        <f>SQRT((postes_1[[#This Row],[x]]-$Q$1)^2+(postes_1[[#This Row],[y]]-$R$1)^2)</f>
        <v>618299.62844411738</v>
      </c>
      <c r="Q4115">
        <v>1066791.01</v>
      </c>
      <c r="R4115">
        <v>6336251.4699999997</v>
      </c>
    </row>
    <row r="4116" spans="1:18" hidden="1">
      <c r="A4116">
        <v>3338</v>
      </c>
      <c r="B4116">
        <v>70046288</v>
      </c>
      <c r="C4116" s="2" t="s">
        <v>8373</v>
      </c>
      <c r="D4116" t="s">
        <v>264</v>
      </c>
      <c r="E4116">
        <v>1464028092000</v>
      </c>
      <c r="F4116">
        <v>1379501142000</v>
      </c>
      <c r="G4116">
        <v>1</v>
      </c>
      <c r="H4116" t="s">
        <v>6836</v>
      </c>
      <c r="I4116" t="s">
        <v>6837</v>
      </c>
      <c r="J4116" t="s">
        <v>6838</v>
      </c>
      <c r="K4116" t="s">
        <v>21</v>
      </c>
      <c r="L4116">
        <v>0</v>
      </c>
      <c r="M4116">
        <v>0</v>
      </c>
      <c r="N4116" t="s">
        <v>22</v>
      </c>
      <c r="O4116">
        <v>3</v>
      </c>
      <c r="P4116" s="30">
        <f>SQRT((postes_1[[#This Row],[x]]-$Q$1)^2+(postes_1[[#This Row],[y]]-$R$1)^2)</f>
        <v>618813.83236839145</v>
      </c>
      <c r="Q4116">
        <v>938272.04999999702</v>
      </c>
      <c r="R4116">
        <v>6228604.3600000003</v>
      </c>
    </row>
    <row r="4117" spans="1:18" hidden="1">
      <c r="A4117">
        <v>1735</v>
      </c>
      <c r="B4117">
        <v>40001020</v>
      </c>
      <c r="C4117" s="2" t="s">
        <v>8373</v>
      </c>
      <c r="D4117" t="s">
        <v>20</v>
      </c>
      <c r="E4117">
        <v>1065398400000</v>
      </c>
      <c r="F4117" t="s">
        <v>20</v>
      </c>
      <c r="G4117">
        <v>1</v>
      </c>
      <c r="H4117" t="s">
        <v>3610</v>
      </c>
      <c r="I4117" t="s">
        <v>3610</v>
      </c>
      <c r="J4117" t="s">
        <v>20</v>
      </c>
      <c r="K4117" t="s">
        <v>21</v>
      </c>
      <c r="L4117">
        <v>0</v>
      </c>
      <c r="M4117">
        <v>0</v>
      </c>
      <c r="N4117" t="s">
        <v>22</v>
      </c>
      <c r="O4117">
        <v>3</v>
      </c>
      <c r="P4117" s="30">
        <f>SQRT((postes_1[[#This Row],[x]]-$Q$1)^2+(postes_1[[#This Row],[y]]-$R$1)^2)</f>
        <v>618872.03580142104</v>
      </c>
      <c r="Q4117">
        <v>932685.77000000305</v>
      </c>
      <c r="R4117">
        <v>6225088.2999999998</v>
      </c>
    </row>
    <row r="4118" spans="1:18" hidden="1">
      <c r="A4118">
        <v>918</v>
      </c>
      <c r="B4118">
        <v>40001019</v>
      </c>
      <c r="C4118" s="2" t="s">
        <v>8373</v>
      </c>
      <c r="D4118" t="s">
        <v>1094</v>
      </c>
      <c r="E4118">
        <v>1065398400000</v>
      </c>
      <c r="F4118">
        <v>1424445624000</v>
      </c>
      <c r="G4118">
        <v>1</v>
      </c>
      <c r="H4118" t="s">
        <v>1956</v>
      </c>
      <c r="I4118" t="s">
        <v>1957</v>
      </c>
      <c r="J4118" t="s">
        <v>20</v>
      </c>
      <c r="K4118" t="s">
        <v>21</v>
      </c>
      <c r="L4118">
        <v>0</v>
      </c>
      <c r="M4118">
        <v>0</v>
      </c>
      <c r="N4118" t="s">
        <v>22</v>
      </c>
      <c r="O4118">
        <v>3</v>
      </c>
      <c r="P4118" s="30">
        <f>SQRT((postes_1[[#This Row],[x]]-$Q$1)^2+(postes_1[[#This Row],[y]]-$R$1)^2)</f>
        <v>618891.81815801782</v>
      </c>
      <c r="Q4118">
        <v>935121.10999999905</v>
      </c>
      <c r="R4118">
        <v>6226557.9199999999</v>
      </c>
    </row>
    <row r="4119" spans="1:18" hidden="1">
      <c r="A4119">
        <v>2092</v>
      </c>
      <c r="B4119">
        <v>40000296</v>
      </c>
      <c r="C4119" s="2" t="s">
        <v>8373</v>
      </c>
      <c r="D4119" t="s">
        <v>274</v>
      </c>
      <c r="E4119">
        <v>610761600000</v>
      </c>
      <c r="F4119">
        <v>1416487655000</v>
      </c>
      <c r="G4119">
        <v>1</v>
      </c>
      <c r="H4119" t="s">
        <v>4337</v>
      </c>
      <c r="I4119" t="s">
        <v>4338</v>
      </c>
      <c r="J4119" t="s">
        <v>20</v>
      </c>
      <c r="K4119" t="s">
        <v>21</v>
      </c>
      <c r="L4119">
        <v>0</v>
      </c>
      <c r="M4119">
        <v>0</v>
      </c>
      <c r="N4119" t="s">
        <v>22</v>
      </c>
      <c r="O4119">
        <v>3</v>
      </c>
      <c r="P4119" s="30">
        <f>SQRT((postes_1[[#This Row],[x]]-$Q$1)^2+(postes_1[[#This Row],[y]]-$R$1)^2)</f>
        <v>619010.06218888401</v>
      </c>
      <c r="Q4119">
        <v>1065149.73</v>
      </c>
      <c r="R4119">
        <v>6333415.7400000002</v>
      </c>
    </row>
    <row r="4120" spans="1:18" hidden="1">
      <c r="A4120">
        <v>1997</v>
      </c>
      <c r="B4120">
        <v>40000534</v>
      </c>
      <c r="C4120" s="2" t="s">
        <v>8373</v>
      </c>
      <c r="D4120" t="s">
        <v>56</v>
      </c>
      <c r="E4120">
        <v>610761600000</v>
      </c>
      <c r="F4120">
        <v>1377794513000</v>
      </c>
      <c r="G4120">
        <v>1</v>
      </c>
      <c r="H4120" t="s">
        <v>4138</v>
      </c>
      <c r="I4120" t="s">
        <v>4138</v>
      </c>
      <c r="J4120" t="s">
        <v>20</v>
      </c>
      <c r="K4120" t="s">
        <v>21</v>
      </c>
      <c r="L4120">
        <v>0</v>
      </c>
      <c r="M4120">
        <v>0</v>
      </c>
      <c r="N4120" t="s">
        <v>22</v>
      </c>
      <c r="O4120">
        <v>3</v>
      </c>
      <c r="P4120" s="30">
        <f>SQRT((postes_1[[#This Row],[x]]-$Q$1)^2+(postes_1[[#This Row],[y]]-$R$1)^2)</f>
        <v>619104.01180449314</v>
      </c>
      <c r="Q4120">
        <v>1030770.45</v>
      </c>
      <c r="R4120">
        <v>6298889.2400000002</v>
      </c>
    </row>
    <row r="4121" spans="1:18" hidden="1">
      <c r="A4121">
        <v>1512</v>
      </c>
      <c r="B4121">
        <v>40000587</v>
      </c>
      <c r="C4121" s="2" t="s">
        <v>8373</v>
      </c>
      <c r="D4121" t="s">
        <v>274</v>
      </c>
      <c r="E4121">
        <v>783820800000</v>
      </c>
      <c r="F4121">
        <v>1417168937000</v>
      </c>
      <c r="G4121">
        <v>1</v>
      </c>
      <c r="H4121" t="s">
        <v>3154</v>
      </c>
      <c r="I4121" t="s">
        <v>3155</v>
      </c>
      <c r="J4121" t="s">
        <v>20</v>
      </c>
      <c r="K4121" t="s">
        <v>21</v>
      </c>
      <c r="L4121">
        <v>0</v>
      </c>
      <c r="M4121">
        <v>0</v>
      </c>
      <c r="N4121" t="s">
        <v>22</v>
      </c>
      <c r="O4121">
        <v>3</v>
      </c>
      <c r="P4121" s="30">
        <f>SQRT((postes_1[[#This Row],[x]]-$Q$1)^2+(postes_1[[#This Row],[y]]-$R$1)^2)</f>
        <v>619139.80842164275</v>
      </c>
      <c r="Q4121">
        <v>1021608.55</v>
      </c>
      <c r="R4121">
        <v>6290538.3700000001</v>
      </c>
    </row>
    <row r="4122" spans="1:18" hidden="1">
      <c r="A4122">
        <v>3638</v>
      </c>
      <c r="B4122">
        <v>40001004</v>
      </c>
      <c r="C4122" s="2" t="s">
        <v>8373</v>
      </c>
      <c r="D4122" t="s">
        <v>30</v>
      </c>
      <c r="E4122">
        <v>1065398400000</v>
      </c>
      <c r="F4122">
        <v>1415964871000</v>
      </c>
      <c r="G4122">
        <v>1</v>
      </c>
      <c r="H4122" t="s">
        <v>7450</v>
      </c>
      <c r="I4122" t="s">
        <v>7451</v>
      </c>
      <c r="J4122" t="s">
        <v>20</v>
      </c>
      <c r="K4122" t="s">
        <v>21</v>
      </c>
      <c r="L4122">
        <v>0</v>
      </c>
      <c r="M4122">
        <v>0</v>
      </c>
      <c r="N4122" t="s">
        <v>22</v>
      </c>
      <c r="O4122">
        <v>3</v>
      </c>
      <c r="P4122" s="30">
        <f>SQRT((postes_1[[#This Row],[x]]-$Q$1)^2+(postes_1[[#This Row],[y]]-$R$1)^2)</f>
        <v>619139.83295925555</v>
      </c>
      <c r="Q4122">
        <v>941345.38000000303</v>
      </c>
      <c r="R4122">
        <v>6230150.6399999997</v>
      </c>
    </row>
    <row r="4123" spans="1:18" hidden="1">
      <c r="A4123">
        <v>4028</v>
      </c>
      <c r="B4123">
        <v>40001014</v>
      </c>
      <c r="C4123" s="2" t="s">
        <v>8373</v>
      </c>
      <c r="D4123" t="s">
        <v>274</v>
      </c>
      <c r="E4123">
        <v>1065398400000</v>
      </c>
      <c r="F4123">
        <v>1424352348000</v>
      </c>
      <c r="G4123">
        <v>1</v>
      </c>
      <c r="H4123" t="s">
        <v>8193</v>
      </c>
      <c r="I4123" t="s">
        <v>8194</v>
      </c>
      <c r="J4123" t="s">
        <v>20</v>
      </c>
      <c r="K4123" t="s">
        <v>21</v>
      </c>
      <c r="L4123">
        <v>0</v>
      </c>
      <c r="M4123">
        <v>0</v>
      </c>
      <c r="N4123" t="s">
        <v>22</v>
      </c>
      <c r="O4123">
        <v>3</v>
      </c>
      <c r="P4123" s="30">
        <f>SQRT((postes_1[[#This Row],[x]]-$Q$1)^2+(postes_1[[#This Row],[y]]-$R$1)^2)</f>
        <v>619599.25037215173</v>
      </c>
      <c r="Q4123">
        <v>939412.45000000298</v>
      </c>
      <c r="R4123">
        <v>6228391.2800000003</v>
      </c>
    </row>
    <row r="4124" spans="1:18" hidden="1">
      <c r="A4124">
        <v>2702</v>
      </c>
      <c r="B4124">
        <v>40000996</v>
      </c>
      <c r="C4124" s="2" t="s">
        <v>8375</v>
      </c>
      <c r="D4124" t="s">
        <v>274</v>
      </c>
      <c r="E4124">
        <v>1065484800000</v>
      </c>
      <c r="F4124">
        <v>1456417714000</v>
      </c>
      <c r="G4124">
        <v>1</v>
      </c>
      <c r="H4124" t="s">
        <v>5574</v>
      </c>
      <c r="I4124" t="s">
        <v>5575</v>
      </c>
      <c r="J4124" t="s">
        <v>20</v>
      </c>
      <c r="K4124" t="s">
        <v>21</v>
      </c>
      <c r="L4124">
        <v>0</v>
      </c>
      <c r="M4124">
        <v>0</v>
      </c>
      <c r="N4124" t="s">
        <v>22</v>
      </c>
      <c r="O4124">
        <v>6</v>
      </c>
      <c r="P4124" s="30">
        <f>SQRT((postes_1[[#This Row],[x]]-$Q$1)^2+(postes_1[[#This Row],[y]]-$R$1)^2)</f>
        <v>620353.60488661157</v>
      </c>
      <c r="Q4124">
        <v>945834.39999999898</v>
      </c>
      <c r="R4124">
        <v>6231572.6699999999</v>
      </c>
    </row>
    <row r="4125" spans="1:18" hidden="1">
      <c r="A4125">
        <v>1427</v>
      </c>
      <c r="B4125">
        <v>40000726</v>
      </c>
      <c r="C4125" s="2" t="s">
        <v>8373</v>
      </c>
      <c r="D4125" t="s">
        <v>30</v>
      </c>
      <c r="E4125" s="1">
        <v>1002672000000</v>
      </c>
      <c r="F4125">
        <v>1451910786000</v>
      </c>
      <c r="G4125">
        <v>1</v>
      </c>
      <c r="H4125" t="s">
        <v>2988</v>
      </c>
      <c r="I4125" t="s">
        <v>2989</v>
      </c>
      <c r="J4125" t="s">
        <v>26</v>
      </c>
      <c r="K4125" t="s">
        <v>21</v>
      </c>
      <c r="L4125">
        <v>0</v>
      </c>
      <c r="M4125">
        <v>0</v>
      </c>
      <c r="N4125" t="s">
        <v>22</v>
      </c>
      <c r="O4125">
        <v>3</v>
      </c>
      <c r="P4125" s="30">
        <f>SQRT((postes_1[[#This Row],[x]]-$Q$1)^2+(postes_1[[#This Row],[y]]-$R$1)^2)</f>
        <v>620731.66158278286</v>
      </c>
      <c r="Q4125">
        <v>998192.15999999596</v>
      </c>
      <c r="R4125">
        <v>6268716.2599999998</v>
      </c>
    </row>
    <row r="4126" spans="1:18" hidden="1">
      <c r="A4126">
        <v>3699</v>
      </c>
      <c r="B4126">
        <v>40000733</v>
      </c>
      <c r="C4126" s="2" t="s">
        <v>8373</v>
      </c>
      <c r="D4126" t="s">
        <v>56</v>
      </c>
      <c r="E4126">
        <v>1181226809000</v>
      </c>
      <c r="F4126">
        <v>1181226772000</v>
      </c>
      <c r="G4126">
        <v>1</v>
      </c>
      <c r="H4126" t="s">
        <v>7572</v>
      </c>
      <c r="I4126" t="s">
        <v>7572</v>
      </c>
      <c r="J4126" t="s">
        <v>7573</v>
      </c>
      <c r="K4126" t="s">
        <v>21</v>
      </c>
      <c r="L4126">
        <v>0</v>
      </c>
      <c r="M4126">
        <v>0</v>
      </c>
      <c r="N4126" t="s">
        <v>22</v>
      </c>
      <c r="O4126">
        <v>3</v>
      </c>
      <c r="P4126" s="30">
        <f>SQRT((postes_1[[#This Row],[x]]-$Q$1)^2+(postes_1[[#This Row],[y]]-$R$1)^2)</f>
        <v>620883.06081331824</v>
      </c>
      <c r="Q4126">
        <v>997914.03999999899</v>
      </c>
      <c r="R4126">
        <v>6268300.1699999999</v>
      </c>
    </row>
    <row r="4127" spans="1:18" hidden="1">
      <c r="A4127">
        <v>4139</v>
      </c>
      <c r="B4127">
        <v>40000515</v>
      </c>
      <c r="C4127" s="2" t="s">
        <v>8375</v>
      </c>
      <c r="D4127" t="s">
        <v>274</v>
      </c>
      <c r="E4127">
        <v>610761600000</v>
      </c>
      <c r="F4127">
        <v>1416564956000</v>
      </c>
      <c r="G4127">
        <v>1</v>
      </c>
      <c r="H4127" t="s">
        <v>8357</v>
      </c>
      <c r="I4127" t="s">
        <v>8358</v>
      </c>
      <c r="J4127" t="s">
        <v>20</v>
      </c>
      <c r="K4127" t="s">
        <v>21</v>
      </c>
      <c r="L4127">
        <v>0</v>
      </c>
      <c r="M4127">
        <v>0</v>
      </c>
      <c r="N4127" t="s">
        <v>22</v>
      </c>
      <c r="O4127">
        <v>6</v>
      </c>
      <c r="P4127" s="30">
        <f>SQRT((postes_1[[#This Row],[x]]-$Q$1)^2+(postes_1[[#This Row],[y]]-$R$1)^2)</f>
        <v>622780.96137177583</v>
      </c>
      <c r="Q4127">
        <v>1037382.74</v>
      </c>
      <c r="R4127">
        <v>6300029.8499999996</v>
      </c>
    </row>
    <row r="4128" spans="1:18" hidden="1">
      <c r="A4128">
        <v>4140</v>
      </c>
      <c r="B4128">
        <v>70030633</v>
      </c>
      <c r="C4128" s="2" t="s">
        <v>8377</v>
      </c>
      <c r="D4128" t="s">
        <v>274</v>
      </c>
      <c r="E4128">
        <v>1284634663000</v>
      </c>
      <c r="F4128">
        <v>1416564931000</v>
      </c>
      <c r="G4128">
        <v>1</v>
      </c>
      <c r="H4128" t="s">
        <v>8357</v>
      </c>
      <c r="I4128" t="s">
        <v>8358</v>
      </c>
      <c r="J4128" t="s">
        <v>20</v>
      </c>
      <c r="K4128" t="s">
        <v>21</v>
      </c>
      <c r="L4128">
        <v>0</v>
      </c>
      <c r="M4128">
        <v>0</v>
      </c>
      <c r="N4128" t="s">
        <v>22</v>
      </c>
      <c r="O4128">
        <v>5</v>
      </c>
      <c r="P4128" s="30">
        <f>SQRT((postes_1[[#This Row],[x]]-$Q$1)^2+(postes_1[[#This Row],[y]]-$R$1)^2)</f>
        <v>622780.96137177583</v>
      </c>
      <c r="Q4128">
        <v>1037382.74</v>
      </c>
      <c r="R4128">
        <v>6300029.8499999996</v>
      </c>
    </row>
    <row r="4129" spans="1:18" hidden="1">
      <c r="A4129">
        <v>1218</v>
      </c>
      <c r="B4129">
        <v>40000416</v>
      </c>
      <c r="C4129" s="2" t="s">
        <v>8373</v>
      </c>
      <c r="D4129" t="s">
        <v>274</v>
      </c>
      <c r="E4129">
        <v>783820800000</v>
      </c>
      <c r="F4129">
        <v>1417435920000</v>
      </c>
      <c r="G4129">
        <v>1</v>
      </c>
      <c r="H4129" t="s">
        <v>2552</v>
      </c>
      <c r="I4129" t="s">
        <v>2552</v>
      </c>
      <c r="J4129" t="s">
        <v>2553</v>
      </c>
      <c r="K4129" t="s">
        <v>21</v>
      </c>
      <c r="L4129">
        <v>0</v>
      </c>
      <c r="M4129">
        <v>0</v>
      </c>
      <c r="N4129" t="s">
        <v>22</v>
      </c>
      <c r="O4129">
        <v>3</v>
      </c>
      <c r="P4129" s="30">
        <f>SQRT((postes_1[[#This Row],[x]]-$Q$1)^2+(postes_1[[#This Row],[y]]-$R$1)^2)</f>
        <v>623290.61825889233</v>
      </c>
      <c r="Q4129">
        <v>1048062.85</v>
      </c>
      <c r="R4129">
        <v>6309612.0700000003</v>
      </c>
    </row>
    <row r="4130" spans="1:18" hidden="1">
      <c r="A4130">
        <v>2095</v>
      </c>
      <c r="B4130">
        <v>40000339</v>
      </c>
      <c r="C4130" s="2" t="s">
        <v>8373</v>
      </c>
      <c r="D4130" t="s">
        <v>274</v>
      </c>
      <c r="E4130">
        <v>610761600000</v>
      </c>
      <c r="F4130">
        <v>1416399428000</v>
      </c>
      <c r="G4130">
        <v>1</v>
      </c>
      <c r="H4130" t="s">
        <v>4343</v>
      </c>
      <c r="I4130" t="s">
        <v>4343</v>
      </c>
      <c r="J4130" t="s">
        <v>20</v>
      </c>
      <c r="K4130" t="s">
        <v>21</v>
      </c>
      <c r="L4130">
        <v>0</v>
      </c>
      <c r="M4130">
        <v>0</v>
      </c>
      <c r="N4130" t="s">
        <v>22</v>
      </c>
      <c r="O4130">
        <v>3</v>
      </c>
      <c r="P4130" s="30">
        <f>SQRT((postes_1[[#This Row],[x]]-$Q$1)^2+(postes_1[[#This Row],[y]]-$R$1)^2)</f>
        <v>624364.97226081975</v>
      </c>
      <c r="Q4130">
        <v>1062692.23</v>
      </c>
      <c r="R4130">
        <v>6322967.25</v>
      </c>
    </row>
    <row r="4131" spans="1:18" hidden="1">
      <c r="A4131">
        <v>3919</v>
      </c>
      <c r="B4131">
        <v>40000364</v>
      </c>
      <c r="C4131" s="2" t="s">
        <v>8373</v>
      </c>
      <c r="D4131" t="s">
        <v>274</v>
      </c>
      <c r="E4131">
        <v>783820800000</v>
      </c>
      <c r="F4131">
        <v>1416489534000</v>
      </c>
      <c r="G4131">
        <v>1</v>
      </c>
      <c r="H4131" t="s">
        <v>7993</v>
      </c>
      <c r="I4131" t="s">
        <v>7994</v>
      </c>
      <c r="J4131" t="s">
        <v>20</v>
      </c>
      <c r="K4131" t="s">
        <v>21</v>
      </c>
      <c r="L4131">
        <v>0</v>
      </c>
      <c r="M4131">
        <v>0</v>
      </c>
      <c r="N4131" t="s">
        <v>22</v>
      </c>
      <c r="O4131">
        <v>3</v>
      </c>
      <c r="P4131" s="30">
        <f>SQRT((postes_1[[#This Row],[x]]-$Q$1)^2+(postes_1[[#This Row],[y]]-$R$1)^2)</f>
        <v>624583.71913208091</v>
      </c>
      <c r="Q4131">
        <v>1059671.9099999999</v>
      </c>
      <c r="R4131">
        <v>6319501.7199999997</v>
      </c>
    </row>
    <row r="4132" spans="1:18" hidden="1">
      <c r="A4132">
        <v>3243</v>
      </c>
      <c r="B4132">
        <v>40000748</v>
      </c>
      <c r="C4132" s="2" t="s">
        <v>8375</v>
      </c>
      <c r="D4132" t="s">
        <v>30</v>
      </c>
      <c r="E4132">
        <v>1181227509000</v>
      </c>
      <c r="F4132">
        <v>1372262406000</v>
      </c>
      <c r="G4132">
        <v>1</v>
      </c>
      <c r="H4132" t="s">
        <v>6652</v>
      </c>
      <c r="I4132" t="s">
        <v>6653</v>
      </c>
      <c r="J4132" t="s">
        <v>20</v>
      </c>
      <c r="K4132" t="s">
        <v>21</v>
      </c>
      <c r="L4132">
        <v>0</v>
      </c>
      <c r="M4132">
        <v>0</v>
      </c>
      <c r="N4132" t="s">
        <v>22</v>
      </c>
      <c r="O4132">
        <v>6</v>
      </c>
      <c r="P4132" s="30">
        <f>SQRT((postes_1[[#This Row],[x]]-$Q$1)^2+(postes_1[[#This Row],[y]]-$R$1)^2)</f>
        <v>624642.57757016167</v>
      </c>
      <c r="Q4132">
        <v>1002243.81</v>
      </c>
      <c r="R4132">
        <v>6266953.2800000003</v>
      </c>
    </row>
    <row r="4133" spans="1:18" hidden="1">
      <c r="A4133">
        <v>708</v>
      </c>
      <c r="B4133">
        <v>40000552</v>
      </c>
      <c r="C4133" s="2" t="s">
        <v>8375</v>
      </c>
      <c r="D4133" t="s">
        <v>274</v>
      </c>
      <c r="E4133" s="1">
        <v>866592000000</v>
      </c>
      <c r="F4133">
        <v>1440431980000</v>
      </c>
      <c r="G4133">
        <v>1</v>
      </c>
      <c r="H4133" t="s">
        <v>1522</v>
      </c>
      <c r="I4133" t="s">
        <v>1523</v>
      </c>
      <c r="J4133" t="s">
        <v>20</v>
      </c>
      <c r="K4133" t="s">
        <v>21</v>
      </c>
      <c r="L4133">
        <v>0</v>
      </c>
      <c r="M4133">
        <v>0</v>
      </c>
      <c r="N4133" t="s">
        <v>22</v>
      </c>
      <c r="O4133">
        <v>6</v>
      </c>
      <c r="P4133" s="30">
        <f>SQRT((postes_1[[#This Row],[x]]-$Q$1)^2+(postes_1[[#This Row],[y]]-$R$1)^2)</f>
        <v>624710.43424558162</v>
      </c>
      <c r="Q4133">
        <v>1033128.02</v>
      </c>
      <c r="R4133">
        <v>6293437.6500000004</v>
      </c>
    </row>
    <row r="4134" spans="1:18" hidden="1">
      <c r="A4134">
        <v>3153</v>
      </c>
      <c r="B4134">
        <v>40000650</v>
      </c>
      <c r="C4134" s="2" t="s">
        <v>8375</v>
      </c>
      <c r="D4134" t="s">
        <v>168</v>
      </c>
      <c r="E4134">
        <v>1442587613000</v>
      </c>
      <c r="F4134">
        <v>1442832933000</v>
      </c>
      <c r="G4134">
        <v>1</v>
      </c>
      <c r="H4134" t="s">
        <v>6485</v>
      </c>
      <c r="I4134" t="s">
        <v>6486</v>
      </c>
      <c r="J4134" t="s">
        <v>20</v>
      </c>
      <c r="K4134" t="s">
        <v>21</v>
      </c>
      <c r="L4134">
        <v>0</v>
      </c>
      <c r="M4134">
        <v>0</v>
      </c>
      <c r="N4134" t="s">
        <v>22</v>
      </c>
      <c r="O4134">
        <v>6</v>
      </c>
      <c r="P4134" s="30">
        <f>SQRT((postes_1[[#This Row],[x]]-$Q$1)^2+(postes_1[[#This Row],[y]]-$R$1)^2)</f>
        <v>625165.70861432469</v>
      </c>
      <c r="Q4134">
        <v>1023688.24</v>
      </c>
      <c r="R4134">
        <v>6284333.0899999999</v>
      </c>
    </row>
    <row r="4135" spans="1:18" hidden="1">
      <c r="A4135">
        <v>1912</v>
      </c>
      <c r="B4135">
        <v>40000430</v>
      </c>
      <c r="C4135" s="2" t="s">
        <v>8373</v>
      </c>
      <c r="D4135" t="s">
        <v>274</v>
      </c>
      <c r="E4135">
        <v>610761600000</v>
      </c>
      <c r="F4135">
        <v>1416561068000</v>
      </c>
      <c r="G4135">
        <v>1</v>
      </c>
      <c r="H4135" t="s">
        <v>3967</v>
      </c>
      <c r="I4135" t="s">
        <v>3968</v>
      </c>
      <c r="J4135" t="s">
        <v>20</v>
      </c>
      <c r="K4135" t="s">
        <v>21</v>
      </c>
      <c r="L4135">
        <v>0</v>
      </c>
      <c r="M4135">
        <v>0</v>
      </c>
      <c r="N4135" t="s">
        <v>22</v>
      </c>
      <c r="O4135">
        <v>3</v>
      </c>
      <c r="P4135" s="30">
        <f>SQRT((postes_1[[#This Row],[x]]-$Q$1)^2+(postes_1[[#This Row],[y]]-$R$1)^2)</f>
        <v>625171.41200646455</v>
      </c>
      <c r="Q4135">
        <v>1048864.6000000001</v>
      </c>
      <c r="R4135">
        <v>6307761.9500000002</v>
      </c>
    </row>
    <row r="4136" spans="1:18" hidden="1">
      <c r="A4136">
        <v>1211</v>
      </c>
      <c r="B4136">
        <v>40001181</v>
      </c>
      <c r="C4136" s="2" t="s">
        <v>8373</v>
      </c>
      <c r="D4136" t="s">
        <v>274</v>
      </c>
      <c r="E4136">
        <v>893030400000</v>
      </c>
      <c r="F4136">
        <v>1416576538000</v>
      </c>
      <c r="G4136">
        <v>1</v>
      </c>
      <c r="H4136" t="s">
        <v>2537</v>
      </c>
      <c r="I4136" t="s">
        <v>2538</v>
      </c>
      <c r="J4136" t="s">
        <v>20</v>
      </c>
      <c r="K4136" t="s">
        <v>21</v>
      </c>
      <c r="L4136">
        <v>0</v>
      </c>
      <c r="M4136">
        <v>0</v>
      </c>
      <c r="N4136" t="s">
        <v>22</v>
      </c>
      <c r="O4136">
        <v>3</v>
      </c>
      <c r="P4136" s="30">
        <f>SQRT((postes_1[[#This Row],[x]]-$Q$1)^2+(postes_1[[#This Row],[y]]-$R$1)^2)</f>
        <v>625274.97130092781</v>
      </c>
      <c r="Q4136">
        <v>1042610.76</v>
      </c>
      <c r="R4136">
        <v>6301552.4699999997</v>
      </c>
    </row>
    <row r="4137" spans="1:18" hidden="1">
      <c r="A4137">
        <v>688</v>
      </c>
      <c r="B4137">
        <v>40000610</v>
      </c>
      <c r="C4137" s="2" t="s">
        <v>8373</v>
      </c>
      <c r="D4137" t="s">
        <v>274</v>
      </c>
      <c r="E4137" s="1">
        <v>1081296000000</v>
      </c>
      <c r="F4137">
        <v>1416221513000</v>
      </c>
      <c r="G4137">
        <v>1</v>
      </c>
      <c r="H4137" t="s">
        <v>1477</v>
      </c>
      <c r="I4137" t="s">
        <v>1478</v>
      </c>
      <c r="J4137" t="s">
        <v>20</v>
      </c>
      <c r="K4137" t="s">
        <v>21</v>
      </c>
      <c r="L4137">
        <v>0</v>
      </c>
      <c r="M4137">
        <v>0</v>
      </c>
      <c r="N4137" t="s">
        <v>22</v>
      </c>
      <c r="O4137">
        <v>3</v>
      </c>
      <c r="P4137" s="30">
        <f>SQRT((postes_1[[#This Row],[x]]-$Q$1)^2+(postes_1[[#This Row],[y]]-$R$1)^2)</f>
        <v>625341.16852786031</v>
      </c>
      <c r="Q4137">
        <v>1028292.33</v>
      </c>
      <c r="R4137">
        <v>6288193.0899999999</v>
      </c>
    </row>
    <row r="4138" spans="1:18" hidden="1">
      <c r="A4138">
        <v>1212</v>
      </c>
      <c r="B4138">
        <v>70041895</v>
      </c>
      <c r="C4138" s="2" t="s">
        <v>8375</v>
      </c>
      <c r="D4138" t="s">
        <v>274</v>
      </c>
      <c r="E4138">
        <v>1348581852000</v>
      </c>
      <c r="F4138">
        <v>1417424728000</v>
      </c>
      <c r="G4138">
        <v>1</v>
      </c>
      <c r="H4138" t="s">
        <v>2539</v>
      </c>
      <c r="I4138" t="s">
        <v>2540</v>
      </c>
      <c r="J4138" t="s">
        <v>20</v>
      </c>
      <c r="K4138" t="s">
        <v>21</v>
      </c>
      <c r="L4138">
        <v>0</v>
      </c>
      <c r="M4138">
        <v>0</v>
      </c>
      <c r="N4138" t="s">
        <v>22</v>
      </c>
      <c r="O4138">
        <v>6</v>
      </c>
      <c r="P4138" s="30">
        <f>SQRT((postes_1[[#This Row],[x]]-$Q$1)^2+(postes_1[[#This Row],[y]]-$R$1)^2)</f>
        <v>625434.11339097493</v>
      </c>
      <c r="Q4138">
        <v>1019895.4</v>
      </c>
      <c r="R4138">
        <v>6280664.2000000002</v>
      </c>
    </row>
    <row r="4139" spans="1:18" hidden="1">
      <c r="A4139">
        <v>3006</v>
      </c>
      <c r="B4139">
        <v>40000676</v>
      </c>
      <c r="C4139" s="2" t="s">
        <v>8373</v>
      </c>
      <c r="D4139" t="s">
        <v>168</v>
      </c>
      <c r="E4139">
        <v>993427200000</v>
      </c>
      <c r="F4139">
        <v>1442837285000</v>
      </c>
      <c r="G4139">
        <v>1</v>
      </c>
      <c r="H4139" t="s">
        <v>6187</v>
      </c>
      <c r="I4139" t="s">
        <v>6188</v>
      </c>
      <c r="J4139" t="s">
        <v>6189</v>
      </c>
      <c r="K4139" t="s">
        <v>21</v>
      </c>
      <c r="L4139">
        <v>0</v>
      </c>
      <c r="M4139">
        <v>0</v>
      </c>
      <c r="N4139" t="s">
        <v>22</v>
      </c>
      <c r="O4139">
        <v>3</v>
      </c>
      <c r="P4139" s="30">
        <f>SQRT((postes_1[[#This Row],[x]]-$Q$1)^2+(postes_1[[#This Row],[y]]-$R$1)^2)</f>
        <v>626382.01653018431</v>
      </c>
      <c r="Q4139">
        <v>1020206.34</v>
      </c>
      <c r="R4139">
        <v>6279679.7199999997</v>
      </c>
    </row>
    <row r="4140" spans="1:18" hidden="1">
      <c r="A4140">
        <v>1903</v>
      </c>
      <c r="B4140">
        <v>40001015</v>
      </c>
      <c r="C4140" s="2" t="s">
        <v>8373</v>
      </c>
      <c r="D4140" t="s">
        <v>108</v>
      </c>
      <c r="E4140">
        <v>1065484800000</v>
      </c>
      <c r="F4140">
        <v>1229695444000</v>
      </c>
      <c r="G4140">
        <v>1</v>
      </c>
      <c r="H4140" t="s">
        <v>3948</v>
      </c>
      <c r="I4140" t="s">
        <v>3949</v>
      </c>
      <c r="J4140" t="s">
        <v>20</v>
      </c>
      <c r="K4140" t="s">
        <v>21</v>
      </c>
      <c r="L4140">
        <v>0</v>
      </c>
      <c r="M4140">
        <v>0</v>
      </c>
      <c r="N4140" t="s">
        <v>22</v>
      </c>
      <c r="O4140">
        <v>3</v>
      </c>
      <c r="P4140" s="30">
        <f>SQRT((postes_1[[#This Row],[x]]-$Q$1)^2+(postes_1[[#This Row],[y]]-$R$1)^2)</f>
        <v>626431.07636348624</v>
      </c>
      <c r="Q4140">
        <v>951567.43</v>
      </c>
      <c r="R4140">
        <v>6228040.6600000001</v>
      </c>
    </row>
    <row r="4141" spans="1:18" hidden="1">
      <c r="A4141">
        <v>730</v>
      </c>
      <c r="B4141">
        <v>40000999</v>
      </c>
      <c r="C4141" s="2" t="s">
        <v>8375</v>
      </c>
      <c r="D4141" t="s">
        <v>56</v>
      </c>
      <c r="E4141">
        <v>1328517993000</v>
      </c>
      <c r="F4141">
        <v>1320847010000</v>
      </c>
      <c r="G4141">
        <v>1</v>
      </c>
      <c r="H4141" t="s">
        <v>1571</v>
      </c>
      <c r="I4141" t="s">
        <v>1572</v>
      </c>
      <c r="J4141" t="s">
        <v>20</v>
      </c>
      <c r="K4141" t="s">
        <v>21</v>
      </c>
      <c r="L4141">
        <v>0</v>
      </c>
      <c r="M4141">
        <v>0</v>
      </c>
      <c r="N4141" t="s">
        <v>22</v>
      </c>
      <c r="O4141">
        <v>6</v>
      </c>
      <c r="P4141" s="30">
        <f>SQRT((postes_1[[#This Row],[x]]-$Q$1)^2+(postes_1[[#This Row],[y]]-$R$1)^2)</f>
        <v>626444.39535549167</v>
      </c>
      <c r="Q4141">
        <v>956594.25999999803</v>
      </c>
      <c r="R4141">
        <v>6231322.4400000004</v>
      </c>
    </row>
    <row r="4142" spans="1:18" hidden="1">
      <c r="A4142">
        <v>1205</v>
      </c>
      <c r="B4142">
        <v>40000423</v>
      </c>
      <c r="C4142" s="2" t="s">
        <v>8373</v>
      </c>
      <c r="D4142" t="s">
        <v>152</v>
      </c>
      <c r="E4142">
        <v>610761600000</v>
      </c>
      <c r="F4142">
        <v>1284558061000</v>
      </c>
      <c r="G4142">
        <v>1</v>
      </c>
      <c r="H4142" t="s">
        <v>2525</v>
      </c>
      <c r="I4142" t="s">
        <v>2526</v>
      </c>
      <c r="J4142" t="s">
        <v>2527</v>
      </c>
      <c r="K4142" t="s">
        <v>21</v>
      </c>
      <c r="L4142">
        <v>0</v>
      </c>
      <c r="M4142">
        <v>0</v>
      </c>
      <c r="N4142" t="s">
        <v>22</v>
      </c>
      <c r="O4142">
        <v>3</v>
      </c>
      <c r="P4142" s="30">
        <f>SQRT((postes_1[[#This Row],[x]]-$Q$1)^2+(postes_1[[#This Row],[y]]-$R$1)^2)</f>
        <v>626462.71798481804</v>
      </c>
      <c r="Q4142">
        <v>1051904.3400000001</v>
      </c>
      <c r="R4142">
        <v>6308950.6699999999</v>
      </c>
    </row>
    <row r="4143" spans="1:18" hidden="1">
      <c r="A4143">
        <v>1214</v>
      </c>
      <c r="B4143">
        <v>40000451</v>
      </c>
      <c r="C4143" s="2" t="s">
        <v>8375</v>
      </c>
      <c r="D4143" t="s">
        <v>274</v>
      </c>
      <c r="E4143">
        <v>610761600000</v>
      </c>
      <c r="F4143">
        <v>1416567794000</v>
      </c>
      <c r="G4143">
        <v>1</v>
      </c>
      <c r="H4143" t="s">
        <v>2543</v>
      </c>
      <c r="I4143" t="s">
        <v>2544</v>
      </c>
      <c r="J4143" t="s">
        <v>20</v>
      </c>
      <c r="K4143" t="s">
        <v>21</v>
      </c>
      <c r="L4143">
        <v>0</v>
      </c>
      <c r="M4143">
        <v>0</v>
      </c>
      <c r="N4143" t="s">
        <v>22</v>
      </c>
      <c r="O4143">
        <v>6</v>
      </c>
      <c r="P4143" s="30">
        <f>SQRT((postes_1[[#This Row],[x]]-$Q$1)^2+(postes_1[[#This Row],[y]]-$R$1)^2)</f>
        <v>627187.73897953855</v>
      </c>
      <c r="Q4143">
        <v>1047624.42</v>
      </c>
      <c r="R4143">
        <v>6303729.2599999998</v>
      </c>
    </row>
    <row r="4144" spans="1:18" hidden="1">
      <c r="A4144">
        <v>1220</v>
      </c>
      <c r="B4144">
        <v>40000546</v>
      </c>
      <c r="C4144" s="2" t="s">
        <v>8375</v>
      </c>
      <c r="D4144" t="s">
        <v>274</v>
      </c>
      <c r="E4144">
        <v>922665600000</v>
      </c>
      <c r="F4144">
        <v>1417440240000</v>
      </c>
      <c r="G4144">
        <v>1</v>
      </c>
      <c r="H4144" t="s">
        <v>2556</v>
      </c>
      <c r="I4144" t="s">
        <v>2557</v>
      </c>
      <c r="J4144" t="s">
        <v>20</v>
      </c>
      <c r="K4144" t="s">
        <v>21</v>
      </c>
      <c r="L4144">
        <v>0</v>
      </c>
      <c r="M4144">
        <v>0</v>
      </c>
      <c r="N4144" t="s">
        <v>22</v>
      </c>
      <c r="O4144">
        <v>6</v>
      </c>
      <c r="P4144" s="30">
        <f>SQRT((postes_1[[#This Row],[x]]-$Q$1)^2+(postes_1[[#This Row],[y]]-$R$1)^2)</f>
        <v>627366.78181068483</v>
      </c>
      <c r="Q4144">
        <v>1039174.72</v>
      </c>
      <c r="R4144">
        <v>6295422.25</v>
      </c>
    </row>
    <row r="4145" spans="1:18" hidden="1">
      <c r="A4145">
        <v>1217</v>
      </c>
      <c r="B4145">
        <v>40000539</v>
      </c>
      <c r="C4145" s="2" t="s">
        <v>8375</v>
      </c>
      <c r="D4145" t="s">
        <v>274</v>
      </c>
      <c r="E4145">
        <v>960508800000</v>
      </c>
      <c r="F4145">
        <v>1417435357000</v>
      </c>
      <c r="G4145">
        <v>1</v>
      </c>
      <c r="H4145" t="s">
        <v>2550</v>
      </c>
      <c r="I4145" t="s">
        <v>2551</v>
      </c>
      <c r="J4145" t="s">
        <v>20</v>
      </c>
      <c r="K4145" t="s">
        <v>21</v>
      </c>
      <c r="L4145">
        <v>0</v>
      </c>
      <c r="M4145">
        <v>0</v>
      </c>
      <c r="N4145" t="s">
        <v>22</v>
      </c>
      <c r="O4145">
        <v>6</v>
      </c>
      <c r="P4145" s="30">
        <f>SQRT((postes_1[[#This Row],[x]]-$Q$1)^2+(postes_1[[#This Row],[y]]-$R$1)^2)</f>
        <v>627463.80595898803</v>
      </c>
      <c r="Q4145">
        <v>1042498.57</v>
      </c>
      <c r="R4145">
        <v>6298422.21</v>
      </c>
    </row>
    <row r="4146" spans="1:18" hidden="1">
      <c r="A4146">
        <v>2518</v>
      </c>
      <c r="B4146">
        <v>40001895</v>
      </c>
      <c r="C4146" s="2" t="s">
        <v>8373</v>
      </c>
      <c r="D4146" t="s">
        <v>23</v>
      </c>
      <c r="E4146">
        <v>916185600000</v>
      </c>
      <c r="F4146">
        <v>1220524574000</v>
      </c>
      <c r="G4146">
        <v>1</v>
      </c>
      <c r="H4146" t="s">
        <v>5199</v>
      </c>
      <c r="I4146" t="s">
        <v>5200</v>
      </c>
      <c r="J4146" t="s">
        <v>20</v>
      </c>
      <c r="K4146" t="s">
        <v>21</v>
      </c>
      <c r="L4146">
        <v>0</v>
      </c>
      <c r="M4146">
        <v>0</v>
      </c>
      <c r="N4146" t="s">
        <v>22</v>
      </c>
      <c r="O4146">
        <v>3</v>
      </c>
      <c r="P4146" s="30">
        <f>SQRT((postes_1[[#This Row],[x]]-$Q$1)^2+(postes_1[[#This Row],[y]]-$R$1)^2)</f>
        <v>628371.36317453743</v>
      </c>
      <c r="Q4146">
        <v>1025202.72</v>
      </c>
      <c r="R4146">
        <v>6281395.8799999999</v>
      </c>
    </row>
    <row r="4147" spans="1:18" hidden="1">
      <c r="A4147">
        <v>1210</v>
      </c>
      <c r="B4147">
        <v>40000526</v>
      </c>
      <c r="C4147" s="2" t="s">
        <v>8375</v>
      </c>
      <c r="D4147" t="s">
        <v>274</v>
      </c>
      <c r="E4147">
        <v>610761600000</v>
      </c>
      <c r="F4147">
        <v>1416568550000</v>
      </c>
      <c r="G4147">
        <v>1</v>
      </c>
      <c r="H4147" t="s">
        <v>2536</v>
      </c>
      <c r="I4147" t="s">
        <v>2536</v>
      </c>
      <c r="J4147" t="s">
        <v>20</v>
      </c>
      <c r="K4147" t="s">
        <v>21</v>
      </c>
      <c r="L4147">
        <v>0</v>
      </c>
      <c r="M4147">
        <v>0</v>
      </c>
      <c r="N4147" t="s">
        <v>22</v>
      </c>
      <c r="O4147">
        <v>6</v>
      </c>
      <c r="P4147" s="30">
        <f>SQRT((postes_1[[#This Row],[x]]-$Q$1)^2+(postes_1[[#This Row],[y]]-$R$1)^2)</f>
        <v>628810.21414747916</v>
      </c>
      <c r="Q4147">
        <v>1045320.38</v>
      </c>
      <c r="R4147">
        <v>6299252.25</v>
      </c>
    </row>
    <row r="4148" spans="1:18" hidden="1">
      <c r="A4148">
        <v>889</v>
      </c>
      <c r="B4148">
        <v>40000754</v>
      </c>
      <c r="C4148" s="2" t="s">
        <v>8373</v>
      </c>
      <c r="D4148" t="s">
        <v>168</v>
      </c>
      <c r="E4148">
        <v>610761600000</v>
      </c>
      <c r="F4148">
        <v>1445012064000</v>
      </c>
      <c r="G4148">
        <v>1</v>
      </c>
      <c r="H4148" t="s">
        <v>1892</v>
      </c>
      <c r="I4148" t="s">
        <v>1893</v>
      </c>
      <c r="J4148" t="s">
        <v>20</v>
      </c>
      <c r="K4148" t="s">
        <v>21</v>
      </c>
      <c r="L4148">
        <v>0</v>
      </c>
      <c r="M4148">
        <v>0</v>
      </c>
      <c r="N4148" t="s">
        <v>22</v>
      </c>
      <c r="O4148">
        <v>3</v>
      </c>
      <c r="P4148" s="30">
        <f>SQRT((postes_1[[#This Row],[x]]-$Q$1)^2+(postes_1[[#This Row],[y]]-$R$1)^2)</f>
        <v>628969.40908628621</v>
      </c>
      <c r="Q4148">
        <v>1008418.36</v>
      </c>
      <c r="R4148">
        <v>6266390.4299999997</v>
      </c>
    </row>
    <row r="4149" spans="1:18" hidden="1">
      <c r="A4149">
        <v>1209</v>
      </c>
      <c r="B4149">
        <v>40000641</v>
      </c>
      <c r="C4149" s="2" t="s">
        <v>8375</v>
      </c>
      <c r="D4149" t="s">
        <v>274</v>
      </c>
      <c r="E4149">
        <v>993427200000</v>
      </c>
      <c r="F4149">
        <v>1417428920000</v>
      </c>
      <c r="G4149">
        <v>1</v>
      </c>
      <c r="H4149" t="s">
        <v>2534</v>
      </c>
      <c r="I4149" t="s">
        <v>2535</v>
      </c>
      <c r="J4149" t="s">
        <v>20</v>
      </c>
      <c r="K4149" t="s">
        <v>21</v>
      </c>
      <c r="L4149">
        <v>0</v>
      </c>
      <c r="M4149">
        <v>0</v>
      </c>
      <c r="N4149" t="s">
        <v>22</v>
      </c>
      <c r="O4149">
        <v>6</v>
      </c>
      <c r="P4149" s="30">
        <f>SQRT((postes_1[[#This Row],[x]]-$Q$1)^2+(postes_1[[#This Row],[y]]-$R$1)^2)</f>
        <v>629861.02799610165</v>
      </c>
      <c r="Q4149">
        <v>1031222.31</v>
      </c>
      <c r="R4149">
        <v>6284749.4199999999</v>
      </c>
    </row>
    <row r="4150" spans="1:18" hidden="1">
      <c r="A4150">
        <v>3926</v>
      </c>
      <c r="B4150">
        <v>40000918</v>
      </c>
      <c r="C4150" s="2" t="s">
        <v>8373</v>
      </c>
      <c r="D4150" t="s">
        <v>108</v>
      </c>
      <c r="E4150">
        <v>610761600000</v>
      </c>
      <c r="F4150">
        <v>1231952602000</v>
      </c>
      <c r="G4150">
        <v>1</v>
      </c>
      <c r="H4150" t="s">
        <v>8007</v>
      </c>
      <c r="I4150" t="s">
        <v>8008</v>
      </c>
      <c r="J4150" t="s">
        <v>20</v>
      </c>
      <c r="K4150" t="s">
        <v>21</v>
      </c>
      <c r="L4150">
        <v>0</v>
      </c>
      <c r="M4150">
        <v>0</v>
      </c>
      <c r="N4150" t="s">
        <v>22</v>
      </c>
      <c r="O4150">
        <v>3</v>
      </c>
      <c r="P4150" s="30">
        <f>SQRT((postes_1[[#This Row],[x]]-$Q$1)^2+(postes_1[[#This Row],[y]]-$R$1)^2)</f>
        <v>630920.40890305501</v>
      </c>
      <c r="Q4150">
        <v>995788.63000000303</v>
      </c>
      <c r="R4150">
        <v>6253872.9500000002</v>
      </c>
    </row>
    <row r="4151" spans="1:18" hidden="1">
      <c r="A4151">
        <v>2663</v>
      </c>
      <c r="B4151">
        <v>40001920</v>
      </c>
      <c r="C4151" s="2" t="s">
        <v>8373</v>
      </c>
      <c r="D4151" t="s">
        <v>274</v>
      </c>
      <c r="E4151">
        <v>916358400000</v>
      </c>
      <c r="F4151">
        <v>1416498855000</v>
      </c>
      <c r="G4151">
        <v>1</v>
      </c>
      <c r="H4151" t="s">
        <v>5494</v>
      </c>
      <c r="I4151" t="s">
        <v>5495</v>
      </c>
      <c r="J4151" t="s">
        <v>195</v>
      </c>
      <c r="K4151" t="s">
        <v>21</v>
      </c>
      <c r="L4151">
        <v>0</v>
      </c>
      <c r="M4151">
        <v>0</v>
      </c>
      <c r="N4151" t="s">
        <v>22</v>
      </c>
      <c r="O4151">
        <v>3</v>
      </c>
      <c r="P4151" s="30">
        <f>SQRT((postes_1[[#This Row],[x]]-$Q$1)^2+(postes_1[[#This Row],[y]]-$R$1)^2)</f>
        <v>631508.43346216204</v>
      </c>
      <c r="Q4151">
        <v>1048747.6000000001</v>
      </c>
      <c r="R4151">
        <v>6298803.1100000003</v>
      </c>
    </row>
    <row r="4152" spans="1:18">
      <c r="A4152">
        <v>231</v>
      </c>
      <c r="B4152">
        <v>70062111</v>
      </c>
      <c r="C4152" s="2" t="s">
        <v>8380</v>
      </c>
      <c r="D4152" t="s">
        <v>168</v>
      </c>
      <c r="E4152">
        <v>1465916200000</v>
      </c>
      <c r="F4152">
        <v>1465916157000</v>
      </c>
      <c r="G4152">
        <v>1</v>
      </c>
      <c r="H4152" t="s">
        <v>527</v>
      </c>
      <c r="I4152" t="s">
        <v>528</v>
      </c>
      <c r="J4152" t="s">
        <v>20</v>
      </c>
      <c r="K4152" t="s">
        <v>21</v>
      </c>
      <c r="L4152">
        <v>0</v>
      </c>
      <c r="M4152">
        <v>0</v>
      </c>
      <c r="N4152" t="s">
        <v>267</v>
      </c>
      <c r="O4152">
        <v>6</v>
      </c>
      <c r="P4152" s="30">
        <f>SQRT((postes_1[[#This Row],[x]]-$Q$1)^2+(postes_1[[#This Row],[y]]-$R$1)^2)</f>
        <v>631772.09164192411</v>
      </c>
      <c r="Q4152">
        <v>988567.39670000202</v>
      </c>
      <c r="R4152">
        <v>6247322.2533</v>
      </c>
    </row>
    <row r="4153" spans="1:18" hidden="1">
      <c r="A4153">
        <v>796</v>
      </c>
      <c r="B4153">
        <v>40000454</v>
      </c>
      <c r="C4153" s="2" t="s">
        <v>8373</v>
      </c>
      <c r="D4153" t="s">
        <v>168</v>
      </c>
      <c r="E4153">
        <v>610761600000</v>
      </c>
      <c r="F4153">
        <v>1450354090000</v>
      </c>
      <c r="G4153">
        <v>1</v>
      </c>
      <c r="H4153" t="s">
        <v>1708</v>
      </c>
      <c r="I4153" t="s">
        <v>1709</v>
      </c>
      <c r="J4153" t="s">
        <v>20</v>
      </c>
      <c r="K4153" t="s">
        <v>21</v>
      </c>
      <c r="L4153">
        <v>0</v>
      </c>
      <c r="M4153">
        <v>0</v>
      </c>
      <c r="N4153" t="s">
        <v>22</v>
      </c>
      <c r="O4153">
        <v>3</v>
      </c>
      <c r="P4153" s="30">
        <f>SQRT((postes_1[[#This Row],[x]]-$Q$1)^2+(postes_1[[#This Row],[y]]-$R$1)^2)</f>
        <v>633007.50984064478</v>
      </c>
      <c r="Q4153">
        <v>1055826.03</v>
      </c>
      <c r="R4153">
        <v>6303622.5099999998</v>
      </c>
    </row>
    <row r="4154" spans="1:18" hidden="1">
      <c r="A4154">
        <v>3925</v>
      </c>
      <c r="B4154">
        <v>40000943</v>
      </c>
      <c r="C4154" s="2" t="s">
        <v>8373</v>
      </c>
      <c r="D4154" t="s">
        <v>108</v>
      </c>
      <c r="E4154">
        <v>610761600000</v>
      </c>
      <c r="F4154">
        <v>1261142619000</v>
      </c>
      <c r="G4154">
        <v>1</v>
      </c>
      <c r="H4154" t="s">
        <v>8005</v>
      </c>
      <c r="I4154" t="s">
        <v>8006</v>
      </c>
      <c r="J4154" t="s">
        <v>20</v>
      </c>
      <c r="K4154" t="s">
        <v>21</v>
      </c>
      <c r="L4154">
        <v>0</v>
      </c>
      <c r="M4154">
        <v>0</v>
      </c>
      <c r="N4154" t="s">
        <v>22</v>
      </c>
      <c r="O4154">
        <v>3</v>
      </c>
      <c r="P4154" s="30">
        <f>SQRT((postes_1[[#This Row],[x]]-$Q$1)^2+(postes_1[[#This Row],[y]]-$R$1)^2)</f>
        <v>633170.8480495048</v>
      </c>
      <c r="Q4154">
        <v>990007.07</v>
      </c>
      <c r="R4154">
        <v>6246652.3300000001</v>
      </c>
    </row>
    <row r="4155" spans="1:18">
      <c r="A4155">
        <v>235</v>
      </c>
      <c r="B4155">
        <v>70035695</v>
      </c>
      <c r="C4155" s="2" t="s">
        <v>8382</v>
      </c>
      <c r="D4155" t="s">
        <v>274</v>
      </c>
      <c r="E4155">
        <v>1315415187000</v>
      </c>
      <c r="F4155">
        <v>1461933066000</v>
      </c>
      <c r="G4155">
        <v>1</v>
      </c>
      <c r="H4155" t="s">
        <v>535</v>
      </c>
      <c r="I4155" t="s">
        <v>536</v>
      </c>
      <c r="J4155" t="s">
        <v>537</v>
      </c>
      <c r="K4155" t="s">
        <v>21</v>
      </c>
      <c r="L4155">
        <v>0</v>
      </c>
      <c r="M4155">
        <v>0</v>
      </c>
      <c r="N4155" t="s">
        <v>267</v>
      </c>
      <c r="O4155">
        <v>3</v>
      </c>
      <c r="P4155" s="30">
        <f>SQRT((postes_1[[#This Row],[x]]-$Q$1)^2+(postes_1[[#This Row],[y]]-$R$1)^2)</f>
        <v>633353.33640601835</v>
      </c>
      <c r="Q4155">
        <v>1056026.1632000001</v>
      </c>
      <c r="R4155">
        <v>6303334.0110999998</v>
      </c>
    </row>
    <row r="4156" spans="1:18" hidden="1">
      <c r="A4156">
        <v>2237</v>
      </c>
      <c r="B4156">
        <v>40000425</v>
      </c>
      <c r="C4156" s="2" t="s">
        <v>8375</v>
      </c>
      <c r="D4156" t="s">
        <v>168</v>
      </c>
      <c r="E4156">
        <v>610761600000</v>
      </c>
      <c r="F4156">
        <v>1455787910000</v>
      </c>
      <c r="G4156">
        <v>1</v>
      </c>
      <c r="H4156" t="s">
        <v>4629</v>
      </c>
      <c r="I4156" t="s">
        <v>4630</v>
      </c>
      <c r="J4156" t="s">
        <v>20</v>
      </c>
      <c r="K4156" t="s">
        <v>21</v>
      </c>
      <c r="L4156">
        <v>0</v>
      </c>
      <c r="M4156">
        <v>0</v>
      </c>
      <c r="N4156" t="s">
        <v>22</v>
      </c>
      <c r="O4156">
        <v>6</v>
      </c>
      <c r="P4156" s="30">
        <f>SQRT((postes_1[[#This Row],[x]]-$Q$1)^2+(postes_1[[#This Row],[y]]-$R$1)^2)</f>
        <v>633559.0309892504</v>
      </c>
      <c r="Q4156">
        <v>1061609.52</v>
      </c>
      <c r="R4156">
        <v>6308637.0599999996</v>
      </c>
    </row>
    <row r="4157" spans="1:18" hidden="1">
      <c r="A4157">
        <v>65</v>
      </c>
      <c r="B4157">
        <v>40000459</v>
      </c>
      <c r="C4157" s="2" t="s">
        <v>8373</v>
      </c>
      <c r="D4157" t="s">
        <v>23</v>
      </c>
      <c r="E4157">
        <v>783820800000</v>
      </c>
      <c r="F4157">
        <v>1244023986000</v>
      </c>
      <c r="G4157">
        <v>1</v>
      </c>
      <c r="H4157" t="s">
        <v>159</v>
      </c>
      <c r="I4157" t="s">
        <v>160</v>
      </c>
      <c r="J4157" t="s">
        <v>161</v>
      </c>
      <c r="K4157" t="s">
        <v>21</v>
      </c>
      <c r="L4157">
        <v>0</v>
      </c>
      <c r="M4157">
        <v>0</v>
      </c>
      <c r="N4157" t="s">
        <v>22</v>
      </c>
      <c r="O4157">
        <v>3</v>
      </c>
      <c r="P4157" s="30">
        <f>SQRT((postes_1[[#This Row],[x]]-$Q$1)^2+(postes_1[[#This Row],[y]]-$R$1)^2)</f>
        <v>633714.74275293865</v>
      </c>
      <c r="Q4157">
        <v>1056174.4099999999</v>
      </c>
      <c r="R4157">
        <v>6302972.2599999998</v>
      </c>
    </row>
    <row r="4158" spans="1:18" hidden="1">
      <c r="A4158">
        <v>2934</v>
      </c>
      <c r="B4158">
        <v>40000487</v>
      </c>
      <c r="C4158" s="2" t="s">
        <v>8373</v>
      </c>
      <c r="D4158" t="s">
        <v>20</v>
      </c>
      <c r="E4158">
        <v>783820800000</v>
      </c>
      <c r="F4158" t="s">
        <v>20</v>
      </c>
      <c r="G4158">
        <v>1</v>
      </c>
      <c r="H4158" t="s">
        <v>6044</v>
      </c>
      <c r="I4158" t="s">
        <v>6045</v>
      </c>
      <c r="J4158" t="s">
        <v>161</v>
      </c>
      <c r="K4158" t="s">
        <v>21</v>
      </c>
      <c r="L4158">
        <v>0</v>
      </c>
      <c r="M4158">
        <v>0</v>
      </c>
      <c r="N4158" t="s">
        <v>22</v>
      </c>
      <c r="O4158">
        <v>3</v>
      </c>
      <c r="P4158" s="30">
        <f>SQRT((postes_1[[#This Row],[x]]-$Q$1)^2+(postes_1[[#This Row],[y]]-$R$1)^2)</f>
        <v>633838.46275822783</v>
      </c>
      <c r="Q4158">
        <v>1055555.26</v>
      </c>
      <c r="R4158">
        <v>6302186.7400000002</v>
      </c>
    </row>
    <row r="4159" spans="1:18" hidden="1">
      <c r="A4159">
        <v>3924</v>
      </c>
      <c r="B4159">
        <v>40000993</v>
      </c>
      <c r="C4159" s="2" t="s">
        <v>8373</v>
      </c>
      <c r="D4159" t="s">
        <v>17</v>
      </c>
      <c r="E4159">
        <v>1065484800000</v>
      </c>
      <c r="F4159">
        <v>1309519934000</v>
      </c>
      <c r="G4159">
        <v>1</v>
      </c>
      <c r="H4159" t="s">
        <v>8003</v>
      </c>
      <c r="I4159" t="s">
        <v>8004</v>
      </c>
      <c r="J4159" t="s">
        <v>20</v>
      </c>
      <c r="K4159" t="s">
        <v>21</v>
      </c>
      <c r="L4159">
        <v>0</v>
      </c>
      <c r="M4159">
        <v>0</v>
      </c>
      <c r="N4159" t="s">
        <v>22</v>
      </c>
      <c r="O4159">
        <v>3</v>
      </c>
      <c r="P4159" s="30">
        <f>SQRT((postes_1[[#This Row],[x]]-$Q$1)^2+(postes_1[[#This Row],[y]]-$R$1)^2)</f>
        <v>634759.44242333446</v>
      </c>
      <c r="Q4159">
        <v>973269.20000000298</v>
      </c>
      <c r="R4159">
        <v>6232601.7400000002</v>
      </c>
    </row>
    <row r="4160" spans="1:18" hidden="1">
      <c r="A4160">
        <v>1251</v>
      </c>
      <c r="B4160">
        <v>40000378</v>
      </c>
      <c r="C4160" s="2" t="s">
        <v>8375</v>
      </c>
      <c r="D4160" t="s">
        <v>264</v>
      </c>
      <c r="E4160">
        <v>1459538282000</v>
      </c>
      <c r="F4160">
        <v>1459266749000</v>
      </c>
      <c r="G4160">
        <v>1</v>
      </c>
      <c r="H4160" t="s">
        <v>2623</v>
      </c>
      <c r="I4160" t="s">
        <v>2624</v>
      </c>
      <c r="J4160" t="s">
        <v>615</v>
      </c>
      <c r="K4160" t="s">
        <v>21</v>
      </c>
      <c r="L4160">
        <v>0</v>
      </c>
      <c r="M4160">
        <v>0</v>
      </c>
      <c r="N4160" t="s">
        <v>22</v>
      </c>
      <c r="O4160">
        <v>6</v>
      </c>
      <c r="P4160" s="30">
        <f>SQRT((postes_1[[#This Row],[x]]-$Q$1)^2+(postes_1[[#This Row],[y]]-$R$1)^2)</f>
        <v>637367.27812731743</v>
      </c>
      <c r="Q4160">
        <v>1072242.2</v>
      </c>
      <c r="R4160">
        <v>6314141.4800000004</v>
      </c>
    </row>
    <row r="4161" spans="1:18" hidden="1">
      <c r="A4161">
        <v>3923</v>
      </c>
      <c r="B4161">
        <v>40000979</v>
      </c>
      <c r="C4161" s="2" t="s">
        <v>8373</v>
      </c>
      <c r="D4161" t="s">
        <v>108</v>
      </c>
      <c r="E4161">
        <v>610761600000</v>
      </c>
      <c r="F4161">
        <v>1229694889000</v>
      </c>
      <c r="G4161">
        <v>1</v>
      </c>
      <c r="H4161" t="s">
        <v>8001</v>
      </c>
      <c r="I4161" t="s">
        <v>8002</v>
      </c>
      <c r="J4161" t="s">
        <v>20</v>
      </c>
      <c r="K4161" t="s">
        <v>21</v>
      </c>
      <c r="L4161">
        <v>0</v>
      </c>
      <c r="M4161">
        <v>0</v>
      </c>
      <c r="N4161" t="s">
        <v>22</v>
      </c>
      <c r="O4161">
        <v>3</v>
      </c>
      <c r="P4161" s="30">
        <f>SQRT((postes_1[[#This Row],[x]]-$Q$1)^2+(postes_1[[#This Row],[y]]-$R$1)^2)</f>
        <v>637907.89706928132</v>
      </c>
      <c r="Q4161">
        <v>986146.18</v>
      </c>
      <c r="R4161">
        <v>6237910.8399999999</v>
      </c>
    </row>
    <row r="4162" spans="1:18" hidden="1">
      <c r="A4162">
        <v>3159</v>
      </c>
      <c r="B4162">
        <v>50002136</v>
      </c>
      <c r="C4162" s="2" t="s">
        <v>8376</v>
      </c>
      <c r="D4162" t="s">
        <v>30</v>
      </c>
      <c r="E4162">
        <v>1442504010000</v>
      </c>
      <c r="F4162">
        <v>1422974890000</v>
      </c>
      <c r="G4162">
        <v>1</v>
      </c>
      <c r="H4162" t="s">
        <v>6493</v>
      </c>
      <c r="I4162" t="s">
        <v>6494</v>
      </c>
      <c r="J4162" t="s">
        <v>2062</v>
      </c>
      <c r="K4162" t="s">
        <v>21</v>
      </c>
      <c r="L4162">
        <v>0</v>
      </c>
      <c r="M4162">
        <v>0</v>
      </c>
      <c r="N4162" t="s">
        <v>22</v>
      </c>
      <c r="O4162">
        <v>7</v>
      </c>
      <c r="P4162" s="30">
        <f>SQRT((postes_1[[#This Row],[x]]-$Q$1)^2+(postes_1[[#This Row],[y]]-$R$1)^2)</f>
        <v>658741.42620174389</v>
      </c>
      <c r="Q4162">
        <v>640360.31000000203</v>
      </c>
      <c r="R4162">
        <v>6095399.4400000004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R4162"/>
  <sheetViews>
    <sheetView topLeftCell="F1" workbookViewId="0">
      <selection activeCell="T4" sqref="T4"/>
    </sheetView>
  </sheetViews>
  <sheetFormatPr baseColWidth="10" defaultRowHeight="13.8"/>
  <cols>
    <col min="9" max="9" width="22.19921875" customWidth="1"/>
    <col min="13" max="13" width="13.59765625" customWidth="1"/>
    <col min="16" max="16" width="12.296875" bestFit="1" customWidth="1"/>
  </cols>
  <sheetData>
    <row r="1" spans="1:18">
      <c r="P1" t="s">
        <v>10765</v>
      </c>
      <c r="Q1">
        <v>610469.28999999899</v>
      </c>
      <c r="R1">
        <v>6753462.3499999996</v>
      </c>
    </row>
    <row r="3" spans="1:18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10764</v>
      </c>
      <c r="Q3" t="s">
        <v>15</v>
      </c>
      <c r="R3" t="s">
        <v>16</v>
      </c>
    </row>
    <row r="4" spans="1:18">
      <c r="A4">
        <v>3284</v>
      </c>
      <c r="B4">
        <v>60000860</v>
      </c>
      <c r="C4" t="e">
        <f>+#REF!</f>
        <v>#REF!</v>
      </c>
      <c r="D4" t="s">
        <v>20</v>
      </c>
      <c r="E4">
        <v>610761600000</v>
      </c>
      <c r="F4" t="s">
        <v>20</v>
      </c>
      <c r="G4">
        <v>1</v>
      </c>
      <c r="H4" t="s">
        <v>3628</v>
      </c>
      <c r="I4" t="s">
        <v>3629</v>
      </c>
      <c r="J4" t="s">
        <v>20</v>
      </c>
      <c r="K4" t="s">
        <v>21</v>
      </c>
      <c r="L4">
        <v>0</v>
      </c>
      <c r="M4">
        <v>0</v>
      </c>
      <c r="N4" t="s">
        <v>22</v>
      </c>
      <c r="O4">
        <v>7</v>
      </c>
      <c r="P4" s="30">
        <f>SQRT((postes_2[[#This Row],[x]]-$Q$1)^2+(postes_2[[#This Row],[y]]-$R$1)^2)</f>
        <v>521.81573836286577</v>
      </c>
      <c r="Q4">
        <v>610975.67000000202</v>
      </c>
      <c r="R4">
        <v>6753588.3300000001</v>
      </c>
    </row>
    <row r="5" spans="1:18">
      <c r="A5">
        <v>2200</v>
      </c>
      <c r="B5">
        <v>60000858</v>
      </c>
      <c r="C5" t="e">
        <f>+#REF!</f>
        <v>#REF!</v>
      </c>
      <c r="D5" t="s">
        <v>27</v>
      </c>
      <c r="E5">
        <v>610761600000</v>
      </c>
      <c r="F5">
        <v>1297872488000</v>
      </c>
      <c r="G5">
        <v>1</v>
      </c>
      <c r="H5" t="s">
        <v>5634</v>
      </c>
      <c r="I5" t="s">
        <v>5635</v>
      </c>
      <c r="J5" t="s">
        <v>26</v>
      </c>
      <c r="K5" t="s">
        <v>21</v>
      </c>
      <c r="L5">
        <v>0</v>
      </c>
      <c r="M5">
        <v>0</v>
      </c>
      <c r="N5" t="s">
        <v>22</v>
      </c>
      <c r="O5">
        <v>4</v>
      </c>
      <c r="P5" s="30">
        <f>SQRT((postes_2[[#This Row],[x]]-$Q$1)^2+(postes_2[[#This Row],[y]]-$R$1)^2)</f>
        <v>1697.2055196710062</v>
      </c>
      <c r="Q5">
        <v>608969.32999999798</v>
      </c>
      <c r="R5">
        <v>6752668.2300000004</v>
      </c>
    </row>
    <row r="6" spans="1:18">
      <c r="A6">
        <v>1000</v>
      </c>
      <c r="B6">
        <v>60000854</v>
      </c>
      <c r="C6" t="e">
        <f>+#REF!</f>
        <v>#REF!</v>
      </c>
      <c r="D6" t="s">
        <v>274</v>
      </c>
      <c r="E6">
        <v>787190400000</v>
      </c>
      <c r="F6">
        <v>1423144273000</v>
      </c>
      <c r="G6">
        <v>1</v>
      </c>
      <c r="H6" t="s">
        <v>2142</v>
      </c>
      <c r="I6" t="s">
        <v>2143</v>
      </c>
      <c r="J6" t="s">
        <v>20</v>
      </c>
      <c r="K6" t="s">
        <v>21</v>
      </c>
      <c r="L6">
        <v>0</v>
      </c>
      <c r="M6">
        <v>0</v>
      </c>
      <c r="N6" t="s">
        <v>22</v>
      </c>
      <c r="O6">
        <v>4</v>
      </c>
      <c r="P6" s="30">
        <f>SQRT((postes_2[[#This Row],[x]]-$Q$1)^2+(postes_2[[#This Row],[y]]-$R$1)^2)</f>
        <v>5952.4103493079811</v>
      </c>
      <c r="Q6">
        <v>616363.13000000303</v>
      </c>
      <c r="R6">
        <v>6754295.3200000003</v>
      </c>
    </row>
    <row r="7" spans="1:18">
      <c r="A7">
        <v>4022</v>
      </c>
      <c r="B7">
        <v>60000826</v>
      </c>
      <c r="C7" t="e">
        <f>+#REF!</f>
        <v>#REF!</v>
      </c>
      <c r="D7" t="s">
        <v>74</v>
      </c>
      <c r="E7">
        <v>610761600000</v>
      </c>
      <c r="F7">
        <v>1366384509000</v>
      </c>
      <c r="G7">
        <v>1</v>
      </c>
      <c r="H7" t="s">
        <v>8043</v>
      </c>
      <c r="I7" t="s">
        <v>8044</v>
      </c>
      <c r="J7" t="s">
        <v>20</v>
      </c>
      <c r="K7" t="s">
        <v>21</v>
      </c>
      <c r="L7">
        <v>0</v>
      </c>
      <c r="M7">
        <v>0</v>
      </c>
      <c r="N7" t="s">
        <v>22</v>
      </c>
      <c r="O7">
        <v>4</v>
      </c>
      <c r="P7" s="30">
        <f>SQRT((postes_2[[#This Row],[x]]-$Q$1)^2+(postes_2[[#This Row],[y]]-$R$1)^2)</f>
        <v>5990.1235634433551</v>
      </c>
      <c r="Q7">
        <v>615109.96000000101</v>
      </c>
      <c r="R7">
        <v>6757249.9299999997</v>
      </c>
    </row>
    <row r="8" spans="1:18">
      <c r="A8">
        <v>1454</v>
      </c>
      <c r="B8">
        <v>60000791</v>
      </c>
      <c r="C8" t="e">
        <f>+#REF!</f>
        <v>#REF!</v>
      </c>
      <c r="D8" t="s">
        <v>74</v>
      </c>
      <c r="E8">
        <v>878601600000</v>
      </c>
      <c r="F8">
        <v>1366214811000</v>
      </c>
      <c r="G8">
        <v>1</v>
      </c>
      <c r="H8" t="s">
        <v>5840</v>
      </c>
      <c r="I8" t="s">
        <v>5841</v>
      </c>
      <c r="J8" t="s">
        <v>5842</v>
      </c>
      <c r="K8" t="s">
        <v>21</v>
      </c>
      <c r="L8">
        <v>0</v>
      </c>
      <c r="M8">
        <v>0</v>
      </c>
      <c r="N8" t="s">
        <v>22</v>
      </c>
      <c r="O8">
        <v>4</v>
      </c>
      <c r="P8" s="30">
        <f>SQRT((postes_2[[#This Row],[x]]-$Q$1)^2+(postes_2[[#This Row],[y]]-$R$1)^2)</f>
        <v>8041.3579652334183</v>
      </c>
      <c r="Q8">
        <v>613494.64000000095</v>
      </c>
      <c r="R8">
        <v>6760912.9000000004</v>
      </c>
    </row>
    <row r="9" spans="1:18">
      <c r="A9">
        <v>474</v>
      </c>
      <c r="B9">
        <v>60000801</v>
      </c>
      <c r="C9" t="e">
        <f>+#REF!</f>
        <v>#REF!</v>
      </c>
      <c r="D9" t="s">
        <v>168</v>
      </c>
      <c r="E9">
        <v>610761600000</v>
      </c>
      <c r="F9">
        <v>1453911456000</v>
      </c>
      <c r="G9">
        <v>1</v>
      </c>
      <c r="H9" t="s">
        <v>1240</v>
      </c>
      <c r="I9" t="s">
        <v>1241</v>
      </c>
      <c r="J9" t="s">
        <v>20</v>
      </c>
      <c r="K9" t="s">
        <v>21</v>
      </c>
      <c r="L9">
        <v>0</v>
      </c>
      <c r="M9">
        <v>0</v>
      </c>
      <c r="N9" t="s">
        <v>22</v>
      </c>
      <c r="O9">
        <v>4</v>
      </c>
      <c r="P9" s="30">
        <f>SQRT((postes_2[[#This Row],[x]]-$Q$1)^2+(postes_2[[#This Row],[y]]-$R$1)^2)</f>
        <v>9461.0486788311682</v>
      </c>
      <c r="Q9">
        <v>617146.75</v>
      </c>
      <c r="R9">
        <v>6760164.8099999996</v>
      </c>
    </row>
    <row r="10" spans="1:18">
      <c r="A10">
        <v>60</v>
      </c>
      <c r="B10">
        <v>60000870</v>
      </c>
      <c r="C10" t="e">
        <f>+#REF!</f>
        <v>#REF!</v>
      </c>
      <c r="D10" t="s">
        <v>74</v>
      </c>
      <c r="E10">
        <v>610761600000</v>
      </c>
      <c r="F10">
        <v>1366648260000</v>
      </c>
      <c r="G10">
        <v>1</v>
      </c>
      <c r="H10" t="s">
        <v>6855</v>
      </c>
      <c r="I10" t="s">
        <v>6856</v>
      </c>
      <c r="J10" t="s">
        <v>26</v>
      </c>
      <c r="K10" t="s">
        <v>21</v>
      </c>
      <c r="L10">
        <v>0</v>
      </c>
      <c r="M10">
        <v>0</v>
      </c>
      <c r="N10" t="s">
        <v>22</v>
      </c>
      <c r="O10">
        <v>4</v>
      </c>
      <c r="P10" s="30">
        <f>SQRT((postes_2[[#This Row],[x]]-$Q$1)^2+(postes_2[[#This Row],[y]]-$R$1)^2)</f>
        <v>9968.6479086434247</v>
      </c>
      <c r="Q10">
        <v>620378.71999999904</v>
      </c>
      <c r="R10">
        <v>6752377.3899999997</v>
      </c>
    </row>
    <row r="11" spans="1:18">
      <c r="A11">
        <v>3255</v>
      </c>
      <c r="B11">
        <v>60000891</v>
      </c>
      <c r="C11" t="e">
        <f>+#REF!</f>
        <v>#REF!</v>
      </c>
      <c r="D11" t="s">
        <v>56</v>
      </c>
      <c r="E11">
        <v>1323872109000</v>
      </c>
      <c r="F11">
        <v>1323872086000</v>
      </c>
      <c r="G11">
        <v>1</v>
      </c>
      <c r="H11" t="s">
        <v>6715</v>
      </c>
      <c r="I11" t="s">
        <v>6716</v>
      </c>
      <c r="J11" t="s">
        <v>20</v>
      </c>
      <c r="K11" t="s">
        <v>21</v>
      </c>
      <c r="L11">
        <v>0</v>
      </c>
      <c r="M11">
        <v>0</v>
      </c>
      <c r="N11" t="s">
        <v>22</v>
      </c>
      <c r="O11">
        <v>4</v>
      </c>
      <c r="P11" s="30">
        <f>SQRT((postes_2[[#This Row],[x]]-$Q$1)^2+(postes_2[[#This Row],[y]]-$R$1)^2)</f>
        <v>10063.460800660981</v>
      </c>
      <c r="Q11">
        <v>601497.92000000202</v>
      </c>
      <c r="R11">
        <v>6748902.9900000002</v>
      </c>
    </row>
    <row r="12" spans="1:18">
      <c r="A12">
        <v>2112</v>
      </c>
      <c r="B12">
        <v>60000881</v>
      </c>
      <c r="C12" t="e">
        <f>+#REF!</f>
        <v>#REF!</v>
      </c>
      <c r="D12" t="s">
        <v>74</v>
      </c>
      <c r="E12">
        <v>1006300800000</v>
      </c>
      <c r="F12">
        <v>1367929101000</v>
      </c>
      <c r="G12">
        <v>1</v>
      </c>
      <c r="H12" t="s">
        <v>4291</v>
      </c>
      <c r="I12" t="s">
        <v>4292</v>
      </c>
      <c r="J12" t="s">
        <v>20</v>
      </c>
      <c r="K12" t="s">
        <v>21</v>
      </c>
      <c r="L12">
        <v>0</v>
      </c>
      <c r="M12">
        <v>0</v>
      </c>
      <c r="N12" t="s">
        <v>22</v>
      </c>
      <c r="O12">
        <v>4</v>
      </c>
      <c r="P12" s="30">
        <f>SQRT((postes_2[[#This Row],[x]]-$Q$1)^2+(postes_2[[#This Row],[y]]-$R$1)^2)</f>
        <v>11012.549102957139</v>
      </c>
      <c r="Q12">
        <v>620937.60000000102</v>
      </c>
      <c r="R12">
        <v>6750043.1799999997</v>
      </c>
    </row>
    <row r="13" spans="1:18">
      <c r="A13">
        <v>3287</v>
      </c>
      <c r="B13">
        <v>60000818</v>
      </c>
      <c r="C13" t="e">
        <f>+#REF!</f>
        <v>#REF!</v>
      </c>
      <c r="D13" t="s">
        <v>74</v>
      </c>
      <c r="E13">
        <v>610761600000</v>
      </c>
      <c r="F13">
        <v>1366645105000</v>
      </c>
      <c r="G13">
        <v>1</v>
      </c>
      <c r="H13" t="s">
        <v>3635</v>
      </c>
      <c r="I13" t="s">
        <v>3636</v>
      </c>
      <c r="J13" t="s">
        <v>20</v>
      </c>
      <c r="K13" t="s">
        <v>21</v>
      </c>
      <c r="L13">
        <v>0</v>
      </c>
      <c r="M13">
        <v>0</v>
      </c>
      <c r="N13" t="s">
        <v>22</v>
      </c>
      <c r="O13">
        <v>4</v>
      </c>
      <c r="P13" s="30">
        <f>SQRT((postes_2[[#This Row],[x]]-$Q$1)^2+(postes_2[[#This Row],[y]]-$R$1)^2)</f>
        <v>11474.949059556091</v>
      </c>
      <c r="Q13">
        <v>621068.53999999899</v>
      </c>
      <c r="R13">
        <v>6757858.9800000004</v>
      </c>
    </row>
    <row r="14" spans="1:18">
      <c r="A14">
        <v>2353</v>
      </c>
      <c r="B14">
        <v>60000899</v>
      </c>
      <c r="C14" t="e">
        <f>+#REF!</f>
        <v>#REF!</v>
      </c>
      <c r="D14" t="s">
        <v>74</v>
      </c>
      <c r="E14">
        <v>968025600000</v>
      </c>
      <c r="F14">
        <v>1366370705000</v>
      </c>
      <c r="G14">
        <v>1</v>
      </c>
      <c r="H14" t="s">
        <v>5506</v>
      </c>
      <c r="I14" t="s">
        <v>5507</v>
      </c>
      <c r="J14" t="s">
        <v>26</v>
      </c>
      <c r="K14" t="s">
        <v>21</v>
      </c>
      <c r="L14">
        <v>0</v>
      </c>
      <c r="M14">
        <v>0</v>
      </c>
      <c r="N14" t="s">
        <v>22</v>
      </c>
      <c r="O14">
        <v>4</v>
      </c>
      <c r="P14" s="30">
        <f>SQRT((postes_2[[#This Row],[x]]-$Q$1)^2+(postes_2[[#This Row],[y]]-$R$1)^2)</f>
        <v>11536.45979096144</v>
      </c>
      <c r="Q14">
        <v>600919</v>
      </c>
      <c r="R14">
        <v>6746990.7300000004</v>
      </c>
    </row>
    <row r="15" spans="1:18">
      <c r="A15">
        <v>2647</v>
      </c>
      <c r="B15">
        <v>60000771</v>
      </c>
      <c r="C15" t="e">
        <f>+#REF!</f>
        <v>#REF!</v>
      </c>
      <c r="D15" t="s">
        <v>74</v>
      </c>
      <c r="E15">
        <v>1026345600000</v>
      </c>
      <c r="F15">
        <v>1366302031000</v>
      </c>
      <c r="G15">
        <v>1</v>
      </c>
      <c r="H15" t="s">
        <v>5388</v>
      </c>
      <c r="I15" t="s">
        <v>5388</v>
      </c>
      <c r="J15" t="s">
        <v>26</v>
      </c>
      <c r="K15" t="s">
        <v>21</v>
      </c>
      <c r="L15">
        <v>0</v>
      </c>
      <c r="M15">
        <v>0</v>
      </c>
      <c r="N15" t="s">
        <v>22</v>
      </c>
      <c r="O15">
        <v>4</v>
      </c>
      <c r="P15" s="30">
        <f>SQRT((postes_2[[#This Row],[x]]-$Q$1)^2+(postes_2[[#This Row],[y]]-$R$1)^2)</f>
        <v>11670.971797864586</v>
      </c>
      <c r="Q15">
        <v>617120.06000000203</v>
      </c>
      <c r="R15">
        <v>6763052.9100000001</v>
      </c>
    </row>
    <row r="16" spans="1:18">
      <c r="A16">
        <v>3286</v>
      </c>
      <c r="B16">
        <v>70020477</v>
      </c>
      <c r="C16" t="e">
        <f>+#REF!</f>
        <v>#REF!</v>
      </c>
      <c r="D16" t="s">
        <v>77</v>
      </c>
      <c r="E16">
        <v>1372418125000</v>
      </c>
      <c r="F16">
        <v>1366644032000</v>
      </c>
      <c r="G16">
        <v>1</v>
      </c>
      <c r="H16" t="s">
        <v>3633</v>
      </c>
      <c r="I16" t="s">
        <v>3634</v>
      </c>
      <c r="J16" t="s">
        <v>20</v>
      </c>
      <c r="K16" t="s">
        <v>21</v>
      </c>
      <c r="L16">
        <v>0</v>
      </c>
      <c r="M16">
        <v>0</v>
      </c>
      <c r="N16" t="s">
        <v>22</v>
      </c>
      <c r="O16">
        <v>4</v>
      </c>
      <c r="P16" s="30">
        <f>SQRT((postes_2[[#This Row],[x]]-$Q$1)^2+(postes_2[[#This Row],[y]]-$R$1)^2)</f>
        <v>12372.764238138547</v>
      </c>
      <c r="Q16">
        <v>620074.99000000197</v>
      </c>
      <c r="R16">
        <v>6761260.7999999998</v>
      </c>
    </row>
    <row r="17" spans="1:18">
      <c r="A17">
        <v>3484</v>
      </c>
      <c r="B17">
        <v>70041195</v>
      </c>
      <c r="C17" t="e">
        <f>+#REF!</f>
        <v>#REF!</v>
      </c>
      <c r="D17" t="s">
        <v>30</v>
      </c>
      <c r="E17">
        <v>1390999166000</v>
      </c>
      <c r="F17">
        <v>1347890596000</v>
      </c>
      <c r="G17">
        <v>1</v>
      </c>
      <c r="H17" t="s">
        <v>927</v>
      </c>
      <c r="I17" t="s">
        <v>928</v>
      </c>
      <c r="J17" t="s">
        <v>20</v>
      </c>
      <c r="K17" t="s">
        <v>21</v>
      </c>
      <c r="L17">
        <v>0</v>
      </c>
      <c r="M17">
        <v>0</v>
      </c>
      <c r="N17" t="s">
        <v>22</v>
      </c>
      <c r="O17">
        <v>6</v>
      </c>
      <c r="P17" s="30">
        <f>SQRT((postes_2[[#This Row],[x]]-$Q$1)^2+(postes_2[[#This Row],[y]]-$R$1)^2)</f>
        <v>14082.819079477402</v>
      </c>
      <c r="Q17">
        <v>621342.35999999905</v>
      </c>
      <c r="R17">
        <v>6744512.3700000001</v>
      </c>
    </row>
    <row r="18" spans="1:18">
      <c r="A18">
        <v>65</v>
      </c>
      <c r="B18">
        <v>60000904</v>
      </c>
      <c r="C18" t="e">
        <f>+#REF!</f>
        <v>#REF!</v>
      </c>
      <c r="D18" t="s">
        <v>20</v>
      </c>
      <c r="E18">
        <v>787190400000</v>
      </c>
      <c r="F18" t="s">
        <v>20</v>
      </c>
      <c r="G18">
        <v>1</v>
      </c>
      <c r="H18" t="s">
        <v>6865</v>
      </c>
      <c r="I18" t="s">
        <v>6866</v>
      </c>
      <c r="J18" t="s">
        <v>6867</v>
      </c>
      <c r="K18" t="s">
        <v>21</v>
      </c>
      <c r="L18">
        <v>0</v>
      </c>
      <c r="M18">
        <v>0</v>
      </c>
      <c r="N18" t="s">
        <v>22</v>
      </c>
      <c r="O18">
        <v>4</v>
      </c>
      <c r="P18" s="30">
        <f>SQRT((postes_2[[#This Row],[x]]-$Q$1)^2+(postes_2[[#This Row],[y]]-$R$1)^2)</f>
        <v>14529.858530381389</v>
      </c>
      <c r="Q18">
        <v>622953.27000000305</v>
      </c>
      <c r="R18">
        <v>6746028.1699999999</v>
      </c>
    </row>
    <row r="19" spans="1:18">
      <c r="A19">
        <v>1390</v>
      </c>
      <c r="B19">
        <v>60000939</v>
      </c>
      <c r="C19" t="e">
        <f>+#REF!</f>
        <v>#REF!</v>
      </c>
      <c r="D19" t="s">
        <v>74</v>
      </c>
      <c r="E19">
        <v>610761600000</v>
      </c>
      <c r="F19">
        <v>1366894547000</v>
      </c>
      <c r="G19">
        <v>1</v>
      </c>
      <c r="H19" t="s">
        <v>2763</v>
      </c>
      <c r="I19" t="s">
        <v>2764</v>
      </c>
      <c r="J19" t="s">
        <v>26</v>
      </c>
      <c r="K19" t="s">
        <v>21</v>
      </c>
      <c r="L19">
        <v>0</v>
      </c>
      <c r="M19">
        <v>0</v>
      </c>
      <c r="N19" t="s">
        <v>22</v>
      </c>
      <c r="O19">
        <v>4</v>
      </c>
      <c r="P19" s="30">
        <f>SQRT((postes_2[[#This Row],[x]]-$Q$1)^2+(postes_2[[#This Row],[y]]-$R$1)^2)</f>
        <v>15585.788376703049</v>
      </c>
      <c r="Q19">
        <v>620494.25999999803</v>
      </c>
      <c r="R19">
        <v>6741528.5</v>
      </c>
    </row>
    <row r="20" spans="1:18">
      <c r="A20">
        <v>2648</v>
      </c>
      <c r="B20">
        <v>60000921</v>
      </c>
      <c r="C20" t="e">
        <f>+#REF!</f>
        <v>#REF!</v>
      </c>
      <c r="D20" t="s">
        <v>74</v>
      </c>
      <c r="E20">
        <v>610761600000</v>
      </c>
      <c r="F20">
        <v>1366127351000</v>
      </c>
      <c r="G20">
        <v>1</v>
      </c>
      <c r="H20" t="s">
        <v>5389</v>
      </c>
      <c r="I20" t="s">
        <v>5390</v>
      </c>
      <c r="J20" t="s">
        <v>20</v>
      </c>
      <c r="K20" t="s">
        <v>21</v>
      </c>
      <c r="L20">
        <v>0</v>
      </c>
      <c r="M20">
        <v>0</v>
      </c>
      <c r="N20" t="s">
        <v>22</v>
      </c>
      <c r="O20">
        <v>4</v>
      </c>
      <c r="P20" s="30">
        <f>SQRT((postes_2[[#This Row],[x]]-$Q$1)^2+(postes_2[[#This Row],[y]]-$R$1)^2)</f>
        <v>17407.686044710284</v>
      </c>
      <c r="Q20">
        <v>596077.14999999898</v>
      </c>
      <c r="R20">
        <v>6743669.8099999996</v>
      </c>
    </row>
    <row r="21" spans="1:18">
      <c r="A21">
        <v>3288</v>
      </c>
      <c r="B21">
        <v>60000819</v>
      </c>
      <c r="C21" t="e">
        <f>+#REF!</f>
        <v>#REF!</v>
      </c>
      <c r="D21" t="s">
        <v>20</v>
      </c>
      <c r="E21">
        <v>787190400000</v>
      </c>
      <c r="F21" t="s">
        <v>20</v>
      </c>
      <c r="G21">
        <v>1</v>
      </c>
      <c r="H21" t="s">
        <v>3637</v>
      </c>
      <c r="I21" t="s">
        <v>3637</v>
      </c>
      <c r="J21" t="s">
        <v>20</v>
      </c>
      <c r="K21" t="s">
        <v>21</v>
      </c>
      <c r="L21">
        <v>0</v>
      </c>
      <c r="M21">
        <v>0</v>
      </c>
      <c r="N21" t="s">
        <v>22</v>
      </c>
      <c r="O21">
        <v>4</v>
      </c>
      <c r="P21" s="30">
        <f>SQRT((postes_2[[#This Row],[x]]-$Q$1)^2+(postes_2[[#This Row],[y]]-$R$1)^2)</f>
        <v>18602.97085763963</v>
      </c>
      <c r="Q21">
        <v>628574.09000000404</v>
      </c>
      <c r="R21">
        <v>6757738.6500000004</v>
      </c>
    </row>
    <row r="22" spans="1:18">
      <c r="A22">
        <v>70</v>
      </c>
      <c r="B22">
        <v>60000724</v>
      </c>
      <c r="C22" t="e">
        <f>+#REF!</f>
        <v>#REF!</v>
      </c>
      <c r="D22" t="s">
        <v>20</v>
      </c>
      <c r="E22">
        <v>1063929600000</v>
      </c>
      <c r="F22" t="s">
        <v>20</v>
      </c>
      <c r="G22">
        <v>1</v>
      </c>
      <c r="H22" t="s">
        <v>3525</v>
      </c>
      <c r="I22" t="s">
        <v>3526</v>
      </c>
      <c r="J22" t="s">
        <v>20</v>
      </c>
      <c r="K22" t="s">
        <v>21</v>
      </c>
      <c r="L22">
        <v>0</v>
      </c>
      <c r="M22">
        <v>0</v>
      </c>
      <c r="N22" t="s">
        <v>22</v>
      </c>
      <c r="O22">
        <v>4</v>
      </c>
      <c r="P22" s="30">
        <f>SQRT((postes_2[[#This Row],[x]]-$Q$1)^2+(postes_2[[#This Row],[y]]-$R$1)^2)</f>
        <v>19178.1355997715</v>
      </c>
      <c r="Q22">
        <v>598524.32999999798</v>
      </c>
      <c r="R22">
        <v>6768466.3099999996</v>
      </c>
    </row>
    <row r="23" spans="1:18">
      <c r="A23">
        <v>63</v>
      </c>
      <c r="B23">
        <v>60000979</v>
      </c>
      <c r="C23" t="e">
        <f>+#REF!</f>
        <v>#REF!</v>
      </c>
      <c r="D23" t="s">
        <v>74</v>
      </c>
      <c r="E23">
        <v>1047427200000</v>
      </c>
      <c r="F23">
        <v>1366895318000</v>
      </c>
      <c r="G23">
        <v>1</v>
      </c>
      <c r="H23" t="s">
        <v>6861</v>
      </c>
      <c r="I23" t="s">
        <v>6862</v>
      </c>
      <c r="J23" t="s">
        <v>20</v>
      </c>
      <c r="K23" t="s">
        <v>21</v>
      </c>
      <c r="L23">
        <v>0</v>
      </c>
      <c r="M23">
        <v>0</v>
      </c>
      <c r="N23" t="s">
        <v>22</v>
      </c>
      <c r="O23">
        <v>4</v>
      </c>
      <c r="P23" s="30">
        <f>SQRT((postes_2[[#This Row],[x]]-$Q$1)^2+(postes_2[[#This Row],[y]]-$R$1)^2)</f>
        <v>19215.875070848269</v>
      </c>
      <c r="Q23">
        <v>620893.47999999695</v>
      </c>
      <c r="R23">
        <v>6737319.6699999999</v>
      </c>
    </row>
    <row r="24" spans="1:18">
      <c r="A24">
        <v>4056</v>
      </c>
      <c r="B24">
        <v>60000961</v>
      </c>
      <c r="C24" t="e">
        <f>+#REF!</f>
        <v>#REF!</v>
      </c>
      <c r="D24" t="s">
        <v>274</v>
      </c>
      <c r="E24">
        <v>610761600000</v>
      </c>
      <c r="F24">
        <v>1423571389000</v>
      </c>
      <c r="G24">
        <v>1</v>
      </c>
      <c r="H24" t="s">
        <v>8112</v>
      </c>
      <c r="I24" t="s">
        <v>8113</v>
      </c>
      <c r="J24" t="s">
        <v>26</v>
      </c>
      <c r="K24" t="s">
        <v>21</v>
      </c>
      <c r="L24">
        <v>0</v>
      </c>
      <c r="M24">
        <v>0</v>
      </c>
      <c r="N24" t="s">
        <v>22</v>
      </c>
      <c r="O24">
        <v>4</v>
      </c>
      <c r="P24" s="30">
        <f>SQRT((postes_2[[#This Row],[x]]-$Q$1)^2+(postes_2[[#This Row],[y]]-$R$1)^2)</f>
        <v>21589.402257314177</v>
      </c>
      <c r="Q24">
        <v>593665.10000000102</v>
      </c>
      <c r="R24">
        <v>6739907.96</v>
      </c>
    </row>
    <row r="25" spans="1:18">
      <c r="A25">
        <v>3283</v>
      </c>
      <c r="B25">
        <v>60000642</v>
      </c>
      <c r="C25" t="e">
        <f>+#REF!</f>
        <v>#REF!</v>
      </c>
      <c r="D25" t="s">
        <v>74</v>
      </c>
      <c r="E25">
        <v>1026345600000</v>
      </c>
      <c r="F25">
        <v>1366620463000</v>
      </c>
      <c r="G25">
        <v>1</v>
      </c>
      <c r="H25" t="s">
        <v>3626</v>
      </c>
      <c r="I25" t="s">
        <v>3627</v>
      </c>
      <c r="J25" t="s">
        <v>195</v>
      </c>
      <c r="K25" t="s">
        <v>21</v>
      </c>
      <c r="L25">
        <v>0</v>
      </c>
      <c r="M25">
        <v>0</v>
      </c>
      <c r="N25" t="s">
        <v>22</v>
      </c>
      <c r="O25">
        <v>4</v>
      </c>
      <c r="P25" s="30">
        <f>SQRT((postes_2[[#This Row],[x]]-$Q$1)^2+(postes_2[[#This Row],[y]]-$R$1)^2)</f>
        <v>22355.178623134507</v>
      </c>
      <c r="Q25">
        <v>616460.88000000303</v>
      </c>
      <c r="R25">
        <v>6774999.6399999997</v>
      </c>
    </row>
    <row r="26" spans="1:18">
      <c r="A26">
        <v>2471</v>
      </c>
      <c r="B26">
        <v>60002733</v>
      </c>
      <c r="C26" t="e">
        <f>+#REF!</f>
        <v>#REF!</v>
      </c>
      <c r="D26" t="s">
        <v>20</v>
      </c>
      <c r="E26">
        <v>971913600000</v>
      </c>
      <c r="F26" t="s">
        <v>20</v>
      </c>
      <c r="G26">
        <v>1</v>
      </c>
      <c r="H26" t="s">
        <v>6150</v>
      </c>
      <c r="I26" t="s">
        <v>6151</v>
      </c>
      <c r="J26" t="s">
        <v>20</v>
      </c>
      <c r="K26" t="s">
        <v>21</v>
      </c>
      <c r="L26">
        <v>0</v>
      </c>
      <c r="M26">
        <v>0</v>
      </c>
      <c r="N26" t="s">
        <v>22</v>
      </c>
      <c r="O26">
        <v>4</v>
      </c>
      <c r="P26" s="30">
        <f>SQRT((postes_2[[#This Row],[x]]-$Q$1)^2+(postes_2[[#This Row],[y]]-$R$1)^2)</f>
        <v>23183.653724984746</v>
      </c>
      <c r="Q26">
        <v>633489.28999999899</v>
      </c>
      <c r="R26">
        <v>6750712.5499999998</v>
      </c>
    </row>
    <row r="27" spans="1:18">
      <c r="A27">
        <v>2802</v>
      </c>
      <c r="B27">
        <v>60000996</v>
      </c>
      <c r="C27" t="e">
        <f>+#REF!</f>
        <v>#REF!</v>
      </c>
      <c r="D27" t="s">
        <v>20</v>
      </c>
      <c r="E27">
        <v>610761600000</v>
      </c>
      <c r="F27" t="s">
        <v>20</v>
      </c>
      <c r="G27">
        <v>1</v>
      </c>
      <c r="H27" t="s">
        <v>4722</v>
      </c>
      <c r="I27" t="s">
        <v>4723</v>
      </c>
      <c r="J27" t="s">
        <v>20</v>
      </c>
      <c r="K27" t="s">
        <v>21</v>
      </c>
      <c r="L27">
        <v>0</v>
      </c>
      <c r="M27">
        <v>0</v>
      </c>
      <c r="N27" t="s">
        <v>22</v>
      </c>
      <c r="O27">
        <v>7</v>
      </c>
      <c r="P27" s="30">
        <f>SQRT((postes_2[[#This Row],[x]]-$Q$1)^2+(postes_2[[#This Row],[y]]-$R$1)^2)</f>
        <v>23423.86085986979</v>
      </c>
      <c r="Q27">
        <v>595218.28000000096</v>
      </c>
      <c r="R27">
        <v>6735683.5999999996</v>
      </c>
    </row>
    <row r="28" spans="1:18">
      <c r="A28">
        <v>281</v>
      </c>
      <c r="B28">
        <v>60000609</v>
      </c>
      <c r="C28" t="e">
        <f>+#REF!</f>
        <v>#REF!</v>
      </c>
      <c r="D28" t="s">
        <v>90</v>
      </c>
      <c r="E28">
        <v>787190400000</v>
      </c>
      <c r="F28">
        <v>1145360633000</v>
      </c>
      <c r="G28">
        <v>1</v>
      </c>
      <c r="H28" t="s">
        <v>663</v>
      </c>
      <c r="I28" t="s">
        <v>664</v>
      </c>
      <c r="J28" t="s">
        <v>665</v>
      </c>
      <c r="K28" t="s">
        <v>21</v>
      </c>
      <c r="L28">
        <v>0</v>
      </c>
      <c r="M28">
        <v>0</v>
      </c>
      <c r="N28" t="s">
        <v>22</v>
      </c>
      <c r="O28">
        <v>4</v>
      </c>
      <c r="P28" s="30">
        <f>SQRT((postes_2[[#This Row],[x]]-$Q$1)^2+(postes_2[[#This Row],[y]]-$R$1)^2)</f>
        <v>25096.572878145096</v>
      </c>
      <c r="Q28">
        <v>617215.03000000096</v>
      </c>
      <c r="R28">
        <v>6777635.3300000001</v>
      </c>
    </row>
    <row r="29" spans="1:18">
      <c r="A29">
        <v>4152</v>
      </c>
      <c r="B29">
        <v>70054428</v>
      </c>
      <c r="C29" t="e">
        <f>+#REF!</f>
        <v>#REF!</v>
      </c>
      <c r="D29" t="s">
        <v>1094</v>
      </c>
      <c r="E29">
        <v>1425311326000</v>
      </c>
      <c r="F29">
        <v>1425311250000</v>
      </c>
      <c r="G29">
        <v>1</v>
      </c>
      <c r="H29" t="s">
        <v>8254</v>
      </c>
      <c r="I29" t="s">
        <v>8255</v>
      </c>
      <c r="J29" t="s">
        <v>20</v>
      </c>
      <c r="K29" t="s">
        <v>21</v>
      </c>
      <c r="L29">
        <v>0</v>
      </c>
      <c r="M29">
        <v>0</v>
      </c>
      <c r="N29" t="s">
        <v>22</v>
      </c>
      <c r="O29">
        <v>7</v>
      </c>
      <c r="P29" s="30">
        <f>SQRT((postes_2[[#This Row],[x]]-$Q$1)^2+(postes_2[[#This Row],[y]]-$R$1)^2)</f>
        <v>25204.509701022413</v>
      </c>
      <c r="Q29">
        <v>592684.68000000005</v>
      </c>
      <c r="R29">
        <v>6735602.4800000004</v>
      </c>
    </row>
    <row r="30" spans="1:18">
      <c r="A30">
        <v>4153</v>
      </c>
      <c r="B30">
        <v>70054528</v>
      </c>
      <c r="C30" t="e">
        <f>+#REF!</f>
        <v>#REF!</v>
      </c>
      <c r="D30" t="s">
        <v>1094</v>
      </c>
      <c r="E30">
        <v>1425311345000</v>
      </c>
      <c r="F30">
        <v>1425311337000</v>
      </c>
      <c r="G30">
        <v>1</v>
      </c>
      <c r="H30" t="s">
        <v>8254</v>
      </c>
      <c r="I30" t="s">
        <v>8255</v>
      </c>
      <c r="J30" t="s">
        <v>20</v>
      </c>
      <c r="K30" t="s">
        <v>21</v>
      </c>
      <c r="L30">
        <v>0</v>
      </c>
      <c r="M30">
        <v>0</v>
      </c>
      <c r="N30" t="s">
        <v>22</v>
      </c>
      <c r="O30">
        <v>7</v>
      </c>
      <c r="P30" s="30">
        <f>SQRT((postes_2[[#This Row],[x]]-$Q$1)^2+(postes_2[[#This Row],[y]]-$R$1)^2)</f>
        <v>25204.509701022413</v>
      </c>
      <c r="Q30">
        <v>592684.68000000005</v>
      </c>
      <c r="R30">
        <v>6735602.4800000004</v>
      </c>
    </row>
    <row r="31" spans="1:18">
      <c r="A31">
        <v>4154</v>
      </c>
      <c r="B31">
        <v>60000987</v>
      </c>
      <c r="C31" t="e">
        <f>+#REF!</f>
        <v>#REF!</v>
      </c>
      <c r="D31" t="s">
        <v>1094</v>
      </c>
      <c r="E31">
        <v>610761600000</v>
      </c>
      <c r="F31">
        <v>1425311522000</v>
      </c>
      <c r="G31">
        <v>1</v>
      </c>
      <c r="H31" t="s">
        <v>8254</v>
      </c>
      <c r="I31" t="s">
        <v>8255</v>
      </c>
      <c r="J31" t="s">
        <v>20</v>
      </c>
      <c r="K31" t="s">
        <v>21</v>
      </c>
      <c r="L31">
        <v>0</v>
      </c>
      <c r="M31">
        <v>0</v>
      </c>
      <c r="N31" t="s">
        <v>22</v>
      </c>
      <c r="O31">
        <v>7</v>
      </c>
      <c r="P31" s="30">
        <f>SQRT((postes_2[[#This Row],[x]]-$Q$1)^2+(postes_2[[#This Row],[y]]-$R$1)^2)</f>
        <v>25204.509701022413</v>
      </c>
      <c r="Q31">
        <v>592684.68000000005</v>
      </c>
      <c r="R31">
        <v>6735602.4800000004</v>
      </c>
    </row>
    <row r="32" spans="1:18">
      <c r="A32">
        <v>2938</v>
      </c>
      <c r="B32">
        <v>60000592</v>
      </c>
      <c r="C32" t="e">
        <f>+#REF!</f>
        <v>#REF!</v>
      </c>
      <c r="D32" t="s">
        <v>482</v>
      </c>
      <c r="E32">
        <v>610761600000</v>
      </c>
      <c r="F32">
        <v>1386159889000</v>
      </c>
      <c r="G32">
        <v>1</v>
      </c>
      <c r="H32" t="s">
        <v>6227</v>
      </c>
      <c r="I32" t="s">
        <v>6228</v>
      </c>
      <c r="J32" t="s">
        <v>20</v>
      </c>
      <c r="K32" t="s">
        <v>21</v>
      </c>
      <c r="L32">
        <v>0</v>
      </c>
      <c r="M32">
        <v>0</v>
      </c>
      <c r="N32" t="s">
        <v>22</v>
      </c>
      <c r="O32">
        <v>7</v>
      </c>
      <c r="P32" s="30">
        <f>SQRT((postes_2[[#This Row],[x]]-$Q$1)^2+(postes_2[[#This Row],[y]]-$R$1)^2)</f>
        <v>25994.124895545472</v>
      </c>
      <c r="Q32">
        <v>614853.93000000005</v>
      </c>
      <c r="R32">
        <v>6779084.0099999998</v>
      </c>
    </row>
    <row r="33" spans="1:18">
      <c r="A33">
        <v>3071</v>
      </c>
      <c r="B33">
        <v>60001043</v>
      </c>
      <c r="C33" t="e">
        <f>+#REF!</f>
        <v>#REF!</v>
      </c>
      <c r="D33" t="s">
        <v>108</v>
      </c>
      <c r="E33">
        <v>610761600000</v>
      </c>
      <c r="F33">
        <v>1253113086000</v>
      </c>
      <c r="G33">
        <v>1</v>
      </c>
      <c r="H33" t="s">
        <v>2982</v>
      </c>
      <c r="I33" t="s">
        <v>2983</v>
      </c>
      <c r="J33" t="s">
        <v>26</v>
      </c>
      <c r="K33" t="s">
        <v>21</v>
      </c>
      <c r="L33">
        <v>0</v>
      </c>
      <c r="M33">
        <v>0</v>
      </c>
      <c r="N33" t="s">
        <v>22</v>
      </c>
      <c r="O33">
        <v>4</v>
      </c>
      <c r="P33" s="30">
        <f>SQRT((postes_2[[#This Row],[x]]-$Q$1)^2+(postes_2[[#This Row],[y]]-$R$1)^2)</f>
        <v>28602.072810133079</v>
      </c>
      <c r="Q33">
        <v>623719.10000000102</v>
      </c>
      <c r="R33">
        <v>6728114.3499999996</v>
      </c>
    </row>
    <row r="34" spans="1:18">
      <c r="A34">
        <v>1392</v>
      </c>
      <c r="B34">
        <v>60000873</v>
      </c>
      <c r="C34" t="e">
        <f>+#REF!</f>
        <v>#REF!</v>
      </c>
      <c r="D34" t="s">
        <v>23</v>
      </c>
      <c r="E34">
        <v>952646400000</v>
      </c>
      <c r="F34">
        <v>1270804200000</v>
      </c>
      <c r="G34">
        <v>1</v>
      </c>
      <c r="H34" t="s">
        <v>2841</v>
      </c>
      <c r="I34" t="s">
        <v>2842</v>
      </c>
      <c r="J34" t="s">
        <v>20</v>
      </c>
      <c r="K34" t="s">
        <v>21</v>
      </c>
      <c r="L34">
        <v>0</v>
      </c>
      <c r="M34">
        <v>0</v>
      </c>
      <c r="N34" t="s">
        <v>22</v>
      </c>
      <c r="O34">
        <v>4</v>
      </c>
      <c r="P34" s="30">
        <f>SQRT((postes_2[[#This Row],[x]]-$Q$1)^2+(postes_2[[#This Row],[y]]-$R$1)^2)</f>
        <v>29584.460902209852</v>
      </c>
      <c r="Q34">
        <v>639974.04999999702</v>
      </c>
      <c r="R34">
        <v>6751292.2199999997</v>
      </c>
    </row>
    <row r="35" spans="1:18">
      <c r="A35">
        <v>2939</v>
      </c>
      <c r="B35">
        <v>60000556</v>
      </c>
      <c r="C35" t="e">
        <f>+#REF!</f>
        <v>#REF!</v>
      </c>
      <c r="D35" t="s">
        <v>482</v>
      </c>
      <c r="E35">
        <v>787190400000</v>
      </c>
      <c r="F35">
        <v>1385986647000</v>
      </c>
      <c r="G35">
        <v>1</v>
      </c>
      <c r="H35" t="s">
        <v>6229</v>
      </c>
      <c r="I35" t="s">
        <v>6230</v>
      </c>
      <c r="J35" t="s">
        <v>20</v>
      </c>
      <c r="K35" t="s">
        <v>21</v>
      </c>
      <c r="L35">
        <v>0</v>
      </c>
      <c r="M35">
        <v>0</v>
      </c>
      <c r="N35" t="s">
        <v>22</v>
      </c>
      <c r="O35">
        <v>4</v>
      </c>
      <c r="P35" s="30">
        <f>SQRT((postes_2[[#This Row],[x]]-$Q$1)^2+(postes_2[[#This Row],[y]]-$R$1)^2)</f>
        <v>31233.420593220941</v>
      </c>
      <c r="Q35">
        <v>601173.75999999803</v>
      </c>
      <c r="R35">
        <v>6783280.46</v>
      </c>
    </row>
    <row r="36" spans="1:18">
      <c r="A36">
        <v>112</v>
      </c>
      <c r="B36">
        <v>70057183</v>
      </c>
      <c r="C36" t="e">
        <f>+#REF!</f>
        <v>#REF!</v>
      </c>
      <c r="D36" t="s">
        <v>264</v>
      </c>
      <c r="E36">
        <v>1433176412000</v>
      </c>
      <c r="F36">
        <v>1433176313000</v>
      </c>
      <c r="G36">
        <v>1</v>
      </c>
      <c r="H36" t="s">
        <v>265</v>
      </c>
      <c r="I36" t="s">
        <v>266</v>
      </c>
      <c r="J36" t="s">
        <v>20</v>
      </c>
      <c r="K36" t="s">
        <v>21</v>
      </c>
      <c r="L36">
        <v>0</v>
      </c>
      <c r="M36">
        <v>0</v>
      </c>
      <c r="N36" t="s">
        <v>267</v>
      </c>
      <c r="O36">
        <v>4</v>
      </c>
      <c r="P36" s="30">
        <f>SQRT((postes_2[[#This Row],[x]]-$Q$1)^2+(postes_2[[#This Row],[y]]-$R$1)^2)</f>
        <v>33047.926952664318</v>
      </c>
      <c r="Q36">
        <v>619883.59250000096</v>
      </c>
      <c r="R36">
        <v>6785140.9923999999</v>
      </c>
    </row>
    <row r="37" spans="1:18">
      <c r="A37">
        <v>2470</v>
      </c>
      <c r="B37">
        <v>60000529</v>
      </c>
      <c r="C37" t="e">
        <f>+#REF!</f>
        <v>#REF!</v>
      </c>
      <c r="D37" t="s">
        <v>168</v>
      </c>
      <c r="E37">
        <v>1441811651000</v>
      </c>
      <c r="F37">
        <v>1433177024000</v>
      </c>
      <c r="G37">
        <v>1</v>
      </c>
      <c r="H37" t="s">
        <v>6148</v>
      </c>
      <c r="I37" t="s">
        <v>6149</v>
      </c>
      <c r="J37" t="s">
        <v>20</v>
      </c>
      <c r="K37" t="s">
        <v>21</v>
      </c>
      <c r="L37">
        <v>0</v>
      </c>
      <c r="M37">
        <v>0</v>
      </c>
      <c r="N37" t="s">
        <v>22</v>
      </c>
      <c r="O37">
        <v>6</v>
      </c>
      <c r="P37" s="30">
        <f>SQRT((postes_2[[#This Row],[x]]-$Q$1)^2+(postes_2[[#This Row],[y]]-$R$1)^2)</f>
        <v>33444.867998812857</v>
      </c>
      <c r="Q37">
        <v>620648.14999999898</v>
      </c>
      <c r="R37">
        <v>6785320.6299999999</v>
      </c>
    </row>
    <row r="38" spans="1:18">
      <c r="A38">
        <v>1940</v>
      </c>
      <c r="B38">
        <v>60001021</v>
      </c>
      <c r="C38" t="e">
        <f>+#REF!</f>
        <v>#REF!</v>
      </c>
      <c r="D38" t="s">
        <v>20</v>
      </c>
      <c r="E38">
        <v>610761600000</v>
      </c>
      <c r="F38" t="s">
        <v>20</v>
      </c>
      <c r="G38">
        <v>1</v>
      </c>
      <c r="H38" t="s">
        <v>3870</v>
      </c>
      <c r="I38" t="s">
        <v>3871</v>
      </c>
      <c r="J38" t="s">
        <v>20</v>
      </c>
      <c r="K38" t="s">
        <v>21</v>
      </c>
      <c r="L38">
        <v>0</v>
      </c>
      <c r="M38">
        <v>0</v>
      </c>
      <c r="N38" t="s">
        <v>22</v>
      </c>
      <c r="O38">
        <v>4</v>
      </c>
      <c r="P38" s="30">
        <f>SQRT((postes_2[[#This Row],[x]]-$Q$1)^2+(postes_2[[#This Row],[y]]-$R$1)^2)</f>
        <v>34579.724955270263</v>
      </c>
      <c r="Q38">
        <v>583497.18999999797</v>
      </c>
      <c r="R38">
        <v>6731822.96</v>
      </c>
    </row>
    <row r="39" spans="1:18">
      <c r="A39">
        <v>1864</v>
      </c>
      <c r="B39">
        <v>60001070</v>
      </c>
      <c r="C39" t="e">
        <f>+#REF!</f>
        <v>#REF!</v>
      </c>
      <c r="D39" t="s">
        <v>274</v>
      </c>
      <c r="E39">
        <v>610761600000</v>
      </c>
      <c r="F39">
        <v>1413975429000</v>
      </c>
      <c r="G39">
        <v>1</v>
      </c>
      <c r="H39" t="s">
        <v>4397</v>
      </c>
      <c r="I39" t="s">
        <v>4398</v>
      </c>
      <c r="J39" t="s">
        <v>20</v>
      </c>
      <c r="K39" t="s">
        <v>21</v>
      </c>
      <c r="L39">
        <v>0</v>
      </c>
      <c r="M39">
        <v>0</v>
      </c>
      <c r="N39" t="s">
        <v>22</v>
      </c>
      <c r="O39">
        <v>4</v>
      </c>
      <c r="P39" s="30">
        <f>SQRT((postes_2[[#This Row],[x]]-$Q$1)^2+(postes_2[[#This Row],[y]]-$R$1)^2)</f>
        <v>34679.724166157881</v>
      </c>
      <c r="Q39">
        <v>627685.06999999995</v>
      </c>
      <c r="R39">
        <v>6723357.5300000003</v>
      </c>
    </row>
    <row r="40" spans="1:18">
      <c r="A40">
        <v>3376</v>
      </c>
      <c r="B40">
        <v>60000830</v>
      </c>
      <c r="C40" t="e">
        <f>+#REF!</f>
        <v>#REF!</v>
      </c>
      <c r="D40" t="s">
        <v>20</v>
      </c>
      <c r="E40">
        <v>610761600000</v>
      </c>
      <c r="F40" t="s">
        <v>20</v>
      </c>
      <c r="G40">
        <v>1</v>
      </c>
      <c r="H40" t="s">
        <v>73</v>
      </c>
      <c r="I40" t="s">
        <v>73</v>
      </c>
      <c r="J40" t="s">
        <v>20</v>
      </c>
      <c r="K40" t="s">
        <v>21</v>
      </c>
      <c r="L40">
        <v>0</v>
      </c>
      <c r="M40">
        <v>0</v>
      </c>
      <c r="N40" t="s">
        <v>22</v>
      </c>
      <c r="O40">
        <v>4</v>
      </c>
      <c r="P40" s="30">
        <f>SQRT((postes_2[[#This Row],[x]]-$Q$1)^2+(postes_2[[#This Row],[y]]-$R$1)^2)</f>
        <v>37063.050705536254</v>
      </c>
      <c r="Q40">
        <v>573601.61999999697</v>
      </c>
      <c r="R40">
        <v>6757262.96</v>
      </c>
    </row>
    <row r="41" spans="1:18">
      <c r="A41">
        <v>2599</v>
      </c>
      <c r="B41">
        <v>60000484</v>
      </c>
      <c r="C41" t="e">
        <f>+#REF!</f>
        <v>#REF!</v>
      </c>
      <c r="D41" t="s">
        <v>482</v>
      </c>
      <c r="E41">
        <v>610761600000</v>
      </c>
      <c r="F41">
        <v>1386088662000</v>
      </c>
      <c r="G41">
        <v>1</v>
      </c>
      <c r="H41" t="s">
        <v>1366</v>
      </c>
      <c r="I41" t="s">
        <v>1366</v>
      </c>
      <c r="J41" t="s">
        <v>1367</v>
      </c>
      <c r="K41" t="s">
        <v>21</v>
      </c>
      <c r="L41">
        <v>0</v>
      </c>
      <c r="M41">
        <v>0</v>
      </c>
      <c r="N41" t="s">
        <v>22</v>
      </c>
      <c r="O41">
        <v>4</v>
      </c>
      <c r="P41" s="30">
        <f>SQRT((postes_2[[#This Row],[x]]-$Q$1)^2+(postes_2[[#This Row],[y]]-$R$1)^2)</f>
        <v>37263.726285858807</v>
      </c>
      <c r="Q41">
        <v>622043.92000000202</v>
      </c>
      <c r="R41">
        <v>6788882.8700000001</v>
      </c>
    </row>
    <row r="42" spans="1:18">
      <c r="A42">
        <v>3070</v>
      </c>
      <c r="B42">
        <v>60001097</v>
      </c>
      <c r="C42" t="e">
        <f>+#REF!</f>
        <v>#REF!</v>
      </c>
      <c r="D42" t="s">
        <v>20</v>
      </c>
      <c r="E42">
        <v>610761600000</v>
      </c>
      <c r="F42" t="s">
        <v>20</v>
      </c>
      <c r="G42">
        <v>1</v>
      </c>
      <c r="H42" t="s">
        <v>2981</v>
      </c>
      <c r="I42" t="s">
        <v>2981</v>
      </c>
      <c r="J42" t="s">
        <v>26</v>
      </c>
      <c r="K42" t="s">
        <v>21</v>
      </c>
      <c r="L42">
        <v>0</v>
      </c>
      <c r="M42">
        <v>0</v>
      </c>
      <c r="N42" t="s">
        <v>22</v>
      </c>
      <c r="O42">
        <v>4</v>
      </c>
      <c r="P42" s="30">
        <f>SQRT((postes_2[[#This Row],[x]]-$Q$1)^2+(postes_2[[#This Row],[y]]-$R$1)^2)</f>
        <v>39640.598575456817</v>
      </c>
      <c r="Q42">
        <v>627151.10000000102</v>
      </c>
      <c r="R42">
        <v>6717502.7300000004</v>
      </c>
    </row>
    <row r="43" spans="1:18">
      <c r="A43">
        <v>2940</v>
      </c>
      <c r="B43">
        <v>60000641</v>
      </c>
      <c r="C43" t="e">
        <f>+#REF!</f>
        <v>#REF!</v>
      </c>
      <c r="D43" t="s">
        <v>482</v>
      </c>
      <c r="E43">
        <v>610761600000</v>
      </c>
      <c r="F43">
        <v>1385740890000</v>
      </c>
      <c r="G43">
        <v>1</v>
      </c>
      <c r="H43" t="s">
        <v>6231</v>
      </c>
      <c r="I43" t="s">
        <v>6232</v>
      </c>
      <c r="J43" t="s">
        <v>20</v>
      </c>
      <c r="K43" t="s">
        <v>21</v>
      </c>
      <c r="L43">
        <v>0</v>
      </c>
      <c r="M43">
        <v>0</v>
      </c>
      <c r="N43" t="s">
        <v>22</v>
      </c>
      <c r="O43">
        <v>4</v>
      </c>
      <c r="P43" s="30">
        <f>SQRT((postes_2[[#This Row],[x]]-$Q$1)^2+(postes_2[[#This Row],[y]]-$R$1)^2)</f>
        <v>40101.222148051747</v>
      </c>
      <c r="Q43">
        <v>576924.35999999905</v>
      </c>
      <c r="R43">
        <v>6775436.0999999996</v>
      </c>
    </row>
    <row r="44" spans="1:18">
      <c r="A44">
        <v>3172</v>
      </c>
      <c r="B44">
        <v>70021477</v>
      </c>
      <c r="C44" t="e">
        <f>+#REF!</f>
        <v>#REF!</v>
      </c>
      <c r="D44" t="s">
        <v>482</v>
      </c>
      <c r="E44">
        <v>1211551560000</v>
      </c>
      <c r="F44">
        <v>1386174624000</v>
      </c>
      <c r="G44">
        <v>1</v>
      </c>
      <c r="H44" t="s">
        <v>6325</v>
      </c>
      <c r="I44" t="s">
        <v>6326</v>
      </c>
      <c r="J44" t="s">
        <v>20</v>
      </c>
      <c r="K44" t="s">
        <v>21</v>
      </c>
      <c r="L44">
        <v>0</v>
      </c>
      <c r="M44">
        <v>0</v>
      </c>
      <c r="N44" t="s">
        <v>22</v>
      </c>
      <c r="O44">
        <v>6</v>
      </c>
      <c r="P44" s="30">
        <f>SQRT((postes_2[[#This Row],[x]]-$Q$1)^2+(postes_2[[#This Row],[y]]-$R$1)^2)</f>
        <v>41086.206530252435</v>
      </c>
      <c r="Q44">
        <v>610342.21000000101</v>
      </c>
      <c r="R44">
        <v>6794548.3600000003</v>
      </c>
    </row>
    <row r="45" spans="1:18">
      <c r="A45">
        <v>976</v>
      </c>
      <c r="B45">
        <v>60001152</v>
      </c>
      <c r="C45" t="e">
        <f>+#REF!</f>
        <v>#REF!</v>
      </c>
      <c r="D45" t="s">
        <v>274</v>
      </c>
      <c r="E45">
        <v>787190400000</v>
      </c>
      <c r="F45">
        <v>1445527346000</v>
      </c>
      <c r="G45">
        <v>1</v>
      </c>
      <c r="H45" t="s">
        <v>1534</v>
      </c>
      <c r="I45" t="s">
        <v>1535</v>
      </c>
      <c r="J45" t="s">
        <v>20</v>
      </c>
      <c r="K45" t="s">
        <v>21</v>
      </c>
      <c r="L45">
        <v>0</v>
      </c>
      <c r="M45">
        <v>0</v>
      </c>
      <c r="N45" t="s">
        <v>22</v>
      </c>
      <c r="O45">
        <v>4</v>
      </c>
      <c r="P45" s="30">
        <f>SQRT((postes_2[[#This Row],[x]]-$Q$1)^2+(postes_2[[#This Row],[y]]-$R$1)^2)</f>
        <v>43430.62299534199</v>
      </c>
      <c r="Q45">
        <v>600671.85000000102</v>
      </c>
      <c r="R45">
        <v>6711151.25</v>
      </c>
    </row>
    <row r="46" spans="1:18">
      <c r="A46">
        <v>1442</v>
      </c>
      <c r="B46">
        <v>60001034</v>
      </c>
      <c r="C46" t="e">
        <f>+#REF!</f>
        <v>#REF!</v>
      </c>
      <c r="D46" t="s">
        <v>23</v>
      </c>
      <c r="E46">
        <v>610761600000</v>
      </c>
      <c r="F46">
        <v>1268065823000</v>
      </c>
      <c r="G46">
        <v>1</v>
      </c>
      <c r="H46" t="s">
        <v>5815</v>
      </c>
      <c r="I46" t="s">
        <v>5816</v>
      </c>
      <c r="J46" t="s">
        <v>20</v>
      </c>
      <c r="K46" t="s">
        <v>21</v>
      </c>
      <c r="L46">
        <v>0</v>
      </c>
      <c r="M46">
        <v>0</v>
      </c>
      <c r="N46" t="s">
        <v>22</v>
      </c>
      <c r="O46">
        <v>7</v>
      </c>
      <c r="P46" s="30">
        <f>SQRT((postes_2[[#This Row],[x]]-$Q$1)^2+(postes_2[[#This Row],[y]]-$R$1)^2)</f>
        <v>43473.099885208212</v>
      </c>
      <c r="Q46">
        <v>574571.35999999905</v>
      </c>
      <c r="R46">
        <v>6728941.9699999997</v>
      </c>
    </row>
    <row r="47" spans="1:18">
      <c r="A47">
        <v>1395</v>
      </c>
      <c r="B47">
        <v>60000949</v>
      </c>
      <c r="C47" t="e">
        <f>+#REF!</f>
        <v>#REF!</v>
      </c>
      <c r="D47" t="s">
        <v>152</v>
      </c>
      <c r="E47">
        <v>610761600000</v>
      </c>
      <c r="F47">
        <v>1270812057000</v>
      </c>
      <c r="G47">
        <v>1</v>
      </c>
      <c r="H47" t="s">
        <v>2330</v>
      </c>
      <c r="I47" t="s">
        <v>2331</v>
      </c>
      <c r="J47" t="s">
        <v>20</v>
      </c>
      <c r="K47" t="s">
        <v>21</v>
      </c>
      <c r="L47">
        <v>0</v>
      </c>
      <c r="M47">
        <v>0</v>
      </c>
      <c r="N47" t="s">
        <v>22</v>
      </c>
      <c r="O47">
        <v>4</v>
      </c>
      <c r="P47" s="30">
        <f>SQRT((postes_2[[#This Row],[x]]-$Q$1)^2+(postes_2[[#This Row],[y]]-$R$1)^2)</f>
        <v>43573.860858269625</v>
      </c>
      <c r="Q47">
        <v>651881.03000000096</v>
      </c>
      <c r="R47">
        <v>6739906.9400000004</v>
      </c>
    </row>
    <row r="48" spans="1:18">
      <c r="A48">
        <v>2517</v>
      </c>
      <c r="B48">
        <v>60000424</v>
      </c>
      <c r="C48" t="e">
        <f>+#REF!</f>
        <v>#REF!</v>
      </c>
      <c r="D48" t="s">
        <v>20</v>
      </c>
      <c r="E48">
        <v>1058745600000</v>
      </c>
      <c r="F48" t="s">
        <v>20</v>
      </c>
      <c r="G48">
        <v>1</v>
      </c>
      <c r="H48" t="s">
        <v>4583</v>
      </c>
      <c r="I48" t="s">
        <v>4584</v>
      </c>
      <c r="J48" t="s">
        <v>26</v>
      </c>
      <c r="K48" t="s">
        <v>21</v>
      </c>
      <c r="L48">
        <v>0</v>
      </c>
      <c r="M48">
        <v>0</v>
      </c>
      <c r="N48" t="s">
        <v>22</v>
      </c>
      <c r="O48">
        <v>4</v>
      </c>
      <c r="P48" s="30">
        <f>SQRT((postes_2[[#This Row],[x]]-$Q$1)^2+(postes_2[[#This Row],[y]]-$R$1)^2)</f>
        <v>43712.900390797033</v>
      </c>
      <c r="Q48">
        <v>623817.39999999898</v>
      </c>
      <c r="R48">
        <v>6795087.4100000001</v>
      </c>
    </row>
    <row r="49" spans="1:18">
      <c r="A49">
        <v>2823</v>
      </c>
      <c r="B49">
        <v>70043995</v>
      </c>
      <c r="C49" t="e">
        <f>+#REF!</f>
        <v>#REF!</v>
      </c>
      <c r="D49" t="s">
        <v>83</v>
      </c>
      <c r="E49">
        <v>1363358580000</v>
      </c>
      <c r="F49">
        <v>1363358558000</v>
      </c>
      <c r="G49">
        <v>1</v>
      </c>
      <c r="H49" t="s">
        <v>2826</v>
      </c>
      <c r="I49" t="s">
        <v>2827</v>
      </c>
      <c r="J49" t="s">
        <v>20</v>
      </c>
      <c r="K49" t="s">
        <v>21</v>
      </c>
      <c r="L49">
        <v>0</v>
      </c>
      <c r="M49">
        <v>0</v>
      </c>
      <c r="N49" t="s">
        <v>22</v>
      </c>
      <c r="O49">
        <v>4</v>
      </c>
      <c r="P49" s="30">
        <f>SQRT((postes_2[[#This Row],[x]]-$Q$1)^2+(postes_2[[#This Row],[y]]-$R$1)^2)</f>
        <v>44078.028762892362</v>
      </c>
      <c r="Q49">
        <v>576287.14000000095</v>
      </c>
      <c r="R49">
        <v>6725633.3499999996</v>
      </c>
    </row>
    <row r="50" spans="1:18">
      <c r="A50">
        <v>1441</v>
      </c>
      <c r="B50">
        <v>60003790</v>
      </c>
      <c r="C50" t="e">
        <f>+#REF!</f>
        <v>#REF!</v>
      </c>
      <c r="D50" t="s">
        <v>20</v>
      </c>
      <c r="E50" s="1">
        <v>1063152000000</v>
      </c>
      <c r="F50" t="s">
        <v>20</v>
      </c>
      <c r="G50">
        <v>1</v>
      </c>
      <c r="H50" t="s">
        <v>5812</v>
      </c>
      <c r="I50" t="s">
        <v>5813</v>
      </c>
      <c r="J50" t="s">
        <v>5814</v>
      </c>
      <c r="K50" t="s">
        <v>21</v>
      </c>
      <c r="L50">
        <v>0</v>
      </c>
      <c r="M50">
        <v>0</v>
      </c>
      <c r="N50" t="s">
        <v>22</v>
      </c>
      <c r="O50">
        <v>4</v>
      </c>
      <c r="P50" s="30">
        <f>SQRT((postes_2[[#This Row],[x]]-$Q$1)^2+(postes_2[[#This Row],[y]]-$R$1)^2)</f>
        <v>44803.581057602481</v>
      </c>
      <c r="Q50">
        <v>652379.78000000096</v>
      </c>
      <c r="R50">
        <v>6737623.4199999999</v>
      </c>
    </row>
    <row r="51" spans="1:18">
      <c r="A51">
        <v>588</v>
      </c>
      <c r="B51">
        <v>60000519</v>
      </c>
      <c r="C51" t="e">
        <f>+#REF!</f>
        <v>#REF!</v>
      </c>
      <c r="D51" t="s">
        <v>90</v>
      </c>
      <c r="E51">
        <v>610761600000</v>
      </c>
      <c r="F51">
        <v>1145361229000</v>
      </c>
      <c r="G51">
        <v>1</v>
      </c>
      <c r="H51" t="s">
        <v>5733</v>
      </c>
      <c r="I51" t="s">
        <v>5734</v>
      </c>
      <c r="J51" t="s">
        <v>20</v>
      </c>
      <c r="K51" t="s">
        <v>21</v>
      </c>
      <c r="L51">
        <v>0</v>
      </c>
      <c r="M51">
        <v>0</v>
      </c>
      <c r="N51" t="s">
        <v>22</v>
      </c>
      <c r="O51">
        <v>4</v>
      </c>
      <c r="P51" s="30">
        <f>SQRT((postes_2[[#This Row],[x]]-$Q$1)^2+(postes_2[[#This Row],[y]]-$R$1)^2)</f>
        <v>45172.763416639202</v>
      </c>
      <c r="Q51">
        <v>642130.02000000305</v>
      </c>
      <c r="R51">
        <v>6785683.0999999996</v>
      </c>
    </row>
    <row r="52" spans="1:18">
      <c r="A52">
        <v>1811</v>
      </c>
      <c r="B52">
        <v>60000427</v>
      </c>
      <c r="C52" t="e">
        <f>+#REF!</f>
        <v>#REF!</v>
      </c>
      <c r="D52" t="s">
        <v>482</v>
      </c>
      <c r="E52">
        <v>610761600000</v>
      </c>
      <c r="F52">
        <v>1386176283000</v>
      </c>
      <c r="G52">
        <v>1</v>
      </c>
      <c r="H52" t="s">
        <v>7152</v>
      </c>
      <c r="I52" t="s">
        <v>7153</v>
      </c>
      <c r="J52" t="s">
        <v>26</v>
      </c>
      <c r="K52" t="s">
        <v>21</v>
      </c>
      <c r="L52">
        <v>0</v>
      </c>
      <c r="M52">
        <v>0</v>
      </c>
      <c r="N52" t="s">
        <v>22</v>
      </c>
      <c r="O52">
        <v>6</v>
      </c>
      <c r="P52" s="30">
        <f>SQRT((postes_2[[#This Row],[x]]-$Q$1)^2+(postes_2[[#This Row],[y]]-$R$1)^2)</f>
        <v>45792.851786457322</v>
      </c>
      <c r="Q52">
        <v>590382.18999999797</v>
      </c>
      <c r="R52">
        <v>6794614.4299999997</v>
      </c>
    </row>
    <row r="53" spans="1:18">
      <c r="A53">
        <v>1951</v>
      </c>
      <c r="B53">
        <v>60000406</v>
      </c>
      <c r="C53" t="e">
        <f>+#REF!</f>
        <v>#REF!</v>
      </c>
      <c r="D53" t="s">
        <v>482</v>
      </c>
      <c r="E53">
        <v>787190400000</v>
      </c>
      <c r="F53">
        <v>1386240445000</v>
      </c>
      <c r="G53">
        <v>1</v>
      </c>
      <c r="H53" t="s">
        <v>3891</v>
      </c>
      <c r="I53" t="s">
        <v>3891</v>
      </c>
      <c r="J53" t="s">
        <v>20</v>
      </c>
      <c r="K53" t="s">
        <v>21</v>
      </c>
      <c r="L53">
        <v>0</v>
      </c>
      <c r="M53">
        <v>0</v>
      </c>
      <c r="N53" t="s">
        <v>22</v>
      </c>
      <c r="O53">
        <v>4</v>
      </c>
      <c r="P53" s="30">
        <f>SQRT((postes_2[[#This Row],[x]]-$Q$1)^2+(postes_2[[#This Row],[y]]-$R$1)^2)</f>
        <v>46312.278353871196</v>
      </c>
      <c r="Q53">
        <v>598896.36999999697</v>
      </c>
      <c r="R53">
        <v>6798305.3499999996</v>
      </c>
    </row>
    <row r="54" spans="1:18">
      <c r="A54">
        <v>1761</v>
      </c>
      <c r="B54">
        <v>60001083</v>
      </c>
      <c r="C54" t="e">
        <f>+#REF!</f>
        <v>#REF!</v>
      </c>
      <c r="D54" t="s">
        <v>20</v>
      </c>
      <c r="E54">
        <v>1006387200000</v>
      </c>
      <c r="F54" t="s">
        <v>20</v>
      </c>
      <c r="G54">
        <v>1</v>
      </c>
      <c r="H54" t="s">
        <v>7052</v>
      </c>
      <c r="I54" t="s">
        <v>7053</v>
      </c>
      <c r="J54" t="s">
        <v>20</v>
      </c>
      <c r="K54" t="s">
        <v>21</v>
      </c>
      <c r="L54">
        <v>0</v>
      </c>
      <c r="M54">
        <v>0</v>
      </c>
      <c r="N54" t="s">
        <v>22</v>
      </c>
      <c r="O54">
        <v>4</v>
      </c>
      <c r="P54" s="30">
        <f>SQRT((postes_2[[#This Row],[x]]-$Q$1)^2+(postes_2[[#This Row],[y]]-$R$1)^2)</f>
        <v>46448.843040836626</v>
      </c>
      <c r="Q54">
        <v>577541.31000000203</v>
      </c>
      <c r="R54">
        <v>6720701.96</v>
      </c>
    </row>
    <row r="55" spans="1:18">
      <c r="A55">
        <v>2941</v>
      </c>
      <c r="B55">
        <v>60000460</v>
      </c>
      <c r="C55" t="e">
        <f>+#REF!</f>
        <v>#REF!</v>
      </c>
      <c r="D55" t="s">
        <v>482</v>
      </c>
      <c r="E55">
        <v>610761600000</v>
      </c>
      <c r="F55">
        <v>1385743294000</v>
      </c>
      <c r="G55">
        <v>1</v>
      </c>
      <c r="H55" t="s">
        <v>6233</v>
      </c>
      <c r="I55" t="s">
        <v>6234</v>
      </c>
      <c r="J55" t="s">
        <v>20</v>
      </c>
      <c r="K55" t="s">
        <v>21</v>
      </c>
      <c r="L55">
        <v>0</v>
      </c>
      <c r="M55">
        <v>0</v>
      </c>
      <c r="N55" t="s">
        <v>22</v>
      </c>
      <c r="O55">
        <v>4</v>
      </c>
      <c r="P55" s="30">
        <f>SQRT((postes_2[[#This Row],[x]]-$Q$1)^2+(postes_2[[#This Row],[y]]-$R$1)^2)</f>
        <v>47103.529731360009</v>
      </c>
      <c r="Q55">
        <v>581029.61999999697</v>
      </c>
      <c r="R55">
        <v>6790232.5599999996</v>
      </c>
    </row>
    <row r="56" spans="1:18">
      <c r="A56">
        <v>1039</v>
      </c>
      <c r="B56">
        <v>60000617</v>
      </c>
      <c r="C56" t="e">
        <f>+#REF!</f>
        <v>#REF!</v>
      </c>
      <c r="D56" t="s">
        <v>20</v>
      </c>
      <c r="E56">
        <v>995587200000</v>
      </c>
      <c r="F56" t="s">
        <v>20</v>
      </c>
      <c r="G56">
        <v>1</v>
      </c>
      <c r="H56" t="s">
        <v>3228</v>
      </c>
      <c r="I56" t="s">
        <v>3229</v>
      </c>
      <c r="J56" t="s">
        <v>20</v>
      </c>
      <c r="K56" t="s">
        <v>21</v>
      </c>
      <c r="L56">
        <v>0</v>
      </c>
      <c r="M56">
        <v>0</v>
      </c>
      <c r="N56" t="s">
        <v>22</v>
      </c>
      <c r="O56">
        <v>7</v>
      </c>
      <c r="P56" s="30">
        <f>SQRT((postes_2[[#This Row],[x]]-$Q$1)^2+(postes_2[[#This Row],[y]]-$R$1)^2)</f>
        <v>49508.697717375995</v>
      </c>
      <c r="Q56">
        <v>654199.21999999904</v>
      </c>
      <c r="R56">
        <v>6776674.5099999998</v>
      </c>
    </row>
    <row r="57" spans="1:18">
      <c r="A57">
        <v>2545</v>
      </c>
      <c r="B57">
        <v>60001078</v>
      </c>
      <c r="C57" t="e">
        <f>+#REF!</f>
        <v>#REF!</v>
      </c>
      <c r="D57" t="s">
        <v>20</v>
      </c>
      <c r="E57">
        <v>610761600000</v>
      </c>
      <c r="F57" t="s">
        <v>20</v>
      </c>
      <c r="G57">
        <v>1</v>
      </c>
      <c r="H57" t="s">
        <v>4641</v>
      </c>
      <c r="I57" t="s">
        <v>4642</v>
      </c>
      <c r="J57" t="s">
        <v>20</v>
      </c>
      <c r="K57" t="s">
        <v>21</v>
      </c>
      <c r="L57">
        <v>0</v>
      </c>
      <c r="M57">
        <v>0</v>
      </c>
      <c r="N57" t="s">
        <v>22</v>
      </c>
      <c r="O57">
        <v>4</v>
      </c>
      <c r="P57" s="30">
        <f>SQRT((postes_2[[#This Row],[x]]-$Q$1)^2+(postes_2[[#This Row],[y]]-$R$1)^2)</f>
        <v>49777.797470036043</v>
      </c>
      <c r="Q57">
        <v>572096.25</v>
      </c>
      <c r="R57">
        <v>6721755.2699999996</v>
      </c>
    </row>
    <row r="58" spans="1:18">
      <c r="A58">
        <v>3285</v>
      </c>
      <c r="B58">
        <v>60000632</v>
      </c>
      <c r="C58" t="e">
        <f>+#REF!</f>
        <v>#REF!</v>
      </c>
      <c r="D58" t="s">
        <v>74</v>
      </c>
      <c r="E58">
        <v>610761600000</v>
      </c>
      <c r="F58">
        <v>1367245775000</v>
      </c>
      <c r="G58">
        <v>1</v>
      </c>
      <c r="H58" t="s">
        <v>3630</v>
      </c>
      <c r="I58" t="s">
        <v>3631</v>
      </c>
      <c r="J58" t="s">
        <v>3632</v>
      </c>
      <c r="K58" t="s">
        <v>21</v>
      </c>
      <c r="L58">
        <v>0</v>
      </c>
      <c r="M58">
        <v>0</v>
      </c>
      <c r="N58" t="s">
        <v>22</v>
      </c>
      <c r="O58">
        <v>4</v>
      </c>
      <c r="P58" s="30">
        <f>SQRT((postes_2[[#This Row],[x]]-$Q$1)^2+(postes_2[[#This Row],[y]]-$R$1)^2)</f>
        <v>51854.317638024186</v>
      </c>
      <c r="Q58">
        <v>657514.61999999697</v>
      </c>
      <c r="R58">
        <v>6775270.7699999996</v>
      </c>
    </row>
    <row r="59" spans="1:18">
      <c r="A59">
        <v>1095</v>
      </c>
      <c r="B59">
        <v>70049283</v>
      </c>
      <c r="C59" t="e">
        <f>+#REF!</f>
        <v>#REF!</v>
      </c>
      <c r="D59" t="s">
        <v>168</v>
      </c>
      <c r="E59">
        <v>1403174782000</v>
      </c>
      <c r="F59">
        <v>1450365517000</v>
      </c>
      <c r="G59">
        <v>1</v>
      </c>
      <c r="H59" t="s">
        <v>2453</v>
      </c>
      <c r="I59" t="s">
        <v>2454</v>
      </c>
      <c r="J59" t="s">
        <v>20</v>
      </c>
      <c r="K59" t="s">
        <v>21</v>
      </c>
      <c r="L59">
        <v>0</v>
      </c>
      <c r="M59">
        <v>0</v>
      </c>
      <c r="N59" t="s">
        <v>22</v>
      </c>
      <c r="O59">
        <v>6</v>
      </c>
      <c r="P59" s="30">
        <f>SQRT((postes_2[[#This Row],[x]]-$Q$1)^2+(postes_2[[#This Row],[y]]-$R$1)^2)</f>
        <v>51946.197533664686</v>
      </c>
      <c r="Q59">
        <v>601342.39999999898</v>
      </c>
      <c r="R59">
        <v>6804600.4699999997</v>
      </c>
    </row>
    <row r="60" spans="1:18">
      <c r="A60">
        <v>896</v>
      </c>
      <c r="B60">
        <v>60001205</v>
      </c>
      <c r="C60" t="e">
        <f>+#REF!</f>
        <v>#REF!</v>
      </c>
      <c r="D60" t="s">
        <v>274</v>
      </c>
      <c r="E60">
        <v>610761600000</v>
      </c>
      <c r="F60">
        <v>1423226088000</v>
      </c>
      <c r="G60">
        <v>1</v>
      </c>
      <c r="H60" t="s">
        <v>1929</v>
      </c>
      <c r="I60" t="s">
        <v>1930</v>
      </c>
      <c r="J60" t="s">
        <v>26</v>
      </c>
      <c r="K60" t="s">
        <v>21</v>
      </c>
      <c r="L60">
        <v>0</v>
      </c>
      <c r="M60">
        <v>0</v>
      </c>
      <c r="N60" t="s">
        <v>22</v>
      </c>
      <c r="O60">
        <v>4</v>
      </c>
      <c r="P60" s="30">
        <f>SQRT((postes_2[[#This Row],[x]]-$Q$1)^2+(postes_2[[#This Row],[y]]-$R$1)^2)</f>
        <v>53266.675141302178</v>
      </c>
      <c r="Q60">
        <v>627291.10000000102</v>
      </c>
      <c r="R60">
        <v>6702921.6200000001</v>
      </c>
    </row>
    <row r="61" spans="1:18">
      <c r="A61">
        <v>3019</v>
      </c>
      <c r="B61">
        <v>60000852</v>
      </c>
      <c r="C61" t="e">
        <f>+#REF!</f>
        <v>#REF!</v>
      </c>
      <c r="D61" t="s">
        <v>74</v>
      </c>
      <c r="E61">
        <v>787190400000</v>
      </c>
      <c r="F61">
        <v>1367336567000</v>
      </c>
      <c r="G61">
        <v>1</v>
      </c>
      <c r="H61" t="s">
        <v>3622</v>
      </c>
      <c r="I61" t="s">
        <v>3623</v>
      </c>
      <c r="J61" t="s">
        <v>20</v>
      </c>
      <c r="K61" t="s">
        <v>21</v>
      </c>
      <c r="L61">
        <v>0</v>
      </c>
      <c r="M61">
        <v>0</v>
      </c>
      <c r="N61" t="s">
        <v>22</v>
      </c>
      <c r="O61">
        <v>4</v>
      </c>
      <c r="P61" s="30">
        <f>SQRT((postes_2[[#This Row],[x]]-$Q$1)^2+(postes_2[[#This Row],[y]]-$R$1)^2)</f>
        <v>54115.086428068353</v>
      </c>
      <c r="Q61">
        <v>664579.35999999905</v>
      </c>
      <c r="R61">
        <v>6754199.1699999999</v>
      </c>
    </row>
    <row r="62" spans="1:18">
      <c r="A62">
        <v>4009</v>
      </c>
      <c r="B62">
        <v>60001192</v>
      </c>
      <c r="C62" t="e">
        <f>+#REF!</f>
        <v>#REF!</v>
      </c>
      <c r="D62" t="s">
        <v>274</v>
      </c>
      <c r="E62">
        <v>610761600000</v>
      </c>
      <c r="F62">
        <v>1423218838000</v>
      </c>
      <c r="G62">
        <v>1</v>
      </c>
      <c r="H62" t="s">
        <v>8015</v>
      </c>
      <c r="I62" t="s">
        <v>8016</v>
      </c>
      <c r="J62" t="s">
        <v>20</v>
      </c>
      <c r="K62" t="s">
        <v>21</v>
      </c>
      <c r="L62">
        <v>0</v>
      </c>
      <c r="M62">
        <v>0</v>
      </c>
      <c r="N62" t="s">
        <v>22</v>
      </c>
      <c r="O62">
        <v>4</v>
      </c>
      <c r="P62" s="30">
        <f>SQRT((postes_2[[#This Row],[x]]-$Q$1)^2+(postes_2[[#This Row],[y]]-$R$1)^2)</f>
        <v>54728.342934080814</v>
      </c>
      <c r="Q62">
        <v>586815.38000000303</v>
      </c>
      <c r="R62">
        <v>6704109.7000000002</v>
      </c>
    </row>
    <row r="63" spans="1:18">
      <c r="A63">
        <v>2796</v>
      </c>
      <c r="B63">
        <v>60001208</v>
      </c>
      <c r="C63" t="e">
        <f>+#REF!</f>
        <v>#REF!</v>
      </c>
      <c r="D63" t="s">
        <v>20</v>
      </c>
      <c r="E63">
        <v>787190400000</v>
      </c>
      <c r="F63" t="s">
        <v>20</v>
      </c>
      <c r="G63">
        <v>1</v>
      </c>
      <c r="H63" t="s">
        <v>4710</v>
      </c>
      <c r="I63" t="s">
        <v>4711</v>
      </c>
      <c r="J63" t="s">
        <v>20</v>
      </c>
      <c r="K63" t="s">
        <v>21</v>
      </c>
      <c r="L63">
        <v>0</v>
      </c>
      <c r="M63">
        <v>0</v>
      </c>
      <c r="N63" t="s">
        <v>22</v>
      </c>
      <c r="O63">
        <v>4</v>
      </c>
      <c r="P63" s="30">
        <f>SQRT((postes_2[[#This Row],[x]]-$Q$1)^2+(postes_2[[#This Row],[y]]-$R$1)^2)</f>
        <v>54888.686257046575</v>
      </c>
      <c r="Q63">
        <v>628899.71000000101</v>
      </c>
      <c r="R63">
        <v>6701760.4400000004</v>
      </c>
    </row>
    <row r="64" spans="1:18">
      <c r="A64">
        <v>3690</v>
      </c>
      <c r="B64">
        <v>60000394</v>
      </c>
      <c r="C64" t="e">
        <f>+#REF!</f>
        <v>#REF!</v>
      </c>
      <c r="D64" t="s">
        <v>74</v>
      </c>
      <c r="E64">
        <v>787190400000</v>
      </c>
      <c r="F64">
        <v>1367502744000</v>
      </c>
      <c r="G64">
        <v>1</v>
      </c>
      <c r="H64" t="s">
        <v>7598</v>
      </c>
      <c r="I64" t="s">
        <v>7599</v>
      </c>
      <c r="J64" t="s">
        <v>20</v>
      </c>
      <c r="K64" t="s">
        <v>21</v>
      </c>
      <c r="L64">
        <v>0</v>
      </c>
      <c r="M64">
        <v>0</v>
      </c>
      <c r="N64" t="s">
        <v>22</v>
      </c>
      <c r="O64">
        <v>4</v>
      </c>
      <c r="P64" s="30">
        <f>SQRT((postes_2[[#This Row],[x]]-$Q$1)^2+(postes_2[[#This Row],[y]]-$R$1)^2)</f>
        <v>54926.297485708441</v>
      </c>
      <c r="Q64">
        <v>641051.35999999905</v>
      </c>
      <c r="R64">
        <v>6799087.29</v>
      </c>
    </row>
    <row r="65" spans="1:18">
      <c r="A65">
        <v>1108</v>
      </c>
      <c r="B65">
        <v>70001707</v>
      </c>
      <c r="C65" t="e">
        <f>+#REF!</f>
        <v>#REF!</v>
      </c>
      <c r="D65" t="s">
        <v>20</v>
      </c>
      <c r="E65">
        <v>956793600000</v>
      </c>
      <c r="F65" t="s">
        <v>20</v>
      </c>
      <c r="G65">
        <v>1</v>
      </c>
      <c r="H65" t="s">
        <v>6561</v>
      </c>
      <c r="I65" t="s">
        <v>5103</v>
      </c>
      <c r="J65" t="s">
        <v>195</v>
      </c>
      <c r="K65" t="s">
        <v>21</v>
      </c>
      <c r="L65">
        <v>0</v>
      </c>
      <c r="M65">
        <v>0</v>
      </c>
      <c r="N65" t="s">
        <v>22</v>
      </c>
      <c r="O65">
        <v>4</v>
      </c>
      <c r="P65" s="30">
        <f>SQRT((postes_2[[#This Row],[x]]-$Q$1)^2+(postes_2[[#This Row],[y]]-$R$1)^2)</f>
        <v>55634.330422841806</v>
      </c>
      <c r="Q65">
        <v>628448.56000000203</v>
      </c>
      <c r="R65">
        <v>6806111.4199999999</v>
      </c>
    </row>
    <row r="66" spans="1:18">
      <c r="A66">
        <v>2782</v>
      </c>
      <c r="B66">
        <v>60001186</v>
      </c>
      <c r="C66" t="e">
        <f>+#REF!</f>
        <v>#REF!</v>
      </c>
      <c r="D66" t="s">
        <v>20</v>
      </c>
      <c r="E66">
        <v>787190400000</v>
      </c>
      <c r="F66" t="s">
        <v>20</v>
      </c>
      <c r="G66">
        <v>1</v>
      </c>
      <c r="H66" t="s">
        <v>4927</v>
      </c>
      <c r="I66" t="s">
        <v>4928</v>
      </c>
      <c r="J66" t="s">
        <v>20</v>
      </c>
      <c r="K66" t="s">
        <v>21</v>
      </c>
      <c r="L66">
        <v>0</v>
      </c>
      <c r="M66">
        <v>0</v>
      </c>
      <c r="N66" t="s">
        <v>22</v>
      </c>
      <c r="O66">
        <v>4</v>
      </c>
      <c r="P66" s="30">
        <f>SQRT((postes_2[[#This Row],[x]]-$Q$1)^2+(postes_2[[#This Row],[y]]-$R$1)^2)</f>
        <v>56185.371990152213</v>
      </c>
      <c r="Q66">
        <v>582927.77000000305</v>
      </c>
      <c r="R66">
        <v>6704490.3099999996</v>
      </c>
    </row>
    <row r="67" spans="1:18">
      <c r="A67">
        <v>3954</v>
      </c>
      <c r="B67">
        <v>70044295</v>
      </c>
      <c r="C67" t="e">
        <f>+#REF!</f>
        <v>#REF!</v>
      </c>
      <c r="D67" t="s">
        <v>74</v>
      </c>
      <c r="E67">
        <v>1368528266000</v>
      </c>
      <c r="F67">
        <v>1368528101000</v>
      </c>
      <c r="G67">
        <v>1</v>
      </c>
      <c r="H67" t="s">
        <v>75</v>
      </c>
      <c r="I67" t="s">
        <v>76</v>
      </c>
      <c r="J67" t="s">
        <v>20</v>
      </c>
      <c r="K67" t="s">
        <v>21</v>
      </c>
      <c r="L67">
        <v>0</v>
      </c>
      <c r="M67">
        <v>0</v>
      </c>
      <c r="N67" t="s">
        <v>22</v>
      </c>
      <c r="O67">
        <v>6</v>
      </c>
      <c r="P67" s="30">
        <f>SQRT((postes_2[[#This Row],[x]]-$Q$1)^2+(postes_2[[#This Row],[y]]-$R$1)^2)</f>
        <v>56455.545072342444</v>
      </c>
      <c r="Q67">
        <v>664507.71999999904</v>
      </c>
      <c r="R67">
        <v>6737119.8700000001</v>
      </c>
    </row>
    <row r="68" spans="1:18">
      <c r="A68">
        <v>3955</v>
      </c>
      <c r="B68">
        <v>70044395</v>
      </c>
      <c r="C68" t="e">
        <f>+#REF!</f>
        <v>#REF!</v>
      </c>
      <c r="D68" t="s">
        <v>74</v>
      </c>
      <c r="E68">
        <v>1368528300000</v>
      </c>
      <c r="F68">
        <v>1368528106000</v>
      </c>
      <c r="G68">
        <v>1</v>
      </c>
      <c r="H68" t="s">
        <v>75</v>
      </c>
      <c r="I68" t="s">
        <v>76</v>
      </c>
      <c r="J68" t="s">
        <v>20</v>
      </c>
      <c r="K68" t="s">
        <v>21</v>
      </c>
      <c r="L68">
        <v>0</v>
      </c>
      <c r="M68">
        <v>0</v>
      </c>
      <c r="N68" t="s">
        <v>22</v>
      </c>
      <c r="O68">
        <v>7</v>
      </c>
      <c r="P68" s="30">
        <f>SQRT((postes_2[[#This Row],[x]]-$Q$1)^2+(postes_2[[#This Row],[y]]-$R$1)^2)</f>
        <v>56455.545072342444</v>
      </c>
      <c r="Q68">
        <v>664507.71999999904</v>
      </c>
      <c r="R68">
        <v>6737119.8700000001</v>
      </c>
    </row>
    <row r="69" spans="1:18">
      <c r="A69">
        <v>3956</v>
      </c>
      <c r="B69">
        <v>70044495</v>
      </c>
      <c r="C69" t="e">
        <f>+#REF!</f>
        <v>#REF!</v>
      </c>
      <c r="D69" t="s">
        <v>74</v>
      </c>
      <c r="E69">
        <v>1368528293000</v>
      </c>
      <c r="F69">
        <v>1368528110000</v>
      </c>
      <c r="G69">
        <v>1</v>
      </c>
      <c r="H69" t="s">
        <v>75</v>
      </c>
      <c r="I69" t="s">
        <v>76</v>
      </c>
      <c r="J69" t="s">
        <v>20</v>
      </c>
      <c r="K69" t="s">
        <v>21</v>
      </c>
      <c r="L69">
        <v>0</v>
      </c>
      <c r="M69">
        <v>0</v>
      </c>
      <c r="N69" t="s">
        <v>22</v>
      </c>
      <c r="O69">
        <v>7</v>
      </c>
      <c r="P69" s="30">
        <f>SQRT((postes_2[[#This Row],[x]]-$Q$1)^2+(postes_2[[#This Row],[y]]-$R$1)^2)</f>
        <v>56455.545072342444</v>
      </c>
      <c r="Q69">
        <v>664507.71999999904</v>
      </c>
      <c r="R69">
        <v>6737119.8700000001</v>
      </c>
    </row>
    <row r="70" spans="1:18">
      <c r="A70">
        <v>3957</v>
      </c>
      <c r="B70">
        <v>70044695</v>
      </c>
      <c r="C70" t="e">
        <f>+#REF!</f>
        <v>#REF!</v>
      </c>
      <c r="D70" t="s">
        <v>74</v>
      </c>
      <c r="E70">
        <v>1368528280000</v>
      </c>
      <c r="F70">
        <v>1368528119000</v>
      </c>
      <c r="G70">
        <v>1</v>
      </c>
      <c r="H70" t="s">
        <v>75</v>
      </c>
      <c r="I70" t="s">
        <v>76</v>
      </c>
      <c r="J70" t="s">
        <v>20</v>
      </c>
      <c r="K70" t="s">
        <v>21</v>
      </c>
      <c r="L70">
        <v>0</v>
      </c>
      <c r="M70">
        <v>0</v>
      </c>
      <c r="N70" t="s">
        <v>22</v>
      </c>
      <c r="O70">
        <v>7</v>
      </c>
      <c r="P70" s="30">
        <f>SQRT((postes_2[[#This Row],[x]]-$Q$1)^2+(postes_2[[#This Row],[y]]-$R$1)^2)</f>
        <v>56455.545072342444</v>
      </c>
      <c r="Q70">
        <v>664507.71999999904</v>
      </c>
      <c r="R70">
        <v>6737119.8700000001</v>
      </c>
    </row>
    <row r="71" spans="1:18">
      <c r="A71">
        <v>3958</v>
      </c>
      <c r="B71">
        <v>70044595</v>
      </c>
      <c r="C71" t="e">
        <f>+#REF!</f>
        <v>#REF!</v>
      </c>
      <c r="D71" t="s">
        <v>74</v>
      </c>
      <c r="E71">
        <v>1368528287000</v>
      </c>
      <c r="F71">
        <v>1368528115000</v>
      </c>
      <c r="G71">
        <v>1</v>
      </c>
      <c r="H71" t="s">
        <v>75</v>
      </c>
      <c r="I71" t="s">
        <v>76</v>
      </c>
      <c r="J71" t="s">
        <v>20</v>
      </c>
      <c r="K71" t="s">
        <v>21</v>
      </c>
      <c r="L71">
        <v>0</v>
      </c>
      <c r="M71">
        <v>0</v>
      </c>
      <c r="N71" t="s">
        <v>22</v>
      </c>
      <c r="O71">
        <v>7</v>
      </c>
      <c r="P71" s="30">
        <f>SQRT((postes_2[[#This Row],[x]]-$Q$1)^2+(postes_2[[#This Row],[y]]-$R$1)^2)</f>
        <v>56455.545072342444</v>
      </c>
      <c r="Q71">
        <v>664507.71999999904</v>
      </c>
      <c r="R71">
        <v>6737119.8700000001</v>
      </c>
    </row>
    <row r="72" spans="1:18">
      <c r="A72">
        <v>3959</v>
      </c>
      <c r="B72">
        <v>70044795</v>
      </c>
      <c r="C72" t="e">
        <f>+#REF!</f>
        <v>#REF!</v>
      </c>
      <c r="D72" t="s">
        <v>74</v>
      </c>
      <c r="E72">
        <v>1368528272000</v>
      </c>
      <c r="F72">
        <v>1368528123000</v>
      </c>
      <c r="G72">
        <v>1</v>
      </c>
      <c r="H72" t="s">
        <v>75</v>
      </c>
      <c r="I72" t="s">
        <v>76</v>
      </c>
      <c r="J72" t="s">
        <v>20</v>
      </c>
      <c r="K72" t="s">
        <v>21</v>
      </c>
      <c r="L72">
        <v>0</v>
      </c>
      <c r="M72">
        <v>0</v>
      </c>
      <c r="N72" t="s">
        <v>22</v>
      </c>
      <c r="O72">
        <v>6</v>
      </c>
      <c r="P72" s="30">
        <f>SQRT((postes_2[[#This Row],[x]]-$Q$1)^2+(postes_2[[#This Row],[y]]-$R$1)^2)</f>
        <v>56455.545072342444</v>
      </c>
      <c r="Q72">
        <v>664507.71999999904</v>
      </c>
      <c r="R72">
        <v>6737119.8700000001</v>
      </c>
    </row>
    <row r="73" spans="1:18">
      <c r="A73">
        <v>3960</v>
      </c>
      <c r="B73">
        <v>60000977</v>
      </c>
      <c r="C73" t="e">
        <f>+#REF!</f>
        <v>#REF!</v>
      </c>
      <c r="D73" t="s">
        <v>20</v>
      </c>
      <c r="E73">
        <v>610761600000</v>
      </c>
      <c r="F73" t="s">
        <v>20</v>
      </c>
      <c r="G73">
        <v>1</v>
      </c>
      <c r="H73" t="s">
        <v>75</v>
      </c>
      <c r="I73" t="s">
        <v>76</v>
      </c>
      <c r="J73" t="s">
        <v>20</v>
      </c>
      <c r="K73" t="s">
        <v>21</v>
      </c>
      <c r="L73">
        <v>0</v>
      </c>
      <c r="M73">
        <v>0</v>
      </c>
      <c r="N73" t="s">
        <v>22</v>
      </c>
      <c r="O73">
        <v>7</v>
      </c>
      <c r="P73" s="30">
        <f>SQRT((postes_2[[#This Row],[x]]-$Q$1)^2+(postes_2[[#This Row],[y]]-$R$1)^2)</f>
        <v>56455.545072342444</v>
      </c>
      <c r="Q73">
        <v>664507.71999999904</v>
      </c>
      <c r="R73">
        <v>6737119.8700000001</v>
      </c>
    </row>
    <row r="74" spans="1:18">
      <c r="A74">
        <v>3375</v>
      </c>
      <c r="B74">
        <v>60000910</v>
      </c>
      <c r="C74" t="e">
        <f>+#REF!</f>
        <v>#REF!</v>
      </c>
      <c r="D74" t="s">
        <v>20</v>
      </c>
      <c r="E74">
        <v>610761600000</v>
      </c>
      <c r="F74" t="s">
        <v>20</v>
      </c>
      <c r="G74">
        <v>1</v>
      </c>
      <c r="H74" t="s">
        <v>71</v>
      </c>
      <c r="I74" t="s">
        <v>72</v>
      </c>
      <c r="J74" t="s">
        <v>20</v>
      </c>
      <c r="K74" t="s">
        <v>21</v>
      </c>
      <c r="L74">
        <v>0</v>
      </c>
      <c r="M74">
        <v>0</v>
      </c>
      <c r="N74" t="s">
        <v>22</v>
      </c>
      <c r="O74">
        <v>4</v>
      </c>
      <c r="P74" s="30">
        <f>SQRT((postes_2[[#This Row],[x]]-$Q$1)^2+(postes_2[[#This Row],[y]]-$R$1)^2)</f>
        <v>56618.911357330886</v>
      </c>
      <c r="Q74">
        <v>554449.71999999904</v>
      </c>
      <c r="R74">
        <v>6745245.9699999997</v>
      </c>
    </row>
    <row r="75" spans="1:18">
      <c r="A75">
        <v>66</v>
      </c>
      <c r="B75">
        <v>60000957</v>
      </c>
      <c r="C75">
        <f>+PF15</f>
        <v>0</v>
      </c>
      <c r="D75" t="s">
        <v>74</v>
      </c>
      <c r="E75">
        <v>610761600000</v>
      </c>
      <c r="F75">
        <v>1367252066000</v>
      </c>
      <c r="G75">
        <v>1</v>
      </c>
      <c r="H75" t="s">
        <v>6868</v>
      </c>
      <c r="I75" t="s">
        <v>6869</v>
      </c>
      <c r="J75" t="s">
        <v>20</v>
      </c>
      <c r="K75" t="s">
        <v>21</v>
      </c>
      <c r="L75">
        <v>0</v>
      </c>
      <c r="M75">
        <v>0</v>
      </c>
      <c r="N75" t="s">
        <v>22</v>
      </c>
      <c r="O75">
        <v>7</v>
      </c>
      <c r="P75" s="30">
        <f>SQRT((postes_2[[#This Row],[x]]-$Q$1)^2+(postes_2[[#This Row],[y]]-$R$1)^2)</f>
        <v>56972.864161549667</v>
      </c>
      <c r="Q75">
        <v>665633.57999999798</v>
      </c>
      <c r="R75">
        <v>6739221.2699999996</v>
      </c>
    </row>
    <row r="76" spans="1:18">
      <c r="A76">
        <v>2797</v>
      </c>
      <c r="B76">
        <v>60001117</v>
      </c>
      <c r="C76" t="e">
        <f>+#REF!</f>
        <v>#REF!</v>
      </c>
      <c r="D76" t="s">
        <v>20</v>
      </c>
      <c r="E76">
        <v>610761600000</v>
      </c>
      <c r="F76" t="s">
        <v>20</v>
      </c>
      <c r="G76">
        <v>1</v>
      </c>
      <c r="H76" t="s">
        <v>4712</v>
      </c>
      <c r="I76" t="s">
        <v>4713</v>
      </c>
      <c r="J76" t="s">
        <v>26</v>
      </c>
      <c r="K76" t="s">
        <v>21</v>
      </c>
      <c r="L76">
        <v>0</v>
      </c>
      <c r="M76">
        <v>0</v>
      </c>
      <c r="N76" t="s">
        <v>22</v>
      </c>
      <c r="O76">
        <v>4</v>
      </c>
      <c r="P76" s="30">
        <f>SQRT((postes_2[[#This Row],[x]]-$Q$1)^2+(postes_2[[#This Row],[y]]-$R$1)^2)</f>
        <v>57968.73347629614</v>
      </c>
      <c r="Q76">
        <v>567667.79999999702</v>
      </c>
      <c r="R76">
        <v>6714367.5099999998</v>
      </c>
    </row>
    <row r="77" spans="1:18">
      <c r="A77">
        <v>4011</v>
      </c>
      <c r="B77">
        <v>60001232</v>
      </c>
      <c r="C77" t="e">
        <f>+#REF!</f>
        <v>#REF!</v>
      </c>
      <c r="D77" t="s">
        <v>274</v>
      </c>
      <c r="E77">
        <v>610761600000</v>
      </c>
      <c r="F77">
        <v>1423646439000</v>
      </c>
      <c r="G77">
        <v>1</v>
      </c>
      <c r="H77" t="s">
        <v>8019</v>
      </c>
      <c r="I77" t="s">
        <v>8020</v>
      </c>
      <c r="J77" t="s">
        <v>20</v>
      </c>
      <c r="K77" t="s">
        <v>21</v>
      </c>
      <c r="L77">
        <v>0</v>
      </c>
      <c r="M77">
        <v>0</v>
      </c>
      <c r="N77" t="s">
        <v>22</v>
      </c>
      <c r="O77">
        <v>4</v>
      </c>
      <c r="P77" s="30">
        <f>SQRT((postes_2[[#This Row],[x]]-$Q$1)^2+(postes_2[[#This Row],[y]]-$R$1)^2)</f>
        <v>58918.722932939061</v>
      </c>
      <c r="Q77">
        <v>585597.43000000005</v>
      </c>
      <c r="R77">
        <v>6700050.6799999997</v>
      </c>
    </row>
    <row r="78" spans="1:18">
      <c r="A78">
        <v>2800</v>
      </c>
      <c r="B78">
        <v>60001299</v>
      </c>
      <c r="C78" t="e">
        <f>+#REF!</f>
        <v>#REF!</v>
      </c>
      <c r="D78" t="s">
        <v>20</v>
      </c>
      <c r="E78">
        <v>610761600000</v>
      </c>
      <c r="F78" t="s">
        <v>20</v>
      </c>
      <c r="G78">
        <v>1</v>
      </c>
      <c r="H78" t="s">
        <v>4718</v>
      </c>
      <c r="I78" t="s">
        <v>4719</v>
      </c>
      <c r="J78" t="s">
        <v>20</v>
      </c>
      <c r="K78" t="s">
        <v>21</v>
      </c>
      <c r="L78">
        <v>0</v>
      </c>
      <c r="M78">
        <v>0</v>
      </c>
      <c r="N78" t="s">
        <v>22</v>
      </c>
      <c r="O78">
        <v>4</v>
      </c>
      <c r="P78" s="30">
        <f>SQRT((postes_2[[#This Row],[x]]-$Q$1)^2+(postes_2[[#This Row],[y]]-$R$1)^2)</f>
        <v>59635.282840215194</v>
      </c>
      <c r="Q78">
        <v>606194.18999999797</v>
      </c>
      <c r="R78">
        <v>6693980.5</v>
      </c>
    </row>
    <row r="79" spans="1:18">
      <c r="A79">
        <v>62</v>
      </c>
      <c r="B79">
        <v>60001058</v>
      </c>
      <c r="C79">
        <f>+PF20</f>
        <v>0</v>
      </c>
      <c r="D79" t="s">
        <v>20</v>
      </c>
      <c r="E79">
        <v>1063843200000</v>
      </c>
      <c r="F79" t="s">
        <v>20</v>
      </c>
      <c r="G79">
        <v>1</v>
      </c>
      <c r="H79" t="s">
        <v>6859</v>
      </c>
      <c r="I79" t="s">
        <v>6860</v>
      </c>
      <c r="J79" t="s">
        <v>20</v>
      </c>
      <c r="K79" t="s">
        <v>21</v>
      </c>
      <c r="L79">
        <v>0</v>
      </c>
      <c r="M79">
        <v>0</v>
      </c>
      <c r="N79" t="s">
        <v>22</v>
      </c>
      <c r="O79">
        <v>4</v>
      </c>
      <c r="P79" s="30">
        <f>SQRT((postes_2[[#This Row],[x]]-$Q$1)^2+(postes_2[[#This Row],[y]]-$R$1)^2)</f>
        <v>60289.342778461396</v>
      </c>
      <c r="Q79">
        <v>663539.56000000203</v>
      </c>
      <c r="R79">
        <v>6724855.5099999998</v>
      </c>
    </row>
    <row r="80" spans="1:18">
      <c r="A80">
        <v>3149</v>
      </c>
      <c r="B80">
        <v>60000433</v>
      </c>
      <c r="C80" t="e">
        <f>+#REF!</f>
        <v>#REF!</v>
      </c>
      <c r="D80" t="s">
        <v>482</v>
      </c>
      <c r="E80">
        <v>923529600000</v>
      </c>
      <c r="F80">
        <v>1385977035000</v>
      </c>
      <c r="G80">
        <v>1</v>
      </c>
      <c r="H80" t="s">
        <v>3136</v>
      </c>
      <c r="I80" t="s">
        <v>3013</v>
      </c>
      <c r="J80" t="s">
        <v>20</v>
      </c>
      <c r="K80" t="s">
        <v>21</v>
      </c>
      <c r="L80">
        <v>0</v>
      </c>
      <c r="M80">
        <v>0</v>
      </c>
      <c r="N80" t="s">
        <v>22</v>
      </c>
      <c r="O80">
        <v>4</v>
      </c>
      <c r="P80" s="30">
        <f>SQRT((postes_2[[#This Row],[x]]-$Q$1)^2+(postes_2[[#This Row],[y]]-$R$1)^2)</f>
        <v>61468.718264305295</v>
      </c>
      <c r="Q80">
        <v>563582.67000000202</v>
      </c>
      <c r="R80">
        <v>6793212.1699999999</v>
      </c>
    </row>
    <row r="81" spans="1:18">
      <c r="A81">
        <v>2317</v>
      </c>
      <c r="B81">
        <v>70001722</v>
      </c>
      <c r="C81" t="e">
        <f>+#REF!</f>
        <v>#REF!</v>
      </c>
      <c r="D81" t="s">
        <v>90</v>
      </c>
      <c r="E81" s="1">
        <v>956880000000</v>
      </c>
      <c r="F81">
        <v>1145361450000</v>
      </c>
      <c r="G81">
        <v>1</v>
      </c>
      <c r="H81" t="s">
        <v>5435</v>
      </c>
      <c r="I81" t="s">
        <v>5436</v>
      </c>
      <c r="J81" t="s">
        <v>26</v>
      </c>
      <c r="K81" t="s">
        <v>21</v>
      </c>
      <c r="L81">
        <v>0</v>
      </c>
      <c r="M81">
        <v>0</v>
      </c>
      <c r="N81" t="s">
        <v>22</v>
      </c>
      <c r="O81">
        <v>3</v>
      </c>
      <c r="P81" s="30">
        <f>SQRT((postes_2[[#This Row],[x]]-$Q$1)^2+(postes_2[[#This Row],[y]]-$R$1)^2)</f>
        <v>63079.44834103786</v>
      </c>
      <c r="Q81">
        <v>654491.02000000305</v>
      </c>
      <c r="R81">
        <v>6798640.9299999997</v>
      </c>
    </row>
    <row r="82" spans="1:18">
      <c r="A82">
        <v>1962</v>
      </c>
      <c r="B82">
        <v>60000279</v>
      </c>
      <c r="C82" t="e">
        <f>+#REF!</f>
        <v>#REF!</v>
      </c>
      <c r="D82" t="s">
        <v>482</v>
      </c>
      <c r="E82">
        <v>610761600000</v>
      </c>
      <c r="F82">
        <v>1386242992000</v>
      </c>
      <c r="G82">
        <v>1</v>
      </c>
      <c r="H82" t="s">
        <v>3991</v>
      </c>
      <c r="I82" t="s">
        <v>3992</v>
      </c>
      <c r="J82" t="s">
        <v>20</v>
      </c>
      <c r="K82" t="s">
        <v>21</v>
      </c>
      <c r="L82">
        <v>0</v>
      </c>
      <c r="M82">
        <v>0</v>
      </c>
      <c r="N82" t="s">
        <v>22</v>
      </c>
      <c r="O82">
        <v>4</v>
      </c>
      <c r="P82" s="30">
        <f>SQRT((postes_2[[#This Row],[x]]-$Q$1)^2+(postes_2[[#This Row],[y]]-$R$1)^2)</f>
        <v>63107.765276064762</v>
      </c>
      <c r="Q82">
        <v>609522.99000000197</v>
      </c>
      <c r="R82">
        <v>6816563.0199999996</v>
      </c>
    </row>
    <row r="83" spans="1:18">
      <c r="A83">
        <v>1942</v>
      </c>
      <c r="B83">
        <v>60001146</v>
      </c>
      <c r="C83" t="e">
        <f>+#REF!</f>
        <v>#REF!</v>
      </c>
      <c r="D83" t="s">
        <v>20</v>
      </c>
      <c r="E83" s="1">
        <v>905904000000</v>
      </c>
      <c r="F83" t="s">
        <v>20</v>
      </c>
      <c r="G83">
        <v>1</v>
      </c>
      <c r="H83" t="s">
        <v>3874</v>
      </c>
      <c r="I83" t="s">
        <v>3875</v>
      </c>
      <c r="J83" t="s">
        <v>20</v>
      </c>
      <c r="K83" t="s">
        <v>21</v>
      </c>
      <c r="L83">
        <v>0</v>
      </c>
      <c r="M83">
        <v>0</v>
      </c>
      <c r="N83" t="s">
        <v>22</v>
      </c>
      <c r="O83">
        <v>4</v>
      </c>
      <c r="P83" s="30">
        <f>SQRT((postes_2[[#This Row],[x]]-$Q$1)^2+(postes_2[[#This Row],[y]]-$R$1)^2)</f>
        <v>63485.402455663461</v>
      </c>
      <c r="Q83">
        <v>563099</v>
      </c>
      <c r="R83">
        <v>6711195.9100000001</v>
      </c>
    </row>
    <row r="84" spans="1:18">
      <c r="A84">
        <v>2631</v>
      </c>
      <c r="B84">
        <v>70001678</v>
      </c>
      <c r="C84" t="e">
        <f>+#REF!</f>
        <v>#REF!</v>
      </c>
      <c r="D84" t="s">
        <v>264</v>
      </c>
      <c r="E84">
        <v>1466155457000</v>
      </c>
      <c r="F84">
        <v>1260983003000</v>
      </c>
      <c r="G84">
        <v>1</v>
      </c>
      <c r="H84" t="s">
        <v>5172</v>
      </c>
      <c r="I84" t="s">
        <v>5173</v>
      </c>
      <c r="J84" t="s">
        <v>26</v>
      </c>
      <c r="K84" t="s">
        <v>21</v>
      </c>
      <c r="L84">
        <v>0</v>
      </c>
      <c r="M84">
        <v>0</v>
      </c>
      <c r="N84" t="s">
        <v>22</v>
      </c>
      <c r="O84">
        <v>4</v>
      </c>
      <c r="P84" s="30">
        <f>SQRT((postes_2[[#This Row],[x]]-$Q$1)^2+(postes_2[[#This Row],[y]]-$R$1)^2)</f>
        <v>63780.646906605551</v>
      </c>
      <c r="Q84">
        <v>634571.27000000305</v>
      </c>
      <c r="R84">
        <v>6812513.7300000004</v>
      </c>
    </row>
    <row r="85" spans="1:18">
      <c r="A85">
        <v>3689</v>
      </c>
      <c r="B85">
        <v>70001723</v>
      </c>
      <c r="C85" t="e">
        <f>+#REF!</f>
        <v>#REF!</v>
      </c>
      <c r="D85" t="s">
        <v>74</v>
      </c>
      <c r="E85">
        <v>610761600000</v>
      </c>
      <c r="F85">
        <v>1367495816000</v>
      </c>
      <c r="G85">
        <v>1</v>
      </c>
      <c r="H85" t="s">
        <v>7596</v>
      </c>
      <c r="I85" t="s">
        <v>7597</v>
      </c>
      <c r="J85" t="s">
        <v>20</v>
      </c>
      <c r="K85" t="s">
        <v>21</v>
      </c>
      <c r="L85">
        <v>0</v>
      </c>
      <c r="M85">
        <v>0</v>
      </c>
      <c r="N85" t="s">
        <v>22</v>
      </c>
      <c r="O85">
        <v>3</v>
      </c>
      <c r="P85" s="30">
        <f>SQRT((postes_2[[#This Row],[x]]-$Q$1)^2+(postes_2[[#This Row],[y]]-$R$1)^2)</f>
        <v>63874.374127441872</v>
      </c>
      <c r="Q85">
        <v>656334.50999999803</v>
      </c>
      <c r="R85">
        <v>6797918.1399999997</v>
      </c>
    </row>
    <row r="86" spans="1:18">
      <c r="A86">
        <v>1464</v>
      </c>
      <c r="B86">
        <v>60001164</v>
      </c>
      <c r="C86" t="e">
        <f>+#REF!</f>
        <v>#REF!</v>
      </c>
      <c r="D86" t="s">
        <v>77</v>
      </c>
      <c r="E86">
        <v>1173176457000</v>
      </c>
      <c r="F86">
        <v>1362500073000</v>
      </c>
      <c r="G86">
        <v>1</v>
      </c>
      <c r="H86" t="s">
        <v>5860</v>
      </c>
      <c r="I86" t="s">
        <v>5861</v>
      </c>
      <c r="J86" t="s">
        <v>20</v>
      </c>
      <c r="K86" t="s">
        <v>21</v>
      </c>
      <c r="L86">
        <v>0</v>
      </c>
      <c r="M86">
        <v>0</v>
      </c>
      <c r="N86" t="s">
        <v>22</v>
      </c>
      <c r="O86">
        <v>3</v>
      </c>
      <c r="P86" s="30">
        <f>SQRT((postes_2[[#This Row],[x]]-$Q$1)^2+(postes_2[[#This Row],[y]]-$R$1)^2)</f>
        <v>64182.380274875664</v>
      </c>
      <c r="Q86">
        <v>657074.11999999697</v>
      </c>
      <c r="R86">
        <v>6709333.3600000003</v>
      </c>
    </row>
    <row r="87" spans="1:18">
      <c r="A87">
        <v>1391</v>
      </c>
      <c r="B87">
        <v>60001006</v>
      </c>
      <c r="C87" t="e">
        <f>+#REF!</f>
        <v>#REF!</v>
      </c>
      <c r="D87" t="s">
        <v>56</v>
      </c>
      <c r="E87">
        <v>1261046610000</v>
      </c>
      <c r="F87">
        <v>1261046578000</v>
      </c>
      <c r="G87">
        <v>1</v>
      </c>
      <c r="H87" t="s">
        <v>2765</v>
      </c>
      <c r="I87" t="s">
        <v>2766</v>
      </c>
      <c r="J87" t="s">
        <v>20</v>
      </c>
      <c r="K87" t="s">
        <v>21</v>
      </c>
      <c r="L87">
        <v>0</v>
      </c>
      <c r="M87">
        <v>0</v>
      </c>
      <c r="N87" t="s">
        <v>22</v>
      </c>
      <c r="O87">
        <v>6</v>
      </c>
      <c r="P87" s="30">
        <f>SQRT((postes_2[[#This Row],[x]]-$Q$1)^2+(postes_2[[#This Row],[y]]-$R$1)^2)</f>
        <v>64274.198506567736</v>
      </c>
      <c r="Q87">
        <v>671418.64999999898</v>
      </c>
      <c r="R87">
        <v>6733057.7400000002</v>
      </c>
    </row>
    <row r="88" spans="1:18">
      <c r="A88">
        <v>1953</v>
      </c>
      <c r="B88">
        <v>60000311</v>
      </c>
      <c r="C88" t="e">
        <f>+#REF!</f>
        <v>#REF!</v>
      </c>
      <c r="D88" t="s">
        <v>482</v>
      </c>
      <c r="E88">
        <v>1059609600000</v>
      </c>
      <c r="F88">
        <v>1386596085000</v>
      </c>
      <c r="G88">
        <v>1</v>
      </c>
      <c r="H88" t="s">
        <v>3973</v>
      </c>
      <c r="I88" t="s">
        <v>3974</v>
      </c>
      <c r="J88" t="s">
        <v>20</v>
      </c>
      <c r="K88" t="s">
        <v>21</v>
      </c>
      <c r="L88">
        <v>0</v>
      </c>
      <c r="M88">
        <v>0</v>
      </c>
      <c r="N88" t="s">
        <v>22</v>
      </c>
      <c r="O88">
        <v>6</v>
      </c>
      <c r="P88" s="30">
        <f>SQRT((postes_2[[#This Row],[x]]-$Q$1)^2+(postes_2[[#This Row],[y]]-$R$1)^2)</f>
        <v>64348.007565065331</v>
      </c>
      <c r="Q88">
        <v>584746.39999999898</v>
      </c>
      <c r="R88">
        <v>6812445.3899999997</v>
      </c>
    </row>
    <row r="89" spans="1:18">
      <c r="A89">
        <v>1806</v>
      </c>
      <c r="B89">
        <v>60000297</v>
      </c>
      <c r="C89" t="e">
        <f>+#REF!</f>
        <v>#REF!</v>
      </c>
      <c r="D89" t="s">
        <v>482</v>
      </c>
      <c r="E89">
        <v>1047859200000</v>
      </c>
      <c r="F89">
        <v>1386323051000</v>
      </c>
      <c r="G89">
        <v>1</v>
      </c>
      <c r="H89" t="s">
        <v>7142</v>
      </c>
      <c r="I89" t="s">
        <v>7143</v>
      </c>
      <c r="J89" t="s">
        <v>7144</v>
      </c>
      <c r="K89" t="s">
        <v>21</v>
      </c>
      <c r="L89">
        <v>0</v>
      </c>
      <c r="M89">
        <v>0</v>
      </c>
      <c r="N89" t="s">
        <v>22</v>
      </c>
      <c r="O89">
        <v>4</v>
      </c>
      <c r="P89" s="30">
        <f>SQRT((postes_2[[#This Row],[x]]-$Q$1)^2+(postes_2[[#This Row],[y]]-$R$1)^2)</f>
        <v>64510.353813553338</v>
      </c>
      <c r="Q89">
        <v>590958.32999999798</v>
      </c>
      <c r="R89">
        <v>6814951.4400000004</v>
      </c>
    </row>
    <row r="90" spans="1:18">
      <c r="A90">
        <v>2799</v>
      </c>
      <c r="B90">
        <v>60001313</v>
      </c>
      <c r="C90" t="e">
        <f>+#REF!</f>
        <v>#REF!</v>
      </c>
      <c r="D90" t="s">
        <v>20</v>
      </c>
      <c r="E90">
        <v>610761600000</v>
      </c>
      <c r="F90" t="s">
        <v>20</v>
      </c>
      <c r="G90">
        <v>1</v>
      </c>
      <c r="H90" t="s">
        <v>4716</v>
      </c>
      <c r="I90" t="s">
        <v>4717</v>
      </c>
      <c r="J90" t="s">
        <v>20</v>
      </c>
      <c r="K90" t="s">
        <v>21</v>
      </c>
      <c r="L90">
        <v>0</v>
      </c>
      <c r="M90">
        <v>0</v>
      </c>
      <c r="N90" t="s">
        <v>22</v>
      </c>
      <c r="O90">
        <v>4</v>
      </c>
      <c r="P90" s="30">
        <f>SQRT((postes_2[[#This Row],[x]]-$Q$1)^2+(postes_2[[#This Row],[y]]-$R$1)^2)</f>
        <v>64733.624097537686</v>
      </c>
      <c r="Q90">
        <v>627869.10999999905</v>
      </c>
      <c r="R90">
        <v>6691111.0199999996</v>
      </c>
    </row>
    <row r="91" spans="1:18">
      <c r="A91">
        <v>2803</v>
      </c>
      <c r="B91">
        <v>70018977</v>
      </c>
      <c r="C91" t="e">
        <f>+#REF!</f>
        <v>#REF!</v>
      </c>
      <c r="D91" t="s">
        <v>23</v>
      </c>
      <c r="E91">
        <v>1196956443000</v>
      </c>
      <c r="F91">
        <v>1196954228000</v>
      </c>
      <c r="G91">
        <v>1</v>
      </c>
      <c r="H91" t="s">
        <v>4724</v>
      </c>
      <c r="I91" t="s">
        <v>1583</v>
      </c>
      <c r="J91" t="s">
        <v>20</v>
      </c>
      <c r="K91" t="s">
        <v>21</v>
      </c>
      <c r="L91">
        <v>0</v>
      </c>
      <c r="M91">
        <v>0</v>
      </c>
      <c r="N91" t="s">
        <v>22</v>
      </c>
      <c r="O91">
        <v>6</v>
      </c>
      <c r="P91" s="30">
        <f>SQRT((postes_2[[#This Row],[x]]-$Q$1)^2+(postes_2[[#This Row],[y]]-$R$1)^2)</f>
        <v>64913.655201654037</v>
      </c>
      <c r="Q91">
        <v>602543.02000000305</v>
      </c>
      <c r="R91">
        <v>6689034.4299999997</v>
      </c>
    </row>
    <row r="92" spans="1:18">
      <c r="A92">
        <v>1956</v>
      </c>
      <c r="B92">
        <v>60000298</v>
      </c>
      <c r="C92" t="e">
        <f>+#REF!</f>
        <v>#REF!</v>
      </c>
      <c r="D92" t="s">
        <v>482</v>
      </c>
      <c r="E92">
        <v>610761600000</v>
      </c>
      <c r="F92">
        <v>1386591492000</v>
      </c>
      <c r="G92">
        <v>1</v>
      </c>
      <c r="H92" t="s">
        <v>3979</v>
      </c>
      <c r="I92" t="s">
        <v>3980</v>
      </c>
      <c r="J92" t="s">
        <v>20</v>
      </c>
      <c r="K92" t="s">
        <v>21</v>
      </c>
      <c r="L92">
        <v>0</v>
      </c>
      <c r="M92">
        <v>0</v>
      </c>
      <c r="N92" t="s">
        <v>22</v>
      </c>
      <c r="O92">
        <v>4</v>
      </c>
      <c r="P92" s="30">
        <f>SQRT((postes_2[[#This Row],[x]]-$Q$1)^2+(postes_2[[#This Row],[y]]-$R$1)^2)</f>
        <v>65688.501958370573</v>
      </c>
      <c r="Q92">
        <v>586901.50999999803</v>
      </c>
      <c r="R92">
        <v>6814777.4299999997</v>
      </c>
    </row>
    <row r="93" spans="1:18">
      <c r="A93">
        <v>2403</v>
      </c>
      <c r="B93">
        <v>70025477</v>
      </c>
      <c r="C93" t="e">
        <f>+#REF!</f>
        <v>#REF!</v>
      </c>
      <c r="D93" t="s">
        <v>23</v>
      </c>
      <c r="E93">
        <v>1257781832000</v>
      </c>
      <c r="F93">
        <v>1257781592000</v>
      </c>
      <c r="G93">
        <v>1</v>
      </c>
      <c r="H93" t="s">
        <v>4526</v>
      </c>
      <c r="I93" t="s">
        <v>4527</v>
      </c>
      <c r="J93" t="s">
        <v>4528</v>
      </c>
      <c r="K93" t="s">
        <v>21</v>
      </c>
      <c r="L93">
        <v>0</v>
      </c>
      <c r="M93">
        <v>0</v>
      </c>
      <c r="N93" t="s">
        <v>22</v>
      </c>
      <c r="O93">
        <v>6</v>
      </c>
      <c r="P93" s="30">
        <f>SQRT((postes_2[[#This Row],[x]]-$Q$1)^2+(postes_2[[#This Row],[y]]-$R$1)^2)</f>
        <v>66507.365360490207</v>
      </c>
      <c r="Q93">
        <v>584841.96000000101</v>
      </c>
      <c r="R93">
        <v>6814833.9199999999</v>
      </c>
    </row>
    <row r="94" spans="1:18">
      <c r="A94">
        <v>2087</v>
      </c>
      <c r="B94">
        <v>60000280</v>
      </c>
      <c r="C94" t="e">
        <f>+#REF!</f>
        <v>#REF!</v>
      </c>
      <c r="D94" t="s">
        <v>482</v>
      </c>
      <c r="E94">
        <v>1047859200000</v>
      </c>
      <c r="F94">
        <v>1386261129000</v>
      </c>
      <c r="G94">
        <v>1</v>
      </c>
      <c r="H94" t="s">
        <v>3310</v>
      </c>
      <c r="I94" t="s">
        <v>3311</v>
      </c>
      <c r="J94" t="s">
        <v>20</v>
      </c>
      <c r="K94" t="s">
        <v>21</v>
      </c>
      <c r="L94">
        <v>0</v>
      </c>
      <c r="M94">
        <v>0</v>
      </c>
      <c r="N94" t="s">
        <v>22</v>
      </c>
      <c r="O94">
        <v>4</v>
      </c>
      <c r="P94" s="30">
        <f>SQRT((postes_2[[#This Row],[x]]-$Q$1)^2+(postes_2[[#This Row],[y]]-$R$1)^2)</f>
        <v>66510.178670464389</v>
      </c>
      <c r="Q94">
        <v>590483.07999999798</v>
      </c>
      <c r="R94">
        <v>6816898.5800000001</v>
      </c>
    </row>
    <row r="95" spans="1:18">
      <c r="A95">
        <v>2073</v>
      </c>
      <c r="B95">
        <v>70028877</v>
      </c>
      <c r="C95" t="e">
        <f>+#REF!</f>
        <v>#REF!</v>
      </c>
      <c r="D95" t="s">
        <v>274</v>
      </c>
      <c r="E95">
        <v>1290003725000</v>
      </c>
      <c r="F95">
        <v>1423488855000</v>
      </c>
      <c r="G95">
        <v>1</v>
      </c>
      <c r="H95" t="s">
        <v>3809</v>
      </c>
      <c r="I95" t="s">
        <v>3810</v>
      </c>
      <c r="J95" t="s">
        <v>3811</v>
      </c>
      <c r="K95" t="s">
        <v>21</v>
      </c>
      <c r="L95">
        <v>0</v>
      </c>
      <c r="M95">
        <v>0</v>
      </c>
      <c r="N95" t="s">
        <v>22</v>
      </c>
      <c r="O95">
        <v>4</v>
      </c>
      <c r="P95" s="30">
        <f>SQRT((postes_2[[#This Row],[x]]-$Q$1)^2+(postes_2[[#This Row],[y]]-$R$1)^2)</f>
        <v>66838.342055814137</v>
      </c>
      <c r="Q95">
        <v>676256.46999999904</v>
      </c>
      <c r="R95">
        <v>6765269.5899999999</v>
      </c>
    </row>
    <row r="96" spans="1:18">
      <c r="A96">
        <v>2798</v>
      </c>
      <c r="B96">
        <v>60001165</v>
      </c>
      <c r="C96" t="e">
        <f>+#REF!</f>
        <v>#REF!</v>
      </c>
      <c r="D96" t="s">
        <v>108</v>
      </c>
      <c r="E96">
        <v>610761600000</v>
      </c>
      <c r="F96">
        <v>1253112463000</v>
      </c>
      <c r="G96">
        <v>1</v>
      </c>
      <c r="H96" t="s">
        <v>4714</v>
      </c>
      <c r="I96" t="s">
        <v>4715</v>
      </c>
      <c r="J96" t="s">
        <v>26</v>
      </c>
      <c r="K96" t="s">
        <v>21</v>
      </c>
      <c r="L96">
        <v>0</v>
      </c>
      <c r="M96">
        <v>0</v>
      </c>
      <c r="N96" t="s">
        <v>22</v>
      </c>
      <c r="O96">
        <v>4</v>
      </c>
      <c r="P96" s="30">
        <f>SQRT((postes_2[[#This Row],[x]]-$Q$1)^2+(postes_2[[#This Row],[y]]-$R$1)^2)</f>
        <v>67665.17844914677</v>
      </c>
      <c r="Q96">
        <v>558950.85999999905</v>
      </c>
      <c r="R96">
        <v>6709594.0499999998</v>
      </c>
    </row>
    <row r="97" spans="1:18">
      <c r="A97">
        <v>2220</v>
      </c>
      <c r="B97">
        <v>70014902</v>
      </c>
      <c r="C97" t="e">
        <f>+#REF!</f>
        <v>#REF!</v>
      </c>
      <c r="D97" t="s">
        <v>168</v>
      </c>
      <c r="E97">
        <v>1454069736000</v>
      </c>
      <c r="F97">
        <v>1424861959000</v>
      </c>
      <c r="G97">
        <v>1</v>
      </c>
      <c r="H97" t="s">
        <v>5678</v>
      </c>
      <c r="I97" t="s">
        <v>5678</v>
      </c>
      <c r="J97" t="s">
        <v>1379</v>
      </c>
      <c r="K97" t="s">
        <v>21</v>
      </c>
      <c r="L97">
        <v>0</v>
      </c>
      <c r="M97">
        <v>0</v>
      </c>
      <c r="N97" t="s">
        <v>22</v>
      </c>
      <c r="O97">
        <v>1</v>
      </c>
      <c r="P97" s="30">
        <f>SQRT((postes_2[[#This Row],[x]]-$Q$1)^2+(postes_2[[#This Row],[y]]-$R$1)^2)</f>
        <v>67726.100025267864</v>
      </c>
      <c r="Q97">
        <v>586773.46999999904</v>
      </c>
      <c r="R97">
        <v>6816907.8600000003</v>
      </c>
    </row>
    <row r="98" spans="1:18">
      <c r="A98">
        <v>151</v>
      </c>
      <c r="B98">
        <v>60000756</v>
      </c>
      <c r="C98" t="e">
        <f>+#REF!</f>
        <v>#REF!</v>
      </c>
      <c r="D98" t="s">
        <v>20</v>
      </c>
      <c r="E98">
        <v>1047427200000</v>
      </c>
      <c r="F98" t="s">
        <v>20</v>
      </c>
      <c r="G98">
        <v>1</v>
      </c>
      <c r="H98" t="s">
        <v>389</v>
      </c>
      <c r="I98" t="s">
        <v>390</v>
      </c>
      <c r="J98" t="s">
        <v>20</v>
      </c>
      <c r="K98" t="s">
        <v>21</v>
      </c>
      <c r="L98">
        <v>0</v>
      </c>
      <c r="M98">
        <v>0</v>
      </c>
      <c r="N98" t="s">
        <v>22</v>
      </c>
      <c r="O98">
        <v>4</v>
      </c>
      <c r="P98" s="30">
        <f>SQRT((postes_2[[#This Row],[x]]-$Q$1)^2+(postes_2[[#This Row],[y]]-$R$1)^2)</f>
        <v>67874.843792092855</v>
      </c>
      <c r="Q98">
        <v>543978.85999999905</v>
      </c>
      <c r="R98">
        <v>6767101.1600000001</v>
      </c>
    </row>
    <row r="99" spans="1:18">
      <c r="A99">
        <v>1418</v>
      </c>
      <c r="B99">
        <v>70001671</v>
      </c>
      <c r="C99" t="e">
        <f>+#REF!</f>
        <v>#REF!</v>
      </c>
      <c r="D99" t="s">
        <v>20</v>
      </c>
      <c r="E99">
        <v>774489600000</v>
      </c>
      <c r="F99" t="s">
        <v>20</v>
      </c>
      <c r="G99">
        <v>1</v>
      </c>
      <c r="H99" t="s">
        <v>2375</v>
      </c>
      <c r="I99" t="s">
        <v>2376</v>
      </c>
      <c r="J99" t="s">
        <v>20</v>
      </c>
      <c r="K99" t="s">
        <v>21</v>
      </c>
      <c r="L99">
        <v>0</v>
      </c>
      <c r="M99">
        <v>0</v>
      </c>
      <c r="N99" t="s">
        <v>22</v>
      </c>
      <c r="O99">
        <v>4</v>
      </c>
      <c r="P99" s="30">
        <f>SQRT((postes_2[[#This Row],[x]]-$Q$1)^2+(postes_2[[#This Row],[y]]-$R$1)^2)</f>
        <v>68142.502354669021</v>
      </c>
      <c r="Q99">
        <v>639561.72999999695</v>
      </c>
      <c r="R99">
        <v>6815082.4000000004</v>
      </c>
    </row>
    <row r="100" spans="1:18">
      <c r="A100">
        <v>1944</v>
      </c>
      <c r="B100">
        <v>60001343</v>
      </c>
      <c r="C100" t="e">
        <f>+#REF!</f>
        <v>#REF!</v>
      </c>
      <c r="D100" t="s">
        <v>20</v>
      </c>
      <c r="E100">
        <v>610761600000</v>
      </c>
      <c r="F100" t="s">
        <v>20</v>
      </c>
      <c r="G100">
        <v>1</v>
      </c>
      <c r="H100" t="s">
        <v>3877</v>
      </c>
      <c r="I100" t="s">
        <v>3878</v>
      </c>
      <c r="J100" t="s">
        <v>20</v>
      </c>
      <c r="K100" t="s">
        <v>21</v>
      </c>
      <c r="L100">
        <v>0</v>
      </c>
      <c r="M100">
        <v>0</v>
      </c>
      <c r="N100" t="s">
        <v>22</v>
      </c>
      <c r="O100">
        <v>4</v>
      </c>
      <c r="P100" s="30">
        <f>SQRT((postes_2[[#This Row],[x]]-$Q$1)^2+(postes_2[[#This Row],[y]]-$R$1)^2)</f>
        <v>68211.754976424883</v>
      </c>
      <c r="Q100">
        <v>590343.31000000203</v>
      </c>
      <c r="R100">
        <v>6688287.29</v>
      </c>
    </row>
    <row r="101" spans="1:18">
      <c r="A101">
        <v>2070</v>
      </c>
      <c r="B101">
        <v>60000757</v>
      </c>
      <c r="C101" t="e">
        <f>+#REF!</f>
        <v>#REF!</v>
      </c>
      <c r="D101" t="s">
        <v>20</v>
      </c>
      <c r="E101">
        <v>610761600000</v>
      </c>
      <c r="F101" t="s">
        <v>20</v>
      </c>
      <c r="G101">
        <v>1</v>
      </c>
      <c r="H101" t="s">
        <v>3804</v>
      </c>
      <c r="I101" t="s">
        <v>3805</v>
      </c>
      <c r="J101" t="s">
        <v>20</v>
      </c>
      <c r="K101" t="s">
        <v>21</v>
      </c>
      <c r="L101">
        <v>0</v>
      </c>
      <c r="M101">
        <v>0</v>
      </c>
      <c r="N101" t="s">
        <v>22</v>
      </c>
      <c r="O101">
        <v>6</v>
      </c>
      <c r="P101" s="30">
        <f>SQRT((postes_2[[#This Row],[x]]-$Q$1)^2+(postes_2[[#This Row],[y]]-$R$1)^2)</f>
        <v>69515.606963915605</v>
      </c>
      <c r="Q101">
        <v>678852.40999999596</v>
      </c>
      <c r="R101">
        <v>6765959.0899999999</v>
      </c>
    </row>
    <row r="102" spans="1:18">
      <c r="A102">
        <v>2628</v>
      </c>
      <c r="B102">
        <v>60000266</v>
      </c>
      <c r="C102" t="e">
        <f>+#REF!</f>
        <v>#REF!</v>
      </c>
      <c r="D102" t="s">
        <v>482</v>
      </c>
      <c r="E102">
        <v>610761600000</v>
      </c>
      <c r="F102">
        <v>1386607599000</v>
      </c>
      <c r="G102">
        <v>1</v>
      </c>
      <c r="H102" t="s">
        <v>5165</v>
      </c>
      <c r="I102" t="s">
        <v>5166</v>
      </c>
      <c r="J102" t="s">
        <v>20</v>
      </c>
      <c r="K102" t="s">
        <v>21</v>
      </c>
      <c r="L102">
        <v>0</v>
      </c>
      <c r="M102">
        <v>0</v>
      </c>
      <c r="N102" t="s">
        <v>22</v>
      </c>
      <c r="O102">
        <v>4</v>
      </c>
      <c r="P102" s="30">
        <f>SQRT((postes_2[[#This Row],[x]]-$Q$1)^2+(postes_2[[#This Row],[y]]-$R$1)^2)</f>
        <v>69729.055394652663</v>
      </c>
      <c r="Q102">
        <v>585918.07999999798</v>
      </c>
      <c r="R102">
        <v>6818726.2699999996</v>
      </c>
    </row>
    <row r="103" spans="1:18">
      <c r="A103">
        <v>59</v>
      </c>
      <c r="B103">
        <v>60000878</v>
      </c>
      <c r="C103">
        <f>+PF47</f>
        <v>0</v>
      </c>
      <c r="D103" t="s">
        <v>74</v>
      </c>
      <c r="E103">
        <v>610761600000</v>
      </c>
      <c r="F103">
        <v>1367335535000</v>
      </c>
      <c r="G103">
        <v>1</v>
      </c>
      <c r="H103" t="s">
        <v>6853</v>
      </c>
      <c r="I103" t="s">
        <v>6854</v>
      </c>
      <c r="J103" t="s">
        <v>20</v>
      </c>
      <c r="K103" t="s">
        <v>21</v>
      </c>
      <c r="L103">
        <v>0</v>
      </c>
      <c r="M103">
        <v>0</v>
      </c>
      <c r="N103" t="s">
        <v>22</v>
      </c>
      <c r="O103">
        <v>4</v>
      </c>
      <c r="P103" s="30">
        <f>SQRT((postes_2[[#This Row],[x]]-$Q$1)^2+(postes_2[[#This Row],[y]]-$R$1)^2)</f>
        <v>69807.736364506956</v>
      </c>
      <c r="Q103">
        <v>680179.46999999904</v>
      </c>
      <c r="R103">
        <v>6749773.0599999996</v>
      </c>
    </row>
    <row r="104" spans="1:18">
      <c r="A104">
        <v>1939</v>
      </c>
      <c r="B104">
        <v>60000942</v>
      </c>
      <c r="C104" t="e">
        <f>+#REF!</f>
        <v>#REF!</v>
      </c>
      <c r="D104" t="s">
        <v>20</v>
      </c>
      <c r="E104">
        <v>787190400000</v>
      </c>
      <c r="F104" t="s">
        <v>20</v>
      </c>
      <c r="G104">
        <v>1</v>
      </c>
      <c r="H104" t="s">
        <v>3867</v>
      </c>
      <c r="I104" t="s">
        <v>3868</v>
      </c>
      <c r="J104" t="s">
        <v>3869</v>
      </c>
      <c r="K104" t="s">
        <v>21</v>
      </c>
      <c r="L104">
        <v>0</v>
      </c>
      <c r="M104">
        <v>0</v>
      </c>
      <c r="N104" t="s">
        <v>22</v>
      </c>
      <c r="O104">
        <v>4</v>
      </c>
      <c r="P104" s="30">
        <f>SQRT((postes_2[[#This Row],[x]]-$Q$1)^2+(postes_2[[#This Row],[y]]-$R$1)^2)</f>
        <v>70049.61220865832</v>
      </c>
      <c r="Q104">
        <v>541394.60000000102</v>
      </c>
      <c r="R104">
        <v>6741816.0899999999</v>
      </c>
    </row>
    <row r="105" spans="1:18">
      <c r="A105">
        <v>110</v>
      </c>
      <c r="B105">
        <v>60001084</v>
      </c>
      <c r="C105">
        <f>+PF1</f>
        <v>0</v>
      </c>
      <c r="D105" t="s">
        <v>77</v>
      </c>
      <c r="E105">
        <v>787276800000</v>
      </c>
      <c r="F105">
        <v>1325781300000</v>
      </c>
      <c r="G105">
        <v>1</v>
      </c>
      <c r="H105" t="s">
        <v>4094</v>
      </c>
      <c r="I105" t="s">
        <v>4095</v>
      </c>
      <c r="J105" t="s">
        <v>26</v>
      </c>
      <c r="K105" t="s">
        <v>21</v>
      </c>
      <c r="L105">
        <v>0</v>
      </c>
      <c r="M105">
        <v>0</v>
      </c>
      <c r="N105" t="s">
        <v>22</v>
      </c>
      <c r="O105">
        <v>7</v>
      </c>
      <c r="P105" s="30">
        <f>SQRT((postes_2[[#This Row],[x]]-$Q$1)^2+(postes_2[[#This Row],[y]]-$R$1)^2)</f>
        <v>70518.326266483404</v>
      </c>
      <c r="Q105">
        <v>547798.04999999702</v>
      </c>
      <c r="R105">
        <v>6721133.5700000003</v>
      </c>
    </row>
    <row r="106" spans="1:18">
      <c r="A106">
        <v>2169</v>
      </c>
      <c r="B106">
        <v>60001011</v>
      </c>
      <c r="C106" t="e">
        <f>+#REF!</f>
        <v>#REF!</v>
      </c>
      <c r="D106" t="s">
        <v>23</v>
      </c>
      <c r="E106">
        <v>1179937214000</v>
      </c>
      <c r="F106">
        <v>1270572558000</v>
      </c>
      <c r="G106">
        <v>1</v>
      </c>
      <c r="H106" t="s">
        <v>5132</v>
      </c>
      <c r="I106" t="s">
        <v>5133</v>
      </c>
      <c r="J106" t="s">
        <v>5134</v>
      </c>
      <c r="K106" t="s">
        <v>21</v>
      </c>
      <c r="L106">
        <v>0</v>
      </c>
      <c r="M106">
        <v>0</v>
      </c>
      <c r="N106" t="s">
        <v>22</v>
      </c>
      <c r="O106">
        <v>4</v>
      </c>
      <c r="P106" s="30">
        <f>SQRT((postes_2[[#This Row],[x]]-$Q$1)^2+(postes_2[[#This Row],[y]]-$R$1)^2)</f>
        <v>70760.688067869691</v>
      </c>
      <c r="Q106">
        <v>677876.90999999596</v>
      </c>
      <c r="R106">
        <v>6731938.2300000004</v>
      </c>
    </row>
    <row r="107" spans="1:18">
      <c r="A107">
        <v>1917</v>
      </c>
      <c r="B107">
        <v>70001705</v>
      </c>
      <c r="C107" t="e">
        <f>+#REF!</f>
        <v>#REF!</v>
      </c>
      <c r="D107" t="s">
        <v>274</v>
      </c>
      <c r="E107">
        <v>774489600000</v>
      </c>
      <c r="F107">
        <v>1411403027000</v>
      </c>
      <c r="G107">
        <v>1</v>
      </c>
      <c r="H107" t="s">
        <v>3825</v>
      </c>
      <c r="I107" t="s">
        <v>3826</v>
      </c>
      <c r="J107" t="s">
        <v>20</v>
      </c>
      <c r="K107" t="s">
        <v>21</v>
      </c>
      <c r="L107">
        <v>0</v>
      </c>
      <c r="M107">
        <v>0</v>
      </c>
      <c r="N107" t="s">
        <v>22</v>
      </c>
      <c r="O107">
        <v>3</v>
      </c>
      <c r="P107" s="30">
        <f>SQRT((postes_2[[#This Row],[x]]-$Q$1)^2+(postes_2[[#This Row],[y]]-$R$1)^2)</f>
        <v>71788.551446048106</v>
      </c>
      <c r="Q107">
        <v>658867.28000000096</v>
      </c>
      <c r="R107">
        <v>6806483.3899999997</v>
      </c>
    </row>
    <row r="108" spans="1:18">
      <c r="A108">
        <v>1397</v>
      </c>
      <c r="B108">
        <v>60000785</v>
      </c>
      <c r="C108" t="e">
        <f>+#REF!</f>
        <v>#REF!</v>
      </c>
      <c r="D108" t="s">
        <v>23</v>
      </c>
      <c r="E108">
        <v>610761600000</v>
      </c>
      <c r="F108">
        <v>1270807219000</v>
      </c>
      <c r="G108">
        <v>1</v>
      </c>
      <c r="H108" t="s">
        <v>2334</v>
      </c>
      <c r="I108" t="s">
        <v>2335</v>
      </c>
      <c r="J108" t="s">
        <v>26</v>
      </c>
      <c r="K108" t="s">
        <v>21</v>
      </c>
      <c r="L108">
        <v>0</v>
      </c>
      <c r="M108">
        <v>0</v>
      </c>
      <c r="N108" t="s">
        <v>22</v>
      </c>
      <c r="O108">
        <v>4</v>
      </c>
      <c r="P108" s="30">
        <f>SQRT((postes_2[[#This Row],[x]]-$Q$1)^2+(postes_2[[#This Row],[y]]-$R$1)^2)</f>
        <v>72095.741694716882</v>
      </c>
      <c r="Q108">
        <v>682095.99000000197</v>
      </c>
      <c r="R108">
        <v>6761672.8200000003</v>
      </c>
    </row>
    <row r="109" spans="1:18">
      <c r="A109">
        <v>105</v>
      </c>
      <c r="B109">
        <v>60001060</v>
      </c>
      <c r="C109">
        <f>+PF7</f>
        <v>0</v>
      </c>
      <c r="D109" t="s">
        <v>77</v>
      </c>
      <c r="E109">
        <v>610761600000</v>
      </c>
      <c r="F109">
        <v>1325842924000</v>
      </c>
      <c r="G109">
        <v>1</v>
      </c>
      <c r="H109" t="s">
        <v>4084</v>
      </c>
      <c r="I109" t="s">
        <v>4085</v>
      </c>
      <c r="J109" t="s">
        <v>20</v>
      </c>
      <c r="K109" t="s">
        <v>21</v>
      </c>
      <c r="L109">
        <v>0</v>
      </c>
      <c r="M109">
        <v>0</v>
      </c>
      <c r="N109" t="s">
        <v>22</v>
      </c>
      <c r="O109">
        <v>4</v>
      </c>
      <c r="P109" s="30">
        <f>SQRT((postes_2[[#This Row],[x]]-$Q$1)^2+(postes_2[[#This Row],[y]]-$R$1)^2)</f>
        <v>73161.769467195758</v>
      </c>
      <c r="Q109">
        <v>542957.46000000101</v>
      </c>
      <c r="R109">
        <v>6725270.2000000002</v>
      </c>
    </row>
    <row r="110" spans="1:18">
      <c r="A110">
        <v>3553</v>
      </c>
      <c r="B110">
        <v>60001431</v>
      </c>
      <c r="C110" t="e">
        <f>+#REF!</f>
        <v>#REF!</v>
      </c>
      <c r="D110" t="s">
        <v>77</v>
      </c>
      <c r="E110">
        <v>1173956777000</v>
      </c>
      <c r="F110">
        <v>1363014612000</v>
      </c>
      <c r="G110">
        <v>1</v>
      </c>
      <c r="H110" t="s">
        <v>7487</v>
      </c>
      <c r="I110" t="s">
        <v>7488</v>
      </c>
      <c r="J110" t="s">
        <v>20</v>
      </c>
      <c r="K110" t="s">
        <v>21</v>
      </c>
      <c r="L110">
        <v>0</v>
      </c>
      <c r="M110">
        <v>0</v>
      </c>
      <c r="N110" t="s">
        <v>22</v>
      </c>
      <c r="O110">
        <v>4</v>
      </c>
      <c r="P110" s="30">
        <f>SQRT((postes_2[[#This Row],[x]]-$Q$1)^2+(postes_2[[#This Row],[y]]-$R$1)^2)</f>
        <v>73912.582089089861</v>
      </c>
      <c r="Q110">
        <v>626832.29999999702</v>
      </c>
      <c r="R110">
        <v>6681383.7699999996</v>
      </c>
    </row>
    <row r="111" spans="1:18">
      <c r="A111">
        <v>67</v>
      </c>
      <c r="B111">
        <v>60000768</v>
      </c>
      <c r="C111">
        <f>+PF47</f>
        <v>0</v>
      </c>
      <c r="D111" t="s">
        <v>74</v>
      </c>
      <c r="E111">
        <v>610761600000</v>
      </c>
      <c r="F111">
        <v>1367339361000</v>
      </c>
      <c r="G111">
        <v>1</v>
      </c>
      <c r="H111" t="s">
        <v>6870</v>
      </c>
      <c r="I111" t="s">
        <v>6871</v>
      </c>
      <c r="J111" t="s">
        <v>20</v>
      </c>
      <c r="K111" t="s">
        <v>21</v>
      </c>
      <c r="L111">
        <v>0</v>
      </c>
      <c r="M111">
        <v>0</v>
      </c>
      <c r="N111" t="s">
        <v>22</v>
      </c>
      <c r="O111">
        <v>4</v>
      </c>
      <c r="P111" s="30">
        <f>SQRT((postes_2[[#This Row],[x]]-$Q$1)^2+(postes_2[[#This Row],[y]]-$R$1)^2)</f>
        <v>74502.124352425613</v>
      </c>
      <c r="Q111">
        <v>684337.53000000096</v>
      </c>
      <c r="R111">
        <v>6763160.2699999996</v>
      </c>
    </row>
    <row r="112" spans="1:18">
      <c r="A112">
        <v>1354</v>
      </c>
      <c r="B112">
        <v>70001914</v>
      </c>
      <c r="C112" t="e">
        <f>+#REF!</f>
        <v>#REF!</v>
      </c>
      <c r="D112" t="s">
        <v>30</v>
      </c>
      <c r="E112">
        <v>953164800000</v>
      </c>
      <c r="F112">
        <v>1388155895000</v>
      </c>
      <c r="G112">
        <v>1</v>
      </c>
      <c r="H112" t="s">
        <v>5609</v>
      </c>
      <c r="I112" t="s">
        <v>5609</v>
      </c>
      <c r="J112" t="s">
        <v>20</v>
      </c>
      <c r="K112" t="s">
        <v>21</v>
      </c>
      <c r="L112">
        <v>0</v>
      </c>
      <c r="M112">
        <v>0</v>
      </c>
      <c r="N112" t="s">
        <v>22</v>
      </c>
      <c r="O112">
        <v>4</v>
      </c>
      <c r="P112" s="30">
        <f>SQRT((postes_2[[#This Row],[x]]-$Q$1)^2+(postes_2[[#This Row],[y]]-$R$1)^2)</f>
        <v>74988.657111163309</v>
      </c>
      <c r="Q112">
        <v>640531.97999999695</v>
      </c>
      <c r="R112">
        <v>6822161.21</v>
      </c>
    </row>
    <row r="113" spans="1:18">
      <c r="A113">
        <v>4030</v>
      </c>
      <c r="B113">
        <v>70001649</v>
      </c>
      <c r="C113" t="e">
        <f>+#REF!</f>
        <v>#REF!</v>
      </c>
      <c r="D113" t="s">
        <v>152</v>
      </c>
      <c r="E113">
        <v>774489600000</v>
      </c>
      <c r="F113">
        <v>1296567276000</v>
      </c>
      <c r="G113">
        <v>1</v>
      </c>
      <c r="H113" t="s">
        <v>8058</v>
      </c>
      <c r="I113" t="s">
        <v>8058</v>
      </c>
      <c r="J113" t="s">
        <v>20</v>
      </c>
      <c r="K113" t="s">
        <v>21</v>
      </c>
      <c r="L113">
        <v>0</v>
      </c>
      <c r="M113">
        <v>0</v>
      </c>
      <c r="N113" t="s">
        <v>22</v>
      </c>
      <c r="O113">
        <v>4</v>
      </c>
      <c r="P113" s="30">
        <f>SQRT((postes_2[[#This Row],[x]]-$Q$1)^2+(postes_2[[#This Row],[y]]-$R$1)^2)</f>
        <v>75926.723840968334</v>
      </c>
      <c r="Q113">
        <v>627595.43999999797</v>
      </c>
      <c r="R113">
        <v>6827432.3600000003</v>
      </c>
    </row>
    <row r="114" spans="1:18">
      <c r="A114">
        <v>1943</v>
      </c>
      <c r="B114">
        <v>60001367</v>
      </c>
      <c r="C114" t="e">
        <f>+#REF!</f>
        <v>#REF!</v>
      </c>
      <c r="D114" t="s">
        <v>20</v>
      </c>
      <c r="E114">
        <v>787190400000</v>
      </c>
      <c r="F114" t="s">
        <v>20</v>
      </c>
      <c r="G114">
        <v>1</v>
      </c>
      <c r="H114" t="s">
        <v>3876</v>
      </c>
      <c r="I114" t="s">
        <v>3876</v>
      </c>
      <c r="J114" t="s">
        <v>20</v>
      </c>
      <c r="K114" t="s">
        <v>21</v>
      </c>
      <c r="L114">
        <v>0</v>
      </c>
      <c r="M114">
        <v>0</v>
      </c>
      <c r="N114" t="s">
        <v>22</v>
      </c>
      <c r="O114">
        <v>4</v>
      </c>
      <c r="P114" s="30">
        <f>SQRT((postes_2[[#This Row],[x]]-$Q$1)^2+(postes_2[[#This Row],[y]]-$R$1)^2)</f>
        <v>75929.060895743547</v>
      </c>
      <c r="Q114">
        <v>577482.93000000005</v>
      </c>
      <c r="R114">
        <v>6685072.8600000003</v>
      </c>
    </row>
    <row r="115" spans="1:18">
      <c r="A115">
        <v>2640</v>
      </c>
      <c r="B115">
        <v>60001437</v>
      </c>
      <c r="C115" t="e">
        <f>+#REF!</f>
        <v>#REF!</v>
      </c>
      <c r="D115" t="s">
        <v>56</v>
      </c>
      <c r="E115">
        <v>1173705714000</v>
      </c>
      <c r="F115">
        <v>1173705696000</v>
      </c>
      <c r="G115">
        <v>1</v>
      </c>
      <c r="H115" t="s">
        <v>5373</v>
      </c>
      <c r="I115" t="s">
        <v>5374</v>
      </c>
      <c r="J115" t="s">
        <v>20</v>
      </c>
      <c r="K115" t="s">
        <v>21</v>
      </c>
      <c r="L115">
        <v>0</v>
      </c>
      <c r="M115">
        <v>0</v>
      </c>
      <c r="N115" t="s">
        <v>22</v>
      </c>
      <c r="O115">
        <v>4</v>
      </c>
      <c r="P115" s="30">
        <f>SQRT((postes_2[[#This Row],[x]]-$Q$1)^2+(postes_2[[#This Row],[y]]-$R$1)^2)</f>
        <v>76040.157011890638</v>
      </c>
      <c r="Q115">
        <v>631596.85999999905</v>
      </c>
      <c r="R115">
        <v>6680416.2599999998</v>
      </c>
    </row>
    <row r="116" spans="1:18">
      <c r="A116">
        <v>1316</v>
      </c>
      <c r="B116">
        <v>70001662</v>
      </c>
      <c r="C116" t="e">
        <f>+#REF!</f>
        <v>#REF!</v>
      </c>
      <c r="D116" t="s">
        <v>152</v>
      </c>
      <c r="E116">
        <v>953164800000</v>
      </c>
      <c r="F116">
        <v>1281369819000</v>
      </c>
      <c r="G116">
        <v>1</v>
      </c>
      <c r="H116" t="s">
        <v>2630</v>
      </c>
      <c r="I116" t="s">
        <v>2631</v>
      </c>
      <c r="J116" t="s">
        <v>26</v>
      </c>
      <c r="K116" t="s">
        <v>21</v>
      </c>
      <c r="L116">
        <v>0</v>
      </c>
      <c r="M116">
        <v>0</v>
      </c>
      <c r="N116" t="s">
        <v>22</v>
      </c>
      <c r="O116">
        <v>4</v>
      </c>
      <c r="P116" s="30">
        <f>SQRT((postes_2[[#This Row],[x]]-$Q$1)^2+(postes_2[[#This Row],[y]]-$R$1)^2)</f>
        <v>76459.374021014373</v>
      </c>
      <c r="Q116">
        <v>642362.20000000298</v>
      </c>
      <c r="R116">
        <v>6822952.4800000004</v>
      </c>
    </row>
    <row r="117" spans="1:18">
      <c r="A117">
        <v>1952</v>
      </c>
      <c r="B117">
        <v>60000270</v>
      </c>
      <c r="C117" t="e">
        <f>+#REF!</f>
        <v>#REF!</v>
      </c>
      <c r="D117" t="s">
        <v>482</v>
      </c>
      <c r="E117">
        <v>610761600000</v>
      </c>
      <c r="F117">
        <v>1386583489000</v>
      </c>
      <c r="G117">
        <v>1</v>
      </c>
      <c r="H117" t="s">
        <v>3892</v>
      </c>
      <c r="I117" t="s">
        <v>3893</v>
      </c>
      <c r="J117" t="s">
        <v>26</v>
      </c>
      <c r="K117" t="s">
        <v>21</v>
      </c>
      <c r="L117">
        <v>0</v>
      </c>
      <c r="M117">
        <v>0</v>
      </c>
      <c r="N117" t="s">
        <v>22</v>
      </c>
      <c r="O117">
        <v>4</v>
      </c>
      <c r="P117" s="30">
        <f>SQRT((postes_2[[#This Row],[x]]-$Q$1)^2+(postes_2[[#This Row],[y]]-$R$1)^2)</f>
        <v>76538.883275021581</v>
      </c>
      <c r="Q117">
        <v>570267.35999999905</v>
      </c>
      <c r="R117">
        <v>6818593.0300000003</v>
      </c>
    </row>
    <row r="118" spans="1:18">
      <c r="A118">
        <v>2801</v>
      </c>
      <c r="B118">
        <v>60001294</v>
      </c>
      <c r="C118" t="e">
        <f>+#REF!</f>
        <v>#REF!</v>
      </c>
      <c r="D118" t="s">
        <v>20</v>
      </c>
      <c r="E118">
        <v>610761600000</v>
      </c>
      <c r="F118" t="s">
        <v>20</v>
      </c>
      <c r="G118">
        <v>1</v>
      </c>
      <c r="H118" t="s">
        <v>4720</v>
      </c>
      <c r="I118" t="s">
        <v>4721</v>
      </c>
      <c r="J118" t="s">
        <v>20</v>
      </c>
      <c r="K118" t="s">
        <v>21</v>
      </c>
      <c r="L118">
        <v>0</v>
      </c>
      <c r="M118">
        <v>0</v>
      </c>
      <c r="N118" t="s">
        <v>22</v>
      </c>
      <c r="O118">
        <v>4</v>
      </c>
      <c r="P118" s="30">
        <f>SQRT((postes_2[[#This Row],[x]]-$Q$1)^2+(postes_2[[#This Row],[y]]-$R$1)^2)</f>
        <v>76618.567906993179</v>
      </c>
      <c r="Q118">
        <v>560435.21000000101</v>
      </c>
      <c r="R118">
        <v>6695436.5300000003</v>
      </c>
    </row>
    <row r="119" spans="1:18">
      <c r="A119">
        <v>3685</v>
      </c>
      <c r="B119">
        <v>60000577</v>
      </c>
      <c r="C119" t="e">
        <f>+#REF!</f>
        <v>#REF!</v>
      </c>
      <c r="D119" t="s">
        <v>90</v>
      </c>
      <c r="E119">
        <v>610761600000</v>
      </c>
      <c r="F119">
        <v>1145361541000</v>
      </c>
      <c r="G119">
        <v>1</v>
      </c>
      <c r="H119" t="s">
        <v>7587</v>
      </c>
      <c r="I119" t="s">
        <v>7588</v>
      </c>
      <c r="J119" t="s">
        <v>26</v>
      </c>
      <c r="K119" t="s">
        <v>21</v>
      </c>
      <c r="L119">
        <v>0</v>
      </c>
      <c r="M119">
        <v>0</v>
      </c>
      <c r="N119" t="s">
        <v>22</v>
      </c>
      <c r="O119">
        <v>4</v>
      </c>
      <c r="P119" s="30">
        <f>SQRT((postes_2[[#This Row],[x]]-$Q$1)^2+(postes_2[[#This Row],[y]]-$R$1)^2)</f>
        <v>76694.258993778596</v>
      </c>
      <c r="Q119">
        <v>682350.78000000096</v>
      </c>
      <c r="R119">
        <v>6780202.9699999997</v>
      </c>
    </row>
    <row r="120" spans="1:18">
      <c r="A120">
        <v>3684</v>
      </c>
      <c r="B120">
        <v>60001048</v>
      </c>
      <c r="C120" t="e">
        <f>+#REF!</f>
        <v>#REF!</v>
      </c>
      <c r="D120" t="s">
        <v>74</v>
      </c>
      <c r="E120">
        <v>610761600000</v>
      </c>
      <c r="F120">
        <v>1367227770000</v>
      </c>
      <c r="G120">
        <v>1</v>
      </c>
      <c r="H120" t="s">
        <v>7585</v>
      </c>
      <c r="I120" t="s">
        <v>7586</v>
      </c>
      <c r="J120" t="s">
        <v>20</v>
      </c>
      <c r="K120" t="s">
        <v>21</v>
      </c>
      <c r="L120">
        <v>0</v>
      </c>
      <c r="M120">
        <v>0</v>
      </c>
      <c r="N120" t="s">
        <v>22</v>
      </c>
      <c r="O120">
        <v>4</v>
      </c>
      <c r="P120" s="30">
        <f>SQRT((postes_2[[#This Row],[x]]-$Q$1)^2+(postes_2[[#This Row],[y]]-$R$1)^2)</f>
        <v>76696.344272158196</v>
      </c>
      <c r="Q120">
        <v>682125.92000000202</v>
      </c>
      <c r="R120">
        <v>6726119.04</v>
      </c>
    </row>
    <row r="121" spans="1:18">
      <c r="A121">
        <v>2004</v>
      </c>
      <c r="B121">
        <v>60000275</v>
      </c>
      <c r="C121" t="e">
        <f>+#REF!</f>
        <v>#REF!</v>
      </c>
      <c r="D121" t="s">
        <v>482</v>
      </c>
      <c r="E121">
        <v>845942400000</v>
      </c>
      <c r="F121">
        <v>1386348986000</v>
      </c>
      <c r="G121">
        <v>1</v>
      </c>
      <c r="H121" t="s">
        <v>4224</v>
      </c>
      <c r="I121" t="s">
        <v>4225</v>
      </c>
      <c r="J121" t="s">
        <v>4226</v>
      </c>
      <c r="K121" t="s">
        <v>21</v>
      </c>
      <c r="L121">
        <v>0</v>
      </c>
      <c r="M121">
        <v>0</v>
      </c>
      <c r="N121" t="s">
        <v>22</v>
      </c>
      <c r="O121">
        <v>4</v>
      </c>
      <c r="P121" s="30">
        <f>SQRT((postes_2[[#This Row],[x]]-$Q$1)^2+(postes_2[[#This Row],[y]]-$R$1)^2)</f>
        <v>76922.686893887047</v>
      </c>
      <c r="Q121">
        <v>568413.53999999899</v>
      </c>
      <c r="R121">
        <v>6817870.5300000003</v>
      </c>
    </row>
    <row r="122" spans="1:18">
      <c r="A122">
        <v>1828</v>
      </c>
      <c r="B122">
        <v>70001731</v>
      </c>
      <c r="C122" t="e">
        <f>+#REF!</f>
        <v>#REF!</v>
      </c>
      <c r="D122" t="s">
        <v>274</v>
      </c>
      <c r="E122">
        <v>774489600000</v>
      </c>
      <c r="F122">
        <v>1411562014000</v>
      </c>
      <c r="G122">
        <v>1</v>
      </c>
      <c r="H122" t="s">
        <v>7524</v>
      </c>
      <c r="I122" t="s">
        <v>7525</v>
      </c>
      <c r="J122" t="s">
        <v>20</v>
      </c>
      <c r="K122" t="s">
        <v>21</v>
      </c>
      <c r="L122">
        <v>0</v>
      </c>
      <c r="M122">
        <v>0</v>
      </c>
      <c r="N122" t="s">
        <v>22</v>
      </c>
      <c r="O122">
        <v>6</v>
      </c>
      <c r="P122" s="30">
        <f>SQRT((postes_2[[#This Row],[x]]-$Q$1)^2+(postes_2[[#This Row],[y]]-$R$1)^2)</f>
        <v>77122.344633367276</v>
      </c>
      <c r="Q122">
        <v>676812.75</v>
      </c>
      <c r="R122">
        <v>6792786.6600000001</v>
      </c>
    </row>
    <row r="123" spans="1:18">
      <c r="A123">
        <v>1720</v>
      </c>
      <c r="B123">
        <v>60001448</v>
      </c>
      <c r="C123" t="e">
        <f>+#REF!</f>
        <v>#REF!</v>
      </c>
      <c r="D123" t="s">
        <v>20</v>
      </c>
      <c r="E123">
        <v>610761600000</v>
      </c>
      <c r="F123" t="s">
        <v>20</v>
      </c>
      <c r="G123">
        <v>1</v>
      </c>
      <c r="H123" t="s">
        <v>6963</v>
      </c>
      <c r="I123" t="s">
        <v>6964</v>
      </c>
      <c r="J123" t="s">
        <v>20</v>
      </c>
      <c r="K123" t="s">
        <v>21</v>
      </c>
      <c r="L123">
        <v>0</v>
      </c>
      <c r="M123">
        <v>0</v>
      </c>
      <c r="N123" t="s">
        <v>22</v>
      </c>
      <c r="O123">
        <v>6</v>
      </c>
      <c r="P123" s="30">
        <f>SQRT((postes_2[[#This Row],[x]]-$Q$1)^2+(postes_2[[#This Row],[y]]-$R$1)^2)</f>
        <v>77528.320744029828</v>
      </c>
      <c r="Q123">
        <v>593757.71000000101</v>
      </c>
      <c r="R123">
        <v>6677756.5800000001</v>
      </c>
    </row>
    <row r="124" spans="1:18">
      <c r="A124">
        <v>3282</v>
      </c>
      <c r="B124">
        <v>60000586</v>
      </c>
      <c r="C124" t="e">
        <f>+#REF!</f>
        <v>#REF!</v>
      </c>
      <c r="D124" t="s">
        <v>23</v>
      </c>
      <c r="E124">
        <v>610761600000</v>
      </c>
      <c r="F124">
        <v>1268046799000</v>
      </c>
      <c r="G124">
        <v>1</v>
      </c>
      <c r="H124" t="s">
        <v>3624</v>
      </c>
      <c r="I124" t="s">
        <v>3625</v>
      </c>
      <c r="J124" t="s">
        <v>20</v>
      </c>
      <c r="K124" t="s">
        <v>21</v>
      </c>
      <c r="L124">
        <v>0</v>
      </c>
      <c r="M124">
        <v>0</v>
      </c>
      <c r="N124" t="s">
        <v>22</v>
      </c>
      <c r="O124">
        <v>4</v>
      </c>
      <c r="P124" s="30">
        <f>SQRT((postes_2[[#This Row],[x]]-$Q$1)^2+(postes_2[[#This Row],[y]]-$R$1)^2)</f>
        <v>77620.87020368989</v>
      </c>
      <c r="Q124">
        <v>683827.49000000197</v>
      </c>
      <c r="R124">
        <v>6778831.1100000003</v>
      </c>
    </row>
    <row r="125" spans="1:18">
      <c r="A125">
        <v>3928</v>
      </c>
      <c r="B125">
        <v>60001440</v>
      </c>
      <c r="C125" t="e">
        <f>+#REF!</f>
        <v>#REF!</v>
      </c>
      <c r="D125" t="s">
        <v>56</v>
      </c>
      <c r="E125">
        <v>1173714627000</v>
      </c>
      <c r="F125">
        <v>1173714609000</v>
      </c>
      <c r="G125">
        <v>1</v>
      </c>
      <c r="H125" t="s">
        <v>8316</v>
      </c>
      <c r="I125" t="s">
        <v>8317</v>
      </c>
      <c r="J125" t="s">
        <v>26</v>
      </c>
      <c r="K125" t="s">
        <v>21</v>
      </c>
      <c r="L125">
        <v>0</v>
      </c>
      <c r="M125">
        <v>0</v>
      </c>
      <c r="N125" t="s">
        <v>22</v>
      </c>
      <c r="O125">
        <v>4</v>
      </c>
      <c r="P125" s="30">
        <f>SQRT((postes_2[[#This Row],[x]]-$Q$1)^2+(postes_2[[#This Row],[y]]-$R$1)^2)</f>
        <v>77910.835425541532</v>
      </c>
      <c r="Q125">
        <v>631451.54999999702</v>
      </c>
      <c r="R125">
        <v>6678430.0700000003</v>
      </c>
    </row>
    <row r="126" spans="1:18">
      <c r="A126">
        <v>3900</v>
      </c>
      <c r="B126">
        <v>70001645</v>
      </c>
      <c r="C126" t="e">
        <f>+#REF!</f>
        <v>#REF!</v>
      </c>
      <c r="D126" t="s">
        <v>20</v>
      </c>
      <c r="E126">
        <v>956793600000</v>
      </c>
      <c r="F126" t="s">
        <v>20</v>
      </c>
      <c r="G126">
        <v>1</v>
      </c>
      <c r="H126" t="s">
        <v>8222</v>
      </c>
      <c r="I126" t="s">
        <v>8223</v>
      </c>
      <c r="J126" t="s">
        <v>26</v>
      </c>
      <c r="K126" t="s">
        <v>21</v>
      </c>
      <c r="L126">
        <v>0</v>
      </c>
      <c r="M126">
        <v>0</v>
      </c>
      <c r="N126" t="s">
        <v>22</v>
      </c>
      <c r="O126">
        <v>4</v>
      </c>
      <c r="P126" s="30">
        <f>SQRT((postes_2[[#This Row],[x]]-$Q$1)^2+(postes_2[[#This Row],[y]]-$R$1)^2)</f>
        <v>78216.812068800282</v>
      </c>
      <c r="Q126">
        <v>634722.06000000203</v>
      </c>
      <c r="R126">
        <v>6827824.1200000001</v>
      </c>
    </row>
    <row r="127" spans="1:18">
      <c r="A127">
        <v>910</v>
      </c>
      <c r="B127">
        <v>60004451</v>
      </c>
      <c r="C127" t="e">
        <f>+#REF!</f>
        <v>#REF!</v>
      </c>
      <c r="D127" t="s">
        <v>274</v>
      </c>
      <c r="E127">
        <v>1062979200000</v>
      </c>
      <c r="F127">
        <v>1423144906000</v>
      </c>
      <c r="G127">
        <v>1</v>
      </c>
      <c r="H127" t="s">
        <v>1963</v>
      </c>
      <c r="I127" t="s">
        <v>1964</v>
      </c>
      <c r="J127" t="s">
        <v>1965</v>
      </c>
      <c r="K127" t="s">
        <v>21</v>
      </c>
      <c r="L127">
        <v>0</v>
      </c>
      <c r="M127">
        <v>0</v>
      </c>
      <c r="N127" t="s">
        <v>22</v>
      </c>
      <c r="O127">
        <v>4</v>
      </c>
      <c r="P127" s="30">
        <f>SQRT((postes_2[[#This Row],[x]]-$Q$1)^2+(postes_2[[#This Row],[y]]-$R$1)^2)</f>
        <v>78351.566148462385</v>
      </c>
      <c r="Q127">
        <v>532242.35000000102</v>
      </c>
      <c r="R127">
        <v>6749044.9100000001</v>
      </c>
    </row>
    <row r="128" spans="1:18">
      <c r="A128">
        <v>3440</v>
      </c>
      <c r="B128">
        <v>70029977</v>
      </c>
      <c r="C128" t="e">
        <f>+#REF!</f>
        <v>#REF!</v>
      </c>
      <c r="D128" t="s">
        <v>30</v>
      </c>
      <c r="E128">
        <v>1370358760000</v>
      </c>
      <c r="F128">
        <v>1290176568000</v>
      </c>
      <c r="G128">
        <v>1</v>
      </c>
      <c r="H128" t="s">
        <v>210</v>
      </c>
      <c r="I128" t="s">
        <v>211</v>
      </c>
      <c r="J128" t="s">
        <v>20</v>
      </c>
      <c r="K128" t="s">
        <v>21</v>
      </c>
      <c r="L128">
        <v>0</v>
      </c>
      <c r="M128">
        <v>0</v>
      </c>
      <c r="N128" t="s">
        <v>22</v>
      </c>
      <c r="O128">
        <v>4</v>
      </c>
      <c r="P128" s="30">
        <f>SQRT((postes_2[[#This Row],[x]]-$Q$1)^2+(postes_2[[#This Row],[y]]-$R$1)^2)</f>
        <v>78376.317737471109</v>
      </c>
      <c r="Q128">
        <v>597091.93999999797</v>
      </c>
      <c r="R128">
        <v>6830688.5999999996</v>
      </c>
    </row>
    <row r="129" spans="1:18">
      <c r="A129">
        <v>3331</v>
      </c>
      <c r="B129">
        <v>60001178</v>
      </c>
      <c r="C129" t="e">
        <f>+#REF!</f>
        <v>#REF!</v>
      </c>
      <c r="D129" t="s">
        <v>56</v>
      </c>
      <c r="E129">
        <v>1168358521000</v>
      </c>
      <c r="F129">
        <v>1168358477000</v>
      </c>
      <c r="G129">
        <v>1</v>
      </c>
      <c r="H129" t="s">
        <v>3724</v>
      </c>
      <c r="I129" t="s">
        <v>3725</v>
      </c>
      <c r="J129" t="s">
        <v>20</v>
      </c>
      <c r="K129" t="s">
        <v>21</v>
      </c>
      <c r="L129">
        <v>0</v>
      </c>
      <c r="M129">
        <v>0</v>
      </c>
      <c r="N129" t="s">
        <v>22</v>
      </c>
      <c r="O129">
        <v>3</v>
      </c>
      <c r="P129" s="30">
        <f>SQRT((postes_2[[#This Row],[x]]-$Q$1)^2+(postes_2[[#This Row],[y]]-$R$1)^2)</f>
        <v>78597.426477099871</v>
      </c>
      <c r="Q129">
        <v>672928.75999999803</v>
      </c>
      <c r="R129">
        <v>6705751.0300000003</v>
      </c>
    </row>
    <row r="130" spans="1:18">
      <c r="A130">
        <v>1916</v>
      </c>
      <c r="B130">
        <v>70001724</v>
      </c>
      <c r="C130" t="e">
        <f>+#REF!</f>
        <v>#REF!</v>
      </c>
      <c r="D130" t="s">
        <v>274</v>
      </c>
      <c r="E130">
        <v>956793600000</v>
      </c>
      <c r="F130">
        <v>1411402407000</v>
      </c>
      <c r="G130">
        <v>1</v>
      </c>
      <c r="H130" t="s">
        <v>3823</v>
      </c>
      <c r="I130" t="s">
        <v>3824</v>
      </c>
      <c r="J130" t="s">
        <v>26</v>
      </c>
      <c r="K130" t="s">
        <v>21</v>
      </c>
      <c r="L130">
        <v>0</v>
      </c>
      <c r="M130">
        <v>0</v>
      </c>
      <c r="N130" t="s">
        <v>22</v>
      </c>
      <c r="O130">
        <v>3</v>
      </c>
      <c r="P130" s="30">
        <f>SQRT((postes_2[[#This Row],[x]]-$Q$1)^2+(postes_2[[#This Row],[y]]-$R$1)^2)</f>
        <v>78869.664811122508</v>
      </c>
      <c r="Q130">
        <v>675654.21000000101</v>
      </c>
      <c r="R130">
        <v>6797862.2400000002</v>
      </c>
    </row>
    <row r="131" spans="1:18">
      <c r="A131">
        <v>106</v>
      </c>
      <c r="B131">
        <v>60001187</v>
      </c>
      <c r="C131">
        <f>+PF28</f>
        <v>0</v>
      </c>
      <c r="D131" t="s">
        <v>77</v>
      </c>
      <c r="E131">
        <v>610761600000</v>
      </c>
      <c r="F131">
        <v>1325777385000</v>
      </c>
      <c r="G131">
        <v>1</v>
      </c>
      <c r="H131" t="s">
        <v>4086</v>
      </c>
      <c r="I131" t="s">
        <v>4087</v>
      </c>
      <c r="J131" t="s">
        <v>20</v>
      </c>
      <c r="K131" t="s">
        <v>21</v>
      </c>
      <c r="L131">
        <v>0</v>
      </c>
      <c r="M131">
        <v>0</v>
      </c>
      <c r="N131" t="s">
        <v>22</v>
      </c>
      <c r="O131">
        <v>4</v>
      </c>
      <c r="P131" s="30">
        <f>SQRT((postes_2[[#This Row],[x]]-$Q$1)^2+(postes_2[[#This Row],[y]]-$R$1)^2)</f>
        <v>79118.492241784828</v>
      </c>
      <c r="Q131">
        <v>548731.54999999702</v>
      </c>
      <c r="R131">
        <v>6703983.1900000004</v>
      </c>
    </row>
    <row r="132" spans="1:18">
      <c r="A132">
        <v>912</v>
      </c>
      <c r="B132">
        <v>60000886</v>
      </c>
      <c r="C132" t="e">
        <f>+#REF!</f>
        <v>#REF!</v>
      </c>
      <c r="D132" t="s">
        <v>274</v>
      </c>
      <c r="E132">
        <v>1062979200000</v>
      </c>
      <c r="F132">
        <v>1423224155000</v>
      </c>
      <c r="G132">
        <v>1</v>
      </c>
      <c r="H132" t="s">
        <v>1968</v>
      </c>
      <c r="I132" t="s">
        <v>1969</v>
      </c>
      <c r="J132" t="s">
        <v>1970</v>
      </c>
      <c r="K132" t="s">
        <v>21</v>
      </c>
      <c r="L132">
        <v>0</v>
      </c>
      <c r="M132">
        <v>0</v>
      </c>
      <c r="N132" t="s">
        <v>22</v>
      </c>
      <c r="O132">
        <v>4</v>
      </c>
      <c r="P132" s="30">
        <f>SQRT((postes_2[[#This Row],[x]]-$Q$1)^2+(postes_2[[#This Row],[y]]-$R$1)^2)</f>
        <v>79921.939532056975</v>
      </c>
      <c r="Q132">
        <v>530615.10000000102</v>
      </c>
      <c r="R132">
        <v>6750172.25</v>
      </c>
    </row>
    <row r="133" spans="1:18">
      <c r="A133">
        <v>1931</v>
      </c>
      <c r="B133">
        <v>70001726</v>
      </c>
      <c r="C133" t="e">
        <f>+#REF!</f>
        <v>#REF!</v>
      </c>
      <c r="D133" t="s">
        <v>274</v>
      </c>
      <c r="E133">
        <v>953510400000</v>
      </c>
      <c r="F133">
        <v>1411402875000</v>
      </c>
      <c r="G133">
        <v>1</v>
      </c>
      <c r="H133" t="s">
        <v>3853</v>
      </c>
      <c r="I133" t="s">
        <v>3854</v>
      </c>
      <c r="J133" t="s">
        <v>20</v>
      </c>
      <c r="K133" t="s">
        <v>21</v>
      </c>
      <c r="L133">
        <v>0</v>
      </c>
      <c r="M133">
        <v>0</v>
      </c>
      <c r="N133" t="s">
        <v>22</v>
      </c>
      <c r="O133">
        <v>3</v>
      </c>
      <c r="P133" s="30">
        <f>SQRT((postes_2[[#This Row],[x]]-$Q$1)^2+(postes_2[[#This Row],[y]]-$R$1)^2)</f>
        <v>80041.757312783695</v>
      </c>
      <c r="Q133">
        <v>677517.57</v>
      </c>
      <c r="R133">
        <v>6797179.75</v>
      </c>
    </row>
    <row r="134" spans="1:18">
      <c r="A134">
        <v>197</v>
      </c>
      <c r="B134">
        <v>60000166</v>
      </c>
      <c r="C134" t="e">
        <f>+#REF!</f>
        <v>#REF!</v>
      </c>
      <c r="D134" t="s">
        <v>482</v>
      </c>
      <c r="E134">
        <v>610761600000</v>
      </c>
      <c r="F134">
        <v>1386679485000</v>
      </c>
      <c r="G134">
        <v>1</v>
      </c>
      <c r="H134" t="s">
        <v>483</v>
      </c>
      <c r="I134" t="s">
        <v>484</v>
      </c>
      <c r="J134" t="s">
        <v>20</v>
      </c>
      <c r="K134" t="s">
        <v>21</v>
      </c>
      <c r="L134">
        <v>0</v>
      </c>
      <c r="M134">
        <v>0</v>
      </c>
      <c r="N134" t="s">
        <v>22</v>
      </c>
      <c r="O134">
        <v>4</v>
      </c>
      <c r="P134" s="30">
        <f>SQRT((postes_2[[#This Row],[x]]-$Q$1)^2+(postes_2[[#This Row],[y]]-$R$1)^2)</f>
        <v>80092.80508390833</v>
      </c>
      <c r="Q134">
        <v>603068.86999999697</v>
      </c>
      <c r="R134">
        <v>6833212.5300000003</v>
      </c>
    </row>
    <row r="135" spans="1:18">
      <c r="A135">
        <v>138</v>
      </c>
      <c r="B135">
        <v>60000189</v>
      </c>
      <c r="C135" t="e">
        <f>+#REF!</f>
        <v>#REF!</v>
      </c>
      <c r="D135" t="s">
        <v>23</v>
      </c>
      <c r="E135">
        <v>610761600000</v>
      </c>
      <c r="F135">
        <v>1271240169000</v>
      </c>
      <c r="G135">
        <v>1</v>
      </c>
      <c r="H135" t="s">
        <v>210</v>
      </c>
      <c r="I135" t="s">
        <v>211</v>
      </c>
      <c r="J135" t="s">
        <v>20</v>
      </c>
      <c r="K135" t="s">
        <v>21</v>
      </c>
      <c r="L135">
        <v>0</v>
      </c>
      <c r="M135">
        <v>0</v>
      </c>
      <c r="N135" t="s">
        <v>22</v>
      </c>
      <c r="O135">
        <v>4</v>
      </c>
      <c r="P135" s="30">
        <f>SQRT((postes_2[[#This Row],[x]]-$Q$1)^2+(postes_2[[#This Row],[y]]-$R$1)^2)</f>
        <v>80198.645730339631</v>
      </c>
      <c r="Q135">
        <v>596002.31000000203</v>
      </c>
      <c r="R135">
        <v>6832345.3600000003</v>
      </c>
    </row>
    <row r="136" spans="1:18">
      <c r="A136">
        <v>3221</v>
      </c>
      <c r="B136">
        <v>60000805</v>
      </c>
      <c r="C136" t="e">
        <f>+#REF!</f>
        <v>#REF!</v>
      </c>
      <c r="D136" t="s">
        <v>152</v>
      </c>
      <c r="E136">
        <v>610761600000</v>
      </c>
      <c r="F136">
        <v>1270040522000</v>
      </c>
      <c r="G136">
        <v>1</v>
      </c>
      <c r="H136" t="s">
        <v>5300</v>
      </c>
      <c r="I136" t="s">
        <v>5301</v>
      </c>
      <c r="J136" t="s">
        <v>20</v>
      </c>
      <c r="K136" t="s">
        <v>21</v>
      </c>
      <c r="L136">
        <v>0</v>
      </c>
      <c r="M136">
        <v>0</v>
      </c>
      <c r="N136" t="s">
        <v>22</v>
      </c>
      <c r="O136">
        <v>6</v>
      </c>
      <c r="P136" s="30">
        <f>SQRT((postes_2[[#This Row],[x]]-$Q$1)^2+(postes_2[[#This Row],[y]]-$R$1)^2)</f>
        <v>80349.587164575481</v>
      </c>
      <c r="Q136">
        <v>530381.89999999898</v>
      </c>
      <c r="R136">
        <v>6759948.1900000004</v>
      </c>
    </row>
    <row r="137" spans="1:18">
      <c r="A137">
        <v>1722</v>
      </c>
      <c r="B137">
        <v>60001468</v>
      </c>
      <c r="C137" t="e">
        <f>+#REF!</f>
        <v>#REF!</v>
      </c>
      <c r="D137" t="s">
        <v>20</v>
      </c>
      <c r="E137">
        <v>610761600000</v>
      </c>
      <c r="F137" t="s">
        <v>20</v>
      </c>
      <c r="G137">
        <v>1</v>
      </c>
      <c r="H137" t="s">
        <v>6967</v>
      </c>
      <c r="I137" t="s">
        <v>6968</v>
      </c>
      <c r="J137" t="s">
        <v>20</v>
      </c>
      <c r="K137" t="s">
        <v>21</v>
      </c>
      <c r="L137">
        <v>0</v>
      </c>
      <c r="M137">
        <v>0</v>
      </c>
      <c r="N137" t="s">
        <v>22</v>
      </c>
      <c r="O137">
        <v>4</v>
      </c>
      <c r="P137" s="30">
        <f>SQRT((postes_2[[#This Row],[x]]-$Q$1)^2+(postes_2[[#This Row],[y]]-$R$1)^2)</f>
        <v>82370.633963612228</v>
      </c>
      <c r="Q137">
        <v>592155.43999999797</v>
      </c>
      <c r="R137">
        <v>6673153.4199999999</v>
      </c>
    </row>
    <row r="138" spans="1:18">
      <c r="A138">
        <v>2206</v>
      </c>
      <c r="B138">
        <v>70001654</v>
      </c>
      <c r="C138" t="e">
        <f>+#REF!</f>
        <v>#REF!</v>
      </c>
      <c r="D138" t="s">
        <v>20</v>
      </c>
      <c r="E138">
        <v>774489600000</v>
      </c>
      <c r="F138" t="s">
        <v>20</v>
      </c>
      <c r="G138">
        <v>1</v>
      </c>
      <c r="H138" t="s">
        <v>5646</v>
      </c>
      <c r="I138" t="s">
        <v>5647</v>
      </c>
      <c r="J138" t="s">
        <v>20</v>
      </c>
      <c r="K138" t="s">
        <v>21</v>
      </c>
      <c r="L138">
        <v>0</v>
      </c>
      <c r="M138">
        <v>0</v>
      </c>
      <c r="N138" t="s">
        <v>22</v>
      </c>
      <c r="O138">
        <v>3</v>
      </c>
      <c r="P138" s="30">
        <f>SQRT((postes_2[[#This Row],[x]]-$Q$1)^2+(postes_2[[#This Row],[y]]-$R$1)^2)</f>
        <v>82639.488593675778</v>
      </c>
      <c r="Q138">
        <v>652387.89000000095</v>
      </c>
      <c r="R138">
        <v>6824681.1399999997</v>
      </c>
    </row>
    <row r="139" spans="1:18">
      <c r="A139">
        <v>53</v>
      </c>
      <c r="B139">
        <v>60000627</v>
      </c>
      <c r="C139">
        <f>+PF89</f>
        <v>0</v>
      </c>
      <c r="D139" t="s">
        <v>43</v>
      </c>
      <c r="E139">
        <v>787276800000</v>
      </c>
      <c r="F139">
        <v>1158661014000</v>
      </c>
      <c r="G139">
        <v>1</v>
      </c>
      <c r="H139" t="s">
        <v>6841</v>
      </c>
      <c r="I139" t="s">
        <v>6842</v>
      </c>
      <c r="J139" t="s">
        <v>20</v>
      </c>
      <c r="K139" t="s">
        <v>21</v>
      </c>
      <c r="L139">
        <v>0</v>
      </c>
      <c r="M139">
        <v>0</v>
      </c>
      <c r="N139" t="s">
        <v>22</v>
      </c>
      <c r="O139">
        <v>4</v>
      </c>
      <c r="P139" s="30">
        <f>SQRT((postes_2[[#This Row],[x]]-$Q$1)^2+(postes_2[[#This Row],[y]]-$R$1)^2)</f>
        <v>82952.742530142961</v>
      </c>
      <c r="Q139">
        <v>530786.64000000095</v>
      </c>
      <c r="R139">
        <v>6776523.8499999996</v>
      </c>
    </row>
    <row r="140" spans="1:18">
      <c r="A140">
        <v>1326</v>
      </c>
      <c r="B140">
        <v>70001540</v>
      </c>
      <c r="C140" t="e">
        <f>+#REF!</f>
        <v>#REF!</v>
      </c>
      <c r="D140" t="s">
        <v>17</v>
      </c>
      <c r="E140">
        <v>1233587497000</v>
      </c>
      <c r="F140">
        <v>1297854965000</v>
      </c>
      <c r="G140">
        <v>1</v>
      </c>
      <c r="H140" t="s">
        <v>5955</v>
      </c>
      <c r="I140" t="s">
        <v>5956</v>
      </c>
      <c r="J140" t="s">
        <v>26</v>
      </c>
      <c r="K140" t="s">
        <v>21</v>
      </c>
      <c r="L140">
        <v>0</v>
      </c>
      <c r="M140">
        <v>0</v>
      </c>
      <c r="N140" t="s">
        <v>22</v>
      </c>
      <c r="O140">
        <v>3</v>
      </c>
      <c r="P140" s="30">
        <f>SQRT((postes_2[[#This Row],[x]]-$Q$1)^2+(postes_2[[#This Row],[y]]-$R$1)^2)</f>
        <v>83397.894954379459</v>
      </c>
      <c r="Q140">
        <v>609343.04999999702</v>
      </c>
      <c r="R140">
        <v>6836852.6399999997</v>
      </c>
    </row>
    <row r="141" spans="1:18">
      <c r="A141">
        <v>1111</v>
      </c>
      <c r="B141">
        <v>70001639</v>
      </c>
      <c r="C141" t="e">
        <f>+#REF!</f>
        <v>#REF!</v>
      </c>
      <c r="D141" t="s">
        <v>20</v>
      </c>
      <c r="E141">
        <v>774489600000</v>
      </c>
      <c r="F141" t="s">
        <v>20</v>
      </c>
      <c r="G141">
        <v>1</v>
      </c>
      <c r="H141" t="s">
        <v>6566</v>
      </c>
      <c r="I141" t="s">
        <v>6567</v>
      </c>
      <c r="J141" t="s">
        <v>20</v>
      </c>
      <c r="K141" t="s">
        <v>21</v>
      </c>
      <c r="L141">
        <v>0</v>
      </c>
      <c r="M141">
        <v>0</v>
      </c>
      <c r="N141" t="s">
        <v>22</v>
      </c>
      <c r="O141">
        <v>7</v>
      </c>
      <c r="P141" s="30">
        <f>SQRT((postes_2[[#This Row],[x]]-$Q$1)^2+(postes_2[[#This Row],[y]]-$R$1)^2)</f>
        <v>83982.388996987269</v>
      </c>
      <c r="Q141">
        <v>650516.75999999803</v>
      </c>
      <c r="R141">
        <v>6827281.3300000001</v>
      </c>
    </row>
    <row r="142" spans="1:18">
      <c r="A142">
        <v>3558</v>
      </c>
      <c r="B142">
        <v>60001461</v>
      </c>
      <c r="C142" t="e">
        <f>+#REF!</f>
        <v>#REF!</v>
      </c>
      <c r="D142" t="s">
        <v>77</v>
      </c>
      <c r="E142">
        <v>1173888088000</v>
      </c>
      <c r="F142">
        <v>1363019428000</v>
      </c>
      <c r="G142">
        <v>1</v>
      </c>
      <c r="H142" t="s">
        <v>3579</v>
      </c>
      <c r="I142" t="s">
        <v>3580</v>
      </c>
      <c r="J142" t="s">
        <v>3581</v>
      </c>
      <c r="K142" t="s">
        <v>21</v>
      </c>
      <c r="L142">
        <v>0</v>
      </c>
      <c r="M142">
        <v>0</v>
      </c>
      <c r="N142" t="s">
        <v>22</v>
      </c>
      <c r="O142">
        <v>4</v>
      </c>
      <c r="P142" s="30">
        <f>SQRT((postes_2[[#This Row],[x]]-$Q$1)^2+(postes_2[[#This Row],[y]]-$R$1)^2)</f>
        <v>84546.006345673275</v>
      </c>
      <c r="Q142">
        <v>639982.81000000203</v>
      </c>
      <c r="R142">
        <v>6674234.96</v>
      </c>
    </row>
    <row r="143" spans="1:18">
      <c r="A143">
        <v>2124</v>
      </c>
      <c r="B143">
        <v>60001335</v>
      </c>
      <c r="C143" t="e">
        <f>+#REF!</f>
        <v>#REF!</v>
      </c>
      <c r="D143" t="s">
        <v>56</v>
      </c>
      <c r="E143">
        <v>1173110396000</v>
      </c>
      <c r="F143" t="s">
        <v>20</v>
      </c>
      <c r="G143">
        <v>1</v>
      </c>
      <c r="H143" t="s">
        <v>4322</v>
      </c>
      <c r="I143" t="s">
        <v>4323</v>
      </c>
      <c r="J143" t="s">
        <v>20</v>
      </c>
      <c r="K143" t="s">
        <v>21</v>
      </c>
      <c r="L143">
        <v>0</v>
      </c>
      <c r="M143">
        <v>0</v>
      </c>
      <c r="N143" t="s">
        <v>22</v>
      </c>
      <c r="O143">
        <v>3</v>
      </c>
      <c r="P143" s="30">
        <f>SQRT((postes_2[[#This Row],[x]]-$Q$1)^2+(postes_2[[#This Row],[y]]-$R$1)^2)</f>
        <v>84615.173145511202</v>
      </c>
      <c r="Q143">
        <v>665638.93999999797</v>
      </c>
      <c r="R143">
        <v>6689306</v>
      </c>
    </row>
    <row r="144" spans="1:18">
      <c r="A144">
        <v>922</v>
      </c>
      <c r="B144">
        <v>70029877</v>
      </c>
      <c r="C144" t="e">
        <f>+#REF!</f>
        <v>#REF!</v>
      </c>
      <c r="D144" t="s">
        <v>264</v>
      </c>
      <c r="E144">
        <v>1464255961000</v>
      </c>
      <c r="F144">
        <v>1285604330000</v>
      </c>
      <c r="G144">
        <v>1</v>
      </c>
      <c r="H144" t="s">
        <v>1989</v>
      </c>
      <c r="I144" t="s">
        <v>1990</v>
      </c>
      <c r="J144" t="s">
        <v>1991</v>
      </c>
      <c r="K144" t="s">
        <v>21</v>
      </c>
      <c r="L144">
        <v>0</v>
      </c>
      <c r="M144">
        <v>0</v>
      </c>
      <c r="N144" t="s">
        <v>22</v>
      </c>
      <c r="O144">
        <v>6</v>
      </c>
      <c r="P144" s="30">
        <f>SQRT((postes_2[[#This Row],[x]]-$Q$1)^2+(postes_2[[#This Row],[y]]-$R$1)^2)</f>
        <v>85000.58861457475</v>
      </c>
      <c r="Q144">
        <v>640413.57999999798</v>
      </c>
      <c r="R144">
        <v>6833013.8399999999</v>
      </c>
    </row>
    <row r="145" spans="1:18">
      <c r="A145">
        <v>3240</v>
      </c>
      <c r="B145">
        <v>70001521</v>
      </c>
      <c r="C145" t="e">
        <f>+#REF!</f>
        <v>#REF!</v>
      </c>
      <c r="D145" t="s">
        <v>152</v>
      </c>
      <c r="E145">
        <v>952646400000</v>
      </c>
      <c r="F145">
        <v>1281003775000</v>
      </c>
      <c r="G145">
        <v>1</v>
      </c>
      <c r="H145" t="s">
        <v>4677</v>
      </c>
      <c r="I145" t="s">
        <v>4678</v>
      </c>
      <c r="J145" t="s">
        <v>20</v>
      </c>
      <c r="K145" t="s">
        <v>21</v>
      </c>
      <c r="L145">
        <v>0</v>
      </c>
      <c r="M145">
        <v>0</v>
      </c>
      <c r="N145" t="s">
        <v>22</v>
      </c>
      <c r="O145">
        <v>4</v>
      </c>
      <c r="P145" s="30">
        <f>SQRT((postes_2[[#This Row],[x]]-$Q$1)^2+(postes_2[[#This Row],[y]]-$R$1)^2)</f>
        <v>85453.077570677618</v>
      </c>
      <c r="Q145">
        <v>615076.28000000096</v>
      </c>
      <c r="R145">
        <v>6838791.1500000004</v>
      </c>
    </row>
    <row r="146" spans="1:18">
      <c r="A146">
        <v>3017</v>
      </c>
      <c r="B146">
        <v>60001466</v>
      </c>
      <c r="C146" t="e">
        <f>+#REF!</f>
        <v>#REF!</v>
      </c>
      <c r="D146" t="s">
        <v>77</v>
      </c>
      <c r="E146">
        <v>1173810220000</v>
      </c>
      <c r="F146">
        <v>1363022106000</v>
      </c>
      <c r="G146">
        <v>1</v>
      </c>
      <c r="H146" t="s">
        <v>3618</v>
      </c>
      <c r="I146" t="s">
        <v>3619</v>
      </c>
      <c r="J146" t="s">
        <v>20</v>
      </c>
      <c r="K146" t="s">
        <v>21</v>
      </c>
      <c r="L146">
        <v>0</v>
      </c>
      <c r="M146">
        <v>0</v>
      </c>
      <c r="N146" t="s">
        <v>22</v>
      </c>
      <c r="O146">
        <v>4</v>
      </c>
      <c r="P146" s="30">
        <f>SQRT((postes_2[[#This Row],[x]]-$Q$1)^2+(postes_2[[#This Row],[y]]-$R$1)^2)</f>
        <v>85723.882137294</v>
      </c>
      <c r="Q146">
        <v>638851.50999999803</v>
      </c>
      <c r="R146">
        <v>6672573.3300000001</v>
      </c>
    </row>
    <row r="147" spans="1:18">
      <c r="A147">
        <v>1511</v>
      </c>
      <c r="B147">
        <v>60002772</v>
      </c>
      <c r="C147" t="e">
        <f>+#REF!</f>
        <v>#REF!</v>
      </c>
      <c r="D147" t="s">
        <v>20</v>
      </c>
      <c r="E147">
        <v>1062979200000</v>
      </c>
      <c r="F147" t="s">
        <v>20</v>
      </c>
      <c r="G147">
        <v>1</v>
      </c>
      <c r="H147" t="s">
        <v>3291</v>
      </c>
      <c r="I147" t="s">
        <v>3292</v>
      </c>
      <c r="J147" t="s">
        <v>20</v>
      </c>
      <c r="K147" t="s">
        <v>21</v>
      </c>
      <c r="L147">
        <v>0</v>
      </c>
      <c r="M147">
        <v>0</v>
      </c>
      <c r="N147" t="s">
        <v>22</v>
      </c>
      <c r="O147">
        <v>4</v>
      </c>
      <c r="P147" s="30">
        <f>SQRT((postes_2[[#This Row],[x]]-$Q$1)^2+(postes_2[[#This Row],[y]]-$R$1)^2)</f>
        <v>85904.023613557525</v>
      </c>
      <c r="Q147">
        <v>533116.57999999798</v>
      </c>
      <c r="R147">
        <v>6716098.4699999997</v>
      </c>
    </row>
    <row r="148" spans="1:18">
      <c r="A148">
        <v>3550</v>
      </c>
      <c r="B148">
        <v>60001482</v>
      </c>
      <c r="C148" t="e">
        <f>+#REF!</f>
        <v>#REF!</v>
      </c>
      <c r="D148" t="s">
        <v>77</v>
      </c>
      <c r="E148">
        <v>1173958787000</v>
      </c>
      <c r="F148">
        <v>1363016527000</v>
      </c>
      <c r="G148">
        <v>1</v>
      </c>
      <c r="H148" t="s">
        <v>7480</v>
      </c>
      <c r="I148" t="s">
        <v>7481</v>
      </c>
      <c r="J148" t="s">
        <v>20</v>
      </c>
      <c r="K148" t="s">
        <v>21</v>
      </c>
      <c r="L148">
        <v>0</v>
      </c>
      <c r="M148">
        <v>0</v>
      </c>
      <c r="N148" t="s">
        <v>22</v>
      </c>
      <c r="O148">
        <v>4</v>
      </c>
      <c r="P148" s="30">
        <f>SQRT((postes_2[[#This Row],[x]]-$Q$1)^2+(postes_2[[#This Row],[y]]-$R$1)^2)</f>
        <v>85992.017661067177</v>
      </c>
      <c r="Q148">
        <v>627990.10999999905</v>
      </c>
      <c r="R148">
        <v>6669274.1799999997</v>
      </c>
    </row>
    <row r="149" spans="1:18">
      <c r="A149">
        <v>2048</v>
      </c>
      <c r="B149">
        <v>60001511</v>
      </c>
      <c r="C149" t="e">
        <f>+#REF!</f>
        <v>#REF!</v>
      </c>
      <c r="D149" t="s">
        <v>36</v>
      </c>
      <c r="E149">
        <v>1119447490000</v>
      </c>
      <c r="F149">
        <v>1119447450000</v>
      </c>
      <c r="G149">
        <v>1</v>
      </c>
      <c r="H149" t="s">
        <v>3944</v>
      </c>
      <c r="I149" t="s">
        <v>3945</v>
      </c>
      <c r="J149" t="s">
        <v>20</v>
      </c>
      <c r="K149" t="s">
        <v>21</v>
      </c>
      <c r="L149">
        <v>0</v>
      </c>
      <c r="M149">
        <v>0</v>
      </c>
      <c r="N149" t="s">
        <v>22</v>
      </c>
      <c r="O149">
        <v>4</v>
      </c>
      <c r="P149" s="30">
        <f>SQRT((postes_2[[#This Row],[x]]-$Q$1)^2+(postes_2[[#This Row],[y]]-$R$1)^2)</f>
        <v>86320.330157228978</v>
      </c>
      <c r="Q149">
        <v>610464.07999999798</v>
      </c>
      <c r="R149">
        <v>6667142.0199999996</v>
      </c>
    </row>
    <row r="150" spans="1:18">
      <c r="A150">
        <v>4026</v>
      </c>
      <c r="B150">
        <v>70001596</v>
      </c>
      <c r="C150" t="e">
        <f>+#REF!</f>
        <v>#REF!</v>
      </c>
      <c r="D150" t="s">
        <v>20</v>
      </c>
      <c r="E150">
        <v>774489600000</v>
      </c>
      <c r="F150" t="s">
        <v>20</v>
      </c>
      <c r="G150">
        <v>1</v>
      </c>
      <c r="H150" t="s">
        <v>8050</v>
      </c>
      <c r="I150" t="s">
        <v>8051</v>
      </c>
      <c r="J150" t="s">
        <v>20</v>
      </c>
      <c r="K150" t="s">
        <v>21</v>
      </c>
      <c r="L150">
        <v>0</v>
      </c>
      <c r="M150">
        <v>0</v>
      </c>
      <c r="N150" t="s">
        <v>22</v>
      </c>
      <c r="O150">
        <v>4</v>
      </c>
      <c r="P150" s="30">
        <f>SQRT((postes_2[[#This Row],[x]]-$Q$1)^2+(postes_2[[#This Row],[y]]-$R$1)^2)</f>
        <v>86335.840889370593</v>
      </c>
      <c r="Q150">
        <v>644652.81000000203</v>
      </c>
      <c r="R150">
        <v>6832742.6399999997</v>
      </c>
    </row>
    <row r="151" spans="1:18">
      <c r="A151">
        <v>3173</v>
      </c>
      <c r="B151">
        <v>60000192</v>
      </c>
      <c r="C151" t="e">
        <f>+#REF!</f>
        <v>#REF!</v>
      </c>
      <c r="D151" t="s">
        <v>482</v>
      </c>
      <c r="E151">
        <v>787190400000</v>
      </c>
      <c r="F151">
        <v>1386762644000</v>
      </c>
      <c r="G151">
        <v>1</v>
      </c>
      <c r="H151" t="s">
        <v>6327</v>
      </c>
      <c r="I151" t="s">
        <v>6328</v>
      </c>
      <c r="J151" t="s">
        <v>20</v>
      </c>
      <c r="K151" t="s">
        <v>21</v>
      </c>
      <c r="L151">
        <v>0</v>
      </c>
      <c r="M151">
        <v>0</v>
      </c>
      <c r="N151" t="s">
        <v>22</v>
      </c>
      <c r="O151">
        <v>4</v>
      </c>
      <c r="P151" s="30">
        <f>SQRT((postes_2[[#This Row],[x]]-$Q$1)^2+(postes_2[[#This Row],[y]]-$R$1)^2)</f>
        <v>86709.133651581447</v>
      </c>
      <c r="Q151">
        <v>571208.45000000298</v>
      </c>
      <c r="R151">
        <v>6830773.7999999998</v>
      </c>
    </row>
    <row r="152" spans="1:18">
      <c r="A152">
        <v>3146</v>
      </c>
      <c r="B152">
        <v>60000115</v>
      </c>
      <c r="C152" t="e">
        <f>+#REF!</f>
        <v>#REF!</v>
      </c>
      <c r="D152" t="s">
        <v>482</v>
      </c>
      <c r="E152">
        <v>787190400000</v>
      </c>
      <c r="F152">
        <v>1386759036000</v>
      </c>
      <c r="G152">
        <v>1</v>
      </c>
      <c r="H152" t="s">
        <v>3130</v>
      </c>
      <c r="I152" t="s">
        <v>3131</v>
      </c>
      <c r="J152" t="s">
        <v>20</v>
      </c>
      <c r="K152" t="s">
        <v>21</v>
      </c>
      <c r="L152">
        <v>0</v>
      </c>
      <c r="M152">
        <v>0</v>
      </c>
      <c r="N152" t="s">
        <v>22</v>
      </c>
      <c r="O152">
        <v>4</v>
      </c>
      <c r="P152" s="30">
        <f>SQRT((postes_2[[#This Row],[x]]-$Q$1)^2+(postes_2[[#This Row],[y]]-$R$1)^2)</f>
        <v>86881.922125929777</v>
      </c>
      <c r="Q152">
        <v>590513.40999999596</v>
      </c>
      <c r="R152">
        <v>6838021.3899999997</v>
      </c>
    </row>
    <row r="153" spans="1:18">
      <c r="A153">
        <v>962</v>
      </c>
      <c r="B153">
        <v>70002238</v>
      </c>
      <c r="C153" t="e">
        <f>+#REF!</f>
        <v>#REF!</v>
      </c>
      <c r="D153" t="s">
        <v>20</v>
      </c>
      <c r="E153">
        <v>1030060800000</v>
      </c>
      <c r="F153" t="s">
        <v>20</v>
      </c>
      <c r="G153">
        <v>1</v>
      </c>
      <c r="H153" t="s">
        <v>1504</v>
      </c>
      <c r="I153" t="s">
        <v>1505</v>
      </c>
      <c r="J153" t="s">
        <v>20</v>
      </c>
      <c r="K153" t="s">
        <v>21</v>
      </c>
      <c r="L153">
        <v>0</v>
      </c>
      <c r="M153">
        <v>0</v>
      </c>
      <c r="N153" t="s">
        <v>22</v>
      </c>
      <c r="O153">
        <v>6</v>
      </c>
      <c r="P153" s="30">
        <f>SQRT((postes_2[[#This Row],[x]]-$Q$1)^2+(postes_2[[#This Row],[y]]-$R$1)^2)</f>
        <v>86885.104255976767</v>
      </c>
      <c r="Q153">
        <v>648369.22999999695</v>
      </c>
      <c r="R153">
        <v>6831645.5700000003</v>
      </c>
    </row>
    <row r="154" spans="1:18">
      <c r="A154">
        <v>1350</v>
      </c>
      <c r="B154">
        <v>70040095</v>
      </c>
      <c r="C154" t="e">
        <f>+#REF!</f>
        <v>#REF!</v>
      </c>
      <c r="D154" t="s">
        <v>30</v>
      </c>
      <c r="E154">
        <v>1339694312000</v>
      </c>
      <c r="F154">
        <v>1339694283000</v>
      </c>
      <c r="G154">
        <v>1</v>
      </c>
      <c r="H154" t="s">
        <v>5603</v>
      </c>
      <c r="I154" t="s">
        <v>5604</v>
      </c>
      <c r="J154" t="s">
        <v>20</v>
      </c>
      <c r="K154" t="s">
        <v>21</v>
      </c>
      <c r="L154">
        <v>0</v>
      </c>
      <c r="M154">
        <v>0</v>
      </c>
      <c r="N154" t="s">
        <v>22</v>
      </c>
      <c r="O154">
        <v>4</v>
      </c>
      <c r="P154" s="30">
        <f>SQRT((postes_2[[#This Row],[x]]-$Q$1)^2+(postes_2[[#This Row],[y]]-$R$1)^2)</f>
        <v>87954.447765526376</v>
      </c>
      <c r="Q154">
        <v>572032.61999999697</v>
      </c>
      <c r="R154">
        <v>6832573.71</v>
      </c>
    </row>
    <row r="155" spans="1:18">
      <c r="A155">
        <v>3784</v>
      </c>
      <c r="B155">
        <v>60001309</v>
      </c>
      <c r="C155" t="e">
        <f>+#REF!</f>
        <v>#REF!</v>
      </c>
      <c r="D155" t="s">
        <v>77</v>
      </c>
      <c r="E155">
        <v>924134400000</v>
      </c>
      <c r="F155">
        <v>1325763110000</v>
      </c>
      <c r="G155">
        <v>1</v>
      </c>
      <c r="H155" t="s">
        <v>6737</v>
      </c>
      <c r="I155" t="s">
        <v>6737</v>
      </c>
      <c r="J155" t="s">
        <v>20</v>
      </c>
      <c r="K155" t="s">
        <v>21</v>
      </c>
      <c r="L155">
        <v>0</v>
      </c>
      <c r="M155">
        <v>0</v>
      </c>
      <c r="N155" t="s">
        <v>22</v>
      </c>
      <c r="O155">
        <v>4</v>
      </c>
      <c r="P155" s="30">
        <f>SQRT((postes_2[[#This Row],[x]]-$Q$1)^2+(postes_2[[#This Row],[y]]-$R$1)^2)</f>
        <v>88033.13619193231</v>
      </c>
      <c r="Q155">
        <v>546686.35999999905</v>
      </c>
      <c r="R155">
        <v>6692786.4000000004</v>
      </c>
    </row>
    <row r="156" spans="1:18">
      <c r="A156">
        <v>604</v>
      </c>
      <c r="B156">
        <v>70001545</v>
      </c>
      <c r="C156" t="e">
        <f>+#REF!</f>
        <v>#REF!</v>
      </c>
      <c r="D156" t="s">
        <v>23</v>
      </c>
      <c r="E156">
        <v>956793600000</v>
      </c>
      <c r="F156">
        <v>1236173566000</v>
      </c>
      <c r="G156">
        <v>1</v>
      </c>
      <c r="H156" t="s">
        <v>5763</v>
      </c>
      <c r="I156" t="s">
        <v>5764</v>
      </c>
      <c r="J156" t="s">
        <v>5765</v>
      </c>
      <c r="K156" t="s">
        <v>21</v>
      </c>
      <c r="L156">
        <v>0</v>
      </c>
      <c r="M156">
        <v>0</v>
      </c>
      <c r="N156" t="s">
        <v>22</v>
      </c>
      <c r="O156">
        <v>4</v>
      </c>
      <c r="P156" s="30">
        <f>SQRT((postes_2[[#This Row],[x]]-$Q$1)^2+(postes_2[[#This Row],[y]]-$R$1)^2)</f>
        <v>88065.284227957032</v>
      </c>
      <c r="Q156">
        <v>642371.70000000298</v>
      </c>
      <c r="R156">
        <v>6835546.0300000003</v>
      </c>
    </row>
    <row r="157" spans="1:18">
      <c r="A157">
        <v>227</v>
      </c>
      <c r="B157">
        <v>70029777</v>
      </c>
      <c r="C157" t="e">
        <f>+#REF!</f>
        <v>#REF!</v>
      </c>
      <c r="D157" t="s">
        <v>83</v>
      </c>
      <c r="E157">
        <v>1334154869000</v>
      </c>
      <c r="F157">
        <v>1306404628000</v>
      </c>
      <c r="G157">
        <v>1</v>
      </c>
      <c r="H157" t="s">
        <v>519</v>
      </c>
      <c r="I157" t="s">
        <v>520</v>
      </c>
      <c r="J157" t="s">
        <v>521</v>
      </c>
      <c r="K157" t="s">
        <v>283</v>
      </c>
      <c r="L157">
        <v>0</v>
      </c>
      <c r="M157">
        <v>0</v>
      </c>
      <c r="N157" t="s">
        <v>267</v>
      </c>
      <c r="O157">
        <v>6</v>
      </c>
      <c r="P157" s="30">
        <f>SQRT((postes_2[[#This Row],[x]]-$Q$1)^2+(postes_2[[#This Row],[y]]-$R$1)^2)</f>
        <v>88682.507691706996</v>
      </c>
      <c r="Q157">
        <v>643942.63319999701</v>
      </c>
      <c r="R157">
        <v>6835584.9562999997</v>
      </c>
    </row>
    <row r="158" spans="1:18">
      <c r="A158">
        <v>1748</v>
      </c>
      <c r="B158">
        <v>60001214</v>
      </c>
      <c r="C158" t="e">
        <f>+#REF!</f>
        <v>#REF!</v>
      </c>
      <c r="D158" t="s">
        <v>36</v>
      </c>
      <c r="E158">
        <v>1108379954000</v>
      </c>
      <c r="F158">
        <v>1108379916000</v>
      </c>
      <c r="G158">
        <v>1</v>
      </c>
      <c r="H158" t="s">
        <v>7021</v>
      </c>
      <c r="I158" t="s">
        <v>7022</v>
      </c>
      <c r="J158" t="s">
        <v>26</v>
      </c>
      <c r="K158" t="s">
        <v>21</v>
      </c>
      <c r="L158">
        <v>0</v>
      </c>
      <c r="M158">
        <v>0</v>
      </c>
      <c r="N158" t="s">
        <v>22</v>
      </c>
      <c r="O158">
        <v>4</v>
      </c>
      <c r="P158" s="30">
        <f>SQRT((postes_2[[#This Row],[x]]-$Q$1)^2+(postes_2[[#This Row],[y]]-$R$1)^2)</f>
        <v>88721.495845239086</v>
      </c>
      <c r="Q158">
        <v>538380.54999999702</v>
      </c>
      <c r="R158">
        <v>6701744.6799999997</v>
      </c>
    </row>
    <row r="159" spans="1:18">
      <c r="A159">
        <v>1241</v>
      </c>
      <c r="B159">
        <v>60000262</v>
      </c>
      <c r="C159" t="e">
        <f>+#REF!</f>
        <v>#REF!</v>
      </c>
      <c r="D159" t="s">
        <v>274</v>
      </c>
      <c r="E159">
        <v>610761600000</v>
      </c>
      <c r="F159">
        <v>1446721341000</v>
      </c>
      <c r="G159">
        <v>1</v>
      </c>
      <c r="H159" t="s">
        <v>2202</v>
      </c>
      <c r="I159" t="s">
        <v>2203</v>
      </c>
      <c r="J159" t="s">
        <v>26</v>
      </c>
      <c r="K159" t="s">
        <v>21</v>
      </c>
      <c r="L159">
        <v>0</v>
      </c>
      <c r="M159">
        <v>0</v>
      </c>
      <c r="N159" t="s">
        <v>22</v>
      </c>
      <c r="O159">
        <v>4</v>
      </c>
      <c r="P159" s="30">
        <f>SQRT((postes_2[[#This Row],[x]]-$Q$1)^2+(postes_2[[#This Row],[y]]-$R$1)^2)</f>
        <v>89186.606468361424</v>
      </c>
      <c r="Q159">
        <v>551831.59000000404</v>
      </c>
      <c r="R159">
        <v>6820662.5800000001</v>
      </c>
    </row>
    <row r="160" spans="1:18">
      <c r="A160">
        <v>2612</v>
      </c>
      <c r="B160">
        <v>30000024</v>
      </c>
      <c r="C160" t="e">
        <f>+#REF!</f>
        <v>#REF!</v>
      </c>
      <c r="D160" t="s">
        <v>274</v>
      </c>
      <c r="E160">
        <v>1173108812000</v>
      </c>
      <c r="F160">
        <v>1444907500000</v>
      </c>
      <c r="G160">
        <v>1</v>
      </c>
      <c r="H160" t="s">
        <v>1395</v>
      </c>
      <c r="I160" t="s">
        <v>1396</v>
      </c>
      <c r="J160" t="s">
        <v>20</v>
      </c>
      <c r="K160" t="s">
        <v>21</v>
      </c>
      <c r="L160">
        <v>0</v>
      </c>
      <c r="M160">
        <v>0</v>
      </c>
      <c r="N160" t="s">
        <v>22</v>
      </c>
      <c r="O160">
        <v>7</v>
      </c>
      <c r="P160" s="30">
        <f>SQRT((postes_2[[#This Row],[x]]-$Q$1)^2+(postes_2[[#This Row],[y]]-$R$1)^2)</f>
        <v>89564.785092437611</v>
      </c>
      <c r="Q160">
        <v>689446.39999999898</v>
      </c>
      <c r="R160">
        <v>6711219.4000000004</v>
      </c>
    </row>
    <row r="161" spans="1:18">
      <c r="A161">
        <v>1053</v>
      </c>
      <c r="B161">
        <v>60000354</v>
      </c>
      <c r="C161" t="e">
        <f>+#REF!</f>
        <v>#REF!</v>
      </c>
      <c r="D161" t="s">
        <v>482</v>
      </c>
      <c r="E161">
        <v>610761600000</v>
      </c>
      <c r="F161">
        <v>1386336380000</v>
      </c>
      <c r="G161">
        <v>1</v>
      </c>
      <c r="H161" t="s">
        <v>3259</v>
      </c>
      <c r="I161" t="s">
        <v>3260</v>
      </c>
      <c r="J161" t="s">
        <v>20</v>
      </c>
      <c r="K161" t="s">
        <v>21</v>
      </c>
      <c r="L161">
        <v>0</v>
      </c>
      <c r="M161">
        <v>0</v>
      </c>
      <c r="N161" t="s">
        <v>22</v>
      </c>
      <c r="O161">
        <v>4</v>
      </c>
      <c r="P161" s="30">
        <f>SQRT((postes_2[[#This Row],[x]]-$Q$1)^2+(postes_2[[#This Row],[y]]-$R$1)^2)</f>
        <v>89717.754632991113</v>
      </c>
      <c r="Q161">
        <v>537369.68000000005</v>
      </c>
      <c r="R161">
        <v>6805478.9100000001</v>
      </c>
    </row>
    <row r="162" spans="1:18">
      <c r="A162">
        <v>4120</v>
      </c>
      <c r="B162">
        <v>70051004</v>
      </c>
      <c r="C162" t="e">
        <f>+#REF!</f>
        <v>#REF!</v>
      </c>
      <c r="D162" t="s">
        <v>274</v>
      </c>
      <c r="E162">
        <v>1423054669000</v>
      </c>
      <c r="F162">
        <v>1423054123000</v>
      </c>
      <c r="G162">
        <v>1</v>
      </c>
      <c r="H162" t="s">
        <v>8367</v>
      </c>
      <c r="I162" t="s">
        <v>8368</v>
      </c>
      <c r="J162" t="s">
        <v>8369</v>
      </c>
      <c r="K162" t="s">
        <v>21</v>
      </c>
      <c r="L162">
        <v>0</v>
      </c>
      <c r="M162">
        <v>0</v>
      </c>
      <c r="N162" t="s">
        <v>22</v>
      </c>
      <c r="O162">
        <v>7</v>
      </c>
      <c r="P162" s="30">
        <f>SQRT((postes_2[[#This Row],[x]]-$Q$1)^2+(postes_2[[#This Row],[y]]-$R$1)^2)</f>
        <v>89769.95861354997</v>
      </c>
      <c r="Q162">
        <v>690730.96999999904</v>
      </c>
      <c r="R162">
        <v>6713254.04</v>
      </c>
    </row>
    <row r="163" spans="1:18">
      <c r="A163">
        <v>4121</v>
      </c>
      <c r="B163">
        <v>70051104</v>
      </c>
      <c r="C163" t="e">
        <f>+#REF!</f>
        <v>#REF!</v>
      </c>
      <c r="D163" t="s">
        <v>274</v>
      </c>
      <c r="E163">
        <v>1423054720000</v>
      </c>
      <c r="F163">
        <v>1423054705000</v>
      </c>
      <c r="G163">
        <v>1</v>
      </c>
      <c r="H163" t="s">
        <v>8367</v>
      </c>
      <c r="I163" t="s">
        <v>8368</v>
      </c>
      <c r="J163" t="s">
        <v>8369</v>
      </c>
      <c r="K163" t="s">
        <v>21</v>
      </c>
      <c r="L163">
        <v>0</v>
      </c>
      <c r="M163">
        <v>0</v>
      </c>
      <c r="N163" t="s">
        <v>22</v>
      </c>
      <c r="O163">
        <v>7</v>
      </c>
      <c r="P163" s="30">
        <f>SQRT((postes_2[[#This Row],[x]]-$Q$1)^2+(postes_2[[#This Row],[y]]-$R$1)^2)</f>
        <v>89769.95861354997</v>
      </c>
      <c r="Q163">
        <v>690730.96999999904</v>
      </c>
      <c r="R163">
        <v>6713254.04</v>
      </c>
    </row>
    <row r="164" spans="1:18">
      <c r="A164">
        <v>581</v>
      </c>
      <c r="B164">
        <v>60000331</v>
      </c>
      <c r="C164" t="e">
        <f>+#REF!</f>
        <v>#REF!</v>
      </c>
      <c r="D164" t="s">
        <v>274</v>
      </c>
      <c r="E164">
        <v>610761600000</v>
      </c>
      <c r="F164">
        <v>1445865602000</v>
      </c>
      <c r="G164">
        <v>1</v>
      </c>
      <c r="H164" t="s">
        <v>5720</v>
      </c>
      <c r="I164" t="s">
        <v>5721</v>
      </c>
      <c r="J164" t="s">
        <v>26</v>
      </c>
      <c r="K164" t="s">
        <v>21</v>
      </c>
      <c r="L164">
        <v>0</v>
      </c>
      <c r="M164">
        <v>0</v>
      </c>
      <c r="N164" t="s">
        <v>22</v>
      </c>
      <c r="O164">
        <v>4</v>
      </c>
      <c r="P164" s="30">
        <f>SQRT((postes_2[[#This Row],[x]]-$Q$1)^2+(postes_2[[#This Row],[y]]-$R$1)^2)</f>
        <v>90610.697113884817</v>
      </c>
      <c r="Q164">
        <v>541115.32999999798</v>
      </c>
      <c r="R164">
        <v>6811774.6699999999</v>
      </c>
    </row>
    <row r="165" spans="1:18">
      <c r="A165">
        <v>396</v>
      </c>
      <c r="B165">
        <v>70036289</v>
      </c>
      <c r="C165" t="e">
        <f>+#REF!</f>
        <v>#REF!</v>
      </c>
      <c r="D165" t="s">
        <v>83</v>
      </c>
      <c r="E165">
        <v>1319645526000</v>
      </c>
      <c r="F165">
        <v>1319645202000</v>
      </c>
      <c r="G165">
        <v>1</v>
      </c>
      <c r="H165" t="s">
        <v>375</v>
      </c>
      <c r="I165" t="s">
        <v>376</v>
      </c>
      <c r="J165" t="s">
        <v>26</v>
      </c>
      <c r="K165" t="s">
        <v>21</v>
      </c>
      <c r="L165">
        <v>0</v>
      </c>
      <c r="M165">
        <v>0</v>
      </c>
      <c r="N165" t="s">
        <v>22</v>
      </c>
      <c r="O165">
        <v>3</v>
      </c>
      <c r="P165" s="30">
        <f>SQRT((postes_2[[#This Row],[x]]-$Q$1)^2+(postes_2[[#This Row],[y]]-$R$1)^2)</f>
        <v>90734.173329682118</v>
      </c>
      <c r="Q165">
        <v>615754.36999999697</v>
      </c>
      <c r="R165">
        <v>6844042.4699999997</v>
      </c>
    </row>
    <row r="166" spans="1:18">
      <c r="A166">
        <v>3554</v>
      </c>
      <c r="B166">
        <v>70012902</v>
      </c>
      <c r="C166" t="e">
        <f>+#REF!</f>
        <v>#REF!</v>
      </c>
      <c r="D166" t="s">
        <v>83</v>
      </c>
      <c r="E166">
        <v>1158592226000</v>
      </c>
      <c r="F166">
        <v>1362483029000</v>
      </c>
      <c r="G166">
        <v>1</v>
      </c>
      <c r="H166" t="s">
        <v>7489</v>
      </c>
      <c r="I166" t="s">
        <v>7490</v>
      </c>
      <c r="J166" t="s">
        <v>7491</v>
      </c>
      <c r="K166" t="s">
        <v>21</v>
      </c>
      <c r="L166">
        <v>0</v>
      </c>
      <c r="M166">
        <v>0</v>
      </c>
      <c r="N166" t="s">
        <v>22</v>
      </c>
      <c r="O166">
        <v>4</v>
      </c>
      <c r="P166" s="30">
        <f>SQRT((postes_2[[#This Row],[x]]-$Q$1)^2+(postes_2[[#This Row],[y]]-$R$1)^2)</f>
        <v>91247.709676255487</v>
      </c>
      <c r="Q166">
        <v>524659.64000000095</v>
      </c>
      <c r="R166">
        <v>6784492.1500000004</v>
      </c>
    </row>
    <row r="167" spans="1:18">
      <c r="A167">
        <v>1628</v>
      </c>
      <c r="B167">
        <v>70001621</v>
      </c>
      <c r="C167" t="e">
        <f>+#REF!</f>
        <v>#REF!</v>
      </c>
      <c r="D167" t="s">
        <v>43</v>
      </c>
      <c r="E167">
        <v>1108139897000</v>
      </c>
      <c r="F167" t="s">
        <v>20</v>
      </c>
      <c r="G167">
        <v>1</v>
      </c>
      <c r="H167" t="s">
        <v>3460</v>
      </c>
      <c r="I167" t="s">
        <v>3461</v>
      </c>
      <c r="J167" t="s">
        <v>3462</v>
      </c>
      <c r="K167" t="s">
        <v>21</v>
      </c>
      <c r="L167">
        <v>0</v>
      </c>
      <c r="M167">
        <v>0</v>
      </c>
      <c r="N167" t="s">
        <v>22</v>
      </c>
      <c r="O167">
        <v>6</v>
      </c>
      <c r="P167" s="30">
        <f>SQRT((postes_2[[#This Row],[x]]-$Q$1)^2+(postes_2[[#This Row],[y]]-$R$1)^2)</f>
        <v>91553.959574574546</v>
      </c>
      <c r="Q167">
        <v>660198.50999999803</v>
      </c>
      <c r="R167">
        <v>6830333.2300000004</v>
      </c>
    </row>
    <row r="168" spans="1:18">
      <c r="A168">
        <v>3527</v>
      </c>
      <c r="B168">
        <v>30000029</v>
      </c>
      <c r="C168" t="e">
        <f>+#REF!</f>
        <v>#REF!</v>
      </c>
      <c r="D168" t="s">
        <v>77</v>
      </c>
      <c r="E168">
        <v>1173090448000</v>
      </c>
      <c r="F168">
        <v>1362574036000</v>
      </c>
      <c r="G168">
        <v>1</v>
      </c>
      <c r="H168" t="s">
        <v>6808</v>
      </c>
      <c r="I168" t="s">
        <v>6809</v>
      </c>
      <c r="J168" t="s">
        <v>20</v>
      </c>
      <c r="K168" t="s">
        <v>21</v>
      </c>
      <c r="L168">
        <v>0</v>
      </c>
      <c r="M168">
        <v>0</v>
      </c>
      <c r="N168" t="s">
        <v>22</v>
      </c>
      <c r="O168">
        <v>3</v>
      </c>
      <c r="P168" s="30">
        <f>SQRT((postes_2[[#This Row],[x]]-$Q$1)^2+(postes_2[[#This Row],[y]]-$R$1)^2)</f>
        <v>91591.328352932862</v>
      </c>
      <c r="Q168">
        <v>691646.21000000101</v>
      </c>
      <c r="R168">
        <v>6711044.4400000004</v>
      </c>
    </row>
    <row r="169" spans="1:18">
      <c r="A169">
        <v>2276</v>
      </c>
      <c r="B169">
        <v>70001516</v>
      </c>
      <c r="C169" t="e">
        <f>+#REF!</f>
        <v>#REF!</v>
      </c>
      <c r="D169" t="s">
        <v>23</v>
      </c>
      <c r="E169">
        <v>956793600000</v>
      </c>
      <c r="F169">
        <v>1278956204000</v>
      </c>
      <c r="G169">
        <v>1</v>
      </c>
      <c r="H169" t="s">
        <v>5403</v>
      </c>
      <c r="I169" t="s">
        <v>5404</v>
      </c>
      <c r="J169" t="s">
        <v>5405</v>
      </c>
      <c r="K169" t="s">
        <v>21</v>
      </c>
      <c r="L169">
        <v>0</v>
      </c>
      <c r="M169">
        <v>0</v>
      </c>
      <c r="N169" t="s">
        <v>22</v>
      </c>
      <c r="O169">
        <v>4</v>
      </c>
      <c r="P169" s="30">
        <f>SQRT((postes_2[[#This Row],[x]]-$Q$1)^2+(postes_2[[#This Row],[y]]-$R$1)^2)</f>
        <v>91599.399048176812</v>
      </c>
      <c r="Q169">
        <v>643505.72999999695</v>
      </c>
      <c r="R169">
        <v>6838896.79</v>
      </c>
    </row>
    <row r="170" spans="1:18">
      <c r="A170">
        <v>22</v>
      </c>
      <c r="B170">
        <v>70001660</v>
      </c>
      <c r="C170">
        <f>+PF153</f>
        <v>0</v>
      </c>
      <c r="D170" t="s">
        <v>274</v>
      </c>
      <c r="E170">
        <v>830217600000</v>
      </c>
      <c r="F170">
        <v>1410782929000</v>
      </c>
      <c r="G170">
        <v>1</v>
      </c>
      <c r="H170" t="s">
        <v>7312</v>
      </c>
      <c r="I170" t="s">
        <v>7313</v>
      </c>
      <c r="J170" t="s">
        <v>20</v>
      </c>
      <c r="K170" t="s">
        <v>21</v>
      </c>
      <c r="L170">
        <v>0</v>
      </c>
      <c r="M170">
        <v>0</v>
      </c>
      <c r="N170" t="s">
        <v>22</v>
      </c>
      <c r="O170">
        <v>6</v>
      </c>
      <c r="P170" s="30">
        <f>SQRT((postes_2[[#This Row],[x]]-$Q$1)^2+(postes_2[[#This Row],[y]]-$R$1)^2)</f>
        <v>91831.379952388234</v>
      </c>
      <c r="Q170">
        <v>670289.04999999702</v>
      </c>
      <c r="R170">
        <v>6823137.2999999998</v>
      </c>
    </row>
    <row r="171" spans="1:18">
      <c r="A171">
        <v>1112</v>
      </c>
      <c r="B171">
        <v>70001537</v>
      </c>
      <c r="C171" t="e">
        <f>+#REF!</f>
        <v>#REF!</v>
      </c>
      <c r="D171" t="s">
        <v>23</v>
      </c>
      <c r="E171">
        <v>956793600000</v>
      </c>
      <c r="F171">
        <v>1236614512000</v>
      </c>
      <c r="G171">
        <v>1</v>
      </c>
      <c r="H171" t="s">
        <v>6568</v>
      </c>
      <c r="I171" t="s">
        <v>6569</v>
      </c>
      <c r="J171" t="s">
        <v>26</v>
      </c>
      <c r="K171" t="s">
        <v>21</v>
      </c>
      <c r="L171">
        <v>0</v>
      </c>
      <c r="M171">
        <v>0</v>
      </c>
      <c r="N171" t="s">
        <v>22</v>
      </c>
      <c r="O171">
        <v>4</v>
      </c>
      <c r="P171" s="30">
        <f>SQRT((postes_2[[#This Row],[x]]-$Q$1)^2+(postes_2[[#This Row],[y]]-$R$1)^2)</f>
        <v>91903.568264090645</v>
      </c>
      <c r="Q171">
        <v>649037.18999999797</v>
      </c>
      <c r="R171">
        <v>6836881.6699999999</v>
      </c>
    </row>
    <row r="172" spans="1:18">
      <c r="A172">
        <v>3611</v>
      </c>
      <c r="B172">
        <v>30000021</v>
      </c>
      <c r="C172" t="e">
        <f>+#REF!</f>
        <v>#REF!</v>
      </c>
      <c r="D172" t="s">
        <v>38</v>
      </c>
      <c r="E172">
        <v>610761600000</v>
      </c>
      <c r="F172">
        <v>1243955594000</v>
      </c>
      <c r="G172">
        <v>1</v>
      </c>
      <c r="H172" t="s">
        <v>7679</v>
      </c>
      <c r="I172" t="s">
        <v>7679</v>
      </c>
      <c r="J172" t="s">
        <v>26</v>
      </c>
      <c r="K172" t="s">
        <v>21</v>
      </c>
      <c r="L172">
        <v>0</v>
      </c>
      <c r="M172">
        <v>0</v>
      </c>
      <c r="N172" t="s">
        <v>22</v>
      </c>
      <c r="O172">
        <v>3</v>
      </c>
      <c r="P172" s="30">
        <f>SQRT((postes_2[[#This Row],[x]]-$Q$1)^2+(postes_2[[#This Row],[y]]-$R$1)^2)</f>
        <v>91944.355872877903</v>
      </c>
      <c r="Q172">
        <v>692852.52000000305</v>
      </c>
      <c r="R172">
        <v>6712636.2800000003</v>
      </c>
    </row>
    <row r="173" spans="1:18">
      <c r="A173">
        <v>3165</v>
      </c>
      <c r="B173">
        <v>70001509</v>
      </c>
      <c r="C173" t="e">
        <f>+#REF!</f>
        <v>#REF!</v>
      </c>
      <c r="D173" t="s">
        <v>43</v>
      </c>
      <c r="E173">
        <v>956793600000</v>
      </c>
      <c r="F173">
        <v>1133965376000</v>
      </c>
      <c r="G173">
        <v>1</v>
      </c>
      <c r="H173" t="s">
        <v>2793</v>
      </c>
      <c r="I173" t="s">
        <v>2794</v>
      </c>
      <c r="J173" t="s">
        <v>1379</v>
      </c>
      <c r="K173" t="s">
        <v>21</v>
      </c>
      <c r="L173">
        <v>0</v>
      </c>
      <c r="M173">
        <v>0</v>
      </c>
      <c r="N173" t="s">
        <v>22</v>
      </c>
      <c r="O173">
        <v>6</v>
      </c>
      <c r="P173" s="30">
        <f>SQRT((postes_2[[#This Row],[x]]-$Q$1)^2+(postes_2[[#This Row],[y]]-$R$1)^2)</f>
        <v>92133.776068448773</v>
      </c>
      <c r="Q173">
        <v>639594.81000000203</v>
      </c>
      <c r="R173">
        <v>6840871.3700000001</v>
      </c>
    </row>
    <row r="174" spans="1:18">
      <c r="A174">
        <v>2242</v>
      </c>
      <c r="B174">
        <v>60002007</v>
      </c>
      <c r="C174" t="e">
        <f>+#REF!</f>
        <v>#REF!</v>
      </c>
      <c r="D174" t="s">
        <v>56</v>
      </c>
      <c r="E174">
        <v>1174066062000</v>
      </c>
      <c r="F174">
        <v>1174066035000</v>
      </c>
      <c r="G174">
        <v>1</v>
      </c>
      <c r="H174" t="s">
        <v>4438</v>
      </c>
      <c r="I174" t="s">
        <v>4438</v>
      </c>
      <c r="J174" t="s">
        <v>26</v>
      </c>
      <c r="K174" t="s">
        <v>21</v>
      </c>
      <c r="L174">
        <v>0</v>
      </c>
      <c r="M174">
        <v>0</v>
      </c>
      <c r="N174" t="s">
        <v>22</v>
      </c>
      <c r="O174">
        <v>4</v>
      </c>
      <c r="P174" s="30">
        <f>SQRT((postes_2[[#This Row],[x]]-$Q$1)^2+(postes_2[[#This Row],[y]]-$R$1)^2)</f>
        <v>92253.663552531638</v>
      </c>
      <c r="Q174">
        <v>644087.14999999898</v>
      </c>
      <c r="R174">
        <v>6667552.0599999996</v>
      </c>
    </row>
    <row r="175" spans="1:18">
      <c r="A175">
        <v>2629</v>
      </c>
      <c r="B175">
        <v>70001598</v>
      </c>
      <c r="C175" t="e">
        <f>+#REF!</f>
        <v>#REF!</v>
      </c>
      <c r="D175" t="s">
        <v>43</v>
      </c>
      <c r="E175">
        <v>1124883939000</v>
      </c>
      <c r="F175">
        <v>1123673352000</v>
      </c>
      <c r="G175">
        <v>1</v>
      </c>
      <c r="H175" t="s">
        <v>5167</v>
      </c>
      <c r="I175" t="s">
        <v>5168</v>
      </c>
      <c r="J175" t="s">
        <v>5169</v>
      </c>
      <c r="K175" t="s">
        <v>21</v>
      </c>
      <c r="L175">
        <v>0</v>
      </c>
      <c r="M175">
        <v>0</v>
      </c>
      <c r="N175" t="s">
        <v>22</v>
      </c>
      <c r="O175">
        <v>6</v>
      </c>
      <c r="P175" s="30">
        <f>SQRT((postes_2[[#This Row],[x]]-$Q$1)^2+(postes_2[[#This Row],[y]]-$R$1)^2)</f>
        <v>92424.29872572083</v>
      </c>
      <c r="Q175">
        <v>657893.42000000202</v>
      </c>
      <c r="R175">
        <v>6832792.0599999996</v>
      </c>
    </row>
    <row r="176" spans="1:18">
      <c r="A176">
        <v>3446</v>
      </c>
      <c r="B176">
        <v>60000947</v>
      </c>
      <c r="C176" t="e">
        <f>+#REF!</f>
        <v>#REF!</v>
      </c>
      <c r="D176" t="s">
        <v>20</v>
      </c>
      <c r="E176">
        <v>787276800000</v>
      </c>
      <c r="F176" t="s">
        <v>20</v>
      </c>
      <c r="G176">
        <v>1</v>
      </c>
      <c r="H176" t="s">
        <v>221</v>
      </c>
      <c r="I176" t="s">
        <v>222</v>
      </c>
      <c r="J176" t="s">
        <v>20</v>
      </c>
      <c r="K176" t="s">
        <v>21</v>
      </c>
      <c r="L176">
        <v>0</v>
      </c>
      <c r="M176">
        <v>0</v>
      </c>
      <c r="N176" t="s">
        <v>22</v>
      </c>
      <c r="O176">
        <v>4</v>
      </c>
      <c r="P176" s="30">
        <f>SQRT((postes_2[[#This Row],[x]]-$Q$1)^2+(postes_2[[#This Row],[y]]-$R$1)^2)</f>
        <v>92495.070144988815</v>
      </c>
      <c r="Q176">
        <v>518810</v>
      </c>
      <c r="R176">
        <v>6741056.2000000002</v>
      </c>
    </row>
    <row r="177" spans="1:18">
      <c r="A177">
        <v>1920</v>
      </c>
      <c r="B177">
        <v>70001617</v>
      </c>
      <c r="C177" t="e">
        <f>+#REF!</f>
        <v>#REF!</v>
      </c>
      <c r="D177" t="s">
        <v>20</v>
      </c>
      <c r="E177">
        <v>995500800000</v>
      </c>
      <c r="F177" t="s">
        <v>20</v>
      </c>
      <c r="G177">
        <v>1</v>
      </c>
      <c r="H177" t="s">
        <v>3830</v>
      </c>
      <c r="I177" t="s">
        <v>3830</v>
      </c>
      <c r="J177" t="s">
        <v>20</v>
      </c>
      <c r="K177" t="s">
        <v>21</v>
      </c>
      <c r="L177">
        <v>0</v>
      </c>
      <c r="M177">
        <v>0</v>
      </c>
      <c r="N177" t="s">
        <v>22</v>
      </c>
      <c r="O177">
        <v>3</v>
      </c>
      <c r="P177" s="30">
        <f>SQRT((postes_2[[#This Row],[x]]-$Q$1)^2+(postes_2[[#This Row],[y]]-$R$1)^2)</f>
        <v>92596.78973443179</v>
      </c>
      <c r="Q177">
        <v>662387.39999999898</v>
      </c>
      <c r="R177">
        <v>6830134.8700000001</v>
      </c>
    </row>
    <row r="178" spans="1:18">
      <c r="A178">
        <v>3353</v>
      </c>
      <c r="B178">
        <v>70001676</v>
      </c>
      <c r="C178" t="e">
        <f>+#REF!</f>
        <v>#REF!</v>
      </c>
      <c r="D178" t="s">
        <v>274</v>
      </c>
      <c r="E178">
        <v>956793600000</v>
      </c>
      <c r="F178">
        <v>1411405811000</v>
      </c>
      <c r="G178">
        <v>1</v>
      </c>
      <c r="H178" t="s">
        <v>4153</v>
      </c>
      <c r="I178" t="s">
        <v>4154</v>
      </c>
      <c r="J178" t="s">
        <v>26</v>
      </c>
      <c r="K178" t="s">
        <v>21</v>
      </c>
      <c r="L178">
        <v>0</v>
      </c>
      <c r="M178">
        <v>0</v>
      </c>
      <c r="N178" t="s">
        <v>22</v>
      </c>
      <c r="O178">
        <v>3</v>
      </c>
      <c r="P178" s="30">
        <f>SQRT((postes_2[[#This Row],[x]]-$Q$1)^2+(postes_2[[#This Row],[y]]-$R$1)^2)</f>
        <v>92897.014634116102</v>
      </c>
      <c r="Q178">
        <v>682075.59000000404</v>
      </c>
      <c r="R178">
        <v>6812643.3700000001</v>
      </c>
    </row>
    <row r="179" spans="1:18">
      <c r="A179">
        <v>598</v>
      </c>
      <c r="B179">
        <v>70001536</v>
      </c>
      <c r="C179" t="e">
        <f>+#REF!</f>
        <v>#REF!</v>
      </c>
      <c r="D179" t="s">
        <v>20</v>
      </c>
      <c r="E179">
        <v>774489600000</v>
      </c>
      <c r="F179" t="s">
        <v>20</v>
      </c>
      <c r="G179">
        <v>1</v>
      </c>
      <c r="H179" t="s">
        <v>5753</v>
      </c>
      <c r="I179" t="s">
        <v>5753</v>
      </c>
      <c r="J179" t="s">
        <v>20</v>
      </c>
      <c r="K179" t="s">
        <v>21</v>
      </c>
      <c r="L179">
        <v>0</v>
      </c>
      <c r="M179">
        <v>0</v>
      </c>
      <c r="N179" t="s">
        <v>22</v>
      </c>
      <c r="O179">
        <v>6</v>
      </c>
      <c r="P179" s="30">
        <f>SQRT((postes_2[[#This Row],[x]]-$Q$1)^2+(postes_2[[#This Row],[y]]-$R$1)^2)</f>
        <v>92909.5690423333</v>
      </c>
      <c r="Q179">
        <v>652088.95000000298</v>
      </c>
      <c r="R179">
        <v>6836528.54</v>
      </c>
    </row>
    <row r="180" spans="1:18">
      <c r="A180">
        <v>691</v>
      </c>
      <c r="B180">
        <v>60000400</v>
      </c>
      <c r="C180" t="e">
        <f>+#REF!</f>
        <v>#REF!</v>
      </c>
      <c r="D180" t="s">
        <v>20</v>
      </c>
      <c r="E180">
        <v>1067990400000</v>
      </c>
      <c r="F180" t="s">
        <v>20</v>
      </c>
      <c r="G180">
        <v>1</v>
      </c>
      <c r="H180" t="s">
        <v>1153</v>
      </c>
      <c r="I180" t="s">
        <v>1154</v>
      </c>
      <c r="J180" t="s">
        <v>195</v>
      </c>
      <c r="K180" t="s">
        <v>21</v>
      </c>
      <c r="L180">
        <v>0</v>
      </c>
      <c r="M180">
        <v>0</v>
      </c>
      <c r="N180" t="s">
        <v>22</v>
      </c>
      <c r="O180">
        <v>4</v>
      </c>
      <c r="P180" s="30">
        <f>SQRT((postes_2[[#This Row],[x]]-$Q$1)^2+(postes_2[[#This Row],[y]]-$R$1)^2)</f>
        <v>93142.112085859582</v>
      </c>
      <c r="Q180">
        <v>529166.04999999702</v>
      </c>
      <c r="R180">
        <v>6798907.2199999997</v>
      </c>
    </row>
    <row r="181" spans="1:18">
      <c r="A181">
        <v>2369</v>
      </c>
      <c r="B181">
        <v>70001490</v>
      </c>
      <c r="C181" t="e">
        <f>+#REF!</f>
        <v>#REF!</v>
      </c>
      <c r="D181" t="s">
        <v>20</v>
      </c>
      <c r="E181" s="1">
        <v>954720000000</v>
      </c>
      <c r="F181" t="s">
        <v>20</v>
      </c>
      <c r="G181">
        <v>1</v>
      </c>
      <c r="H181" t="s">
        <v>5540</v>
      </c>
      <c r="I181" t="s">
        <v>5541</v>
      </c>
      <c r="J181" t="s">
        <v>20</v>
      </c>
      <c r="K181" t="s">
        <v>21</v>
      </c>
      <c r="L181">
        <v>0</v>
      </c>
      <c r="M181">
        <v>0</v>
      </c>
      <c r="N181" t="s">
        <v>22</v>
      </c>
      <c r="O181">
        <v>6</v>
      </c>
      <c r="P181" s="30">
        <f>SQRT((postes_2[[#This Row],[x]]-$Q$1)^2+(postes_2[[#This Row],[y]]-$R$1)^2)</f>
        <v>93283.898058229694</v>
      </c>
      <c r="Q181">
        <v>638014.03000000096</v>
      </c>
      <c r="R181">
        <v>6842586.8300000001</v>
      </c>
    </row>
    <row r="182" spans="1:18">
      <c r="A182">
        <v>1941</v>
      </c>
      <c r="B182">
        <v>70001670</v>
      </c>
      <c r="C182" t="e">
        <f>+#REF!</f>
        <v>#REF!</v>
      </c>
      <c r="D182" t="s">
        <v>274</v>
      </c>
      <c r="E182">
        <v>774489600000</v>
      </c>
      <c r="F182">
        <v>1411405362000</v>
      </c>
      <c r="G182">
        <v>1</v>
      </c>
      <c r="H182" t="s">
        <v>3872</v>
      </c>
      <c r="I182" t="s">
        <v>3873</v>
      </c>
      <c r="J182" t="s">
        <v>20</v>
      </c>
      <c r="K182" t="s">
        <v>21</v>
      </c>
      <c r="L182">
        <v>0</v>
      </c>
      <c r="M182">
        <v>0</v>
      </c>
      <c r="N182" t="s">
        <v>22</v>
      </c>
      <c r="O182">
        <v>3</v>
      </c>
      <c r="P182" s="30">
        <f>SQRT((postes_2[[#This Row],[x]]-$Q$1)^2+(postes_2[[#This Row],[y]]-$R$1)^2)</f>
        <v>93438.502726281484</v>
      </c>
      <c r="Q182">
        <v>680647.46000000101</v>
      </c>
      <c r="R182">
        <v>6815153.3399999999</v>
      </c>
    </row>
    <row r="183" spans="1:18">
      <c r="A183">
        <v>291</v>
      </c>
      <c r="B183">
        <v>70001504</v>
      </c>
      <c r="C183" t="e">
        <f>+#REF!</f>
        <v>#REF!</v>
      </c>
      <c r="D183" t="s">
        <v>20</v>
      </c>
      <c r="E183">
        <v>956793600000</v>
      </c>
      <c r="F183" t="s">
        <v>20</v>
      </c>
      <c r="G183">
        <v>1</v>
      </c>
      <c r="H183" t="s">
        <v>689</v>
      </c>
      <c r="I183" t="s">
        <v>689</v>
      </c>
      <c r="J183" t="s">
        <v>690</v>
      </c>
      <c r="K183" t="s">
        <v>21</v>
      </c>
      <c r="L183">
        <v>0</v>
      </c>
      <c r="M183">
        <v>0</v>
      </c>
      <c r="N183" t="s">
        <v>22</v>
      </c>
      <c r="O183">
        <v>4</v>
      </c>
      <c r="P183" s="30">
        <f>SQRT((postes_2[[#This Row],[x]]-$Q$1)^2+(postes_2[[#This Row],[y]]-$R$1)^2)</f>
        <v>93486.158147433496</v>
      </c>
      <c r="Q183">
        <v>644695.96999999904</v>
      </c>
      <c r="R183">
        <v>6840457.7300000004</v>
      </c>
    </row>
    <row r="184" spans="1:18">
      <c r="A184">
        <v>1932</v>
      </c>
      <c r="B184">
        <v>70001692</v>
      </c>
      <c r="C184" t="e">
        <f>+#REF!</f>
        <v>#REF!</v>
      </c>
      <c r="D184" t="s">
        <v>274</v>
      </c>
      <c r="E184">
        <v>956793600000</v>
      </c>
      <c r="F184">
        <v>1411404124000</v>
      </c>
      <c r="G184">
        <v>1</v>
      </c>
      <c r="H184" t="s">
        <v>3855</v>
      </c>
      <c r="I184" t="s">
        <v>3856</v>
      </c>
      <c r="J184" t="s">
        <v>26</v>
      </c>
      <c r="K184" t="s">
        <v>21</v>
      </c>
      <c r="L184">
        <v>0</v>
      </c>
      <c r="M184">
        <v>0</v>
      </c>
      <c r="N184" t="s">
        <v>22</v>
      </c>
      <c r="O184">
        <v>3</v>
      </c>
      <c r="P184" s="30">
        <f>SQRT((postes_2[[#This Row],[x]]-$Q$1)^2+(postes_2[[#This Row],[y]]-$R$1)^2)</f>
        <v>93587.442375840343</v>
      </c>
      <c r="Q184">
        <v>685899.43999999797</v>
      </c>
      <c r="R184">
        <v>6808860.0199999996</v>
      </c>
    </row>
    <row r="185" spans="1:18">
      <c r="A185">
        <v>1918</v>
      </c>
      <c r="B185">
        <v>70001683</v>
      </c>
      <c r="C185" t="e">
        <f>+#REF!</f>
        <v>#REF!</v>
      </c>
      <c r="D185" t="s">
        <v>274</v>
      </c>
      <c r="E185">
        <v>774489600000</v>
      </c>
      <c r="F185">
        <v>1411403922000</v>
      </c>
      <c r="G185">
        <v>1</v>
      </c>
      <c r="H185" t="s">
        <v>3827</v>
      </c>
      <c r="I185" t="s">
        <v>3827</v>
      </c>
      <c r="J185" t="s">
        <v>20</v>
      </c>
      <c r="K185" t="s">
        <v>21</v>
      </c>
      <c r="L185">
        <v>0</v>
      </c>
      <c r="M185">
        <v>0</v>
      </c>
      <c r="N185" t="s">
        <v>22</v>
      </c>
      <c r="O185">
        <v>3</v>
      </c>
      <c r="P185" s="30">
        <f>SQRT((postes_2[[#This Row],[x]]-$Q$1)^2+(postes_2[[#This Row],[y]]-$R$1)^2)</f>
        <v>93657.932131467067</v>
      </c>
      <c r="Q185">
        <v>684748.96999999904</v>
      </c>
      <c r="R185">
        <v>6810509.1500000004</v>
      </c>
    </row>
    <row r="186" spans="1:18">
      <c r="A186">
        <v>1365</v>
      </c>
      <c r="B186">
        <v>60000448</v>
      </c>
      <c r="C186" t="e">
        <f>+#REF!</f>
        <v>#REF!</v>
      </c>
      <c r="D186" t="s">
        <v>20</v>
      </c>
      <c r="E186" s="1">
        <v>1059696000000</v>
      </c>
      <c r="F186" t="s">
        <v>20</v>
      </c>
      <c r="G186">
        <v>1</v>
      </c>
      <c r="H186" t="s">
        <v>2655</v>
      </c>
      <c r="I186" t="s">
        <v>2656</v>
      </c>
      <c r="J186" t="s">
        <v>20</v>
      </c>
      <c r="K186" t="s">
        <v>21</v>
      </c>
      <c r="L186">
        <v>0</v>
      </c>
      <c r="M186">
        <v>0</v>
      </c>
      <c r="N186" t="s">
        <v>22</v>
      </c>
      <c r="O186">
        <v>4</v>
      </c>
      <c r="P186" s="30">
        <f>SQRT((postes_2[[#This Row],[x]]-$Q$1)^2+(postes_2[[#This Row],[y]]-$R$1)^2)</f>
        <v>93807.089321636347</v>
      </c>
      <c r="Q186">
        <v>524581.88000000303</v>
      </c>
      <c r="R186">
        <v>6791186.6500000004</v>
      </c>
    </row>
    <row r="187" spans="1:18">
      <c r="A187">
        <v>3810</v>
      </c>
      <c r="B187">
        <v>60000415</v>
      </c>
      <c r="C187" t="e">
        <f>+#REF!</f>
        <v>#REF!</v>
      </c>
      <c r="D187" t="s">
        <v>38</v>
      </c>
      <c r="E187">
        <v>816307200000</v>
      </c>
      <c r="F187">
        <v>1188406240000</v>
      </c>
      <c r="G187">
        <v>1</v>
      </c>
      <c r="H187" t="s">
        <v>8125</v>
      </c>
      <c r="I187" t="s">
        <v>8126</v>
      </c>
      <c r="J187" t="s">
        <v>8127</v>
      </c>
      <c r="K187" t="s">
        <v>21</v>
      </c>
      <c r="L187">
        <v>0</v>
      </c>
      <c r="M187">
        <v>0</v>
      </c>
      <c r="N187" t="s">
        <v>22</v>
      </c>
      <c r="O187">
        <v>4</v>
      </c>
      <c r="P187" s="30">
        <f>SQRT((postes_2[[#This Row],[x]]-$Q$1)^2+(postes_2[[#This Row],[y]]-$R$1)^2)</f>
        <v>93844.097987919449</v>
      </c>
      <c r="Q187">
        <v>527647.46000000101</v>
      </c>
      <c r="R187">
        <v>6797590.1100000003</v>
      </c>
    </row>
    <row r="188" spans="1:18">
      <c r="A188">
        <v>3459</v>
      </c>
      <c r="B188">
        <v>60001154</v>
      </c>
      <c r="C188" t="e">
        <f>+#REF!</f>
        <v>#REF!</v>
      </c>
      <c r="D188" t="s">
        <v>20</v>
      </c>
      <c r="E188">
        <v>610761600000</v>
      </c>
      <c r="F188" t="s">
        <v>20</v>
      </c>
      <c r="G188">
        <v>1</v>
      </c>
      <c r="H188" t="s">
        <v>252</v>
      </c>
      <c r="I188" t="s">
        <v>253</v>
      </c>
      <c r="J188" t="s">
        <v>20</v>
      </c>
      <c r="K188" t="s">
        <v>21</v>
      </c>
      <c r="L188">
        <v>0</v>
      </c>
      <c r="M188">
        <v>0</v>
      </c>
      <c r="N188" t="s">
        <v>22</v>
      </c>
      <c r="O188">
        <v>7</v>
      </c>
      <c r="P188" s="30">
        <f>SQRT((postes_2[[#This Row],[x]]-$Q$1)^2+(postes_2[[#This Row],[y]]-$R$1)^2)</f>
        <v>93916.519171616761</v>
      </c>
      <c r="Q188">
        <v>526409.75999999803</v>
      </c>
      <c r="R188">
        <v>6711577.8899999997</v>
      </c>
    </row>
    <row r="189" spans="1:18">
      <c r="A189">
        <v>29</v>
      </c>
      <c r="B189">
        <v>70001916</v>
      </c>
      <c r="C189">
        <f>+PF163</f>
        <v>0</v>
      </c>
      <c r="D189" t="s">
        <v>30</v>
      </c>
      <c r="E189">
        <v>954460800000</v>
      </c>
      <c r="F189">
        <v>1371226375000</v>
      </c>
      <c r="G189">
        <v>1</v>
      </c>
      <c r="H189" t="s">
        <v>940</v>
      </c>
      <c r="I189" t="s">
        <v>941</v>
      </c>
      <c r="J189" t="s">
        <v>20</v>
      </c>
      <c r="K189" t="s">
        <v>21</v>
      </c>
      <c r="L189">
        <v>0</v>
      </c>
      <c r="M189">
        <v>0</v>
      </c>
      <c r="N189" t="s">
        <v>22</v>
      </c>
      <c r="O189">
        <v>4</v>
      </c>
      <c r="P189" s="30">
        <f>SQRT((postes_2[[#This Row],[x]]-$Q$1)^2+(postes_2[[#This Row],[y]]-$R$1)^2)</f>
        <v>94069.729928965942</v>
      </c>
      <c r="Q189">
        <v>646681.18000000005</v>
      </c>
      <c r="R189">
        <v>6840282.9299999997</v>
      </c>
    </row>
    <row r="190" spans="1:18">
      <c r="A190">
        <v>3363</v>
      </c>
      <c r="B190">
        <v>20001158</v>
      </c>
      <c r="C190" t="e">
        <f>+#REF!</f>
        <v>#REF!</v>
      </c>
      <c r="D190" t="s">
        <v>20</v>
      </c>
      <c r="E190">
        <v>778982400000</v>
      </c>
      <c r="F190" t="s">
        <v>20</v>
      </c>
      <c r="G190">
        <v>1</v>
      </c>
      <c r="H190" t="s">
        <v>48</v>
      </c>
      <c r="I190" t="s">
        <v>49</v>
      </c>
      <c r="J190" t="s">
        <v>20</v>
      </c>
      <c r="K190" t="s">
        <v>21</v>
      </c>
      <c r="L190">
        <v>0</v>
      </c>
      <c r="M190">
        <v>0</v>
      </c>
      <c r="N190" t="s">
        <v>22</v>
      </c>
      <c r="O190">
        <v>3</v>
      </c>
      <c r="P190" s="30">
        <f>SQRT((postes_2[[#This Row],[x]]-$Q$1)^2+(postes_2[[#This Row],[y]]-$R$1)^2)</f>
        <v>94238.936962875916</v>
      </c>
      <c r="Q190">
        <v>699162.04999999702</v>
      </c>
      <c r="R190">
        <v>6785314.6900000004</v>
      </c>
    </row>
    <row r="191" spans="1:18">
      <c r="A191">
        <v>2362</v>
      </c>
      <c r="B191">
        <v>60001507</v>
      </c>
      <c r="C191" t="e">
        <f>+#REF!</f>
        <v>#REF!</v>
      </c>
      <c r="D191" t="s">
        <v>56</v>
      </c>
      <c r="E191">
        <v>1174066314000</v>
      </c>
      <c r="F191">
        <v>1174066242000</v>
      </c>
      <c r="G191">
        <v>1</v>
      </c>
      <c r="H191" t="s">
        <v>5525</v>
      </c>
      <c r="I191" t="s">
        <v>5526</v>
      </c>
      <c r="J191" t="s">
        <v>20</v>
      </c>
      <c r="K191" t="s">
        <v>21</v>
      </c>
      <c r="L191">
        <v>0</v>
      </c>
      <c r="M191">
        <v>0</v>
      </c>
      <c r="N191" t="s">
        <v>22</v>
      </c>
      <c r="O191">
        <v>7</v>
      </c>
      <c r="P191" s="30">
        <f>SQRT((postes_2[[#This Row],[x]]-$Q$1)^2+(postes_2[[#This Row],[y]]-$R$1)^2)</f>
        <v>94306.13876495407</v>
      </c>
      <c r="Q191">
        <v>644740.21999999904</v>
      </c>
      <c r="R191">
        <v>6665603.6500000004</v>
      </c>
    </row>
    <row r="192" spans="1:18">
      <c r="A192">
        <v>4025</v>
      </c>
      <c r="B192">
        <v>70001556</v>
      </c>
      <c r="C192" t="e">
        <f>+#REF!</f>
        <v>#REF!</v>
      </c>
      <c r="D192" t="s">
        <v>20</v>
      </c>
      <c r="E192">
        <v>774489600000</v>
      </c>
      <c r="F192" t="s">
        <v>20</v>
      </c>
      <c r="G192">
        <v>1</v>
      </c>
      <c r="H192" t="s">
        <v>8048</v>
      </c>
      <c r="I192" t="s">
        <v>8049</v>
      </c>
      <c r="J192" t="s">
        <v>20</v>
      </c>
      <c r="K192" t="s">
        <v>21</v>
      </c>
      <c r="L192">
        <v>0</v>
      </c>
      <c r="M192">
        <v>0</v>
      </c>
      <c r="N192" t="s">
        <v>22</v>
      </c>
      <c r="O192">
        <v>6</v>
      </c>
      <c r="P192" s="30">
        <f>SQRT((postes_2[[#This Row],[x]]-$Q$1)^2+(postes_2[[#This Row],[y]]-$R$1)^2)</f>
        <v>94393.909483649972</v>
      </c>
      <c r="Q192">
        <v>657100.22999999695</v>
      </c>
      <c r="R192">
        <v>6835534.0599999996</v>
      </c>
    </row>
    <row r="193" spans="1:18">
      <c r="A193">
        <v>1599</v>
      </c>
      <c r="B193">
        <v>70001611</v>
      </c>
      <c r="C193" t="e">
        <f>+#REF!</f>
        <v>#REF!</v>
      </c>
      <c r="D193" t="s">
        <v>274</v>
      </c>
      <c r="E193">
        <v>1113497436000</v>
      </c>
      <c r="F193">
        <v>1411564866000</v>
      </c>
      <c r="G193">
        <v>1</v>
      </c>
      <c r="H193" t="s">
        <v>7162</v>
      </c>
      <c r="I193" t="s">
        <v>7163</v>
      </c>
      <c r="J193" t="s">
        <v>26</v>
      </c>
      <c r="K193" t="s">
        <v>21</v>
      </c>
      <c r="L193">
        <v>0</v>
      </c>
      <c r="M193">
        <v>0</v>
      </c>
      <c r="N193" t="s">
        <v>22</v>
      </c>
      <c r="O193">
        <v>3</v>
      </c>
      <c r="P193" s="30">
        <f>SQRT((postes_2[[#This Row],[x]]-$Q$1)^2+(postes_2[[#This Row],[y]]-$R$1)^2)</f>
        <v>94399.959582942582</v>
      </c>
      <c r="Q193">
        <v>665466.64999999898</v>
      </c>
      <c r="R193">
        <v>6830186.8099999996</v>
      </c>
    </row>
    <row r="194" spans="1:18">
      <c r="A194">
        <v>3171</v>
      </c>
      <c r="B194">
        <v>60000209</v>
      </c>
      <c r="C194" t="e">
        <f>+#REF!</f>
        <v>#REF!</v>
      </c>
      <c r="D194" t="s">
        <v>482</v>
      </c>
      <c r="E194">
        <v>787190400000</v>
      </c>
      <c r="F194">
        <v>1386762549000</v>
      </c>
      <c r="G194">
        <v>1</v>
      </c>
      <c r="H194" t="s">
        <v>6323</v>
      </c>
      <c r="I194" t="s">
        <v>6324</v>
      </c>
      <c r="J194" t="s">
        <v>20</v>
      </c>
      <c r="K194" t="s">
        <v>21</v>
      </c>
      <c r="L194">
        <v>0</v>
      </c>
      <c r="M194">
        <v>0</v>
      </c>
      <c r="N194" t="s">
        <v>22</v>
      </c>
      <c r="O194">
        <v>4</v>
      </c>
      <c r="P194" s="30">
        <f>SQRT((postes_2[[#This Row],[x]]-$Q$1)^2+(postes_2[[#This Row],[y]]-$R$1)^2)</f>
        <v>94442.647188250194</v>
      </c>
      <c r="Q194">
        <v>556156.71000000101</v>
      </c>
      <c r="R194">
        <v>6830725.2599999998</v>
      </c>
    </row>
    <row r="195" spans="1:18">
      <c r="A195">
        <v>763</v>
      </c>
      <c r="B195">
        <v>70001491</v>
      </c>
      <c r="C195" t="e">
        <f>+#REF!</f>
        <v>#REF!</v>
      </c>
      <c r="D195" t="s">
        <v>168</v>
      </c>
      <c r="E195">
        <v>774489600000</v>
      </c>
      <c r="F195">
        <v>1448984608000</v>
      </c>
      <c r="G195">
        <v>1</v>
      </c>
      <c r="H195" t="s">
        <v>1728</v>
      </c>
      <c r="I195" t="s">
        <v>1729</v>
      </c>
      <c r="J195" t="s">
        <v>20</v>
      </c>
      <c r="K195" t="s">
        <v>21</v>
      </c>
      <c r="L195">
        <v>0</v>
      </c>
      <c r="M195">
        <v>0</v>
      </c>
      <c r="N195" t="s">
        <v>22</v>
      </c>
      <c r="O195">
        <v>7</v>
      </c>
      <c r="P195" s="30">
        <f>SQRT((postes_2[[#This Row],[x]]-$Q$1)^2+(postes_2[[#This Row],[y]]-$R$1)^2)</f>
        <v>94928.804993676196</v>
      </c>
      <c r="Q195">
        <v>643480.21999999904</v>
      </c>
      <c r="R195">
        <v>6842466.5999999996</v>
      </c>
    </row>
    <row r="196" spans="1:18">
      <c r="A196">
        <v>7</v>
      </c>
      <c r="B196">
        <v>70001572</v>
      </c>
      <c r="C196">
        <f>+PF191</f>
        <v>0</v>
      </c>
      <c r="D196" t="s">
        <v>23</v>
      </c>
      <c r="E196">
        <v>956793600000</v>
      </c>
      <c r="F196">
        <v>1236598370000</v>
      </c>
      <c r="G196">
        <v>1</v>
      </c>
      <c r="H196" t="s">
        <v>7279</v>
      </c>
      <c r="I196" t="s">
        <v>7280</v>
      </c>
      <c r="J196" t="s">
        <v>7281</v>
      </c>
      <c r="K196" t="s">
        <v>21</v>
      </c>
      <c r="L196">
        <v>0</v>
      </c>
      <c r="M196">
        <v>0</v>
      </c>
      <c r="N196" t="s">
        <v>22</v>
      </c>
      <c r="O196">
        <v>3</v>
      </c>
      <c r="P196" s="30">
        <f>SQRT((postes_2[[#This Row],[x]]-$Q$1)^2+(postes_2[[#This Row],[y]]-$R$1)^2)</f>
        <v>95025.504901327571</v>
      </c>
      <c r="Q196">
        <v>659218.57999999798</v>
      </c>
      <c r="R196">
        <v>6835030.4400000004</v>
      </c>
    </row>
    <row r="197" spans="1:18">
      <c r="A197">
        <v>3413</v>
      </c>
      <c r="B197">
        <v>70001495</v>
      </c>
      <c r="C197" t="e">
        <f>+#REF!</f>
        <v>#REF!</v>
      </c>
      <c r="D197" t="s">
        <v>152</v>
      </c>
      <c r="E197">
        <v>956793600000</v>
      </c>
      <c r="F197">
        <v>1296483384000</v>
      </c>
      <c r="G197">
        <v>1</v>
      </c>
      <c r="H197" t="s">
        <v>153</v>
      </c>
      <c r="I197" t="s">
        <v>154</v>
      </c>
      <c r="J197" t="s">
        <v>155</v>
      </c>
      <c r="K197" t="s">
        <v>21</v>
      </c>
      <c r="L197">
        <v>0</v>
      </c>
      <c r="M197">
        <v>0</v>
      </c>
      <c r="N197" t="s">
        <v>22</v>
      </c>
      <c r="O197">
        <v>4</v>
      </c>
      <c r="P197" s="30">
        <f>SQRT((postes_2[[#This Row],[x]]-$Q$1)^2+(postes_2[[#This Row],[y]]-$R$1)^2)</f>
        <v>95045.675008459788</v>
      </c>
      <c r="Q197">
        <v>640057.18000000005</v>
      </c>
      <c r="R197">
        <v>6843785.3099999996</v>
      </c>
    </row>
    <row r="198" spans="1:18">
      <c r="A198">
        <v>8</v>
      </c>
      <c r="B198">
        <v>70001573</v>
      </c>
      <c r="C198">
        <f>+PF192</f>
        <v>0</v>
      </c>
      <c r="D198" t="s">
        <v>20</v>
      </c>
      <c r="E198">
        <v>774489600000</v>
      </c>
      <c r="F198" t="s">
        <v>20</v>
      </c>
      <c r="G198">
        <v>1</v>
      </c>
      <c r="H198" t="s">
        <v>7282</v>
      </c>
      <c r="I198" t="s">
        <v>7283</v>
      </c>
      <c r="J198" t="s">
        <v>20</v>
      </c>
      <c r="K198" t="s">
        <v>21</v>
      </c>
      <c r="L198">
        <v>0</v>
      </c>
      <c r="M198">
        <v>0</v>
      </c>
      <c r="N198" t="s">
        <v>22</v>
      </c>
      <c r="O198">
        <v>3</v>
      </c>
      <c r="P198" s="30">
        <f>SQRT((postes_2[[#This Row],[x]]-$Q$1)^2+(postes_2[[#This Row],[y]]-$R$1)^2)</f>
        <v>95120.366508152496</v>
      </c>
      <c r="Q198">
        <v>660948.14000000095</v>
      </c>
      <c r="R198">
        <v>6834083.5</v>
      </c>
    </row>
    <row r="199" spans="1:18">
      <c r="A199">
        <v>3549</v>
      </c>
      <c r="B199">
        <v>60001496</v>
      </c>
      <c r="C199" t="e">
        <f>+#REF!</f>
        <v>#REF!</v>
      </c>
      <c r="D199" t="s">
        <v>56</v>
      </c>
      <c r="E199">
        <v>1173983019000</v>
      </c>
      <c r="F199">
        <v>1173982985000</v>
      </c>
      <c r="G199">
        <v>1</v>
      </c>
      <c r="H199" t="s">
        <v>7478</v>
      </c>
      <c r="I199" t="s">
        <v>7479</v>
      </c>
      <c r="J199" t="s">
        <v>20</v>
      </c>
      <c r="K199" t="s">
        <v>21</v>
      </c>
      <c r="L199">
        <v>0</v>
      </c>
      <c r="M199">
        <v>0</v>
      </c>
      <c r="N199" t="s">
        <v>22</v>
      </c>
      <c r="O199">
        <v>4</v>
      </c>
      <c r="P199" s="30">
        <f>SQRT((postes_2[[#This Row],[x]]-$Q$1)^2+(postes_2[[#This Row],[y]]-$R$1)^2)</f>
        <v>95394.398250333717</v>
      </c>
      <c r="Q199">
        <v>652845.81999999995</v>
      </c>
      <c r="R199">
        <v>6667997.0300000003</v>
      </c>
    </row>
    <row r="200" spans="1:18">
      <c r="A200">
        <v>3694</v>
      </c>
      <c r="B200">
        <v>20001227</v>
      </c>
      <c r="C200" t="e">
        <f>+#REF!</f>
        <v>#REF!</v>
      </c>
      <c r="D200" t="s">
        <v>74</v>
      </c>
      <c r="E200">
        <v>1065571200000</v>
      </c>
      <c r="F200">
        <v>1367511639000</v>
      </c>
      <c r="G200">
        <v>1</v>
      </c>
      <c r="H200" t="s">
        <v>7606</v>
      </c>
      <c r="I200" t="s">
        <v>7607</v>
      </c>
      <c r="J200" t="s">
        <v>20</v>
      </c>
      <c r="K200" t="s">
        <v>21</v>
      </c>
      <c r="L200">
        <v>0</v>
      </c>
      <c r="M200">
        <v>0</v>
      </c>
      <c r="N200" t="s">
        <v>22</v>
      </c>
      <c r="O200">
        <v>3</v>
      </c>
      <c r="P200" s="30">
        <f>SQRT((postes_2[[#This Row],[x]]-$Q$1)^2+(postes_2[[#This Row],[y]]-$R$1)^2)</f>
        <v>95635.890826838528</v>
      </c>
      <c r="Q200">
        <v>704759.14000000095</v>
      </c>
      <c r="R200">
        <v>6769451.3399999999</v>
      </c>
    </row>
    <row r="201" spans="1:18">
      <c r="A201">
        <v>2106</v>
      </c>
      <c r="B201">
        <v>70001701</v>
      </c>
      <c r="C201" t="e">
        <f>+#REF!</f>
        <v>#REF!</v>
      </c>
      <c r="D201" t="s">
        <v>274</v>
      </c>
      <c r="E201">
        <v>774489600000</v>
      </c>
      <c r="F201">
        <v>1410275435000</v>
      </c>
      <c r="G201">
        <v>1</v>
      </c>
      <c r="H201" t="s">
        <v>4278</v>
      </c>
      <c r="I201" t="s">
        <v>4279</v>
      </c>
      <c r="J201" t="s">
        <v>20</v>
      </c>
      <c r="K201" t="s">
        <v>21</v>
      </c>
      <c r="L201">
        <v>0</v>
      </c>
      <c r="M201">
        <v>0</v>
      </c>
      <c r="N201" t="s">
        <v>22</v>
      </c>
      <c r="O201">
        <v>7</v>
      </c>
      <c r="P201" s="30">
        <f>SQRT((postes_2[[#This Row],[x]]-$Q$1)^2+(postes_2[[#This Row],[y]]-$R$1)^2)</f>
        <v>95670.981311315642</v>
      </c>
      <c r="Q201">
        <v>689355.99000000197</v>
      </c>
      <c r="R201">
        <v>6807590.21</v>
      </c>
    </row>
    <row r="202" spans="1:18">
      <c r="A202">
        <v>1369</v>
      </c>
      <c r="B202">
        <v>60000564</v>
      </c>
      <c r="C202" t="e">
        <f>+#REF!</f>
        <v>#REF!</v>
      </c>
      <c r="D202" t="s">
        <v>20</v>
      </c>
      <c r="E202">
        <v>610761600000</v>
      </c>
      <c r="F202" t="s">
        <v>20</v>
      </c>
      <c r="G202">
        <v>1</v>
      </c>
      <c r="H202" t="s">
        <v>2664</v>
      </c>
      <c r="I202" t="s">
        <v>2665</v>
      </c>
      <c r="J202" t="s">
        <v>26</v>
      </c>
      <c r="K202" t="s">
        <v>21</v>
      </c>
      <c r="L202">
        <v>0</v>
      </c>
      <c r="M202">
        <v>0</v>
      </c>
      <c r="N202" t="s">
        <v>22</v>
      </c>
      <c r="O202">
        <v>4</v>
      </c>
      <c r="P202" s="30">
        <f>SQRT((postes_2[[#This Row],[x]]-$Q$1)^2+(postes_2[[#This Row],[y]]-$R$1)^2)</f>
        <v>95685.055200557326</v>
      </c>
      <c r="Q202">
        <v>519483.64999999898</v>
      </c>
      <c r="R202">
        <v>6783080.6399999997</v>
      </c>
    </row>
    <row r="203" spans="1:18">
      <c r="A203">
        <v>3569</v>
      </c>
      <c r="B203">
        <v>70001699</v>
      </c>
      <c r="C203" t="e">
        <f>+#REF!</f>
        <v>#REF!</v>
      </c>
      <c r="D203" t="s">
        <v>274</v>
      </c>
      <c r="E203">
        <v>1411647807000</v>
      </c>
      <c r="F203">
        <v>1411647846000</v>
      </c>
      <c r="G203">
        <v>1</v>
      </c>
      <c r="H203" t="s">
        <v>3601</v>
      </c>
      <c r="I203" t="s">
        <v>3602</v>
      </c>
      <c r="J203" t="s">
        <v>20</v>
      </c>
      <c r="K203" t="s">
        <v>21</v>
      </c>
      <c r="L203">
        <v>0</v>
      </c>
      <c r="M203">
        <v>0</v>
      </c>
      <c r="N203" t="s">
        <v>22</v>
      </c>
      <c r="O203">
        <v>7</v>
      </c>
      <c r="P203" s="30">
        <f>SQRT((postes_2[[#This Row],[x]]-$Q$1)^2+(postes_2[[#This Row],[y]]-$R$1)^2)</f>
        <v>95751.748450858053</v>
      </c>
      <c r="Q203">
        <v>687642.95000000298</v>
      </c>
      <c r="R203">
        <v>6810142.3600000003</v>
      </c>
    </row>
    <row r="204" spans="1:18">
      <c r="A204">
        <v>27</v>
      </c>
      <c r="B204">
        <v>70001652</v>
      </c>
      <c r="C204">
        <f>+PF179</f>
        <v>0</v>
      </c>
      <c r="D204" t="s">
        <v>30</v>
      </c>
      <c r="E204">
        <v>774489600000</v>
      </c>
      <c r="F204">
        <v>1371222269000</v>
      </c>
      <c r="G204">
        <v>1</v>
      </c>
      <c r="H204" t="s">
        <v>936</v>
      </c>
      <c r="I204" t="s">
        <v>937</v>
      </c>
      <c r="J204" t="s">
        <v>20</v>
      </c>
      <c r="K204" t="s">
        <v>21</v>
      </c>
      <c r="L204">
        <v>0</v>
      </c>
      <c r="M204">
        <v>0</v>
      </c>
      <c r="N204" t="s">
        <v>22</v>
      </c>
      <c r="O204">
        <v>3</v>
      </c>
      <c r="P204" s="30">
        <f>SQRT((postes_2[[#This Row],[x]]-$Q$1)^2+(postes_2[[#This Row],[y]]-$R$1)^2)</f>
        <v>95818.779210301815</v>
      </c>
      <c r="Q204">
        <v>673816.89999999898</v>
      </c>
      <c r="R204">
        <v>6825353.3700000001</v>
      </c>
    </row>
    <row r="205" spans="1:18">
      <c r="A205">
        <v>3783</v>
      </c>
      <c r="B205">
        <v>60001224</v>
      </c>
      <c r="C205" t="e">
        <f>+#REF!</f>
        <v>#REF!</v>
      </c>
      <c r="D205" t="s">
        <v>20</v>
      </c>
      <c r="E205">
        <v>610761600000</v>
      </c>
      <c r="F205" t="s">
        <v>20</v>
      </c>
      <c r="G205">
        <v>1</v>
      </c>
      <c r="H205" t="s">
        <v>6735</v>
      </c>
      <c r="I205" t="s">
        <v>6736</v>
      </c>
      <c r="J205" t="s">
        <v>20</v>
      </c>
      <c r="K205" t="s">
        <v>21</v>
      </c>
      <c r="L205">
        <v>0</v>
      </c>
      <c r="M205">
        <v>0</v>
      </c>
      <c r="N205" t="s">
        <v>22</v>
      </c>
      <c r="O205">
        <v>4</v>
      </c>
      <c r="P205" s="30">
        <f>SQRT((postes_2[[#This Row],[x]]-$Q$1)^2+(postes_2[[#This Row],[y]]-$R$1)^2)</f>
        <v>95920.512567861835</v>
      </c>
      <c r="Q205">
        <v>529942.13000000303</v>
      </c>
      <c r="R205">
        <v>6701345.9299999997</v>
      </c>
    </row>
    <row r="206" spans="1:18">
      <c r="A206">
        <v>1504</v>
      </c>
      <c r="B206">
        <v>70004002</v>
      </c>
      <c r="C206" t="e">
        <f>+#REF!</f>
        <v>#REF!</v>
      </c>
      <c r="D206" t="s">
        <v>74</v>
      </c>
      <c r="E206">
        <v>1095688184000</v>
      </c>
      <c r="F206">
        <v>1367596462000</v>
      </c>
      <c r="G206">
        <v>1</v>
      </c>
      <c r="H206" t="s">
        <v>5943</v>
      </c>
      <c r="I206" t="s">
        <v>5944</v>
      </c>
      <c r="J206" t="s">
        <v>20</v>
      </c>
      <c r="K206" t="s">
        <v>21</v>
      </c>
      <c r="L206">
        <v>0</v>
      </c>
      <c r="M206">
        <v>0</v>
      </c>
      <c r="N206" t="s">
        <v>22</v>
      </c>
      <c r="O206">
        <v>3</v>
      </c>
      <c r="P206" s="30">
        <f>SQRT((postes_2[[#This Row],[x]]-$Q$1)^2+(postes_2[[#This Row],[y]]-$R$1)^2)</f>
        <v>95989.932042181812</v>
      </c>
      <c r="Q206">
        <v>704757.99000000197</v>
      </c>
      <c r="R206">
        <v>6771454.2400000002</v>
      </c>
    </row>
    <row r="207" spans="1:18">
      <c r="A207">
        <v>3703</v>
      </c>
      <c r="B207">
        <v>70001658</v>
      </c>
      <c r="C207" t="e">
        <f>+#REF!</f>
        <v>#REF!</v>
      </c>
      <c r="D207" t="s">
        <v>274</v>
      </c>
      <c r="E207">
        <v>1301571718000</v>
      </c>
      <c r="F207">
        <v>1411466591000</v>
      </c>
      <c r="G207">
        <v>1</v>
      </c>
      <c r="H207" t="s">
        <v>3543</v>
      </c>
      <c r="I207" t="s">
        <v>3543</v>
      </c>
      <c r="J207" t="s">
        <v>26</v>
      </c>
      <c r="K207" t="s">
        <v>21</v>
      </c>
      <c r="L207">
        <v>0</v>
      </c>
      <c r="M207">
        <v>0</v>
      </c>
      <c r="N207" t="s">
        <v>22</v>
      </c>
      <c r="O207">
        <v>3</v>
      </c>
      <c r="P207" s="30">
        <f>SQRT((postes_2[[#This Row],[x]]-$Q$1)^2+(postes_2[[#This Row],[y]]-$R$1)^2)</f>
        <v>96058.323289209715</v>
      </c>
      <c r="Q207">
        <v>675446.72999999695</v>
      </c>
      <c r="R207">
        <v>6824209.3200000003</v>
      </c>
    </row>
    <row r="208" spans="1:18">
      <c r="A208">
        <v>3866</v>
      </c>
      <c r="B208">
        <v>70036389</v>
      </c>
      <c r="C208" t="e">
        <f>+#REF!</f>
        <v>#REF!</v>
      </c>
      <c r="D208" t="s">
        <v>83</v>
      </c>
      <c r="E208">
        <v>1319708756000</v>
      </c>
      <c r="F208">
        <v>1319708572000</v>
      </c>
      <c r="G208">
        <v>1</v>
      </c>
      <c r="H208" t="s">
        <v>7942</v>
      </c>
      <c r="I208" t="s">
        <v>7943</v>
      </c>
      <c r="J208" t="s">
        <v>3780</v>
      </c>
      <c r="K208" t="s">
        <v>21</v>
      </c>
      <c r="L208">
        <v>0</v>
      </c>
      <c r="M208">
        <v>0</v>
      </c>
      <c r="N208" t="s">
        <v>22</v>
      </c>
      <c r="O208">
        <v>3</v>
      </c>
      <c r="P208" s="30">
        <f>SQRT((postes_2[[#This Row],[x]]-$Q$1)^2+(postes_2[[#This Row],[y]]-$R$1)^2)</f>
        <v>96164.434010090918</v>
      </c>
      <c r="Q208">
        <v>620643.34000000404</v>
      </c>
      <c r="R208">
        <v>6849087.0700000003</v>
      </c>
    </row>
    <row r="209" spans="1:18">
      <c r="A209">
        <v>525</v>
      </c>
      <c r="B209">
        <v>60002006</v>
      </c>
      <c r="C209" t="e">
        <f>+#REF!</f>
        <v>#REF!</v>
      </c>
      <c r="D209" t="s">
        <v>56</v>
      </c>
      <c r="E209">
        <v>1174045492000</v>
      </c>
      <c r="F209">
        <v>1174045467000</v>
      </c>
      <c r="G209">
        <v>1</v>
      </c>
      <c r="H209" t="s">
        <v>1102</v>
      </c>
      <c r="I209" t="s">
        <v>1103</v>
      </c>
      <c r="J209" t="s">
        <v>26</v>
      </c>
      <c r="K209" t="s">
        <v>21</v>
      </c>
      <c r="L209">
        <v>0</v>
      </c>
      <c r="M209">
        <v>0</v>
      </c>
      <c r="N209" t="s">
        <v>22</v>
      </c>
      <c r="O209">
        <v>4</v>
      </c>
      <c r="P209" s="30">
        <f>SQRT((postes_2[[#This Row],[x]]-$Q$1)^2+(postes_2[[#This Row],[y]]-$R$1)^2)</f>
        <v>96561.110784170451</v>
      </c>
      <c r="Q209">
        <v>651835.61999999697</v>
      </c>
      <c r="R209">
        <v>6666210.5599999996</v>
      </c>
    </row>
    <row r="210" spans="1:18">
      <c r="A210">
        <v>259</v>
      </c>
      <c r="B210">
        <v>60001287</v>
      </c>
      <c r="C210" t="e">
        <f>+#REF!</f>
        <v>#REF!</v>
      </c>
      <c r="D210" t="s">
        <v>38</v>
      </c>
      <c r="E210">
        <v>787276800000</v>
      </c>
      <c r="F210">
        <v>1213110843000</v>
      </c>
      <c r="G210">
        <v>1</v>
      </c>
      <c r="H210" t="s">
        <v>616</v>
      </c>
      <c r="I210" t="s">
        <v>617</v>
      </c>
      <c r="J210" t="s">
        <v>26</v>
      </c>
      <c r="K210" t="s">
        <v>21</v>
      </c>
      <c r="L210">
        <v>0</v>
      </c>
      <c r="M210">
        <v>0</v>
      </c>
      <c r="N210" t="s">
        <v>22</v>
      </c>
      <c r="O210">
        <v>4</v>
      </c>
      <c r="P210" s="30">
        <f>SQRT((postes_2[[#This Row],[x]]-$Q$1)^2+(postes_2[[#This Row],[y]]-$R$1)^2)</f>
        <v>96736.914927391204</v>
      </c>
      <c r="Q210">
        <v>532128.28000000096</v>
      </c>
      <c r="R210">
        <v>6696710.9900000002</v>
      </c>
    </row>
    <row r="211" spans="1:18">
      <c r="A211">
        <v>2984</v>
      </c>
      <c r="B211">
        <v>70001546</v>
      </c>
      <c r="C211" t="e">
        <f>+#REF!</f>
        <v>#REF!</v>
      </c>
      <c r="D211" t="s">
        <v>20</v>
      </c>
      <c r="E211">
        <v>956793600000</v>
      </c>
      <c r="F211" t="s">
        <v>20</v>
      </c>
      <c r="G211">
        <v>1</v>
      </c>
      <c r="H211" t="s">
        <v>2806</v>
      </c>
      <c r="I211" t="s">
        <v>2807</v>
      </c>
      <c r="J211" t="s">
        <v>26</v>
      </c>
      <c r="K211" t="s">
        <v>21</v>
      </c>
      <c r="L211">
        <v>0</v>
      </c>
      <c r="M211">
        <v>0</v>
      </c>
      <c r="N211" t="s">
        <v>22</v>
      </c>
      <c r="O211">
        <v>3</v>
      </c>
      <c r="P211" s="30">
        <f>SQRT((postes_2[[#This Row],[x]]-$Q$1)^2+(postes_2[[#This Row],[y]]-$R$1)^2)</f>
        <v>96846.377637672296</v>
      </c>
      <c r="Q211">
        <v>660882.34000000404</v>
      </c>
      <c r="R211">
        <v>6836153.0099999998</v>
      </c>
    </row>
    <row r="212" spans="1:18">
      <c r="A212">
        <v>1822</v>
      </c>
      <c r="B212">
        <v>70001698</v>
      </c>
      <c r="C212" t="e">
        <f>+#REF!</f>
        <v>#REF!</v>
      </c>
      <c r="D212" t="s">
        <v>274</v>
      </c>
      <c r="E212">
        <v>774489600000</v>
      </c>
      <c r="F212">
        <v>1413543615000</v>
      </c>
      <c r="G212">
        <v>1</v>
      </c>
      <c r="H212" t="s">
        <v>7511</v>
      </c>
      <c r="I212" t="s">
        <v>7512</v>
      </c>
      <c r="J212" t="s">
        <v>20</v>
      </c>
      <c r="K212" t="s">
        <v>21</v>
      </c>
      <c r="L212">
        <v>0</v>
      </c>
      <c r="M212">
        <v>0</v>
      </c>
      <c r="N212" t="s">
        <v>22</v>
      </c>
      <c r="O212">
        <v>1</v>
      </c>
      <c r="P212" s="30">
        <f>SQRT((postes_2[[#This Row],[x]]-$Q$1)^2+(postes_2[[#This Row],[y]]-$R$1)^2)</f>
        <v>97014.732489221133</v>
      </c>
      <c r="Q212">
        <v>689542.24000000197</v>
      </c>
      <c r="R212">
        <v>6809670.2400000002</v>
      </c>
    </row>
    <row r="213" spans="1:18">
      <c r="A213">
        <v>2341</v>
      </c>
      <c r="B213">
        <v>60001274</v>
      </c>
      <c r="C213" t="e">
        <f>+#REF!</f>
        <v>#REF!</v>
      </c>
      <c r="D213" t="s">
        <v>20</v>
      </c>
      <c r="E213">
        <v>1060041600000</v>
      </c>
      <c r="F213" t="s">
        <v>20</v>
      </c>
      <c r="G213">
        <v>1</v>
      </c>
      <c r="H213" t="s">
        <v>5481</v>
      </c>
      <c r="I213" t="s">
        <v>5482</v>
      </c>
      <c r="J213" t="s">
        <v>20</v>
      </c>
      <c r="K213" t="s">
        <v>21</v>
      </c>
      <c r="L213">
        <v>0</v>
      </c>
      <c r="M213">
        <v>0</v>
      </c>
      <c r="N213" t="s">
        <v>22</v>
      </c>
      <c r="O213">
        <v>7</v>
      </c>
      <c r="P213" s="30">
        <f>SQRT((postes_2[[#This Row],[x]]-$Q$1)^2+(postes_2[[#This Row],[y]]-$R$1)^2)</f>
        <v>97257.879186690159</v>
      </c>
      <c r="Q213">
        <v>530538.22999999695</v>
      </c>
      <c r="R213">
        <v>6698053.6799999997</v>
      </c>
    </row>
    <row r="214" spans="1:18">
      <c r="A214">
        <v>3269</v>
      </c>
      <c r="B214">
        <v>60001042</v>
      </c>
      <c r="C214" t="e">
        <f>+#REF!</f>
        <v>#REF!</v>
      </c>
      <c r="D214" t="s">
        <v>20</v>
      </c>
      <c r="E214">
        <v>1067385600000</v>
      </c>
      <c r="F214" t="s">
        <v>20</v>
      </c>
      <c r="G214">
        <v>1</v>
      </c>
      <c r="H214" t="s">
        <v>7628</v>
      </c>
      <c r="I214" t="s">
        <v>7629</v>
      </c>
      <c r="J214" t="s">
        <v>20</v>
      </c>
      <c r="K214" t="s">
        <v>21</v>
      </c>
      <c r="L214">
        <v>0</v>
      </c>
      <c r="M214">
        <v>0</v>
      </c>
      <c r="N214" t="s">
        <v>22</v>
      </c>
      <c r="O214">
        <v>3</v>
      </c>
      <c r="P214" s="30">
        <f>SQRT((postes_2[[#This Row],[x]]-$Q$1)^2+(postes_2[[#This Row],[y]]-$R$1)^2)</f>
        <v>97337.174569677067</v>
      </c>
      <c r="Q214">
        <v>704274.97999999695</v>
      </c>
      <c r="R214">
        <v>6727481.2400000002</v>
      </c>
    </row>
    <row r="215" spans="1:18">
      <c r="A215">
        <v>2324</v>
      </c>
      <c r="B215">
        <v>60001512</v>
      </c>
      <c r="C215" t="e">
        <f>+#REF!</f>
        <v>#REF!</v>
      </c>
      <c r="D215" t="s">
        <v>77</v>
      </c>
      <c r="E215">
        <v>1174407958000</v>
      </c>
      <c r="F215">
        <v>1363192240000</v>
      </c>
      <c r="G215">
        <v>1</v>
      </c>
      <c r="H215" t="s">
        <v>5449</v>
      </c>
      <c r="I215" t="s">
        <v>5450</v>
      </c>
      <c r="J215" t="s">
        <v>20</v>
      </c>
      <c r="K215" t="s">
        <v>21</v>
      </c>
      <c r="L215">
        <v>0</v>
      </c>
      <c r="M215">
        <v>0</v>
      </c>
      <c r="N215" t="s">
        <v>22</v>
      </c>
      <c r="O215">
        <v>4</v>
      </c>
      <c r="P215" s="30">
        <f>SQRT((postes_2[[#This Row],[x]]-$Q$1)^2+(postes_2[[#This Row],[y]]-$R$1)^2)</f>
        <v>97387.09209531956</v>
      </c>
      <c r="Q215">
        <v>653843.36999999697</v>
      </c>
      <c r="R215">
        <v>6666267.54</v>
      </c>
    </row>
    <row r="216" spans="1:18">
      <c r="A216">
        <v>1508</v>
      </c>
      <c r="B216">
        <v>20001287</v>
      </c>
      <c r="C216" t="e">
        <f>+#REF!</f>
        <v>#REF!</v>
      </c>
      <c r="D216" t="s">
        <v>20</v>
      </c>
      <c r="E216">
        <v>778982400000</v>
      </c>
      <c r="F216" t="s">
        <v>20</v>
      </c>
      <c r="G216">
        <v>1</v>
      </c>
      <c r="H216" t="s">
        <v>3285</v>
      </c>
      <c r="I216" t="s">
        <v>3286</v>
      </c>
      <c r="J216" t="s">
        <v>20</v>
      </c>
      <c r="K216" t="s">
        <v>21</v>
      </c>
      <c r="L216">
        <v>0</v>
      </c>
      <c r="M216">
        <v>0</v>
      </c>
      <c r="N216" t="s">
        <v>22</v>
      </c>
      <c r="O216">
        <v>3</v>
      </c>
      <c r="P216" s="30">
        <f>SQRT((postes_2[[#This Row],[x]]-$Q$1)^2+(postes_2[[#This Row],[y]]-$R$1)^2)</f>
        <v>97495.493357242332</v>
      </c>
      <c r="Q216">
        <v>707963.03000000096</v>
      </c>
      <c r="R216">
        <v>6754047.0599999996</v>
      </c>
    </row>
    <row r="217" spans="1:18">
      <c r="A217">
        <v>3563</v>
      </c>
      <c r="B217">
        <v>60001543</v>
      </c>
      <c r="C217" t="e">
        <f>+#REF!</f>
        <v>#REF!</v>
      </c>
      <c r="D217" t="s">
        <v>20</v>
      </c>
      <c r="E217">
        <v>610761600000</v>
      </c>
      <c r="F217" t="s">
        <v>20</v>
      </c>
      <c r="G217">
        <v>1</v>
      </c>
      <c r="H217" t="s">
        <v>3589</v>
      </c>
      <c r="I217" t="s">
        <v>3590</v>
      </c>
      <c r="J217" t="s">
        <v>26</v>
      </c>
      <c r="K217" t="s">
        <v>21</v>
      </c>
      <c r="L217">
        <v>0</v>
      </c>
      <c r="M217">
        <v>0</v>
      </c>
      <c r="N217" t="s">
        <v>22</v>
      </c>
      <c r="O217">
        <v>4</v>
      </c>
      <c r="P217" s="30">
        <f>SQRT((postes_2[[#This Row],[x]]-$Q$1)^2+(postes_2[[#This Row],[y]]-$R$1)^2)</f>
        <v>97560.776602887912</v>
      </c>
      <c r="Q217">
        <v>626530.77000000305</v>
      </c>
      <c r="R217">
        <v>6657232.7599999998</v>
      </c>
    </row>
    <row r="218" spans="1:18">
      <c r="A218">
        <v>2707</v>
      </c>
      <c r="B218">
        <v>60000055</v>
      </c>
      <c r="C218" t="e">
        <f>+#REF!</f>
        <v>#REF!</v>
      </c>
      <c r="D218" t="s">
        <v>482</v>
      </c>
      <c r="E218">
        <v>610761600000</v>
      </c>
      <c r="F218">
        <v>1386842420000</v>
      </c>
      <c r="G218">
        <v>1</v>
      </c>
      <c r="H218" t="s">
        <v>6286</v>
      </c>
      <c r="I218" t="s">
        <v>6287</v>
      </c>
      <c r="J218" t="s">
        <v>20</v>
      </c>
      <c r="K218" t="s">
        <v>21</v>
      </c>
      <c r="L218">
        <v>0</v>
      </c>
      <c r="M218">
        <v>0</v>
      </c>
      <c r="N218" t="s">
        <v>22</v>
      </c>
      <c r="O218">
        <v>6</v>
      </c>
      <c r="P218" s="30">
        <f>SQRT((postes_2[[#This Row],[x]]-$Q$1)^2+(postes_2[[#This Row],[y]]-$R$1)^2)</f>
        <v>97796.315027652425</v>
      </c>
      <c r="Q218">
        <v>581096.07999999798</v>
      </c>
      <c r="R218">
        <v>6846743.29</v>
      </c>
    </row>
    <row r="219" spans="1:18">
      <c r="A219">
        <v>822</v>
      </c>
      <c r="B219">
        <v>30000089</v>
      </c>
      <c r="C219" t="e">
        <f>+#REF!</f>
        <v>#REF!</v>
      </c>
      <c r="D219" t="s">
        <v>274</v>
      </c>
      <c r="E219">
        <v>1172836645000</v>
      </c>
      <c r="F219">
        <v>1447073473000</v>
      </c>
      <c r="G219">
        <v>1</v>
      </c>
      <c r="H219" t="s">
        <v>1777</v>
      </c>
      <c r="I219" t="s">
        <v>1778</v>
      </c>
      <c r="J219" t="s">
        <v>20</v>
      </c>
      <c r="K219" t="s">
        <v>21</v>
      </c>
      <c r="L219">
        <v>0</v>
      </c>
      <c r="M219">
        <v>0</v>
      </c>
      <c r="N219" t="s">
        <v>22</v>
      </c>
      <c r="O219">
        <v>3</v>
      </c>
      <c r="P219" s="30">
        <f>SQRT((postes_2[[#This Row],[x]]-$Q$1)^2+(postes_2[[#This Row],[y]]-$R$1)^2)</f>
        <v>97948.992231884797</v>
      </c>
      <c r="Q219">
        <v>687632</v>
      </c>
      <c r="R219">
        <v>6693130.5899999999</v>
      </c>
    </row>
    <row r="220" spans="1:18">
      <c r="A220">
        <v>3555</v>
      </c>
      <c r="B220">
        <v>60001183</v>
      </c>
      <c r="C220" t="e">
        <f>+#REF!</f>
        <v>#REF!</v>
      </c>
      <c r="D220" t="s">
        <v>20</v>
      </c>
      <c r="E220">
        <v>610761600000</v>
      </c>
      <c r="F220" t="s">
        <v>20</v>
      </c>
      <c r="G220">
        <v>1</v>
      </c>
      <c r="H220" t="s">
        <v>3573</v>
      </c>
      <c r="I220" t="s">
        <v>3574</v>
      </c>
      <c r="J220" t="s">
        <v>20</v>
      </c>
      <c r="K220" t="s">
        <v>21</v>
      </c>
      <c r="L220">
        <v>0</v>
      </c>
      <c r="M220">
        <v>0</v>
      </c>
      <c r="N220" t="s">
        <v>22</v>
      </c>
      <c r="O220">
        <v>4</v>
      </c>
      <c r="P220" s="30">
        <f>SQRT((postes_2[[#This Row],[x]]-$Q$1)^2+(postes_2[[#This Row],[y]]-$R$1)^2)</f>
        <v>98007.509561246814</v>
      </c>
      <c r="Q220">
        <v>524714.75999999803</v>
      </c>
      <c r="R220">
        <v>6706010.9800000004</v>
      </c>
    </row>
    <row r="221" spans="1:18">
      <c r="A221">
        <v>3398</v>
      </c>
      <c r="B221">
        <v>70001379</v>
      </c>
      <c r="C221" t="e">
        <f>+#REF!</f>
        <v>#REF!</v>
      </c>
      <c r="D221" t="s">
        <v>23</v>
      </c>
      <c r="E221">
        <v>1233570053000</v>
      </c>
      <c r="F221">
        <v>1304329277000</v>
      </c>
      <c r="G221">
        <v>1</v>
      </c>
      <c r="H221" t="s">
        <v>123</v>
      </c>
      <c r="I221" t="s">
        <v>124</v>
      </c>
      <c r="J221" t="s">
        <v>26</v>
      </c>
      <c r="K221" t="s">
        <v>21</v>
      </c>
      <c r="L221">
        <v>0</v>
      </c>
      <c r="M221">
        <v>0</v>
      </c>
      <c r="N221" t="s">
        <v>22</v>
      </c>
      <c r="O221">
        <v>3</v>
      </c>
      <c r="P221" s="30">
        <f>SQRT((postes_2[[#This Row],[x]]-$Q$1)^2+(postes_2[[#This Row],[y]]-$R$1)^2)</f>
        <v>98146.944644724324</v>
      </c>
      <c r="Q221">
        <v>621971.93000000005</v>
      </c>
      <c r="R221">
        <v>6850932.9199999999</v>
      </c>
    </row>
    <row r="222" spans="1:18">
      <c r="A222">
        <v>3035</v>
      </c>
      <c r="B222">
        <v>70001515</v>
      </c>
      <c r="C222" t="e">
        <f>+#REF!</f>
        <v>#REF!</v>
      </c>
      <c r="D222" t="s">
        <v>152</v>
      </c>
      <c r="E222">
        <v>956793600000</v>
      </c>
      <c r="F222">
        <v>1296575351000</v>
      </c>
      <c r="G222">
        <v>1</v>
      </c>
      <c r="H222" t="s">
        <v>2910</v>
      </c>
      <c r="I222" t="s">
        <v>2911</v>
      </c>
      <c r="J222" t="s">
        <v>26</v>
      </c>
      <c r="K222" t="s">
        <v>21</v>
      </c>
      <c r="L222">
        <v>0</v>
      </c>
      <c r="M222">
        <v>0</v>
      </c>
      <c r="N222" t="s">
        <v>22</v>
      </c>
      <c r="O222">
        <v>3</v>
      </c>
      <c r="P222" s="30">
        <f>SQRT((postes_2[[#This Row],[x]]-$Q$1)^2+(postes_2[[#This Row],[y]]-$R$1)^2)</f>
        <v>98149.270873472313</v>
      </c>
      <c r="Q222">
        <v>657594.43000000005</v>
      </c>
      <c r="R222">
        <v>6839558.2300000004</v>
      </c>
    </row>
    <row r="223" spans="1:18">
      <c r="A223">
        <v>236</v>
      </c>
      <c r="B223">
        <v>70059411</v>
      </c>
      <c r="C223" t="e">
        <f>+#REF!</f>
        <v>#REF!</v>
      </c>
      <c r="D223" t="s">
        <v>264</v>
      </c>
      <c r="E223">
        <v>1457534347000</v>
      </c>
      <c r="F223">
        <v>1448961555000</v>
      </c>
      <c r="G223">
        <v>1</v>
      </c>
      <c r="H223" t="s">
        <v>540</v>
      </c>
      <c r="I223" t="s">
        <v>541</v>
      </c>
      <c r="J223" t="s">
        <v>20</v>
      </c>
      <c r="K223" t="s">
        <v>21</v>
      </c>
      <c r="L223">
        <v>0</v>
      </c>
      <c r="M223">
        <v>0</v>
      </c>
      <c r="N223" t="s">
        <v>267</v>
      </c>
      <c r="O223">
        <v>3</v>
      </c>
      <c r="P223" s="30">
        <f>SQRT((postes_2[[#This Row],[x]]-$Q$1)^2+(postes_2[[#This Row],[y]]-$R$1)^2)</f>
        <v>98210.029658910702</v>
      </c>
      <c r="Q223">
        <v>637132.21800000197</v>
      </c>
      <c r="R223">
        <v>6847983.7665999997</v>
      </c>
    </row>
    <row r="224" spans="1:18">
      <c r="A224">
        <v>3487</v>
      </c>
      <c r="B224">
        <v>70001429</v>
      </c>
      <c r="C224" t="e">
        <f>+#REF!</f>
        <v>#REF!</v>
      </c>
      <c r="D224" t="s">
        <v>20</v>
      </c>
      <c r="E224">
        <v>956793600000</v>
      </c>
      <c r="F224" t="s">
        <v>20</v>
      </c>
      <c r="G224">
        <v>1</v>
      </c>
      <c r="H224" t="s">
        <v>6658</v>
      </c>
      <c r="I224" t="s">
        <v>6659</v>
      </c>
      <c r="J224" t="s">
        <v>4486</v>
      </c>
      <c r="K224" t="s">
        <v>21</v>
      </c>
      <c r="L224">
        <v>0</v>
      </c>
      <c r="M224">
        <v>0</v>
      </c>
      <c r="N224" t="s">
        <v>22</v>
      </c>
      <c r="O224">
        <v>6</v>
      </c>
      <c r="P224" s="30">
        <f>SQRT((postes_2[[#This Row],[x]]-$Q$1)^2+(postes_2[[#This Row],[y]]-$R$1)^2)</f>
        <v>98334.156165976747</v>
      </c>
      <c r="Q224">
        <v>636993.67000000202</v>
      </c>
      <c r="R224">
        <v>6848151.6500000004</v>
      </c>
    </row>
    <row r="225" spans="1:18">
      <c r="A225">
        <v>1470</v>
      </c>
      <c r="B225">
        <v>70001456</v>
      </c>
      <c r="C225" t="e">
        <f>+#REF!</f>
        <v>#REF!</v>
      </c>
      <c r="D225" t="s">
        <v>108</v>
      </c>
      <c r="E225">
        <v>956793600000</v>
      </c>
      <c r="F225">
        <v>1261049266000</v>
      </c>
      <c r="G225">
        <v>1</v>
      </c>
      <c r="H225" t="s">
        <v>5872</v>
      </c>
      <c r="I225" t="s">
        <v>5873</v>
      </c>
      <c r="J225" t="s">
        <v>5874</v>
      </c>
      <c r="K225" t="s">
        <v>21</v>
      </c>
      <c r="L225">
        <v>0</v>
      </c>
      <c r="M225">
        <v>0</v>
      </c>
      <c r="N225" t="s">
        <v>22</v>
      </c>
      <c r="O225">
        <v>3</v>
      </c>
      <c r="P225" s="30">
        <f>SQRT((postes_2[[#This Row],[x]]-$Q$1)^2+(postes_2[[#This Row],[y]]-$R$1)^2)</f>
        <v>98527.145246671658</v>
      </c>
      <c r="Q225">
        <v>643347.10000000102</v>
      </c>
      <c r="R225">
        <v>6846342.0999999996</v>
      </c>
    </row>
    <row r="226" spans="1:18">
      <c r="A226">
        <v>3576</v>
      </c>
      <c r="B226">
        <v>70001591</v>
      </c>
      <c r="C226" t="e">
        <f>+#REF!</f>
        <v>#REF!</v>
      </c>
      <c r="D226" t="s">
        <v>274</v>
      </c>
      <c r="E226">
        <v>956793600000</v>
      </c>
      <c r="F226">
        <v>1411470427000</v>
      </c>
      <c r="G226">
        <v>1</v>
      </c>
      <c r="H226" t="s">
        <v>3614</v>
      </c>
      <c r="I226" t="s">
        <v>3615</v>
      </c>
      <c r="J226" t="s">
        <v>26</v>
      </c>
      <c r="K226" t="s">
        <v>21</v>
      </c>
      <c r="L226">
        <v>0</v>
      </c>
      <c r="M226">
        <v>0</v>
      </c>
      <c r="N226" t="s">
        <v>22</v>
      </c>
      <c r="O226">
        <v>3</v>
      </c>
      <c r="P226" s="30">
        <f>SQRT((postes_2[[#This Row],[x]]-$Q$1)^2+(postes_2[[#This Row],[y]]-$R$1)^2)</f>
        <v>98637.425428699207</v>
      </c>
      <c r="Q226">
        <v>669159.09000000404</v>
      </c>
      <c r="R226">
        <v>6832739.3899999997</v>
      </c>
    </row>
    <row r="227" spans="1:18">
      <c r="A227">
        <v>26</v>
      </c>
      <c r="B227">
        <v>70001632</v>
      </c>
      <c r="C227">
        <f>+PF206</f>
        <v>0</v>
      </c>
      <c r="D227" t="s">
        <v>23</v>
      </c>
      <c r="E227">
        <v>774489600000</v>
      </c>
      <c r="F227">
        <v>1241011011000</v>
      </c>
      <c r="G227">
        <v>1</v>
      </c>
      <c r="H227" t="s">
        <v>934</v>
      </c>
      <c r="I227" t="s">
        <v>935</v>
      </c>
      <c r="J227" t="s">
        <v>20</v>
      </c>
      <c r="K227" t="s">
        <v>21</v>
      </c>
      <c r="L227">
        <v>0</v>
      </c>
      <c r="M227">
        <v>0</v>
      </c>
      <c r="N227" t="s">
        <v>22</v>
      </c>
      <c r="O227">
        <v>6</v>
      </c>
      <c r="P227" s="30">
        <f>SQRT((postes_2[[#This Row],[x]]-$Q$1)^2+(postes_2[[#This Row],[y]]-$R$1)^2)</f>
        <v>98640.981750505191</v>
      </c>
      <c r="Q227">
        <v>675415.03999999899</v>
      </c>
      <c r="R227">
        <v>6827705.8200000003</v>
      </c>
    </row>
    <row r="228" spans="1:18">
      <c r="A228">
        <v>292</v>
      </c>
      <c r="B228">
        <v>70001506</v>
      </c>
      <c r="C228" t="e">
        <f>+#REF!</f>
        <v>#REF!</v>
      </c>
      <c r="D228" t="s">
        <v>23</v>
      </c>
      <c r="E228">
        <v>774489600000</v>
      </c>
      <c r="F228">
        <v>1236617836000</v>
      </c>
      <c r="G228">
        <v>1</v>
      </c>
      <c r="H228" t="s">
        <v>691</v>
      </c>
      <c r="I228" t="s">
        <v>692</v>
      </c>
      <c r="J228" t="s">
        <v>20</v>
      </c>
      <c r="K228" t="s">
        <v>21</v>
      </c>
      <c r="L228">
        <v>0</v>
      </c>
      <c r="M228">
        <v>0</v>
      </c>
      <c r="N228" t="s">
        <v>22</v>
      </c>
      <c r="O228">
        <v>6</v>
      </c>
      <c r="P228" s="30">
        <f>SQRT((postes_2[[#This Row],[x]]-$Q$1)^2+(postes_2[[#This Row],[y]]-$R$1)^2)</f>
        <v>98652.22201597142</v>
      </c>
      <c r="Q228">
        <v>655644.28000000096</v>
      </c>
      <c r="R228">
        <v>6841163.4400000004</v>
      </c>
    </row>
    <row r="229" spans="1:18">
      <c r="A229">
        <v>1368</v>
      </c>
      <c r="B229">
        <v>60000647</v>
      </c>
      <c r="C229" t="e">
        <f>+#REF!</f>
        <v>#REF!</v>
      </c>
      <c r="D229" t="s">
        <v>152</v>
      </c>
      <c r="E229">
        <v>610761600000</v>
      </c>
      <c r="F229">
        <v>1270031022000</v>
      </c>
      <c r="G229">
        <v>1</v>
      </c>
      <c r="H229" t="s">
        <v>2662</v>
      </c>
      <c r="I229" t="s">
        <v>2663</v>
      </c>
      <c r="J229" t="s">
        <v>20</v>
      </c>
      <c r="K229" t="s">
        <v>21</v>
      </c>
      <c r="L229">
        <v>0</v>
      </c>
      <c r="M229">
        <v>0</v>
      </c>
      <c r="N229" t="s">
        <v>22</v>
      </c>
      <c r="O229">
        <v>4</v>
      </c>
      <c r="P229" s="30">
        <f>SQRT((postes_2[[#This Row],[x]]-$Q$1)^2+(postes_2[[#This Row],[y]]-$R$1)^2)</f>
        <v>99034.789331638036</v>
      </c>
      <c r="Q229">
        <v>513894.32999999798</v>
      </c>
      <c r="R229">
        <v>6775397.8600000003</v>
      </c>
    </row>
    <row r="230" spans="1:18">
      <c r="A230">
        <v>1535</v>
      </c>
      <c r="B230">
        <v>70001396</v>
      </c>
      <c r="C230" t="e">
        <f>+#REF!</f>
        <v>#REF!</v>
      </c>
      <c r="D230" t="s">
        <v>83</v>
      </c>
      <c r="E230">
        <v>774489600000</v>
      </c>
      <c r="F230">
        <v>1361811601000</v>
      </c>
      <c r="G230">
        <v>1</v>
      </c>
      <c r="H230" t="s">
        <v>2470</v>
      </c>
      <c r="I230" t="s">
        <v>2471</v>
      </c>
      <c r="J230" t="s">
        <v>20</v>
      </c>
      <c r="K230" t="s">
        <v>21</v>
      </c>
      <c r="L230">
        <v>0</v>
      </c>
      <c r="M230">
        <v>0</v>
      </c>
      <c r="N230" t="s">
        <v>22</v>
      </c>
      <c r="O230">
        <v>3</v>
      </c>
      <c r="P230" s="30">
        <f>SQRT((postes_2[[#This Row],[x]]-$Q$1)^2+(postes_2[[#This Row],[y]]-$R$1)^2)</f>
        <v>99048.292097736543</v>
      </c>
      <c r="Q230">
        <v>630926.47999999695</v>
      </c>
      <c r="R230">
        <v>6850375.0300000003</v>
      </c>
    </row>
    <row r="231" spans="1:18">
      <c r="A231">
        <v>2111</v>
      </c>
      <c r="B231">
        <v>70003170</v>
      </c>
      <c r="C231" t="e">
        <f>+#REF!</f>
        <v>#REF!</v>
      </c>
      <c r="D231" t="s">
        <v>56</v>
      </c>
      <c r="E231">
        <v>1268939827000</v>
      </c>
      <c r="F231">
        <v>1268939811000</v>
      </c>
      <c r="G231">
        <v>1</v>
      </c>
      <c r="H231" t="s">
        <v>4289</v>
      </c>
      <c r="I231" t="s">
        <v>4290</v>
      </c>
      <c r="J231" t="s">
        <v>20</v>
      </c>
      <c r="K231" t="s">
        <v>21</v>
      </c>
      <c r="L231">
        <v>0</v>
      </c>
      <c r="M231">
        <v>0</v>
      </c>
      <c r="N231" t="s">
        <v>22</v>
      </c>
      <c r="O231">
        <v>7</v>
      </c>
      <c r="P231" s="30">
        <f>SQRT((postes_2[[#This Row],[x]]-$Q$1)^2+(postes_2[[#This Row],[y]]-$R$1)^2)</f>
        <v>99069.340593479938</v>
      </c>
      <c r="Q231">
        <v>691164.72999999695</v>
      </c>
      <c r="R231">
        <v>6810933.9100000001</v>
      </c>
    </row>
    <row r="232" spans="1:18">
      <c r="A232">
        <v>2986</v>
      </c>
      <c r="B232">
        <v>60002803</v>
      </c>
      <c r="C232" t="e">
        <f>+#REF!</f>
        <v>#REF!</v>
      </c>
      <c r="D232" t="s">
        <v>77</v>
      </c>
      <c r="E232">
        <v>1173435169000</v>
      </c>
      <c r="F232">
        <v>1362758394000</v>
      </c>
      <c r="G232">
        <v>1</v>
      </c>
      <c r="H232" t="s">
        <v>2810</v>
      </c>
      <c r="I232" t="s">
        <v>2811</v>
      </c>
      <c r="J232" t="s">
        <v>20</v>
      </c>
      <c r="K232" t="s">
        <v>21</v>
      </c>
      <c r="L232">
        <v>0</v>
      </c>
      <c r="M232">
        <v>0</v>
      </c>
      <c r="N232" t="s">
        <v>22</v>
      </c>
      <c r="O232">
        <v>4</v>
      </c>
      <c r="P232" s="30">
        <f>SQRT((postes_2[[#This Row],[x]]-$Q$1)^2+(postes_2[[#This Row],[y]]-$R$1)^2)</f>
        <v>99080.079221457345</v>
      </c>
      <c r="Q232">
        <v>647660.04999999702</v>
      </c>
      <c r="R232">
        <v>6661627.1200000001</v>
      </c>
    </row>
    <row r="233" spans="1:18">
      <c r="A233">
        <v>3604</v>
      </c>
      <c r="B233">
        <v>30000047</v>
      </c>
      <c r="C233" t="e">
        <f>+#REF!</f>
        <v>#REF!</v>
      </c>
      <c r="D233" t="s">
        <v>20</v>
      </c>
      <c r="E233">
        <v>610761600000</v>
      </c>
      <c r="F233" t="s">
        <v>20</v>
      </c>
      <c r="G233">
        <v>1</v>
      </c>
      <c r="H233" t="s">
        <v>7665</v>
      </c>
      <c r="I233" t="s">
        <v>7665</v>
      </c>
      <c r="J233" t="s">
        <v>20</v>
      </c>
      <c r="K233" t="s">
        <v>21</v>
      </c>
      <c r="L233">
        <v>0</v>
      </c>
      <c r="M233">
        <v>0</v>
      </c>
      <c r="N233" t="s">
        <v>22</v>
      </c>
      <c r="O233">
        <v>3</v>
      </c>
      <c r="P233" s="30">
        <f>SQRT((postes_2[[#This Row],[x]]-$Q$1)^2+(postes_2[[#This Row],[y]]-$R$1)^2)</f>
        <v>99115.634711177714</v>
      </c>
      <c r="Q233">
        <v>695039.36999999697</v>
      </c>
      <c r="R233">
        <v>6701772.79</v>
      </c>
    </row>
    <row r="234" spans="1:18">
      <c r="A234">
        <v>2771</v>
      </c>
      <c r="B234">
        <v>70001410</v>
      </c>
      <c r="C234" t="e">
        <f>+#REF!</f>
        <v>#REF!</v>
      </c>
      <c r="D234" t="s">
        <v>23</v>
      </c>
      <c r="E234">
        <v>956793600000</v>
      </c>
      <c r="F234">
        <v>1236252779000</v>
      </c>
      <c r="G234">
        <v>1</v>
      </c>
      <c r="H234" t="s">
        <v>4904</v>
      </c>
      <c r="I234" t="s">
        <v>4905</v>
      </c>
      <c r="J234" t="s">
        <v>4906</v>
      </c>
      <c r="K234" t="s">
        <v>21</v>
      </c>
      <c r="L234">
        <v>0</v>
      </c>
      <c r="M234">
        <v>0</v>
      </c>
      <c r="N234" t="s">
        <v>22</v>
      </c>
      <c r="O234">
        <v>6</v>
      </c>
      <c r="P234" s="30">
        <f>SQRT((postes_2[[#This Row],[x]]-$Q$1)^2+(postes_2[[#This Row],[y]]-$R$1)^2)</f>
        <v>99463.52121616932</v>
      </c>
      <c r="Q234">
        <v>639736.65999999596</v>
      </c>
      <c r="R234">
        <v>6848522.4000000004</v>
      </c>
    </row>
    <row r="235" spans="1:18">
      <c r="A235">
        <v>2173</v>
      </c>
      <c r="B235">
        <v>60001216</v>
      </c>
      <c r="C235" t="e">
        <f>+#REF!</f>
        <v>#REF!</v>
      </c>
      <c r="D235" t="s">
        <v>274</v>
      </c>
      <c r="E235">
        <v>787276800000</v>
      </c>
      <c r="F235">
        <v>1423142408000</v>
      </c>
      <c r="G235">
        <v>1</v>
      </c>
      <c r="H235" t="s">
        <v>1473</v>
      </c>
      <c r="I235" t="s">
        <v>1474</v>
      </c>
      <c r="J235" t="s">
        <v>20</v>
      </c>
      <c r="K235" t="s">
        <v>21</v>
      </c>
      <c r="L235">
        <v>0</v>
      </c>
      <c r="M235">
        <v>0</v>
      </c>
      <c r="N235" t="s">
        <v>22</v>
      </c>
      <c r="O235">
        <v>4</v>
      </c>
      <c r="P235" s="30">
        <f>SQRT((postes_2[[#This Row],[x]]-$Q$1)^2+(postes_2[[#This Row],[y]]-$R$1)^2)</f>
        <v>99490.137105002141</v>
      </c>
      <c r="Q235">
        <v>524887.50999999803</v>
      </c>
      <c r="R235">
        <v>6702727.29</v>
      </c>
    </row>
    <row r="236" spans="1:18">
      <c r="A236">
        <v>3551</v>
      </c>
      <c r="B236">
        <v>60001490</v>
      </c>
      <c r="C236" t="e">
        <f>+#REF!</f>
        <v>#REF!</v>
      </c>
      <c r="D236" t="s">
        <v>77</v>
      </c>
      <c r="E236">
        <v>1173970530000</v>
      </c>
      <c r="F236">
        <v>1363003696000</v>
      </c>
      <c r="G236">
        <v>1</v>
      </c>
      <c r="H236" t="s">
        <v>7482</v>
      </c>
      <c r="I236" t="s">
        <v>7483</v>
      </c>
      <c r="J236" t="s">
        <v>20</v>
      </c>
      <c r="K236" t="s">
        <v>21</v>
      </c>
      <c r="L236">
        <v>0</v>
      </c>
      <c r="M236">
        <v>0</v>
      </c>
      <c r="N236" t="s">
        <v>22</v>
      </c>
      <c r="O236">
        <v>4</v>
      </c>
      <c r="P236" s="30">
        <f>SQRT((postes_2[[#This Row],[x]]-$Q$1)^2+(postes_2[[#This Row],[y]]-$R$1)^2)</f>
        <v>99646.203861641756</v>
      </c>
      <c r="Q236">
        <v>661910.47999999695</v>
      </c>
      <c r="R236">
        <v>6668120.8600000003</v>
      </c>
    </row>
    <row r="237" spans="1:18">
      <c r="A237">
        <v>2129</v>
      </c>
      <c r="B237">
        <v>60001286</v>
      </c>
      <c r="C237" t="e">
        <f>+#REF!</f>
        <v>#REF!</v>
      </c>
      <c r="D237" t="s">
        <v>77</v>
      </c>
      <c r="E237">
        <v>1060041600000</v>
      </c>
      <c r="F237">
        <v>1326108813000</v>
      </c>
      <c r="G237">
        <v>1</v>
      </c>
      <c r="H237" t="s">
        <v>4332</v>
      </c>
      <c r="I237" t="s">
        <v>4333</v>
      </c>
      <c r="J237" t="s">
        <v>20</v>
      </c>
      <c r="K237" t="s">
        <v>21</v>
      </c>
      <c r="L237">
        <v>0</v>
      </c>
      <c r="M237">
        <v>0</v>
      </c>
      <c r="N237" t="s">
        <v>22</v>
      </c>
      <c r="O237">
        <v>4</v>
      </c>
      <c r="P237" s="30">
        <f>SQRT((postes_2[[#This Row],[x]]-$Q$1)^2+(postes_2[[#This Row],[y]]-$R$1)^2)</f>
        <v>99779.760212511566</v>
      </c>
      <c r="Q237">
        <v>528506.15999999596</v>
      </c>
      <c r="R237">
        <v>6696558.5199999996</v>
      </c>
    </row>
    <row r="238" spans="1:18">
      <c r="A238">
        <v>25</v>
      </c>
      <c r="B238">
        <v>70001566</v>
      </c>
      <c r="C238">
        <f>+PF218</f>
        <v>0</v>
      </c>
      <c r="D238" t="s">
        <v>152</v>
      </c>
      <c r="E238">
        <v>956793600000</v>
      </c>
      <c r="F238">
        <v>1291893880000</v>
      </c>
      <c r="G238">
        <v>1</v>
      </c>
      <c r="H238" t="s">
        <v>931</v>
      </c>
      <c r="I238" t="s">
        <v>932</v>
      </c>
      <c r="J238" t="s">
        <v>933</v>
      </c>
      <c r="K238" t="s">
        <v>21</v>
      </c>
      <c r="L238">
        <v>0</v>
      </c>
      <c r="M238">
        <v>0</v>
      </c>
      <c r="N238" t="s">
        <v>22</v>
      </c>
      <c r="O238">
        <v>6</v>
      </c>
      <c r="P238" s="30">
        <f>SQRT((postes_2[[#This Row],[x]]-$Q$1)^2+(postes_2[[#This Row],[y]]-$R$1)^2)</f>
        <v>100147.04969865549</v>
      </c>
      <c r="Q238">
        <v>668255.52000000305</v>
      </c>
      <c r="R238">
        <v>6835255.8899999997</v>
      </c>
    </row>
    <row r="239" spans="1:18">
      <c r="A239">
        <v>3217</v>
      </c>
      <c r="B239">
        <v>60000838</v>
      </c>
      <c r="C239" t="e">
        <f>+#REF!</f>
        <v>#REF!</v>
      </c>
      <c r="D239" t="s">
        <v>20</v>
      </c>
      <c r="E239" s="1">
        <v>952992000000</v>
      </c>
      <c r="F239" t="s">
        <v>20</v>
      </c>
      <c r="G239">
        <v>1</v>
      </c>
      <c r="H239" t="s">
        <v>5292</v>
      </c>
      <c r="I239" t="s">
        <v>5293</v>
      </c>
      <c r="J239" t="s">
        <v>20</v>
      </c>
      <c r="K239" t="s">
        <v>21</v>
      </c>
      <c r="L239">
        <v>0</v>
      </c>
      <c r="M239">
        <v>0</v>
      </c>
      <c r="N239" t="s">
        <v>22</v>
      </c>
      <c r="O239">
        <v>4</v>
      </c>
      <c r="P239" s="30">
        <f>SQRT((postes_2[[#This Row],[x]]-$Q$1)^2+(postes_2[[#This Row],[y]]-$R$1)^2)</f>
        <v>100148.96635316164</v>
      </c>
      <c r="Q239">
        <v>510351.56000000198</v>
      </c>
      <c r="R239">
        <v>6755963.4699999997</v>
      </c>
    </row>
    <row r="240" spans="1:18">
      <c r="A240">
        <v>2352</v>
      </c>
      <c r="B240">
        <v>70001372</v>
      </c>
      <c r="C240" t="e">
        <f>+#REF!</f>
        <v>#REF!</v>
      </c>
      <c r="D240" t="s">
        <v>20</v>
      </c>
      <c r="E240">
        <v>813542400000</v>
      </c>
      <c r="F240" t="s">
        <v>20</v>
      </c>
      <c r="G240">
        <v>1</v>
      </c>
      <c r="H240" t="s">
        <v>5503</v>
      </c>
      <c r="I240" t="s">
        <v>5504</v>
      </c>
      <c r="J240" t="s">
        <v>5505</v>
      </c>
      <c r="K240" t="s">
        <v>21</v>
      </c>
      <c r="L240">
        <v>0</v>
      </c>
      <c r="M240">
        <v>0</v>
      </c>
      <c r="N240" t="s">
        <v>22</v>
      </c>
      <c r="O240">
        <v>3</v>
      </c>
      <c r="P240" s="30">
        <f>SQRT((postes_2[[#This Row],[x]]-$Q$1)^2+(postes_2[[#This Row],[y]]-$R$1)^2)</f>
        <v>100332.05305080382</v>
      </c>
      <c r="Q240">
        <v>632709.88000000303</v>
      </c>
      <c r="R240">
        <v>6851298.3200000003</v>
      </c>
    </row>
    <row r="241" spans="1:18">
      <c r="A241">
        <v>55</v>
      </c>
      <c r="B241">
        <v>60001520</v>
      </c>
      <c r="C241">
        <f>+PF189</f>
        <v>0</v>
      </c>
      <c r="D241" t="s">
        <v>43</v>
      </c>
      <c r="E241">
        <v>610761600000</v>
      </c>
      <c r="F241">
        <v>1159358101000</v>
      </c>
      <c r="G241">
        <v>1</v>
      </c>
      <c r="H241" t="s">
        <v>6845</v>
      </c>
      <c r="I241" t="s">
        <v>6846</v>
      </c>
      <c r="J241" t="s">
        <v>20</v>
      </c>
      <c r="K241" t="s">
        <v>21</v>
      </c>
      <c r="L241">
        <v>0</v>
      </c>
      <c r="M241">
        <v>0</v>
      </c>
      <c r="N241" t="s">
        <v>22</v>
      </c>
      <c r="O241">
        <v>4</v>
      </c>
      <c r="P241" s="30">
        <f>SQRT((postes_2[[#This Row],[x]]-$Q$1)^2+(postes_2[[#This Row],[y]]-$R$1)^2)</f>
        <v>100350.68082972932</v>
      </c>
      <c r="Q241">
        <v>653930.28000000096</v>
      </c>
      <c r="R241">
        <v>6663011.25</v>
      </c>
    </row>
    <row r="242" spans="1:18">
      <c r="A242">
        <v>572</v>
      </c>
      <c r="B242">
        <v>70001321</v>
      </c>
      <c r="C242" t="e">
        <f>+#REF!</f>
        <v>#REF!</v>
      </c>
      <c r="D242" t="s">
        <v>17</v>
      </c>
      <c r="E242">
        <v>774489600000</v>
      </c>
      <c r="F242">
        <v>1297936839000</v>
      </c>
      <c r="G242">
        <v>1</v>
      </c>
      <c r="H242" t="s">
        <v>7794</v>
      </c>
      <c r="I242" t="s">
        <v>7795</v>
      </c>
      <c r="J242" t="s">
        <v>20</v>
      </c>
      <c r="K242" t="s">
        <v>21</v>
      </c>
      <c r="L242">
        <v>0</v>
      </c>
      <c r="M242">
        <v>0</v>
      </c>
      <c r="N242" t="s">
        <v>22</v>
      </c>
      <c r="O242">
        <v>6</v>
      </c>
      <c r="P242" s="30">
        <f>SQRT((postes_2[[#This Row],[x]]-$Q$1)^2+(postes_2[[#This Row],[y]]-$R$1)^2)</f>
        <v>100520.21032250035</v>
      </c>
      <c r="Q242">
        <v>622961.82999999798</v>
      </c>
      <c r="R242">
        <v>6853203.2599999998</v>
      </c>
    </row>
    <row r="243" spans="1:18">
      <c r="A243">
        <v>574</v>
      </c>
      <c r="B243">
        <v>70001276</v>
      </c>
      <c r="C243" t="e">
        <f>+#REF!</f>
        <v>#REF!</v>
      </c>
      <c r="D243" t="s">
        <v>23</v>
      </c>
      <c r="E243">
        <v>774489600000</v>
      </c>
      <c r="F243">
        <v>1215616377000</v>
      </c>
      <c r="G243">
        <v>1</v>
      </c>
      <c r="H243" t="s">
        <v>7797</v>
      </c>
      <c r="I243" t="s">
        <v>7798</v>
      </c>
      <c r="J243" t="s">
        <v>20</v>
      </c>
      <c r="K243" t="s">
        <v>21</v>
      </c>
      <c r="L243">
        <v>0</v>
      </c>
      <c r="M243">
        <v>0</v>
      </c>
      <c r="N243" t="s">
        <v>22</v>
      </c>
      <c r="O243">
        <v>3</v>
      </c>
      <c r="P243" s="30">
        <f>SQRT((postes_2[[#This Row],[x]]-$Q$1)^2+(postes_2[[#This Row],[y]]-$R$1)^2)</f>
        <v>100814.75030490836</v>
      </c>
      <c r="Q243">
        <v>612573.42000000202</v>
      </c>
      <c r="R243">
        <v>6854255.1399999997</v>
      </c>
    </row>
    <row r="244" spans="1:18">
      <c r="A244">
        <v>3901</v>
      </c>
      <c r="B244">
        <v>60000038</v>
      </c>
      <c r="C244" t="e">
        <f>+#REF!</f>
        <v>#REF!</v>
      </c>
      <c r="D244" t="s">
        <v>482</v>
      </c>
      <c r="E244" s="1">
        <v>956880000000</v>
      </c>
      <c r="F244">
        <v>1386840952000</v>
      </c>
      <c r="G244">
        <v>1</v>
      </c>
      <c r="H244" t="s">
        <v>8224</v>
      </c>
      <c r="I244" t="s">
        <v>3420</v>
      </c>
      <c r="J244" t="s">
        <v>8225</v>
      </c>
      <c r="K244" t="s">
        <v>21</v>
      </c>
      <c r="L244">
        <v>0</v>
      </c>
      <c r="M244">
        <v>0</v>
      </c>
      <c r="N244" t="s">
        <v>22</v>
      </c>
      <c r="O244">
        <v>4</v>
      </c>
      <c r="P244" s="30">
        <f>SQRT((postes_2[[#This Row],[x]]-$Q$1)^2+(postes_2[[#This Row],[y]]-$R$1)^2)</f>
        <v>100948.41784039437</v>
      </c>
      <c r="Q244">
        <v>580415.46000000101</v>
      </c>
      <c r="R244">
        <v>6849833.25</v>
      </c>
    </row>
    <row r="245" spans="1:18">
      <c r="A245">
        <v>3218</v>
      </c>
      <c r="B245">
        <v>60000649</v>
      </c>
      <c r="C245" t="e">
        <f>+#REF!</f>
        <v>#REF!</v>
      </c>
      <c r="D245" t="s">
        <v>152</v>
      </c>
      <c r="E245">
        <v>787276800000</v>
      </c>
      <c r="F245">
        <v>1270044677000</v>
      </c>
      <c r="G245">
        <v>1</v>
      </c>
      <c r="H245" t="s">
        <v>5294</v>
      </c>
      <c r="I245" t="s">
        <v>5295</v>
      </c>
      <c r="J245" t="s">
        <v>20</v>
      </c>
      <c r="K245" t="s">
        <v>21</v>
      </c>
      <c r="L245">
        <v>0</v>
      </c>
      <c r="M245">
        <v>0</v>
      </c>
      <c r="N245" t="s">
        <v>22</v>
      </c>
      <c r="O245">
        <v>6</v>
      </c>
      <c r="P245" s="30">
        <f>SQRT((postes_2[[#This Row],[x]]-$Q$1)^2+(postes_2[[#This Row],[y]]-$R$1)^2)</f>
        <v>100982.26292522316</v>
      </c>
      <c r="Q245">
        <v>511772.04999999702</v>
      </c>
      <c r="R245">
        <v>6774822.8799999999</v>
      </c>
    </row>
    <row r="246" spans="1:18">
      <c r="A246">
        <v>23</v>
      </c>
      <c r="B246">
        <v>70001578</v>
      </c>
      <c r="C246">
        <f>+PF228</f>
        <v>0</v>
      </c>
      <c r="D246" t="s">
        <v>43</v>
      </c>
      <c r="E246">
        <v>950140800000</v>
      </c>
      <c r="F246">
        <v>1092735757000</v>
      </c>
      <c r="G246">
        <v>1</v>
      </c>
      <c r="H246" t="s">
        <v>7314</v>
      </c>
      <c r="I246" t="s">
        <v>7315</v>
      </c>
      <c r="J246" t="s">
        <v>20</v>
      </c>
      <c r="K246" t="s">
        <v>21</v>
      </c>
      <c r="L246">
        <v>0</v>
      </c>
      <c r="M246">
        <v>0</v>
      </c>
      <c r="N246" t="s">
        <v>22</v>
      </c>
      <c r="O246">
        <v>6</v>
      </c>
      <c r="P246" s="30">
        <f>SQRT((postes_2[[#This Row],[x]]-$Q$1)^2+(postes_2[[#This Row],[y]]-$R$1)^2)</f>
        <v>101164.02824807662</v>
      </c>
      <c r="Q246">
        <v>671052.57999999798</v>
      </c>
      <c r="R246">
        <v>6834479.79</v>
      </c>
    </row>
    <row r="247" spans="1:18">
      <c r="A247">
        <v>109</v>
      </c>
      <c r="B247">
        <v>60001236</v>
      </c>
      <c r="C247">
        <f>+PF141</f>
        <v>0</v>
      </c>
      <c r="D247" t="s">
        <v>77</v>
      </c>
      <c r="E247">
        <v>610761600000</v>
      </c>
      <c r="F247">
        <v>1326102334000</v>
      </c>
      <c r="G247">
        <v>1</v>
      </c>
      <c r="H247" t="s">
        <v>4093</v>
      </c>
      <c r="I247" t="s">
        <v>4093</v>
      </c>
      <c r="J247" t="s">
        <v>20</v>
      </c>
      <c r="K247" t="s">
        <v>21</v>
      </c>
      <c r="L247">
        <v>0</v>
      </c>
      <c r="M247">
        <v>0</v>
      </c>
      <c r="N247" t="s">
        <v>22</v>
      </c>
      <c r="O247">
        <v>4</v>
      </c>
      <c r="P247" s="30">
        <f>SQRT((postes_2[[#This Row],[x]]-$Q$1)^2+(postes_2[[#This Row],[y]]-$R$1)^2)</f>
        <v>101177.63968933634</v>
      </c>
      <c r="Q247">
        <v>524542.25999999803</v>
      </c>
      <c r="R247">
        <v>6700044.5599999996</v>
      </c>
    </row>
    <row r="248" spans="1:18">
      <c r="A248">
        <v>3899</v>
      </c>
      <c r="B248">
        <v>60000039</v>
      </c>
      <c r="C248" t="e">
        <f>+#REF!</f>
        <v>#REF!</v>
      </c>
      <c r="D248" t="s">
        <v>482</v>
      </c>
      <c r="E248" s="1">
        <v>956880000000</v>
      </c>
      <c r="F248">
        <v>1386780140000</v>
      </c>
      <c r="G248">
        <v>1</v>
      </c>
      <c r="H248" t="s">
        <v>8220</v>
      </c>
      <c r="I248" t="s">
        <v>8221</v>
      </c>
      <c r="J248" t="s">
        <v>26</v>
      </c>
      <c r="K248" t="s">
        <v>21</v>
      </c>
      <c r="L248">
        <v>0</v>
      </c>
      <c r="M248">
        <v>0</v>
      </c>
      <c r="N248" t="s">
        <v>22</v>
      </c>
      <c r="O248">
        <v>4</v>
      </c>
      <c r="P248" s="30">
        <f>SQRT((postes_2[[#This Row],[x]]-$Q$1)^2+(postes_2[[#This Row],[y]]-$R$1)^2)</f>
        <v>101208.99482121925</v>
      </c>
      <c r="Q248">
        <v>583223.53000000096</v>
      </c>
      <c r="R248">
        <v>6850935.0599999996</v>
      </c>
    </row>
    <row r="249" spans="1:18">
      <c r="A249">
        <v>3913</v>
      </c>
      <c r="B249">
        <v>60001109</v>
      </c>
      <c r="C249" t="e">
        <f>+#REF!</f>
        <v>#REF!</v>
      </c>
      <c r="D249" t="s">
        <v>30</v>
      </c>
      <c r="E249">
        <v>787276800000</v>
      </c>
      <c r="F249">
        <v>1332431756000</v>
      </c>
      <c r="G249">
        <v>1</v>
      </c>
      <c r="H249" t="s">
        <v>8286</v>
      </c>
      <c r="I249" t="s">
        <v>8287</v>
      </c>
      <c r="J249" t="s">
        <v>20</v>
      </c>
      <c r="K249" t="s">
        <v>21</v>
      </c>
      <c r="L249">
        <v>0</v>
      </c>
      <c r="M249">
        <v>0</v>
      </c>
      <c r="N249" t="s">
        <v>22</v>
      </c>
      <c r="O249">
        <v>4</v>
      </c>
      <c r="P249" s="30">
        <f>SQRT((postes_2[[#This Row],[x]]-$Q$1)^2+(postes_2[[#This Row],[y]]-$R$1)^2)</f>
        <v>101431.72620652572</v>
      </c>
      <c r="Q249">
        <v>516057.03000000102</v>
      </c>
      <c r="R249">
        <v>6716385.1299999999</v>
      </c>
    </row>
    <row r="250" spans="1:18">
      <c r="A250">
        <v>3618</v>
      </c>
      <c r="B250">
        <v>60001561</v>
      </c>
      <c r="C250" t="e">
        <f>+#REF!</f>
        <v>#REF!</v>
      </c>
      <c r="D250" t="s">
        <v>38</v>
      </c>
      <c r="E250">
        <v>787190400000</v>
      </c>
      <c r="F250">
        <v>1240396126000</v>
      </c>
      <c r="G250">
        <v>1</v>
      </c>
      <c r="H250" t="s">
        <v>7731</v>
      </c>
      <c r="I250" t="s">
        <v>7732</v>
      </c>
      <c r="J250" t="s">
        <v>20</v>
      </c>
      <c r="K250" t="s">
        <v>21</v>
      </c>
      <c r="L250">
        <v>0</v>
      </c>
      <c r="M250">
        <v>0</v>
      </c>
      <c r="N250" t="s">
        <v>22</v>
      </c>
      <c r="O250">
        <v>4</v>
      </c>
      <c r="P250" s="30">
        <f>SQRT((postes_2[[#This Row],[x]]-$Q$1)^2+(postes_2[[#This Row],[y]]-$R$1)^2)</f>
        <v>101432.53654566663</v>
      </c>
      <c r="Q250">
        <v>593508.40999999596</v>
      </c>
      <c r="R250">
        <v>6653457.9100000001</v>
      </c>
    </row>
    <row r="251" spans="1:18">
      <c r="A251">
        <v>2118</v>
      </c>
      <c r="B251">
        <v>70001528</v>
      </c>
      <c r="C251" t="e">
        <f>+#REF!</f>
        <v>#REF!</v>
      </c>
      <c r="D251" t="s">
        <v>274</v>
      </c>
      <c r="E251">
        <v>1056499200000</v>
      </c>
      <c r="F251">
        <v>1411551899000</v>
      </c>
      <c r="G251">
        <v>1</v>
      </c>
      <c r="H251" t="s">
        <v>4308</v>
      </c>
      <c r="I251" t="s">
        <v>4309</v>
      </c>
      <c r="J251" t="s">
        <v>20</v>
      </c>
      <c r="K251" t="s">
        <v>21</v>
      </c>
      <c r="L251">
        <v>0</v>
      </c>
      <c r="M251">
        <v>0</v>
      </c>
      <c r="N251" t="s">
        <v>22</v>
      </c>
      <c r="O251">
        <v>3</v>
      </c>
      <c r="P251" s="30">
        <f>SQRT((postes_2[[#This Row],[x]]-$Q$1)^2+(postes_2[[#This Row],[y]]-$R$1)^2)</f>
        <v>101514.22668865995</v>
      </c>
      <c r="Q251">
        <v>667616.68000000005</v>
      </c>
      <c r="R251">
        <v>6837362.9699999997</v>
      </c>
    </row>
    <row r="252" spans="1:18">
      <c r="A252">
        <v>3415</v>
      </c>
      <c r="B252">
        <v>70001443</v>
      </c>
      <c r="C252" t="e">
        <f>+#REF!</f>
        <v>#REF!</v>
      </c>
      <c r="D252" t="s">
        <v>20</v>
      </c>
      <c r="E252">
        <v>774489600000</v>
      </c>
      <c r="F252" t="s">
        <v>20</v>
      </c>
      <c r="G252">
        <v>1</v>
      </c>
      <c r="H252" t="s">
        <v>158</v>
      </c>
      <c r="I252" t="s">
        <v>158</v>
      </c>
      <c r="J252" t="s">
        <v>20</v>
      </c>
      <c r="K252" t="s">
        <v>21</v>
      </c>
      <c r="L252">
        <v>0</v>
      </c>
      <c r="M252">
        <v>0</v>
      </c>
      <c r="N252" t="s">
        <v>22</v>
      </c>
      <c r="O252">
        <v>6</v>
      </c>
      <c r="P252" s="30">
        <f>SQRT((postes_2[[#This Row],[x]]-$Q$1)^2+(postes_2[[#This Row],[y]]-$R$1)^2)</f>
        <v>101658.00780521637</v>
      </c>
      <c r="Q252">
        <v>646270.84000000404</v>
      </c>
      <c r="R252">
        <v>6848607.5</v>
      </c>
    </row>
    <row r="253" spans="1:18">
      <c r="A253">
        <v>3078</v>
      </c>
      <c r="B253">
        <v>70001687</v>
      </c>
      <c r="C253" t="e">
        <f>+#REF!</f>
        <v>#REF!</v>
      </c>
      <c r="D253" t="s">
        <v>264</v>
      </c>
      <c r="E253">
        <v>774489600000</v>
      </c>
      <c r="F253">
        <v>1459334942000</v>
      </c>
      <c r="G253">
        <v>1</v>
      </c>
      <c r="H253" t="s">
        <v>2994</v>
      </c>
      <c r="I253" t="s">
        <v>2995</v>
      </c>
      <c r="J253" t="s">
        <v>20</v>
      </c>
      <c r="K253" t="s">
        <v>21</v>
      </c>
      <c r="L253">
        <v>0</v>
      </c>
      <c r="M253">
        <v>0</v>
      </c>
      <c r="N253" t="s">
        <v>22</v>
      </c>
      <c r="O253">
        <v>3</v>
      </c>
      <c r="P253" s="30">
        <f>SQRT((postes_2[[#This Row],[x]]-$Q$1)^2+(postes_2[[#This Row],[y]]-$R$1)^2)</f>
        <v>101671.82260328764</v>
      </c>
      <c r="Q253">
        <v>695210.56000000203</v>
      </c>
      <c r="R253">
        <v>6809641.3200000003</v>
      </c>
    </row>
    <row r="254" spans="1:18">
      <c r="A254">
        <v>607</v>
      </c>
      <c r="B254">
        <v>60001470</v>
      </c>
      <c r="C254" t="e">
        <f>+#REF!</f>
        <v>#REF!</v>
      </c>
      <c r="D254" t="s">
        <v>20</v>
      </c>
      <c r="E254">
        <v>924134400000</v>
      </c>
      <c r="F254" t="s">
        <v>20</v>
      </c>
      <c r="G254">
        <v>1</v>
      </c>
      <c r="H254" t="s">
        <v>4650</v>
      </c>
      <c r="I254" t="s">
        <v>4651</v>
      </c>
      <c r="J254" t="s">
        <v>20</v>
      </c>
      <c r="K254" t="s">
        <v>21</v>
      </c>
      <c r="L254">
        <v>0</v>
      </c>
      <c r="M254">
        <v>0</v>
      </c>
      <c r="N254" t="s">
        <v>22</v>
      </c>
      <c r="O254">
        <v>4</v>
      </c>
      <c r="P254" s="30">
        <f>SQRT((postes_2[[#This Row],[x]]-$Q$1)^2+(postes_2[[#This Row],[y]]-$R$1)^2)</f>
        <v>101902.07957925835</v>
      </c>
      <c r="Q254">
        <v>547639.81000000203</v>
      </c>
      <c r="R254">
        <v>6673234.6100000003</v>
      </c>
    </row>
    <row r="255" spans="1:18">
      <c r="A255">
        <v>1830</v>
      </c>
      <c r="B255">
        <v>70001702</v>
      </c>
      <c r="C255" t="e">
        <f>+#REF!</f>
        <v>#REF!</v>
      </c>
      <c r="D255" t="s">
        <v>274</v>
      </c>
      <c r="E255">
        <v>956793600000</v>
      </c>
      <c r="F255">
        <v>1411564238000</v>
      </c>
      <c r="G255">
        <v>1</v>
      </c>
      <c r="H255" t="s">
        <v>7529</v>
      </c>
      <c r="I255" t="s">
        <v>3602</v>
      </c>
      <c r="J255" t="s">
        <v>26</v>
      </c>
      <c r="K255" t="s">
        <v>21</v>
      </c>
      <c r="L255">
        <v>0</v>
      </c>
      <c r="M255">
        <v>0</v>
      </c>
      <c r="N255" t="s">
        <v>22</v>
      </c>
      <c r="O255">
        <v>3</v>
      </c>
      <c r="P255" s="30">
        <f>SQRT((postes_2[[#This Row],[x]]-$Q$1)^2+(postes_2[[#This Row],[y]]-$R$1)^2)</f>
        <v>102336.57789300485</v>
      </c>
      <c r="Q255">
        <v>697105.11999999697</v>
      </c>
      <c r="R255">
        <v>6807932.5999999996</v>
      </c>
    </row>
    <row r="256" spans="1:18">
      <c r="A256">
        <v>2314</v>
      </c>
      <c r="B256">
        <v>60000034</v>
      </c>
      <c r="C256" t="e">
        <f>+#REF!</f>
        <v>#REF!</v>
      </c>
      <c r="D256" t="s">
        <v>482</v>
      </c>
      <c r="E256">
        <v>1068681600000</v>
      </c>
      <c r="F256">
        <v>1386778101000</v>
      </c>
      <c r="G256">
        <v>1</v>
      </c>
      <c r="H256" t="s">
        <v>5430</v>
      </c>
      <c r="I256" t="s">
        <v>5430</v>
      </c>
      <c r="J256" t="s">
        <v>20</v>
      </c>
      <c r="K256" t="s">
        <v>21</v>
      </c>
      <c r="L256">
        <v>0</v>
      </c>
      <c r="M256">
        <v>0</v>
      </c>
      <c r="N256" t="s">
        <v>22</v>
      </c>
      <c r="O256">
        <v>4</v>
      </c>
      <c r="P256" s="30">
        <f>SQRT((postes_2[[#This Row],[x]]-$Q$1)^2+(postes_2[[#This Row],[y]]-$R$1)^2)</f>
        <v>102424.34148704179</v>
      </c>
      <c r="Q256">
        <v>581245.75</v>
      </c>
      <c r="R256">
        <v>6851629.2000000002</v>
      </c>
    </row>
    <row r="257" spans="1:18">
      <c r="A257">
        <v>3535</v>
      </c>
      <c r="B257">
        <v>70001587</v>
      </c>
      <c r="C257" t="e">
        <f>+#REF!</f>
        <v>#REF!</v>
      </c>
      <c r="D257" t="s">
        <v>274</v>
      </c>
      <c r="E257" s="1">
        <v>956880000000</v>
      </c>
      <c r="F257">
        <v>1411648714000</v>
      </c>
      <c r="G257">
        <v>1</v>
      </c>
      <c r="H257" t="s">
        <v>6823</v>
      </c>
      <c r="I257" t="s">
        <v>6824</v>
      </c>
      <c r="J257" t="s">
        <v>6825</v>
      </c>
      <c r="K257" t="s">
        <v>21</v>
      </c>
      <c r="L257">
        <v>0</v>
      </c>
      <c r="M257">
        <v>0</v>
      </c>
      <c r="N257" t="s">
        <v>22</v>
      </c>
      <c r="O257">
        <v>3</v>
      </c>
      <c r="P257" s="30">
        <f>SQRT((postes_2[[#This Row],[x]]-$Q$1)^2+(postes_2[[#This Row],[y]]-$R$1)^2)</f>
        <v>102568.7179469785</v>
      </c>
      <c r="Q257">
        <v>674422.84000000404</v>
      </c>
      <c r="R257">
        <v>6833651.4100000001</v>
      </c>
    </row>
    <row r="258" spans="1:18">
      <c r="A258">
        <v>206</v>
      </c>
      <c r="B258">
        <v>70023177</v>
      </c>
      <c r="C258">
        <f>+PF58</f>
        <v>0</v>
      </c>
      <c r="D258" t="s">
        <v>23</v>
      </c>
      <c r="E258">
        <v>1224263880000</v>
      </c>
      <c r="F258">
        <v>1224263843000</v>
      </c>
      <c r="G258">
        <v>1</v>
      </c>
      <c r="H258" t="s">
        <v>502</v>
      </c>
      <c r="I258" t="s">
        <v>503</v>
      </c>
      <c r="J258" t="s">
        <v>20</v>
      </c>
      <c r="K258" t="s">
        <v>21</v>
      </c>
      <c r="L258">
        <v>0</v>
      </c>
      <c r="M258">
        <v>0</v>
      </c>
      <c r="N258" t="s">
        <v>22</v>
      </c>
      <c r="O258">
        <v>7</v>
      </c>
      <c r="P258" s="30">
        <f>SQRT((postes_2[[#This Row],[x]]-$Q$1)^2+(postes_2[[#This Row],[y]]-$R$1)^2)</f>
        <v>103212.14281500949</v>
      </c>
      <c r="Q258">
        <v>613956.06000000203</v>
      </c>
      <c r="R258">
        <v>6856615.5800000001</v>
      </c>
    </row>
    <row r="259" spans="1:18">
      <c r="A259">
        <v>1521</v>
      </c>
      <c r="B259">
        <v>60001251</v>
      </c>
      <c r="C259" t="e">
        <f>+#REF!</f>
        <v>#REF!</v>
      </c>
      <c r="D259" t="s">
        <v>27</v>
      </c>
      <c r="E259">
        <v>787276800000</v>
      </c>
      <c r="F259">
        <v>1290444540000</v>
      </c>
      <c r="G259">
        <v>1</v>
      </c>
      <c r="H259" t="s">
        <v>2709</v>
      </c>
      <c r="I259" t="s">
        <v>2710</v>
      </c>
      <c r="J259" t="s">
        <v>2711</v>
      </c>
      <c r="K259" t="s">
        <v>21</v>
      </c>
      <c r="L259">
        <v>0</v>
      </c>
      <c r="M259">
        <v>0</v>
      </c>
      <c r="N259" t="s">
        <v>22</v>
      </c>
      <c r="O259">
        <v>4</v>
      </c>
      <c r="P259" s="30">
        <f>SQRT((postes_2[[#This Row],[x]]-$Q$1)^2+(postes_2[[#This Row],[y]]-$R$1)^2)</f>
        <v>103303.32977842701</v>
      </c>
      <c r="Q259">
        <v>523009.79999999702</v>
      </c>
      <c r="R259">
        <v>6698485.8499999996</v>
      </c>
    </row>
    <row r="260" spans="1:18">
      <c r="A260">
        <v>715</v>
      </c>
      <c r="B260">
        <v>70001202</v>
      </c>
      <c r="C260" t="e">
        <f>+#REF!</f>
        <v>#REF!</v>
      </c>
      <c r="D260" t="s">
        <v>20</v>
      </c>
      <c r="E260">
        <v>857692800000</v>
      </c>
      <c r="F260" t="s">
        <v>20</v>
      </c>
      <c r="G260">
        <v>1</v>
      </c>
      <c r="H260" t="s">
        <v>1202</v>
      </c>
      <c r="I260" t="s">
        <v>1203</v>
      </c>
      <c r="J260" t="s">
        <v>20</v>
      </c>
      <c r="K260" t="s">
        <v>21</v>
      </c>
      <c r="L260">
        <v>0</v>
      </c>
      <c r="M260">
        <v>0</v>
      </c>
      <c r="N260" t="s">
        <v>22</v>
      </c>
      <c r="O260">
        <v>6</v>
      </c>
      <c r="P260" s="30">
        <f>SQRT((postes_2[[#This Row],[x]]-$Q$1)^2+(postes_2[[#This Row],[y]]-$R$1)^2)</f>
        <v>103471.54599302709</v>
      </c>
      <c r="Q260">
        <v>621423.67000000202</v>
      </c>
      <c r="R260">
        <v>6856352.4000000004</v>
      </c>
    </row>
    <row r="261" spans="1:18">
      <c r="A261">
        <v>1527</v>
      </c>
      <c r="B261">
        <v>70001238</v>
      </c>
      <c r="C261" t="e">
        <f>+#REF!</f>
        <v>#REF!</v>
      </c>
      <c r="D261" t="s">
        <v>23</v>
      </c>
      <c r="E261">
        <v>774489600000</v>
      </c>
      <c r="F261">
        <v>1263822476000</v>
      </c>
      <c r="G261">
        <v>1</v>
      </c>
      <c r="H261" t="s">
        <v>2722</v>
      </c>
      <c r="I261" t="s">
        <v>2723</v>
      </c>
      <c r="J261" t="s">
        <v>20</v>
      </c>
      <c r="K261" t="s">
        <v>21</v>
      </c>
      <c r="L261">
        <v>0</v>
      </c>
      <c r="M261">
        <v>0</v>
      </c>
      <c r="N261" t="s">
        <v>22</v>
      </c>
      <c r="O261">
        <v>6</v>
      </c>
      <c r="P261" s="30">
        <f>SQRT((postes_2[[#This Row],[x]]-$Q$1)^2+(postes_2[[#This Row],[y]]-$R$1)^2)</f>
        <v>103477.47892262942</v>
      </c>
      <c r="Q261">
        <v>630896.02000000305</v>
      </c>
      <c r="R261">
        <v>6854903.6500000004</v>
      </c>
    </row>
    <row r="262" spans="1:18">
      <c r="A262">
        <v>3397</v>
      </c>
      <c r="B262">
        <v>70031177</v>
      </c>
      <c r="C262" t="e">
        <f>+#REF!</f>
        <v>#REF!</v>
      </c>
      <c r="D262" t="s">
        <v>56</v>
      </c>
      <c r="E262">
        <v>1304072466000</v>
      </c>
      <c r="F262">
        <v>1289315193000</v>
      </c>
      <c r="G262">
        <v>1</v>
      </c>
      <c r="H262" t="s">
        <v>122</v>
      </c>
      <c r="I262" t="s">
        <v>122</v>
      </c>
      <c r="J262" t="s">
        <v>20</v>
      </c>
      <c r="K262" t="s">
        <v>21</v>
      </c>
      <c r="L262">
        <v>0</v>
      </c>
      <c r="M262">
        <v>0</v>
      </c>
      <c r="N262" t="s">
        <v>22</v>
      </c>
      <c r="O262">
        <v>6</v>
      </c>
      <c r="P262" s="30">
        <f>SQRT((postes_2[[#This Row],[x]]-$Q$1)^2+(postes_2[[#This Row],[y]]-$R$1)^2)</f>
        <v>103487.30371645314</v>
      </c>
      <c r="Q262">
        <v>652049.20000000298</v>
      </c>
      <c r="R262">
        <v>6848229.0800000001</v>
      </c>
    </row>
    <row r="263" spans="1:18">
      <c r="A263">
        <v>1771</v>
      </c>
      <c r="B263">
        <v>70001482</v>
      </c>
      <c r="C263" t="e">
        <f>+#REF!</f>
        <v>#REF!</v>
      </c>
      <c r="D263" t="s">
        <v>20</v>
      </c>
      <c r="E263">
        <v>774489600000</v>
      </c>
      <c r="F263" t="s">
        <v>20</v>
      </c>
      <c r="G263">
        <v>1</v>
      </c>
      <c r="H263" t="s">
        <v>7074</v>
      </c>
      <c r="I263" t="s">
        <v>774</v>
      </c>
      <c r="J263" t="s">
        <v>20</v>
      </c>
      <c r="K263" t="s">
        <v>21</v>
      </c>
      <c r="L263">
        <v>0</v>
      </c>
      <c r="M263">
        <v>0</v>
      </c>
      <c r="N263" t="s">
        <v>22</v>
      </c>
      <c r="O263">
        <v>3</v>
      </c>
      <c r="P263" s="30">
        <f>SQRT((postes_2[[#This Row],[x]]-$Q$1)^2+(postes_2[[#This Row],[y]]-$R$1)^2)</f>
        <v>103684.06156432786</v>
      </c>
      <c r="Q263">
        <v>663839.99000000197</v>
      </c>
      <c r="R263">
        <v>6842355.2800000003</v>
      </c>
    </row>
    <row r="264" spans="1:18">
      <c r="A264">
        <v>3567</v>
      </c>
      <c r="B264">
        <v>70001641</v>
      </c>
      <c r="C264" t="e">
        <f>+#REF!</f>
        <v>#REF!</v>
      </c>
      <c r="D264" t="s">
        <v>274</v>
      </c>
      <c r="E264">
        <v>774489600000</v>
      </c>
      <c r="F264">
        <v>1411469169000</v>
      </c>
      <c r="G264">
        <v>1</v>
      </c>
      <c r="H264" t="s">
        <v>3597</v>
      </c>
      <c r="I264" t="s">
        <v>3598</v>
      </c>
      <c r="J264" t="s">
        <v>20</v>
      </c>
      <c r="K264" t="s">
        <v>21</v>
      </c>
      <c r="L264">
        <v>0</v>
      </c>
      <c r="M264">
        <v>0</v>
      </c>
      <c r="N264" t="s">
        <v>22</v>
      </c>
      <c r="O264">
        <v>6</v>
      </c>
      <c r="P264" s="30">
        <f>SQRT((postes_2[[#This Row],[x]]-$Q$1)^2+(postes_2[[#This Row],[y]]-$R$1)^2)</f>
        <v>103896.8761045508</v>
      </c>
      <c r="Q264">
        <v>683161.89000000095</v>
      </c>
      <c r="R264">
        <v>6827694.0599999996</v>
      </c>
    </row>
    <row r="265" spans="1:18">
      <c r="A265">
        <v>3084</v>
      </c>
      <c r="B265">
        <v>70001336</v>
      </c>
      <c r="C265" t="e">
        <f>+#REF!</f>
        <v>#REF!</v>
      </c>
      <c r="D265" t="s">
        <v>152</v>
      </c>
      <c r="E265">
        <v>827107200000</v>
      </c>
      <c r="F265">
        <v>1281697041000</v>
      </c>
      <c r="G265">
        <v>1</v>
      </c>
      <c r="H265" t="s">
        <v>3008</v>
      </c>
      <c r="I265" t="s">
        <v>3009</v>
      </c>
      <c r="J265" t="s">
        <v>20</v>
      </c>
      <c r="K265" t="s">
        <v>21</v>
      </c>
      <c r="L265">
        <v>0</v>
      </c>
      <c r="M265">
        <v>0</v>
      </c>
      <c r="N265" t="s">
        <v>22</v>
      </c>
      <c r="O265">
        <v>6</v>
      </c>
      <c r="P265" s="30">
        <f>SQRT((postes_2[[#This Row],[x]]-$Q$1)^2+(postes_2[[#This Row],[y]]-$R$1)^2)</f>
        <v>104259.50436444179</v>
      </c>
      <c r="Q265">
        <v>645603.34000000404</v>
      </c>
      <c r="R265">
        <v>6851623.6600000001</v>
      </c>
    </row>
    <row r="266" spans="1:18">
      <c r="A266">
        <v>57</v>
      </c>
      <c r="B266">
        <v>60001555</v>
      </c>
      <c r="C266">
        <f>+PF212</f>
        <v>0</v>
      </c>
      <c r="D266" t="s">
        <v>77</v>
      </c>
      <c r="E266">
        <v>610761600000</v>
      </c>
      <c r="F266">
        <v>1362671799000</v>
      </c>
      <c r="G266">
        <v>1</v>
      </c>
      <c r="H266" t="s">
        <v>6849</v>
      </c>
      <c r="I266" t="s">
        <v>6850</v>
      </c>
      <c r="J266" t="s">
        <v>20</v>
      </c>
      <c r="K266" t="s">
        <v>21</v>
      </c>
      <c r="L266">
        <v>0</v>
      </c>
      <c r="M266">
        <v>0</v>
      </c>
      <c r="N266" t="s">
        <v>22</v>
      </c>
      <c r="O266">
        <v>4</v>
      </c>
      <c r="P266" s="30">
        <f>SQRT((postes_2[[#This Row],[x]]-$Q$1)^2+(postes_2[[#This Row],[y]]-$R$1)^2)</f>
        <v>104261.92613044969</v>
      </c>
      <c r="Q266">
        <v>642921.43999999797</v>
      </c>
      <c r="R266">
        <v>6654379.5199999996</v>
      </c>
    </row>
    <row r="267" spans="1:18">
      <c r="A267">
        <v>3706</v>
      </c>
      <c r="B267">
        <v>70001674</v>
      </c>
      <c r="C267" t="e">
        <f>+#REF!</f>
        <v>#REF!</v>
      </c>
      <c r="D267" t="s">
        <v>274</v>
      </c>
      <c r="E267">
        <v>1058486400000</v>
      </c>
      <c r="F267">
        <v>1411466656000</v>
      </c>
      <c r="G267">
        <v>1</v>
      </c>
      <c r="H267" t="s">
        <v>3549</v>
      </c>
      <c r="I267" t="s">
        <v>3550</v>
      </c>
      <c r="J267" t="s">
        <v>26</v>
      </c>
      <c r="K267" t="s">
        <v>21</v>
      </c>
      <c r="L267">
        <v>0</v>
      </c>
      <c r="M267">
        <v>0</v>
      </c>
      <c r="N267" t="s">
        <v>22</v>
      </c>
      <c r="O267">
        <v>6</v>
      </c>
      <c r="P267" s="30">
        <f>SQRT((postes_2[[#This Row],[x]]-$Q$1)^2+(postes_2[[#This Row],[y]]-$R$1)^2)</f>
        <v>104263.73590440235</v>
      </c>
      <c r="Q267">
        <v>695727.03999999899</v>
      </c>
      <c r="R267">
        <v>6813479.3700000001</v>
      </c>
    </row>
    <row r="268" spans="1:18">
      <c r="A268">
        <v>1938</v>
      </c>
      <c r="B268">
        <v>70001691</v>
      </c>
      <c r="C268" t="e">
        <f>+#REF!</f>
        <v>#REF!</v>
      </c>
      <c r="D268" t="s">
        <v>274</v>
      </c>
      <c r="E268">
        <v>956793600000</v>
      </c>
      <c r="F268">
        <v>1411405049000</v>
      </c>
      <c r="G268">
        <v>1</v>
      </c>
      <c r="H268" t="s">
        <v>3865</v>
      </c>
      <c r="I268" t="s">
        <v>3865</v>
      </c>
      <c r="J268" t="s">
        <v>3866</v>
      </c>
      <c r="K268" t="s">
        <v>21</v>
      </c>
      <c r="L268">
        <v>0</v>
      </c>
      <c r="M268">
        <v>0</v>
      </c>
      <c r="N268" t="s">
        <v>22</v>
      </c>
      <c r="O268">
        <v>6</v>
      </c>
      <c r="P268" s="30">
        <f>SQRT((postes_2[[#This Row],[x]]-$Q$1)^2+(postes_2[[#This Row],[y]]-$R$1)^2)</f>
        <v>104538.92463581548</v>
      </c>
      <c r="Q268">
        <v>698756.29999999702</v>
      </c>
      <c r="R268">
        <v>6809442.6200000001</v>
      </c>
    </row>
    <row r="269" spans="1:18">
      <c r="A269">
        <v>1531</v>
      </c>
      <c r="B269">
        <v>70001233</v>
      </c>
      <c r="C269" t="e">
        <f>+#REF!</f>
        <v>#REF!</v>
      </c>
      <c r="D269" t="s">
        <v>23</v>
      </c>
      <c r="E269">
        <v>774489600000</v>
      </c>
      <c r="F269">
        <v>1215172799000</v>
      </c>
      <c r="G269">
        <v>1</v>
      </c>
      <c r="H269" t="s">
        <v>2730</v>
      </c>
      <c r="I269" t="s">
        <v>2731</v>
      </c>
      <c r="J269" t="s">
        <v>20</v>
      </c>
      <c r="K269" t="s">
        <v>21</v>
      </c>
      <c r="L269">
        <v>0</v>
      </c>
      <c r="M269">
        <v>0</v>
      </c>
      <c r="N269" t="s">
        <v>22</v>
      </c>
      <c r="O269">
        <v>6</v>
      </c>
      <c r="P269" s="30">
        <f>SQRT((postes_2[[#This Row],[x]]-$Q$1)^2+(postes_2[[#This Row],[y]]-$R$1)^2)</f>
        <v>104824.84614721143</v>
      </c>
      <c r="Q269">
        <v>637122.71000000101</v>
      </c>
      <c r="R269">
        <v>6854842.0499999998</v>
      </c>
    </row>
    <row r="270" spans="1:18">
      <c r="A270">
        <v>2128</v>
      </c>
      <c r="B270">
        <v>60001301</v>
      </c>
      <c r="C270" t="e">
        <f>+#REF!</f>
        <v>#REF!</v>
      </c>
      <c r="D270" t="s">
        <v>38</v>
      </c>
      <c r="E270">
        <v>610761600000</v>
      </c>
      <c r="F270">
        <v>1213108079000</v>
      </c>
      <c r="G270">
        <v>1</v>
      </c>
      <c r="H270" t="s">
        <v>4330</v>
      </c>
      <c r="I270" t="s">
        <v>4331</v>
      </c>
      <c r="J270" t="s">
        <v>26</v>
      </c>
      <c r="K270" t="s">
        <v>21</v>
      </c>
      <c r="L270">
        <v>0</v>
      </c>
      <c r="M270">
        <v>0</v>
      </c>
      <c r="N270" t="s">
        <v>22</v>
      </c>
      <c r="O270">
        <v>4</v>
      </c>
      <c r="P270" s="30">
        <f>SQRT((postes_2[[#This Row],[x]]-$Q$1)^2+(postes_2[[#This Row],[y]]-$R$1)^2)</f>
        <v>104921.18933804872</v>
      </c>
      <c r="Q270">
        <v>523462.57999999798</v>
      </c>
      <c r="R270">
        <v>6694825.4299999997</v>
      </c>
    </row>
    <row r="271" spans="1:18">
      <c r="A271">
        <v>892</v>
      </c>
      <c r="B271">
        <v>60000020</v>
      </c>
      <c r="C271" t="e">
        <f>+#REF!</f>
        <v>#REF!</v>
      </c>
      <c r="D271" t="s">
        <v>20</v>
      </c>
      <c r="E271">
        <v>774489600000</v>
      </c>
      <c r="F271" t="s">
        <v>20</v>
      </c>
      <c r="G271">
        <v>1</v>
      </c>
      <c r="H271" t="s">
        <v>1920</v>
      </c>
      <c r="I271" t="s">
        <v>1921</v>
      </c>
      <c r="J271" t="s">
        <v>20</v>
      </c>
      <c r="K271" t="s">
        <v>21</v>
      </c>
      <c r="L271">
        <v>0</v>
      </c>
      <c r="M271">
        <v>0</v>
      </c>
      <c r="N271" t="s">
        <v>22</v>
      </c>
      <c r="O271">
        <v>6</v>
      </c>
      <c r="P271" s="30">
        <f>SQRT((postes_2[[#This Row],[x]]-$Q$1)^2+(postes_2[[#This Row],[y]]-$R$1)^2)</f>
        <v>104922.9298559603</v>
      </c>
      <c r="Q271">
        <v>598494.47999999695</v>
      </c>
      <c r="R271">
        <v>6857699.7000000002</v>
      </c>
    </row>
    <row r="272" spans="1:18">
      <c r="A272">
        <v>2713</v>
      </c>
      <c r="B272">
        <v>60001568</v>
      </c>
      <c r="C272" t="e">
        <f>+#REF!</f>
        <v>#REF!</v>
      </c>
      <c r="D272" t="s">
        <v>20</v>
      </c>
      <c r="E272">
        <v>610761600000</v>
      </c>
      <c r="F272" t="s">
        <v>20</v>
      </c>
      <c r="G272">
        <v>1</v>
      </c>
      <c r="H272" t="s">
        <v>6297</v>
      </c>
      <c r="I272" t="s">
        <v>6298</v>
      </c>
      <c r="J272" t="s">
        <v>6299</v>
      </c>
      <c r="K272" t="s">
        <v>21</v>
      </c>
      <c r="L272">
        <v>0</v>
      </c>
      <c r="M272">
        <v>0</v>
      </c>
      <c r="N272" t="s">
        <v>22</v>
      </c>
      <c r="O272">
        <v>4</v>
      </c>
      <c r="P272" s="30">
        <f>SQRT((postes_2[[#This Row],[x]]-$Q$1)^2+(postes_2[[#This Row],[y]]-$R$1)^2)</f>
        <v>105046.31650931918</v>
      </c>
      <c r="Q272">
        <v>618422.49000000197</v>
      </c>
      <c r="R272">
        <v>6648717.54</v>
      </c>
    </row>
    <row r="273" spans="1:18">
      <c r="A273">
        <v>608</v>
      </c>
      <c r="B273">
        <v>70001444</v>
      </c>
      <c r="C273" t="e">
        <f>+#REF!</f>
        <v>#REF!</v>
      </c>
      <c r="D273" t="s">
        <v>152</v>
      </c>
      <c r="E273">
        <v>956793600000</v>
      </c>
      <c r="F273">
        <v>1271693861000</v>
      </c>
      <c r="G273">
        <v>1</v>
      </c>
      <c r="H273" t="s">
        <v>4652</v>
      </c>
      <c r="I273" t="s">
        <v>4653</v>
      </c>
      <c r="J273" t="s">
        <v>26</v>
      </c>
      <c r="K273" t="s">
        <v>21</v>
      </c>
      <c r="L273">
        <v>0</v>
      </c>
      <c r="M273">
        <v>0</v>
      </c>
      <c r="N273" t="s">
        <v>22</v>
      </c>
      <c r="O273">
        <v>3</v>
      </c>
      <c r="P273" s="30">
        <f>SQRT((postes_2[[#This Row],[x]]-$Q$1)^2+(postes_2[[#This Row],[y]]-$R$1)^2)</f>
        <v>105069.80039270813</v>
      </c>
      <c r="Q273">
        <v>659242.81999999995</v>
      </c>
      <c r="R273">
        <v>6846525.7999999998</v>
      </c>
    </row>
    <row r="274" spans="1:18">
      <c r="A274">
        <v>3568</v>
      </c>
      <c r="B274">
        <v>70001615</v>
      </c>
      <c r="C274" t="e">
        <f>+#REF!</f>
        <v>#REF!</v>
      </c>
      <c r="D274" t="s">
        <v>274</v>
      </c>
      <c r="E274">
        <v>956793600000</v>
      </c>
      <c r="F274">
        <v>1411469253000</v>
      </c>
      <c r="G274">
        <v>1</v>
      </c>
      <c r="H274" t="s">
        <v>3599</v>
      </c>
      <c r="I274" t="s">
        <v>3600</v>
      </c>
      <c r="J274" t="s">
        <v>26</v>
      </c>
      <c r="K274" t="s">
        <v>21</v>
      </c>
      <c r="L274">
        <v>0</v>
      </c>
      <c r="M274">
        <v>0</v>
      </c>
      <c r="N274" t="s">
        <v>22</v>
      </c>
      <c r="O274">
        <v>6</v>
      </c>
      <c r="P274" s="30">
        <f>SQRT((postes_2[[#This Row],[x]]-$Q$1)^2+(postes_2[[#This Row],[y]]-$R$1)^2)</f>
        <v>105141.68923843947</v>
      </c>
      <c r="Q274">
        <v>681329.77000000305</v>
      </c>
      <c r="R274">
        <v>6831138.3899999997</v>
      </c>
    </row>
    <row r="275" spans="1:18">
      <c r="A275">
        <v>2126</v>
      </c>
      <c r="B275">
        <v>60001253</v>
      </c>
      <c r="C275" t="e">
        <f>+#REF!</f>
        <v>#REF!</v>
      </c>
      <c r="D275" t="s">
        <v>56</v>
      </c>
      <c r="E275">
        <v>1242821867000</v>
      </c>
      <c r="F275">
        <v>1242821833000</v>
      </c>
      <c r="G275">
        <v>1</v>
      </c>
      <c r="H275" t="s">
        <v>4326</v>
      </c>
      <c r="I275" t="s">
        <v>4327</v>
      </c>
      <c r="J275" t="s">
        <v>20</v>
      </c>
      <c r="K275" t="s">
        <v>21</v>
      </c>
      <c r="L275">
        <v>0</v>
      </c>
      <c r="M275">
        <v>0</v>
      </c>
      <c r="N275" t="s">
        <v>22</v>
      </c>
      <c r="O275">
        <v>4</v>
      </c>
      <c r="P275" s="30">
        <f>SQRT((postes_2[[#This Row],[x]]-$Q$1)^2+(postes_2[[#This Row],[y]]-$R$1)^2)</f>
        <v>105218.4669332091</v>
      </c>
      <c r="Q275">
        <v>521663.46999999898</v>
      </c>
      <c r="R275">
        <v>6697031.4000000004</v>
      </c>
    </row>
    <row r="276" spans="1:18">
      <c r="A276">
        <v>1170</v>
      </c>
      <c r="B276">
        <v>60001569</v>
      </c>
      <c r="C276" t="e">
        <f>+#REF!</f>
        <v>#REF!</v>
      </c>
      <c r="D276" t="s">
        <v>20</v>
      </c>
      <c r="E276">
        <v>610761600000</v>
      </c>
      <c r="F276" t="s">
        <v>20</v>
      </c>
      <c r="G276">
        <v>1</v>
      </c>
      <c r="H276" t="s">
        <v>6049</v>
      </c>
      <c r="I276" t="s">
        <v>6050</v>
      </c>
      <c r="J276" t="s">
        <v>20</v>
      </c>
      <c r="K276" t="s">
        <v>21</v>
      </c>
      <c r="L276">
        <v>0</v>
      </c>
      <c r="M276">
        <v>0</v>
      </c>
      <c r="N276" t="s">
        <v>22</v>
      </c>
      <c r="O276">
        <v>4</v>
      </c>
      <c r="P276" s="30">
        <f>SQRT((postes_2[[#This Row],[x]]-$Q$1)^2+(postes_2[[#This Row],[y]]-$R$1)^2)</f>
        <v>105463.11691499436</v>
      </c>
      <c r="Q276">
        <v>621087.06000000203</v>
      </c>
      <c r="R276">
        <v>6648535.0800000001</v>
      </c>
    </row>
    <row r="277" spans="1:18">
      <c r="A277">
        <v>6</v>
      </c>
      <c r="B277">
        <v>70001472</v>
      </c>
      <c r="C277">
        <f>+PF273</f>
        <v>0</v>
      </c>
      <c r="D277" t="s">
        <v>23</v>
      </c>
      <c r="E277">
        <v>1128943824000</v>
      </c>
      <c r="F277">
        <v>1236597661000</v>
      </c>
      <c r="G277">
        <v>1</v>
      </c>
      <c r="H277" t="s">
        <v>7277</v>
      </c>
      <c r="I277" t="s">
        <v>7278</v>
      </c>
      <c r="J277" t="s">
        <v>26</v>
      </c>
      <c r="K277" t="s">
        <v>21</v>
      </c>
      <c r="L277">
        <v>0</v>
      </c>
      <c r="M277">
        <v>0</v>
      </c>
      <c r="N277" t="s">
        <v>22</v>
      </c>
      <c r="O277">
        <v>3</v>
      </c>
      <c r="P277" s="30">
        <f>SQRT((postes_2[[#This Row],[x]]-$Q$1)^2+(postes_2[[#This Row],[y]]-$R$1)^2)</f>
        <v>105571.82268333633</v>
      </c>
      <c r="Q277">
        <v>665342.39999999898</v>
      </c>
      <c r="R277">
        <v>6843652.9900000002</v>
      </c>
    </row>
    <row r="278" spans="1:18">
      <c r="A278">
        <v>411</v>
      </c>
      <c r="B278">
        <v>60001243</v>
      </c>
      <c r="C278" t="e">
        <f>+#REF!</f>
        <v>#REF!</v>
      </c>
      <c r="D278" t="s">
        <v>77</v>
      </c>
      <c r="E278">
        <v>610761600000</v>
      </c>
      <c r="F278">
        <v>1326100864000</v>
      </c>
      <c r="G278">
        <v>1</v>
      </c>
      <c r="H278" t="s">
        <v>4126</v>
      </c>
      <c r="I278" t="s">
        <v>4127</v>
      </c>
      <c r="J278" t="s">
        <v>26</v>
      </c>
      <c r="K278" t="s">
        <v>21</v>
      </c>
      <c r="L278">
        <v>0</v>
      </c>
      <c r="M278">
        <v>0</v>
      </c>
      <c r="N278" t="s">
        <v>22</v>
      </c>
      <c r="O278">
        <v>4</v>
      </c>
      <c r="P278" s="30">
        <f>SQRT((postes_2[[#This Row],[x]]-$Q$1)^2+(postes_2[[#This Row],[y]]-$R$1)^2)</f>
        <v>105594.26531268796</v>
      </c>
      <c r="Q278">
        <v>519111.65999999602</v>
      </c>
      <c r="R278">
        <v>6700510.1799999997</v>
      </c>
    </row>
    <row r="279" spans="1:18">
      <c r="A279">
        <v>3387</v>
      </c>
      <c r="B279">
        <v>60001354</v>
      </c>
      <c r="C279" t="e">
        <f>+#REF!</f>
        <v>#REF!</v>
      </c>
      <c r="D279" t="s">
        <v>77</v>
      </c>
      <c r="E279">
        <v>610761600000</v>
      </c>
      <c r="F279">
        <v>1325756784000</v>
      </c>
      <c r="G279">
        <v>1</v>
      </c>
      <c r="H279" t="s">
        <v>101</v>
      </c>
      <c r="I279" t="s">
        <v>102</v>
      </c>
      <c r="J279" t="s">
        <v>20</v>
      </c>
      <c r="K279" t="s">
        <v>21</v>
      </c>
      <c r="L279">
        <v>0</v>
      </c>
      <c r="M279">
        <v>0</v>
      </c>
      <c r="N279" t="s">
        <v>22</v>
      </c>
      <c r="O279">
        <v>4</v>
      </c>
      <c r="P279" s="30">
        <f>SQRT((postes_2[[#This Row],[x]]-$Q$1)^2+(postes_2[[#This Row],[y]]-$R$1)^2)</f>
        <v>105663.26392230426</v>
      </c>
      <c r="Q279">
        <v>528213.39999999898</v>
      </c>
      <c r="R279">
        <v>6687139.7000000002</v>
      </c>
    </row>
    <row r="280" spans="1:18">
      <c r="A280">
        <v>3828</v>
      </c>
      <c r="B280">
        <v>70001408</v>
      </c>
      <c r="C280" t="e">
        <f>+#REF!</f>
        <v>#REF!</v>
      </c>
      <c r="D280" t="s">
        <v>27</v>
      </c>
      <c r="E280">
        <v>954460800000</v>
      </c>
      <c r="F280">
        <v>1289315193000</v>
      </c>
      <c r="G280">
        <v>1</v>
      </c>
      <c r="H280" t="s">
        <v>8159</v>
      </c>
      <c r="I280" t="s">
        <v>8160</v>
      </c>
      <c r="J280" t="s">
        <v>20</v>
      </c>
      <c r="K280" t="s">
        <v>21</v>
      </c>
      <c r="L280">
        <v>0</v>
      </c>
      <c r="M280">
        <v>0</v>
      </c>
      <c r="N280" t="s">
        <v>22</v>
      </c>
      <c r="O280">
        <v>6</v>
      </c>
      <c r="P280" s="30">
        <f>SQRT((postes_2[[#This Row],[x]]-$Q$1)^2+(postes_2[[#This Row],[y]]-$R$1)^2)</f>
        <v>105699.47800581811</v>
      </c>
      <c r="Q280">
        <v>653255.00999999803</v>
      </c>
      <c r="R280">
        <v>6850115.1399999997</v>
      </c>
    </row>
    <row r="281" spans="1:18">
      <c r="A281">
        <v>24</v>
      </c>
      <c r="B281">
        <v>70027607</v>
      </c>
      <c r="C281">
        <f>+PF259</f>
        <v>0</v>
      </c>
      <c r="D281" t="s">
        <v>30</v>
      </c>
      <c r="E281">
        <v>1285586490000</v>
      </c>
      <c r="F281">
        <v>1394184167000</v>
      </c>
      <c r="G281">
        <v>1</v>
      </c>
      <c r="H281" t="s">
        <v>7316</v>
      </c>
      <c r="I281" t="s">
        <v>7317</v>
      </c>
      <c r="J281" t="s">
        <v>20</v>
      </c>
      <c r="K281" t="s">
        <v>21</v>
      </c>
      <c r="L281">
        <v>0</v>
      </c>
      <c r="M281">
        <v>0</v>
      </c>
      <c r="N281" t="s">
        <v>22</v>
      </c>
      <c r="O281">
        <v>3</v>
      </c>
      <c r="P281" s="30">
        <f>SQRT((postes_2[[#This Row],[x]]-$Q$1)^2+(postes_2[[#This Row],[y]]-$R$1)^2)</f>
        <v>106000.88389892338</v>
      </c>
      <c r="Q281">
        <v>674885.70000000298</v>
      </c>
      <c r="R281">
        <v>6837644.9699999997</v>
      </c>
    </row>
    <row r="282" spans="1:18">
      <c r="A282">
        <v>2378</v>
      </c>
      <c r="B282">
        <v>60000992</v>
      </c>
      <c r="C282" t="e">
        <f>+#REF!</f>
        <v>#REF!</v>
      </c>
      <c r="D282" t="s">
        <v>152</v>
      </c>
      <c r="E282">
        <v>610761600000</v>
      </c>
      <c r="F282">
        <v>1270639104000</v>
      </c>
      <c r="G282">
        <v>1</v>
      </c>
      <c r="H282" t="s">
        <v>4956</v>
      </c>
      <c r="I282" t="s">
        <v>4957</v>
      </c>
      <c r="J282" t="s">
        <v>20</v>
      </c>
      <c r="K282" t="s">
        <v>21</v>
      </c>
      <c r="L282">
        <v>0</v>
      </c>
      <c r="M282">
        <v>0</v>
      </c>
      <c r="N282" t="s">
        <v>22</v>
      </c>
      <c r="O282">
        <v>4</v>
      </c>
      <c r="P282" s="30">
        <f>SQRT((postes_2[[#This Row],[x]]-$Q$1)^2+(postes_2[[#This Row],[y]]-$R$1)^2)</f>
        <v>106089.55388857318</v>
      </c>
      <c r="Q282">
        <v>505734.890000001</v>
      </c>
      <c r="R282">
        <v>6736559.7199999997</v>
      </c>
    </row>
    <row r="283" spans="1:18">
      <c r="A283">
        <v>391</v>
      </c>
      <c r="B283">
        <v>70001394</v>
      </c>
      <c r="C283" t="e">
        <f>+#REF!</f>
        <v>#REF!</v>
      </c>
      <c r="D283" t="s">
        <v>23</v>
      </c>
      <c r="E283">
        <v>956793600000</v>
      </c>
      <c r="F283">
        <v>1215016325000</v>
      </c>
      <c r="G283">
        <v>1</v>
      </c>
      <c r="H283" t="s">
        <v>364</v>
      </c>
      <c r="I283" t="s">
        <v>365</v>
      </c>
      <c r="J283" t="s">
        <v>26</v>
      </c>
      <c r="K283" t="s">
        <v>21</v>
      </c>
      <c r="L283">
        <v>0</v>
      </c>
      <c r="M283">
        <v>0</v>
      </c>
      <c r="N283" t="s">
        <v>22</v>
      </c>
      <c r="O283">
        <v>3</v>
      </c>
      <c r="P283" s="30">
        <f>SQRT((postes_2[[#This Row],[x]]-$Q$1)^2+(postes_2[[#This Row],[y]]-$R$1)^2)</f>
        <v>106378.35181882096</v>
      </c>
      <c r="Q283">
        <v>658684.11999999697</v>
      </c>
      <c r="R283">
        <v>6848286.8399999999</v>
      </c>
    </row>
    <row r="284" spans="1:18">
      <c r="A284">
        <v>3486</v>
      </c>
      <c r="B284">
        <v>70001212</v>
      </c>
      <c r="C284" t="e">
        <f>+#REF!</f>
        <v>#REF!</v>
      </c>
      <c r="D284" t="s">
        <v>43</v>
      </c>
      <c r="E284">
        <v>956793600000</v>
      </c>
      <c r="F284">
        <v>1113407151000</v>
      </c>
      <c r="G284">
        <v>1</v>
      </c>
      <c r="H284" t="s">
        <v>6656</v>
      </c>
      <c r="I284" t="s">
        <v>6657</v>
      </c>
      <c r="J284" t="s">
        <v>26</v>
      </c>
      <c r="K284" t="s">
        <v>21</v>
      </c>
      <c r="L284">
        <v>0</v>
      </c>
      <c r="M284">
        <v>0</v>
      </c>
      <c r="N284" t="s">
        <v>22</v>
      </c>
      <c r="O284">
        <v>3</v>
      </c>
      <c r="P284" s="30">
        <f>SQRT((postes_2[[#This Row],[x]]-$Q$1)^2+(postes_2[[#This Row],[y]]-$R$1)^2)</f>
        <v>106480.92786478429</v>
      </c>
      <c r="Q284">
        <v>638974.20000000298</v>
      </c>
      <c r="R284">
        <v>6856056.9800000004</v>
      </c>
    </row>
    <row r="285" spans="1:18">
      <c r="A285">
        <v>1494</v>
      </c>
      <c r="B285">
        <v>70001241</v>
      </c>
      <c r="C285" t="e">
        <f>+#REF!</f>
        <v>#REF!</v>
      </c>
      <c r="D285" t="s">
        <v>152</v>
      </c>
      <c r="E285" s="1">
        <v>954720000000</v>
      </c>
      <c r="F285">
        <v>1271408135000</v>
      </c>
      <c r="G285">
        <v>1</v>
      </c>
      <c r="H285" t="s">
        <v>5924</v>
      </c>
      <c r="I285" t="s">
        <v>5925</v>
      </c>
      <c r="J285" t="s">
        <v>20</v>
      </c>
      <c r="K285" t="s">
        <v>21</v>
      </c>
      <c r="L285">
        <v>0</v>
      </c>
      <c r="M285">
        <v>0</v>
      </c>
      <c r="N285" t="s">
        <v>22</v>
      </c>
      <c r="O285">
        <v>6</v>
      </c>
      <c r="P285" s="30">
        <f>SQRT((postes_2[[#This Row],[x]]-$Q$1)^2+(postes_2[[#This Row],[y]]-$R$1)^2)</f>
        <v>106577.82661133472</v>
      </c>
      <c r="Q285">
        <v>646468.52000000305</v>
      </c>
      <c r="R285">
        <v>6853776.2999999998</v>
      </c>
    </row>
    <row r="286" spans="1:18">
      <c r="A286">
        <v>1371</v>
      </c>
      <c r="B286">
        <v>60000684</v>
      </c>
      <c r="C286" t="e">
        <f>+#REF!</f>
        <v>#REF!</v>
      </c>
      <c r="D286" t="s">
        <v>20</v>
      </c>
      <c r="E286">
        <v>1052092800000</v>
      </c>
      <c r="F286" t="s">
        <v>20</v>
      </c>
      <c r="G286">
        <v>1</v>
      </c>
      <c r="H286" t="s">
        <v>2668</v>
      </c>
      <c r="I286" t="s">
        <v>2669</v>
      </c>
      <c r="J286" t="s">
        <v>20</v>
      </c>
      <c r="K286" t="s">
        <v>21</v>
      </c>
      <c r="L286">
        <v>0</v>
      </c>
      <c r="M286">
        <v>0</v>
      </c>
      <c r="N286" t="s">
        <v>22</v>
      </c>
      <c r="O286">
        <v>4</v>
      </c>
      <c r="P286" s="30">
        <f>SQRT((postes_2[[#This Row],[x]]-$Q$1)^2+(postes_2[[#This Row],[y]]-$R$1)^2)</f>
        <v>106661.16408401483</v>
      </c>
      <c r="Q286">
        <v>505802.68999999802</v>
      </c>
      <c r="R286">
        <v>6773992.9800000004</v>
      </c>
    </row>
    <row r="287" spans="1:18">
      <c r="A287">
        <v>3063</v>
      </c>
      <c r="B287">
        <v>70001248</v>
      </c>
      <c r="C287" t="e">
        <f>+#REF!</f>
        <v>#REF!</v>
      </c>
      <c r="D287" t="s">
        <v>77</v>
      </c>
      <c r="E287">
        <v>774489600000</v>
      </c>
      <c r="F287">
        <v>1326472158000</v>
      </c>
      <c r="G287">
        <v>1</v>
      </c>
      <c r="H287" t="s">
        <v>2966</v>
      </c>
      <c r="I287" t="s">
        <v>2967</v>
      </c>
      <c r="J287" t="s">
        <v>20</v>
      </c>
      <c r="K287" t="s">
        <v>21</v>
      </c>
      <c r="L287">
        <v>0</v>
      </c>
      <c r="M287">
        <v>0</v>
      </c>
      <c r="N287" t="s">
        <v>22</v>
      </c>
      <c r="O287">
        <v>6</v>
      </c>
      <c r="P287" s="30">
        <f>SQRT((postes_2[[#This Row],[x]]-$Q$1)^2+(postes_2[[#This Row],[y]]-$R$1)^2)</f>
        <v>106868.70572577587</v>
      </c>
      <c r="Q287">
        <v>644270.60999999905</v>
      </c>
      <c r="R287">
        <v>6854844.75</v>
      </c>
    </row>
    <row r="288" spans="1:18">
      <c r="A288">
        <v>200</v>
      </c>
      <c r="B288">
        <v>70001116</v>
      </c>
      <c r="C288">
        <f>+PF90</f>
        <v>0</v>
      </c>
      <c r="D288" t="s">
        <v>17</v>
      </c>
      <c r="E288">
        <v>956793600000</v>
      </c>
      <c r="F288">
        <v>1297696691000</v>
      </c>
      <c r="G288">
        <v>1</v>
      </c>
      <c r="H288" t="s">
        <v>489</v>
      </c>
      <c r="I288" t="s">
        <v>490</v>
      </c>
      <c r="J288" t="s">
        <v>26</v>
      </c>
      <c r="K288" t="s">
        <v>21</v>
      </c>
      <c r="L288">
        <v>0</v>
      </c>
      <c r="M288">
        <v>0</v>
      </c>
      <c r="N288" t="s">
        <v>22</v>
      </c>
      <c r="O288">
        <v>3</v>
      </c>
      <c r="P288" s="30">
        <f>SQRT((postes_2[[#This Row],[x]]-$Q$1)^2+(postes_2[[#This Row],[y]]-$R$1)^2)</f>
        <v>106873.4442543246</v>
      </c>
      <c r="Q288">
        <v>621620.03999999899</v>
      </c>
      <c r="R288">
        <v>6859752.4900000002</v>
      </c>
    </row>
    <row r="289" spans="1:18">
      <c r="A289">
        <v>153</v>
      </c>
      <c r="B289">
        <v>70001325</v>
      </c>
      <c r="C289">
        <f>+PF141</f>
        <v>0</v>
      </c>
      <c r="D289" t="s">
        <v>43</v>
      </c>
      <c r="E289">
        <v>774489600000</v>
      </c>
      <c r="F289">
        <v>1123500937000</v>
      </c>
      <c r="G289">
        <v>1</v>
      </c>
      <c r="H289" t="s">
        <v>393</v>
      </c>
      <c r="I289" t="s">
        <v>394</v>
      </c>
      <c r="J289" t="s">
        <v>20</v>
      </c>
      <c r="K289" t="s">
        <v>21</v>
      </c>
      <c r="L289">
        <v>0</v>
      </c>
      <c r="M289">
        <v>0</v>
      </c>
      <c r="N289" t="s">
        <v>22</v>
      </c>
      <c r="O289">
        <v>6</v>
      </c>
      <c r="P289" s="30">
        <f>SQRT((postes_2[[#This Row],[x]]-$Q$1)^2+(postes_2[[#This Row],[y]]-$R$1)^2)</f>
        <v>107208.11337707756</v>
      </c>
      <c r="Q289">
        <v>651859.22999999695</v>
      </c>
      <c r="R289">
        <v>6852358.5199999996</v>
      </c>
    </row>
    <row r="290" spans="1:18">
      <c r="A290">
        <v>3223</v>
      </c>
      <c r="B290">
        <v>70001370</v>
      </c>
      <c r="C290" t="e">
        <f>+#REF!</f>
        <v>#REF!</v>
      </c>
      <c r="D290" t="s">
        <v>77</v>
      </c>
      <c r="E290">
        <v>956793600000</v>
      </c>
      <c r="F290">
        <v>1349109407000</v>
      </c>
      <c r="G290">
        <v>1</v>
      </c>
      <c r="H290" t="s">
        <v>5304</v>
      </c>
      <c r="I290" t="s">
        <v>3327</v>
      </c>
      <c r="J290" t="s">
        <v>5305</v>
      </c>
      <c r="K290" t="s">
        <v>21</v>
      </c>
      <c r="L290">
        <v>0</v>
      </c>
      <c r="M290">
        <v>0</v>
      </c>
      <c r="N290" t="s">
        <v>22</v>
      </c>
      <c r="O290">
        <v>3</v>
      </c>
      <c r="P290" s="30">
        <f>SQRT((postes_2[[#This Row],[x]]-$Q$1)^2+(postes_2[[#This Row],[y]]-$R$1)^2)</f>
        <v>107717.62435011861</v>
      </c>
      <c r="Q290">
        <v>657327.49000000197</v>
      </c>
      <c r="R290">
        <v>6850454.0800000001</v>
      </c>
    </row>
    <row r="291" spans="1:18">
      <c r="A291">
        <v>2095</v>
      </c>
      <c r="B291">
        <v>70001338</v>
      </c>
      <c r="C291" t="e">
        <f>+#REF!</f>
        <v>#REF!</v>
      </c>
      <c r="D291" t="s">
        <v>30</v>
      </c>
      <c r="E291">
        <v>774489600000</v>
      </c>
      <c r="F291">
        <v>1394468426000</v>
      </c>
      <c r="G291">
        <v>1</v>
      </c>
      <c r="H291" t="s">
        <v>3326</v>
      </c>
      <c r="I291" t="s">
        <v>3327</v>
      </c>
      <c r="J291" t="s">
        <v>20</v>
      </c>
      <c r="K291" t="s">
        <v>21</v>
      </c>
      <c r="L291">
        <v>0</v>
      </c>
      <c r="M291">
        <v>0</v>
      </c>
      <c r="N291" t="s">
        <v>22</v>
      </c>
      <c r="O291">
        <v>3</v>
      </c>
      <c r="P291" s="30">
        <f>SQRT((postes_2[[#This Row],[x]]-$Q$1)^2+(postes_2[[#This Row],[y]]-$R$1)^2)</f>
        <v>107960.37486968467</v>
      </c>
      <c r="Q291">
        <v>655824.06000000203</v>
      </c>
      <c r="R291">
        <v>6851433.71</v>
      </c>
    </row>
    <row r="292" spans="1:18">
      <c r="A292">
        <v>1490</v>
      </c>
      <c r="B292">
        <v>60000473</v>
      </c>
      <c r="C292" t="e">
        <f>+#REF!</f>
        <v>#REF!</v>
      </c>
      <c r="D292" t="s">
        <v>152</v>
      </c>
      <c r="E292">
        <v>787276800000</v>
      </c>
      <c r="F292">
        <v>1269860370000</v>
      </c>
      <c r="G292">
        <v>1</v>
      </c>
      <c r="H292" t="s">
        <v>5915</v>
      </c>
      <c r="I292" t="s">
        <v>5916</v>
      </c>
      <c r="J292" t="s">
        <v>20</v>
      </c>
      <c r="K292" t="s">
        <v>21</v>
      </c>
      <c r="L292">
        <v>0</v>
      </c>
      <c r="M292">
        <v>0</v>
      </c>
      <c r="N292" t="s">
        <v>22</v>
      </c>
      <c r="O292">
        <v>4</v>
      </c>
      <c r="P292" s="30">
        <f>SQRT((postes_2[[#This Row],[x]]-$Q$1)^2+(postes_2[[#This Row],[y]]-$R$1)^2)</f>
        <v>108120.82858663936</v>
      </c>
      <c r="Q292">
        <v>508704.29999999702</v>
      </c>
      <c r="R292">
        <v>6789986.3200000003</v>
      </c>
    </row>
    <row r="293" spans="1:18">
      <c r="A293">
        <v>3464</v>
      </c>
      <c r="B293">
        <v>60001546</v>
      </c>
      <c r="C293" t="e">
        <f>+#REF!</f>
        <v>#REF!</v>
      </c>
      <c r="D293" t="s">
        <v>38</v>
      </c>
      <c r="E293">
        <v>610761600000</v>
      </c>
      <c r="F293">
        <v>1240396200000</v>
      </c>
      <c r="G293">
        <v>1</v>
      </c>
      <c r="H293" t="s">
        <v>262</v>
      </c>
      <c r="I293" t="s">
        <v>263</v>
      </c>
      <c r="J293" t="s">
        <v>20</v>
      </c>
      <c r="K293" t="s">
        <v>21</v>
      </c>
      <c r="L293">
        <v>0</v>
      </c>
      <c r="M293">
        <v>0</v>
      </c>
      <c r="N293" t="s">
        <v>22</v>
      </c>
      <c r="O293">
        <v>4</v>
      </c>
      <c r="P293" s="30">
        <f>SQRT((postes_2[[#This Row],[x]]-$Q$1)^2+(postes_2[[#This Row],[y]]-$R$1)^2)</f>
        <v>108295.23338629783</v>
      </c>
      <c r="Q293">
        <v>561384.47999999695</v>
      </c>
      <c r="R293">
        <v>6656929.7699999996</v>
      </c>
    </row>
    <row r="294" spans="1:18">
      <c r="A294">
        <v>1671</v>
      </c>
      <c r="B294">
        <v>70001384</v>
      </c>
      <c r="C294" t="e">
        <f>+#REF!</f>
        <v>#REF!</v>
      </c>
      <c r="D294" t="s">
        <v>20</v>
      </c>
      <c r="E294">
        <v>950140800000</v>
      </c>
      <c r="F294" t="s">
        <v>20</v>
      </c>
      <c r="G294">
        <v>1</v>
      </c>
      <c r="H294" t="s">
        <v>5997</v>
      </c>
      <c r="I294" t="s">
        <v>5998</v>
      </c>
      <c r="J294" t="s">
        <v>20</v>
      </c>
      <c r="K294" t="s">
        <v>21</v>
      </c>
      <c r="L294">
        <v>0</v>
      </c>
      <c r="M294">
        <v>0</v>
      </c>
      <c r="N294" t="s">
        <v>22</v>
      </c>
      <c r="O294">
        <v>6</v>
      </c>
      <c r="P294" s="30">
        <f>SQRT((postes_2[[#This Row],[x]]-$Q$1)^2+(postes_2[[#This Row],[y]]-$R$1)^2)</f>
        <v>108480.66108350785</v>
      </c>
      <c r="Q294">
        <v>659816.52000000305</v>
      </c>
      <c r="R294">
        <v>6850069.3099999996</v>
      </c>
    </row>
    <row r="295" spans="1:18">
      <c r="A295">
        <v>594</v>
      </c>
      <c r="B295">
        <v>70001190</v>
      </c>
      <c r="C295" t="e">
        <f>+#REF!</f>
        <v>#REF!</v>
      </c>
      <c r="D295" t="s">
        <v>20</v>
      </c>
      <c r="E295">
        <v>774489600000</v>
      </c>
      <c r="F295" t="s">
        <v>20</v>
      </c>
      <c r="G295">
        <v>1</v>
      </c>
      <c r="H295" t="s">
        <v>5746</v>
      </c>
      <c r="I295" t="s">
        <v>5747</v>
      </c>
      <c r="J295" t="s">
        <v>20</v>
      </c>
      <c r="K295" t="s">
        <v>21</v>
      </c>
      <c r="L295">
        <v>0</v>
      </c>
      <c r="M295">
        <v>0</v>
      </c>
      <c r="N295" t="s">
        <v>22</v>
      </c>
      <c r="O295">
        <v>3</v>
      </c>
      <c r="P295" s="30">
        <f>SQRT((postes_2[[#This Row],[x]]-$Q$1)^2+(postes_2[[#This Row],[y]]-$R$1)^2)</f>
        <v>108492.21095887921</v>
      </c>
      <c r="Q295">
        <v>646752.82999999798</v>
      </c>
      <c r="R295">
        <v>6855707.4699999997</v>
      </c>
    </row>
    <row r="296" spans="1:18">
      <c r="A296">
        <v>1366</v>
      </c>
      <c r="B296">
        <v>60000687</v>
      </c>
      <c r="C296" t="e">
        <f>+#REF!</f>
        <v>#REF!</v>
      </c>
      <c r="D296" t="s">
        <v>152</v>
      </c>
      <c r="E296">
        <v>1052092800000</v>
      </c>
      <c r="F296">
        <v>1270032625000</v>
      </c>
      <c r="G296">
        <v>1</v>
      </c>
      <c r="H296" t="s">
        <v>2657</v>
      </c>
      <c r="I296" t="s">
        <v>2658</v>
      </c>
      <c r="J296" t="s">
        <v>1970</v>
      </c>
      <c r="K296" t="s">
        <v>21</v>
      </c>
      <c r="L296">
        <v>0</v>
      </c>
      <c r="M296">
        <v>0</v>
      </c>
      <c r="N296" t="s">
        <v>22</v>
      </c>
      <c r="O296">
        <v>4</v>
      </c>
      <c r="P296" s="30">
        <f>SQRT((postes_2[[#This Row],[x]]-$Q$1)^2+(postes_2[[#This Row],[y]]-$R$1)^2)</f>
        <v>108542.65423446344</v>
      </c>
      <c r="Q296">
        <v>503819.57</v>
      </c>
      <c r="R296">
        <v>6773645.1399999997</v>
      </c>
    </row>
    <row r="297" spans="1:18">
      <c r="A297">
        <v>3224</v>
      </c>
      <c r="B297">
        <v>70001295</v>
      </c>
      <c r="C297" t="e">
        <f>+#REF!</f>
        <v>#REF!</v>
      </c>
      <c r="D297" t="s">
        <v>20</v>
      </c>
      <c r="E297">
        <v>956793600000</v>
      </c>
      <c r="F297" t="s">
        <v>20</v>
      </c>
      <c r="G297">
        <v>1</v>
      </c>
      <c r="H297" t="s">
        <v>5306</v>
      </c>
      <c r="I297" t="s">
        <v>5307</v>
      </c>
      <c r="J297" t="s">
        <v>5308</v>
      </c>
      <c r="K297" t="s">
        <v>21</v>
      </c>
      <c r="L297">
        <v>0</v>
      </c>
      <c r="M297">
        <v>0</v>
      </c>
      <c r="N297" t="s">
        <v>22</v>
      </c>
      <c r="O297">
        <v>3</v>
      </c>
      <c r="P297" s="30">
        <f>SQRT((postes_2[[#This Row],[x]]-$Q$1)^2+(postes_2[[#This Row],[y]]-$R$1)^2)</f>
        <v>108577.77537058161</v>
      </c>
      <c r="Q297">
        <v>654476.86999999697</v>
      </c>
      <c r="R297">
        <v>6852721.9400000004</v>
      </c>
    </row>
    <row r="298" spans="1:18">
      <c r="A298">
        <v>3522</v>
      </c>
      <c r="B298">
        <v>70002330</v>
      </c>
      <c r="C298" t="e">
        <f>+#REF!</f>
        <v>#REF!</v>
      </c>
      <c r="D298" t="s">
        <v>36</v>
      </c>
      <c r="E298">
        <v>1111149640000</v>
      </c>
      <c r="F298" t="s">
        <v>20</v>
      </c>
      <c r="G298">
        <v>1</v>
      </c>
      <c r="H298" t="s">
        <v>6798</v>
      </c>
      <c r="I298" t="s">
        <v>6799</v>
      </c>
      <c r="J298" t="s">
        <v>20</v>
      </c>
      <c r="K298" t="s">
        <v>21</v>
      </c>
      <c r="L298">
        <v>0</v>
      </c>
      <c r="M298">
        <v>0</v>
      </c>
      <c r="N298" t="s">
        <v>22</v>
      </c>
      <c r="O298">
        <v>6</v>
      </c>
      <c r="P298" s="30">
        <f>SQRT((postes_2[[#This Row],[x]]-$Q$1)^2+(postes_2[[#This Row],[y]]-$R$1)^2)</f>
        <v>108646.23320143517</v>
      </c>
      <c r="Q298">
        <v>650521.39999999898</v>
      </c>
      <c r="R298">
        <v>6854456.5700000003</v>
      </c>
    </row>
    <row r="299" spans="1:18">
      <c r="A299">
        <v>1935</v>
      </c>
      <c r="B299">
        <v>70001207</v>
      </c>
      <c r="C299" t="e">
        <f>+#REF!</f>
        <v>#REF!</v>
      </c>
      <c r="D299" t="s">
        <v>23</v>
      </c>
      <c r="E299">
        <v>956793600000</v>
      </c>
      <c r="F299">
        <v>1215179698000</v>
      </c>
      <c r="G299">
        <v>1</v>
      </c>
      <c r="H299" t="s">
        <v>3860</v>
      </c>
      <c r="I299" t="s">
        <v>3861</v>
      </c>
      <c r="J299" t="s">
        <v>1379</v>
      </c>
      <c r="K299" t="s">
        <v>21</v>
      </c>
      <c r="L299">
        <v>0</v>
      </c>
      <c r="M299">
        <v>0</v>
      </c>
      <c r="N299" t="s">
        <v>22</v>
      </c>
      <c r="O299">
        <v>3</v>
      </c>
      <c r="P299" s="30">
        <f>SQRT((postes_2[[#This Row],[x]]-$Q$1)^2+(postes_2[[#This Row],[y]]-$R$1)^2)</f>
        <v>108744.93540311823</v>
      </c>
      <c r="Q299">
        <v>648641.24000000197</v>
      </c>
      <c r="R299">
        <v>6855287.5099999998</v>
      </c>
    </row>
    <row r="300" spans="1:18">
      <c r="A300">
        <v>251</v>
      </c>
      <c r="B300">
        <v>70001302</v>
      </c>
      <c r="C300">
        <f>+PF52</f>
        <v>0</v>
      </c>
      <c r="D300" t="s">
        <v>77</v>
      </c>
      <c r="E300">
        <v>610761600000</v>
      </c>
      <c r="F300">
        <v>1321550257000</v>
      </c>
      <c r="G300">
        <v>1</v>
      </c>
      <c r="H300" t="s">
        <v>599</v>
      </c>
      <c r="I300" t="s">
        <v>600</v>
      </c>
      <c r="J300" t="s">
        <v>20</v>
      </c>
      <c r="K300" t="s">
        <v>21</v>
      </c>
      <c r="L300">
        <v>0</v>
      </c>
      <c r="M300">
        <v>0</v>
      </c>
      <c r="N300" t="s">
        <v>22</v>
      </c>
      <c r="O300">
        <v>4</v>
      </c>
      <c r="P300" s="30">
        <f>SQRT((postes_2[[#This Row],[x]]-$Q$1)^2+(postes_2[[#This Row],[y]]-$R$1)^2)</f>
        <v>108919.70034631726</v>
      </c>
      <c r="Q300">
        <v>568871.78000000096</v>
      </c>
      <c r="R300">
        <v>6854125.8899999997</v>
      </c>
    </row>
    <row r="301" spans="1:18">
      <c r="A301">
        <v>1670</v>
      </c>
      <c r="B301">
        <v>70001319</v>
      </c>
      <c r="C301" t="e">
        <f>+#REF!</f>
        <v>#REF!</v>
      </c>
      <c r="D301" t="s">
        <v>27</v>
      </c>
      <c r="E301">
        <v>956793600000</v>
      </c>
      <c r="F301">
        <v>1297336678000</v>
      </c>
      <c r="G301">
        <v>1</v>
      </c>
      <c r="H301" t="s">
        <v>5995</v>
      </c>
      <c r="I301" t="s">
        <v>5996</v>
      </c>
      <c r="J301" t="s">
        <v>26</v>
      </c>
      <c r="K301" t="s">
        <v>21</v>
      </c>
      <c r="L301">
        <v>0</v>
      </c>
      <c r="M301">
        <v>0</v>
      </c>
      <c r="N301" t="s">
        <v>22</v>
      </c>
      <c r="O301">
        <v>3</v>
      </c>
      <c r="P301" s="30">
        <f>SQRT((postes_2[[#This Row],[x]]-$Q$1)^2+(postes_2[[#This Row],[y]]-$R$1)^2)</f>
        <v>109300.75527499559</v>
      </c>
      <c r="Q301">
        <v>657649.79999999702</v>
      </c>
      <c r="R301">
        <v>6852055.7300000004</v>
      </c>
    </row>
    <row r="302" spans="1:18">
      <c r="A302">
        <v>2100</v>
      </c>
      <c r="B302">
        <v>70001269</v>
      </c>
      <c r="C302" t="e">
        <f>+#REF!</f>
        <v>#REF!</v>
      </c>
      <c r="D302" t="s">
        <v>30</v>
      </c>
      <c r="E302">
        <v>774489600000</v>
      </c>
      <c r="F302">
        <v>1406730485000</v>
      </c>
      <c r="G302">
        <v>1</v>
      </c>
      <c r="H302" t="s">
        <v>3339</v>
      </c>
      <c r="I302" t="s">
        <v>3340</v>
      </c>
      <c r="J302" t="s">
        <v>20</v>
      </c>
      <c r="K302" t="s">
        <v>21</v>
      </c>
      <c r="L302">
        <v>0</v>
      </c>
      <c r="M302">
        <v>0</v>
      </c>
      <c r="N302" t="s">
        <v>22</v>
      </c>
      <c r="O302">
        <v>6</v>
      </c>
      <c r="P302" s="30">
        <f>SQRT((postes_2[[#This Row],[x]]-$Q$1)^2+(postes_2[[#This Row],[y]]-$R$1)^2)</f>
        <v>109621.36729328336</v>
      </c>
      <c r="Q302">
        <v>656342.31000000203</v>
      </c>
      <c r="R302">
        <v>6853023.9400000004</v>
      </c>
    </row>
    <row r="303" spans="1:18">
      <c r="A303">
        <v>1669</v>
      </c>
      <c r="B303">
        <v>70002324</v>
      </c>
      <c r="C303" t="e">
        <f>+#REF!</f>
        <v>#REF!</v>
      </c>
      <c r="D303" t="s">
        <v>805</v>
      </c>
      <c r="E303">
        <v>988070400000</v>
      </c>
      <c r="F303">
        <v>1282559811000</v>
      </c>
      <c r="G303">
        <v>1</v>
      </c>
      <c r="H303" t="s">
        <v>5992</v>
      </c>
      <c r="I303" t="s">
        <v>5993</v>
      </c>
      <c r="J303" t="s">
        <v>5994</v>
      </c>
      <c r="K303" t="s">
        <v>21</v>
      </c>
      <c r="L303">
        <v>0</v>
      </c>
      <c r="M303">
        <v>0</v>
      </c>
      <c r="N303" t="s">
        <v>22</v>
      </c>
      <c r="O303">
        <v>3</v>
      </c>
      <c r="P303" s="30">
        <f>SQRT((postes_2[[#This Row],[x]]-$Q$1)^2+(postes_2[[#This Row],[y]]-$R$1)^2)</f>
        <v>109751.94436691592</v>
      </c>
      <c r="Q303">
        <v>658972.71999999904</v>
      </c>
      <c r="R303">
        <v>6851914.9100000001</v>
      </c>
    </row>
    <row r="304" spans="1:18">
      <c r="A304">
        <v>744</v>
      </c>
      <c r="B304">
        <v>70001136</v>
      </c>
      <c r="C304" t="e">
        <f>+#REF!</f>
        <v>#REF!</v>
      </c>
      <c r="D304" t="s">
        <v>274</v>
      </c>
      <c r="E304">
        <v>954806400000</v>
      </c>
      <c r="F304">
        <v>1424434952000</v>
      </c>
      <c r="G304">
        <v>1</v>
      </c>
      <c r="H304" t="s">
        <v>1614</v>
      </c>
      <c r="I304" t="s">
        <v>1615</v>
      </c>
      <c r="J304" t="s">
        <v>20</v>
      </c>
      <c r="K304" t="s">
        <v>21</v>
      </c>
      <c r="L304">
        <v>0</v>
      </c>
      <c r="M304">
        <v>0</v>
      </c>
      <c r="N304" t="s">
        <v>22</v>
      </c>
      <c r="O304">
        <v>3</v>
      </c>
      <c r="P304" s="30">
        <f>SQRT((postes_2[[#This Row],[x]]-$Q$1)^2+(postes_2[[#This Row],[y]]-$R$1)^2)</f>
        <v>110112.38738195098</v>
      </c>
      <c r="Q304">
        <v>643807.59000000404</v>
      </c>
      <c r="R304">
        <v>6858406.5999999996</v>
      </c>
    </row>
    <row r="305" spans="1:18">
      <c r="A305">
        <v>565</v>
      </c>
      <c r="B305">
        <v>70001143</v>
      </c>
      <c r="C305" t="e">
        <f>+#REF!</f>
        <v>#REF!</v>
      </c>
      <c r="D305" t="s">
        <v>20</v>
      </c>
      <c r="E305">
        <v>774489600000</v>
      </c>
      <c r="F305" t="s">
        <v>20</v>
      </c>
      <c r="G305">
        <v>1</v>
      </c>
      <c r="H305" t="s">
        <v>7779</v>
      </c>
      <c r="I305" t="s">
        <v>7780</v>
      </c>
      <c r="J305" t="s">
        <v>20</v>
      </c>
      <c r="K305" t="s">
        <v>21</v>
      </c>
      <c r="L305">
        <v>0</v>
      </c>
      <c r="M305">
        <v>0</v>
      </c>
      <c r="N305" t="s">
        <v>22</v>
      </c>
      <c r="O305">
        <v>6</v>
      </c>
      <c r="P305" s="30">
        <f>SQRT((postes_2[[#This Row],[x]]-$Q$1)^2+(postes_2[[#This Row],[y]]-$R$1)^2)</f>
        <v>110207.88713256725</v>
      </c>
      <c r="Q305">
        <v>647897.46000000101</v>
      </c>
      <c r="R305">
        <v>6857120.0099999998</v>
      </c>
    </row>
    <row r="306" spans="1:18">
      <c r="A306">
        <v>1130</v>
      </c>
      <c r="B306">
        <v>70001367</v>
      </c>
      <c r="C306" t="e">
        <f>+#REF!</f>
        <v>#REF!</v>
      </c>
      <c r="D306" t="s">
        <v>20</v>
      </c>
      <c r="E306">
        <v>950140800000</v>
      </c>
      <c r="F306" t="s">
        <v>20</v>
      </c>
      <c r="G306">
        <v>1</v>
      </c>
      <c r="H306" t="s">
        <v>6451</v>
      </c>
      <c r="I306" t="s">
        <v>6452</v>
      </c>
      <c r="J306" t="s">
        <v>26</v>
      </c>
      <c r="K306" t="s">
        <v>21</v>
      </c>
      <c r="L306">
        <v>0</v>
      </c>
      <c r="M306">
        <v>0</v>
      </c>
      <c r="N306" t="s">
        <v>22</v>
      </c>
      <c r="O306">
        <v>3</v>
      </c>
      <c r="P306" s="30">
        <f>SQRT((postes_2[[#This Row],[x]]-$Q$1)^2+(postes_2[[#This Row],[y]]-$R$1)^2)</f>
        <v>110339.80001153167</v>
      </c>
      <c r="Q306">
        <v>661809.97999999695</v>
      </c>
      <c r="R306">
        <v>6851130.1799999997</v>
      </c>
    </row>
    <row r="307" spans="1:18">
      <c r="A307">
        <v>3489</v>
      </c>
      <c r="B307">
        <v>70015302</v>
      </c>
      <c r="C307" t="e">
        <f>+#REF!</f>
        <v>#REF!</v>
      </c>
      <c r="D307" t="s">
        <v>83</v>
      </c>
      <c r="E307">
        <v>1166103520000</v>
      </c>
      <c r="F307">
        <v>1358956747000</v>
      </c>
      <c r="G307">
        <v>1</v>
      </c>
      <c r="H307" t="s">
        <v>6662</v>
      </c>
      <c r="I307" t="s">
        <v>6663</v>
      </c>
      <c r="J307" t="s">
        <v>6664</v>
      </c>
      <c r="K307" t="s">
        <v>21</v>
      </c>
      <c r="L307">
        <v>0</v>
      </c>
      <c r="M307">
        <v>0</v>
      </c>
      <c r="N307" t="s">
        <v>22</v>
      </c>
      <c r="O307">
        <v>3</v>
      </c>
      <c r="P307" s="30">
        <f>SQRT((postes_2[[#This Row],[x]]-$Q$1)^2+(postes_2[[#This Row],[y]]-$R$1)^2)</f>
        <v>110375.81828769864</v>
      </c>
      <c r="Q307">
        <v>645738.31000000203</v>
      </c>
      <c r="R307">
        <v>6858051.6299999999</v>
      </c>
    </row>
    <row r="308" spans="1:18">
      <c r="A308">
        <v>3707</v>
      </c>
      <c r="B308">
        <v>70001244</v>
      </c>
      <c r="C308" t="e">
        <f>+#REF!</f>
        <v>#REF!</v>
      </c>
      <c r="D308" t="s">
        <v>152</v>
      </c>
      <c r="E308">
        <v>956793600000</v>
      </c>
      <c r="F308">
        <v>1271693732000</v>
      </c>
      <c r="G308">
        <v>1</v>
      </c>
      <c r="H308" t="s">
        <v>3551</v>
      </c>
      <c r="I308" t="s">
        <v>3552</v>
      </c>
      <c r="J308" t="s">
        <v>26</v>
      </c>
      <c r="K308" t="s">
        <v>21</v>
      </c>
      <c r="L308">
        <v>0</v>
      </c>
      <c r="M308">
        <v>0</v>
      </c>
      <c r="N308" t="s">
        <v>22</v>
      </c>
      <c r="O308">
        <v>3</v>
      </c>
      <c r="P308" s="30">
        <f>SQRT((postes_2[[#This Row],[x]]-$Q$1)^2+(postes_2[[#This Row],[y]]-$R$1)^2)</f>
        <v>110523.48256609391</v>
      </c>
      <c r="Q308">
        <v>655697.29999999702</v>
      </c>
      <c r="R308">
        <v>6854308.1100000003</v>
      </c>
    </row>
    <row r="309" spans="1:18">
      <c r="A309">
        <v>2653</v>
      </c>
      <c r="B309">
        <v>70003360</v>
      </c>
      <c r="C309" t="e">
        <f>+#REF!</f>
        <v>#REF!</v>
      </c>
      <c r="D309" t="s">
        <v>77</v>
      </c>
      <c r="E309">
        <v>1179938647000</v>
      </c>
      <c r="F309">
        <v>1349263176000</v>
      </c>
      <c r="G309">
        <v>1</v>
      </c>
      <c r="H309" t="s">
        <v>5025</v>
      </c>
      <c r="I309" t="s">
        <v>5026</v>
      </c>
      <c r="J309" t="s">
        <v>5027</v>
      </c>
      <c r="K309" t="s">
        <v>21</v>
      </c>
      <c r="L309">
        <v>0</v>
      </c>
      <c r="M309">
        <v>0</v>
      </c>
      <c r="N309" t="s">
        <v>22</v>
      </c>
      <c r="O309">
        <v>3</v>
      </c>
      <c r="P309" s="30">
        <f>SQRT((postes_2[[#This Row],[x]]-$Q$1)^2+(postes_2[[#This Row],[y]]-$R$1)^2)</f>
        <v>110582.00160314929</v>
      </c>
      <c r="Q309">
        <v>660306.60000000102</v>
      </c>
      <c r="R309">
        <v>6852177.2000000002</v>
      </c>
    </row>
    <row r="310" spans="1:18">
      <c r="A310">
        <v>2720</v>
      </c>
      <c r="B310">
        <v>70001073</v>
      </c>
      <c r="C310" t="e">
        <f>+#REF!</f>
        <v>#REF!</v>
      </c>
      <c r="D310" t="s">
        <v>152</v>
      </c>
      <c r="E310">
        <v>774489600000</v>
      </c>
      <c r="F310">
        <v>1281018891000</v>
      </c>
      <c r="G310">
        <v>1</v>
      </c>
      <c r="H310" t="s">
        <v>6312</v>
      </c>
      <c r="I310" t="s">
        <v>6313</v>
      </c>
      <c r="J310" t="s">
        <v>20</v>
      </c>
      <c r="K310" t="s">
        <v>21</v>
      </c>
      <c r="L310">
        <v>0</v>
      </c>
      <c r="M310">
        <v>0</v>
      </c>
      <c r="N310" t="s">
        <v>22</v>
      </c>
      <c r="O310">
        <v>3</v>
      </c>
      <c r="P310" s="30">
        <f>SQRT((postes_2[[#This Row],[x]]-$Q$1)^2+(postes_2[[#This Row],[y]]-$R$1)^2)</f>
        <v>110683.39761254188</v>
      </c>
      <c r="Q310">
        <v>634710.47999999695</v>
      </c>
      <c r="R310">
        <v>6861458.5499999998</v>
      </c>
    </row>
    <row r="311" spans="1:18">
      <c r="A311">
        <v>2358</v>
      </c>
      <c r="B311">
        <v>70001221</v>
      </c>
      <c r="C311" t="e">
        <f>+#REF!</f>
        <v>#REF!</v>
      </c>
      <c r="D311" t="s">
        <v>83</v>
      </c>
      <c r="E311">
        <v>774489600000</v>
      </c>
      <c r="F311">
        <v>1359565931000</v>
      </c>
      <c r="G311">
        <v>1</v>
      </c>
      <c r="H311" t="s">
        <v>5516</v>
      </c>
      <c r="I311" t="s">
        <v>5517</v>
      </c>
      <c r="J311" t="s">
        <v>20</v>
      </c>
      <c r="K311" t="s">
        <v>21</v>
      </c>
      <c r="L311">
        <v>0</v>
      </c>
      <c r="M311">
        <v>0</v>
      </c>
      <c r="N311" t="s">
        <v>22</v>
      </c>
      <c r="O311">
        <v>6</v>
      </c>
      <c r="P311" s="30">
        <f>SQRT((postes_2[[#This Row],[x]]-$Q$1)^2+(postes_2[[#This Row],[y]]-$R$1)^2)</f>
        <v>110716.48541139718</v>
      </c>
      <c r="Q311">
        <v>653277.20000000298</v>
      </c>
      <c r="R311">
        <v>6855568.29</v>
      </c>
    </row>
    <row r="312" spans="1:18">
      <c r="A312">
        <v>2745</v>
      </c>
      <c r="B312">
        <v>70001147</v>
      </c>
      <c r="C312" t="e">
        <f>+#REF!</f>
        <v>#REF!</v>
      </c>
      <c r="D312" t="s">
        <v>264</v>
      </c>
      <c r="E312">
        <v>956793600000</v>
      </c>
      <c r="F312">
        <v>1409573472000</v>
      </c>
      <c r="G312">
        <v>1</v>
      </c>
      <c r="H312" t="s">
        <v>2317</v>
      </c>
      <c r="I312" t="s">
        <v>2318</v>
      </c>
      <c r="J312" t="s">
        <v>953</v>
      </c>
      <c r="K312" t="s">
        <v>21</v>
      </c>
      <c r="L312">
        <v>0</v>
      </c>
      <c r="M312">
        <v>0</v>
      </c>
      <c r="N312" t="s">
        <v>22</v>
      </c>
      <c r="O312">
        <v>6</v>
      </c>
      <c r="P312" s="30">
        <f>SQRT((postes_2[[#This Row],[x]]-$Q$1)^2+(postes_2[[#This Row],[y]]-$R$1)^2)</f>
        <v>110936.63399037461</v>
      </c>
      <c r="Q312">
        <v>651099.18999999797</v>
      </c>
      <c r="R312">
        <v>6856690.9699999997</v>
      </c>
    </row>
    <row r="313" spans="1:18">
      <c r="A313">
        <v>1911</v>
      </c>
      <c r="B313">
        <v>20001035</v>
      </c>
      <c r="C313" t="e">
        <f>+#REF!</f>
        <v>#REF!</v>
      </c>
      <c r="D313" t="s">
        <v>20</v>
      </c>
      <c r="E313" s="1">
        <v>778896000000</v>
      </c>
      <c r="F313" t="s">
        <v>20</v>
      </c>
      <c r="G313">
        <v>1</v>
      </c>
      <c r="H313" t="s">
        <v>4416</v>
      </c>
      <c r="I313" t="s">
        <v>4417</v>
      </c>
      <c r="J313" t="s">
        <v>20</v>
      </c>
      <c r="K313" t="s">
        <v>21</v>
      </c>
      <c r="L313">
        <v>0</v>
      </c>
      <c r="M313">
        <v>0</v>
      </c>
      <c r="N313" t="s">
        <v>22</v>
      </c>
      <c r="O313">
        <v>3</v>
      </c>
      <c r="P313" s="30">
        <f>SQRT((postes_2[[#This Row],[x]]-$Q$1)^2+(postes_2[[#This Row],[y]]-$R$1)^2)</f>
        <v>111148.45891268308</v>
      </c>
      <c r="Q313">
        <v>710020.53000000096</v>
      </c>
      <c r="R313">
        <v>6802894.4299999997</v>
      </c>
    </row>
    <row r="314" spans="1:18">
      <c r="A314">
        <v>390</v>
      </c>
      <c r="B314">
        <v>70001228</v>
      </c>
      <c r="C314" t="e">
        <f>+#REF!</f>
        <v>#REF!</v>
      </c>
      <c r="D314" t="s">
        <v>23</v>
      </c>
      <c r="E314">
        <v>956793600000</v>
      </c>
      <c r="F314">
        <v>1215015625000</v>
      </c>
      <c r="G314">
        <v>1</v>
      </c>
      <c r="H314" t="s">
        <v>361</v>
      </c>
      <c r="I314" t="s">
        <v>362</v>
      </c>
      <c r="J314" t="s">
        <v>363</v>
      </c>
      <c r="K314" t="s">
        <v>21</v>
      </c>
      <c r="L314">
        <v>0</v>
      </c>
      <c r="M314">
        <v>0</v>
      </c>
      <c r="N314" t="s">
        <v>22</v>
      </c>
      <c r="O314">
        <v>3</v>
      </c>
      <c r="P314" s="30">
        <f>SQRT((postes_2[[#This Row],[x]]-$Q$1)^2+(postes_2[[#This Row],[y]]-$R$1)^2)</f>
        <v>111157.38358445225</v>
      </c>
      <c r="Q314">
        <v>655239.17000000202</v>
      </c>
      <c r="R314">
        <v>6855205.2699999996</v>
      </c>
    </row>
    <row r="315" spans="1:18">
      <c r="A315">
        <v>1530</v>
      </c>
      <c r="B315">
        <v>70001081</v>
      </c>
      <c r="C315" t="e">
        <f>+#REF!</f>
        <v>#REF!</v>
      </c>
      <c r="D315" t="s">
        <v>83</v>
      </c>
      <c r="E315" s="1">
        <v>922752000000</v>
      </c>
      <c r="F315">
        <v>1359706855000</v>
      </c>
      <c r="G315">
        <v>1</v>
      </c>
      <c r="H315" t="s">
        <v>2729</v>
      </c>
      <c r="I315" t="s">
        <v>2729</v>
      </c>
      <c r="J315" t="s">
        <v>20</v>
      </c>
      <c r="K315" t="s">
        <v>21</v>
      </c>
      <c r="L315">
        <v>0</v>
      </c>
      <c r="M315">
        <v>0</v>
      </c>
      <c r="N315" t="s">
        <v>22</v>
      </c>
      <c r="O315">
        <v>6</v>
      </c>
      <c r="P315" s="30">
        <f>SQRT((postes_2[[#This Row],[x]]-$Q$1)^2+(postes_2[[#This Row],[y]]-$R$1)^2)</f>
        <v>111192.20448946273</v>
      </c>
      <c r="Q315">
        <v>642308.60999999905</v>
      </c>
      <c r="R315">
        <v>6859998.5599999996</v>
      </c>
    </row>
    <row r="316" spans="1:18">
      <c r="A316">
        <v>76</v>
      </c>
      <c r="B316">
        <v>70002794</v>
      </c>
      <c r="C316">
        <f>+PF245</f>
        <v>0</v>
      </c>
      <c r="D316" t="s">
        <v>20</v>
      </c>
      <c r="E316">
        <v>1078790400000</v>
      </c>
      <c r="F316" t="s">
        <v>20</v>
      </c>
      <c r="G316">
        <v>1</v>
      </c>
      <c r="H316" t="s">
        <v>3538</v>
      </c>
      <c r="I316" t="s">
        <v>3539</v>
      </c>
      <c r="J316" t="s">
        <v>3540</v>
      </c>
      <c r="K316" t="s">
        <v>21</v>
      </c>
      <c r="L316">
        <v>0</v>
      </c>
      <c r="M316">
        <v>0</v>
      </c>
      <c r="N316" t="s">
        <v>22</v>
      </c>
      <c r="O316">
        <v>6</v>
      </c>
      <c r="P316" s="30">
        <f>SQRT((postes_2[[#This Row],[x]]-$Q$1)^2+(postes_2[[#This Row],[y]]-$R$1)^2)</f>
        <v>111413.81566287357</v>
      </c>
      <c r="Q316">
        <v>657842.86999999697</v>
      </c>
      <c r="R316">
        <v>6854302.7300000004</v>
      </c>
    </row>
    <row r="317" spans="1:18">
      <c r="A317">
        <v>3488</v>
      </c>
      <c r="B317">
        <v>70001114</v>
      </c>
      <c r="C317" t="e">
        <f>+#REF!</f>
        <v>#REF!</v>
      </c>
      <c r="D317" t="s">
        <v>20</v>
      </c>
      <c r="E317">
        <v>774489600000</v>
      </c>
      <c r="F317" t="s">
        <v>20</v>
      </c>
      <c r="G317">
        <v>1</v>
      </c>
      <c r="H317" t="s">
        <v>6660</v>
      </c>
      <c r="I317" t="s">
        <v>6661</v>
      </c>
      <c r="J317" t="s">
        <v>20</v>
      </c>
      <c r="K317" t="s">
        <v>21</v>
      </c>
      <c r="L317">
        <v>0</v>
      </c>
      <c r="M317">
        <v>0</v>
      </c>
      <c r="N317" t="s">
        <v>22</v>
      </c>
      <c r="O317">
        <v>6</v>
      </c>
      <c r="P317" s="30">
        <f>SQRT((postes_2[[#This Row],[x]]-$Q$1)^2+(postes_2[[#This Row],[y]]-$R$1)^2)</f>
        <v>111430.02289695099</v>
      </c>
      <c r="Q317">
        <v>647178.10999999905</v>
      </c>
      <c r="R317">
        <v>6858672.2000000002</v>
      </c>
    </row>
    <row r="318" spans="1:18">
      <c r="A318">
        <v>2645</v>
      </c>
      <c r="B318">
        <v>70001131</v>
      </c>
      <c r="C318" t="e">
        <f>+#REF!</f>
        <v>#REF!</v>
      </c>
      <c r="D318" t="s">
        <v>20</v>
      </c>
      <c r="E318">
        <v>956793600000</v>
      </c>
      <c r="F318" t="s">
        <v>20</v>
      </c>
      <c r="G318">
        <v>1</v>
      </c>
      <c r="H318" t="s">
        <v>5384</v>
      </c>
      <c r="I318" t="s">
        <v>5385</v>
      </c>
      <c r="J318" t="s">
        <v>26</v>
      </c>
      <c r="K318" t="s">
        <v>21</v>
      </c>
      <c r="L318">
        <v>0</v>
      </c>
      <c r="M318">
        <v>0</v>
      </c>
      <c r="N318" t="s">
        <v>22</v>
      </c>
      <c r="O318">
        <v>3</v>
      </c>
      <c r="P318" s="30">
        <f>SQRT((postes_2[[#This Row],[x]]-$Q$1)^2+(postes_2[[#This Row],[y]]-$R$1)^2)</f>
        <v>111694.37344755422</v>
      </c>
      <c r="Q318">
        <v>649058.92000000202</v>
      </c>
      <c r="R318">
        <v>6858278.7300000004</v>
      </c>
    </row>
    <row r="319" spans="1:18">
      <c r="A319">
        <v>1159</v>
      </c>
      <c r="B319">
        <v>70001105</v>
      </c>
      <c r="C319" t="e">
        <f>+#REF!</f>
        <v>#REF!</v>
      </c>
      <c r="D319" t="s">
        <v>20</v>
      </c>
      <c r="E319">
        <v>956793600000</v>
      </c>
      <c r="F319" t="s">
        <v>20</v>
      </c>
      <c r="G319">
        <v>1</v>
      </c>
      <c r="H319" t="s">
        <v>4796</v>
      </c>
      <c r="I319" t="s">
        <v>4797</v>
      </c>
      <c r="J319" t="s">
        <v>26</v>
      </c>
      <c r="K319" t="s">
        <v>21</v>
      </c>
      <c r="L319">
        <v>0</v>
      </c>
      <c r="M319">
        <v>0</v>
      </c>
      <c r="N319" t="s">
        <v>22</v>
      </c>
      <c r="O319">
        <v>3</v>
      </c>
      <c r="P319" s="30">
        <f>SQRT((postes_2[[#This Row],[x]]-$Q$1)^2+(postes_2[[#This Row],[y]]-$R$1)^2)</f>
        <v>111813.77234795588</v>
      </c>
      <c r="Q319">
        <v>645923.75999999803</v>
      </c>
      <c r="R319">
        <v>6859506.21</v>
      </c>
    </row>
    <row r="320" spans="1:18">
      <c r="A320">
        <v>3303</v>
      </c>
      <c r="B320">
        <v>70001266</v>
      </c>
      <c r="C320" t="e">
        <f>+#REF!</f>
        <v>#REF!</v>
      </c>
      <c r="D320" t="s">
        <v>30</v>
      </c>
      <c r="E320">
        <v>888451200000</v>
      </c>
      <c r="F320">
        <v>1394188098000</v>
      </c>
      <c r="G320">
        <v>1</v>
      </c>
      <c r="H320" t="s">
        <v>3668</v>
      </c>
      <c r="I320" t="s">
        <v>3340</v>
      </c>
      <c r="J320" t="s">
        <v>3669</v>
      </c>
      <c r="K320" t="s">
        <v>21</v>
      </c>
      <c r="L320">
        <v>0</v>
      </c>
      <c r="M320">
        <v>0</v>
      </c>
      <c r="N320" t="s">
        <v>22</v>
      </c>
      <c r="O320">
        <v>6</v>
      </c>
      <c r="P320" s="30">
        <f>SQRT((postes_2[[#This Row],[x]]-$Q$1)^2+(postes_2[[#This Row],[y]]-$R$1)^2)</f>
        <v>111909.11527434063</v>
      </c>
      <c r="Q320">
        <v>659446.31000000203</v>
      </c>
      <c r="R320">
        <v>6854084.9199999999</v>
      </c>
    </row>
    <row r="321" spans="1:18">
      <c r="A321">
        <v>2117</v>
      </c>
      <c r="B321">
        <v>70001476</v>
      </c>
      <c r="C321" t="e">
        <f>+#REF!</f>
        <v>#REF!</v>
      </c>
      <c r="D321" t="s">
        <v>274</v>
      </c>
      <c r="E321">
        <v>830390400000</v>
      </c>
      <c r="F321">
        <v>1411552718000</v>
      </c>
      <c r="G321">
        <v>1</v>
      </c>
      <c r="H321" t="s">
        <v>4306</v>
      </c>
      <c r="I321" t="s">
        <v>4307</v>
      </c>
      <c r="J321" t="s">
        <v>20</v>
      </c>
      <c r="K321" t="s">
        <v>21</v>
      </c>
      <c r="L321">
        <v>0</v>
      </c>
      <c r="M321">
        <v>0</v>
      </c>
      <c r="N321" t="s">
        <v>22</v>
      </c>
      <c r="O321">
        <v>6</v>
      </c>
      <c r="P321" s="30">
        <f>SQRT((postes_2[[#This Row],[x]]-$Q$1)^2+(postes_2[[#This Row],[y]]-$R$1)^2)</f>
        <v>112010.87651515858</v>
      </c>
      <c r="Q321">
        <v>678624.85000000102</v>
      </c>
      <c r="R321">
        <v>6842351.3600000003</v>
      </c>
    </row>
    <row r="322" spans="1:18">
      <c r="A322">
        <v>3533</v>
      </c>
      <c r="B322">
        <v>70001144</v>
      </c>
      <c r="C322" t="e">
        <f>+#REF!</f>
        <v>#REF!</v>
      </c>
      <c r="D322" t="s">
        <v>83</v>
      </c>
      <c r="E322">
        <v>774489600000</v>
      </c>
      <c r="F322">
        <v>1359544912000</v>
      </c>
      <c r="G322">
        <v>1</v>
      </c>
      <c r="H322" t="s">
        <v>6819</v>
      </c>
      <c r="I322" t="s">
        <v>6820</v>
      </c>
      <c r="J322" t="s">
        <v>20</v>
      </c>
      <c r="K322" t="s">
        <v>21</v>
      </c>
      <c r="L322">
        <v>0</v>
      </c>
      <c r="M322">
        <v>0</v>
      </c>
      <c r="N322" t="s">
        <v>22</v>
      </c>
      <c r="O322">
        <v>6</v>
      </c>
      <c r="P322" s="30">
        <f>SQRT((postes_2[[#This Row],[x]]-$Q$1)^2+(postes_2[[#This Row],[y]]-$R$1)^2)</f>
        <v>112060.92174678932</v>
      </c>
      <c r="Q322">
        <v>651304.78999999899</v>
      </c>
      <c r="R322">
        <v>6857818.0499999998</v>
      </c>
    </row>
    <row r="323" spans="1:18">
      <c r="A323">
        <v>3216</v>
      </c>
      <c r="B323">
        <v>60000709</v>
      </c>
      <c r="C323" t="e">
        <f>+#REF!</f>
        <v>#REF!</v>
      </c>
      <c r="D323" t="s">
        <v>152</v>
      </c>
      <c r="E323">
        <v>1006387200000</v>
      </c>
      <c r="F323">
        <v>1270033188000</v>
      </c>
      <c r="G323">
        <v>1</v>
      </c>
      <c r="H323" t="s">
        <v>5290</v>
      </c>
      <c r="I323" t="s">
        <v>5291</v>
      </c>
      <c r="J323" t="s">
        <v>26</v>
      </c>
      <c r="K323" t="s">
        <v>21</v>
      </c>
      <c r="L323">
        <v>0</v>
      </c>
      <c r="M323">
        <v>0</v>
      </c>
      <c r="N323" t="s">
        <v>22</v>
      </c>
      <c r="O323">
        <v>4</v>
      </c>
      <c r="P323" s="30">
        <f>SQRT((postes_2[[#This Row],[x]]-$Q$1)^2+(postes_2[[#This Row],[y]]-$R$1)^2)</f>
        <v>112224.90250852973</v>
      </c>
      <c r="Q323">
        <v>499654.21999999898</v>
      </c>
      <c r="R323">
        <v>6771195.0599999996</v>
      </c>
    </row>
    <row r="324" spans="1:18">
      <c r="A324">
        <v>2853</v>
      </c>
      <c r="B324">
        <v>20001034</v>
      </c>
      <c r="C324" t="e">
        <f>+#REF!</f>
        <v>#REF!</v>
      </c>
      <c r="D324" t="s">
        <v>17</v>
      </c>
      <c r="E324">
        <v>778982400000</v>
      </c>
      <c r="F324">
        <v>1304602794000</v>
      </c>
      <c r="G324">
        <v>1</v>
      </c>
      <c r="H324" t="s">
        <v>2281</v>
      </c>
      <c r="I324" t="s">
        <v>2282</v>
      </c>
      <c r="J324" t="s">
        <v>26</v>
      </c>
      <c r="K324" t="s">
        <v>21</v>
      </c>
      <c r="L324">
        <v>0</v>
      </c>
      <c r="M324">
        <v>0</v>
      </c>
      <c r="N324" t="s">
        <v>22</v>
      </c>
      <c r="O324">
        <v>3</v>
      </c>
      <c r="P324" s="30">
        <f>SQRT((postes_2[[#This Row],[x]]-$Q$1)^2+(postes_2[[#This Row],[y]]-$R$1)^2)</f>
        <v>112304.06102927022</v>
      </c>
      <c r="Q324">
        <v>711777.96999999904</v>
      </c>
      <c r="R324">
        <v>6801926.29</v>
      </c>
    </row>
    <row r="325" spans="1:18">
      <c r="A325">
        <v>3262</v>
      </c>
      <c r="B325">
        <v>70001072</v>
      </c>
      <c r="C325" t="e">
        <f>+#REF!</f>
        <v>#REF!</v>
      </c>
      <c r="D325" t="s">
        <v>56</v>
      </c>
      <c r="E325">
        <v>774489600000</v>
      </c>
      <c r="F325">
        <v>1245772617000</v>
      </c>
      <c r="G325">
        <v>1</v>
      </c>
      <c r="H325" t="s">
        <v>7613</v>
      </c>
      <c r="I325" t="s">
        <v>7614</v>
      </c>
      <c r="J325" t="s">
        <v>20</v>
      </c>
      <c r="K325" t="s">
        <v>21</v>
      </c>
      <c r="L325">
        <v>0</v>
      </c>
      <c r="M325">
        <v>0</v>
      </c>
      <c r="N325" t="s">
        <v>22</v>
      </c>
      <c r="O325">
        <v>3</v>
      </c>
      <c r="P325" s="30">
        <f>SQRT((postes_2[[#This Row],[x]]-$Q$1)^2+(postes_2[[#This Row],[y]]-$R$1)^2)</f>
        <v>112370.3822706268</v>
      </c>
      <c r="Q325">
        <v>640825.06000000203</v>
      </c>
      <c r="R325">
        <v>6861654.9100000001</v>
      </c>
    </row>
    <row r="326" spans="1:18">
      <c r="A326">
        <v>2889</v>
      </c>
      <c r="B326">
        <v>70001418</v>
      </c>
      <c r="C326" t="e">
        <f>+#REF!</f>
        <v>#REF!</v>
      </c>
      <c r="D326" t="s">
        <v>274</v>
      </c>
      <c r="E326">
        <v>774489600000</v>
      </c>
      <c r="F326">
        <v>1410539679000</v>
      </c>
      <c r="G326">
        <v>1</v>
      </c>
      <c r="H326" t="s">
        <v>6640</v>
      </c>
      <c r="I326" t="s">
        <v>6641</v>
      </c>
      <c r="J326" t="s">
        <v>20</v>
      </c>
      <c r="K326" t="s">
        <v>21</v>
      </c>
      <c r="L326">
        <v>0</v>
      </c>
      <c r="M326">
        <v>0</v>
      </c>
      <c r="N326" t="s">
        <v>22</v>
      </c>
      <c r="O326">
        <v>3</v>
      </c>
      <c r="P326" s="30">
        <f>SQRT((postes_2[[#This Row],[x]]-$Q$1)^2+(postes_2[[#This Row],[y]]-$R$1)^2)</f>
        <v>112390.04619514295</v>
      </c>
      <c r="Q326">
        <v>671633.17000000202</v>
      </c>
      <c r="R326">
        <v>6847751.8099999996</v>
      </c>
    </row>
    <row r="327" spans="1:18">
      <c r="A327">
        <v>3233</v>
      </c>
      <c r="B327">
        <v>20001189</v>
      </c>
      <c r="C327" t="e">
        <f>+#REF!</f>
        <v>#REF!</v>
      </c>
      <c r="D327" t="s">
        <v>168</v>
      </c>
      <c r="E327">
        <v>778982400000</v>
      </c>
      <c r="F327">
        <v>1450168270000</v>
      </c>
      <c r="G327">
        <v>1</v>
      </c>
      <c r="H327" t="s">
        <v>4663</v>
      </c>
      <c r="I327" t="s">
        <v>4664</v>
      </c>
      <c r="J327" t="s">
        <v>20</v>
      </c>
      <c r="K327" t="s">
        <v>21</v>
      </c>
      <c r="L327">
        <v>0</v>
      </c>
      <c r="M327">
        <v>0</v>
      </c>
      <c r="N327" t="s">
        <v>22</v>
      </c>
      <c r="O327">
        <v>6</v>
      </c>
      <c r="P327" s="30">
        <f>SQRT((postes_2[[#This Row],[x]]-$Q$1)^2+(postes_2[[#This Row],[y]]-$R$1)^2)</f>
        <v>112527.95599051552</v>
      </c>
      <c r="Q327">
        <v>720609.18999999797</v>
      </c>
      <c r="R327">
        <v>6776521.9100000001</v>
      </c>
    </row>
    <row r="328" spans="1:18">
      <c r="A328">
        <v>2079</v>
      </c>
      <c r="B328">
        <v>70001204</v>
      </c>
      <c r="C328" t="e">
        <f>+#REF!</f>
        <v>#REF!</v>
      </c>
      <c r="D328" t="s">
        <v>1094</v>
      </c>
      <c r="E328">
        <v>1025827200000</v>
      </c>
      <c r="F328">
        <v>1424797363000</v>
      </c>
      <c r="G328">
        <v>1</v>
      </c>
      <c r="H328" t="s">
        <v>3297</v>
      </c>
      <c r="I328" t="s">
        <v>3298</v>
      </c>
      <c r="J328" t="s">
        <v>20</v>
      </c>
      <c r="K328" t="s">
        <v>21</v>
      </c>
      <c r="L328">
        <v>0</v>
      </c>
      <c r="M328">
        <v>0</v>
      </c>
      <c r="N328" t="s">
        <v>22</v>
      </c>
      <c r="O328">
        <v>6</v>
      </c>
      <c r="P328" s="30">
        <f>SQRT((postes_2[[#This Row],[x]]-$Q$1)^2+(postes_2[[#This Row],[y]]-$R$1)^2)</f>
        <v>112539.12869426595</v>
      </c>
      <c r="Q328">
        <v>656201.84000000404</v>
      </c>
      <c r="R328">
        <v>6856290.3099999996</v>
      </c>
    </row>
    <row r="329" spans="1:18">
      <c r="A329">
        <v>2542</v>
      </c>
      <c r="B329">
        <v>70002199</v>
      </c>
      <c r="C329" t="e">
        <f>+#REF!</f>
        <v>#REF!</v>
      </c>
      <c r="D329" t="s">
        <v>168</v>
      </c>
      <c r="E329" s="1">
        <v>1051056000000</v>
      </c>
      <c r="F329">
        <v>1425038939000</v>
      </c>
      <c r="G329">
        <v>1</v>
      </c>
      <c r="H329" t="s">
        <v>4635</v>
      </c>
      <c r="I329" t="s">
        <v>4636</v>
      </c>
      <c r="J329" t="s">
        <v>20</v>
      </c>
      <c r="K329" t="s">
        <v>21</v>
      </c>
      <c r="L329">
        <v>0</v>
      </c>
      <c r="M329">
        <v>0</v>
      </c>
      <c r="N329" t="s">
        <v>22</v>
      </c>
      <c r="O329">
        <v>6</v>
      </c>
      <c r="P329" s="30">
        <f>SQRT((postes_2[[#This Row],[x]]-$Q$1)^2+(postes_2[[#This Row],[y]]-$R$1)^2)</f>
        <v>112671.43053452598</v>
      </c>
      <c r="Q329">
        <v>644984.71999999904</v>
      </c>
      <c r="R329">
        <v>6860716.8899999997</v>
      </c>
    </row>
    <row r="330" spans="1:18">
      <c r="A330">
        <v>3615</v>
      </c>
      <c r="B330">
        <v>60001596</v>
      </c>
      <c r="C330" t="e">
        <f>+#REF!</f>
        <v>#REF!</v>
      </c>
      <c r="D330" t="s">
        <v>38</v>
      </c>
      <c r="E330">
        <v>610761600000</v>
      </c>
      <c r="F330">
        <v>1240395460000</v>
      </c>
      <c r="G330">
        <v>1</v>
      </c>
      <c r="H330" t="s">
        <v>7725</v>
      </c>
      <c r="I330" t="s">
        <v>7726</v>
      </c>
      <c r="J330" t="s">
        <v>26</v>
      </c>
      <c r="K330" t="s">
        <v>21</v>
      </c>
      <c r="L330">
        <v>0</v>
      </c>
      <c r="M330">
        <v>0</v>
      </c>
      <c r="N330" t="s">
        <v>22</v>
      </c>
      <c r="O330">
        <v>4</v>
      </c>
      <c r="P330" s="30">
        <f>SQRT((postes_2[[#This Row],[x]]-$Q$1)^2+(postes_2[[#This Row],[y]]-$R$1)^2)</f>
        <v>112685.29560820961</v>
      </c>
      <c r="Q330">
        <v>610099.85000000102</v>
      </c>
      <c r="R330">
        <v>6640777.6600000001</v>
      </c>
    </row>
    <row r="331" spans="1:18">
      <c r="A331">
        <v>3524</v>
      </c>
      <c r="B331">
        <v>70001139</v>
      </c>
      <c r="C331" t="e">
        <f>+#REF!</f>
        <v>#REF!</v>
      </c>
      <c r="D331" t="s">
        <v>83</v>
      </c>
      <c r="E331">
        <v>774489600000</v>
      </c>
      <c r="F331">
        <v>1359563899000</v>
      </c>
      <c r="G331">
        <v>1</v>
      </c>
      <c r="H331" t="s">
        <v>6802</v>
      </c>
      <c r="I331" t="s">
        <v>6803</v>
      </c>
      <c r="J331" t="s">
        <v>20</v>
      </c>
      <c r="K331" t="s">
        <v>21</v>
      </c>
      <c r="L331">
        <v>0</v>
      </c>
      <c r="M331">
        <v>0</v>
      </c>
      <c r="N331" t="s">
        <v>22</v>
      </c>
      <c r="O331">
        <v>6</v>
      </c>
      <c r="P331" s="30">
        <f>SQRT((postes_2[[#This Row],[x]]-$Q$1)^2+(postes_2[[#This Row],[y]]-$R$1)^2)</f>
        <v>112809.64778925688</v>
      </c>
      <c r="Q331">
        <v>653365.39999999898</v>
      </c>
      <c r="R331">
        <v>6857798.0599999996</v>
      </c>
    </row>
    <row r="332" spans="1:18">
      <c r="A332">
        <v>1209</v>
      </c>
      <c r="B332">
        <v>70001349</v>
      </c>
      <c r="C332" t="e">
        <f>+#REF!</f>
        <v>#REF!</v>
      </c>
      <c r="D332" t="s">
        <v>1094</v>
      </c>
      <c r="E332">
        <v>956793600000</v>
      </c>
      <c r="F332">
        <v>1424774174000</v>
      </c>
      <c r="G332">
        <v>1</v>
      </c>
      <c r="H332" t="s">
        <v>2417</v>
      </c>
      <c r="I332" t="s">
        <v>2418</v>
      </c>
      <c r="J332" t="s">
        <v>953</v>
      </c>
      <c r="K332" t="s">
        <v>21</v>
      </c>
      <c r="L332">
        <v>0</v>
      </c>
      <c r="M332">
        <v>0</v>
      </c>
      <c r="N332" t="s">
        <v>22</v>
      </c>
      <c r="O332">
        <v>1</v>
      </c>
      <c r="P332" s="30">
        <f>SQRT((postes_2[[#This Row],[x]]-$Q$1)^2+(postes_2[[#This Row],[y]]-$R$1)^2)</f>
        <v>112828.33555235493</v>
      </c>
      <c r="Q332">
        <v>663985.67000000202</v>
      </c>
      <c r="R332">
        <v>6852791.25</v>
      </c>
    </row>
    <row r="333" spans="1:18">
      <c r="A333">
        <v>3532</v>
      </c>
      <c r="B333">
        <v>70001104</v>
      </c>
      <c r="C333" t="e">
        <f>+#REF!</f>
        <v>#REF!</v>
      </c>
      <c r="D333" t="s">
        <v>20</v>
      </c>
      <c r="E333">
        <v>774489600000</v>
      </c>
      <c r="F333" t="s">
        <v>20</v>
      </c>
      <c r="G333">
        <v>1</v>
      </c>
      <c r="H333" t="s">
        <v>6817</v>
      </c>
      <c r="I333" t="s">
        <v>6818</v>
      </c>
      <c r="J333" t="s">
        <v>20</v>
      </c>
      <c r="K333" t="s">
        <v>21</v>
      </c>
      <c r="L333">
        <v>0</v>
      </c>
      <c r="M333">
        <v>0</v>
      </c>
      <c r="N333" t="s">
        <v>22</v>
      </c>
      <c r="O333">
        <v>6</v>
      </c>
      <c r="P333" s="30">
        <f>SQRT((postes_2[[#This Row],[x]]-$Q$1)^2+(postes_2[[#This Row],[y]]-$R$1)^2)</f>
        <v>112975.19026515052</v>
      </c>
      <c r="Q333">
        <v>649695.38000000303</v>
      </c>
      <c r="R333">
        <v>6859409.0700000003</v>
      </c>
    </row>
    <row r="334" spans="1:18">
      <c r="A334">
        <v>3528</v>
      </c>
      <c r="B334">
        <v>70001095</v>
      </c>
      <c r="C334" t="e">
        <f>+#REF!</f>
        <v>#REF!</v>
      </c>
      <c r="D334" t="s">
        <v>83</v>
      </c>
      <c r="E334">
        <v>774489600000</v>
      </c>
      <c r="F334">
        <v>1359650135000</v>
      </c>
      <c r="G334">
        <v>1</v>
      </c>
      <c r="H334" t="s">
        <v>6810</v>
      </c>
      <c r="I334" t="s">
        <v>6811</v>
      </c>
      <c r="J334" t="s">
        <v>20</v>
      </c>
      <c r="K334" t="s">
        <v>21</v>
      </c>
      <c r="L334">
        <v>0</v>
      </c>
      <c r="M334">
        <v>0</v>
      </c>
      <c r="N334" t="s">
        <v>22</v>
      </c>
      <c r="O334">
        <v>6</v>
      </c>
      <c r="P334" s="30">
        <f>SQRT((postes_2[[#This Row],[x]]-$Q$1)^2+(postes_2[[#This Row],[y]]-$R$1)^2)</f>
        <v>113041.9909252299</v>
      </c>
      <c r="Q334">
        <v>648140.64999999898</v>
      </c>
      <c r="R334">
        <v>6860042.6500000004</v>
      </c>
    </row>
    <row r="335" spans="1:18">
      <c r="A335">
        <v>35</v>
      </c>
      <c r="B335">
        <v>70001120</v>
      </c>
      <c r="C335">
        <f>+PF302</f>
        <v>0</v>
      </c>
      <c r="D335" t="s">
        <v>83</v>
      </c>
      <c r="E335">
        <v>956793600000</v>
      </c>
      <c r="F335">
        <v>1348834431000</v>
      </c>
      <c r="G335">
        <v>1</v>
      </c>
      <c r="H335" t="s">
        <v>951</v>
      </c>
      <c r="I335" t="s">
        <v>952</v>
      </c>
      <c r="J335" t="s">
        <v>953</v>
      </c>
      <c r="K335" t="s">
        <v>21</v>
      </c>
      <c r="L335">
        <v>0</v>
      </c>
      <c r="M335">
        <v>0</v>
      </c>
      <c r="N335" t="s">
        <v>22</v>
      </c>
      <c r="O335">
        <v>3</v>
      </c>
      <c r="P335" s="30">
        <f>SQRT((postes_2[[#This Row],[x]]-$Q$1)^2+(postes_2[[#This Row],[y]]-$R$1)^2)</f>
        <v>113183.68022074865</v>
      </c>
      <c r="Q335">
        <v>651077.68000000005</v>
      </c>
      <c r="R335">
        <v>6859110.3700000001</v>
      </c>
    </row>
    <row r="336" spans="1:18">
      <c r="A336">
        <v>3243</v>
      </c>
      <c r="B336">
        <v>70013202</v>
      </c>
      <c r="C336" t="e">
        <f>+#REF!</f>
        <v>#REF!</v>
      </c>
      <c r="D336" t="s">
        <v>56</v>
      </c>
      <c r="E336">
        <v>1233075207000</v>
      </c>
      <c r="F336">
        <v>1239278473000</v>
      </c>
      <c r="G336">
        <v>1</v>
      </c>
      <c r="H336" t="s">
        <v>4682</v>
      </c>
      <c r="I336" t="s">
        <v>939</v>
      </c>
      <c r="J336" t="s">
        <v>4683</v>
      </c>
      <c r="K336" t="s">
        <v>21</v>
      </c>
      <c r="L336">
        <v>0</v>
      </c>
      <c r="M336">
        <v>0</v>
      </c>
      <c r="N336" t="s">
        <v>22</v>
      </c>
      <c r="O336">
        <v>6</v>
      </c>
      <c r="P336" s="30">
        <f>SQRT((postes_2[[#This Row],[x]]-$Q$1)^2+(postes_2[[#This Row],[y]]-$R$1)^2)</f>
        <v>113289.44499809669</v>
      </c>
      <c r="Q336">
        <v>643560.42000000202</v>
      </c>
      <c r="R336">
        <v>6861811.21</v>
      </c>
    </row>
    <row r="337" spans="1:18">
      <c r="A337">
        <v>923</v>
      </c>
      <c r="B337">
        <v>70038089</v>
      </c>
      <c r="C337" t="e">
        <f>+#REF!</f>
        <v>#REF!</v>
      </c>
      <c r="D337" t="s">
        <v>264</v>
      </c>
      <c r="E337">
        <v>1464256141000</v>
      </c>
      <c r="F337">
        <v>1422988195000</v>
      </c>
      <c r="G337">
        <v>1</v>
      </c>
      <c r="H337" t="s">
        <v>1992</v>
      </c>
      <c r="I337" t="s">
        <v>1993</v>
      </c>
      <c r="J337" t="s">
        <v>1994</v>
      </c>
      <c r="K337" t="s">
        <v>21</v>
      </c>
      <c r="L337">
        <v>0</v>
      </c>
      <c r="M337">
        <v>0</v>
      </c>
      <c r="N337" t="s">
        <v>22</v>
      </c>
      <c r="O337">
        <v>3</v>
      </c>
      <c r="P337" s="30">
        <f>SQRT((postes_2[[#This Row],[x]]-$Q$1)^2+(postes_2[[#This Row],[y]]-$R$1)^2)</f>
        <v>113326.40294835475</v>
      </c>
      <c r="Q337">
        <v>659451.74000000197</v>
      </c>
      <c r="R337">
        <v>6855656.25</v>
      </c>
    </row>
    <row r="338" spans="1:18">
      <c r="A338">
        <v>3531</v>
      </c>
      <c r="B338">
        <v>70001084</v>
      </c>
      <c r="C338" t="e">
        <f>+#REF!</f>
        <v>#REF!</v>
      </c>
      <c r="D338" t="s">
        <v>105</v>
      </c>
      <c r="E338" s="1">
        <v>954720000000</v>
      </c>
      <c r="F338">
        <v>1340097413000</v>
      </c>
      <c r="G338">
        <v>1</v>
      </c>
      <c r="H338" t="s">
        <v>6816</v>
      </c>
      <c r="I338" t="s">
        <v>6816</v>
      </c>
      <c r="J338" t="s">
        <v>20</v>
      </c>
      <c r="K338" t="s">
        <v>21</v>
      </c>
      <c r="L338">
        <v>0</v>
      </c>
      <c r="M338">
        <v>0</v>
      </c>
      <c r="N338" t="s">
        <v>22</v>
      </c>
      <c r="O338">
        <v>6</v>
      </c>
      <c r="P338" s="30">
        <f>SQRT((postes_2[[#This Row],[x]]-$Q$1)^2+(postes_2[[#This Row],[y]]-$R$1)^2)</f>
        <v>113352.11680918786</v>
      </c>
      <c r="Q338">
        <v>647140.18000000005</v>
      </c>
      <c r="R338">
        <v>6860718.8099999996</v>
      </c>
    </row>
    <row r="339" spans="1:18">
      <c r="A339">
        <v>3559</v>
      </c>
      <c r="B339">
        <v>60001575</v>
      </c>
      <c r="C339" t="e">
        <f>+#REF!</f>
        <v>#REF!</v>
      </c>
      <c r="D339" t="s">
        <v>20</v>
      </c>
      <c r="E339">
        <v>610761600000</v>
      </c>
      <c r="F339" t="s">
        <v>20</v>
      </c>
      <c r="G339">
        <v>1</v>
      </c>
      <c r="H339" t="s">
        <v>3582</v>
      </c>
      <c r="I339" t="s">
        <v>3583</v>
      </c>
      <c r="J339" t="s">
        <v>20</v>
      </c>
      <c r="K339" t="s">
        <v>21</v>
      </c>
      <c r="L339">
        <v>0</v>
      </c>
      <c r="M339">
        <v>0</v>
      </c>
      <c r="N339" t="s">
        <v>22</v>
      </c>
      <c r="O339">
        <v>4</v>
      </c>
      <c r="P339" s="30">
        <f>SQRT((postes_2[[#This Row],[x]]-$Q$1)^2+(postes_2[[#This Row],[y]]-$R$1)^2)</f>
        <v>113479.4199169104</v>
      </c>
      <c r="Q339">
        <v>578013.77000000305</v>
      </c>
      <c r="R339">
        <v>6644723.1299999999</v>
      </c>
    </row>
    <row r="340" spans="1:18">
      <c r="A340">
        <v>1866</v>
      </c>
      <c r="B340">
        <v>70001437</v>
      </c>
      <c r="C340" t="e">
        <f>+#REF!</f>
        <v>#REF!</v>
      </c>
      <c r="D340" t="s">
        <v>274</v>
      </c>
      <c r="E340">
        <v>774489600000</v>
      </c>
      <c r="F340">
        <v>1411570026000</v>
      </c>
      <c r="G340">
        <v>1</v>
      </c>
      <c r="H340" t="s">
        <v>4401</v>
      </c>
      <c r="I340" t="s">
        <v>4402</v>
      </c>
      <c r="J340" t="s">
        <v>20</v>
      </c>
      <c r="K340" t="s">
        <v>21</v>
      </c>
      <c r="L340">
        <v>0</v>
      </c>
      <c r="M340">
        <v>0</v>
      </c>
      <c r="N340" t="s">
        <v>22</v>
      </c>
      <c r="O340">
        <v>6</v>
      </c>
      <c r="P340" s="30">
        <f>SQRT((postes_2[[#This Row],[x]]-$Q$1)^2+(postes_2[[#This Row],[y]]-$R$1)^2)</f>
        <v>113536.8654666537</v>
      </c>
      <c r="Q340">
        <v>674863.99000000197</v>
      </c>
      <c r="R340">
        <v>6846971.4000000004</v>
      </c>
    </row>
    <row r="341" spans="1:18">
      <c r="A341">
        <v>2652</v>
      </c>
      <c r="B341">
        <v>70001163</v>
      </c>
      <c r="C341" t="e">
        <f>+#REF!</f>
        <v>#REF!</v>
      </c>
      <c r="D341" t="s">
        <v>83</v>
      </c>
      <c r="E341">
        <v>1362067225000</v>
      </c>
      <c r="F341">
        <v>1349083789000</v>
      </c>
      <c r="G341">
        <v>1</v>
      </c>
      <c r="H341" t="s">
        <v>5022</v>
      </c>
      <c r="I341" t="s">
        <v>5023</v>
      </c>
      <c r="J341" t="s">
        <v>5024</v>
      </c>
      <c r="K341" t="s">
        <v>21</v>
      </c>
      <c r="L341">
        <v>0</v>
      </c>
      <c r="M341">
        <v>0</v>
      </c>
      <c r="N341" t="s">
        <v>22</v>
      </c>
      <c r="O341">
        <v>3</v>
      </c>
      <c r="P341" s="30">
        <f>SQRT((postes_2[[#This Row],[x]]-$Q$1)^2+(postes_2[[#This Row],[y]]-$R$1)^2)</f>
        <v>113610.91180442285</v>
      </c>
      <c r="Q341">
        <v>655196.89999999898</v>
      </c>
      <c r="R341">
        <v>6857898.3600000003</v>
      </c>
    </row>
    <row r="342" spans="1:18">
      <c r="A342">
        <v>1821</v>
      </c>
      <c r="B342">
        <v>70001522</v>
      </c>
      <c r="C342" t="e">
        <f>+#REF!</f>
        <v>#REF!</v>
      </c>
      <c r="D342" t="s">
        <v>274</v>
      </c>
      <c r="E342">
        <v>956793600000</v>
      </c>
      <c r="F342">
        <v>1411552093000</v>
      </c>
      <c r="G342">
        <v>1</v>
      </c>
      <c r="H342" t="s">
        <v>7508</v>
      </c>
      <c r="I342" t="s">
        <v>7509</v>
      </c>
      <c r="J342" t="s">
        <v>7510</v>
      </c>
      <c r="K342" t="s">
        <v>21</v>
      </c>
      <c r="L342">
        <v>0</v>
      </c>
      <c r="M342">
        <v>0</v>
      </c>
      <c r="N342" t="s">
        <v>22</v>
      </c>
      <c r="O342">
        <v>3</v>
      </c>
      <c r="P342" s="30">
        <f>SQRT((postes_2[[#This Row],[x]]-$Q$1)^2+(postes_2[[#This Row],[y]]-$R$1)^2)</f>
        <v>113675.93190147264</v>
      </c>
      <c r="Q342">
        <v>686239.22999999695</v>
      </c>
      <c r="R342">
        <v>6838203.9199999999</v>
      </c>
    </row>
    <row r="343" spans="1:18">
      <c r="A343">
        <v>3235</v>
      </c>
      <c r="B343">
        <v>20001191</v>
      </c>
      <c r="C343" t="e">
        <f>+#REF!</f>
        <v>#REF!</v>
      </c>
      <c r="D343" t="s">
        <v>168</v>
      </c>
      <c r="E343">
        <v>778982400000</v>
      </c>
      <c r="F343">
        <v>1450170153000</v>
      </c>
      <c r="G343">
        <v>1</v>
      </c>
      <c r="H343" t="s">
        <v>4667</v>
      </c>
      <c r="I343" t="s">
        <v>4668</v>
      </c>
      <c r="J343" t="s">
        <v>26</v>
      </c>
      <c r="K343" t="s">
        <v>21</v>
      </c>
      <c r="L343">
        <v>0</v>
      </c>
      <c r="M343">
        <v>0</v>
      </c>
      <c r="N343" t="s">
        <v>22</v>
      </c>
      <c r="O343">
        <v>3</v>
      </c>
      <c r="P343" s="30">
        <f>SQRT((postes_2[[#This Row],[x]]-$Q$1)^2+(postes_2[[#This Row],[y]]-$R$1)^2)</f>
        <v>113678.73534507056</v>
      </c>
      <c r="Q343">
        <v>721344.45000000298</v>
      </c>
      <c r="R343">
        <v>6778553.2599999998</v>
      </c>
    </row>
    <row r="344" spans="1:18">
      <c r="A344">
        <v>3710</v>
      </c>
      <c r="B344">
        <v>70001239</v>
      </c>
      <c r="C344" t="e">
        <f>+#REF!</f>
        <v>#REF!</v>
      </c>
      <c r="D344" t="s">
        <v>77</v>
      </c>
      <c r="E344">
        <v>774489600000</v>
      </c>
      <c r="F344">
        <v>1348833941000</v>
      </c>
      <c r="G344">
        <v>1</v>
      </c>
      <c r="H344" t="s">
        <v>362</v>
      </c>
      <c r="I344" t="s">
        <v>3557</v>
      </c>
      <c r="J344" t="s">
        <v>20</v>
      </c>
      <c r="K344" t="s">
        <v>21</v>
      </c>
      <c r="L344">
        <v>0</v>
      </c>
      <c r="M344">
        <v>0</v>
      </c>
      <c r="N344" t="s">
        <v>22</v>
      </c>
      <c r="O344">
        <v>6</v>
      </c>
      <c r="P344" s="30">
        <f>SQRT((postes_2[[#This Row],[x]]-$Q$1)^2+(postes_2[[#This Row],[y]]-$R$1)^2)</f>
        <v>113797.47116310196</v>
      </c>
      <c r="Q344">
        <v>658293.88000000303</v>
      </c>
      <c r="R344">
        <v>6856722.5700000003</v>
      </c>
    </row>
    <row r="345" spans="1:18">
      <c r="A345">
        <v>1528</v>
      </c>
      <c r="B345">
        <v>70001214</v>
      </c>
      <c r="C345" t="e">
        <f>+#REF!</f>
        <v>#REF!</v>
      </c>
      <c r="D345" t="s">
        <v>83</v>
      </c>
      <c r="E345">
        <v>774489600000</v>
      </c>
      <c r="F345">
        <v>1361806500000</v>
      </c>
      <c r="G345">
        <v>1</v>
      </c>
      <c r="H345" t="s">
        <v>2724</v>
      </c>
      <c r="I345" t="s">
        <v>2725</v>
      </c>
      <c r="J345" t="s">
        <v>20</v>
      </c>
      <c r="K345" t="s">
        <v>21</v>
      </c>
      <c r="L345">
        <v>0</v>
      </c>
      <c r="M345">
        <v>0</v>
      </c>
      <c r="N345" t="s">
        <v>22</v>
      </c>
      <c r="O345">
        <v>6</v>
      </c>
      <c r="P345" s="30">
        <f>SQRT((postes_2[[#This Row],[x]]-$Q$1)^2+(postes_2[[#This Row],[y]]-$R$1)^2)</f>
        <v>113877.93743243472</v>
      </c>
      <c r="Q345">
        <v>661542.34000000404</v>
      </c>
      <c r="R345">
        <v>6855245.0999999996</v>
      </c>
    </row>
    <row r="346" spans="1:18">
      <c r="A346">
        <v>963</v>
      </c>
      <c r="B346">
        <v>70000918</v>
      </c>
      <c r="C346" t="e">
        <f>+#REF!</f>
        <v>#REF!</v>
      </c>
      <c r="D346" t="s">
        <v>20</v>
      </c>
      <c r="E346">
        <v>956793600000</v>
      </c>
      <c r="F346" t="s">
        <v>20</v>
      </c>
      <c r="G346">
        <v>1</v>
      </c>
      <c r="H346" t="s">
        <v>1506</v>
      </c>
      <c r="I346" t="s">
        <v>1507</v>
      </c>
      <c r="J346" t="s">
        <v>1508</v>
      </c>
      <c r="K346" t="s">
        <v>21</v>
      </c>
      <c r="L346">
        <v>0</v>
      </c>
      <c r="M346">
        <v>0</v>
      </c>
      <c r="N346" t="s">
        <v>22</v>
      </c>
      <c r="O346">
        <v>3</v>
      </c>
      <c r="P346" s="30">
        <f>SQRT((postes_2[[#This Row],[x]]-$Q$1)^2+(postes_2[[#This Row],[y]]-$R$1)^2)</f>
        <v>114094.84105372913</v>
      </c>
      <c r="Q346">
        <v>608114.57999999798</v>
      </c>
      <c r="R346">
        <v>6867532.8899999997</v>
      </c>
    </row>
    <row r="347" spans="1:18">
      <c r="A347">
        <v>3523</v>
      </c>
      <c r="B347">
        <v>70001110</v>
      </c>
      <c r="C347" t="e">
        <f>+#REF!</f>
        <v>#REF!</v>
      </c>
      <c r="D347" t="s">
        <v>83</v>
      </c>
      <c r="E347">
        <v>774489600000</v>
      </c>
      <c r="F347">
        <v>1359630083000</v>
      </c>
      <c r="G347">
        <v>1</v>
      </c>
      <c r="H347" t="s">
        <v>6800</v>
      </c>
      <c r="I347" t="s">
        <v>6801</v>
      </c>
      <c r="J347" t="s">
        <v>20</v>
      </c>
      <c r="K347" t="s">
        <v>21</v>
      </c>
      <c r="L347">
        <v>0</v>
      </c>
      <c r="M347">
        <v>0</v>
      </c>
      <c r="N347" t="s">
        <v>22</v>
      </c>
      <c r="O347">
        <v>6</v>
      </c>
      <c r="P347" s="30">
        <f>SQRT((postes_2[[#This Row],[x]]-$Q$1)^2+(postes_2[[#This Row],[y]]-$R$1)^2)</f>
        <v>114191.64832399963</v>
      </c>
      <c r="Q347">
        <v>652763.32999999798</v>
      </c>
      <c r="R347">
        <v>6859532.8300000001</v>
      </c>
    </row>
    <row r="348" spans="1:18">
      <c r="A348">
        <v>2402</v>
      </c>
      <c r="B348">
        <v>70001082</v>
      </c>
      <c r="C348" t="e">
        <f>+#REF!</f>
        <v>#REF!</v>
      </c>
      <c r="D348" t="s">
        <v>83</v>
      </c>
      <c r="E348">
        <v>774489600000</v>
      </c>
      <c r="F348">
        <v>1359653304000</v>
      </c>
      <c r="G348">
        <v>1</v>
      </c>
      <c r="H348" t="s">
        <v>4524</v>
      </c>
      <c r="I348" t="s">
        <v>4525</v>
      </c>
      <c r="J348" t="s">
        <v>20</v>
      </c>
      <c r="K348" t="s">
        <v>21</v>
      </c>
      <c r="L348">
        <v>0</v>
      </c>
      <c r="M348">
        <v>0</v>
      </c>
      <c r="N348" t="s">
        <v>22</v>
      </c>
      <c r="O348">
        <v>6</v>
      </c>
      <c r="P348" s="30">
        <f>SQRT((postes_2[[#This Row],[x]]-$Q$1)^2+(postes_2[[#This Row],[y]]-$R$1)^2)</f>
        <v>114307.28163024744</v>
      </c>
      <c r="Q348">
        <v>649315.15999999596</v>
      </c>
      <c r="R348">
        <v>6860966.5499999998</v>
      </c>
    </row>
    <row r="349" spans="1:18">
      <c r="A349">
        <v>3529</v>
      </c>
      <c r="B349">
        <v>70001078</v>
      </c>
      <c r="C349" t="e">
        <f>+#REF!</f>
        <v>#REF!</v>
      </c>
      <c r="D349" t="s">
        <v>83</v>
      </c>
      <c r="E349">
        <v>826243200000</v>
      </c>
      <c r="F349">
        <v>1359649731000</v>
      </c>
      <c r="G349">
        <v>1</v>
      </c>
      <c r="H349" t="s">
        <v>6812</v>
      </c>
      <c r="I349" t="s">
        <v>6813</v>
      </c>
      <c r="J349" t="s">
        <v>20</v>
      </c>
      <c r="K349" t="s">
        <v>21</v>
      </c>
      <c r="L349">
        <v>0</v>
      </c>
      <c r="M349">
        <v>0</v>
      </c>
      <c r="N349" t="s">
        <v>22</v>
      </c>
      <c r="O349">
        <v>6</v>
      </c>
      <c r="P349" s="30">
        <f>SQRT((postes_2[[#This Row],[x]]-$Q$1)^2+(postes_2[[#This Row],[y]]-$R$1)^2)</f>
        <v>114369.63908493156</v>
      </c>
      <c r="Q349">
        <v>647208.71000000101</v>
      </c>
      <c r="R349">
        <v>6861770.3799999999</v>
      </c>
    </row>
    <row r="350" spans="1:18">
      <c r="A350">
        <v>792</v>
      </c>
      <c r="B350">
        <v>70036867</v>
      </c>
      <c r="C350" t="e">
        <f>+#REF!</f>
        <v>#REF!</v>
      </c>
      <c r="D350" t="s">
        <v>264</v>
      </c>
      <c r="E350">
        <v>1464256083000</v>
      </c>
      <c r="F350">
        <v>1387466068000</v>
      </c>
      <c r="G350">
        <v>1</v>
      </c>
      <c r="H350" t="s">
        <v>1042</v>
      </c>
      <c r="I350" t="s">
        <v>1043</v>
      </c>
      <c r="J350" t="s">
        <v>98</v>
      </c>
      <c r="K350" t="s">
        <v>21</v>
      </c>
      <c r="L350">
        <v>0</v>
      </c>
      <c r="M350">
        <v>0</v>
      </c>
      <c r="N350" t="s">
        <v>22</v>
      </c>
      <c r="O350">
        <v>6</v>
      </c>
      <c r="P350" s="30">
        <f>SQRT((postes_2[[#This Row],[x]]-$Q$1)^2+(postes_2[[#This Row],[y]]-$R$1)^2)</f>
        <v>114394.0643558794</v>
      </c>
      <c r="Q350">
        <v>640581.71999999904</v>
      </c>
      <c r="R350">
        <v>6863821.96</v>
      </c>
    </row>
    <row r="351" spans="1:18">
      <c r="A351">
        <v>3525</v>
      </c>
      <c r="B351">
        <v>70001088</v>
      </c>
      <c r="C351" t="e">
        <f>+#REF!</f>
        <v>#REF!</v>
      </c>
      <c r="D351" t="s">
        <v>83</v>
      </c>
      <c r="E351">
        <v>774489600000</v>
      </c>
      <c r="F351">
        <v>1359633240000</v>
      </c>
      <c r="G351">
        <v>1</v>
      </c>
      <c r="H351" t="s">
        <v>6804</v>
      </c>
      <c r="I351" t="s">
        <v>6805</v>
      </c>
      <c r="J351" t="s">
        <v>20</v>
      </c>
      <c r="K351" t="s">
        <v>21</v>
      </c>
      <c r="L351">
        <v>0</v>
      </c>
      <c r="M351">
        <v>0</v>
      </c>
      <c r="N351" t="s">
        <v>22</v>
      </c>
      <c r="O351">
        <v>6</v>
      </c>
      <c r="P351" s="30">
        <f>SQRT((postes_2[[#This Row],[x]]-$Q$1)^2+(postes_2[[#This Row],[y]]-$R$1)^2)</f>
        <v>114549.48024264736</v>
      </c>
      <c r="Q351">
        <v>651574.20000000298</v>
      </c>
      <c r="R351">
        <v>6860382.7400000002</v>
      </c>
    </row>
    <row r="352" spans="1:18">
      <c r="A352">
        <v>3402</v>
      </c>
      <c r="B352">
        <v>20001123</v>
      </c>
      <c r="C352" t="e">
        <f>+#REF!</f>
        <v>#REF!</v>
      </c>
      <c r="D352" t="s">
        <v>20</v>
      </c>
      <c r="E352">
        <v>778982400000</v>
      </c>
      <c r="F352" t="s">
        <v>20</v>
      </c>
      <c r="G352">
        <v>1</v>
      </c>
      <c r="H352" t="s">
        <v>129</v>
      </c>
      <c r="I352" t="s">
        <v>130</v>
      </c>
      <c r="J352" t="s">
        <v>20</v>
      </c>
      <c r="K352" t="s">
        <v>21</v>
      </c>
      <c r="L352">
        <v>0</v>
      </c>
      <c r="M352">
        <v>0</v>
      </c>
      <c r="N352" t="s">
        <v>22</v>
      </c>
      <c r="O352">
        <v>3</v>
      </c>
      <c r="P352" s="30">
        <f>SQRT((postes_2[[#This Row],[x]]-$Q$1)^2+(postes_2[[#This Row],[y]]-$R$1)^2)</f>
        <v>114612.76900548936</v>
      </c>
      <c r="Q352">
        <v>719580.74000000197</v>
      </c>
      <c r="R352">
        <v>6788544.7999999998</v>
      </c>
    </row>
    <row r="353" spans="1:18">
      <c r="A353">
        <v>3220</v>
      </c>
      <c r="B353">
        <v>60000883</v>
      </c>
      <c r="C353" t="e">
        <f>+#REF!</f>
        <v>#REF!</v>
      </c>
      <c r="D353" t="s">
        <v>152</v>
      </c>
      <c r="E353">
        <v>787276800000</v>
      </c>
      <c r="F353">
        <v>1270052927000</v>
      </c>
      <c r="G353">
        <v>1</v>
      </c>
      <c r="H353" t="s">
        <v>5298</v>
      </c>
      <c r="I353" t="s">
        <v>5299</v>
      </c>
      <c r="J353" t="s">
        <v>20</v>
      </c>
      <c r="K353" t="s">
        <v>21</v>
      </c>
      <c r="L353">
        <v>0</v>
      </c>
      <c r="M353">
        <v>0</v>
      </c>
      <c r="N353" t="s">
        <v>22</v>
      </c>
      <c r="O353">
        <v>4</v>
      </c>
      <c r="P353" s="30">
        <f>SQRT((postes_2[[#This Row],[x]]-$Q$1)^2+(postes_2[[#This Row],[y]]-$R$1)^2)</f>
        <v>114729.1606769527</v>
      </c>
      <c r="Q353">
        <v>495773.85000000102</v>
      </c>
      <c r="R353">
        <v>6750680.9199999999</v>
      </c>
    </row>
    <row r="354" spans="1:18">
      <c r="A354">
        <v>856</v>
      </c>
      <c r="B354">
        <v>70003141</v>
      </c>
      <c r="C354" t="e">
        <f>+#REF!</f>
        <v>#REF!</v>
      </c>
      <c r="D354" t="s">
        <v>274</v>
      </c>
      <c r="E354">
        <v>1038268800000</v>
      </c>
      <c r="F354">
        <v>1424175029000</v>
      </c>
      <c r="G354">
        <v>1</v>
      </c>
      <c r="H354" t="s">
        <v>1845</v>
      </c>
      <c r="I354" t="s">
        <v>1846</v>
      </c>
      <c r="J354" t="s">
        <v>20</v>
      </c>
      <c r="K354" t="s">
        <v>21</v>
      </c>
      <c r="L354">
        <v>0</v>
      </c>
      <c r="M354">
        <v>0</v>
      </c>
      <c r="N354" t="s">
        <v>22</v>
      </c>
      <c r="O354">
        <v>6</v>
      </c>
      <c r="P354" s="30">
        <f>SQRT((postes_2[[#This Row],[x]]-$Q$1)^2+(postes_2[[#This Row],[y]]-$R$1)^2)</f>
        <v>114810.99185035033</v>
      </c>
      <c r="Q354">
        <v>645845.10000000102</v>
      </c>
      <c r="R354">
        <v>6862687.4199999999</v>
      </c>
    </row>
    <row r="355" spans="1:18">
      <c r="A355">
        <v>770</v>
      </c>
      <c r="B355">
        <v>70001167</v>
      </c>
      <c r="C355" t="e">
        <f>+#REF!</f>
        <v>#REF!</v>
      </c>
      <c r="D355" t="s">
        <v>56</v>
      </c>
      <c r="E355">
        <v>1440076682000</v>
      </c>
      <c r="F355">
        <v>1440076554000</v>
      </c>
      <c r="G355">
        <v>1</v>
      </c>
      <c r="H355" t="s">
        <v>1680</v>
      </c>
      <c r="I355" t="s">
        <v>1681</v>
      </c>
      <c r="J355" t="s">
        <v>20</v>
      </c>
      <c r="K355" t="s">
        <v>21</v>
      </c>
      <c r="L355">
        <v>0</v>
      </c>
      <c r="M355">
        <v>0</v>
      </c>
      <c r="N355" t="s">
        <v>22</v>
      </c>
      <c r="O355">
        <v>6</v>
      </c>
      <c r="P355" s="30">
        <f>SQRT((postes_2[[#This Row],[x]]-$Q$1)^2+(postes_2[[#This Row],[y]]-$R$1)^2)</f>
        <v>114874.22118559736</v>
      </c>
      <c r="Q355">
        <v>657033.71000000101</v>
      </c>
      <c r="R355">
        <v>6858475.8799999999</v>
      </c>
    </row>
    <row r="356" spans="1:18">
      <c r="A356">
        <v>2309</v>
      </c>
      <c r="B356">
        <v>70038189</v>
      </c>
      <c r="C356" t="e">
        <f>+#REF!</f>
        <v>#REF!</v>
      </c>
      <c r="D356" t="s">
        <v>264</v>
      </c>
      <c r="E356">
        <v>1422615766000</v>
      </c>
      <c r="F356">
        <v>1422988156000</v>
      </c>
      <c r="G356">
        <v>1</v>
      </c>
      <c r="H356" t="s">
        <v>5362</v>
      </c>
      <c r="I356" t="s">
        <v>5363</v>
      </c>
      <c r="J356" t="s">
        <v>5364</v>
      </c>
      <c r="K356" t="s">
        <v>21</v>
      </c>
      <c r="L356">
        <v>0</v>
      </c>
      <c r="M356">
        <v>0</v>
      </c>
      <c r="N356" t="s">
        <v>22</v>
      </c>
      <c r="O356">
        <v>3</v>
      </c>
      <c r="P356" s="30">
        <f>SQRT((postes_2[[#This Row],[x]]-$Q$1)^2+(postes_2[[#This Row],[y]]-$R$1)^2)</f>
        <v>114896.80386843205</v>
      </c>
      <c r="Q356">
        <v>660078.96999999904</v>
      </c>
      <c r="R356">
        <v>6857097.0700000003</v>
      </c>
    </row>
    <row r="357" spans="1:18">
      <c r="A357">
        <v>108</v>
      </c>
      <c r="B357">
        <v>60001073</v>
      </c>
      <c r="C357">
        <f>+PF252</f>
        <v>0</v>
      </c>
      <c r="D357" t="s">
        <v>38</v>
      </c>
      <c r="E357">
        <v>610761600000</v>
      </c>
      <c r="F357">
        <v>1213108986000</v>
      </c>
      <c r="G357">
        <v>1</v>
      </c>
      <c r="H357" t="s">
        <v>4090</v>
      </c>
      <c r="I357" t="s">
        <v>4091</v>
      </c>
      <c r="J357" t="s">
        <v>4092</v>
      </c>
      <c r="K357" t="s">
        <v>21</v>
      </c>
      <c r="L357">
        <v>0</v>
      </c>
      <c r="M357">
        <v>0</v>
      </c>
      <c r="N357" t="s">
        <v>22</v>
      </c>
      <c r="O357">
        <v>4</v>
      </c>
      <c r="P357" s="30">
        <f>SQRT((postes_2[[#This Row],[x]]-$Q$1)^2+(postes_2[[#This Row],[y]]-$R$1)^2)</f>
        <v>115018.62665586731</v>
      </c>
      <c r="Q357">
        <v>499287.32999999798</v>
      </c>
      <c r="R357">
        <v>6724002.9500000002</v>
      </c>
    </row>
    <row r="358" spans="1:18">
      <c r="A358">
        <v>2723</v>
      </c>
      <c r="B358">
        <v>70001075</v>
      </c>
      <c r="C358" t="e">
        <f>+#REF!</f>
        <v>#REF!</v>
      </c>
      <c r="D358" t="s">
        <v>168</v>
      </c>
      <c r="E358">
        <v>952646400000</v>
      </c>
      <c r="F358">
        <v>1424882982000</v>
      </c>
      <c r="G358">
        <v>1</v>
      </c>
      <c r="H358" t="s">
        <v>6316</v>
      </c>
      <c r="I358" t="s">
        <v>6317</v>
      </c>
      <c r="J358" t="s">
        <v>20</v>
      </c>
      <c r="K358" t="s">
        <v>21</v>
      </c>
      <c r="L358">
        <v>0</v>
      </c>
      <c r="M358">
        <v>0</v>
      </c>
      <c r="N358" t="s">
        <v>22</v>
      </c>
      <c r="O358">
        <v>6</v>
      </c>
      <c r="P358" s="30">
        <f>SQRT((postes_2[[#This Row],[x]]-$Q$1)^2+(postes_2[[#This Row],[y]]-$R$1)^2)</f>
        <v>115022.41912350588</v>
      </c>
      <c r="Q358">
        <v>654023.43999999797</v>
      </c>
      <c r="R358">
        <v>6859919.8200000003</v>
      </c>
    </row>
    <row r="359" spans="1:18">
      <c r="A359">
        <v>2355</v>
      </c>
      <c r="B359">
        <v>70001101</v>
      </c>
      <c r="C359" t="e">
        <f>+#REF!</f>
        <v>#REF!</v>
      </c>
      <c r="D359" t="s">
        <v>77</v>
      </c>
      <c r="E359">
        <v>774489600000</v>
      </c>
      <c r="F359">
        <v>1349952715000</v>
      </c>
      <c r="G359">
        <v>1</v>
      </c>
      <c r="H359" t="s">
        <v>5510</v>
      </c>
      <c r="I359" t="s">
        <v>5511</v>
      </c>
      <c r="J359" t="s">
        <v>20</v>
      </c>
      <c r="K359" t="s">
        <v>21</v>
      </c>
      <c r="L359">
        <v>0</v>
      </c>
      <c r="M359">
        <v>0</v>
      </c>
      <c r="N359" t="s">
        <v>22</v>
      </c>
      <c r="O359">
        <v>6</v>
      </c>
      <c r="P359" s="30">
        <f>SQRT((postes_2[[#This Row],[x]]-$Q$1)^2+(postes_2[[#This Row],[y]]-$R$1)^2)</f>
        <v>115068.38237363812</v>
      </c>
      <c r="Q359">
        <v>655412.11999999697</v>
      </c>
      <c r="R359">
        <v>6859390.9800000004</v>
      </c>
    </row>
    <row r="360" spans="1:18">
      <c r="A360">
        <v>219</v>
      </c>
      <c r="B360">
        <v>70000960</v>
      </c>
      <c r="C360">
        <f>+PF144</f>
        <v>0</v>
      </c>
      <c r="D360" t="s">
        <v>77</v>
      </c>
      <c r="E360">
        <v>610761600000</v>
      </c>
      <c r="F360">
        <v>1321968605000</v>
      </c>
      <c r="G360">
        <v>1</v>
      </c>
      <c r="H360" t="s">
        <v>590</v>
      </c>
      <c r="I360" t="s">
        <v>591</v>
      </c>
      <c r="J360" t="s">
        <v>20</v>
      </c>
      <c r="K360" t="s">
        <v>21</v>
      </c>
      <c r="L360">
        <v>0</v>
      </c>
      <c r="M360">
        <v>0</v>
      </c>
      <c r="N360" t="s">
        <v>22</v>
      </c>
      <c r="O360">
        <v>4</v>
      </c>
      <c r="P360" s="30">
        <f>SQRT((postes_2[[#This Row],[x]]-$Q$1)^2+(postes_2[[#This Row],[y]]-$R$1)^2)</f>
        <v>115231.87805722711</v>
      </c>
      <c r="Q360">
        <v>585454.63000000303</v>
      </c>
      <c r="R360">
        <v>6865946.3600000003</v>
      </c>
    </row>
    <row r="361" spans="1:18">
      <c r="A361">
        <v>3526</v>
      </c>
      <c r="B361">
        <v>70001071</v>
      </c>
      <c r="C361" t="e">
        <f>+#REF!</f>
        <v>#REF!</v>
      </c>
      <c r="D361" t="s">
        <v>20</v>
      </c>
      <c r="E361">
        <v>774489600000</v>
      </c>
      <c r="F361" t="s">
        <v>20</v>
      </c>
      <c r="G361">
        <v>1</v>
      </c>
      <c r="H361" t="s">
        <v>6806</v>
      </c>
      <c r="I361" t="s">
        <v>6807</v>
      </c>
      <c r="J361" t="s">
        <v>20</v>
      </c>
      <c r="K361" t="s">
        <v>21</v>
      </c>
      <c r="L361">
        <v>0</v>
      </c>
      <c r="M361">
        <v>0</v>
      </c>
      <c r="N361" t="s">
        <v>22</v>
      </c>
      <c r="O361">
        <v>6</v>
      </c>
      <c r="P361" s="30">
        <f>SQRT((postes_2[[#This Row],[x]]-$Q$1)^2+(postes_2[[#This Row],[y]]-$R$1)^2)</f>
        <v>115310.40451957533</v>
      </c>
      <c r="Q361">
        <v>650713.75</v>
      </c>
      <c r="R361">
        <v>6861521.9299999997</v>
      </c>
    </row>
    <row r="362" spans="1:18">
      <c r="A362">
        <v>28</v>
      </c>
      <c r="B362">
        <v>70001009</v>
      </c>
      <c r="C362">
        <f>+PF339</f>
        <v>0</v>
      </c>
      <c r="D362" t="s">
        <v>56</v>
      </c>
      <c r="E362" s="1">
        <v>826848000000</v>
      </c>
      <c r="F362">
        <v>1257439252000</v>
      </c>
      <c r="G362">
        <v>1</v>
      </c>
      <c r="H362" t="s">
        <v>938</v>
      </c>
      <c r="I362" t="s">
        <v>939</v>
      </c>
      <c r="J362" t="s">
        <v>20</v>
      </c>
      <c r="K362" t="s">
        <v>21</v>
      </c>
      <c r="L362">
        <v>0</v>
      </c>
      <c r="M362">
        <v>0</v>
      </c>
      <c r="N362" t="s">
        <v>22</v>
      </c>
      <c r="O362">
        <v>6</v>
      </c>
      <c r="P362" s="30">
        <f>SQRT((postes_2[[#This Row],[x]]-$Q$1)^2+(postes_2[[#This Row],[y]]-$R$1)^2)</f>
        <v>115342.41121171105</v>
      </c>
      <c r="Q362">
        <v>643740.53000000096</v>
      </c>
      <c r="R362">
        <v>6863901.9100000001</v>
      </c>
    </row>
    <row r="363" spans="1:18">
      <c r="A363">
        <v>1239</v>
      </c>
      <c r="B363">
        <v>70001061</v>
      </c>
      <c r="C363" t="e">
        <f>+#REF!</f>
        <v>#REF!</v>
      </c>
      <c r="D363" t="s">
        <v>83</v>
      </c>
      <c r="E363">
        <v>956793600000</v>
      </c>
      <c r="F363">
        <v>1359023933000</v>
      </c>
      <c r="G363">
        <v>1</v>
      </c>
      <c r="H363" t="s">
        <v>2199</v>
      </c>
      <c r="I363" t="s">
        <v>2200</v>
      </c>
      <c r="J363" t="s">
        <v>953</v>
      </c>
      <c r="K363" t="s">
        <v>21</v>
      </c>
      <c r="L363">
        <v>0</v>
      </c>
      <c r="M363">
        <v>0</v>
      </c>
      <c r="N363" t="s">
        <v>22</v>
      </c>
      <c r="O363">
        <v>3</v>
      </c>
      <c r="P363" s="30">
        <f>SQRT((postes_2[[#This Row],[x]]-$Q$1)^2+(postes_2[[#This Row],[y]]-$R$1)^2)</f>
        <v>115358.26650482343</v>
      </c>
      <c r="Q363">
        <v>649203.10000000102</v>
      </c>
      <c r="R363">
        <v>6862123.3899999997</v>
      </c>
    </row>
    <row r="364" spans="1:18">
      <c r="A364">
        <v>1963</v>
      </c>
      <c r="B364">
        <v>70001602</v>
      </c>
      <c r="C364" t="e">
        <f>+#REF!</f>
        <v>#REF!</v>
      </c>
      <c r="D364" t="s">
        <v>274</v>
      </c>
      <c r="E364">
        <v>956793600000</v>
      </c>
      <c r="F364">
        <v>1411469511000</v>
      </c>
      <c r="G364">
        <v>1</v>
      </c>
      <c r="H364" t="s">
        <v>3993</v>
      </c>
      <c r="I364" t="s">
        <v>3994</v>
      </c>
      <c r="J364" t="s">
        <v>3995</v>
      </c>
      <c r="K364" t="s">
        <v>21</v>
      </c>
      <c r="L364">
        <v>0</v>
      </c>
      <c r="M364">
        <v>0</v>
      </c>
      <c r="N364" t="s">
        <v>22</v>
      </c>
      <c r="O364">
        <v>3</v>
      </c>
      <c r="P364" s="30">
        <f>SQRT((postes_2[[#This Row],[x]]-$Q$1)^2+(postes_2[[#This Row],[y]]-$R$1)^2)</f>
        <v>115360.57024382321</v>
      </c>
      <c r="Q364">
        <v>695686.14999999898</v>
      </c>
      <c r="R364">
        <v>6831219.3300000001</v>
      </c>
    </row>
    <row r="365" spans="1:18">
      <c r="A365">
        <v>177</v>
      </c>
      <c r="B365">
        <v>20001239</v>
      </c>
      <c r="C365">
        <f>+PF190</f>
        <v>0</v>
      </c>
      <c r="D365" t="s">
        <v>20</v>
      </c>
      <c r="E365">
        <v>778982400000</v>
      </c>
      <c r="F365" t="s">
        <v>20</v>
      </c>
      <c r="G365">
        <v>1</v>
      </c>
      <c r="H365" t="s">
        <v>46</v>
      </c>
      <c r="I365" t="s">
        <v>47</v>
      </c>
      <c r="J365" t="s">
        <v>20</v>
      </c>
      <c r="K365" t="s">
        <v>21</v>
      </c>
      <c r="L365">
        <v>0</v>
      </c>
      <c r="M365">
        <v>0</v>
      </c>
      <c r="N365" t="s">
        <v>22</v>
      </c>
      <c r="O365">
        <v>3</v>
      </c>
      <c r="P365" s="30">
        <f>SQRT((postes_2[[#This Row],[x]]-$Q$1)^2+(postes_2[[#This Row],[y]]-$R$1)^2)</f>
        <v>115435.87329743775</v>
      </c>
      <c r="Q365">
        <v>725341.39999999898</v>
      </c>
      <c r="R365">
        <v>6764857.0499999998</v>
      </c>
    </row>
    <row r="366" spans="1:18">
      <c r="A366">
        <v>1724</v>
      </c>
      <c r="B366">
        <v>70002325</v>
      </c>
      <c r="C366" t="e">
        <f>+#REF!</f>
        <v>#REF!</v>
      </c>
      <c r="D366" t="s">
        <v>274</v>
      </c>
      <c r="E366" s="1">
        <v>1010016000000</v>
      </c>
      <c r="F366">
        <v>1411561348000</v>
      </c>
      <c r="G366">
        <v>1</v>
      </c>
      <c r="H366" t="s">
        <v>6971</v>
      </c>
      <c r="I366" t="s">
        <v>6972</v>
      </c>
      <c r="J366" t="s">
        <v>20</v>
      </c>
      <c r="K366" t="s">
        <v>21</v>
      </c>
      <c r="L366">
        <v>0</v>
      </c>
      <c r="M366">
        <v>0</v>
      </c>
      <c r="N366" t="s">
        <v>22</v>
      </c>
      <c r="O366">
        <v>3</v>
      </c>
      <c r="P366" s="30">
        <f>SQRT((postes_2[[#This Row],[x]]-$Q$1)^2+(postes_2[[#This Row],[y]]-$R$1)^2)</f>
        <v>115442.89814245413</v>
      </c>
      <c r="Q366">
        <v>694192.11999999697</v>
      </c>
      <c r="R366">
        <v>6832945.3700000001</v>
      </c>
    </row>
    <row r="367" spans="1:18">
      <c r="A367">
        <v>2130</v>
      </c>
      <c r="B367">
        <v>70000978</v>
      </c>
      <c r="C367" t="e">
        <f>+#REF!</f>
        <v>#REF!</v>
      </c>
      <c r="D367" t="s">
        <v>20</v>
      </c>
      <c r="E367">
        <v>774489600000</v>
      </c>
      <c r="F367" t="s">
        <v>20</v>
      </c>
      <c r="G367">
        <v>1</v>
      </c>
      <c r="H367" t="s">
        <v>4334</v>
      </c>
      <c r="I367" t="s">
        <v>4334</v>
      </c>
      <c r="J367" t="s">
        <v>20</v>
      </c>
      <c r="K367" t="s">
        <v>21</v>
      </c>
      <c r="L367">
        <v>0</v>
      </c>
      <c r="M367">
        <v>0</v>
      </c>
      <c r="N367" t="s">
        <v>22</v>
      </c>
      <c r="O367">
        <v>6</v>
      </c>
      <c r="P367" s="30">
        <f>SQRT((postes_2[[#This Row],[x]]-$Q$1)^2+(postes_2[[#This Row],[y]]-$R$1)^2)</f>
        <v>115517.0051630245</v>
      </c>
      <c r="Q367">
        <v>638189.06999999995</v>
      </c>
      <c r="R367">
        <v>6865604.1900000004</v>
      </c>
    </row>
    <row r="368" spans="1:18">
      <c r="A368">
        <v>777</v>
      </c>
      <c r="B368">
        <v>20001111</v>
      </c>
      <c r="C368" t="e">
        <f>+#REF!</f>
        <v>#REF!</v>
      </c>
      <c r="D368" t="s">
        <v>38</v>
      </c>
      <c r="E368">
        <v>778982400000</v>
      </c>
      <c r="F368">
        <v>1231776465000</v>
      </c>
      <c r="G368">
        <v>1</v>
      </c>
      <c r="H368" t="s">
        <v>1694</v>
      </c>
      <c r="I368" t="s">
        <v>1695</v>
      </c>
      <c r="J368" t="s">
        <v>26</v>
      </c>
      <c r="K368" t="s">
        <v>21</v>
      </c>
      <c r="L368">
        <v>0</v>
      </c>
      <c r="M368">
        <v>0</v>
      </c>
      <c r="N368" t="s">
        <v>22</v>
      </c>
      <c r="O368">
        <v>3</v>
      </c>
      <c r="P368" s="30">
        <f>SQRT((postes_2[[#This Row],[x]]-$Q$1)^2+(postes_2[[#This Row],[y]]-$R$1)^2)</f>
        <v>115682.80725844394</v>
      </c>
      <c r="Q368">
        <v>719780.49000000197</v>
      </c>
      <c r="R368">
        <v>6791324.9100000001</v>
      </c>
    </row>
    <row r="369" spans="1:18">
      <c r="A369">
        <v>3781</v>
      </c>
      <c r="B369">
        <v>60001442</v>
      </c>
      <c r="C369" t="e">
        <f>+#REF!</f>
        <v>#REF!</v>
      </c>
      <c r="D369" t="s">
        <v>77</v>
      </c>
      <c r="E369">
        <v>610761600000</v>
      </c>
      <c r="F369">
        <v>1325756095000</v>
      </c>
      <c r="G369">
        <v>1</v>
      </c>
      <c r="H369" t="s">
        <v>6731</v>
      </c>
      <c r="I369" t="s">
        <v>6732</v>
      </c>
      <c r="J369" t="s">
        <v>26</v>
      </c>
      <c r="K369" t="s">
        <v>21</v>
      </c>
      <c r="L369">
        <v>0</v>
      </c>
      <c r="M369">
        <v>0</v>
      </c>
      <c r="N369" t="s">
        <v>22</v>
      </c>
      <c r="O369">
        <v>4</v>
      </c>
      <c r="P369" s="30">
        <f>SQRT((postes_2[[#This Row],[x]]-$Q$1)^2+(postes_2[[#This Row],[y]]-$R$1)^2)</f>
        <v>115685.39767935117</v>
      </c>
      <c r="Q369">
        <v>520852.28000000102</v>
      </c>
      <c r="R369">
        <v>6680305.6500000004</v>
      </c>
    </row>
    <row r="370" spans="1:18">
      <c r="A370">
        <v>189</v>
      </c>
      <c r="B370">
        <v>70001051</v>
      </c>
      <c r="C370" t="e">
        <f>+#REF!</f>
        <v>#REF!</v>
      </c>
      <c r="D370" t="s">
        <v>83</v>
      </c>
      <c r="E370">
        <v>929404800000</v>
      </c>
      <c r="F370">
        <v>1317823729000</v>
      </c>
      <c r="G370">
        <v>1</v>
      </c>
      <c r="H370" t="s">
        <v>464</v>
      </c>
      <c r="I370" t="s">
        <v>465</v>
      </c>
      <c r="J370" t="s">
        <v>20</v>
      </c>
      <c r="K370" t="s">
        <v>21</v>
      </c>
      <c r="L370">
        <v>0</v>
      </c>
      <c r="M370">
        <v>0</v>
      </c>
      <c r="N370" t="s">
        <v>22</v>
      </c>
      <c r="O370">
        <v>6</v>
      </c>
      <c r="P370" s="30">
        <f>SQRT((postes_2[[#This Row],[x]]-$Q$1)^2+(postes_2[[#This Row],[y]]-$R$1)^2)</f>
        <v>115736.03044718238</v>
      </c>
      <c r="Q370">
        <v>648027.31000000203</v>
      </c>
      <c r="R370">
        <v>6862934.8300000001</v>
      </c>
    </row>
    <row r="371" spans="1:18">
      <c r="A371">
        <v>440</v>
      </c>
      <c r="B371">
        <v>70001021</v>
      </c>
      <c r="C371" t="e">
        <f>+#REF!</f>
        <v>#REF!</v>
      </c>
      <c r="D371" t="s">
        <v>83</v>
      </c>
      <c r="E371">
        <v>774489600000</v>
      </c>
      <c r="F371">
        <v>1317822864000</v>
      </c>
      <c r="G371">
        <v>1</v>
      </c>
      <c r="H371" t="s">
        <v>999</v>
      </c>
      <c r="I371" t="s">
        <v>1000</v>
      </c>
      <c r="J371" t="s">
        <v>20</v>
      </c>
      <c r="K371" t="s">
        <v>21</v>
      </c>
      <c r="L371">
        <v>0</v>
      </c>
      <c r="M371">
        <v>0</v>
      </c>
      <c r="N371" t="s">
        <v>22</v>
      </c>
      <c r="O371">
        <v>6</v>
      </c>
      <c r="P371" s="30">
        <f>SQRT((postes_2[[#This Row],[x]]-$Q$1)^2+(postes_2[[#This Row],[y]]-$R$1)^2)</f>
        <v>115842.81398627926</v>
      </c>
      <c r="Q371">
        <v>645738.92000000202</v>
      </c>
      <c r="R371">
        <v>6863805.5</v>
      </c>
    </row>
    <row r="372" spans="1:18">
      <c r="A372">
        <v>1787</v>
      </c>
      <c r="B372">
        <v>70001077</v>
      </c>
      <c r="C372" t="e">
        <f>+#REF!</f>
        <v>#REF!</v>
      </c>
      <c r="D372" t="s">
        <v>274</v>
      </c>
      <c r="E372">
        <v>774489600000</v>
      </c>
      <c r="F372">
        <v>1424102056000</v>
      </c>
      <c r="G372">
        <v>1</v>
      </c>
      <c r="H372" t="s">
        <v>7103</v>
      </c>
      <c r="I372" t="s">
        <v>7104</v>
      </c>
      <c r="J372" t="s">
        <v>20</v>
      </c>
      <c r="K372" t="s">
        <v>21</v>
      </c>
      <c r="L372">
        <v>0</v>
      </c>
      <c r="M372">
        <v>0</v>
      </c>
      <c r="N372" t="s">
        <v>22</v>
      </c>
      <c r="O372">
        <v>6</v>
      </c>
      <c r="P372" s="30">
        <f>SQRT((postes_2[[#This Row],[x]]-$Q$1)^2+(postes_2[[#This Row],[y]]-$R$1)^2)</f>
        <v>115846.39960932864</v>
      </c>
      <c r="Q372">
        <v>652833.89000000095</v>
      </c>
      <c r="R372">
        <v>6861284.5599999996</v>
      </c>
    </row>
    <row r="373" spans="1:18">
      <c r="A373">
        <v>1631</v>
      </c>
      <c r="B373">
        <v>60001091</v>
      </c>
      <c r="C373" t="e">
        <f>+#REF!</f>
        <v>#REF!</v>
      </c>
      <c r="D373" t="s">
        <v>20</v>
      </c>
      <c r="E373">
        <v>610761600000</v>
      </c>
      <c r="F373" t="s">
        <v>20</v>
      </c>
      <c r="G373">
        <v>1</v>
      </c>
      <c r="H373" t="s">
        <v>3468</v>
      </c>
      <c r="I373" t="s">
        <v>3469</v>
      </c>
      <c r="J373" t="s">
        <v>20</v>
      </c>
      <c r="K373" t="s">
        <v>21</v>
      </c>
      <c r="L373">
        <v>0</v>
      </c>
      <c r="M373">
        <v>0</v>
      </c>
      <c r="N373" t="s">
        <v>22</v>
      </c>
      <c r="O373">
        <v>4</v>
      </c>
      <c r="P373" s="30">
        <f>SQRT((postes_2[[#This Row],[x]]-$Q$1)^2+(postes_2[[#This Row],[y]]-$R$1)^2)</f>
        <v>116062.95810218024</v>
      </c>
      <c r="Q373">
        <v>499247.140000001</v>
      </c>
      <c r="R373">
        <v>6720292.4299999997</v>
      </c>
    </row>
    <row r="374" spans="1:18">
      <c r="A374">
        <v>1673</v>
      </c>
      <c r="B374">
        <v>70000934</v>
      </c>
      <c r="C374" t="e">
        <f>+#REF!</f>
        <v>#REF!</v>
      </c>
      <c r="D374" t="s">
        <v>43</v>
      </c>
      <c r="E374">
        <v>774489600000</v>
      </c>
      <c r="F374">
        <v>1097577780000</v>
      </c>
      <c r="G374">
        <v>1</v>
      </c>
      <c r="H374" t="s">
        <v>6001</v>
      </c>
      <c r="I374" t="s">
        <v>6002</v>
      </c>
      <c r="J374" t="s">
        <v>20</v>
      </c>
      <c r="K374" t="s">
        <v>21</v>
      </c>
      <c r="L374">
        <v>0</v>
      </c>
      <c r="M374">
        <v>0</v>
      </c>
      <c r="N374" t="s">
        <v>22</v>
      </c>
      <c r="O374">
        <v>3</v>
      </c>
      <c r="P374" s="30">
        <f>SQRT((postes_2[[#This Row],[x]]-$Q$1)^2+(postes_2[[#This Row],[y]]-$R$1)^2)</f>
        <v>116117.04353071102</v>
      </c>
      <c r="Q374">
        <v>634423.35999999905</v>
      </c>
      <c r="R374">
        <v>6867081.7599999998</v>
      </c>
    </row>
    <row r="375" spans="1:18">
      <c r="A375">
        <v>15</v>
      </c>
      <c r="B375">
        <v>30000059</v>
      </c>
      <c r="C375">
        <f>+PF362</f>
        <v>0</v>
      </c>
      <c r="D375" t="s">
        <v>38</v>
      </c>
      <c r="E375">
        <v>787190400000</v>
      </c>
      <c r="F375">
        <v>1243948246000</v>
      </c>
      <c r="G375">
        <v>1</v>
      </c>
      <c r="H375" t="s">
        <v>7297</v>
      </c>
      <c r="I375" t="s">
        <v>7298</v>
      </c>
      <c r="J375" t="s">
        <v>20</v>
      </c>
      <c r="K375" t="s">
        <v>21</v>
      </c>
      <c r="L375">
        <v>0</v>
      </c>
      <c r="M375">
        <v>0</v>
      </c>
      <c r="N375" t="s">
        <v>22</v>
      </c>
      <c r="O375">
        <v>3</v>
      </c>
      <c r="P375" s="30">
        <f>SQRT((postes_2[[#This Row],[x]]-$Q$1)^2+(postes_2[[#This Row],[y]]-$R$1)^2)</f>
        <v>116199.94452754474</v>
      </c>
      <c r="Q375">
        <v>713032.85999999905</v>
      </c>
      <c r="R375">
        <v>6698844.21</v>
      </c>
    </row>
    <row r="376" spans="1:18">
      <c r="A376">
        <v>2148</v>
      </c>
      <c r="B376">
        <v>60004196</v>
      </c>
      <c r="C376" t="e">
        <f>+#REF!</f>
        <v>#REF!</v>
      </c>
      <c r="D376" t="s">
        <v>38</v>
      </c>
      <c r="E376">
        <v>1042675200000</v>
      </c>
      <c r="F376">
        <v>1240395368000</v>
      </c>
      <c r="G376">
        <v>1</v>
      </c>
      <c r="H376" t="s">
        <v>5014</v>
      </c>
      <c r="I376" t="s">
        <v>5014</v>
      </c>
      <c r="J376" t="s">
        <v>20</v>
      </c>
      <c r="K376" t="s">
        <v>21</v>
      </c>
      <c r="L376">
        <v>0</v>
      </c>
      <c r="M376">
        <v>0</v>
      </c>
      <c r="N376" t="s">
        <v>22</v>
      </c>
      <c r="O376">
        <v>4</v>
      </c>
      <c r="P376" s="30">
        <f>SQRT((postes_2[[#This Row],[x]]-$Q$1)^2+(postes_2[[#This Row],[y]]-$R$1)^2)</f>
        <v>116276.28253060348</v>
      </c>
      <c r="Q376">
        <v>602667.06999999995</v>
      </c>
      <c r="R376">
        <v>6637448.1299999999</v>
      </c>
    </row>
    <row r="377" spans="1:18">
      <c r="A377">
        <v>3534</v>
      </c>
      <c r="B377">
        <v>70001223</v>
      </c>
      <c r="C377" t="e">
        <f>+#REF!</f>
        <v>#REF!</v>
      </c>
      <c r="D377" t="s">
        <v>20</v>
      </c>
      <c r="E377">
        <v>774489600000</v>
      </c>
      <c r="F377" t="s">
        <v>20</v>
      </c>
      <c r="G377">
        <v>1</v>
      </c>
      <c r="H377" t="s">
        <v>6821</v>
      </c>
      <c r="I377" t="s">
        <v>6822</v>
      </c>
      <c r="J377" t="s">
        <v>20</v>
      </c>
      <c r="K377" t="s">
        <v>21</v>
      </c>
      <c r="L377">
        <v>0</v>
      </c>
      <c r="M377">
        <v>0</v>
      </c>
      <c r="N377" t="s">
        <v>22</v>
      </c>
      <c r="O377">
        <v>6</v>
      </c>
      <c r="P377" s="30">
        <f>SQRT((postes_2[[#This Row],[x]]-$Q$1)^2+(postes_2[[#This Row],[y]]-$R$1)^2)</f>
        <v>116315.28620603486</v>
      </c>
      <c r="Q377">
        <v>666568.40999999596</v>
      </c>
      <c r="R377">
        <v>6855355.1100000003</v>
      </c>
    </row>
    <row r="378" spans="1:18">
      <c r="A378">
        <v>915</v>
      </c>
      <c r="B378">
        <v>70001193</v>
      </c>
      <c r="C378" t="e">
        <f>+#REF!</f>
        <v>#REF!</v>
      </c>
      <c r="D378" t="s">
        <v>83</v>
      </c>
      <c r="E378" s="1">
        <v>1056672000000</v>
      </c>
      <c r="F378">
        <v>1361804429000</v>
      </c>
      <c r="G378">
        <v>1</v>
      </c>
      <c r="H378" t="s">
        <v>1975</v>
      </c>
      <c r="I378" t="s">
        <v>1976</v>
      </c>
      <c r="J378" t="s">
        <v>20</v>
      </c>
      <c r="K378" t="s">
        <v>21</v>
      </c>
      <c r="L378">
        <v>0</v>
      </c>
      <c r="M378">
        <v>0</v>
      </c>
      <c r="N378" t="s">
        <v>22</v>
      </c>
      <c r="O378">
        <v>6</v>
      </c>
      <c r="P378" s="30">
        <f>SQRT((postes_2[[#This Row],[x]]-$Q$1)^2+(postes_2[[#This Row],[y]]-$R$1)^2)</f>
        <v>116331.91070024084</v>
      </c>
      <c r="Q378">
        <v>662489.68999999797</v>
      </c>
      <c r="R378">
        <v>6857515.1799999997</v>
      </c>
    </row>
    <row r="379" spans="1:18">
      <c r="A379">
        <v>1243</v>
      </c>
      <c r="B379">
        <v>70001023</v>
      </c>
      <c r="C379" t="e">
        <f>+#REF!</f>
        <v>#REF!</v>
      </c>
      <c r="D379" t="s">
        <v>1094</v>
      </c>
      <c r="E379">
        <v>774489600000</v>
      </c>
      <c r="F379">
        <v>1425378580000</v>
      </c>
      <c r="G379">
        <v>1</v>
      </c>
      <c r="H379" t="s">
        <v>2206</v>
      </c>
      <c r="I379" t="s">
        <v>2207</v>
      </c>
      <c r="J379" t="s">
        <v>20</v>
      </c>
      <c r="K379" t="s">
        <v>21</v>
      </c>
      <c r="L379">
        <v>0</v>
      </c>
      <c r="M379">
        <v>0</v>
      </c>
      <c r="N379" t="s">
        <v>22</v>
      </c>
      <c r="O379">
        <v>6</v>
      </c>
      <c r="P379" s="30">
        <f>SQRT((postes_2[[#This Row],[x]]-$Q$1)^2+(postes_2[[#This Row],[y]]-$R$1)^2)</f>
        <v>116554.27050163531</v>
      </c>
      <c r="Q379">
        <v>649384.68999999797</v>
      </c>
      <c r="R379">
        <v>6863328.1299999999</v>
      </c>
    </row>
    <row r="380" spans="1:18">
      <c r="A380">
        <v>2837</v>
      </c>
      <c r="B380">
        <v>70001655</v>
      </c>
      <c r="C380" t="e">
        <f>+#REF!</f>
        <v>#REF!</v>
      </c>
      <c r="D380" t="s">
        <v>17</v>
      </c>
      <c r="E380">
        <v>757641600000</v>
      </c>
      <c r="F380">
        <v>1299058040000</v>
      </c>
      <c r="G380">
        <v>1</v>
      </c>
      <c r="H380" t="s">
        <v>2243</v>
      </c>
      <c r="I380" t="s">
        <v>2244</v>
      </c>
      <c r="J380" t="s">
        <v>20</v>
      </c>
      <c r="K380" t="s">
        <v>21</v>
      </c>
      <c r="L380">
        <v>0</v>
      </c>
      <c r="M380">
        <v>0</v>
      </c>
      <c r="N380" t="s">
        <v>22</v>
      </c>
      <c r="O380">
        <v>4</v>
      </c>
      <c r="P380" s="30">
        <f>SQRT((postes_2[[#This Row],[x]]-$Q$1)^2+(postes_2[[#This Row],[y]]-$R$1)^2)</f>
        <v>116648.80879651909</v>
      </c>
      <c r="Q380">
        <v>518751.04999999702</v>
      </c>
      <c r="R380">
        <v>6825536.6799999997</v>
      </c>
    </row>
    <row r="381" spans="1:18">
      <c r="A381">
        <v>2949</v>
      </c>
      <c r="B381">
        <v>70001043</v>
      </c>
      <c r="C381" t="e">
        <f>+#REF!</f>
        <v>#REF!</v>
      </c>
      <c r="D381" t="s">
        <v>168</v>
      </c>
      <c r="E381">
        <v>929059200000</v>
      </c>
      <c r="F381">
        <v>1424963243000</v>
      </c>
      <c r="G381">
        <v>1</v>
      </c>
      <c r="H381" t="s">
        <v>4693</v>
      </c>
      <c r="I381" t="s">
        <v>4694</v>
      </c>
      <c r="J381" t="s">
        <v>20</v>
      </c>
      <c r="K381" t="s">
        <v>21</v>
      </c>
      <c r="L381">
        <v>0</v>
      </c>
      <c r="M381">
        <v>0</v>
      </c>
      <c r="N381" t="s">
        <v>22</v>
      </c>
      <c r="O381">
        <v>6</v>
      </c>
      <c r="P381" s="30">
        <f>SQRT((postes_2[[#This Row],[x]]-$Q$1)^2+(postes_2[[#This Row],[y]]-$R$1)^2)</f>
        <v>116792.78869574345</v>
      </c>
      <c r="Q381">
        <v>651007.90999999596</v>
      </c>
      <c r="R381">
        <v>6862993.9699999997</v>
      </c>
    </row>
    <row r="382" spans="1:18">
      <c r="A382">
        <v>1001</v>
      </c>
      <c r="B382">
        <v>70001909</v>
      </c>
      <c r="C382" t="e">
        <f>+#REF!</f>
        <v>#REF!</v>
      </c>
      <c r="D382" t="s">
        <v>274</v>
      </c>
      <c r="E382">
        <v>1001548800000</v>
      </c>
      <c r="F382">
        <v>1424263381000</v>
      </c>
      <c r="G382">
        <v>1</v>
      </c>
      <c r="H382" t="s">
        <v>2144</v>
      </c>
      <c r="I382" t="s">
        <v>2145</v>
      </c>
      <c r="J382" t="s">
        <v>20</v>
      </c>
      <c r="K382" t="s">
        <v>21</v>
      </c>
      <c r="L382">
        <v>0</v>
      </c>
      <c r="M382">
        <v>0</v>
      </c>
      <c r="N382" t="s">
        <v>22</v>
      </c>
      <c r="O382">
        <v>6</v>
      </c>
      <c r="P382" s="30">
        <f>SQRT((postes_2[[#This Row],[x]]-$Q$1)^2+(postes_2[[#This Row],[y]]-$R$1)^2)</f>
        <v>116907.33065085094</v>
      </c>
      <c r="Q382">
        <v>647170.43999999797</v>
      </c>
      <c r="R382">
        <v>6864459.4199999999</v>
      </c>
    </row>
    <row r="383" spans="1:18">
      <c r="A383">
        <v>2354</v>
      </c>
      <c r="B383">
        <v>70001066</v>
      </c>
      <c r="C383" t="e">
        <f>+#REF!</f>
        <v>#REF!</v>
      </c>
      <c r="D383" t="s">
        <v>152</v>
      </c>
      <c r="E383">
        <v>774489600000</v>
      </c>
      <c r="F383">
        <v>1280828645000</v>
      </c>
      <c r="G383">
        <v>1</v>
      </c>
      <c r="H383" t="s">
        <v>5508</v>
      </c>
      <c r="I383" t="s">
        <v>5509</v>
      </c>
      <c r="J383" t="s">
        <v>20</v>
      </c>
      <c r="K383" t="s">
        <v>21</v>
      </c>
      <c r="L383">
        <v>0</v>
      </c>
      <c r="M383">
        <v>0</v>
      </c>
      <c r="N383" t="s">
        <v>22</v>
      </c>
      <c r="O383">
        <v>6</v>
      </c>
      <c r="P383" s="30">
        <f>SQRT((postes_2[[#This Row],[x]]-$Q$1)^2+(postes_2[[#This Row],[y]]-$R$1)^2)</f>
        <v>116949.47988597078</v>
      </c>
      <c r="Q383">
        <v>656757.15999999596</v>
      </c>
      <c r="R383">
        <v>6860861.6699999999</v>
      </c>
    </row>
    <row r="384" spans="1:18">
      <c r="A384">
        <v>1430</v>
      </c>
      <c r="B384">
        <v>60000360</v>
      </c>
      <c r="C384" t="e">
        <f>+#REF!</f>
        <v>#REF!</v>
      </c>
      <c r="D384" t="s">
        <v>152</v>
      </c>
      <c r="E384">
        <v>610761600000</v>
      </c>
      <c r="F384">
        <v>1269948056000</v>
      </c>
      <c r="G384">
        <v>1</v>
      </c>
      <c r="H384" t="s">
        <v>5790</v>
      </c>
      <c r="I384" t="s">
        <v>5791</v>
      </c>
      <c r="J384" t="s">
        <v>20</v>
      </c>
      <c r="K384" t="s">
        <v>21</v>
      </c>
      <c r="L384">
        <v>0</v>
      </c>
      <c r="M384">
        <v>0</v>
      </c>
      <c r="N384" t="s">
        <v>22</v>
      </c>
      <c r="O384">
        <v>6</v>
      </c>
      <c r="P384" s="30">
        <f>SQRT((postes_2[[#This Row],[x]]-$Q$1)^2+(postes_2[[#This Row],[y]]-$R$1)^2)</f>
        <v>116957.88370896514</v>
      </c>
      <c r="Q384">
        <v>505502.49000000203</v>
      </c>
      <c r="R384">
        <v>6805048.3700000001</v>
      </c>
    </row>
    <row r="385" spans="1:18">
      <c r="A385">
        <v>1624</v>
      </c>
      <c r="B385">
        <v>70002638</v>
      </c>
      <c r="C385" t="e">
        <f>+PE0</f>
        <v>#NAME?</v>
      </c>
      <c r="D385" t="s">
        <v>30</v>
      </c>
      <c r="E385">
        <v>1389889660000</v>
      </c>
      <c r="F385">
        <v>1389889567000</v>
      </c>
      <c r="G385">
        <v>1</v>
      </c>
      <c r="H385" t="s">
        <v>3453</v>
      </c>
      <c r="I385" t="s">
        <v>3454</v>
      </c>
      <c r="J385" t="s">
        <v>20</v>
      </c>
      <c r="K385" t="s">
        <v>21</v>
      </c>
      <c r="L385">
        <v>0</v>
      </c>
      <c r="M385">
        <v>0</v>
      </c>
      <c r="N385" t="s">
        <v>22</v>
      </c>
      <c r="O385">
        <v>0</v>
      </c>
      <c r="P385" s="30">
        <f>SQRT((postes_2[[#This Row],[x]]-$Q$1)^2+(postes_2[[#This Row],[y]]-$R$1)^2)</f>
        <v>116998.56872607427</v>
      </c>
      <c r="Q385">
        <v>641063.18000000005</v>
      </c>
      <c r="R385">
        <v>6866390.1100000003</v>
      </c>
    </row>
    <row r="386" spans="1:18">
      <c r="A386">
        <v>3481</v>
      </c>
      <c r="B386">
        <v>20001416</v>
      </c>
      <c r="C386" t="e">
        <f>+#REF!</f>
        <v>#REF!</v>
      </c>
      <c r="D386" t="s">
        <v>38</v>
      </c>
      <c r="E386">
        <v>778982400000</v>
      </c>
      <c r="F386">
        <v>1228928207000</v>
      </c>
      <c r="G386">
        <v>1</v>
      </c>
      <c r="H386" t="s">
        <v>918</v>
      </c>
      <c r="I386" t="s">
        <v>919</v>
      </c>
      <c r="J386" t="s">
        <v>20</v>
      </c>
      <c r="K386" t="s">
        <v>21</v>
      </c>
      <c r="L386">
        <v>0</v>
      </c>
      <c r="M386">
        <v>0</v>
      </c>
      <c r="N386" t="s">
        <v>22</v>
      </c>
      <c r="O386">
        <v>3</v>
      </c>
      <c r="P386" s="30">
        <f>SQRT((postes_2[[#This Row],[x]]-$Q$1)^2+(postes_2[[#This Row],[y]]-$R$1)^2)</f>
        <v>117015.09172317087</v>
      </c>
      <c r="Q386">
        <v>726111.95000000298</v>
      </c>
      <c r="R386">
        <v>6735593.1900000004</v>
      </c>
    </row>
    <row r="387" spans="1:18">
      <c r="A387">
        <v>3775</v>
      </c>
      <c r="B387">
        <v>60000835</v>
      </c>
      <c r="C387" t="e">
        <f>+#REF!</f>
        <v>#REF!</v>
      </c>
      <c r="D387" t="s">
        <v>152</v>
      </c>
      <c r="E387">
        <v>787276800000</v>
      </c>
      <c r="F387">
        <v>1270045532000</v>
      </c>
      <c r="G387">
        <v>1</v>
      </c>
      <c r="H387" t="s">
        <v>6895</v>
      </c>
      <c r="I387" t="s">
        <v>6896</v>
      </c>
      <c r="J387" t="s">
        <v>20</v>
      </c>
      <c r="K387" t="s">
        <v>21</v>
      </c>
      <c r="L387">
        <v>0</v>
      </c>
      <c r="M387">
        <v>0</v>
      </c>
      <c r="N387" t="s">
        <v>22</v>
      </c>
      <c r="O387">
        <v>7</v>
      </c>
      <c r="P387" s="30">
        <f>SQRT((postes_2[[#This Row],[x]]-$Q$1)^2+(postes_2[[#This Row],[y]]-$R$1)^2)</f>
        <v>117036.1428754058</v>
      </c>
      <c r="Q387">
        <v>493488.109999999</v>
      </c>
      <c r="R387">
        <v>6757048.75</v>
      </c>
    </row>
    <row r="388" spans="1:18">
      <c r="A388">
        <v>3536</v>
      </c>
      <c r="B388">
        <v>70001052</v>
      </c>
      <c r="C388" t="e">
        <f>+#REF!</f>
        <v>#REF!</v>
      </c>
      <c r="D388" t="s">
        <v>20</v>
      </c>
      <c r="E388">
        <v>774489600000</v>
      </c>
      <c r="F388" t="s">
        <v>20</v>
      </c>
      <c r="G388">
        <v>1</v>
      </c>
      <c r="H388" t="s">
        <v>6826</v>
      </c>
      <c r="I388" t="s">
        <v>6827</v>
      </c>
      <c r="J388" t="s">
        <v>20</v>
      </c>
      <c r="K388" t="s">
        <v>21</v>
      </c>
      <c r="L388">
        <v>0</v>
      </c>
      <c r="M388">
        <v>0</v>
      </c>
      <c r="N388" t="s">
        <v>22</v>
      </c>
      <c r="O388">
        <v>6</v>
      </c>
      <c r="P388" s="30">
        <f>SQRT((postes_2[[#This Row],[x]]-$Q$1)^2+(postes_2[[#This Row],[y]]-$R$1)^2)</f>
        <v>117048.13072585606</v>
      </c>
      <c r="Q388">
        <v>652481.89000000095</v>
      </c>
      <c r="R388">
        <v>6862710.7199999997</v>
      </c>
    </row>
    <row r="389" spans="1:18">
      <c r="A389">
        <v>3120</v>
      </c>
      <c r="B389">
        <v>70002485</v>
      </c>
      <c r="C389" t="e">
        <f>+#REF!</f>
        <v>#REF!</v>
      </c>
      <c r="D389" t="s">
        <v>30</v>
      </c>
      <c r="E389">
        <v>989539200000</v>
      </c>
      <c r="F389">
        <v>1389086792000</v>
      </c>
      <c r="G389">
        <v>1</v>
      </c>
      <c r="H389" t="s">
        <v>3077</v>
      </c>
      <c r="I389" t="s">
        <v>3078</v>
      </c>
      <c r="J389" t="s">
        <v>20</v>
      </c>
      <c r="K389" t="s">
        <v>21</v>
      </c>
      <c r="L389">
        <v>0</v>
      </c>
      <c r="M389">
        <v>0</v>
      </c>
      <c r="N389" t="s">
        <v>22</v>
      </c>
      <c r="O389">
        <v>3</v>
      </c>
      <c r="P389" s="30">
        <f>SQRT((postes_2[[#This Row],[x]]-$Q$1)^2+(postes_2[[#This Row],[y]]-$R$1)^2)</f>
        <v>117074.65000409534</v>
      </c>
      <c r="Q389">
        <v>643259.53000000096</v>
      </c>
      <c r="R389">
        <v>6865851.29</v>
      </c>
    </row>
    <row r="390" spans="1:18">
      <c r="A390">
        <v>840</v>
      </c>
      <c r="B390">
        <v>70001059</v>
      </c>
      <c r="C390" t="e">
        <f>+#REF!</f>
        <v>#REF!</v>
      </c>
      <c r="D390" t="s">
        <v>1094</v>
      </c>
      <c r="E390">
        <v>774489600000</v>
      </c>
      <c r="F390">
        <v>1425297525000</v>
      </c>
      <c r="G390">
        <v>1</v>
      </c>
      <c r="H390" t="s">
        <v>1814</v>
      </c>
      <c r="I390" t="s">
        <v>1815</v>
      </c>
      <c r="J390" t="s">
        <v>20</v>
      </c>
      <c r="K390" t="s">
        <v>21</v>
      </c>
      <c r="L390">
        <v>0</v>
      </c>
      <c r="M390">
        <v>0</v>
      </c>
      <c r="N390" t="s">
        <v>22</v>
      </c>
      <c r="O390">
        <v>6</v>
      </c>
      <c r="P390" s="30">
        <f>SQRT((postes_2[[#This Row],[x]]-$Q$1)^2+(postes_2[[#This Row],[y]]-$R$1)^2)</f>
        <v>117084.12263763054</v>
      </c>
      <c r="Q390">
        <v>654022.14999999898</v>
      </c>
      <c r="R390">
        <v>6862144.6399999997</v>
      </c>
    </row>
    <row r="391" spans="1:18">
      <c r="A391">
        <v>248</v>
      </c>
      <c r="B391">
        <v>70001365</v>
      </c>
      <c r="C391">
        <f>+PF146</f>
        <v>0</v>
      </c>
      <c r="D391" t="s">
        <v>77</v>
      </c>
      <c r="E391">
        <v>757641600000</v>
      </c>
      <c r="F391">
        <v>1321972957000</v>
      </c>
      <c r="G391">
        <v>1</v>
      </c>
      <c r="H391" t="s">
        <v>592</v>
      </c>
      <c r="I391" t="s">
        <v>593</v>
      </c>
      <c r="J391" t="s">
        <v>20</v>
      </c>
      <c r="K391" t="s">
        <v>21</v>
      </c>
      <c r="L391">
        <v>0</v>
      </c>
      <c r="M391">
        <v>0</v>
      </c>
      <c r="N391" t="s">
        <v>22</v>
      </c>
      <c r="O391">
        <v>4</v>
      </c>
      <c r="P391" s="30">
        <f>SQRT((postes_2[[#This Row],[x]]-$Q$1)^2+(postes_2[[#This Row],[y]]-$R$1)^2)</f>
        <v>117179.76777646293</v>
      </c>
      <c r="Q391">
        <v>547510.64999999898</v>
      </c>
      <c r="R391">
        <v>6852292.04</v>
      </c>
    </row>
    <row r="392" spans="1:18">
      <c r="A392">
        <v>1357</v>
      </c>
      <c r="B392">
        <v>70001069</v>
      </c>
      <c r="C392" t="e">
        <f>+#REF!</f>
        <v>#REF!</v>
      </c>
      <c r="D392" t="s">
        <v>274</v>
      </c>
      <c r="E392">
        <v>774489600000</v>
      </c>
      <c r="F392">
        <v>1423826333000</v>
      </c>
      <c r="G392">
        <v>1</v>
      </c>
      <c r="H392" t="s">
        <v>5615</v>
      </c>
      <c r="I392" t="s">
        <v>5616</v>
      </c>
      <c r="J392" t="s">
        <v>20</v>
      </c>
      <c r="K392" t="s">
        <v>21</v>
      </c>
      <c r="L392">
        <v>0</v>
      </c>
      <c r="M392">
        <v>0</v>
      </c>
      <c r="N392" t="s">
        <v>22</v>
      </c>
      <c r="O392">
        <v>6</v>
      </c>
      <c r="P392" s="30">
        <f>SQRT((postes_2[[#This Row],[x]]-$Q$1)^2+(postes_2[[#This Row],[y]]-$R$1)^2)</f>
        <v>117321.85130941344</v>
      </c>
      <c r="Q392">
        <v>655494.07999999798</v>
      </c>
      <c r="R392">
        <v>6861800.6399999997</v>
      </c>
    </row>
    <row r="393" spans="1:18">
      <c r="A393">
        <v>2114</v>
      </c>
      <c r="B393">
        <v>70001593</v>
      </c>
      <c r="C393" t="e">
        <f>+#REF!</f>
        <v>#REF!</v>
      </c>
      <c r="D393" t="s">
        <v>274</v>
      </c>
      <c r="E393">
        <v>956793600000</v>
      </c>
      <c r="F393">
        <v>1411551554000</v>
      </c>
      <c r="G393">
        <v>1</v>
      </c>
      <c r="H393" t="s">
        <v>4295</v>
      </c>
      <c r="I393" t="s">
        <v>4296</v>
      </c>
      <c r="J393" t="s">
        <v>4297</v>
      </c>
      <c r="K393" t="s">
        <v>21</v>
      </c>
      <c r="L393">
        <v>0</v>
      </c>
      <c r="M393">
        <v>0</v>
      </c>
      <c r="N393" t="s">
        <v>22</v>
      </c>
      <c r="O393">
        <v>3</v>
      </c>
      <c r="P393" s="30">
        <f>SQRT((postes_2[[#This Row],[x]]-$Q$1)^2+(postes_2[[#This Row],[y]]-$R$1)^2)</f>
        <v>117368.33550537752</v>
      </c>
      <c r="Q393">
        <v>696066.85000000102</v>
      </c>
      <c r="R393">
        <v>6833764.1799999997</v>
      </c>
    </row>
    <row r="394" spans="1:18">
      <c r="A394">
        <v>4037</v>
      </c>
      <c r="B394">
        <v>70000836</v>
      </c>
      <c r="C394" t="e">
        <f>+#REF!</f>
        <v>#REF!</v>
      </c>
      <c r="D394" t="s">
        <v>56</v>
      </c>
      <c r="E394">
        <v>774489600000</v>
      </c>
      <c r="F394">
        <v>1225876657000</v>
      </c>
      <c r="G394">
        <v>1</v>
      </c>
      <c r="H394" t="s">
        <v>8072</v>
      </c>
      <c r="I394" t="s">
        <v>8073</v>
      </c>
      <c r="J394" t="s">
        <v>20</v>
      </c>
      <c r="K394" t="s">
        <v>21</v>
      </c>
      <c r="L394">
        <v>0</v>
      </c>
      <c r="M394">
        <v>0</v>
      </c>
      <c r="N394" t="s">
        <v>22</v>
      </c>
      <c r="O394">
        <v>7</v>
      </c>
      <c r="P394" s="30">
        <f>SQRT((postes_2[[#This Row],[x]]-$Q$1)^2+(postes_2[[#This Row],[y]]-$R$1)^2)</f>
        <v>117496.55497591132</v>
      </c>
      <c r="Q394">
        <v>607813.21000000101</v>
      </c>
      <c r="R394">
        <v>6870928.8799999999</v>
      </c>
    </row>
    <row r="395" spans="1:18">
      <c r="A395">
        <v>1897</v>
      </c>
      <c r="B395">
        <v>70000963</v>
      </c>
      <c r="C395" t="e">
        <f>+#REF!</f>
        <v>#REF!</v>
      </c>
      <c r="D395" t="s">
        <v>20</v>
      </c>
      <c r="E395">
        <v>774489600000</v>
      </c>
      <c r="F395" t="s">
        <v>20</v>
      </c>
      <c r="G395">
        <v>1</v>
      </c>
      <c r="H395" t="s">
        <v>3410</v>
      </c>
      <c r="I395" t="s">
        <v>3411</v>
      </c>
      <c r="J395" t="s">
        <v>20</v>
      </c>
      <c r="K395" t="s">
        <v>21</v>
      </c>
      <c r="L395">
        <v>0</v>
      </c>
      <c r="M395">
        <v>0</v>
      </c>
      <c r="N395" t="s">
        <v>22</v>
      </c>
      <c r="O395">
        <v>6</v>
      </c>
      <c r="P395" s="30">
        <f>SQRT((postes_2[[#This Row],[x]]-$Q$1)^2+(postes_2[[#This Row],[y]]-$R$1)^2)</f>
        <v>117502.79252302682</v>
      </c>
      <c r="Q395">
        <v>646110.10999999905</v>
      </c>
      <c r="R395">
        <v>6865429.4800000004</v>
      </c>
    </row>
    <row r="396" spans="1:18">
      <c r="A396">
        <v>2379</v>
      </c>
      <c r="B396">
        <v>60001020</v>
      </c>
      <c r="C396" t="e">
        <f>+#REF!</f>
        <v>#REF!</v>
      </c>
      <c r="D396" t="s">
        <v>152</v>
      </c>
      <c r="E396">
        <v>610761600000</v>
      </c>
      <c r="F396">
        <v>1270640003000</v>
      </c>
      <c r="G396">
        <v>1</v>
      </c>
      <c r="H396" t="s">
        <v>4958</v>
      </c>
      <c r="I396" t="s">
        <v>4959</v>
      </c>
      <c r="J396" t="s">
        <v>1970</v>
      </c>
      <c r="K396" t="s">
        <v>21</v>
      </c>
      <c r="L396">
        <v>0</v>
      </c>
      <c r="M396">
        <v>0</v>
      </c>
      <c r="N396" t="s">
        <v>22</v>
      </c>
      <c r="O396">
        <v>4</v>
      </c>
      <c r="P396" s="30">
        <f>SQRT((postes_2[[#This Row],[x]]-$Q$1)^2+(postes_2[[#This Row],[y]]-$R$1)^2)</f>
        <v>117551.54888424276</v>
      </c>
      <c r="Q396">
        <v>494717.96000000101</v>
      </c>
      <c r="R396">
        <v>6732968.54</v>
      </c>
    </row>
    <row r="397" spans="1:18">
      <c r="A397">
        <v>3491</v>
      </c>
      <c r="B397">
        <v>70036489</v>
      </c>
      <c r="C397" t="e">
        <f>+#REF!</f>
        <v>#REF!</v>
      </c>
      <c r="D397" t="s">
        <v>83</v>
      </c>
      <c r="E397">
        <v>1319716687000</v>
      </c>
      <c r="F397">
        <v>1319716435000</v>
      </c>
      <c r="G397">
        <v>1</v>
      </c>
      <c r="H397" t="s">
        <v>6667</v>
      </c>
      <c r="I397" t="s">
        <v>6668</v>
      </c>
      <c r="J397" t="s">
        <v>20</v>
      </c>
      <c r="K397" t="s">
        <v>21</v>
      </c>
      <c r="L397">
        <v>0</v>
      </c>
      <c r="M397">
        <v>0</v>
      </c>
      <c r="N397" t="s">
        <v>22</v>
      </c>
      <c r="O397">
        <v>6</v>
      </c>
      <c r="P397" s="30">
        <f>SQRT((postes_2[[#This Row],[x]]-$Q$1)^2+(postes_2[[#This Row],[y]]-$R$1)^2)</f>
        <v>117763.77638164001</v>
      </c>
      <c r="Q397">
        <v>659168.11999999697</v>
      </c>
      <c r="R397">
        <v>6860685.1600000001</v>
      </c>
    </row>
    <row r="398" spans="1:18">
      <c r="A398">
        <v>3575</v>
      </c>
      <c r="B398">
        <v>70002326</v>
      </c>
      <c r="C398" t="e">
        <f>+#REF!</f>
        <v>#REF!</v>
      </c>
      <c r="D398" t="s">
        <v>274</v>
      </c>
      <c r="E398">
        <v>988156800000</v>
      </c>
      <c r="F398">
        <v>1411469920000</v>
      </c>
      <c r="G398">
        <v>1</v>
      </c>
      <c r="H398" t="s">
        <v>3612</v>
      </c>
      <c r="I398" t="s">
        <v>3613</v>
      </c>
      <c r="J398" t="s">
        <v>20</v>
      </c>
      <c r="K398" t="s">
        <v>21</v>
      </c>
      <c r="L398">
        <v>0</v>
      </c>
      <c r="M398">
        <v>0</v>
      </c>
      <c r="N398" t="s">
        <v>22</v>
      </c>
      <c r="O398">
        <v>3</v>
      </c>
      <c r="P398" s="30">
        <f>SQRT((postes_2[[#This Row],[x]]-$Q$1)^2+(postes_2[[#This Row],[y]]-$R$1)^2)</f>
        <v>117787.93006957677</v>
      </c>
      <c r="Q398">
        <v>700095.93</v>
      </c>
      <c r="R398">
        <v>6829889.1900000004</v>
      </c>
    </row>
    <row r="399" spans="1:18">
      <c r="A399">
        <v>1602</v>
      </c>
      <c r="B399">
        <v>70001296</v>
      </c>
      <c r="C399" t="e">
        <f>+#REF!</f>
        <v>#REF!</v>
      </c>
      <c r="D399" t="s">
        <v>20</v>
      </c>
      <c r="E399">
        <v>897004800000</v>
      </c>
      <c r="F399" t="s">
        <v>20</v>
      </c>
      <c r="G399">
        <v>1</v>
      </c>
      <c r="H399" t="s">
        <v>7169</v>
      </c>
      <c r="I399" t="s">
        <v>7170</v>
      </c>
      <c r="J399" t="s">
        <v>20</v>
      </c>
      <c r="K399" t="s">
        <v>21</v>
      </c>
      <c r="L399">
        <v>0</v>
      </c>
      <c r="M399">
        <v>0</v>
      </c>
      <c r="N399" t="s">
        <v>22</v>
      </c>
      <c r="O399">
        <v>7</v>
      </c>
      <c r="P399" s="30">
        <f>SQRT((postes_2[[#This Row],[x]]-$Q$1)^2+(postes_2[[#This Row],[y]]-$R$1)^2)</f>
        <v>117820.77064880932</v>
      </c>
      <c r="Q399">
        <v>673305.96999999904</v>
      </c>
      <c r="R399">
        <v>6853128.2199999997</v>
      </c>
    </row>
    <row r="400" spans="1:18">
      <c r="A400">
        <v>2527</v>
      </c>
      <c r="B400">
        <v>70001025</v>
      </c>
      <c r="C400" t="e">
        <f>+#REF!</f>
        <v>#REF!</v>
      </c>
      <c r="D400" t="s">
        <v>274</v>
      </c>
      <c r="E400">
        <v>774489600000</v>
      </c>
      <c r="F400">
        <v>1423844778000</v>
      </c>
      <c r="G400">
        <v>1</v>
      </c>
      <c r="H400" t="s">
        <v>4605</v>
      </c>
      <c r="I400" t="s">
        <v>4606</v>
      </c>
      <c r="J400" t="s">
        <v>20</v>
      </c>
      <c r="K400" t="s">
        <v>21</v>
      </c>
      <c r="L400">
        <v>0</v>
      </c>
      <c r="M400">
        <v>0</v>
      </c>
      <c r="N400" t="s">
        <v>22</v>
      </c>
      <c r="O400">
        <v>6</v>
      </c>
      <c r="P400" s="30">
        <f>SQRT((postes_2[[#This Row],[x]]-$Q$1)^2+(postes_2[[#This Row],[y]]-$R$1)^2)</f>
        <v>117838.15524605657</v>
      </c>
      <c r="Q400">
        <v>650256.52000000305</v>
      </c>
      <c r="R400">
        <v>6864380.3700000001</v>
      </c>
    </row>
    <row r="401" spans="1:18">
      <c r="A401">
        <v>2256</v>
      </c>
      <c r="B401">
        <v>60000712</v>
      </c>
      <c r="C401" t="e">
        <f>+#REF!</f>
        <v>#REF!</v>
      </c>
      <c r="D401" t="s">
        <v>152</v>
      </c>
      <c r="E401">
        <v>610761600000</v>
      </c>
      <c r="F401">
        <v>1269867618000</v>
      </c>
      <c r="G401">
        <v>1</v>
      </c>
      <c r="H401" t="s">
        <v>4470</v>
      </c>
      <c r="I401" t="s">
        <v>4471</v>
      </c>
      <c r="J401" t="s">
        <v>20</v>
      </c>
      <c r="K401" t="s">
        <v>21</v>
      </c>
      <c r="L401">
        <v>0</v>
      </c>
      <c r="M401">
        <v>0</v>
      </c>
      <c r="N401" t="s">
        <v>22</v>
      </c>
      <c r="O401">
        <v>6</v>
      </c>
      <c r="P401" s="30">
        <f>SQRT((postes_2[[#This Row],[x]]-$Q$1)^2+(postes_2[[#This Row],[y]]-$R$1)^2)</f>
        <v>117861.42231948425</v>
      </c>
      <c r="Q401">
        <v>493893.42000000202</v>
      </c>
      <c r="R401">
        <v>6770822.6900000004</v>
      </c>
    </row>
    <row r="402" spans="1:18">
      <c r="A402">
        <v>441</v>
      </c>
      <c r="B402">
        <v>70001018</v>
      </c>
      <c r="C402" t="e">
        <f>+#REF!</f>
        <v>#REF!</v>
      </c>
      <c r="D402" t="s">
        <v>83</v>
      </c>
      <c r="E402">
        <v>774489600000</v>
      </c>
      <c r="F402">
        <v>1317823026000</v>
      </c>
      <c r="G402">
        <v>1</v>
      </c>
      <c r="H402" t="s">
        <v>1001</v>
      </c>
      <c r="I402" t="s">
        <v>1002</v>
      </c>
      <c r="J402" t="s">
        <v>20</v>
      </c>
      <c r="K402" t="s">
        <v>21</v>
      </c>
      <c r="L402">
        <v>0</v>
      </c>
      <c r="M402">
        <v>0</v>
      </c>
      <c r="N402" t="s">
        <v>22</v>
      </c>
      <c r="O402">
        <v>6</v>
      </c>
      <c r="P402" s="30">
        <f>SQRT((postes_2[[#This Row],[x]]-$Q$1)^2+(postes_2[[#This Row],[y]]-$R$1)^2)</f>
        <v>117996.92502191101</v>
      </c>
      <c r="Q402">
        <v>648859.07999999798</v>
      </c>
      <c r="R402">
        <v>6865039.6699999999</v>
      </c>
    </row>
    <row r="403" spans="1:18">
      <c r="A403">
        <v>48</v>
      </c>
      <c r="B403">
        <v>70000977</v>
      </c>
      <c r="C403">
        <f>+PF360</f>
        <v>0</v>
      </c>
      <c r="D403" t="s">
        <v>152</v>
      </c>
      <c r="E403">
        <v>774489600000</v>
      </c>
      <c r="F403">
        <v>1278951262000</v>
      </c>
      <c r="G403">
        <v>1</v>
      </c>
      <c r="H403" t="s">
        <v>6830</v>
      </c>
      <c r="I403" t="s">
        <v>6831</v>
      </c>
      <c r="J403" t="s">
        <v>20</v>
      </c>
      <c r="K403" t="s">
        <v>21</v>
      </c>
      <c r="L403">
        <v>0</v>
      </c>
      <c r="M403">
        <v>0</v>
      </c>
      <c r="N403" t="s">
        <v>22</v>
      </c>
      <c r="O403">
        <v>6</v>
      </c>
      <c r="P403" s="30">
        <f>SQRT((postes_2[[#This Row],[x]]-$Q$1)^2+(postes_2[[#This Row],[y]]-$R$1)^2)</f>
        <v>118137.98004225403</v>
      </c>
      <c r="Q403">
        <v>644966.95000000298</v>
      </c>
      <c r="R403">
        <v>6866451.2599999998</v>
      </c>
    </row>
    <row r="404" spans="1:18">
      <c r="A404">
        <v>1985</v>
      </c>
      <c r="B404">
        <v>70000919</v>
      </c>
      <c r="C404" t="e">
        <f>+PE0</f>
        <v>#NAME?</v>
      </c>
      <c r="D404" t="s">
        <v>83</v>
      </c>
      <c r="E404">
        <v>1340205439000</v>
      </c>
      <c r="F404">
        <v>1335546160000</v>
      </c>
      <c r="G404">
        <v>1</v>
      </c>
      <c r="H404" t="s">
        <v>4186</v>
      </c>
      <c r="I404" t="s">
        <v>4187</v>
      </c>
      <c r="J404" t="s">
        <v>4188</v>
      </c>
      <c r="K404" t="s">
        <v>21</v>
      </c>
      <c r="L404">
        <v>0</v>
      </c>
      <c r="M404">
        <v>0</v>
      </c>
      <c r="N404" t="s">
        <v>22</v>
      </c>
      <c r="O404">
        <v>0</v>
      </c>
      <c r="P404" s="30">
        <f>SQRT((postes_2[[#This Row],[x]]-$Q$1)^2+(postes_2[[#This Row],[y]]-$R$1)^2)</f>
        <v>118309.8806594445</v>
      </c>
      <c r="Q404">
        <v>640245.35000000102</v>
      </c>
      <c r="R404">
        <v>6867963.9400000004</v>
      </c>
    </row>
    <row r="405" spans="1:18">
      <c r="A405">
        <v>864</v>
      </c>
      <c r="B405">
        <v>70001022</v>
      </c>
      <c r="C405" t="e">
        <f>+#REF!</f>
        <v>#REF!</v>
      </c>
      <c r="D405" t="s">
        <v>1094</v>
      </c>
      <c r="E405">
        <v>774489600000</v>
      </c>
      <c r="F405">
        <v>1425302272000</v>
      </c>
      <c r="G405">
        <v>1</v>
      </c>
      <c r="H405" t="s">
        <v>1860</v>
      </c>
      <c r="I405" t="s">
        <v>1861</v>
      </c>
      <c r="J405" t="s">
        <v>20</v>
      </c>
      <c r="K405" t="s">
        <v>21</v>
      </c>
      <c r="L405">
        <v>0</v>
      </c>
      <c r="M405">
        <v>0</v>
      </c>
      <c r="N405" t="s">
        <v>22</v>
      </c>
      <c r="O405">
        <v>6</v>
      </c>
      <c r="P405" s="30">
        <f>SQRT((postes_2[[#This Row],[x]]-$Q$1)^2+(postes_2[[#This Row],[y]]-$R$1)^2)</f>
        <v>118421.43705201853</v>
      </c>
      <c r="Q405">
        <v>652495.68000000005</v>
      </c>
      <c r="R405">
        <v>6864175.5800000001</v>
      </c>
    </row>
    <row r="406" spans="1:18">
      <c r="A406">
        <v>2149</v>
      </c>
      <c r="B406">
        <v>60001629</v>
      </c>
      <c r="C406" t="e">
        <f>+#REF!</f>
        <v>#REF!</v>
      </c>
      <c r="D406" t="s">
        <v>20</v>
      </c>
      <c r="E406">
        <v>610761600000</v>
      </c>
      <c r="F406" t="s">
        <v>20</v>
      </c>
      <c r="G406">
        <v>1</v>
      </c>
      <c r="H406" t="s">
        <v>5015</v>
      </c>
      <c r="I406" t="s">
        <v>5016</v>
      </c>
      <c r="J406" t="s">
        <v>20</v>
      </c>
      <c r="K406" t="s">
        <v>21</v>
      </c>
      <c r="L406">
        <v>0</v>
      </c>
      <c r="M406">
        <v>0</v>
      </c>
      <c r="N406" t="s">
        <v>22</v>
      </c>
      <c r="O406">
        <v>6</v>
      </c>
      <c r="P406" s="30">
        <f>SQRT((postes_2[[#This Row],[x]]-$Q$1)^2+(postes_2[[#This Row],[y]]-$R$1)^2)</f>
        <v>118472.52209576842</v>
      </c>
      <c r="Q406">
        <v>602879.39000000095</v>
      </c>
      <c r="R406">
        <v>6635233.2000000002</v>
      </c>
    </row>
    <row r="407" spans="1:18">
      <c r="A407">
        <v>748</v>
      </c>
      <c r="B407">
        <v>70002636</v>
      </c>
      <c r="C407" t="e">
        <f>+#REF!</f>
        <v>#REF!</v>
      </c>
      <c r="D407" t="s">
        <v>1622</v>
      </c>
      <c r="E407">
        <v>1153496001000</v>
      </c>
      <c r="F407">
        <v>1424442618000</v>
      </c>
      <c r="G407">
        <v>1</v>
      </c>
      <c r="H407" t="s">
        <v>1623</v>
      </c>
      <c r="I407" t="s">
        <v>1624</v>
      </c>
      <c r="J407" t="s">
        <v>20</v>
      </c>
      <c r="K407" t="s">
        <v>21</v>
      </c>
      <c r="L407">
        <v>0</v>
      </c>
      <c r="M407">
        <v>0</v>
      </c>
      <c r="N407" t="s">
        <v>22</v>
      </c>
      <c r="O407">
        <v>3</v>
      </c>
      <c r="P407" s="30">
        <f>SQRT((postes_2[[#This Row],[x]]-$Q$1)^2+(postes_2[[#This Row],[y]]-$R$1)^2)</f>
        <v>118551.67849259201</v>
      </c>
      <c r="Q407">
        <v>642896.20000000298</v>
      </c>
      <c r="R407">
        <v>6867493.0300000003</v>
      </c>
    </row>
    <row r="408" spans="1:18">
      <c r="A408">
        <v>1991</v>
      </c>
      <c r="B408">
        <v>70001026</v>
      </c>
      <c r="C408" t="e">
        <f>+#REF!</f>
        <v>#REF!</v>
      </c>
      <c r="D408" t="s">
        <v>20</v>
      </c>
      <c r="E408">
        <v>774489600000</v>
      </c>
      <c r="F408" t="s">
        <v>20</v>
      </c>
      <c r="G408">
        <v>1</v>
      </c>
      <c r="H408" t="s">
        <v>4198</v>
      </c>
      <c r="I408" t="s">
        <v>4199</v>
      </c>
      <c r="J408" t="s">
        <v>20</v>
      </c>
      <c r="K408" t="s">
        <v>21</v>
      </c>
      <c r="L408">
        <v>0</v>
      </c>
      <c r="M408">
        <v>0</v>
      </c>
      <c r="N408" t="s">
        <v>22</v>
      </c>
      <c r="O408">
        <v>6</v>
      </c>
      <c r="P408" s="30">
        <f>SQRT((postes_2[[#This Row],[x]]-$Q$1)^2+(postes_2[[#This Row],[y]]-$R$1)^2)</f>
        <v>118669.39156923395</v>
      </c>
      <c r="Q408">
        <v>654710.88000000303</v>
      </c>
      <c r="R408">
        <v>6863576.4100000001</v>
      </c>
    </row>
    <row r="409" spans="1:18">
      <c r="A409">
        <v>2858</v>
      </c>
      <c r="B409">
        <v>20001116</v>
      </c>
      <c r="C409" t="e">
        <f>+#REF!</f>
        <v>#REF!</v>
      </c>
      <c r="D409" t="s">
        <v>20</v>
      </c>
      <c r="E409">
        <v>778982400000</v>
      </c>
      <c r="F409" t="s">
        <v>20</v>
      </c>
      <c r="G409">
        <v>1</v>
      </c>
      <c r="H409" t="s">
        <v>2291</v>
      </c>
      <c r="I409" t="s">
        <v>2292</v>
      </c>
      <c r="J409" t="s">
        <v>20</v>
      </c>
      <c r="K409" t="s">
        <v>21</v>
      </c>
      <c r="L409">
        <v>0</v>
      </c>
      <c r="M409">
        <v>0</v>
      </c>
      <c r="N409" t="s">
        <v>22</v>
      </c>
      <c r="O409">
        <v>3</v>
      </c>
      <c r="P409" s="30">
        <f>SQRT((postes_2[[#This Row],[x]]-$Q$1)^2+(postes_2[[#This Row],[y]]-$R$1)^2)</f>
        <v>118857.67211334966</v>
      </c>
      <c r="Q409">
        <v>723375.64000000095</v>
      </c>
      <c r="R409">
        <v>6790601.3099999996</v>
      </c>
    </row>
    <row r="410" spans="1:18">
      <c r="A410">
        <v>1194</v>
      </c>
      <c r="B410">
        <v>60001603</v>
      </c>
      <c r="C410" t="e">
        <f>+#REF!</f>
        <v>#REF!</v>
      </c>
      <c r="D410" t="s">
        <v>274</v>
      </c>
      <c r="E410">
        <v>1173460287000</v>
      </c>
      <c r="F410">
        <v>1461772612000</v>
      </c>
      <c r="G410">
        <v>1</v>
      </c>
      <c r="H410" t="s">
        <v>5572</v>
      </c>
      <c r="I410" t="s">
        <v>5573</v>
      </c>
      <c r="J410" t="s">
        <v>20</v>
      </c>
      <c r="K410" t="s">
        <v>21</v>
      </c>
      <c r="L410">
        <v>0</v>
      </c>
      <c r="M410">
        <v>0</v>
      </c>
      <c r="N410" t="s">
        <v>22</v>
      </c>
      <c r="O410">
        <v>4</v>
      </c>
      <c r="P410" s="30">
        <f>SQRT((postes_2[[#This Row],[x]]-$Q$1)^2+(postes_2[[#This Row],[y]]-$R$1)^2)</f>
        <v>118902.83344499404</v>
      </c>
      <c r="Q410">
        <v>646214.56999999995</v>
      </c>
      <c r="R410">
        <v>6640059.71</v>
      </c>
    </row>
    <row r="411" spans="1:18">
      <c r="A411">
        <v>3005</v>
      </c>
      <c r="B411">
        <v>70000993</v>
      </c>
      <c r="C411" t="e">
        <f>+#REF!</f>
        <v>#REF!</v>
      </c>
      <c r="D411" t="s">
        <v>20</v>
      </c>
      <c r="E411">
        <v>823564800000</v>
      </c>
      <c r="F411" t="s">
        <v>20</v>
      </c>
      <c r="G411">
        <v>1</v>
      </c>
      <c r="H411" t="s">
        <v>6377</v>
      </c>
      <c r="I411" t="s">
        <v>6378</v>
      </c>
      <c r="J411" t="s">
        <v>20</v>
      </c>
      <c r="K411" t="s">
        <v>21</v>
      </c>
      <c r="L411">
        <v>0</v>
      </c>
      <c r="M411">
        <v>0</v>
      </c>
      <c r="N411" t="s">
        <v>22</v>
      </c>
      <c r="O411">
        <v>6</v>
      </c>
      <c r="P411" s="30">
        <f>SQRT((postes_2[[#This Row],[x]]-$Q$1)^2+(postes_2[[#This Row],[y]]-$R$1)^2)</f>
        <v>118942.86869136743</v>
      </c>
      <c r="Q411">
        <v>648551.54999999702</v>
      </c>
      <c r="R411">
        <v>6866143.9699999997</v>
      </c>
    </row>
    <row r="412" spans="1:18">
      <c r="A412">
        <v>2160</v>
      </c>
      <c r="B412">
        <v>20001243</v>
      </c>
      <c r="C412" t="e">
        <f>+#REF!</f>
        <v>#REF!</v>
      </c>
      <c r="D412" t="s">
        <v>20</v>
      </c>
      <c r="E412">
        <v>778982400000</v>
      </c>
      <c r="F412" t="s">
        <v>20</v>
      </c>
      <c r="G412">
        <v>1</v>
      </c>
      <c r="H412" t="s">
        <v>5114</v>
      </c>
      <c r="I412" t="s">
        <v>5114</v>
      </c>
      <c r="J412" t="s">
        <v>20</v>
      </c>
      <c r="K412" t="s">
        <v>21</v>
      </c>
      <c r="L412">
        <v>0</v>
      </c>
      <c r="M412">
        <v>0</v>
      </c>
      <c r="N412" t="s">
        <v>22</v>
      </c>
      <c r="O412">
        <v>3</v>
      </c>
      <c r="P412" s="30">
        <f>SQRT((postes_2[[#This Row],[x]]-$Q$1)^2+(postes_2[[#This Row],[y]]-$R$1)^2)</f>
        <v>118943.72028204139</v>
      </c>
      <c r="Q412">
        <v>729001.14999999898</v>
      </c>
      <c r="R412">
        <v>6763352.0800000001</v>
      </c>
    </row>
    <row r="413" spans="1:18">
      <c r="A413">
        <v>4061</v>
      </c>
      <c r="B413">
        <v>70040595</v>
      </c>
      <c r="C413" t="e">
        <f>+#REF!</f>
        <v>#REF!</v>
      </c>
      <c r="D413" t="s">
        <v>30</v>
      </c>
      <c r="E413">
        <v>1340278705000</v>
      </c>
      <c r="F413">
        <v>1340278671000</v>
      </c>
      <c r="G413">
        <v>1</v>
      </c>
      <c r="H413" t="s">
        <v>8260</v>
      </c>
      <c r="I413" t="s">
        <v>8261</v>
      </c>
      <c r="J413" t="s">
        <v>953</v>
      </c>
      <c r="K413" t="s">
        <v>21</v>
      </c>
      <c r="L413">
        <v>0</v>
      </c>
      <c r="M413">
        <v>0</v>
      </c>
      <c r="N413" t="s">
        <v>22</v>
      </c>
      <c r="O413">
        <v>6</v>
      </c>
      <c r="P413" s="30">
        <f>SQRT((postes_2[[#This Row],[x]]-$Q$1)^2+(postes_2[[#This Row],[y]]-$R$1)^2)</f>
        <v>118972.14193255486</v>
      </c>
      <c r="Q413">
        <v>656353.60000000102</v>
      </c>
      <c r="R413">
        <v>6863230.29</v>
      </c>
    </row>
    <row r="414" spans="1:18">
      <c r="A414">
        <v>4159</v>
      </c>
      <c r="B414">
        <v>70001050</v>
      </c>
      <c r="C414" t="e">
        <f>+#REF!</f>
        <v>#REF!</v>
      </c>
      <c r="D414" t="s">
        <v>30</v>
      </c>
      <c r="E414">
        <v>1340278772000</v>
      </c>
      <c r="F414">
        <v>1340278742000</v>
      </c>
      <c r="G414">
        <v>1</v>
      </c>
      <c r="H414" t="s">
        <v>8260</v>
      </c>
      <c r="I414" t="s">
        <v>8261</v>
      </c>
      <c r="J414" t="s">
        <v>953</v>
      </c>
      <c r="K414" t="s">
        <v>21</v>
      </c>
      <c r="L414">
        <v>0</v>
      </c>
      <c r="M414">
        <v>0</v>
      </c>
      <c r="N414" t="s">
        <v>22</v>
      </c>
      <c r="O414">
        <v>3</v>
      </c>
      <c r="P414" s="30">
        <f>SQRT((postes_2[[#This Row],[x]]-$Q$1)^2+(postes_2[[#This Row],[y]]-$R$1)^2)</f>
        <v>118972.14193255486</v>
      </c>
      <c r="Q414">
        <v>656353.60000000102</v>
      </c>
      <c r="R414">
        <v>6863230.29</v>
      </c>
    </row>
    <row r="415" spans="1:18">
      <c r="A415">
        <v>3037</v>
      </c>
      <c r="B415">
        <v>70000992</v>
      </c>
      <c r="C415" t="e">
        <f>+#REF!</f>
        <v>#REF!</v>
      </c>
      <c r="D415" t="s">
        <v>20</v>
      </c>
      <c r="E415">
        <v>774489600000</v>
      </c>
      <c r="F415" t="s">
        <v>20</v>
      </c>
      <c r="G415">
        <v>1</v>
      </c>
      <c r="H415" t="s">
        <v>2914</v>
      </c>
      <c r="I415" t="s">
        <v>2915</v>
      </c>
      <c r="J415" t="s">
        <v>20</v>
      </c>
      <c r="K415" t="s">
        <v>21</v>
      </c>
      <c r="L415">
        <v>0</v>
      </c>
      <c r="M415">
        <v>0</v>
      </c>
      <c r="N415" t="s">
        <v>22</v>
      </c>
      <c r="O415">
        <v>6</v>
      </c>
      <c r="P415" s="30">
        <f>SQRT((postes_2[[#This Row],[x]]-$Q$1)^2+(postes_2[[#This Row],[y]]-$R$1)^2)</f>
        <v>119005.10107735396</v>
      </c>
      <c r="Q415">
        <v>650728.27000000305</v>
      </c>
      <c r="R415">
        <v>6865450.8700000001</v>
      </c>
    </row>
    <row r="416" spans="1:18">
      <c r="A416">
        <v>3600</v>
      </c>
      <c r="B416">
        <v>70000943</v>
      </c>
      <c r="C416" t="e">
        <f>+#REF!</f>
        <v>#REF!</v>
      </c>
      <c r="D416" t="s">
        <v>20</v>
      </c>
      <c r="E416">
        <v>774489600000</v>
      </c>
      <c r="F416" t="s">
        <v>20</v>
      </c>
      <c r="G416">
        <v>1</v>
      </c>
      <c r="H416" t="s">
        <v>7657</v>
      </c>
      <c r="I416" t="s">
        <v>7658</v>
      </c>
      <c r="J416" t="s">
        <v>20</v>
      </c>
      <c r="K416" t="s">
        <v>21</v>
      </c>
      <c r="L416">
        <v>0</v>
      </c>
      <c r="M416">
        <v>0</v>
      </c>
      <c r="N416" t="s">
        <v>22</v>
      </c>
      <c r="O416">
        <v>6</v>
      </c>
      <c r="P416" s="30">
        <f>SQRT((postes_2[[#This Row],[x]]-$Q$1)^2+(postes_2[[#This Row],[y]]-$R$1)^2)</f>
        <v>119247.11244603035</v>
      </c>
      <c r="Q416">
        <v>647293.89999999898</v>
      </c>
      <c r="R416">
        <v>6866881.1399999997</v>
      </c>
    </row>
    <row r="417" spans="1:18">
      <c r="A417">
        <v>3716</v>
      </c>
      <c r="B417">
        <v>70001297</v>
      </c>
      <c r="C417" t="e">
        <f>+#REF!</f>
        <v>#REF!</v>
      </c>
      <c r="D417" t="s">
        <v>274</v>
      </c>
      <c r="E417">
        <v>992476800000</v>
      </c>
      <c r="F417">
        <v>1411651215000</v>
      </c>
      <c r="G417">
        <v>1</v>
      </c>
      <c r="H417" t="s">
        <v>3568</v>
      </c>
      <c r="I417" t="s">
        <v>3569</v>
      </c>
      <c r="J417" t="s">
        <v>20</v>
      </c>
      <c r="K417" t="s">
        <v>21</v>
      </c>
      <c r="L417">
        <v>0</v>
      </c>
      <c r="M417">
        <v>0</v>
      </c>
      <c r="N417" t="s">
        <v>22</v>
      </c>
      <c r="O417">
        <v>6</v>
      </c>
      <c r="P417" s="30">
        <f>SQRT((postes_2[[#This Row],[x]]-$Q$1)^2+(postes_2[[#This Row],[y]]-$R$1)^2)</f>
        <v>119525.84618967325</v>
      </c>
      <c r="Q417">
        <v>675651.72999999695</v>
      </c>
      <c r="R417">
        <v>6853650.5599999996</v>
      </c>
    </row>
    <row r="418" spans="1:18">
      <c r="A418">
        <v>1364</v>
      </c>
      <c r="B418">
        <v>60000345</v>
      </c>
      <c r="C418" t="e">
        <f>+#REF!</f>
        <v>#REF!</v>
      </c>
      <c r="D418" t="s">
        <v>152</v>
      </c>
      <c r="E418">
        <v>610761600000</v>
      </c>
      <c r="F418">
        <v>1269953854000</v>
      </c>
      <c r="G418">
        <v>1</v>
      </c>
      <c r="H418" t="s">
        <v>2653</v>
      </c>
      <c r="I418" t="s">
        <v>2654</v>
      </c>
      <c r="J418" t="s">
        <v>20</v>
      </c>
      <c r="K418" t="s">
        <v>21</v>
      </c>
      <c r="L418">
        <v>0</v>
      </c>
      <c r="M418">
        <v>0</v>
      </c>
      <c r="N418" t="s">
        <v>22</v>
      </c>
      <c r="O418">
        <v>4</v>
      </c>
      <c r="P418" s="30">
        <f>SQRT((postes_2[[#This Row],[x]]-$Q$1)^2+(postes_2[[#This Row],[y]]-$R$1)^2)</f>
        <v>119559.31115577776</v>
      </c>
      <c r="Q418">
        <v>504256.03000000102</v>
      </c>
      <c r="R418">
        <v>6808354.7199999997</v>
      </c>
    </row>
    <row r="419" spans="1:18">
      <c r="A419">
        <v>795</v>
      </c>
      <c r="B419">
        <v>70000814</v>
      </c>
      <c r="C419" t="e">
        <f>+#REF!</f>
        <v>#REF!</v>
      </c>
      <c r="D419" t="s">
        <v>168</v>
      </c>
      <c r="E419">
        <v>959126400000</v>
      </c>
      <c r="F419">
        <v>1450427617000</v>
      </c>
      <c r="G419">
        <v>1</v>
      </c>
      <c r="H419" t="s">
        <v>1049</v>
      </c>
      <c r="I419" t="s">
        <v>1050</v>
      </c>
      <c r="J419" t="s">
        <v>20</v>
      </c>
      <c r="K419" t="s">
        <v>21</v>
      </c>
      <c r="L419">
        <v>0</v>
      </c>
      <c r="M419">
        <v>0</v>
      </c>
      <c r="N419" t="s">
        <v>22</v>
      </c>
      <c r="O419">
        <v>3</v>
      </c>
      <c r="P419" s="30">
        <f>SQRT((postes_2[[#This Row],[x]]-$Q$1)^2+(postes_2[[#This Row],[y]]-$R$1)^2)</f>
        <v>119582.93947546437</v>
      </c>
      <c r="Q419">
        <v>630494.60999999905</v>
      </c>
      <c r="R419">
        <v>6871356.6500000004</v>
      </c>
    </row>
    <row r="420" spans="1:18">
      <c r="A420">
        <v>13</v>
      </c>
      <c r="B420">
        <v>30000154</v>
      </c>
      <c r="C420">
        <f>+PF409</f>
        <v>0</v>
      </c>
      <c r="D420" t="s">
        <v>30</v>
      </c>
      <c r="E420">
        <v>1424192710000</v>
      </c>
      <c r="F420" t="s">
        <v>20</v>
      </c>
      <c r="G420">
        <v>1</v>
      </c>
      <c r="H420" t="s">
        <v>7293</v>
      </c>
      <c r="I420" t="s">
        <v>7294</v>
      </c>
      <c r="J420" t="s">
        <v>20</v>
      </c>
      <c r="K420" t="s">
        <v>21</v>
      </c>
      <c r="L420">
        <v>0</v>
      </c>
      <c r="M420">
        <v>0</v>
      </c>
      <c r="N420" t="s">
        <v>22</v>
      </c>
      <c r="O420">
        <v>3</v>
      </c>
      <c r="P420" s="30">
        <f>SQRT((postes_2[[#This Row],[x]]-$Q$1)^2+(postes_2[[#This Row],[y]]-$R$1)^2)</f>
        <v>119658.93974714895</v>
      </c>
      <c r="Q420">
        <v>701984.68999999797</v>
      </c>
      <c r="R420">
        <v>6676370.2400000002</v>
      </c>
    </row>
    <row r="421" spans="1:18">
      <c r="A421">
        <v>3069</v>
      </c>
      <c r="B421">
        <v>70001011</v>
      </c>
      <c r="C421" t="e">
        <f>+#REF!</f>
        <v>#REF!</v>
      </c>
      <c r="D421" t="s">
        <v>23</v>
      </c>
      <c r="E421">
        <v>774489600000</v>
      </c>
      <c r="F421">
        <v>1215613643000</v>
      </c>
      <c r="G421">
        <v>1</v>
      </c>
      <c r="H421" t="s">
        <v>2979</v>
      </c>
      <c r="I421" t="s">
        <v>2980</v>
      </c>
      <c r="J421" t="s">
        <v>20</v>
      </c>
      <c r="K421" t="s">
        <v>21</v>
      </c>
      <c r="L421">
        <v>0</v>
      </c>
      <c r="M421">
        <v>0</v>
      </c>
      <c r="N421" t="s">
        <v>22</v>
      </c>
      <c r="O421">
        <v>6</v>
      </c>
      <c r="P421" s="30">
        <f>SQRT((postes_2[[#This Row],[x]]-$Q$1)^2+(postes_2[[#This Row],[y]]-$R$1)^2)</f>
        <v>119662.39453711914</v>
      </c>
      <c r="Q421">
        <v>654065.68000000005</v>
      </c>
      <c r="R421">
        <v>6864900.4199999999</v>
      </c>
    </row>
    <row r="422" spans="1:18">
      <c r="A422">
        <v>2357</v>
      </c>
      <c r="B422">
        <v>70001036</v>
      </c>
      <c r="C422" t="e">
        <f>+#REF!</f>
        <v>#REF!</v>
      </c>
      <c r="D422" t="s">
        <v>83</v>
      </c>
      <c r="E422">
        <v>774489600000</v>
      </c>
      <c r="F422">
        <v>1359995106000</v>
      </c>
      <c r="G422">
        <v>1</v>
      </c>
      <c r="H422" t="s">
        <v>5514</v>
      </c>
      <c r="I422" t="s">
        <v>5515</v>
      </c>
      <c r="J422" t="s">
        <v>20</v>
      </c>
      <c r="K422" t="s">
        <v>21</v>
      </c>
      <c r="L422">
        <v>0</v>
      </c>
      <c r="M422">
        <v>0</v>
      </c>
      <c r="N422" t="s">
        <v>22</v>
      </c>
      <c r="O422">
        <v>6</v>
      </c>
      <c r="P422" s="30">
        <f>SQRT((postes_2[[#This Row],[x]]-$Q$1)^2+(postes_2[[#This Row],[y]]-$R$1)^2)</f>
        <v>119676.00629732724</v>
      </c>
      <c r="Q422">
        <v>657804.03000000096</v>
      </c>
      <c r="R422">
        <v>6863379.4500000002</v>
      </c>
    </row>
    <row r="423" spans="1:18">
      <c r="A423">
        <v>1070</v>
      </c>
      <c r="B423">
        <v>70001070</v>
      </c>
      <c r="C423" t="e">
        <f>+#REF!</f>
        <v>#REF!</v>
      </c>
      <c r="D423" t="s">
        <v>30</v>
      </c>
      <c r="E423">
        <v>1359101923000</v>
      </c>
      <c r="F423">
        <v>1358761601000</v>
      </c>
      <c r="G423">
        <v>1</v>
      </c>
      <c r="H423" t="s">
        <v>6525</v>
      </c>
      <c r="I423" t="s">
        <v>6526</v>
      </c>
      <c r="J423" t="s">
        <v>20</v>
      </c>
      <c r="K423" t="s">
        <v>21</v>
      </c>
      <c r="L423">
        <v>0</v>
      </c>
      <c r="M423">
        <v>0</v>
      </c>
      <c r="N423" t="s">
        <v>22</v>
      </c>
      <c r="O423">
        <v>1</v>
      </c>
      <c r="P423" s="30">
        <f>SQRT((postes_2[[#This Row],[x]]-$Q$1)^2+(postes_2[[#This Row],[y]]-$R$1)^2)</f>
        <v>119785.07740634985</v>
      </c>
      <c r="Q423">
        <v>663561.17000000202</v>
      </c>
      <c r="R423">
        <v>6860838.8700000001</v>
      </c>
    </row>
    <row r="424" spans="1:18">
      <c r="A424">
        <v>3162</v>
      </c>
      <c r="B424">
        <v>60001635</v>
      </c>
      <c r="C424" t="e">
        <f>+#REF!</f>
        <v>#REF!</v>
      </c>
      <c r="D424" t="s">
        <v>43</v>
      </c>
      <c r="E424">
        <v>610761600000</v>
      </c>
      <c r="F424">
        <v>1128951208000</v>
      </c>
      <c r="G424">
        <v>1</v>
      </c>
      <c r="H424" t="s">
        <v>2788</v>
      </c>
      <c r="I424" t="s">
        <v>2789</v>
      </c>
      <c r="J424" t="s">
        <v>20</v>
      </c>
      <c r="K424" t="s">
        <v>21</v>
      </c>
      <c r="L424">
        <v>0</v>
      </c>
      <c r="M424">
        <v>0</v>
      </c>
      <c r="N424" t="s">
        <v>22</v>
      </c>
      <c r="O424">
        <v>4</v>
      </c>
      <c r="P424" s="30">
        <f>SQRT((postes_2[[#This Row],[x]]-$Q$1)^2+(postes_2[[#This Row],[y]]-$R$1)^2)</f>
        <v>119806.41357311197</v>
      </c>
      <c r="Q424">
        <v>599244.89000000095</v>
      </c>
      <c r="R424">
        <v>6634182.8899999997</v>
      </c>
    </row>
    <row r="425" spans="1:18">
      <c r="A425">
        <v>1971</v>
      </c>
      <c r="B425">
        <v>70000907</v>
      </c>
      <c r="C425" t="e">
        <f>+#REF!</f>
        <v>#REF!</v>
      </c>
      <c r="D425" t="s">
        <v>83</v>
      </c>
      <c r="E425">
        <v>956707200000</v>
      </c>
      <c r="F425">
        <v>1321532453000</v>
      </c>
      <c r="G425">
        <v>1</v>
      </c>
      <c r="H425" t="s">
        <v>4010</v>
      </c>
      <c r="I425" t="s">
        <v>4011</v>
      </c>
      <c r="J425" t="s">
        <v>26</v>
      </c>
      <c r="K425" t="s">
        <v>21</v>
      </c>
      <c r="L425">
        <v>0</v>
      </c>
      <c r="M425">
        <v>0</v>
      </c>
      <c r="N425" t="s">
        <v>22</v>
      </c>
      <c r="O425">
        <v>6</v>
      </c>
      <c r="P425" s="30">
        <f>SQRT((postes_2[[#This Row],[x]]-$Q$1)^2+(postes_2[[#This Row],[y]]-$R$1)^2)</f>
        <v>119872.72890382429</v>
      </c>
      <c r="Q425">
        <v>641568.89999999898</v>
      </c>
      <c r="R425">
        <v>6869230.5899999999</v>
      </c>
    </row>
    <row r="426" spans="1:18">
      <c r="A426">
        <v>2323</v>
      </c>
      <c r="B426">
        <v>70020577</v>
      </c>
      <c r="C426" t="e">
        <f>+#REF!</f>
        <v>#REF!</v>
      </c>
      <c r="D426" t="s">
        <v>30</v>
      </c>
      <c r="E426">
        <v>1263304268000</v>
      </c>
      <c r="F426">
        <v>1360339323000</v>
      </c>
      <c r="G426">
        <v>1</v>
      </c>
      <c r="H426" t="s">
        <v>5447</v>
      </c>
      <c r="I426" t="s">
        <v>5448</v>
      </c>
      <c r="J426" t="s">
        <v>20</v>
      </c>
      <c r="K426" t="s">
        <v>21</v>
      </c>
      <c r="L426">
        <v>0</v>
      </c>
      <c r="M426">
        <v>0</v>
      </c>
      <c r="N426" t="s">
        <v>22</v>
      </c>
      <c r="O426">
        <v>4</v>
      </c>
      <c r="P426" s="30">
        <f>SQRT((postes_2[[#This Row],[x]]-$Q$1)^2+(postes_2[[#This Row],[y]]-$R$1)^2)</f>
        <v>119926.41922588117</v>
      </c>
      <c r="Q426">
        <v>491450.49000000203</v>
      </c>
      <c r="R426">
        <v>6768188.9000000004</v>
      </c>
    </row>
    <row r="427" spans="1:18">
      <c r="A427">
        <v>188</v>
      </c>
      <c r="B427">
        <v>70001001</v>
      </c>
      <c r="C427">
        <f>+PF244</f>
        <v>0</v>
      </c>
      <c r="D427" t="s">
        <v>20</v>
      </c>
      <c r="E427">
        <v>774489600000</v>
      </c>
      <c r="F427" t="s">
        <v>20</v>
      </c>
      <c r="G427">
        <v>1</v>
      </c>
      <c r="H427" t="s">
        <v>462</v>
      </c>
      <c r="I427" t="s">
        <v>463</v>
      </c>
      <c r="J427" t="s">
        <v>20</v>
      </c>
      <c r="K427" t="s">
        <v>21</v>
      </c>
      <c r="L427">
        <v>0</v>
      </c>
      <c r="M427">
        <v>0</v>
      </c>
      <c r="N427" t="s">
        <v>22</v>
      </c>
      <c r="O427">
        <v>6</v>
      </c>
      <c r="P427" s="30">
        <f>SQRT((postes_2[[#This Row],[x]]-$Q$1)^2+(postes_2[[#This Row],[y]]-$R$1)^2)</f>
        <v>120075.08158587747</v>
      </c>
      <c r="Q427">
        <v>652843.14000000095</v>
      </c>
      <c r="R427">
        <v>6865812.1699999999</v>
      </c>
    </row>
    <row r="428" spans="1:18">
      <c r="A428">
        <v>2946</v>
      </c>
      <c r="B428">
        <v>70000923</v>
      </c>
      <c r="C428" t="e">
        <f>+#REF!</f>
        <v>#REF!</v>
      </c>
      <c r="D428" t="s">
        <v>23</v>
      </c>
      <c r="E428">
        <v>956707200000</v>
      </c>
      <c r="F428">
        <v>1215177133000</v>
      </c>
      <c r="G428">
        <v>1</v>
      </c>
      <c r="H428" t="s">
        <v>4688</v>
      </c>
      <c r="I428" t="s">
        <v>4689</v>
      </c>
      <c r="J428" t="s">
        <v>670</v>
      </c>
      <c r="K428" t="s">
        <v>21</v>
      </c>
      <c r="L428">
        <v>0</v>
      </c>
      <c r="M428">
        <v>0</v>
      </c>
      <c r="N428" t="s">
        <v>22</v>
      </c>
      <c r="O428">
        <v>3</v>
      </c>
      <c r="P428" s="30">
        <f>SQRT((postes_2[[#This Row],[x]]-$Q$1)^2+(postes_2[[#This Row],[y]]-$R$1)^2)</f>
        <v>120138.12541198576</v>
      </c>
      <c r="Q428">
        <v>646258.13000000303</v>
      </c>
      <c r="R428">
        <v>6868145.9500000002</v>
      </c>
    </row>
    <row r="429" spans="1:18">
      <c r="A429">
        <v>1959</v>
      </c>
      <c r="B429">
        <v>70000920</v>
      </c>
      <c r="C429" t="e">
        <f>+#REF!</f>
        <v>#REF!</v>
      </c>
      <c r="D429" t="s">
        <v>30</v>
      </c>
      <c r="E429">
        <v>774489600000</v>
      </c>
      <c r="F429">
        <v>1392891614000</v>
      </c>
      <c r="G429">
        <v>1</v>
      </c>
      <c r="H429" t="s">
        <v>3985</v>
      </c>
      <c r="I429" t="s">
        <v>3986</v>
      </c>
      <c r="J429" t="s">
        <v>20</v>
      </c>
      <c r="K429" t="s">
        <v>21</v>
      </c>
      <c r="L429">
        <v>0</v>
      </c>
      <c r="M429">
        <v>0</v>
      </c>
      <c r="N429" t="s">
        <v>22</v>
      </c>
      <c r="O429">
        <v>3</v>
      </c>
      <c r="P429" s="30">
        <f>SQRT((postes_2[[#This Row],[x]]-$Q$1)^2+(postes_2[[#This Row],[y]]-$R$1)^2)</f>
        <v>120161.58325380275</v>
      </c>
      <c r="Q429">
        <v>644932.50999999803</v>
      </c>
      <c r="R429">
        <v>6868575.7400000002</v>
      </c>
    </row>
    <row r="430" spans="1:18">
      <c r="A430">
        <v>1073</v>
      </c>
      <c r="B430">
        <v>70001822</v>
      </c>
      <c r="C430" t="e">
        <f>+#REF!</f>
        <v>#REF!</v>
      </c>
      <c r="D430" t="s">
        <v>83</v>
      </c>
      <c r="E430" s="1">
        <v>1006992000000</v>
      </c>
      <c r="F430">
        <v>1358763785000</v>
      </c>
      <c r="G430">
        <v>1</v>
      </c>
      <c r="H430" t="s">
        <v>6531</v>
      </c>
      <c r="I430" t="s">
        <v>6532</v>
      </c>
      <c r="J430" t="s">
        <v>20</v>
      </c>
      <c r="K430" t="s">
        <v>21</v>
      </c>
      <c r="L430">
        <v>0</v>
      </c>
      <c r="M430">
        <v>0</v>
      </c>
      <c r="N430" t="s">
        <v>22</v>
      </c>
      <c r="O430">
        <v>6</v>
      </c>
      <c r="P430" s="30">
        <f>SQRT((postes_2[[#This Row],[x]]-$Q$1)^2+(postes_2[[#This Row],[y]]-$R$1)^2)</f>
        <v>120192.98371612246</v>
      </c>
      <c r="Q430">
        <v>661801.32999999798</v>
      </c>
      <c r="R430">
        <v>6862142.5</v>
      </c>
    </row>
    <row r="431" spans="1:18">
      <c r="A431">
        <v>2356</v>
      </c>
      <c r="B431">
        <v>70001030</v>
      </c>
      <c r="C431" t="e">
        <f>+#REF!</f>
        <v>#REF!</v>
      </c>
      <c r="D431" t="s">
        <v>152</v>
      </c>
      <c r="E431">
        <v>774489600000</v>
      </c>
      <c r="F431">
        <v>1283348990000</v>
      </c>
      <c r="G431">
        <v>1</v>
      </c>
      <c r="H431" t="s">
        <v>5512</v>
      </c>
      <c r="I431" t="s">
        <v>5513</v>
      </c>
      <c r="J431" t="s">
        <v>20</v>
      </c>
      <c r="K431" t="s">
        <v>21</v>
      </c>
      <c r="L431">
        <v>0</v>
      </c>
      <c r="M431">
        <v>0</v>
      </c>
      <c r="N431" t="s">
        <v>22</v>
      </c>
      <c r="O431">
        <v>6</v>
      </c>
      <c r="P431" s="30">
        <f>SQRT((postes_2[[#This Row],[x]]-$Q$1)^2+(postes_2[[#This Row],[y]]-$R$1)^2)</f>
        <v>120251.16705336553</v>
      </c>
      <c r="Q431">
        <v>659711.60000000102</v>
      </c>
      <c r="R431">
        <v>6863168.9500000002</v>
      </c>
    </row>
    <row r="432" spans="1:18">
      <c r="A432">
        <v>793</v>
      </c>
      <c r="B432">
        <v>70029677</v>
      </c>
      <c r="C432" t="e">
        <f>+#REF!</f>
        <v>#REF!</v>
      </c>
      <c r="D432" t="s">
        <v>264</v>
      </c>
      <c r="E432">
        <v>1464256014000</v>
      </c>
      <c r="F432">
        <v>1423565016000</v>
      </c>
      <c r="G432">
        <v>1</v>
      </c>
      <c r="H432" t="s">
        <v>1044</v>
      </c>
      <c r="I432" t="s">
        <v>1045</v>
      </c>
      <c r="J432" t="s">
        <v>1046</v>
      </c>
      <c r="K432" t="s">
        <v>21</v>
      </c>
      <c r="L432">
        <v>0</v>
      </c>
      <c r="M432">
        <v>0</v>
      </c>
      <c r="N432" t="s">
        <v>22</v>
      </c>
      <c r="O432">
        <v>4</v>
      </c>
      <c r="P432" s="30">
        <f>SQRT((postes_2[[#This Row],[x]]-$Q$1)^2+(postes_2[[#This Row],[y]]-$R$1)^2)</f>
        <v>120452.59858839291</v>
      </c>
      <c r="Q432">
        <v>600149.27000000305</v>
      </c>
      <c r="R432">
        <v>6873472.04</v>
      </c>
    </row>
    <row r="433" spans="1:18">
      <c r="A433">
        <v>2213</v>
      </c>
      <c r="B433">
        <v>70000976</v>
      </c>
      <c r="C433" t="e">
        <f>+#REF!</f>
        <v>#REF!</v>
      </c>
      <c r="D433" t="s">
        <v>20</v>
      </c>
      <c r="E433">
        <v>774489600000</v>
      </c>
      <c r="F433" t="s">
        <v>20</v>
      </c>
      <c r="G433">
        <v>1</v>
      </c>
      <c r="H433" t="s">
        <v>5664</v>
      </c>
      <c r="I433" t="s">
        <v>5665</v>
      </c>
      <c r="J433" t="s">
        <v>20</v>
      </c>
      <c r="K433" t="s">
        <v>21</v>
      </c>
      <c r="L433">
        <v>0</v>
      </c>
      <c r="M433">
        <v>0</v>
      </c>
      <c r="N433" t="s">
        <v>22</v>
      </c>
      <c r="O433">
        <v>6</v>
      </c>
      <c r="P433" s="30">
        <f>SQRT((postes_2[[#This Row],[x]]-$Q$1)^2+(postes_2[[#This Row],[y]]-$R$1)^2)</f>
        <v>120473.59147790504</v>
      </c>
      <c r="Q433">
        <v>651029.27000000305</v>
      </c>
      <c r="R433">
        <v>6866902.9699999997</v>
      </c>
    </row>
    <row r="434" spans="1:18">
      <c r="A434">
        <v>1861</v>
      </c>
      <c r="B434">
        <v>70001402</v>
      </c>
      <c r="C434" t="e">
        <f>+#REF!</f>
        <v>#REF!</v>
      </c>
      <c r="D434" t="s">
        <v>274</v>
      </c>
      <c r="E434">
        <v>774489600000</v>
      </c>
      <c r="F434">
        <v>1411576889000</v>
      </c>
      <c r="G434">
        <v>1</v>
      </c>
      <c r="H434" t="s">
        <v>4391</v>
      </c>
      <c r="I434" t="s">
        <v>4392</v>
      </c>
      <c r="J434" t="s">
        <v>20</v>
      </c>
      <c r="K434" t="s">
        <v>21</v>
      </c>
      <c r="L434">
        <v>0</v>
      </c>
      <c r="M434">
        <v>0</v>
      </c>
      <c r="N434" t="s">
        <v>22</v>
      </c>
      <c r="O434">
        <v>3</v>
      </c>
      <c r="P434" s="30">
        <f>SQRT((postes_2[[#This Row],[x]]-$Q$1)^2+(postes_2[[#This Row],[y]]-$R$1)^2)</f>
        <v>120587.61886683053</v>
      </c>
      <c r="Q434">
        <v>682883.79999999702</v>
      </c>
      <c r="R434">
        <v>6849885.96</v>
      </c>
    </row>
    <row r="435" spans="1:18">
      <c r="A435">
        <v>1503</v>
      </c>
      <c r="B435">
        <v>70000972</v>
      </c>
      <c r="C435" t="e">
        <f>+#REF!</f>
        <v>#REF!</v>
      </c>
      <c r="D435" t="s">
        <v>30</v>
      </c>
      <c r="E435">
        <v>956707200000</v>
      </c>
      <c r="F435">
        <v>1394108900000</v>
      </c>
      <c r="G435">
        <v>1</v>
      </c>
      <c r="H435" t="s">
        <v>5941</v>
      </c>
      <c r="I435" t="s">
        <v>5942</v>
      </c>
      <c r="J435" t="s">
        <v>953</v>
      </c>
      <c r="K435" t="s">
        <v>21</v>
      </c>
      <c r="L435">
        <v>0</v>
      </c>
      <c r="M435">
        <v>0</v>
      </c>
      <c r="N435" t="s">
        <v>22</v>
      </c>
      <c r="O435">
        <v>3</v>
      </c>
      <c r="P435" s="30">
        <f>SQRT((postes_2[[#This Row],[x]]-$Q$1)^2+(postes_2[[#This Row],[y]]-$R$1)^2)</f>
        <v>120723.74523775147</v>
      </c>
      <c r="Q435">
        <v>649472.31000000203</v>
      </c>
      <c r="R435">
        <v>6867712.0199999996</v>
      </c>
    </row>
    <row r="436" spans="1:18">
      <c r="A436">
        <v>1620</v>
      </c>
      <c r="B436">
        <v>70000903</v>
      </c>
      <c r="C436" t="e">
        <f>+#REF!</f>
        <v>#REF!</v>
      </c>
      <c r="D436" t="s">
        <v>83</v>
      </c>
      <c r="E436">
        <v>1077062400000</v>
      </c>
      <c r="F436">
        <v>1321533005000</v>
      </c>
      <c r="G436">
        <v>1</v>
      </c>
      <c r="H436" t="s">
        <v>3445</v>
      </c>
      <c r="I436" t="s">
        <v>3446</v>
      </c>
      <c r="J436" t="s">
        <v>20</v>
      </c>
      <c r="K436" t="s">
        <v>21</v>
      </c>
      <c r="L436">
        <v>0</v>
      </c>
      <c r="M436">
        <v>0</v>
      </c>
      <c r="N436" t="s">
        <v>22</v>
      </c>
      <c r="O436">
        <v>6</v>
      </c>
      <c r="P436" s="30">
        <f>SQRT((postes_2[[#This Row],[x]]-$Q$1)^2+(postes_2[[#This Row],[y]]-$R$1)^2)</f>
        <v>120751.10444602747</v>
      </c>
      <c r="Q436">
        <v>640093.25999999803</v>
      </c>
      <c r="R436">
        <v>6870523.2300000004</v>
      </c>
    </row>
    <row r="437" spans="1:18">
      <c r="A437">
        <v>1064</v>
      </c>
      <c r="B437">
        <v>70001065</v>
      </c>
      <c r="C437" t="e">
        <f>+#REF!</f>
        <v>#REF!</v>
      </c>
      <c r="D437" t="s">
        <v>83</v>
      </c>
      <c r="E437">
        <v>956793600000</v>
      </c>
      <c r="F437">
        <v>1358761165000</v>
      </c>
      <c r="G437">
        <v>1</v>
      </c>
      <c r="H437" t="s">
        <v>6513</v>
      </c>
      <c r="I437" t="s">
        <v>6514</v>
      </c>
      <c r="J437" t="s">
        <v>6515</v>
      </c>
      <c r="K437" t="s">
        <v>21</v>
      </c>
      <c r="L437">
        <v>0</v>
      </c>
      <c r="M437">
        <v>0</v>
      </c>
      <c r="N437" t="s">
        <v>22</v>
      </c>
      <c r="O437">
        <v>6</v>
      </c>
      <c r="P437" s="30">
        <f>SQRT((postes_2[[#This Row],[x]]-$Q$1)^2+(postes_2[[#This Row],[y]]-$R$1)^2)</f>
        <v>120814.97392335649</v>
      </c>
      <c r="Q437">
        <v>665740.93000000005</v>
      </c>
      <c r="R437">
        <v>6860892.8099999996</v>
      </c>
    </row>
    <row r="438" spans="1:18">
      <c r="A438">
        <v>3634</v>
      </c>
      <c r="B438">
        <v>70000760</v>
      </c>
      <c r="C438" t="e">
        <f>+#REF!</f>
        <v>#REF!</v>
      </c>
      <c r="D438" t="s">
        <v>20</v>
      </c>
      <c r="E438">
        <v>774489600000</v>
      </c>
      <c r="F438" t="s">
        <v>20</v>
      </c>
      <c r="G438">
        <v>1</v>
      </c>
      <c r="H438" t="s">
        <v>7686</v>
      </c>
      <c r="I438" t="s">
        <v>7687</v>
      </c>
      <c r="J438" t="s">
        <v>20</v>
      </c>
      <c r="K438" t="s">
        <v>21</v>
      </c>
      <c r="L438">
        <v>0</v>
      </c>
      <c r="M438">
        <v>0</v>
      </c>
      <c r="N438" t="s">
        <v>22</v>
      </c>
      <c r="O438">
        <v>6</v>
      </c>
      <c r="P438" s="30">
        <f>SQRT((postes_2[[#This Row],[x]]-$Q$1)^2+(postes_2[[#This Row],[y]]-$R$1)^2)</f>
        <v>120901.62049861623</v>
      </c>
      <c r="Q438">
        <v>609254.75999999803</v>
      </c>
      <c r="R438">
        <v>6874357.8700000001</v>
      </c>
    </row>
    <row r="439" spans="1:18">
      <c r="A439">
        <v>2616</v>
      </c>
      <c r="B439">
        <v>70037889</v>
      </c>
      <c r="C439" t="e">
        <f>+#REF!</f>
        <v>#REF!</v>
      </c>
      <c r="D439" t="s">
        <v>83</v>
      </c>
      <c r="E439">
        <v>1362067197000</v>
      </c>
      <c r="F439">
        <v>1330941760000</v>
      </c>
      <c r="G439">
        <v>1</v>
      </c>
      <c r="H439" t="s">
        <v>5142</v>
      </c>
      <c r="I439" t="s">
        <v>5143</v>
      </c>
      <c r="J439" t="s">
        <v>20</v>
      </c>
      <c r="K439" t="s">
        <v>21</v>
      </c>
      <c r="L439">
        <v>0</v>
      </c>
      <c r="M439">
        <v>0</v>
      </c>
      <c r="N439" t="s">
        <v>22</v>
      </c>
      <c r="O439">
        <v>6</v>
      </c>
      <c r="P439" s="30">
        <f>SQRT((postes_2[[#This Row],[x]]-$Q$1)^2+(postes_2[[#This Row],[y]]-$R$1)^2)</f>
        <v>120905.8784776109</v>
      </c>
      <c r="Q439">
        <v>656029.74000000197</v>
      </c>
      <c r="R439">
        <v>6865455.5499999998</v>
      </c>
    </row>
    <row r="440" spans="1:18">
      <c r="A440">
        <v>1097</v>
      </c>
      <c r="B440">
        <v>60000797</v>
      </c>
      <c r="C440" t="e">
        <f>+#REF!</f>
        <v>#REF!</v>
      </c>
      <c r="D440" t="s">
        <v>168</v>
      </c>
      <c r="E440">
        <v>610761600000</v>
      </c>
      <c r="F440">
        <v>1450347836000</v>
      </c>
      <c r="G440">
        <v>1</v>
      </c>
      <c r="H440" t="s">
        <v>2457</v>
      </c>
      <c r="I440" t="s">
        <v>2458</v>
      </c>
      <c r="J440" t="s">
        <v>20</v>
      </c>
      <c r="K440" t="s">
        <v>21</v>
      </c>
      <c r="L440">
        <v>0</v>
      </c>
      <c r="M440">
        <v>0</v>
      </c>
      <c r="N440" t="s">
        <v>22</v>
      </c>
      <c r="O440">
        <v>6</v>
      </c>
      <c r="P440" s="30">
        <f>SQRT((postes_2[[#This Row],[x]]-$Q$1)^2+(postes_2[[#This Row],[y]]-$R$1)^2)</f>
        <v>120919.34565351652</v>
      </c>
      <c r="Q440">
        <v>489818.03999999899</v>
      </c>
      <c r="R440">
        <v>6761509.96</v>
      </c>
    </row>
    <row r="441" spans="1:18">
      <c r="A441">
        <v>2493</v>
      </c>
      <c r="B441">
        <v>70001119</v>
      </c>
      <c r="C441" t="e">
        <f>+#REF!</f>
        <v>#REF!</v>
      </c>
      <c r="D441" t="s">
        <v>30</v>
      </c>
      <c r="E441">
        <v>774489600000</v>
      </c>
      <c r="F441">
        <v>1371467721000</v>
      </c>
      <c r="G441">
        <v>1</v>
      </c>
      <c r="H441" t="s">
        <v>5236</v>
      </c>
      <c r="I441" t="s">
        <v>5237</v>
      </c>
      <c r="J441" t="s">
        <v>20</v>
      </c>
      <c r="K441" t="s">
        <v>21</v>
      </c>
      <c r="L441">
        <v>0</v>
      </c>
      <c r="M441">
        <v>0</v>
      </c>
      <c r="N441" t="s">
        <v>22</v>
      </c>
      <c r="O441">
        <v>6</v>
      </c>
      <c r="P441" s="30">
        <f>SQRT((postes_2[[#This Row],[x]]-$Q$1)^2+(postes_2[[#This Row],[y]]-$R$1)^2)</f>
        <v>121154.8270991388</v>
      </c>
      <c r="Q441">
        <v>669320.42000000202</v>
      </c>
      <c r="R441">
        <v>6859363.4199999999</v>
      </c>
    </row>
    <row r="442" spans="1:18">
      <c r="A442">
        <v>203</v>
      </c>
      <c r="B442">
        <v>70000764</v>
      </c>
      <c r="C442">
        <f>+PF245</f>
        <v>0</v>
      </c>
      <c r="D442" t="s">
        <v>17</v>
      </c>
      <c r="E442">
        <v>774489600000</v>
      </c>
      <c r="F442">
        <v>1297695040000</v>
      </c>
      <c r="G442">
        <v>1</v>
      </c>
      <c r="H442" t="s">
        <v>496</v>
      </c>
      <c r="I442" t="s">
        <v>497</v>
      </c>
      <c r="J442" t="s">
        <v>20</v>
      </c>
      <c r="K442" t="s">
        <v>21</v>
      </c>
      <c r="L442">
        <v>0</v>
      </c>
      <c r="M442">
        <v>0</v>
      </c>
      <c r="N442" t="s">
        <v>22</v>
      </c>
      <c r="O442">
        <v>7</v>
      </c>
      <c r="P442" s="30">
        <f>SQRT((postes_2[[#This Row],[x]]-$Q$1)^2+(postes_2[[#This Row],[y]]-$R$1)^2)</f>
        <v>121426.77617414156</v>
      </c>
      <c r="Q442">
        <v>607191.57999999798</v>
      </c>
      <c r="R442">
        <v>6874844.8799999999</v>
      </c>
    </row>
    <row r="443" spans="1:18">
      <c r="A443">
        <v>3831</v>
      </c>
      <c r="B443">
        <v>70000980</v>
      </c>
      <c r="C443" t="e">
        <f>+#REF!</f>
        <v>#REF!</v>
      </c>
      <c r="D443" t="s">
        <v>30</v>
      </c>
      <c r="E443">
        <v>952905600000</v>
      </c>
      <c r="F443">
        <v>1340033667000</v>
      </c>
      <c r="G443">
        <v>1</v>
      </c>
      <c r="H443" t="s">
        <v>8165</v>
      </c>
      <c r="I443" t="s">
        <v>8166</v>
      </c>
      <c r="J443" t="s">
        <v>20</v>
      </c>
      <c r="K443" t="s">
        <v>21</v>
      </c>
      <c r="L443">
        <v>0</v>
      </c>
      <c r="M443">
        <v>0</v>
      </c>
      <c r="N443" t="s">
        <v>22</v>
      </c>
      <c r="O443">
        <v>6</v>
      </c>
      <c r="P443" s="30">
        <f>SQRT((postes_2[[#This Row],[x]]-$Q$1)^2+(postes_2[[#This Row],[y]]-$R$1)^2)</f>
        <v>121566.22164823326</v>
      </c>
      <c r="Q443">
        <v>654933.93999999797</v>
      </c>
      <c r="R443">
        <v>6866604.9199999999</v>
      </c>
    </row>
    <row r="444" spans="1:18">
      <c r="A444">
        <v>1286</v>
      </c>
      <c r="B444">
        <v>70000884</v>
      </c>
      <c r="C444" t="e">
        <f>+#REF!</f>
        <v>#REF!</v>
      </c>
      <c r="D444" t="s">
        <v>20</v>
      </c>
      <c r="E444">
        <v>774489600000</v>
      </c>
      <c r="F444" t="s">
        <v>20</v>
      </c>
      <c r="G444">
        <v>1</v>
      </c>
      <c r="H444" t="s">
        <v>2562</v>
      </c>
      <c r="I444" t="s">
        <v>2563</v>
      </c>
      <c r="J444" t="s">
        <v>20</v>
      </c>
      <c r="K444" t="s">
        <v>21</v>
      </c>
      <c r="L444">
        <v>0</v>
      </c>
      <c r="M444">
        <v>0</v>
      </c>
      <c r="N444" t="s">
        <v>22</v>
      </c>
      <c r="O444">
        <v>6</v>
      </c>
      <c r="P444" s="30">
        <f>SQRT((postes_2[[#This Row],[x]]-$Q$1)^2+(postes_2[[#This Row],[y]]-$R$1)^2)</f>
        <v>121642.07921405822</v>
      </c>
      <c r="Q444">
        <v>648145.17000000202</v>
      </c>
      <c r="R444">
        <v>6869122.7300000004</v>
      </c>
    </row>
    <row r="445" spans="1:18">
      <c r="A445">
        <v>2543</v>
      </c>
      <c r="B445">
        <v>70000987</v>
      </c>
      <c r="C445" t="e">
        <f>+#REF!</f>
        <v>#REF!</v>
      </c>
      <c r="D445" t="s">
        <v>83</v>
      </c>
      <c r="E445">
        <v>774489600000</v>
      </c>
      <c r="F445">
        <v>1317031819000</v>
      </c>
      <c r="G445">
        <v>1</v>
      </c>
      <c r="H445" t="s">
        <v>4637</v>
      </c>
      <c r="I445" t="s">
        <v>4638</v>
      </c>
      <c r="J445" t="s">
        <v>20</v>
      </c>
      <c r="K445" t="s">
        <v>21</v>
      </c>
      <c r="L445">
        <v>0</v>
      </c>
      <c r="M445">
        <v>0</v>
      </c>
      <c r="N445" t="s">
        <v>22</v>
      </c>
      <c r="O445">
        <v>6</v>
      </c>
      <c r="P445" s="30">
        <f>SQRT((postes_2[[#This Row],[x]]-$Q$1)^2+(postes_2[[#This Row],[y]]-$R$1)^2)</f>
        <v>121643.71871592068</v>
      </c>
      <c r="Q445">
        <v>653562.78000000096</v>
      </c>
      <c r="R445">
        <v>6867217.1100000003</v>
      </c>
    </row>
    <row r="446" spans="1:18">
      <c r="A446">
        <v>2249</v>
      </c>
      <c r="B446">
        <v>60000753</v>
      </c>
      <c r="C446" t="e">
        <f>+#REF!</f>
        <v>#REF!</v>
      </c>
      <c r="D446" t="s">
        <v>152</v>
      </c>
      <c r="E446">
        <v>610761600000</v>
      </c>
      <c r="F446">
        <v>1270657749000</v>
      </c>
      <c r="G446">
        <v>1</v>
      </c>
      <c r="H446" t="s">
        <v>4451</v>
      </c>
      <c r="I446" t="s">
        <v>4452</v>
      </c>
      <c r="J446" t="s">
        <v>4453</v>
      </c>
      <c r="K446" t="s">
        <v>21</v>
      </c>
      <c r="L446">
        <v>0</v>
      </c>
      <c r="M446">
        <v>0</v>
      </c>
      <c r="N446" t="s">
        <v>22</v>
      </c>
      <c r="O446">
        <v>4</v>
      </c>
      <c r="P446" s="30">
        <f>SQRT((postes_2[[#This Row],[x]]-$Q$1)^2+(postes_2[[#This Row],[y]]-$R$1)^2)</f>
        <v>121774.41109326869</v>
      </c>
      <c r="Q446">
        <v>489522.46999999898</v>
      </c>
      <c r="R446">
        <v>6767635.3499999996</v>
      </c>
    </row>
    <row r="447" spans="1:18">
      <c r="A447">
        <v>3699</v>
      </c>
      <c r="B447">
        <v>70000761</v>
      </c>
      <c r="C447" t="e">
        <f>+#REF!</f>
        <v>#REF!</v>
      </c>
      <c r="D447" t="s">
        <v>23</v>
      </c>
      <c r="E447">
        <v>956793600000</v>
      </c>
      <c r="F447">
        <v>1233567727000</v>
      </c>
      <c r="G447">
        <v>1</v>
      </c>
      <c r="H447" t="s">
        <v>7248</v>
      </c>
      <c r="I447" t="s">
        <v>7248</v>
      </c>
      <c r="J447" t="s">
        <v>3780</v>
      </c>
      <c r="K447" t="s">
        <v>21</v>
      </c>
      <c r="L447">
        <v>0</v>
      </c>
      <c r="M447">
        <v>0</v>
      </c>
      <c r="N447" t="s">
        <v>22</v>
      </c>
      <c r="O447">
        <v>3</v>
      </c>
      <c r="P447" s="30">
        <f>SQRT((postes_2[[#This Row],[x]]-$Q$1)^2+(postes_2[[#This Row],[y]]-$R$1)^2)</f>
        <v>121785.90916344739</v>
      </c>
      <c r="Q447">
        <v>612120.11999999697</v>
      </c>
      <c r="R447">
        <v>6875237.0700000003</v>
      </c>
    </row>
    <row r="448" spans="1:18">
      <c r="A448">
        <v>2534</v>
      </c>
      <c r="B448">
        <v>70002634</v>
      </c>
      <c r="C448" t="e">
        <f>+#REF!</f>
        <v>#REF!</v>
      </c>
      <c r="D448" t="s">
        <v>274</v>
      </c>
      <c r="E448">
        <v>1039132800000</v>
      </c>
      <c r="F448">
        <v>1453380922000</v>
      </c>
      <c r="G448">
        <v>1</v>
      </c>
      <c r="H448" t="s">
        <v>4619</v>
      </c>
      <c r="I448" t="s">
        <v>4620</v>
      </c>
      <c r="J448" t="s">
        <v>20</v>
      </c>
      <c r="K448" t="s">
        <v>21</v>
      </c>
      <c r="L448">
        <v>0</v>
      </c>
      <c r="M448">
        <v>0</v>
      </c>
      <c r="N448" t="s">
        <v>22</v>
      </c>
      <c r="O448">
        <v>6</v>
      </c>
      <c r="P448" s="30">
        <f>SQRT((postes_2[[#This Row],[x]]-$Q$1)^2+(postes_2[[#This Row],[y]]-$R$1)^2)</f>
        <v>121849.25975247716</v>
      </c>
      <c r="Q448">
        <v>650380.25</v>
      </c>
      <c r="R448">
        <v>6868589.9199999999</v>
      </c>
    </row>
    <row r="449" spans="1:18">
      <c r="A449">
        <v>277</v>
      </c>
      <c r="B449">
        <v>70001040</v>
      </c>
      <c r="C449">
        <f>+PF175</f>
        <v>0</v>
      </c>
      <c r="D449" t="s">
        <v>90</v>
      </c>
      <c r="E449">
        <v>610761600000</v>
      </c>
      <c r="F449">
        <v>1151071543000</v>
      </c>
      <c r="G449">
        <v>1</v>
      </c>
      <c r="H449" t="s">
        <v>653</v>
      </c>
      <c r="I449" t="s">
        <v>654</v>
      </c>
      <c r="J449" t="s">
        <v>20</v>
      </c>
      <c r="K449" t="s">
        <v>21</v>
      </c>
      <c r="L449">
        <v>0</v>
      </c>
      <c r="M449">
        <v>0</v>
      </c>
      <c r="N449" t="s">
        <v>22</v>
      </c>
      <c r="O449">
        <v>4</v>
      </c>
      <c r="P449" s="30">
        <f>SQRT((postes_2[[#This Row],[x]]-$Q$1)^2+(postes_2[[#This Row],[y]]-$R$1)^2)</f>
        <v>121898.90979729187</v>
      </c>
      <c r="Q449">
        <v>558883.04999999702</v>
      </c>
      <c r="R449">
        <v>6863907.8300000001</v>
      </c>
    </row>
    <row r="450" spans="1:18">
      <c r="A450">
        <v>2924</v>
      </c>
      <c r="B450">
        <v>70002688</v>
      </c>
      <c r="C450" t="e">
        <f>+#REF!</f>
        <v>#REF!</v>
      </c>
      <c r="D450" t="s">
        <v>23</v>
      </c>
      <c r="E450">
        <v>995500800000</v>
      </c>
      <c r="F450">
        <v>1233312035000</v>
      </c>
      <c r="G450">
        <v>1</v>
      </c>
      <c r="H450" t="s">
        <v>6128</v>
      </c>
      <c r="I450" t="s">
        <v>6129</v>
      </c>
      <c r="J450" t="s">
        <v>20</v>
      </c>
      <c r="K450" t="s">
        <v>21</v>
      </c>
      <c r="L450">
        <v>0</v>
      </c>
      <c r="M450">
        <v>0</v>
      </c>
      <c r="N450" t="s">
        <v>22</v>
      </c>
      <c r="O450">
        <v>4</v>
      </c>
      <c r="P450" s="30">
        <f>SQRT((postes_2[[#This Row],[x]]-$Q$1)^2+(postes_2[[#This Row],[y]]-$R$1)^2)</f>
        <v>121926.53866236778</v>
      </c>
      <c r="Q450">
        <v>603792.53000000096</v>
      </c>
      <c r="R450">
        <v>6875205.9400000004</v>
      </c>
    </row>
    <row r="451" spans="1:18">
      <c r="A451">
        <v>1066</v>
      </c>
      <c r="B451">
        <v>70001046</v>
      </c>
      <c r="C451" t="e">
        <f>+#REF!</f>
        <v>#REF!</v>
      </c>
      <c r="D451" t="s">
        <v>83</v>
      </c>
      <c r="E451">
        <v>1007942400000</v>
      </c>
      <c r="F451">
        <v>1358761139000</v>
      </c>
      <c r="G451">
        <v>1</v>
      </c>
      <c r="H451" t="s">
        <v>6518</v>
      </c>
      <c r="I451" t="s">
        <v>6519</v>
      </c>
      <c r="J451" t="s">
        <v>20</v>
      </c>
      <c r="K451" t="s">
        <v>21</v>
      </c>
      <c r="L451">
        <v>0</v>
      </c>
      <c r="M451">
        <v>0</v>
      </c>
      <c r="N451" t="s">
        <v>22</v>
      </c>
      <c r="O451">
        <v>6</v>
      </c>
      <c r="P451" s="30">
        <f>SQRT((postes_2[[#This Row],[x]]-$Q$1)^2+(postes_2[[#This Row],[y]]-$R$1)^2)</f>
        <v>121932.17411663602</v>
      </c>
      <c r="Q451">
        <v>664065.31000000203</v>
      </c>
      <c r="R451">
        <v>6862983.6799999997</v>
      </c>
    </row>
    <row r="452" spans="1:18">
      <c r="A452">
        <v>250</v>
      </c>
      <c r="B452">
        <v>70000879</v>
      </c>
      <c r="C452">
        <f>+PF205</f>
        <v>0</v>
      </c>
      <c r="D452" t="s">
        <v>20</v>
      </c>
      <c r="E452">
        <v>816220800000</v>
      </c>
      <c r="F452" t="s">
        <v>20</v>
      </c>
      <c r="G452">
        <v>1</v>
      </c>
      <c r="H452" t="s">
        <v>597</v>
      </c>
      <c r="I452" t="s">
        <v>598</v>
      </c>
      <c r="J452" t="s">
        <v>20</v>
      </c>
      <c r="K452" t="s">
        <v>21</v>
      </c>
      <c r="L452">
        <v>0</v>
      </c>
      <c r="M452">
        <v>0</v>
      </c>
      <c r="N452" t="s">
        <v>22</v>
      </c>
      <c r="O452">
        <v>4</v>
      </c>
      <c r="P452" s="30">
        <f>SQRT((postes_2[[#This Row],[x]]-$Q$1)^2+(postes_2[[#This Row],[y]]-$R$1)^2)</f>
        <v>122004.47736702631</v>
      </c>
      <c r="Q452">
        <v>571936.11999999697</v>
      </c>
      <c r="R452">
        <v>6869221.96</v>
      </c>
    </row>
    <row r="453" spans="1:18">
      <c r="A453">
        <v>98</v>
      </c>
      <c r="B453">
        <v>60001483</v>
      </c>
      <c r="C453">
        <f>+PF358</f>
        <v>0</v>
      </c>
      <c r="D453" t="s">
        <v>77</v>
      </c>
      <c r="E453">
        <v>1006387200000</v>
      </c>
      <c r="F453">
        <v>1325693490000</v>
      </c>
      <c r="G453">
        <v>1</v>
      </c>
      <c r="H453" t="s">
        <v>4068</v>
      </c>
      <c r="I453" t="s">
        <v>4069</v>
      </c>
      <c r="J453" t="s">
        <v>20</v>
      </c>
      <c r="K453" t="s">
        <v>21</v>
      </c>
      <c r="L453">
        <v>0</v>
      </c>
      <c r="M453">
        <v>0</v>
      </c>
      <c r="N453" t="s">
        <v>22</v>
      </c>
      <c r="O453">
        <v>4</v>
      </c>
      <c r="P453" s="30">
        <f>SQRT((postes_2[[#This Row],[x]]-$Q$1)^2+(postes_2[[#This Row],[y]]-$R$1)^2)</f>
        <v>122027.29471664873</v>
      </c>
      <c r="Q453">
        <v>521496.78000000102</v>
      </c>
      <c r="R453">
        <v>6669948.5599999996</v>
      </c>
    </row>
    <row r="454" spans="1:18">
      <c r="A454">
        <v>1491</v>
      </c>
      <c r="B454">
        <v>60000716</v>
      </c>
      <c r="C454" t="e">
        <f>+#REF!</f>
        <v>#REF!</v>
      </c>
      <c r="D454" t="s">
        <v>152</v>
      </c>
      <c r="E454">
        <v>886636800000</v>
      </c>
      <c r="F454">
        <v>1270658268000</v>
      </c>
      <c r="G454">
        <v>1</v>
      </c>
      <c r="H454" t="s">
        <v>5917</v>
      </c>
      <c r="I454" t="s">
        <v>5918</v>
      </c>
      <c r="J454" t="s">
        <v>20</v>
      </c>
      <c r="K454" t="s">
        <v>21</v>
      </c>
      <c r="L454">
        <v>0</v>
      </c>
      <c r="M454">
        <v>0</v>
      </c>
      <c r="N454" t="s">
        <v>22</v>
      </c>
      <c r="O454">
        <v>4</v>
      </c>
      <c r="P454" s="30">
        <f>SQRT((postes_2[[#This Row],[x]]-$Q$1)^2+(postes_2[[#This Row],[y]]-$R$1)^2)</f>
        <v>122177.03681260251</v>
      </c>
      <c r="Q454">
        <v>489515.46999999898</v>
      </c>
      <c r="R454">
        <v>6770707.6900000004</v>
      </c>
    </row>
    <row r="455" spans="1:18">
      <c r="A455">
        <v>3380</v>
      </c>
      <c r="B455">
        <v>70000944</v>
      </c>
      <c r="C455" t="e">
        <f>+#REF!</f>
        <v>#REF!</v>
      </c>
      <c r="D455" t="s">
        <v>83</v>
      </c>
      <c r="E455">
        <v>956707200000</v>
      </c>
      <c r="F455">
        <v>1320412719000</v>
      </c>
      <c r="G455">
        <v>1</v>
      </c>
      <c r="H455" t="s">
        <v>84</v>
      </c>
      <c r="I455" t="s">
        <v>85</v>
      </c>
      <c r="J455" t="s">
        <v>20</v>
      </c>
      <c r="K455" t="s">
        <v>21</v>
      </c>
      <c r="L455">
        <v>0</v>
      </c>
      <c r="M455">
        <v>0</v>
      </c>
      <c r="N455" t="s">
        <v>22</v>
      </c>
      <c r="O455">
        <v>6</v>
      </c>
      <c r="P455" s="30">
        <f>SQRT((postes_2[[#This Row],[x]]-$Q$1)^2+(postes_2[[#This Row],[y]]-$R$1)^2)</f>
        <v>122233.94809216051</v>
      </c>
      <c r="Q455">
        <v>652446.96999999904</v>
      </c>
      <c r="R455">
        <v>6868262.2300000004</v>
      </c>
    </row>
    <row r="456" spans="1:18">
      <c r="A456">
        <v>1675</v>
      </c>
      <c r="B456">
        <v>60000780</v>
      </c>
      <c r="C456" t="e">
        <f>+#REF!</f>
        <v>#REF!</v>
      </c>
      <c r="D456" t="s">
        <v>83</v>
      </c>
      <c r="E456">
        <v>610761600000</v>
      </c>
      <c r="F456">
        <v>1362413567000</v>
      </c>
      <c r="G456">
        <v>1</v>
      </c>
      <c r="H456" t="s">
        <v>6004</v>
      </c>
      <c r="I456" t="s">
        <v>6005</v>
      </c>
      <c r="J456" t="s">
        <v>20</v>
      </c>
      <c r="K456" t="s">
        <v>21</v>
      </c>
      <c r="L456">
        <v>0</v>
      </c>
      <c r="M456">
        <v>0</v>
      </c>
      <c r="N456" t="s">
        <v>22</v>
      </c>
      <c r="O456">
        <v>4</v>
      </c>
      <c r="P456" s="30">
        <f>SQRT((postes_2[[#This Row],[x]]-$Q$1)^2+(postes_2[[#This Row],[y]]-$R$1)^2)</f>
        <v>122250.76575570811</v>
      </c>
      <c r="Q456">
        <v>488620.39999999898</v>
      </c>
      <c r="R456">
        <v>6763366.7800000003</v>
      </c>
    </row>
    <row r="457" spans="1:18">
      <c r="A457">
        <v>2444</v>
      </c>
      <c r="B457">
        <v>70000769</v>
      </c>
      <c r="C457" t="e">
        <f>+#REF!</f>
        <v>#REF!</v>
      </c>
      <c r="D457" t="s">
        <v>23</v>
      </c>
      <c r="E457">
        <v>774489600000</v>
      </c>
      <c r="F457">
        <v>1214837344000</v>
      </c>
      <c r="G457">
        <v>1</v>
      </c>
      <c r="H457" t="s">
        <v>1432</v>
      </c>
      <c r="I457" t="s">
        <v>1433</v>
      </c>
      <c r="J457" t="s">
        <v>20</v>
      </c>
      <c r="K457" t="s">
        <v>21</v>
      </c>
      <c r="L457">
        <v>0</v>
      </c>
      <c r="M457">
        <v>0</v>
      </c>
      <c r="N457" t="s">
        <v>22</v>
      </c>
      <c r="O457">
        <v>6</v>
      </c>
      <c r="P457" s="30">
        <f>SQRT((postes_2[[#This Row],[x]]-$Q$1)^2+(postes_2[[#This Row],[y]]-$R$1)^2)</f>
        <v>122361.25411377657</v>
      </c>
      <c r="Q457">
        <v>627708.56999999995</v>
      </c>
      <c r="R457">
        <v>6874603.1100000003</v>
      </c>
    </row>
    <row r="458" spans="1:18">
      <c r="A458">
        <v>3857</v>
      </c>
      <c r="B458">
        <v>70000956</v>
      </c>
      <c r="C458" t="e">
        <f>+#REF!</f>
        <v>#REF!</v>
      </c>
      <c r="D458" t="s">
        <v>20</v>
      </c>
      <c r="E458">
        <v>774489600000</v>
      </c>
      <c r="F458" t="s">
        <v>20</v>
      </c>
      <c r="G458">
        <v>1</v>
      </c>
      <c r="H458" t="s">
        <v>7925</v>
      </c>
      <c r="I458" t="s">
        <v>7926</v>
      </c>
      <c r="J458" t="s">
        <v>20</v>
      </c>
      <c r="K458" t="s">
        <v>21</v>
      </c>
      <c r="L458">
        <v>0</v>
      </c>
      <c r="M458">
        <v>0</v>
      </c>
      <c r="N458" t="s">
        <v>22</v>
      </c>
      <c r="O458">
        <v>6</v>
      </c>
      <c r="P458" s="30">
        <f>SQRT((postes_2[[#This Row],[x]]-$Q$1)^2+(postes_2[[#This Row],[y]]-$R$1)^2)</f>
        <v>122412.54040268752</v>
      </c>
      <c r="Q458">
        <v>658382.21000000101</v>
      </c>
      <c r="R458">
        <v>6866108.6200000001</v>
      </c>
    </row>
    <row r="459" spans="1:18">
      <c r="A459">
        <v>129</v>
      </c>
      <c r="B459">
        <v>70061211</v>
      </c>
      <c r="C459">
        <f>+PV335</f>
        <v>0</v>
      </c>
      <c r="D459" t="s">
        <v>264</v>
      </c>
      <c r="E459">
        <v>1467392646000</v>
      </c>
      <c r="F459">
        <v>1461924759000</v>
      </c>
      <c r="G459">
        <v>1</v>
      </c>
      <c r="H459" t="s">
        <v>307</v>
      </c>
      <c r="I459" t="s">
        <v>308</v>
      </c>
      <c r="J459" t="s">
        <v>309</v>
      </c>
      <c r="K459" t="s">
        <v>21</v>
      </c>
      <c r="L459">
        <v>0</v>
      </c>
      <c r="M459">
        <v>0</v>
      </c>
      <c r="N459" t="s">
        <v>267</v>
      </c>
      <c r="O459">
        <v>6</v>
      </c>
      <c r="P459" s="30">
        <f>SQRT((postes_2[[#This Row],[x]]-$Q$1)^2+(postes_2[[#This Row],[y]]-$R$1)^2)</f>
        <v>122559.34628047296</v>
      </c>
      <c r="Q459">
        <v>653700.77160000103</v>
      </c>
      <c r="R459">
        <v>6868143.7885999996</v>
      </c>
    </row>
    <row r="460" spans="1:18">
      <c r="A460">
        <v>1972</v>
      </c>
      <c r="B460">
        <v>70001975</v>
      </c>
      <c r="C460" t="e">
        <f>+#REF!</f>
        <v>#REF!</v>
      </c>
      <c r="D460" t="s">
        <v>30</v>
      </c>
      <c r="E460">
        <v>904521600000</v>
      </c>
      <c r="F460">
        <v>1389888669000</v>
      </c>
      <c r="G460">
        <v>1</v>
      </c>
      <c r="H460" t="s">
        <v>4012</v>
      </c>
      <c r="I460" t="s">
        <v>4013</v>
      </c>
      <c r="J460" t="s">
        <v>4014</v>
      </c>
      <c r="K460" t="s">
        <v>21</v>
      </c>
      <c r="L460">
        <v>0</v>
      </c>
      <c r="M460">
        <v>0</v>
      </c>
      <c r="N460" t="s">
        <v>22</v>
      </c>
      <c r="O460">
        <v>3</v>
      </c>
      <c r="P460" s="30">
        <f>SQRT((postes_2[[#This Row],[x]]-$Q$1)^2+(postes_2[[#This Row],[y]]-$R$1)^2)</f>
        <v>122646.41361647818</v>
      </c>
      <c r="Q460">
        <v>645084.97999999695</v>
      </c>
      <c r="R460">
        <v>6871122.4400000004</v>
      </c>
    </row>
    <row r="461" spans="1:18">
      <c r="A461">
        <v>397</v>
      </c>
      <c r="B461">
        <v>60001308</v>
      </c>
      <c r="C461">
        <f>+PF67</f>
        <v>0</v>
      </c>
      <c r="D461" t="s">
        <v>77</v>
      </c>
      <c r="E461">
        <v>610761600000</v>
      </c>
      <c r="F461">
        <v>1325869135000</v>
      </c>
      <c r="G461">
        <v>1</v>
      </c>
      <c r="H461" t="s">
        <v>4098</v>
      </c>
      <c r="I461" t="s">
        <v>925</v>
      </c>
      <c r="J461" t="s">
        <v>4099</v>
      </c>
      <c r="K461" t="s">
        <v>21</v>
      </c>
      <c r="L461">
        <v>0</v>
      </c>
      <c r="M461">
        <v>0</v>
      </c>
      <c r="N461" t="s">
        <v>22</v>
      </c>
      <c r="O461">
        <v>4</v>
      </c>
      <c r="P461" s="30">
        <f>SQRT((postes_2[[#This Row],[x]]-$Q$1)^2+(postes_2[[#This Row],[y]]-$R$1)^2)</f>
        <v>122743.91495378954</v>
      </c>
      <c r="Q461">
        <v>503922.13000000297</v>
      </c>
      <c r="R461">
        <v>6692521.6299999999</v>
      </c>
    </row>
    <row r="462" spans="1:18">
      <c r="A462">
        <v>2878</v>
      </c>
      <c r="B462">
        <v>70000743</v>
      </c>
      <c r="C462" t="e">
        <f>+#REF!</f>
        <v>#REF!</v>
      </c>
      <c r="D462" t="s">
        <v>23</v>
      </c>
      <c r="E462">
        <v>956793600000</v>
      </c>
      <c r="F462">
        <v>1214840408000</v>
      </c>
      <c r="G462">
        <v>1</v>
      </c>
      <c r="H462" t="s">
        <v>6618</v>
      </c>
      <c r="I462" t="s">
        <v>6619</v>
      </c>
      <c r="J462" t="s">
        <v>964</v>
      </c>
      <c r="K462" t="s">
        <v>21</v>
      </c>
      <c r="L462">
        <v>0</v>
      </c>
      <c r="M462">
        <v>0</v>
      </c>
      <c r="N462" t="s">
        <v>22</v>
      </c>
      <c r="O462">
        <v>3</v>
      </c>
      <c r="P462" s="30">
        <f>SQRT((postes_2[[#This Row],[x]]-$Q$1)^2+(postes_2[[#This Row],[y]]-$R$1)^2)</f>
        <v>122875.92025010029</v>
      </c>
      <c r="Q462">
        <v>613797.79999999702</v>
      </c>
      <c r="R462">
        <v>6876293.1799999997</v>
      </c>
    </row>
    <row r="463" spans="1:18">
      <c r="A463">
        <v>3638</v>
      </c>
      <c r="B463">
        <v>70000798</v>
      </c>
      <c r="C463" t="e">
        <f>+#REF!</f>
        <v>#REF!</v>
      </c>
      <c r="D463" t="s">
        <v>20</v>
      </c>
      <c r="E463">
        <v>947203200000</v>
      </c>
      <c r="F463" t="s">
        <v>20</v>
      </c>
      <c r="G463">
        <v>1</v>
      </c>
      <c r="H463" t="s">
        <v>7694</v>
      </c>
      <c r="I463" t="s">
        <v>7695</v>
      </c>
      <c r="J463" t="s">
        <v>20</v>
      </c>
      <c r="K463" t="s">
        <v>21</v>
      </c>
      <c r="L463">
        <v>0</v>
      </c>
      <c r="M463">
        <v>0</v>
      </c>
      <c r="N463" t="s">
        <v>22</v>
      </c>
      <c r="O463">
        <v>6</v>
      </c>
      <c r="P463" s="30">
        <f>SQRT((postes_2[[#This Row],[x]]-$Q$1)^2+(postes_2[[#This Row],[y]]-$R$1)^2)</f>
        <v>123115.14173970855</v>
      </c>
      <c r="Q463">
        <v>641287.45000000298</v>
      </c>
      <c r="R463">
        <v>6872657.9000000004</v>
      </c>
    </row>
    <row r="464" spans="1:18">
      <c r="A464">
        <v>859</v>
      </c>
      <c r="B464">
        <v>70001024</v>
      </c>
      <c r="C464" t="e">
        <f>+#REF!</f>
        <v>#REF!</v>
      </c>
      <c r="D464" t="s">
        <v>30</v>
      </c>
      <c r="E464">
        <v>956793600000</v>
      </c>
      <c r="F464">
        <v>1371038189000</v>
      </c>
      <c r="G464">
        <v>1</v>
      </c>
      <c r="H464" t="s">
        <v>1850</v>
      </c>
      <c r="I464" t="s">
        <v>1850</v>
      </c>
      <c r="J464" t="s">
        <v>26</v>
      </c>
      <c r="K464" t="s">
        <v>21</v>
      </c>
      <c r="L464">
        <v>0</v>
      </c>
      <c r="M464">
        <v>0</v>
      </c>
      <c r="N464" t="s">
        <v>22</v>
      </c>
      <c r="O464">
        <v>6</v>
      </c>
      <c r="P464" s="30">
        <f>SQRT((postes_2[[#This Row],[x]]-$Q$1)^2+(postes_2[[#This Row],[y]]-$R$1)^2)</f>
        <v>123187.73888914667</v>
      </c>
      <c r="Q464">
        <v>666480.78000000096</v>
      </c>
      <c r="R464">
        <v>6863179.8600000003</v>
      </c>
    </row>
    <row r="465" spans="1:18">
      <c r="A465">
        <v>3698</v>
      </c>
      <c r="B465">
        <v>70000736</v>
      </c>
      <c r="C465" t="e">
        <f>+#REF!</f>
        <v>#REF!</v>
      </c>
      <c r="D465" t="s">
        <v>23</v>
      </c>
      <c r="E465">
        <v>1092323640000</v>
      </c>
      <c r="F465">
        <v>1233567032000</v>
      </c>
      <c r="G465">
        <v>1</v>
      </c>
      <c r="H465" t="s">
        <v>7246</v>
      </c>
      <c r="I465" t="s">
        <v>7246</v>
      </c>
      <c r="J465" t="s">
        <v>7247</v>
      </c>
      <c r="K465" t="s">
        <v>21</v>
      </c>
      <c r="L465">
        <v>0</v>
      </c>
      <c r="M465">
        <v>0</v>
      </c>
      <c r="N465" t="s">
        <v>22</v>
      </c>
      <c r="O465">
        <v>3</v>
      </c>
      <c r="P465" s="30">
        <f>SQRT((postes_2[[#This Row],[x]]-$Q$1)^2+(postes_2[[#This Row],[y]]-$R$1)^2)</f>
        <v>123246.28264000245</v>
      </c>
      <c r="Q465">
        <v>616245.72999999695</v>
      </c>
      <c r="R465">
        <v>6876573.1900000004</v>
      </c>
    </row>
    <row r="466" spans="1:18">
      <c r="A466">
        <v>3700</v>
      </c>
      <c r="B466">
        <v>70000740</v>
      </c>
      <c r="C466" t="e">
        <f>+#REF!</f>
        <v>#REF!</v>
      </c>
      <c r="D466" t="s">
        <v>23</v>
      </c>
      <c r="E466">
        <v>956793600000</v>
      </c>
      <c r="F466">
        <v>1233569036000</v>
      </c>
      <c r="G466">
        <v>1</v>
      </c>
      <c r="H466" t="s">
        <v>7249</v>
      </c>
      <c r="I466" t="s">
        <v>7250</v>
      </c>
      <c r="J466" t="s">
        <v>7251</v>
      </c>
      <c r="K466" t="s">
        <v>21</v>
      </c>
      <c r="L466">
        <v>0</v>
      </c>
      <c r="M466">
        <v>0</v>
      </c>
      <c r="N466" t="s">
        <v>22</v>
      </c>
      <c r="O466">
        <v>6</v>
      </c>
      <c r="P466" s="30">
        <f>SQRT((postes_2[[#This Row],[x]]-$Q$1)^2+(postes_2[[#This Row],[y]]-$R$1)^2)</f>
        <v>123247.72182326164</v>
      </c>
      <c r="Q466">
        <v>608978.89000000095</v>
      </c>
      <c r="R466">
        <v>6876701.0599999996</v>
      </c>
    </row>
    <row r="467" spans="1:18">
      <c r="A467">
        <v>1506</v>
      </c>
      <c r="B467">
        <v>70000739</v>
      </c>
      <c r="C467" t="e">
        <f>+#REF!</f>
        <v>#REF!</v>
      </c>
      <c r="D467" t="s">
        <v>23</v>
      </c>
      <c r="E467">
        <v>956793600000</v>
      </c>
      <c r="F467">
        <v>1214839637000</v>
      </c>
      <c r="G467">
        <v>1</v>
      </c>
      <c r="H467" t="s">
        <v>5947</v>
      </c>
      <c r="I467" t="s">
        <v>5948</v>
      </c>
      <c r="J467" t="s">
        <v>670</v>
      </c>
      <c r="K467" t="s">
        <v>21</v>
      </c>
      <c r="L467">
        <v>0</v>
      </c>
      <c r="M467">
        <v>0</v>
      </c>
      <c r="N467" t="s">
        <v>22</v>
      </c>
      <c r="O467">
        <v>4</v>
      </c>
      <c r="P467" s="30">
        <f>SQRT((postes_2[[#This Row],[x]]-$Q$1)^2+(postes_2[[#This Row],[y]]-$R$1)^2)</f>
        <v>123260.50921529492</v>
      </c>
      <c r="Q467">
        <v>605968.22999999695</v>
      </c>
      <c r="R467">
        <v>6876640.6500000004</v>
      </c>
    </row>
    <row r="468" spans="1:18">
      <c r="A468">
        <v>3299</v>
      </c>
      <c r="B468">
        <v>70002030</v>
      </c>
      <c r="C468" t="e">
        <f>+#REF!</f>
        <v>#REF!</v>
      </c>
      <c r="D468" t="s">
        <v>30</v>
      </c>
      <c r="E468">
        <v>1340033895000</v>
      </c>
      <c r="F468">
        <v>1340033667000</v>
      </c>
      <c r="G468">
        <v>1</v>
      </c>
      <c r="H468" t="s">
        <v>3659</v>
      </c>
      <c r="I468" t="s">
        <v>3660</v>
      </c>
      <c r="J468" t="s">
        <v>3661</v>
      </c>
      <c r="K468" t="s">
        <v>21</v>
      </c>
      <c r="L468">
        <v>0</v>
      </c>
      <c r="M468">
        <v>0</v>
      </c>
      <c r="N468" t="s">
        <v>22</v>
      </c>
      <c r="O468">
        <v>6</v>
      </c>
      <c r="P468" s="30">
        <f>SQRT((postes_2[[#This Row],[x]]-$Q$1)^2+(postes_2[[#This Row],[y]]-$R$1)^2)</f>
        <v>123269.53460536408</v>
      </c>
      <c r="Q468">
        <v>655918.45000000298</v>
      </c>
      <c r="R468">
        <v>6868047.4800000004</v>
      </c>
    </row>
    <row r="469" spans="1:18">
      <c r="A469">
        <v>1634</v>
      </c>
      <c r="B469">
        <v>70000894</v>
      </c>
      <c r="C469" t="e">
        <f>+#REF!</f>
        <v>#REF!</v>
      </c>
      <c r="D469" t="s">
        <v>274</v>
      </c>
      <c r="E469">
        <v>824169600000</v>
      </c>
      <c r="F469">
        <v>1453307846000</v>
      </c>
      <c r="G469">
        <v>1</v>
      </c>
      <c r="H469" t="s">
        <v>3474</v>
      </c>
      <c r="I469" t="s">
        <v>3475</v>
      </c>
      <c r="J469" t="s">
        <v>1457</v>
      </c>
      <c r="K469" t="s">
        <v>21</v>
      </c>
      <c r="L469">
        <v>0</v>
      </c>
      <c r="M469">
        <v>0</v>
      </c>
      <c r="N469" t="s">
        <v>22</v>
      </c>
      <c r="O469">
        <v>6</v>
      </c>
      <c r="P469" s="30">
        <f>SQRT((postes_2[[#This Row],[x]]-$Q$1)^2+(postes_2[[#This Row],[y]]-$R$1)^2)</f>
        <v>123279.76033812261</v>
      </c>
      <c r="Q469">
        <v>649337.65999999596</v>
      </c>
      <c r="R469">
        <v>6870454.4400000004</v>
      </c>
    </row>
    <row r="470" spans="1:18">
      <c r="A470">
        <v>2831</v>
      </c>
      <c r="B470">
        <v>70002798</v>
      </c>
      <c r="C470" t="e">
        <f>+#REF!</f>
        <v>#REF!</v>
      </c>
      <c r="D470" t="s">
        <v>43</v>
      </c>
      <c r="E470">
        <v>1131374011000</v>
      </c>
      <c r="F470">
        <v>1131373988000</v>
      </c>
      <c r="G470">
        <v>1</v>
      </c>
      <c r="H470" t="s">
        <v>2231</v>
      </c>
      <c r="I470" t="s">
        <v>2232</v>
      </c>
      <c r="J470" t="s">
        <v>2233</v>
      </c>
      <c r="K470" t="s">
        <v>21</v>
      </c>
      <c r="L470">
        <v>0</v>
      </c>
      <c r="M470">
        <v>0</v>
      </c>
      <c r="N470" t="s">
        <v>22</v>
      </c>
      <c r="O470">
        <v>6</v>
      </c>
      <c r="P470" s="30">
        <f>SQRT((postes_2[[#This Row],[x]]-$Q$1)^2+(postes_2[[#This Row],[y]]-$R$1)^2)</f>
        <v>123337.92754429045</v>
      </c>
      <c r="Q470">
        <v>647312.88000000303</v>
      </c>
      <c r="R470">
        <v>6871168.7400000002</v>
      </c>
    </row>
    <row r="471" spans="1:18">
      <c r="A471">
        <v>1668</v>
      </c>
      <c r="B471">
        <v>70002467</v>
      </c>
      <c r="C471" t="e">
        <f>+#REF!</f>
        <v>#REF!</v>
      </c>
      <c r="D471" t="s">
        <v>30</v>
      </c>
      <c r="E471">
        <v>956793600000</v>
      </c>
      <c r="F471">
        <v>1340270310000</v>
      </c>
      <c r="G471">
        <v>1</v>
      </c>
      <c r="H471" t="s">
        <v>5991</v>
      </c>
      <c r="I471" t="s">
        <v>5991</v>
      </c>
      <c r="J471" t="s">
        <v>26</v>
      </c>
      <c r="K471" t="s">
        <v>21</v>
      </c>
      <c r="L471">
        <v>0</v>
      </c>
      <c r="M471">
        <v>0</v>
      </c>
      <c r="N471" t="s">
        <v>22</v>
      </c>
      <c r="O471">
        <v>6</v>
      </c>
      <c r="P471" s="30">
        <f>SQRT((postes_2[[#This Row],[x]]-$Q$1)^2+(postes_2[[#This Row],[y]]-$R$1)^2)</f>
        <v>123641.81823433755</v>
      </c>
      <c r="Q471">
        <v>660527.24000000197</v>
      </c>
      <c r="R471">
        <v>6866517.6500000004</v>
      </c>
    </row>
    <row r="472" spans="1:18">
      <c r="A472">
        <v>202</v>
      </c>
      <c r="B472">
        <v>70000749</v>
      </c>
      <c r="C472">
        <f>+PF272</f>
        <v>0</v>
      </c>
      <c r="D472" t="s">
        <v>17</v>
      </c>
      <c r="E472">
        <v>956793600000</v>
      </c>
      <c r="F472">
        <v>1297699272000</v>
      </c>
      <c r="G472">
        <v>1</v>
      </c>
      <c r="H472" t="s">
        <v>493</v>
      </c>
      <c r="I472" t="s">
        <v>494</v>
      </c>
      <c r="J472" t="s">
        <v>495</v>
      </c>
      <c r="K472" t="s">
        <v>21</v>
      </c>
      <c r="L472">
        <v>0</v>
      </c>
      <c r="M472">
        <v>0</v>
      </c>
      <c r="N472" t="s">
        <v>22</v>
      </c>
      <c r="O472">
        <v>3</v>
      </c>
      <c r="P472" s="30">
        <f>SQRT((postes_2[[#This Row],[x]]-$Q$1)^2+(postes_2[[#This Row],[y]]-$R$1)^2)</f>
        <v>123656.3113276123</v>
      </c>
      <c r="Q472">
        <v>611960.46000000101</v>
      </c>
      <c r="R472">
        <v>6877109.6699999999</v>
      </c>
    </row>
    <row r="473" spans="1:18">
      <c r="A473">
        <v>2263</v>
      </c>
      <c r="B473">
        <v>70000868</v>
      </c>
      <c r="C473" t="e">
        <f>+#REF!</f>
        <v>#REF!</v>
      </c>
      <c r="D473" t="s">
        <v>43</v>
      </c>
      <c r="E473">
        <v>1000166400000</v>
      </c>
      <c r="F473">
        <v>1091544832000</v>
      </c>
      <c r="G473">
        <v>1</v>
      </c>
      <c r="H473" t="s">
        <v>4485</v>
      </c>
      <c r="I473" t="s">
        <v>1105</v>
      </c>
      <c r="J473" t="s">
        <v>4486</v>
      </c>
      <c r="K473" t="s">
        <v>21</v>
      </c>
      <c r="L473">
        <v>0</v>
      </c>
      <c r="M473">
        <v>0</v>
      </c>
      <c r="N473" t="s">
        <v>22</v>
      </c>
      <c r="O473">
        <v>6</v>
      </c>
      <c r="P473" s="30">
        <f>SQRT((postes_2[[#This Row],[x]]-$Q$1)^2+(postes_2[[#This Row],[y]]-$R$1)^2)</f>
        <v>123675.55333548671</v>
      </c>
      <c r="Q473">
        <v>651151.53000000096</v>
      </c>
      <c r="R473">
        <v>6870255.3200000003</v>
      </c>
    </row>
    <row r="474" spans="1:18">
      <c r="A474">
        <v>3610</v>
      </c>
      <c r="B474">
        <v>70000835</v>
      </c>
      <c r="C474" t="e">
        <f>+#REF!</f>
        <v>#REF!</v>
      </c>
      <c r="D474" t="s">
        <v>30</v>
      </c>
      <c r="E474">
        <v>774489600000</v>
      </c>
      <c r="F474">
        <v>1389021784000</v>
      </c>
      <c r="G474">
        <v>1</v>
      </c>
      <c r="H474" t="s">
        <v>7677</v>
      </c>
      <c r="I474" t="s">
        <v>7678</v>
      </c>
      <c r="J474" t="s">
        <v>20</v>
      </c>
      <c r="K474" t="s">
        <v>21</v>
      </c>
      <c r="L474">
        <v>0</v>
      </c>
      <c r="M474">
        <v>0</v>
      </c>
      <c r="N474" t="s">
        <v>22</v>
      </c>
      <c r="O474">
        <v>6</v>
      </c>
      <c r="P474" s="30">
        <f>SQRT((postes_2[[#This Row],[x]]-$Q$1)^2+(postes_2[[#This Row],[y]]-$R$1)^2)</f>
        <v>123805.11906790621</v>
      </c>
      <c r="Q474">
        <v>643717.72999999695</v>
      </c>
      <c r="R474">
        <v>6872719.4199999999</v>
      </c>
    </row>
    <row r="475" spans="1:18">
      <c r="A475">
        <v>1603</v>
      </c>
      <c r="B475">
        <v>70001092</v>
      </c>
      <c r="C475" t="e">
        <f>+#REF!</f>
        <v>#REF!</v>
      </c>
      <c r="D475" t="s">
        <v>274</v>
      </c>
      <c r="E475">
        <v>774489600000</v>
      </c>
      <c r="F475">
        <v>1411572731000</v>
      </c>
      <c r="G475">
        <v>1</v>
      </c>
      <c r="H475" t="s">
        <v>7171</v>
      </c>
      <c r="I475" t="s">
        <v>7172</v>
      </c>
      <c r="J475" t="s">
        <v>20</v>
      </c>
      <c r="K475" t="s">
        <v>21</v>
      </c>
      <c r="L475">
        <v>0</v>
      </c>
      <c r="M475">
        <v>0</v>
      </c>
      <c r="N475" t="s">
        <v>22</v>
      </c>
      <c r="O475">
        <v>6</v>
      </c>
      <c r="P475" s="30">
        <f>SQRT((postes_2[[#This Row],[x]]-$Q$1)^2+(postes_2[[#This Row],[y]]-$R$1)^2)</f>
        <v>124104.33832863106</v>
      </c>
      <c r="Q475">
        <v>673987.42000000202</v>
      </c>
      <c r="R475">
        <v>6860080.0499999998</v>
      </c>
    </row>
    <row r="476" spans="1:18">
      <c r="A476">
        <v>1629</v>
      </c>
      <c r="B476">
        <v>70002635</v>
      </c>
      <c r="C476" t="e">
        <f>+#REF!</f>
        <v>#REF!</v>
      </c>
      <c r="D476" t="s">
        <v>30</v>
      </c>
      <c r="E476">
        <v>1131372123000</v>
      </c>
      <c r="F476">
        <v>1389889958000</v>
      </c>
      <c r="G476">
        <v>1</v>
      </c>
      <c r="H476" t="s">
        <v>3463</v>
      </c>
      <c r="I476" t="s">
        <v>3464</v>
      </c>
      <c r="J476" t="s">
        <v>3465</v>
      </c>
      <c r="K476" t="s">
        <v>21</v>
      </c>
      <c r="L476">
        <v>0</v>
      </c>
      <c r="M476">
        <v>0</v>
      </c>
      <c r="N476" t="s">
        <v>22</v>
      </c>
      <c r="O476">
        <v>3</v>
      </c>
      <c r="P476" s="30">
        <f>SQRT((postes_2[[#This Row],[x]]-$Q$1)^2+(postes_2[[#This Row],[y]]-$R$1)^2)</f>
        <v>124257.63241916236</v>
      </c>
      <c r="Q476">
        <v>645807.56000000203</v>
      </c>
      <c r="R476">
        <v>6872589.0300000003</v>
      </c>
    </row>
    <row r="477" spans="1:18">
      <c r="A477">
        <v>1895</v>
      </c>
      <c r="B477">
        <v>70000754</v>
      </c>
      <c r="C477" t="e">
        <f>+#REF!</f>
        <v>#REF!</v>
      </c>
      <c r="D477" t="s">
        <v>20</v>
      </c>
      <c r="E477">
        <v>823651200000</v>
      </c>
      <c r="F477" t="s">
        <v>20</v>
      </c>
      <c r="G477">
        <v>1</v>
      </c>
      <c r="H477" t="s">
        <v>3406</v>
      </c>
      <c r="I477" t="s">
        <v>3407</v>
      </c>
      <c r="J477" t="s">
        <v>20</v>
      </c>
      <c r="K477" t="s">
        <v>21</v>
      </c>
      <c r="L477">
        <v>0</v>
      </c>
      <c r="M477">
        <v>0</v>
      </c>
      <c r="N477" t="s">
        <v>22</v>
      </c>
      <c r="O477">
        <v>6</v>
      </c>
      <c r="P477" s="30">
        <f>SQRT((postes_2[[#This Row],[x]]-$Q$1)^2+(postes_2[[#This Row],[y]]-$R$1)^2)</f>
        <v>124315.77835311722</v>
      </c>
      <c r="Q477">
        <v>638392.35000000102</v>
      </c>
      <c r="R477">
        <v>6874601.5899999999</v>
      </c>
    </row>
    <row r="478" spans="1:18">
      <c r="A478">
        <v>2822</v>
      </c>
      <c r="B478">
        <v>70000873</v>
      </c>
      <c r="C478" t="e">
        <f>+#REF!</f>
        <v>#REF!</v>
      </c>
      <c r="D478" t="s">
        <v>20</v>
      </c>
      <c r="E478">
        <v>922665600000</v>
      </c>
      <c r="F478" t="s">
        <v>20</v>
      </c>
      <c r="G478">
        <v>1</v>
      </c>
      <c r="H478" t="s">
        <v>2824</v>
      </c>
      <c r="I478" t="s">
        <v>2825</v>
      </c>
      <c r="J478" t="s">
        <v>20</v>
      </c>
      <c r="K478" t="s">
        <v>21</v>
      </c>
      <c r="L478">
        <v>0</v>
      </c>
      <c r="M478">
        <v>0</v>
      </c>
      <c r="N478" t="s">
        <v>22</v>
      </c>
      <c r="O478">
        <v>6</v>
      </c>
      <c r="P478" s="30">
        <f>SQRT((postes_2[[#This Row],[x]]-$Q$1)^2+(postes_2[[#This Row],[y]]-$R$1)^2)</f>
        <v>124339.28118221828</v>
      </c>
      <c r="Q478">
        <v>657984.84000000404</v>
      </c>
      <c r="R478">
        <v>6868364.6100000003</v>
      </c>
    </row>
    <row r="479" spans="1:18">
      <c r="A479">
        <v>1894</v>
      </c>
      <c r="B479">
        <v>70000889</v>
      </c>
      <c r="C479" t="e">
        <f>+#REF!</f>
        <v>#REF!</v>
      </c>
      <c r="D479" t="s">
        <v>20</v>
      </c>
      <c r="E479">
        <v>956793600000</v>
      </c>
      <c r="F479" t="s">
        <v>20</v>
      </c>
      <c r="G479">
        <v>1</v>
      </c>
      <c r="H479" t="s">
        <v>3404</v>
      </c>
      <c r="I479" t="s">
        <v>3405</v>
      </c>
      <c r="J479" t="s">
        <v>1379</v>
      </c>
      <c r="K479" t="s">
        <v>21</v>
      </c>
      <c r="L479">
        <v>0</v>
      </c>
      <c r="M479">
        <v>0</v>
      </c>
      <c r="N479" t="s">
        <v>22</v>
      </c>
      <c r="O479">
        <v>6</v>
      </c>
      <c r="P479" s="30">
        <f>SQRT((postes_2[[#This Row],[x]]-$Q$1)^2+(postes_2[[#This Row],[y]]-$R$1)^2)</f>
        <v>124374.34234142993</v>
      </c>
      <c r="Q479">
        <v>653534.31000000203</v>
      </c>
      <c r="R479">
        <v>6870143.0300000003</v>
      </c>
    </row>
    <row r="480" spans="1:18">
      <c r="A480">
        <v>207</v>
      </c>
      <c r="B480">
        <v>70000714</v>
      </c>
      <c r="C480">
        <f>+PF278</f>
        <v>0</v>
      </c>
      <c r="D480" t="s">
        <v>17</v>
      </c>
      <c r="E480">
        <v>774489600000</v>
      </c>
      <c r="F480">
        <v>1297873432000</v>
      </c>
      <c r="G480">
        <v>1</v>
      </c>
      <c r="H480" t="s">
        <v>504</v>
      </c>
      <c r="I480" t="s">
        <v>505</v>
      </c>
      <c r="J480" t="s">
        <v>20</v>
      </c>
      <c r="K480" t="s">
        <v>21</v>
      </c>
      <c r="L480">
        <v>0</v>
      </c>
      <c r="M480">
        <v>0</v>
      </c>
      <c r="N480" t="s">
        <v>22</v>
      </c>
      <c r="O480">
        <v>6</v>
      </c>
      <c r="P480" s="30">
        <f>SQRT((postes_2[[#This Row],[x]]-$Q$1)^2+(postes_2[[#This Row],[y]]-$R$1)^2)</f>
        <v>124425.03088997067</v>
      </c>
      <c r="Q480">
        <v>619138.54999999702</v>
      </c>
      <c r="R480">
        <v>6877585</v>
      </c>
    </row>
    <row r="481" spans="1:18">
      <c r="A481">
        <v>3566</v>
      </c>
      <c r="B481">
        <v>70001666</v>
      </c>
      <c r="C481" t="e">
        <f>+#REF!</f>
        <v>#REF!</v>
      </c>
      <c r="D481" t="s">
        <v>274</v>
      </c>
      <c r="E481" s="1">
        <v>1056672000000</v>
      </c>
      <c r="F481">
        <v>1411467128000</v>
      </c>
      <c r="G481">
        <v>1</v>
      </c>
      <c r="H481" t="s">
        <v>3595</v>
      </c>
      <c r="I481" t="s">
        <v>3596</v>
      </c>
      <c r="J481" t="s">
        <v>20</v>
      </c>
      <c r="K481" t="s">
        <v>21</v>
      </c>
      <c r="L481">
        <v>0</v>
      </c>
      <c r="M481">
        <v>0</v>
      </c>
      <c r="N481" t="s">
        <v>22</v>
      </c>
      <c r="O481">
        <v>3</v>
      </c>
      <c r="P481" s="30">
        <f>SQRT((postes_2[[#This Row],[x]]-$Q$1)^2+(postes_2[[#This Row],[y]]-$R$1)^2)</f>
        <v>124438.85558669209</v>
      </c>
      <c r="Q481">
        <v>716665.07</v>
      </c>
      <c r="R481">
        <v>6818327.4800000004</v>
      </c>
    </row>
    <row r="482" spans="1:18">
      <c r="A482">
        <v>3072</v>
      </c>
      <c r="B482">
        <v>70031377</v>
      </c>
      <c r="C482" t="e">
        <f>+#REF!</f>
        <v>#REF!</v>
      </c>
      <c r="D482" t="s">
        <v>168</v>
      </c>
      <c r="E482">
        <v>1306935897000</v>
      </c>
      <c r="F482">
        <v>1450432458000</v>
      </c>
      <c r="G482">
        <v>1</v>
      </c>
      <c r="H482" t="s">
        <v>2984</v>
      </c>
      <c r="I482" t="s">
        <v>2985</v>
      </c>
      <c r="J482" t="s">
        <v>20</v>
      </c>
      <c r="K482" t="s">
        <v>21</v>
      </c>
      <c r="L482">
        <v>0</v>
      </c>
      <c r="M482">
        <v>0</v>
      </c>
      <c r="N482" t="s">
        <v>22</v>
      </c>
      <c r="O482">
        <v>4</v>
      </c>
      <c r="P482" s="30">
        <f>SQRT((postes_2[[#This Row],[x]]-$Q$1)^2+(postes_2[[#This Row],[y]]-$R$1)^2)</f>
        <v>124682.72098682725</v>
      </c>
      <c r="Q482">
        <v>594323.86999999697</v>
      </c>
      <c r="R482">
        <v>6877095.2999999998</v>
      </c>
    </row>
    <row r="483" spans="1:18">
      <c r="A483">
        <v>1171</v>
      </c>
      <c r="B483">
        <v>70000715</v>
      </c>
      <c r="C483" t="e">
        <f>+#REF!</f>
        <v>#REF!</v>
      </c>
      <c r="D483" t="s">
        <v>56</v>
      </c>
      <c r="E483">
        <v>1240236846000</v>
      </c>
      <c r="F483">
        <v>1240236802000</v>
      </c>
      <c r="G483">
        <v>1</v>
      </c>
      <c r="H483" t="s">
        <v>6051</v>
      </c>
      <c r="I483" t="s">
        <v>6051</v>
      </c>
      <c r="J483" t="s">
        <v>20</v>
      </c>
      <c r="K483" t="s">
        <v>21</v>
      </c>
      <c r="L483">
        <v>0</v>
      </c>
      <c r="M483">
        <v>0</v>
      </c>
      <c r="N483" t="s">
        <v>22</v>
      </c>
      <c r="O483">
        <v>3</v>
      </c>
      <c r="P483" s="30">
        <f>SQRT((postes_2[[#This Row],[x]]-$Q$1)^2+(postes_2[[#This Row],[y]]-$R$1)^2)</f>
        <v>124708.74592647667</v>
      </c>
      <c r="Q483">
        <v>607238.90999999596</v>
      </c>
      <c r="R483">
        <v>6878129.25</v>
      </c>
    </row>
    <row r="484" spans="1:18">
      <c r="A484">
        <v>3552</v>
      </c>
      <c r="B484">
        <v>70016607</v>
      </c>
      <c r="C484" t="e">
        <f>+#REF!</f>
        <v>#REF!</v>
      </c>
      <c r="D484" t="s">
        <v>77</v>
      </c>
      <c r="E484">
        <v>1257327867000</v>
      </c>
      <c r="F484">
        <v>1362666711000</v>
      </c>
      <c r="G484">
        <v>1</v>
      </c>
      <c r="H484" t="s">
        <v>7484</v>
      </c>
      <c r="I484" t="s">
        <v>7485</v>
      </c>
      <c r="J484" t="s">
        <v>7486</v>
      </c>
      <c r="K484" t="s">
        <v>21</v>
      </c>
      <c r="L484">
        <v>0</v>
      </c>
      <c r="M484">
        <v>0</v>
      </c>
      <c r="N484" t="s">
        <v>22</v>
      </c>
      <c r="O484">
        <v>4</v>
      </c>
      <c r="P484" s="30">
        <f>SQRT((postes_2[[#This Row],[x]]-$Q$1)^2+(postes_2[[#This Row],[y]]-$R$1)^2)</f>
        <v>124717.08920000448</v>
      </c>
      <c r="Q484">
        <v>668325.46999999904</v>
      </c>
      <c r="R484">
        <v>6642976.9900000002</v>
      </c>
    </row>
    <row r="485" spans="1:18">
      <c r="A485">
        <v>1970</v>
      </c>
      <c r="B485">
        <v>70000864</v>
      </c>
      <c r="C485" t="e">
        <f>+PE0</f>
        <v>#NAME?</v>
      </c>
      <c r="D485" t="s">
        <v>274</v>
      </c>
      <c r="E485">
        <v>1424778437000</v>
      </c>
      <c r="F485">
        <v>1091545120000</v>
      </c>
      <c r="G485">
        <v>1</v>
      </c>
      <c r="H485" t="s">
        <v>4008</v>
      </c>
      <c r="I485" t="s">
        <v>1105</v>
      </c>
      <c r="J485" t="s">
        <v>4009</v>
      </c>
      <c r="K485" t="s">
        <v>21</v>
      </c>
      <c r="L485">
        <v>0</v>
      </c>
      <c r="M485">
        <v>0</v>
      </c>
      <c r="N485" t="s">
        <v>22</v>
      </c>
      <c r="O485">
        <v>0</v>
      </c>
      <c r="P485" s="30">
        <f>SQRT((postes_2[[#This Row],[x]]-$Q$1)^2+(postes_2[[#This Row],[y]]-$R$1)^2)</f>
        <v>124834.18681934926</v>
      </c>
      <c r="Q485">
        <v>650511.60999999905</v>
      </c>
      <c r="R485">
        <v>6871700.1900000004</v>
      </c>
    </row>
    <row r="486" spans="1:18">
      <c r="A486">
        <v>1424</v>
      </c>
      <c r="B486">
        <v>60000685</v>
      </c>
      <c r="C486" t="e">
        <f>+#REF!</f>
        <v>#REF!</v>
      </c>
      <c r="D486" t="s">
        <v>152</v>
      </c>
      <c r="E486">
        <v>1032134400000</v>
      </c>
      <c r="F486">
        <v>1269868245000</v>
      </c>
      <c r="G486">
        <v>1</v>
      </c>
      <c r="H486" t="s">
        <v>5777</v>
      </c>
      <c r="I486" t="s">
        <v>5778</v>
      </c>
      <c r="J486" t="s">
        <v>20</v>
      </c>
      <c r="K486" t="s">
        <v>21</v>
      </c>
      <c r="L486">
        <v>0</v>
      </c>
      <c r="M486">
        <v>0</v>
      </c>
      <c r="N486" t="s">
        <v>22</v>
      </c>
      <c r="O486">
        <v>4</v>
      </c>
      <c r="P486" s="30">
        <f>SQRT((postes_2[[#This Row],[x]]-$Q$1)^2+(postes_2[[#This Row],[y]]-$R$1)^2)</f>
        <v>124937.40541700023</v>
      </c>
      <c r="Q486">
        <v>487234.82999999798</v>
      </c>
      <c r="R486">
        <v>6774020.1500000004</v>
      </c>
    </row>
    <row r="487" spans="1:18">
      <c r="A487">
        <v>898</v>
      </c>
      <c r="B487">
        <v>70000722</v>
      </c>
      <c r="C487" t="e">
        <f>+#REF!</f>
        <v>#REF!</v>
      </c>
      <c r="D487" t="s">
        <v>23</v>
      </c>
      <c r="E487">
        <v>956793600000</v>
      </c>
      <c r="F487">
        <v>1313056808000</v>
      </c>
      <c r="G487">
        <v>1</v>
      </c>
      <c r="H487" t="s">
        <v>1934</v>
      </c>
      <c r="I487" t="s">
        <v>1935</v>
      </c>
      <c r="J487" t="s">
        <v>1936</v>
      </c>
      <c r="K487" t="s">
        <v>21</v>
      </c>
      <c r="L487">
        <v>0</v>
      </c>
      <c r="M487">
        <v>0</v>
      </c>
      <c r="N487" t="s">
        <v>22</v>
      </c>
      <c r="O487">
        <v>3</v>
      </c>
      <c r="P487" s="30">
        <f>SQRT((postes_2[[#This Row],[x]]-$Q$1)^2+(postes_2[[#This Row],[y]]-$R$1)^2)</f>
        <v>125333.60932072642</v>
      </c>
      <c r="Q487">
        <v>608991.77000000305</v>
      </c>
      <c r="R487">
        <v>6878787.25</v>
      </c>
    </row>
    <row r="488" spans="1:18">
      <c r="A488">
        <v>2380</v>
      </c>
      <c r="B488">
        <v>70000846</v>
      </c>
      <c r="C488" t="e">
        <f>+#REF!</f>
        <v>#REF!</v>
      </c>
      <c r="D488" t="s">
        <v>20</v>
      </c>
      <c r="E488">
        <v>774489600000</v>
      </c>
      <c r="F488" t="s">
        <v>20</v>
      </c>
      <c r="G488">
        <v>1</v>
      </c>
      <c r="H488" t="s">
        <v>4960</v>
      </c>
      <c r="I488" t="s">
        <v>4961</v>
      </c>
      <c r="J488" t="s">
        <v>20</v>
      </c>
      <c r="K488" t="s">
        <v>21</v>
      </c>
      <c r="L488">
        <v>0</v>
      </c>
      <c r="M488">
        <v>0</v>
      </c>
      <c r="N488" t="s">
        <v>22</v>
      </c>
      <c r="O488">
        <v>6</v>
      </c>
      <c r="P488" s="30">
        <f>SQRT((postes_2[[#This Row],[x]]-$Q$1)^2+(postes_2[[#This Row],[y]]-$R$1)^2)</f>
        <v>125360.51403115431</v>
      </c>
      <c r="Q488">
        <v>655955.75999999803</v>
      </c>
      <c r="R488">
        <v>6870279.4699999997</v>
      </c>
    </row>
    <row r="489" spans="1:18">
      <c r="A489">
        <v>107</v>
      </c>
      <c r="B489">
        <v>60001481</v>
      </c>
      <c r="C489">
        <f>+PF385</f>
        <v>0</v>
      </c>
      <c r="D489" t="s">
        <v>77</v>
      </c>
      <c r="E489">
        <v>610761600000</v>
      </c>
      <c r="F489">
        <v>1325696073000</v>
      </c>
      <c r="G489">
        <v>1</v>
      </c>
      <c r="H489" t="s">
        <v>4088</v>
      </c>
      <c r="I489" t="s">
        <v>4089</v>
      </c>
      <c r="J489" t="s">
        <v>26</v>
      </c>
      <c r="K489" t="s">
        <v>21</v>
      </c>
      <c r="L489">
        <v>0</v>
      </c>
      <c r="M489">
        <v>0</v>
      </c>
      <c r="N489" t="s">
        <v>22</v>
      </c>
      <c r="O489">
        <v>4</v>
      </c>
      <c r="P489" s="30">
        <f>SQRT((postes_2[[#This Row],[x]]-$Q$1)^2+(postes_2[[#This Row],[y]]-$R$1)^2)</f>
        <v>125435.14219038308</v>
      </c>
      <c r="Q489">
        <v>516278.11999999703</v>
      </c>
      <c r="R489">
        <v>6670625.1699999999</v>
      </c>
    </row>
    <row r="490" spans="1:18">
      <c r="A490">
        <v>4155</v>
      </c>
      <c r="B490">
        <v>70000821</v>
      </c>
      <c r="C490" t="e">
        <f>+#REF!</f>
        <v>#REF!</v>
      </c>
      <c r="D490" t="s">
        <v>20</v>
      </c>
      <c r="E490">
        <v>774489600000</v>
      </c>
      <c r="F490" t="s">
        <v>20</v>
      </c>
      <c r="G490">
        <v>1</v>
      </c>
      <c r="H490" t="s">
        <v>8256</v>
      </c>
      <c r="I490" t="s">
        <v>8257</v>
      </c>
      <c r="J490" t="s">
        <v>20</v>
      </c>
      <c r="K490" t="s">
        <v>21</v>
      </c>
      <c r="L490">
        <v>0</v>
      </c>
      <c r="M490">
        <v>0</v>
      </c>
      <c r="N490" t="s">
        <v>22</v>
      </c>
      <c r="O490">
        <v>6</v>
      </c>
      <c r="P490" s="30">
        <f>SQRT((postes_2[[#This Row],[x]]-$Q$1)^2+(postes_2[[#This Row],[y]]-$R$1)^2)</f>
        <v>125448.48997666455</v>
      </c>
      <c r="Q490">
        <v>646890.24000000197</v>
      </c>
      <c r="R490">
        <v>6873507.5</v>
      </c>
    </row>
    <row r="491" spans="1:18">
      <c r="A491">
        <v>4156</v>
      </c>
      <c r="B491">
        <v>70001980</v>
      </c>
      <c r="C491" t="e">
        <f>+#REF!</f>
        <v>#REF!</v>
      </c>
      <c r="D491" t="s">
        <v>20</v>
      </c>
      <c r="E491">
        <v>904521600000</v>
      </c>
      <c r="F491" t="s">
        <v>20</v>
      </c>
      <c r="G491">
        <v>1</v>
      </c>
      <c r="H491" t="s">
        <v>8256</v>
      </c>
      <c r="I491" t="s">
        <v>8257</v>
      </c>
      <c r="J491" t="s">
        <v>20</v>
      </c>
      <c r="K491" t="s">
        <v>21</v>
      </c>
      <c r="L491">
        <v>0</v>
      </c>
      <c r="M491">
        <v>0</v>
      </c>
      <c r="N491" t="s">
        <v>22</v>
      </c>
      <c r="O491">
        <v>3</v>
      </c>
      <c r="P491" s="30">
        <f>SQRT((postes_2[[#This Row],[x]]-$Q$1)^2+(postes_2[[#This Row],[y]]-$R$1)^2)</f>
        <v>125448.48997666455</v>
      </c>
      <c r="Q491">
        <v>646890.24000000197</v>
      </c>
      <c r="R491">
        <v>6873507.5</v>
      </c>
    </row>
    <row r="492" spans="1:18">
      <c r="A492">
        <v>1445</v>
      </c>
      <c r="B492">
        <v>60000523</v>
      </c>
      <c r="C492" t="e">
        <f>+#REF!</f>
        <v>#REF!</v>
      </c>
      <c r="D492" t="s">
        <v>152</v>
      </c>
      <c r="E492">
        <v>610761600000</v>
      </c>
      <c r="F492">
        <v>1269861938000</v>
      </c>
      <c r="G492">
        <v>1</v>
      </c>
      <c r="H492" t="s">
        <v>5820</v>
      </c>
      <c r="I492" t="s">
        <v>5821</v>
      </c>
      <c r="J492" t="s">
        <v>20</v>
      </c>
      <c r="K492" t="s">
        <v>21</v>
      </c>
      <c r="L492">
        <v>0</v>
      </c>
      <c r="M492">
        <v>0</v>
      </c>
      <c r="N492" t="s">
        <v>22</v>
      </c>
      <c r="O492">
        <v>4</v>
      </c>
      <c r="P492" s="30">
        <f>SQRT((postes_2[[#This Row],[x]]-$Q$1)^2+(postes_2[[#This Row],[y]]-$R$1)^2)</f>
        <v>125579.62196727039</v>
      </c>
      <c r="Q492">
        <v>489350.65999999602</v>
      </c>
      <c r="R492">
        <v>6786636.4199999999</v>
      </c>
    </row>
    <row r="493" spans="1:18">
      <c r="A493">
        <v>2566</v>
      </c>
      <c r="B493">
        <v>70000905</v>
      </c>
      <c r="C493" t="e">
        <f>+#REF!</f>
        <v>#REF!</v>
      </c>
      <c r="D493" t="s">
        <v>20</v>
      </c>
      <c r="E493">
        <v>774489600000</v>
      </c>
      <c r="F493" t="s">
        <v>20</v>
      </c>
      <c r="G493">
        <v>1</v>
      </c>
      <c r="H493" t="s">
        <v>1295</v>
      </c>
      <c r="I493" t="s">
        <v>1295</v>
      </c>
      <c r="J493" t="s">
        <v>20</v>
      </c>
      <c r="K493" t="s">
        <v>21</v>
      </c>
      <c r="L493">
        <v>0</v>
      </c>
      <c r="M493">
        <v>0</v>
      </c>
      <c r="N493" t="s">
        <v>22</v>
      </c>
      <c r="O493">
        <v>3</v>
      </c>
      <c r="P493" s="30">
        <f>SQRT((postes_2[[#This Row],[x]]-$Q$1)^2+(postes_2[[#This Row],[y]]-$R$1)^2)</f>
        <v>125595.89604517157</v>
      </c>
      <c r="Q493">
        <v>662567.52000000305</v>
      </c>
      <c r="R493">
        <v>6867743.1600000001</v>
      </c>
    </row>
    <row r="494" spans="1:18">
      <c r="A494">
        <v>1426</v>
      </c>
      <c r="B494">
        <v>60003752</v>
      </c>
      <c r="C494" t="e">
        <f>+#REF!</f>
        <v>#REF!</v>
      </c>
      <c r="D494" t="s">
        <v>152</v>
      </c>
      <c r="E494" s="1">
        <v>1016496000000</v>
      </c>
      <c r="F494">
        <v>1269873893000</v>
      </c>
      <c r="G494">
        <v>1</v>
      </c>
      <c r="H494" t="s">
        <v>5781</v>
      </c>
      <c r="I494" t="s">
        <v>5782</v>
      </c>
      <c r="J494" t="s">
        <v>5783</v>
      </c>
      <c r="K494" t="s">
        <v>21</v>
      </c>
      <c r="L494">
        <v>0</v>
      </c>
      <c r="M494">
        <v>0</v>
      </c>
      <c r="N494" t="s">
        <v>22</v>
      </c>
      <c r="O494">
        <v>4</v>
      </c>
      <c r="P494" s="30">
        <f>SQRT((postes_2[[#This Row],[x]]-$Q$1)^2+(postes_2[[#This Row],[y]]-$R$1)^2)</f>
        <v>125847.25254863054</v>
      </c>
      <c r="Q494">
        <v>485296.109999999</v>
      </c>
      <c r="R494">
        <v>6766470.2699999996</v>
      </c>
    </row>
    <row r="495" spans="1:18">
      <c r="A495">
        <v>1268</v>
      </c>
      <c r="B495">
        <v>70036189</v>
      </c>
      <c r="C495" t="e">
        <f>+#REF!</f>
        <v>#REF!</v>
      </c>
      <c r="D495" t="s">
        <v>74</v>
      </c>
      <c r="E495">
        <v>1378981972000</v>
      </c>
      <c r="F495">
        <v>1319637148000</v>
      </c>
      <c r="G495">
        <v>1</v>
      </c>
      <c r="H495" t="s">
        <v>3168</v>
      </c>
      <c r="I495" t="s">
        <v>3169</v>
      </c>
      <c r="J495" t="s">
        <v>98</v>
      </c>
      <c r="K495" t="s">
        <v>21</v>
      </c>
      <c r="L495">
        <v>0</v>
      </c>
      <c r="M495">
        <v>0</v>
      </c>
      <c r="N495" t="s">
        <v>22</v>
      </c>
      <c r="O495">
        <v>6</v>
      </c>
      <c r="P495" s="30">
        <f>SQRT((postes_2[[#This Row],[x]]-$Q$1)^2+(postes_2[[#This Row],[y]]-$R$1)^2)</f>
        <v>125875.55316704459</v>
      </c>
      <c r="Q495">
        <v>680666.53000000096</v>
      </c>
      <c r="R495">
        <v>6857946.8099999996</v>
      </c>
    </row>
    <row r="496" spans="1:18">
      <c r="A496">
        <v>3167</v>
      </c>
      <c r="B496">
        <v>70031077</v>
      </c>
      <c r="C496" t="e">
        <f>+#REF!</f>
        <v>#REF!</v>
      </c>
      <c r="D496" t="s">
        <v>27</v>
      </c>
      <c r="E496">
        <v>1289294612000</v>
      </c>
      <c r="F496">
        <v>1289296572000</v>
      </c>
      <c r="G496">
        <v>1</v>
      </c>
      <c r="H496" t="s">
        <v>2797</v>
      </c>
      <c r="I496" t="s">
        <v>2797</v>
      </c>
      <c r="J496" t="s">
        <v>20</v>
      </c>
      <c r="K496" t="s">
        <v>21</v>
      </c>
      <c r="L496">
        <v>0</v>
      </c>
      <c r="M496">
        <v>0</v>
      </c>
      <c r="N496" t="s">
        <v>22</v>
      </c>
      <c r="O496">
        <v>6</v>
      </c>
      <c r="P496" s="30">
        <f>SQRT((postes_2[[#This Row],[x]]-$Q$1)^2+(postes_2[[#This Row],[y]]-$R$1)^2)</f>
        <v>125902.3387153178</v>
      </c>
      <c r="Q496">
        <v>652140.68000000005</v>
      </c>
      <c r="R496">
        <v>6872268.4699999997</v>
      </c>
    </row>
    <row r="497" spans="1:18">
      <c r="A497">
        <v>2726</v>
      </c>
      <c r="B497">
        <v>70000803</v>
      </c>
      <c r="C497" t="e">
        <f>+#REF!</f>
        <v>#REF!</v>
      </c>
      <c r="D497" t="s">
        <v>20</v>
      </c>
      <c r="E497">
        <v>774489600000</v>
      </c>
      <c r="F497" t="s">
        <v>20</v>
      </c>
      <c r="G497">
        <v>1</v>
      </c>
      <c r="H497" t="s">
        <v>6410</v>
      </c>
      <c r="I497" t="s">
        <v>6411</v>
      </c>
      <c r="J497" t="s">
        <v>20</v>
      </c>
      <c r="K497" t="s">
        <v>21</v>
      </c>
      <c r="L497">
        <v>0</v>
      </c>
      <c r="M497">
        <v>0</v>
      </c>
      <c r="N497" t="s">
        <v>22</v>
      </c>
      <c r="O497">
        <v>6</v>
      </c>
      <c r="P497" s="30">
        <f>SQRT((postes_2[[#This Row],[x]]-$Q$1)^2+(postes_2[[#This Row],[y]]-$R$1)^2)</f>
        <v>125906.26274052433</v>
      </c>
      <c r="Q497">
        <v>649017.31999999995</v>
      </c>
      <c r="R497">
        <v>6873322.4199999999</v>
      </c>
    </row>
    <row r="498" spans="1:18">
      <c r="A498">
        <v>2962</v>
      </c>
      <c r="B498">
        <v>30000190</v>
      </c>
      <c r="C498" t="e">
        <f>+#REF!</f>
        <v>#REF!</v>
      </c>
      <c r="D498" t="s">
        <v>56</v>
      </c>
      <c r="E498">
        <v>1174416185000</v>
      </c>
      <c r="F498">
        <v>1174416167000</v>
      </c>
      <c r="G498">
        <v>1</v>
      </c>
      <c r="H498" t="s">
        <v>4556</v>
      </c>
      <c r="I498" t="s">
        <v>4557</v>
      </c>
      <c r="J498" t="s">
        <v>964</v>
      </c>
      <c r="K498" t="s">
        <v>21</v>
      </c>
      <c r="L498">
        <v>0</v>
      </c>
      <c r="M498">
        <v>0</v>
      </c>
      <c r="N498" t="s">
        <v>22</v>
      </c>
      <c r="O498">
        <v>3</v>
      </c>
      <c r="P498" s="30">
        <f>SQRT((postes_2[[#This Row],[x]]-$Q$1)^2+(postes_2[[#This Row],[y]]-$R$1)^2)</f>
        <v>126032.52162987944</v>
      </c>
      <c r="Q498">
        <v>700258.78999999899</v>
      </c>
      <c r="R498">
        <v>6665020.04</v>
      </c>
    </row>
    <row r="499" spans="1:18">
      <c r="A499">
        <v>571</v>
      </c>
      <c r="B499">
        <v>70002729</v>
      </c>
      <c r="C499" t="e">
        <f>+#REF!</f>
        <v>#REF!</v>
      </c>
      <c r="D499" t="s">
        <v>30</v>
      </c>
      <c r="E499">
        <v>1091548183000</v>
      </c>
      <c r="F499">
        <v>1371030362000</v>
      </c>
      <c r="G499">
        <v>1</v>
      </c>
      <c r="H499" t="s">
        <v>7792</v>
      </c>
      <c r="I499" t="s">
        <v>7793</v>
      </c>
      <c r="J499" t="s">
        <v>20</v>
      </c>
      <c r="K499" t="s">
        <v>21</v>
      </c>
      <c r="L499">
        <v>0</v>
      </c>
      <c r="M499">
        <v>0</v>
      </c>
      <c r="N499" t="s">
        <v>22</v>
      </c>
      <c r="O499">
        <v>3</v>
      </c>
      <c r="P499" s="30">
        <f>SQRT((postes_2[[#This Row],[x]]-$Q$1)^2+(postes_2[[#This Row],[y]]-$R$1)^2)</f>
        <v>126065.76626211331</v>
      </c>
      <c r="Q499">
        <v>654591.93000000005</v>
      </c>
      <c r="R499">
        <v>6871554.5599999996</v>
      </c>
    </row>
    <row r="500" spans="1:18">
      <c r="A500">
        <v>2376</v>
      </c>
      <c r="B500">
        <v>60001024</v>
      </c>
      <c r="C500" t="e">
        <f>+#REF!</f>
        <v>#REF!</v>
      </c>
      <c r="D500" t="s">
        <v>152</v>
      </c>
      <c r="E500">
        <v>787276800000</v>
      </c>
      <c r="F500">
        <v>1270640741000</v>
      </c>
      <c r="G500">
        <v>1</v>
      </c>
      <c r="H500" t="s">
        <v>4952</v>
      </c>
      <c r="I500" t="s">
        <v>4953</v>
      </c>
      <c r="J500" t="s">
        <v>20</v>
      </c>
      <c r="K500" t="s">
        <v>21</v>
      </c>
      <c r="L500">
        <v>0</v>
      </c>
      <c r="M500">
        <v>0</v>
      </c>
      <c r="N500" t="s">
        <v>22</v>
      </c>
      <c r="O500">
        <v>4</v>
      </c>
      <c r="P500" s="30">
        <f>SQRT((postes_2[[#This Row],[x]]-$Q$1)^2+(postes_2[[#This Row],[y]]-$R$1)^2)</f>
        <v>126148.73774893924</v>
      </c>
      <c r="Q500">
        <v>486198.24000000203</v>
      </c>
      <c r="R500">
        <v>6731778.0199999996</v>
      </c>
    </row>
    <row r="501" spans="1:18">
      <c r="A501">
        <v>3792</v>
      </c>
      <c r="B501">
        <v>70000999</v>
      </c>
      <c r="C501" t="e">
        <f>+#REF!</f>
        <v>#REF!</v>
      </c>
      <c r="D501" t="s">
        <v>23</v>
      </c>
      <c r="E501">
        <v>774489600000</v>
      </c>
      <c r="F501">
        <v>1240928115000</v>
      </c>
      <c r="G501">
        <v>1</v>
      </c>
      <c r="H501" t="s">
        <v>6751</v>
      </c>
      <c r="I501" t="s">
        <v>6752</v>
      </c>
      <c r="J501" t="s">
        <v>20</v>
      </c>
      <c r="K501" t="s">
        <v>21</v>
      </c>
      <c r="L501">
        <v>0</v>
      </c>
      <c r="M501">
        <v>0</v>
      </c>
      <c r="N501" t="s">
        <v>22</v>
      </c>
      <c r="O501">
        <v>6</v>
      </c>
      <c r="P501" s="30">
        <f>SQRT((postes_2[[#This Row],[x]]-$Q$1)^2+(postes_2[[#This Row],[y]]-$R$1)^2)</f>
        <v>126195.43581645386</v>
      </c>
      <c r="Q501">
        <v>671501.84000000404</v>
      </c>
      <c r="R501">
        <v>6863917.3899999997</v>
      </c>
    </row>
    <row r="502" spans="1:18">
      <c r="A502">
        <v>1672</v>
      </c>
      <c r="B502">
        <v>60001634</v>
      </c>
      <c r="C502" t="e">
        <f>+#REF!</f>
        <v>#REF!</v>
      </c>
      <c r="D502" t="s">
        <v>77</v>
      </c>
      <c r="E502">
        <v>1173461846000</v>
      </c>
      <c r="F502">
        <v>1363173738000</v>
      </c>
      <c r="G502">
        <v>1</v>
      </c>
      <c r="H502" t="s">
        <v>5999</v>
      </c>
      <c r="I502" t="s">
        <v>5999</v>
      </c>
      <c r="J502" t="s">
        <v>6000</v>
      </c>
      <c r="K502" t="s">
        <v>21</v>
      </c>
      <c r="L502">
        <v>0</v>
      </c>
      <c r="M502">
        <v>0</v>
      </c>
      <c r="N502" t="s">
        <v>22</v>
      </c>
      <c r="O502">
        <v>4</v>
      </c>
      <c r="P502" s="30">
        <f>SQRT((postes_2[[#This Row],[x]]-$Q$1)^2+(postes_2[[#This Row],[y]]-$R$1)^2)</f>
        <v>126519.54508318385</v>
      </c>
      <c r="Q502">
        <v>651995.5</v>
      </c>
      <c r="R502">
        <v>6633951.8099999996</v>
      </c>
    </row>
    <row r="503" spans="1:18">
      <c r="A503">
        <v>143</v>
      </c>
      <c r="B503">
        <v>70000834</v>
      </c>
      <c r="C503">
        <f>+PF365</f>
        <v>0</v>
      </c>
      <c r="D503" t="s">
        <v>23</v>
      </c>
      <c r="E503">
        <v>956793600000</v>
      </c>
      <c r="F503">
        <v>1189516782000</v>
      </c>
      <c r="G503">
        <v>1</v>
      </c>
      <c r="H503" t="s">
        <v>980</v>
      </c>
      <c r="I503" t="s">
        <v>981</v>
      </c>
      <c r="J503" t="s">
        <v>26</v>
      </c>
      <c r="K503" t="s">
        <v>21</v>
      </c>
      <c r="L503">
        <v>0</v>
      </c>
      <c r="M503">
        <v>0</v>
      </c>
      <c r="N503" t="s">
        <v>22</v>
      </c>
      <c r="O503">
        <v>6</v>
      </c>
      <c r="P503" s="30">
        <f>SQRT((postes_2[[#This Row],[x]]-$Q$1)^2+(postes_2[[#This Row],[y]]-$R$1)^2)</f>
        <v>126756.28925609436</v>
      </c>
      <c r="Q503">
        <v>659219.36999999697</v>
      </c>
      <c r="R503">
        <v>6870469.1299999999</v>
      </c>
    </row>
    <row r="504" spans="1:18">
      <c r="A504">
        <v>1862</v>
      </c>
      <c r="B504">
        <v>70001020</v>
      </c>
      <c r="C504" t="e">
        <f>+#REF!</f>
        <v>#REF!</v>
      </c>
      <c r="D504" t="s">
        <v>274</v>
      </c>
      <c r="E504">
        <v>774489600000</v>
      </c>
      <c r="F504">
        <v>1411577407000</v>
      </c>
      <c r="G504">
        <v>1</v>
      </c>
      <c r="H504" t="s">
        <v>4393</v>
      </c>
      <c r="I504" t="s">
        <v>4394</v>
      </c>
      <c r="J504" t="s">
        <v>20</v>
      </c>
      <c r="K504" t="s">
        <v>21</v>
      </c>
      <c r="L504">
        <v>0</v>
      </c>
      <c r="M504">
        <v>0</v>
      </c>
      <c r="N504" t="s">
        <v>22</v>
      </c>
      <c r="O504">
        <v>6</v>
      </c>
      <c r="P504" s="30">
        <f>SQRT((postes_2[[#This Row],[x]]-$Q$1)^2+(postes_2[[#This Row],[y]]-$R$1)^2)</f>
        <v>127340.75883044639</v>
      </c>
      <c r="Q504">
        <v>674084.50999999803</v>
      </c>
      <c r="R504">
        <v>6863774.5099999998</v>
      </c>
    </row>
    <row r="505" spans="1:18">
      <c r="A505">
        <v>452</v>
      </c>
      <c r="B505">
        <v>70000838</v>
      </c>
      <c r="C505">
        <f>+PF58</f>
        <v>0</v>
      </c>
      <c r="D505" t="s">
        <v>43</v>
      </c>
      <c r="E505">
        <v>1168611606000</v>
      </c>
      <c r="F505" t="s">
        <v>20</v>
      </c>
      <c r="G505">
        <v>1</v>
      </c>
      <c r="H505" t="s">
        <v>1021</v>
      </c>
      <c r="I505" t="s">
        <v>1022</v>
      </c>
      <c r="J505" t="s">
        <v>20</v>
      </c>
      <c r="K505" t="s">
        <v>21</v>
      </c>
      <c r="L505">
        <v>0</v>
      </c>
      <c r="M505">
        <v>0</v>
      </c>
      <c r="N505" t="s">
        <v>22</v>
      </c>
      <c r="O505">
        <v>6</v>
      </c>
      <c r="P505" s="30">
        <f>SQRT((postes_2[[#This Row],[x]]-$Q$1)^2+(postes_2[[#This Row],[y]]-$R$1)^2)</f>
        <v>127410.24358008883</v>
      </c>
      <c r="Q505">
        <v>657400.04999999702</v>
      </c>
      <c r="R505">
        <v>6871914.3399999999</v>
      </c>
    </row>
    <row r="506" spans="1:18">
      <c r="A506">
        <v>3469</v>
      </c>
      <c r="B506">
        <v>20001814</v>
      </c>
      <c r="C506" t="e">
        <f>+#REF!</f>
        <v>#REF!</v>
      </c>
      <c r="D506" t="s">
        <v>20</v>
      </c>
      <c r="E506">
        <v>993772800000</v>
      </c>
      <c r="F506" t="s">
        <v>20</v>
      </c>
      <c r="G506">
        <v>1</v>
      </c>
      <c r="H506" t="s">
        <v>894</v>
      </c>
      <c r="I506" t="s">
        <v>895</v>
      </c>
      <c r="J506" t="s">
        <v>20</v>
      </c>
      <c r="K506" t="s">
        <v>21</v>
      </c>
      <c r="L506">
        <v>0</v>
      </c>
      <c r="M506">
        <v>0</v>
      </c>
      <c r="N506" t="s">
        <v>22</v>
      </c>
      <c r="O506">
        <v>7</v>
      </c>
      <c r="P506" s="30">
        <f>SQRT((postes_2[[#This Row],[x]]-$Q$1)^2+(postes_2[[#This Row],[y]]-$R$1)^2)</f>
        <v>127480.77187218417</v>
      </c>
      <c r="Q506">
        <v>735641.34000000404</v>
      </c>
      <c r="R506">
        <v>6777614.0599999996</v>
      </c>
    </row>
    <row r="507" spans="1:18">
      <c r="A507">
        <v>881</v>
      </c>
      <c r="B507">
        <v>70000809</v>
      </c>
      <c r="C507" t="e">
        <f>+#REF!</f>
        <v>#REF!</v>
      </c>
      <c r="D507" t="s">
        <v>168</v>
      </c>
      <c r="E507">
        <v>774489600000</v>
      </c>
      <c r="F507">
        <v>1445009941000</v>
      </c>
      <c r="G507">
        <v>1</v>
      </c>
      <c r="H507" t="s">
        <v>1898</v>
      </c>
      <c r="I507" t="s">
        <v>1899</v>
      </c>
      <c r="J507" t="s">
        <v>20</v>
      </c>
      <c r="K507" t="s">
        <v>21</v>
      </c>
      <c r="L507">
        <v>0</v>
      </c>
      <c r="M507">
        <v>0</v>
      </c>
      <c r="N507" t="s">
        <v>22</v>
      </c>
      <c r="O507">
        <v>6</v>
      </c>
      <c r="P507" s="30">
        <f>SQRT((postes_2[[#This Row],[x]]-$Q$1)^2+(postes_2[[#This Row],[y]]-$R$1)^2)</f>
        <v>127630.53117438521</v>
      </c>
      <c r="Q507">
        <v>654011.79999999702</v>
      </c>
      <c r="R507">
        <v>6873435.6900000004</v>
      </c>
    </row>
    <row r="508" spans="1:18">
      <c r="A508">
        <v>2089</v>
      </c>
      <c r="B508">
        <v>70001513</v>
      </c>
      <c r="C508" t="e">
        <f>+#REF!</f>
        <v>#REF!</v>
      </c>
      <c r="D508" t="s">
        <v>274</v>
      </c>
      <c r="E508">
        <v>1078790400000</v>
      </c>
      <c r="F508">
        <v>1411552494000</v>
      </c>
      <c r="G508">
        <v>1</v>
      </c>
      <c r="H508" t="s">
        <v>3314</v>
      </c>
      <c r="I508" t="s">
        <v>3315</v>
      </c>
      <c r="J508" t="s">
        <v>20</v>
      </c>
      <c r="K508" t="s">
        <v>21</v>
      </c>
      <c r="L508">
        <v>0</v>
      </c>
      <c r="M508">
        <v>0</v>
      </c>
      <c r="N508" t="s">
        <v>22</v>
      </c>
      <c r="O508">
        <v>3</v>
      </c>
      <c r="P508" s="30">
        <f>SQRT((postes_2[[#This Row],[x]]-$Q$1)^2+(postes_2[[#This Row],[y]]-$R$1)^2)</f>
        <v>128106.18980923871</v>
      </c>
      <c r="Q508">
        <v>705122.28000000096</v>
      </c>
      <c r="R508">
        <v>6839787.3600000003</v>
      </c>
    </row>
    <row r="509" spans="1:18">
      <c r="A509">
        <v>2115</v>
      </c>
      <c r="B509">
        <v>70000878</v>
      </c>
      <c r="C509" t="e">
        <f>+#REF!</f>
        <v>#REF!</v>
      </c>
      <c r="D509" t="s">
        <v>30</v>
      </c>
      <c r="E509">
        <v>774489600000</v>
      </c>
      <c r="F509">
        <v>1327489934000</v>
      </c>
      <c r="G509">
        <v>1</v>
      </c>
      <c r="H509" t="s">
        <v>4298</v>
      </c>
      <c r="I509" t="s">
        <v>4299</v>
      </c>
      <c r="J509" t="s">
        <v>20</v>
      </c>
      <c r="K509" t="s">
        <v>21</v>
      </c>
      <c r="L509">
        <v>0</v>
      </c>
      <c r="M509">
        <v>0</v>
      </c>
      <c r="N509" t="s">
        <v>22</v>
      </c>
      <c r="O509">
        <v>6</v>
      </c>
      <c r="P509" s="30">
        <f>SQRT((postes_2[[#This Row],[x]]-$Q$1)^2+(postes_2[[#This Row],[y]]-$R$1)^2)</f>
        <v>128191.03901485755</v>
      </c>
      <c r="Q509">
        <v>667635.65999999596</v>
      </c>
      <c r="R509">
        <v>6868200.96</v>
      </c>
    </row>
    <row r="510" spans="1:18">
      <c r="A510">
        <v>1014</v>
      </c>
      <c r="B510">
        <v>70000712</v>
      </c>
      <c r="C510" t="e">
        <f>+#REF!</f>
        <v>#REF!</v>
      </c>
      <c r="D510" t="s">
        <v>20</v>
      </c>
      <c r="E510">
        <v>774489600000</v>
      </c>
      <c r="F510" t="s">
        <v>20</v>
      </c>
      <c r="G510">
        <v>1</v>
      </c>
      <c r="H510" t="s">
        <v>2170</v>
      </c>
      <c r="I510" t="s">
        <v>2171</v>
      </c>
      <c r="J510" t="s">
        <v>20</v>
      </c>
      <c r="K510" t="s">
        <v>21</v>
      </c>
      <c r="L510">
        <v>0</v>
      </c>
      <c r="M510">
        <v>0</v>
      </c>
      <c r="N510" t="s">
        <v>22</v>
      </c>
      <c r="O510">
        <v>6</v>
      </c>
      <c r="P510" s="30">
        <f>SQRT((postes_2[[#This Row],[x]]-$Q$1)^2+(postes_2[[#This Row],[y]]-$R$1)^2)</f>
        <v>128446.10184390514</v>
      </c>
      <c r="Q510">
        <v>639459.86999999697</v>
      </c>
      <c r="R510">
        <v>6878594.0700000003</v>
      </c>
    </row>
    <row r="511" spans="1:18">
      <c r="A511">
        <v>956</v>
      </c>
      <c r="B511">
        <v>70000816</v>
      </c>
      <c r="C511" t="e">
        <f>+PE0</f>
        <v>#NAME?</v>
      </c>
      <c r="D511" t="s">
        <v>274</v>
      </c>
      <c r="E511">
        <v>1362067097000</v>
      </c>
      <c r="F511">
        <v>1424687681000</v>
      </c>
      <c r="G511">
        <v>1</v>
      </c>
      <c r="H511" t="s">
        <v>1491</v>
      </c>
      <c r="I511" t="s">
        <v>1492</v>
      </c>
      <c r="J511" t="s">
        <v>1493</v>
      </c>
      <c r="K511" t="s">
        <v>21</v>
      </c>
      <c r="L511">
        <v>0</v>
      </c>
      <c r="M511">
        <v>0</v>
      </c>
      <c r="N511" t="s">
        <v>22</v>
      </c>
      <c r="O511">
        <v>0</v>
      </c>
      <c r="P511" s="30">
        <f>SQRT((postes_2[[#This Row],[x]]-$Q$1)^2+(postes_2[[#This Row],[y]]-$R$1)^2)</f>
        <v>128502.28843036694</v>
      </c>
      <c r="Q511">
        <v>660331.31000000203</v>
      </c>
      <c r="R511">
        <v>6871896.3700000001</v>
      </c>
    </row>
    <row r="512" spans="1:18">
      <c r="A512">
        <v>2194</v>
      </c>
      <c r="B512">
        <v>70001833</v>
      </c>
      <c r="C512" t="e">
        <f>+#REF!</f>
        <v>#REF!</v>
      </c>
      <c r="D512" t="s">
        <v>20</v>
      </c>
      <c r="E512">
        <v>995500800000</v>
      </c>
      <c r="F512" t="s">
        <v>20</v>
      </c>
      <c r="G512">
        <v>1</v>
      </c>
      <c r="H512" t="s">
        <v>6215</v>
      </c>
      <c r="I512" t="s">
        <v>6216</v>
      </c>
      <c r="J512" t="s">
        <v>20</v>
      </c>
      <c r="K512" t="s">
        <v>21</v>
      </c>
      <c r="L512">
        <v>0</v>
      </c>
      <c r="M512">
        <v>0</v>
      </c>
      <c r="N512" t="s">
        <v>22</v>
      </c>
      <c r="O512">
        <v>4</v>
      </c>
      <c r="P512" s="30">
        <f>SQRT((postes_2[[#This Row],[x]]-$Q$1)^2+(postes_2[[#This Row],[y]]-$R$1)^2)</f>
        <v>128603.05141981426</v>
      </c>
      <c r="Q512">
        <v>596058.22999999695</v>
      </c>
      <c r="R512">
        <v>6881255.4100000001</v>
      </c>
    </row>
    <row r="513" spans="1:18">
      <c r="A513">
        <v>3830</v>
      </c>
      <c r="B513">
        <v>70000689</v>
      </c>
      <c r="C513" t="e">
        <f>+#REF!</f>
        <v>#REF!</v>
      </c>
      <c r="D513" t="s">
        <v>20</v>
      </c>
      <c r="E513">
        <v>774489600000</v>
      </c>
      <c r="F513" t="s">
        <v>20</v>
      </c>
      <c r="G513">
        <v>1</v>
      </c>
      <c r="H513" t="s">
        <v>8163</v>
      </c>
      <c r="I513" t="s">
        <v>8164</v>
      </c>
      <c r="J513" t="s">
        <v>20</v>
      </c>
      <c r="K513" t="s">
        <v>21</v>
      </c>
      <c r="L513">
        <v>0</v>
      </c>
      <c r="M513">
        <v>0</v>
      </c>
      <c r="N513" t="s">
        <v>22</v>
      </c>
      <c r="O513">
        <v>3</v>
      </c>
      <c r="P513" s="30">
        <f>SQRT((postes_2[[#This Row],[x]]-$Q$1)^2+(postes_2[[#This Row],[y]]-$R$1)^2)</f>
        <v>128618.29334913006</v>
      </c>
      <c r="Q513">
        <v>628629.34000000404</v>
      </c>
      <c r="R513">
        <v>6880792.1500000004</v>
      </c>
    </row>
    <row r="514" spans="1:18">
      <c r="A514">
        <v>2789</v>
      </c>
      <c r="B514">
        <v>70000741</v>
      </c>
      <c r="C514" t="e">
        <f>+#REF!</f>
        <v>#REF!</v>
      </c>
      <c r="D514" t="s">
        <v>20</v>
      </c>
      <c r="E514">
        <v>774489600000</v>
      </c>
      <c r="F514" t="s">
        <v>20</v>
      </c>
      <c r="G514">
        <v>1</v>
      </c>
      <c r="H514" t="s">
        <v>4426</v>
      </c>
      <c r="I514" t="s">
        <v>4427</v>
      </c>
      <c r="J514" t="s">
        <v>20</v>
      </c>
      <c r="K514" t="s">
        <v>21</v>
      </c>
      <c r="L514">
        <v>0</v>
      </c>
      <c r="M514">
        <v>0</v>
      </c>
      <c r="N514" t="s">
        <v>22</v>
      </c>
      <c r="O514">
        <v>6</v>
      </c>
      <c r="P514" s="30">
        <f>SQRT((postes_2[[#This Row],[x]]-$Q$1)^2+(postes_2[[#This Row],[y]]-$R$1)^2)</f>
        <v>128684.95432157176</v>
      </c>
      <c r="Q514">
        <v>649849.93999999797</v>
      </c>
      <c r="R514">
        <v>6875973.5</v>
      </c>
    </row>
    <row r="515" spans="1:18">
      <c r="A515">
        <v>3369</v>
      </c>
      <c r="B515">
        <v>20001244</v>
      </c>
      <c r="C515" t="e">
        <f>+#REF!</f>
        <v>#REF!</v>
      </c>
      <c r="D515" t="s">
        <v>38</v>
      </c>
      <c r="E515">
        <v>778982400000</v>
      </c>
      <c r="F515">
        <v>1231842523000</v>
      </c>
      <c r="G515">
        <v>1</v>
      </c>
      <c r="H515" t="s">
        <v>61</v>
      </c>
      <c r="I515" t="s">
        <v>62</v>
      </c>
      <c r="J515" t="s">
        <v>26</v>
      </c>
      <c r="K515" t="s">
        <v>21</v>
      </c>
      <c r="L515">
        <v>0</v>
      </c>
      <c r="M515">
        <v>0</v>
      </c>
      <c r="N515" t="s">
        <v>22</v>
      </c>
      <c r="O515">
        <v>3</v>
      </c>
      <c r="P515" s="30">
        <f>SQRT((postes_2[[#This Row],[x]]-$Q$1)^2+(postes_2[[#This Row],[y]]-$R$1)^2)</f>
        <v>128689.2724558902</v>
      </c>
      <c r="Q515">
        <v>738808.07999999798</v>
      </c>
      <c r="R515">
        <v>6762953.5999999996</v>
      </c>
    </row>
    <row r="516" spans="1:18">
      <c r="A516">
        <v>58</v>
      </c>
      <c r="B516">
        <v>60001564</v>
      </c>
      <c r="C516">
        <f>+PF461</f>
        <v>0</v>
      </c>
      <c r="D516" t="s">
        <v>77</v>
      </c>
      <c r="E516">
        <v>1173200404000</v>
      </c>
      <c r="F516">
        <v>1362654254000</v>
      </c>
      <c r="G516">
        <v>1</v>
      </c>
      <c r="H516" t="s">
        <v>6851</v>
      </c>
      <c r="I516" t="s">
        <v>6852</v>
      </c>
      <c r="J516" t="s">
        <v>20</v>
      </c>
      <c r="K516" t="s">
        <v>21</v>
      </c>
      <c r="L516">
        <v>0</v>
      </c>
      <c r="M516">
        <v>0</v>
      </c>
      <c r="N516" t="s">
        <v>22</v>
      </c>
      <c r="O516">
        <v>4</v>
      </c>
      <c r="P516" s="30">
        <f>SQRT((postes_2[[#This Row],[x]]-$Q$1)^2+(postes_2[[#This Row],[y]]-$R$1)^2)</f>
        <v>128841.72258598813</v>
      </c>
      <c r="Q516">
        <v>688335.38000000303</v>
      </c>
      <c r="R516">
        <v>6650812.1600000001</v>
      </c>
    </row>
    <row r="517" spans="1:18">
      <c r="A517">
        <v>2870</v>
      </c>
      <c r="B517">
        <v>70002064</v>
      </c>
      <c r="C517" t="e">
        <f>+#REF!</f>
        <v>#REF!</v>
      </c>
      <c r="D517" t="s">
        <v>20</v>
      </c>
      <c r="E517" s="1">
        <v>952992000000</v>
      </c>
      <c r="F517" t="s">
        <v>20</v>
      </c>
      <c r="G517">
        <v>1</v>
      </c>
      <c r="H517" t="s">
        <v>6604</v>
      </c>
      <c r="I517" t="s">
        <v>6605</v>
      </c>
      <c r="J517" t="s">
        <v>20</v>
      </c>
      <c r="K517" t="s">
        <v>21</v>
      </c>
      <c r="L517">
        <v>0</v>
      </c>
      <c r="M517">
        <v>0</v>
      </c>
      <c r="N517" t="s">
        <v>22</v>
      </c>
      <c r="O517">
        <v>6</v>
      </c>
      <c r="P517" s="30">
        <f>SQRT((postes_2[[#This Row],[x]]-$Q$1)^2+(postes_2[[#This Row],[y]]-$R$1)^2)</f>
        <v>128872.92722709262</v>
      </c>
      <c r="Q517">
        <v>593850.35999999905</v>
      </c>
      <c r="R517">
        <v>6881259.2300000004</v>
      </c>
    </row>
    <row r="518" spans="1:18">
      <c r="A518">
        <v>217</v>
      </c>
      <c r="B518">
        <v>70000697</v>
      </c>
      <c r="C518">
        <f>+PF304</f>
        <v>0</v>
      </c>
      <c r="D518" t="s">
        <v>20</v>
      </c>
      <c r="E518">
        <v>907891200000</v>
      </c>
      <c r="F518" t="s">
        <v>20</v>
      </c>
      <c r="G518">
        <v>1</v>
      </c>
      <c r="H518" t="s">
        <v>586</v>
      </c>
      <c r="I518" t="s">
        <v>587</v>
      </c>
      <c r="J518" t="s">
        <v>20</v>
      </c>
      <c r="K518" t="s">
        <v>21</v>
      </c>
      <c r="L518">
        <v>0</v>
      </c>
      <c r="M518">
        <v>0</v>
      </c>
      <c r="N518" t="s">
        <v>22</v>
      </c>
      <c r="O518">
        <v>4</v>
      </c>
      <c r="P518" s="30">
        <f>SQRT((postes_2[[#This Row],[x]]-$Q$1)^2+(postes_2[[#This Row],[y]]-$R$1)^2)</f>
        <v>129366.36736078543</v>
      </c>
      <c r="Q518">
        <v>583389.39000000095</v>
      </c>
      <c r="R518">
        <v>6879962.6900000004</v>
      </c>
    </row>
    <row r="519" spans="1:18">
      <c r="A519">
        <v>1871</v>
      </c>
      <c r="B519">
        <v>70000812</v>
      </c>
      <c r="C519" t="e">
        <f>+#REF!</f>
        <v>#REF!</v>
      </c>
      <c r="D519" t="s">
        <v>20</v>
      </c>
      <c r="E519">
        <v>774489600000</v>
      </c>
      <c r="F519" t="s">
        <v>20</v>
      </c>
      <c r="G519">
        <v>1</v>
      </c>
      <c r="H519" t="s">
        <v>4411</v>
      </c>
      <c r="I519" t="s">
        <v>4412</v>
      </c>
      <c r="J519" t="s">
        <v>20</v>
      </c>
      <c r="K519" t="s">
        <v>21</v>
      </c>
      <c r="L519">
        <v>0</v>
      </c>
      <c r="M519">
        <v>0</v>
      </c>
      <c r="N519" t="s">
        <v>22</v>
      </c>
      <c r="O519">
        <v>6</v>
      </c>
      <c r="P519" s="30">
        <f>SQRT((postes_2[[#This Row],[x]]-$Q$1)^2+(postes_2[[#This Row],[y]]-$R$1)^2)</f>
        <v>129371.04003626491</v>
      </c>
      <c r="Q519">
        <v>664909.29999999702</v>
      </c>
      <c r="R519">
        <v>6870821.4199999999</v>
      </c>
    </row>
    <row r="520" spans="1:18">
      <c r="A520">
        <v>2401</v>
      </c>
      <c r="B520">
        <v>70006104</v>
      </c>
      <c r="C520" t="e">
        <f>+#REF!</f>
        <v>#REF!</v>
      </c>
      <c r="D520" t="s">
        <v>43</v>
      </c>
      <c r="E520">
        <v>1136888650000</v>
      </c>
      <c r="F520">
        <v>1112267888000</v>
      </c>
      <c r="G520">
        <v>1</v>
      </c>
      <c r="H520" t="s">
        <v>4522</v>
      </c>
      <c r="I520" t="s">
        <v>4523</v>
      </c>
      <c r="J520" t="s">
        <v>20</v>
      </c>
      <c r="K520" t="s">
        <v>21</v>
      </c>
      <c r="L520">
        <v>0</v>
      </c>
      <c r="M520">
        <v>0</v>
      </c>
      <c r="N520" t="s">
        <v>22</v>
      </c>
      <c r="O520">
        <v>4</v>
      </c>
      <c r="P520" s="30">
        <f>SQRT((postes_2[[#This Row],[x]]-$Q$1)^2+(postes_2[[#This Row],[y]]-$R$1)^2)</f>
        <v>130313.24575866219</v>
      </c>
      <c r="Q520">
        <v>543241.81999999995</v>
      </c>
      <c r="R520">
        <v>6641828.9800000004</v>
      </c>
    </row>
    <row r="521" spans="1:18">
      <c r="A521">
        <v>3373</v>
      </c>
      <c r="B521">
        <v>20001249</v>
      </c>
      <c r="C521" t="e">
        <f>+#REF!</f>
        <v>#REF!</v>
      </c>
      <c r="D521" t="s">
        <v>38</v>
      </c>
      <c r="E521">
        <v>778982400000</v>
      </c>
      <c r="F521">
        <v>1228930734000</v>
      </c>
      <c r="G521">
        <v>1</v>
      </c>
      <c r="H521" t="s">
        <v>68</v>
      </c>
      <c r="I521" t="s">
        <v>69</v>
      </c>
      <c r="J521" t="s">
        <v>20</v>
      </c>
      <c r="K521" t="s">
        <v>21</v>
      </c>
      <c r="L521">
        <v>0</v>
      </c>
      <c r="M521">
        <v>0</v>
      </c>
      <c r="N521" t="s">
        <v>22</v>
      </c>
      <c r="O521">
        <v>3</v>
      </c>
      <c r="P521" s="30">
        <f>SQRT((postes_2[[#This Row],[x]]-$Q$1)^2+(postes_2[[#This Row],[y]]-$R$1)^2)</f>
        <v>130492.83695654263</v>
      </c>
      <c r="Q521">
        <v>740749.10999999905</v>
      </c>
      <c r="R521">
        <v>6760915.4699999997</v>
      </c>
    </row>
    <row r="522" spans="1:18">
      <c r="A522">
        <v>1859</v>
      </c>
      <c r="B522">
        <v>60001553</v>
      </c>
      <c r="C522" t="e">
        <f>+#REF!</f>
        <v>#REF!</v>
      </c>
      <c r="D522" t="s">
        <v>77</v>
      </c>
      <c r="E522">
        <v>610761600000</v>
      </c>
      <c r="F522">
        <v>1325690075000</v>
      </c>
      <c r="G522">
        <v>1</v>
      </c>
      <c r="H522" t="s">
        <v>4386</v>
      </c>
      <c r="I522" t="s">
        <v>4387</v>
      </c>
      <c r="J522" t="s">
        <v>4388</v>
      </c>
      <c r="K522" t="s">
        <v>21</v>
      </c>
      <c r="L522">
        <v>0</v>
      </c>
      <c r="M522">
        <v>0</v>
      </c>
      <c r="N522" t="s">
        <v>22</v>
      </c>
      <c r="O522">
        <v>4</v>
      </c>
      <c r="P522" s="30">
        <f>SQRT((postes_2[[#This Row],[x]]-$Q$1)^2+(postes_2[[#This Row],[y]]-$R$1)^2)</f>
        <v>130510.37190409764</v>
      </c>
      <c r="Q522">
        <v>524233.32999999798</v>
      </c>
      <c r="R522">
        <v>6655501.5599999996</v>
      </c>
    </row>
    <row r="523" spans="1:18">
      <c r="A523">
        <v>3022</v>
      </c>
      <c r="B523">
        <v>70000657</v>
      </c>
      <c r="C523" t="e">
        <f>+#REF!</f>
        <v>#REF!</v>
      </c>
      <c r="D523" t="s">
        <v>23</v>
      </c>
      <c r="E523" s="1">
        <v>1038960000000</v>
      </c>
      <c r="F523">
        <v>1301303376000</v>
      </c>
      <c r="G523">
        <v>1</v>
      </c>
      <c r="H523" t="s">
        <v>2883</v>
      </c>
      <c r="I523" t="s">
        <v>2884</v>
      </c>
      <c r="J523" t="s">
        <v>2885</v>
      </c>
      <c r="K523" t="s">
        <v>21</v>
      </c>
      <c r="L523">
        <v>0</v>
      </c>
      <c r="M523">
        <v>0</v>
      </c>
      <c r="N523" t="s">
        <v>22</v>
      </c>
      <c r="O523">
        <v>6</v>
      </c>
      <c r="P523" s="30">
        <f>SQRT((postes_2[[#This Row],[x]]-$Q$1)^2+(postes_2[[#This Row],[y]]-$R$1)^2)</f>
        <v>130723.43690797649</v>
      </c>
      <c r="Q523">
        <v>595608.89999999898</v>
      </c>
      <c r="R523">
        <v>6883338.3899999997</v>
      </c>
    </row>
    <row r="524" spans="1:18">
      <c r="A524">
        <v>2088</v>
      </c>
      <c r="B524">
        <v>70000925</v>
      </c>
      <c r="C524" t="e">
        <f>+#REF!</f>
        <v>#REF!</v>
      </c>
      <c r="D524" t="s">
        <v>152</v>
      </c>
      <c r="E524">
        <v>774489600000</v>
      </c>
      <c r="F524">
        <v>1292234547000</v>
      </c>
      <c r="G524">
        <v>1</v>
      </c>
      <c r="H524" t="s">
        <v>3312</v>
      </c>
      <c r="I524" t="s">
        <v>3313</v>
      </c>
      <c r="J524" t="s">
        <v>20</v>
      </c>
      <c r="K524" t="s">
        <v>21</v>
      </c>
      <c r="L524">
        <v>0</v>
      </c>
      <c r="M524">
        <v>0</v>
      </c>
      <c r="N524" t="s">
        <v>22</v>
      </c>
      <c r="O524">
        <v>7</v>
      </c>
      <c r="P524" s="30">
        <f>SQRT((postes_2[[#This Row],[x]]-$Q$1)^2+(postes_2[[#This Row],[y]]-$R$1)^2)</f>
        <v>130854.93890184654</v>
      </c>
      <c r="Q524">
        <v>675266.82</v>
      </c>
      <c r="R524">
        <v>6867147.4199999999</v>
      </c>
    </row>
    <row r="525" spans="1:18">
      <c r="A525">
        <v>2845</v>
      </c>
      <c r="B525">
        <v>20001347</v>
      </c>
      <c r="C525" t="e">
        <f>+#REF!</f>
        <v>#REF!</v>
      </c>
      <c r="D525" t="s">
        <v>20</v>
      </c>
      <c r="E525">
        <v>778982400000</v>
      </c>
      <c r="F525" t="s">
        <v>20</v>
      </c>
      <c r="G525">
        <v>1</v>
      </c>
      <c r="H525" t="s">
        <v>2264</v>
      </c>
      <c r="I525" t="s">
        <v>2264</v>
      </c>
      <c r="J525" t="s">
        <v>20</v>
      </c>
      <c r="K525" t="s">
        <v>21</v>
      </c>
      <c r="L525">
        <v>0</v>
      </c>
      <c r="M525">
        <v>0</v>
      </c>
      <c r="N525" t="s">
        <v>22</v>
      </c>
      <c r="O525">
        <v>6</v>
      </c>
      <c r="P525" s="30">
        <f>SQRT((postes_2[[#This Row],[x]]-$Q$1)^2+(postes_2[[#This Row],[y]]-$R$1)^2)</f>
        <v>130887.14053363886</v>
      </c>
      <c r="Q525">
        <v>741116.85000000102</v>
      </c>
      <c r="R525">
        <v>6745546.6299999999</v>
      </c>
    </row>
    <row r="526" spans="1:18">
      <c r="A526">
        <v>1801</v>
      </c>
      <c r="B526">
        <v>70000627</v>
      </c>
      <c r="C526" t="e">
        <f>+#REF!</f>
        <v>#REF!</v>
      </c>
      <c r="D526" t="s">
        <v>20</v>
      </c>
      <c r="E526">
        <v>774489600000</v>
      </c>
      <c r="F526" t="s">
        <v>20</v>
      </c>
      <c r="G526">
        <v>1</v>
      </c>
      <c r="H526" t="s">
        <v>7132</v>
      </c>
      <c r="I526" t="s">
        <v>7133</v>
      </c>
      <c r="J526" t="s">
        <v>20</v>
      </c>
      <c r="K526" t="s">
        <v>21</v>
      </c>
      <c r="L526">
        <v>0</v>
      </c>
      <c r="M526">
        <v>0</v>
      </c>
      <c r="N526" t="s">
        <v>22</v>
      </c>
      <c r="O526">
        <v>6</v>
      </c>
      <c r="P526" s="30">
        <f>SQRT((postes_2[[#This Row],[x]]-$Q$1)^2+(postes_2[[#This Row],[y]]-$R$1)^2)</f>
        <v>130966.63270724933</v>
      </c>
      <c r="Q526">
        <v>628477.56999999995</v>
      </c>
      <c r="R526">
        <v>6883184.9800000004</v>
      </c>
    </row>
    <row r="527" spans="1:18">
      <c r="A527">
        <v>1514</v>
      </c>
      <c r="B527">
        <v>70018507</v>
      </c>
      <c r="C527" t="e">
        <f>+#REF!</f>
        <v>#REF!</v>
      </c>
      <c r="D527" t="s">
        <v>56</v>
      </c>
      <c r="E527">
        <v>1193221546000</v>
      </c>
      <c r="F527">
        <v>1193221528000</v>
      </c>
      <c r="G527">
        <v>1</v>
      </c>
      <c r="H527" t="s">
        <v>2691</v>
      </c>
      <c r="I527" t="s">
        <v>2692</v>
      </c>
      <c r="J527" t="s">
        <v>2693</v>
      </c>
      <c r="K527" t="s">
        <v>21</v>
      </c>
      <c r="L527">
        <v>0</v>
      </c>
      <c r="M527">
        <v>0</v>
      </c>
      <c r="N527" t="s">
        <v>22</v>
      </c>
      <c r="O527">
        <v>6</v>
      </c>
      <c r="P527" s="30">
        <f>SQRT((postes_2[[#This Row],[x]]-$Q$1)^2+(postes_2[[#This Row],[y]]-$R$1)^2)</f>
        <v>131089.38321513645</v>
      </c>
      <c r="Q527">
        <v>662994.46000000101</v>
      </c>
      <c r="R527">
        <v>6873568.6900000004</v>
      </c>
    </row>
    <row r="528" spans="1:18">
      <c r="A528">
        <v>1266</v>
      </c>
      <c r="B528">
        <v>70001067</v>
      </c>
      <c r="C528" t="e">
        <f>+#REF!</f>
        <v>#REF!</v>
      </c>
      <c r="D528" t="s">
        <v>20</v>
      </c>
      <c r="E528">
        <v>956793600000</v>
      </c>
      <c r="F528" t="s">
        <v>20</v>
      </c>
      <c r="G528">
        <v>1</v>
      </c>
      <c r="H528" t="s">
        <v>3163</v>
      </c>
      <c r="I528" t="s">
        <v>3164</v>
      </c>
      <c r="J528" t="s">
        <v>3165</v>
      </c>
      <c r="K528" t="s">
        <v>21</v>
      </c>
      <c r="L528">
        <v>0</v>
      </c>
      <c r="M528">
        <v>0</v>
      </c>
      <c r="N528" t="s">
        <v>22</v>
      </c>
      <c r="O528">
        <v>6</v>
      </c>
      <c r="P528" s="30">
        <f>SQRT((postes_2[[#This Row],[x]]-$Q$1)^2+(postes_2[[#This Row],[y]]-$R$1)^2)</f>
        <v>131307.51653407133</v>
      </c>
      <c r="Q528">
        <v>685213.71999999904</v>
      </c>
      <c r="R528">
        <v>6861420.3700000001</v>
      </c>
    </row>
    <row r="529" spans="1:18">
      <c r="A529">
        <v>249</v>
      </c>
      <c r="B529">
        <v>70001187</v>
      </c>
      <c r="C529">
        <f>+PF283</f>
        <v>0</v>
      </c>
      <c r="D529" t="s">
        <v>90</v>
      </c>
      <c r="E529">
        <v>757641600000</v>
      </c>
      <c r="F529">
        <v>1150987987000</v>
      </c>
      <c r="G529">
        <v>1</v>
      </c>
      <c r="H529" t="s">
        <v>594</v>
      </c>
      <c r="I529" t="s">
        <v>595</v>
      </c>
      <c r="J529" t="s">
        <v>596</v>
      </c>
      <c r="K529" t="s">
        <v>21</v>
      </c>
      <c r="L529">
        <v>0</v>
      </c>
      <c r="M529">
        <v>0</v>
      </c>
      <c r="N529" t="s">
        <v>22</v>
      </c>
      <c r="O529">
        <v>4</v>
      </c>
      <c r="P529" s="30">
        <f>SQRT((postes_2[[#This Row],[x]]-$Q$1)^2+(postes_2[[#This Row],[y]]-$R$1)^2)</f>
        <v>131369.16645333281</v>
      </c>
      <c r="Q529">
        <v>531356.27000000305</v>
      </c>
      <c r="R529">
        <v>6858338.4100000001</v>
      </c>
    </row>
    <row r="530" spans="1:18">
      <c r="A530">
        <v>809</v>
      </c>
      <c r="B530">
        <v>70000655</v>
      </c>
      <c r="C530" t="e">
        <f>+#REF!</f>
        <v>#REF!</v>
      </c>
      <c r="D530" t="s">
        <v>30</v>
      </c>
      <c r="E530">
        <v>956707200000</v>
      </c>
      <c r="F530">
        <v>1394118618000</v>
      </c>
      <c r="G530">
        <v>1</v>
      </c>
      <c r="H530" t="s">
        <v>1751</v>
      </c>
      <c r="I530" t="s">
        <v>1752</v>
      </c>
      <c r="J530" t="s">
        <v>26</v>
      </c>
      <c r="K530" t="s">
        <v>21</v>
      </c>
      <c r="L530">
        <v>0</v>
      </c>
      <c r="M530">
        <v>0</v>
      </c>
      <c r="N530" t="s">
        <v>22</v>
      </c>
      <c r="O530">
        <v>6</v>
      </c>
      <c r="P530" s="30">
        <f>SQRT((postes_2[[#This Row],[x]]-$Q$1)^2+(postes_2[[#This Row],[y]]-$R$1)^2)</f>
        <v>131633.27250757188</v>
      </c>
      <c r="Q530">
        <v>635760.28000000096</v>
      </c>
      <c r="R530">
        <v>6882643.1699999999</v>
      </c>
    </row>
    <row r="531" spans="1:18">
      <c r="A531">
        <v>1149</v>
      </c>
      <c r="B531">
        <v>70000632</v>
      </c>
      <c r="C531" t="e">
        <f>+#REF!</f>
        <v>#REF!</v>
      </c>
      <c r="D531" t="s">
        <v>27</v>
      </c>
      <c r="E531">
        <v>956707200000</v>
      </c>
      <c r="F531">
        <v>1292250375000</v>
      </c>
      <c r="G531">
        <v>1</v>
      </c>
      <c r="H531" t="s">
        <v>4775</v>
      </c>
      <c r="I531" t="s">
        <v>4775</v>
      </c>
      <c r="J531" t="s">
        <v>4776</v>
      </c>
      <c r="K531" t="s">
        <v>21</v>
      </c>
      <c r="L531">
        <v>0</v>
      </c>
      <c r="M531">
        <v>0</v>
      </c>
      <c r="N531" t="s">
        <v>22</v>
      </c>
      <c r="O531">
        <v>7</v>
      </c>
      <c r="P531" s="30">
        <f>SQRT((postes_2[[#This Row],[x]]-$Q$1)^2+(postes_2[[#This Row],[y]]-$R$1)^2)</f>
        <v>131742.85090050919</v>
      </c>
      <c r="Q531">
        <v>631192.47999999695</v>
      </c>
      <c r="R531">
        <v>6883565.1100000003</v>
      </c>
    </row>
    <row r="532" spans="1:18">
      <c r="A532">
        <v>2422</v>
      </c>
      <c r="B532">
        <v>50000010</v>
      </c>
      <c r="C532" t="e">
        <f>+#REF!</f>
        <v>#REF!</v>
      </c>
      <c r="D532" t="s">
        <v>30</v>
      </c>
      <c r="E532">
        <v>1442504109000</v>
      </c>
      <c r="F532">
        <v>1423646911000</v>
      </c>
      <c r="G532">
        <v>1</v>
      </c>
      <c r="H532" t="s">
        <v>6491</v>
      </c>
      <c r="I532" t="s">
        <v>6492</v>
      </c>
      <c r="J532" t="s">
        <v>26</v>
      </c>
      <c r="K532" t="s">
        <v>21</v>
      </c>
      <c r="L532">
        <v>0</v>
      </c>
      <c r="M532">
        <v>0</v>
      </c>
      <c r="N532" t="s">
        <v>22</v>
      </c>
      <c r="O532">
        <v>4</v>
      </c>
      <c r="P532" s="30">
        <f>SQRT((postes_2[[#This Row],[x]]-$Q$1)^2+(postes_2[[#This Row],[y]]-$R$1)^2)</f>
        <v>132363.5345761466</v>
      </c>
      <c r="Q532">
        <v>590197.39000000095</v>
      </c>
      <c r="R532">
        <v>6622660.3799999999</v>
      </c>
    </row>
    <row r="533" spans="1:18">
      <c r="A533">
        <v>3182</v>
      </c>
      <c r="B533">
        <v>60004461</v>
      </c>
      <c r="C533" t="e">
        <f>+#REF!</f>
        <v>#REF!</v>
      </c>
      <c r="D533" t="s">
        <v>56</v>
      </c>
      <c r="E533">
        <v>1062979200000</v>
      </c>
      <c r="F533">
        <v>1316183151000</v>
      </c>
      <c r="G533">
        <v>1</v>
      </c>
      <c r="H533" t="s">
        <v>6344</v>
      </c>
      <c r="I533" t="s">
        <v>4343</v>
      </c>
      <c r="J533" t="s">
        <v>20</v>
      </c>
      <c r="K533" t="s">
        <v>21</v>
      </c>
      <c r="L533">
        <v>0</v>
      </c>
      <c r="M533">
        <v>0</v>
      </c>
      <c r="N533" t="s">
        <v>22</v>
      </c>
      <c r="O533">
        <v>4</v>
      </c>
      <c r="P533" s="30">
        <f>SQRT((postes_2[[#This Row],[x]]-$Q$1)^2+(postes_2[[#This Row],[y]]-$R$1)^2)</f>
        <v>132537.840700967</v>
      </c>
      <c r="Q533">
        <v>484472.46999999898</v>
      </c>
      <c r="R533">
        <v>6712339.5999999996</v>
      </c>
    </row>
    <row r="534" spans="1:18">
      <c r="A534">
        <v>618</v>
      </c>
      <c r="B534">
        <v>50000012</v>
      </c>
      <c r="C534" t="e">
        <f>+#REF!</f>
        <v>#REF!</v>
      </c>
      <c r="D534" t="s">
        <v>168</v>
      </c>
      <c r="E534">
        <v>1459507139000</v>
      </c>
      <c r="F534" t="s">
        <v>20</v>
      </c>
      <c r="G534">
        <v>1</v>
      </c>
      <c r="H534" t="s">
        <v>5205</v>
      </c>
      <c r="I534" t="s">
        <v>5206</v>
      </c>
      <c r="J534" t="s">
        <v>20</v>
      </c>
      <c r="K534" t="s">
        <v>21</v>
      </c>
      <c r="L534">
        <v>0</v>
      </c>
      <c r="M534">
        <v>0</v>
      </c>
      <c r="N534" t="s">
        <v>22</v>
      </c>
      <c r="O534">
        <v>4</v>
      </c>
      <c r="P534" s="30">
        <f>SQRT((postes_2[[#This Row],[x]]-$Q$1)^2+(postes_2[[#This Row],[y]]-$R$1)^2)</f>
        <v>133340.82027713794</v>
      </c>
      <c r="Q534">
        <v>604440.50999999803</v>
      </c>
      <c r="R534">
        <v>6620257.8899999997</v>
      </c>
    </row>
    <row r="535" spans="1:18">
      <c r="A535">
        <v>900</v>
      </c>
      <c r="B535">
        <v>70001366</v>
      </c>
      <c r="C535" t="e">
        <f>+#REF!</f>
        <v>#REF!</v>
      </c>
      <c r="D535" t="s">
        <v>274</v>
      </c>
      <c r="E535" s="1">
        <v>758592000000</v>
      </c>
      <c r="F535">
        <v>1423582257000</v>
      </c>
      <c r="G535">
        <v>1</v>
      </c>
      <c r="H535" t="s">
        <v>1940</v>
      </c>
      <c r="I535" t="s">
        <v>1941</v>
      </c>
      <c r="J535" t="s">
        <v>1942</v>
      </c>
      <c r="K535" t="s">
        <v>21</v>
      </c>
      <c r="L535">
        <v>0</v>
      </c>
      <c r="M535">
        <v>0</v>
      </c>
      <c r="N535" t="s">
        <v>22</v>
      </c>
      <c r="O535">
        <v>4</v>
      </c>
      <c r="P535" s="30">
        <f>SQRT((postes_2[[#This Row],[x]]-$Q$1)^2+(postes_2[[#This Row],[y]]-$R$1)^2)</f>
        <v>133431.20242877977</v>
      </c>
      <c r="Q535">
        <v>521792.20000000298</v>
      </c>
      <c r="R535">
        <v>6853163.2000000002</v>
      </c>
    </row>
    <row r="536" spans="1:18">
      <c r="A536">
        <v>937</v>
      </c>
      <c r="B536">
        <v>70001374</v>
      </c>
      <c r="C536" t="e">
        <f>+#REF!</f>
        <v>#REF!</v>
      </c>
      <c r="D536" t="s">
        <v>168</v>
      </c>
      <c r="E536">
        <v>757641600000</v>
      </c>
      <c r="F536">
        <v>1450348324000</v>
      </c>
      <c r="G536">
        <v>1</v>
      </c>
      <c r="H536" t="s">
        <v>2024</v>
      </c>
      <c r="I536" t="s">
        <v>93</v>
      </c>
      <c r="J536" t="s">
        <v>20</v>
      </c>
      <c r="K536" t="s">
        <v>21</v>
      </c>
      <c r="L536">
        <v>0</v>
      </c>
      <c r="M536">
        <v>0</v>
      </c>
      <c r="N536" t="s">
        <v>22</v>
      </c>
      <c r="O536">
        <v>6</v>
      </c>
      <c r="P536" s="30">
        <f>SQRT((postes_2[[#This Row],[x]]-$Q$1)^2+(postes_2[[#This Row],[y]]-$R$1)^2)</f>
        <v>133442.28320336595</v>
      </c>
      <c r="Q536">
        <v>520047.35000000102</v>
      </c>
      <c r="R536">
        <v>6851598.5599999996</v>
      </c>
    </row>
    <row r="537" spans="1:18">
      <c r="A537">
        <v>2</v>
      </c>
      <c r="B537">
        <v>70000630</v>
      </c>
      <c r="C537">
        <f>+PF540</f>
        <v>0</v>
      </c>
      <c r="D537" t="s">
        <v>20</v>
      </c>
      <c r="E537">
        <v>774489600000</v>
      </c>
      <c r="F537" t="s">
        <v>20</v>
      </c>
      <c r="G537">
        <v>1</v>
      </c>
      <c r="H537" t="s">
        <v>7270</v>
      </c>
      <c r="I537" t="s">
        <v>7271</v>
      </c>
      <c r="J537" t="s">
        <v>20</v>
      </c>
      <c r="K537" t="s">
        <v>21</v>
      </c>
      <c r="L537">
        <v>0</v>
      </c>
      <c r="M537">
        <v>0</v>
      </c>
      <c r="N537" t="s">
        <v>22</v>
      </c>
      <c r="O537">
        <v>6</v>
      </c>
      <c r="P537" s="30">
        <f>SQRT((postes_2[[#This Row],[x]]-$Q$1)^2+(postes_2[[#This Row],[y]]-$R$1)^2)</f>
        <v>133480.82241427447</v>
      </c>
      <c r="Q537">
        <v>637613.14000000095</v>
      </c>
      <c r="R537">
        <v>6884154.1299999999</v>
      </c>
    </row>
    <row r="538" spans="1:18">
      <c r="A538">
        <v>2248</v>
      </c>
      <c r="B538">
        <v>60005201</v>
      </c>
      <c r="C538" t="e">
        <f>+#REF!</f>
        <v>#REF!</v>
      </c>
      <c r="D538" t="s">
        <v>152</v>
      </c>
      <c r="E538">
        <v>1082419200000</v>
      </c>
      <c r="F538">
        <v>1270651491000</v>
      </c>
      <c r="G538">
        <v>1</v>
      </c>
      <c r="H538" t="s">
        <v>4449</v>
      </c>
      <c r="I538" t="s">
        <v>4450</v>
      </c>
      <c r="J538" t="s">
        <v>20</v>
      </c>
      <c r="K538" t="s">
        <v>21</v>
      </c>
      <c r="L538">
        <v>0</v>
      </c>
      <c r="M538">
        <v>0</v>
      </c>
      <c r="N538" t="s">
        <v>22</v>
      </c>
      <c r="O538">
        <v>4</v>
      </c>
      <c r="P538" s="30">
        <f>SQRT((postes_2[[#This Row],[x]]-$Q$1)^2+(postes_2[[#This Row],[y]]-$R$1)^2)</f>
        <v>133650.75641311167</v>
      </c>
      <c r="Q538">
        <v>476860.28999999899</v>
      </c>
      <c r="R538">
        <v>6756802.9800000004</v>
      </c>
    </row>
    <row r="539" spans="1:18">
      <c r="A539">
        <v>409</v>
      </c>
      <c r="B539">
        <v>70001638</v>
      </c>
      <c r="C539">
        <f>+PF132</f>
        <v>0</v>
      </c>
      <c r="D539" t="s">
        <v>56</v>
      </c>
      <c r="E539">
        <v>1291827544000</v>
      </c>
      <c r="F539">
        <v>1291827468000</v>
      </c>
      <c r="G539">
        <v>1</v>
      </c>
      <c r="H539" t="s">
        <v>4122</v>
      </c>
      <c r="I539" t="s">
        <v>4123</v>
      </c>
      <c r="J539" t="s">
        <v>20</v>
      </c>
      <c r="K539" t="s">
        <v>21</v>
      </c>
      <c r="L539">
        <v>0</v>
      </c>
      <c r="M539">
        <v>0</v>
      </c>
      <c r="N539" t="s">
        <v>22</v>
      </c>
      <c r="O539">
        <v>3</v>
      </c>
      <c r="P539" s="30">
        <f>SQRT((postes_2[[#This Row],[x]]-$Q$1)^2+(postes_2[[#This Row],[y]]-$R$1)^2)</f>
        <v>133705.53868456208</v>
      </c>
      <c r="Q539">
        <v>721776.61999999697</v>
      </c>
      <c r="R539">
        <v>6827542.3700000001</v>
      </c>
    </row>
    <row r="540" spans="1:18">
      <c r="A540">
        <v>1523</v>
      </c>
      <c r="B540">
        <v>70000704</v>
      </c>
      <c r="C540" t="e">
        <f>+#REF!</f>
        <v>#REF!</v>
      </c>
      <c r="D540" t="s">
        <v>152</v>
      </c>
      <c r="E540">
        <v>1052956800000</v>
      </c>
      <c r="F540">
        <v>1295950100000</v>
      </c>
      <c r="G540">
        <v>1</v>
      </c>
      <c r="H540" t="s">
        <v>2714</v>
      </c>
      <c r="I540" t="s">
        <v>2715</v>
      </c>
      <c r="J540" t="s">
        <v>26</v>
      </c>
      <c r="K540" t="s">
        <v>21</v>
      </c>
      <c r="L540">
        <v>0</v>
      </c>
      <c r="M540">
        <v>0</v>
      </c>
      <c r="N540" t="s">
        <v>22</v>
      </c>
      <c r="O540">
        <v>6</v>
      </c>
      <c r="P540" s="30">
        <f>SQRT((postes_2[[#This Row],[x]]-$Q$1)^2+(postes_2[[#This Row],[y]]-$R$1)^2)</f>
        <v>133713.90989589039</v>
      </c>
      <c r="Q540">
        <v>658528.35000000102</v>
      </c>
      <c r="R540">
        <v>6878241.0999999996</v>
      </c>
    </row>
    <row r="541" spans="1:18">
      <c r="A541">
        <v>1723</v>
      </c>
      <c r="B541">
        <v>70001821</v>
      </c>
      <c r="C541" t="e">
        <f>+#REF!</f>
        <v>#REF!</v>
      </c>
      <c r="D541" t="s">
        <v>274</v>
      </c>
      <c r="E541" s="1">
        <v>1039392000000</v>
      </c>
      <c r="F541">
        <v>1411557745000</v>
      </c>
      <c r="G541">
        <v>1</v>
      </c>
      <c r="H541" t="s">
        <v>6969</v>
      </c>
      <c r="I541" t="s">
        <v>6970</v>
      </c>
      <c r="J541" t="s">
        <v>20</v>
      </c>
      <c r="K541" t="s">
        <v>21</v>
      </c>
      <c r="L541">
        <v>0</v>
      </c>
      <c r="M541">
        <v>0</v>
      </c>
      <c r="N541" t="s">
        <v>22</v>
      </c>
      <c r="O541">
        <v>7</v>
      </c>
      <c r="P541" s="30">
        <f>SQRT((postes_2[[#This Row],[x]]-$Q$1)^2+(postes_2[[#This Row],[y]]-$R$1)^2)</f>
        <v>133856.28299872507</v>
      </c>
      <c r="Q541">
        <v>668204.99000000197</v>
      </c>
      <c r="R541">
        <v>6874226.9699999997</v>
      </c>
    </row>
    <row r="542" spans="1:18">
      <c r="A542">
        <v>2280</v>
      </c>
      <c r="B542">
        <v>60001548</v>
      </c>
      <c r="C542" t="e">
        <f>+#REF!</f>
        <v>#REF!</v>
      </c>
      <c r="D542" t="s">
        <v>274</v>
      </c>
      <c r="E542">
        <v>1067990400000</v>
      </c>
      <c r="F542">
        <v>1396962780000</v>
      </c>
      <c r="G542">
        <v>1</v>
      </c>
      <c r="H542" t="s">
        <v>5413</v>
      </c>
      <c r="I542" t="s">
        <v>5414</v>
      </c>
      <c r="J542" t="s">
        <v>20</v>
      </c>
      <c r="K542" t="s">
        <v>21</v>
      </c>
      <c r="L542">
        <v>0</v>
      </c>
      <c r="M542">
        <v>0</v>
      </c>
      <c r="N542" t="s">
        <v>22</v>
      </c>
      <c r="O542">
        <v>4</v>
      </c>
      <c r="P542" s="30">
        <f>SQRT((postes_2[[#This Row],[x]]-$Q$1)^2+(postes_2[[#This Row],[y]]-$R$1)^2)</f>
        <v>133900.82055489314</v>
      </c>
      <c r="Q542">
        <v>517778.67000000202</v>
      </c>
      <c r="R542">
        <v>6656829.6500000004</v>
      </c>
    </row>
    <row r="543" spans="1:18">
      <c r="A543">
        <v>2382</v>
      </c>
      <c r="B543">
        <v>20001360</v>
      </c>
      <c r="C543" t="e">
        <f>+#REF!</f>
        <v>#REF!</v>
      </c>
      <c r="D543" t="s">
        <v>17</v>
      </c>
      <c r="E543">
        <v>778982400000</v>
      </c>
      <c r="F543">
        <v>1304936019000</v>
      </c>
      <c r="G543">
        <v>1</v>
      </c>
      <c r="H543" t="s">
        <v>4964</v>
      </c>
      <c r="I543" t="s">
        <v>4965</v>
      </c>
      <c r="J543" t="s">
        <v>20</v>
      </c>
      <c r="K543" t="s">
        <v>21</v>
      </c>
      <c r="L543">
        <v>0</v>
      </c>
      <c r="M543">
        <v>0</v>
      </c>
      <c r="N543" t="s">
        <v>22</v>
      </c>
      <c r="O543">
        <v>3</v>
      </c>
      <c r="P543" s="30">
        <f>SQRT((postes_2[[#This Row],[x]]-$Q$1)^2+(postes_2[[#This Row],[y]]-$R$1)^2)</f>
        <v>134025.18630113447</v>
      </c>
      <c r="Q543">
        <v>744153.42000000202</v>
      </c>
      <c r="R543">
        <v>6743907.04</v>
      </c>
    </row>
    <row r="544" spans="1:18">
      <c r="A544">
        <v>1524</v>
      </c>
      <c r="B544">
        <v>70000700</v>
      </c>
      <c r="C544" t="e">
        <f>+#REF!</f>
        <v>#REF!</v>
      </c>
      <c r="D544" t="s">
        <v>20</v>
      </c>
      <c r="E544">
        <v>774489600000</v>
      </c>
      <c r="F544" t="s">
        <v>20</v>
      </c>
      <c r="G544">
        <v>1</v>
      </c>
      <c r="H544" t="s">
        <v>2716</v>
      </c>
      <c r="I544" t="s">
        <v>2717</v>
      </c>
      <c r="J544" t="s">
        <v>20</v>
      </c>
      <c r="K544" t="s">
        <v>21</v>
      </c>
      <c r="L544">
        <v>0</v>
      </c>
      <c r="M544">
        <v>0</v>
      </c>
      <c r="N544" t="s">
        <v>22</v>
      </c>
      <c r="O544">
        <v>6</v>
      </c>
      <c r="P544" s="30">
        <f>SQRT((postes_2[[#This Row],[x]]-$Q$1)^2+(postes_2[[#This Row],[y]]-$R$1)^2)</f>
        <v>134176.93071339044</v>
      </c>
      <c r="Q544">
        <v>654804.22999999695</v>
      </c>
      <c r="R544">
        <v>6880103.0300000003</v>
      </c>
    </row>
    <row r="545" spans="1:18">
      <c r="A545">
        <v>1614</v>
      </c>
      <c r="B545">
        <v>70000616</v>
      </c>
      <c r="C545" t="e">
        <f>+#REF!</f>
        <v>#REF!</v>
      </c>
      <c r="D545" t="s">
        <v>1094</v>
      </c>
      <c r="E545">
        <v>1101124448000</v>
      </c>
      <c r="F545">
        <v>1424450973000</v>
      </c>
      <c r="G545">
        <v>1</v>
      </c>
      <c r="H545" t="s">
        <v>3779</v>
      </c>
      <c r="I545" t="s">
        <v>3779</v>
      </c>
      <c r="J545" t="s">
        <v>3780</v>
      </c>
      <c r="K545" t="s">
        <v>21</v>
      </c>
      <c r="L545">
        <v>0</v>
      </c>
      <c r="M545">
        <v>0</v>
      </c>
      <c r="N545" t="s">
        <v>22</v>
      </c>
      <c r="O545">
        <v>3</v>
      </c>
      <c r="P545" s="30">
        <f>SQRT((postes_2[[#This Row],[x]]-$Q$1)^2+(postes_2[[#This Row],[y]]-$R$1)^2)</f>
        <v>134419.35731843542</v>
      </c>
      <c r="Q545">
        <v>622042.22999999695</v>
      </c>
      <c r="R545">
        <v>6887382.5899999999</v>
      </c>
    </row>
    <row r="546" spans="1:18">
      <c r="A546">
        <v>2157</v>
      </c>
      <c r="B546">
        <v>20001109</v>
      </c>
      <c r="C546" t="e">
        <f>+#REF!</f>
        <v>#REF!</v>
      </c>
      <c r="D546" t="s">
        <v>38</v>
      </c>
      <c r="E546">
        <v>778982400000</v>
      </c>
      <c r="F546">
        <v>1228932694000</v>
      </c>
      <c r="G546">
        <v>1</v>
      </c>
      <c r="H546" t="s">
        <v>5108</v>
      </c>
      <c r="I546" t="s">
        <v>5109</v>
      </c>
      <c r="J546" t="s">
        <v>20</v>
      </c>
      <c r="K546" t="s">
        <v>21</v>
      </c>
      <c r="L546">
        <v>0</v>
      </c>
      <c r="M546">
        <v>0</v>
      </c>
      <c r="N546" t="s">
        <v>22</v>
      </c>
      <c r="O546">
        <v>3</v>
      </c>
      <c r="P546" s="30">
        <f>SQRT((postes_2[[#This Row],[x]]-$Q$1)^2+(postes_2[[#This Row],[y]]-$R$1)^2)</f>
        <v>134524.17285548252</v>
      </c>
      <c r="Q546">
        <v>739443.85000000102</v>
      </c>
      <c r="R546">
        <v>6791702.5899999999</v>
      </c>
    </row>
    <row r="547" spans="1:18">
      <c r="A547">
        <v>2676</v>
      </c>
      <c r="B547">
        <v>30000207</v>
      </c>
      <c r="C547" t="e">
        <f>+#REF!</f>
        <v>#REF!</v>
      </c>
      <c r="D547" t="s">
        <v>168</v>
      </c>
      <c r="E547">
        <v>1424192782000</v>
      </c>
      <c r="F547">
        <v>1438349264000</v>
      </c>
      <c r="G547">
        <v>1</v>
      </c>
      <c r="H547" t="s">
        <v>5073</v>
      </c>
      <c r="I547" t="s">
        <v>5074</v>
      </c>
      <c r="J547" t="s">
        <v>20</v>
      </c>
      <c r="K547" t="s">
        <v>21</v>
      </c>
      <c r="L547">
        <v>0</v>
      </c>
      <c r="M547">
        <v>0</v>
      </c>
      <c r="N547" t="s">
        <v>22</v>
      </c>
      <c r="O547">
        <v>6</v>
      </c>
      <c r="P547" s="30">
        <f>SQRT((postes_2[[#This Row],[x]]-$Q$1)^2+(postes_2[[#This Row],[y]]-$R$1)^2)</f>
        <v>134631.02593291353</v>
      </c>
      <c r="Q547">
        <v>706428.20000000298</v>
      </c>
      <c r="R547">
        <v>6659030.3600000003</v>
      </c>
    </row>
    <row r="548" spans="1:18">
      <c r="A548">
        <v>2774</v>
      </c>
      <c r="B548">
        <v>70000684</v>
      </c>
      <c r="C548" t="e">
        <f>+#REF!</f>
        <v>#REF!</v>
      </c>
      <c r="D548" t="s">
        <v>20</v>
      </c>
      <c r="E548">
        <v>610761600000</v>
      </c>
      <c r="F548" t="s">
        <v>20</v>
      </c>
      <c r="G548">
        <v>1</v>
      </c>
      <c r="H548" t="s">
        <v>4910</v>
      </c>
      <c r="I548" t="s">
        <v>4911</v>
      </c>
      <c r="J548" t="s">
        <v>20</v>
      </c>
      <c r="K548" t="s">
        <v>21</v>
      </c>
      <c r="L548">
        <v>0</v>
      </c>
      <c r="M548">
        <v>0</v>
      </c>
      <c r="N548" t="s">
        <v>22</v>
      </c>
      <c r="O548">
        <v>4</v>
      </c>
      <c r="P548" s="30">
        <f>SQRT((postes_2[[#This Row],[x]]-$Q$1)^2+(postes_2[[#This Row],[y]]-$R$1)^2)</f>
        <v>135335.44913111909</v>
      </c>
      <c r="Q548">
        <v>566917.81000000203</v>
      </c>
      <c r="R548">
        <v>6881598.8099999996</v>
      </c>
    </row>
    <row r="549" spans="1:18">
      <c r="A549">
        <v>3812</v>
      </c>
      <c r="B549">
        <v>20001348</v>
      </c>
      <c r="C549" t="e">
        <f>+#REF!</f>
        <v>#REF!</v>
      </c>
      <c r="D549" t="s">
        <v>20</v>
      </c>
      <c r="E549" s="1">
        <v>1069200000000</v>
      </c>
      <c r="F549" t="s">
        <v>20</v>
      </c>
      <c r="G549">
        <v>1</v>
      </c>
      <c r="H549" t="s">
        <v>8129</v>
      </c>
      <c r="I549" t="s">
        <v>8130</v>
      </c>
      <c r="J549" t="s">
        <v>20</v>
      </c>
      <c r="K549" t="s">
        <v>21</v>
      </c>
      <c r="L549">
        <v>0</v>
      </c>
      <c r="M549">
        <v>0</v>
      </c>
      <c r="N549" t="s">
        <v>22</v>
      </c>
      <c r="O549">
        <v>6</v>
      </c>
      <c r="P549" s="30">
        <f>SQRT((postes_2[[#This Row],[x]]-$Q$1)^2+(postes_2[[#This Row],[y]]-$R$1)^2)</f>
        <v>135344.4080669937</v>
      </c>
      <c r="Q549">
        <v>745585.49000000197</v>
      </c>
      <c r="R549">
        <v>6745606.0599999996</v>
      </c>
    </row>
    <row r="550" spans="1:18">
      <c r="A550">
        <v>2091</v>
      </c>
      <c r="B550">
        <v>70000619</v>
      </c>
      <c r="C550" t="e">
        <f>+#REF!</f>
        <v>#REF!</v>
      </c>
      <c r="D550" t="s">
        <v>83</v>
      </c>
      <c r="E550">
        <v>956707200000</v>
      </c>
      <c r="F550">
        <v>1363612409000</v>
      </c>
      <c r="G550">
        <v>1</v>
      </c>
      <c r="H550" t="s">
        <v>3318</v>
      </c>
      <c r="I550" t="s">
        <v>3319</v>
      </c>
      <c r="J550" t="s">
        <v>20</v>
      </c>
      <c r="K550" t="s">
        <v>21</v>
      </c>
      <c r="L550">
        <v>0</v>
      </c>
      <c r="M550">
        <v>0</v>
      </c>
      <c r="N550" t="s">
        <v>22</v>
      </c>
      <c r="O550">
        <v>3</v>
      </c>
      <c r="P550" s="30">
        <f>SQRT((postes_2[[#This Row],[x]]-$Q$1)^2+(postes_2[[#This Row],[y]]-$R$1)^2)</f>
        <v>135358.08970780976</v>
      </c>
      <c r="Q550">
        <v>639923.53999999899</v>
      </c>
      <c r="R550">
        <v>6885576.9199999999</v>
      </c>
    </row>
    <row r="551" spans="1:18">
      <c r="A551">
        <v>1726</v>
      </c>
      <c r="B551">
        <v>70001783</v>
      </c>
      <c r="C551" t="e">
        <f>+#REF!</f>
        <v>#REF!</v>
      </c>
      <c r="D551" t="s">
        <v>30</v>
      </c>
      <c r="E551" s="1">
        <v>992304000000</v>
      </c>
      <c r="F551">
        <v>1365072346000</v>
      </c>
      <c r="G551">
        <v>1</v>
      </c>
      <c r="H551" t="s">
        <v>6975</v>
      </c>
      <c r="I551" t="s">
        <v>6976</v>
      </c>
      <c r="J551" t="s">
        <v>26</v>
      </c>
      <c r="K551" t="s">
        <v>21</v>
      </c>
      <c r="L551">
        <v>0</v>
      </c>
      <c r="M551">
        <v>0</v>
      </c>
      <c r="N551" t="s">
        <v>22</v>
      </c>
      <c r="O551">
        <v>3</v>
      </c>
      <c r="P551" s="30">
        <f>SQRT((postes_2[[#This Row],[x]]-$Q$1)^2+(postes_2[[#This Row],[y]]-$R$1)^2)</f>
        <v>135493.17355840275</v>
      </c>
      <c r="Q551">
        <v>672421.21999999904</v>
      </c>
      <c r="R551">
        <v>6873962.7999999998</v>
      </c>
    </row>
    <row r="552" spans="1:18">
      <c r="A552">
        <v>3605</v>
      </c>
      <c r="B552">
        <v>30000035</v>
      </c>
      <c r="C552" t="e">
        <f>+#REF!</f>
        <v>#REF!</v>
      </c>
      <c r="D552" t="s">
        <v>77</v>
      </c>
      <c r="E552">
        <v>610761600000</v>
      </c>
      <c r="F552">
        <v>1382519759000</v>
      </c>
      <c r="G552">
        <v>1</v>
      </c>
      <c r="H552" t="s">
        <v>7666</v>
      </c>
      <c r="I552" t="s">
        <v>7667</v>
      </c>
      <c r="J552" t="s">
        <v>20</v>
      </c>
      <c r="K552" t="s">
        <v>21</v>
      </c>
      <c r="L552">
        <v>0</v>
      </c>
      <c r="M552">
        <v>0</v>
      </c>
      <c r="N552" t="s">
        <v>22</v>
      </c>
      <c r="O552">
        <v>3</v>
      </c>
      <c r="P552" s="30">
        <f>SQRT((postes_2[[#This Row],[x]]-$Q$1)^2+(postes_2[[#This Row],[y]]-$R$1)^2)</f>
        <v>136438.51859972306</v>
      </c>
      <c r="Q552">
        <v>738332.10000000102</v>
      </c>
      <c r="R552">
        <v>6705853.8300000001</v>
      </c>
    </row>
    <row r="553" spans="1:18">
      <c r="A553">
        <v>3477</v>
      </c>
      <c r="B553">
        <v>70000670</v>
      </c>
      <c r="C553" t="e">
        <f>+#REF!</f>
        <v>#REF!</v>
      </c>
      <c r="D553" t="s">
        <v>274</v>
      </c>
      <c r="E553">
        <v>1403604461000</v>
      </c>
      <c r="F553" t="s">
        <v>20</v>
      </c>
      <c r="G553">
        <v>1</v>
      </c>
      <c r="H553" t="s">
        <v>909</v>
      </c>
      <c r="I553" t="s">
        <v>910</v>
      </c>
      <c r="J553" t="s">
        <v>20</v>
      </c>
      <c r="K553" t="s">
        <v>21</v>
      </c>
      <c r="L553">
        <v>0</v>
      </c>
      <c r="M553">
        <v>0</v>
      </c>
      <c r="N553" t="s">
        <v>22</v>
      </c>
      <c r="O553">
        <v>7</v>
      </c>
      <c r="P553" s="30">
        <f>SQRT((postes_2[[#This Row],[x]]-$Q$1)^2+(postes_2[[#This Row],[y]]-$R$1)^2)</f>
        <v>136495.88880387621</v>
      </c>
      <c r="Q553">
        <v>659056.28999999899</v>
      </c>
      <c r="R553">
        <v>6881017.9500000002</v>
      </c>
    </row>
    <row r="554" spans="1:18">
      <c r="A554">
        <v>3045</v>
      </c>
      <c r="B554">
        <v>70000607</v>
      </c>
      <c r="C554" t="e">
        <f>+#REF!</f>
        <v>#REF!</v>
      </c>
      <c r="D554" t="s">
        <v>77</v>
      </c>
      <c r="E554">
        <v>991785600000</v>
      </c>
      <c r="F554">
        <v>1321889582000</v>
      </c>
      <c r="G554">
        <v>1</v>
      </c>
      <c r="H554" t="s">
        <v>2933</v>
      </c>
      <c r="I554" t="s">
        <v>2934</v>
      </c>
      <c r="J554" t="s">
        <v>20</v>
      </c>
      <c r="K554" t="s">
        <v>21</v>
      </c>
      <c r="L554">
        <v>0</v>
      </c>
      <c r="M554">
        <v>0</v>
      </c>
      <c r="N554" t="s">
        <v>22</v>
      </c>
      <c r="O554">
        <v>4</v>
      </c>
      <c r="P554" s="30">
        <f>SQRT((postes_2[[#This Row],[x]]-$Q$1)^2+(postes_2[[#This Row],[y]]-$R$1)^2)</f>
        <v>136580.05790550585</v>
      </c>
      <c r="Q554">
        <v>595559.74000000197</v>
      </c>
      <c r="R554">
        <v>6889226.1799999997</v>
      </c>
    </row>
    <row r="555" spans="1:18">
      <c r="A555">
        <v>1216</v>
      </c>
      <c r="B555">
        <v>50000008</v>
      </c>
      <c r="C555" t="e">
        <f>+#REF!</f>
        <v>#REF!</v>
      </c>
      <c r="D555" t="s">
        <v>274</v>
      </c>
      <c r="E555">
        <v>1119434631000</v>
      </c>
      <c r="F555">
        <v>1443441927000</v>
      </c>
      <c r="G555">
        <v>1</v>
      </c>
      <c r="H555" t="s">
        <v>2433</v>
      </c>
      <c r="I555" t="s">
        <v>2434</v>
      </c>
      <c r="J555" t="s">
        <v>2435</v>
      </c>
      <c r="K555" t="s">
        <v>21</v>
      </c>
      <c r="L555">
        <v>0</v>
      </c>
      <c r="M555">
        <v>0</v>
      </c>
      <c r="N555" t="s">
        <v>22</v>
      </c>
      <c r="O555">
        <v>4</v>
      </c>
      <c r="P555" s="30">
        <f>SQRT((postes_2[[#This Row],[x]]-$Q$1)^2+(postes_2[[#This Row],[y]]-$R$1)^2)</f>
        <v>136699.04113713445</v>
      </c>
      <c r="Q555">
        <v>566368.82999999798</v>
      </c>
      <c r="R555">
        <v>6624072.3300000001</v>
      </c>
    </row>
    <row r="556" spans="1:18">
      <c r="A556">
        <v>567</v>
      </c>
      <c r="B556">
        <v>70000705</v>
      </c>
      <c r="C556" t="e">
        <f>+#REF!</f>
        <v>#REF!</v>
      </c>
      <c r="D556" t="s">
        <v>30</v>
      </c>
      <c r="E556">
        <v>956793600000</v>
      </c>
      <c r="F556">
        <v>1370965310000</v>
      </c>
      <c r="G556">
        <v>1</v>
      </c>
      <c r="H556" t="s">
        <v>7783</v>
      </c>
      <c r="I556" t="s">
        <v>7784</v>
      </c>
      <c r="J556" t="s">
        <v>7785</v>
      </c>
      <c r="K556" t="s">
        <v>21</v>
      </c>
      <c r="L556">
        <v>0</v>
      </c>
      <c r="M556">
        <v>0</v>
      </c>
      <c r="N556" t="s">
        <v>22</v>
      </c>
      <c r="O556">
        <v>3</v>
      </c>
      <c r="P556" s="30">
        <f>SQRT((postes_2[[#This Row],[x]]-$Q$1)^2+(postes_2[[#This Row],[y]]-$R$1)^2)</f>
        <v>136771.46949278616</v>
      </c>
      <c r="Q556">
        <v>666903.96999999904</v>
      </c>
      <c r="R556">
        <v>6878047.9100000001</v>
      </c>
    </row>
    <row r="557" spans="1:18">
      <c r="A557">
        <v>1832</v>
      </c>
      <c r="B557">
        <v>70000770</v>
      </c>
      <c r="C557" t="e">
        <f>+#REF!</f>
        <v>#REF!</v>
      </c>
      <c r="D557" t="s">
        <v>30</v>
      </c>
      <c r="E557">
        <v>956793600000</v>
      </c>
      <c r="F557">
        <v>1365072353000</v>
      </c>
      <c r="G557">
        <v>1</v>
      </c>
      <c r="H557" t="s">
        <v>7532</v>
      </c>
      <c r="I557" t="s">
        <v>6976</v>
      </c>
      <c r="J557" t="s">
        <v>3814</v>
      </c>
      <c r="K557" t="s">
        <v>21</v>
      </c>
      <c r="L557">
        <v>0</v>
      </c>
      <c r="M557">
        <v>0</v>
      </c>
      <c r="N557" t="s">
        <v>22</v>
      </c>
      <c r="O557">
        <v>6</v>
      </c>
      <c r="P557" s="30">
        <f>SQRT((postes_2[[#This Row],[x]]-$Q$1)^2+(postes_2[[#This Row],[y]]-$R$1)^2)</f>
        <v>137289.56923524867</v>
      </c>
      <c r="Q557">
        <v>674305.43999999797</v>
      </c>
      <c r="R557">
        <v>6875008.1100000003</v>
      </c>
    </row>
    <row r="558" spans="1:18">
      <c r="A558">
        <v>570</v>
      </c>
      <c r="B558">
        <v>70002598</v>
      </c>
      <c r="C558" t="e">
        <f>+#REF!</f>
        <v>#REF!</v>
      </c>
      <c r="D558" t="s">
        <v>30</v>
      </c>
      <c r="E558">
        <v>1179935805000</v>
      </c>
      <c r="F558">
        <v>1370965630000</v>
      </c>
      <c r="G558">
        <v>1</v>
      </c>
      <c r="H558" t="s">
        <v>7789</v>
      </c>
      <c r="I558" t="s">
        <v>7790</v>
      </c>
      <c r="J558" t="s">
        <v>7791</v>
      </c>
      <c r="K558" t="s">
        <v>21</v>
      </c>
      <c r="L558">
        <v>0</v>
      </c>
      <c r="M558">
        <v>0</v>
      </c>
      <c r="N558" t="s">
        <v>22</v>
      </c>
      <c r="O558">
        <v>3</v>
      </c>
      <c r="P558" s="30">
        <f>SQRT((postes_2[[#This Row],[x]]-$Q$1)^2+(postes_2[[#This Row],[y]]-$R$1)^2)</f>
        <v>137651.59056986339</v>
      </c>
      <c r="Q558">
        <v>665642.17000000202</v>
      </c>
      <c r="R558">
        <v>6879573.0700000003</v>
      </c>
    </row>
    <row r="559" spans="1:18">
      <c r="A559">
        <v>3219</v>
      </c>
      <c r="B559">
        <v>60000332</v>
      </c>
      <c r="C559" t="e">
        <f>+#REF!</f>
        <v>#REF!</v>
      </c>
      <c r="D559" t="s">
        <v>20</v>
      </c>
      <c r="E559">
        <v>787276800000</v>
      </c>
      <c r="F559" t="s">
        <v>20</v>
      </c>
      <c r="G559">
        <v>1</v>
      </c>
      <c r="H559" t="s">
        <v>5296</v>
      </c>
      <c r="I559" t="s">
        <v>5297</v>
      </c>
      <c r="J559" t="s">
        <v>20</v>
      </c>
      <c r="K559" t="s">
        <v>21</v>
      </c>
      <c r="L559">
        <v>0</v>
      </c>
      <c r="M559">
        <v>0</v>
      </c>
      <c r="N559" t="s">
        <v>22</v>
      </c>
      <c r="O559">
        <v>6</v>
      </c>
      <c r="P559" s="30">
        <f>SQRT((postes_2[[#This Row],[x]]-$Q$1)^2+(postes_2[[#This Row],[y]]-$R$1)^2)</f>
        <v>137807.26788705762</v>
      </c>
      <c r="Q559">
        <v>485935.10000000102</v>
      </c>
      <c r="R559">
        <v>6812471.4900000002</v>
      </c>
    </row>
    <row r="560" spans="1:18">
      <c r="A560">
        <v>1429</v>
      </c>
      <c r="B560">
        <v>60000289</v>
      </c>
      <c r="C560" t="e">
        <f>+#REF!</f>
        <v>#REF!</v>
      </c>
      <c r="D560" t="s">
        <v>152</v>
      </c>
      <c r="E560">
        <v>780537600000</v>
      </c>
      <c r="F560">
        <v>1269944795000</v>
      </c>
      <c r="G560">
        <v>1</v>
      </c>
      <c r="H560" t="s">
        <v>5788</v>
      </c>
      <c r="I560" t="s">
        <v>5789</v>
      </c>
      <c r="J560" t="s">
        <v>3869</v>
      </c>
      <c r="K560" t="s">
        <v>21</v>
      </c>
      <c r="L560">
        <v>0</v>
      </c>
      <c r="M560">
        <v>0</v>
      </c>
      <c r="N560" t="s">
        <v>22</v>
      </c>
      <c r="O560">
        <v>4</v>
      </c>
      <c r="P560" s="30">
        <f>SQRT((postes_2[[#This Row],[x]]-$Q$1)^2+(postes_2[[#This Row],[y]]-$R$1)^2)</f>
        <v>137819.85254603971</v>
      </c>
      <c r="Q560">
        <v>488268.64999999898</v>
      </c>
      <c r="R560">
        <v>6817190.7999999998</v>
      </c>
    </row>
    <row r="561" spans="1:18">
      <c r="A561">
        <v>2881</v>
      </c>
      <c r="B561">
        <v>70000605</v>
      </c>
      <c r="C561" t="e">
        <f>+#REF!</f>
        <v>#REF!</v>
      </c>
      <c r="D561" t="s">
        <v>77</v>
      </c>
      <c r="E561">
        <v>610761600000</v>
      </c>
      <c r="F561">
        <v>1321888679000</v>
      </c>
      <c r="G561">
        <v>1</v>
      </c>
      <c r="H561" t="s">
        <v>6624</v>
      </c>
      <c r="I561" t="s">
        <v>6625</v>
      </c>
      <c r="J561" t="s">
        <v>20</v>
      </c>
      <c r="K561" t="s">
        <v>21</v>
      </c>
      <c r="L561">
        <v>0</v>
      </c>
      <c r="M561">
        <v>0</v>
      </c>
      <c r="N561" t="s">
        <v>22</v>
      </c>
      <c r="O561">
        <v>4</v>
      </c>
      <c r="P561" s="30">
        <f>SQRT((postes_2[[#This Row],[x]]-$Q$1)^2+(postes_2[[#This Row],[y]]-$R$1)^2)</f>
        <v>138702.79690249648</v>
      </c>
      <c r="Q561">
        <v>588036.21000000101</v>
      </c>
      <c r="R561">
        <v>6890339.0199999996</v>
      </c>
    </row>
    <row r="562" spans="1:18">
      <c r="A562">
        <v>3358</v>
      </c>
      <c r="B562">
        <v>70001860</v>
      </c>
      <c r="C562" t="e">
        <f>+#REF!</f>
        <v>#REF!</v>
      </c>
      <c r="D562" t="s">
        <v>274</v>
      </c>
      <c r="E562">
        <v>1097599560000</v>
      </c>
      <c r="F562">
        <v>1411652433000</v>
      </c>
      <c r="G562">
        <v>1</v>
      </c>
      <c r="H562" t="s">
        <v>4164</v>
      </c>
      <c r="I562" t="s">
        <v>4165</v>
      </c>
      <c r="J562" t="s">
        <v>20</v>
      </c>
      <c r="K562" t="s">
        <v>21</v>
      </c>
      <c r="L562">
        <v>0</v>
      </c>
      <c r="M562">
        <v>0</v>
      </c>
      <c r="N562" t="s">
        <v>22</v>
      </c>
      <c r="O562">
        <v>1</v>
      </c>
      <c r="P562" s="30">
        <f>SQRT((postes_2[[#This Row],[x]]-$Q$1)^2+(postes_2[[#This Row],[y]]-$R$1)^2)</f>
        <v>138776.42367384661</v>
      </c>
      <c r="Q562">
        <v>669630.28000000096</v>
      </c>
      <c r="R562">
        <v>6878996.7000000002</v>
      </c>
    </row>
    <row r="563" spans="1:18">
      <c r="A563">
        <v>1860</v>
      </c>
      <c r="B563">
        <v>60001339</v>
      </c>
      <c r="C563" t="e">
        <f>+#REF!</f>
        <v>#REF!</v>
      </c>
      <c r="D563" t="s">
        <v>77</v>
      </c>
      <c r="E563">
        <v>610761600000</v>
      </c>
      <c r="F563">
        <v>1325861530000</v>
      </c>
      <c r="G563">
        <v>1</v>
      </c>
      <c r="H563" t="s">
        <v>4389</v>
      </c>
      <c r="I563" t="s">
        <v>4390</v>
      </c>
      <c r="J563" t="s">
        <v>20</v>
      </c>
      <c r="K563" t="s">
        <v>21</v>
      </c>
      <c r="L563">
        <v>0</v>
      </c>
      <c r="M563">
        <v>0</v>
      </c>
      <c r="N563" t="s">
        <v>22</v>
      </c>
      <c r="O563">
        <v>4</v>
      </c>
      <c r="P563" s="30">
        <f>SQRT((postes_2[[#This Row],[x]]-$Q$1)^2+(postes_2[[#This Row],[y]]-$R$1)^2)</f>
        <v>138946.65000798553</v>
      </c>
      <c r="Q563">
        <v>486742.89999999898</v>
      </c>
      <c r="R563">
        <v>6690232.9900000002</v>
      </c>
    </row>
    <row r="564" spans="1:18">
      <c r="A564">
        <v>2359</v>
      </c>
      <c r="B564">
        <v>60001672</v>
      </c>
      <c r="C564" t="e">
        <f>+#REF!</f>
        <v>#REF!</v>
      </c>
      <c r="D564" t="s">
        <v>77</v>
      </c>
      <c r="E564">
        <v>1173696735000</v>
      </c>
      <c r="F564">
        <v>1362736985000</v>
      </c>
      <c r="G564">
        <v>1</v>
      </c>
      <c r="H564" t="s">
        <v>5518</v>
      </c>
      <c r="I564" t="s">
        <v>5519</v>
      </c>
      <c r="J564" t="s">
        <v>20</v>
      </c>
      <c r="K564" t="s">
        <v>21</v>
      </c>
      <c r="L564">
        <v>0</v>
      </c>
      <c r="M564">
        <v>0</v>
      </c>
      <c r="N564" t="s">
        <v>22</v>
      </c>
      <c r="O564">
        <v>4</v>
      </c>
      <c r="P564" s="30">
        <f>SQRT((postes_2[[#This Row],[x]]-$Q$1)^2+(postes_2[[#This Row],[y]]-$R$1)^2)</f>
        <v>139240.94992310711</v>
      </c>
      <c r="Q564">
        <v>662537.28000000096</v>
      </c>
      <c r="R564">
        <v>6624323.0199999996</v>
      </c>
    </row>
    <row r="565" spans="1:18">
      <c r="A565">
        <v>1091</v>
      </c>
      <c r="B565">
        <v>70000603</v>
      </c>
      <c r="C565" t="e">
        <f>+#REF!</f>
        <v>#REF!</v>
      </c>
      <c r="D565" t="s">
        <v>20</v>
      </c>
      <c r="E565">
        <v>610761600000</v>
      </c>
      <c r="F565" t="s">
        <v>20</v>
      </c>
      <c r="G565">
        <v>1</v>
      </c>
      <c r="H565" t="s">
        <v>2445</v>
      </c>
      <c r="I565" t="s">
        <v>2446</v>
      </c>
      <c r="J565" t="s">
        <v>20</v>
      </c>
      <c r="K565" t="s">
        <v>21</v>
      </c>
      <c r="L565">
        <v>0</v>
      </c>
      <c r="M565">
        <v>0</v>
      </c>
      <c r="N565" t="s">
        <v>22</v>
      </c>
      <c r="O565">
        <v>4</v>
      </c>
      <c r="P565" s="30">
        <f>SQRT((postes_2[[#This Row],[x]]-$Q$1)^2+(postes_2[[#This Row],[y]]-$R$1)^2)</f>
        <v>139571.36931020321</v>
      </c>
      <c r="Q565">
        <v>583654.39999999898</v>
      </c>
      <c r="R565">
        <v>6890433.6200000001</v>
      </c>
    </row>
    <row r="566" spans="1:18">
      <c r="A566">
        <v>658</v>
      </c>
      <c r="B566">
        <v>70000634</v>
      </c>
      <c r="C566" t="e">
        <f>+#REF!</f>
        <v>#REF!</v>
      </c>
      <c r="D566" t="s">
        <v>274</v>
      </c>
      <c r="E566" s="1">
        <v>758592000000</v>
      </c>
      <c r="F566">
        <v>1447929059000</v>
      </c>
      <c r="G566">
        <v>1</v>
      </c>
      <c r="H566" t="s">
        <v>2096</v>
      </c>
      <c r="I566" t="s">
        <v>2097</v>
      </c>
      <c r="J566" t="s">
        <v>20</v>
      </c>
      <c r="K566" t="s">
        <v>21</v>
      </c>
      <c r="L566">
        <v>0</v>
      </c>
      <c r="M566">
        <v>0</v>
      </c>
      <c r="N566" t="s">
        <v>22</v>
      </c>
      <c r="O566">
        <v>4</v>
      </c>
      <c r="P566" s="30">
        <f>SQRT((postes_2[[#This Row],[x]]-$Q$1)^2+(postes_2[[#This Row],[y]]-$R$1)^2)</f>
        <v>139744.21930601483</v>
      </c>
      <c r="Q566">
        <v>560770.03999999899</v>
      </c>
      <c r="R566">
        <v>6884070.2800000003</v>
      </c>
    </row>
    <row r="567" spans="1:18">
      <c r="A567">
        <v>14</v>
      </c>
      <c r="B567">
        <v>30000155</v>
      </c>
      <c r="C567">
        <f>+PF555</f>
        <v>0</v>
      </c>
      <c r="D567" t="s">
        <v>30</v>
      </c>
      <c r="E567">
        <v>1424192654000</v>
      </c>
      <c r="F567">
        <v>1242829036000</v>
      </c>
      <c r="G567">
        <v>1</v>
      </c>
      <c r="H567" t="s">
        <v>7295</v>
      </c>
      <c r="I567" t="s">
        <v>7296</v>
      </c>
      <c r="J567" t="s">
        <v>20</v>
      </c>
      <c r="K567" t="s">
        <v>21</v>
      </c>
      <c r="L567">
        <v>0</v>
      </c>
      <c r="M567">
        <v>0</v>
      </c>
      <c r="N567" t="s">
        <v>22</v>
      </c>
      <c r="O567">
        <v>3</v>
      </c>
      <c r="P567" s="30">
        <f>SQRT((postes_2[[#This Row],[x]]-$Q$1)^2+(postes_2[[#This Row],[y]]-$R$1)^2)</f>
        <v>140079.88780205802</v>
      </c>
      <c r="Q567">
        <v>727177.82</v>
      </c>
      <c r="R567">
        <v>6675993.04</v>
      </c>
    </row>
    <row r="568" spans="1:18">
      <c r="A568">
        <v>2102</v>
      </c>
      <c r="B568">
        <v>70001234</v>
      </c>
      <c r="C568" t="e">
        <f>+#REF!</f>
        <v>#REF!</v>
      </c>
      <c r="D568" t="s">
        <v>274</v>
      </c>
      <c r="E568">
        <v>774489600000</v>
      </c>
      <c r="F568">
        <v>1411552843000</v>
      </c>
      <c r="G568">
        <v>1</v>
      </c>
      <c r="H568" t="s">
        <v>3343</v>
      </c>
      <c r="I568" t="s">
        <v>3344</v>
      </c>
      <c r="J568" t="s">
        <v>20</v>
      </c>
      <c r="K568" t="s">
        <v>21</v>
      </c>
      <c r="L568">
        <v>0</v>
      </c>
      <c r="M568">
        <v>0</v>
      </c>
      <c r="N568" t="s">
        <v>22</v>
      </c>
      <c r="O568">
        <v>6</v>
      </c>
      <c r="P568" s="30">
        <f>SQRT((postes_2[[#This Row],[x]]-$Q$1)^2+(postes_2[[#This Row],[y]]-$R$1)^2)</f>
        <v>140435.39675511545</v>
      </c>
      <c r="Q568">
        <v>708195.52000000305</v>
      </c>
      <c r="R568">
        <v>6854317.1200000001</v>
      </c>
    </row>
    <row r="569" spans="1:18">
      <c r="A569">
        <v>1428</v>
      </c>
      <c r="B569">
        <v>60000367</v>
      </c>
      <c r="C569" t="e">
        <f>+#REF!</f>
        <v>#REF!</v>
      </c>
      <c r="D569" t="s">
        <v>20</v>
      </c>
      <c r="E569">
        <v>610761600000</v>
      </c>
      <c r="F569" t="s">
        <v>20</v>
      </c>
      <c r="G569">
        <v>1</v>
      </c>
      <c r="H569" t="s">
        <v>5786</v>
      </c>
      <c r="I569" t="s">
        <v>5787</v>
      </c>
      <c r="J569" t="s">
        <v>20</v>
      </c>
      <c r="K569" t="s">
        <v>21</v>
      </c>
      <c r="L569">
        <v>0</v>
      </c>
      <c r="M569">
        <v>0</v>
      </c>
      <c r="N569" t="s">
        <v>22</v>
      </c>
      <c r="O569">
        <v>4</v>
      </c>
      <c r="P569" s="30">
        <f>SQRT((postes_2[[#This Row],[x]]-$Q$1)^2+(postes_2[[#This Row],[y]]-$R$1)^2)</f>
        <v>140756.55471990482</v>
      </c>
      <c r="Q569">
        <v>479144.75999999797</v>
      </c>
      <c r="R569">
        <v>6804120.7699999996</v>
      </c>
    </row>
    <row r="570" spans="1:18">
      <c r="A570">
        <v>2197</v>
      </c>
      <c r="B570">
        <v>70000587</v>
      </c>
      <c r="C570" t="e">
        <f>+#REF!</f>
        <v>#REF!</v>
      </c>
      <c r="D570" t="s">
        <v>108</v>
      </c>
      <c r="E570">
        <v>956707200000</v>
      </c>
      <c r="F570">
        <v>1260528235000</v>
      </c>
      <c r="G570">
        <v>1</v>
      </c>
      <c r="H570" t="s">
        <v>5627</v>
      </c>
      <c r="I570" t="s">
        <v>5628</v>
      </c>
      <c r="J570" t="s">
        <v>5629</v>
      </c>
      <c r="K570" t="s">
        <v>21</v>
      </c>
      <c r="L570">
        <v>0</v>
      </c>
      <c r="M570">
        <v>0</v>
      </c>
      <c r="N570" t="s">
        <v>22</v>
      </c>
      <c r="O570">
        <v>3</v>
      </c>
      <c r="P570" s="30">
        <f>SQRT((postes_2[[#This Row],[x]]-$Q$1)^2+(postes_2[[#This Row],[y]]-$R$1)^2)</f>
        <v>140868.41544490884</v>
      </c>
      <c r="Q570">
        <v>638677.31999999995</v>
      </c>
      <c r="R570">
        <v>6891477.6299999999</v>
      </c>
    </row>
    <row r="571" spans="1:18">
      <c r="A571">
        <v>413</v>
      </c>
      <c r="B571">
        <v>60001450</v>
      </c>
      <c r="C571">
        <f>+PF161</f>
        <v>0</v>
      </c>
      <c r="D571" t="s">
        <v>77</v>
      </c>
      <c r="E571" s="1">
        <v>1000080000000</v>
      </c>
      <c r="F571">
        <v>1325866729000</v>
      </c>
      <c r="G571">
        <v>1</v>
      </c>
      <c r="H571" t="s">
        <v>4130</v>
      </c>
      <c r="I571" t="s">
        <v>4131</v>
      </c>
      <c r="J571" t="s">
        <v>20</v>
      </c>
      <c r="K571" t="s">
        <v>21</v>
      </c>
      <c r="L571">
        <v>0</v>
      </c>
      <c r="M571">
        <v>0</v>
      </c>
      <c r="N571" t="s">
        <v>22</v>
      </c>
      <c r="O571">
        <v>4</v>
      </c>
      <c r="P571" s="30">
        <f>SQRT((postes_2[[#This Row],[x]]-$Q$1)^2+(postes_2[[#This Row],[y]]-$R$1)^2)</f>
        <v>140933.12378471668</v>
      </c>
      <c r="Q571">
        <v>491275.21000000101</v>
      </c>
      <c r="R571">
        <v>6678263.1699999999</v>
      </c>
    </row>
    <row r="572" spans="1:18">
      <c r="A572">
        <v>1823</v>
      </c>
      <c r="B572">
        <v>70001189</v>
      </c>
      <c r="C572" t="e">
        <f>+#REF!</f>
        <v>#REF!</v>
      </c>
      <c r="D572" t="s">
        <v>274</v>
      </c>
      <c r="E572" s="1">
        <v>949968000000</v>
      </c>
      <c r="F572">
        <v>1411553054000</v>
      </c>
      <c r="G572">
        <v>1</v>
      </c>
      <c r="H572" t="s">
        <v>7513</v>
      </c>
      <c r="I572" t="s">
        <v>7514</v>
      </c>
      <c r="J572" t="s">
        <v>20</v>
      </c>
      <c r="K572" t="s">
        <v>21</v>
      </c>
      <c r="L572">
        <v>0</v>
      </c>
      <c r="M572">
        <v>0</v>
      </c>
      <c r="N572" t="s">
        <v>22</v>
      </c>
      <c r="O572">
        <v>3</v>
      </c>
      <c r="P572" s="30">
        <f>SQRT((postes_2[[#This Row],[x]]-$Q$1)^2+(postes_2[[#This Row],[y]]-$R$1)^2)</f>
        <v>141023.07139377572</v>
      </c>
      <c r="Q572">
        <v>707052.15999999596</v>
      </c>
      <c r="R572">
        <v>6856220.5899999999</v>
      </c>
    </row>
    <row r="573" spans="1:18">
      <c r="A573">
        <v>2282</v>
      </c>
      <c r="B573">
        <v>60001574</v>
      </c>
      <c r="C573" t="e">
        <f>+#REF!</f>
        <v>#REF!</v>
      </c>
      <c r="D573" t="s">
        <v>274</v>
      </c>
      <c r="E573">
        <v>894412800000</v>
      </c>
      <c r="F573">
        <v>1396970643000</v>
      </c>
      <c r="G573">
        <v>1</v>
      </c>
      <c r="H573" t="s">
        <v>5417</v>
      </c>
      <c r="I573" t="s">
        <v>5418</v>
      </c>
      <c r="J573" t="s">
        <v>5419</v>
      </c>
      <c r="K573" t="s">
        <v>21</v>
      </c>
      <c r="L573">
        <v>0</v>
      </c>
      <c r="M573">
        <v>0</v>
      </c>
      <c r="N573" t="s">
        <v>22</v>
      </c>
      <c r="O573">
        <v>4</v>
      </c>
      <c r="P573" s="30">
        <f>SQRT((postes_2[[#This Row],[x]]-$Q$1)^2+(postes_2[[#This Row],[y]]-$R$1)^2)</f>
        <v>141246.17827294726</v>
      </c>
      <c r="Q573">
        <v>516387.45000000298</v>
      </c>
      <c r="R573">
        <v>6648110.1299999999</v>
      </c>
    </row>
    <row r="574" spans="1:18">
      <c r="A574">
        <v>3807</v>
      </c>
      <c r="B574">
        <v>70001032</v>
      </c>
      <c r="C574" t="e">
        <f>+#REF!</f>
        <v>#REF!</v>
      </c>
      <c r="D574" t="s">
        <v>20</v>
      </c>
      <c r="E574" s="1">
        <v>758592000000</v>
      </c>
      <c r="F574" t="s">
        <v>20</v>
      </c>
      <c r="G574">
        <v>1</v>
      </c>
      <c r="H574" t="s">
        <v>8119</v>
      </c>
      <c r="I574" t="s">
        <v>8120</v>
      </c>
      <c r="J574" t="s">
        <v>20</v>
      </c>
      <c r="K574" t="s">
        <v>21</v>
      </c>
      <c r="L574">
        <v>0</v>
      </c>
      <c r="M574">
        <v>0</v>
      </c>
      <c r="N574" t="s">
        <v>22</v>
      </c>
      <c r="O574">
        <v>4</v>
      </c>
      <c r="P574" s="30">
        <f>SQRT((postes_2[[#This Row],[x]]-$Q$1)^2+(postes_2[[#This Row],[y]]-$R$1)^2)</f>
        <v>141254.80572574763</v>
      </c>
      <c r="Q574">
        <v>523313.50999999797</v>
      </c>
      <c r="R574">
        <v>6864623.4500000002</v>
      </c>
    </row>
    <row r="575" spans="1:18">
      <c r="A575">
        <v>2383</v>
      </c>
      <c r="B575">
        <v>20001458</v>
      </c>
      <c r="C575" t="e">
        <f>+#REF!</f>
        <v>#REF!</v>
      </c>
      <c r="D575" t="s">
        <v>38</v>
      </c>
      <c r="E575">
        <v>1126111170000</v>
      </c>
      <c r="F575">
        <v>1228926903000</v>
      </c>
      <c r="G575">
        <v>1</v>
      </c>
      <c r="H575" t="s">
        <v>4966</v>
      </c>
      <c r="I575" t="s">
        <v>4967</v>
      </c>
      <c r="J575" t="s">
        <v>20</v>
      </c>
      <c r="K575" t="s">
        <v>21</v>
      </c>
      <c r="L575">
        <v>0</v>
      </c>
      <c r="M575">
        <v>0</v>
      </c>
      <c r="N575" t="s">
        <v>22</v>
      </c>
      <c r="O575">
        <v>3</v>
      </c>
      <c r="P575" s="30">
        <f>SQRT((postes_2[[#This Row],[x]]-$Q$1)^2+(postes_2[[#This Row],[y]]-$R$1)^2)</f>
        <v>141272.08223818219</v>
      </c>
      <c r="Q575">
        <v>748409.03000000096</v>
      </c>
      <c r="R575">
        <v>6722959.4100000001</v>
      </c>
    </row>
    <row r="576" spans="1:18">
      <c r="A576">
        <v>3833</v>
      </c>
      <c r="B576">
        <v>60001392</v>
      </c>
      <c r="C576" t="e">
        <f>+#REF!</f>
        <v>#REF!</v>
      </c>
      <c r="D576" t="s">
        <v>43</v>
      </c>
      <c r="E576">
        <v>1146837271000</v>
      </c>
      <c r="F576">
        <v>1146836961000</v>
      </c>
      <c r="G576">
        <v>1</v>
      </c>
      <c r="H576" t="s">
        <v>7181</v>
      </c>
      <c r="I576" t="s">
        <v>7182</v>
      </c>
      <c r="J576" t="s">
        <v>20</v>
      </c>
      <c r="K576" t="s">
        <v>21</v>
      </c>
      <c r="L576">
        <v>0</v>
      </c>
      <c r="M576">
        <v>0</v>
      </c>
      <c r="N576" t="s">
        <v>22</v>
      </c>
      <c r="O576">
        <v>7</v>
      </c>
      <c r="P576" s="30">
        <f>SQRT((postes_2[[#This Row],[x]]-$Q$1)^2+(postes_2[[#This Row],[y]]-$R$1)^2)</f>
        <v>141476.83711854107</v>
      </c>
      <c r="Q576">
        <v>487105.77000000299</v>
      </c>
      <c r="R576">
        <v>6684200.9800000004</v>
      </c>
    </row>
    <row r="577" spans="1:18">
      <c r="A577">
        <v>3982</v>
      </c>
      <c r="B577">
        <v>70012602</v>
      </c>
      <c r="C577" t="e">
        <f>+#REF!</f>
        <v>#REF!</v>
      </c>
      <c r="D577" t="s">
        <v>43</v>
      </c>
      <c r="E577">
        <v>1146839082000</v>
      </c>
      <c r="F577">
        <v>1146839029000</v>
      </c>
      <c r="G577">
        <v>1</v>
      </c>
      <c r="H577" t="s">
        <v>7181</v>
      </c>
      <c r="I577" t="s">
        <v>7182</v>
      </c>
      <c r="J577" t="s">
        <v>20</v>
      </c>
      <c r="K577" t="s">
        <v>21</v>
      </c>
      <c r="L577">
        <v>0</v>
      </c>
      <c r="M577">
        <v>0</v>
      </c>
      <c r="N577" t="s">
        <v>22</v>
      </c>
      <c r="O577">
        <v>7</v>
      </c>
      <c r="P577" s="30">
        <f>SQRT((postes_2[[#This Row],[x]]-$Q$1)^2+(postes_2[[#This Row],[y]]-$R$1)^2)</f>
        <v>141476.83711854107</v>
      </c>
      <c r="Q577">
        <v>487105.77000000299</v>
      </c>
      <c r="R577">
        <v>6684200.9800000004</v>
      </c>
    </row>
    <row r="578" spans="1:18">
      <c r="A578">
        <v>4107</v>
      </c>
      <c r="B578">
        <v>70051504</v>
      </c>
      <c r="C578" t="e">
        <f>+#REF!</f>
        <v>#REF!</v>
      </c>
      <c r="D578" t="s">
        <v>274</v>
      </c>
      <c r="E578">
        <v>1423821836000</v>
      </c>
      <c r="F578">
        <v>1423821778000</v>
      </c>
      <c r="G578">
        <v>1</v>
      </c>
      <c r="H578" t="s">
        <v>6048</v>
      </c>
      <c r="I578" t="s">
        <v>4313</v>
      </c>
      <c r="J578" t="s">
        <v>20</v>
      </c>
      <c r="K578" t="s">
        <v>21</v>
      </c>
      <c r="L578">
        <v>0</v>
      </c>
      <c r="M578">
        <v>0</v>
      </c>
      <c r="N578" t="s">
        <v>22</v>
      </c>
      <c r="O578">
        <v>4</v>
      </c>
      <c r="P578" s="30">
        <f>SQRT((postes_2[[#This Row],[x]]-$Q$1)^2+(postes_2[[#This Row],[y]]-$R$1)^2)</f>
        <v>141538.87384498486</v>
      </c>
      <c r="Q578">
        <v>485883.06000000198</v>
      </c>
      <c r="R578">
        <v>6686294.4699999997</v>
      </c>
    </row>
    <row r="579" spans="1:18">
      <c r="A579">
        <v>4108</v>
      </c>
      <c r="B579">
        <v>60001381</v>
      </c>
      <c r="C579" t="e">
        <f>+#REF!</f>
        <v>#REF!</v>
      </c>
      <c r="D579" t="s">
        <v>274</v>
      </c>
      <c r="E579">
        <v>1146839442000</v>
      </c>
      <c r="F579">
        <v>1423821983000</v>
      </c>
      <c r="G579">
        <v>1</v>
      </c>
      <c r="H579" t="s">
        <v>6048</v>
      </c>
      <c r="I579" t="s">
        <v>4313</v>
      </c>
      <c r="J579" t="s">
        <v>20</v>
      </c>
      <c r="K579" t="s">
        <v>21</v>
      </c>
      <c r="L579">
        <v>0</v>
      </c>
      <c r="M579">
        <v>0</v>
      </c>
      <c r="N579" t="s">
        <v>22</v>
      </c>
      <c r="O579">
        <v>6</v>
      </c>
      <c r="P579" s="30">
        <f>SQRT((postes_2[[#This Row],[x]]-$Q$1)^2+(postes_2[[#This Row],[y]]-$R$1)^2)</f>
        <v>141538.87384498486</v>
      </c>
      <c r="Q579">
        <v>485883.06000000198</v>
      </c>
      <c r="R579">
        <v>6686294.4699999997</v>
      </c>
    </row>
    <row r="580" spans="1:18">
      <c r="A580">
        <v>1106</v>
      </c>
      <c r="B580">
        <v>70000567</v>
      </c>
      <c r="C580" t="e">
        <f>+#REF!</f>
        <v>#REF!</v>
      </c>
      <c r="D580" t="s">
        <v>152</v>
      </c>
      <c r="E580">
        <v>953769600000</v>
      </c>
      <c r="F580">
        <v>1295625351000</v>
      </c>
      <c r="G580">
        <v>1</v>
      </c>
      <c r="H580" t="s">
        <v>6559</v>
      </c>
      <c r="I580" t="s">
        <v>6559</v>
      </c>
      <c r="J580" t="s">
        <v>20</v>
      </c>
      <c r="K580" t="s">
        <v>21</v>
      </c>
      <c r="L580">
        <v>0</v>
      </c>
      <c r="M580">
        <v>0</v>
      </c>
      <c r="N580" t="s">
        <v>22</v>
      </c>
      <c r="O580">
        <v>3</v>
      </c>
      <c r="P580" s="30">
        <f>SQRT((postes_2[[#This Row],[x]]-$Q$1)^2+(postes_2[[#This Row],[y]]-$R$1)^2)</f>
        <v>141734.28714799296</v>
      </c>
      <c r="Q580">
        <v>620293.32999999798</v>
      </c>
      <c r="R580">
        <v>6894855.7599999998</v>
      </c>
    </row>
    <row r="581" spans="1:18">
      <c r="A581">
        <v>1725</v>
      </c>
      <c r="B581">
        <v>70000822</v>
      </c>
      <c r="C581" t="e">
        <f>+#REF!</f>
        <v>#REF!</v>
      </c>
      <c r="D581" t="s">
        <v>274</v>
      </c>
      <c r="E581" s="1">
        <v>956880000000</v>
      </c>
      <c r="F581">
        <v>1411561632000</v>
      </c>
      <c r="G581">
        <v>1</v>
      </c>
      <c r="H581" t="s">
        <v>6973</v>
      </c>
      <c r="I581" t="s">
        <v>6974</v>
      </c>
      <c r="J581" t="s">
        <v>26</v>
      </c>
      <c r="K581" t="s">
        <v>21</v>
      </c>
      <c r="L581">
        <v>0</v>
      </c>
      <c r="M581">
        <v>0</v>
      </c>
      <c r="N581" t="s">
        <v>22</v>
      </c>
      <c r="O581">
        <v>3</v>
      </c>
      <c r="P581" s="30">
        <f>SQRT((postes_2[[#This Row],[x]]-$Q$1)^2+(postes_2[[#This Row],[y]]-$R$1)^2)</f>
        <v>141801.72792273687</v>
      </c>
      <c r="Q581">
        <v>689963.56000000203</v>
      </c>
      <c r="R581">
        <v>6870886.3300000001</v>
      </c>
    </row>
    <row r="582" spans="1:18">
      <c r="A582">
        <v>123</v>
      </c>
      <c r="B582">
        <v>70061095</v>
      </c>
      <c r="C582">
        <f>+PV461</f>
        <v>0</v>
      </c>
      <c r="D582" t="s">
        <v>264</v>
      </c>
      <c r="E582">
        <v>1459365744000</v>
      </c>
      <c r="F582">
        <v>1459365523000</v>
      </c>
      <c r="G582">
        <v>1</v>
      </c>
      <c r="H582" t="s">
        <v>291</v>
      </c>
      <c r="I582" t="s">
        <v>292</v>
      </c>
      <c r="J582" t="s">
        <v>20</v>
      </c>
      <c r="K582" t="s">
        <v>21</v>
      </c>
      <c r="L582">
        <v>0</v>
      </c>
      <c r="M582">
        <v>0</v>
      </c>
      <c r="N582" t="s">
        <v>267</v>
      </c>
      <c r="O582">
        <v>3</v>
      </c>
      <c r="P582" s="30">
        <f>SQRT((postes_2[[#This Row],[x]]-$Q$1)^2+(postes_2[[#This Row],[y]]-$R$1)^2)</f>
        <v>141915.40930879264</v>
      </c>
      <c r="Q582">
        <v>724419.13979999698</v>
      </c>
      <c r="R582">
        <v>6838052.0368999997</v>
      </c>
    </row>
    <row r="583" spans="1:18">
      <c r="A583">
        <v>444</v>
      </c>
      <c r="B583">
        <v>70000653</v>
      </c>
      <c r="C583">
        <f>+PF145</f>
        <v>0</v>
      </c>
      <c r="D583" t="s">
        <v>20</v>
      </c>
      <c r="E583">
        <v>610761600000</v>
      </c>
      <c r="F583" t="s">
        <v>20</v>
      </c>
      <c r="G583">
        <v>1</v>
      </c>
      <c r="H583" t="s">
        <v>1007</v>
      </c>
      <c r="I583" t="s">
        <v>1008</v>
      </c>
      <c r="J583" t="s">
        <v>20</v>
      </c>
      <c r="K583" t="s">
        <v>21</v>
      </c>
      <c r="L583">
        <v>0</v>
      </c>
      <c r="M583">
        <v>0</v>
      </c>
      <c r="N583" t="s">
        <v>22</v>
      </c>
      <c r="O583">
        <v>7</v>
      </c>
      <c r="P583" s="30">
        <f>SQRT((postes_2[[#This Row],[x]]-$Q$1)^2+(postes_2[[#This Row],[y]]-$R$1)^2)</f>
        <v>142441.34620960453</v>
      </c>
      <c r="Q583">
        <v>551429.32999999798</v>
      </c>
      <c r="R583">
        <v>6883091.9000000004</v>
      </c>
    </row>
    <row r="584" spans="1:18">
      <c r="A584">
        <v>993</v>
      </c>
      <c r="B584">
        <v>50002142</v>
      </c>
      <c r="C584" t="e">
        <f>+#REF!</f>
        <v>#REF!</v>
      </c>
      <c r="D584" t="s">
        <v>168</v>
      </c>
      <c r="E584">
        <v>1459506432000</v>
      </c>
      <c r="F584" t="s">
        <v>20</v>
      </c>
      <c r="G584">
        <v>1</v>
      </c>
      <c r="H584" t="s">
        <v>2129</v>
      </c>
      <c r="I584" t="s">
        <v>2130</v>
      </c>
      <c r="J584" t="s">
        <v>26</v>
      </c>
      <c r="K584" t="s">
        <v>21</v>
      </c>
      <c r="L584">
        <v>0</v>
      </c>
      <c r="M584">
        <v>0</v>
      </c>
      <c r="N584" t="s">
        <v>22</v>
      </c>
      <c r="O584">
        <v>4</v>
      </c>
      <c r="P584" s="30">
        <f>SQRT((postes_2[[#This Row],[x]]-$Q$1)^2+(postes_2[[#This Row],[y]]-$R$1)^2)</f>
        <v>142493.03317370423</v>
      </c>
      <c r="Q584">
        <v>584087.25</v>
      </c>
      <c r="R584">
        <v>6613432.8799999999</v>
      </c>
    </row>
    <row r="585" spans="1:18">
      <c r="A585">
        <v>1909</v>
      </c>
      <c r="B585">
        <v>70004702</v>
      </c>
      <c r="C585" t="e">
        <f>+#REF!</f>
        <v>#REF!</v>
      </c>
      <c r="D585" t="s">
        <v>77</v>
      </c>
      <c r="E585">
        <v>1103817302000</v>
      </c>
      <c r="F585">
        <v>1320055954000</v>
      </c>
      <c r="G585">
        <v>1</v>
      </c>
      <c r="H585" t="s">
        <v>3436</v>
      </c>
      <c r="I585" t="s">
        <v>3437</v>
      </c>
      <c r="J585" t="s">
        <v>20</v>
      </c>
      <c r="K585" t="s">
        <v>21</v>
      </c>
      <c r="L585">
        <v>0</v>
      </c>
      <c r="M585">
        <v>0</v>
      </c>
      <c r="N585" t="s">
        <v>22</v>
      </c>
      <c r="O585">
        <v>3</v>
      </c>
      <c r="P585" s="30">
        <f>SQRT((postes_2[[#This Row],[x]]-$Q$1)^2+(postes_2[[#This Row],[y]]-$R$1)^2)</f>
        <v>142547.3310990301</v>
      </c>
      <c r="Q585">
        <v>735346.11999999697</v>
      </c>
      <c r="R585">
        <v>6822204.7599999998</v>
      </c>
    </row>
    <row r="586" spans="1:18">
      <c r="A586">
        <v>36</v>
      </c>
      <c r="B586">
        <v>30000215</v>
      </c>
      <c r="C586">
        <f>+PF552</f>
        <v>0</v>
      </c>
      <c r="D586" t="s">
        <v>274</v>
      </c>
      <c r="E586">
        <v>1025740800000</v>
      </c>
      <c r="F586">
        <v>1384854930000</v>
      </c>
      <c r="G586">
        <v>1</v>
      </c>
      <c r="H586" t="s">
        <v>954</v>
      </c>
      <c r="I586" t="s">
        <v>955</v>
      </c>
      <c r="J586" t="s">
        <v>20</v>
      </c>
      <c r="K586" t="s">
        <v>21</v>
      </c>
      <c r="L586">
        <v>0</v>
      </c>
      <c r="M586">
        <v>0</v>
      </c>
      <c r="N586" t="s">
        <v>22</v>
      </c>
      <c r="O586">
        <v>3</v>
      </c>
      <c r="P586" s="30">
        <f>SQRT((postes_2[[#This Row],[x]]-$Q$1)^2+(postes_2[[#This Row],[y]]-$R$1)^2)</f>
        <v>142587.17662135867</v>
      </c>
      <c r="Q586">
        <v>713927.38000000303</v>
      </c>
      <c r="R586">
        <v>6655342.3899999997</v>
      </c>
    </row>
    <row r="587" spans="1:18">
      <c r="A587">
        <v>218</v>
      </c>
      <c r="B587">
        <v>70000586</v>
      </c>
      <c r="C587">
        <f>+PF374</f>
        <v>0</v>
      </c>
      <c r="D587" t="s">
        <v>23</v>
      </c>
      <c r="E587">
        <v>610761600000</v>
      </c>
      <c r="F587">
        <v>1286545917000</v>
      </c>
      <c r="G587">
        <v>1</v>
      </c>
      <c r="H587" t="s">
        <v>588</v>
      </c>
      <c r="I587" t="s">
        <v>589</v>
      </c>
      <c r="J587" t="s">
        <v>20</v>
      </c>
      <c r="K587" t="s">
        <v>21</v>
      </c>
      <c r="L587">
        <v>0</v>
      </c>
      <c r="M587">
        <v>0</v>
      </c>
      <c r="N587" t="s">
        <v>22</v>
      </c>
      <c r="O587">
        <v>6</v>
      </c>
      <c r="P587" s="30">
        <f>SQRT((postes_2[[#This Row],[x]]-$Q$1)^2+(postes_2[[#This Row],[y]]-$R$1)^2)</f>
        <v>142720.49932421109</v>
      </c>
      <c r="Q587">
        <v>581188.93000000005</v>
      </c>
      <c r="R587">
        <v>6893147</v>
      </c>
    </row>
    <row r="588" spans="1:18">
      <c r="A588">
        <v>1826</v>
      </c>
      <c r="B588">
        <v>70001174</v>
      </c>
      <c r="C588" t="e">
        <f>+#REF!</f>
        <v>#REF!</v>
      </c>
      <c r="D588" t="s">
        <v>274</v>
      </c>
      <c r="E588">
        <v>774489600000</v>
      </c>
      <c r="F588">
        <v>1411558151000</v>
      </c>
      <c r="G588">
        <v>1</v>
      </c>
      <c r="H588" t="s">
        <v>7520</v>
      </c>
      <c r="I588" t="s">
        <v>7521</v>
      </c>
      <c r="J588" t="s">
        <v>20</v>
      </c>
      <c r="K588" t="s">
        <v>21</v>
      </c>
      <c r="L588">
        <v>0</v>
      </c>
      <c r="M588">
        <v>0</v>
      </c>
      <c r="N588" t="s">
        <v>22</v>
      </c>
      <c r="O588">
        <v>3</v>
      </c>
      <c r="P588" s="30">
        <f>SQRT((postes_2[[#This Row],[x]]-$Q$1)^2+(postes_2[[#This Row],[y]]-$R$1)^2)</f>
        <v>142888.19197690391</v>
      </c>
      <c r="Q588">
        <v>707822.95000000298</v>
      </c>
      <c r="R588">
        <v>6858053.46</v>
      </c>
    </row>
    <row r="589" spans="1:18">
      <c r="A589">
        <v>1090</v>
      </c>
      <c r="B589">
        <v>70000600</v>
      </c>
      <c r="C589" t="e">
        <f>+#REF!</f>
        <v>#REF!</v>
      </c>
      <c r="D589" t="s">
        <v>20</v>
      </c>
      <c r="E589">
        <v>610761600000</v>
      </c>
      <c r="F589" t="s">
        <v>20</v>
      </c>
      <c r="G589">
        <v>1</v>
      </c>
      <c r="H589" t="s">
        <v>2862</v>
      </c>
      <c r="I589" t="s">
        <v>2863</v>
      </c>
      <c r="J589" t="s">
        <v>2864</v>
      </c>
      <c r="K589" t="s">
        <v>21</v>
      </c>
      <c r="L589">
        <v>0</v>
      </c>
      <c r="M589">
        <v>0</v>
      </c>
      <c r="N589" t="s">
        <v>22</v>
      </c>
      <c r="O589">
        <v>4</v>
      </c>
      <c r="P589" s="30">
        <f>SQRT((postes_2[[#This Row],[x]]-$Q$1)^2+(postes_2[[#This Row],[y]]-$R$1)^2)</f>
        <v>142924.30379619618</v>
      </c>
      <c r="Q589">
        <v>572519.96999999904</v>
      </c>
      <c r="R589">
        <v>6891256.4199999999</v>
      </c>
    </row>
    <row r="590" spans="1:18">
      <c r="A590">
        <v>888</v>
      </c>
      <c r="B590">
        <v>50000024</v>
      </c>
      <c r="C590" t="e">
        <f>+#REF!</f>
        <v>#REF!</v>
      </c>
      <c r="D590" t="s">
        <v>168</v>
      </c>
      <c r="E590">
        <v>1459506389000</v>
      </c>
      <c r="F590" t="s">
        <v>20</v>
      </c>
      <c r="G590">
        <v>1</v>
      </c>
      <c r="H590" t="s">
        <v>1912</v>
      </c>
      <c r="I590" t="s">
        <v>1913</v>
      </c>
      <c r="J590" t="s">
        <v>20</v>
      </c>
      <c r="K590" t="s">
        <v>21</v>
      </c>
      <c r="L590">
        <v>0</v>
      </c>
      <c r="M590">
        <v>0</v>
      </c>
      <c r="N590" t="s">
        <v>22</v>
      </c>
      <c r="O590">
        <v>4</v>
      </c>
      <c r="P590" s="30">
        <f>SQRT((postes_2[[#This Row],[x]]-$Q$1)^2+(postes_2[[#This Row],[y]]-$R$1)^2)</f>
        <v>143086.72002103654</v>
      </c>
      <c r="Q590">
        <v>585838.10000000102</v>
      </c>
      <c r="R590">
        <v>6612511.5999999996</v>
      </c>
    </row>
    <row r="591" spans="1:18">
      <c r="A591">
        <v>1492</v>
      </c>
      <c r="B591">
        <v>60000981</v>
      </c>
      <c r="C591" t="e">
        <f>+#REF!</f>
        <v>#REF!</v>
      </c>
      <c r="D591" t="s">
        <v>20</v>
      </c>
      <c r="E591">
        <v>1006300800000</v>
      </c>
      <c r="F591" t="s">
        <v>20</v>
      </c>
      <c r="G591">
        <v>1</v>
      </c>
      <c r="H591" t="s">
        <v>5919</v>
      </c>
      <c r="I591" t="s">
        <v>5920</v>
      </c>
      <c r="J591" t="s">
        <v>20</v>
      </c>
      <c r="K591" t="s">
        <v>21</v>
      </c>
      <c r="L591">
        <v>0</v>
      </c>
      <c r="M591">
        <v>0</v>
      </c>
      <c r="N591" t="s">
        <v>22</v>
      </c>
      <c r="O591">
        <v>4</v>
      </c>
      <c r="P591" s="30">
        <f>SQRT((postes_2[[#This Row],[x]]-$Q$1)^2+(postes_2[[#This Row],[y]]-$R$1)^2)</f>
        <v>143142.39482529357</v>
      </c>
      <c r="Q591">
        <v>468156.15999999602</v>
      </c>
      <c r="R591">
        <v>6738076.7000000002</v>
      </c>
    </row>
    <row r="592" spans="1:18">
      <c r="A592">
        <v>1824</v>
      </c>
      <c r="B592">
        <v>70001180</v>
      </c>
      <c r="C592" t="e">
        <f>+PE0</f>
        <v>#NAME?</v>
      </c>
      <c r="D592" t="s">
        <v>274</v>
      </c>
      <c r="E592">
        <v>1231840155000</v>
      </c>
      <c r="F592">
        <v>1411553299000</v>
      </c>
      <c r="G592">
        <v>1</v>
      </c>
      <c r="H592" t="s">
        <v>7515</v>
      </c>
      <c r="I592" t="s">
        <v>7516</v>
      </c>
      <c r="J592" t="s">
        <v>7517</v>
      </c>
      <c r="K592" t="s">
        <v>21</v>
      </c>
      <c r="L592">
        <v>0</v>
      </c>
      <c r="M592">
        <v>0</v>
      </c>
      <c r="N592" t="s">
        <v>22</v>
      </c>
      <c r="O592">
        <v>0</v>
      </c>
      <c r="P592" s="30">
        <f>SQRT((postes_2[[#This Row],[x]]-$Q$1)^2+(postes_2[[#This Row],[y]]-$R$1)^2)</f>
        <v>143196.08635353734</v>
      </c>
      <c r="Q592">
        <v>709476.42000000202</v>
      </c>
      <c r="R592">
        <v>6856916.2400000002</v>
      </c>
    </row>
    <row r="593" spans="1:18">
      <c r="A593">
        <v>2120</v>
      </c>
      <c r="B593">
        <v>60001401</v>
      </c>
      <c r="C593" t="e">
        <f>+#REF!</f>
        <v>#REF!</v>
      </c>
      <c r="D593" t="s">
        <v>43</v>
      </c>
      <c r="E593">
        <v>980985600000</v>
      </c>
      <c r="F593">
        <v>1146836812000</v>
      </c>
      <c r="G593">
        <v>1</v>
      </c>
      <c r="H593" t="s">
        <v>4312</v>
      </c>
      <c r="I593" t="s">
        <v>4313</v>
      </c>
      <c r="J593" t="s">
        <v>4314</v>
      </c>
      <c r="K593" t="s">
        <v>21</v>
      </c>
      <c r="L593">
        <v>0</v>
      </c>
      <c r="M593">
        <v>0</v>
      </c>
      <c r="N593" t="s">
        <v>22</v>
      </c>
      <c r="O593">
        <v>7</v>
      </c>
      <c r="P593" s="30">
        <f>SQRT((postes_2[[#This Row],[x]]-$Q$1)^2+(postes_2[[#This Row],[y]]-$R$1)^2)</f>
        <v>143317.85949963852</v>
      </c>
      <c r="Q593">
        <v>485104.63000000297</v>
      </c>
      <c r="R593">
        <v>6684009.4100000001</v>
      </c>
    </row>
    <row r="594" spans="1:18">
      <c r="A594">
        <v>433</v>
      </c>
      <c r="B594">
        <v>20001240</v>
      </c>
      <c r="C594">
        <f>+PF163</f>
        <v>0</v>
      </c>
      <c r="D594" t="s">
        <v>43</v>
      </c>
      <c r="E594">
        <v>778982400000</v>
      </c>
      <c r="F594">
        <v>1127468180000</v>
      </c>
      <c r="G594">
        <v>1</v>
      </c>
      <c r="H594" t="s">
        <v>4271</v>
      </c>
      <c r="I594" t="s">
        <v>4272</v>
      </c>
      <c r="J594" t="s">
        <v>20</v>
      </c>
      <c r="K594" t="s">
        <v>21</v>
      </c>
      <c r="L594">
        <v>0</v>
      </c>
      <c r="M594">
        <v>0</v>
      </c>
      <c r="N594" t="s">
        <v>22</v>
      </c>
      <c r="O594">
        <v>3</v>
      </c>
      <c r="P594" s="30">
        <f>SQRT((postes_2[[#This Row],[x]]-$Q$1)^2+(postes_2[[#This Row],[y]]-$R$1)^2)</f>
        <v>143440.55481980968</v>
      </c>
      <c r="Q594">
        <v>753489.60999999905</v>
      </c>
      <c r="R594">
        <v>6764434.1699999999</v>
      </c>
    </row>
    <row r="595" spans="1:18">
      <c r="A595">
        <v>1825</v>
      </c>
      <c r="B595">
        <v>70000786</v>
      </c>
      <c r="C595" t="e">
        <f>+#REF!</f>
        <v>#REF!</v>
      </c>
      <c r="D595" t="s">
        <v>274</v>
      </c>
      <c r="E595">
        <v>774489600000</v>
      </c>
      <c r="F595">
        <v>1411554544000</v>
      </c>
      <c r="G595">
        <v>1</v>
      </c>
      <c r="H595" t="s">
        <v>7518</v>
      </c>
      <c r="I595" t="s">
        <v>7519</v>
      </c>
      <c r="J595" t="s">
        <v>20</v>
      </c>
      <c r="K595" t="s">
        <v>21</v>
      </c>
      <c r="L595">
        <v>0</v>
      </c>
      <c r="M595">
        <v>0</v>
      </c>
      <c r="N595" t="s">
        <v>22</v>
      </c>
      <c r="O595">
        <v>3</v>
      </c>
      <c r="P595" s="30">
        <f>SQRT((postes_2[[#This Row],[x]]-$Q$1)^2+(postes_2[[#This Row],[y]]-$R$1)^2)</f>
        <v>143564.8611329562</v>
      </c>
      <c r="Q595">
        <v>689995.03999999899</v>
      </c>
      <c r="R595">
        <v>6872988.5999999996</v>
      </c>
    </row>
    <row r="596" spans="1:18">
      <c r="A596">
        <v>387</v>
      </c>
      <c r="B596">
        <v>70001555</v>
      </c>
      <c r="C596">
        <f>+PF212</f>
        <v>0</v>
      </c>
      <c r="D596" t="s">
        <v>20</v>
      </c>
      <c r="E596">
        <v>757641600000</v>
      </c>
      <c r="F596" t="s">
        <v>20</v>
      </c>
      <c r="G596">
        <v>1</v>
      </c>
      <c r="H596" t="s">
        <v>353</v>
      </c>
      <c r="I596" t="s">
        <v>354</v>
      </c>
      <c r="J596" t="s">
        <v>20</v>
      </c>
      <c r="K596" t="s">
        <v>21</v>
      </c>
      <c r="L596">
        <v>0</v>
      </c>
      <c r="M596">
        <v>0</v>
      </c>
      <c r="N596" t="s">
        <v>22</v>
      </c>
      <c r="O596">
        <v>4</v>
      </c>
      <c r="P596" s="30">
        <f>SQRT((postes_2[[#This Row],[x]]-$Q$1)^2+(postes_2[[#This Row],[y]]-$R$1)^2)</f>
        <v>144059.89913012562</v>
      </c>
      <c r="Q596">
        <v>492838.27000000299</v>
      </c>
      <c r="R596">
        <v>6836626.0300000003</v>
      </c>
    </row>
    <row r="597" spans="1:18">
      <c r="A597">
        <v>933</v>
      </c>
      <c r="B597">
        <v>50000025</v>
      </c>
      <c r="C597" t="e">
        <f>+#REF!</f>
        <v>#REF!</v>
      </c>
      <c r="D597" t="s">
        <v>168</v>
      </c>
      <c r="E597">
        <v>1459507849000</v>
      </c>
      <c r="F597" t="s">
        <v>20</v>
      </c>
      <c r="G597">
        <v>1</v>
      </c>
      <c r="H597" t="s">
        <v>2014</v>
      </c>
      <c r="I597" t="s">
        <v>2015</v>
      </c>
      <c r="J597" t="s">
        <v>20</v>
      </c>
      <c r="K597" t="s">
        <v>21</v>
      </c>
      <c r="L597">
        <v>0</v>
      </c>
      <c r="M597">
        <v>0</v>
      </c>
      <c r="N597" t="s">
        <v>22</v>
      </c>
      <c r="O597">
        <v>4</v>
      </c>
      <c r="P597" s="30">
        <f>SQRT((postes_2[[#This Row],[x]]-$Q$1)^2+(postes_2[[#This Row],[y]]-$R$1)^2)</f>
        <v>144072.20609539168</v>
      </c>
      <c r="Q597">
        <v>621252.10000000102</v>
      </c>
      <c r="R597">
        <v>6609794.2199999997</v>
      </c>
    </row>
    <row r="598" spans="1:18">
      <c r="A598">
        <v>3057</v>
      </c>
      <c r="B598">
        <v>20000947</v>
      </c>
      <c r="C598" t="e">
        <f>+#REF!</f>
        <v>#REF!</v>
      </c>
      <c r="D598" t="s">
        <v>20</v>
      </c>
      <c r="E598">
        <v>778982400000</v>
      </c>
      <c r="F598" t="s">
        <v>20</v>
      </c>
      <c r="G598">
        <v>1</v>
      </c>
      <c r="H598" t="s">
        <v>2954</v>
      </c>
      <c r="I598" t="s">
        <v>2955</v>
      </c>
      <c r="J598" t="s">
        <v>20</v>
      </c>
      <c r="K598" t="s">
        <v>21</v>
      </c>
      <c r="L598">
        <v>0</v>
      </c>
      <c r="M598">
        <v>0</v>
      </c>
      <c r="N598" t="s">
        <v>22</v>
      </c>
      <c r="O598">
        <v>3</v>
      </c>
      <c r="P598" s="30">
        <f>SQRT((postes_2[[#This Row],[x]]-$Q$1)^2+(postes_2[[#This Row],[y]]-$R$1)^2)</f>
        <v>144216.67562426141</v>
      </c>
      <c r="Q598">
        <v>738034.09000000404</v>
      </c>
      <c r="R598">
        <v>6820735.46</v>
      </c>
    </row>
    <row r="599" spans="1:18">
      <c r="A599">
        <v>2342</v>
      </c>
      <c r="B599">
        <v>70002068</v>
      </c>
      <c r="C599" t="e">
        <f>+PE0</f>
        <v>#NAME?</v>
      </c>
      <c r="D599" t="s">
        <v>20</v>
      </c>
      <c r="E599" s="1">
        <v>1002672000000</v>
      </c>
      <c r="F599" t="s">
        <v>20</v>
      </c>
      <c r="G599">
        <v>1</v>
      </c>
      <c r="H599" t="s">
        <v>5483</v>
      </c>
      <c r="I599" t="s">
        <v>5484</v>
      </c>
      <c r="J599" t="s">
        <v>20</v>
      </c>
      <c r="K599" t="s">
        <v>21</v>
      </c>
      <c r="L599">
        <v>0</v>
      </c>
      <c r="M599">
        <v>0</v>
      </c>
      <c r="N599" t="s">
        <v>22</v>
      </c>
      <c r="O599">
        <v>0</v>
      </c>
      <c r="P599" s="30">
        <f>SQRT((postes_2[[#This Row],[x]]-$Q$1)^2+(postes_2[[#This Row],[y]]-$R$1)^2)</f>
        <v>144463.27183107709</v>
      </c>
      <c r="Q599">
        <v>646228.07999999798</v>
      </c>
      <c r="R599">
        <v>6893430.0099999998</v>
      </c>
    </row>
    <row r="600" spans="1:18">
      <c r="A600">
        <v>1399</v>
      </c>
      <c r="B600">
        <v>60000276</v>
      </c>
      <c r="C600" t="e">
        <f>+#REF!</f>
        <v>#REF!</v>
      </c>
      <c r="D600" t="s">
        <v>20</v>
      </c>
      <c r="E600">
        <v>757641600000</v>
      </c>
      <c r="F600" t="s">
        <v>20</v>
      </c>
      <c r="G600">
        <v>1</v>
      </c>
      <c r="H600" t="s">
        <v>2338</v>
      </c>
      <c r="I600" t="s">
        <v>2339</v>
      </c>
      <c r="J600" t="s">
        <v>20</v>
      </c>
      <c r="K600" t="s">
        <v>21</v>
      </c>
      <c r="L600">
        <v>0</v>
      </c>
      <c r="M600">
        <v>0</v>
      </c>
      <c r="N600" t="s">
        <v>22</v>
      </c>
      <c r="O600">
        <v>4</v>
      </c>
      <c r="P600" s="30">
        <f>SQRT((postes_2[[#This Row],[x]]-$Q$1)^2+(postes_2[[#This Row],[y]]-$R$1)^2)</f>
        <v>144496.87877029873</v>
      </c>
      <c r="Q600">
        <v>481891.71000000101</v>
      </c>
      <c r="R600">
        <v>6819395.2999999998</v>
      </c>
    </row>
    <row r="601" spans="1:18">
      <c r="A601">
        <v>2283</v>
      </c>
      <c r="B601">
        <v>60001580</v>
      </c>
      <c r="C601" t="e">
        <f>+#REF!</f>
        <v>#REF!</v>
      </c>
      <c r="D601" t="s">
        <v>274</v>
      </c>
      <c r="E601">
        <v>610761600000</v>
      </c>
      <c r="F601">
        <v>1396972002000</v>
      </c>
      <c r="G601">
        <v>1</v>
      </c>
      <c r="H601" t="s">
        <v>5420</v>
      </c>
      <c r="I601" t="s">
        <v>5421</v>
      </c>
      <c r="J601" t="s">
        <v>26</v>
      </c>
      <c r="K601" t="s">
        <v>21</v>
      </c>
      <c r="L601">
        <v>0</v>
      </c>
      <c r="M601">
        <v>0</v>
      </c>
      <c r="N601" t="s">
        <v>22</v>
      </c>
      <c r="O601">
        <v>4</v>
      </c>
      <c r="P601" s="30">
        <f>SQRT((postes_2[[#This Row],[x]]-$Q$1)^2+(postes_2[[#This Row],[y]]-$R$1)^2)</f>
        <v>144646.05631802228</v>
      </c>
      <c r="Q601">
        <v>515119.14999999898</v>
      </c>
      <c r="R601">
        <v>6644692.7199999997</v>
      </c>
    </row>
    <row r="602" spans="1:18">
      <c r="A602">
        <v>2475</v>
      </c>
      <c r="B602">
        <v>30000221</v>
      </c>
      <c r="C602" t="e">
        <f>+#REF!</f>
        <v>#REF!</v>
      </c>
      <c r="D602" t="s">
        <v>274</v>
      </c>
      <c r="E602">
        <v>610761600000</v>
      </c>
      <c r="F602">
        <v>1384778819000</v>
      </c>
      <c r="G602">
        <v>1</v>
      </c>
      <c r="H602" t="s">
        <v>6158</v>
      </c>
      <c r="I602" t="s">
        <v>6159</v>
      </c>
      <c r="J602" t="s">
        <v>20</v>
      </c>
      <c r="K602" t="s">
        <v>21</v>
      </c>
      <c r="L602">
        <v>0</v>
      </c>
      <c r="M602">
        <v>0</v>
      </c>
      <c r="N602" t="s">
        <v>22</v>
      </c>
      <c r="O602">
        <v>7</v>
      </c>
      <c r="P602" s="30">
        <f>SQRT((postes_2[[#This Row],[x]]-$Q$1)^2+(postes_2[[#This Row],[y]]-$R$1)^2)</f>
        <v>144722.33574671656</v>
      </c>
      <c r="Q602">
        <v>716119.27000000305</v>
      </c>
      <c r="R602">
        <v>6654555.1399999997</v>
      </c>
    </row>
    <row r="603" spans="1:18">
      <c r="A603">
        <v>2386</v>
      </c>
      <c r="B603">
        <v>20001277</v>
      </c>
      <c r="C603" t="e">
        <f>+#REF!</f>
        <v>#REF!</v>
      </c>
      <c r="D603" t="s">
        <v>17</v>
      </c>
      <c r="E603">
        <v>778982400000</v>
      </c>
      <c r="F603">
        <v>1304688703000</v>
      </c>
      <c r="G603">
        <v>1</v>
      </c>
      <c r="H603" t="s">
        <v>4973</v>
      </c>
      <c r="I603" t="s">
        <v>4974</v>
      </c>
      <c r="J603" t="s">
        <v>20</v>
      </c>
      <c r="K603" t="s">
        <v>21</v>
      </c>
      <c r="L603">
        <v>0</v>
      </c>
      <c r="M603">
        <v>0</v>
      </c>
      <c r="N603" t="s">
        <v>22</v>
      </c>
      <c r="O603">
        <v>7</v>
      </c>
      <c r="P603" s="30">
        <f>SQRT((postes_2[[#This Row],[x]]-$Q$1)^2+(postes_2[[#This Row],[y]]-$R$1)^2)</f>
        <v>144921.72163889374</v>
      </c>
      <c r="Q603">
        <v>755388.89999999898</v>
      </c>
      <c r="R603">
        <v>6754244.6799999997</v>
      </c>
    </row>
    <row r="604" spans="1:18">
      <c r="A604">
        <v>1002</v>
      </c>
      <c r="B604">
        <v>20000927</v>
      </c>
      <c r="C604" t="e">
        <f>+#REF!</f>
        <v>#REF!</v>
      </c>
      <c r="D604" t="s">
        <v>20</v>
      </c>
      <c r="E604">
        <v>778982400000</v>
      </c>
      <c r="F604" t="s">
        <v>20</v>
      </c>
      <c r="G604">
        <v>1</v>
      </c>
      <c r="H604" t="s">
        <v>2146</v>
      </c>
      <c r="I604" t="s">
        <v>2147</v>
      </c>
      <c r="J604" t="s">
        <v>20</v>
      </c>
      <c r="K604" t="s">
        <v>21</v>
      </c>
      <c r="L604">
        <v>0</v>
      </c>
      <c r="M604">
        <v>0</v>
      </c>
      <c r="N604" t="s">
        <v>22</v>
      </c>
      <c r="O604">
        <v>7</v>
      </c>
      <c r="P604" s="30">
        <f>SQRT((postes_2[[#This Row],[x]]-$Q$1)^2+(postes_2[[#This Row],[y]]-$R$1)^2)</f>
        <v>144975.07680653391</v>
      </c>
      <c r="Q604">
        <v>736785.36999999697</v>
      </c>
      <c r="R604">
        <v>6824610.2300000004</v>
      </c>
    </row>
    <row r="605" spans="1:18">
      <c r="A605">
        <v>1425</v>
      </c>
      <c r="B605">
        <v>60000723</v>
      </c>
      <c r="C605" t="e">
        <f>+#REF!</f>
        <v>#REF!</v>
      </c>
      <c r="D605" t="s">
        <v>152</v>
      </c>
      <c r="E605">
        <v>787276800000</v>
      </c>
      <c r="F605">
        <v>1269879537000</v>
      </c>
      <c r="G605">
        <v>1</v>
      </c>
      <c r="H605" t="s">
        <v>5779</v>
      </c>
      <c r="I605" t="s">
        <v>5780</v>
      </c>
      <c r="J605" t="s">
        <v>20</v>
      </c>
      <c r="K605" t="s">
        <v>21</v>
      </c>
      <c r="L605">
        <v>0</v>
      </c>
      <c r="M605">
        <v>0</v>
      </c>
      <c r="N605" t="s">
        <v>22</v>
      </c>
      <c r="O605">
        <v>4</v>
      </c>
      <c r="P605" s="30">
        <f>SQRT((postes_2[[#This Row],[x]]-$Q$1)^2+(postes_2[[#This Row],[y]]-$R$1)^2)</f>
        <v>145122.29194723972</v>
      </c>
      <c r="Q605">
        <v>466331.36999999703</v>
      </c>
      <c r="R605">
        <v>6770336.5800000001</v>
      </c>
    </row>
    <row r="606" spans="1:18">
      <c r="A606">
        <v>383</v>
      </c>
      <c r="B606">
        <v>70002647</v>
      </c>
      <c r="C606">
        <f>+PF225</f>
        <v>0</v>
      </c>
      <c r="D606" t="s">
        <v>20</v>
      </c>
      <c r="E606" s="1">
        <v>1057104000000</v>
      </c>
      <c r="F606" t="s">
        <v>20</v>
      </c>
      <c r="G606">
        <v>1</v>
      </c>
      <c r="H606" t="s">
        <v>345</v>
      </c>
      <c r="I606" t="s">
        <v>345</v>
      </c>
      <c r="J606" t="s">
        <v>346</v>
      </c>
      <c r="K606" t="s">
        <v>21</v>
      </c>
      <c r="L606">
        <v>0</v>
      </c>
      <c r="M606">
        <v>0</v>
      </c>
      <c r="N606" t="s">
        <v>22</v>
      </c>
      <c r="O606">
        <v>3</v>
      </c>
      <c r="P606" s="30">
        <f>SQRT((postes_2[[#This Row],[x]]-$Q$1)^2+(postes_2[[#This Row],[y]]-$R$1)^2)</f>
        <v>145421.19311157343</v>
      </c>
      <c r="Q606">
        <v>693742.10000000102</v>
      </c>
      <c r="R606">
        <v>6872680.4800000004</v>
      </c>
    </row>
    <row r="607" spans="1:18">
      <c r="A607">
        <v>1011</v>
      </c>
      <c r="B607">
        <v>70000611</v>
      </c>
      <c r="C607" t="e">
        <f>+#REF!</f>
        <v>#REF!</v>
      </c>
      <c r="D607" t="s">
        <v>264</v>
      </c>
      <c r="E607">
        <v>774489600000</v>
      </c>
      <c r="F607">
        <v>1458576975000</v>
      </c>
      <c r="G607">
        <v>1</v>
      </c>
      <c r="H607" t="s">
        <v>2165</v>
      </c>
      <c r="I607" t="s">
        <v>2166</v>
      </c>
      <c r="J607" t="s">
        <v>20</v>
      </c>
      <c r="K607" t="s">
        <v>21</v>
      </c>
      <c r="L607">
        <v>0</v>
      </c>
      <c r="M607">
        <v>0</v>
      </c>
      <c r="N607" t="s">
        <v>22</v>
      </c>
      <c r="O607">
        <v>6</v>
      </c>
      <c r="P607" s="30">
        <f>SQRT((postes_2[[#This Row],[x]]-$Q$1)^2+(postes_2[[#This Row],[y]]-$R$1)^2)</f>
        <v>145427.34402601773</v>
      </c>
      <c r="Q607">
        <v>665594.75</v>
      </c>
      <c r="R607">
        <v>6888036.8499999996</v>
      </c>
    </row>
    <row r="608" spans="1:18">
      <c r="A608">
        <v>1604</v>
      </c>
      <c r="B608">
        <v>70000799</v>
      </c>
      <c r="C608" t="e">
        <f>+#REF!</f>
        <v>#REF!</v>
      </c>
      <c r="D608" t="s">
        <v>274</v>
      </c>
      <c r="E608" s="1">
        <v>1057104000000</v>
      </c>
      <c r="F608">
        <v>1411573645000</v>
      </c>
      <c r="G608">
        <v>1</v>
      </c>
      <c r="H608" t="s">
        <v>6654</v>
      </c>
      <c r="I608" t="s">
        <v>6655</v>
      </c>
      <c r="J608" t="s">
        <v>20</v>
      </c>
      <c r="K608" t="s">
        <v>21</v>
      </c>
      <c r="L608">
        <v>0</v>
      </c>
      <c r="M608">
        <v>0</v>
      </c>
      <c r="N608" t="s">
        <v>22</v>
      </c>
      <c r="O608">
        <v>3</v>
      </c>
      <c r="P608" s="30">
        <f>SQRT((postes_2[[#This Row],[x]]-$Q$1)^2+(postes_2[[#This Row],[y]]-$R$1)^2)</f>
        <v>145733.62264545137</v>
      </c>
      <c r="Q608">
        <v>695520.5</v>
      </c>
      <c r="R608">
        <v>6871803.2999999998</v>
      </c>
    </row>
    <row r="609" spans="1:18">
      <c r="A609">
        <v>1605</v>
      </c>
      <c r="B609">
        <v>70000674</v>
      </c>
      <c r="C609" t="e">
        <f>+#REF!</f>
        <v>#REF!</v>
      </c>
      <c r="D609" t="s">
        <v>274</v>
      </c>
      <c r="E609">
        <v>1096542084000</v>
      </c>
      <c r="F609">
        <v>1411574577000</v>
      </c>
      <c r="G609">
        <v>1</v>
      </c>
      <c r="H609" t="s">
        <v>3758</v>
      </c>
      <c r="I609" t="s">
        <v>3759</v>
      </c>
      <c r="J609" t="s">
        <v>20</v>
      </c>
      <c r="K609" t="s">
        <v>21</v>
      </c>
      <c r="L609">
        <v>0</v>
      </c>
      <c r="M609">
        <v>0</v>
      </c>
      <c r="N609" t="s">
        <v>22</v>
      </c>
      <c r="O609">
        <v>3</v>
      </c>
      <c r="P609" s="30">
        <f>SQRT((postes_2[[#This Row],[x]]-$Q$1)^2+(postes_2[[#This Row],[y]]-$R$1)^2)</f>
        <v>146098.47700776154</v>
      </c>
      <c r="Q609">
        <v>679013.22999999695</v>
      </c>
      <c r="R609">
        <v>6882483.6399999997</v>
      </c>
    </row>
    <row r="610" spans="1:18">
      <c r="A610">
        <v>558</v>
      </c>
      <c r="B610">
        <v>70046133</v>
      </c>
      <c r="C610">
        <f>+PF57</f>
        <v>0</v>
      </c>
      <c r="D610" t="s">
        <v>274</v>
      </c>
      <c r="E610">
        <v>1449160405000</v>
      </c>
      <c r="F610">
        <v>1379415207000</v>
      </c>
      <c r="G610">
        <v>1</v>
      </c>
      <c r="H610" t="s">
        <v>7765</v>
      </c>
      <c r="I610" t="s">
        <v>7766</v>
      </c>
      <c r="J610" t="s">
        <v>3721</v>
      </c>
      <c r="K610" t="s">
        <v>21</v>
      </c>
      <c r="L610">
        <v>0</v>
      </c>
      <c r="M610">
        <v>0</v>
      </c>
      <c r="N610" t="s">
        <v>22</v>
      </c>
      <c r="O610">
        <v>6</v>
      </c>
      <c r="P610" s="30">
        <f>SQRT((postes_2[[#This Row],[x]]-$Q$1)^2+(postes_2[[#This Row],[y]]-$R$1)^2)</f>
        <v>146432.31926699591</v>
      </c>
      <c r="Q610">
        <v>506244.00999999797</v>
      </c>
      <c r="R610">
        <v>6650605.5800000001</v>
      </c>
    </row>
    <row r="611" spans="1:18">
      <c r="A611">
        <v>2622</v>
      </c>
      <c r="B611">
        <v>20001233</v>
      </c>
      <c r="C611" t="e">
        <f>+#REF!</f>
        <v>#REF!</v>
      </c>
      <c r="D611" t="s">
        <v>43</v>
      </c>
      <c r="E611">
        <v>778982400000</v>
      </c>
      <c r="F611">
        <v>1127398006000</v>
      </c>
      <c r="G611">
        <v>1</v>
      </c>
      <c r="H611" t="s">
        <v>5153</v>
      </c>
      <c r="I611" t="s">
        <v>5154</v>
      </c>
      <c r="J611" t="s">
        <v>20</v>
      </c>
      <c r="K611" t="s">
        <v>21</v>
      </c>
      <c r="L611">
        <v>0</v>
      </c>
      <c r="M611">
        <v>0</v>
      </c>
      <c r="N611" t="s">
        <v>22</v>
      </c>
      <c r="O611">
        <v>3</v>
      </c>
      <c r="P611" s="30">
        <f>SQRT((postes_2[[#This Row],[x]]-$Q$1)^2+(postes_2[[#This Row],[y]]-$R$1)^2)</f>
        <v>146449.04288043172</v>
      </c>
      <c r="Q611">
        <v>756339.60999999905</v>
      </c>
      <c r="R611">
        <v>6766468.96</v>
      </c>
    </row>
    <row r="612" spans="1:18">
      <c r="A612">
        <v>4141</v>
      </c>
      <c r="B612">
        <v>70051404</v>
      </c>
      <c r="C612" t="e">
        <f>+#REF!</f>
        <v>#REF!</v>
      </c>
      <c r="D612" t="s">
        <v>274</v>
      </c>
      <c r="E612">
        <v>1423137531000</v>
      </c>
      <c r="F612">
        <v>1423137510000</v>
      </c>
      <c r="G612">
        <v>1</v>
      </c>
      <c r="H612" t="s">
        <v>8370</v>
      </c>
      <c r="I612" t="s">
        <v>8371</v>
      </c>
      <c r="J612" t="s">
        <v>405</v>
      </c>
      <c r="K612" t="s">
        <v>21</v>
      </c>
      <c r="L612">
        <v>0</v>
      </c>
      <c r="M612">
        <v>0</v>
      </c>
      <c r="N612" t="s">
        <v>22</v>
      </c>
      <c r="O612">
        <v>7</v>
      </c>
      <c r="P612" s="30">
        <f>SQRT((postes_2[[#This Row],[x]]-$Q$1)^2+(postes_2[[#This Row],[y]]-$R$1)^2)</f>
        <v>146760.051029553</v>
      </c>
      <c r="Q612">
        <v>739118.28000000096</v>
      </c>
      <c r="R612">
        <v>6824087.7699999996</v>
      </c>
    </row>
    <row r="613" spans="1:18">
      <c r="A613">
        <v>4142</v>
      </c>
      <c r="B613">
        <v>20000933</v>
      </c>
      <c r="C613" t="e">
        <f>+#REF!</f>
        <v>#REF!</v>
      </c>
      <c r="D613" t="s">
        <v>274</v>
      </c>
      <c r="E613" s="1">
        <v>797040000000</v>
      </c>
      <c r="F613">
        <v>1423137479000</v>
      </c>
      <c r="G613">
        <v>1</v>
      </c>
      <c r="H613" t="s">
        <v>8370</v>
      </c>
      <c r="I613" t="s">
        <v>2955</v>
      </c>
      <c r="J613" t="s">
        <v>405</v>
      </c>
      <c r="K613" t="s">
        <v>21</v>
      </c>
      <c r="L613">
        <v>0</v>
      </c>
      <c r="M613">
        <v>0</v>
      </c>
      <c r="N613" t="s">
        <v>22</v>
      </c>
      <c r="O613">
        <v>7</v>
      </c>
      <c r="P613" s="30">
        <f>SQRT((postes_2[[#This Row],[x]]-$Q$1)^2+(postes_2[[#This Row],[y]]-$R$1)^2)</f>
        <v>146760.051029553</v>
      </c>
      <c r="Q613">
        <v>739118.28000000096</v>
      </c>
      <c r="R613">
        <v>6824087.7699999996</v>
      </c>
    </row>
    <row r="614" spans="1:18">
      <c r="A614">
        <v>401</v>
      </c>
      <c r="B614">
        <v>60001659</v>
      </c>
      <c r="C614">
        <f>+PF216</f>
        <v>0</v>
      </c>
      <c r="D614" t="s">
        <v>274</v>
      </c>
      <c r="E614">
        <v>783129600000</v>
      </c>
      <c r="F614">
        <v>1397034216000</v>
      </c>
      <c r="G614">
        <v>1</v>
      </c>
      <c r="H614" t="s">
        <v>4106</v>
      </c>
      <c r="I614" t="s">
        <v>4107</v>
      </c>
      <c r="J614" t="s">
        <v>20</v>
      </c>
      <c r="K614" t="s">
        <v>21</v>
      </c>
      <c r="L614">
        <v>0</v>
      </c>
      <c r="M614">
        <v>0</v>
      </c>
      <c r="N614" t="s">
        <v>22</v>
      </c>
      <c r="O614">
        <v>4</v>
      </c>
      <c r="P614" s="30">
        <f>SQRT((postes_2[[#This Row],[x]]-$Q$1)^2+(postes_2[[#This Row],[y]]-$R$1)^2)</f>
        <v>146802.28062390132</v>
      </c>
      <c r="Q614">
        <v>530866.61999999697</v>
      </c>
      <c r="R614">
        <v>6630115.9900000002</v>
      </c>
    </row>
    <row r="615" spans="1:18">
      <c r="A615">
        <v>1829</v>
      </c>
      <c r="B615">
        <v>70013702</v>
      </c>
      <c r="C615" t="e">
        <f>+#REF!</f>
        <v>#REF!</v>
      </c>
      <c r="D615" t="s">
        <v>274</v>
      </c>
      <c r="E615">
        <v>1291724306000</v>
      </c>
      <c r="F615">
        <v>1411562802000</v>
      </c>
      <c r="G615">
        <v>1</v>
      </c>
      <c r="H615" t="s">
        <v>7526</v>
      </c>
      <c r="I615" t="s">
        <v>7527</v>
      </c>
      <c r="J615" t="s">
        <v>7528</v>
      </c>
      <c r="K615" t="s">
        <v>21</v>
      </c>
      <c r="L615">
        <v>0</v>
      </c>
      <c r="M615">
        <v>0</v>
      </c>
      <c r="N615" t="s">
        <v>22</v>
      </c>
      <c r="O615">
        <v>7</v>
      </c>
      <c r="P615" s="30">
        <f>SQRT((postes_2[[#This Row],[x]]-$Q$1)^2+(postes_2[[#This Row],[y]]-$R$1)^2)</f>
        <v>146863.76698825683</v>
      </c>
      <c r="Q615">
        <v>688849.54999999702</v>
      </c>
      <c r="R615">
        <v>6877661.79</v>
      </c>
    </row>
    <row r="616" spans="1:18">
      <c r="A616">
        <v>2600</v>
      </c>
      <c r="B616">
        <v>70000569</v>
      </c>
      <c r="C616" t="e">
        <f>+#REF!</f>
        <v>#REF!</v>
      </c>
      <c r="D616" t="s">
        <v>264</v>
      </c>
      <c r="E616">
        <v>774489600000</v>
      </c>
      <c r="F616">
        <v>1393590875000</v>
      </c>
      <c r="G616">
        <v>1</v>
      </c>
      <c r="H616" t="s">
        <v>1368</v>
      </c>
      <c r="I616" t="s">
        <v>1369</v>
      </c>
      <c r="J616" t="s">
        <v>20</v>
      </c>
      <c r="K616" t="s">
        <v>21</v>
      </c>
      <c r="L616">
        <v>0</v>
      </c>
      <c r="M616">
        <v>0</v>
      </c>
      <c r="N616" t="s">
        <v>22</v>
      </c>
      <c r="O616">
        <v>6</v>
      </c>
      <c r="P616" s="30">
        <f>SQRT((postes_2[[#This Row],[x]]-$Q$1)^2+(postes_2[[#This Row],[y]]-$R$1)^2)</f>
        <v>146989.54649008266</v>
      </c>
      <c r="Q616">
        <v>648046.85000000102</v>
      </c>
      <c r="R616">
        <v>6895567.4299999997</v>
      </c>
    </row>
    <row r="617" spans="1:18">
      <c r="A617">
        <v>2719</v>
      </c>
      <c r="B617">
        <v>60001096</v>
      </c>
      <c r="C617" t="e">
        <f>+#REF!</f>
        <v>#REF!</v>
      </c>
      <c r="D617" t="s">
        <v>6310</v>
      </c>
      <c r="E617" s="1">
        <v>994896000000</v>
      </c>
      <c r="F617">
        <v>1309432963000</v>
      </c>
      <c r="G617">
        <v>1</v>
      </c>
      <c r="H617" t="s">
        <v>6311</v>
      </c>
      <c r="I617" t="s">
        <v>6311</v>
      </c>
      <c r="J617" t="s">
        <v>20</v>
      </c>
      <c r="K617" t="s">
        <v>21</v>
      </c>
      <c r="L617">
        <v>0</v>
      </c>
      <c r="M617">
        <v>0</v>
      </c>
      <c r="N617" t="s">
        <v>22</v>
      </c>
      <c r="O617">
        <v>4</v>
      </c>
      <c r="P617" s="30">
        <f>SQRT((postes_2[[#This Row],[x]]-$Q$1)^2+(postes_2[[#This Row],[y]]-$R$1)^2)</f>
        <v>147688.35955554573</v>
      </c>
      <c r="Q617">
        <v>466821.75</v>
      </c>
      <c r="R617">
        <v>6719151.4800000004</v>
      </c>
    </row>
    <row r="618" spans="1:18">
      <c r="A618">
        <v>1092</v>
      </c>
      <c r="B618">
        <v>70000537</v>
      </c>
      <c r="C618" t="e">
        <f>+#REF!</f>
        <v>#REF!</v>
      </c>
      <c r="D618" t="s">
        <v>77</v>
      </c>
      <c r="E618">
        <v>610761600000</v>
      </c>
      <c r="F618">
        <v>1321886487000</v>
      </c>
      <c r="G618">
        <v>1</v>
      </c>
      <c r="H618" t="s">
        <v>2447</v>
      </c>
      <c r="I618" t="s">
        <v>2448</v>
      </c>
      <c r="J618" t="s">
        <v>20</v>
      </c>
      <c r="K618" t="s">
        <v>21</v>
      </c>
      <c r="L618">
        <v>0</v>
      </c>
      <c r="M618">
        <v>0</v>
      </c>
      <c r="N618" t="s">
        <v>22</v>
      </c>
      <c r="O618">
        <v>4</v>
      </c>
      <c r="P618" s="30">
        <f>SQRT((postes_2[[#This Row],[x]]-$Q$1)^2+(postes_2[[#This Row],[y]]-$R$1)^2)</f>
        <v>147718.23979506255</v>
      </c>
      <c r="Q618">
        <v>579714.95000000298</v>
      </c>
      <c r="R618">
        <v>6897943.6600000001</v>
      </c>
    </row>
    <row r="619" spans="1:18">
      <c r="A619">
        <v>3039</v>
      </c>
      <c r="B619">
        <v>70000650</v>
      </c>
      <c r="C619" t="e">
        <f>+#REF!</f>
        <v>#REF!</v>
      </c>
      <c r="D619" t="s">
        <v>20</v>
      </c>
      <c r="E619">
        <v>829699200000</v>
      </c>
      <c r="F619" t="s">
        <v>20</v>
      </c>
      <c r="G619">
        <v>1</v>
      </c>
      <c r="H619" t="s">
        <v>2919</v>
      </c>
      <c r="I619" t="s">
        <v>2920</v>
      </c>
      <c r="J619" t="s">
        <v>476</v>
      </c>
      <c r="K619" t="s">
        <v>21</v>
      </c>
      <c r="L619">
        <v>0</v>
      </c>
      <c r="M619">
        <v>0</v>
      </c>
      <c r="N619" t="s">
        <v>22</v>
      </c>
      <c r="O619">
        <v>6</v>
      </c>
      <c r="P619" s="30">
        <f>SQRT((postes_2[[#This Row],[x]]-$Q$1)^2+(postes_2[[#This Row],[y]]-$R$1)^2)</f>
        <v>147913.1848130867</v>
      </c>
      <c r="Q619">
        <v>540330</v>
      </c>
      <c r="R619">
        <v>6883688.2699999996</v>
      </c>
    </row>
    <row r="620" spans="1:18">
      <c r="A620">
        <v>2817</v>
      </c>
      <c r="B620">
        <v>60001605</v>
      </c>
      <c r="C620" t="e">
        <f>+#REF!</f>
        <v>#REF!</v>
      </c>
      <c r="D620" t="s">
        <v>274</v>
      </c>
      <c r="E620">
        <v>610761600000</v>
      </c>
      <c r="F620">
        <v>1396873534000</v>
      </c>
      <c r="G620">
        <v>1</v>
      </c>
      <c r="H620" t="s">
        <v>4754</v>
      </c>
      <c r="I620" t="s">
        <v>4755</v>
      </c>
      <c r="J620" t="s">
        <v>20</v>
      </c>
      <c r="K620" t="s">
        <v>21</v>
      </c>
      <c r="L620">
        <v>0</v>
      </c>
      <c r="M620">
        <v>0</v>
      </c>
      <c r="N620" t="s">
        <v>22</v>
      </c>
      <c r="O620">
        <v>6</v>
      </c>
      <c r="P620" s="30">
        <f>SQRT((postes_2[[#This Row],[x]]-$Q$1)^2+(postes_2[[#This Row],[y]]-$R$1)^2)</f>
        <v>147940.507262345</v>
      </c>
      <c r="Q620">
        <v>514715.96999999898</v>
      </c>
      <c r="R620">
        <v>6640689.5899999999</v>
      </c>
    </row>
    <row r="621" spans="1:18">
      <c r="A621">
        <v>2809</v>
      </c>
      <c r="B621">
        <v>70000727</v>
      </c>
      <c r="C621" t="e">
        <f>+#REF!</f>
        <v>#REF!</v>
      </c>
      <c r="D621" t="s">
        <v>274</v>
      </c>
      <c r="E621">
        <v>825379200000</v>
      </c>
      <c r="F621">
        <v>1410428395000</v>
      </c>
      <c r="G621">
        <v>1</v>
      </c>
      <c r="H621" t="s">
        <v>4736</v>
      </c>
      <c r="I621" t="s">
        <v>4737</v>
      </c>
      <c r="J621" t="s">
        <v>20</v>
      </c>
      <c r="K621" t="s">
        <v>21</v>
      </c>
      <c r="L621">
        <v>0</v>
      </c>
      <c r="M621">
        <v>0</v>
      </c>
      <c r="N621" t="s">
        <v>22</v>
      </c>
      <c r="O621">
        <v>7</v>
      </c>
      <c r="P621" s="30">
        <f>SQRT((postes_2[[#This Row],[x]]-$Q$1)^2+(postes_2[[#This Row],[y]]-$R$1)^2)</f>
        <v>147946.9504505748</v>
      </c>
      <c r="Q621">
        <v>693228.13000000303</v>
      </c>
      <c r="R621">
        <v>6876097.0700000003</v>
      </c>
    </row>
    <row r="622" spans="1:18">
      <c r="A622">
        <v>2810</v>
      </c>
      <c r="B622">
        <v>70001230</v>
      </c>
      <c r="C622" t="e">
        <f>+#REF!</f>
        <v>#REF!</v>
      </c>
      <c r="D622" t="s">
        <v>30</v>
      </c>
      <c r="E622">
        <v>774489600000</v>
      </c>
      <c r="F622">
        <v>1371119434000</v>
      </c>
      <c r="G622">
        <v>1</v>
      </c>
      <c r="H622" t="s">
        <v>4738</v>
      </c>
      <c r="I622" t="s">
        <v>4739</v>
      </c>
      <c r="J622" t="s">
        <v>4740</v>
      </c>
      <c r="K622" t="s">
        <v>21</v>
      </c>
      <c r="L622">
        <v>0</v>
      </c>
      <c r="M622">
        <v>0</v>
      </c>
      <c r="N622" t="s">
        <v>22</v>
      </c>
      <c r="O622">
        <v>3</v>
      </c>
      <c r="P622" s="30">
        <f>SQRT((postes_2[[#This Row],[x]]-$Q$1)^2+(postes_2[[#This Row],[y]]-$R$1)^2)</f>
        <v>147967.27556494562</v>
      </c>
      <c r="Q622">
        <v>718549.11999999697</v>
      </c>
      <c r="R622">
        <v>6854522.0599999996</v>
      </c>
    </row>
    <row r="623" spans="1:18">
      <c r="A623">
        <v>295</v>
      </c>
      <c r="B623">
        <v>20001101</v>
      </c>
      <c r="C623" t="e">
        <f>+#REF!</f>
        <v>#REF!</v>
      </c>
      <c r="D623" t="s">
        <v>77</v>
      </c>
      <c r="E623">
        <v>1129894573000</v>
      </c>
      <c r="F623">
        <v>1320313255000</v>
      </c>
      <c r="G623">
        <v>1</v>
      </c>
      <c r="H623" t="s">
        <v>697</v>
      </c>
      <c r="I623" t="s">
        <v>698</v>
      </c>
      <c r="J623" t="s">
        <v>20</v>
      </c>
      <c r="K623" t="s">
        <v>21</v>
      </c>
      <c r="L623">
        <v>0</v>
      </c>
      <c r="M623">
        <v>0</v>
      </c>
      <c r="N623" t="s">
        <v>22</v>
      </c>
      <c r="O623">
        <v>3</v>
      </c>
      <c r="P623" s="30">
        <f>SQRT((postes_2[[#This Row],[x]]-$Q$1)^2+(postes_2[[#This Row],[y]]-$R$1)^2)</f>
        <v>148508.57594956027</v>
      </c>
      <c r="Q623">
        <v>753656.07999999798</v>
      </c>
      <c r="R623">
        <v>6792862.0999999996</v>
      </c>
    </row>
    <row r="624" spans="1:18">
      <c r="A624">
        <v>1617</v>
      </c>
      <c r="B624">
        <v>70000568</v>
      </c>
      <c r="C624" t="e">
        <f>+#REF!</f>
        <v>#REF!</v>
      </c>
      <c r="D624" t="s">
        <v>77</v>
      </c>
      <c r="E624" s="1">
        <v>758592000000</v>
      </c>
      <c r="F624">
        <v>1321550195000</v>
      </c>
      <c r="G624">
        <v>1</v>
      </c>
      <c r="H624" t="s">
        <v>3438</v>
      </c>
      <c r="I624" t="s">
        <v>3439</v>
      </c>
      <c r="J624" t="s">
        <v>3440</v>
      </c>
      <c r="K624" t="s">
        <v>21</v>
      </c>
      <c r="L624">
        <v>0</v>
      </c>
      <c r="M624">
        <v>0</v>
      </c>
      <c r="N624" t="s">
        <v>22</v>
      </c>
      <c r="O624">
        <v>4</v>
      </c>
      <c r="P624" s="30">
        <f>SQRT((postes_2[[#This Row],[x]]-$Q$1)^2+(postes_2[[#This Row],[y]]-$R$1)^2)</f>
        <v>148882.69681029057</v>
      </c>
      <c r="Q624">
        <v>564566.31999999995</v>
      </c>
      <c r="R624">
        <v>6895092.0599999996</v>
      </c>
    </row>
    <row r="625" spans="1:18">
      <c r="A625">
        <v>220</v>
      </c>
      <c r="B625">
        <v>70020877</v>
      </c>
      <c r="C625">
        <f>+ZV407</f>
        <v>0</v>
      </c>
      <c r="D625" t="s">
        <v>23</v>
      </c>
      <c r="E625">
        <v>1207323267000</v>
      </c>
      <c r="F625">
        <v>1207323267000</v>
      </c>
      <c r="G625">
        <v>1</v>
      </c>
      <c r="H625" t="s">
        <v>506</v>
      </c>
      <c r="I625" t="s">
        <v>20</v>
      </c>
      <c r="J625" t="s">
        <v>20</v>
      </c>
      <c r="K625" t="s">
        <v>283</v>
      </c>
      <c r="L625">
        <v>0</v>
      </c>
      <c r="M625">
        <v>0</v>
      </c>
      <c r="N625" t="s">
        <v>267</v>
      </c>
      <c r="O625">
        <v>3</v>
      </c>
      <c r="P625" s="30">
        <f>SQRT((postes_2[[#This Row],[x]]-$Q$1)^2+(postes_2[[#This Row],[y]]-$R$1)^2)</f>
        <v>149044.70612872081</v>
      </c>
      <c r="Q625">
        <v>742181.18429999799</v>
      </c>
      <c r="R625">
        <v>6823221.2298999997</v>
      </c>
    </row>
    <row r="626" spans="1:18">
      <c r="A626">
        <v>1598</v>
      </c>
      <c r="B626">
        <v>70001301</v>
      </c>
      <c r="C626" t="e">
        <f>+#REF!</f>
        <v>#REF!</v>
      </c>
      <c r="D626" t="s">
        <v>274</v>
      </c>
      <c r="E626">
        <v>774489600000</v>
      </c>
      <c r="F626">
        <v>1411564476000</v>
      </c>
      <c r="G626">
        <v>1</v>
      </c>
      <c r="H626" t="s">
        <v>7160</v>
      </c>
      <c r="I626" t="s">
        <v>7161</v>
      </c>
      <c r="J626" t="s">
        <v>20</v>
      </c>
      <c r="K626" t="s">
        <v>21</v>
      </c>
      <c r="L626">
        <v>0</v>
      </c>
      <c r="M626">
        <v>0</v>
      </c>
      <c r="N626" t="s">
        <v>22</v>
      </c>
      <c r="O626">
        <v>3</v>
      </c>
      <c r="P626" s="30">
        <f>SQRT((postes_2[[#This Row],[x]]-$Q$1)^2+(postes_2[[#This Row],[y]]-$R$1)^2)</f>
        <v>149255.61851309828</v>
      </c>
      <c r="Q626">
        <v>721796.85999999905</v>
      </c>
      <c r="R626">
        <v>6852877.7000000002</v>
      </c>
    </row>
    <row r="627" spans="1:18">
      <c r="A627">
        <v>1427</v>
      </c>
      <c r="B627">
        <v>60000470</v>
      </c>
      <c r="C627" t="e">
        <f>+#REF!</f>
        <v>#REF!</v>
      </c>
      <c r="D627" t="s">
        <v>152</v>
      </c>
      <c r="E627">
        <v>610761600000</v>
      </c>
      <c r="F627">
        <v>1269938107000</v>
      </c>
      <c r="G627">
        <v>1</v>
      </c>
      <c r="H627" t="s">
        <v>5784</v>
      </c>
      <c r="I627" t="s">
        <v>5785</v>
      </c>
      <c r="J627" t="s">
        <v>20</v>
      </c>
      <c r="K627" t="s">
        <v>21</v>
      </c>
      <c r="L627">
        <v>0</v>
      </c>
      <c r="M627">
        <v>0</v>
      </c>
      <c r="N627" t="s">
        <v>22</v>
      </c>
      <c r="O627">
        <v>4</v>
      </c>
      <c r="P627" s="30">
        <f>SQRT((postes_2[[#This Row],[x]]-$Q$1)^2+(postes_2[[#This Row],[y]]-$R$1)^2)</f>
        <v>149394.28308544162</v>
      </c>
      <c r="Q627">
        <v>465796.22999999701</v>
      </c>
      <c r="R627">
        <v>6790723.0199999996</v>
      </c>
    </row>
    <row r="628" spans="1:18">
      <c r="A628">
        <v>221</v>
      </c>
      <c r="B628">
        <v>70020977</v>
      </c>
      <c r="C628">
        <f>+PV409</f>
        <v>0</v>
      </c>
      <c r="D628" t="s">
        <v>23</v>
      </c>
      <c r="E628">
        <v>1207323652000</v>
      </c>
      <c r="F628">
        <v>1207323652000</v>
      </c>
      <c r="G628">
        <v>1</v>
      </c>
      <c r="H628" t="s">
        <v>507</v>
      </c>
      <c r="I628" t="s">
        <v>508</v>
      </c>
      <c r="J628" t="s">
        <v>20</v>
      </c>
      <c r="K628" t="s">
        <v>21</v>
      </c>
      <c r="L628">
        <v>0</v>
      </c>
      <c r="M628">
        <v>0</v>
      </c>
      <c r="N628" t="s">
        <v>267</v>
      </c>
      <c r="O628">
        <v>3</v>
      </c>
      <c r="P628" s="30">
        <f>SQRT((postes_2[[#This Row],[x]]-$Q$1)^2+(postes_2[[#This Row],[y]]-$R$1)^2)</f>
        <v>149462.8946678013</v>
      </c>
      <c r="Q628">
        <v>742609.12709999795</v>
      </c>
      <c r="R628">
        <v>6823306.6076999996</v>
      </c>
    </row>
    <row r="629" spans="1:18">
      <c r="A629">
        <v>3747</v>
      </c>
      <c r="B629">
        <v>70000529</v>
      </c>
      <c r="C629" t="e">
        <f>+#REF!</f>
        <v>#REF!</v>
      </c>
      <c r="D629" t="s">
        <v>20</v>
      </c>
      <c r="E629">
        <v>956707200000</v>
      </c>
      <c r="F629" t="s">
        <v>20</v>
      </c>
      <c r="G629">
        <v>1</v>
      </c>
      <c r="H629" t="s">
        <v>7225</v>
      </c>
      <c r="I629" t="s">
        <v>7226</v>
      </c>
      <c r="J629" t="s">
        <v>7227</v>
      </c>
      <c r="K629" t="s">
        <v>21</v>
      </c>
      <c r="L629">
        <v>0</v>
      </c>
      <c r="M629">
        <v>0</v>
      </c>
      <c r="N629" t="s">
        <v>22</v>
      </c>
      <c r="O629">
        <v>3</v>
      </c>
      <c r="P629" s="30">
        <f>SQRT((postes_2[[#This Row],[x]]-$Q$1)^2+(postes_2[[#This Row],[y]]-$R$1)^2)</f>
        <v>149632.46906667124</v>
      </c>
      <c r="Q629">
        <v>642082.53999999899</v>
      </c>
      <c r="R629">
        <v>6899717.1900000004</v>
      </c>
    </row>
    <row r="630" spans="1:18">
      <c r="A630">
        <v>576</v>
      </c>
      <c r="B630">
        <v>50000015</v>
      </c>
      <c r="C630">
        <f>+PF57</f>
        <v>0</v>
      </c>
      <c r="D630" t="s">
        <v>168</v>
      </c>
      <c r="E630">
        <v>1459507221000</v>
      </c>
      <c r="F630">
        <v>1359718763000</v>
      </c>
      <c r="G630">
        <v>1</v>
      </c>
      <c r="H630" t="s">
        <v>7801</v>
      </c>
      <c r="I630" t="s">
        <v>7802</v>
      </c>
      <c r="J630" t="s">
        <v>20</v>
      </c>
      <c r="K630" t="s">
        <v>21</v>
      </c>
      <c r="L630">
        <v>0</v>
      </c>
      <c r="M630">
        <v>0</v>
      </c>
      <c r="N630" t="s">
        <v>22</v>
      </c>
      <c r="O630">
        <v>4</v>
      </c>
      <c r="P630" s="30">
        <f>SQRT((postes_2[[#This Row],[x]]-$Q$1)^2+(postes_2[[#This Row],[y]]-$R$1)^2)</f>
        <v>149744.7225786717</v>
      </c>
      <c r="Q630">
        <v>550049.85000000102</v>
      </c>
      <c r="R630">
        <v>6616447.8499999996</v>
      </c>
    </row>
    <row r="631" spans="1:18">
      <c r="A631">
        <v>269</v>
      </c>
      <c r="B631">
        <v>70001220</v>
      </c>
      <c r="C631">
        <f>+PF365</f>
        <v>0</v>
      </c>
      <c r="D631" t="s">
        <v>20</v>
      </c>
      <c r="E631">
        <v>757641600000</v>
      </c>
      <c r="F631" t="s">
        <v>20</v>
      </c>
      <c r="G631">
        <v>1</v>
      </c>
      <c r="H631" t="s">
        <v>637</v>
      </c>
      <c r="I631" t="s">
        <v>638</v>
      </c>
      <c r="J631" t="s">
        <v>20</v>
      </c>
      <c r="K631" t="s">
        <v>21</v>
      </c>
      <c r="L631">
        <v>0</v>
      </c>
      <c r="M631">
        <v>0</v>
      </c>
      <c r="N631" t="s">
        <v>22</v>
      </c>
      <c r="O631">
        <v>4</v>
      </c>
      <c r="P631" s="30">
        <f>SQRT((postes_2[[#This Row],[x]]-$Q$1)^2+(postes_2[[#This Row],[y]]-$R$1)^2)</f>
        <v>150234.5700199813</v>
      </c>
      <c r="Q631">
        <v>501512.00999999797</v>
      </c>
      <c r="R631">
        <v>6856897.0499999998</v>
      </c>
    </row>
    <row r="632" spans="1:18">
      <c r="A632">
        <v>3602</v>
      </c>
      <c r="B632">
        <v>30000083</v>
      </c>
      <c r="C632" t="e">
        <f>+#REF!</f>
        <v>#REF!</v>
      </c>
      <c r="D632" t="s">
        <v>20</v>
      </c>
      <c r="E632">
        <v>610761600000</v>
      </c>
      <c r="F632" t="s">
        <v>20</v>
      </c>
      <c r="G632">
        <v>1</v>
      </c>
      <c r="H632" t="s">
        <v>7661</v>
      </c>
      <c r="I632" t="s">
        <v>7662</v>
      </c>
      <c r="J632" t="s">
        <v>20</v>
      </c>
      <c r="K632" t="s">
        <v>21</v>
      </c>
      <c r="L632">
        <v>0</v>
      </c>
      <c r="M632">
        <v>0</v>
      </c>
      <c r="N632" t="s">
        <v>22</v>
      </c>
      <c r="O632">
        <v>6</v>
      </c>
      <c r="P632" s="30">
        <f>SQRT((postes_2[[#This Row],[x]]-$Q$1)^2+(postes_2[[#This Row],[y]]-$R$1)^2)</f>
        <v>150778.89066962295</v>
      </c>
      <c r="Q632">
        <v>748988.06000000203</v>
      </c>
      <c r="R632">
        <v>6693907.1299999999</v>
      </c>
    </row>
    <row r="633" spans="1:18">
      <c r="A633">
        <v>2915</v>
      </c>
      <c r="B633">
        <v>30000250</v>
      </c>
      <c r="C633" t="e">
        <f>+#REF!</f>
        <v>#REF!</v>
      </c>
      <c r="D633" t="s">
        <v>274</v>
      </c>
      <c r="E633" s="1">
        <v>896832000000</v>
      </c>
      <c r="F633">
        <v>1383906279000</v>
      </c>
      <c r="G633">
        <v>1</v>
      </c>
      <c r="H633" t="s">
        <v>6107</v>
      </c>
      <c r="I633" t="s">
        <v>6107</v>
      </c>
      <c r="J633" t="s">
        <v>6108</v>
      </c>
      <c r="K633" t="s">
        <v>21</v>
      </c>
      <c r="L633">
        <v>0</v>
      </c>
      <c r="M633">
        <v>0</v>
      </c>
      <c r="N633" t="s">
        <v>22</v>
      </c>
      <c r="O633">
        <v>3</v>
      </c>
      <c r="P633" s="30">
        <f>SQRT((postes_2[[#This Row],[x]]-$Q$1)^2+(postes_2[[#This Row],[y]]-$R$1)^2)</f>
        <v>150992.12071240734</v>
      </c>
      <c r="Q633">
        <v>718867.52000000305</v>
      </c>
      <c r="R633">
        <v>6648350.7699999996</v>
      </c>
    </row>
    <row r="634" spans="1:18">
      <c r="A634">
        <v>798</v>
      </c>
      <c r="B634">
        <v>70000508</v>
      </c>
      <c r="C634" t="e">
        <f>+#REF!</f>
        <v>#REF!</v>
      </c>
      <c r="D634" t="s">
        <v>168</v>
      </c>
      <c r="E634">
        <v>774489600000</v>
      </c>
      <c r="F634">
        <v>1440155407000</v>
      </c>
      <c r="G634">
        <v>1</v>
      </c>
      <c r="H634" t="s">
        <v>1055</v>
      </c>
      <c r="I634" t="s">
        <v>1056</v>
      </c>
      <c r="J634" t="s">
        <v>20</v>
      </c>
      <c r="K634" t="s">
        <v>21</v>
      </c>
      <c r="L634">
        <v>0</v>
      </c>
      <c r="M634">
        <v>0</v>
      </c>
      <c r="N634" t="s">
        <v>22</v>
      </c>
      <c r="O634">
        <v>3</v>
      </c>
      <c r="P634" s="30">
        <f>SQRT((postes_2[[#This Row],[x]]-$Q$1)^2+(postes_2[[#This Row],[y]]-$R$1)^2)</f>
        <v>151077.64570315595</v>
      </c>
      <c r="Q634">
        <v>636572.17000000202</v>
      </c>
      <c r="R634">
        <v>6902267.9100000001</v>
      </c>
    </row>
    <row r="635" spans="1:18">
      <c r="A635">
        <v>1169</v>
      </c>
      <c r="B635">
        <v>70001807</v>
      </c>
      <c r="C635" t="e">
        <f>+#REF!</f>
        <v>#REF!</v>
      </c>
      <c r="D635" t="s">
        <v>20</v>
      </c>
      <c r="E635" s="1">
        <v>933120000000</v>
      </c>
      <c r="F635" t="s">
        <v>20</v>
      </c>
      <c r="G635">
        <v>1</v>
      </c>
      <c r="H635" t="s">
        <v>6046</v>
      </c>
      <c r="I635" t="s">
        <v>6047</v>
      </c>
      <c r="J635" t="s">
        <v>20</v>
      </c>
      <c r="K635" t="s">
        <v>21</v>
      </c>
      <c r="L635">
        <v>0</v>
      </c>
      <c r="M635">
        <v>0</v>
      </c>
      <c r="N635" t="s">
        <v>22</v>
      </c>
      <c r="O635">
        <v>6</v>
      </c>
      <c r="P635" s="30">
        <f>SQRT((postes_2[[#This Row],[x]]-$Q$1)^2+(postes_2[[#This Row],[y]]-$R$1)^2)</f>
        <v>151397.46924570209</v>
      </c>
      <c r="Q635">
        <v>654610.52000000305</v>
      </c>
      <c r="R635">
        <v>6898282.0499999998</v>
      </c>
    </row>
    <row r="636" spans="1:18">
      <c r="A636">
        <v>2384</v>
      </c>
      <c r="B636">
        <v>20001268</v>
      </c>
      <c r="C636" t="e">
        <f>+#REF!</f>
        <v>#REF!</v>
      </c>
      <c r="D636" t="s">
        <v>17</v>
      </c>
      <c r="E636">
        <v>950140800000</v>
      </c>
      <c r="F636">
        <v>1304949364000</v>
      </c>
      <c r="G636">
        <v>1</v>
      </c>
      <c r="H636" t="s">
        <v>4968</v>
      </c>
      <c r="I636" t="s">
        <v>4969</v>
      </c>
      <c r="J636" t="s">
        <v>26</v>
      </c>
      <c r="K636" t="s">
        <v>21</v>
      </c>
      <c r="L636">
        <v>0</v>
      </c>
      <c r="M636">
        <v>0</v>
      </c>
      <c r="N636" t="s">
        <v>22</v>
      </c>
      <c r="O636">
        <v>6</v>
      </c>
      <c r="P636" s="30">
        <f>SQRT((postes_2[[#This Row],[x]]-$Q$1)^2+(postes_2[[#This Row],[y]]-$R$1)^2)</f>
        <v>151688.39162748054</v>
      </c>
      <c r="Q636">
        <v>762097.79999999702</v>
      </c>
      <c r="R636">
        <v>6757724.1699999999</v>
      </c>
    </row>
    <row r="637" spans="1:18">
      <c r="A637">
        <v>578</v>
      </c>
      <c r="B637">
        <v>50000029</v>
      </c>
      <c r="C637">
        <f>+PF62</f>
        <v>0</v>
      </c>
      <c r="D637" t="s">
        <v>168</v>
      </c>
      <c r="E637">
        <v>1459506712000</v>
      </c>
      <c r="F637" t="s">
        <v>20</v>
      </c>
      <c r="G637">
        <v>1</v>
      </c>
      <c r="H637" t="s">
        <v>7805</v>
      </c>
      <c r="I637" t="s">
        <v>7806</v>
      </c>
      <c r="J637" t="s">
        <v>26</v>
      </c>
      <c r="K637" t="s">
        <v>21</v>
      </c>
      <c r="L637">
        <v>0</v>
      </c>
      <c r="M637">
        <v>0</v>
      </c>
      <c r="N637" t="s">
        <v>22</v>
      </c>
      <c r="O637">
        <v>4</v>
      </c>
      <c r="P637" s="30">
        <f>SQRT((postes_2[[#This Row],[x]]-$Q$1)^2+(postes_2[[#This Row],[y]]-$R$1)^2)</f>
        <v>151931.22881886311</v>
      </c>
      <c r="Q637">
        <v>585938.24000000197</v>
      </c>
      <c r="R637">
        <v>6603524.6100000003</v>
      </c>
    </row>
    <row r="638" spans="1:18">
      <c r="A638">
        <v>2814</v>
      </c>
      <c r="B638">
        <v>60001624</v>
      </c>
      <c r="C638" t="e">
        <f>+#REF!</f>
        <v>#REF!</v>
      </c>
      <c r="D638" t="s">
        <v>274</v>
      </c>
      <c r="E638">
        <v>610761600000</v>
      </c>
      <c r="F638">
        <v>1397046928000</v>
      </c>
      <c r="G638">
        <v>1</v>
      </c>
      <c r="H638" t="s">
        <v>4748</v>
      </c>
      <c r="I638" t="s">
        <v>4749</v>
      </c>
      <c r="J638" t="s">
        <v>20</v>
      </c>
      <c r="K638" t="s">
        <v>21</v>
      </c>
      <c r="L638">
        <v>0</v>
      </c>
      <c r="M638">
        <v>0</v>
      </c>
      <c r="N638" t="s">
        <v>22</v>
      </c>
      <c r="O638">
        <v>4</v>
      </c>
      <c r="P638" s="30">
        <f>SQRT((postes_2[[#This Row],[x]]-$Q$1)^2+(postes_2[[#This Row],[y]]-$R$1)^2)</f>
        <v>152526.31663379993</v>
      </c>
      <c r="Q638">
        <v>511852.65999999602</v>
      </c>
      <c r="R638">
        <v>6637104.9800000004</v>
      </c>
    </row>
    <row r="639" spans="1:18">
      <c r="A639">
        <v>2739</v>
      </c>
      <c r="B639">
        <v>30000251</v>
      </c>
      <c r="C639" t="e">
        <f>+#REF!</f>
        <v>#REF!</v>
      </c>
      <c r="D639" t="s">
        <v>23</v>
      </c>
      <c r="E639">
        <v>979862400000</v>
      </c>
      <c r="F639">
        <v>1315996110000</v>
      </c>
      <c r="G639">
        <v>1</v>
      </c>
      <c r="H639" t="s">
        <v>2303</v>
      </c>
      <c r="I639" t="s">
        <v>2304</v>
      </c>
      <c r="J639" t="s">
        <v>2305</v>
      </c>
      <c r="K639" t="s">
        <v>21</v>
      </c>
      <c r="L639">
        <v>0</v>
      </c>
      <c r="M639">
        <v>0</v>
      </c>
      <c r="N639" t="s">
        <v>22</v>
      </c>
      <c r="O639">
        <v>3</v>
      </c>
      <c r="P639" s="30">
        <f>SQRT((postes_2[[#This Row],[x]]-$Q$1)^2+(postes_2[[#This Row],[y]]-$R$1)^2)</f>
        <v>152667.96413571778</v>
      </c>
      <c r="Q639">
        <v>720820.35000000102</v>
      </c>
      <c r="R639">
        <v>6647962.8200000003</v>
      </c>
    </row>
    <row r="640" spans="1:18">
      <c r="A640">
        <v>95</v>
      </c>
      <c r="B640">
        <v>60001234</v>
      </c>
      <c r="C640">
        <f>+PF548</f>
        <v>0</v>
      </c>
      <c r="D640" t="s">
        <v>20</v>
      </c>
      <c r="E640">
        <v>610761600000</v>
      </c>
      <c r="F640" t="s">
        <v>20</v>
      </c>
      <c r="G640">
        <v>1</v>
      </c>
      <c r="H640" t="s">
        <v>4061</v>
      </c>
      <c r="I640" t="s">
        <v>4062</v>
      </c>
      <c r="J640" t="s">
        <v>20</v>
      </c>
      <c r="K640" t="s">
        <v>21</v>
      </c>
      <c r="L640">
        <v>0</v>
      </c>
      <c r="M640">
        <v>0</v>
      </c>
      <c r="N640" t="s">
        <v>22</v>
      </c>
      <c r="O640">
        <v>4</v>
      </c>
      <c r="P640" s="30">
        <f>SQRT((postes_2[[#This Row],[x]]-$Q$1)^2+(postes_2[[#This Row],[y]]-$R$1)^2)</f>
        <v>152854.12692311779</v>
      </c>
      <c r="Q640">
        <v>466988.85000000102</v>
      </c>
      <c r="R640">
        <v>6700758.0099999998</v>
      </c>
    </row>
    <row r="641" spans="1:18">
      <c r="A641">
        <v>3859</v>
      </c>
      <c r="B641">
        <v>70000506</v>
      </c>
      <c r="C641" t="e">
        <f>+#REF!</f>
        <v>#REF!</v>
      </c>
      <c r="D641" t="s">
        <v>20</v>
      </c>
      <c r="E641">
        <v>774489600000</v>
      </c>
      <c r="F641" t="s">
        <v>20</v>
      </c>
      <c r="G641">
        <v>1</v>
      </c>
      <c r="H641" t="s">
        <v>7928</v>
      </c>
      <c r="I641" t="s">
        <v>7929</v>
      </c>
      <c r="J641" t="s">
        <v>20</v>
      </c>
      <c r="K641" t="s">
        <v>21</v>
      </c>
      <c r="L641">
        <v>0</v>
      </c>
      <c r="M641">
        <v>0</v>
      </c>
      <c r="N641" t="s">
        <v>22</v>
      </c>
      <c r="O641">
        <v>7</v>
      </c>
      <c r="P641" s="30">
        <f>SQRT((postes_2[[#This Row],[x]]-$Q$1)^2+(postes_2[[#This Row],[y]]-$R$1)^2)</f>
        <v>152939.69874676838</v>
      </c>
      <c r="Q641">
        <v>646009.39999999898</v>
      </c>
      <c r="R641">
        <v>6902215.3399999999</v>
      </c>
    </row>
    <row r="642" spans="1:18">
      <c r="A642">
        <v>2916</v>
      </c>
      <c r="B642">
        <v>30000270</v>
      </c>
      <c r="C642" t="e">
        <f>+#REF!</f>
        <v>#REF!</v>
      </c>
      <c r="D642" t="s">
        <v>38</v>
      </c>
      <c r="E642">
        <v>787190400000</v>
      </c>
      <c r="F642">
        <v>1243613134000</v>
      </c>
      <c r="G642">
        <v>1</v>
      </c>
      <c r="H642" t="s">
        <v>6109</v>
      </c>
      <c r="I642" t="s">
        <v>6110</v>
      </c>
      <c r="J642" t="s">
        <v>20</v>
      </c>
      <c r="K642" t="s">
        <v>21</v>
      </c>
      <c r="L642">
        <v>0</v>
      </c>
      <c r="M642">
        <v>0</v>
      </c>
      <c r="N642" t="s">
        <v>22</v>
      </c>
      <c r="O642">
        <v>3</v>
      </c>
      <c r="P642" s="30">
        <f>SQRT((postes_2[[#This Row],[x]]-$Q$1)^2+(postes_2[[#This Row],[y]]-$R$1)^2)</f>
        <v>153125.83251086931</v>
      </c>
      <c r="Q642">
        <v>712950.27000000305</v>
      </c>
      <c r="R642">
        <v>6639685.5099999998</v>
      </c>
    </row>
    <row r="643" spans="1:18">
      <c r="A643">
        <v>640</v>
      </c>
      <c r="B643">
        <v>70000606</v>
      </c>
      <c r="C643">
        <f>+PF5</f>
        <v>0</v>
      </c>
      <c r="D643" t="s">
        <v>264</v>
      </c>
      <c r="E643">
        <v>1128952231000</v>
      </c>
      <c r="F643">
        <v>1442423478000</v>
      </c>
      <c r="G643">
        <v>1</v>
      </c>
      <c r="H643" t="s">
        <v>2056</v>
      </c>
      <c r="I643" t="s">
        <v>2057</v>
      </c>
      <c r="J643" t="s">
        <v>20</v>
      </c>
      <c r="K643" t="s">
        <v>21</v>
      </c>
      <c r="L643">
        <v>0</v>
      </c>
      <c r="M643">
        <v>0</v>
      </c>
      <c r="N643" t="s">
        <v>22</v>
      </c>
      <c r="O643">
        <v>3</v>
      </c>
      <c r="P643" s="30">
        <f>SQRT((postes_2[[#This Row],[x]]-$Q$1)^2+(postes_2[[#This Row],[y]]-$R$1)^2)</f>
        <v>153174.15961128371</v>
      </c>
      <c r="Q643">
        <v>682537.53999999899</v>
      </c>
      <c r="R643">
        <v>6888623.3300000001</v>
      </c>
    </row>
    <row r="644" spans="1:18">
      <c r="A644">
        <v>2396</v>
      </c>
      <c r="B644">
        <v>20000898</v>
      </c>
      <c r="C644" t="e">
        <f>+#REF!</f>
        <v>#REF!</v>
      </c>
      <c r="D644" t="s">
        <v>20</v>
      </c>
      <c r="E644">
        <v>778982400000</v>
      </c>
      <c r="F644" t="s">
        <v>20</v>
      </c>
      <c r="G644">
        <v>1</v>
      </c>
      <c r="H644" t="s">
        <v>4514</v>
      </c>
      <c r="I644" t="s">
        <v>4515</v>
      </c>
      <c r="J644" t="s">
        <v>20</v>
      </c>
      <c r="K644" t="s">
        <v>21</v>
      </c>
      <c r="L644">
        <v>0</v>
      </c>
      <c r="M644">
        <v>0</v>
      </c>
      <c r="N644" t="s">
        <v>22</v>
      </c>
      <c r="O644">
        <v>6</v>
      </c>
      <c r="P644" s="30">
        <f>SQRT((postes_2[[#This Row],[x]]-$Q$1)^2+(postes_2[[#This Row],[y]]-$R$1)^2)</f>
        <v>153195.30159216642</v>
      </c>
      <c r="Q644">
        <v>743678.93</v>
      </c>
      <c r="R644">
        <v>6829119.4199999999</v>
      </c>
    </row>
    <row r="645" spans="1:18">
      <c r="A645">
        <v>1089</v>
      </c>
      <c r="B645">
        <v>70000523</v>
      </c>
      <c r="C645" t="e">
        <f>+#REF!</f>
        <v>#REF!</v>
      </c>
      <c r="D645" t="s">
        <v>77</v>
      </c>
      <c r="E645">
        <v>792806400000</v>
      </c>
      <c r="F645">
        <v>1321886073000</v>
      </c>
      <c r="G645">
        <v>1</v>
      </c>
      <c r="H645" t="s">
        <v>2860</v>
      </c>
      <c r="I645" t="s">
        <v>2861</v>
      </c>
      <c r="J645" t="s">
        <v>20</v>
      </c>
      <c r="K645" t="s">
        <v>21</v>
      </c>
      <c r="L645">
        <v>0</v>
      </c>
      <c r="M645">
        <v>0</v>
      </c>
      <c r="N645" t="s">
        <v>22</v>
      </c>
      <c r="O645">
        <v>4</v>
      </c>
      <c r="P645" s="30">
        <f>SQRT((postes_2[[#This Row],[x]]-$Q$1)^2+(postes_2[[#This Row],[y]]-$R$1)^2)</f>
        <v>153583.13163476824</v>
      </c>
      <c r="Q645">
        <v>569639.68000000005</v>
      </c>
      <c r="R645">
        <v>6901518.8300000001</v>
      </c>
    </row>
    <row r="646" spans="1:18">
      <c r="A646">
        <v>1793</v>
      </c>
      <c r="B646">
        <v>70000450</v>
      </c>
      <c r="C646" t="e">
        <f>+#REF!</f>
        <v>#REF!</v>
      </c>
      <c r="D646" t="s">
        <v>1094</v>
      </c>
      <c r="E646">
        <v>956707200000</v>
      </c>
      <c r="F646">
        <v>1424177564000</v>
      </c>
      <c r="G646">
        <v>1</v>
      </c>
      <c r="H646" t="s">
        <v>7114</v>
      </c>
      <c r="I646" t="s">
        <v>7115</v>
      </c>
      <c r="J646" t="s">
        <v>7116</v>
      </c>
      <c r="K646" t="s">
        <v>21</v>
      </c>
      <c r="L646">
        <v>0</v>
      </c>
      <c r="M646">
        <v>0</v>
      </c>
      <c r="N646" t="s">
        <v>22</v>
      </c>
      <c r="O646">
        <v>3</v>
      </c>
      <c r="P646" s="30">
        <f>SQRT((postes_2[[#This Row],[x]]-$Q$1)^2+(postes_2[[#This Row],[y]]-$R$1)^2)</f>
        <v>153804.0992457626</v>
      </c>
      <c r="Q646">
        <v>632448.09000000404</v>
      </c>
      <c r="R646">
        <v>6905687.9500000002</v>
      </c>
    </row>
    <row r="647" spans="1:18">
      <c r="A647">
        <v>1145</v>
      </c>
      <c r="B647">
        <v>60001637</v>
      </c>
      <c r="C647" t="e">
        <f>+#REF!</f>
        <v>#REF!</v>
      </c>
      <c r="D647" t="s">
        <v>274</v>
      </c>
      <c r="E647">
        <v>610761600000</v>
      </c>
      <c r="F647">
        <v>1397046148000</v>
      </c>
      <c r="G647">
        <v>1</v>
      </c>
      <c r="H647" t="s">
        <v>4767</v>
      </c>
      <c r="I647" t="s">
        <v>4768</v>
      </c>
      <c r="J647" t="s">
        <v>26</v>
      </c>
      <c r="K647" t="s">
        <v>21</v>
      </c>
      <c r="L647">
        <v>0</v>
      </c>
      <c r="M647">
        <v>0</v>
      </c>
      <c r="N647" t="s">
        <v>22</v>
      </c>
      <c r="O647">
        <v>4</v>
      </c>
      <c r="P647" s="30">
        <f>SQRT((postes_2[[#This Row],[x]]-$Q$1)^2+(postes_2[[#This Row],[y]]-$R$1)^2)</f>
        <v>154394.44272189998</v>
      </c>
      <c r="Q647">
        <v>511207.17000000202</v>
      </c>
      <c r="R647">
        <v>6635205.5300000003</v>
      </c>
    </row>
    <row r="648" spans="1:18">
      <c r="A648">
        <v>2240</v>
      </c>
      <c r="B648">
        <v>70000449</v>
      </c>
      <c r="C648" t="e">
        <f>+#REF!</f>
        <v>#REF!</v>
      </c>
      <c r="D648" t="s">
        <v>20</v>
      </c>
      <c r="E648">
        <v>610761600000</v>
      </c>
      <c r="F648" t="s">
        <v>20</v>
      </c>
      <c r="G648">
        <v>1</v>
      </c>
      <c r="H648" t="s">
        <v>5716</v>
      </c>
      <c r="I648" t="s">
        <v>5717</v>
      </c>
      <c r="J648" t="s">
        <v>20</v>
      </c>
      <c r="K648" t="s">
        <v>21</v>
      </c>
      <c r="L648">
        <v>0</v>
      </c>
      <c r="M648">
        <v>0</v>
      </c>
      <c r="N648" t="s">
        <v>22</v>
      </c>
      <c r="O648">
        <v>4</v>
      </c>
      <c r="P648" s="30">
        <f>SQRT((postes_2[[#This Row],[x]]-$Q$1)^2+(postes_2[[#This Row],[y]]-$R$1)^2)</f>
        <v>154929.43273296309</v>
      </c>
      <c r="Q648">
        <v>584377.56000000203</v>
      </c>
      <c r="R648">
        <v>6906178.9199999999</v>
      </c>
    </row>
    <row r="649" spans="1:18">
      <c r="A649">
        <v>1827</v>
      </c>
      <c r="B649">
        <v>70000794</v>
      </c>
      <c r="C649" t="e">
        <f>+#REF!</f>
        <v>#REF!</v>
      </c>
      <c r="D649" t="s">
        <v>274</v>
      </c>
      <c r="E649">
        <v>774489600000</v>
      </c>
      <c r="F649">
        <v>1411554829000</v>
      </c>
      <c r="G649">
        <v>1</v>
      </c>
      <c r="H649" t="s">
        <v>7522</v>
      </c>
      <c r="I649" t="s">
        <v>7523</v>
      </c>
      <c r="J649" t="s">
        <v>20</v>
      </c>
      <c r="K649" t="s">
        <v>21</v>
      </c>
      <c r="L649">
        <v>0</v>
      </c>
      <c r="M649">
        <v>0</v>
      </c>
      <c r="N649" t="s">
        <v>22</v>
      </c>
      <c r="O649">
        <v>3</v>
      </c>
      <c r="P649" s="30">
        <f>SQRT((postes_2[[#This Row],[x]]-$Q$1)^2+(postes_2[[#This Row],[y]]-$R$1)^2)</f>
        <v>155105.62984268827</v>
      </c>
      <c r="Q649">
        <v>710113.70000000298</v>
      </c>
      <c r="R649">
        <v>6872326.7599999998</v>
      </c>
    </row>
    <row r="650" spans="1:18">
      <c r="A650">
        <v>3095</v>
      </c>
      <c r="B650">
        <v>30000298</v>
      </c>
      <c r="C650" t="e">
        <f>+#REF!</f>
        <v>#REF!</v>
      </c>
      <c r="D650" t="s">
        <v>20</v>
      </c>
      <c r="E650">
        <v>610761600000</v>
      </c>
      <c r="F650" t="s">
        <v>20</v>
      </c>
      <c r="G650">
        <v>1</v>
      </c>
      <c r="H650" t="s">
        <v>3029</v>
      </c>
      <c r="I650" t="s">
        <v>3030</v>
      </c>
      <c r="J650" t="s">
        <v>20</v>
      </c>
      <c r="K650" t="s">
        <v>21</v>
      </c>
      <c r="L650">
        <v>0</v>
      </c>
      <c r="M650">
        <v>0</v>
      </c>
      <c r="N650" t="s">
        <v>22</v>
      </c>
      <c r="O650">
        <v>3</v>
      </c>
      <c r="P650" s="30">
        <f>SQRT((postes_2[[#This Row],[x]]-$Q$1)^2+(postes_2[[#This Row],[y]]-$R$1)^2)</f>
        <v>155114.99970894738</v>
      </c>
      <c r="Q650">
        <v>708384.36999999697</v>
      </c>
      <c r="R650">
        <v>6633157.3200000003</v>
      </c>
    </row>
    <row r="651" spans="1:18">
      <c r="A651">
        <v>1141</v>
      </c>
      <c r="B651">
        <v>60001643</v>
      </c>
      <c r="C651" t="e">
        <f>+#REF!</f>
        <v>#REF!</v>
      </c>
      <c r="D651" t="s">
        <v>274</v>
      </c>
      <c r="E651">
        <v>610761600000</v>
      </c>
      <c r="F651">
        <v>1397045765000</v>
      </c>
      <c r="G651">
        <v>1</v>
      </c>
      <c r="H651" t="s">
        <v>4760</v>
      </c>
      <c r="I651" t="s">
        <v>4761</v>
      </c>
      <c r="J651" t="s">
        <v>688</v>
      </c>
      <c r="K651" t="s">
        <v>21</v>
      </c>
      <c r="L651">
        <v>0</v>
      </c>
      <c r="M651">
        <v>0</v>
      </c>
      <c r="N651" t="s">
        <v>22</v>
      </c>
      <c r="O651">
        <v>4</v>
      </c>
      <c r="P651" s="30">
        <f>SQRT((postes_2[[#This Row],[x]]-$Q$1)^2+(postes_2[[#This Row],[y]]-$R$1)^2)</f>
        <v>155667.83319277051</v>
      </c>
      <c r="Q651">
        <v>511561.22999999701</v>
      </c>
      <c r="R651">
        <v>6633255.5700000003</v>
      </c>
    </row>
    <row r="652" spans="1:18">
      <c r="A652">
        <v>3352</v>
      </c>
      <c r="B652">
        <v>20001257</v>
      </c>
      <c r="C652" t="e">
        <f>+#REF!</f>
        <v>#REF!</v>
      </c>
      <c r="D652" t="s">
        <v>17</v>
      </c>
      <c r="E652">
        <v>778982400000</v>
      </c>
      <c r="F652">
        <v>1304699562000</v>
      </c>
      <c r="G652">
        <v>1</v>
      </c>
      <c r="H652" t="s">
        <v>4273</v>
      </c>
      <c r="I652" t="s">
        <v>4274</v>
      </c>
      <c r="J652" t="s">
        <v>26</v>
      </c>
      <c r="K652" t="s">
        <v>21</v>
      </c>
      <c r="L652">
        <v>0</v>
      </c>
      <c r="M652">
        <v>0</v>
      </c>
      <c r="N652" t="s">
        <v>22</v>
      </c>
      <c r="O652">
        <v>3</v>
      </c>
      <c r="P652" s="30">
        <f>SQRT((postes_2[[#This Row],[x]]-$Q$1)^2+(postes_2[[#This Row],[y]]-$R$1)^2)</f>
        <v>155691.19137401637</v>
      </c>
      <c r="Q652">
        <v>766044.04999999702</v>
      </c>
      <c r="R652">
        <v>6759482.4100000001</v>
      </c>
    </row>
    <row r="653" spans="1:18">
      <c r="A653">
        <v>1867</v>
      </c>
      <c r="B653">
        <v>70000679</v>
      </c>
      <c r="C653" t="e">
        <f>+#REF!</f>
        <v>#REF!</v>
      </c>
      <c r="D653" t="s">
        <v>274</v>
      </c>
      <c r="E653">
        <v>774489600000</v>
      </c>
      <c r="F653">
        <v>1411576219000</v>
      </c>
      <c r="G653">
        <v>1</v>
      </c>
      <c r="H653" t="s">
        <v>4403</v>
      </c>
      <c r="I653" t="s">
        <v>4404</v>
      </c>
      <c r="J653" t="s">
        <v>20</v>
      </c>
      <c r="K653" t="s">
        <v>21</v>
      </c>
      <c r="L653">
        <v>0</v>
      </c>
      <c r="M653">
        <v>0</v>
      </c>
      <c r="N653" t="s">
        <v>22</v>
      </c>
      <c r="O653">
        <v>3</v>
      </c>
      <c r="P653" s="30">
        <f>SQRT((postes_2[[#This Row],[x]]-$Q$1)^2+(postes_2[[#This Row],[y]]-$R$1)^2)</f>
        <v>156292.64351787764</v>
      </c>
      <c r="Q653">
        <v>700941.28999999899</v>
      </c>
      <c r="R653">
        <v>6880907.2699999996</v>
      </c>
    </row>
    <row r="654" spans="1:18">
      <c r="A654">
        <v>184</v>
      </c>
      <c r="B654">
        <v>70000557</v>
      </c>
      <c r="C654">
        <f>+PF473</f>
        <v>0</v>
      </c>
      <c r="D654" t="s">
        <v>20</v>
      </c>
      <c r="E654">
        <v>610761600000</v>
      </c>
      <c r="F654" t="s">
        <v>20</v>
      </c>
      <c r="G654">
        <v>1</v>
      </c>
      <c r="H654" t="s">
        <v>454</v>
      </c>
      <c r="I654" t="s">
        <v>455</v>
      </c>
      <c r="J654" t="s">
        <v>20</v>
      </c>
      <c r="K654" t="s">
        <v>21</v>
      </c>
      <c r="L654">
        <v>0</v>
      </c>
      <c r="M654">
        <v>0</v>
      </c>
      <c r="N654" t="s">
        <v>22</v>
      </c>
      <c r="O654">
        <v>4</v>
      </c>
      <c r="P654" s="30">
        <f>SQRT((postes_2[[#This Row],[x]]-$Q$1)^2+(postes_2[[#This Row],[y]]-$R$1)^2)</f>
        <v>156359.88369536938</v>
      </c>
      <c r="Q654">
        <v>546413.56000000203</v>
      </c>
      <c r="R654">
        <v>6896099.2199999997</v>
      </c>
    </row>
    <row r="655" spans="1:18">
      <c r="A655">
        <v>3538</v>
      </c>
      <c r="B655">
        <v>70000430</v>
      </c>
      <c r="C655" t="e">
        <f>+#REF!</f>
        <v>#REF!</v>
      </c>
      <c r="D655" t="s">
        <v>20</v>
      </c>
      <c r="E655">
        <v>774489600000</v>
      </c>
      <c r="F655" t="s">
        <v>20</v>
      </c>
      <c r="G655">
        <v>1</v>
      </c>
      <c r="H655" t="s">
        <v>7355</v>
      </c>
      <c r="I655" t="s">
        <v>7356</v>
      </c>
      <c r="J655" t="s">
        <v>20</v>
      </c>
      <c r="K655" t="s">
        <v>21</v>
      </c>
      <c r="L655">
        <v>0</v>
      </c>
      <c r="M655">
        <v>0</v>
      </c>
      <c r="N655" t="s">
        <v>22</v>
      </c>
      <c r="O655">
        <v>3</v>
      </c>
      <c r="P655" s="30">
        <f>SQRT((postes_2[[#This Row],[x]]-$Q$1)^2+(postes_2[[#This Row],[y]]-$R$1)^2)</f>
        <v>156687.50758450193</v>
      </c>
      <c r="Q655">
        <v>614663.21000000101</v>
      </c>
      <c r="R655">
        <v>6910093.7199999997</v>
      </c>
    </row>
    <row r="656" spans="1:18">
      <c r="A656">
        <v>1902</v>
      </c>
      <c r="B656">
        <v>30000332</v>
      </c>
      <c r="C656" t="e">
        <f>+#REF!</f>
        <v>#REF!</v>
      </c>
      <c r="D656" t="s">
        <v>108</v>
      </c>
      <c r="E656" s="1">
        <v>784944000000</v>
      </c>
      <c r="F656">
        <v>1239720757000</v>
      </c>
      <c r="G656">
        <v>1</v>
      </c>
      <c r="H656" t="s">
        <v>3422</v>
      </c>
      <c r="I656" t="s">
        <v>3423</v>
      </c>
      <c r="J656" t="s">
        <v>20</v>
      </c>
      <c r="K656" t="s">
        <v>21</v>
      </c>
      <c r="L656">
        <v>0</v>
      </c>
      <c r="M656">
        <v>0</v>
      </c>
      <c r="N656" t="s">
        <v>22</v>
      </c>
      <c r="O656">
        <v>3</v>
      </c>
      <c r="P656" s="30">
        <f>SQRT((postes_2[[#This Row],[x]]-$Q$1)^2+(postes_2[[#This Row],[y]]-$R$1)^2)</f>
        <v>156715.19127103142</v>
      </c>
      <c r="Q656">
        <v>692341.28999999899</v>
      </c>
      <c r="R656">
        <v>6619833.6600000001</v>
      </c>
    </row>
    <row r="657" spans="1:18">
      <c r="A657">
        <v>298</v>
      </c>
      <c r="B657">
        <v>60001355</v>
      </c>
      <c r="C657">
        <f>+PF362</f>
        <v>0</v>
      </c>
      <c r="D657" t="s">
        <v>27</v>
      </c>
      <c r="E657">
        <v>610761600000</v>
      </c>
      <c r="F657">
        <v>1288276747000</v>
      </c>
      <c r="G657">
        <v>1</v>
      </c>
      <c r="H657" t="s">
        <v>703</v>
      </c>
      <c r="I657" t="s">
        <v>704</v>
      </c>
      <c r="J657" t="s">
        <v>20</v>
      </c>
      <c r="K657" t="s">
        <v>21</v>
      </c>
      <c r="L657">
        <v>0</v>
      </c>
      <c r="M657">
        <v>0</v>
      </c>
      <c r="N657" t="s">
        <v>22</v>
      </c>
      <c r="O657">
        <v>4</v>
      </c>
      <c r="P657" s="30">
        <f>SQRT((postes_2[[#This Row],[x]]-$Q$1)^2+(postes_2[[#This Row],[y]]-$R$1)^2)</f>
        <v>157272.71226267776</v>
      </c>
      <c r="Q657">
        <v>467855.72999999701</v>
      </c>
      <c r="R657">
        <v>6687159.4199999999</v>
      </c>
    </row>
    <row r="658" spans="1:18">
      <c r="A658">
        <v>2247</v>
      </c>
      <c r="B658">
        <v>60000876</v>
      </c>
      <c r="C658" t="e">
        <f>+#REF!</f>
        <v>#REF!</v>
      </c>
      <c r="D658" t="s">
        <v>20</v>
      </c>
      <c r="E658">
        <v>1006387200000</v>
      </c>
      <c r="F658" t="s">
        <v>20</v>
      </c>
      <c r="G658">
        <v>1</v>
      </c>
      <c r="H658" t="s">
        <v>4447</v>
      </c>
      <c r="I658" t="s">
        <v>4448</v>
      </c>
      <c r="J658" t="s">
        <v>20</v>
      </c>
      <c r="K658" t="s">
        <v>21</v>
      </c>
      <c r="L658">
        <v>0</v>
      </c>
      <c r="M658">
        <v>0</v>
      </c>
      <c r="N658" t="s">
        <v>22</v>
      </c>
      <c r="O658">
        <v>4</v>
      </c>
      <c r="P658" s="30">
        <f>SQRT((postes_2[[#This Row],[x]]-$Q$1)^2+(postes_2[[#This Row],[y]]-$R$1)^2)</f>
        <v>157292.79978643407</v>
      </c>
      <c r="Q658">
        <v>453184.02000000299</v>
      </c>
      <c r="R658">
        <v>6751923.29</v>
      </c>
    </row>
    <row r="659" spans="1:18">
      <c r="A659">
        <v>1912</v>
      </c>
      <c r="B659">
        <v>70000426</v>
      </c>
      <c r="C659" t="e">
        <f>+#REF!</f>
        <v>#REF!</v>
      </c>
      <c r="D659" t="s">
        <v>20</v>
      </c>
      <c r="E659">
        <v>774489600000</v>
      </c>
      <c r="F659" t="s">
        <v>20</v>
      </c>
      <c r="G659">
        <v>1</v>
      </c>
      <c r="H659" t="s">
        <v>4418</v>
      </c>
      <c r="I659" t="s">
        <v>4419</v>
      </c>
      <c r="J659" t="s">
        <v>20</v>
      </c>
      <c r="K659" t="s">
        <v>21</v>
      </c>
      <c r="L659">
        <v>0</v>
      </c>
      <c r="M659">
        <v>0</v>
      </c>
      <c r="N659" t="s">
        <v>22</v>
      </c>
      <c r="O659">
        <v>7</v>
      </c>
      <c r="P659" s="30">
        <f>SQRT((postes_2[[#This Row],[x]]-$Q$1)^2+(postes_2[[#This Row],[y]]-$R$1)^2)</f>
        <v>157335.12107200673</v>
      </c>
      <c r="Q659">
        <v>622186.18999999797</v>
      </c>
      <c r="R659">
        <v>6910360.5800000001</v>
      </c>
    </row>
    <row r="660" spans="1:18">
      <c r="A660">
        <v>1101</v>
      </c>
      <c r="B660">
        <v>70026677</v>
      </c>
      <c r="C660" t="e">
        <f>+#REF!</f>
        <v>#REF!</v>
      </c>
      <c r="D660" t="s">
        <v>168</v>
      </c>
      <c r="E660">
        <v>1318352027000</v>
      </c>
      <c r="F660">
        <v>1450368537000</v>
      </c>
      <c r="G660">
        <v>1</v>
      </c>
      <c r="H660" t="s">
        <v>2465</v>
      </c>
      <c r="I660" t="s">
        <v>2466</v>
      </c>
      <c r="J660" t="s">
        <v>20</v>
      </c>
      <c r="K660" t="s">
        <v>21</v>
      </c>
      <c r="L660">
        <v>0</v>
      </c>
      <c r="M660">
        <v>0</v>
      </c>
      <c r="N660" t="s">
        <v>22</v>
      </c>
      <c r="O660">
        <v>7</v>
      </c>
      <c r="P660" s="30">
        <f>SQRT((postes_2[[#This Row],[x]]-$Q$1)^2+(postes_2[[#This Row],[y]]-$R$1)^2)</f>
        <v>157680.06529068493</v>
      </c>
      <c r="Q660">
        <v>452850.96000000101</v>
      </c>
      <c r="R660">
        <v>6757874.2699999996</v>
      </c>
    </row>
    <row r="661" spans="1:18">
      <c r="A661">
        <v>1013</v>
      </c>
      <c r="B661">
        <v>60001424</v>
      </c>
      <c r="C661" t="e">
        <f>+#REF!</f>
        <v>#REF!</v>
      </c>
      <c r="D661" t="s">
        <v>77</v>
      </c>
      <c r="E661">
        <v>610761600000</v>
      </c>
      <c r="F661">
        <v>1310046398000</v>
      </c>
      <c r="G661">
        <v>1</v>
      </c>
      <c r="H661" t="s">
        <v>2169</v>
      </c>
      <c r="I661" t="s">
        <v>2169</v>
      </c>
      <c r="J661" t="s">
        <v>26</v>
      </c>
      <c r="K661" t="s">
        <v>21</v>
      </c>
      <c r="L661">
        <v>0</v>
      </c>
      <c r="M661">
        <v>0</v>
      </c>
      <c r="N661" t="s">
        <v>22</v>
      </c>
      <c r="O661">
        <v>4</v>
      </c>
      <c r="P661" s="30">
        <f>SQRT((postes_2[[#This Row],[x]]-$Q$1)^2+(postes_2[[#This Row],[y]]-$R$1)^2)</f>
        <v>157766.39527647139</v>
      </c>
      <c r="Q661">
        <v>468350.82999999798</v>
      </c>
      <c r="R661">
        <v>6684959.9500000002</v>
      </c>
    </row>
    <row r="662" spans="1:18">
      <c r="A662">
        <v>1974</v>
      </c>
      <c r="B662">
        <v>70022177</v>
      </c>
      <c r="C662" t="e">
        <f>+#REF!</f>
        <v>#REF!</v>
      </c>
      <c r="D662" t="s">
        <v>264</v>
      </c>
      <c r="E662">
        <v>1467030286000</v>
      </c>
      <c r="F662">
        <v>1397141740000</v>
      </c>
      <c r="G662">
        <v>1</v>
      </c>
      <c r="H662" t="s">
        <v>4018</v>
      </c>
      <c r="I662" t="s">
        <v>4019</v>
      </c>
      <c r="J662" t="s">
        <v>20</v>
      </c>
      <c r="K662" t="s">
        <v>21</v>
      </c>
      <c r="L662">
        <v>0</v>
      </c>
      <c r="M662">
        <v>0</v>
      </c>
      <c r="N662" t="s">
        <v>22</v>
      </c>
      <c r="O662">
        <v>6</v>
      </c>
      <c r="P662" s="30">
        <f>SQRT((postes_2[[#This Row],[x]]-$Q$1)^2+(postes_2[[#This Row],[y]]-$R$1)^2)</f>
        <v>157924.77395492379</v>
      </c>
      <c r="Q662">
        <v>766225.18999999797</v>
      </c>
      <c r="R662">
        <v>6727379.1399999997</v>
      </c>
    </row>
    <row r="663" spans="1:18">
      <c r="A663">
        <v>3965</v>
      </c>
      <c r="B663">
        <v>50000061</v>
      </c>
      <c r="C663" t="e">
        <f>+#REF!</f>
        <v>#REF!</v>
      </c>
      <c r="D663" t="s">
        <v>264</v>
      </c>
      <c r="E663">
        <v>1454928168000</v>
      </c>
      <c r="F663">
        <v>1454058010000</v>
      </c>
      <c r="G663">
        <v>1</v>
      </c>
      <c r="H663" t="s">
        <v>8345</v>
      </c>
      <c r="I663" t="s">
        <v>8346</v>
      </c>
      <c r="J663" t="s">
        <v>20</v>
      </c>
      <c r="K663" t="s">
        <v>21</v>
      </c>
      <c r="L663">
        <v>0</v>
      </c>
      <c r="M663">
        <v>0</v>
      </c>
      <c r="N663" t="s">
        <v>22</v>
      </c>
      <c r="O663">
        <v>6</v>
      </c>
      <c r="P663" s="30">
        <f>SQRT((postes_2[[#This Row],[x]]-$Q$1)^2+(postes_2[[#This Row],[y]]-$R$1)^2)</f>
        <v>157940.39930793105</v>
      </c>
      <c r="Q663">
        <v>594675.02000000305</v>
      </c>
      <c r="R663">
        <v>6596313.6600000001</v>
      </c>
    </row>
    <row r="664" spans="1:18">
      <c r="A664">
        <v>3966</v>
      </c>
      <c r="B664">
        <v>70046033</v>
      </c>
      <c r="C664" t="e">
        <f>+#REF!</f>
        <v>#REF!</v>
      </c>
      <c r="D664" t="s">
        <v>264</v>
      </c>
      <c r="E664">
        <v>1454928150000</v>
      </c>
      <c r="F664">
        <v>1379413920000</v>
      </c>
      <c r="G664">
        <v>1</v>
      </c>
      <c r="H664" t="s">
        <v>8345</v>
      </c>
      <c r="I664" t="s">
        <v>8346</v>
      </c>
      <c r="J664" t="s">
        <v>20</v>
      </c>
      <c r="K664" t="s">
        <v>21</v>
      </c>
      <c r="L664">
        <v>0</v>
      </c>
      <c r="M664">
        <v>0</v>
      </c>
      <c r="N664" t="s">
        <v>22</v>
      </c>
      <c r="O664">
        <v>7</v>
      </c>
      <c r="P664" s="30">
        <f>SQRT((postes_2[[#This Row],[x]]-$Q$1)^2+(postes_2[[#This Row],[y]]-$R$1)^2)</f>
        <v>157940.39930793105</v>
      </c>
      <c r="Q664">
        <v>594675.02000000305</v>
      </c>
      <c r="R664">
        <v>6596313.6600000001</v>
      </c>
    </row>
    <row r="665" spans="1:18">
      <c r="A665">
        <v>2009</v>
      </c>
      <c r="B665">
        <v>30000144</v>
      </c>
      <c r="C665" t="e">
        <f>+#REF!</f>
        <v>#REF!</v>
      </c>
      <c r="D665" t="s">
        <v>56</v>
      </c>
      <c r="E665">
        <v>1399311833000</v>
      </c>
      <c r="F665">
        <v>1399311757000</v>
      </c>
      <c r="G665">
        <v>1</v>
      </c>
      <c r="H665" t="s">
        <v>4236</v>
      </c>
      <c r="I665" t="s">
        <v>4237</v>
      </c>
      <c r="J665" t="s">
        <v>20</v>
      </c>
      <c r="K665" t="s">
        <v>21</v>
      </c>
      <c r="L665">
        <v>0</v>
      </c>
      <c r="M665">
        <v>0</v>
      </c>
      <c r="N665" t="s">
        <v>22</v>
      </c>
      <c r="O665">
        <v>3</v>
      </c>
      <c r="P665" s="30">
        <f>SQRT((postes_2[[#This Row],[x]]-$Q$1)^2+(postes_2[[#This Row],[y]]-$R$1)^2)</f>
        <v>158267.98787950911</v>
      </c>
      <c r="Q665">
        <v>752723.18</v>
      </c>
      <c r="R665">
        <v>6684089.54</v>
      </c>
    </row>
    <row r="666" spans="1:18">
      <c r="A666">
        <v>931</v>
      </c>
      <c r="B666">
        <v>50000071</v>
      </c>
      <c r="C666" t="e">
        <f>+#REF!</f>
        <v>#REF!</v>
      </c>
      <c r="D666" t="s">
        <v>168</v>
      </c>
      <c r="E666">
        <v>1459508269000</v>
      </c>
      <c r="F666">
        <v>1129308370000</v>
      </c>
      <c r="G666">
        <v>1</v>
      </c>
      <c r="H666" t="s">
        <v>2010</v>
      </c>
      <c r="I666" t="s">
        <v>2011</v>
      </c>
      <c r="J666" t="s">
        <v>20</v>
      </c>
      <c r="K666" t="s">
        <v>21</v>
      </c>
      <c r="L666">
        <v>0</v>
      </c>
      <c r="M666">
        <v>0</v>
      </c>
      <c r="N666" t="s">
        <v>22</v>
      </c>
      <c r="O666">
        <v>4</v>
      </c>
      <c r="P666" s="30">
        <f>SQRT((postes_2[[#This Row],[x]]-$Q$1)^2+(postes_2[[#This Row],[y]]-$R$1)^2)</f>
        <v>158371.7613644776</v>
      </c>
      <c r="Q666">
        <v>609959.22999999695</v>
      </c>
      <c r="R666">
        <v>6595091.4100000001</v>
      </c>
    </row>
    <row r="667" spans="1:18">
      <c r="A667">
        <v>3785</v>
      </c>
      <c r="B667">
        <v>70000592</v>
      </c>
      <c r="C667" t="e">
        <f>+#REF!</f>
        <v>#REF!</v>
      </c>
      <c r="D667" t="s">
        <v>77</v>
      </c>
      <c r="E667" s="1">
        <v>758592000000</v>
      </c>
      <c r="F667">
        <v>1321625931000</v>
      </c>
      <c r="G667">
        <v>1</v>
      </c>
      <c r="H667" t="s">
        <v>6738</v>
      </c>
      <c r="I667" t="s">
        <v>6739</v>
      </c>
      <c r="J667" t="s">
        <v>6740</v>
      </c>
      <c r="K667" t="s">
        <v>21</v>
      </c>
      <c r="L667">
        <v>0</v>
      </c>
      <c r="M667">
        <v>0</v>
      </c>
      <c r="N667" t="s">
        <v>22</v>
      </c>
      <c r="O667">
        <v>4</v>
      </c>
      <c r="P667" s="30">
        <f>SQRT((postes_2[[#This Row],[x]]-$Q$1)^2+(postes_2[[#This Row],[y]]-$R$1)^2)</f>
        <v>158632.53294936803</v>
      </c>
      <c r="Q667">
        <v>534295.96000000101</v>
      </c>
      <c r="R667">
        <v>6892609.4100000001</v>
      </c>
    </row>
    <row r="668" spans="1:18">
      <c r="A668">
        <v>266</v>
      </c>
      <c r="B668">
        <v>70000465</v>
      </c>
      <c r="C668">
        <f>+PF407</f>
        <v>0</v>
      </c>
      <c r="D668" t="s">
        <v>20</v>
      </c>
      <c r="E668">
        <v>774489600000</v>
      </c>
      <c r="F668" t="s">
        <v>20</v>
      </c>
      <c r="G668">
        <v>1</v>
      </c>
      <c r="H668" t="s">
        <v>631</v>
      </c>
      <c r="I668" t="s">
        <v>632</v>
      </c>
      <c r="J668" t="s">
        <v>20</v>
      </c>
      <c r="K668" t="s">
        <v>21</v>
      </c>
      <c r="L668">
        <v>0</v>
      </c>
      <c r="M668">
        <v>0</v>
      </c>
      <c r="N668" t="s">
        <v>22</v>
      </c>
      <c r="O668">
        <v>6</v>
      </c>
      <c r="P668" s="30">
        <f>SQRT((postes_2[[#This Row],[x]]-$Q$1)^2+(postes_2[[#This Row],[y]]-$R$1)^2)</f>
        <v>158684.34423355738</v>
      </c>
      <c r="Q668">
        <v>658442.06999999995</v>
      </c>
      <c r="R668">
        <v>6904721.5099999998</v>
      </c>
    </row>
    <row r="669" spans="1:18">
      <c r="A669">
        <v>2218</v>
      </c>
      <c r="B669">
        <v>50000069</v>
      </c>
      <c r="C669" t="e">
        <f>+#REF!</f>
        <v>#REF!</v>
      </c>
      <c r="D669" t="s">
        <v>168</v>
      </c>
      <c r="E669">
        <v>1442504094000</v>
      </c>
      <c r="F669">
        <v>1454059769000</v>
      </c>
      <c r="G669">
        <v>1</v>
      </c>
      <c r="H669" t="s">
        <v>5674</v>
      </c>
      <c r="I669" t="s">
        <v>5675</v>
      </c>
      <c r="J669" t="s">
        <v>405</v>
      </c>
      <c r="K669" t="s">
        <v>21</v>
      </c>
      <c r="L669">
        <v>0</v>
      </c>
      <c r="M669">
        <v>0</v>
      </c>
      <c r="N669" t="s">
        <v>22</v>
      </c>
      <c r="O669">
        <v>4</v>
      </c>
      <c r="P669" s="30">
        <f>SQRT((postes_2[[#This Row],[x]]-$Q$1)^2+(postes_2[[#This Row],[y]]-$R$1)^2)</f>
        <v>158905.83558121079</v>
      </c>
      <c r="Q669">
        <v>592572.18999999797</v>
      </c>
      <c r="R669">
        <v>6595567.5800000001</v>
      </c>
    </row>
    <row r="670" spans="1:18">
      <c r="A670">
        <v>3482</v>
      </c>
      <c r="B670">
        <v>20001494</v>
      </c>
      <c r="C670" t="e">
        <f>+#REF!</f>
        <v>#REF!</v>
      </c>
      <c r="D670" t="s">
        <v>38</v>
      </c>
      <c r="E670">
        <v>817084800000</v>
      </c>
      <c r="F670">
        <v>1228926274000</v>
      </c>
      <c r="G670">
        <v>1</v>
      </c>
      <c r="H670" t="s">
        <v>920</v>
      </c>
      <c r="I670" t="s">
        <v>921</v>
      </c>
      <c r="J670" t="s">
        <v>20</v>
      </c>
      <c r="K670" t="s">
        <v>21</v>
      </c>
      <c r="L670">
        <v>0</v>
      </c>
      <c r="M670">
        <v>0</v>
      </c>
      <c r="N670" t="s">
        <v>22</v>
      </c>
      <c r="O670">
        <v>3</v>
      </c>
      <c r="P670" s="30">
        <f>SQRT((postes_2[[#This Row],[x]]-$Q$1)^2+(postes_2[[#This Row],[y]]-$R$1)^2)</f>
        <v>159133.00395248042</v>
      </c>
      <c r="Q670">
        <v>760959.25999999803</v>
      </c>
      <c r="R670">
        <v>6701731.4900000002</v>
      </c>
    </row>
    <row r="671" spans="1:18">
      <c r="A671">
        <v>367</v>
      </c>
      <c r="B671">
        <v>70000525</v>
      </c>
      <c r="C671">
        <f>+PF306</f>
        <v>0</v>
      </c>
      <c r="D671" t="s">
        <v>20</v>
      </c>
      <c r="E671">
        <v>774489600000</v>
      </c>
      <c r="F671" t="s">
        <v>20</v>
      </c>
      <c r="G671">
        <v>1</v>
      </c>
      <c r="H671" t="s">
        <v>850</v>
      </c>
      <c r="I671" t="s">
        <v>851</v>
      </c>
      <c r="J671" t="s">
        <v>20</v>
      </c>
      <c r="K671" t="s">
        <v>21</v>
      </c>
      <c r="L671">
        <v>0</v>
      </c>
      <c r="M671">
        <v>0</v>
      </c>
      <c r="N671" t="s">
        <v>22</v>
      </c>
      <c r="O671">
        <v>3</v>
      </c>
      <c r="P671" s="30">
        <f>SQRT((postes_2[[#This Row],[x]]-$Q$1)^2+(postes_2[[#This Row],[y]]-$R$1)^2)</f>
        <v>159141.83192192015</v>
      </c>
      <c r="Q671">
        <v>671375.45000000298</v>
      </c>
      <c r="R671">
        <v>6900488.0700000003</v>
      </c>
    </row>
    <row r="672" spans="1:18">
      <c r="A672">
        <v>2999</v>
      </c>
      <c r="B672">
        <v>70000464</v>
      </c>
      <c r="C672" t="e">
        <f>+#REF!</f>
        <v>#REF!</v>
      </c>
      <c r="D672" t="s">
        <v>43</v>
      </c>
      <c r="E672">
        <v>956707200000</v>
      </c>
      <c r="F672">
        <v>1128940770000</v>
      </c>
      <c r="G672">
        <v>1</v>
      </c>
      <c r="H672" t="s">
        <v>6367</v>
      </c>
      <c r="I672" t="s">
        <v>6368</v>
      </c>
      <c r="J672" t="s">
        <v>20</v>
      </c>
      <c r="K672" t="s">
        <v>21</v>
      </c>
      <c r="L672">
        <v>0</v>
      </c>
      <c r="M672">
        <v>0</v>
      </c>
      <c r="N672" t="s">
        <v>22</v>
      </c>
      <c r="O672">
        <v>3</v>
      </c>
      <c r="P672" s="30">
        <f>SQRT((postes_2[[#This Row],[x]]-$Q$1)^2+(postes_2[[#This Row],[y]]-$R$1)^2)</f>
        <v>159357.25308791103</v>
      </c>
      <c r="Q672">
        <v>660642.86999999697</v>
      </c>
      <c r="R672">
        <v>6904714.9400000004</v>
      </c>
    </row>
    <row r="673" spans="1:18">
      <c r="A673">
        <v>3650</v>
      </c>
      <c r="B673">
        <v>70045495</v>
      </c>
      <c r="C673" t="e">
        <f>+#REF!</f>
        <v>#REF!</v>
      </c>
      <c r="D673" t="s">
        <v>264</v>
      </c>
      <c r="E673">
        <v>1409248843000</v>
      </c>
      <c r="F673">
        <v>1409248689000</v>
      </c>
      <c r="G673">
        <v>1</v>
      </c>
      <c r="H673" t="s">
        <v>7720</v>
      </c>
      <c r="I673" t="s">
        <v>7721</v>
      </c>
      <c r="J673" t="s">
        <v>20</v>
      </c>
      <c r="K673" t="s">
        <v>21</v>
      </c>
      <c r="L673">
        <v>0</v>
      </c>
      <c r="M673">
        <v>0</v>
      </c>
      <c r="N673" t="s">
        <v>22</v>
      </c>
      <c r="O673">
        <v>4</v>
      </c>
      <c r="P673" s="30">
        <f>SQRT((postes_2[[#This Row],[x]]-$Q$1)^2+(postes_2[[#This Row],[y]]-$R$1)^2)</f>
        <v>159605.21189286609</v>
      </c>
      <c r="Q673">
        <v>567828.57999999798</v>
      </c>
      <c r="R673">
        <v>6907266.0999999996</v>
      </c>
    </row>
    <row r="674" spans="1:18">
      <c r="A674">
        <v>1192</v>
      </c>
      <c r="B674">
        <v>50000072</v>
      </c>
      <c r="C674" t="e">
        <f>+#REF!</f>
        <v>#REF!</v>
      </c>
      <c r="D674" t="s">
        <v>274</v>
      </c>
      <c r="E674">
        <v>1459503124000</v>
      </c>
      <c r="F674">
        <v>1461839507000</v>
      </c>
      <c r="G674">
        <v>1</v>
      </c>
      <c r="H674" t="s">
        <v>5568</v>
      </c>
      <c r="I674" t="s">
        <v>5569</v>
      </c>
      <c r="J674" t="s">
        <v>26</v>
      </c>
      <c r="K674" t="s">
        <v>21</v>
      </c>
      <c r="L674">
        <v>0</v>
      </c>
      <c r="M674">
        <v>0</v>
      </c>
      <c r="N674" t="s">
        <v>22</v>
      </c>
      <c r="O674">
        <v>4</v>
      </c>
      <c r="P674" s="30">
        <f>SQRT((postes_2[[#This Row],[x]]-$Q$1)^2+(postes_2[[#This Row],[y]]-$R$1)^2)</f>
        <v>160061.52380917277</v>
      </c>
      <c r="Q674">
        <v>588922.68000000005</v>
      </c>
      <c r="R674">
        <v>6594857.7000000002</v>
      </c>
    </row>
    <row r="675" spans="1:18">
      <c r="A675">
        <v>3622</v>
      </c>
      <c r="B675">
        <v>70007902</v>
      </c>
      <c r="C675" t="e">
        <f>+#REF!</f>
        <v>#REF!</v>
      </c>
      <c r="D675" t="s">
        <v>38</v>
      </c>
      <c r="E675">
        <v>1124458075000</v>
      </c>
      <c r="F675">
        <v>1240396781000</v>
      </c>
      <c r="G675">
        <v>1</v>
      </c>
      <c r="H675" t="s">
        <v>7739</v>
      </c>
      <c r="I675" t="s">
        <v>7740</v>
      </c>
      <c r="J675" t="s">
        <v>4847</v>
      </c>
      <c r="K675" t="s">
        <v>21</v>
      </c>
      <c r="L675">
        <v>0</v>
      </c>
      <c r="M675">
        <v>0</v>
      </c>
      <c r="N675" t="s">
        <v>22</v>
      </c>
      <c r="O675">
        <v>4</v>
      </c>
      <c r="P675" s="30">
        <f>SQRT((postes_2[[#This Row],[x]]-$Q$1)^2+(postes_2[[#This Row],[y]]-$R$1)^2)</f>
        <v>160271.01657066518</v>
      </c>
      <c r="Q675">
        <v>575485.32999999798</v>
      </c>
      <c r="R675">
        <v>6597056.0800000001</v>
      </c>
    </row>
    <row r="676" spans="1:18">
      <c r="A676">
        <v>3046</v>
      </c>
      <c r="B676">
        <v>70000410</v>
      </c>
      <c r="C676" t="e">
        <f>+#REF!</f>
        <v>#REF!</v>
      </c>
      <c r="D676" t="s">
        <v>43</v>
      </c>
      <c r="E676">
        <v>1065657600000</v>
      </c>
      <c r="F676">
        <v>1091808499000</v>
      </c>
      <c r="G676">
        <v>1</v>
      </c>
      <c r="H676" t="s">
        <v>2935</v>
      </c>
      <c r="I676" t="s">
        <v>2936</v>
      </c>
      <c r="J676" t="s">
        <v>20</v>
      </c>
      <c r="K676" t="s">
        <v>21</v>
      </c>
      <c r="L676">
        <v>0</v>
      </c>
      <c r="M676">
        <v>0</v>
      </c>
      <c r="N676" t="s">
        <v>22</v>
      </c>
      <c r="O676">
        <v>3</v>
      </c>
      <c r="P676" s="30">
        <f>SQRT((postes_2[[#This Row],[x]]-$Q$1)^2+(postes_2[[#This Row],[y]]-$R$1)^2)</f>
        <v>160397.76500402045</v>
      </c>
      <c r="Q676">
        <v>601157.64000000095</v>
      </c>
      <c r="R676">
        <v>6913589.5999999996</v>
      </c>
    </row>
    <row r="677" spans="1:18">
      <c r="A677">
        <v>3593</v>
      </c>
      <c r="B677">
        <v>70045695</v>
      </c>
      <c r="C677" t="e">
        <f>+#REF!</f>
        <v>#REF!</v>
      </c>
      <c r="D677" t="s">
        <v>264</v>
      </c>
      <c r="E677">
        <v>1409565492000</v>
      </c>
      <c r="F677">
        <v>1377076526000</v>
      </c>
      <c r="G677">
        <v>1</v>
      </c>
      <c r="H677" t="s">
        <v>7393</v>
      </c>
      <c r="I677" t="s">
        <v>7394</v>
      </c>
      <c r="J677" t="s">
        <v>20</v>
      </c>
      <c r="K677" t="s">
        <v>21</v>
      </c>
      <c r="L677">
        <v>0</v>
      </c>
      <c r="M677">
        <v>0</v>
      </c>
      <c r="N677" t="s">
        <v>22</v>
      </c>
      <c r="O677">
        <v>4</v>
      </c>
      <c r="P677" s="30">
        <f>SQRT((postes_2[[#This Row],[x]]-$Q$1)^2+(postes_2[[#This Row],[y]]-$R$1)^2)</f>
        <v>160464.89623236828</v>
      </c>
      <c r="Q677">
        <v>569333.82999999798</v>
      </c>
      <c r="R677">
        <v>6908565.0800000001</v>
      </c>
    </row>
    <row r="678" spans="1:18">
      <c r="A678">
        <v>423</v>
      </c>
      <c r="B678">
        <v>20000938</v>
      </c>
      <c r="C678">
        <f>+PF258</f>
        <v>0</v>
      </c>
      <c r="D678" t="s">
        <v>77</v>
      </c>
      <c r="E678" s="1">
        <v>896832000000</v>
      </c>
      <c r="F678">
        <v>1320067994000</v>
      </c>
      <c r="G678">
        <v>1</v>
      </c>
      <c r="H678" t="s">
        <v>4149</v>
      </c>
      <c r="I678" t="s">
        <v>4150</v>
      </c>
      <c r="J678" t="s">
        <v>20</v>
      </c>
      <c r="K678" t="s">
        <v>21</v>
      </c>
      <c r="L678">
        <v>0</v>
      </c>
      <c r="M678">
        <v>0</v>
      </c>
      <c r="N678" t="s">
        <v>22</v>
      </c>
      <c r="O678">
        <v>4</v>
      </c>
      <c r="P678" s="30">
        <f>SQRT((postes_2[[#This Row],[x]]-$Q$1)^2+(postes_2[[#This Row],[y]]-$R$1)^2)</f>
        <v>160533.90076646837</v>
      </c>
      <c r="Q678">
        <v>755078.61999999697</v>
      </c>
      <c r="R678">
        <v>6823170.8499999996</v>
      </c>
    </row>
    <row r="679" spans="1:18">
      <c r="A679">
        <v>229</v>
      </c>
      <c r="B679">
        <v>70045595</v>
      </c>
      <c r="C679">
        <f>+ZV453</f>
        <v>0</v>
      </c>
      <c r="D679" t="s">
        <v>274</v>
      </c>
      <c r="E679">
        <v>1377076101000</v>
      </c>
      <c r="F679">
        <v>1422871018000</v>
      </c>
      <c r="G679">
        <v>1</v>
      </c>
      <c r="H679" t="s">
        <v>524</v>
      </c>
      <c r="I679" t="s">
        <v>525</v>
      </c>
      <c r="J679" t="s">
        <v>526</v>
      </c>
      <c r="K679" t="s">
        <v>283</v>
      </c>
      <c r="L679">
        <v>0</v>
      </c>
      <c r="M679">
        <v>0</v>
      </c>
      <c r="N679" t="s">
        <v>267</v>
      </c>
      <c r="O679">
        <v>4</v>
      </c>
      <c r="P679" s="30">
        <f>SQRT((postes_2[[#This Row],[x]]-$Q$1)^2+(postes_2[[#This Row],[y]]-$R$1)^2)</f>
        <v>160564.69774230858</v>
      </c>
      <c r="Q679">
        <v>567983.92930000299</v>
      </c>
      <c r="R679">
        <v>6908304.2573999995</v>
      </c>
    </row>
    <row r="680" spans="1:18">
      <c r="A680">
        <v>443</v>
      </c>
      <c r="B680">
        <v>70000575</v>
      </c>
      <c r="C680">
        <f>+PF240</f>
        <v>0</v>
      </c>
      <c r="D680" t="s">
        <v>77</v>
      </c>
      <c r="E680">
        <v>610761600000</v>
      </c>
      <c r="F680">
        <v>1321625641000</v>
      </c>
      <c r="G680">
        <v>1</v>
      </c>
      <c r="H680" t="s">
        <v>1005</v>
      </c>
      <c r="I680" t="s">
        <v>1006</v>
      </c>
      <c r="J680" t="s">
        <v>20</v>
      </c>
      <c r="K680" t="s">
        <v>21</v>
      </c>
      <c r="L680">
        <v>0</v>
      </c>
      <c r="M680">
        <v>0</v>
      </c>
      <c r="N680" t="s">
        <v>22</v>
      </c>
      <c r="O680">
        <v>4</v>
      </c>
      <c r="P680" s="30">
        <f>SQRT((postes_2[[#This Row],[x]]-$Q$1)^2+(postes_2[[#This Row],[y]]-$R$1)^2)</f>
        <v>160610.29987298779</v>
      </c>
      <c r="Q680">
        <v>533648.42000000202</v>
      </c>
      <c r="R680">
        <v>6894509.2300000004</v>
      </c>
    </row>
    <row r="681" spans="1:18">
      <c r="A681">
        <v>1973</v>
      </c>
      <c r="B681">
        <v>70000446</v>
      </c>
      <c r="C681" t="e">
        <f>+#REF!</f>
        <v>#REF!</v>
      </c>
      <c r="D681" t="s">
        <v>20</v>
      </c>
      <c r="E681">
        <v>956793600000</v>
      </c>
      <c r="F681" t="s">
        <v>20</v>
      </c>
      <c r="G681">
        <v>1</v>
      </c>
      <c r="H681" t="s">
        <v>4015</v>
      </c>
      <c r="I681" t="s">
        <v>4016</v>
      </c>
      <c r="J681" t="s">
        <v>4017</v>
      </c>
      <c r="K681" t="s">
        <v>21</v>
      </c>
      <c r="L681">
        <v>0</v>
      </c>
      <c r="M681">
        <v>0</v>
      </c>
      <c r="N681" t="s">
        <v>22</v>
      </c>
      <c r="O681">
        <v>3</v>
      </c>
      <c r="P681" s="30">
        <f>SQRT((postes_2[[#This Row],[x]]-$Q$1)^2+(postes_2[[#This Row],[y]]-$R$1)^2)</f>
        <v>160785.98931366735</v>
      </c>
      <c r="Q681">
        <v>659749.25</v>
      </c>
      <c r="R681">
        <v>6906510.1200000001</v>
      </c>
    </row>
    <row r="682" spans="1:18">
      <c r="A682">
        <v>2244</v>
      </c>
      <c r="B682">
        <v>60000869</v>
      </c>
      <c r="C682" t="e">
        <f>+#REF!</f>
        <v>#REF!</v>
      </c>
      <c r="D682" t="s">
        <v>20</v>
      </c>
      <c r="E682">
        <v>610761600000</v>
      </c>
      <c r="F682" t="s">
        <v>20</v>
      </c>
      <c r="G682">
        <v>1</v>
      </c>
      <c r="H682" t="s">
        <v>4441</v>
      </c>
      <c r="I682" t="s">
        <v>4441</v>
      </c>
      <c r="J682" t="s">
        <v>20</v>
      </c>
      <c r="K682" t="s">
        <v>21</v>
      </c>
      <c r="L682">
        <v>0</v>
      </c>
      <c r="M682">
        <v>0</v>
      </c>
      <c r="N682" t="s">
        <v>22</v>
      </c>
      <c r="O682">
        <v>4</v>
      </c>
      <c r="P682" s="30">
        <f>SQRT((postes_2[[#This Row],[x]]-$Q$1)^2+(postes_2[[#This Row],[y]]-$R$1)^2)</f>
        <v>161244.66563214472</v>
      </c>
      <c r="Q682">
        <v>449225.21000000101</v>
      </c>
      <c r="R682">
        <v>6753896.9299999997</v>
      </c>
    </row>
    <row r="683" spans="1:18">
      <c r="A683">
        <v>1676</v>
      </c>
      <c r="B683">
        <v>60003967</v>
      </c>
      <c r="C683" t="e">
        <f>+#REF!</f>
        <v>#REF!</v>
      </c>
      <c r="D683" t="s">
        <v>274</v>
      </c>
      <c r="E683">
        <v>1082505600000</v>
      </c>
      <c r="F683">
        <v>1396888038000</v>
      </c>
      <c r="G683">
        <v>1</v>
      </c>
      <c r="H683" t="s">
        <v>6006</v>
      </c>
      <c r="I683" t="s">
        <v>6007</v>
      </c>
      <c r="J683" t="s">
        <v>20</v>
      </c>
      <c r="K683" t="s">
        <v>21</v>
      </c>
      <c r="L683">
        <v>0</v>
      </c>
      <c r="M683">
        <v>0</v>
      </c>
      <c r="N683" t="s">
        <v>22</v>
      </c>
      <c r="O683">
        <v>4</v>
      </c>
      <c r="P683" s="30">
        <f>SQRT((postes_2[[#This Row],[x]]-$Q$1)^2+(postes_2[[#This Row],[y]]-$R$1)^2)</f>
        <v>161619.11369944489</v>
      </c>
      <c r="Q683">
        <v>497076.97999999701</v>
      </c>
      <c r="R683">
        <v>6638297.5899999999</v>
      </c>
    </row>
    <row r="684" spans="1:18">
      <c r="A684">
        <v>2948</v>
      </c>
      <c r="B684">
        <v>20001398</v>
      </c>
      <c r="C684" t="e">
        <f>+#REF!</f>
        <v>#REF!</v>
      </c>
      <c r="D684" t="s">
        <v>56</v>
      </c>
      <c r="E684">
        <v>1397037702000</v>
      </c>
      <c r="F684">
        <v>1397037676000</v>
      </c>
      <c r="G684">
        <v>1</v>
      </c>
      <c r="H684" t="s">
        <v>4692</v>
      </c>
      <c r="I684" t="s">
        <v>4692</v>
      </c>
      <c r="J684" t="s">
        <v>20</v>
      </c>
      <c r="K684" t="s">
        <v>21</v>
      </c>
      <c r="L684">
        <v>0</v>
      </c>
      <c r="M684">
        <v>0</v>
      </c>
      <c r="N684" t="s">
        <v>22</v>
      </c>
      <c r="O684">
        <v>3</v>
      </c>
      <c r="P684" s="30">
        <f>SQRT((postes_2[[#This Row],[x]]-$Q$1)^2+(postes_2[[#This Row],[y]]-$R$1)^2)</f>
        <v>161713.0615967589</v>
      </c>
      <c r="Q684">
        <v>771352.35000000102</v>
      </c>
      <c r="R684">
        <v>6737099.1200000001</v>
      </c>
    </row>
    <row r="685" spans="1:18">
      <c r="A685">
        <v>1734</v>
      </c>
      <c r="B685">
        <v>30000392</v>
      </c>
      <c r="C685" t="e">
        <f>+#REF!</f>
        <v>#REF!</v>
      </c>
      <c r="D685" t="s">
        <v>20</v>
      </c>
      <c r="E685" s="1">
        <v>765504000000</v>
      </c>
      <c r="F685" t="s">
        <v>20</v>
      </c>
      <c r="G685">
        <v>1</v>
      </c>
      <c r="H685" t="s">
        <v>6991</v>
      </c>
      <c r="I685" t="s">
        <v>6992</v>
      </c>
      <c r="J685" t="s">
        <v>20</v>
      </c>
      <c r="K685" t="s">
        <v>21</v>
      </c>
      <c r="L685">
        <v>0</v>
      </c>
      <c r="M685">
        <v>0</v>
      </c>
      <c r="N685" t="s">
        <v>22</v>
      </c>
      <c r="O685">
        <v>3</v>
      </c>
      <c r="P685" s="30">
        <f>SQRT((postes_2[[#This Row],[x]]-$Q$1)^2+(postes_2[[#This Row],[y]]-$R$1)^2)</f>
        <v>161804.3076231998</v>
      </c>
      <c r="Q685">
        <v>672798.21000000101</v>
      </c>
      <c r="R685">
        <v>6604144.7699999996</v>
      </c>
    </row>
    <row r="686" spans="1:18">
      <c r="A686">
        <v>1016</v>
      </c>
      <c r="B686">
        <v>60001423</v>
      </c>
      <c r="C686" t="e">
        <f>+#REF!</f>
        <v>#REF!</v>
      </c>
      <c r="D686" t="s">
        <v>20</v>
      </c>
      <c r="E686" s="1">
        <v>981504000000</v>
      </c>
      <c r="F686" t="s">
        <v>20</v>
      </c>
      <c r="G686">
        <v>1</v>
      </c>
      <c r="H686" t="s">
        <v>2174</v>
      </c>
      <c r="I686" t="s">
        <v>2175</v>
      </c>
      <c r="J686" t="s">
        <v>20</v>
      </c>
      <c r="K686" t="s">
        <v>21</v>
      </c>
      <c r="L686">
        <v>0</v>
      </c>
      <c r="M686">
        <v>0</v>
      </c>
      <c r="N686" t="s">
        <v>22</v>
      </c>
      <c r="O686">
        <v>7</v>
      </c>
      <c r="P686" s="30">
        <f>SQRT((postes_2[[#This Row],[x]]-$Q$1)^2+(postes_2[[#This Row],[y]]-$R$1)^2)</f>
        <v>162164.13815718761</v>
      </c>
      <c r="Q686">
        <v>464320.67000000202</v>
      </c>
      <c r="R686">
        <v>6683192.9500000002</v>
      </c>
    </row>
    <row r="687" spans="1:18">
      <c r="A687">
        <v>1677</v>
      </c>
      <c r="B687">
        <v>60001539</v>
      </c>
      <c r="C687" t="e">
        <f>+#REF!</f>
        <v>#REF!</v>
      </c>
      <c r="D687" t="s">
        <v>274</v>
      </c>
      <c r="E687">
        <v>1067990400000</v>
      </c>
      <c r="F687">
        <v>1396878572000</v>
      </c>
      <c r="G687">
        <v>1</v>
      </c>
      <c r="H687" t="s">
        <v>6008</v>
      </c>
      <c r="I687" t="s">
        <v>6009</v>
      </c>
      <c r="J687" t="s">
        <v>20</v>
      </c>
      <c r="K687" t="s">
        <v>21</v>
      </c>
      <c r="L687">
        <v>0</v>
      </c>
      <c r="M687">
        <v>0</v>
      </c>
      <c r="N687" t="s">
        <v>22</v>
      </c>
      <c r="O687">
        <v>4</v>
      </c>
      <c r="P687" s="30">
        <f>SQRT((postes_2[[#This Row],[x]]-$Q$1)^2+(postes_2[[#This Row],[y]]-$R$1)^2)</f>
        <v>162244.62491504851</v>
      </c>
      <c r="Q687">
        <v>477854.03999999899</v>
      </c>
      <c r="R687">
        <v>6659993.0300000003</v>
      </c>
    </row>
    <row r="688" spans="1:18">
      <c r="A688">
        <v>2158</v>
      </c>
      <c r="B688">
        <v>70021877</v>
      </c>
      <c r="C688" t="e">
        <f>+#REF!</f>
        <v>#REF!</v>
      </c>
      <c r="D688" t="s">
        <v>23</v>
      </c>
      <c r="E688">
        <v>1232009676000</v>
      </c>
      <c r="F688">
        <v>1213184695000</v>
      </c>
      <c r="G688">
        <v>1</v>
      </c>
      <c r="H688" t="s">
        <v>5110</v>
      </c>
      <c r="I688" t="s">
        <v>5111</v>
      </c>
      <c r="J688" t="s">
        <v>20</v>
      </c>
      <c r="K688" t="s">
        <v>21</v>
      </c>
      <c r="L688">
        <v>0</v>
      </c>
      <c r="M688">
        <v>0</v>
      </c>
      <c r="N688" t="s">
        <v>22</v>
      </c>
      <c r="O688">
        <v>4</v>
      </c>
      <c r="P688" s="30">
        <f>SQRT((postes_2[[#This Row],[x]]-$Q$1)^2+(postes_2[[#This Row],[y]]-$R$1)^2)</f>
        <v>162453.54888814627</v>
      </c>
      <c r="Q688">
        <v>448083.57999999798</v>
      </c>
      <c r="R688">
        <v>6758156.6799999997</v>
      </c>
    </row>
    <row r="689" spans="1:18">
      <c r="A689">
        <v>2526</v>
      </c>
      <c r="B689">
        <v>70000434</v>
      </c>
      <c r="C689" t="e">
        <f>+#REF!</f>
        <v>#REF!</v>
      </c>
      <c r="D689" t="s">
        <v>20</v>
      </c>
      <c r="E689" s="1">
        <v>1076544000000</v>
      </c>
      <c r="F689" t="s">
        <v>20</v>
      </c>
      <c r="G689">
        <v>1</v>
      </c>
      <c r="H689" t="s">
        <v>4603</v>
      </c>
      <c r="I689" t="s">
        <v>4604</v>
      </c>
      <c r="J689" t="s">
        <v>20</v>
      </c>
      <c r="K689" t="s">
        <v>21</v>
      </c>
      <c r="L689">
        <v>0</v>
      </c>
      <c r="M689">
        <v>0</v>
      </c>
      <c r="N689" t="s">
        <v>22</v>
      </c>
      <c r="O689">
        <v>4</v>
      </c>
      <c r="P689" s="30">
        <f>SQRT((postes_2[[#This Row],[x]]-$Q$1)^2+(postes_2[[#This Row],[y]]-$R$1)^2)</f>
        <v>162464.12396912821</v>
      </c>
      <c r="Q689">
        <v>568767.28999999899</v>
      </c>
      <c r="R689">
        <v>6910483.1600000001</v>
      </c>
    </row>
    <row r="690" spans="1:18">
      <c r="A690">
        <v>2956</v>
      </c>
      <c r="B690">
        <v>70000441</v>
      </c>
      <c r="C690" t="e">
        <f>+#REF!</f>
        <v>#REF!</v>
      </c>
      <c r="D690" t="s">
        <v>20</v>
      </c>
      <c r="E690" s="1">
        <v>1076976000000</v>
      </c>
      <c r="F690" t="s">
        <v>20</v>
      </c>
      <c r="G690">
        <v>1</v>
      </c>
      <c r="H690" t="s">
        <v>4542</v>
      </c>
      <c r="I690" t="s">
        <v>4543</v>
      </c>
      <c r="J690" t="s">
        <v>20</v>
      </c>
      <c r="K690" t="s">
        <v>21</v>
      </c>
      <c r="L690">
        <v>0</v>
      </c>
      <c r="M690">
        <v>0</v>
      </c>
      <c r="N690" t="s">
        <v>22</v>
      </c>
      <c r="O690">
        <v>3</v>
      </c>
      <c r="P690" s="30">
        <f>SQRT((postes_2[[#This Row],[x]]-$Q$1)^2+(postes_2[[#This Row],[y]]-$R$1)^2)</f>
        <v>162552.48903486689</v>
      </c>
      <c r="Q690">
        <v>662242.14000000095</v>
      </c>
      <c r="R690">
        <v>6907549.6100000003</v>
      </c>
    </row>
    <row r="691" spans="1:18">
      <c r="A691">
        <v>94</v>
      </c>
      <c r="B691">
        <v>60001176</v>
      </c>
      <c r="C691">
        <f>+PF600</f>
        <v>0</v>
      </c>
      <c r="D691" t="s">
        <v>20</v>
      </c>
      <c r="E691">
        <v>1060041600000</v>
      </c>
      <c r="F691" t="s">
        <v>20</v>
      </c>
      <c r="G691">
        <v>1</v>
      </c>
      <c r="H691" t="s">
        <v>4060</v>
      </c>
      <c r="I691" t="s">
        <v>1321</v>
      </c>
      <c r="J691" t="s">
        <v>20</v>
      </c>
      <c r="K691" t="s">
        <v>21</v>
      </c>
      <c r="L691">
        <v>0</v>
      </c>
      <c r="M691">
        <v>0</v>
      </c>
      <c r="N691" t="s">
        <v>22</v>
      </c>
      <c r="O691">
        <v>4</v>
      </c>
      <c r="P691" s="30">
        <f>SQRT((postes_2[[#This Row],[x]]-$Q$1)^2+(postes_2[[#This Row],[y]]-$R$1)^2)</f>
        <v>162897.46506238639</v>
      </c>
      <c r="Q691">
        <v>453760.53999999899</v>
      </c>
      <c r="R691">
        <v>6708988.1799999997</v>
      </c>
    </row>
    <row r="692" spans="1:18">
      <c r="A692">
        <v>946</v>
      </c>
      <c r="B692">
        <v>50000073</v>
      </c>
      <c r="C692" t="e">
        <f>+#REF!</f>
        <v>#REF!</v>
      </c>
      <c r="D692" t="s">
        <v>168</v>
      </c>
      <c r="E692">
        <v>1459506615000</v>
      </c>
      <c r="F692">
        <v>1240393281000</v>
      </c>
      <c r="G692">
        <v>1</v>
      </c>
      <c r="H692" t="s">
        <v>1663</v>
      </c>
      <c r="I692" t="s">
        <v>1664</v>
      </c>
      <c r="J692" t="s">
        <v>20</v>
      </c>
      <c r="K692" t="s">
        <v>21</v>
      </c>
      <c r="L692">
        <v>0</v>
      </c>
      <c r="M692">
        <v>0</v>
      </c>
      <c r="N692" t="s">
        <v>22</v>
      </c>
      <c r="O692">
        <v>4</v>
      </c>
      <c r="P692" s="30">
        <f>SQRT((postes_2[[#This Row],[x]]-$Q$1)^2+(postes_2[[#This Row],[y]]-$R$1)^2)</f>
        <v>163167.23757531258</v>
      </c>
      <c r="Q692">
        <v>573779.75999999803</v>
      </c>
      <c r="R692">
        <v>6594473.5899999999</v>
      </c>
    </row>
    <row r="693" spans="1:18">
      <c r="A693">
        <v>1588</v>
      </c>
      <c r="B693">
        <v>60000342</v>
      </c>
      <c r="C693" t="e">
        <f>+#REF!</f>
        <v>#REF!</v>
      </c>
      <c r="D693" t="s">
        <v>56</v>
      </c>
      <c r="E693">
        <v>1244567359000</v>
      </c>
      <c r="F693" t="s">
        <v>20</v>
      </c>
      <c r="G693">
        <v>1</v>
      </c>
      <c r="H693" t="s">
        <v>7557</v>
      </c>
      <c r="I693" t="s">
        <v>7558</v>
      </c>
      <c r="J693" t="s">
        <v>20</v>
      </c>
      <c r="K693" t="s">
        <v>21</v>
      </c>
      <c r="L693">
        <v>0</v>
      </c>
      <c r="M693">
        <v>0</v>
      </c>
      <c r="N693" t="s">
        <v>22</v>
      </c>
      <c r="O693">
        <v>4</v>
      </c>
      <c r="P693" s="30">
        <f>SQRT((postes_2[[#This Row],[x]]-$Q$1)^2+(postes_2[[#This Row],[y]]-$R$1)^2)</f>
        <v>163361.03017729195</v>
      </c>
      <c r="Q693">
        <v>456967.59000000398</v>
      </c>
      <c r="R693">
        <v>6809355.5899999999</v>
      </c>
    </row>
    <row r="694" spans="1:18">
      <c r="A694">
        <v>2945</v>
      </c>
      <c r="B694">
        <v>70039695</v>
      </c>
      <c r="C694" t="e">
        <f>+#REF!</f>
        <v>#REF!</v>
      </c>
      <c r="D694" t="s">
        <v>56</v>
      </c>
      <c r="E694">
        <v>1397037630000</v>
      </c>
      <c r="F694">
        <v>1397037592000</v>
      </c>
      <c r="G694">
        <v>1</v>
      </c>
      <c r="H694" t="s">
        <v>4686</v>
      </c>
      <c r="I694" t="s">
        <v>4687</v>
      </c>
      <c r="J694" t="s">
        <v>1568</v>
      </c>
      <c r="K694" t="s">
        <v>21</v>
      </c>
      <c r="L694">
        <v>0</v>
      </c>
      <c r="M694">
        <v>0</v>
      </c>
      <c r="N694" t="s">
        <v>22</v>
      </c>
      <c r="O694">
        <v>3</v>
      </c>
      <c r="P694" s="30">
        <f>SQRT((postes_2[[#This Row],[x]]-$Q$1)^2+(postes_2[[#This Row],[y]]-$R$1)^2)</f>
        <v>163560.53468487895</v>
      </c>
      <c r="Q694">
        <v>773260.90999999596</v>
      </c>
      <c r="R694">
        <v>6737621.3600000003</v>
      </c>
    </row>
    <row r="695" spans="1:18">
      <c r="A695">
        <v>3786</v>
      </c>
      <c r="B695">
        <v>70000594</v>
      </c>
      <c r="C695" t="e">
        <f>+#REF!</f>
        <v>#REF!</v>
      </c>
      <c r="D695" t="s">
        <v>77</v>
      </c>
      <c r="E695">
        <v>610761600000</v>
      </c>
      <c r="F695">
        <v>1321626863000</v>
      </c>
      <c r="G695">
        <v>1</v>
      </c>
      <c r="H695" t="s">
        <v>6741</v>
      </c>
      <c r="I695" t="s">
        <v>6742</v>
      </c>
      <c r="J695" t="s">
        <v>20</v>
      </c>
      <c r="K695" t="s">
        <v>21</v>
      </c>
      <c r="L695">
        <v>0</v>
      </c>
      <c r="M695">
        <v>0</v>
      </c>
      <c r="N695" t="s">
        <v>22</v>
      </c>
      <c r="O695">
        <v>4</v>
      </c>
      <c r="P695" s="30">
        <f>SQRT((postes_2[[#This Row],[x]]-$Q$1)^2+(postes_2[[#This Row],[y]]-$R$1)^2)</f>
        <v>163723.49886048949</v>
      </c>
      <c r="Q695">
        <v>524422.18999999797</v>
      </c>
      <c r="R695">
        <v>6892750.8300000001</v>
      </c>
    </row>
    <row r="696" spans="1:18">
      <c r="A696">
        <v>2494</v>
      </c>
      <c r="B696">
        <v>20000543</v>
      </c>
      <c r="C696" t="e">
        <f>+#REF!</f>
        <v>#REF!</v>
      </c>
      <c r="D696" t="s">
        <v>38</v>
      </c>
      <c r="E696">
        <v>778377600000</v>
      </c>
      <c r="F696">
        <v>1227793786000</v>
      </c>
      <c r="G696">
        <v>1</v>
      </c>
      <c r="H696" t="s">
        <v>5238</v>
      </c>
      <c r="I696" t="s">
        <v>5239</v>
      </c>
      <c r="J696" t="s">
        <v>20</v>
      </c>
      <c r="K696" t="s">
        <v>21</v>
      </c>
      <c r="L696">
        <v>0</v>
      </c>
      <c r="M696">
        <v>0</v>
      </c>
      <c r="N696" t="s">
        <v>22</v>
      </c>
      <c r="O696">
        <v>3</v>
      </c>
      <c r="P696" s="30">
        <f>SQRT((postes_2[[#This Row],[x]]-$Q$1)^2+(postes_2[[#This Row],[y]]-$R$1)^2)</f>
        <v>163744.41933744735</v>
      </c>
      <c r="Q696">
        <v>720388.71000000101</v>
      </c>
      <c r="R696">
        <v>6874829.3799999999</v>
      </c>
    </row>
    <row r="697" spans="1:18">
      <c r="A697">
        <v>2134</v>
      </c>
      <c r="B697">
        <v>20001483</v>
      </c>
      <c r="C697" t="e">
        <f>+#REF!</f>
        <v>#REF!</v>
      </c>
      <c r="D697" t="s">
        <v>20</v>
      </c>
      <c r="E697">
        <v>778982400000</v>
      </c>
      <c r="F697" t="s">
        <v>20</v>
      </c>
      <c r="G697">
        <v>1</v>
      </c>
      <c r="H697" t="s">
        <v>4984</v>
      </c>
      <c r="I697" t="s">
        <v>4985</v>
      </c>
      <c r="J697" t="s">
        <v>20</v>
      </c>
      <c r="K697" t="s">
        <v>21</v>
      </c>
      <c r="L697">
        <v>0</v>
      </c>
      <c r="M697">
        <v>0</v>
      </c>
      <c r="N697" t="s">
        <v>22</v>
      </c>
      <c r="O697">
        <v>6</v>
      </c>
      <c r="P697" s="30">
        <f>SQRT((postes_2[[#This Row],[x]]-$Q$1)^2+(postes_2[[#This Row],[y]]-$R$1)^2)</f>
        <v>163762.01615138192</v>
      </c>
      <c r="Q697">
        <v>768599.75999999803</v>
      </c>
      <c r="R697">
        <v>6710885.9199999999</v>
      </c>
    </row>
    <row r="698" spans="1:18">
      <c r="A698">
        <v>865</v>
      </c>
      <c r="B698">
        <v>70024607</v>
      </c>
      <c r="C698" t="e">
        <f>+#REF!</f>
        <v>#REF!</v>
      </c>
      <c r="D698" t="s">
        <v>56</v>
      </c>
      <c r="E698">
        <v>1244566796000</v>
      </c>
      <c r="F698">
        <v>1227093644000</v>
      </c>
      <c r="G698">
        <v>1</v>
      </c>
      <c r="H698" t="s">
        <v>1864</v>
      </c>
      <c r="I698" t="s">
        <v>1865</v>
      </c>
      <c r="J698" t="s">
        <v>20</v>
      </c>
      <c r="K698" t="s">
        <v>21</v>
      </c>
      <c r="L698">
        <v>0</v>
      </c>
      <c r="M698">
        <v>0</v>
      </c>
      <c r="N698" t="s">
        <v>22</v>
      </c>
      <c r="O698">
        <v>4</v>
      </c>
      <c r="P698" s="30">
        <f>SQRT((postes_2[[#This Row],[x]]-$Q$1)^2+(postes_2[[#This Row],[y]]-$R$1)^2)</f>
        <v>163942.32260179389</v>
      </c>
      <c r="Q698">
        <v>461919.09000000398</v>
      </c>
      <c r="R698">
        <v>6822815.96</v>
      </c>
    </row>
    <row r="699" spans="1:18">
      <c r="A699">
        <v>2884</v>
      </c>
      <c r="B699">
        <v>70003384</v>
      </c>
      <c r="C699" t="e">
        <f>+#REF!</f>
        <v>#REF!</v>
      </c>
      <c r="D699" t="s">
        <v>43</v>
      </c>
      <c r="E699">
        <v>1097676115000</v>
      </c>
      <c r="F699">
        <v>1089299459000</v>
      </c>
      <c r="G699">
        <v>1</v>
      </c>
      <c r="H699" t="s">
        <v>6630</v>
      </c>
      <c r="I699" t="s">
        <v>6631</v>
      </c>
      <c r="J699" t="s">
        <v>6632</v>
      </c>
      <c r="K699" t="s">
        <v>21</v>
      </c>
      <c r="L699">
        <v>0</v>
      </c>
      <c r="M699">
        <v>0</v>
      </c>
      <c r="N699" t="s">
        <v>22</v>
      </c>
      <c r="O699">
        <v>3</v>
      </c>
      <c r="P699" s="30">
        <f>SQRT((postes_2[[#This Row],[x]]-$Q$1)^2+(postes_2[[#This Row],[y]]-$R$1)^2)</f>
        <v>164293.0267573217</v>
      </c>
      <c r="Q699">
        <v>663721.36999999697</v>
      </c>
      <c r="R699">
        <v>6908885.6900000004</v>
      </c>
    </row>
    <row r="700" spans="1:18">
      <c r="A700">
        <v>3010</v>
      </c>
      <c r="B700">
        <v>70000669</v>
      </c>
      <c r="C700" t="e">
        <f>+#REF!</f>
        <v>#REF!</v>
      </c>
      <c r="D700" t="s">
        <v>20</v>
      </c>
      <c r="E700">
        <v>1012780800000</v>
      </c>
      <c r="F700" t="s">
        <v>20</v>
      </c>
      <c r="G700">
        <v>1</v>
      </c>
      <c r="H700" t="s">
        <v>6388</v>
      </c>
      <c r="I700" t="s">
        <v>6388</v>
      </c>
      <c r="J700" t="s">
        <v>20</v>
      </c>
      <c r="K700" t="s">
        <v>21</v>
      </c>
      <c r="L700">
        <v>0</v>
      </c>
      <c r="M700">
        <v>0</v>
      </c>
      <c r="N700" t="s">
        <v>22</v>
      </c>
      <c r="O700">
        <v>4</v>
      </c>
      <c r="P700" s="30">
        <f>SQRT((postes_2[[#This Row],[x]]-$Q$1)^2+(postes_2[[#This Row],[y]]-$R$1)^2)</f>
        <v>164613.11608473634</v>
      </c>
      <c r="Q700">
        <v>508827.03000000102</v>
      </c>
      <c r="R700">
        <v>6882947.21</v>
      </c>
    </row>
    <row r="701" spans="1:18">
      <c r="A701">
        <v>363</v>
      </c>
      <c r="B701">
        <v>70000347</v>
      </c>
      <c r="C701">
        <f>+PF340</f>
        <v>0</v>
      </c>
      <c r="D701" t="s">
        <v>38</v>
      </c>
      <c r="E701">
        <v>774489600000</v>
      </c>
      <c r="F701">
        <v>1190642114000</v>
      </c>
      <c r="G701">
        <v>1</v>
      </c>
      <c r="H701" t="s">
        <v>842</v>
      </c>
      <c r="I701" t="s">
        <v>843</v>
      </c>
      <c r="J701" t="s">
        <v>357</v>
      </c>
      <c r="K701" t="s">
        <v>21</v>
      </c>
      <c r="L701">
        <v>0</v>
      </c>
      <c r="M701">
        <v>0</v>
      </c>
      <c r="N701" t="s">
        <v>22</v>
      </c>
      <c r="O701">
        <v>3</v>
      </c>
      <c r="P701" s="30">
        <f>SQRT((postes_2[[#This Row],[x]]-$Q$1)^2+(postes_2[[#This Row],[y]]-$R$1)^2)</f>
        <v>164833.68445523077</v>
      </c>
      <c r="Q701">
        <v>609871.36999999697</v>
      </c>
      <c r="R701">
        <v>6918294.9500000002</v>
      </c>
    </row>
    <row r="702" spans="1:18">
      <c r="A702">
        <v>3265</v>
      </c>
      <c r="B702">
        <v>20001320</v>
      </c>
      <c r="C702" t="e">
        <f>+#REF!</f>
        <v>#REF!</v>
      </c>
      <c r="D702" t="s">
        <v>17</v>
      </c>
      <c r="E702">
        <v>778982400000</v>
      </c>
      <c r="F702">
        <v>1304954898000</v>
      </c>
      <c r="G702">
        <v>1</v>
      </c>
      <c r="H702" t="s">
        <v>7619</v>
      </c>
      <c r="I702" t="s">
        <v>7620</v>
      </c>
      <c r="J702" t="s">
        <v>20</v>
      </c>
      <c r="K702" t="s">
        <v>21</v>
      </c>
      <c r="L702">
        <v>0</v>
      </c>
      <c r="M702">
        <v>0</v>
      </c>
      <c r="N702" t="s">
        <v>22</v>
      </c>
      <c r="O702">
        <v>6</v>
      </c>
      <c r="P702" s="30">
        <f>SQRT((postes_2[[#This Row],[x]]-$Q$1)^2+(postes_2[[#This Row],[y]]-$R$1)^2)</f>
        <v>164989.07010423296</v>
      </c>
      <c r="Q702">
        <v>775420.17000000202</v>
      </c>
      <c r="R702">
        <v>6749912.6399999997</v>
      </c>
    </row>
    <row r="703" spans="1:18">
      <c r="A703">
        <v>302</v>
      </c>
      <c r="B703">
        <v>70000389</v>
      </c>
      <c r="C703" t="e">
        <f>+#REF!</f>
        <v>#REF!</v>
      </c>
      <c r="D703" t="s">
        <v>23</v>
      </c>
      <c r="E703">
        <v>1096630306000</v>
      </c>
      <c r="F703">
        <v>1286533467000</v>
      </c>
      <c r="G703">
        <v>1</v>
      </c>
      <c r="H703" t="s">
        <v>714</v>
      </c>
      <c r="I703" t="s">
        <v>715</v>
      </c>
      <c r="J703" t="s">
        <v>716</v>
      </c>
      <c r="K703" t="s">
        <v>21</v>
      </c>
      <c r="L703">
        <v>0</v>
      </c>
      <c r="M703">
        <v>0</v>
      </c>
      <c r="N703" t="s">
        <v>22</v>
      </c>
      <c r="O703">
        <v>4</v>
      </c>
      <c r="P703" s="30">
        <f>SQRT((postes_2[[#This Row],[x]]-$Q$1)^2+(postes_2[[#This Row],[y]]-$R$1)^2)</f>
        <v>165008.7251238793</v>
      </c>
      <c r="Q703">
        <v>567313.39999999898</v>
      </c>
      <c r="R703">
        <v>6912727.6900000004</v>
      </c>
    </row>
    <row r="704" spans="1:18">
      <c r="A704">
        <v>448</v>
      </c>
      <c r="B704">
        <v>70001353</v>
      </c>
      <c r="C704" t="e">
        <f>+#REF!</f>
        <v>#REF!</v>
      </c>
      <c r="D704" t="s">
        <v>38</v>
      </c>
      <c r="E704">
        <v>757641600000</v>
      </c>
      <c r="F704">
        <v>1188407172000</v>
      </c>
      <c r="G704">
        <v>1</v>
      </c>
      <c r="H704" t="s">
        <v>1013</v>
      </c>
      <c r="I704" t="s">
        <v>1014</v>
      </c>
      <c r="J704" t="s">
        <v>20</v>
      </c>
      <c r="K704" t="s">
        <v>21</v>
      </c>
      <c r="L704">
        <v>0</v>
      </c>
      <c r="M704">
        <v>0</v>
      </c>
      <c r="N704" t="s">
        <v>22</v>
      </c>
      <c r="O704">
        <v>4</v>
      </c>
      <c r="P704" s="30">
        <f>SQRT((postes_2[[#This Row],[x]]-$Q$1)^2+(postes_2[[#This Row],[y]]-$R$1)^2)</f>
        <v>165361.42657708551</v>
      </c>
      <c r="Q704">
        <v>478753.97999999701</v>
      </c>
      <c r="R704">
        <v>6853439.7400000002</v>
      </c>
    </row>
    <row r="705" spans="1:18">
      <c r="A705">
        <v>1996</v>
      </c>
      <c r="B705">
        <v>20001213</v>
      </c>
      <c r="C705" t="e">
        <f>+#REF!</f>
        <v>#REF!</v>
      </c>
      <c r="D705" t="s">
        <v>77</v>
      </c>
      <c r="E705">
        <v>778982400000</v>
      </c>
      <c r="F705">
        <v>1319794420000</v>
      </c>
      <c r="G705">
        <v>1</v>
      </c>
      <c r="H705" t="s">
        <v>4209</v>
      </c>
      <c r="I705" t="s">
        <v>4210</v>
      </c>
      <c r="J705" t="s">
        <v>20</v>
      </c>
      <c r="K705" t="s">
        <v>21</v>
      </c>
      <c r="L705">
        <v>0</v>
      </c>
      <c r="M705">
        <v>0</v>
      </c>
      <c r="N705" t="s">
        <v>22</v>
      </c>
      <c r="O705">
        <v>3</v>
      </c>
      <c r="P705" s="30">
        <f>SQRT((postes_2[[#This Row],[x]]-$Q$1)^2+(postes_2[[#This Row],[y]]-$R$1)^2)</f>
        <v>165373.28954214716</v>
      </c>
      <c r="Q705">
        <v>774913.57</v>
      </c>
      <c r="R705">
        <v>6770966.7400000002</v>
      </c>
    </row>
    <row r="706" spans="1:18">
      <c r="A706">
        <v>2523</v>
      </c>
      <c r="B706">
        <v>20001317</v>
      </c>
      <c r="C706" t="e">
        <f>+#REF!</f>
        <v>#REF!</v>
      </c>
      <c r="D706" t="s">
        <v>1094</v>
      </c>
      <c r="E706">
        <v>778982400000</v>
      </c>
      <c r="F706">
        <v>1424089233000</v>
      </c>
      <c r="G706">
        <v>1</v>
      </c>
      <c r="H706" t="s">
        <v>4595</v>
      </c>
      <c r="I706" t="s">
        <v>4596</v>
      </c>
      <c r="J706" t="s">
        <v>26</v>
      </c>
      <c r="K706" t="s">
        <v>21</v>
      </c>
      <c r="L706">
        <v>0</v>
      </c>
      <c r="M706">
        <v>0</v>
      </c>
      <c r="N706" t="s">
        <v>22</v>
      </c>
      <c r="O706">
        <v>3</v>
      </c>
      <c r="P706" s="30">
        <f>SQRT((postes_2[[#This Row],[x]]-$Q$1)^2+(postes_2[[#This Row],[y]]-$R$1)^2)</f>
        <v>165598.08449782673</v>
      </c>
      <c r="Q706">
        <v>776061.07999999798</v>
      </c>
      <c r="R706">
        <v>6752018.5099999998</v>
      </c>
    </row>
    <row r="707" spans="1:18">
      <c r="A707">
        <v>1838</v>
      </c>
      <c r="B707">
        <v>60000506</v>
      </c>
      <c r="C707" t="e">
        <f>+#REF!</f>
        <v>#REF!</v>
      </c>
      <c r="D707" t="s">
        <v>77</v>
      </c>
      <c r="E707">
        <v>610761600000</v>
      </c>
      <c r="F707">
        <v>1329142060000</v>
      </c>
      <c r="G707">
        <v>1</v>
      </c>
      <c r="H707" t="s">
        <v>4341</v>
      </c>
      <c r="I707" t="s">
        <v>4342</v>
      </c>
      <c r="J707" t="s">
        <v>26</v>
      </c>
      <c r="K707" t="s">
        <v>21</v>
      </c>
      <c r="L707">
        <v>0</v>
      </c>
      <c r="M707">
        <v>0</v>
      </c>
      <c r="N707" t="s">
        <v>22</v>
      </c>
      <c r="O707">
        <v>4</v>
      </c>
      <c r="P707" s="30">
        <f>SQRT((postes_2[[#This Row],[x]]-$Q$1)^2+(postes_2[[#This Row],[y]]-$R$1)^2)</f>
        <v>165622.41230480265</v>
      </c>
      <c r="Q707">
        <v>448503.07999999798</v>
      </c>
      <c r="R707">
        <v>6788070.5899999999</v>
      </c>
    </row>
    <row r="708" spans="1:18">
      <c r="A708">
        <v>1606</v>
      </c>
      <c r="B708">
        <v>70000623</v>
      </c>
      <c r="C708" t="e">
        <f>+#REF!</f>
        <v>#REF!</v>
      </c>
      <c r="D708" t="s">
        <v>274</v>
      </c>
      <c r="E708">
        <v>774489600000</v>
      </c>
      <c r="F708">
        <v>1411575934000</v>
      </c>
      <c r="G708">
        <v>1</v>
      </c>
      <c r="H708" t="s">
        <v>3760</v>
      </c>
      <c r="I708" t="s">
        <v>3761</v>
      </c>
      <c r="J708" t="s">
        <v>20</v>
      </c>
      <c r="K708" t="s">
        <v>21</v>
      </c>
      <c r="L708">
        <v>0</v>
      </c>
      <c r="M708">
        <v>0</v>
      </c>
      <c r="N708" t="s">
        <v>22</v>
      </c>
      <c r="O708">
        <v>3</v>
      </c>
      <c r="P708" s="30">
        <f>SQRT((postes_2[[#This Row],[x]]-$Q$1)^2+(postes_2[[#This Row],[y]]-$R$1)^2)</f>
        <v>165652.16224312608</v>
      </c>
      <c r="Q708">
        <v>712633.89000000095</v>
      </c>
      <c r="R708">
        <v>6883858.0300000003</v>
      </c>
    </row>
    <row r="709" spans="1:18">
      <c r="A709">
        <v>1018</v>
      </c>
      <c r="B709">
        <v>70039595</v>
      </c>
      <c r="C709" t="e">
        <f>+#REF!</f>
        <v>#REF!</v>
      </c>
      <c r="D709" t="s">
        <v>77</v>
      </c>
      <c r="E709">
        <v>1348485250000</v>
      </c>
      <c r="F709">
        <v>1339412875000</v>
      </c>
      <c r="G709">
        <v>1</v>
      </c>
      <c r="H709" t="s">
        <v>1566</v>
      </c>
      <c r="I709" t="s">
        <v>1567</v>
      </c>
      <c r="J709" t="s">
        <v>1568</v>
      </c>
      <c r="K709" t="s">
        <v>21</v>
      </c>
      <c r="L709">
        <v>0</v>
      </c>
      <c r="M709">
        <v>0</v>
      </c>
      <c r="N709" t="s">
        <v>22</v>
      </c>
      <c r="O709">
        <v>3</v>
      </c>
      <c r="P709" s="30">
        <f>SQRT((postes_2[[#This Row],[x]]-$Q$1)^2+(postes_2[[#This Row],[y]]-$R$1)^2)</f>
        <v>165783.58430583164</v>
      </c>
      <c r="Q709">
        <v>770777.65999999596</v>
      </c>
      <c r="R709">
        <v>6711208.0800000001</v>
      </c>
    </row>
    <row r="710" spans="1:18">
      <c r="A710">
        <v>3591</v>
      </c>
      <c r="B710">
        <v>70000375</v>
      </c>
      <c r="C710" t="e">
        <f>+#REF!</f>
        <v>#REF!</v>
      </c>
      <c r="D710" t="s">
        <v>23</v>
      </c>
      <c r="E710">
        <v>1096647956000</v>
      </c>
      <c r="F710">
        <v>1286543538000</v>
      </c>
      <c r="G710">
        <v>1</v>
      </c>
      <c r="H710" t="s">
        <v>7390</v>
      </c>
      <c r="I710" t="s">
        <v>7391</v>
      </c>
      <c r="J710" t="s">
        <v>20</v>
      </c>
      <c r="K710" t="s">
        <v>21</v>
      </c>
      <c r="L710">
        <v>0</v>
      </c>
      <c r="M710">
        <v>0</v>
      </c>
      <c r="N710" t="s">
        <v>22</v>
      </c>
      <c r="O710">
        <v>6</v>
      </c>
      <c r="P710" s="30">
        <f>SQRT((postes_2[[#This Row],[x]]-$Q$1)^2+(postes_2[[#This Row],[y]]-$R$1)^2)</f>
        <v>165936.85649534944</v>
      </c>
      <c r="Q710">
        <v>570674.14000000095</v>
      </c>
      <c r="R710">
        <v>6914556.6900000004</v>
      </c>
    </row>
    <row r="711" spans="1:18">
      <c r="A711">
        <v>2842</v>
      </c>
      <c r="B711">
        <v>60001668</v>
      </c>
      <c r="C711" t="e">
        <f>+#REF!</f>
        <v>#REF!</v>
      </c>
      <c r="D711" t="s">
        <v>274</v>
      </c>
      <c r="E711">
        <v>610761600000</v>
      </c>
      <c r="F711">
        <v>1397050315000</v>
      </c>
      <c r="G711">
        <v>1</v>
      </c>
      <c r="H711" t="s">
        <v>2258</v>
      </c>
      <c r="I711" t="s">
        <v>2259</v>
      </c>
      <c r="J711" t="s">
        <v>26</v>
      </c>
      <c r="K711" t="s">
        <v>21</v>
      </c>
      <c r="L711">
        <v>0</v>
      </c>
      <c r="M711">
        <v>0</v>
      </c>
      <c r="N711" t="s">
        <v>22</v>
      </c>
      <c r="O711">
        <v>4</v>
      </c>
      <c r="P711" s="30">
        <f>SQRT((postes_2[[#This Row],[x]]-$Q$1)^2+(postes_2[[#This Row],[y]]-$R$1)^2)</f>
        <v>165995.50141896887</v>
      </c>
      <c r="Q711">
        <v>503293.29999999702</v>
      </c>
      <c r="R711">
        <v>6626703.4699999997</v>
      </c>
    </row>
    <row r="712" spans="1:18">
      <c r="A712">
        <v>2593</v>
      </c>
      <c r="B712">
        <v>70000382</v>
      </c>
      <c r="C712" t="e">
        <f>+#REF!</f>
        <v>#REF!</v>
      </c>
      <c r="D712" t="s">
        <v>274</v>
      </c>
      <c r="E712" s="1">
        <v>758592000000</v>
      </c>
      <c r="F712">
        <v>1445938690000</v>
      </c>
      <c r="G712">
        <v>1</v>
      </c>
      <c r="H712" t="s">
        <v>1354</v>
      </c>
      <c r="I712" t="s">
        <v>1355</v>
      </c>
      <c r="J712" t="s">
        <v>26</v>
      </c>
      <c r="K712" t="s">
        <v>21</v>
      </c>
      <c r="L712">
        <v>0</v>
      </c>
      <c r="M712">
        <v>0</v>
      </c>
      <c r="N712" t="s">
        <v>22</v>
      </c>
      <c r="O712">
        <v>4</v>
      </c>
      <c r="P712" s="30">
        <f>SQRT((postes_2[[#This Row],[x]]-$Q$1)^2+(postes_2[[#This Row],[y]]-$R$1)^2)</f>
        <v>166123.11430269686</v>
      </c>
      <c r="Q712">
        <v>568481.42000000202</v>
      </c>
      <c r="R712">
        <v>6914191.6500000004</v>
      </c>
    </row>
    <row r="713" spans="1:18">
      <c r="A713">
        <v>435</v>
      </c>
      <c r="B713">
        <v>70000420</v>
      </c>
      <c r="C713">
        <f>+PF280</f>
        <v>0</v>
      </c>
      <c r="D713" t="s">
        <v>38</v>
      </c>
      <c r="E713">
        <v>956793600000</v>
      </c>
      <c r="F713">
        <v>1190641413000</v>
      </c>
      <c r="G713">
        <v>1</v>
      </c>
      <c r="H713" t="s">
        <v>985</v>
      </c>
      <c r="I713" t="s">
        <v>986</v>
      </c>
      <c r="J713" t="s">
        <v>987</v>
      </c>
      <c r="K713" t="s">
        <v>21</v>
      </c>
      <c r="L713">
        <v>0</v>
      </c>
      <c r="M713">
        <v>0</v>
      </c>
      <c r="N713" t="s">
        <v>22</v>
      </c>
      <c r="O713">
        <v>3</v>
      </c>
      <c r="P713" s="30">
        <f>SQRT((postes_2[[#This Row],[x]]-$Q$1)^2+(postes_2[[#This Row],[y]]-$R$1)^2)</f>
        <v>166284.12537385707</v>
      </c>
      <c r="Q713">
        <v>664471.50999999803</v>
      </c>
      <c r="R713">
        <v>6910733.3600000003</v>
      </c>
    </row>
    <row r="714" spans="1:18">
      <c r="A714">
        <v>2360</v>
      </c>
      <c r="B714">
        <v>70043595</v>
      </c>
      <c r="C714" t="e">
        <f>+#REF!</f>
        <v>#REF!</v>
      </c>
      <c r="D714" t="s">
        <v>5520</v>
      </c>
      <c r="E714">
        <v>1411057075000</v>
      </c>
      <c r="F714">
        <v>1362064606000</v>
      </c>
      <c r="G714">
        <v>1</v>
      </c>
      <c r="H714" t="s">
        <v>5521</v>
      </c>
      <c r="I714" t="s">
        <v>5522</v>
      </c>
      <c r="J714" t="s">
        <v>20</v>
      </c>
      <c r="K714" t="s">
        <v>21</v>
      </c>
      <c r="L714">
        <v>0</v>
      </c>
      <c r="M714">
        <v>0</v>
      </c>
      <c r="N714" t="s">
        <v>22</v>
      </c>
      <c r="O714">
        <v>4</v>
      </c>
      <c r="P714" s="30">
        <f>SQRT((postes_2[[#This Row],[x]]-$Q$1)^2+(postes_2[[#This Row],[y]]-$R$1)^2)</f>
        <v>166318.51100736254</v>
      </c>
      <c r="Q714">
        <v>762287.82</v>
      </c>
      <c r="R714">
        <v>6821381.2800000003</v>
      </c>
    </row>
    <row r="715" spans="1:18">
      <c r="A715">
        <v>2201</v>
      </c>
      <c r="B715">
        <v>70003154</v>
      </c>
      <c r="C715" t="e">
        <f>+#REF!</f>
        <v>#REF!</v>
      </c>
      <c r="D715" t="s">
        <v>23</v>
      </c>
      <c r="E715">
        <v>1083542400000</v>
      </c>
      <c r="F715">
        <v>1260869841000</v>
      </c>
      <c r="G715">
        <v>1</v>
      </c>
      <c r="H715" t="s">
        <v>5636</v>
      </c>
      <c r="I715" t="s">
        <v>5637</v>
      </c>
      <c r="J715" t="s">
        <v>20</v>
      </c>
      <c r="K715" t="s">
        <v>21</v>
      </c>
      <c r="L715">
        <v>0</v>
      </c>
      <c r="M715">
        <v>0</v>
      </c>
      <c r="N715" t="s">
        <v>22</v>
      </c>
      <c r="O715">
        <v>3</v>
      </c>
      <c r="P715" s="30">
        <f>SQRT((postes_2[[#This Row],[x]]-$Q$1)^2+(postes_2[[#This Row],[y]]-$R$1)^2)</f>
        <v>167672.3187917562</v>
      </c>
      <c r="Q715">
        <v>666685.86999999697</v>
      </c>
      <c r="R715">
        <v>6911429.7599999998</v>
      </c>
    </row>
    <row r="716" spans="1:18">
      <c r="A716">
        <v>1400</v>
      </c>
      <c r="B716">
        <v>70000781</v>
      </c>
      <c r="C716" t="e">
        <f>+#REF!</f>
        <v>#REF!</v>
      </c>
      <c r="D716" t="s">
        <v>20</v>
      </c>
      <c r="E716">
        <v>757641600000</v>
      </c>
      <c r="F716" t="s">
        <v>20</v>
      </c>
      <c r="G716">
        <v>1</v>
      </c>
      <c r="H716" t="s">
        <v>2340</v>
      </c>
      <c r="I716" t="s">
        <v>2341</v>
      </c>
      <c r="J716" t="s">
        <v>20</v>
      </c>
      <c r="K716" t="s">
        <v>21</v>
      </c>
      <c r="L716">
        <v>0</v>
      </c>
      <c r="M716">
        <v>0</v>
      </c>
      <c r="N716" t="s">
        <v>22</v>
      </c>
      <c r="O716">
        <v>4</v>
      </c>
      <c r="P716" s="30">
        <f>SQRT((postes_2[[#This Row],[x]]-$Q$1)^2+(postes_2[[#This Row],[y]]-$R$1)^2)</f>
        <v>167687.90886210531</v>
      </c>
      <c r="Q716">
        <v>494601.88000000297</v>
      </c>
      <c r="R716">
        <v>6874681.0700000003</v>
      </c>
    </row>
    <row r="717" spans="1:18">
      <c r="A717">
        <v>2390</v>
      </c>
      <c r="B717">
        <v>60001064</v>
      </c>
      <c r="C717" t="e">
        <f>+#REF!</f>
        <v>#REF!</v>
      </c>
      <c r="D717" t="s">
        <v>20</v>
      </c>
      <c r="E717">
        <v>610761600000</v>
      </c>
      <c r="F717" t="s">
        <v>20</v>
      </c>
      <c r="G717">
        <v>1</v>
      </c>
      <c r="H717" t="s">
        <v>4980</v>
      </c>
      <c r="I717" t="s">
        <v>4981</v>
      </c>
      <c r="J717" t="s">
        <v>20</v>
      </c>
      <c r="K717" t="s">
        <v>21</v>
      </c>
      <c r="L717">
        <v>0</v>
      </c>
      <c r="M717">
        <v>0</v>
      </c>
      <c r="N717" t="s">
        <v>22</v>
      </c>
      <c r="O717">
        <v>4</v>
      </c>
      <c r="P717" s="30">
        <f>SQRT((postes_2[[#This Row],[x]]-$Q$1)^2+(postes_2[[#This Row],[y]]-$R$1)^2)</f>
        <v>167829.13141453301</v>
      </c>
      <c r="Q717">
        <v>445064.96000000101</v>
      </c>
      <c r="R717">
        <v>6725036.5700000003</v>
      </c>
    </row>
    <row r="718" spans="1:18">
      <c r="A718">
        <v>3771</v>
      </c>
      <c r="B718">
        <v>70002313</v>
      </c>
      <c r="C718" t="e">
        <f>+#REF!</f>
        <v>#REF!</v>
      </c>
      <c r="D718" t="s">
        <v>20</v>
      </c>
      <c r="E718">
        <v>992217600000</v>
      </c>
      <c r="F718" t="s">
        <v>20</v>
      </c>
      <c r="G718">
        <v>1</v>
      </c>
      <c r="H718" t="s">
        <v>7351</v>
      </c>
      <c r="I718" t="s">
        <v>7352</v>
      </c>
      <c r="J718" t="s">
        <v>1379</v>
      </c>
      <c r="K718" t="s">
        <v>21</v>
      </c>
      <c r="L718">
        <v>0</v>
      </c>
      <c r="M718">
        <v>0</v>
      </c>
      <c r="N718" t="s">
        <v>22</v>
      </c>
      <c r="O718">
        <v>3</v>
      </c>
      <c r="P718" s="30">
        <f>SQRT((postes_2[[#This Row],[x]]-$Q$1)^2+(postes_2[[#This Row],[y]]-$R$1)^2)</f>
        <v>168101.72841401384</v>
      </c>
      <c r="Q718">
        <v>636203.45000000298</v>
      </c>
      <c r="R718">
        <v>6919582.6200000001</v>
      </c>
    </row>
    <row r="719" spans="1:18">
      <c r="A719">
        <v>1246</v>
      </c>
      <c r="B719">
        <v>60000494</v>
      </c>
      <c r="C719" t="e">
        <f>+#REF!</f>
        <v>#REF!</v>
      </c>
      <c r="D719" t="s">
        <v>77</v>
      </c>
      <c r="E719">
        <v>610761600000</v>
      </c>
      <c r="F719">
        <v>1329142756000</v>
      </c>
      <c r="G719">
        <v>1</v>
      </c>
      <c r="H719" t="s">
        <v>2212</v>
      </c>
      <c r="I719" t="s">
        <v>2213</v>
      </c>
      <c r="J719" t="s">
        <v>20</v>
      </c>
      <c r="K719" t="s">
        <v>21</v>
      </c>
      <c r="L719">
        <v>0</v>
      </c>
      <c r="M719">
        <v>0</v>
      </c>
      <c r="N719" t="s">
        <v>22</v>
      </c>
      <c r="O719">
        <v>4</v>
      </c>
      <c r="P719" s="30">
        <f>SQRT((postes_2[[#This Row],[x]]-$Q$1)^2+(postes_2[[#This Row],[y]]-$R$1)^2)</f>
        <v>168229.61282411727</v>
      </c>
      <c r="Q719">
        <v>446178.22999999701</v>
      </c>
      <c r="R719">
        <v>6789651.4400000004</v>
      </c>
    </row>
    <row r="720" spans="1:18">
      <c r="A720">
        <v>445</v>
      </c>
      <c r="B720">
        <v>70001285</v>
      </c>
      <c r="C720">
        <f>+PF280</f>
        <v>0</v>
      </c>
      <c r="D720" t="s">
        <v>23</v>
      </c>
      <c r="E720">
        <v>1036713600000</v>
      </c>
      <c r="F720">
        <v>1192119320000</v>
      </c>
      <c r="G720">
        <v>1</v>
      </c>
      <c r="H720" t="s">
        <v>1009</v>
      </c>
      <c r="I720" t="s">
        <v>1009</v>
      </c>
      <c r="J720" t="s">
        <v>20</v>
      </c>
      <c r="K720" t="s">
        <v>21</v>
      </c>
      <c r="L720">
        <v>0</v>
      </c>
      <c r="M720">
        <v>0</v>
      </c>
      <c r="N720" t="s">
        <v>22</v>
      </c>
      <c r="O720">
        <v>6</v>
      </c>
      <c r="P720" s="30">
        <f>SQRT((postes_2[[#This Row],[x]]-$Q$1)^2+(postes_2[[#This Row],[y]]-$R$1)^2)</f>
        <v>168378.68963090074</v>
      </c>
      <c r="Q720">
        <v>476318.38000000297</v>
      </c>
      <c r="R720">
        <v>6855221.46</v>
      </c>
    </row>
    <row r="721" spans="1:18">
      <c r="A721">
        <v>3517</v>
      </c>
      <c r="B721">
        <v>60003688</v>
      </c>
      <c r="C721" t="e">
        <f>+#REF!</f>
        <v>#REF!</v>
      </c>
      <c r="D721" t="s">
        <v>56</v>
      </c>
      <c r="E721">
        <v>1002067200000</v>
      </c>
      <c r="F721">
        <v>1373039055000</v>
      </c>
      <c r="G721">
        <v>1</v>
      </c>
      <c r="H721" t="s">
        <v>6791</v>
      </c>
      <c r="I721" t="s">
        <v>6791</v>
      </c>
      <c r="J721" t="s">
        <v>20</v>
      </c>
      <c r="K721" t="s">
        <v>21</v>
      </c>
      <c r="L721">
        <v>0</v>
      </c>
      <c r="M721">
        <v>0</v>
      </c>
      <c r="N721" t="s">
        <v>22</v>
      </c>
      <c r="O721">
        <v>4</v>
      </c>
      <c r="P721" s="30">
        <f>SQRT((postes_2[[#This Row],[x]]-$Q$1)^2+(postes_2[[#This Row],[y]]-$R$1)^2)</f>
        <v>168448.35357363935</v>
      </c>
      <c r="Q721">
        <v>462611.53000000102</v>
      </c>
      <c r="R721">
        <v>6672759.6200000001</v>
      </c>
    </row>
    <row r="722" spans="1:18">
      <c r="A722">
        <v>100</v>
      </c>
      <c r="B722">
        <v>70006902</v>
      </c>
      <c r="C722">
        <f>+PF627</f>
        <v>0</v>
      </c>
      <c r="D722" t="s">
        <v>105</v>
      </c>
      <c r="E722">
        <v>1179938359000</v>
      </c>
      <c r="F722">
        <v>1325588081000</v>
      </c>
      <c r="G722">
        <v>1</v>
      </c>
      <c r="H722" t="s">
        <v>4072</v>
      </c>
      <c r="I722" t="s">
        <v>4073</v>
      </c>
      <c r="J722" t="s">
        <v>4074</v>
      </c>
      <c r="K722" t="s">
        <v>21</v>
      </c>
      <c r="L722">
        <v>0</v>
      </c>
      <c r="M722">
        <v>0</v>
      </c>
      <c r="N722" t="s">
        <v>22</v>
      </c>
      <c r="O722">
        <v>6</v>
      </c>
      <c r="P722" s="30">
        <f>SQRT((postes_2[[#This Row],[x]]-$Q$1)^2+(postes_2[[#This Row],[y]]-$R$1)^2)</f>
        <v>168490.74571032109</v>
      </c>
      <c r="Q722">
        <v>557948.97999999695</v>
      </c>
      <c r="R722">
        <v>6913558.4100000001</v>
      </c>
    </row>
    <row r="723" spans="1:18">
      <c r="A723">
        <v>1690</v>
      </c>
      <c r="B723">
        <v>70043895</v>
      </c>
      <c r="C723" t="e">
        <f>+#REF!</f>
        <v>#REF!</v>
      </c>
      <c r="D723" t="s">
        <v>83</v>
      </c>
      <c r="E723">
        <v>1363353616000</v>
      </c>
      <c r="F723">
        <v>1363353605000</v>
      </c>
      <c r="G723">
        <v>1</v>
      </c>
      <c r="H723" t="s">
        <v>6035</v>
      </c>
      <c r="I723" t="s">
        <v>6036</v>
      </c>
      <c r="J723" t="s">
        <v>20</v>
      </c>
      <c r="K723" t="s">
        <v>21</v>
      </c>
      <c r="L723">
        <v>0</v>
      </c>
      <c r="M723">
        <v>0</v>
      </c>
      <c r="N723" t="s">
        <v>22</v>
      </c>
      <c r="O723">
        <v>3</v>
      </c>
      <c r="P723" s="30">
        <f>SQRT((postes_2[[#This Row],[x]]-$Q$1)^2+(postes_2[[#This Row],[y]]-$R$1)^2)</f>
        <v>169017.78521191131</v>
      </c>
      <c r="Q723">
        <v>642701.92000000202</v>
      </c>
      <c r="R723">
        <v>6919378.2000000002</v>
      </c>
    </row>
    <row r="724" spans="1:18">
      <c r="A724">
        <v>3178</v>
      </c>
      <c r="B724">
        <v>70000366</v>
      </c>
      <c r="C724" t="e">
        <f>+#REF!</f>
        <v>#REF!</v>
      </c>
      <c r="D724" t="s">
        <v>20</v>
      </c>
      <c r="E724">
        <v>774489600000</v>
      </c>
      <c r="F724" t="s">
        <v>20</v>
      </c>
      <c r="G724">
        <v>1</v>
      </c>
      <c r="H724" t="s">
        <v>6336</v>
      </c>
      <c r="I724" t="s">
        <v>6337</v>
      </c>
      <c r="J724" t="s">
        <v>20</v>
      </c>
      <c r="K724" t="s">
        <v>21</v>
      </c>
      <c r="L724">
        <v>0</v>
      </c>
      <c r="M724">
        <v>0</v>
      </c>
      <c r="N724" t="s">
        <v>22</v>
      </c>
      <c r="O724">
        <v>3</v>
      </c>
      <c r="P724" s="30">
        <f>SQRT((postes_2[[#This Row],[x]]-$Q$1)^2+(postes_2[[#This Row],[y]]-$R$1)^2)</f>
        <v>169027.98698994415</v>
      </c>
      <c r="Q724">
        <v>659431.35999999905</v>
      </c>
      <c r="R724">
        <v>6915243.6100000003</v>
      </c>
    </row>
    <row r="725" spans="1:18">
      <c r="A725">
        <v>1735</v>
      </c>
      <c r="B725">
        <v>70000403</v>
      </c>
      <c r="C725" t="e">
        <f>+#REF!</f>
        <v>#REF!</v>
      </c>
      <c r="D725" t="s">
        <v>38</v>
      </c>
      <c r="E725">
        <v>1039132800000</v>
      </c>
      <c r="F725">
        <v>1190641788000</v>
      </c>
      <c r="G725">
        <v>1</v>
      </c>
      <c r="H725" t="s">
        <v>6993</v>
      </c>
      <c r="I725" t="s">
        <v>6994</v>
      </c>
      <c r="J725" t="s">
        <v>20</v>
      </c>
      <c r="K725" t="s">
        <v>21</v>
      </c>
      <c r="L725">
        <v>0</v>
      </c>
      <c r="M725">
        <v>0</v>
      </c>
      <c r="N725" t="s">
        <v>22</v>
      </c>
      <c r="O725">
        <v>3</v>
      </c>
      <c r="P725" s="30">
        <f>SQRT((postes_2[[#This Row],[x]]-$Q$1)^2+(postes_2[[#This Row],[y]]-$R$1)^2)</f>
        <v>169684.05179053909</v>
      </c>
      <c r="Q725">
        <v>670918.40999999596</v>
      </c>
      <c r="R725">
        <v>6912013.8600000003</v>
      </c>
    </row>
    <row r="726" spans="1:18">
      <c r="A726">
        <v>3113</v>
      </c>
      <c r="B726">
        <v>70000472</v>
      </c>
      <c r="C726" t="e">
        <f>+#REF!</f>
        <v>#REF!</v>
      </c>
      <c r="D726" t="s">
        <v>20</v>
      </c>
      <c r="E726">
        <v>774489600000</v>
      </c>
      <c r="F726" t="s">
        <v>20</v>
      </c>
      <c r="G726">
        <v>1</v>
      </c>
      <c r="H726" t="s">
        <v>3064</v>
      </c>
      <c r="I726" t="s">
        <v>3065</v>
      </c>
      <c r="J726" t="s">
        <v>20</v>
      </c>
      <c r="K726" t="s">
        <v>21</v>
      </c>
      <c r="L726">
        <v>0</v>
      </c>
      <c r="M726">
        <v>0</v>
      </c>
      <c r="N726" t="s">
        <v>22</v>
      </c>
      <c r="O726">
        <v>3</v>
      </c>
      <c r="P726" s="30">
        <f>SQRT((postes_2[[#This Row],[x]]-$Q$1)^2+(postes_2[[#This Row],[y]]-$R$1)^2)</f>
        <v>169733.39768989439</v>
      </c>
      <c r="Q726">
        <v>689002.5</v>
      </c>
      <c r="R726">
        <v>6903934.8099999996</v>
      </c>
    </row>
    <row r="727" spans="1:18">
      <c r="A727">
        <v>3595</v>
      </c>
      <c r="B727">
        <v>70000414</v>
      </c>
      <c r="C727" t="e">
        <f>+#REF!</f>
        <v>#REF!</v>
      </c>
      <c r="D727" t="s">
        <v>74</v>
      </c>
      <c r="E727" s="1">
        <v>1006992000000</v>
      </c>
      <c r="F727">
        <v>1377077834000</v>
      </c>
      <c r="G727">
        <v>1</v>
      </c>
      <c r="H727" t="s">
        <v>7435</v>
      </c>
      <c r="I727" t="s">
        <v>7436</v>
      </c>
      <c r="J727" t="s">
        <v>7437</v>
      </c>
      <c r="K727" t="s">
        <v>21</v>
      </c>
      <c r="L727">
        <v>0</v>
      </c>
      <c r="M727">
        <v>0</v>
      </c>
      <c r="N727" t="s">
        <v>22</v>
      </c>
      <c r="O727">
        <v>4</v>
      </c>
      <c r="P727" s="30">
        <f>SQRT((postes_2[[#This Row],[x]]-$Q$1)^2+(postes_2[[#This Row],[y]]-$R$1)^2)</f>
        <v>169802.66982068558</v>
      </c>
      <c r="Q727">
        <v>554803.20000000298</v>
      </c>
      <c r="R727">
        <v>6913881.2800000003</v>
      </c>
    </row>
    <row r="728" spans="1:18">
      <c r="A728">
        <v>1995</v>
      </c>
      <c r="B728">
        <v>70000291</v>
      </c>
      <c r="C728" t="e">
        <f>+#REF!</f>
        <v>#REF!</v>
      </c>
      <c r="D728" t="s">
        <v>168</v>
      </c>
      <c r="E728" s="1">
        <v>1006992000000</v>
      </c>
      <c r="F728">
        <v>1453822180000</v>
      </c>
      <c r="G728">
        <v>1</v>
      </c>
      <c r="H728" t="s">
        <v>4208</v>
      </c>
      <c r="I728" t="s">
        <v>4208</v>
      </c>
      <c r="J728" t="s">
        <v>20</v>
      </c>
      <c r="K728" t="s">
        <v>21</v>
      </c>
      <c r="L728">
        <v>0</v>
      </c>
      <c r="M728">
        <v>0</v>
      </c>
      <c r="N728" t="s">
        <v>22</v>
      </c>
      <c r="O728">
        <v>6</v>
      </c>
      <c r="P728" s="30">
        <f>SQRT((postes_2[[#This Row],[x]]-$Q$1)^2+(postes_2[[#This Row],[y]]-$R$1)^2)</f>
        <v>169904.39657544863</v>
      </c>
      <c r="Q728">
        <v>634656.81999999995</v>
      </c>
      <c r="R728">
        <v>6921636.2699999996</v>
      </c>
    </row>
    <row r="729" spans="1:18">
      <c r="A729">
        <v>2583</v>
      </c>
      <c r="B729">
        <v>20000535</v>
      </c>
      <c r="C729" t="e">
        <f>+#REF!</f>
        <v>#REF!</v>
      </c>
      <c r="D729" t="s">
        <v>77</v>
      </c>
      <c r="E729">
        <v>610761600000</v>
      </c>
      <c r="F729">
        <v>1371638243000</v>
      </c>
      <c r="G729">
        <v>1</v>
      </c>
      <c r="H729" t="s">
        <v>1336</v>
      </c>
      <c r="I729" t="s">
        <v>1336</v>
      </c>
      <c r="J729" t="s">
        <v>26</v>
      </c>
      <c r="K729" t="s">
        <v>21</v>
      </c>
      <c r="L729">
        <v>0</v>
      </c>
      <c r="M729">
        <v>0</v>
      </c>
      <c r="N729" t="s">
        <v>22</v>
      </c>
      <c r="O729">
        <v>3</v>
      </c>
      <c r="P729" s="30">
        <f>SQRT((postes_2[[#This Row],[x]]-$Q$1)^2+(postes_2[[#This Row],[y]]-$R$1)^2)</f>
        <v>170263.06878676452</v>
      </c>
      <c r="Q729">
        <v>727311.85999999905</v>
      </c>
      <c r="R729">
        <v>6877306.3099999996</v>
      </c>
    </row>
    <row r="730" spans="1:18">
      <c r="A730">
        <v>1088</v>
      </c>
      <c r="B730">
        <v>70000303</v>
      </c>
      <c r="C730" t="e">
        <f>+#REF!</f>
        <v>#REF!</v>
      </c>
      <c r="D730" t="s">
        <v>77</v>
      </c>
      <c r="E730">
        <v>1050364800000</v>
      </c>
      <c r="F730">
        <v>1321883650000</v>
      </c>
      <c r="G730">
        <v>1</v>
      </c>
      <c r="H730" t="s">
        <v>2858</v>
      </c>
      <c r="I730" t="s">
        <v>2859</v>
      </c>
      <c r="J730" t="s">
        <v>20</v>
      </c>
      <c r="K730" t="s">
        <v>21</v>
      </c>
      <c r="L730">
        <v>0</v>
      </c>
      <c r="M730">
        <v>0</v>
      </c>
      <c r="N730" t="s">
        <v>22</v>
      </c>
      <c r="O730">
        <v>4</v>
      </c>
      <c r="P730" s="30">
        <f>SQRT((postes_2[[#This Row],[x]]-$Q$1)^2+(postes_2[[#This Row],[y]]-$R$1)^2)</f>
        <v>170292.64794266631</v>
      </c>
      <c r="Q730">
        <v>581848.64000000095</v>
      </c>
      <c r="R730">
        <v>6921332.6699999999</v>
      </c>
    </row>
    <row r="731" spans="1:18">
      <c r="A731">
        <v>328</v>
      </c>
      <c r="B731">
        <v>20001361</v>
      </c>
      <c r="C731">
        <f>+PF405</f>
        <v>0</v>
      </c>
      <c r="D731" t="s">
        <v>17</v>
      </c>
      <c r="E731">
        <v>1126178414000</v>
      </c>
      <c r="F731">
        <v>1304595488000</v>
      </c>
      <c r="G731">
        <v>1</v>
      </c>
      <c r="H731" t="s">
        <v>770</v>
      </c>
      <c r="I731" t="s">
        <v>771</v>
      </c>
      <c r="J731" t="s">
        <v>772</v>
      </c>
      <c r="K731" t="s">
        <v>21</v>
      </c>
      <c r="L731">
        <v>0</v>
      </c>
      <c r="M731">
        <v>0</v>
      </c>
      <c r="N731" t="s">
        <v>22</v>
      </c>
      <c r="O731">
        <v>3</v>
      </c>
      <c r="P731" s="30">
        <f>SQRT((postes_2[[#This Row],[x]]-$Q$1)^2+(postes_2[[#This Row],[y]]-$R$1)^2)</f>
        <v>170312.39381445403</v>
      </c>
      <c r="Q731">
        <v>780479.64999999898</v>
      </c>
      <c r="R731">
        <v>6743323.8600000003</v>
      </c>
    </row>
    <row r="732" spans="1:18">
      <c r="A732">
        <v>1143</v>
      </c>
      <c r="B732">
        <v>60001675</v>
      </c>
      <c r="C732" t="e">
        <f>+#REF!</f>
        <v>#REF!</v>
      </c>
      <c r="D732" t="s">
        <v>274</v>
      </c>
      <c r="E732">
        <v>783129600000</v>
      </c>
      <c r="F732">
        <v>1397049567000</v>
      </c>
      <c r="G732">
        <v>1</v>
      </c>
      <c r="H732" t="s">
        <v>4764</v>
      </c>
      <c r="I732" t="s">
        <v>4765</v>
      </c>
      <c r="J732" t="s">
        <v>20</v>
      </c>
      <c r="K732" t="s">
        <v>21</v>
      </c>
      <c r="L732">
        <v>0</v>
      </c>
      <c r="M732">
        <v>0</v>
      </c>
      <c r="N732" t="s">
        <v>22</v>
      </c>
      <c r="O732">
        <v>4</v>
      </c>
      <c r="P732" s="30">
        <f>SQRT((postes_2[[#This Row],[x]]-$Q$1)^2+(postes_2[[#This Row],[y]]-$R$1)^2)</f>
        <v>170323.69290295037</v>
      </c>
      <c r="Q732">
        <v>498740.42000000202</v>
      </c>
      <c r="R732">
        <v>6624905.6699999999</v>
      </c>
    </row>
    <row r="733" spans="1:18">
      <c r="A733">
        <v>461</v>
      </c>
      <c r="B733">
        <v>70000424</v>
      </c>
      <c r="C733">
        <f>+PF277</f>
        <v>0</v>
      </c>
      <c r="D733" t="s">
        <v>56</v>
      </c>
      <c r="E733">
        <v>1211278526000</v>
      </c>
      <c r="F733">
        <v>1211278507000</v>
      </c>
      <c r="G733">
        <v>1</v>
      </c>
      <c r="H733" t="s">
        <v>426</v>
      </c>
      <c r="I733" t="s">
        <v>427</v>
      </c>
      <c r="J733" t="s">
        <v>20</v>
      </c>
      <c r="K733" t="s">
        <v>21</v>
      </c>
      <c r="L733">
        <v>0</v>
      </c>
      <c r="M733">
        <v>0</v>
      </c>
      <c r="N733" t="s">
        <v>22</v>
      </c>
      <c r="O733">
        <v>6</v>
      </c>
      <c r="P733" s="30">
        <f>SQRT((postes_2[[#This Row],[x]]-$Q$1)^2+(postes_2[[#This Row],[y]]-$R$1)^2)</f>
        <v>170391.07874860347</v>
      </c>
      <c r="Q733">
        <v>545929.89000000095</v>
      </c>
      <c r="R733">
        <v>6911157.5800000001</v>
      </c>
    </row>
    <row r="734" spans="1:18">
      <c r="A734">
        <v>2377</v>
      </c>
      <c r="B734">
        <v>20000594</v>
      </c>
      <c r="C734" t="e">
        <f>+#REF!</f>
        <v>#REF!</v>
      </c>
      <c r="D734" t="s">
        <v>20</v>
      </c>
      <c r="E734">
        <v>610761600000</v>
      </c>
      <c r="F734" t="s">
        <v>20</v>
      </c>
      <c r="G734">
        <v>1</v>
      </c>
      <c r="H734" t="s">
        <v>4954</v>
      </c>
      <c r="I734" t="s">
        <v>4955</v>
      </c>
      <c r="J734" t="s">
        <v>20</v>
      </c>
      <c r="K734" t="s">
        <v>21</v>
      </c>
      <c r="L734">
        <v>0</v>
      </c>
      <c r="M734">
        <v>0</v>
      </c>
      <c r="N734" t="s">
        <v>22</v>
      </c>
      <c r="O734">
        <v>3</v>
      </c>
      <c r="P734" s="30">
        <f>SQRT((postes_2[[#This Row],[x]]-$Q$1)^2+(postes_2[[#This Row],[y]]-$R$1)^2)</f>
        <v>170508.77657387522</v>
      </c>
      <c r="Q734">
        <v>740647.82</v>
      </c>
      <c r="R734">
        <v>6863584.0700000003</v>
      </c>
    </row>
    <row r="735" spans="1:18">
      <c r="A735">
        <v>605</v>
      </c>
      <c r="B735">
        <v>60001713</v>
      </c>
      <c r="C735">
        <f>+PF133</f>
        <v>0</v>
      </c>
      <c r="D735" t="s">
        <v>274</v>
      </c>
      <c r="E735">
        <v>610761600000</v>
      </c>
      <c r="F735">
        <v>1397143910000</v>
      </c>
      <c r="G735">
        <v>1</v>
      </c>
      <c r="H735" t="s">
        <v>5766</v>
      </c>
      <c r="I735" t="s">
        <v>5767</v>
      </c>
      <c r="J735" t="s">
        <v>20</v>
      </c>
      <c r="K735" t="s">
        <v>21</v>
      </c>
      <c r="L735">
        <v>0</v>
      </c>
      <c r="M735">
        <v>0</v>
      </c>
      <c r="N735" t="s">
        <v>22</v>
      </c>
      <c r="O735">
        <v>4</v>
      </c>
      <c r="P735" s="30">
        <f>SQRT((postes_2[[#This Row],[x]]-$Q$1)^2+(postes_2[[#This Row],[y]]-$R$1)^2)</f>
        <v>170726.76061193354</v>
      </c>
      <c r="Q735">
        <v>517917.640000001</v>
      </c>
      <c r="R735">
        <v>6609998.7000000002</v>
      </c>
    </row>
    <row r="736" spans="1:18">
      <c r="A736">
        <v>3589</v>
      </c>
      <c r="B736">
        <v>70000376</v>
      </c>
      <c r="C736" t="e">
        <f>+#REF!</f>
        <v>#REF!</v>
      </c>
      <c r="D736" t="s">
        <v>105</v>
      </c>
      <c r="E736">
        <v>610761600000</v>
      </c>
      <c r="F736">
        <v>1325588009000</v>
      </c>
      <c r="G736">
        <v>1</v>
      </c>
      <c r="H736" t="s">
        <v>7387</v>
      </c>
      <c r="I736" t="s">
        <v>7387</v>
      </c>
      <c r="J736" t="s">
        <v>20</v>
      </c>
      <c r="K736" t="s">
        <v>21</v>
      </c>
      <c r="L736">
        <v>0</v>
      </c>
      <c r="M736">
        <v>0</v>
      </c>
      <c r="N736" t="s">
        <v>22</v>
      </c>
      <c r="O736">
        <v>6</v>
      </c>
      <c r="P736" s="30">
        <f>SQRT((postes_2[[#This Row],[x]]-$Q$1)^2+(postes_2[[#This Row],[y]]-$R$1)^2)</f>
        <v>170879.72249061853</v>
      </c>
      <c r="Q736">
        <v>557068.81999999995</v>
      </c>
      <c r="R736">
        <v>6915783.8499999996</v>
      </c>
    </row>
    <row r="737" spans="1:18">
      <c r="A737">
        <v>4042</v>
      </c>
      <c r="B737">
        <v>30000274</v>
      </c>
      <c r="C737" t="e">
        <f>+#REF!</f>
        <v>#REF!</v>
      </c>
      <c r="D737" t="s">
        <v>30</v>
      </c>
      <c r="E737">
        <v>1419262443000</v>
      </c>
      <c r="F737" t="s">
        <v>20</v>
      </c>
      <c r="G737">
        <v>1</v>
      </c>
      <c r="H737" t="s">
        <v>8083</v>
      </c>
      <c r="I737" t="s">
        <v>8084</v>
      </c>
      <c r="J737" t="s">
        <v>20</v>
      </c>
      <c r="K737" t="s">
        <v>21</v>
      </c>
      <c r="L737">
        <v>0</v>
      </c>
      <c r="M737">
        <v>0</v>
      </c>
      <c r="N737" t="s">
        <v>22</v>
      </c>
      <c r="O737">
        <v>5</v>
      </c>
      <c r="P737" s="30">
        <f>SQRT((postes_2[[#This Row],[x]]-$Q$1)^2+(postes_2[[#This Row],[y]]-$R$1)^2)</f>
        <v>171372.61207145188</v>
      </c>
      <c r="Q737">
        <v>737201.60999999905</v>
      </c>
      <c r="R737">
        <v>6638104.25</v>
      </c>
    </row>
    <row r="738" spans="1:18">
      <c r="A738">
        <v>4038</v>
      </c>
      <c r="B738">
        <v>20001043</v>
      </c>
      <c r="C738" t="e">
        <f>+#REF!</f>
        <v>#REF!</v>
      </c>
      <c r="D738" t="s">
        <v>43</v>
      </c>
      <c r="E738">
        <v>1097676101000</v>
      </c>
      <c r="F738" t="s">
        <v>20</v>
      </c>
      <c r="G738">
        <v>1</v>
      </c>
      <c r="H738" t="s">
        <v>8074</v>
      </c>
      <c r="I738" t="s">
        <v>8075</v>
      </c>
      <c r="J738" t="s">
        <v>20</v>
      </c>
      <c r="K738" t="s">
        <v>21</v>
      </c>
      <c r="L738">
        <v>0</v>
      </c>
      <c r="M738">
        <v>0</v>
      </c>
      <c r="N738" t="s">
        <v>22</v>
      </c>
      <c r="O738">
        <v>3</v>
      </c>
      <c r="P738" s="30">
        <f>SQRT((postes_2[[#This Row],[x]]-$Q$1)^2+(postes_2[[#This Row],[y]]-$R$1)^2)</f>
        <v>171412.9879228129</v>
      </c>
      <c r="Q738">
        <v>775587.52000000305</v>
      </c>
      <c r="R738">
        <v>6799488.2400000002</v>
      </c>
    </row>
    <row r="739" spans="1:18">
      <c r="A739">
        <v>2489</v>
      </c>
      <c r="B739">
        <v>50000079</v>
      </c>
      <c r="C739" t="e">
        <f>+#REF!</f>
        <v>#REF!</v>
      </c>
      <c r="D739" t="s">
        <v>168</v>
      </c>
      <c r="E739">
        <v>1459508242000</v>
      </c>
      <c r="F739">
        <v>1267616321000</v>
      </c>
      <c r="G739">
        <v>1</v>
      </c>
      <c r="H739" t="s">
        <v>5228</v>
      </c>
      <c r="I739" t="s">
        <v>5229</v>
      </c>
      <c r="J739" t="s">
        <v>26</v>
      </c>
      <c r="K739" t="s">
        <v>21</v>
      </c>
      <c r="L739">
        <v>0</v>
      </c>
      <c r="M739">
        <v>0</v>
      </c>
      <c r="N739" t="s">
        <v>22</v>
      </c>
      <c r="O739">
        <v>4</v>
      </c>
      <c r="P739" s="30">
        <f>SQRT((postes_2[[#This Row],[x]]-$Q$1)^2+(postes_2[[#This Row],[y]]-$R$1)^2)</f>
        <v>171635.96973731121</v>
      </c>
      <c r="Q739">
        <v>587400.71999999904</v>
      </c>
      <c r="R739">
        <v>6583383.7000000002</v>
      </c>
    </row>
    <row r="740" spans="1:18">
      <c r="A740">
        <v>4089</v>
      </c>
      <c r="B740">
        <v>70000319</v>
      </c>
      <c r="C740" t="e">
        <f>+#REF!</f>
        <v>#REF!</v>
      </c>
      <c r="D740" t="s">
        <v>38</v>
      </c>
      <c r="E740" s="1">
        <v>824688000000</v>
      </c>
      <c r="F740">
        <v>1237988602000</v>
      </c>
      <c r="G740">
        <v>1</v>
      </c>
      <c r="H740" t="s">
        <v>924</v>
      </c>
      <c r="I740" t="s">
        <v>925</v>
      </c>
      <c r="J740" t="s">
        <v>926</v>
      </c>
      <c r="K740" t="s">
        <v>21</v>
      </c>
      <c r="L740">
        <v>0</v>
      </c>
      <c r="M740">
        <v>0</v>
      </c>
      <c r="N740" t="s">
        <v>22</v>
      </c>
      <c r="O740">
        <v>4</v>
      </c>
      <c r="P740" s="30">
        <f>SQRT((postes_2[[#This Row],[x]]-$Q$1)^2+(postes_2[[#This Row],[y]]-$R$1)^2)</f>
        <v>171708.79190920241</v>
      </c>
      <c r="Q740">
        <v>563937</v>
      </c>
      <c r="R740">
        <v>6918745.9100000001</v>
      </c>
    </row>
    <row r="741" spans="1:18">
      <c r="A741">
        <v>4090</v>
      </c>
      <c r="B741">
        <v>70000322</v>
      </c>
      <c r="C741" t="e">
        <f>+#REF!</f>
        <v>#REF!</v>
      </c>
      <c r="D741" t="s">
        <v>20</v>
      </c>
      <c r="E741">
        <v>846115200000</v>
      </c>
      <c r="F741" t="s">
        <v>20</v>
      </c>
      <c r="G741">
        <v>1</v>
      </c>
      <c r="H741" t="s">
        <v>924</v>
      </c>
      <c r="I741" t="s">
        <v>925</v>
      </c>
      <c r="J741" t="s">
        <v>926</v>
      </c>
      <c r="K741" t="s">
        <v>21</v>
      </c>
      <c r="L741">
        <v>0</v>
      </c>
      <c r="M741">
        <v>0</v>
      </c>
      <c r="N741" t="s">
        <v>22</v>
      </c>
      <c r="O741">
        <v>6</v>
      </c>
      <c r="P741" s="30">
        <f>SQRT((postes_2[[#This Row],[x]]-$Q$1)^2+(postes_2[[#This Row],[y]]-$R$1)^2)</f>
        <v>171708.79190920241</v>
      </c>
      <c r="Q741">
        <v>563937</v>
      </c>
      <c r="R741">
        <v>6918745.9100000001</v>
      </c>
    </row>
    <row r="742" spans="1:18">
      <c r="A742">
        <v>4007</v>
      </c>
      <c r="B742">
        <v>20000712</v>
      </c>
      <c r="C742" t="e">
        <f>+#REF!</f>
        <v>#REF!</v>
      </c>
      <c r="D742" t="s">
        <v>20</v>
      </c>
      <c r="E742">
        <v>1065571200000</v>
      </c>
      <c r="F742" t="s">
        <v>20</v>
      </c>
      <c r="G742">
        <v>1</v>
      </c>
      <c r="H742" t="s">
        <v>8011</v>
      </c>
      <c r="I742" t="s">
        <v>8012</v>
      </c>
      <c r="J742" t="s">
        <v>20</v>
      </c>
      <c r="K742" t="s">
        <v>21</v>
      </c>
      <c r="L742">
        <v>0</v>
      </c>
      <c r="M742">
        <v>0</v>
      </c>
      <c r="N742" t="s">
        <v>22</v>
      </c>
      <c r="O742">
        <v>4</v>
      </c>
      <c r="P742" s="30">
        <f>SQRT((postes_2[[#This Row],[x]]-$Q$1)^2+(postes_2[[#This Row],[y]]-$R$1)^2)</f>
        <v>171835.99701126953</v>
      </c>
      <c r="Q742">
        <v>754820.75999999803</v>
      </c>
      <c r="R742">
        <v>6846683.9299999997</v>
      </c>
    </row>
    <row r="743" spans="1:18">
      <c r="A743">
        <v>1203</v>
      </c>
      <c r="B743">
        <v>20003546</v>
      </c>
      <c r="C743" t="e">
        <f>+#REF!</f>
        <v>#REF!</v>
      </c>
      <c r="D743" t="s">
        <v>20</v>
      </c>
      <c r="E743">
        <v>1066867200000</v>
      </c>
      <c r="F743" t="s">
        <v>20</v>
      </c>
      <c r="G743">
        <v>1</v>
      </c>
      <c r="H743" t="s">
        <v>2406</v>
      </c>
      <c r="I743" t="s">
        <v>2407</v>
      </c>
      <c r="J743" t="s">
        <v>20</v>
      </c>
      <c r="K743" t="s">
        <v>21</v>
      </c>
      <c r="L743">
        <v>0</v>
      </c>
      <c r="M743">
        <v>0</v>
      </c>
      <c r="N743" t="s">
        <v>22</v>
      </c>
      <c r="O743">
        <v>4</v>
      </c>
      <c r="P743" s="30">
        <f>SQRT((postes_2[[#This Row],[x]]-$Q$1)^2+(postes_2[[#This Row],[y]]-$R$1)^2)</f>
        <v>171987.2306588472</v>
      </c>
      <c r="Q743">
        <v>766991.04999999702</v>
      </c>
      <c r="R743">
        <v>6824740.2999999998</v>
      </c>
    </row>
    <row r="744" spans="1:18">
      <c r="A744">
        <v>1373</v>
      </c>
      <c r="B744">
        <v>30000482</v>
      </c>
      <c r="C744" t="e">
        <f>+#REF!</f>
        <v>#REF!</v>
      </c>
      <c r="D744" t="s">
        <v>23</v>
      </c>
      <c r="E744">
        <v>610761600000</v>
      </c>
      <c r="F744">
        <v>1270726105000</v>
      </c>
      <c r="G744">
        <v>1</v>
      </c>
      <c r="H744" t="s">
        <v>2673</v>
      </c>
      <c r="I744" t="s">
        <v>2674</v>
      </c>
      <c r="J744" t="s">
        <v>20</v>
      </c>
      <c r="K744" t="s">
        <v>21</v>
      </c>
      <c r="L744">
        <v>0</v>
      </c>
      <c r="M744">
        <v>0</v>
      </c>
      <c r="N744" t="s">
        <v>22</v>
      </c>
      <c r="O744">
        <v>3</v>
      </c>
      <c r="P744" s="30">
        <f>SQRT((postes_2[[#This Row],[x]]-$Q$1)^2+(postes_2[[#This Row],[y]]-$R$1)^2)</f>
        <v>172000.99335112772</v>
      </c>
      <c r="Q744">
        <v>640201.03999999899</v>
      </c>
      <c r="R744">
        <v>6584050.5300000003</v>
      </c>
    </row>
    <row r="745" spans="1:18">
      <c r="A745">
        <v>510</v>
      </c>
      <c r="B745">
        <v>70000397</v>
      </c>
      <c r="C745">
        <f>+PF240</f>
        <v>0</v>
      </c>
      <c r="D745" t="s">
        <v>274</v>
      </c>
      <c r="E745">
        <v>774489600000</v>
      </c>
      <c r="F745">
        <v>1446740034000</v>
      </c>
      <c r="G745">
        <v>1</v>
      </c>
      <c r="H745" t="s">
        <v>1071</v>
      </c>
      <c r="I745" t="s">
        <v>1072</v>
      </c>
      <c r="J745" t="s">
        <v>20</v>
      </c>
      <c r="K745" t="s">
        <v>21</v>
      </c>
      <c r="L745">
        <v>0</v>
      </c>
      <c r="M745">
        <v>0</v>
      </c>
      <c r="N745" t="s">
        <v>22</v>
      </c>
      <c r="O745">
        <v>6</v>
      </c>
      <c r="P745" s="30">
        <f>SQRT((postes_2[[#This Row],[x]]-$Q$1)^2+(postes_2[[#This Row],[y]]-$R$1)^2)</f>
        <v>172080.20209843645</v>
      </c>
      <c r="Q745">
        <v>676332.86999999697</v>
      </c>
      <c r="R745">
        <v>6912439.0300000003</v>
      </c>
    </row>
    <row r="746" spans="1:18">
      <c r="A746">
        <v>831</v>
      </c>
      <c r="B746">
        <v>70000288</v>
      </c>
      <c r="C746" t="e">
        <f>+#REF!</f>
        <v>#REF!</v>
      </c>
      <c r="D746" t="s">
        <v>168</v>
      </c>
      <c r="E746">
        <v>774489600000</v>
      </c>
      <c r="F746">
        <v>1443775244000</v>
      </c>
      <c r="G746">
        <v>1</v>
      </c>
      <c r="H746" t="s">
        <v>1794</v>
      </c>
      <c r="I746" t="s">
        <v>1795</v>
      </c>
      <c r="J746" t="s">
        <v>1796</v>
      </c>
      <c r="K746" t="s">
        <v>21</v>
      </c>
      <c r="L746">
        <v>0</v>
      </c>
      <c r="M746">
        <v>0</v>
      </c>
      <c r="N746" t="s">
        <v>22</v>
      </c>
      <c r="O746">
        <v>3</v>
      </c>
      <c r="P746" s="30">
        <f>SQRT((postes_2[[#This Row],[x]]-$Q$1)^2+(postes_2[[#This Row],[y]]-$R$1)^2)</f>
        <v>172100.86574780708</v>
      </c>
      <c r="Q746">
        <v>635272.39999999898</v>
      </c>
      <c r="R746">
        <v>6923766.5300000003</v>
      </c>
    </row>
    <row r="747" spans="1:18">
      <c r="A747">
        <v>3530</v>
      </c>
      <c r="B747">
        <v>60001639</v>
      </c>
      <c r="C747" t="e">
        <f>+#REF!</f>
        <v>#REF!</v>
      </c>
      <c r="D747" t="s">
        <v>274</v>
      </c>
      <c r="E747">
        <v>610761600000</v>
      </c>
      <c r="F747">
        <v>1396887128000</v>
      </c>
      <c r="G747">
        <v>1</v>
      </c>
      <c r="H747" t="s">
        <v>6814</v>
      </c>
      <c r="I747" t="s">
        <v>6815</v>
      </c>
      <c r="J747" t="s">
        <v>20</v>
      </c>
      <c r="K747" t="s">
        <v>21</v>
      </c>
      <c r="L747">
        <v>0</v>
      </c>
      <c r="M747">
        <v>0</v>
      </c>
      <c r="N747" t="s">
        <v>22</v>
      </c>
      <c r="O747">
        <v>4</v>
      </c>
      <c r="P747" s="30">
        <f>SQRT((postes_2[[#This Row],[x]]-$Q$1)^2+(postes_2[[#This Row],[y]]-$R$1)^2)</f>
        <v>172438.3334104227</v>
      </c>
      <c r="Q747">
        <v>485488.43</v>
      </c>
      <c r="R747">
        <v>6634656.7800000003</v>
      </c>
    </row>
    <row r="748" spans="1:18">
      <c r="A748">
        <v>325</v>
      </c>
      <c r="B748">
        <v>20001362</v>
      </c>
      <c r="C748">
        <f>+PF425</f>
        <v>0</v>
      </c>
      <c r="D748" t="s">
        <v>17</v>
      </c>
      <c r="E748">
        <v>778982400000</v>
      </c>
      <c r="F748">
        <v>1305021241000</v>
      </c>
      <c r="G748">
        <v>1</v>
      </c>
      <c r="H748" t="s">
        <v>763</v>
      </c>
      <c r="I748" t="s">
        <v>764</v>
      </c>
      <c r="J748" t="s">
        <v>20</v>
      </c>
      <c r="K748" t="s">
        <v>21</v>
      </c>
      <c r="L748">
        <v>0</v>
      </c>
      <c r="M748">
        <v>0</v>
      </c>
      <c r="N748" t="s">
        <v>22</v>
      </c>
      <c r="O748">
        <v>3</v>
      </c>
      <c r="P748" s="30">
        <f>SQRT((postes_2[[#This Row],[x]]-$Q$1)^2+(postes_2[[#This Row],[y]]-$R$1)^2)</f>
        <v>172652.90543414737</v>
      </c>
      <c r="Q748">
        <v>782805.34000000404</v>
      </c>
      <c r="R748">
        <v>6743007.1299999999</v>
      </c>
    </row>
    <row r="749" spans="1:18">
      <c r="A749">
        <v>3060</v>
      </c>
      <c r="B749">
        <v>30000375</v>
      </c>
      <c r="C749" t="e">
        <f>+#REF!</f>
        <v>#REF!</v>
      </c>
      <c r="D749" t="s">
        <v>23</v>
      </c>
      <c r="E749">
        <v>610761600000</v>
      </c>
      <c r="F749">
        <v>1265897388000</v>
      </c>
      <c r="G749">
        <v>1</v>
      </c>
      <c r="H749" t="s">
        <v>2960</v>
      </c>
      <c r="I749" t="s">
        <v>2961</v>
      </c>
      <c r="J749" t="s">
        <v>20</v>
      </c>
      <c r="K749" t="s">
        <v>21</v>
      </c>
      <c r="L749">
        <v>0</v>
      </c>
      <c r="M749">
        <v>0</v>
      </c>
      <c r="N749" t="s">
        <v>22</v>
      </c>
      <c r="O749">
        <v>3</v>
      </c>
      <c r="P749" s="30">
        <f>SQRT((postes_2[[#This Row],[x]]-$Q$1)^2+(postes_2[[#This Row],[y]]-$R$1)^2)</f>
        <v>172674.32856049229</v>
      </c>
      <c r="Q749">
        <v>704923.21999999904</v>
      </c>
      <c r="R749">
        <v>6608911.7400000002</v>
      </c>
    </row>
    <row r="750" spans="1:18">
      <c r="A750">
        <v>2387</v>
      </c>
      <c r="B750">
        <v>20001437</v>
      </c>
      <c r="C750" t="e">
        <f>+#REF!</f>
        <v>#REF!</v>
      </c>
      <c r="D750" t="s">
        <v>38</v>
      </c>
      <c r="E750">
        <v>1126185883000</v>
      </c>
      <c r="F750">
        <v>1228927229000</v>
      </c>
      <c r="G750">
        <v>1</v>
      </c>
      <c r="H750" t="s">
        <v>4975</v>
      </c>
      <c r="I750" t="s">
        <v>4975</v>
      </c>
      <c r="J750" t="s">
        <v>26</v>
      </c>
      <c r="K750" t="s">
        <v>21</v>
      </c>
      <c r="L750">
        <v>0</v>
      </c>
      <c r="M750">
        <v>0</v>
      </c>
      <c r="N750" t="s">
        <v>22</v>
      </c>
      <c r="O750">
        <v>6</v>
      </c>
      <c r="P750" s="30">
        <f>SQRT((postes_2[[#This Row],[x]]-$Q$1)^2+(postes_2[[#This Row],[y]]-$R$1)^2)</f>
        <v>172727.62286913802</v>
      </c>
      <c r="Q750">
        <v>781642.89000000095</v>
      </c>
      <c r="R750">
        <v>6730344.5999999996</v>
      </c>
    </row>
    <row r="751" spans="1:18">
      <c r="A751">
        <v>1989</v>
      </c>
      <c r="B751">
        <v>60001441</v>
      </c>
      <c r="C751" t="e">
        <f>+#REF!</f>
        <v>#REF!</v>
      </c>
      <c r="D751" t="s">
        <v>77</v>
      </c>
      <c r="E751">
        <v>610761600000</v>
      </c>
      <c r="F751">
        <v>1310031295000</v>
      </c>
      <c r="G751">
        <v>1</v>
      </c>
      <c r="H751" t="s">
        <v>4195</v>
      </c>
      <c r="I751" t="s">
        <v>4196</v>
      </c>
      <c r="J751" t="s">
        <v>20</v>
      </c>
      <c r="K751" t="s">
        <v>21</v>
      </c>
      <c r="L751">
        <v>0</v>
      </c>
      <c r="M751">
        <v>0</v>
      </c>
      <c r="N751" t="s">
        <v>22</v>
      </c>
      <c r="O751">
        <v>4</v>
      </c>
      <c r="P751" s="30">
        <f>SQRT((postes_2[[#This Row],[x]]-$Q$1)^2+(postes_2[[#This Row],[y]]-$R$1)^2)</f>
        <v>172743.65962331116</v>
      </c>
      <c r="Q751">
        <v>453590.74000000203</v>
      </c>
      <c r="R751">
        <v>6681147.1200000001</v>
      </c>
    </row>
    <row r="752" spans="1:18">
      <c r="A752">
        <v>3309</v>
      </c>
      <c r="B752">
        <v>70045395</v>
      </c>
      <c r="C752" t="e">
        <f>+#REF!</f>
        <v>#REF!</v>
      </c>
      <c r="D752" t="s">
        <v>274</v>
      </c>
      <c r="E752">
        <v>1411117006000</v>
      </c>
      <c r="F752">
        <v>1423484106000</v>
      </c>
      <c r="G752">
        <v>1</v>
      </c>
      <c r="H752" t="s">
        <v>3680</v>
      </c>
      <c r="I752" t="s">
        <v>3680</v>
      </c>
      <c r="J752" t="s">
        <v>20</v>
      </c>
      <c r="K752" t="s">
        <v>21</v>
      </c>
      <c r="L752">
        <v>0</v>
      </c>
      <c r="M752">
        <v>0</v>
      </c>
      <c r="N752" t="s">
        <v>22</v>
      </c>
      <c r="O752">
        <v>4</v>
      </c>
      <c r="P752" s="30">
        <f>SQRT((postes_2[[#This Row],[x]]-$Q$1)^2+(postes_2[[#This Row],[y]]-$R$1)^2)</f>
        <v>172908.7963760983</v>
      </c>
      <c r="Q752">
        <v>570522.96999999904</v>
      </c>
      <c r="R752">
        <v>6921693.5700000003</v>
      </c>
    </row>
    <row r="753" spans="1:18">
      <c r="A753">
        <v>308</v>
      </c>
      <c r="B753">
        <v>20001072</v>
      </c>
      <c r="C753">
        <f>+PF450</f>
        <v>0</v>
      </c>
      <c r="D753" t="s">
        <v>77</v>
      </c>
      <c r="E753">
        <v>985651200000</v>
      </c>
      <c r="F753">
        <v>1320312285000</v>
      </c>
      <c r="G753">
        <v>1</v>
      </c>
      <c r="H753" t="s">
        <v>727</v>
      </c>
      <c r="I753" t="s">
        <v>728</v>
      </c>
      <c r="J753" t="s">
        <v>20</v>
      </c>
      <c r="K753" t="s">
        <v>21</v>
      </c>
      <c r="L753">
        <v>0</v>
      </c>
      <c r="M753">
        <v>0</v>
      </c>
      <c r="N753" t="s">
        <v>22</v>
      </c>
      <c r="O753">
        <v>6</v>
      </c>
      <c r="P753" s="30">
        <f>SQRT((postes_2[[#This Row],[x]]-$Q$1)^2+(postes_2[[#This Row],[y]]-$R$1)^2)</f>
        <v>172976.46781925674</v>
      </c>
      <c r="Q753">
        <v>778113.43</v>
      </c>
      <c r="R753">
        <v>6796080.4299999997</v>
      </c>
    </row>
    <row r="754" spans="1:18">
      <c r="A754">
        <v>2191</v>
      </c>
      <c r="B754">
        <v>70000287</v>
      </c>
      <c r="C754" t="e">
        <f>+#REF!</f>
        <v>#REF!</v>
      </c>
      <c r="D754" t="s">
        <v>152</v>
      </c>
      <c r="E754">
        <v>774489600000</v>
      </c>
      <c r="F754">
        <v>1278521048000</v>
      </c>
      <c r="G754">
        <v>1</v>
      </c>
      <c r="H754" t="s">
        <v>6209</v>
      </c>
      <c r="I754" t="s">
        <v>3704</v>
      </c>
      <c r="J754" t="s">
        <v>6210</v>
      </c>
      <c r="K754" t="s">
        <v>21</v>
      </c>
      <c r="L754">
        <v>0</v>
      </c>
      <c r="M754">
        <v>0</v>
      </c>
      <c r="N754" t="s">
        <v>22</v>
      </c>
      <c r="O754">
        <v>3</v>
      </c>
      <c r="P754" s="30">
        <f>SQRT((postes_2[[#This Row],[x]]-$Q$1)^2+(postes_2[[#This Row],[y]]-$R$1)^2)</f>
        <v>173048.83443589986</v>
      </c>
      <c r="Q754">
        <v>637146.75999999803</v>
      </c>
      <c r="R754">
        <v>6924442.5</v>
      </c>
    </row>
    <row r="755" spans="1:18">
      <c r="A755">
        <v>1098</v>
      </c>
      <c r="B755">
        <v>20000923</v>
      </c>
      <c r="C755" t="e">
        <f>+#REF!</f>
        <v>#REF!</v>
      </c>
      <c r="D755" t="s">
        <v>168</v>
      </c>
      <c r="E755">
        <v>1066867200000</v>
      </c>
      <c r="F755">
        <v>1450362634000</v>
      </c>
      <c r="G755">
        <v>1</v>
      </c>
      <c r="H755" t="s">
        <v>2459</v>
      </c>
      <c r="I755" t="s">
        <v>2460</v>
      </c>
      <c r="J755" t="s">
        <v>20</v>
      </c>
      <c r="K755" t="s">
        <v>21</v>
      </c>
      <c r="L755">
        <v>0</v>
      </c>
      <c r="M755">
        <v>0</v>
      </c>
      <c r="N755" t="s">
        <v>22</v>
      </c>
      <c r="O755">
        <v>7</v>
      </c>
      <c r="P755" s="30">
        <f>SQRT((postes_2[[#This Row],[x]]-$Q$1)^2+(postes_2[[#This Row],[y]]-$R$1)^2)</f>
        <v>173164.21440445681</v>
      </c>
      <c r="Q755">
        <v>768803.85000000102</v>
      </c>
      <c r="R755">
        <v>6823576.6299999999</v>
      </c>
    </row>
    <row r="756" spans="1:18">
      <c r="A756">
        <v>1061</v>
      </c>
      <c r="B756">
        <v>70000277</v>
      </c>
      <c r="C756" t="e">
        <f>+#REF!</f>
        <v>#REF!</v>
      </c>
      <c r="D756" t="s">
        <v>20</v>
      </c>
      <c r="E756">
        <v>774489600000</v>
      </c>
      <c r="F756" t="s">
        <v>20</v>
      </c>
      <c r="G756">
        <v>1</v>
      </c>
      <c r="H756" t="s">
        <v>3277</v>
      </c>
      <c r="I756" t="s">
        <v>3278</v>
      </c>
      <c r="J756" t="s">
        <v>20</v>
      </c>
      <c r="K756" t="s">
        <v>21</v>
      </c>
      <c r="L756">
        <v>0</v>
      </c>
      <c r="M756">
        <v>0</v>
      </c>
      <c r="N756" t="s">
        <v>22</v>
      </c>
      <c r="O756">
        <v>3</v>
      </c>
      <c r="P756" s="30">
        <f>SQRT((postes_2[[#This Row],[x]]-$Q$1)^2+(postes_2[[#This Row],[y]]-$R$1)^2)</f>
        <v>173167.60799922267</v>
      </c>
      <c r="Q756">
        <v>632315.89999999898</v>
      </c>
      <c r="R756">
        <v>6925246.3600000003</v>
      </c>
    </row>
    <row r="757" spans="1:18">
      <c r="A757">
        <v>990</v>
      </c>
      <c r="B757">
        <v>50000082</v>
      </c>
      <c r="C757" t="e">
        <f>+#REF!</f>
        <v>#REF!</v>
      </c>
      <c r="D757" t="s">
        <v>168</v>
      </c>
      <c r="E757">
        <v>1459508231000</v>
      </c>
      <c r="F757">
        <v>1266337223000</v>
      </c>
      <c r="G757">
        <v>1</v>
      </c>
      <c r="H757" t="s">
        <v>2123</v>
      </c>
      <c r="I757" t="s">
        <v>2124</v>
      </c>
      <c r="J757" t="s">
        <v>20</v>
      </c>
      <c r="K757" t="s">
        <v>21</v>
      </c>
      <c r="L757">
        <v>0</v>
      </c>
      <c r="M757">
        <v>0</v>
      </c>
      <c r="N757" t="s">
        <v>22</v>
      </c>
      <c r="O757">
        <v>4</v>
      </c>
      <c r="P757" s="30">
        <f>SQRT((postes_2[[#This Row],[x]]-$Q$1)^2+(postes_2[[#This Row],[y]]-$R$1)^2)</f>
        <v>173284.68948652325</v>
      </c>
      <c r="Q757">
        <v>614916.61999999697</v>
      </c>
      <c r="R757">
        <v>6580234.7400000002</v>
      </c>
    </row>
    <row r="758" spans="1:18">
      <c r="A758">
        <v>652</v>
      </c>
      <c r="B758">
        <v>70000313</v>
      </c>
      <c r="C758">
        <f>+PF111</f>
        <v>0</v>
      </c>
      <c r="D758" t="s">
        <v>168</v>
      </c>
      <c r="E758">
        <v>846115200000</v>
      </c>
      <c r="F758">
        <v>1447776831000</v>
      </c>
      <c r="G758">
        <v>1</v>
      </c>
      <c r="H758" t="s">
        <v>2084</v>
      </c>
      <c r="I758" t="s">
        <v>2085</v>
      </c>
      <c r="J758" t="s">
        <v>20</v>
      </c>
      <c r="K758" t="s">
        <v>21</v>
      </c>
      <c r="L758">
        <v>0</v>
      </c>
      <c r="M758">
        <v>0</v>
      </c>
      <c r="N758" t="s">
        <v>22</v>
      </c>
      <c r="O758">
        <v>6</v>
      </c>
      <c r="P758" s="30">
        <f>SQRT((postes_2[[#This Row],[x]]-$Q$1)^2+(postes_2[[#This Row],[y]]-$R$1)^2)</f>
        <v>173325.38757948647</v>
      </c>
      <c r="Q758">
        <v>561855.93000000005</v>
      </c>
      <c r="R758">
        <v>6919830.71</v>
      </c>
    </row>
    <row r="759" spans="1:18">
      <c r="A759">
        <v>4008</v>
      </c>
      <c r="B759">
        <v>20001026</v>
      </c>
      <c r="C759" t="e">
        <f>+#REF!</f>
        <v>#REF!</v>
      </c>
      <c r="D759" t="s">
        <v>90</v>
      </c>
      <c r="E759">
        <v>1023753600000</v>
      </c>
      <c r="F759">
        <v>1161091954000</v>
      </c>
      <c r="G759">
        <v>1</v>
      </c>
      <c r="H759" t="s">
        <v>8013</v>
      </c>
      <c r="I759" t="s">
        <v>8014</v>
      </c>
      <c r="J759" t="s">
        <v>20</v>
      </c>
      <c r="K759" t="s">
        <v>21</v>
      </c>
      <c r="L759">
        <v>0</v>
      </c>
      <c r="M759">
        <v>0</v>
      </c>
      <c r="N759" t="s">
        <v>22</v>
      </c>
      <c r="O759">
        <v>3</v>
      </c>
      <c r="P759" s="30">
        <f>SQRT((postes_2[[#This Row],[x]]-$Q$1)^2+(postes_2[[#This Row],[y]]-$R$1)^2)</f>
        <v>173668.59153725539</v>
      </c>
      <c r="Q759">
        <v>777142.68</v>
      </c>
      <c r="R759">
        <v>6802255.3899999997</v>
      </c>
    </row>
    <row r="760" spans="1:18">
      <c r="A760">
        <v>3852</v>
      </c>
      <c r="B760">
        <v>70000351</v>
      </c>
      <c r="C760" t="e">
        <f>+#REF!</f>
        <v>#REF!</v>
      </c>
      <c r="D760" t="s">
        <v>168</v>
      </c>
      <c r="E760">
        <v>610761600000</v>
      </c>
      <c r="F760">
        <v>1449054997000</v>
      </c>
      <c r="G760">
        <v>1</v>
      </c>
      <c r="H760" t="s">
        <v>7915</v>
      </c>
      <c r="I760" t="s">
        <v>7916</v>
      </c>
      <c r="J760" t="s">
        <v>20</v>
      </c>
      <c r="K760" t="s">
        <v>21</v>
      </c>
      <c r="L760">
        <v>0</v>
      </c>
      <c r="M760">
        <v>0</v>
      </c>
      <c r="N760" t="s">
        <v>22</v>
      </c>
      <c r="O760">
        <v>6</v>
      </c>
      <c r="P760" s="30">
        <f>SQRT((postes_2[[#This Row],[x]]-$Q$1)^2+(postes_2[[#This Row],[y]]-$R$1)^2)</f>
        <v>173851.24906145505</v>
      </c>
      <c r="Q760">
        <v>552858.5</v>
      </c>
      <c r="R760">
        <v>6917490.5599999996</v>
      </c>
    </row>
    <row r="761" spans="1:18">
      <c r="A761">
        <v>436</v>
      </c>
      <c r="B761">
        <v>70000330</v>
      </c>
      <c r="C761">
        <f>+PF327</f>
        <v>0</v>
      </c>
      <c r="D761" t="s">
        <v>20</v>
      </c>
      <c r="E761">
        <v>774489600000</v>
      </c>
      <c r="F761" t="s">
        <v>20</v>
      </c>
      <c r="G761">
        <v>1</v>
      </c>
      <c r="H761" t="s">
        <v>988</v>
      </c>
      <c r="I761" t="s">
        <v>989</v>
      </c>
      <c r="J761" t="s">
        <v>990</v>
      </c>
      <c r="K761" t="s">
        <v>21</v>
      </c>
      <c r="L761">
        <v>0</v>
      </c>
      <c r="M761">
        <v>0</v>
      </c>
      <c r="N761" t="s">
        <v>22</v>
      </c>
      <c r="O761">
        <v>3</v>
      </c>
      <c r="P761" s="30">
        <f>SQRT((postes_2[[#This Row],[x]]-$Q$1)^2+(postes_2[[#This Row],[y]]-$R$1)^2)</f>
        <v>174079.52979800769</v>
      </c>
      <c r="Q761">
        <v>665152.43999999797</v>
      </c>
      <c r="R761">
        <v>6918730.1200000001</v>
      </c>
    </row>
    <row r="762" spans="1:18">
      <c r="A762">
        <v>2150</v>
      </c>
      <c r="B762">
        <v>70000285</v>
      </c>
      <c r="C762" t="e">
        <f>+#REF!</f>
        <v>#REF!</v>
      </c>
      <c r="D762" t="s">
        <v>20</v>
      </c>
      <c r="E762">
        <v>774489600000</v>
      </c>
      <c r="F762" t="s">
        <v>20</v>
      </c>
      <c r="G762">
        <v>1</v>
      </c>
      <c r="H762" t="s">
        <v>5017</v>
      </c>
      <c r="I762" t="s">
        <v>5018</v>
      </c>
      <c r="J762" t="s">
        <v>20</v>
      </c>
      <c r="K762" t="s">
        <v>21</v>
      </c>
      <c r="L762">
        <v>0</v>
      </c>
      <c r="M762">
        <v>0</v>
      </c>
      <c r="N762" t="s">
        <v>22</v>
      </c>
      <c r="O762">
        <v>3</v>
      </c>
      <c r="P762" s="30">
        <f>SQRT((postes_2[[#This Row],[x]]-$Q$1)^2+(postes_2[[#This Row],[y]]-$R$1)^2)</f>
        <v>174092.33670778893</v>
      </c>
      <c r="Q762">
        <v>635620.78999999899</v>
      </c>
      <c r="R762">
        <v>6925728.2599999998</v>
      </c>
    </row>
    <row r="763" spans="1:18">
      <c r="A763">
        <v>1498</v>
      </c>
      <c r="B763">
        <v>70000416</v>
      </c>
      <c r="C763" t="e">
        <f>+#REF!</f>
        <v>#REF!</v>
      </c>
      <c r="D763" t="s">
        <v>38</v>
      </c>
      <c r="E763">
        <v>956707200000</v>
      </c>
      <c r="F763">
        <v>1225894507000</v>
      </c>
      <c r="G763">
        <v>1</v>
      </c>
      <c r="H763" t="s">
        <v>5932</v>
      </c>
      <c r="I763" t="s">
        <v>5933</v>
      </c>
      <c r="J763" t="s">
        <v>990</v>
      </c>
      <c r="K763" t="s">
        <v>21</v>
      </c>
      <c r="L763">
        <v>0</v>
      </c>
      <c r="M763">
        <v>0</v>
      </c>
      <c r="N763" t="s">
        <v>22</v>
      </c>
      <c r="O763">
        <v>3</v>
      </c>
      <c r="P763" s="30">
        <f>SQRT((postes_2[[#This Row],[x]]-$Q$1)^2+(postes_2[[#This Row],[y]]-$R$1)^2)</f>
        <v>174130.38161919944</v>
      </c>
      <c r="Q763">
        <v>684984.15999999596</v>
      </c>
      <c r="R763">
        <v>6910843.8099999996</v>
      </c>
    </row>
    <row r="764" spans="1:18">
      <c r="A764">
        <v>2964</v>
      </c>
      <c r="B764">
        <v>20000514</v>
      </c>
      <c r="C764" t="e">
        <f>+#REF!</f>
        <v>#REF!</v>
      </c>
      <c r="D764" t="s">
        <v>23</v>
      </c>
      <c r="E764">
        <v>610761600000</v>
      </c>
      <c r="F764">
        <v>1285851536000</v>
      </c>
      <c r="G764">
        <v>1</v>
      </c>
      <c r="H764" t="s">
        <v>4559</v>
      </c>
      <c r="I764" t="s">
        <v>4560</v>
      </c>
      <c r="J764" t="s">
        <v>20</v>
      </c>
      <c r="K764" t="s">
        <v>21</v>
      </c>
      <c r="L764">
        <v>0</v>
      </c>
      <c r="M764">
        <v>0</v>
      </c>
      <c r="N764" t="s">
        <v>22</v>
      </c>
      <c r="O764">
        <v>6</v>
      </c>
      <c r="P764" s="30">
        <f>SQRT((postes_2[[#This Row],[x]]-$Q$1)^2+(postes_2[[#This Row],[y]]-$R$1)^2)</f>
        <v>174151.5762625619</v>
      </c>
      <c r="Q764">
        <v>730001.35999999905</v>
      </c>
      <c r="R764">
        <v>6880114.8499999996</v>
      </c>
    </row>
    <row r="765" spans="1:18">
      <c r="A765">
        <v>2395</v>
      </c>
      <c r="B765">
        <v>70024477</v>
      </c>
      <c r="C765" t="e">
        <f>+#REF!</f>
        <v>#REF!</v>
      </c>
      <c r="D765" t="s">
        <v>23</v>
      </c>
      <c r="E765">
        <v>1268220644000</v>
      </c>
      <c r="F765">
        <v>1226496884000</v>
      </c>
      <c r="G765">
        <v>1</v>
      </c>
      <c r="H765" t="s">
        <v>4512</v>
      </c>
      <c r="I765" t="s">
        <v>4513</v>
      </c>
      <c r="J765" t="s">
        <v>20</v>
      </c>
      <c r="K765" t="s">
        <v>21</v>
      </c>
      <c r="L765">
        <v>0</v>
      </c>
      <c r="M765">
        <v>0</v>
      </c>
      <c r="N765" t="s">
        <v>22</v>
      </c>
      <c r="O765">
        <v>3</v>
      </c>
      <c r="P765" s="30">
        <f>SQRT((postes_2[[#This Row],[x]]-$Q$1)^2+(postes_2[[#This Row],[y]]-$R$1)^2)</f>
        <v>174299.59965673837</v>
      </c>
      <c r="Q765">
        <v>667380.60999999905</v>
      </c>
      <c r="R765">
        <v>6588715.7199999997</v>
      </c>
    </row>
    <row r="766" spans="1:18">
      <c r="A766">
        <v>355</v>
      </c>
      <c r="B766">
        <v>20001694</v>
      </c>
      <c r="C766">
        <f>+PF413</f>
        <v>0</v>
      </c>
      <c r="D766" t="s">
        <v>23</v>
      </c>
      <c r="E766" s="1">
        <v>897264000000</v>
      </c>
      <c r="F766">
        <v>1285857332000</v>
      </c>
      <c r="G766">
        <v>1</v>
      </c>
      <c r="H766" t="s">
        <v>825</v>
      </c>
      <c r="I766" t="s">
        <v>826</v>
      </c>
      <c r="J766" t="s">
        <v>20</v>
      </c>
      <c r="K766" t="s">
        <v>21</v>
      </c>
      <c r="L766">
        <v>0</v>
      </c>
      <c r="M766">
        <v>0</v>
      </c>
      <c r="N766" t="s">
        <v>22</v>
      </c>
      <c r="O766">
        <v>3</v>
      </c>
      <c r="P766" s="30">
        <f>SQRT((postes_2[[#This Row],[x]]-$Q$1)^2+(postes_2[[#This Row],[y]]-$R$1)^2)</f>
        <v>174563.73122197509</v>
      </c>
      <c r="Q766">
        <v>728694.70000000298</v>
      </c>
      <c r="R766">
        <v>6881896.1799999997</v>
      </c>
    </row>
    <row r="767" spans="1:18">
      <c r="A767">
        <v>3156</v>
      </c>
      <c r="B767">
        <v>60001765</v>
      </c>
      <c r="C767" t="e">
        <f>+#REF!</f>
        <v>#REF!</v>
      </c>
      <c r="D767" t="s">
        <v>274</v>
      </c>
      <c r="E767">
        <v>783129600000</v>
      </c>
      <c r="F767">
        <v>1397215293000</v>
      </c>
      <c r="G767">
        <v>1</v>
      </c>
      <c r="H767" t="s">
        <v>2775</v>
      </c>
      <c r="I767" t="s">
        <v>2776</v>
      </c>
      <c r="J767" t="s">
        <v>688</v>
      </c>
      <c r="K767" t="s">
        <v>21</v>
      </c>
      <c r="L767">
        <v>0</v>
      </c>
      <c r="M767">
        <v>0</v>
      </c>
      <c r="N767" t="s">
        <v>22</v>
      </c>
      <c r="O767">
        <v>4</v>
      </c>
      <c r="P767" s="30">
        <f>SQRT((postes_2[[#This Row],[x]]-$Q$1)^2+(postes_2[[#This Row],[y]]-$R$1)^2)</f>
        <v>174568.85888562448</v>
      </c>
      <c r="Q767">
        <v>538681.43999999797</v>
      </c>
      <c r="R767">
        <v>6594337.2699999996</v>
      </c>
    </row>
    <row r="768" spans="1:18">
      <c r="A768">
        <v>656</v>
      </c>
      <c r="B768">
        <v>70000311</v>
      </c>
      <c r="C768">
        <f>+PF115</f>
        <v>0</v>
      </c>
      <c r="D768" t="s">
        <v>168</v>
      </c>
      <c r="E768" s="1">
        <v>1080000000000</v>
      </c>
      <c r="F768">
        <v>1447857932000</v>
      </c>
      <c r="G768">
        <v>1</v>
      </c>
      <c r="H768" t="s">
        <v>2092</v>
      </c>
      <c r="I768" t="s">
        <v>2093</v>
      </c>
      <c r="J768" t="s">
        <v>20</v>
      </c>
      <c r="K768" t="s">
        <v>21</v>
      </c>
      <c r="L768">
        <v>0</v>
      </c>
      <c r="M768">
        <v>0</v>
      </c>
      <c r="N768" t="s">
        <v>22</v>
      </c>
      <c r="O768">
        <v>4</v>
      </c>
      <c r="P768" s="30">
        <f>SQRT((postes_2[[#This Row],[x]]-$Q$1)^2+(postes_2[[#This Row],[y]]-$R$1)^2)</f>
        <v>174658.37740583444</v>
      </c>
      <c r="Q768">
        <v>563155.71000000101</v>
      </c>
      <c r="R768">
        <v>6921590.2000000002</v>
      </c>
    </row>
    <row r="769" spans="1:18">
      <c r="A769">
        <v>1344</v>
      </c>
      <c r="B769">
        <v>20001061</v>
      </c>
      <c r="C769" t="e">
        <f>+#REF!</f>
        <v>#REF!</v>
      </c>
      <c r="D769" t="s">
        <v>43</v>
      </c>
      <c r="E769" s="1">
        <v>922752000000</v>
      </c>
      <c r="F769">
        <v>1126532995000</v>
      </c>
      <c r="G769">
        <v>1</v>
      </c>
      <c r="H769" t="s">
        <v>5589</v>
      </c>
      <c r="I769" t="s">
        <v>5590</v>
      </c>
      <c r="J769" t="s">
        <v>20</v>
      </c>
      <c r="K769" t="s">
        <v>21</v>
      </c>
      <c r="L769">
        <v>0</v>
      </c>
      <c r="M769">
        <v>0</v>
      </c>
      <c r="N769" t="s">
        <v>22</v>
      </c>
      <c r="O769">
        <v>3</v>
      </c>
      <c r="P769" s="30">
        <f>SQRT((postes_2[[#This Row],[x]]-$Q$1)^2+(postes_2[[#This Row],[y]]-$R$1)^2)</f>
        <v>174691.53127920491</v>
      </c>
      <c r="Q769">
        <v>779420.99000000197</v>
      </c>
      <c r="R769">
        <v>6797874.6699999999</v>
      </c>
    </row>
    <row r="770" spans="1:18">
      <c r="A770">
        <v>278</v>
      </c>
      <c r="B770">
        <v>70035995</v>
      </c>
      <c r="C770">
        <f>+PF495</f>
        <v>0</v>
      </c>
      <c r="D770" t="s">
        <v>30</v>
      </c>
      <c r="E770">
        <v>1329844977000</v>
      </c>
      <c r="F770">
        <v>1329844716000</v>
      </c>
      <c r="G770">
        <v>1</v>
      </c>
      <c r="H770" t="s">
        <v>658</v>
      </c>
      <c r="I770" t="s">
        <v>659</v>
      </c>
      <c r="J770" t="s">
        <v>98</v>
      </c>
      <c r="K770" t="s">
        <v>21</v>
      </c>
      <c r="L770">
        <v>0</v>
      </c>
      <c r="M770">
        <v>0</v>
      </c>
      <c r="N770" t="s">
        <v>22</v>
      </c>
      <c r="O770">
        <v>4</v>
      </c>
      <c r="P770" s="30">
        <f>SQRT((postes_2[[#This Row],[x]]-$Q$1)^2+(postes_2[[#This Row],[y]]-$R$1)^2)</f>
        <v>174760.26956360275</v>
      </c>
      <c r="Q770">
        <v>769633.75999999803</v>
      </c>
      <c r="R770">
        <v>6825627.5999999996</v>
      </c>
    </row>
    <row r="771" spans="1:18">
      <c r="A771">
        <v>2657</v>
      </c>
      <c r="B771">
        <v>30000161</v>
      </c>
      <c r="C771" t="e">
        <f>+#REF!</f>
        <v>#REF!</v>
      </c>
      <c r="D771" t="s">
        <v>274</v>
      </c>
      <c r="E771">
        <v>1270632936000</v>
      </c>
      <c r="F771">
        <v>1383815624000</v>
      </c>
      <c r="G771">
        <v>1</v>
      </c>
      <c r="H771" t="s">
        <v>5034</v>
      </c>
      <c r="I771" t="s">
        <v>5035</v>
      </c>
      <c r="J771" t="s">
        <v>20</v>
      </c>
      <c r="K771" t="s">
        <v>21</v>
      </c>
      <c r="L771">
        <v>0</v>
      </c>
      <c r="M771">
        <v>0</v>
      </c>
      <c r="N771" t="s">
        <v>22</v>
      </c>
      <c r="O771">
        <v>3</v>
      </c>
      <c r="P771" s="30">
        <f>SQRT((postes_2[[#This Row],[x]]-$Q$1)^2+(postes_2[[#This Row],[y]]-$R$1)^2)</f>
        <v>174837.6907830355</v>
      </c>
      <c r="Q771">
        <v>766285.29999999702</v>
      </c>
      <c r="R771">
        <v>6674155.4199999999</v>
      </c>
    </row>
    <row r="772" spans="1:18">
      <c r="A772">
        <v>2744</v>
      </c>
      <c r="B772">
        <v>60001763</v>
      </c>
      <c r="C772" t="e">
        <f>+#REF!</f>
        <v>#REF!</v>
      </c>
      <c r="D772" t="s">
        <v>274</v>
      </c>
      <c r="E772">
        <v>610761600000</v>
      </c>
      <c r="F772">
        <v>1397214874000</v>
      </c>
      <c r="G772">
        <v>1</v>
      </c>
      <c r="H772" t="s">
        <v>2315</v>
      </c>
      <c r="I772" t="s">
        <v>2316</v>
      </c>
      <c r="J772" t="s">
        <v>20</v>
      </c>
      <c r="K772" t="s">
        <v>21</v>
      </c>
      <c r="L772">
        <v>0</v>
      </c>
      <c r="M772">
        <v>0</v>
      </c>
      <c r="N772" t="s">
        <v>22</v>
      </c>
      <c r="O772">
        <v>4</v>
      </c>
      <c r="P772" s="30">
        <f>SQRT((postes_2[[#This Row],[x]]-$Q$1)^2+(postes_2[[#This Row],[y]]-$R$1)^2)</f>
        <v>174924.36072367348</v>
      </c>
      <c r="Q772">
        <v>536745.84000000404</v>
      </c>
      <c r="R772">
        <v>6594832.6399999997</v>
      </c>
    </row>
    <row r="773" spans="1:18">
      <c r="A773">
        <v>3500</v>
      </c>
      <c r="B773">
        <v>70000456</v>
      </c>
      <c r="C773" t="e">
        <f>+#REF!</f>
        <v>#REF!</v>
      </c>
      <c r="D773" t="s">
        <v>56</v>
      </c>
      <c r="E773">
        <v>1378987288000</v>
      </c>
      <c r="F773">
        <v>1378987262000</v>
      </c>
      <c r="G773">
        <v>1</v>
      </c>
      <c r="H773" t="s">
        <v>6684</v>
      </c>
      <c r="I773" t="s">
        <v>6684</v>
      </c>
      <c r="J773" t="s">
        <v>6685</v>
      </c>
      <c r="K773" t="s">
        <v>21</v>
      </c>
      <c r="L773">
        <v>0</v>
      </c>
      <c r="M773">
        <v>0</v>
      </c>
      <c r="N773" t="s">
        <v>22</v>
      </c>
      <c r="O773">
        <v>3</v>
      </c>
      <c r="P773" s="30">
        <f>SQRT((postes_2[[#This Row],[x]]-$Q$1)^2+(postes_2[[#This Row],[y]]-$R$1)^2)</f>
        <v>174981.9407146764</v>
      </c>
      <c r="Q773">
        <v>698032.43999999797</v>
      </c>
      <c r="R773">
        <v>6904959.46</v>
      </c>
    </row>
    <row r="774" spans="1:18">
      <c r="A774">
        <v>1416</v>
      </c>
      <c r="B774">
        <v>60001689</v>
      </c>
      <c r="C774" t="e">
        <f>+#REF!</f>
        <v>#REF!</v>
      </c>
      <c r="D774" t="s">
        <v>274</v>
      </c>
      <c r="E774">
        <v>610761600000</v>
      </c>
      <c r="F774">
        <v>1397136901000</v>
      </c>
      <c r="G774">
        <v>1</v>
      </c>
      <c r="H774" t="s">
        <v>2372</v>
      </c>
      <c r="I774" t="s">
        <v>1848</v>
      </c>
      <c r="J774" t="s">
        <v>20</v>
      </c>
      <c r="K774" t="s">
        <v>21</v>
      </c>
      <c r="L774">
        <v>0</v>
      </c>
      <c r="M774">
        <v>0</v>
      </c>
      <c r="N774" t="s">
        <v>22</v>
      </c>
      <c r="O774">
        <v>4</v>
      </c>
      <c r="P774" s="30">
        <f>SQRT((postes_2[[#This Row],[x]]-$Q$1)^2+(postes_2[[#This Row],[y]]-$R$1)^2)</f>
        <v>175033.29414322975</v>
      </c>
      <c r="Q774">
        <v>498438.03999999899</v>
      </c>
      <c r="R774">
        <v>6618979.4400000004</v>
      </c>
    </row>
    <row r="775" spans="1:18">
      <c r="A775">
        <v>2934</v>
      </c>
      <c r="B775">
        <v>70000270</v>
      </c>
      <c r="C775" t="e">
        <f>+#REF!</f>
        <v>#REF!</v>
      </c>
      <c r="D775" t="s">
        <v>1094</v>
      </c>
      <c r="E775">
        <v>774489600000</v>
      </c>
      <c r="F775">
        <v>1424430984000</v>
      </c>
      <c r="G775">
        <v>1</v>
      </c>
      <c r="H775" t="s">
        <v>6218</v>
      </c>
      <c r="I775" t="s">
        <v>6219</v>
      </c>
      <c r="J775" t="s">
        <v>6220</v>
      </c>
      <c r="K775" t="s">
        <v>21</v>
      </c>
      <c r="L775">
        <v>0</v>
      </c>
      <c r="M775">
        <v>0</v>
      </c>
      <c r="N775" t="s">
        <v>22</v>
      </c>
      <c r="O775">
        <v>3</v>
      </c>
      <c r="P775" s="30">
        <f>SQRT((postes_2[[#This Row],[x]]-$Q$1)^2+(postes_2[[#This Row],[y]]-$R$1)^2)</f>
        <v>175148.75538634043</v>
      </c>
      <c r="Q775">
        <v>632375.32999999798</v>
      </c>
      <c r="R775">
        <v>6927235.7999999998</v>
      </c>
    </row>
    <row r="776" spans="1:18">
      <c r="A776">
        <v>3640</v>
      </c>
      <c r="B776">
        <v>70000304</v>
      </c>
      <c r="C776" t="e">
        <f>+#REF!</f>
        <v>#REF!</v>
      </c>
      <c r="D776" t="s">
        <v>74</v>
      </c>
      <c r="E776">
        <v>838684800000</v>
      </c>
      <c r="F776">
        <v>1377098856000</v>
      </c>
      <c r="G776">
        <v>1</v>
      </c>
      <c r="H776" t="s">
        <v>7698</v>
      </c>
      <c r="I776" t="s">
        <v>7699</v>
      </c>
      <c r="J776" t="s">
        <v>7700</v>
      </c>
      <c r="K776" t="s">
        <v>21</v>
      </c>
      <c r="L776">
        <v>0</v>
      </c>
      <c r="M776">
        <v>0</v>
      </c>
      <c r="N776" t="s">
        <v>22</v>
      </c>
      <c r="O776">
        <v>4</v>
      </c>
      <c r="P776" s="30">
        <f>SQRT((postes_2[[#This Row],[x]]-$Q$1)^2+(postes_2[[#This Row],[y]]-$R$1)^2)</f>
        <v>175189.64045665436</v>
      </c>
      <c r="Q776">
        <v>557400</v>
      </c>
      <c r="R776">
        <v>6920420.6100000003</v>
      </c>
    </row>
    <row r="777" spans="1:18">
      <c r="A777">
        <v>3855</v>
      </c>
      <c r="B777">
        <v>70031577</v>
      </c>
      <c r="C777" t="e">
        <f>+#REF!</f>
        <v>#REF!</v>
      </c>
      <c r="D777" t="s">
        <v>168</v>
      </c>
      <c r="E777">
        <v>1304085764000</v>
      </c>
      <c r="F777">
        <v>1449050421000</v>
      </c>
      <c r="G777">
        <v>1</v>
      </c>
      <c r="H777" t="s">
        <v>7921</v>
      </c>
      <c r="I777" t="s">
        <v>7922</v>
      </c>
      <c r="J777" t="s">
        <v>7923</v>
      </c>
      <c r="K777" t="s">
        <v>21</v>
      </c>
      <c r="L777">
        <v>0</v>
      </c>
      <c r="M777">
        <v>0</v>
      </c>
      <c r="N777" t="s">
        <v>22</v>
      </c>
      <c r="O777">
        <v>4</v>
      </c>
      <c r="P777" s="30">
        <f>SQRT((postes_2[[#This Row],[x]]-$Q$1)^2+(postes_2[[#This Row],[y]]-$R$1)^2)</f>
        <v>175226.89252940853</v>
      </c>
      <c r="Q777">
        <v>553843.06000000203</v>
      </c>
      <c r="R777">
        <v>6919287.3600000003</v>
      </c>
    </row>
    <row r="778" spans="1:18">
      <c r="A778">
        <v>884</v>
      </c>
      <c r="B778">
        <v>50000083</v>
      </c>
      <c r="C778" t="e">
        <f>+#REF!</f>
        <v>#REF!</v>
      </c>
      <c r="D778" t="s">
        <v>168</v>
      </c>
      <c r="E778">
        <v>1459507305000</v>
      </c>
      <c r="F778">
        <v>1266337094000</v>
      </c>
      <c r="G778">
        <v>1</v>
      </c>
      <c r="H778" t="s">
        <v>1904</v>
      </c>
      <c r="I778" t="s">
        <v>1905</v>
      </c>
      <c r="J778" t="s">
        <v>20</v>
      </c>
      <c r="K778" t="s">
        <v>21</v>
      </c>
      <c r="L778">
        <v>0</v>
      </c>
      <c r="M778">
        <v>0</v>
      </c>
      <c r="N778" t="s">
        <v>22</v>
      </c>
      <c r="O778">
        <v>4</v>
      </c>
      <c r="P778" s="30">
        <f>SQRT((postes_2[[#This Row],[x]]-$Q$1)^2+(postes_2[[#This Row],[y]]-$R$1)^2)</f>
        <v>175261.99089930952</v>
      </c>
      <c r="Q778">
        <v>594250.04999999702</v>
      </c>
      <c r="R778">
        <v>6578952.46</v>
      </c>
    </row>
    <row r="779" spans="1:18">
      <c r="A779">
        <v>1967</v>
      </c>
      <c r="B779">
        <v>60004599</v>
      </c>
      <c r="C779" t="e">
        <f>+#REF!</f>
        <v>#REF!</v>
      </c>
      <c r="D779" t="s">
        <v>264</v>
      </c>
      <c r="E779">
        <v>1124721457000</v>
      </c>
      <c r="F779">
        <v>1389971686000</v>
      </c>
      <c r="G779">
        <v>1</v>
      </c>
      <c r="H779" t="s">
        <v>4001</v>
      </c>
      <c r="I779" t="s">
        <v>4002</v>
      </c>
      <c r="J779" t="s">
        <v>4003</v>
      </c>
      <c r="K779" t="s">
        <v>21</v>
      </c>
      <c r="L779">
        <v>0</v>
      </c>
      <c r="M779">
        <v>0</v>
      </c>
      <c r="N779" t="s">
        <v>22</v>
      </c>
      <c r="O779">
        <v>4</v>
      </c>
      <c r="P779" s="30">
        <f>SQRT((postes_2[[#This Row],[x]]-$Q$1)^2+(postes_2[[#This Row],[y]]-$R$1)^2)</f>
        <v>175520.34869212491</v>
      </c>
      <c r="Q779">
        <v>438590.88000000297</v>
      </c>
      <c r="R779">
        <v>6717892.6299999999</v>
      </c>
    </row>
    <row r="780" spans="1:18">
      <c r="A780">
        <v>964</v>
      </c>
      <c r="B780">
        <v>70000678</v>
      </c>
      <c r="C780" t="e">
        <f>+#REF!</f>
        <v>#REF!</v>
      </c>
      <c r="D780" t="s">
        <v>20</v>
      </c>
      <c r="E780">
        <v>757641600000</v>
      </c>
      <c r="F780" t="s">
        <v>20</v>
      </c>
      <c r="G780">
        <v>1</v>
      </c>
      <c r="H780" t="s">
        <v>1509</v>
      </c>
      <c r="I780" t="s">
        <v>1510</v>
      </c>
      <c r="J780" t="s">
        <v>20</v>
      </c>
      <c r="K780" t="s">
        <v>21</v>
      </c>
      <c r="L780">
        <v>0</v>
      </c>
      <c r="M780">
        <v>0</v>
      </c>
      <c r="N780" t="s">
        <v>22</v>
      </c>
      <c r="O780">
        <v>4</v>
      </c>
      <c r="P780" s="30">
        <f>SQRT((postes_2[[#This Row],[x]]-$Q$1)^2+(postes_2[[#This Row],[y]]-$R$1)^2)</f>
        <v>175551.34853835797</v>
      </c>
      <c r="Q780">
        <v>491732.03000000102</v>
      </c>
      <c r="R780">
        <v>6882767.1799999997</v>
      </c>
    </row>
    <row r="781" spans="1:18">
      <c r="A781">
        <v>3471</v>
      </c>
      <c r="B781">
        <v>60000765</v>
      </c>
      <c r="C781" t="e">
        <f>+#REF!</f>
        <v>#REF!</v>
      </c>
      <c r="D781" t="s">
        <v>23</v>
      </c>
      <c r="E781">
        <v>787276800000</v>
      </c>
      <c r="F781">
        <v>1230042925000</v>
      </c>
      <c r="G781">
        <v>1</v>
      </c>
      <c r="H781" t="s">
        <v>898</v>
      </c>
      <c r="I781" t="s">
        <v>899</v>
      </c>
      <c r="J781" t="s">
        <v>20</v>
      </c>
      <c r="K781" t="s">
        <v>21</v>
      </c>
      <c r="L781">
        <v>0</v>
      </c>
      <c r="M781">
        <v>0</v>
      </c>
      <c r="N781" t="s">
        <v>22</v>
      </c>
      <c r="O781">
        <v>4</v>
      </c>
      <c r="P781" s="30">
        <f>SQRT((postes_2[[#This Row],[x]]-$Q$1)^2+(postes_2[[#This Row],[y]]-$R$1)^2)</f>
        <v>175801.14913979531</v>
      </c>
      <c r="Q781">
        <v>435134.49000000203</v>
      </c>
      <c r="R781">
        <v>6766258.9100000001</v>
      </c>
    </row>
    <row r="782" spans="1:18">
      <c r="A782">
        <v>2917</v>
      </c>
      <c r="B782">
        <v>70027177</v>
      </c>
      <c r="C782" t="e">
        <f>+#REF!</f>
        <v>#REF!</v>
      </c>
      <c r="D782" t="s">
        <v>274</v>
      </c>
      <c r="E782">
        <v>1256824798000</v>
      </c>
      <c r="F782">
        <v>1423736898000</v>
      </c>
      <c r="G782">
        <v>1</v>
      </c>
      <c r="H782" t="s">
        <v>6111</v>
      </c>
      <c r="I782" t="s">
        <v>6112</v>
      </c>
      <c r="J782" t="s">
        <v>6113</v>
      </c>
      <c r="K782" t="s">
        <v>21</v>
      </c>
      <c r="L782">
        <v>0</v>
      </c>
      <c r="M782">
        <v>0</v>
      </c>
      <c r="N782" t="s">
        <v>22</v>
      </c>
      <c r="O782">
        <v>6</v>
      </c>
      <c r="P782" s="30">
        <f>SQRT((postes_2[[#This Row],[x]]-$Q$1)^2+(postes_2[[#This Row],[y]]-$R$1)^2)</f>
        <v>175815.50623137844</v>
      </c>
      <c r="Q782">
        <v>555347.10000000102</v>
      </c>
      <c r="R782">
        <v>6920413.3499999996</v>
      </c>
    </row>
    <row r="783" spans="1:18">
      <c r="A783">
        <v>2432</v>
      </c>
      <c r="B783">
        <v>30000462</v>
      </c>
      <c r="C783" t="e">
        <f>+#REF!</f>
        <v>#REF!</v>
      </c>
      <c r="D783" t="s">
        <v>274</v>
      </c>
      <c r="E783">
        <v>610761600000</v>
      </c>
      <c r="F783">
        <v>1446222253000</v>
      </c>
      <c r="G783">
        <v>1</v>
      </c>
      <c r="H783" t="s">
        <v>1406</v>
      </c>
      <c r="I783" t="s">
        <v>1407</v>
      </c>
      <c r="J783" t="s">
        <v>20</v>
      </c>
      <c r="K783" t="s">
        <v>21</v>
      </c>
      <c r="L783">
        <v>0</v>
      </c>
      <c r="M783">
        <v>0</v>
      </c>
      <c r="N783" t="s">
        <v>22</v>
      </c>
      <c r="O783">
        <v>3</v>
      </c>
      <c r="P783" s="30">
        <f>SQRT((postes_2[[#This Row],[x]]-$Q$1)^2+(postes_2[[#This Row],[y]]-$R$1)^2)</f>
        <v>176104.08100082213</v>
      </c>
      <c r="Q783">
        <v>668802.78999999899</v>
      </c>
      <c r="R783">
        <v>6587300.2300000004</v>
      </c>
    </row>
    <row r="784" spans="1:18">
      <c r="A784">
        <v>2412</v>
      </c>
      <c r="B784">
        <v>70000300</v>
      </c>
      <c r="C784" t="e">
        <f>+#REF!</f>
        <v>#REF!</v>
      </c>
      <c r="D784" t="s">
        <v>274</v>
      </c>
      <c r="E784">
        <v>792806400000</v>
      </c>
      <c r="F784">
        <v>1424774381000</v>
      </c>
      <c r="G784">
        <v>1</v>
      </c>
      <c r="H784" t="s">
        <v>6468</v>
      </c>
      <c r="I784" t="s">
        <v>6469</v>
      </c>
      <c r="J784" t="s">
        <v>20</v>
      </c>
      <c r="K784" t="s">
        <v>21</v>
      </c>
      <c r="L784">
        <v>0</v>
      </c>
      <c r="M784">
        <v>0</v>
      </c>
      <c r="N784" t="s">
        <v>22</v>
      </c>
      <c r="O784">
        <v>1</v>
      </c>
      <c r="P784" s="30">
        <f>SQRT((postes_2[[#This Row],[x]]-$Q$1)^2+(postes_2[[#This Row],[y]]-$R$1)^2)</f>
        <v>176188.32991274487</v>
      </c>
      <c r="Q784">
        <v>558718.84000000404</v>
      </c>
      <c r="R784">
        <v>6921879.1500000004</v>
      </c>
    </row>
    <row r="785" spans="1:18">
      <c r="A785">
        <v>92</v>
      </c>
      <c r="B785">
        <v>60001122</v>
      </c>
      <c r="C785">
        <f>+PF698</f>
        <v>0</v>
      </c>
      <c r="D785" t="s">
        <v>20</v>
      </c>
      <c r="E785">
        <v>610761600000</v>
      </c>
      <c r="F785" t="s">
        <v>20</v>
      </c>
      <c r="G785">
        <v>1</v>
      </c>
      <c r="H785" t="s">
        <v>4056</v>
      </c>
      <c r="I785" t="s">
        <v>4057</v>
      </c>
      <c r="J785" t="s">
        <v>20</v>
      </c>
      <c r="K785" t="s">
        <v>21</v>
      </c>
      <c r="L785">
        <v>0</v>
      </c>
      <c r="M785">
        <v>0</v>
      </c>
      <c r="N785" t="s">
        <v>22</v>
      </c>
      <c r="O785">
        <v>6</v>
      </c>
      <c r="P785" s="30">
        <f>SQRT((postes_2[[#This Row],[x]]-$Q$1)^2+(postes_2[[#This Row],[y]]-$R$1)^2)</f>
        <v>176515.63183361807</v>
      </c>
      <c r="Q785">
        <v>438139.27000000299</v>
      </c>
      <c r="R785">
        <v>6715250.6699999999</v>
      </c>
    </row>
    <row r="786" spans="1:18">
      <c r="A786">
        <v>3476</v>
      </c>
      <c r="B786">
        <v>60001688</v>
      </c>
      <c r="C786" t="e">
        <f>+#REF!</f>
        <v>#REF!</v>
      </c>
      <c r="D786" t="s">
        <v>108</v>
      </c>
      <c r="E786">
        <v>783129600000</v>
      </c>
      <c r="F786">
        <v>1236615958000</v>
      </c>
      <c r="G786">
        <v>1</v>
      </c>
      <c r="H786" t="s">
        <v>907</v>
      </c>
      <c r="I786" t="s">
        <v>908</v>
      </c>
      <c r="J786" t="s">
        <v>688</v>
      </c>
      <c r="K786" t="s">
        <v>21</v>
      </c>
      <c r="L786">
        <v>0</v>
      </c>
      <c r="M786">
        <v>0</v>
      </c>
      <c r="N786" t="s">
        <v>22</v>
      </c>
      <c r="O786">
        <v>4</v>
      </c>
      <c r="P786" s="30">
        <f>SQRT((postes_2[[#This Row],[x]]-$Q$1)^2+(postes_2[[#This Row],[y]]-$R$1)^2)</f>
        <v>176803.85257538824</v>
      </c>
      <c r="Q786">
        <v>496585.36999999703</v>
      </c>
      <c r="R786">
        <v>6618221.6200000001</v>
      </c>
    </row>
    <row r="787" spans="1:18">
      <c r="A787">
        <v>3750</v>
      </c>
      <c r="B787">
        <v>70000345</v>
      </c>
      <c r="C787" t="e">
        <f>+#REF!</f>
        <v>#REF!</v>
      </c>
      <c r="D787" t="s">
        <v>20</v>
      </c>
      <c r="E787">
        <v>774489600000</v>
      </c>
      <c r="F787" t="s">
        <v>20</v>
      </c>
      <c r="G787">
        <v>1</v>
      </c>
      <c r="H787" t="s">
        <v>7232</v>
      </c>
      <c r="I787" t="s">
        <v>7233</v>
      </c>
      <c r="J787" t="s">
        <v>26</v>
      </c>
      <c r="K787" t="s">
        <v>21</v>
      </c>
      <c r="L787">
        <v>0</v>
      </c>
      <c r="M787">
        <v>0</v>
      </c>
      <c r="N787" t="s">
        <v>22</v>
      </c>
      <c r="O787">
        <v>7</v>
      </c>
      <c r="P787" s="30">
        <f>SQRT((postes_2[[#This Row],[x]]-$Q$1)^2+(postes_2[[#This Row],[y]]-$R$1)^2)</f>
        <v>177020.23826265815</v>
      </c>
      <c r="Q787">
        <v>677995.60999999905</v>
      </c>
      <c r="R787">
        <v>6917097.1900000004</v>
      </c>
    </row>
    <row r="788" spans="1:18">
      <c r="A788">
        <v>3639</v>
      </c>
      <c r="B788">
        <v>70000296</v>
      </c>
      <c r="C788" t="e">
        <f>+#REF!</f>
        <v>#REF!</v>
      </c>
      <c r="D788" t="s">
        <v>74</v>
      </c>
      <c r="E788">
        <v>792806400000</v>
      </c>
      <c r="F788">
        <v>1377098387000</v>
      </c>
      <c r="G788">
        <v>1</v>
      </c>
      <c r="H788" t="s">
        <v>7696</v>
      </c>
      <c r="I788" t="s">
        <v>7697</v>
      </c>
      <c r="J788" t="s">
        <v>4576</v>
      </c>
      <c r="K788" t="s">
        <v>21</v>
      </c>
      <c r="L788">
        <v>0</v>
      </c>
      <c r="M788">
        <v>0</v>
      </c>
      <c r="N788" t="s">
        <v>22</v>
      </c>
      <c r="O788">
        <v>4</v>
      </c>
      <c r="P788" s="30">
        <f>SQRT((postes_2[[#This Row],[x]]-$Q$1)^2+(postes_2[[#This Row],[y]]-$R$1)^2)</f>
        <v>177065.46886027363</v>
      </c>
      <c r="Q788">
        <v>556385.89999999898</v>
      </c>
      <c r="R788">
        <v>6922065.9299999997</v>
      </c>
    </row>
    <row r="789" spans="1:18">
      <c r="A789">
        <v>3782</v>
      </c>
      <c r="B789">
        <v>70000435</v>
      </c>
      <c r="C789" t="e">
        <f>+#REF!</f>
        <v>#REF!</v>
      </c>
      <c r="D789" t="s">
        <v>77</v>
      </c>
      <c r="E789">
        <v>1112605016000</v>
      </c>
      <c r="F789">
        <v>1321624895000</v>
      </c>
      <c r="G789">
        <v>1</v>
      </c>
      <c r="H789" t="s">
        <v>6733</v>
      </c>
      <c r="I789" t="s">
        <v>6734</v>
      </c>
      <c r="J789" t="s">
        <v>20</v>
      </c>
      <c r="K789" t="s">
        <v>21</v>
      </c>
      <c r="L789">
        <v>0</v>
      </c>
      <c r="M789">
        <v>0</v>
      </c>
      <c r="N789" t="s">
        <v>22</v>
      </c>
      <c r="O789">
        <v>4</v>
      </c>
      <c r="P789" s="30">
        <f>SQRT((postes_2[[#This Row],[x]]-$Q$1)^2+(postes_2[[#This Row],[y]]-$R$1)^2)</f>
        <v>177105.98908094861</v>
      </c>
      <c r="Q789">
        <v>528249</v>
      </c>
      <c r="R789">
        <v>6910326.4800000004</v>
      </c>
    </row>
    <row r="790" spans="1:18">
      <c r="A790">
        <v>3205</v>
      </c>
      <c r="B790">
        <v>70025377</v>
      </c>
      <c r="C790" t="e">
        <f>+#REF!</f>
        <v>#REF!</v>
      </c>
      <c r="D790" t="s">
        <v>274</v>
      </c>
      <c r="E790">
        <v>1233154187000</v>
      </c>
      <c r="F790">
        <v>1457358119000</v>
      </c>
      <c r="G790">
        <v>1</v>
      </c>
      <c r="H790" t="s">
        <v>4851</v>
      </c>
      <c r="I790" t="s">
        <v>4852</v>
      </c>
      <c r="J790" t="s">
        <v>20</v>
      </c>
      <c r="K790" t="s">
        <v>21</v>
      </c>
      <c r="L790">
        <v>0</v>
      </c>
      <c r="M790">
        <v>0</v>
      </c>
      <c r="N790" t="s">
        <v>22</v>
      </c>
      <c r="O790">
        <v>4</v>
      </c>
      <c r="P790" s="30">
        <f>SQRT((postes_2[[#This Row],[x]]-$Q$1)^2+(postes_2[[#This Row],[y]]-$R$1)^2)</f>
        <v>177162.47931677409</v>
      </c>
      <c r="Q790">
        <v>438407.93999999802</v>
      </c>
      <c r="R790">
        <v>6711255.29</v>
      </c>
    </row>
    <row r="791" spans="1:18">
      <c r="A791">
        <v>3383</v>
      </c>
      <c r="B791">
        <v>20001038</v>
      </c>
      <c r="C791" t="e">
        <f>+#REF!</f>
        <v>#REF!</v>
      </c>
      <c r="D791" t="s">
        <v>90</v>
      </c>
      <c r="E791">
        <v>1126612213000</v>
      </c>
      <c r="F791">
        <v>1161091996000</v>
      </c>
      <c r="G791">
        <v>1</v>
      </c>
      <c r="H791" t="s">
        <v>91</v>
      </c>
      <c r="I791" t="s">
        <v>92</v>
      </c>
      <c r="J791" t="s">
        <v>93</v>
      </c>
      <c r="K791" t="s">
        <v>21</v>
      </c>
      <c r="L791">
        <v>0</v>
      </c>
      <c r="M791">
        <v>0</v>
      </c>
      <c r="N791" t="s">
        <v>22</v>
      </c>
      <c r="O791">
        <v>3</v>
      </c>
      <c r="P791" s="30">
        <f>SQRT((postes_2[[#This Row],[x]]-$Q$1)^2+(postes_2[[#This Row],[y]]-$R$1)^2)</f>
        <v>177243.35856764019</v>
      </c>
      <c r="Q791">
        <v>781163.71999999904</v>
      </c>
      <c r="R791">
        <v>6801197.2400000002</v>
      </c>
    </row>
    <row r="792" spans="1:18">
      <c r="A792">
        <v>1499</v>
      </c>
      <c r="B792">
        <v>70000362</v>
      </c>
      <c r="C792" t="e">
        <f>+#REF!</f>
        <v>#REF!</v>
      </c>
      <c r="D792" t="s">
        <v>38</v>
      </c>
      <c r="E792">
        <v>774489600000</v>
      </c>
      <c r="F792">
        <v>1190642619000</v>
      </c>
      <c r="G792">
        <v>1</v>
      </c>
      <c r="H792" t="s">
        <v>5934</v>
      </c>
      <c r="I792" t="s">
        <v>5935</v>
      </c>
      <c r="J792" t="s">
        <v>26</v>
      </c>
      <c r="K792" t="s">
        <v>21</v>
      </c>
      <c r="L792">
        <v>0</v>
      </c>
      <c r="M792">
        <v>0</v>
      </c>
      <c r="N792" t="s">
        <v>22</v>
      </c>
      <c r="O792">
        <v>3</v>
      </c>
      <c r="P792" s="30">
        <f>SQRT((postes_2[[#This Row],[x]]-$Q$1)^2+(postes_2[[#This Row],[y]]-$R$1)^2)</f>
        <v>177269.94264618083</v>
      </c>
      <c r="Q792">
        <v>681024.10999999905</v>
      </c>
      <c r="R792">
        <v>6916086.6100000003</v>
      </c>
    </row>
    <row r="793" spans="1:18">
      <c r="A793">
        <v>3152</v>
      </c>
      <c r="B793">
        <v>60001701</v>
      </c>
      <c r="C793" t="e">
        <f>+#REF!</f>
        <v>#REF!</v>
      </c>
      <c r="D793" t="s">
        <v>274</v>
      </c>
      <c r="E793">
        <v>981417600000</v>
      </c>
      <c r="F793">
        <v>1397133001000</v>
      </c>
      <c r="G793">
        <v>1</v>
      </c>
      <c r="H793" t="s">
        <v>2767</v>
      </c>
      <c r="I793" t="s">
        <v>2768</v>
      </c>
      <c r="J793" t="s">
        <v>20</v>
      </c>
      <c r="K793" t="s">
        <v>21</v>
      </c>
      <c r="L793">
        <v>0</v>
      </c>
      <c r="M793">
        <v>0</v>
      </c>
      <c r="N793" t="s">
        <v>22</v>
      </c>
      <c r="O793">
        <v>6</v>
      </c>
      <c r="P793" s="30">
        <f>SQRT((postes_2[[#This Row],[x]]-$Q$1)^2+(postes_2[[#This Row],[y]]-$R$1)^2)</f>
        <v>177287.14566755161</v>
      </c>
      <c r="Q793">
        <v>500032.60000000102</v>
      </c>
      <c r="R793">
        <v>6614773.96</v>
      </c>
    </row>
    <row r="794" spans="1:18">
      <c r="A794">
        <v>1719</v>
      </c>
      <c r="B794">
        <v>70000338</v>
      </c>
      <c r="C794" t="e">
        <f>+#REF!</f>
        <v>#REF!</v>
      </c>
      <c r="D794" t="s">
        <v>38</v>
      </c>
      <c r="E794">
        <v>774489600000</v>
      </c>
      <c r="F794">
        <v>1225965632000</v>
      </c>
      <c r="G794">
        <v>1</v>
      </c>
      <c r="H794" t="s">
        <v>6961</v>
      </c>
      <c r="I794" t="s">
        <v>6962</v>
      </c>
      <c r="J794" t="s">
        <v>4205</v>
      </c>
      <c r="K794" t="s">
        <v>21</v>
      </c>
      <c r="L794">
        <v>0</v>
      </c>
      <c r="M794">
        <v>0</v>
      </c>
      <c r="N794" t="s">
        <v>22</v>
      </c>
      <c r="O794">
        <v>3</v>
      </c>
      <c r="P794" s="30">
        <f>SQRT((postes_2[[#This Row],[x]]-$Q$1)^2+(postes_2[[#This Row],[y]]-$R$1)^2)</f>
        <v>177336.19239762466</v>
      </c>
      <c r="Q794">
        <v>675566.27000000305</v>
      </c>
      <c r="R794">
        <v>6918418.4299999997</v>
      </c>
    </row>
    <row r="795" spans="1:18">
      <c r="A795">
        <v>2164</v>
      </c>
      <c r="B795">
        <v>70026007</v>
      </c>
      <c r="C795" t="e">
        <f>+#REF!</f>
        <v>#REF!</v>
      </c>
      <c r="D795" t="s">
        <v>274</v>
      </c>
      <c r="E795">
        <v>1241522193000</v>
      </c>
      <c r="F795">
        <v>1397134733000</v>
      </c>
      <c r="G795">
        <v>1</v>
      </c>
      <c r="H795" t="s">
        <v>5122</v>
      </c>
      <c r="I795" t="s">
        <v>5123</v>
      </c>
      <c r="J795" t="s">
        <v>20</v>
      </c>
      <c r="K795" t="s">
        <v>21</v>
      </c>
      <c r="L795">
        <v>0</v>
      </c>
      <c r="M795">
        <v>0</v>
      </c>
      <c r="N795" t="s">
        <v>22</v>
      </c>
      <c r="O795">
        <v>4</v>
      </c>
      <c r="P795" s="30">
        <f>SQRT((postes_2[[#This Row],[x]]-$Q$1)^2+(postes_2[[#This Row],[y]]-$R$1)^2)</f>
        <v>177618.18488414091</v>
      </c>
      <c r="Q795">
        <v>501551.86999999703</v>
      </c>
      <c r="R795">
        <v>6613158.3399999999</v>
      </c>
    </row>
    <row r="796" spans="1:18">
      <c r="A796">
        <v>627</v>
      </c>
      <c r="B796">
        <v>50000081</v>
      </c>
      <c r="C796">
        <f>+PF172</f>
        <v>0</v>
      </c>
      <c r="D796" t="s">
        <v>168</v>
      </c>
      <c r="E796">
        <v>1459507008000</v>
      </c>
      <c r="F796">
        <v>1360153611000</v>
      </c>
      <c r="G796">
        <v>1</v>
      </c>
      <c r="H796" t="s">
        <v>5223</v>
      </c>
      <c r="I796" t="s">
        <v>5224</v>
      </c>
      <c r="J796" t="s">
        <v>5225</v>
      </c>
      <c r="K796" t="s">
        <v>21</v>
      </c>
      <c r="L796">
        <v>0</v>
      </c>
      <c r="M796">
        <v>0</v>
      </c>
      <c r="N796" t="s">
        <v>22</v>
      </c>
      <c r="O796">
        <v>4</v>
      </c>
      <c r="P796" s="30">
        <f>SQRT((postes_2[[#This Row],[x]]-$Q$1)^2+(postes_2[[#This Row],[y]]-$R$1)^2)</f>
        <v>178008.76202877512</v>
      </c>
      <c r="Q796">
        <v>565631.49000000197</v>
      </c>
      <c r="R796">
        <v>6581193.1100000003</v>
      </c>
    </row>
    <row r="797" spans="1:18">
      <c r="A797">
        <v>2536</v>
      </c>
      <c r="B797">
        <v>70000293</v>
      </c>
      <c r="C797" t="e">
        <f>+#REF!</f>
        <v>#REF!</v>
      </c>
      <c r="D797" t="s">
        <v>274</v>
      </c>
      <c r="E797">
        <v>610761600000</v>
      </c>
      <c r="F797">
        <v>1452261218000</v>
      </c>
      <c r="G797">
        <v>1</v>
      </c>
      <c r="H797" t="s">
        <v>4623</v>
      </c>
      <c r="I797" t="s">
        <v>4624</v>
      </c>
      <c r="J797" t="s">
        <v>4625</v>
      </c>
      <c r="K797" t="s">
        <v>21</v>
      </c>
      <c r="L797">
        <v>0</v>
      </c>
      <c r="M797">
        <v>0</v>
      </c>
      <c r="N797" t="s">
        <v>22</v>
      </c>
      <c r="O797">
        <v>4</v>
      </c>
      <c r="P797" s="30">
        <f>SQRT((postes_2[[#This Row],[x]]-$Q$1)^2+(postes_2[[#This Row],[y]]-$R$1)^2)</f>
        <v>178093.31426423651</v>
      </c>
      <c r="Q797">
        <v>557533.29999999702</v>
      </c>
      <c r="R797">
        <v>6923506.4900000002</v>
      </c>
    </row>
    <row r="798" spans="1:18">
      <c r="A798">
        <v>2333</v>
      </c>
      <c r="B798">
        <v>70000244</v>
      </c>
      <c r="C798" t="e">
        <f>+#REF!</f>
        <v>#REF!</v>
      </c>
      <c r="D798" t="s">
        <v>20</v>
      </c>
      <c r="E798">
        <v>1065657600000</v>
      </c>
      <c r="F798" t="s">
        <v>20</v>
      </c>
      <c r="G798">
        <v>1</v>
      </c>
      <c r="H798" t="s">
        <v>5466</v>
      </c>
      <c r="I798" t="s">
        <v>5467</v>
      </c>
      <c r="J798" t="s">
        <v>20</v>
      </c>
      <c r="K798" t="s">
        <v>21</v>
      </c>
      <c r="L798">
        <v>0</v>
      </c>
      <c r="M798">
        <v>0</v>
      </c>
      <c r="N798" t="s">
        <v>22</v>
      </c>
      <c r="O798">
        <v>3</v>
      </c>
      <c r="P798" s="30">
        <f>SQRT((postes_2[[#This Row],[x]]-$Q$1)^2+(postes_2[[#This Row],[y]]-$R$1)^2)</f>
        <v>178158.56204984977</v>
      </c>
      <c r="Q798">
        <v>608671.39000000095</v>
      </c>
      <c r="R798">
        <v>6931611.8399999999</v>
      </c>
    </row>
    <row r="799" spans="1:18">
      <c r="A799">
        <v>2161</v>
      </c>
      <c r="B799">
        <v>60001745</v>
      </c>
      <c r="C799" t="e">
        <f>+#REF!</f>
        <v>#REF!</v>
      </c>
      <c r="D799" t="s">
        <v>27</v>
      </c>
      <c r="E799">
        <v>1112615927000</v>
      </c>
      <c r="F799">
        <v>1295967816000</v>
      </c>
      <c r="G799">
        <v>1</v>
      </c>
      <c r="H799" t="s">
        <v>5115</v>
      </c>
      <c r="I799" t="s">
        <v>5116</v>
      </c>
      <c r="J799" t="s">
        <v>20</v>
      </c>
      <c r="K799" t="s">
        <v>21</v>
      </c>
      <c r="L799">
        <v>0</v>
      </c>
      <c r="M799">
        <v>0</v>
      </c>
      <c r="N799" t="s">
        <v>22</v>
      </c>
      <c r="O799">
        <v>7</v>
      </c>
      <c r="P799" s="30">
        <f>SQRT((postes_2[[#This Row],[x]]-$Q$1)^2+(postes_2[[#This Row],[y]]-$R$1)^2)</f>
        <v>178639.82730412667</v>
      </c>
      <c r="Q799">
        <v>519419.28999999899</v>
      </c>
      <c r="R799">
        <v>6599767.5700000003</v>
      </c>
    </row>
    <row r="800" spans="1:18">
      <c r="A800">
        <v>614</v>
      </c>
      <c r="B800">
        <v>60001696</v>
      </c>
      <c r="C800">
        <f>+PF189</f>
        <v>0</v>
      </c>
      <c r="D800" t="s">
        <v>274</v>
      </c>
      <c r="E800">
        <v>610761600000</v>
      </c>
      <c r="F800">
        <v>1397145783000</v>
      </c>
      <c r="G800">
        <v>1</v>
      </c>
      <c r="H800" t="s">
        <v>5197</v>
      </c>
      <c r="I800" t="s">
        <v>5198</v>
      </c>
      <c r="J800" t="s">
        <v>20</v>
      </c>
      <c r="K800" t="s">
        <v>21</v>
      </c>
      <c r="L800">
        <v>0</v>
      </c>
      <c r="M800">
        <v>0</v>
      </c>
      <c r="N800" t="s">
        <v>22</v>
      </c>
      <c r="O800">
        <v>4</v>
      </c>
      <c r="P800" s="30">
        <f>SQRT((postes_2[[#This Row],[x]]-$Q$1)^2+(postes_2[[#This Row],[y]]-$R$1)^2)</f>
        <v>178826.18974461712</v>
      </c>
      <c r="Q800">
        <v>496757.25999999797</v>
      </c>
      <c r="R800">
        <v>6615446.4800000004</v>
      </c>
    </row>
    <row r="801" spans="1:18">
      <c r="A801">
        <v>1226</v>
      </c>
      <c r="B801">
        <v>60001106</v>
      </c>
      <c r="C801" t="e">
        <f>+#REF!</f>
        <v>#REF!</v>
      </c>
      <c r="D801" t="s">
        <v>27</v>
      </c>
      <c r="E801">
        <v>610761600000</v>
      </c>
      <c r="F801">
        <v>1290436146000</v>
      </c>
      <c r="G801">
        <v>1</v>
      </c>
      <c r="H801" t="s">
        <v>2178</v>
      </c>
      <c r="I801" t="s">
        <v>2179</v>
      </c>
      <c r="J801" t="s">
        <v>26</v>
      </c>
      <c r="K801" t="s">
        <v>21</v>
      </c>
      <c r="L801">
        <v>0</v>
      </c>
      <c r="M801">
        <v>0</v>
      </c>
      <c r="N801" t="s">
        <v>22</v>
      </c>
      <c r="O801">
        <v>4</v>
      </c>
      <c r="P801" s="30">
        <f>SQRT((postes_2[[#This Row],[x]]-$Q$1)^2+(postes_2[[#This Row],[y]]-$R$1)^2)</f>
        <v>178984.42275478612</v>
      </c>
      <c r="Q801">
        <v>435164.64999999898</v>
      </c>
      <c r="R801">
        <v>6717355.4699999997</v>
      </c>
    </row>
    <row r="802" spans="1:18">
      <c r="A802">
        <v>2344</v>
      </c>
      <c r="B802">
        <v>70000348</v>
      </c>
      <c r="C802" t="e">
        <f>+#REF!</f>
        <v>#REF!</v>
      </c>
      <c r="D802" t="s">
        <v>20</v>
      </c>
      <c r="E802">
        <v>774489600000</v>
      </c>
      <c r="F802" t="s">
        <v>20</v>
      </c>
      <c r="G802">
        <v>1</v>
      </c>
      <c r="H802" t="s">
        <v>5487</v>
      </c>
      <c r="I802" t="s">
        <v>5488</v>
      </c>
      <c r="J802" t="s">
        <v>20</v>
      </c>
      <c r="K802" t="s">
        <v>21</v>
      </c>
      <c r="L802">
        <v>0</v>
      </c>
      <c r="M802">
        <v>0</v>
      </c>
      <c r="N802" t="s">
        <v>22</v>
      </c>
      <c r="O802">
        <v>3</v>
      </c>
      <c r="P802" s="30">
        <f>SQRT((postes_2[[#This Row],[x]]-$Q$1)^2+(postes_2[[#This Row],[y]]-$R$1)^2)</f>
        <v>179238.89876995914</v>
      </c>
      <c r="Q802">
        <v>682124.84000000404</v>
      </c>
      <c r="R802">
        <v>6917754.9699999997</v>
      </c>
    </row>
    <row r="803" spans="1:18">
      <c r="A803">
        <v>2584</v>
      </c>
      <c r="B803">
        <v>10000880</v>
      </c>
      <c r="C803" t="e">
        <f>+#REF!</f>
        <v>#REF!</v>
      </c>
      <c r="D803" t="s">
        <v>77</v>
      </c>
      <c r="E803">
        <v>610761600000</v>
      </c>
      <c r="F803">
        <v>1371567985000</v>
      </c>
      <c r="G803">
        <v>1</v>
      </c>
      <c r="H803" t="s">
        <v>1337</v>
      </c>
      <c r="I803" t="s">
        <v>1338</v>
      </c>
      <c r="J803" t="s">
        <v>20</v>
      </c>
      <c r="K803" t="s">
        <v>21</v>
      </c>
      <c r="L803">
        <v>0</v>
      </c>
      <c r="M803">
        <v>0</v>
      </c>
      <c r="N803" t="s">
        <v>22</v>
      </c>
      <c r="O803">
        <v>3</v>
      </c>
      <c r="P803" s="30">
        <f>SQRT((postes_2[[#This Row],[x]]-$Q$1)^2+(postes_2[[#This Row],[y]]-$R$1)^2)</f>
        <v>179269.08737671585</v>
      </c>
      <c r="Q803">
        <v>706398.89999999898</v>
      </c>
      <c r="R803">
        <v>6904905.1299999999</v>
      </c>
    </row>
    <row r="804" spans="1:18">
      <c r="A804">
        <v>89</v>
      </c>
      <c r="B804">
        <v>60001137</v>
      </c>
      <c r="C804">
        <f>+PF720</f>
        <v>0</v>
      </c>
      <c r="D804" t="s">
        <v>77</v>
      </c>
      <c r="E804">
        <v>1258713510000</v>
      </c>
      <c r="F804">
        <v>1309861952000</v>
      </c>
      <c r="G804">
        <v>1</v>
      </c>
      <c r="H804" t="s">
        <v>4050</v>
      </c>
      <c r="I804" t="s">
        <v>4051</v>
      </c>
      <c r="J804" t="s">
        <v>20</v>
      </c>
      <c r="K804" t="s">
        <v>21</v>
      </c>
      <c r="L804">
        <v>0</v>
      </c>
      <c r="M804">
        <v>0</v>
      </c>
      <c r="N804" t="s">
        <v>22</v>
      </c>
      <c r="O804">
        <v>6</v>
      </c>
      <c r="P804" s="30">
        <f>SQRT((postes_2[[#This Row],[x]]-$Q$1)^2+(postes_2[[#This Row],[y]]-$R$1)^2)</f>
        <v>179515.54691457585</v>
      </c>
      <c r="Q804">
        <v>435351.5</v>
      </c>
      <c r="R804">
        <v>6713970.6900000004</v>
      </c>
    </row>
    <row r="805" spans="1:18">
      <c r="A805">
        <v>3516</v>
      </c>
      <c r="B805">
        <v>60001538</v>
      </c>
      <c r="C805" t="e">
        <f>+#REF!</f>
        <v>#REF!</v>
      </c>
      <c r="D805" t="s">
        <v>20</v>
      </c>
      <c r="E805">
        <v>1067990400000</v>
      </c>
      <c r="F805" t="s">
        <v>20</v>
      </c>
      <c r="G805">
        <v>1</v>
      </c>
      <c r="H805" t="s">
        <v>6789</v>
      </c>
      <c r="I805" t="s">
        <v>6790</v>
      </c>
      <c r="J805" t="s">
        <v>20</v>
      </c>
      <c r="K805" t="s">
        <v>21</v>
      </c>
      <c r="L805">
        <v>0</v>
      </c>
      <c r="M805">
        <v>0</v>
      </c>
      <c r="N805" t="s">
        <v>22</v>
      </c>
      <c r="O805">
        <v>4</v>
      </c>
      <c r="P805" s="30">
        <f>SQRT((postes_2[[#This Row],[x]]-$Q$1)^2+(postes_2[[#This Row],[y]]-$R$1)^2)</f>
        <v>179679.48740944313</v>
      </c>
      <c r="Q805">
        <v>456725.68999999802</v>
      </c>
      <c r="R805">
        <v>6660469.75</v>
      </c>
    </row>
    <row r="806" spans="1:18">
      <c r="A806">
        <v>3296</v>
      </c>
      <c r="B806">
        <v>70009404</v>
      </c>
      <c r="C806" t="e">
        <f>+#REF!</f>
        <v>#REF!</v>
      </c>
      <c r="D806" t="s">
        <v>30</v>
      </c>
      <c r="E806">
        <v>1133178257000</v>
      </c>
      <c r="F806">
        <v>1354011084000</v>
      </c>
      <c r="G806">
        <v>1</v>
      </c>
      <c r="H806" t="s">
        <v>3653</v>
      </c>
      <c r="I806" t="s">
        <v>3654</v>
      </c>
      <c r="J806" t="s">
        <v>20</v>
      </c>
      <c r="K806" t="s">
        <v>21</v>
      </c>
      <c r="L806">
        <v>0</v>
      </c>
      <c r="M806">
        <v>0</v>
      </c>
      <c r="N806" t="s">
        <v>22</v>
      </c>
      <c r="O806">
        <v>3</v>
      </c>
      <c r="P806" s="30">
        <f>SQRT((postes_2[[#This Row],[x]]-$Q$1)^2+(postes_2[[#This Row],[y]]-$R$1)^2)</f>
        <v>179757.98315717466</v>
      </c>
      <c r="Q806">
        <v>669794.34000000404</v>
      </c>
      <c r="R806">
        <v>6583775.96</v>
      </c>
    </row>
    <row r="807" spans="1:18">
      <c r="A807">
        <v>3805</v>
      </c>
      <c r="B807">
        <v>70001563</v>
      </c>
      <c r="C807" t="e">
        <f>+#REF!</f>
        <v>#REF!</v>
      </c>
      <c r="D807" t="s">
        <v>20</v>
      </c>
      <c r="E807">
        <v>757641600000</v>
      </c>
      <c r="F807" t="s">
        <v>20</v>
      </c>
      <c r="G807">
        <v>1</v>
      </c>
      <c r="H807" t="s">
        <v>8116</v>
      </c>
      <c r="I807" t="s">
        <v>8117</v>
      </c>
      <c r="J807" t="s">
        <v>20</v>
      </c>
      <c r="K807" t="s">
        <v>21</v>
      </c>
      <c r="L807">
        <v>0</v>
      </c>
      <c r="M807">
        <v>0</v>
      </c>
      <c r="N807" t="s">
        <v>22</v>
      </c>
      <c r="O807">
        <v>4</v>
      </c>
      <c r="P807" s="30">
        <f>SQRT((postes_2[[#This Row],[x]]-$Q$1)^2+(postes_2[[#This Row],[y]]-$R$1)^2)</f>
        <v>179809.92258637692</v>
      </c>
      <c r="Q807">
        <v>451203.65999999602</v>
      </c>
      <c r="R807">
        <v>6836925.3200000003</v>
      </c>
    </row>
    <row r="808" spans="1:18">
      <c r="A808">
        <v>2399</v>
      </c>
      <c r="B808">
        <v>60001210</v>
      </c>
      <c r="C808" t="e">
        <f>+#REF!</f>
        <v>#REF!</v>
      </c>
      <c r="D808" t="s">
        <v>23</v>
      </c>
      <c r="E808">
        <v>787276800000</v>
      </c>
      <c r="F808">
        <v>1260176132000</v>
      </c>
      <c r="G808">
        <v>1</v>
      </c>
      <c r="H808" t="s">
        <v>4519</v>
      </c>
      <c r="I808" t="s">
        <v>4520</v>
      </c>
      <c r="J808" t="s">
        <v>20</v>
      </c>
      <c r="K808" t="s">
        <v>21</v>
      </c>
      <c r="L808">
        <v>0</v>
      </c>
      <c r="M808">
        <v>0</v>
      </c>
      <c r="N808" t="s">
        <v>22</v>
      </c>
      <c r="O808">
        <v>4</v>
      </c>
      <c r="P808" s="30">
        <f>SQRT((postes_2[[#This Row],[x]]-$Q$1)^2+(postes_2[[#This Row],[y]]-$R$1)^2)</f>
        <v>179894.22834617467</v>
      </c>
      <c r="Q808">
        <v>437524.75</v>
      </c>
      <c r="R808">
        <v>6703943.4699999997</v>
      </c>
    </row>
    <row r="809" spans="1:18">
      <c r="A809">
        <v>4124</v>
      </c>
      <c r="B809">
        <v>70049104</v>
      </c>
      <c r="C809" t="e">
        <f>+#REF!</f>
        <v>#REF!</v>
      </c>
      <c r="D809" t="s">
        <v>274</v>
      </c>
      <c r="E809">
        <v>1403170343000</v>
      </c>
      <c r="F809">
        <v>1403170245000</v>
      </c>
      <c r="G809">
        <v>1</v>
      </c>
      <c r="H809" t="s">
        <v>3333</v>
      </c>
      <c r="I809" t="s">
        <v>3334</v>
      </c>
      <c r="J809" t="s">
        <v>405</v>
      </c>
      <c r="K809" t="s">
        <v>21</v>
      </c>
      <c r="L809">
        <v>0</v>
      </c>
      <c r="M809">
        <v>0</v>
      </c>
      <c r="N809" t="s">
        <v>22</v>
      </c>
      <c r="O809">
        <v>7</v>
      </c>
      <c r="P809" s="30">
        <f>SQRT((postes_2[[#This Row],[x]]-$Q$1)^2+(postes_2[[#This Row],[y]]-$R$1)^2)</f>
        <v>179947.2686768772</v>
      </c>
      <c r="Q809">
        <v>520536.68999999802</v>
      </c>
      <c r="R809">
        <v>6597599.7599999998</v>
      </c>
    </row>
    <row r="810" spans="1:18">
      <c r="A810">
        <v>4125</v>
      </c>
      <c r="B810">
        <v>70049204</v>
      </c>
      <c r="C810" t="e">
        <f>+#REF!</f>
        <v>#REF!</v>
      </c>
      <c r="D810" t="s">
        <v>274</v>
      </c>
      <c r="E810">
        <v>1403170426000</v>
      </c>
      <c r="F810">
        <v>1403170256000</v>
      </c>
      <c r="G810">
        <v>1</v>
      </c>
      <c r="H810" t="s">
        <v>3333</v>
      </c>
      <c r="I810" t="s">
        <v>3334</v>
      </c>
      <c r="J810" t="s">
        <v>405</v>
      </c>
      <c r="K810" t="s">
        <v>21</v>
      </c>
      <c r="L810">
        <v>0</v>
      </c>
      <c r="M810">
        <v>0</v>
      </c>
      <c r="N810" t="s">
        <v>22</v>
      </c>
      <c r="O810">
        <v>7</v>
      </c>
      <c r="P810" s="30">
        <f>SQRT((postes_2[[#This Row],[x]]-$Q$1)^2+(postes_2[[#This Row],[y]]-$R$1)^2)</f>
        <v>179947.2686768772</v>
      </c>
      <c r="Q810">
        <v>520536.68999999802</v>
      </c>
      <c r="R810">
        <v>6597599.7599999998</v>
      </c>
    </row>
    <row r="811" spans="1:18">
      <c r="A811">
        <v>4126</v>
      </c>
      <c r="B811">
        <v>70049304</v>
      </c>
      <c r="C811" t="e">
        <f>+#REF!</f>
        <v>#REF!</v>
      </c>
      <c r="D811" t="s">
        <v>274</v>
      </c>
      <c r="E811">
        <v>1403170448000</v>
      </c>
      <c r="F811">
        <v>1403170267000</v>
      </c>
      <c r="G811">
        <v>1</v>
      </c>
      <c r="H811" t="s">
        <v>3333</v>
      </c>
      <c r="I811" t="s">
        <v>3334</v>
      </c>
      <c r="J811" t="s">
        <v>405</v>
      </c>
      <c r="K811" t="s">
        <v>21</v>
      </c>
      <c r="L811">
        <v>0</v>
      </c>
      <c r="M811">
        <v>0</v>
      </c>
      <c r="N811" t="s">
        <v>22</v>
      </c>
      <c r="O811">
        <v>7</v>
      </c>
      <c r="P811" s="30">
        <f>SQRT((postes_2[[#This Row],[x]]-$Q$1)^2+(postes_2[[#This Row],[y]]-$R$1)^2)</f>
        <v>179947.2686768772</v>
      </c>
      <c r="Q811">
        <v>520536.68999999802</v>
      </c>
      <c r="R811">
        <v>6597599.7599999998</v>
      </c>
    </row>
    <row r="812" spans="1:18">
      <c r="A812">
        <v>4127</v>
      </c>
      <c r="B812">
        <v>70049404</v>
      </c>
      <c r="C812" t="e">
        <f>+#REF!</f>
        <v>#REF!</v>
      </c>
      <c r="D812" t="s">
        <v>274</v>
      </c>
      <c r="E812">
        <v>1403170465000</v>
      </c>
      <c r="F812">
        <v>1403170697000</v>
      </c>
      <c r="G812">
        <v>1</v>
      </c>
      <c r="H812" t="s">
        <v>3333</v>
      </c>
      <c r="I812" t="s">
        <v>3334</v>
      </c>
      <c r="J812" t="s">
        <v>405</v>
      </c>
      <c r="K812" t="s">
        <v>21</v>
      </c>
      <c r="L812">
        <v>0</v>
      </c>
      <c r="M812">
        <v>0</v>
      </c>
      <c r="N812" t="s">
        <v>22</v>
      </c>
      <c r="O812">
        <v>7</v>
      </c>
      <c r="P812" s="30">
        <f>SQRT((postes_2[[#This Row],[x]]-$Q$1)^2+(postes_2[[#This Row],[y]]-$R$1)^2)</f>
        <v>179947.2686768772</v>
      </c>
      <c r="Q812">
        <v>520536.68999999802</v>
      </c>
      <c r="R812">
        <v>6597599.7599999998</v>
      </c>
    </row>
    <row r="813" spans="1:18">
      <c r="A813">
        <v>634</v>
      </c>
      <c r="B813">
        <v>70000284</v>
      </c>
      <c r="C813">
        <f>+PF184</f>
        <v>0</v>
      </c>
      <c r="D813" t="s">
        <v>168</v>
      </c>
      <c r="E813">
        <v>610761600000</v>
      </c>
      <c r="F813">
        <v>1442326951000</v>
      </c>
      <c r="G813">
        <v>1</v>
      </c>
      <c r="H813" t="s">
        <v>2045</v>
      </c>
      <c r="I813" t="s">
        <v>2046</v>
      </c>
      <c r="J813" t="s">
        <v>20</v>
      </c>
      <c r="K813" t="s">
        <v>21</v>
      </c>
      <c r="L813">
        <v>0</v>
      </c>
      <c r="M813">
        <v>0</v>
      </c>
      <c r="N813" t="s">
        <v>22</v>
      </c>
      <c r="O813">
        <v>6</v>
      </c>
      <c r="P813" s="30">
        <f>SQRT((postes_2[[#This Row],[x]]-$Q$1)^2+(postes_2[[#This Row],[y]]-$R$1)^2)</f>
        <v>180064.81952703136</v>
      </c>
      <c r="Q813">
        <v>556040.56000000203</v>
      </c>
      <c r="R813">
        <v>6925103.9900000002</v>
      </c>
    </row>
    <row r="814" spans="1:18">
      <c r="A814">
        <v>3590</v>
      </c>
      <c r="B814">
        <v>70000265</v>
      </c>
      <c r="C814" t="e">
        <f>+#REF!</f>
        <v>#REF!</v>
      </c>
      <c r="D814" t="s">
        <v>74</v>
      </c>
      <c r="E814">
        <v>610761600000</v>
      </c>
      <c r="F814">
        <v>1377001696000</v>
      </c>
      <c r="G814">
        <v>1</v>
      </c>
      <c r="H814" t="s">
        <v>7388</v>
      </c>
      <c r="I814" t="s">
        <v>7389</v>
      </c>
      <c r="J814" t="s">
        <v>20</v>
      </c>
      <c r="K814" t="s">
        <v>21</v>
      </c>
      <c r="L814">
        <v>0</v>
      </c>
      <c r="M814">
        <v>0</v>
      </c>
      <c r="N814" t="s">
        <v>22</v>
      </c>
      <c r="O814">
        <v>4</v>
      </c>
      <c r="P814" s="30">
        <f>SQRT((postes_2[[#This Row],[x]]-$Q$1)^2+(postes_2[[#This Row],[y]]-$R$1)^2)</f>
        <v>180507.20322146174</v>
      </c>
      <c r="Q814">
        <v>561295.77000000305</v>
      </c>
      <c r="R814">
        <v>6927142.5599999996</v>
      </c>
    </row>
    <row r="815" spans="1:18">
      <c r="A815">
        <v>3044</v>
      </c>
      <c r="B815">
        <v>70000356</v>
      </c>
      <c r="C815" t="e">
        <f>+#REF!</f>
        <v>#REF!</v>
      </c>
      <c r="D815" t="s">
        <v>20</v>
      </c>
      <c r="E815" s="1">
        <v>896400000000</v>
      </c>
      <c r="F815" t="s">
        <v>20</v>
      </c>
      <c r="G815">
        <v>1</v>
      </c>
      <c r="H815" t="s">
        <v>2931</v>
      </c>
      <c r="I815" t="s">
        <v>2932</v>
      </c>
      <c r="J815" t="s">
        <v>20</v>
      </c>
      <c r="K815" t="s">
        <v>21</v>
      </c>
      <c r="L815">
        <v>0</v>
      </c>
      <c r="M815">
        <v>0</v>
      </c>
      <c r="N815" t="s">
        <v>22</v>
      </c>
      <c r="O815">
        <v>7</v>
      </c>
      <c r="P815" s="30">
        <f>SQRT((postes_2[[#This Row],[x]]-$Q$1)^2+(postes_2[[#This Row],[y]]-$R$1)^2)</f>
        <v>180647.0478099015</v>
      </c>
      <c r="Q815">
        <v>535045.43999999797</v>
      </c>
      <c r="R815">
        <v>6917610.4500000002</v>
      </c>
    </row>
    <row r="816" spans="1:18">
      <c r="A816">
        <v>77</v>
      </c>
      <c r="B816">
        <v>30000452</v>
      </c>
      <c r="C816">
        <f>+PF741</f>
        <v>0</v>
      </c>
      <c r="D816" t="s">
        <v>108</v>
      </c>
      <c r="E816">
        <v>610761600000</v>
      </c>
      <c r="F816">
        <v>1239719730000</v>
      </c>
      <c r="G816">
        <v>1</v>
      </c>
      <c r="H816" t="s">
        <v>3541</v>
      </c>
      <c r="I816" t="s">
        <v>3542</v>
      </c>
      <c r="J816" t="s">
        <v>20</v>
      </c>
      <c r="K816" t="s">
        <v>21</v>
      </c>
      <c r="L816">
        <v>0</v>
      </c>
      <c r="M816">
        <v>0</v>
      </c>
      <c r="N816" t="s">
        <v>22</v>
      </c>
      <c r="O816">
        <v>3</v>
      </c>
      <c r="P816" s="30">
        <f>SQRT((postes_2[[#This Row],[x]]-$Q$1)^2+(postes_2[[#This Row],[y]]-$R$1)^2)</f>
        <v>181066.20350352136</v>
      </c>
      <c r="Q816">
        <v>688470.85000000102</v>
      </c>
      <c r="R816">
        <v>6590058.7800000003</v>
      </c>
    </row>
    <row r="817" spans="1:18">
      <c r="A817">
        <v>3332</v>
      </c>
      <c r="B817">
        <v>70000283</v>
      </c>
      <c r="C817" t="e">
        <f>+#REF!</f>
        <v>#REF!</v>
      </c>
      <c r="D817" t="s">
        <v>274</v>
      </c>
      <c r="E817">
        <v>792806400000</v>
      </c>
      <c r="F817">
        <v>1429871668000</v>
      </c>
      <c r="G817">
        <v>1</v>
      </c>
      <c r="H817" t="s">
        <v>3726</v>
      </c>
      <c r="I817" t="s">
        <v>3727</v>
      </c>
      <c r="J817" t="s">
        <v>20</v>
      </c>
      <c r="K817" t="s">
        <v>21</v>
      </c>
      <c r="L817">
        <v>0</v>
      </c>
      <c r="M817">
        <v>0</v>
      </c>
      <c r="N817" t="s">
        <v>22</v>
      </c>
      <c r="O817">
        <v>1</v>
      </c>
      <c r="P817" s="30">
        <f>SQRT((postes_2[[#This Row],[x]]-$Q$1)^2+(postes_2[[#This Row],[y]]-$R$1)^2)</f>
        <v>181096.11252110178</v>
      </c>
      <c r="Q817">
        <v>557607.53999999899</v>
      </c>
      <c r="R817">
        <v>6926671.5800000001</v>
      </c>
    </row>
    <row r="818" spans="1:18">
      <c r="A818">
        <v>4122</v>
      </c>
      <c r="B818">
        <v>70014891</v>
      </c>
      <c r="C818" t="e">
        <f>+#REF!</f>
        <v>#REF!</v>
      </c>
      <c r="D818" t="s">
        <v>90</v>
      </c>
      <c r="E818">
        <v>1161099117000</v>
      </c>
      <c r="F818">
        <v>1161098596000</v>
      </c>
      <c r="G818">
        <v>1</v>
      </c>
      <c r="H818" t="s">
        <v>2020</v>
      </c>
      <c r="I818" t="s">
        <v>2021</v>
      </c>
      <c r="J818" t="s">
        <v>20</v>
      </c>
      <c r="K818" t="s">
        <v>21</v>
      </c>
      <c r="L818">
        <v>0</v>
      </c>
      <c r="M818">
        <v>0</v>
      </c>
      <c r="N818" t="s">
        <v>22</v>
      </c>
      <c r="O818">
        <v>7</v>
      </c>
      <c r="P818" s="30">
        <f>SQRT((postes_2[[#This Row],[x]]-$Q$1)^2+(postes_2[[#This Row],[y]]-$R$1)^2)</f>
        <v>181172.37550246718</v>
      </c>
      <c r="Q818">
        <v>784242.5</v>
      </c>
      <c r="R818">
        <v>6804709.7999999998</v>
      </c>
    </row>
    <row r="819" spans="1:18">
      <c r="A819">
        <v>4123</v>
      </c>
      <c r="B819">
        <v>20001004</v>
      </c>
      <c r="C819" t="e">
        <f>+#REF!</f>
        <v>#REF!</v>
      </c>
      <c r="D819" t="s">
        <v>168</v>
      </c>
      <c r="E819">
        <v>1168597191000</v>
      </c>
      <c r="F819">
        <v>1450361255000</v>
      </c>
      <c r="G819">
        <v>1</v>
      </c>
      <c r="H819" t="s">
        <v>2020</v>
      </c>
      <c r="I819" t="s">
        <v>2021</v>
      </c>
      <c r="J819" t="s">
        <v>20</v>
      </c>
      <c r="K819" t="s">
        <v>21</v>
      </c>
      <c r="L819">
        <v>0</v>
      </c>
      <c r="M819">
        <v>0</v>
      </c>
      <c r="N819" t="s">
        <v>22</v>
      </c>
      <c r="O819">
        <v>6</v>
      </c>
      <c r="P819" s="30">
        <f>SQRT((postes_2[[#This Row],[x]]-$Q$1)^2+(postes_2[[#This Row],[y]]-$R$1)^2)</f>
        <v>181172.37550246718</v>
      </c>
      <c r="Q819">
        <v>784242.5</v>
      </c>
      <c r="R819">
        <v>6804709.7999999998</v>
      </c>
    </row>
    <row r="820" spans="1:18">
      <c r="A820">
        <v>3267</v>
      </c>
      <c r="B820">
        <v>20001409</v>
      </c>
      <c r="C820" t="e">
        <f>+#REF!</f>
        <v>#REF!</v>
      </c>
      <c r="D820" t="s">
        <v>38</v>
      </c>
      <c r="E820">
        <v>778982400000</v>
      </c>
      <c r="F820">
        <v>1228928480000</v>
      </c>
      <c r="G820">
        <v>1</v>
      </c>
      <c r="H820" t="s">
        <v>7624</v>
      </c>
      <c r="I820" t="s">
        <v>7625</v>
      </c>
      <c r="J820" t="s">
        <v>26</v>
      </c>
      <c r="K820" t="s">
        <v>21</v>
      </c>
      <c r="L820">
        <v>0</v>
      </c>
      <c r="M820">
        <v>0</v>
      </c>
      <c r="N820" t="s">
        <v>22</v>
      </c>
      <c r="O820">
        <v>3</v>
      </c>
      <c r="P820" s="30">
        <f>SQRT((postes_2[[#This Row],[x]]-$Q$1)^2+(postes_2[[#This Row],[y]]-$R$1)^2)</f>
        <v>181224.68870136092</v>
      </c>
      <c r="Q820">
        <v>790840.74000000197</v>
      </c>
      <c r="R820">
        <v>6735897.3899999997</v>
      </c>
    </row>
    <row r="821" spans="1:18">
      <c r="A821">
        <v>2059</v>
      </c>
      <c r="B821">
        <v>60001720</v>
      </c>
      <c r="C821" t="e">
        <f>+#REF!</f>
        <v>#REF!</v>
      </c>
      <c r="D821" t="s">
        <v>274</v>
      </c>
      <c r="E821">
        <v>886550400000</v>
      </c>
      <c r="F821">
        <v>1397492375000</v>
      </c>
      <c r="G821">
        <v>1</v>
      </c>
      <c r="H821" t="s">
        <v>3783</v>
      </c>
      <c r="I821" t="s">
        <v>3784</v>
      </c>
      <c r="J821" t="s">
        <v>688</v>
      </c>
      <c r="K821" t="s">
        <v>21</v>
      </c>
      <c r="L821">
        <v>0</v>
      </c>
      <c r="M821">
        <v>0</v>
      </c>
      <c r="N821" t="s">
        <v>22</v>
      </c>
      <c r="O821">
        <v>4</v>
      </c>
      <c r="P821" s="30">
        <f>SQRT((postes_2[[#This Row],[x]]-$Q$1)^2+(postes_2[[#This Row],[y]]-$R$1)^2)</f>
        <v>181319.21937698819</v>
      </c>
      <c r="Q821">
        <v>500880.60000000102</v>
      </c>
      <c r="R821">
        <v>6609008.2800000003</v>
      </c>
    </row>
    <row r="822" spans="1:18">
      <c r="A822">
        <v>2177</v>
      </c>
      <c r="B822">
        <v>70000264</v>
      </c>
      <c r="C822" t="e">
        <f>+#REF!</f>
        <v>#REF!</v>
      </c>
      <c r="D822" t="s">
        <v>168</v>
      </c>
      <c r="E822" s="1">
        <v>1006992000000</v>
      </c>
      <c r="F822">
        <v>1442326500000</v>
      </c>
      <c r="G822">
        <v>1</v>
      </c>
      <c r="H822" t="s">
        <v>6181</v>
      </c>
      <c r="I822" t="s">
        <v>6182</v>
      </c>
      <c r="J822" t="s">
        <v>20</v>
      </c>
      <c r="K822" t="s">
        <v>21</v>
      </c>
      <c r="L822">
        <v>0</v>
      </c>
      <c r="M822">
        <v>0</v>
      </c>
      <c r="N822" t="s">
        <v>22</v>
      </c>
      <c r="O822">
        <v>4</v>
      </c>
      <c r="P822" s="30">
        <f>SQRT((postes_2[[#This Row],[x]]-$Q$1)^2+(postes_2[[#This Row],[y]]-$R$1)^2)</f>
        <v>181564.75696752674</v>
      </c>
      <c r="Q822">
        <v>559363</v>
      </c>
      <c r="R822">
        <v>6927686.0800000001</v>
      </c>
    </row>
    <row r="823" spans="1:18">
      <c r="A823">
        <v>2138</v>
      </c>
      <c r="B823">
        <v>60001132</v>
      </c>
      <c r="C823" t="e">
        <f>+#REF!</f>
        <v>#REF!</v>
      </c>
      <c r="D823" t="s">
        <v>56</v>
      </c>
      <c r="E823">
        <v>1348590435000</v>
      </c>
      <c r="F823">
        <v>1348590351000</v>
      </c>
      <c r="G823">
        <v>1</v>
      </c>
      <c r="H823" t="s">
        <v>4992</v>
      </c>
      <c r="I823" t="s">
        <v>4993</v>
      </c>
      <c r="J823" t="s">
        <v>20</v>
      </c>
      <c r="K823" t="s">
        <v>21</v>
      </c>
      <c r="L823">
        <v>0</v>
      </c>
      <c r="M823">
        <v>0</v>
      </c>
      <c r="N823" t="s">
        <v>22</v>
      </c>
      <c r="O823">
        <v>4</v>
      </c>
      <c r="P823" s="30">
        <f>SQRT((postes_2[[#This Row],[x]]-$Q$1)^2+(postes_2[[#This Row],[y]]-$R$1)^2)</f>
        <v>181819.73397579524</v>
      </c>
      <c r="Q823">
        <v>432761.10000000102</v>
      </c>
      <c r="R823">
        <v>6715014.79</v>
      </c>
    </row>
    <row r="824" spans="1:18">
      <c r="A824">
        <v>2965</v>
      </c>
      <c r="B824">
        <v>20000505</v>
      </c>
      <c r="C824" t="e">
        <f>+#REF!</f>
        <v>#REF!</v>
      </c>
      <c r="D824" t="s">
        <v>77</v>
      </c>
      <c r="E824">
        <v>610761600000</v>
      </c>
      <c r="F824">
        <v>1371636386000</v>
      </c>
      <c r="G824">
        <v>1</v>
      </c>
      <c r="H824" t="s">
        <v>4561</v>
      </c>
      <c r="I824" t="s">
        <v>4562</v>
      </c>
      <c r="J824" t="s">
        <v>4563</v>
      </c>
      <c r="K824" t="s">
        <v>21</v>
      </c>
      <c r="L824">
        <v>0</v>
      </c>
      <c r="M824">
        <v>0</v>
      </c>
      <c r="N824" t="s">
        <v>22</v>
      </c>
      <c r="O824">
        <v>3</v>
      </c>
      <c r="P824" s="30">
        <f>SQRT((postes_2[[#This Row],[x]]-$Q$1)^2+(postes_2[[#This Row],[y]]-$R$1)^2)</f>
        <v>182006.16637469261</v>
      </c>
      <c r="Q824">
        <v>738232.43999999797</v>
      </c>
      <c r="R824">
        <v>6883088.0499999998</v>
      </c>
    </row>
    <row r="825" spans="1:18">
      <c r="A825">
        <v>3184</v>
      </c>
      <c r="B825">
        <v>70000295</v>
      </c>
      <c r="C825" t="e">
        <f>+#REF!</f>
        <v>#REF!</v>
      </c>
      <c r="D825" t="s">
        <v>90</v>
      </c>
      <c r="E825">
        <v>947548800000</v>
      </c>
      <c r="F825">
        <v>1150989210000</v>
      </c>
      <c r="G825">
        <v>1</v>
      </c>
      <c r="H825" t="s">
        <v>6347</v>
      </c>
      <c r="I825" t="s">
        <v>6348</v>
      </c>
      <c r="J825" t="s">
        <v>20</v>
      </c>
      <c r="K825" t="s">
        <v>21</v>
      </c>
      <c r="L825">
        <v>0</v>
      </c>
      <c r="M825">
        <v>0</v>
      </c>
      <c r="N825" t="s">
        <v>22</v>
      </c>
      <c r="O825">
        <v>4</v>
      </c>
      <c r="P825" s="30">
        <f>SQRT((postes_2[[#This Row],[x]]-$Q$1)^2+(postes_2[[#This Row],[y]]-$R$1)^2)</f>
        <v>182054.58488211338</v>
      </c>
      <c r="Q825">
        <v>542414.68999999797</v>
      </c>
      <c r="R825">
        <v>6922318.6299999999</v>
      </c>
    </row>
    <row r="826" spans="1:18">
      <c r="A826">
        <v>290</v>
      </c>
      <c r="B826">
        <v>60003815</v>
      </c>
      <c r="C826">
        <f>+PF539</f>
        <v>0</v>
      </c>
      <c r="D826" t="s">
        <v>274</v>
      </c>
      <c r="E826">
        <v>1348488395000</v>
      </c>
      <c r="F826">
        <v>1397471273000</v>
      </c>
      <c r="G826">
        <v>1</v>
      </c>
      <c r="H826" t="s">
        <v>686</v>
      </c>
      <c r="I826" t="s">
        <v>687</v>
      </c>
      <c r="J826" t="s">
        <v>688</v>
      </c>
      <c r="K826" t="s">
        <v>21</v>
      </c>
      <c r="L826">
        <v>0</v>
      </c>
      <c r="M826">
        <v>0</v>
      </c>
      <c r="N826" t="s">
        <v>22</v>
      </c>
      <c r="O826">
        <v>4</v>
      </c>
      <c r="P826" s="30">
        <f>SQRT((postes_2[[#This Row],[x]]-$Q$1)^2+(postes_2[[#This Row],[y]]-$R$1)^2)</f>
        <v>182071.43227381399</v>
      </c>
      <c r="Q826">
        <v>480644.04999999702</v>
      </c>
      <c r="R826">
        <v>6625808.8600000003</v>
      </c>
    </row>
    <row r="827" spans="1:18">
      <c r="A827">
        <v>518</v>
      </c>
      <c r="B827">
        <v>60001754</v>
      </c>
      <c r="C827" t="e">
        <f>+PE0</f>
        <v>#NAME?</v>
      </c>
      <c r="D827" t="s">
        <v>274</v>
      </c>
      <c r="E827">
        <v>1142009429000</v>
      </c>
      <c r="F827">
        <v>1424699830000</v>
      </c>
      <c r="G827">
        <v>1</v>
      </c>
      <c r="H827" t="s">
        <v>1088</v>
      </c>
      <c r="I827" t="s">
        <v>1089</v>
      </c>
      <c r="J827" t="s">
        <v>20</v>
      </c>
      <c r="K827" t="s">
        <v>21</v>
      </c>
      <c r="L827">
        <v>0</v>
      </c>
      <c r="M827">
        <v>0</v>
      </c>
      <c r="N827" t="s">
        <v>22</v>
      </c>
      <c r="O827">
        <v>0</v>
      </c>
      <c r="P827" s="30">
        <f>SQRT((postes_2[[#This Row],[x]]-$Q$1)^2+(postes_2[[#This Row],[y]]-$R$1)^2)</f>
        <v>182079.05989554248</v>
      </c>
      <c r="Q827">
        <v>519746.79999999702</v>
      </c>
      <c r="R827">
        <v>6595594.6399999997</v>
      </c>
    </row>
    <row r="828" spans="1:18">
      <c r="A828">
        <v>2963</v>
      </c>
      <c r="B828">
        <v>10000882</v>
      </c>
      <c r="C828" t="e">
        <f>+#REF!</f>
        <v>#REF!</v>
      </c>
      <c r="D828" t="s">
        <v>77</v>
      </c>
      <c r="E828" s="1">
        <v>1072656000000</v>
      </c>
      <c r="F828">
        <v>1371566614000</v>
      </c>
      <c r="G828">
        <v>1</v>
      </c>
      <c r="H828" t="s">
        <v>4558</v>
      </c>
      <c r="I828" t="s">
        <v>4558</v>
      </c>
      <c r="J828" t="s">
        <v>20</v>
      </c>
      <c r="K828" t="s">
        <v>21</v>
      </c>
      <c r="L828">
        <v>0</v>
      </c>
      <c r="M828">
        <v>0</v>
      </c>
      <c r="N828" t="s">
        <v>22</v>
      </c>
      <c r="O828">
        <v>3</v>
      </c>
      <c r="P828" s="30">
        <f>SQRT((postes_2[[#This Row],[x]]-$Q$1)^2+(postes_2[[#This Row],[y]]-$R$1)^2)</f>
        <v>182089.04531685161</v>
      </c>
      <c r="Q828">
        <v>717923.43999999797</v>
      </c>
      <c r="R828">
        <v>6900465.8399999999</v>
      </c>
    </row>
    <row r="829" spans="1:18">
      <c r="A829">
        <v>3345</v>
      </c>
      <c r="B829">
        <v>20001135</v>
      </c>
      <c r="C829" t="e">
        <f>+#REF!</f>
        <v>#REF!</v>
      </c>
      <c r="D829" t="s">
        <v>20</v>
      </c>
      <c r="E829" s="1">
        <v>883440000000</v>
      </c>
      <c r="F829" t="s">
        <v>20</v>
      </c>
      <c r="G829">
        <v>1</v>
      </c>
      <c r="H829" t="s">
        <v>3754</v>
      </c>
      <c r="I829" t="s">
        <v>3755</v>
      </c>
      <c r="J829" t="s">
        <v>20</v>
      </c>
      <c r="K829" t="s">
        <v>21</v>
      </c>
      <c r="L829">
        <v>0</v>
      </c>
      <c r="M829">
        <v>0</v>
      </c>
      <c r="N829" t="s">
        <v>22</v>
      </c>
      <c r="O829">
        <v>3</v>
      </c>
      <c r="P829" s="30">
        <f>SQRT((postes_2[[#This Row],[x]]-$Q$1)^2+(postes_2[[#This Row],[y]]-$R$1)^2)</f>
        <v>182116.4420147113</v>
      </c>
      <c r="Q829">
        <v>789518.89999999898</v>
      </c>
      <c r="R829">
        <v>6786743.5099999998</v>
      </c>
    </row>
    <row r="830" spans="1:18">
      <c r="A830">
        <v>2491</v>
      </c>
      <c r="B830">
        <v>70000281</v>
      </c>
      <c r="C830" t="e">
        <f>+#REF!</f>
        <v>#REF!</v>
      </c>
      <c r="D830" t="s">
        <v>30</v>
      </c>
      <c r="E830">
        <v>610761600000</v>
      </c>
      <c r="F830">
        <v>1371112380000</v>
      </c>
      <c r="G830">
        <v>1</v>
      </c>
      <c r="H830" t="s">
        <v>5232</v>
      </c>
      <c r="I830" t="s">
        <v>5233</v>
      </c>
      <c r="J830" t="s">
        <v>20</v>
      </c>
      <c r="K830" t="s">
        <v>21</v>
      </c>
      <c r="L830">
        <v>0</v>
      </c>
      <c r="M830">
        <v>0</v>
      </c>
      <c r="N830" t="s">
        <v>22</v>
      </c>
      <c r="O830">
        <v>4</v>
      </c>
      <c r="P830" s="30">
        <f>SQRT((postes_2[[#This Row],[x]]-$Q$1)^2+(postes_2[[#This Row],[y]]-$R$1)^2)</f>
        <v>182232.97417026435</v>
      </c>
      <c r="Q830">
        <v>555232.06000000203</v>
      </c>
      <c r="R830">
        <v>6927122.0899999999</v>
      </c>
    </row>
    <row r="831" spans="1:18">
      <c r="A831">
        <v>624</v>
      </c>
      <c r="B831">
        <v>50000091</v>
      </c>
      <c r="C831">
        <f>+PF210</f>
        <v>0</v>
      </c>
      <c r="D831" t="s">
        <v>168</v>
      </c>
      <c r="E831">
        <v>1459506602000</v>
      </c>
      <c r="F831">
        <v>1267629319000</v>
      </c>
      <c r="G831">
        <v>1</v>
      </c>
      <c r="H831" t="s">
        <v>5217</v>
      </c>
      <c r="I831" t="s">
        <v>5218</v>
      </c>
      <c r="J831" t="s">
        <v>20</v>
      </c>
      <c r="K831" t="s">
        <v>21</v>
      </c>
      <c r="L831">
        <v>0</v>
      </c>
      <c r="M831">
        <v>0</v>
      </c>
      <c r="N831" t="s">
        <v>22</v>
      </c>
      <c r="O831">
        <v>4</v>
      </c>
      <c r="P831" s="30">
        <f>SQRT((postes_2[[#This Row],[x]]-$Q$1)^2+(postes_2[[#This Row],[y]]-$R$1)^2)</f>
        <v>182461.70155754671</v>
      </c>
      <c r="Q831">
        <v>584981.38000000303</v>
      </c>
      <c r="R831">
        <v>6572789.6100000003</v>
      </c>
    </row>
    <row r="832" spans="1:18">
      <c r="A832">
        <v>2983</v>
      </c>
      <c r="B832">
        <v>60001714</v>
      </c>
      <c r="C832" t="e">
        <f>+#REF!</f>
        <v>#REF!</v>
      </c>
      <c r="D832" t="s">
        <v>274</v>
      </c>
      <c r="E832">
        <v>610761600000</v>
      </c>
      <c r="F832">
        <v>1397130959000</v>
      </c>
      <c r="G832">
        <v>1</v>
      </c>
      <c r="H832" t="s">
        <v>2804</v>
      </c>
      <c r="I832" t="s">
        <v>2805</v>
      </c>
      <c r="J832" t="s">
        <v>20</v>
      </c>
      <c r="K832" t="s">
        <v>21</v>
      </c>
      <c r="L832">
        <v>0</v>
      </c>
      <c r="M832">
        <v>0</v>
      </c>
      <c r="N832" t="s">
        <v>22</v>
      </c>
      <c r="O832">
        <v>4</v>
      </c>
      <c r="P832" s="30">
        <f>SQRT((postes_2[[#This Row],[x]]-$Q$1)^2+(postes_2[[#This Row],[y]]-$R$1)^2)</f>
        <v>182572.63351363552</v>
      </c>
      <c r="Q832">
        <v>497852.74000000203</v>
      </c>
      <c r="R832">
        <v>6609760.2999999998</v>
      </c>
    </row>
    <row r="833" spans="1:18">
      <c r="A833">
        <v>2295</v>
      </c>
      <c r="B833">
        <v>50000090</v>
      </c>
      <c r="C833" t="e">
        <f>+#REF!</f>
        <v>#REF!</v>
      </c>
      <c r="D833" t="s">
        <v>168</v>
      </c>
      <c r="E833">
        <v>1459508024000</v>
      </c>
      <c r="F833" t="s">
        <v>20</v>
      </c>
      <c r="G833">
        <v>1</v>
      </c>
      <c r="H833" t="s">
        <v>5332</v>
      </c>
      <c r="I833" t="s">
        <v>5333</v>
      </c>
      <c r="J833" t="s">
        <v>20</v>
      </c>
      <c r="K833" t="s">
        <v>21</v>
      </c>
      <c r="L833">
        <v>0</v>
      </c>
      <c r="M833">
        <v>0</v>
      </c>
      <c r="N833" t="s">
        <v>22</v>
      </c>
      <c r="O833">
        <v>4</v>
      </c>
      <c r="P833" s="30">
        <f>SQRT((postes_2[[#This Row],[x]]-$Q$1)^2+(postes_2[[#This Row],[y]]-$R$1)^2)</f>
        <v>182776.34386902986</v>
      </c>
      <c r="Q833">
        <v>582957.03000000096</v>
      </c>
      <c r="R833">
        <v>6572768.5</v>
      </c>
    </row>
    <row r="834" spans="1:18">
      <c r="A834">
        <v>3012</v>
      </c>
      <c r="B834">
        <v>70000548</v>
      </c>
      <c r="C834" t="e">
        <f>+#REF!</f>
        <v>#REF!</v>
      </c>
      <c r="D834" t="s">
        <v>212</v>
      </c>
      <c r="E834">
        <v>757641600000</v>
      </c>
      <c r="F834">
        <v>1161871519000</v>
      </c>
      <c r="G834">
        <v>1</v>
      </c>
      <c r="H834" t="s">
        <v>6391</v>
      </c>
      <c r="I834" t="s">
        <v>6392</v>
      </c>
      <c r="J834" t="s">
        <v>20</v>
      </c>
      <c r="K834" t="s">
        <v>21</v>
      </c>
      <c r="L834">
        <v>0</v>
      </c>
      <c r="M834">
        <v>0</v>
      </c>
      <c r="N834" t="s">
        <v>22</v>
      </c>
      <c r="O834">
        <v>4</v>
      </c>
      <c r="P834" s="30">
        <f>SQRT((postes_2[[#This Row],[x]]-$Q$1)^2+(postes_2[[#This Row],[y]]-$R$1)^2)</f>
        <v>182889.58506692672</v>
      </c>
      <c r="Q834">
        <v>497298.89999999898</v>
      </c>
      <c r="R834">
        <v>6897132.3300000001</v>
      </c>
    </row>
    <row r="835" spans="1:18">
      <c r="A835">
        <v>533</v>
      </c>
      <c r="B835">
        <v>70000263</v>
      </c>
      <c r="C835">
        <f>+PF307</f>
        <v>0</v>
      </c>
      <c r="D835" t="s">
        <v>43</v>
      </c>
      <c r="E835">
        <v>797126400000</v>
      </c>
      <c r="F835">
        <v>1122997902000</v>
      </c>
      <c r="G835">
        <v>1</v>
      </c>
      <c r="H835" t="s">
        <v>326</v>
      </c>
      <c r="I835" t="s">
        <v>327</v>
      </c>
      <c r="J835" t="s">
        <v>20</v>
      </c>
      <c r="K835" t="s">
        <v>21</v>
      </c>
      <c r="L835">
        <v>0</v>
      </c>
      <c r="M835">
        <v>0</v>
      </c>
      <c r="N835" t="s">
        <v>22</v>
      </c>
      <c r="O835">
        <v>6</v>
      </c>
      <c r="P835" s="30">
        <f>SQRT((postes_2[[#This Row],[x]]-$Q$1)^2+(postes_2[[#This Row],[y]]-$R$1)^2)</f>
        <v>182896.57434844671</v>
      </c>
      <c r="Q835">
        <v>560732.60000000102</v>
      </c>
      <c r="R835">
        <v>6929466.3799999999</v>
      </c>
    </row>
    <row r="836" spans="1:18">
      <c r="A836">
        <v>2241</v>
      </c>
      <c r="B836">
        <v>70002545</v>
      </c>
      <c r="C836" t="e">
        <f>+#REF!</f>
        <v>#REF!</v>
      </c>
      <c r="D836" t="s">
        <v>30</v>
      </c>
      <c r="E836">
        <v>1040947200000</v>
      </c>
      <c r="F836">
        <v>1371050833000</v>
      </c>
      <c r="G836">
        <v>1</v>
      </c>
      <c r="H836" t="s">
        <v>5718</v>
      </c>
      <c r="I836" t="s">
        <v>2046</v>
      </c>
      <c r="J836" t="s">
        <v>5719</v>
      </c>
      <c r="K836" t="s">
        <v>21</v>
      </c>
      <c r="L836">
        <v>0</v>
      </c>
      <c r="M836">
        <v>0</v>
      </c>
      <c r="N836" t="s">
        <v>22</v>
      </c>
      <c r="O836">
        <v>4</v>
      </c>
      <c r="P836" s="30">
        <f>SQRT((postes_2[[#This Row],[x]]-$Q$1)^2+(postes_2[[#This Row],[y]]-$R$1)^2)</f>
        <v>183026.87165957066</v>
      </c>
      <c r="Q836">
        <v>556916.54999999702</v>
      </c>
      <c r="R836">
        <v>6928479.3200000003</v>
      </c>
    </row>
    <row r="837" spans="1:18">
      <c r="A837">
        <v>544</v>
      </c>
      <c r="B837">
        <v>30000494</v>
      </c>
      <c r="C837">
        <f>+PF298</f>
        <v>0</v>
      </c>
      <c r="D837" t="s">
        <v>20</v>
      </c>
      <c r="E837">
        <v>610761600000</v>
      </c>
      <c r="F837" t="s">
        <v>20</v>
      </c>
      <c r="G837">
        <v>1</v>
      </c>
      <c r="H837" t="s">
        <v>7879</v>
      </c>
      <c r="I837" t="s">
        <v>7880</v>
      </c>
      <c r="J837" t="s">
        <v>20</v>
      </c>
      <c r="K837" t="s">
        <v>21</v>
      </c>
      <c r="L837">
        <v>0</v>
      </c>
      <c r="M837">
        <v>0</v>
      </c>
      <c r="N837" t="s">
        <v>22</v>
      </c>
      <c r="O837">
        <v>6</v>
      </c>
      <c r="P837" s="30">
        <f>SQRT((postes_2[[#This Row],[x]]-$Q$1)^2+(postes_2[[#This Row],[y]]-$R$1)^2)</f>
        <v>183137.41355362188</v>
      </c>
      <c r="Q837">
        <v>669583.53999999899</v>
      </c>
      <c r="R837">
        <v>6580127.9400000004</v>
      </c>
    </row>
    <row r="838" spans="1:18">
      <c r="A838">
        <v>91</v>
      </c>
      <c r="B838">
        <v>60001166</v>
      </c>
      <c r="C838">
        <f>+PF750</f>
        <v>0</v>
      </c>
      <c r="D838" t="s">
        <v>20</v>
      </c>
      <c r="E838">
        <v>610761600000</v>
      </c>
      <c r="F838" t="s">
        <v>20</v>
      </c>
      <c r="G838">
        <v>1</v>
      </c>
      <c r="H838" t="s">
        <v>4054</v>
      </c>
      <c r="I838" t="s">
        <v>4055</v>
      </c>
      <c r="J838" t="s">
        <v>20</v>
      </c>
      <c r="K838" t="s">
        <v>21</v>
      </c>
      <c r="L838">
        <v>0</v>
      </c>
      <c r="M838">
        <v>0</v>
      </c>
      <c r="N838" t="s">
        <v>22</v>
      </c>
      <c r="O838">
        <v>4</v>
      </c>
      <c r="P838" s="30">
        <f>SQRT((postes_2[[#This Row],[x]]-$Q$1)^2+(postes_2[[#This Row],[y]]-$R$1)^2)</f>
        <v>183348.80031351652</v>
      </c>
      <c r="Q838">
        <v>432161.92000000202</v>
      </c>
      <c r="R838">
        <v>6710762.6500000004</v>
      </c>
    </row>
    <row r="839" spans="1:18">
      <c r="A839">
        <v>1594</v>
      </c>
      <c r="B839">
        <v>60000264</v>
      </c>
      <c r="C839" t="e">
        <f>+#REF!</f>
        <v>#REF!</v>
      </c>
      <c r="D839" t="s">
        <v>77</v>
      </c>
      <c r="E839">
        <v>1244567077000</v>
      </c>
      <c r="F839">
        <v>1329146925000</v>
      </c>
      <c r="G839">
        <v>1</v>
      </c>
      <c r="H839" t="s">
        <v>7568</v>
      </c>
      <c r="I839" t="s">
        <v>7569</v>
      </c>
      <c r="J839" t="s">
        <v>20</v>
      </c>
      <c r="K839" t="s">
        <v>21</v>
      </c>
      <c r="L839">
        <v>0</v>
      </c>
      <c r="M839">
        <v>0</v>
      </c>
      <c r="N839" t="s">
        <v>22</v>
      </c>
      <c r="O839">
        <v>4</v>
      </c>
      <c r="P839" s="30">
        <f>SQRT((postes_2[[#This Row],[x]]-$Q$1)^2+(postes_2[[#This Row],[y]]-$R$1)^2)</f>
        <v>183662.12458154041</v>
      </c>
      <c r="Q839">
        <v>439269.93999999802</v>
      </c>
      <c r="R839">
        <v>6819964.6699999999</v>
      </c>
    </row>
    <row r="840" spans="1:18">
      <c r="A840">
        <v>2606</v>
      </c>
      <c r="B840">
        <v>70000249</v>
      </c>
      <c r="C840" t="e">
        <f>+#REF!</f>
        <v>#REF!</v>
      </c>
      <c r="D840" t="s">
        <v>274</v>
      </c>
      <c r="E840">
        <v>610761600000</v>
      </c>
      <c r="F840">
        <v>1444838640000</v>
      </c>
      <c r="G840">
        <v>1</v>
      </c>
      <c r="H840" t="s">
        <v>1382</v>
      </c>
      <c r="I840" t="s">
        <v>1383</v>
      </c>
      <c r="J840" t="s">
        <v>20</v>
      </c>
      <c r="K840" t="s">
        <v>21</v>
      </c>
      <c r="L840">
        <v>0</v>
      </c>
      <c r="M840">
        <v>0</v>
      </c>
      <c r="N840" t="s">
        <v>22</v>
      </c>
      <c r="O840">
        <v>4</v>
      </c>
      <c r="P840" s="30">
        <f>SQRT((postes_2[[#This Row],[x]]-$Q$1)^2+(postes_2[[#This Row],[y]]-$R$1)^2)</f>
        <v>183691.3053002923</v>
      </c>
      <c r="Q840">
        <v>564613.59000000404</v>
      </c>
      <c r="R840">
        <v>6931338.0099999998</v>
      </c>
    </row>
    <row r="841" spans="1:18">
      <c r="A841">
        <v>3506</v>
      </c>
      <c r="B841">
        <v>70014002</v>
      </c>
      <c r="C841" t="e">
        <f>+#REF!</f>
        <v>#REF!</v>
      </c>
      <c r="D841" t="s">
        <v>56</v>
      </c>
      <c r="E841">
        <v>1201798116000</v>
      </c>
      <c r="F841">
        <v>1373032537000</v>
      </c>
      <c r="G841">
        <v>1</v>
      </c>
      <c r="H841" t="s">
        <v>6769</v>
      </c>
      <c r="I841" t="s">
        <v>6770</v>
      </c>
      <c r="J841" t="s">
        <v>20</v>
      </c>
      <c r="K841" t="s">
        <v>21</v>
      </c>
      <c r="L841">
        <v>0</v>
      </c>
      <c r="M841">
        <v>0</v>
      </c>
      <c r="N841" t="s">
        <v>22</v>
      </c>
      <c r="O841">
        <v>4</v>
      </c>
      <c r="P841" s="30">
        <f>SQRT((postes_2[[#This Row],[x]]-$Q$1)^2+(postes_2[[#This Row],[y]]-$R$1)^2)</f>
        <v>184089.93323747837</v>
      </c>
      <c r="Q841">
        <v>429576.71000000101</v>
      </c>
      <c r="R841">
        <v>6719301.29</v>
      </c>
    </row>
    <row r="842" spans="1:18">
      <c r="A842">
        <v>2589</v>
      </c>
      <c r="B842">
        <v>70000272</v>
      </c>
      <c r="C842" t="e">
        <f>+#REF!</f>
        <v>#REF!</v>
      </c>
      <c r="D842" t="s">
        <v>168</v>
      </c>
      <c r="E842">
        <v>865814400000</v>
      </c>
      <c r="F842">
        <v>1450362102000</v>
      </c>
      <c r="G842">
        <v>1</v>
      </c>
      <c r="H842" t="s">
        <v>1347</v>
      </c>
      <c r="I842" t="s">
        <v>1348</v>
      </c>
      <c r="J842" t="s">
        <v>990</v>
      </c>
      <c r="K842" t="s">
        <v>21</v>
      </c>
      <c r="L842">
        <v>0</v>
      </c>
      <c r="M842">
        <v>0</v>
      </c>
      <c r="N842" t="s">
        <v>22</v>
      </c>
      <c r="O842">
        <v>3</v>
      </c>
      <c r="P842" s="30">
        <f>SQRT((postes_2[[#This Row],[x]]-$Q$1)^2+(postes_2[[#This Row],[y]]-$R$1)^2)</f>
        <v>184093.11338149454</v>
      </c>
      <c r="Q842">
        <v>675279.25</v>
      </c>
      <c r="R842">
        <v>6925770.0499999998</v>
      </c>
    </row>
    <row r="843" spans="1:18">
      <c r="A843">
        <v>2388</v>
      </c>
      <c r="B843">
        <v>60001014</v>
      </c>
      <c r="C843" t="e">
        <f>+#REF!</f>
        <v>#REF!</v>
      </c>
      <c r="D843" t="s">
        <v>38</v>
      </c>
      <c r="E843">
        <v>787276800000</v>
      </c>
      <c r="F843">
        <v>1248451197000</v>
      </c>
      <c r="G843">
        <v>1</v>
      </c>
      <c r="H843" t="s">
        <v>4976</v>
      </c>
      <c r="I843" t="s">
        <v>4977</v>
      </c>
      <c r="J843" t="s">
        <v>20</v>
      </c>
      <c r="K843" t="s">
        <v>21</v>
      </c>
      <c r="L843">
        <v>0</v>
      </c>
      <c r="M843">
        <v>0</v>
      </c>
      <c r="N843" t="s">
        <v>22</v>
      </c>
      <c r="O843">
        <v>4</v>
      </c>
      <c r="P843" s="30">
        <f>SQRT((postes_2[[#This Row],[x]]-$Q$1)^2+(postes_2[[#This Row],[y]]-$R$1)^2)</f>
        <v>184205.40939340647</v>
      </c>
      <c r="Q843">
        <v>427254.14999999898</v>
      </c>
      <c r="R843">
        <v>6734387.6200000001</v>
      </c>
    </row>
    <row r="844" spans="1:18">
      <c r="A844">
        <v>537</v>
      </c>
      <c r="B844">
        <v>60001723</v>
      </c>
      <c r="C844">
        <f>+PF310</f>
        <v>0</v>
      </c>
      <c r="D844" t="s">
        <v>274</v>
      </c>
      <c r="E844">
        <v>610761600000</v>
      </c>
      <c r="F844">
        <v>1397128728000</v>
      </c>
      <c r="G844">
        <v>1</v>
      </c>
      <c r="H844" t="s">
        <v>1107</v>
      </c>
      <c r="I844" t="s">
        <v>1108</v>
      </c>
      <c r="J844" t="s">
        <v>26</v>
      </c>
      <c r="K844" t="s">
        <v>21</v>
      </c>
      <c r="L844">
        <v>0</v>
      </c>
      <c r="M844">
        <v>0</v>
      </c>
      <c r="N844" t="s">
        <v>22</v>
      </c>
      <c r="O844">
        <v>4</v>
      </c>
      <c r="P844" s="30">
        <f>SQRT((postes_2[[#This Row],[x]]-$Q$1)^2+(postes_2[[#This Row],[y]]-$R$1)^2)</f>
        <v>184771.934860476</v>
      </c>
      <c r="Q844">
        <v>495842.46999999898</v>
      </c>
      <c r="R844">
        <v>6608543.8899999997</v>
      </c>
    </row>
    <row r="845" spans="1:18">
      <c r="A845">
        <v>4044</v>
      </c>
      <c r="B845">
        <v>30000193</v>
      </c>
      <c r="C845" t="e">
        <f>+#REF!</f>
        <v>#REF!</v>
      </c>
      <c r="D845" t="s">
        <v>38</v>
      </c>
      <c r="E845">
        <v>610761600000</v>
      </c>
      <c r="F845">
        <v>1243596764000</v>
      </c>
      <c r="G845">
        <v>1</v>
      </c>
      <c r="H845" t="s">
        <v>8087</v>
      </c>
      <c r="I845" t="s">
        <v>8088</v>
      </c>
      <c r="J845" t="s">
        <v>20</v>
      </c>
      <c r="K845" t="s">
        <v>21</v>
      </c>
      <c r="L845">
        <v>0</v>
      </c>
      <c r="M845">
        <v>0</v>
      </c>
      <c r="N845" t="s">
        <v>22</v>
      </c>
      <c r="O845">
        <v>3</v>
      </c>
      <c r="P845" s="30">
        <f>SQRT((postes_2[[#This Row],[x]]-$Q$1)^2+(postes_2[[#This Row],[y]]-$R$1)^2)</f>
        <v>184786.19669993612</v>
      </c>
      <c r="Q845">
        <v>771235.97999999695</v>
      </c>
      <c r="R845">
        <v>6662357.96</v>
      </c>
    </row>
    <row r="846" spans="1:18">
      <c r="A846">
        <v>3864</v>
      </c>
      <c r="B846">
        <v>70000241</v>
      </c>
      <c r="C846" t="e">
        <f>+#REF!</f>
        <v>#REF!</v>
      </c>
      <c r="D846" t="s">
        <v>20</v>
      </c>
      <c r="E846" s="1">
        <v>1006992000000</v>
      </c>
      <c r="F846" t="s">
        <v>20</v>
      </c>
      <c r="G846">
        <v>1</v>
      </c>
      <c r="H846" t="s">
        <v>7938</v>
      </c>
      <c r="I846" t="s">
        <v>7939</v>
      </c>
      <c r="J846" t="s">
        <v>20</v>
      </c>
      <c r="K846" t="s">
        <v>21</v>
      </c>
      <c r="L846">
        <v>0</v>
      </c>
      <c r="M846">
        <v>0</v>
      </c>
      <c r="N846" t="s">
        <v>22</v>
      </c>
      <c r="O846">
        <v>6</v>
      </c>
      <c r="P846" s="30">
        <f>SQRT((postes_2[[#This Row],[x]]-$Q$1)^2+(postes_2[[#This Row],[y]]-$R$1)^2)</f>
        <v>185011.86301735838</v>
      </c>
      <c r="Q846">
        <v>660278.06000000203</v>
      </c>
      <c r="R846">
        <v>6931643.3700000001</v>
      </c>
    </row>
    <row r="847" spans="1:18">
      <c r="A847">
        <v>457</v>
      </c>
      <c r="B847">
        <v>70000201</v>
      </c>
      <c r="C847">
        <f>+PF393</f>
        <v>0</v>
      </c>
      <c r="D847" t="s">
        <v>56</v>
      </c>
      <c r="E847">
        <v>1210872696000</v>
      </c>
      <c r="F847">
        <v>1210872648000</v>
      </c>
      <c r="G847">
        <v>1</v>
      </c>
      <c r="H847" t="s">
        <v>1032</v>
      </c>
      <c r="I847" t="s">
        <v>1033</v>
      </c>
      <c r="J847" t="s">
        <v>20</v>
      </c>
      <c r="K847" t="s">
        <v>21</v>
      </c>
      <c r="L847">
        <v>0</v>
      </c>
      <c r="M847">
        <v>0</v>
      </c>
      <c r="N847" t="s">
        <v>22</v>
      </c>
      <c r="O847">
        <v>4</v>
      </c>
      <c r="P847" s="30">
        <f>SQRT((postes_2[[#This Row],[x]]-$Q$1)^2+(postes_2[[#This Row],[y]]-$R$1)^2)</f>
        <v>185019.47841324864</v>
      </c>
      <c r="Q847">
        <v>573744.38000000303</v>
      </c>
      <c r="R847">
        <v>6934800.4000000004</v>
      </c>
    </row>
    <row r="848" spans="1:18">
      <c r="A848">
        <v>1764</v>
      </c>
      <c r="B848">
        <v>60001093</v>
      </c>
      <c r="C848" t="e">
        <f>+#REF!</f>
        <v>#REF!</v>
      </c>
      <c r="D848" t="s">
        <v>20</v>
      </c>
      <c r="E848">
        <v>610761600000</v>
      </c>
      <c r="F848" t="s">
        <v>20</v>
      </c>
      <c r="G848">
        <v>1</v>
      </c>
      <c r="H848" t="s">
        <v>7058</v>
      </c>
      <c r="I848" t="s">
        <v>7059</v>
      </c>
      <c r="J848" t="s">
        <v>7060</v>
      </c>
      <c r="K848" t="s">
        <v>21</v>
      </c>
      <c r="L848">
        <v>0</v>
      </c>
      <c r="M848">
        <v>0</v>
      </c>
      <c r="N848" t="s">
        <v>22</v>
      </c>
      <c r="O848">
        <v>4</v>
      </c>
      <c r="P848" s="30">
        <f>SQRT((postes_2[[#This Row],[x]]-$Q$1)^2+(postes_2[[#This Row],[y]]-$R$1)^2)</f>
        <v>185550.42233349095</v>
      </c>
      <c r="Q848">
        <v>427890.53000000102</v>
      </c>
      <c r="R848">
        <v>6720387.3499999996</v>
      </c>
    </row>
    <row r="849" spans="1:18">
      <c r="A849">
        <v>2557</v>
      </c>
      <c r="B849">
        <v>60001618</v>
      </c>
      <c r="C849" t="e">
        <f>+#REF!</f>
        <v>#REF!</v>
      </c>
      <c r="D849" t="s">
        <v>20</v>
      </c>
      <c r="E849">
        <v>981417600000</v>
      </c>
      <c r="F849" t="s">
        <v>20</v>
      </c>
      <c r="G849">
        <v>1</v>
      </c>
      <c r="H849" t="s">
        <v>1277</v>
      </c>
      <c r="I849" t="s">
        <v>1278</v>
      </c>
      <c r="J849" t="s">
        <v>20</v>
      </c>
      <c r="K849" t="s">
        <v>21</v>
      </c>
      <c r="L849">
        <v>0</v>
      </c>
      <c r="M849">
        <v>0</v>
      </c>
      <c r="N849" t="s">
        <v>22</v>
      </c>
      <c r="O849">
        <v>7</v>
      </c>
      <c r="P849" s="30">
        <f>SQRT((postes_2[[#This Row],[x]]-$Q$1)^2+(postes_2[[#This Row],[y]]-$R$1)^2)</f>
        <v>185576.60764064491</v>
      </c>
      <c r="Q849">
        <v>465456.99000000203</v>
      </c>
      <c r="R849">
        <v>6637660.3200000003</v>
      </c>
    </row>
    <row r="850" spans="1:18">
      <c r="A850">
        <v>606</v>
      </c>
      <c r="B850">
        <v>70000248</v>
      </c>
      <c r="C850">
        <f>+PF247</f>
        <v>0</v>
      </c>
      <c r="D850" t="s">
        <v>38</v>
      </c>
      <c r="E850">
        <v>610761600000</v>
      </c>
      <c r="F850">
        <v>1239207112000</v>
      </c>
      <c r="G850">
        <v>1</v>
      </c>
      <c r="H850" t="s">
        <v>4647</v>
      </c>
      <c r="I850" t="s">
        <v>4648</v>
      </c>
      <c r="J850" t="s">
        <v>4649</v>
      </c>
      <c r="K850" t="s">
        <v>21</v>
      </c>
      <c r="L850">
        <v>0</v>
      </c>
      <c r="M850">
        <v>0</v>
      </c>
      <c r="N850" t="s">
        <v>22</v>
      </c>
      <c r="O850">
        <v>4</v>
      </c>
      <c r="P850" s="30">
        <f>SQRT((postes_2[[#This Row],[x]]-$Q$1)^2+(postes_2[[#This Row],[y]]-$R$1)^2)</f>
        <v>185584.44396635194</v>
      </c>
      <c r="Q850">
        <v>558582.28000000096</v>
      </c>
      <c r="R850">
        <v>6931645.75</v>
      </c>
    </row>
    <row r="851" spans="1:18">
      <c r="A851">
        <v>2054</v>
      </c>
      <c r="B851">
        <v>60000365</v>
      </c>
      <c r="C851" t="e">
        <f>+#REF!</f>
        <v>#REF!</v>
      </c>
      <c r="D851" t="s">
        <v>77</v>
      </c>
      <c r="E851">
        <v>610761600000</v>
      </c>
      <c r="F851">
        <v>1329151721000</v>
      </c>
      <c r="G851">
        <v>1</v>
      </c>
      <c r="H851" t="s">
        <v>3956</v>
      </c>
      <c r="I851" t="s">
        <v>3957</v>
      </c>
      <c r="J851" t="s">
        <v>20</v>
      </c>
      <c r="K851" t="s">
        <v>21</v>
      </c>
      <c r="L851">
        <v>0</v>
      </c>
      <c r="M851">
        <v>0</v>
      </c>
      <c r="N851" t="s">
        <v>22</v>
      </c>
      <c r="O851">
        <v>4</v>
      </c>
      <c r="P851" s="30">
        <f>SQRT((postes_2[[#This Row],[x]]-$Q$1)^2+(postes_2[[#This Row],[y]]-$R$1)^2)</f>
        <v>186012.0295517412</v>
      </c>
      <c r="Q851">
        <v>431716.21000000101</v>
      </c>
      <c r="R851">
        <v>6804919.2400000002</v>
      </c>
    </row>
    <row r="852" spans="1:18">
      <c r="A852">
        <v>3918</v>
      </c>
      <c r="B852">
        <v>70029277</v>
      </c>
      <c r="C852" t="e">
        <f>+#REF!</f>
        <v>#REF!</v>
      </c>
      <c r="D852" t="s">
        <v>77</v>
      </c>
      <c r="E852">
        <v>1311946340000</v>
      </c>
      <c r="F852">
        <v>1320073039000</v>
      </c>
      <c r="G852">
        <v>1</v>
      </c>
      <c r="H852" t="s">
        <v>8296</v>
      </c>
      <c r="I852" t="s">
        <v>8297</v>
      </c>
      <c r="J852" t="s">
        <v>98</v>
      </c>
      <c r="K852" t="s">
        <v>21</v>
      </c>
      <c r="L852">
        <v>0</v>
      </c>
      <c r="M852">
        <v>0</v>
      </c>
      <c r="N852" t="s">
        <v>22</v>
      </c>
      <c r="O852">
        <v>4</v>
      </c>
      <c r="P852" s="30">
        <f>SQRT((postes_2[[#This Row],[x]]-$Q$1)^2+(postes_2[[#This Row],[y]]-$R$1)^2)</f>
        <v>186069.78319847147</v>
      </c>
      <c r="Q852">
        <v>781418.86999999697</v>
      </c>
      <c r="R852">
        <v>6826934.8300000001</v>
      </c>
    </row>
    <row r="853" spans="1:18">
      <c r="A853">
        <v>1987</v>
      </c>
      <c r="B853">
        <v>60001412</v>
      </c>
      <c r="C853" t="e">
        <f>+#REF!</f>
        <v>#REF!</v>
      </c>
      <c r="D853" t="s">
        <v>77</v>
      </c>
      <c r="E853">
        <v>610761600000</v>
      </c>
      <c r="F853">
        <v>1310030160000</v>
      </c>
      <c r="G853">
        <v>1</v>
      </c>
      <c r="H853" t="s">
        <v>4191</v>
      </c>
      <c r="I853" t="s">
        <v>4192</v>
      </c>
      <c r="J853" t="s">
        <v>20</v>
      </c>
      <c r="K853" t="s">
        <v>21</v>
      </c>
      <c r="L853">
        <v>0</v>
      </c>
      <c r="M853">
        <v>0</v>
      </c>
      <c r="N853" t="s">
        <v>22</v>
      </c>
      <c r="O853">
        <v>4</v>
      </c>
      <c r="P853" s="30">
        <f>SQRT((postes_2[[#This Row],[x]]-$Q$1)^2+(postes_2[[#This Row],[y]]-$R$1)^2)</f>
        <v>186123.77615303465</v>
      </c>
      <c r="Q853">
        <v>437692.81000000198</v>
      </c>
      <c r="R853">
        <v>6684250.0099999998</v>
      </c>
    </row>
    <row r="854" spans="1:18">
      <c r="A854">
        <v>3260</v>
      </c>
      <c r="B854">
        <v>60000851</v>
      </c>
      <c r="C854" t="e">
        <f>+#REF!</f>
        <v>#REF!</v>
      </c>
      <c r="D854" t="s">
        <v>27</v>
      </c>
      <c r="E854">
        <v>610761600000</v>
      </c>
      <c r="F854">
        <v>1288710514000</v>
      </c>
      <c r="G854">
        <v>1</v>
      </c>
      <c r="H854" t="s">
        <v>6725</v>
      </c>
      <c r="I854" t="s">
        <v>6726</v>
      </c>
      <c r="J854" t="s">
        <v>20</v>
      </c>
      <c r="K854" t="s">
        <v>21</v>
      </c>
      <c r="L854">
        <v>0</v>
      </c>
      <c r="M854">
        <v>0</v>
      </c>
      <c r="N854" t="s">
        <v>22</v>
      </c>
      <c r="O854">
        <v>4</v>
      </c>
      <c r="P854" s="30">
        <f>SQRT((postes_2[[#This Row],[x]]-$Q$1)^2+(postes_2[[#This Row],[y]]-$R$1)^2)</f>
        <v>186344.27384519475</v>
      </c>
      <c r="Q854">
        <v>424145.29999999702</v>
      </c>
      <c r="R854">
        <v>6756211.7400000002</v>
      </c>
    </row>
    <row r="855" spans="1:18">
      <c r="A855">
        <v>1681</v>
      </c>
      <c r="B855">
        <v>60002032</v>
      </c>
      <c r="C855" t="e">
        <f>+#REF!</f>
        <v>#REF!</v>
      </c>
      <c r="D855" t="s">
        <v>274</v>
      </c>
      <c r="E855" s="1">
        <v>910656000000</v>
      </c>
      <c r="F855">
        <v>1397128297000</v>
      </c>
      <c r="G855">
        <v>1</v>
      </c>
      <c r="H855" t="s">
        <v>6017</v>
      </c>
      <c r="I855" t="s">
        <v>6018</v>
      </c>
      <c r="J855" t="s">
        <v>20</v>
      </c>
      <c r="K855" t="s">
        <v>21</v>
      </c>
      <c r="L855">
        <v>0</v>
      </c>
      <c r="M855">
        <v>0</v>
      </c>
      <c r="N855" t="s">
        <v>22</v>
      </c>
      <c r="O855">
        <v>4</v>
      </c>
      <c r="P855" s="30">
        <f>SQRT((postes_2[[#This Row],[x]]-$Q$1)^2+(postes_2[[#This Row],[y]]-$R$1)^2)</f>
        <v>186389.81613207268</v>
      </c>
      <c r="Q855">
        <v>493329.40999999602</v>
      </c>
      <c r="R855">
        <v>6608481.6200000001</v>
      </c>
    </row>
    <row r="856" spans="1:18">
      <c r="A856">
        <v>650</v>
      </c>
      <c r="B856">
        <v>60001610</v>
      </c>
      <c r="C856" t="e">
        <f>+#REF!</f>
        <v>#REF!</v>
      </c>
      <c r="D856" t="s">
        <v>168</v>
      </c>
      <c r="E856">
        <v>610761600000</v>
      </c>
      <c r="F856">
        <v>1444044865000</v>
      </c>
      <c r="G856">
        <v>1</v>
      </c>
      <c r="H856" t="s">
        <v>2080</v>
      </c>
      <c r="I856" t="s">
        <v>2081</v>
      </c>
      <c r="J856" t="s">
        <v>20</v>
      </c>
      <c r="K856" t="s">
        <v>21</v>
      </c>
      <c r="L856">
        <v>0</v>
      </c>
      <c r="M856">
        <v>0</v>
      </c>
      <c r="N856" t="s">
        <v>22</v>
      </c>
      <c r="O856">
        <v>6</v>
      </c>
      <c r="P856" s="30">
        <f>SQRT((postes_2[[#This Row],[x]]-$Q$1)^2+(postes_2[[#This Row],[y]]-$R$1)^2)</f>
        <v>186481.10447606214</v>
      </c>
      <c r="Q856">
        <v>461897.40999999602</v>
      </c>
      <c r="R856">
        <v>6640760.9800000004</v>
      </c>
    </row>
    <row r="857" spans="1:18">
      <c r="A857">
        <v>73</v>
      </c>
      <c r="B857">
        <v>70000297</v>
      </c>
      <c r="C857">
        <f>+PF787</f>
        <v>0</v>
      </c>
      <c r="D857" t="s">
        <v>20</v>
      </c>
      <c r="E857">
        <v>610761600000</v>
      </c>
      <c r="F857" t="s">
        <v>20</v>
      </c>
      <c r="G857">
        <v>1</v>
      </c>
      <c r="H857" t="s">
        <v>3531</v>
      </c>
      <c r="I857" t="s">
        <v>3532</v>
      </c>
      <c r="J857" t="s">
        <v>3533</v>
      </c>
      <c r="K857" t="s">
        <v>21</v>
      </c>
      <c r="L857">
        <v>0</v>
      </c>
      <c r="M857">
        <v>0</v>
      </c>
      <c r="N857" t="s">
        <v>22</v>
      </c>
      <c r="O857">
        <v>4</v>
      </c>
      <c r="P857" s="30">
        <f>SQRT((postes_2[[#This Row],[x]]-$Q$1)^2+(postes_2[[#This Row],[y]]-$R$1)^2)</f>
        <v>186591.92004656239</v>
      </c>
      <c r="Q857">
        <v>528907.93999999797</v>
      </c>
      <c r="R857">
        <v>6921284.5499999998</v>
      </c>
    </row>
    <row r="858" spans="1:18">
      <c r="A858">
        <v>932</v>
      </c>
      <c r="B858">
        <v>50000097</v>
      </c>
      <c r="C858" t="e">
        <f>+#REF!</f>
        <v>#REF!</v>
      </c>
      <c r="D858" t="s">
        <v>168</v>
      </c>
      <c r="E858">
        <v>1459506520000</v>
      </c>
      <c r="F858" t="s">
        <v>20</v>
      </c>
      <c r="G858">
        <v>1</v>
      </c>
      <c r="H858" t="s">
        <v>2012</v>
      </c>
      <c r="I858" t="s">
        <v>2013</v>
      </c>
      <c r="J858" t="s">
        <v>20</v>
      </c>
      <c r="K858" t="s">
        <v>21</v>
      </c>
      <c r="L858">
        <v>0</v>
      </c>
      <c r="M858">
        <v>0</v>
      </c>
      <c r="N858" t="s">
        <v>22</v>
      </c>
      <c r="O858">
        <v>6</v>
      </c>
      <c r="P858" s="30">
        <f>SQRT((postes_2[[#This Row],[x]]-$Q$1)^2+(postes_2[[#This Row],[y]]-$R$1)^2)</f>
        <v>186686.24408220965</v>
      </c>
      <c r="Q858">
        <v>616808.03999999899</v>
      </c>
      <c r="R858">
        <v>6566883.75</v>
      </c>
    </row>
    <row r="859" spans="1:18">
      <c r="A859">
        <v>1158</v>
      </c>
      <c r="B859">
        <v>60001716</v>
      </c>
      <c r="C859" t="e">
        <f>+#REF!</f>
        <v>#REF!</v>
      </c>
      <c r="D859" t="s">
        <v>108</v>
      </c>
      <c r="E859">
        <v>783129600000</v>
      </c>
      <c r="F859">
        <v>1236616298000</v>
      </c>
      <c r="G859">
        <v>1</v>
      </c>
      <c r="H859" t="s">
        <v>4794</v>
      </c>
      <c r="I859" t="s">
        <v>4795</v>
      </c>
      <c r="J859" t="s">
        <v>688</v>
      </c>
      <c r="K859" t="s">
        <v>21</v>
      </c>
      <c r="L859">
        <v>0</v>
      </c>
      <c r="M859">
        <v>0</v>
      </c>
      <c r="N859" t="s">
        <v>22</v>
      </c>
      <c r="O859">
        <v>4</v>
      </c>
      <c r="P859" s="30">
        <f>SQRT((postes_2[[#This Row],[x]]-$Q$1)^2+(postes_2[[#This Row],[y]]-$R$1)^2)</f>
        <v>186906.69413003174</v>
      </c>
      <c r="Q859">
        <v>491447.61999999703</v>
      </c>
      <c r="R859">
        <v>6609351.4400000004</v>
      </c>
    </row>
    <row r="860" spans="1:18">
      <c r="A860">
        <v>1458</v>
      </c>
      <c r="B860">
        <v>30000379</v>
      </c>
      <c r="C860" t="e">
        <f>+#REF!</f>
        <v>#REF!</v>
      </c>
      <c r="D860" t="s">
        <v>274</v>
      </c>
      <c r="E860">
        <v>610761600000</v>
      </c>
      <c r="F860">
        <v>1462982621000</v>
      </c>
      <c r="G860">
        <v>1</v>
      </c>
      <c r="H860" t="s">
        <v>5849</v>
      </c>
      <c r="I860" t="s">
        <v>5850</v>
      </c>
      <c r="J860" t="s">
        <v>20</v>
      </c>
      <c r="K860" t="s">
        <v>21</v>
      </c>
      <c r="L860">
        <v>0</v>
      </c>
      <c r="M860">
        <v>0</v>
      </c>
      <c r="N860" t="s">
        <v>22</v>
      </c>
      <c r="O860">
        <v>3</v>
      </c>
      <c r="P860" s="30">
        <f>SQRT((postes_2[[#This Row],[x]]-$Q$1)^2+(postes_2[[#This Row],[y]]-$R$1)^2)</f>
        <v>186946.98640553237</v>
      </c>
      <c r="Q860">
        <v>727776.64999999898</v>
      </c>
      <c r="R860">
        <v>6607900.8200000003</v>
      </c>
    </row>
    <row r="861" spans="1:18">
      <c r="A861">
        <v>1851</v>
      </c>
      <c r="B861">
        <v>20000909</v>
      </c>
      <c r="C861" t="e">
        <f>+#REF!</f>
        <v>#REF!</v>
      </c>
      <c r="D861" t="s">
        <v>77</v>
      </c>
      <c r="E861">
        <v>778982400000</v>
      </c>
      <c r="F861">
        <v>1320073266000</v>
      </c>
      <c r="G861">
        <v>1</v>
      </c>
      <c r="H861" t="s">
        <v>4368</v>
      </c>
      <c r="I861" t="s">
        <v>4369</v>
      </c>
      <c r="J861" t="s">
        <v>20</v>
      </c>
      <c r="K861" t="s">
        <v>21</v>
      </c>
      <c r="L861">
        <v>0</v>
      </c>
      <c r="M861">
        <v>0</v>
      </c>
      <c r="N861" t="s">
        <v>22</v>
      </c>
      <c r="O861">
        <v>3</v>
      </c>
      <c r="P861" s="30">
        <f>SQRT((postes_2[[#This Row],[x]]-$Q$1)^2+(postes_2[[#This Row],[y]]-$R$1)^2)</f>
        <v>187282.01413719682</v>
      </c>
      <c r="Q861">
        <v>783146.28000000096</v>
      </c>
      <c r="R861">
        <v>6825968.9699999997</v>
      </c>
    </row>
    <row r="862" spans="1:18">
      <c r="A862">
        <v>2768</v>
      </c>
      <c r="B862">
        <v>70000817</v>
      </c>
      <c r="C862" t="e">
        <f>+#REF!</f>
        <v>#REF!</v>
      </c>
      <c r="D862" t="s">
        <v>20</v>
      </c>
      <c r="E862">
        <v>757641600000</v>
      </c>
      <c r="F862" t="s">
        <v>20</v>
      </c>
      <c r="G862">
        <v>1</v>
      </c>
      <c r="H862" t="s">
        <v>4899</v>
      </c>
      <c r="I862" t="s">
        <v>4900</v>
      </c>
      <c r="J862" t="s">
        <v>20</v>
      </c>
      <c r="K862" t="s">
        <v>21</v>
      </c>
      <c r="L862">
        <v>0</v>
      </c>
      <c r="M862">
        <v>0</v>
      </c>
      <c r="N862" t="s">
        <v>22</v>
      </c>
      <c r="O862">
        <v>4</v>
      </c>
      <c r="P862" s="30">
        <f>SQRT((postes_2[[#This Row],[x]]-$Q$1)^2+(postes_2[[#This Row],[y]]-$R$1)^2)</f>
        <v>187572.6911755178</v>
      </c>
      <c r="Q862">
        <v>465922.02000000299</v>
      </c>
      <c r="R862">
        <v>6873001.4699999997</v>
      </c>
    </row>
    <row r="863" spans="1:18">
      <c r="A863">
        <v>535</v>
      </c>
      <c r="B863">
        <v>60001728</v>
      </c>
      <c r="C863">
        <f>+PF331</f>
        <v>0</v>
      </c>
      <c r="D863" t="s">
        <v>274</v>
      </c>
      <c r="E863">
        <v>783129600000</v>
      </c>
      <c r="F863">
        <v>1397127342000</v>
      </c>
      <c r="G863">
        <v>1</v>
      </c>
      <c r="H863" t="s">
        <v>330</v>
      </c>
      <c r="I863" t="s">
        <v>331</v>
      </c>
      <c r="J863" t="s">
        <v>332</v>
      </c>
      <c r="K863" t="s">
        <v>21</v>
      </c>
      <c r="L863">
        <v>0</v>
      </c>
      <c r="M863">
        <v>0</v>
      </c>
      <c r="N863" t="s">
        <v>22</v>
      </c>
      <c r="O863">
        <v>4</v>
      </c>
      <c r="P863" s="30">
        <f>SQRT((postes_2[[#This Row],[x]]-$Q$1)^2+(postes_2[[#This Row],[y]]-$R$1)^2)</f>
        <v>187871.34532112174</v>
      </c>
      <c r="Q863">
        <v>493467.47999999701</v>
      </c>
      <c r="R863">
        <v>6606471.8099999996</v>
      </c>
    </row>
    <row r="864" spans="1:18">
      <c r="A864">
        <v>789</v>
      </c>
      <c r="B864">
        <v>70000226</v>
      </c>
      <c r="C864">
        <f>+PF81</f>
        <v>0</v>
      </c>
      <c r="D864" t="s">
        <v>274</v>
      </c>
      <c r="E864">
        <v>1002585600000</v>
      </c>
      <c r="F864">
        <v>1453814628000</v>
      </c>
      <c r="G864">
        <v>1</v>
      </c>
      <c r="H864" t="s">
        <v>1037</v>
      </c>
      <c r="I864" t="s">
        <v>1038</v>
      </c>
      <c r="J864" t="s">
        <v>20</v>
      </c>
      <c r="K864" t="s">
        <v>21</v>
      </c>
      <c r="L864">
        <v>0</v>
      </c>
      <c r="M864">
        <v>0</v>
      </c>
      <c r="N864" t="s">
        <v>22</v>
      </c>
      <c r="O864">
        <v>7</v>
      </c>
      <c r="P864" s="30">
        <f>SQRT((postes_2[[#This Row],[x]]-$Q$1)^2+(postes_2[[#This Row],[y]]-$R$1)^2)</f>
        <v>188082.17319467818</v>
      </c>
      <c r="Q864">
        <v>555700.5</v>
      </c>
      <c r="R864">
        <v>6933393.6799999997</v>
      </c>
    </row>
    <row r="865" spans="1:18">
      <c r="A865">
        <v>3207</v>
      </c>
      <c r="B865">
        <v>50000100</v>
      </c>
      <c r="C865" t="e">
        <f>+#REF!</f>
        <v>#REF!</v>
      </c>
      <c r="D865" t="s">
        <v>168</v>
      </c>
      <c r="E865">
        <v>1459507157000</v>
      </c>
      <c r="F865">
        <v>1270725549000</v>
      </c>
      <c r="G865">
        <v>1</v>
      </c>
      <c r="H865" t="s">
        <v>4855</v>
      </c>
      <c r="I865" t="s">
        <v>4856</v>
      </c>
      <c r="J865" t="s">
        <v>20</v>
      </c>
      <c r="K865" t="s">
        <v>21</v>
      </c>
      <c r="L865">
        <v>0</v>
      </c>
      <c r="M865">
        <v>0</v>
      </c>
      <c r="N865" t="s">
        <v>22</v>
      </c>
      <c r="O865">
        <v>4</v>
      </c>
      <c r="P865" s="30">
        <f>SQRT((postes_2[[#This Row],[x]]-$Q$1)^2+(postes_2[[#This Row],[y]]-$R$1)^2)</f>
        <v>188118.30456387202</v>
      </c>
      <c r="Q865">
        <v>614397.32999999798</v>
      </c>
      <c r="R865">
        <v>6565385.0599999996</v>
      </c>
    </row>
    <row r="866" spans="1:18">
      <c r="A866">
        <v>2381</v>
      </c>
      <c r="B866">
        <v>60001079</v>
      </c>
      <c r="C866" t="e">
        <f>+#REF!</f>
        <v>#REF!</v>
      </c>
      <c r="D866" t="s">
        <v>20</v>
      </c>
      <c r="E866">
        <v>787276800000</v>
      </c>
      <c r="F866" t="s">
        <v>20</v>
      </c>
      <c r="G866">
        <v>1</v>
      </c>
      <c r="H866" t="s">
        <v>4962</v>
      </c>
      <c r="I866" t="s">
        <v>4963</v>
      </c>
      <c r="J866" t="s">
        <v>20</v>
      </c>
      <c r="K866" t="s">
        <v>21</v>
      </c>
      <c r="L866">
        <v>0</v>
      </c>
      <c r="M866">
        <v>0</v>
      </c>
      <c r="N866" t="s">
        <v>22</v>
      </c>
      <c r="O866">
        <v>4</v>
      </c>
      <c r="P866" s="30">
        <f>SQRT((postes_2[[#This Row],[x]]-$Q$1)^2+(postes_2[[#This Row],[y]]-$R$1)^2)</f>
        <v>188250.13629661268</v>
      </c>
      <c r="Q866">
        <v>424816.17000000202</v>
      </c>
      <c r="R866">
        <v>6722300.9500000002</v>
      </c>
    </row>
    <row r="867" spans="1:18">
      <c r="A867">
        <v>2371</v>
      </c>
      <c r="B867">
        <v>20000491</v>
      </c>
      <c r="C867" t="e">
        <f>+#REF!</f>
        <v>#REF!</v>
      </c>
      <c r="D867" t="s">
        <v>20</v>
      </c>
      <c r="E867">
        <v>610761600000</v>
      </c>
      <c r="F867" t="s">
        <v>20</v>
      </c>
      <c r="G867">
        <v>1</v>
      </c>
      <c r="H867" t="s">
        <v>5544</v>
      </c>
      <c r="I867" t="s">
        <v>5545</v>
      </c>
      <c r="J867" t="s">
        <v>20</v>
      </c>
      <c r="K867" t="s">
        <v>21</v>
      </c>
      <c r="L867">
        <v>0</v>
      </c>
      <c r="M867">
        <v>0</v>
      </c>
      <c r="N867" t="s">
        <v>22</v>
      </c>
      <c r="O867">
        <v>3</v>
      </c>
      <c r="P867" s="30">
        <f>SQRT((postes_2[[#This Row],[x]]-$Q$1)^2+(postes_2[[#This Row],[y]]-$R$1)^2)</f>
        <v>188275.07567496554</v>
      </c>
      <c r="Q867">
        <v>745097.29999999702</v>
      </c>
      <c r="R867">
        <v>6885078.4699999997</v>
      </c>
    </row>
    <row r="868" spans="1:18">
      <c r="A868">
        <v>2912</v>
      </c>
      <c r="B868">
        <v>30000261</v>
      </c>
      <c r="C868" t="e">
        <f>+#REF!</f>
        <v>#REF!</v>
      </c>
      <c r="D868" t="s">
        <v>43</v>
      </c>
      <c r="E868">
        <v>610761600000</v>
      </c>
      <c r="F868">
        <v>1128953472000</v>
      </c>
      <c r="G868">
        <v>1</v>
      </c>
      <c r="H868" t="s">
        <v>6102</v>
      </c>
      <c r="I868" t="s">
        <v>6103</v>
      </c>
      <c r="J868" t="s">
        <v>20</v>
      </c>
      <c r="K868" t="s">
        <v>21</v>
      </c>
      <c r="L868">
        <v>0</v>
      </c>
      <c r="M868">
        <v>0</v>
      </c>
      <c r="N868" t="s">
        <v>22</v>
      </c>
      <c r="O868">
        <v>3</v>
      </c>
      <c r="P868" s="30">
        <f>SQRT((postes_2[[#This Row],[x]]-$Q$1)^2+(postes_2[[#This Row],[y]]-$R$1)^2)</f>
        <v>188275.29024289676</v>
      </c>
      <c r="Q868">
        <v>764759.89000000095</v>
      </c>
      <c r="R868">
        <v>6645564.2699999996</v>
      </c>
    </row>
    <row r="869" spans="1:18">
      <c r="A869">
        <v>1766</v>
      </c>
      <c r="B869">
        <v>60001143</v>
      </c>
      <c r="C869" t="e">
        <f>+#REF!</f>
        <v>#REF!</v>
      </c>
      <c r="D869" t="s">
        <v>20</v>
      </c>
      <c r="E869" s="1">
        <v>1000080000000</v>
      </c>
      <c r="F869" t="s">
        <v>20</v>
      </c>
      <c r="G869">
        <v>1</v>
      </c>
      <c r="H869" t="s">
        <v>7063</v>
      </c>
      <c r="I869" t="s">
        <v>7064</v>
      </c>
      <c r="J869" t="s">
        <v>20</v>
      </c>
      <c r="K869" t="s">
        <v>21</v>
      </c>
      <c r="L869">
        <v>0</v>
      </c>
      <c r="M869">
        <v>0</v>
      </c>
      <c r="N869" t="s">
        <v>22</v>
      </c>
      <c r="O869">
        <v>6</v>
      </c>
      <c r="P869" s="30">
        <f>SQRT((postes_2[[#This Row],[x]]-$Q$1)^2+(postes_2[[#This Row],[y]]-$R$1)^2)</f>
        <v>188370.29208225835</v>
      </c>
      <c r="Q869">
        <v>426455.77000000299</v>
      </c>
      <c r="R869">
        <v>6713183.4299999997</v>
      </c>
    </row>
    <row r="870" spans="1:18">
      <c r="A870">
        <v>1480</v>
      </c>
      <c r="B870">
        <v>60002892</v>
      </c>
      <c r="C870" t="e">
        <f>+#REF!</f>
        <v>#REF!</v>
      </c>
      <c r="D870" t="s">
        <v>274</v>
      </c>
      <c r="E870">
        <v>923443200000</v>
      </c>
      <c r="F870">
        <v>1397469047000</v>
      </c>
      <c r="G870">
        <v>1</v>
      </c>
      <c r="H870" t="s">
        <v>5895</v>
      </c>
      <c r="I870" t="s">
        <v>5896</v>
      </c>
      <c r="J870" t="s">
        <v>20</v>
      </c>
      <c r="K870" t="s">
        <v>21</v>
      </c>
      <c r="L870">
        <v>0</v>
      </c>
      <c r="M870">
        <v>0</v>
      </c>
      <c r="N870" t="s">
        <v>22</v>
      </c>
      <c r="O870">
        <v>4</v>
      </c>
      <c r="P870" s="30">
        <f>SQRT((postes_2[[#This Row],[x]]-$Q$1)^2+(postes_2[[#This Row],[y]]-$R$1)^2)</f>
        <v>188405.89236408682</v>
      </c>
      <c r="Q870">
        <v>511991.04999999702</v>
      </c>
      <c r="R870">
        <v>6592842.25</v>
      </c>
    </row>
    <row r="871" spans="1:18">
      <c r="A871">
        <v>1900</v>
      </c>
      <c r="B871">
        <v>30000430</v>
      </c>
      <c r="C871" t="e">
        <f>+#REF!</f>
        <v>#REF!</v>
      </c>
      <c r="D871" t="s">
        <v>108</v>
      </c>
      <c r="E871" s="1">
        <v>765504000000</v>
      </c>
      <c r="F871">
        <v>1239719804000</v>
      </c>
      <c r="G871">
        <v>1</v>
      </c>
      <c r="H871" t="s">
        <v>3417</v>
      </c>
      <c r="I871" t="s">
        <v>3418</v>
      </c>
      <c r="J871" t="s">
        <v>20</v>
      </c>
      <c r="K871" t="s">
        <v>21</v>
      </c>
      <c r="L871">
        <v>0</v>
      </c>
      <c r="M871">
        <v>0</v>
      </c>
      <c r="N871" t="s">
        <v>22</v>
      </c>
      <c r="O871">
        <v>3</v>
      </c>
      <c r="P871" s="30">
        <f>SQRT((postes_2[[#This Row],[x]]-$Q$1)^2+(postes_2[[#This Row],[y]]-$R$1)^2)</f>
        <v>188433.66761176806</v>
      </c>
      <c r="Q871">
        <v>712790.96999999904</v>
      </c>
      <c r="R871">
        <v>6595229.8600000003</v>
      </c>
    </row>
    <row r="872" spans="1:18">
      <c r="A872">
        <v>2575</v>
      </c>
      <c r="B872">
        <v>60001614</v>
      </c>
      <c r="C872" t="e">
        <f>+#REF!</f>
        <v>#REF!</v>
      </c>
      <c r="D872" t="s">
        <v>274</v>
      </c>
      <c r="E872">
        <v>610761600000</v>
      </c>
      <c r="F872">
        <v>1423067359000</v>
      </c>
      <c r="G872">
        <v>1</v>
      </c>
      <c r="H872" t="s">
        <v>1317</v>
      </c>
      <c r="I872" t="s">
        <v>1318</v>
      </c>
      <c r="J872" t="s">
        <v>1319</v>
      </c>
      <c r="K872" t="s">
        <v>21</v>
      </c>
      <c r="L872">
        <v>0</v>
      </c>
      <c r="M872">
        <v>0</v>
      </c>
      <c r="N872" t="s">
        <v>22</v>
      </c>
      <c r="O872">
        <v>4</v>
      </c>
      <c r="P872" s="30">
        <f>SQRT((postes_2[[#This Row],[x]]-$Q$1)^2+(postes_2[[#This Row],[y]]-$R$1)^2)</f>
        <v>188654.79189588173</v>
      </c>
      <c r="Q872">
        <v>460450.42000000202</v>
      </c>
      <c r="R872">
        <v>6639072.7999999998</v>
      </c>
    </row>
    <row r="873" spans="1:18">
      <c r="A873">
        <v>2366</v>
      </c>
      <c r="B873">
        <v>70000469</v>
      </c>
      <c r="C873" t="e">
        <f>+#REF!</f>
        <v>#REF!</v>
      </c>
      <c r="D873" t="s">
        <v>152</v>
      </c>
      <c r="E873">
        <v>834451200000</v>
      </c>
      <c r="F873">
        <v>1279549103000</v>
      </c>
      <c r="G873">
        <v>1</v>
      </c>
      <c r="H873" t="s">
        <v>5534</v>
      </c>
      <c r="I873" t="s">
        <v>5535</v>
      </c>
      <c r="J873" t="s">
        <v>1379</v>
      </c>
      <c r="K873" t="s">
        <v>21</v>
      </c>
      <c r="L873">
        <v>0</v>
      </c>
      <c r="M873">
        <v>0</v>
      </c>
      <c r="N873" t="s">
        <v>22</v>
      </c>
      <c r="O873">
        <v>4</v>
      </c>
      <c r="P873" s="30">
        <f>SQRT((postes_2[[#This Row],[x]]-$Q$1)^2+(postes_2[[#This Row],[y]]-$R$1)^2)</f>
        <v>188672.07243451939</v>
      </c>
      <c r="Q873">
        <v>498887.67999999999</v>
      </c>
      <c r="R873">
        <v>6905602.7300000004</v>
      </c>
    </row>
    <row r="874" spans="1:18">
      <c r="A874">
        <v>2239</v>
      </c>
      <c r="B874">
        <v>70012702</v>
      </c>
      <c r="C874" t="e">
        <f>+#REF!</f>
        <v>#REF!</v>
      </c>
      <c r="D874" t="s">
        <v>30</v>
      </c>
      <c r="E874">
        <v>1169049543000</v>
      </c>
      <c r="F874">
        <v>1371047876000</v>
      </c>
      <c r="G874">
        <v>1</v>
      </c>
      <c r="H874" t="s">
        <v>5714</v>
      </c>
      <c r="I874" t="s">
        <v>5715</v>
      </c>
      <c r="J874" t="s">
        <v>20</v>
      </c>
      <c r="K874" t="s">
        <v>21</v>
      </c>
      <c r="L874">
        <v>0</v>
      </c>
      <c r="M874">
        <v>0</v>
      </c>
      <c r="N874" t="s">
        <v>22</v>
      </c>
      <c r="O874">
        <v>4</v>
      </c>
      <c r="P874" s="30">
        <f>SQRT((postes_2[[#This Row],[x]]-$Q$1)^2+(postes_2[[#This Row],[y]]-$R$1)^2)</f>
        <v>188710.11042566274</v>
      </c>
      <c r="Q874">
        <v>520217.68999999802</v>
      </c>
      <c r="R874">
        <v>6919191.5099999998</v>
      </c>
    </row>
    <row r="875" spans="1:18">
      <c r="A875">
        <v>2528</v>
      </c>
      <c r="B875">
        <v>30000578</v>
      </c>
      <c r="C875" t="e">
        <f>+#REF!</f>
        <v>#REF!</v>
      </c>
      <c r="D875" t="s">
        <v>1094</v>
      </c>
      <c r="E875">
        <v>610761600000</v>
      </c>
      <c r="F875">
        <v>1424092413000</v>
      </c>
      <c r="G875">
        <v>1</v>
      </c>
      <c r="H875" t="s">
        <v>4607</v>
      </c>
      <c r="I875" t="s">
        <v>4608</v>
      </c>
      <c r="J875" t="s">
        <v>20</v>
      </c>
      <c r="K875" t="s">
        <v>21</v>
      </c>
      <c r="L875">
        <v>0</v>
      </c>
      <c r="M875">
        <v>0</v>
      </c>
      <c r="N875" t="s">
        <v>22</v>
      </c>
      <c r="O875">
        <v>3</v>
      </c>
      <c r="P875" s="30">
        <f>SQRT((postes_2[[#This Row],[x]]-$Q$1)^2+(postes_2[[#This Row],[y]]-$R$1)^2)</f>
        <v>188734.86888217594</v>
      </c>
      <c r="Q875">
        <v>665781.57999999798</v>
      </c>
      <c r="R875">
        <v>6573014.5700000003</v>
      </c>
    </row>
    <row r="876" spans="1:18">
      <c r="A876">
        <v>1680</v>
      </c>
      <c r="B876">
        <v>60001737</v>
      </c>
      <c r="C876" t="e">
        <f>+#REF!</f>
        <v>#REF!</v>
      </c>
      <c r="D876" t="s">
        <v>274</v>
      </c>
      <c r="E876">
        <v>995414400000</v>
      </c>
      <c r="F876">
        <v>1397124862000</v>
      </c>
      <c r="G876">
        <v>1</v>
      </c>
      <c r="H876" t="s">
        <v>6014</v>
      </c>
      <c r="I876" t="s">
        <v>6015</v>
      </c>
      <c r="J876" t="s">
        <v>6016</v>
      </c>
      <c r="K876" t="s">
        <v>21</v>
      </c>
      <c r="L876">
        <v>0</v>
      </c>
      <c r="M876">
        <v>0</v>
      </c>
      <c r="N876" t="s">
        <v>22</v>
      </c>
      <c r="O876">
        <v>4</v>
      </c>
      <c r="P876" s="30">
        <f>SQRT((postes_2[[#This Row],[x]]-$Q$1)^2+(postes_2[[#This Row],[y]]-$R$1)^2)</f>
        <v>189314.24923457336</v>
      </c>
      <c r="Q876">
        <v>494757.82999999798</v>
      </c>
      <c r="R876">
        <v>6603626.6299999999</v>
      </c>
    </row>
    <row r="877" spans="1:18">
      <c r="A877">
        <v>1636</v>
      </c>
      <c r="B877">
        <v>70000269</v>
      </c>
      <c r="C877" t="e">
        <f>+#REF!</f>
        <v>#REF!</v>
      </c>
      <c r="D877" t="s">
        <v>168</v>
      </c>
      <c r="E877">
        <v>774489600000</v>
      </c>
      <c r="F877">
        <v>1453720111000</v>
      </c>
      <c r="G877">
        <v>1</v>
      </c>
      <c r="H877" t="s">
        <v>3478</v>
      </c>
      <c r="I877" t="s">
        <v>3479</v>
      </c>
      <c r="J877" t="s">
        <v>20</v>
      </c>
      <c r="K877" t="s">
        <v>21</v>
      </c>
      <c r="L877">
        <v>0</v>
      </c>
      <c r="M877">
        <v>0</v>
      </c>
      <c r="N877" t="s">
        <v>22</v>
      </c>
      <c r="O877">
        <v>6</v>
      </c>
      <c r="P877" s="30">
        <f>SQRT((postes_2[[#This Row],[x]]-$Q$1)^2+(postes_2[[#This Row],[y]]-$R$1)^2)</f>
        <v>189385.06706493883</v>
      </c>
      <c r="Q877">
        <v>688305.79999999702</v>
      </c>
      <c r="R877">
        <v>6926112.8099999996</v>
      </c>
    </row>
    <row r="878" spans="1:18">
      <c r="A878">
        <v>3606</v>
      </c>
      <c r="B878">
        <v>30000528</v>
      </c>
      <c r="C878" t="e">
        <f>+#REF!</f>
        <v>#REF!</v>
      </c>
      <c r="D878" t="s">
        <v>30</v>
      </c>
      <c r="E878" s="1">
        <v>1057536000000</v>
      </c>
      <c r="F878">
        <v>1395131704000</v>
      </c>
      <c r="G878">
        <v>1</v>
      </c>
      <c r="H878" t="s">
        <v>7668</v>
      </c>
      <c r="I878" t="s">
        <v>7669</v>
      </c>
      <c r="J878" t="s">
        <v>7670</v>
      </c>
      <c r="K878" t="s">
        <v>21</v>
      </c>
      <c r="L878">
        <v>0</v>
      </c>
      <c r="M878">
        <v>0</v>
      </c>
      <c r="N878" t="s">
        <v>22</v>
      </c>
      <c r="O878">
        <v>3</v>
      </c>
      <c r="P878" s="30">
        <f>SQRT((postes_2[[#This Row],[x]]-$Q$1)^2+(postes_2[[#This Row],[y]]-$R$1)^2)</f>
        <v>189465.68695497172</v>
      </c>
      <c r="Q878">
        <v>681140.57</v>
      </c>
      <c r="R878">
        <v>6577670.3799999999</v>
      </c>
    </row>
    <row r="879" spans="1:18">
      <c r="A879">
        <v>2561</v>
      </c>
      <c r="B879">
        <v>30000006</v>
      </c>
      <c r="C879" t="e">
        <f>+#REF!</f>
        <v>#REF!</v>
      </c>
      <c r="D879" t="s">
        <v>38</v>
      </c>
      <c r="E879" s="1">
        <v>1034640000000</v>
      </c>
      <c r="F879">
        <v>1184946635000</v>
      </c>
      <c r="G879">
        <v>1</v>
      </c>
      <c r="H879" t="s">
        <v>1285</v>
      </c>
      <c r="I879" t="s">
        <v>1286</v>
      </c>
      <c r="J879" t="s">
        <v>26</v>
      </c>
      <c r="K879" t="s">
        <v>21</v>
      </c>
      <c r="L879">
        <v>0</v>
      </c>
      <c r="M879">
        <v>0</v>
      </c>
      <c r="N879" t="s">
        <v>22</v>
      </c>
      <c r="O879">
        <v>3</v>
      </c>
      <c r="P879" s="30">
        <f>SQRT((postes_2[[#This Row],[x]]-$Q$1)^2+(postes_2[[#This Row],[y]]-$R$1)^2)</f>
        <v>189529.00807573064</v>
      </c>
      <c r="Q879">
        <v>798090.43</v>
      </c>
      <c r="R879">
        <v>6726637.8700000001</v>
      </c>
    </row>
    <row r="880" spans="1:18">
      <c r="A880">
        <v>2075</v>
      </c>
      <c r="B880">
        <v>70039095</v>
      </c>
      <c r="C880" t="e">
        <f>+#REF!</f>
        <v>#REF!</v>
      </c>
      <c r="D880" t="s">
        <v>274</v>
      </c>
      <c r="E880">
        <v>1358767479000</v>
      </c>
      <c r="F880">
        <v>1423489974000</v>
      </c>
      <c r="G880">
        <v>1</v>
      </c>
      <c r="H880" t="s">
        <v>3815</v>
      </c>
      <c r="I880" t="s">
        <v>3816</v>
      </c>
      <c r="J880" t="s">
        <v>20</v>
      </c>
      <c r="K880" t="s">
        <v>21</v>
      </c>
      <c r="L880">
        <v>0</v>
      </c>
      <c r="M880">
        <v>0</v>
      </c>
      <c r="N880" t="s">
        <v>22</v>
      </c>
      <c r="O880">
        <v>4</v>
      </c>
      <c r="P880" s="30">
        <f>SQRT((postes_2[[#This Row],[x]]-$Q$1)^2+(postes_2[[#This Row],[y]]-$R$1)^2)</f>
        <v>189659.21194925727</v>
      </c>
      <c r="Q880">
        <v>422334.68999999802</v>
      </c>
      <c r="R880">
        <v>6777462.1200000001</v>
      </c>
    </row>
    <row r="881" spans="1:18">
      <c r="A881">
        <v>193</v>
      </c>
      <c r="B881">
        <v>30000618</v>
      </c>
      <c r="C881">
        <f>+PF690</f>
        <v>0</v>
      </c>
      <c r="D881" t="s">
        <v>20</v>
      </c>
      <c r="E881">
        <v>610761600000</v>
      </c>
      <c r="F881" t="s">
        <v>20</v>
      </c>
      <c r="G881">
        <v>1</v>
      </c>
      <c r="H881" t="s">
        <v>471</v>
      </c>
      <c r="I881" t="s">
        <v>472</v>
      </c>
      <c r="J881" t="s">
        <v>473</v>
      </c>
      <c r="K881" t="s">
        <v>21</v>
      </c>
      <c r="L881">
        <v>0</v>
      </c>
      <c r="M881">
        <v>0</v>
      </c>
      <c r="N881" t="s">
        <v>22</v>
      </c>
      <c r="O881">
        <v>3</v>
      </c>
      <c r="P881" s="30">
        <f>SQRT((postes_2[[#This Row],[x]]-$Q$1)^2+(postes_2[[#This Row],[y]]-$R$1)^2)</f>
        <v>189849.44959939495</v>
      </c>
      <c r="Q881">
        <v>664184.20000000298</v>
      </c>
      <c r="R881">
        <v>6571370.2800000003</v>
      </c>
    </row>
    <row r="882" spans="1:18">
      <c r="A882">
        <v>3020</v>
      </c>
      <c r="B882">
        <v>30000535</v>
      </c>
      <c r="C882" t="e">
        <f>+#REF!</f>
        <v>#REF!</v>
      </c>
      <c r="D882" t="s">
        <v>274</v>
      </c>
      <c r="E882" s="1">
        <v>1057536000000</v>
      </c>
      <c r="F882">
        <v>1452779755000</v>
      </c>
      <c r="G882">
        <v>1</v>
      </c>
      <c r="H882" t="s">
        <v>2878</v>
      </c>
      <c r="I882" t="s">
        <v>2879</v>
      </c>
      <c r="J882" t="s">
        <v>2880</v>
      </c>
      <c r="K882" t="s">
        <v>21</v>
      </c>
      <c r="L882">
        <v>0</v>
      </c>
      <c r="M882">
        <v>0</v>
      </c>
      <c r="N882" t="s">
        <v>22</v>
      </c>
      <c r="O882">
        <v>3</v>
      </c>
      <c r="P882" s="30">
        <f>SQRT((postes_2[[#This Row],[x]]-$Q$1)^2+(postes_2[[#This Row],[y]]-$R$1)^2)</f>
        <v>189883.4743480703</v>
      </c>
      <c r="Q882">
        <v>679582.52000000305</v>
      </c>
      <c r="R882">
        <v>6576603.3799999999</v>
      </c>
    </row>
    <row r="883" spans="1:18">
      <c r="A883">
        <v>837</v>
      </c>
      <c r="B883">
        <v>30000389</v>
      </c>
      <c r="C883">
        <f>+PF51</f>
        <v>0</v>
      </c>
      <c r="D883" t="s">
        <v>20</v>
      </c>
      <c r="E883">
        <v>1069027200000</v>
      </c>
      <c r="F883" t="s">
        <v>20</v>
      </c>
      <c r="G883">
        <v>1</v>
      </c>
      <c r="H883" t="s">
        <v>1807</v>
      </c>
      <c r="I883" t="s">
        <v>1808</v>
      </c>
      <c r="J883" t="s">
        <v>20</v>
      </c>
      <c r="K883" t="s">
        <v>21</v>
      </c>
      <c r="L883">
        <v>0</v>
      </c>
      <c r="M883">
        <v>0</v>
      </c>
      <c r="N883" t="s">
        <v>22</v>
      </c>
      <c r="O883">
        <v>6</v>
      </c>
      <c r="P883" s="30">
        <f>SQRT((postes_2[[#This Row],[x]]-$Q$1)^2+(postes_2[[#This Row],[y]]-$R$1)^2)</f>
        <v>190035.31308084403</v>
      </c>
      <c r="Q883">
        <v>727721.88000000303</v>
      </c>
      <c r="R883">
        <v>6603912.1900000004</v>
      </c>
    </row>
    <row r="884" spans="1:18">
      <c r="A884">
        <v>662</v>
      </c>
      <c r="B884">
        <v>70000478</v>
      </c>
      <c r="C884">
        <f>+PF225</f>
        <v>0</v>
      </c>
      <c r="D884" t="s">
        <v>168</v>
      </c>
      <c r="E884">
        <v>757641600000</v>
      </c>
      <c r="F884">
        <v>1450432909000</v>
      </c>
      <c r="G884">
        <v>1</v>
      </c>
      <c r="H884" t="s">
        <v>1700</v>
      </c>
      <c r="I884" t="s">
        <v>1701</v>
      </c>
      <c r="J884" t="s">
        <v>20</v>
      </c>
      <c r="K884" t="s">
        <v>21</v>
      </c>
      <c r="L884">
        <v>0</v>
      </c>
      <c r="M884">
        <v>0</v>
      </c>
      <c r="N884" t="s">
        <v>22</v>
      </c>
      <c r="O884">
        <v>4</v>
      </c>
      <c r="P884" s="30">
        <f>SQRT((postes_2[[#This Row],[x]]-$Q$1)^2+(postes_2[[#This Row],[y]]-$R$1)^2)</f>
        <v>190171.81656743647</v>
      </c>
      <c r="Q884">
        <v>496914.68999999802</v>
      </c>
      <c r="R884">
        <v>6906009.6299999999</v>
      </c>
    </row>
    <row r="885" spans="1:18">
      <c r="A885">
        <v>684</v>
      </c>
      <c r="B885">
        <v>70000254</v>
      </c>
      <c r="C885">
        <f>+PF206</f>
        <v>0</v>
      </c>
      <c r="D885" t="s">
        <v>168</v>
      </c>
      <c r="E885">
        <v>1279706124000</v>
      </c>
      <c r="F885">
        <v>1447084060000</v>
      </c>
      <c r="G885">
        <v>1</v>
      </c>
      <c r="H885" t="s">
        <v>1136</v>
      </c>
      <c r="I885" t="s">
        <v>1137</v>
      </c>
      <c r="J885" t="s">
        <v>20</v>
      </c>
      <c r="K885" t="s">
        <v>21</v>
      </c>
      <c r="L885">
        <v>0</v>
      </c>
      <c r="M885">
        <v>0</v>
      </c>
      <c r="N885" t="s">
        <v>22</v>
      </c>
      <c r="O885">
        <v>6</v>
      </c>
      <c r="P885" s="30">
        <f>SQRT((postes_2[[#This Row],[x]]-$Q$1)^2+(postes_2[[#This Row],[y]]-$R$1)^2)</f>
        <v>190315.89454308036</v>
      </c>
      <c r="Q885">
        <v>542093.28000000096</v>
      </c>
      <c r="R885">
        <v>6931071.0800000001</v>
      </c>
    </row>
    <row r="886" spans="1:18">
      <c r="A886">
        <v>3125</v>
      </c>
      <c r="B886">
        <v>70000485</v>
      </c>
      <c r="C886" t="e">
        <f>+#REF!</f>
        <v>#REF!</v>
      </c>
      <c r="D886" t="s">
        <v>20</v>
      </c>
      <c r="E886">
        <v>757641600000</v>
      </c>
      <c r="F886" t="s">
        <v>20</v>
      </c>
      <c r="G886">
        <v>1</v>
      </c>
      <c r="H886" t="s">
        <v>3087</v>
      </c>
      <c r="I886" t="s">
        <v>3088</v>
      </c>
      <c r="J886" t="s">
        <v>20</v>
      </c>
      <c r="K886" t="s">
        <v>21</v>
      </c>
      <c r="L886">
        <v>0</v>
      </c>
      <c r="M886">
        <v>0</v>
      </c>
      <c r="N886" t="s">
        <v>22</v>
      </c>
      <c r="O886">
        <v>6</v>
      </c>
      <c r="P886" s="30">
        <f>SQRT((postes_2[[#This Row],[x]]-$Q$1)^2+(postes_2[[#This Row],[y]]-$R$1)^2)</f>
        <v>190498.09579527026</v>
      </c>
      <c r="Q886">
        <v>494914.84000000398</v>
      </c>
      <c r="R886">
        <v>6904911</v>
      </c>
    </row>
    <row r="887" spans="1:18">
      <c r="A887">
        <v>2236</v>
      </c>
      <c r="B887">
        <v>70000324</v>
      </c>
      <c r="C887" t="e">
        <f>+#REF!</f>
        <v>#REF!</v>
      </c>
      <c r="D887" t="s">
        <v>30</v>
      </c>
      <c r="E887">
        <v>792806400000</v>
      </c>
      <c r="F887">
        <v>1371047028000</v>
      </c>
      <c r="G887">
        <v>1</v>
      </c>
      <c r="H887" t="s">
        <v>5708</v>
      </c>
      <c r="I887" t="s">
        <v>5708</v>
      </c>
      <c r="J887" t="s">
        <v>5709</v>
      </c>
      <c r="K887" t="s">
        <v>21</v>
      </c>
      <c r="L887">
        <v>0</v>
      </c>
      <c r="M887">
        <v>0</v>
      </c>
      <c r="N887" t="s">
        <v>22</v>
      </c>
      <c r="O887">
        <v>4</v>
      </c>
      <c r="P887" s="30">
        <f>SQRT((postes_2[[#This Row],[x]]-$Q$1)^2+(postes_2[[#This Row],[y]]-$R$1)^2)</f>
        <v>190541.43424021656</v>
      </c>
      <c r="Q887">
        <v>518599.03999999899</v>
      </c>
      <c r="R887">
        <v>6920393.1600000001</v>
      </c>
    </row>
    <row r="888" spans="1:18">
      <c r="A888">
        <v>1440</v>
      </c>
      <c r="B888">
        <v>30000657</v>
      </c>
      <c r="C888" t="e">
        <f>+#REF!</f>
        <v>#REF!</v>
      </c>
      <c r="D888" t="s">
        <v>152</v>
      </c>
      <c r="E888">
        <v>610761600000</v>
      </c>
      <c r="F888">
        <v>1267782493000</v>
      </c>
      <c r="G888">
        <v>1</v>
      </c>
      <c r="H888" t="s">
        <v>5810</v>
      </c>
      <c r="I888" t="s">
        <v>5811</v>
      </c>
      <c r="J888" t="s">
        <v>20</v>
      </c>
      <c r="K888" t="s">
        <v>21</v>
      </c>
      <c r="L888">
        <v>0</v>
      </c>
      <c r="M888">
        <v>0</v>
      </c>
      <c r="N888" t="s">
        <v>22</v>
      </c>
      <c r="O888">
        <v>3</v>
      </c>
      <c r="P888" s="30">
        <f>SQRT((postes_2[[#This Row],[x]]-$Q$1)^2+(postes_2[[#This Row],[y]]-$R$1)^2)</f>
        <v>190632.3960185154</v>
      </c>
      <c r="Q888">
        <v>641459.28000000096</v>
      </c>
      <c r="R888">
        <v>6565365.75</v>
      </c>
    </row>
    <row r="889" spans="1:18">
      <c r="A889">
        <v>3666</v>
      </c>
      <c r="B889">
        <v>30000514</v>
      </c>
      <c r="C889" t="e">
        <f>+#REF!</f>
        <v>#REF!</v>
      </c>
      <c r="D889" t="s">
        <v>20</v>
      </c>
      <c r="E889">
        <v>610761600000</v>
      </c>
      <c r="F889" t="s">
        <v>20</v>
      </c>
      <c r="G889">
        <v>1</v>
      </c>
      <c r="H889" t="s">
        <v>7464</v>
      </c>
      <c r="I889" t="s">
        <v>7465</v>
      </c>
      <c r="J889" t="s">
        <v>20</v>
      </c>
      <c r="K889" t="s">
        <v>21</v>
      </c>
      <c r="L889">
        <v>0</v>
      </c>
      <c r="M889">
        <v>0</v>
      </c>
      <c r="N889" t="s">
        <v>22</v>
      </c>
      <c r="O889">
        <v>6</v>
      </c>
      <c r="P889" s="30">
        <f>SQRT((postes_2[[#This Row],[x]]-$Q$1)^2+(postes_2[[#This Row],[y]]-$R$1)^2)</f>
        <v>190692.27846769165</v>
      </c>
      <c r="Q889">
        <v>686225.64000000095</v>
      </c>
      <c r="R889">
        <v>6578463.7199999997</v>
      </c>
    </row>
    <row r="890" spans="1:18">
      <c r="A890">
        <v>1208</v>
      </c>
      <c r="B890">
        <v>70000266</v>
      </c>
      <c r="C890" t="e">
        <f>+#REF!</f>
        <v>#REF!</v>
      </c>
      <c r="D890" t="s">
        <v>1094</v>
      </c>
      <c r="E890">
        <v>774489600000</v>
      </c>
      <c r="F890">
        <v>1423758840000</v>
      </c>
      <c r="G890">
        <v>1</v>
      </c>
      <c r="H890" t="s">
        <v>2414</v>
      </c>
      <c r="I890" t="s">
        <v>2415</v>
      </c>
      <c r="J890" t="s">
        <v>2416</v>
      </c>
      <c r="K890" t="s">
        <v>21</v>
      </c>
      <c r="L890">
        <v>0</v>
      </c>
      <c r="M890">
        <v>0</v>
      </c>
      <c r="N890" t="s">
        <v>22</v>
      </c>
      <c r="O890">
        <v>3</v>
      </c>
      <c r="P890" s="30">
        <f>SQRT((postes_2[[#This Row],[x]]-$Q$1)^2+(postes_2[[#This Row],[y]]-$R$1)^2)</f>
        <v>190895.23470782224</v>
      </c>
      <c r="Q890">
        <v>690496.02000000305</v>
      </c>
      <c r="R890">
        <v>6926773.3799999999</v>
      </c>
    </row>
    <row r="891" spans="1:18">
      <c r="A891">
        <v>1473</v>
      </c>
      <c r="B891">
        <v>70000158</v>
      </c>
      <c r="C891" t="e">
        <f>+#REF!</f>
        <v>#REF!</v>
      </c>
      <c r="D891" t="s">
        <v>23</v>
      </c>
      <c r="E891">
        <v>610761600000</v>
      </c>
      <c r="F891">
        <v>1263821031000</v>
      </c>
      <c r="G891">
        <v>1</v>
      </c>
      <c r="H891" t="s">
        <v>5880</v>
      </c>
      <c r="I891" t="s">
        <v>5881</v>
      </c>
      <c r="J891" t="s">
        <v>670</v>
      </c>
      <c r="K891" t="s">
        <v>21</v>
      </c>
      <c r="L891">
        <v>0</v>
      </c>
      <c r="M891">
        <v>0</v>
      </c>
      <c r="N891" t="s">
        <v>22</v>
      </c>
      <c r="O891">
        <v>4</v>
      </c>
      <c r="P891" s="30">
        <f>SQRT((postes_2[[#This Row],[x]]-$Q$1)^2+(postes_2[[#This Row],[y]]-$R$1)^2)</f>
        <v>191050.36132438586</v>
      </c>
      <c r="Q891">
        <v>558253.10000000102</v>
      </c>
      <c r="R891">
        <v>6937238.5999999996</v>
      </c>
    </row>
    <row r="892" spans="1:18">
      <c r="A892">
        <v>2019</v>
      </c>
      <c r="B892">
        <v>30000007</v>
      </c>
      <c r="C892" t="e">
        <f>+#REF!</f>
        <v>#REF!</v>
      </c>
      <c r="D892" t="s">
        <v>56</v>
      </c>
      <c r="E892">
        <v>1402583294000</v>
      </c>
      <c r="F892">
        <v>1184946695000</v>
      </c>
      <c r="G892">
        <v>1</v>
      </c>
      <c r="H892" t="s">
        <v>4254</v>
      </c>
      <c r="I892" t="s">
        <v>4255</v>
      </c>
      <c r="J892" t="s">
        <v>4256</v>
      </c>
      <c r="K892" t="s">
        <v>21</v>
      </c>
      <c r="L892">
        <v>0</v>
      </c>
      <c r="M892">
        <v>0</v>
      </c>
      <c r="N892" t="s">
        <v>22</v>
      </c>
      <c r="O892">
        <v>3</v>
      </c>
      <c r="P892" s="30">
        <f>SQRT((postes_2[[#This Row],[x]]-$Q$1)^2+(postes_2[[#This Row],[y]]-$R$1)^2)</f>
        <v>191197.85556442311</v>
      </c>
      <c r="Q892">
        <v>799579.74000000197</v>
      </c>
      <c r="R892">
        <v>6725286.8700000001</v>
      </c>
    </row>
    <row r="893" spans="1:18">
      <c r="A893">
        <v>1370</v>
      </c>
      <c r="B893">
        <v>20000656</v>
      </c>
      <c r="C893" t="e">
        <f>+#REF!</f>
        <v>#REF!</v>
      </c>
      <c r="D893" t="s">
        <v>805</v>
      </c>
      <c r="E893">
        <v>1065571200000</v>
      </c>
      <c r="F893">
        <v>1270032099000</v>
      </c>
      <c r="G893">
        <v>1</v>
      </c>
      <c r="H893" t="s">
        <v>2666</v>
      </c>
      <c r="I893" t="s">
        <v>2667</v>
      </c>
      <c r="J893" t="s">
        <v>20</v>
      </c>
      <c r="K893" t="s">
        <v>21</v>
      </c>
      <c r="L893">
        <v>0</v>
      </c>
      <c r="M893">
        <v>0</v>
      </c>
      <c r="N893" t="s">
        <v>22</v>
      </c>
      <c r="O893">
        <v>4</v>
      </c>
      <c r="P893" s="30">
        <f>SQRT((postes_2[[#This Row],[x]]-$Q$1)^2+(postes_2[[#This Row],[y]]-$R$1)^2)</f>
        <v>191355.07254279169</v>
      </c>
      <c r="Q893">
        <v>774257.88000000303</v>
      </c>
      <c r="R893">
        <v>6852407.0899999999</v>
      </c>
    </row>
    <row r="894" spans="1:18">
      <c r="A894">
        <v>2981</v>
      </c>
      <c r="B894">
        <v>30000536</v>
      </c>
      <c r="C894" t="e">
        <f>+#REF!</f>
        <v>#REF!</v>
      </c>
      <c r="D894" t="s">
        <v>274</v>
      </c>
      <c r="E894">
        <v>1055894400000</v>
      </c>
      <c r="F894">
        <v>1452787965000</v>
      </c>
      <c r="G894">
        <v>1</v>
      </c>
      <c r="H894" t="s">
        <v>2876</v>
      </c>
      <c r="I894" t="s">
        <v>2877</v>
      </c>
      <c r="J894" t="s">
        <v>20</v>
      </c>
      <c r="K894" t="s">
        <v>21</v>
      </c>
      <c r="L894">
        <v>0</v>
      </c>
      <c r="M894">
        <v>0</v>
      </c>
      <c r="N894" t="s">
        <v>22</v>
      </c>
      <c r="O894">
        <v>3</v>
      </c>
      <c r="P894" s="30">
        <f>SQRT((postes_2[[#This Row],[x]]-$Q$1)^2+(postes_2[[#This Row],[y]]-$R$1)^2)</f>
        <v>191384.8663472113</v>
      </c>
      <c r="Q894">
        <v>682013.78999999899</v>
      </c>
      <c r="R894">
        <v>6575953.0499999998</v>
      </c>
    </row>
    <row r="895" spans="1:18">
      <c r="A895">
        <v>1244</v>
      </c>
      <c r="B895">
        <v>70000614</v>
      </c>
      <c r="C895" t="e">
        <f>+#REF!</f>
        <v>#REF!</v>
      </c>
      <c r="D895" t="s">
        <v>90</v>
      </c>
      <c r="E895">
        <v>757641600000</v>
      </c>
      <c r="F895">
        <v>1175857128000</v>
      </c>
      <c r="G895">
        <v>1</v>
      </c>
      <c r="H895" t="s">
        <v>2208</v>
      </c>
      <c r="I895" t="s">
        <v>2208</v>
      </c>
      <c r="J895" t="s">
        <v>20</v>
      </c>
      <c r="K895" t="s">
        <v>21</v>
      </c>
      <c r="L895">
        <v>0</v>
      </c>
      <c r="M895">
        <v>0</v>
      </c>
      <c r="N895" t="s">
        <v>22</v>
      </c>
      <c r="O895">
        <v>4</v>
      </c>
      <c r="P895" s="30">
        <f>SQRT((postes_2[[#This Row],[x]]-$Q$1)^2+(postes_2[[#This Row],[y]]-$R$1)^2)</f>
        <v>191412.77190718934</v>
      </c>
      <c r="Q895">
        <v>475279.64999999898</v>
      </c>
      <c r="R895">
        <v>6888971.0599999996</v>
      </c>
    </row>
    <row r="896" spans="1:18">
      <c r="A896">
        <v>162</v>
      </c>
      <c r="B896">
        <v>70000289</v>
      </c>
      <c r="C896">
        <f>+PF736</f>
        <v>0</v>
      </c>
      <c r="D896" t="s">
        <v>56</v>
      </c>
      <c r="E896">
        <v>774489600000</v>
      </c>
      <c r="F896">
        <v>1377529447000</v>
      </c>
      <c r="G896">
        <v>1</v>
      </c>
      <c r="H896" t="s">
        <v>413</v>
      </c>
      <c r="I896" t="s">
        <v>413</v>
      </c>
      <c r="J896" t="s">
        <v>20</v>
      </c>
      <c r="K896" t="s">
        <v>21</v>
      </c>
      <c r="L896">
        <v>0</v>
      </c>
      <c r="M896">
        <v>0</v>
      </c>
      <c r="N896" t="s">
        <v>22</v>
      </c>
      <c r="O896">
        <v>3</v>
      </c>
      <c r="P896" s="30">
        <f>SQRT((postes_2[[#This Row],[x]]-$Q$1)^2+(postes_2[[#This Row],[y]]-$R$1)^2)</f>
        <v>191744.63352260125</v>
      </c>
      <c r="Q896">
        <v>700005.20000000298</v>
      </c>
      <c r="R896">
        <v>6923018.6100000003</v>
      </c>
    </row>
    <row r="897" spans="1:18">
      <c r="A897">
        <v>481</v>
      </c>
      <c r="B897">
        <v>50000105</v>
      </c>
      <c r="C897">
        <f>+PF419</f>
        <v>0</v>
      </c>
      <c r="D897" t="s">
        <v>168</v>
      </c>
      <c r="E897">
        <v>1459507058000</v>
      </c>
      <c r="F897" t="s">
        <v>20</v>
      </c>
      <c r="G897">
        <v>1</v>
      </c>
      <c r="H897" t="s">
        <v>1253</v>
      </c>
      <c r="I897" t="s">
        <v>1254</v>
      </c>
      <c r="J897" t="s">
        <v>20</v>
      </c>
      <c r="K897" t="s">
        <v>21</v>
      </c>
      <c r="L897">
        <v>0</v>
      </c>
      <c r="M897">
        <v>0</v>
      </c>
      <c r="N897" t="s">
        <v>22</v>
      </c>
      <c r="O897">
        <v>4</v>
      </c>
      <c r="P897" s="30">
        <f>SQRT((postes_2[[#This Row],[x]]-$Q$1)^2+(postes_2[[#This Row],[y]]-$R$1)^2)</f>
        <v>191776.87878998881</v>
      </c>
      <c r="Q897">
        <v>614787.34000000404</v>
      </c>
      <c r="R897">
        <v>6561734.0899999999</v>
      </c>
    </row>
    <row r="898" spans="1:18">
      <c r="A898">
        <v>2373</v>
      </c>
      <c r="B898">
        <v>20000631</v>
      </c>
      <c r="C898" t="e">
        <f>+#REF!</f>
        <v>#REF!</v>
      </c>
      <c r="D898" t="s">
        <v>20</v>
      </c>
      <c r="E898">
        <v>873244800000</v>
      </c>
      <c r="F898" t="s">
        <v>20</v>
      </c>
      <c r="G898">
        <v>1</v>
      </c>
      <c r="H898" t="s">
        <v>4945</v>
      </c>
      <c r="I898" t="s">
        <v>4946</v>
      </c>
      <c r="J898" t="s">
        <v>4947</v>
      </c>
      <c r="K898" t="s">
        <v>21</v>
      </c>
      <c r="L898">
        <v>0</v>
      </c>
      <c r="M898">
        <v>0</v>
      </c>
      <c r="N898" t="s">
        <v>22</v>
      </c>
      <c r="O898">
        <v>4</v>
      </c>
      <c r="P898" s="30">
        <f>SQRT((postes_2[[#This Row],[x]]-$Q$1)^2+(postes_2[[#This Row],[y]]-$R$1)^2)</f>
        <v>191791.08707726901</v>
      </c>
      <c r="Q898">
        <v>771261.63000000303</v>
      </c>
      <c r="R898">
        <v>6858007.29</v>
      </c>
    </row>
    <row r="899" spans="1:18">
      <c r="A899">
        <v>1597</v>
      </c>
      <c r="B899">
        <v>60000563</v>
      </c>
      <c r="C899" t="e">
        <f>+#REF!</f>
        <v>#REF!</v>
      </c>
      <c r="D899" t="s">
        <v>77</v>
      </c>
      <c r="E899" s="1">
        <v>1000080000000</v>
      </c>
      <c r="F899">
        <v>1329150391000</v>
      </c>
      <c r="G899">
        <v>1</v>
      </c>
      <c r="H899" t="s">
        <v>7158</v>
      </c>
      <c r="I899" t="s">
        <v>7159</v>
      </c>
      <c r="J899" t="s">
        <v>20</v>
      </c>
      <c r="K899" t="s">
        <v>21</v>
      </c>
      <c r="L899">
        <v>0</v>
      </c>
      <c r="M899">
        <v>0</v>
      </c>
      <c r="N899" t="s">
        <v>22</v>
      </c>
      <c r="O899">
        <v>4</v>
      </c>
      <c r="P899" s="30">
        <f>SQRT((postes_2[[#This Row],[x]]-$Q$1)^2+(postes_2[[#This Row],[y]]-$R$1)^2)</f>
        <v>191913.49571703386</v>
      </c>
      <c r="Q899">
        <v>420989.04999999702</v>
      </c>
      <c r="R899">
        <v>6783925.9100000001</v>
      </c>
    </row>
    <row r="900" spans="1:18">
      <c r="A900">
        <v>2773</v>
      </c>
      <c r="B900">
        <v>20001081</v>
      </c>
      <c r="C900" t="e">
        <f>+#REF!</f>
        <v>#REF!</v>
      </c>
      <c r="D900" t="s">
        <v>90</v>
      </c>
      <c r="E900">
        <v>778982400000</v>
      </c>
      <c r="F900">
        <v>1161091915000</v>
      </c>
      <c r="G900">
        <v>1</v>
      </c>
      <c r="H900" t="s">
        <v>4909</v>
      </c>
      <c r="I900" t="s">
        <v>4909</v>
      </c>
      <c r="J900" t="s">
        <v>20</v>
      </c>
      <c r="K900" t="s">
        <v>21</v>
      </c>
      <c r="L900">
        <v>0</v>
      </c>
      <c r="M900">
        <v>0</v>
      </c>
      <c r="N900" t="s">
        <v>22</v>
      </c>
      <c r="O900">
        <v>3</v>
      </c>
      <c r="P900" s="30">
        <f>SQRT((postes_2[[#This Row],[x]]-$Q$1)^2+(postes_2[[#This Row],[y]]-$R$1)^2)</f>
        <v>191984.94985809314</v>
      </c>
      <c r="Q900">
        <v>797684.75</v>
      </c>
      <c r="R900">
        <v>6795989.9000000004</v>
      </c>
    </row>
    <row r="901" spans="1:18">
      <c r="A901">
        <v>947</v>
      </c>
      <c r="B901">
        <v>50000101</v>
      </c>
      <c r="C901" t="e">
        <f>+#REF!</f>
        <v>#REF!</v>
      </c>
      <c r="D901" t="s">
        <v>168</v>
      </c>
      <c r="E901">
        <v>1459508279000</v>
      </c>
      <c r="F901">
        <v>1360153888000</v>
      </c>
      <c r="G901">
        <v>1</v>
      </c>
      <c r="H901" t="s">
        <v>1665</v>
      </c>
      <c r="I901" t="s">
        <v>1666</v>
      </c>
      <c r="J901" t="s">
        <v>26</v>
      </c>
      <c r="K901" t="s">
        <v>21</v>
      </c>
      <c r="L901">
        <v>0</v>
      </c>
      <c r="M901">
        <v>0</v>
      </c>
      <c r="N901" t="s">
        <v>22</v>
      </c>
      <c r="O901">
        <v>4</v>
      </c>
      <c r="P901" s="30">
        <f>SQRT((postes_2[[#This Row],[x]]-$Q$1)^2+(postes_2[[#This Row],[y]]-$R$1)^2)</f>
        <v>192339.10834238864</v>
      </c>
      <c r="Q901">
        <v>578264.10999999905</v>
      </c>
      <c r="R901">
        <v>6563838.6200000001</v>
      </c>
    </row>
    <row r="902" spans="1:18">
      <c r="A902">
        <v>1421</v>
      </c>
      <c r="B902">
        <v>70000145</v>
      </c>
      <c r="C902" t="e">
        <f>+#REF!</f>
        <v>#REF!</v>
      </c>
      <c r="D902" t="s">
        <v>20</v>
      </c>
      <c r="E902">
        <v>610761600000</v>
      </c>
      <c r="F902" t="s">
        <v>20</v>
      </c>
      <c r="G902">
        <v>1</v>
      </c>
      <c r="H902" t="s">
        <v>5771</v>
      </c>
      <c r="I902" t="s">
        <v>5772</v>
      </c>
      <c r="J902" t="s">
        <v>20</v>
      </c>
      <c r="K902" t="s">
        <v>21</v>
      </c>
      <c r="L902">
        <v>0</v>
      </c>
      <c r="M902">
        <v>0</v>
      </c>
      <c r="N902" t="s">
        <v>22</v>
      </c>
      <c r="O902">
        <v>4</v>
      </c>
      <c r="P902" s="30">
        <f>SQRT((postes_2[[#This Row],[x]]-$Q$1)^2+(postes_2[[#This Row],[y]]-$R$1)^2)</f>
        <v>192422.40687469544</v>
      </c>
      <c r="Q902">
        <v>559253.99000000197</v>
      </c>
      <c r="R902">
        <v>6938943.8200000003</v>
      </c>
    </row>
    <row r="903" spans="1:18">
      <c r="A903">
        <v>934</v>
      </c>
      <c r="B903">
        <v>70041395</v>
      </c>
      <c r="C903" t="e">
        <f>+#REF!</f>
        <v>#REF!</v>
      </c>
      <c r="D903" t="s">
        <v>168</v>
      </c>
      <c r="E903">
        <v>1355152199000</v>
      </c>
      <c r="F903">
        <v>1450353849000</v>
      </c>
      <c r="G903">
        <v>1</v>
      </c>
      <c r="H903" t="s">
        <v>2016</v>
      </c>
      <c r="I903" t="s">
        <v>2017</v>
      </c>
      <c r="J903" t="s">
        <v>20</v>
      </c>
      <c r="K903" t="s">
        <v>21</v>
      </c>
      <c r="L903">
        <v>0</v>
      </c>
      <c r="M903">
        <v>0</v>
      </c>
      <c r="N903" t="s">
        <v>22</v>
      </c>
      <c r="O903">
        <v>6</v>
      </c>
      <c r="P903" s="30">
        <f>SQRT((postes_2[[#This Row],[x]]-$Q$1)^2+(postes_2[[#This Row],[y]]-$R$1)^2)</f>
        <v>193152.86118478666</v>
      </c>
      <c r="Q903">
        <v>425359.25999999797</v>
      </c>
      <c r="R903">
        <v>6808619.4400000004</v>
      </c>
    </row>
    <row r="904" spans="1:18">
      <c r="A904">
        <v>2968</v>
      </c>
      <c r="B904">
        <v>10000883</v>
      </c>
      <c r="C904" t="e">
        <f>+#REF!</f>
        <v>#REF!</v>
      </c>
      <c r="D904" t="s">
        <v>77</v>
      </c>
      <c r="E904">
        <v>1137427056000</v>
      </c>
      <c r="F904">
        <v>1371574546000</v>
      </c>
      <c r="G904">
        <v>1</v>
      </c>
      <c r="H904" t="s">
        <v>4568</v>
      </c>
      <c r="I904" t="s">
        <v>4569</v>
      </c>
      <c r="J904" t="s">
        <v>20</v>
      </c>
      <c r="K904" t="s">
        <v>21</v>
      </c>
      <c r="L904">
        <v>0</v>
      </c>
      <c r="M904">
        <v>0</v>
      </c>
      <c r="N904" t="s">
        <v>22</v>
      </c>
      <c r="O904">
        <v>3</v>
      </c>
      <c r="P904" s="30">
        <f>SQRT((postes_2[[#This Row],[x]]-$Q$1)^2+(postes_2[[#This Row],[y]]-$R$1)^2)</f>
        <v>193510.73194782916</v>
      </c>
      <c r="Q904">
        <v>737385.14000000095</v>
      </c>
      <c r="R904">
        <v>6899540.3099999996</v>
      </c>
    </row>
    <row r="905" spans="1:18">
      <c r="A905">
        <v>1361</v>
      </c>
      <c r="B905">
        <v>30000133</v>
      </c>
      <c r="C905" t="e">
        <f>+#REF!</f>
        <v>#REF!</v>
      </c>
      <c r="D905" t="s">
        <v>56</v>
      </c>
      <c r="E905">
        <v>1196170978000</v>
      </c>
      <c r="F905">
        <v>1196170969000</v>
      </c>
      <c r="G905">
        <v>1</v>
      </c>
      <c r="H905" t="s">
        <v>2646</v>
      </c>
      <c r="I905" t="s">
        <v>2647</v>
      </c>
      <c r="J905" t="s">
        <v>20</v>
      </c>
      <c r="K905" t="s">
        <v>21</v>
      </c>
      <c r="L905">
        <v>0</v>
      </c>
      <c r="M905">
        <v>0</v>
      </c>
      <c r="N905" t="s">
        <v>22</v>
      </c>
      <c r="O905">
        <v>3</v>
      </c>
      <c r="P905" s="30">
        <f>SQRT((postes_2[[#This Row],[x]]-$Q$1)^2+(postes_2[[#This Row],[y]]-$R$1)^2)</f>
        <v>193903.7250594107</v>
      </c>
      <c r="Q905">
        <v>792510.32</v>
      </c>
      <c r="R905">
        <v>6686681.2300000004</v>
      </c>
    </row>
    <row r="906" spans="1:18">
      <c r="A906">
        <v>130</v>
      </c>
      <c r="B906">
        <v>20001187</v>
      </c>
      <c r="C906">
        <f>+PF778</f>
        <v>0</v>
      </c>
      <c r="D906" t="s">
        <v>20</v>
      </c>
      <c r="E906">
        <v>778982400000</v>
      </c>
      <c r="F906" t="s">
        <v>20</v>
      </c>
      <c r="G906">
        <v>1</v>
      </c>
      <c r="H906" t="s">
        <v>334</v>
      </c>
      <c r="I906" t="s">
        <v>335</v>
      </c>
      <c r="J906" t="s">
        <v>20</v>
      </c>
      <c r="K906" t="s">
        <v>21</v>
      </c>
      <c r="L906">
        <v>0</v>
      </c>
      <c r="M906">
        <v>0</v>
      </c>
      <c r="N906" t="s">
        <v>22</v>
      </c>
      <c r="O906">
        <v>3</v>
      </c>
      <c r="P906" s="30">
        <f>SQRT((postes_2[[#This Row],[x]]-$Q$1)^2+(postes_2[[#This Row],[y]]-$R$1)^2)</f>
        <v>193953.50375779791</v>
      </c>
      <c r="Q906">
        <v>803042.68</v>
      </c>
      <c r="R906">
        <v>6776558.9100000001</v>
      </c>
    </row>
    <row r="907" spans="1:18">
      <c r="A907">
        <v>1578</v>
      </c>
      <c r="B907">
        <v>70039195</v>
      </c>
      <c r="C907" t="e">
        <f>+#REF!</f>
        <v>#REF!</v>
      </c>
      <c r="D907" t="s">
        <v>30</v>
      </c>
      <c r="E907">
        <v>1417453118000</v>
      </c>
      <c r="F907">
        <v>1417453061000</v>
      </c>
      <c r="G907">
        <v>1</v>
      </c>
      <c r="H907" t="s">
        <v>2558</v>
      </c>
      <c r="I907" t="s">
        <v>2559</v>
      </c>
      <c r="J907" t="s">
        <v>98</v>
      </c>
      <c r="K907" t="s">
        <v>21</v>
      </c>
      <c r="L907">
        <v>0</v>
      </c>
      <c r="M907">
        <v>0</v>
      </c>
      <c r="N907" t="s">
        <v>22</v>
      </c>
      <c r="O907">
        <v>4</v>
      </c>
      <c r="P907" s="30">
        <f>SQRT((postes_2[[#This Row],[x]]-$Q$1)^2+(postes_2[[#This Row],[y]]-$R$1)^2)</f>
        <v>194083.02716022226</v>
      </c>
      <c r="Q907">
        <v>595651.52000000305</v>
      </c>
      <c r="R907">
        <v>6946978.9000000004</v>
      </c>
    </row>
    <row r="908" spans="1:18">
      <c r="A908">
        <v>600</v>
      </c>
      <c r="B908">
        <v>70000150</v>
      </c>
      <c r="C908">
        <f>+PF311</f>
        <v>0</v>
      </c>
      <c r="D908" t="s">
        <v>38</v>
      </c>
      <c r="E908">
        <v>610761600000</v>
      </c>
      <c r="F908">
        <v>1239199538000</v>
      </c>
      <c r="G908">
        <v>1</v>
      </c>
      <c r="H908" t="s">
        <v>5756</v>
      </c>
      <c r="I908" t="s">
        <v>5757</v>
      </c>
      <c r="J908" t="s">
        <v>20</v>
      </c>
      <c r="K908" t="s">
        <v>21</v>
      </c>
      <c r="L908">
        <v>0</v>
      </c>
      <c r="M908">
        <v>0</v>
      </c>
      <c r="N908" t="s">
        <v>22</v>
      </c>
      <c r="O908">
        <v>4</v>
      </c>
      <c r="P908" s="30">
        <f>SQRT((postes_2[[#This Row],[x]]-$Q$1)^2+(postes_2[[#This Row],[y]]-$R$1)^2)</f>
        <v>194182.33742598424</v>
      </c>
      <c r="Q908">
        <v>551661.53999999899</v>
      </c>
      <c r="R908">
        <v>6938525.6600000001</v>
      </c>
    </row>
    <row r="909" spans="1:18">
      <c r="A909">
        <v>381</v>
      </c>
      <c r="B909">
        <v>70000127</v>
      </c>
      <c r="C909">
        <f>+PF530</f>
        <v>0</v>
      </c>
      <c r="D909" t="s">
        <v>56</v>
      </c>
      <c r="E909">
        <v>953769600000</v>
      </c>
      <c r="F909">
        <v>1377528291000</v>
      </c>
      <c r="G909">
        <v>1</v>
      </c>
      <c r="H909" t="s">
        <v>884</v>
      </c>
      <c r="I909" t="s">
        <v>885</v>
      </c>
      <c r="J909" t="s">
        <v>20</v>
      </c>
      <c r="K909" t="s">
        <v>21</v>
      </c>
      <c r="L909">
        <v>0</v>
      </c>
      <c r="M909">
        <v>0</v>
      </c>
      <c r="N909" t="s">
        <v>22</v>
      </c>
      <c r="O909">
        <v>3</v>
      </c>
      <c r="P909" s="30">
        <f>SQRT((postes_2[[#This Row],[x]]-$Q$1)^2+(postes_2[[#This Row],[y]]-$R$1)^2)</f>
        <v>194194.50996011551</v>
      </c>
      <c r="Q909">
        <v>665828.81999999995</v>
      </c>
      <c r="R909">
        <v>6939598.9400000004</v>
      </c>
    </row>
    <row r="910" spans="1:18">
      <c r="A910">
        <v>2582</v>
      </c>
      <c r="B910">
        <v>10000860</v>
      </c>
      <c r="C910" t="e">
        <f>+#REF!</f>
        <v>#REF!</v>
      </c>
      <c r="D910" t="s">
        <v>77</v>
      </c>
      <c r="E910">
        <v>1006214400000</v>
      </c>
      <c r="F910">
        <v>1371559846000</v>
      </c>
      <c r="G910">
        <v>1</v>
      </c>
      <c r="H910" t="s">
        <v>1334</v>
      </c>
      <c r="I910" t="s">
        <v>1335</v>
      </c>
      <c r="J910" t="s">
        <v>20</v>
      </c>
      <c r="K910" t="s">
        <v>21</v>
      </c>
      <c r="L910">
        <v>0</v>
      </c>
      <c r="M910">
        <v>0</v>
      </c>
      <c r="N910" t="s">
        <v>22</v>
      </c>
      <c r="O910">
        <v>3</v>
      </c>
      <c r="P910" s="30">
        <f>SQRT((postes_2[[#This Row],[x]]-$Q$1)^2+(postes_2[[#This Row],[y]]-$R$1)^2)</f>
        <v>194369.33817620791</v>
      </c>
      <c r="Q910">
        <v>708015.07</v>
      </c>
      <c r="R910">
        <v>6921582.1299999999</v>
      </c>
    </row>
    <row r="911" spans="1:18">
      <c r="A911">
        <v>3777</v>
      </c>
      <c r="B911">
        <v>70000337</v>
      </c>
      <c r="C911" t="e">
        <f>+#REF!</f>
        <v>#REF!</v>
      </c>
      <c r="D911" t="s">
        <v>77</v>
      </c>
      <c r="E911">
        <v>1065657600000</v>
      </c>
      <c r="F911">
        <v>1321547659000</v>
      </c>
      <c r="G911">
        <v>1</v>
      </c>
      <c r="H911" t="s">
        <v>7318</v>
      </c>
      <c r="I911" t="s">
        <v>7319</v>
      </c>
      <c r="J911" t="s">
        <v>20</v>
      </c>
      <c r="K911" t="s">
        <v>21</v>
      </c>
      <c r="L911">
        <v>0</v>
      </c>
      <c r="M911">
        <v>0</v>
      </c>
      <c r="N911" t="s">
        <v>22</v>
      </c>
      <c r="O911">
        <v>4</v>
      </c>
      <c r="P911" s="30">
        <f>SQRT((postes_2[[#This Row],[x]]-$Q$1)^2+(postes_2[[#This Row],[y]]-$R$1)^2)</f>
        <v>194422.99360934217</v>
      </c>
      <c r="Q911">
        <v>509854.53000000102</v>
      </c>
      <c r="R911">
        <v>6919826.3200000003</v>
      </c>
    </row>
    <row r="912" spans="1:18">
      <c r="A912">
        <v>1240</v>
      </c>
      <c r="B912">
        <v>60000612</v>
      </c>
      <c r="C912" t="e">
        <f>+#REF!</f>
        <v>#REF!</v>
      </c>
      <c r="D912" t="s">
        <v>274</v>
      </c>
      <c r="E912">
        <v>610761600000</v>
      </c>
      <c r="F912">
        <v>1446210292000</v>
      </c>
      <c r="G912">
        <v>1</v>
      </c>
      <c r="H912" t="s">
        <v>2201</v>
      </c>
      <c r="I912" t="s">
        <v>2201</v>
      </c>
      <c r="J912" t="s">
        <v>20</v>
      </c>
      <c r="K912" t="s">
        <v>21</v>
      </c>
      <c r="L912">
        <v>0</v>
      </c>
      <c r="M912">
        <v>0</v>
      </c>
      <c r="N912" t="s">
        <v>22</v>
      </c>
      <c r="O912">
        <v>6</v>
      </c>
      <c r="P912" s="30">
        <f>SQRT((postes_2[[#This Row],[x]]-$Q$1)^2+(postes_2[[#This Row],[y]]-$R$1)^2)</f>
        <v>194589.27570023321</v>
      </c>
      <c r="Q912">
        <v>417579.52000000299</v>
      </c>
      <c r="R912">
        <v>6779124.0499999998</v>
      </c>
    </row>
    <row r="913" spans="1:18">
      <c r="A913">
        <v>1439</v>
      </c>
      <c r="B913">
        <v>30000658</v>
      </c>
      <c r="C913" t="e">
        <f>+#REF!</f>
        <v>#REF!</v>
      </c>
      <c r="D913" t="s">
        <v>152</v>
      </c>
      <c r="E913" s="1">
        <v>765504000000</v>
      </c>
      <c r="F913">
        <v>1267721102000</v>
      </c>
      <c r="G913">
        <v>1</v>
      </c>
      <c r="H913" t="s">
        <v>5808</v>
      </c>
      <c r="I913" t="s">
        <v>5809</v>
      </c>
      <c r="J913" t="s">
        <v>20</v>
      </c>
      <c r="K913" t="s">
        <v>21</v>
      </c>
      <c r="L913">
        <v>0</v>
      </c>
      <c r="M913">
        <v>0</v>
      </c>
      <c r="N913" t="s">
        <v>22</v>
      </c>
      <c r="O913">
        <v>3</v>
      </c>
      <c r="P913" s="30">
        <f>SQRT((postes_2[[#This Row],[x]]-$Q$1)^2+(postes_2[[#This Row],[y]]-$R$1)^2)</f>
        <v>194658.21547245633</v>
      </c>
      <c r="Q913">
        <v>659770.06000000203</v>
      </c>
      <c r="R913">
        <v>6565150.7599999998</v>
      </c>
    </row>
    <row r="914" spans="1:18">
      <c r="A914">
        <v>43</v>
      </c>
      <c r="B914">
        <v>70000105</v>
      </c>
      <c r="C914">
        <f>+PF873</f>
        <v>0</v>
      </c>
      <c r="D914" t="s">
        <v>30</v>
      </c>
      <c r="E914">
        <v>905385600000</v>
      </c>
      <c r="F914">
        <v>1393929256000</v>
      </c>
      <c r="G914">
        <v>1</v>
      </c>
      <c r="H914" t="s">
        <v>6881</v>
      </c>
      <c r="I914" t="s">
        <v>6882</v>
      </c>
      <c r="J914" t="s">
        <v>26</v>
      </c>
      <c r="K914" t="s">
        <v>21</v>
      </c>
      <c r="L914">
        <v>0</v>
      </c>
      <c r="M914">
        <v>0</v>
      </c>
      <c r="N914" t="s">
        <v>22</v>
      </c>
      <c r="O914">
        <v>3</v>
      </c>
      <c r="P914" s="30">
        <f>SQRT((postes_2[[#This Row],[x]]-$Q$1)^2+(postes_2[[#This Row],[y]]-$R$1)^2)</f>
        <v>195163.11928101239</v>
      </c>
      <c r="Q914">
        <v>658060.89999999898</v>
      </c>
      <c r="R914">
        <v>6942733.7999999998</v>
      </c>
    </row>
    <row r="915" spans="1:18">
      <c r="A915">
        <v>382</v>
      </c>
      <c r="B915">
        <v>70000243</v>
      </c>
      <c r="C915">
        <f>+PF535</f>
        <v>0</v>
      </c>
      <c r="D915" t="s">
        <v>56</v>
      </c>
      <c r="E915">
        <v>774489600000</v>
      </c>
      <c r="F915">
        <v>1377528729000</v>
      </c>
      <c r="G915">
        <v>1</v>
      </c>
      <c r="H915" t="s">
        <v>342</v>
      </c>
      <c r="I915" t="s">
        <v>343</v>
      </c>
      <c r="J915" t="s">
        <v>344</v>
      </c>
      <c r="K915" t="s">
        <v>21</v>
      </c>
      <c r="L915">
        <v>0</v>
      </c>
      <c r="M915">
        <v>0</v>
      </c>
      <c r="N915" t="s">
        <v>22</v>
      </c>
      <c r="O915">
        <v>3</v>
      </c>
      <c r="P915" s="30">
        <f>SQRT((postes_2[[#This Row],[x]]-$Q$1)^2+(postes_2[[#This Row],[y]]-$R$1)^2)</f>
        <v>195447.6456651685</v>
      </c>
      <c r="Q915">
        <v>692621.38000000303</v>
      </c>
      <c r="R915">
        <v>6930806.1299999999</v>
      </c>
    </row>
    <row r="916" spans="1:18">
      <c r="A916">
        <v>2139</v>
      </c>
      <c r="B916">
        <v>70000236</v>
      </c>
      <c r="C916" t="e">
        <f>+#REF!</f>
        <v>#REF!</v>
      </c>
      <c r="D916" t="s">
        <v>38</v>
      </c>
      <c r="E916">
        <v>774489600000</v>
      </c>
      <c r="F916">
        <v>1190644224000</v>
      </c>
      <c r="G916">
        <v>1</v>
      </c>
      <c r="H916" t="s">
        <v>4994</v>
      </c>
      <c r="I916" t="s">
        <v>4995</v>
      </c>
      <c r="J916" t="s">
        <v>4996</v>
      </c>
      <c r="K916" t="s">
        <v>21</v>
      </c>
      <c r="L916">
        <v>0</v>
      </c>
      <c r="M916">
        <v>0</v>
      </c>
      <c r="N916" t="s">
        <v>22</v>
      </c>
      <c r="O916">
        <v>3</v>
      </c>
      <c r="P916" s="30">
        <f>SQRT((postes_2[[#This Row],[x]]-$Q$1)^2+(postes_2[[#This Row],[y]]-$R$1)^2)</f>
        <v>196225.48978196189</v>
      </c>
      <c r="Q916">
        <v>691273.18999999797</v>
      </c>
      <c r="R916">
        <v>6932278.3799999999</v>
      </c>
    </row>
    <row r="917" spans="1:18">
      <c r="A917">
        <v>1679</v>
      </c>
      <c r="B917">
        <v>60001755</v>
      </c>
      <c r="C917" t="e">
        <f>+#REF!</f>
        <v>#REF!</v>
      </c>
      <c r="D917" t="s">
        <v>274</v>
      </c>
      <c r="E917">
        <v>610761600000</v>
      </c>
      <c r="F917">
        <v>1397123657000</v>
      </c>
      <c r="G917">
        <v>1</v>
      </c>
      <c r="H917" t="s">
        <v>6012</v>
      </c>
      <c r="I917" t="s">
        <v>6013</v>
      </c>
      <c r="J917" t="s">
        <v>26</v>
      </c>
      <c r="K917" t="s">
        <v>21</v>
      </c>
      <c r="L917">
        <v>0</v>
      </c>
      <c r="M917">
        <v>0</v>
      </c>
      <c r="N917" t="s">
        <v>22</v>
      </c>
      <c r="O917">
        <v>4</v>
      </c>
      <c r="P917" s="30">
        <f>SQRT((postes_2[[#This Row],[x]]-$Q$1)^2+(postes_2[[#This Row],[y]]-$R$1)^2)</f>
        <v>196390.74138830218</v>
      </c>
      <c r="Q917">
        <v>491677.14999999898</v>
      </c>
      <c r="R917">
        <v>6597072.6100000003</v>
      </c>
    </row>
    <row r="918" spans="1:18">
      <c r="A918">
        <v>1993</v>
      </c>
      <c r="B918">
        <v>70000154</v>
      </c>
      <c r="C918" t="e">
        <f>+#REF!</f>
        <v>#REF!</v>
      </c>
      <c r="D918" t="s">
        <v>20</v>
      </c>
      <c r="E918">
        <v>845596800000</v>
      </c>
      <c r="F918" t="s">
        <v>20</v>
      </c>
      <c r="G918">
        <v>1</v>
      </c>
      <c r="H918" t="s">
        <v>4203</v>
      </c>
      <c r="I918" t="s">
        <v>4204</v>
      </c>
      <c r="J918" t="s">
        <v>4205</v>
      </c>
      <c r="K918" t="s">
        <v>21</v>
      </c>
      <c r="L918">
        <v>0</v>
      </c>
      <c r="M918">
        <v>0</v>
      </c>
      <c r="N918" t="s">
        <v>22</v>
      </c>
      <c r="O918">
        <v>3</v>
      </c>
      <c r="P918" s="30">
        <f>SQRT((postes_2[[#This Row],[x]]-$Q$1)^2+(postes_2[[#This Row],[y]]-$R$1)^2)</f>
        <v>197066.33031258036</v>
      </c>
      <c r="Q918">
        <v>681663.40999999596</v>
      </c>
      <c r="R918">
        <v>6937219.0800000001</v>
      </c>
    </row>
    <row r="919" spans="1:18">
      <c r="A919">
        <v>1160</v>
      </c>
      <c r="B919">
        <v>70000246</v>
      </c>
      <c r="C919" t="e">
        <f>+#REF!</f>
        <v>#REF!</v>
      </c>
      <c r="D919" t="s">
        <v>20</v>
      </c>
      <c r="E919">
        <v>1058486400000</v>
      </c>
      <c r="F919" t="s">
        <v>20</v>
      </c>
      <c r="G919">
        <v>1</v>
      </c>
      <c r="H919" t="s">
        <v>4798</v>
      </c>
      <c r="I919" t="s">
        <v>4799</v>
      </c>
      <c r="J919" t="s">
        <v>4800</v>
      </c>
      <c r="K919" t="s">
        <v>21</v>
      </c>
      <c r="L919">
        <v>0</v>
      </c>
      <c r="M919">
        <v>0</v>
      </c>
      <c r="N919" t="s">
        <v>22</v>
      </c>
      <c r="O919">
        <v>4</v>
      </c>
      <c r="P919" s="30">
        <f>SQRT((postes_2[[#This Row],[x]]-$Q$1)^2+(postes_2[[#This Row],[y]]-$R$1)^2)</f>
        <v>197551.20701065828</v>
      </c>
      <c r="Q919">
        <v>523745.49000000203</v>
      </c>
      <c r="R919">
        <v>6930960.1299999999</v>
      </c>
    </row>
    <row r="920" spans="1:18">
      <c r="A920">
        <v>3803</v>
      </c>
      <c r="B920">
        <v>70001533</v>
      </c>
      <c r="C920" t="e">
        <f>+#REF!</f>
        <v>#REF!</v>
      </c>
      <c r="D920" t="s">
        <v>20</v>
      </c>
      <c r="E920">
        <v>757641600000</v>
      </c>
      <c r="F920" t="s">
        <v>20</v>
      </c>
      <c r="G920">
        <v>1</v>
      </c>
      <c r="H920" t="s">
        <v>7970</v>
      </c>
      <c r="I920" t="s">
        <v>7971</v>
      </c>
      <c r="J920" t="s">
        <v>20</v>
      </c>
      <c r="K920" t="s">
        <v>21</v>
      </c>
      <c r="L920">
        <v>0</v>
      </c>
      <c r="M920">
        <v>0</v>
      </c>
      <c r="N920" t="s">
        <v>22</v>
      </c>
      <c r="O920">
        <v>4</v>
      </c>
      <c r="P920" s="30">
        <f>SQRT((postes_2[[#This Row],[x]]-$Q$1)^2+(postes_2[[#This Row],[y]]-$R$1)^2)</f>
        <v>197622.26525605586</v>
      </c>
      <c r="Q920">
        <v>432217.609999999</v>
      </c>
      <c r="R920">
        <v>6838790.5300000003</v>
      </c>
    </row>
    <row r="921" spans="1:18">
      <c r="A921">
        <v>1780</v>
      </c>
      <c r="B921">
        <v>20000472</v>
      </c>
      <c r="C921" t="e">
        <f>+#REF!</f>
        <v>#REF!</v>
      </c>
      <c r="D921" t="s">
        <v>805</v>
      </c>
      <c r="E921">
        <v>1174489476000</v>
      </c>
      <c r="F921">
        <v>1271071353000</v>
      </c>
      <c r="G921">
        <v>1</v>
      </c>
      <c r="H921" t="s">
        <v>7091</v>
      </c>
      <c r="I921" t="s">
        <v>4768</v>
      </c>
      <c r="J921" t="s">
        <v>20</v>
      </c>
      <c r="K921" t="s">
        <v>21</v>
      </c>
      <c r="L921">
        <v>0</v>
      </c>
      <c r="M921">
        <v>0</v>
      </c>
      <c r="N921" t="s">
        <v>22</v>
      </c>
      <c r="O921">
        <v>3</v>
      </c>
      <c r="P921" s="30">
        <f>SQRT((postes_2[[#This Row],[x]]-$Q$1)^2+(postes_2[[#This Row],[y]]-$R$1)^2)</f>
        <v>198129.75625168407</v>
      </c>
      <c r="Q921">
        <v>755776.97999999695</v>
      </c>
      <c r="R921">
        <v>6888151.1600000001</v>
      </c>
    </row>
    <row r="922" spans="1:18">
      <c r="A922">
        <v>364</v>
      </c>
      <c r="B922">
        <v>70000088</v>
      </c>
      <c r="C922">
        <f>+PF560</f>
        <v>0</v>
      </c>
      <c r="D922" t="s">
        <v>38</v>
      </c>
      <c r="E922">
        <v>774489600000</v>
      </c>
      <c r="F922">
        <v>1190644735000</v>
      </c>
      <c r="G922">
        <v>1</v>
      </c>
      <c r="H922" t="s">
        <v>844</v>
      </c>
      <c r="I922" t="s">
        <v>845</v>
      </c>
      <c r="J922" t="s">
        <v>20</v>
      </c>
      <c r="K922" t="s">
        <v>21</v>
      </c>
      <c r="L922">
        <v>0</v>
      </c>
      <c r="M922">
        <v>0</v>
      </c>
      <c r="N922" t="s">
        <v>22</v>
      </c>
      <c r="O922">
        <v>3</v>
      </c>
      <c r="P922" s="30">
        <f>SQRT((postes_2[[#This Row],[x]]-$Q$1)^2+(postes_2[[#This Row],[y]]-$R$1)^2)</f>
        <v>198292.64376322724</v>
      </c>
      <c r="Q922">
        <v>650002.28999999899</v>
      </c>
      <c r="R922">
        <v>6947774.25</v>
      </c>
    </row>
    <row r="923" spans="1:18">
      <c r="A923">
        <v>2503</v>
      </c>
      <c r="B923">
        <v>70000152</v>
      </c>
      <c r="C923" t="e">
        <f>+#REF!</f>
        <v>#REF!</v>
      </c>
      <c r="D923" t="s">
        <v>20</v>
      </c>
      <c r="E923">
        <v>774489600000</v>
      </c>
      <c r="F923" t="s">
        <v>20</v>
      </c>
      <c r="G923">
        <v>1</v>
      </c>
      <c r="H923" t="s">
        <v>5255</v>
      </c>
      <c r="I923" t="s">
        <v>5256</v>
      </c>
      <c r="J923" t="s">
        <v>20</v>
      </c>
      <c r="K923" t="s">
        <v>21</v>
      </c>
      <c r="L923">
        <v>0</v>
      </c>
      <c r="M923">
        <v>0</v>
      </c>
      <c r="N923" t="s">
        <v>22</v>
      </c>
      <c r="O923">
        <v>3</v>
      </c>
      <c r="P923" s="30">
        <f>SQRT((postes_2[[#This Row],[x]]-$Q$1)^2+(postes_2[[#This Row],[y]]-$R$1)^2)</f>
        <v>198344.52228323655</v>
      </c>
      <c r="Q923">
        <v>680806.18</v>
      </c>
      <c r="R923">
        <v>6938916.5800000001</v>
      </c>
    </row>
    <row r="924" spans="1:18">
      <c r="A924">
        <v>678</v>
      </c>
      <c r="B924">
        <v>70000157</v>
      </c>
      <c r="C924">
        <f>+PF249</f>
        <v>0</v>
      </c>
      <c r="D924" t="s">
        <v>30</v>
      </c>
      <c r="E924">
        <v>995414400000</v>
      </c>
      <c r="F924">
        <v>1445008012000</v>
      </c>
      <c r="G924">
        <v>1</v>
      </c>
      <c r="H924" t="s">
        <v>1125</v>
      </c>
      <c r="I924" t="s">
        <v>1126</v>
      </c>
      <c r="J924" t="s">
        <v>20</v>
      </c>
      <c r="K924" t="s">
        <v>21</v>
      </c>
      <c r="L924">
        <v>0</v>
      </c>
      <c r="M924">
        <v>0</v>
      </c>
      <c r="N924" t="s">
        <v>22</v>
      </c>
      <c r="O924">
        <v>4</v>
      </c>
      <c r="P924" s="30">
        <f>SQRT((postes_2[[#This Row],[x]]-$Q$1)^2+(postes_2[[#This Row],[y]]-$R$1)^2)</f>
        <v>198550.12905744568</v>
      </c>
      <c r="Q924">
        <v>537574.07999999798</v>
      </c>
      <c r="R924">
        <v>6938147.0599999996</v>
      </c>
    </row>
    <row r="925" spans="1:18">
      <c r="A925">
        <v>2237</v>
      </c>
      <c r="B925">
        <v>10000868</v>
      </c>
      <c r="C925" t="e">
        <f>+#REF!</f>
        <v>#REF!</v>
      </c>
      <c r="D925" t="s">
        <v>20</v>
      </c>
      <c r="E925">
        <v>610761600000</v>
      </c>
      <c r="F925" t="s">
        <v>20</v>
      </c>
      <c r="G925">
        <v>1</v>
      </c>
      <c r="H925" t="s">
        <v>5710</v>
      </c>
      <c r="I925" t="s">
        <v>5711</v>
      </c>
      <c r="J925" t="s">
        <v>20</v>
      </c>
      <c r="K925" t="s">
        <v>21</v>
      </c>
      <c r="L925">
        <v>0</v>
      </c>
      <c r="M925">
        <v>0</v>
      </c>
      <c r="N925" t="s">
        <v>22</v>
      </c>
      <c r="O925">
        <v>6</v>
      </c>
      <c r="P925" s="30">
        <f>SQRT((postes_2[[#This Row],[x]]-$Q$1)^2+(postes_2[[#This Row],[y]]-$R$1)^2)</f>
        <v>199024.65184260093</v>
      </c>
      <c r="Q925">
        <v>723268.50999999803</v>
      </c>
      <c r="R925">
        <v>6917435.3600000003</v>
      </c>
    </row>
    <row r="926" spans="1:18">
      <c r="A926">
        <v>2770</v>
      </c>
      <c r="B926">
        <v>70001343</v>
      </c>
      <c r="C926" t="e">
        <f>+#REF!</f>
        <v>#REF!</v>
      </c>
      <c r="D926" t="s">
        <v>17</v>
      </c>
      <c r="E926">
        <v>757641600000</v>
      </c>
      <c r="F926">
        <v>1298973356000</v>
      </c>
      <c r="G926">
        <v>1</v>
      </c>
      <c r="H926" t="s">
        <v>4903</v>
      </c>
      <c r="I926" t="s">
        <v>4903</v>
      </c>
      <c r="J926" t="s">
        <v>20</v>
      </c>
      <c r="K926" t="s">
        <v>21</v>
      </c>
      <c r="L926">
        <v>0</v>
      </c>
      <c r="M926">
        <v>0</v>
      </c>
      <c r="N926" t="s">
        <v>22</v>
      </c>
      <c r="O926">
        <v>6</v>
      </c>
      <c r="P926" s="30">
        <f>SQRT((postes_2[[#This Row],[x]]-$Q$1)^2+(postes_2[[#This Row],[y]]-$R$1)^2)</f>
        <v>199061.21683916947</v>
      </c>
      <c r="Q926">
        <v>438900.88000000297</v>
      </c>
      <c r="R926">
        <v>6854406.1399999997</v>
      </c>
    </row>
    <row r="927" spans="1:18">
      <c r="A927">
        <v>161</v>
      </c>
      <c r="B927">
        <v>10000786</v>
      </c>
      <c r="C927" t="e">
        <f>+#REF!</f>
        <v>#REF!</v>
      </c>
      <c r="D927" t="s">
        <v>20</v>
      </c>
      <c r="E927">
        <v>610761600000</v>
      </c>
      <c r="F927" t="s">
        <v>20</v>
      </c>
      <c r="G927">
        <v>1</v>
      </c>
      <c r="H927" t="s">
        <v>411</v>
      </c>
      <c r="I927" t="s">
        <v>412</v>
      </c>
      <c r="J927" t="s">
        <v>20</v>
      </c>
      <c r="K927" t="s">
        <v>21</v>
      </c>
      <c r="L927">
        <v>0</v>
      </c>
      <c r="M927">
        <v>0</v>
      </c>
      <c r="N927" t="s">
        <v>22</v>
      </c>
      <c r="O927">
        <v>4</v>
      </c>
      <c r="P927" s="30">
        <f>SQRT((postes_2[[#This Row],[x]]-$Q$1)^2+(postes_2[[#This Row],[y]]-$R$1)^2)</f>
        <v>199197.39649856163</v>
      </c>
      <c r="Q927">
        <v>623081.39999999898</v>
      </c>
      <c r="R927">
        <v>6952260.0800000001</v>
      </c>
    </row>
    <row r="928" spans="1:18">
      <c r="A928">
        <v>3581</v>
      </c>
      <c r="B928">
        <v>70000228</v>
      </c>
      <c r="C928" t="e">
        <f>+#REF!</f>
        <v>#REF!</v>
      </c>
      <c r="D928" t="s">
        <v>74</v>
      </c>
      <c r="E928">
        <v>838771200000</v>
      </c>
      <c r="F928">
        <v>1376993121000</v>
      </c>
      <c r="G928">
        <v>1</v>
      </c>
      <c r="H928" t="s">
        <v>7369</v>
      </c>
      <c r="I928" t="s">
        <v>4357</v>
      </c>
      <c r="J928" t="s">
        <v>7370</v>
      </c>
      <c r="K928" t="s">
        <v>21</v>
      </c>
      <c r="L928">
        <v>0</v>
      </c>
      <c r="M928">
        <v>0</v>
      </c>
      <c r="N928" t="s">
        <v>22</v>
      </c>
      <c r="O928">
        <v>4</v>
      </c>
      <c r="P928" s="30">
        <f>SQRT((postes_2[[#This Row],[x]]-$Q$1)^2+(postes_2[[#This Row],[y]]-$R$1)^2)</f>
        <v>199340.23327225674</v>
      </c>
      <c r="Q928">
        <v>522461.61999999703</v>
      </c>
      <c r="R928">
        <v>6932323.1299999999</v>
      </c>
    </row>
    <row r="929" spans="1:18">
      <c r="A929">
        <v>2922</v>
      </c>
      <c r="B929">
        <v>70000216</v>
      </c>
      <c r="C929" t="e">
        <f>+#REF!</f>
        <v>#REF!</v>
      </c>
      <c r="D929" t="s">
        <v>30</v>
      </c>
      <c r="E929">
        <v>1343042345000</v>
      </c>
      <c r="F929" t="s">
        <v>20</v>
      </c>
      <c r="G929">
        <v>1</v>
      </c>
      <c r="H929" t="s">
        <v>6123</v>
      </c>
      <c r="I929" t="s">
        <v>6124</v>
      </c>
      <c r="J929" t="s">
        <v>3416</v>
      </c>
      <c r="K929" t="s">
        <v>21</v>
      </c>
      <c r="L929">
        <v>0</v>
      </c>
      <c r="M929">
        <v>0</v>
      </c>
      <c r="N929" t="s">
        <v>22</v>
      </c>
      <c r="O929">
        <v>4</v>
      </c>
      <c r="P929" s="30">
        <f>SQRT((postes_2[[#This Row],[x]]-$Q$1)^2+(postes_2[[#This Row],[y]]-$R$1)^2)</f>
        <v>199452.86994165651</v>
      </c>
      <c r="Q929">
        <v>524047.57</v>
      </c>
      <c r="R929">
        <v>6933219.7800000003</v>
      </c>
    </row>
    <row r="930" spans="1:18">
      <c r="A930">
        <v>796</v>
      </c>
      <c r="B930">
        <v>70039395</v>
      </c>
      <c r="C930">
        <f>+PF137</f>
        <v>0</v>
      </c>
      <c r="D930" t="s">
        <v>168</v>
      </c>
      <c r="E930">
        <v>1391514005000</v>
      </c>
      <c r="F930">
        <v>1450361660000</v>
      </c>
      <c r="G930">
        <v>1</v>
      </c>
      <c r="H930" t="s">
        <v>1051</v>
      </c>
      <c r="I930" t="s">
        <v>1052</v>
      </c>
      <c r="J930" t="s">
        <v>20</v>
      </c>
      <c r="K930" t="s">
        <v>21</v>
      </c>
      <c r="L930">
        <v>0</v>
      </c>
      <c r="M930">
        <v>0</v>
      </c>
      <c r="N930" t="s">
        <v>22</v>
      </c>
      <c r="O930">
        <v>4</v>
      </c>
      <c r="P930" s="30">
        <f>SQRT((postes_2[[#This Row],[x]]-$Q$1)^2+(postes_2[[#This Row],[y]]-$R$1)^2)</f>
        <v>199628.66295528336</v>
      </c>
      <c r="Q930">
        <v>765840.56000000203</v>
      </c>
      <c r="R930">
        <v>6878807.3600000003</v>
      </c>
    </row>
    <row r="931" spans="1:18">
      <c r="A931">
        <v>1984</v>
      </c>
      <c r="B931">
        <v>60001194</v>
      </c>
      <c r="C931" t="e">
        <f>+#REF!</f>
        <v>#REF!</v>
      </c>
      <c r="D931" t="s">
        <v>20</v>
      </c>
      <c r="E931">
        <v>610761600000</v>
      </c>
      <c r="F931" t="s">
        <v>20</v>
      </c>
      <c r="G931">
        <v>1</v>
      </c>
      <c r="H931" t="s">
        <v>4184</v>
      </c>
      <c r="I931" t="s">
        <v>4185</v>
      </c>
      <c r="J931" t="s">
        <v>20</v>
      </c>
      <c r="K931" t="s">
        <v>21</v>
      </c>
      <c r="L931">
        <v>0</v>
      </c>
      <c r="M931">
        <v>0</v>
      </c>
      <c r="N931" t="s">
        <v>22</v>
      </c>
      <c r="O931">
        <v>4</v>
      </c>
      <c r="P931" s="30">
        <f>SQRT((postes_2[[#This Row],[x]]-$Q$1)^2+(postes_2[[#This Row],[y]]-$R$1)^2)</f>
        <v>199661.19634696713</v>
      </c>
      <c r="Q931">
        <v>416717.74000000203</v>
      </c>
      <c r="R931">
        <v>6705244.8200000003</v>
      </c>
    </row>
    <row r="932" spans="1:18">
      <c r="A932">
        <v>2375</v>
      </c>
      <c r="B932">
        <v>20000580</v>
      </c>
      <c r="C932" t="e">
        <f>+#REF!</f>
        <v>#REF!</v>
      </c>
      <c r="D932" t="s">
        <v>20</v>
      </c>
      <c r="E932">
        <v>873244800000</v>
      </c>
      <c r="F932" t="s">
        <v>20</v>
      </c>
      <c r="G932">
        <v>1</v>
      </c>
      <c r="H932" t="s">
        <v>4950</v>
      </c>
      <c r="I932" t="s">
        <v>4951</v>
      </c>
      <c r="J932" t="s">
        <v>20</v>
      </c>
      <c r="K932" t="s">
        <v>21</v>
      </c>
      <c r="L932">
        <v>0</v>
      </c>
      <c r="M932">
        <v>0</v>
      </c>
      <c r="N932" t="s">
        <v>22</v>
      </c>
      <c r="O932">
        <v>4</v>
      </c>
      <c r="P932" s="30">
        <f>SQRT((postes_2[[#This Row],[x]]-$Q$1)^2+(postes_2[[#This Row],[y]]-$R$1)^2)</f>
        <v>199910.62262794</v>
      </c>
      <c r="Q932">
        <v>774640.50999999803</v>
      </c>
      <c r="R932">
        <v>6867532.7999999998</v>
      </c>
    </row>
    <row r="933" spans="1:18">
      <c r="A933">
        <v>3492</v>
      </c>
      <c r="B933">
        <v>70000191</v>
      </c>
      <c r="C933" t="e">
        <f>+#REF!</f>
        <v>#REF!</v>
      </c>
      <c r="D933" t="s">
        <v>23</v>
      </c>
      <c r="E933">
        <v>774489600000</v>
      </c>
      <c r="F933">
        <v>1279028706000</v>
      </c>
      <c r="G933">
        <v>1</v>
      </c>
      <c r="H933" t="s">
        <v>6669</v>
      </c>
      <c r="I933" t="s">
        <v>6670</v>
      </c>
      <c r="J933" t="s">
        <v>4346</v>
      </c>
      <c r="K933" t="s">
        <v>21</v>
      </c>
      <c r="L933">
        <v>0</v>
      </c>
      <c r="M933">
        <v>0</v>
      </c>
      <c r="N933" t="s">
        <v>22</v>
      </c>
      <c r="O933">
        <v>3</v>
      </c>
      <c r="P933" s="30">
        <f>SQRT((postes_2[[#This Row],[x]]-$Q$1)^2+(postes_2[[#This Row],[y]]-$R$1)^2)</f>
        <v>199950.11566845007</v>
      </c>
      <c r="Q933">
        <v>695543.57999999798</v>
      </c>
      <c r="R933">
        <v>6934411</v>
      </c>
    </row>
    <row r="934" spans="1:18">
      <c r="A934">
        <v>3623</v>
      </c>
      <c r="B934">
        <v>30000013</v>
      </c>
      <c r="C934" t="e">
        <f>+#REF!</f>
        <v>#REF!</v>
      </c>
      <c r="D934" t="s">
        <v>56</v>
      </c>
      <c r="E934">
        <v>1402929038000</v>
      </c>
      <c r="F934">
        <v>1402929024000</v>
      </c>
      <c r="G934">
        <v>1</v>
      </c>
      <c r="H934" t="s">
        <v>7741</v>
      </c>
      <c r="I934" t="s">
        <v>7742</v>
      </c>
      <c r="J934" t="s">
        <v>26</v>
      </c>
      <c r="K934" t="s">
        <v>21</v>
      </c>
      <c r="L934">
        <v>0</v>
      </c>
      <c r="M934">
        <v>0</v>
      </c>
      <c r="N934" t="s">
        <v>22</v>
      </c>
      <c r="O934">
        <v>3</v>
      </c>
      <c r="P934" s="30">
        <f>SQRT((postes_2[[#This Row],[x]]-$Q$1)^2+(postes_2[[#This Row],[y]]-$R$1)^2)</f>
        <v>200117.02341348195</v>
      </c>
      <c r="Q934">
        <v>807530.39999999898</v>
      </c>
      <c r="R934">
        <v>6718623.5499999998</v>
      </c>
    </row>
    <row r="935" spans="1:18">
      <c r="A935">
        <v>3154</v>
      </c>
      <c r="B935">
        <v>60001796</v>
      </c>
      <c r="C935" t="e">
        <f>+#REF!</f>
        <v>#REF!</v>
      </c>
      <c r="D935" t="s">
        <v>274</v>
      </c>
      <c r="E935">
        <v>610761600000</v>
      </c>
      <c r="F935">
        <v>1397060723000</v>
      </c>
      <c r="G935">
        <v>1</v>
      </c>
      <c r="H935" t="s">
        <v>2771</v>
      </c>
      <c r="I935" t="s">
        <v>2772</v>
      </c>
      <c r="J935" t="s">
        <v>20</v>
      </c>
      <c r="K935" t="s">
        <v>21</v>
      </c>
      <c r="L935">
        <v>0</v>
      </c>
      <c r="M935">
        <v>0</v>
      </c>
      <c r="N935" t="s">
        <v>22</v>
      </c>
      <c r="O935">
        <v>4</v>
      </c>
      <c r="P935" s="30">
        <f>SQRT((postes_2[[#This Row],[x]]-$Q$1)^2+(postes_2[[#This Row],[y]]-$R$1)^2)</f>
        <v>200201.85588345374</v>
      </c>
      <c r="Q935">
        <v>521638.86999999703</v>
      </c>
      <c r="R935">
        <v>6574046.7999999998</v>
      </c>
    </row>
    <row r="936" spans="1:18">
      <c r="A936">
        <v>994</v>
      </c>
      <c r="B936">
        <v>70012016</v>
      </c>
      <c r="C936" t="e">
        <f>+#REF!</f>
        <v>#REF!</v>
      </c>
      <c r="D936" t="s">
        <v>43</v>
      </c>
      <c r="E936">
        <v>1164385146000</v>
      </c>
      <c r="F936">
        <v>1164625132000</v>
      </c>
      <c r="G936">
        <v>1</v>
      </c>
      <c r="H936" t="s">
        <v>2131</v>
      </c>
      <c r="I936" t="s">
        <v>2132</v>
      </c>
      <c r="J936" t="s">
        <v>20</v>
      </c>
      <c r="K936" t="s">
        <v>21</v>
      </c>
      <c r="L936">
        <v>0</v>
      </c>
      <c r="M936">
        <v>0</v>
      </c>
      <c r="N936" t="s">
        <v>22</v>
      </c>
      <c r="O936">
        <v>6</v>
      </c>
      <c r="P936" s="30">
        <f>SQRT((postes_2[[#This Row],[x]]-$Q$1)^2+(postes_2[[#This Row],[y]]-$R$1)^2)</f>
        <v>200315.57368698716</v>
      </c>
      <c r="Q936">
        <v>750610.35000000102</v>
      </c>
      <c r="R936">
        <v>6896594.5</v>
      </c>
    </row>
    <row r="937" spans="1:18">
      <c r="A937">
        <v>3043</v>
      </c>
      <c r="B937">
        <v>60000740</v>
      </c>
      <c r="C937" t="e">
        <f>+#REF!</f>
        <v>#REF!</v>
      </c>
      <c r="D937" t="s">
        <v>77</v>
      </c>
      <c r="E937">
        <v>787276800000</v>
      </c>
      <c r="F937">
        <v>1328871904000</v>
      </c>
      <c r="G937">
        <v>1</v>
      </c>
      <c r="H937" t="s">
        <v>2929</v>
      </c>
      <c r="I937" t="s">
        <v>2930</v>
      </c>
      <c r="J937" t="s">
        <v>20</v>
      </c>
      <c r="K937" t="s">
        <v>21</v>
      </c>
      <c r="L937">
        <v>0</v>
      </c>
      <c r="M937">
        <v>0</v>
      </c>
      <c r="N937" t="s">
        <v>22</v>
      </c>
      <c r="O937">
        <v>4</v>
      </c>
      <c r="P937" s="30">
        <f>SQRT((postes_2[[#This Row],[x]]-$Q$1)^2+(postes_2[[#This Row],[y]]-$R$1)^2)</f>
        <v>200605.01994701978</v>
      </c>
      <c r="Q937">
        <v>410550.96000000101</v>
      </c>
      <c r="R937">
        <v>6770046.54</v>
      </c>
    </row>
    <row r="938" spans="1:18">
      <c r="A938">
        <v>503</v>
      </c>
      <c r="B938">
        <v>30000014</v>
      </c>
      <c r="C938">
        <f>+PF437</f>
        <v>0</v>
      </c>
      <c r="D938" t="s">
        <v>20</v>
      </c>
      <c r="E938">
        <v>610761600000</v>
      </c>
      <c r="F938" t="s">
        <v>20</v>
      </c>
      <c r="G938">
        <v>1</v>
      </c>
      <c r="H938" t="s">
        <v>7867</v>
      </c>
      <c r="I938" t="s">
        <v>7868</v>
      </c>
      <c r="J938" t="s">
        <v>20</v>
      </c>
      <c r="K938" t="s">
        <v>21</v>
      </c>
      <c r="L938">
        <v>0</v>
      </c>
      <c r="M938">
        <v>0</v>
      </c>
      <c r="N938" t="s">
        <v>22</v>
      </c>
      <c r="O938">
        <v>3</v>
      </c>
      <c r="P938" s="30">
        <f>SQRT((postes_2[[#This Row],[x]]-$Q$1)^2+(postes_2[[#This Row],[y]]-$R$1)^2)</f>
        <v>200717.10407009177</v>
      </c>
      <c r="Q938">
        <v>807757.59000000404</v>
      </c>
      <c r="R938">
        <v>6716520.7400000002</v>
      </c>
    </row>
    <row r="939" spans="1:18">
      <c r="A939">
        <v>1233</v>
      </c>
      <c r="B939">
        <v>70005707</v>
      </c>
      <c r="C939" t="e">
        <f>+#REF!</f>
        <v>#REF!</v>
      </c>
      <c r="D939" t="s">
        <v>274</v>
      </c>
      <c r="E939">
        <v>1128089912000</v>
      </c>
      <c r="F939">
        <v>1424881489000</v>
      </c>
      <c r="G939">
        <v>1</v>
      </c>
      <c r="H939" t="s">
        <v>2190</v>
      </c>
      <c r="I939" t="s">
        <v>2191</v>
      </c>
      <c r="J939" t="s">
        <v>2192</v>
      </c>
      <c r="K939" t="s">
        <v>21</v>
      </c>
      <c r="L939">
        <v>0</v>
      </c>
      <c r="M939">
        <v>0</v>
      </c>
      <c r="N939" t="s">
        <v>22</v>
      </c>
      <c r="O939">
        <v>4</v>
      </c>
      <c r="P939" s="30">
        <f>SQRT((postes_2[[#This Row],[x]]-$Q$1)^2+(postes_2[[#This Row],[y]]-$R$1)^2)</f>
        <v>200899.38542857685</v>
      </c>
      <c r="Q939">
        <v>519847.95000000298</v>
      </c>
      <c r="R939">
        <v>6932761.9199999999</v>
      </c>
    </row>
    <row r="940" spans="1:18">
      <c r="A940">
        <v>1845</v>
      </c>
      <c r="B940">
        <v>70000215</v>
      </c>
      <c r="C940" t="e">
        <f>+#REF!</f>
        <v>#REF!</v>
      </c>
      <c r="D940" t="s">
        <v>20</v>
      </c>
      <c r="E940">
        <v>610761600000</v>
      </c>
      <c r="F940" t="s">
        <v>20</v>
      </c>
      <c r="G940">
        <v>1</v>
      </c>
      <c r="H940" t="s">
        <v>4356</v>
      </c>
      <c r="I940" t="s">
        <v>4357</v>
      </c>
      <c r="J940" t="s">
        <v>20</v>
      </c>
      <c r="K940" t="s">
        <v>21</v>
      </c>
      <c r="L940">
        <v>0</v>
      </c>
      <c r="M940">
        <v>0</v>
      </c>
      <c r="N940" t="s">
        <v>22</v>
      </c>
      <c r="O940">
        <v>6</v>
      </c>
      <c r="P940" s="30">
        <f>SQRT((postes_2[[#This Row],[x]]-$Q$1)^2+(postes_2[[#This Row],[y]]-$R$1)^2)</f>
        <v>201293.88615036456</v>
      </c>
      <c r="Q940">
        <v>523547.60000000102</v>
      </c>
      <c r="R940">
        <v>6935021.8399999999</v>
      </c>
    </row>
    <row r="941" spans="1:18">
      <c r="A941">
        <v>2083</v>
      </c>
      <c r="B941">
        <v>20001093</v>
      </c>
      <c r="C941" t="e">
        <f>+#REF!</f>
        <v>#REF!</v>
      </c>
      <c r="D941" t="s">
        <v>1094</v>
      </c>
      <c r="E941">
        <v>908323200000</v>
      </c>
      <c r="F941">
        <v>1423582148000</v>
      </c>
      <c r="G941">
        <v>1</v>
      </c>
      <c r="H941" t="s">
        <v>3303</v>
      </c>
      <c r="I941" t="s">
        <v>3304</v>
      </c>
      <c r="J941" t="s">
        <v>20</v>
      </c>
      <c r="K941" t="s">
        <v>21</v>
      </c>
      <c r="L941">
        <v>0</v>
      </c>
      <c r="M941">
        <v>0</v>
      </c>
      <c r="N941" t="s">
        <v>22</v>
      </c>
      <c r="O941">
        <v>3</v>
      </c>
      <c r="P941" s="30">
        <f>SQRT((postes_2[[#This Row],[x]]-$Q$1)^2+(postes_2[[#This Row],[y]]-$R$1)^2)</f>
        <v>201359.41050540045</v>
      </c>
      <c r="Q941">
        <v>807755.89000000095</v>
      </c>
      <c r="R941">
        <v>6793756.3899999997</v>
      </c>
    </row>
    <row r="942" spans="1:18">
      <c r="A942">
        <v>3159</v>
      </c>
      <c r="B942">
        <v>70034377</v>
      </c>
      <c r="C942" t="e">
        <f>+#REF!</f>
        <v>#REF!</v>
      </c>
      <c r="D942" t="s">
        <v>83</v>
      </c>
      <c r="E942">
        <v>1362066831000</v>
      </c>
      <c r="F942">
        <v>1331030597000</v>
      </c>
      <c r="G942">
        <v>1</v>
      </c>
      <c r="H942" t="s">
        <v>2781</v>
      </c>
      <c r="I942" t="s">
        <v>2782</v>
      </c>
      <c r="J942" t="s">
        <v>2783</v>
      </c>
      <c r="K942" t="s">
        <v>21</v>
      </c>
      <c r="L942">
        <v>0</v>
      </c>
      <c r="M942">
        <v>0</v>
      </c>
      <c r="N942" t="s">
        <v>22</v>
      </c>
      <c r="O942">
        <v>1</v>
      </c>
      <c r="P942" s="30">
        <f>SQRT((postes_2[[#This Row],[x]]-$Q$1)^2+(postes_2[[#This Row],[y]]-$R$1)^2)</f>
        <v>201791.23858453814</v>
      </c>
      <c r="Q942">
        <v>524907.68000000005</v>
      </c>
      <c r="R942">
        <v>6936216.0499999998</v>
      </c>
    </row>
    <row r="943" spans="1:18">
      <c r="A943">
        <v>3407</v>
      </c>
      <c r="B943">
        <v>30000345</v>
      </c>
      <c r="C943" t="e">
        <f>+#REF!</f>
        <v>#REF!</v>
      </c>
      <c r="D943" t="s">
        <v>17</v>
      </c>
      <c r="E943">
        <v>610761600000</v>
      </c>
      <c r="F943">
        <v>1302538704000</v>
      </c>
      <c r="G943">
        <v>1</v>
      </c>
      <c r="H943" t="s">
        <v>140</v>
      </c>
      <c r="I943" t="s">
        <v>141</v>
      </c>
      <c r="J943" t="s">
        <v>142</v>
      </c>
      <c r="K943" t="s">
        <v>21</v>
      </c>
      <c r="L943">
        <v>0</v>
      </c>
      <c r="M943">
        <v>0</v>
      </c>
      <c r="N943" t="s">
        <v>22</v>
      </c>
      <c r="O943">
        <v>3</v>
      </c>
      <c r="P943" s="30">
        <f>SQRT((postes_2[[#This Row],[x]]-$Q$1)^2+(postes_2[[#This Row],[y]]-$R$1)^2)</f>
        <v>202014.78599830487</v>
      </c>
      <c r="Q943">
        <v>757417.49000000197</v>
      </c>
      <c r="R943">
        <v>6614839.8399999999</v>
      </c>
    </row>
    <row r="944" spans="1:18">
      <c r="A944">
        <v>1954</v>
      </c>
      <c r="B944">
        <v>30000347</v>
      </c>
      <c r="C944" t="e">
        <f>+#REF!</f>
        <v>#REF!</v>
      </c>
      <c r="D944" t="s">
        <v>43</v>
      </c>
      <c r="E944">
        <v>610761600000</v>
      </c>
      <c r="F944">
        <v>1141220286000</v>
      </c>
      <c r="G944">
        <v>1</v>
      </c>
      <c r="H944" t="s">
        <v>3975</v>
      </c>
      <c r="I944" t="s">
        <v>3976</v>
      </c>
      <c r="J944" t="s">
        <v>20</v>
      </c>
      <c r="K944" t="s">
        <v>21</v>
      </c>
      <c r="L944">
        <v>0</v>
      </c>
      <c r="M944">
        <v>0</v>
      </c>
      <c r="N944" t="s">
        <v>22</v>
      </c>
      <c r="O944">
        <v>3</v>
      </c>
      <c r="P944" s="30">
        <f>SQRT((postes_2[[#This Row],[x]]-$Q$1)^2+(postes_2[[#This Row],[y]]-$R$1)^2)</f>
        <v>202057.16806680462</v>
      </c>
      <c r="Q944">
        <v>756074.71999999904</v>
      </c>
      <c r="R944">
        <v>6613368.96</v>
      </c>
    </row>
    <row r="945" spans="1:18">
      <c r="A945">
        <v>3612</v>
      </c>
      <c r="B945">
        <v>70000200</v>
      </c>
      <c r="C945" t="e">
        <f>+#REF!</f>
        <v>#REF!</v>
      </c>
      <c r="D945" t="s">
        <v>74</v>
      </c>
      <c r="E945">
        <v>838771200000</v>
      </c>
      <c r="F945">
        <v>1377080247000</v>
      </c>
      <c r="G945">
        <v>1</v>
      </c>
      <c r="H945" t="s">
        <v>7680</v>
      </c>
      <c r="I945" t="s">
        <v>7681</v>
      </c>
      <c r="J945" t="s">
        <v>7682</v>
      </c>
      <c r="K945" t="s">
        <v>21</v>
      </c>
      <c r="L945">
        <v>0</v>
      </c>
      <c r="M945">
        <v>0</v>
      </c>
      <c r="N945" t="s">
        <v>22</v>
      </c>
      <c r="O945">
        <v>4</v>
      </c>
      <c r="P945" s="30">
        <f>SQRT((postes_2[[#This Row],[x]]-$Q$1)^2+(postes_2[[#This Row],[y]]-$R$1)^2)</f>
        <v>202193.34230811175</v>
      </c>
      <c r="Q945">
        <v>520643.71999999898</v>
      </c>
      <c r="R945">
        <v>6934607.3600000003</v>
      </c>
    </row>
    <row r="946" spans="1:18">
      <c r="A946">
        <v>3334</v>
      </c>
      <c r="B946">
        <v>70021677</v>
      </c>
      <c r="C946" t="e">
        <f>+#REF!</f>
        <v>#REF!</v>
      </c>
      <c r="D946" t="s">
        <v>274</v>
      </c>
      <c r="E946">
        <v>1231340901000</v>
      </c>
      <c r="F946">
        <v>1423585907000</v>
      </c>
      <c r="G946">
        <v>1</v>
      </c>
      <c r="H946" t="s">
        <v>3730</v>
      </c>
      <c r="I946" t="s">
        <v>3731</v>
      </c>
      <c r="J946" t="s">
        <v>20</v>
      </c>
      <c r="K946" t="s">
        <v>21</v>
      </c>
      <c r="L946">
        <v>0</v>
      </c>
      <c r="M946">
        <v>0</v>
      </c>
      <c r="N946" t="s">
        <v>22</v>
      </c>
      <c r="O946">
        <v>4</v>
      </c>
      <c r="P946" s="30">
        <f>SQRT((postes_2[[#This Row],[x]]-$Q$1)^2+(postes_2[[#This Row],[y]]-$R$1)^2)</f>
        <v>202204.03666398083</v>
      </c>
      <c r="Q946">
        <v>418911.18</v>
      </c>
      <c r="R946">
        <v>6688716.9800000004</v>
      </c>
    </row>
    <row r="947" spans="1:18">
      <c r="A947">
        <v>3153</v>
      </c>
      <c r="B947">
        <v>60001805</v>
      </c>
      <c r="C947" t="e">
        <f>+#REF!</f>
        <v>#REF!</v>
      </c>
      <c r="D947" t="s">
        <v>274</v>
      </c>
      <c r="E947">
        <v>610761600000</v>
      </c>
      <c r="F947">
        <v>1397059073000</v>
      </c>
      <c r="G947">
        <v>1</v>
      </c>
      <c r="H947" t="s">
        <v>2769</v>
      </c>
      <c r="I947" t="s">
        <v>2770</v>
      </c>
      <c r="J947" t="s">
        <v>20</v>
      </c>
      <c r="K947" t="s">
        <v>21</v>
      </c>
      <c r="L947">
        <v>0</v>
      </c>
      <c r="M947">
        <v>0</v>
      </c>
      <c r="N947" t="s">
        <v>22</v>
      </c>
      <c r="O947">
        <v>4</v>
      </c>
      <c r="P947" s="30">
        <f>SQRT((postes_2[[#This Row],[x]]-$Q$1)^2+(postes_2[[#This Row],[y]]-$R$1)^2)</f>
        <v>202204.92650022617</v>
      </c>
      <c r="Q947">
        <v>521355.640000001</v>
      </c>
      <c r="R947">
        <v>6571953.1500000004</v>
      </c>
    </row>
    <row r="948" spans="1:18">
      <c r="A948">
        <v>1899</v>
      </c>
      <c r="B948">
        <v>70000204</v>
      </c>
      <c r="C948" t="e">
        <f>+#REF!</f>
        <v>#REF!</v>
      </c>
      <c r="D948" t="s">
        <v>83</v>
      </c>
      <c r="E948">
        <v>1362067283000</v>
      </c>
      <c r="F948">
        <v>1330092191000</v>
      </c>
      <c r="G948">
        <v>1</v>
      </c>
      <c r="H948" t="s">
        <v>3414</v>
      </c>
      <c r="I948" t="s">
        <v>3415</v>
      </c>
      <c r="J948" t="s">
        <v>3416</v>
      </c>
      <c r="K948" t="s">
        <v>21</v>
      </c>
      <c r="L948">
        <v>0</v>
      </c>
      <c r="M948">
        <v>0</v>
      </c>
      <c r="N948" t="s">
        <v>22</v>
      </c>
      <c r="O948">
        <v>4</v>
      </c>
      <c r="P948" s="30">
        <f>SQRT((postes_2[[#This Row],[x]]-$Q$1)^2+(postes_2[[#This Row],[y]]-$R$1)^2)</f>
        <v>202291.30005138429</v>
      </c>
      <c r="Q948">
        <v>521928.09000000398</v>
      </c>
      <c r="R948">
        <v>6935347.5499999998</v>
      </c>
    </row>
    <row r="949" spans="1:18">
      <c r="A949">
        <v>2300</v>
      </c>
      <c r="B949">
        <v>50000108</v>
      </c>
      <c r="C949" t="e">
        <f>+#REF!</f>
        <v>#REF!</v>
      </c>
      <c r="D949" t="s">
        <v>168</v>
      </c>
      <c r="E949">
        <v>1459504244000</v>
      </c>
      <c r="F949">
        <v>1360161836000</v>
      </c>
      <c r="G949">
        <v>1</v>
      </c>
      <c r="H949" t="s">
        <v>5344</v>
      </c>
      <c r="I949" t="s">
        <v>5345</v>
      </c>
      <c r="J949" t="s">
        <v>20</v>
      </c>
      <c r="K949" t="s">
        <v>21</v>
      </c>
      <c r="L949">
        <v>0</v>
      </c>
      <c r="M949">
        <v>0</v>
      </c>
      <c r="N949" t="s">
        <v>22</v>
      </c>
      <c r="O949">
        <v>4</v>
      </c>
      <c r="P949" s="30">
        <f>SQRT((postes_2[[#This Row],[x]]-$Q$1)^2+(postes_2[[#This Row],[y]]-$R$1)^2)</f>
        <v>202707.49850107869</v>
      </c>
      <c r="Q949">
        <v>579208.60999999905</v>
      </c>
      <c r="R949">
        <v>6553179.7999999998</v>
      </c>
    </row>
    <row r="950" spans="1:18">
      <c r="A950">
        <v>1197</v>
      </c>
      <c r="B950">
        <v>70002733</v>
      </c>
      <c r="C950" t="e">
        <f>+#REF!</f>
        <v>#REF!</v>
      </c>
      <c r="D950" t="s">
        <v>23</v>
      </c>
      <c r="E950">
        <v>1184253207000</v>
      </c>
      <c r="F950" t="s">
        <v>20</v>
      </c>
      <c r="G950">
        <v>1</v>
      </c>
      <c r="H950" t="s">
        <v>2393</v>
      </c>
      <c r="I950" t="s">
        <v>2393</v>
      </c>
      <c r="J950" t="s">
        <v>2394</v>
      </c>
      <c r="K950" t="s">
        <v>21</v>
      </c>
      <c r="L950">
        <v>0</v>
      </c>
      <c r="M950">
        <v>0</v>
      </c>
      <c r="N950" t="s">
        <v>22</v>
      </c>
      <c r="O950">
        <v>4</v>
      </c>
      <c r="P950" s="30">
        <f>SQRT((postes_2[[#This Row],[x]]-$Q$1)^2+(postes_2[[#This Row],[y]]-$R$1)^2)</f>
        <v>202735.02823863193</v>
      </c>
      <c r="Q950">
        <v>519142.74000000203</v>
      </c>
      <c r="R950">
        <v>6934462.2199999997</v>
      </c>
    </row>
    <row r="951" spans="1:18">
      <c r="A951">
        <v>1319</v>
      </c>
      <c r="B951">
        <v>20000480</v>
      </c>
      <c r="C951" t="e">
        <f>+#REF!</f>
        <v>#REF!</v>
      </c>
      <c r="D951" t="s">
        <v>20</v>
      </c>
      <c r="E951">
        <v>610761600000</v>
      </c>
      <c r="F951" t="s">
        <v>20</v>
      </c>
      <c r="G951">
        <v>1</v>
      </c>
      <c r="H951" t="s">
        <v>2636</v>
      </c>
      <c r="I951" t="s">
        <v>2637</v>
      </c>
      <c r="J951" t="s">
        <v>20</v>
      </c>
      <c r="K951" t="s">
        <v>21</v>
      </c>
      <c r="L951">
        <v>0</v>
      </c>
      <c r="M951">
        <v>0</v>
      </c>
      <c r="N951" t="s">
        <v>22</v>
      </c>
      <c r="O951">
        <v>6</v>
      </c>
      <c r="P951" s="30">
        <f>SQRT((postes_2[[#This Row],[x]]-$Q$1)^2+(postes_2[[#This Row],[y]]-$R$1)^2)</f>
        <v>202900.59680336001</v>
      </c>
      <c r="Q951">
        <v>763623.71000000101</v>
      </c>
      <c r="R951">
        <v>6886550.2000000002</v>
      </c>
    </row>
    <row r="952" spans="1:18">
      <c r="A952">
        <v>3817</v>
      </c>
      <c r="B952">
        <v>60000975</v>
      </c>
      <c r="C952" t="e">
        <f>+#REF!</f>
        <v>#REF!</v>
      </c>
      <c r="D952" t="s">
        <v>43</v>
      </c>
      <c r="E952">
        <v>610761600000</v>
      </c>
      <c r="F952">
        <v>1128437028000</v>
      </c>
      <c r="G952">
        <v>1</v>
      </c>
      <c r="H952" t="s">
        <v>8139</v>
      </c>
      <c r="I952" t="s">
        <v>8139</v>
      </c>
      <c r="J952" t="s">
        <v>20</v>
      </c>
      <c r="K952" t="s">
        <v>21</v>
      </c>
      <c r="L952">
        <v>0</v>
      </c>
      <c r="M952">
        <v>0</v>
      </c>
      <c r="N952" t="s">
        <v>22</v>
      </c>
      <c r="O952">
        <v>4</v>
      </c>
      <c r="P952" s="30">
        <f>SQRT((postes_2[[#This Row],[x]]-$Q$1)^2+(postes_2[[#This Row],[y]]-$R$1)^2)</f>
        <v>203105.3326756685</v>
      </c>
      <c r="Q952">
        <v>407843.71000000101</v>
      </c>
      <c r="R952">
        <v>6739510.6299999999</v>
      </c>
    </row>
    <row r="953" spans="1:18">
      <c r="A953">
        <v>1367</v>
      </c>
      <c r="B953">
        <v>20003401</v>
      </c>
      <c r="C953" t="e">
        <f>+#REF!</f>
        <v>#REF!</v>
      </c>
      <c r="D953" t="s">
        <v>805</v>
      </c>
      <c r="E953">
        <v>972518400000</v>
      </c>
      <c r="F953">
        <v>1270027476000</v>
      </c>
      <c r="G953">
        <v>1</v>
      </c>
      <c r="H953" t="s">
        <v>2659</v>
      </c>
      <c r="I953" t="s">
        <v>2660</v>
      </c>
      <c r="J953" t="s">
        <v>2661</v>
      </c>
      <c r="K953" t="s">
        <v>21</v>
      </c>
      <c r="L953">
        <v>0</v>
      </c>
      <c r="M953">
        <v>0</v>
      </c>
      <c r="N953" t="s">
        <v>22</v>
      </c>
      <c r="O953">
        <v>4</v>
      </c>
      <c r="P953" s="30">
        <f>SQRT((postes_2[[#This Row],[x]]-$Q$1)^2+(postes_2[[#This Row],[y]]-$R$1)^2)</f>
        <v>203669.89688684398</v>
      </c>
      <c r="Q953">
        <v>788278.32999999798</v>
      </c>
      <c r="R953">
        <v>6852786.9299999997</v>
      </c>
    </row>
    <row r="954" spans="1:18">
      <c r="A954">
        <v>995</v>
      </c>
      <c r="B954">
        <v>10000865</v>
      </c>
      <c r="C954" t="e">
        <f>+#REF!</f>
        <v>#REF!</v>
      </c>
      <c r="D954" t="s">
        <v>77</v>
      </c>
      <c r="E954">
        <v>610761600000</v>
      </c>
      <c r="F954">
        <v>1371646292000</v>
      </c>
      <c r="G954">
        <v>1</v>
      </c>
      <c r="H954" t="s">
        <v>2133</v>
      </c>
      <c r="I954" t="s">
        <v>2134</v>
      </c>
      <c r="J954" t="s">
        <v>360</v>
      </c>
      <c r="K954" t="s">
        <v>21</v>
      </c>
      <c r="L954">
        <v>0</v>
      </c>
      <c r="M954">
        <v>0</v>
      </c>
      <c r="N954" t="s">
        <v>22</v>
      </c>
      <c r="O954">
        <v>3</v>
      </c>
      <c r="P954" s="30">
        <f>SQRT((postes_2[[#This Row],[x]]-$Q$1)^2+(postes_2[[#This Row],[y]]-$R$1)^2)</f>
        <v>203737.2458581625</v>
      </c>
      <c r="Q954">
        <v>728918.72999999695</v>
      </c>
      <c r="R954">
        <v>6919229.04</v>
      </c>
    </row>
    <row r="955" spans="1:18">
      <c r="A955">
        <v>860</v>
      </c>
      <c r="B955">
        <v>10000858</v>
      </c>
      <c r="C955">
        <f>+PF97</f>
        <v>0</v>
      </c>
      <c r="D955" t="s">
        <v>23</v>
      </c>
      <c r="E955">
        <v>898819200000</v>
      </c>
      <c r="F955">
        <v>1277219495000</v>
      </c>
      <c r="G955">
        <v>1</v>
      </c>
      <c r="H955" t="s">
        <v>1851</v>
      </c>
      <c r="I955" t="s">
        <v>1852</v>
      </c>
      <c r="J955" t="s">
        <v>20</v>
      </c>
      <c r="K955" t="s">
        <v>21</v>
      </c>
      <c r="L955">
        <v>0</v>
      </c>
      <c r="M955">
        <v>0</v>
      </c>
      <c r="N955" t="s">
        <v>22</v>
      </c>
      <c r="O955">
        <v>3</v>
      </c>
      <c r="P955" s="30">
        <f>SQRT((postes_2[[#This Row],[x]]-$Q$1)^2+(postes_2[[#This Row],[y]]-$R$1)^2)</f>
        <v>203740.38414888876</v>
      </c>
      <c r="Q955">
        <v>725238.47999999695</v>
      </c>
      <c r="R955">
        <v>6921801.8200000003</v>
      </c>
    </row>
    <row r="956" spans="1:18">
      <c r="A956">
        <v>50</v>
      </c>
      <c r="B956">
        <v>70000143</v>
      </c>
      <c r="C956">
        <f>+PF909</f>
        <v>0</v>
      </c>
      <c r="D956" t="s">
        <v>38</v>
      </c>
      <c r="E956">
        <v>610761600000</v>
      </c>
      <c r="F956">
        <v>1239290064000</v>
      </c>
      <c r="G956">
        <v>1</v>
      </c>
      <c r="H956" t="s">
        <v>6834</v>
      </c>
      <c r="I956" t="s">
        <v>6835</v>
      </c>
      <c r="J956" t="s">
        <v>20</v>
      </c>
      <c r="K956" t="s">
        <v>21</v>
      </c>
      <c r="L956">
        <v>0</v>
      </c>
      <c r="M956">
        <v>0</v>
      </c>
      <c r="N956" t="s">
        <v>22</v>
      </c>
      <c r="O956">
        <v>4</v>
      </c>
      <c r="P956" s="30">
        <f>SQRT((postes_2[[#This Row],[x]]-$Q$1)^2+(postes_2[[#This Row],[y]]-$R$1)^2)</f>
        <v>204018.78719288678</v>
      </c>
      <c r="Q956">
        <v>525719.93999999797</v>
      </c>
      <c r="R956">
        <v>6939045.79</v>
      </c>
    </row>
    <row r="957" spans="1:18">
      <c r="A957">
        <v>2049</v>
      </c>
      <c r="B957">
        <v>60000278</v>
      </c>
      <c r="C957" t="e">
        <f>+#REF!</f>
        <v>#REF!</v>
      </c>
      <c r="D957" t="s">
        <v>77</v>
      </c>
      <c r="E957">
        <v>816307200000</v>
      </c>
      <c r="F957">
        <v>1329152676000</v>
      </c>
      <c r="G957">
        <v>1</v>
      </c>
      <c r="H957" t="s">
        <v>3946</v>
      </c>
      <c r="I957" t="s">
        <v>3947</v>
      </c>
      <c r="J957" t="s">
        <v>20</v>
      </c>
      <c r="K957" t="s">
        <v>21</v>
      </c>
      <c r="L957">
        <v>0</v>
      </c>
      <c r="M957">
        <v>0</v>
      </c>
      <c r="N957" t="s">
        <v>22</v>
      </c>
      <c r="O957">
        <v>4</v>
      </c>
      <c r="P957" s="30">
        <f>SQRT((postes_2[[#This Row],[x]]-$Q$1)^2+(postes_2[[#This Row],[y]]-$R$1)^2)</f>
        <v>204115.24816836737</v>
      </c>
      <c r="Q957">
        <v>416946.93</v>
      </c>
      <c r="R957">
        <v>6818363.2800000003</v>
      </c>
    </row>
    <row r="958" spans="1:18">
      <c r="A958">
        <v>389</v>
      </c>
      <c r="B958">
        <v>10000866</v>
      </c>
      <c r="C958">
        <f>+PF574</f>
        <v>0</v>
      </c>
      <c r="D958" t="s">
        <v>38</v>
      </c>
      <c r="E958">
        <v>1006214400000</v>
      </c>
      <c r="F958">
        <v>1227793029000</v>
      </c>
      <c r="G958">
        <v>1</v>
      </c>
      <c r="H958" t="s">
        <v>358</v>
      </c>
      <c r="I958" t="s">
        <v>359</v>
      </c>
      <c r="J958" t="s">
        <v>360</v>
      </c>
      <c r="K958" t="s">
        <v>21</v>
      </c>
      <c r="L958">
        <v>0</v>
      </c>
      <c r="M958">
        <v>0</v>
      </c>
      <c r="N958" t="s">
        <v>22</v>
      </c>
      <c r="O958">
        <v>6</v>
      </c>
      <c r="P958" s="30">
        <f>SQRT((postes_2[[#This Row],[x]]-$Q$1)^2+(postes_2[[#This Row],[y]]-$R$1)^2)</f>
        <v>204183.55745959218</v>
      </c>
      <c r="Q958">
        <v>730925.5</v>
      </c>
      <c r="R958">
        <v>6918329.6500000004</v>
      </c>
    </row>
    <row r="959" spans="1:18">
      <c r="A959">
        <v>3585</v>
      </c>
      <c r="B959">
        <v>70003387</v>
      </c>
      <c r="C959" t="e">
        <f>+#REF!</f>
        <v>#REF!</v>
      </c>
      <c r="D959" t="s">
        <v>74</v>
      </c>
      <c r="E959">
        <v>1077062400000</v>
      </c>
      <c r="F959">
        <v>1376998588000</v>
      </c>
      <c r="G959">
        <v>1</v>
      </c>
      <c r="H959" t="s">
        <v>7378</v>
      </c>
      <c r="I959" t="s">
        <v>7379</v>
      </c>
      <c r="J959" t="s">
        <v>5719</v>
      </c>
      <c r="K959" t="s">
        <v>21</v>
      </c>
      <c r="L959">
        <v>0</v>
      </c>
      <c r="M959">
        <v>0</v>
      </c>
      <c r="N959" t="s">
        <v>22</v>
      </c>
      <c r="O959">
        <v>4</v>
      </c>
      <c r="P959" s="30">
        <f>SQRT((postes_2[[#This Row],[x]]-$Q$1)^2+(postes_2[[#This Row],[y]]-$R$1)^2)</f>
        <v>204202.88738385375</v>
      </c>
      <c r="Q959">
        <v>517988.93999999802</v>
      </c>
      <c r="R959">
        <v>6935523.3399999999</v>
      </c>
    </row>
    <row r="960" spans="1:18">
      <c r="A960">
        <v>241</v>
      </c>
      <c r="B960">
        <v>70055927</v>
      </c>
      <c r="C960">
        <f>+PV722</f>
        <v>0</v>
      </c>
      <c r="D960" t="s">
        <v>274</v>
      </c>
      <c r="E960">
        <v>1463070527000</v>
      </c>
      <c r="F960">
        <v>1465555847000</v>
      </c>
      <c r="G960">
        <v>1</v>
      </c>
      <c r="H960" t="s">
        <v>550</v>
      </c>
      <c r="I960" t="s">
        <v>551</v>
      </c>
      <c r="J960" t="s">
        <v>20</v>
      </c>
      <c r="K960" t="s">
        <v>21</v>
      </c>
      <c r="L960">
        <v>0</v>
      </c>
      <c r="M960">
        <v>0</v>
      </c>
      <c r="N960" t="s">
        <v>267</v>
      </c>
      <c r="O960">
        <v>4</v>
      </c>
      <c r="P960" s="30">
        <f>SQRT((postes_2[[#This Row],[x]]-$Q$1)^2+(postes_2[[#This Row],[y]]-$R$1)^2)</f>
        <v>204471.43325843086</v>
      </c>
      <c r="Q960">
        <v>493027.90439999802</v>
      </c>
      <c r="R960">
        <v>6586082.2796</v>
      </c>
    </row>
    <row r="961" spans="1:18">
      <c r="A961">
        <v>2167</v>
      </c>
      <c r="B961">
        <v>20000493</v>
      </c>
      <c r="C961" t="e">
        <f>+#REF!</f>
        <v>#REF!</v>
      </c>
      <c r="D961" t="s">
        <v>23</v>
      </c>
      <c r="E961">
        <v>610761600000</v>
      </c>
      <c r="F961">
        <v>1271077440000</v>
      </c>
      <c r="G961">
        <v>1</v>
      </c>
      <c r="H961" t="s">
        <v>5128</v>
      </c>
      <c r="I961" t="s">
        <v>5129</v>
      </c>
      <c r="J961" t="s">
        <v>26</v>
      </c>
      <c r="K961" t="s">
        <v>21</v>
      </c>
      <c r="L961">
        <v>0</v>
      </c>
      <c r="M961">
        <v>0</v>
      </c>
      <c r="N961" t="s">
        <v>22</v>
      </c>
      <c r="O961">
        <v>3</v>
      </c>
      <c r="P961" s="30">
        <f>SQRT((postes_2[[#This Row],[x]]-$Q$1)^2+(postes_2[[#This Row],[y]]-$R$1)^2)</f>
        <v>204591.79114356579</v>
      </c>
      <c r="Q961">
        <v>767689.75</v>
      </c>
      <c r="R961">
        <v>6884380.3700000001</v>
      </c>
    </row>
    <row r="962" spans="1:18">
      <c r="A962">
        <v>3483</v>
      </c>
      <c r="B962">
        <v>70000196</v>
      </c>
      <c r="C962" t="e">
        <f>+#REF!</f>
        <v>#REF!</v>
      </c>
      <c r="D962" t="s">
        <v>38</v>
      </c>
      <c r="E962">
        <v>838771200000</v>
      </c>
      <c r="F962">
        <v>1237987328000</v>
      </c>
      <c r="G962">
        <v>1</v>
      </c>
      <c r="H962" t="s">
        <v>922</v>
      </c>
      <c r="I962" t="s">
        <v>923</v>
      </c>
      <c r="J962" t="s">
        <v>20</v>
      </c>
      <c r="K962" t="s">
        <v>21</v>
      </c>
      <c r="L962">
        <v>0</v>
      </c>
      <c r="M962">
        <v>0</v>
      </c>
      <c r="N962" t="s">
        <v>22</v>
      </c>
      <c r="O962">
        <v>4</v>
      </c>
      <c r="P962" s="30">
        <f>SQRT((postes_2[[#This Row],[x]]-$Q$1)^2+(postes_2[[#This Row],[y]]-$R$1)^2)</f>
        <v>204673.12302815565</v>
      </c>
      <c r="Q962">
        <v>521019.89999999898</v>
      </c>
      <c r="R962">
        <v>6937554.4299999997</v>
      </c>
    </row>
    <row r="963" spans="1:18">
      <c r="A963">
        <v>682</v>
      </c>
      <c r="B963">
        <v>10001753</v>
      </c>
      <c r="C963">
        <f>+PF286</f>
        <v>0</v>
      </c>
      <c r="D963" t="s">
        <v>168</v>
      </c>
      <c r="E963">
        <v>1212417029000</v>
      </c>
      <c r="F963">
        <v>1447337391000</v>
      </c>
      <c r="G963">
        <v>1</v>
      </c>
      <c r="H963" t="s">
        <v>1132</v>
      </c>
      <c r="I963" t="s">
        <v>1133</v>
      </c>
      <c r="J963" t="s">
        <v>20</v>
      </c>
      <c r="K963" t="s">
        <v>21</v>
      </c>
      <c r="L963">
        <v>0</v>
      </c>
      <c r="M963">
        <v>0</v>
      </c>
      <c r="N963" t="s">
        <v>22</v>
      </c>
      <c r="O963">
        <v>6</v>
      </c>
      <c r="P963" s="30">
        <f>SQRT((postes_2[[#This Row],[x]]-$Q$1)^2+(postes_2[[#This Row],[y]]-$R$1)^2)</f>
        <v>204677.73758157919</v>
      </c>
      <c r="Q963">
        <v>734754.49000000197</v>
      </c>
      <c r="R963">
        <v>6916085.1200000001</v>
      </c>
    </row>
    <row r="964" spans="1:18">
      <c r="A964">
        <v>681</v>
      </c>
      <c r="B964">
        <v>50000107</v>
      </c>
      <c r="C964" t="e">
        <f>+#REF!</f>
        <v>#REF!</v>
      </c>
      <c r="D964" t="s">
        <v>274</v>
      </c>
      <c r="E964">
        <v>1445520424000</v>
      </c>
      <c r="F964">
        <v>1445520088000</v>
      </c>
      <c r="G964">
        <v>1</v>
      </c>
      <c r="H964" t="s">
        <v>1130</v>
      </c>
      <c r="I964" t="s">
        <v>1131</v>
      </c>
      <c r="J964" t="s">
        <v>20</v>
      </c>
      <c r="K964" t="s">
        <v>21</v>
      </c>
      <c r="L964">
        <v>0</v>
      </c>
      <c r="M964">
        <v>0</v>
      </c>
      <c r="N964" t="s">
        <v>22</v>
      </c>
      <c r="O964">
        <v>4</v>
      </c>
      <c r="P964" s="30">
        <f>SQRT((postes_2[[#This Row],[x]]-$Q$1)^2+(postes_2[[#This Row],[y]]-$R$1)^2)</f>
        <v>204883.94099501238</v>
      </c>
      <c r="Q964">
        <v>548924.85000000102</v>
      </c>
      <c r="R964">
        <v>6558040.4699999997</v>
      </c>
    </row>
    <row r="965" spans="1:18">
      <c r="A965">
        <v>2818</v>
      </c>
      <c r="B965">
        <v>60001772</v>
      </c>
      <c r="C965" t="e">
        <f>+#REF!</f>
        <v>#REF!</v>
      </c>
      <c r="D965" t="s">
        <v>274</v>
      </c>
      <c r="E965">
        <v>610761600000</v>
      </c>
      <c r="F965">
        <v>1397056488000</v>
      </c>
      <c r="G965">
        <v>1</v>
      </c>
      <c r="H965" t="s">
        <v>4756</v>
      </c>
      <c r="I965" t="s">
        <v>4757</v>
      </c>
      <c r="J965" t="s">
        <v>20</v>
      </c>
      <c r="K965" t="s">
        <v>21</v>
      </c>
      <c r="L965">
        <v>0</v>
      </c>
      <c r="M965">
        <v>0</v>
      </c>
      <c r="N965" t="s">
        <v>22</v>
      </c>
      <c r="O965">
        <v>4</v>
      </c>
      <c r="P965" s="30">
        <f>SQRT((postes_2[[#This Row],[x]]-$Q$1)^2+(postes_2[[#This Row],[y]]-$R$1)^2)</f>
        <v>204936.96844030975</v>
      </c>
      <c r="Q965">
        <v>485507.10000000102</v>
      </c>
      <c r="R965">
        <v>6591032.0199999996</v>
      </c>
    </row>
    <row r="966" spans="1:18">
      <c r="A966">
        <v>1103</v>
      </c>
      <c r="B966">
        <v>70000579</v>
      </c>
      <c r="C966" t="e">
        <f>+#REF!</f>
        <v>#REF!</v>
      </c>
      <c r="D966" t="s">
        <v>168</v>
      </c>
      <c r="E966" s="1">
        <v>914976000000</v>
      </c>
      <c r="F966">
        <v>1450428490000</v>
      </c>
      <c r="G966">
        <v>1</v>
      </c>
      <c r="H966" t="s">
        <v>6553</v>
      </c>
      <c r="I966" t="s">
        <v>6554</v>
      </c>
      <c r="J966" t="s">
        <v>20</v>
      </c>
      <c r="K966" t="s">
        <v>21</v>
      </c>
      <c r="L966">
        <v>0</v>
      </c>
      <c r="M966">
        <v>0</v>
      </c>
      <c r="N966" t="s">
        <v>22</v>
      </c>
      <c r="O966">
        <v>7</v>
      </c>
      <c r="P966" s="30">
        <f>SQRT((postes_2[[#This Row],[x]]-$Q$1)^2+(postes_2[[#This Row],[y]]-$R$1)^2)</f>
        <v>205176.43558798663</v>
      </c>
      <c r="Q966">
        <v>461693.59000000398</v>
      </c>
      <c r="R966">
        <v>6894753.4000000004</v>
      </c>
    </row>
    <row r="967" spans="1:18">
      <c r="A967">
        <v>2929</v>
      </c>
      <c r="B967">
        <v>70000970</v>
      </c>
      <c r="C967" t="e">
        <f>+#REF!</f>
        <v>#REF!</v>
      </c>
      <c r="D967" t="s">
        <v>20</v>
      </c>
      <c r="E967">
        <v>757641600000</v>
      </c>
      <c r="F967" t="s">
        <v>20</v>
      </c>
      <c r="G967">
        <v>1</v>
      </c>
      <c r="H967" t="s">
        <v>6137</v>
      </c>
      <c r="I967" t="s">
        <v>6138</v>
      </c>
      <c r="J967" t="s">
        <v>20</v>
      </c>
      <c r="K967" t="s">
        <v>21</v>
      </c>
      <c r="L967">
        <v>0</v>
      </c>
      <c r="M967">
        <v>0</v>
      </c>
      <c r="N967" t="s">
        <v>22</v>
      </c>
      <c r="O967">
        <v>4</v>
      </c>
      <c r="P967" s="30">
        <f>SQRT((postes_2[[#This Row],[x]]-$Q$1)^2+(postes_2[[#This Row],[y]]-$R$1)^2)</f>
        <v>205398.88927648295</v>
      </c>
      <c r="Q967">
        <v>439799.57999999798</v>
      </c>
      <c r="R967">
        <v>6867745.1299999999</v>
      </c>
    </row>
    <row r="968" spans="1:18">
      <c r="A968">
        <v>3584</v>
      </c>
      <c r="B968">
        <v>70000271</v>
      </c>
      <c r="C968" t="e">
        <f>+#REF!</f>
        <v>#REF!</v>
      </c>
      <c r="D968" t="s">
        <v>152</v>
      </c>
      <c r="E968" s="1">
        <v>991872000000</v>
      </c>
      <c r="F968">
        <v>1299232301000</v>
      </c>
      <c r="G968">
        <v>1</v>
      </c>
      <c r="H968" t="s">
        <v>7376</v>
      </c>
      <c r="I968" t="s">
        <v>7377</v>
      </c>
      <c r="J968" t="s">
        <v>20</v>
      </c>
      <c r="K968" t="s">
        <v>21</v>
      </c>
      <c r="L968">
        <v>0</v>
      </c>
      <c r="M968">
        <v>0</v>
      </c>
      <c r="N968" t="s">
        <v>22</v>
      </c>
      <c r="O968">
        <v>4</v>
      </c>
      <c r="P968" s="30">
        <f>SQRT((postes_2[[#This Row],[x]]-$Q$1)^2+(postes_2[[#This Row],[y]]-$R$1)^2)</f>
        <v>205487.26584987505</v>
      </c>
      <c r="Q968">
        <v>500878.92000000202</v>
      </c>
      <c r="R968">
        <v>6927286.8799999999</v>
      </c>
    </row>
    <row r="969" spans="1:18">
      <c r="A969">
        <v>729</v>
      </c>
      <c r="B969">
        <v>70003160</v>
      </c>
      <c r="C969">
        <f>+PF243</f>
        <v>0</v>
      </c>
      <c r="D969" t="s">
        <v>168</v>
      </c>
      <c r="E969">
        <v>1077062400000</v>
      </c>
      <c r="F969">
        <v>1447079155000</v>
      </c>
      <c r="G969">
        <v>1</v>
      </c>
      <c r="H969" t="s">
        <v>1230</v>
      </c>
      <c r="I969" t="s">
        <v>1231</v>
      </c>
      <c r="J969" t="s">
        <v>20</v>
      </c>
      <c r="K969" t="s">
        <v>21</v>
      </c>
      <c r="L969">
        <v>0</v>
      </c>
      <c r="M969">
        <v>0</v>
      </c>
      <c r="N969" t="s">
        <v>22</v>
      </c>
      <c r="O969">
        <v>4</v>
      </c>
      <c r="P969" s="30">
        <f>SQRT((postes_2[[#This Row],[x]]-$Q$1)^2+(postes_2[[#This Row],[y]]-$R$1)^2)</f>
        <v>205580.89987107398</v>
      </c>
      <c r="Q969">
        <v>516548.109999999</v>
      </c>
      <c r="R969">
        <v>6936334.7599999998</v>
      </c>
    </row>
    <row r="970" spans="1:18">
      <c r="A970">
        <v>1248</v>
      </c>
      <c r="B970">
        <v>30000668</v>
      </c>
      <c r="C970" t="e">
        <f>+#REF!</f>
        <v>#REF!</v>
      </c>
      <c r="D970" t="s">
        <v>264</v>
      </c>
      <c r="E970">
        <v>923961600000</v>
      </c>
      <c r="F970">
        <v>1390313442000</v>
      </c>
      <c r="G970">
        <v>1</v>
      </c>
      <c r="H970" t="s">
        <v>2216</v>
      </c>
      <c r="I970" t="s">
        <v>2217</v>
      </c>
      <c r="J970" t="s">
        <v>2218</v>
      </c>
      <c r="K970" t="s">
        <v>21</v>
      </c>
      <c r="L970">
        <v>0</v>
      </c>
      <c r="M970">
        <v>0</v>
      </c>
      <c r="N970" t="s">
        <v>22</v>
      </c>
      <c r="O970">
        <v>3</v>
      </c>
      <c r="P970" s="30">
        <f>SQRT((postes_2[[#This Row],[x]]-$Q$1)^2+(postes_2[[#This Row],[y]]-$R$1)^2)</f>
        <v>205588.92420027108</v>
      </c>
      <c r="Q970">
        <v>687388.89999999898</v>
      </c>
      <c r="R970">
        <v>6562805.1200000001</v>
      </c>
    </row>
    <row r="971" spans="1:18">
      <c r="A971">
        <v>3335</v>
      </c>
      <c r="B971">
        <v>60001372</v>
      </c>
      <c r="C971" t="e">
        <f>+#REF!</f>
        <v>#REF!</v>
      </c>
      <c r="D971" t="s">
        <v>20</v>
      </c>
      <c r="E971">
        <v>610761600000</v>
      </c>
      <c r="F971" t="s">
        <v>20</v>
      </c>
      <c r="G971">
        <v>1</v>
      </c>
      <c r="H971" t="s">
        <v>3732</v>
      </c>
      <c r="I971" t="s">
        <v>3733</v>
      </c>
      <c r="J971" t="s">
        <v>20</v>
      </c>
      <c r="K971" t="s">
        <v>21</v>
      </c>
      <c r="L971">
        <v>0</v>
      </c>
      <c r="M971">
        <v>0</v>
      </c>
      <c r="N971" t="s">
        <v>22</v>
      </c>
      <c r="O971">
        <v>4</v>
      </c>
      <c r="P971" s="30">
        <f>SQRT((postes_2[[#This Row],[x]]-$Q$1)^2+(postes_2[[#This Row],[y]]-$R$1)^2)</f>
        <v>205744.61234946514</v>
      </c>
      <c r="Q971">
        <v>416119.02000000299</v>
      </c>
      <c r="R971">
        <v>6685943.3300000001</v>
      </c>
    </row>
    <row r="972" spans="1:18">
      <c r="A972">
        <v>2394</v>
      </c>
      <c r="B972">
        <v>60001682</v>
      </c>
      <c r="C972" t="e">
        <f>+#REF!</f>
        <v>#REF!</v>
      </c>
      <c r="D972" t="s">
        <v>20</v>
      </c>
      <c r="E972">
        <v>610761600000</v>
      </c>
      <c r="F972" t="s">
        <v>20</v>
      </c>
      <c r="G972">
        <v>1</v>
      </c>
      <c r="H972" t="s">
        <v>4510</v>
      </c>
      <c r="I972" t="s">
        <v>4511</v>
      </c>
      <c r="J972" t="s">
        <v>20</v>
      </c>
      <c r="K972" t="s">
        <v>21</v>
      </c>
      <c r="L972">
        <v>0</v>
      </c>
      <c r="M972">
        <v>0</v>
      </c>
      <c r="N972" t="s">
        <v>22</v>
      </c>
      <c r="O972">
        <v>4</v>
      </c>
      <c r="P972" s="30">
        <f>SQRT((postes_2[[#This Row],[x]]-$Q$1)^2+(postes_2[[#This Row],[y]]-$R$1)^2)</f>
        <v>205848.85204337409</v>
      </c>
      <c r="Q972">
        <v>451335.29999999702</v>
      </c>
      <c r="R972">
        <v>6622886.2300000004</v>
      </c>
    </row>
    <row r="973" spans="1:18">
      <c r="A973">
        <v>1140</v>
      </c>
      <c r="B973">
        <v>60002028</v>
      </c>
      <c r="C973" t="e">
        <f>+#REF!</f>
        <v>#REF!</v>
      </c>
      <c r="D973" t="s">
        <v>274</v>
      </c>
      <c r="E973" s="1">
        <v>1082592000000</v>
      </c>
      <c r="F973">
        <v>1397050695000</v>
      </c>
      <c r="G973">
        <v>1</v>
      </c>
      <c r="H973" t="s">
        <v>4758</v>
      </c>
      <c r="I973" t="s">
        <v>4759</v>
      </c>
      <c r="J973" t="s">
        <v>688</v>
      </c>
      <c r="K973" t="s">
        <v>21</v>
      </c>
      <c r="L973">
        <v>0</v>
      </c>
      <c r="M973">
        <v>0</v>
      </c>
      <c r="N973" t="s">
        <v>22</v>
      </c>
      <c r="O973">
        <v>4</v>
      </c>
      <c r="P973" s="30">
        <f>SQRT((postes_2[[#This Row],[x]]-$Q$1)^2+(postes_2[[#This Row],[y]]-$R$1)^2)</f>
        <v>206115.81101267619</v>
      </c>
      <c r="Q973">
        <v>477434.07999999798</v>
      </c>
      <c r="R973">
        <v>6596028.6799999997</v>
      </c>
    </row>
    <row r="974" spans="1:18">
      <c r="A974">
        <v>1513</v>
      </c>
      <c r="B974">
        <v>20001309</v>
      </c>
      <c r="C974" t="e">
        <f>+#REF!</f>
        <v>#REF!</v>
      </c>
      <c r="D974" t="s">
        <v>56</v>
      </c>
      <c r="E974">
        <v>1195720904000</v>
      </c>
      <c r="F974">
        <v>1195720889000</v>
      </c>
      <c r="G974">
        <v>1</v>
      </c>
      <c r="H974" t="s">
        <v>2689</v>
      </c>
      <c r="I974" t="s">
        <v>2690</v>
      </c>
      <c r="J974" t="s">
        <v>20</v>
      </c>
      <c r="K974" t="s">
        <v>21</v>
      </c>
      <c r="L974">
        <v>0</v>
      </c>
      <c r="M974">
        <v>0</v>
      </c>
      <c r="N974" t="s">
        <v>22</v>
      </c>
      <c r="O974">
        <v>6</v>
      </c>
      <c r="P974" s="30">
        <f>SQRT((postes_2[[#This Row],[x]]-$Q$1)^2+(postes_2[[#This Row],[y]]-$R$1)^2)</f>
        <v>206168.37055509095</v>
      </c>
      <c r="Q974">
        <v>816626.82</v>
      </c>
      <c r="R974">
        <v>6751348.1500000004</v>
      </c>
    </row>
    <row r="975" spans="1:18">
      <c r="A975">
        <v>475</v>
      </c>
      <c r="B975">
        <v>70000332</v>
      </c>
      <c r="C975">
        <f>+PF503</f>
        <v>0</v>
      </c>
      <c r="D975" t="s">
        <v>168</v>
      </c>
      <c r="E975">
        <v>757641600000</v>
      </c>
      <c r="F975">
        <v>1453900232000</v>
      </c>
      <c r="G975">
        <v>1</v>
      </c>
      <c r="H975" t="s">
        <v>1242</v>
      </c>
      <c r="I975" t="s">
        <v>1243</v>
      </c>
      <c r="J975" t="s">
        <v>20</v>
      </c>
      <c r="K975" t="s">
        <v>21</v>
      </c>
      <c r="L975">
        <v>0</v>
      </c>
      <c r="M975">
        <v>0</v>
      </c>
      <c r="N975" t="s">
        <v>22</v>
      </c>
      <c r="O975">
        <v>4</v>
      </c>
      <c r="P975" s="30">
        <f>SQRT((postes_2[[#This Row],[x]]-$Q$1)^2+(postes_2[[#This Row],[y]]-$R$1)^2)</f>
        <v>206253.3217877982</v>
      </c>
      <c r="Q975">
        <v>488947</v>
      </c>
      <c r="R975">
        <v>6920113.9800000004</v>
      </c>
    </row>
    <row r="976" spans="1:18">
      <c r="A976">
        <v>877</v>
      </c>
      <c r="B976">
        <v>20000501</v>
      </c>
      <c r="C976">
        <f>+PF101</f>
        <v>0</v>
      </c>
      <c r="D976" t="s">
        <v>168</v>
      </c>
      <c r="E976">
        <v>610761600000</v>
      </c>
      <c r="F976">
        <v>1444055143000</v>
      </c>
      <c r="G976">
        <v>1</v>
      </c>
      <c r="H976" t="s">
        <v>1890</v>
      </c>
      <c r="I976" t="s">
        <v>1891</v>
      </c>
      <c r="J976" t="s">
        <v>20</v>
      </c>
      <c r="K976" t="s">
        <v>21</v>
      </c>
      <c r="L976">
        <v>0</v>
      </c>
      <c r="M976">
        <v>0</v>
      </c>
      <c r="N976" t="s">
        <v>22</v>
      </c>
      <c r="O976">
        <v>3</v>
      </c>
      <c r="P976" s="30">
        <f>SQRT((postes_2[[#This Row],[x]]-$Q$1)^2+(postes_2[[#This Row],[y]]-$R$1)^2)</f>
        <v>206272.25162886688</v>
      </c>
      <c r="Q976">
        <v>770304.85999999905</v>
      </c>
      <c r="R976">
        <v>6883849.5899999999</v>
      </c>
    </row>
    <row r="977" spans="1:18">
      <c r="A977">
        <v>3151</v>
      </c>
      <c r="B977">
        <v>60001781</v>
      </c>
      <c r="C977" t="e">
        <f>+#REF!</f>
        <v>#REF!</v>
      </c>
      <c r="D977" t="s">
        <v>274</v>
      </c>
      <c r="E977">
        <v>610761600000</v>
      </c>
      <c r="F977">
        <v>1397058047000</v>
      </c>
      <c r="G977">
        <v>1</v>
      </c>
      <c r="H977" t="s">
        <v>3139</v>
      </c>
      <c r="I977" t="s">
        <v>3140</v>
      </c>
      <c r="J977" t="s">
        <v>26</v>
      </c>
      <c r="K977" t="s">
        <v>21</v>
      </c>
      <c r="L977">
        <v>0</v>
      </c>
      <c r="M977">
        <v>0</v>
      </c>
      <c r="N977" t="s">
        <v>22</v>
      </c>
      <c r="O977">
        <v>4</v>
      </c>
      <c r="P977" s="30">
        <f>SQRT((postes_2[[#This Row],[x]]-$Q$1)^2+(postes_2[[#This Row],[y]]-$R$1)^2)</f>
        <v>206372.84264208772</v>
      </c>
      <c r="Q977">
        <v>488569.71000000101</v>
      </c>
      <c r="R977">
        <v>6586938.3499999996</v>
      </c>
    </row>
    <row r="978" spans="1:18">
      <c r="A978">
        <v>1901</v>
      </c>
      <c r="B978">
        <v>30000384</v>
      </c>
      <c r="C978" t="e">
        <f>+#REF!</f>
        <v>#REF!</v>
      </c>
      <c r="D978" t="s">
        <v>108</v>
      </c>
      <c r="E978">
        <v>610761600000</v>
      </c>
      <c r="F978">
        <v>1239720673000</v>
      </c>
      <c r="G978">
        <v>1</v>
      </c>
      <c r="H978" t="s">
        <v>3419</v>
      </c>
      <c r="I978" t="s">
        <v>3420</v>
      </c>
      <c r="J978" t="s">
        <v>3421</v>
      </c>
      <c r="K978" t="s">
        <v>21</v>
      </c>
      <c r="L978">
        <v>0</v>
      </c>
      <c r="M978">
        <v>0</v>
      </c>
      <c r="N978" t="s">
        <v>22</v>
      </c>
      <c r="O978">
        <v>3</v>
      </c>
      <c r="P978" s="30">
        <f>SQRT((postes_2[[#This Row],[x]]-$Q$1)^2+(postes_2[[#This Row],[y]]-$R$1)^2)</f>
        <v>206402.10521262669</v>
      </c>
      <c r="Q978">
        <v>753903.34000000404</v>
      </c>
      <c r="R978">
        <v>6605042.3300000001</v>
      </c>
    </row>
    <row r="979" spans="1:18">
      <c r="A979">
        <v>3507</v>
      </c>
      <c r="B979">
        <v>60001589</v>
      </c>
      <c r="C979" t="e">
        <f>+#REF!</f>
        <v>#REF!</v>
      </c>
      <c r="D979" t="s">
        <v>20</v>
      </c>
      <c r="E979">
        <v>610761600000</v>
      </c>
      <c r="F979" t="s">
        <v>20</v>
      </c>
      <c r="G979">
        <v>1</v>
      </c>
      <c r="H979" t="s">
        <v>6771</v>
      </c>
      <c r="I979" t="s">
        <v>6772</v>
      </c>
      <c r="J979" t="s">
        <v>20</v>
      </c>
      <c r="K979" t="s">
        <v>21</v>
      </c>
      <c r="L979">
        <v>0</v>
      </c>
      <c r="M979">
        <v>0</v>
      </c>
      <c r="N979" t="s">
        <v>22</v>
      </c>
      <c r="O979">
        <v>4</v>
      </c>
      <c r="P979" s="30">
        <f>SQRT((postes_2[[#This Row],[x]]-$Q$1)^2+(postes_2[[#This Row],[y]]-$R$1)^2)</f>
        <v>206819.05262114471</v>
      </c>
      <c r="Q979">
        <v>435699.46999999898</v>
      </c>
      <c r="R979">
        <v>6642874.6900000004</v>
      </c>
    </row>
    <row r="980" spans="1:18">
      <c r="A980">
        <v>287</v>
      </c>
      <c r="B980">
        <v>70000061</v>
      </c>
      <c r="C980">
        <f>+PF699</f>
        <v>0</v>
      </c>
      <c r="D980" t="s">
        <v>20</v>
      </c>
      <c r="E980">
        <v>610761600000</v>
      </c>
      <c r="F980" t="s">
        <v>20</v>
      </c>
      <c r="G980">
        <v>1</v>
      </c>
      <c r="H980" t="s">
        <v>679</v>
      </c>
      <c r="I980" t="s">
        <v>680</v>
      </c>
      <c r="J980" t="s">
        <v>20</v>
      </c>
      <c r="K980" t="s">
        <v>21</v>
      </c>
      <c r="L980">
        <v>0</v>
      </c>
      <c r="M980">
        <v>0</v>
      </c>
      <c r="N980" t="s">
        <v>22</v>
      </c>
      <c r="O980">
        <v>7</v>
      </c>
      <c r="P980" s="30">
        <f>SQRT((postes_2[[#This Row],[x]]-$Q$1)^2+(postes_2[[#This Row],[y]]-$R$1)^2)</f>
        <v>206932.33060392737</v>
      </c>
      <c r="Q980">
        <v>556605.60000000102</v>
      </c>
      <c r="R980">
        <v>6953261.4800000004</v>
      </c>
    </row>
    <row r="981" spans="1:18">
      <c r="A981">
        <v>3000</v>
      </c>
      <c r="B981">
        <v>60000849</v>
      </c>
      <c r="C981" t="e">
        <f>+#REF!</f>
        <v>#REF!</v>
      </c>
      <c r="D981" t="s">
        <v>77</v>
      </c>
      <c r="E981">
        <v>610761600000</v>
      </c>
      <c r="F981">
        <v>1328869642000</v>
      </c>
      <c r="G981">
        <v>1</v>
      </c>
      <c r="H981" t="s">
        <v>6369</v>
      </c>
      <c r="I981" t="s">
        <v>6369</v>
      </c>
      <c r="J981" t="s">
        <v>20</v>
      </c>
      <c r="K981" t="s">
        <v>21</v>
      </c>
      <c r="L981">
        <v>0</v>
      </c>
      <c r="M981">
        <v>0</v>
      </c>
      <c r="N981" t="s">
        <v>22</v>
      </c>
      <c r="O981">
        <v>4</v>
      </c>
      <c r="P981" s="30">
        <f>SQRT((postes_2[[#This Row],[x]]-$Q$1)^2+(postes_2[[#This Row],[y]]-$R$1)^2)</f>
        <v>207068.00993158578</v>
      </c>
      <c r="Q981">
        <v>403427.859999999</v>
      </c>
      <c r="R981">
        <v>6756780.0300000003</v>
      </c>
    </row>
    <row r="982" spans="1:18">
      <c r="A982">
        <v>378</v>
      </c>
      <c r="B982">
        <v>10000768</v>
      </c>
      <c r="C982">
        <f>+PF607</f>
        <v>0</v>
      </c>
      <c r="D982" t="s">
        <v>56</v>
      </c>
      <c r="E982">
        <v>610761600000</v>
      </c>
      <c r="F982">
        <v>1377515884000</v>
      </c>
      <c r="G982">
        <v>1</v>
      </c>
      <c r="H982" t="s">
        <v>878</v>
      </c>
      <c r="I982" t="s">
        <v>879</v>
      </c>
      <c r="J982" t="s">
        <v>26</v>
      </c>
      <c r="K982" t="s">
        <v>21</v>
      </c>
      <c r="L982">
        <v>0</v>
      </c>
      <c r="M982">
        <v>0</v>
      </c>
      <c r="N982" t="s">
        <v>22</v>
      </c>
      <c r="O982">
        <v>4</v>
      </c>
      <c r="P982" s="30">
        <f>SQRT((postes_2[[#This Row],[x]]-$Q$1)^2+(postes_2[[#This Row],[y]]-$R$1)^2)</f>
        <v>207126.57040699988</v>
      </c>
      <c r="Q982">
        <v>615531.93000000005</v>
      </c>
      <c r="R982">
        <v>6960527.04</v>
      </c>
    </row>
    <row r="983" spans="1:18">
      <c r="A983">
        <v>3547</v>
      </c>
      <c r="B983">
        <v>70000238</v>
      </c>
      <c r="C983" t="e">
        <f>+#REF!</f>
        <v>#REF!</v>
      </c>
      <c r="D983" t="s">
        <v>23</v>
      </c>
      <c r="E983">
        <v>1179930636000</v>
      </c>
      <c r="F983" t="s">
        <v>20</v>
      </c>
      <c r="G983">
        <v>1</v>
      </c>
      <c r="H983" t="s">
        <v>7474</v>
      </c>
      <c r="I983" t="s">
        <v>7475</v>
      </c>
      <c r="J983" t="s">
        <v>772</v>
      </c>
      <c r="K983" t="s">
        <v>21</v>
      </c>
      <c r="L983">
        <v>0</v>
      </c>
      <c r="M983">
        <v>0</v>
      </c>
      <c r="N983" t="s">
        <v>22</v>
      </c>
      <c r="O983">
        <v>4</v>
      </c>
      <c r="P983" s="30">
        <f>SQRT((postes_2[[#This Row],[x]]-$Q$1)^2+(postes_2[[#This Row],[y]]-$R$1)^2)</f>
        <v>207383.15825295314</v>
      </c>
      <c r="Q983">
        <v>505434.17000000202</v>
      </c>
      <c r="R983">
        <v>6932279.0099999998</v>
      </c>
    </row>
    <row r="984" spans="1:18">
      <c r="A984">
        <v>3544</v>
      </c>
      <c r="B984">
        <v>70000039</v>
      </c>
      <c r="C984" t="e">
        <f>+#REF!</f>
        <v>#REF!</v>
      </c>
      <c r="D984" t="s">
        <v>38</v>
      </c>
      <c r="E984">
        <v>1065657600000</v>
      </c>
      <c r="F984">
        <v>1239118582000</v>
      </c>
      <c r="G984">
        <v>1</v>
      </c>
      <c r="H984" t="s">
        <v>7432</v>
      </c>
      <c r="I984" t="s">
        <v>7433</v>
      </c>
      <c r="J984" t="s">
        <v>20</v>
      </c>
      <c r="K984" t="s">
        <v>21</v>
      </c>
      <c r="L984">
        <v>0</v>
      </c>
      <c r="M984">
        <v>0</v>
      </c>
      <c r="N984" t="s">
        <v>22</v>
      </c>
      <c r="O984">
        <v>4</v>
      </c>
      <c r="P984" s="30">
        <f>SQRT((postes_2[[#This Row],[x]]-$Q$1)^2+(postes_2[[#This Row],[y]]-$R$1)^2)</f>
        <v>207452.49566763511</v>
      </c>
      <c r="Q984">
        <v>586342.99000000197</v>
      </c>
      <c r="R984">
        <v>6959507.1500000004</v>
      </c>
    </row>
    <row r="985" spans="1:18">
      <c r="A985">
        <v>2685</v>
      </c>
      <c r="B985">
        <v>30000703</v>
      </c>
      <c r="C985" t="e">
        <f>+#REF!</f>
        <v>#REF!</v>
      </c>
      <c r="D985" t="s">
        <v>274</v>
      </c>
      <c r="E985">
        <v>610761600000</v>
      </c>
      <c r="F985">
        <v>1437048297000</v>
      </c>
      <c r="G985">
        <v>1</v>
      </c>
      <c r="H985" t="s">
        <v>5092</v>
      </c>
      <c r="I985" t="s">
        <v>5093</v>
      </c>
      <c r="J985" t="s">
        <v>20</v>
      </c>
      <c r="K985" t="s">
        <v>21</v>
      </c>
      <c r="L985">
        <v>0</v>
      </c>
      <c r="M985">
        <v>0</v>
      </c>
      <c r="N985" t="s">
        <v>22</v>
      </c>
      <c r="O985">
        <v>3</v>
      </c>
      <c r="P985" s="30">
        <f>SQRT((postes_2[[#This Row],[x]]-$Q$1)^2+(postes_2[[#This Row],[y]]-$R$1)^2)</f>
        <v>207577.27827587799</v>
      </c>
      <c r="Q985">
        <v>686590.03000000096</v>
      </c>
      <c r="R985">
        <v>6560345.9100000001</v>
      </c>
    </row>
    <row r="986" spans="1:18">
      <c r="A986">
        <v>4023</v>
      </c>
      <c r="B986">
        <v>20000521</v>
      </c>
      <c r="C986" t="e">
        <f>+#REF!</f>
        <v>#REF!</v>
      </c>
      <c r="D986" t="s">
        <v>20</v>
      </c>
      <c r="E986">
        <v>610761600000</v>
      </c>
      <c r="F986" t="s">
        <v>20</v>
      </c>
      <c r="G986">
        <v>1</v>
      </c>
      <c r="H986" t="s">
        <v>8045</v>
      </c>
      <c r="I986" t="s">
        <v>8046</v>
      </c>
      <c r="J986" t="s">
        <v>20</v>
      </c>
      <c r="K986" t="s">
        <v>21</v>
      </c>
      <c r="L986">
        <v>0</v>
      </c>
      <c r="M986">
        <v>0</v>
      </c>
      <c r="N986" t="s">
        <v>22</v>
      </c>
      <c r="O986">
        <v>3</v>
      </c>
      <c r="P986" s="30">
        <f>SQRT((postes_2[[#This Row],[x]]-$Q$1)^2+(postes_2[[#This Row],[y]]-$R$1)^2)</f>
        <v>207601.1133280897</v>
      </c>
      <c r="Q986">
        <v>775693.68999999797</v>
      </c>
      <c r="R986">
        <v>6879156.9000000004</v>
      </c>
    </row>
    <row r="987" spans="1:18">
      <c r="A987">
        <v>3003</v>
      </c>
      <c r="B987">
        <v>70000108</v>
      </c>
      <c r="C987" t="e">
        <f>+#REF!</f>
        <v>#REF!</v>
      </c>
      <c r="D987" t="s">
        <v>30</v>
      </c>
      <c r="E987">
        <v>774489600000</v>
      </c>
      <c r="F987">
        <v>1400082362000</v>
      </c>
      <c r="G987">
        <v>1</v>
      </c>
      <c r="H987" t="s">
        <v>6374</v>
      </c>
      <c r="I987" t="s">
        <v>6374</v>
      </c>
      <c r="J987" t="s">
        <v>20</v>
      </c>
      <c r="K987" t="s">
        <v>21</v>
      </c>
      <c r="L987">
        <v>0</v>
      </c>
      <c r="M987">
        <v>0</v>
      </c>
      <c r="N987" t="s">
        <v>22</v>
      </c>
      <c r="O987">
        <v>3</v>
      </c>
      <c r="P987" s="30">
        <f>SQRT((postes_2[[#This Row],[x]]-$Q$1)^2+(postes_2[[#This Row],[y]]-$R$1)^2)</f>
        <v>207756.61351612455</v>
      </c>
      <c r="Q987">
        <v>699044.21000000101</v>
      </c>
      <c r="R987">
        <v>6941391.3099999996</v>
      </c>
    </row>
    <row r="988" spans="1:18">
      <c r="A988">
        <v>3155</v>
      </c>
      <c r="B988">
        <v>60001822</v>
      </c>
      <c r="C988" t="e">
        <f>+#REF!</f>
        <v>#REF!</v>
      </c>
      <c r="D988" t="s">
        <v>274</v>
      </c>
      <c r="E988">
        <v>610761600000</v>
      </c>
      <c r="F988">
        <v>1397061123000</v>
      </c>
      <c r="G988">
        <v>1</v>
      </c>
      <c r="H988" t="s">
        <v>2773</v>
      </c>
      <c r="I988" t="s">
        <v>2774</v>
      </c>
      <c r="J988" t="s">
        <v>20</v>
      </c>
      <c r="K988" t="s">
        <v>21</v>
      </c>
      <c r="L988">
        <v>0</v>
      </c>
      <c r="M988">
        <v>0</v>
      </c>
      <c r="N988" t="s">
        <v>22</v>
      </c>
      <c r="O988">
        <v>4</v>
      </c>
      <c r="P988" s="30">
        <f>SQRT((postes_2[[#This Row],[x]]-$Q$1)^2+(postes_2[[#This Row],[y]]-$R$1)^2)</f>
        <v>207920.06240201651</v>
      </c>
      <c r="Q988">
        <v>520519.50999999797</v>
      </c>
      <c r="R988">
        <v>6566006.25</v>
      </c>
    </row>
    <row r="989" spans="1:18">
      <c r="A989">
        <v>1961</v>
      </c>
      <c r="B989">
        <v>30000399</v>
      </c>
      <c r="C989" t="e">
        <f>+#REF!</f>
        <v>#REF!</v>
      </c>
      <c r="D989" t="s">
        <v>264</v>
      </c>
      <c r="E989">
        <v>610761600000</v>
      </c>
      <c r="F989">
        <v>1392381677000</v>
      </c>
      <c r="G989">
        <v>1</v>
      </c>
      <c r="H989" t="s">
        <v>3989</v>
      </c>
      <c r="I989" t="s">
        <v>3990</v>
      </c>
      <c r="J989" t="s">
        <v>20</v>
      </c>
      <c r="K989" t="s">
        <v>21</v>
      </c>
      <c r="L989">
        <v>0</v>
      </c>
      <c r="M989">
        <v>0</v>
      </c>
      <c r="N989" t="s">
        <v>22</v>
      </c>
      <c r="O989">
        <v>3</v>
      </c>
      <c r="P989" s="30">
        <f>SQRT((postes_2[[#This Row],[x]]-$Q$1)^2+(postes_2[[#This Row],[y]]-$R$1)^2)</f>
        <v>207972.24973491378</v>
      </c>
      <c r="Q989">
        <v>753054.32999999798</v>
      </c>
      <c r="R989">
        <v>6602062.3399999999</v>
      </c>
    </row>
    <row r="990" spans="1:18">
      <c r="A990">
        <v>1083</v>
      </c>
      <c r="B990">
        <v>70002076</v>
      </c>
      <c r="C990" t="e">
        <f>+#REF!</f>
        <v>#REF!</v>
      </c>
      <c r="D990" t="s">
        <v>20</v>
      </c>
      <c r="E990">
        <v>914457600000</v>
      </c>
      <c r="F990" t="s">
        <v>20</v>
      </c>
      <c r="G990">
        <v>1</v>
      </c>
      <c r="H990" t="s">
        <v>2847</v>
      </c>
      <c r="I990" t="s">
        <v>2848</v>
      </c>
      <c r="J990" t="s">
        <v>2849</v>
      </c>
      <c r="K990" t="s">
        <v>21</v>
      </c>
      <c r="L990">
        <v>0</v>
      </c>
      <c r="M990">
        <v>0</v>
      </c>
      <c r="N990" t="s">
        <v>22</v>
      </c>
      <c r="O990">
        <v>6</v>
      </c>
      <c r="P990" s="30">
        <f>SQRT((postes_2[[#This Row],[x]]-$Q$1)^2+(postes_2[[#This Row],[y]]-$R$1)^2)</f>
        <v>208163.94726237431</v>
      </c>
      <c r="Q990">
        <v>462226.31000000198</v>
      </c>
      <c r="R990">
        <v>6899600.1200000001</v>
      </c>
    </row>
    <row r="991" spans="1:18">
      <c r="A991">
        <v>1207</v>
      </c>
      <c r="B991">
        <v>60000356</v>
      </c>
      <c r="C991" t="e">
        <f>+#REF!</f>
        <v>#REF!</v>
      </c>
      <c r="D991" t="s">
        <v>77</v>
      </c>
      <c r="E991">
        <v>610761600000</v>
      </c>
      <c r="F991">
        <v>1328796079000</v>
      </c>
      <c r="G991">
        <v>1</v>
      </c>
      <c r="H991" t="s">
        <v>2413</v>
      </c>
      <c r="I991" t="s">
        <v>2413</v>
      </c>
      <c r="J991" t="s">
        <v>20</v>
      </c>
      <c r="K991" t="s">
        <v>21</v>
      </c>
      <c r="L991">
        <v>0</v>
      </c>
      <c r="M991">
        <v>0</v>
      </c>
      <c r="N991" t="s">
        <v>22</v>
      </c>
      <c r="O991">
        <v>4</v>
      </c>
      <c r="P991" s="30">
        <f>SQRT((postes_2[[#This Row],[x]]-$Q$1)^2+(postes_2[[#This Row],[y]]-$R$1)^2)</f>
        <v>208303.79419865817</v>
      </c>
      <c r="Q991">
        <v>408931.13000000297</v>
      </c>
      <c r="R991">
        <v>6806120.1200000001</v>
      </c>
    </row>
    <row r="992" spans="1:18">
      <c r="A992">
        <v>3389</v>
      </c>
      <c r="B992">
        <v>70000090</v>
      </c>
      <c r="C992" t="e">
        <f>+#REF!</f>
        <v>#REF!</v>
      </c>
      <c r="D992" t="s">
        <v>105</v>
      </c>
      <c r="E992">
        <v>610761600000</v>
      </c>
      <c r="F992">
        <v>1319538748000</v>
      </c>
      <c r="G992">
        <v>1</v>
      </c>
      <c r="H992" t="s">
        <v>106</v>
      </c>
      <c r="I992" t="s">
        <v>107</v>
      </c>
      <c r="J992" t="s">
        <v>20</v>
      </c>
      <c r="K992" t="s">
        <v>21</v>
      </c>
      <c r="L992">
        <v>0</v>
      </c>
      <c r="M992">
        <v>0</v>
      </c>
      <c r="N992" t="s">
        <v>22</v>
      </c>
      <c r="O992">
        <v>4</v>
      </c>
      <c r="P992" s="30">
        <f>SQRT((postes_2[[#This Row],[x]]-$Q$1)^2+(postes_2[[#This Row],[y]]-$R$1)^2)</f>
        <v>208480.67976322467</v>
      </c>
      <c r="Q992">
        <v>536595.78000000096</v>
      </c>
      <c r="R992">
        <v>6948415.9299999997</v>
      </c>
    </row>
    <row r="993" spans="1:18">
      <c r="A993">
        <v>882</v>
      </c>
      <c r="B993">
        <v>50000111</v>
      </c>
      <c r="C993">
        <f>+PF114</f>
        <v>0</v>
      </c>
      <c r="D993" t="s">
        <v>168</v>
      </c>
      <c r="E993">
        <v>1459507955000</v>
      </c>
      <c r="F993">
        <v>1267631004000</v>
      </c>
      <c r="G993">
        <v>1</v>
      </c>
      <c r="H993" t="s">
        <v>1900</v>
      </c>
      <c r="I993" t="s">
        <v>1901</v>
      </c>
      <c r="J993" t="s">
        <v>20</v>
      </c>
      <c r="K993" t="s">
        <v>21</v>
      </c>
      <c r="L993">
        <v>0</v>
      </c>
      <c r="M993">
        <v>0</v>
      </c>
      <c r="N993" t="s">
        <v>22</v>
      </c>
      <c r="O993">
        <v>4</v>
      </c>
      <c r="P993" s="30">
        <f>SQRT((postes_2[[#This Row],[x]]-$Q$1)^2+(postes_2[[#This Row],[y]]-$R$1)^2)</f>
        <v>208675.55381537488</v>
      </c>
      <c r="Q993">
        <v>592909.68999999797</v>
      </c>
      <c r="R993">
        <v>6545526.9100000001</v>
      </c>
    </row>
    <row r="994" spans="1:18">
      <c r="A994">
        <v>899</v>
      </c>
      <c r="B994">
        <v>70000230</v>
      </c>
      <c r="C994">
        <f>+PF98</f>
        <v>0</v>
      </c>
      <c r="D994" t="s">
        <v>274</v>
      </c>
      <c r="E994">
        <v>610761600000</v>
      </c>
      <c r="F994">
        <v>1423581735000</v>
      </c>
      <c r="G994">
        <v>1</v>
      </c>
      <c r="H994" t="s">
        <v>1937</v>
      </c>
      <c r="I994" t="s">
        <v>1938</v>
      </c>
      <c r="J994" t="s">
        <v>1939</v>
      </c>
      <c r="K994" t="s">
        <v>21</v>
      </c>
      <c r="L994">
        <v>0</v>
      </c>
      <c r="M994">
        <v>0</v>
      </c>
      <c r="N994" t="s">
        <v>22</v>
      </c>
      <c r="O994">
        <v>4</v>
      </c>
      <c r="P994" s="30">
        <f>SQRT((postes_2[[#This Row],[x]]-$Q$1)^2+(postes_2[[#This Row],[y]]-$R$1)^2)</f>
        <v>208704.01301817337</v>
      </c>
      <c r="Q994">
        <v>503526.38000000297</v>
      </c>
      <c r="R994">
        <v>6932684.5</v>
      </c>
    </row>
    <row r="995" spans="1:18">
      <c r="A995">
        <v>1100</v>
      </c>
      <c r="B995">
        <v>70040995</v>
      </c>
      <c r="C995" t="e">
        <f>+#REF!</f>
        <v>#REF!</v>
      </c>
      <c r="D995" t="s">
        <v>168</v>
      </c>
      <c r="E995">
        <v>1399910902000</v>
      </c>
      <c r="F995">
        <v>1450361807000</v>
      </c>
      <c r="G995">
        <v>1</v>
      </c>
      <c r="H995" t="s">
        <v>2463</v>
      </c>
      <c r="I995" t="s">
        <v>2464</v>
      </c>
      <c r="J995" t="s">
        <v>20</v>
      </c>
      <c r="K995" t="s">
        <v>21</v>
      </c>
      <c r="L995">
        <v>0</v>
      </c>
      <c r="M995">
        <v>0</v>
      </c>
      <c r="N995" t="s">
        <v>22</v>
      </c>
      <c r="O995">
        <v>6</v>
      </c>
      <c r="P995" s="30">
        <f>SQRT((postes_2[[#This Row],[x]]-$Q$1)^2+(postes_2[[#This Row],[y]]-$R$1)^2)</f>
        <v>208769.74990152541</v>
      </c>
      <c r="Q995">
        <v>816407.34000000404</v>
      </c>
      <c r="R995">
        <v>6719193.8799999999</v>
      </c>
    </row>
    <row r="996" spans="1:18">
      <c r="A996">
        <v>784</v>
      </c>
      <c r="B996">
        <v>70000220</v>
      </c>
      <c r="C996">
        <f>+PF215</f>
        <v>0</v>
      </c>
      <c r="D996" t="s">
        <v>38</v>
      </c>
      <c r="E996" s="1">
        <v>758592000000</v>
      </c>
      <c r="F996">
        <v>1237978785000</v>
      </c>
      <c r="G996">
        <v>1</v>
      </c>
      <c r="H996" t="s">
        <v>1555</v>
      </c>
      <c r="I996" t="s">
        <v>1556</v>
      </c>
      <c r="J996" t="s">
        <v>1557</v>
      </c>
      <c r="K996" t="s">
        <v>21</v>
      </c>
      <c r="L996">
        <v>0</v>
      </c>
      <c r="M996">
        <v>0</v>
      </c>
      <c r="N996" t="s">
        <v>22</v>
      </c>
      <c r="O996">
        <v>4</v>
      </c>
      <c r="P996" s="30">
        <f>SQRT((postes_2[[#This Row],[x]]-$Q$1)^2+(postes_2[[#This Row],[y]]-$R$1)^2)</f>
        <v>209091.19615758167</v>
      </c>
      <c r="Q996">
        <v>506795.49000000203</v>
      </c>
      <c r="R996">
        <v>6935041.1799999997</v>
      </c>
    </row>
    <row r="997" spans="1:18">
      <c r="A997">
        <v>1290</v>
      </c>
      <c r="B997">
        <v>70043288</v>
      </c>
      <c r="C997" t="e">
        <f>+#REF!</f>
        <v>#REF!</v>
      </c>
      <c r="D997" t="s">
        <v>30</v>
      </c>
      <c r="E997">
        <v>1418918986000</v>
      </c>
      <c r="F997">
        <v>1418922059000</v>
      </c>
      <c r="G997">
        <v>1</v>
      </c>
      <c r="H997" t="s">
        <v>2571</v>
      </c>
      <c r="I997" t="s">
        <v>2572</v>
      </c>
      <c r="J997" t="s">
        <v>20</v>
      </c>
      <c r="K997" t="s">
        <v>21</v>
      </c>
      <c r="L997">
        <v>0</v>
      </c>
      <c r="M997">
        <v>0</v>
      </c>
      <c r="N997" t="s">
        <v>22</v>
      </c>
      <c r="O997">
        <v>7</v>
      </c>
      <c r="P997" s="30">
        <f>SQRT((postes_2[[#This Row],[x]]-$Q$1)^2+(postes_2[[#This Row],[y]]-$R$1)^2)</f>
        <v>209329.0057062711</v>
      </c>
      <c r="Q997">
        <v>408870.32</v>
      </c>
      <c r="R997">
        <v>6697102.0099999998</v>
      </c>
    </row>
    <row r="998" spans="1:18">
      <c r="A998">
        <v>2835</v>
      </c>
      <c r="B998">
        <v>70000533</v>
      </c>
      <c r="C998" t="e">
        <f>+#REF!</f>
        <v>#REF!</v>
      </c>
      <c r="D998" t="s">
        <v>23</v>
      </c>
      <c r="E998">
        <v>834451200000</v>
      </c>
      <c r="F998">
        <v>1273246965000</v>
      </c>
      <c r="G998">
        <v>1</v>
      </c>
      <c r="H998" t="s">
        <v>2239</v>
      </c>
      <c r="I998" t="s">
        <v>2240</v>
      </c>
      <c r="J998" t="s">
        <v>1379</v>
      </c>
      <c r="K998" t="s">
        <v>21</v>
      </c>
      <c r="L998">
        <v>0</v>
      </c>
      <c r="M998">
        <v>0</v>
      </c>
      <c r="N998" t="s">
        <v>22</v>
      </c>
      <c r="O998">
        <v>4</v>
      </c>
      <c r="P998" s="30">
        <f>SQRT((postes_2[[#This Row],[x]]-$Q$1)^2+(postes_2[[#This Row],[y]]-$R$1)^2)</f>
        <v>209852.40453330235</v>
      </c>
      <c r="Q998">
        <v>460058.49000000203</v>
      </c>
      <c r="R998">
        <v>6899799.71</v>
      </c>
    </row>
    <row r="999" spans="1:18">
      <c r="A999">
        <v>3249</v>
      </c>
      <c r="B999">
        <v>30000649</v>
      </c>
      <c r="C999" t="e">
        <f>+#REF!</f>
        <v>#REF!</v>
      </c>
      <c r="D999" t="s">
        <v>30</v>
      </c>
      <c r="E999" s="1">
        <v>765504000000</v>
      </c>
      <c r="F999">
        <v>1407240665000</v>
      </c>
      <c r="G999">
        <v>1</v>
      </c>
      <c r="H999" t="s">
        <v>6704</v>
      </c>
      <c r="I999" t="s">
        <v>6705</v>
      </c>
      <c r="J999" t="s">
        <v>20</v>
      </c>
      <c r="K999" t="s">
        <v>21</v>
      </c>
      <c r="L999">
        <v>0</v>
      </c>
      <c r="M999">
        <v>0</v>
      </c>
      <c r="N999" t="s">
        <v>22</v>
      </c>
      <c r="O999">
        <v>3</v>
      </c>
      <c r="P999" s="30">
        <f>SQRT((postes_2[[#This Row],[x]]-$Q$1)^2+(postes_2[[#This Row],[y]]-$R$1)^2)</f>
        <v>210082.96055910617</v>
      </c>
      <c r="Q999">
        <v>706902.21000000101</v>
      </c>
      <c r="R999">
        <v>6566819.5300000003</v>
      </c>
    </row>
    <row r="1000" spans="1:18">
      <c r="A1000">
        <v>797</v>
      </c>
      <c r="B1000">
        <v>70030477</v>
      </c>
      <c r="C1000">
        <f>+PF209</f>
        <v>0</v>
      </c>
      <c r="D1000" t="s">
        <v>168</v>
      </c>
      <c r="E1000">
        <v>1422440542000</v>
      </c>
      <c r="F1000">
        <v>1450368890000</v>
      </c>
      <c r="G1000">
        <v>1</v>
      </c>
      <c r="H1000" t="s">
        <v>1053</v>
      </c>
      <c r="I1000" t="s">
        <v>1053</v>
      </c>
      <c r="J1000" t="s">
        <v>1054</v>
      </c>
      <c r="K1000" t="s">
        <v>21</v>
      </c>
      <c r="L1000">
        <v>0</v>
      </c>
      <c r="M1000">
        <v>0</v>
      </c>
      <c r="N1000" t="s">
        <v>22</v>
      </c>
      <c r="O1000">
        <v>7</v>
      </c>
      <c r="P1000" s="30">
        <f>SQRT((postes_2[[#This Row],[x]]-$Q$1)^2+(postes_2[[#This Row],[y]]-$R$1)^2)</f>
        <v>210262.62587429595</v>
      </c>
      <c r="Q1000">
        <v>401089.06000000198</v>
      </c>
      <c r="R1000">
        <v>6772705.2999999998</v>
      </c>
    </row>
    <row r="1001" spans="1:18">
      <c r="A1001">
        <v>3633</v>
      </c>
      <c r="B1001">
        <v>70028077</v>
      </c>
      <c r="C1001" t="e">
        <f>+#REF!</f>
        <v>#REF!</v>
      </c>
      <c r="D1001" t="s">
        <v>74</v>
      </c>
      <c r="E1001">
        <v>1263483853000</v>
      </c>
      <c r="F1001">
        <v>1377080808000</v>
      </c>
      <c r="G1001">
        <v>1</v>
      </c>
      <c r="H1001" t="s">
        <v>7684</v>
      </c>
      <c r="I1001" t="s">
        <v>7685</v>
      </c>
      <c r="J1001" t="s">
        <v>20</v>
      </c>
      <c r="K1001" t="s">
        <v>21</v>
      </c>
      <c r="L1001">
        <v>0</v>
      </c>
      <c r="M1001">
        <v>0</v>
      </c>
      <c r="N1001" t="s">
        <v>22</v>
      </c>
      <c r="O1001">
        <v>6</v>
      </c>
      <c r="P1001" s="30">
        <f>SQRT((postes_2[[#This Row],[x]]-$Q$1)^2+(postes_2[[#This Row],[y]]-$R$1)^2)</f>
        <v>210314.0682606328</v>
      </c>
      <c r="Q1001">
        <v>501536.72999999701</v>
      </c>
      <c r="R1001">
        <v>6933367.0599999996</v>
      </c>
    </row>
    <row r="1002" spans="1:18">
      <c r="A1002">
        <v>376</v>
      </c>
      <c r="B1002">
        <v>10000761</v>
      </c>
      <c r="C1002" t="e">
        <f>+#REF!</f>
        <v>#REF!</v>
      </c>
      <c r="D1002" t="s">
        <v>56</v>
      </c>
      <c r="E1002">
        <v>610761600000</v>
      </c>
      <c r="F1002">
        <v>1377515662000</v>
      </c>
      <c r="G1002">
        <v>1</v>
      </c>
      <c r="H1002" t="s">
        <v>874</v>
      </c>
      <c r="I1002" t="s">
        <v>875</v>
      </c>
      <c r="J1002" t="s">
        <v>20</v>
      </c>
      <c r="K1002" t="s">
        <v>21</v>
      </c>
      <c r="L1002">
        <v>0</v>
      </c>
      <c r="M1002">
        <v>0</v>
      </c>
      <c r="N1002" t="s">
        <v>22</v>
      </c>
      <c r="O1002">
        <v>4</v>
      </c>
      <c r="P1002" s="30">
        <f>SQRT((postes_2[[#This Row],[x]]-$Q$1)^2+(postes_2[[#This Row],[y]]-$R$1)^2)</f>
        <v>210383.3262252399</v>
      </c>
      <c r="Q1002">
        <v>610345.82999999798</v>
      </c>
      <c r="R1002">
        <v>6963845.6399999997</v>
      </c>
    </row>
    <row r="1003" spans="1:18">
      <c r="A1003">
        <v>45</v>
      </c>
      <c r="B1003">
        <v>30000556</v>
      </c>
      <c r="C1003">
        <f>+PF964</f>
        <v>0</v>
      </c>
      <c r="D1003" t="s">
        <v>30</v>
      </c>
      <c r="E1003">
        <v>956102400000</v>
      </c>
      <c r="F1003">
        <v>1407237934000</v>
      </c>
      <c r="G1003">
        <v>1</v>
      </c>
      <c r="H1003" t="s">
        <v>6885</v>
      </c>
      <c r="I1003" t="s">
        <v>6885</v>
      </c>
      <c r="J1003" t="s">
        <v>20</v>
      </c>
      <c r="K1003" t="s">
        <v>21</v>
      </c>
      <c r="L1003">
        <v>0</v>
      </c>
      <c r="M1003">
        <v>0</v>
      </c>
      <c r="N1003" t="s">
        <v>22</v>
      </c>
      <c r="O1003">
        <v>7</v>
      </c>
      <c r="P1003" s="30">
        <f>SQRT((postes_2[[#This Row],[x]]-$Q$1)^2+(postes_2[[#This Row],[y]]-$R$1)^2)</f>
        <v>210394.09902170172</v>
      </c>
      <c r="Q1003">
        <v>721644.59000000404</v>
      </c>
      <c r="R1003">
        <v>6574840.5999999996</v>
      </c>
    </row>
    <row r="1004" spans="1:18">
      <c r="A1004">
        <v>379</v>
      </c>
      <c r="B1004">
        <v>10000772</v>
      </c>
      <c r="C1004">
        <f>+PF627</f>
        <v>0</v>
      </c>
      <c r="D1004" t="s">
        <v>38</v>
      </c>
      <c r="E1004">
        <v>610761600000</v>
      </c>
      <c r="F1004">
        <v>1233848352000</v>
      </c>
      <c r="G1004">
        <v>1</v>
      </c>
      <c r="H1004" t="s">
        <v>880</v>
      </c>
      <c r="I1004" t="s">
        <v>881</v>
      </c>
      <c r="J1004" t="s">
        <v>20</v>
      </c>
      <c r="K1004" t="s">
        <v>21</v>
      </c>
      <c r="L1004">
        <v>0</v>
      </c>
      <c r="M1004">
        <v>0</v>
      </c>
      <c r="N1004" t="s">
        <v>22</v>
      </c>
      <c r="O1004">
        <v>3</v>
      </c>
      <c r="P1004" s="30">
        <f>SQRT((postes_2[[#This Row],[x]]-$Q$1)^2+(postes_2[[#This Row],[y]]-$R$1)^2)</f>
        <v>210606.02164435052</v>
      </c>
      <c r="Q1004">
        <v>666239.15999999596</v>
      </c>
      <c r="R1004">
        <v>6956550.0599999996</v>
      </c>
    </row>
    <row r="1005" spans="1:18">
      <c r="A1005">
        <v>3586</v>
      </c>
      <c r="B1005">
        <v>70000218</v>
      </c>
      <c r="C1005" t="e">
        <f>+#REF!</f>
        <v>#REF!</v>
      </c>
      <c r="D1005" t="s">
        <v>56</v>
      </c>
      <c r="E1005">
        <v>1193141010000</v>
      </c>
      <c r="F1005">
        <v>1193140986000</v>
      </c>
      <c r="G1005">
        <v>1</v>
      </c>
      <c r="H1005" t="s">
        <v>7380</v>
      </c>
      <c r="I1005" t="s">
        <v>7381</v>
      </c>
      <c r="J1005" t="s">
        <v>7382</v>
      </c>
      <c r="K1005" t="s">
        <v>21</v>
      </c>
      <c r="L1005">
        <v>0</v>
      </c>
      <c r="M1005">
        <v>0</v>
      </c>
      <c r="N1005" t="s">
        <v>22</v>
      </c>
      <c r="O1005">
        <v>6</v>
      </c>
      <c r="P1005" s="30">
        <f>SQRT((postes_2[[#This Row],[x]]-$Q$1)^2+(postes_2[[#This Row],[y]]-$R$1)^2)</f>
        <v>210728.93604996341</v>
      </c>
      <c r="Q1005">
        <v>504777.93</v>
      </c>
      <c r="R1005">
        <v>6935769.8399999999</v>
      </c>
    </row>
    <row r="1006" spans="1:18">
      <c r="A1006">
        <v>1907</v>
      </c>
      <c r="B1006">
        <v>20000964</v>
      </c>
      <c r="C1006" t="e">
        <f>+#REF!</f>
        <v>#REF!</v>
      </c>
      <c r="D1006" t="s">
        <v>90</v>
      </c>
      <c r="E1006">
        <v>885859200000</v>
      </c>
      <c r="F1006">
        <v>1161092085000</v>
      </c>
      <c r="G1006">
        <v>1</v>
      </c>
      <c r="H1006" t="s">
        <v>3432</v>
      </c>
      <c r="I1006" t="s">
        <v>3433</v>
      </c>
      <c r="J1006" t="s">
        <v>20</v>
      </c>
      <c r="K1006" t="s">
        <v>21</v>
      </c>
      <c r="L1006">
        <v>0</v>
      </c>
      <c r="M1006">
        <v>0</v>
      </c>
      <c r="N1006" t="s">
        <v>22</v>
      </c>
      <c r="O1006">
        <v>3</v>
      </c>
      <c r="P1006" s="30">
        <f>SQRT((postes_2[[#This Row],[x]]-$Q$1)^2+(postes_2[[#This Row],[y]]-$R$1)^2)</f>
        <v>210769.64261974214</v>
      </c>
      <c r="Q1006">
        <v>812440.35999999905</v>
      </c>
      <c r="R1006">
        <v>6813724.5199999996</v>
      </c>
    </row>
    <row r="1007" spans="1:18">
      <c r="A1007">
        <v>2859</v>
      </c>
      <c r="B1007">
        <v>70000401</v>
      </c>
      <c r="C1007" t="e">
        <f>+#REF!</f>
        <v>#REF!</v>
      </c>
      <c r="D1007" t="s">
        <v>20</v>
      </c>
      <c r="E1007">
        <v>757641600000</v>
      </c>
      <c r="F1007" t="s">
        <v>20</v>
      </c>
      <c r="G1007">
        <v>1</v>
      </c>
      <c r="H1007" t="s">
        <v>2293</v>
      </c>
      <c r="I1007" t="s">
        <v>2293</v>
      </c>
      <c r="J1007" t="s">
        <v>20</v>
      </c>
      <c r="K1007" t="s">
        <v>21</v>
      </c>
      <c r="L1007">
        <v>0</v>
      </c>
      <c r="M1007">
        <v>0</v>
      </c>
      <c r="N1007" t="s">
        <v>22</v>
      </c>
      <c r="O1007">
        <v>4</v>
      </c>
      <c r="P1007" s="30">
        <f>SQRT((postes_2[[#This Row],[x]]-$Q$1)^2+(postes_2[[#This Row],[y]]-$R$1)^2)</f>
        <v>210793.54878409262</v>
      </c>
      <c r="Q1007">
        <v>473764.90999999602</v>
      </c>
      <c r="R1007">
        <v>6913917.4299999997</v>
      </c>
    </row>
    <row r="1008" spans="1:18">
      <c r="A1008">
        <v>472</v>
      </c>
      <c r="B1008">
        <v>10000756</v>
      </c>
      <c r="C1008">
        <f>+PF541</f>
        <v>0</v>
      </c>
      <c r="D1008" t="s">
        <v>168</v>
      </c>
      <c r="E1008">
        <v>610761600000</v>
      </c>
      <c r="F1008">
        <v>1447763613000</v>
      </c>
      <c r="G1008">
        <v>1</v>
      </c>
      <c r="H1008" t="s">
        <v>1236</v>
      </c>
      <c r="I1008" t="s">
        <v>1237</v>
      </c>
      <c r="J1008" t="s">
        <v>20</v>
      </c>
      <c r="K1008" t="s">
        <v>21</v>
      </c>
      <c r="L1008">
        <v>0</v>
      </c>
      <c r="M1008">
        <v>0</v>
      </c>
      <c r="N1008" t="s">
        <v>22</v>
      </c>
      <c r="O1008">
        <v>6</v>
      </c>
      <c r="P1008" s="30">
        <f>SQRT((postes_2[[#This Row],[x]]-$Q$1)^2+(postes_2[[#This Row],[y]]-$R$1)^2)</f>
        <v>210963.21943430923</v>
      </c>
      <c r="Q1008">
        <v>612490.15999999596</v>
      </c>
      <c r="R1008">
        <v>6964415.8899999997</v>
      </c>
    </row>
    <row r="1009" spans="1:18">
      <c r="A1009">
        <v>2973</v>
      </c>
      <c r="B1009">
        <v>50000114</v>
      </c>
      <c r="C1009" t="e">
        <f>+#REF!</f>
        <v>#REF!</v>
      </c>
      <c r="D1009" t="s">
        <v>168</v>
      </c>
      <c r="E1009">
        <v>1459508036000</v>
      </c>
      <c r="F1009">
        <v>1266336280000</v>
      </c>
      <c r="G1009">
        <v>1</v>
      </c>
      <c r="H1009" t="s">
        <v>4859</v>
      </c>
      <c r="I1009" t="s">
        <v>4860</v>
      </c>
      <c r="J1009" t="s">
        <v>20</v>
      </c>
      <c r="K1009" t="s">
        <v>21</v>
      </c>
      <c r="L1009">
        <v>0</v>
      </c>
      <c r="M1009">
        <v>0</v>
      </c>
      <c r="N1009" t="s">
        <v>22</v>
      </c>
      <c r="O1009">
        <v>4</v>
      </c>
      <c r="P1009" s="30">
        <f>SQRT((postes_2[[#This Row],[x]]-$Q$1)^2+(postes_2[[#This Row],[y]]-$R$1)^2)</f>
        <v>211290.85382359612</v>
      </c>
      <c r="Q1009">
        <v>589863.79999999702</v>
      </c>
      <c r="R1009">
        <v>6543178.6399999997</v>
      </c>
    </row>
    <row r="1010" spans="1:18">
      <c r="A1010">
        <v>1009</v>
      </c>
      <c r="B1010">
        <v>70000114</v>
      </c>
      <c r="C1010">
        <f>+PF4</f>
        <v>0</v>
      </c>
      <c r="D1010" t="s">
        <v>274</v>
      </c>
      <c r="E1010">
        <v>610761600000</v>
      </c>
      <c r="F1010">
        <v>1455281408000</v>
      </c>
      <c r="G1010">
        <v>1</v>
      </c>
      <c r="H1010" t="s">
        <v>2161</v>
      </c>
      <c r="I1010" t="s">
        <v>2162</v>
      </c>
      <c r="J1010" t="s">
        <v>20</v>
      </c>
      <c r="K1010" t="s">
        <v>21</v>
      </c>
      <c r="L1010">
        <v>0</v>
      </c>
      <c r="M1010">
        <v>0</v>
      </c>
      <c r="N1010" t="s">
        <v>22</v>
      </c>
      <c r="O1010">
        <v>4</v>
      </c>
      <c r="P1010" s="30">
        <f>SQRT((postes_2[[#This Row],[x]]-$Q$1)^2+(postes_2[[#This Row],[y]]-$R$1)^2)</f>
        <v>211358.94673842139</v>
      </c>
      <c r="Q1010">
        <v>515927.02000000299</v>
      </c>
      <c r="R1010">
        <v>6942497.7000000002</v>
      </c>
    </row>
    <row r="1011" spans="1:18">
      <c r="A1011">
        <v>1582</v>
      </c>
      <c r="B1011">
        <v>30000801</v>
      </c>
      <c r="C1011" t="e">
        <f>+#REF!</f>
        <v>#REF!</v>
      </c>
      <c r="D1011" t="s">
        <v>43</v>
      </c>
      <c r="E1011">
        <v>885859200000</v>
      </c>
      <c r="F1011">
        <v>1132321876000</v>
      </c>
      <c r="G1011">
        <v>1</v>
      </c>
      <c r="H1011" t="s">
        <v>7545</v>
      </c>
      <c r="I1011" t="s">
        <v>7546</v>
      </c>
      <c r="J1011" t="s">
        <v>20</v>
      </c>
      <c r="K1011" t="s">
        <v>21</v>
      </c>
      <c r="L1011">
        <v>0</v>
      </c>
      <c r="M1011">
        <v>0</v>
      </c>
      <c r="N1011" t="s">
        <v>22</v>
      </c>
      <c r="O1011">
        <v>3</v>
      </c>
      <c r="P1011" s="30">
        <f>SQRT((postes_2[[#This Row],[x]]-$Q$1)^2+(postes_2[[#This Row],[y]]-$R$1)^2)</f>
        <v>211361.34228726756</v>
      </c>
      <c r="Q1011">
        <v>661364.39000000095</v>
      </c>
      <c r="R1011">
        <v>6548320.1900000004</v>
      </c>
    </row>
    <row r="1012" spans="1:18">
      <c r="A1012">
        <v>2166</v>
      </c>
      <c r="B1012">
        <v>20000271</v>
      </c>
      <c r="C1012" t="e">
        <f>+#REF!</f>
        <v>#REF!</v>
      </c>
      <c r="D1012" t="s">
        <v>20</v>
      </c>
      <c r="E1012">
        <v>610761600000</v>
      </c>
      <c r="F1012" t="s">
        <v>20</v>
      </c>
      <c r="G1012">
        <v>1</v>
      </c>
      <c r="H1012" t="s">
        <v>5126</v>
      </c>
      <c r="I1012" t="s">
        <v>5127</v>
      </c>
      <c r="J1012" t="s">
        <v>20</v>
      </c>
      <c r="K1012" t="s">
        <v>21</v>
      </c>
      <c r="L1012">
        <v>0</v>
      </c>
      <c r="M1012">
        <v>0</v>
      </c>
      <c r="N1012" t="s">
        <v>22</v>
      </c>
      <c r="O1012">
        <v>3</v>
      </c>
      <c r="P1012" s="30">
        <f>SQRT((postes_2[[#This Row],[x]]-$Q$1)^2+(postes_2[[#This Row],[y]]-$R$1)^2)</f>
        <v>211372.03299183372</v>
      </c>
      <c r="Q1012">
        <v>750252.84000000404</v>
      </c>
      <c r="R1012">
        <v>6912014.2199999997</v>
      </c>
    </row>
    <row r="1013" spans="1:18">
      <c r="A1013">
        <v>3266</v>
      </c>
      <c r="B1013">
        <v>70000208</v>
      </c>
      <c r="C1013" t="e">
        <f>+#REF!</f>
        <v>#REF!</v>
      </c>
      <c r="D1013" t="s">
        <v>23</v>
      </c>
      <c r="E1013">
        <v>1210083169000</v>
      </c>
      <c r="F1013" t="s">
        <v>20</v>
      </c>
      <c r="G1013">
        <v>1</v>
      </c>
      <c r="H1013" t="s">
        <v>7621</v>
      </c>
      <c r="I1013" t="s">
        <v>7622</v>
      </c>
      <c r="J1013" t="s">
        <v>7623</v>
      </c>
      <c r="K1013" t="s">
        <v>21</v>
      </c>
      <c r="L1013">
        <v>0</v>
      </c>
      <c r="M1013">
        <v>0</v>
      </c>
      <c r="N1013" t="s">
        <v>22</v>
      </c>
      <c r="O1013">
        <v>6</v>
      </c>
      <c r="P1013" s="30">
        <f>SQRT((postes_2[[#This Row],[x]]-$Q$1)^2+(postes_2[[#This Row],[y]]-$R$1)^2)</f>
        <v>211380.32287025385</v>
      </c>
      <c r="Q1013">
        <v>499254.79999999702</v>
      </c>
      <c r="R1013">
        <v>6933220.46</v>
      </c>
    </row>
    <row r="1014" spans="1:18">
      <c r="A1014">
        <v>1174</v>
      </c>
      <c r="B1014">
        <v>70000541</v>
      </c>
      <c r="C1014" t="e">
        <f>+#REF!</f>
        <v>#REF!</v>
      </c>
      <c r="D1014" t="s">
        <v>20</v>
      </c>
      <c r="E1014">
        <v>757641600000</v>
      </c>
      <c r="F1014" t="s">
        <v>20</v>
      </c>
      <c r="G1014">
        <v>1</v>
      </c>
      <c r="H1014" t="s">
        <v>6057</v>
      </c>
      <c r="I1014" t="s">
        <v>6058</v>
      </c>
      <c r="J1014" t="s">
        <v>20</v>
      </c>
      <c r="K1014" t="s">
        <v>21</v>
      </c>
      <c r="L1014">
        <v>0</v>
      </c>
      <c r="M1014">
        <v>0</v>
      </c>
      <c r="N1014" t="s">
        <v>22</v>
      </c>
      <c r="O1014">
        <v>6</v>
      </c>
      <c r="P1014" s="30">
        <f>SQRT((postes_2[[#This Row],[x]]-$Q$1)^2+(postes_2[[#This Row],[y]]-$R$1)^2)</f>
        <v>211467.43210419119</v>
      </c>
      <c r="Q1014">
        <v>456431.68</v>
      </c>
      <c r="R1014">
        <v>6898344.6799999997</v>
      </c>
    </row>
    <row r="1015" spans="1:18">
      <c r="A1015">
        <v>2553</v>
      </c>
      <c r="B1015">
        <v>60000530</v>
      </c>
      <c r="C1015" t="e">
        <f>+#REF!</f>
        <v>#REF!</v>
      </c>
      <c r="D1015" t="s">
        <v>77</v>
      </c>
      <c r="E1015">
        <v>610761600000</v>
      </c>
      <c r="F1015">
        <v>1328800193000</v>
      </c>
      <c r="G1015">
        <v>1</v>
      </c>
      <c r="H1015" t="s">
        <v>1268</v>
      </c>
      <c r="I1015" t="s">
        <v>1269</v>
      </c>
      <c r="J1015" t="s">
        <v>26</v>
      </c>
      <c r="K1015" t="s">
        <v>21</v>
      </c>
      <c r="L1015">
        <v>0</v>
      </c>
      <c r="M1015">
        <v>0</v>
      </c>
      <c r="N1015" t="s">
        <v>22</v>
      </c>
      <c r="O1015">
        <v>4</v>
      </c>
      <c r="P1015" s="30">
        <f>SQRT((postes_2[[#This Row],[x]]-$Q$1)^2+(postes_2[[#This Row],[y]]-$R$1)^2)</f>
        <v>211960.48440432028</v>
      </c>
      <c r="Q1015">
        <v>401132.78999999899</v>
      </c>
      <c r="R1015">
        <v>6786711.0599999996</v>
      </c>
    </row>
    <row r="1016" spans="1:18">
      <c r="A1016">
        <v>1649</v>
      </c>
      <c r="B1016">
        <v>70026777</v>
      </c>
      <c r="C1016" t="e">
        <f>+#REF!</f>
        <v>#REF!</v>
      </c>
      <c r="D1016" t="s">
        <v>264</v>
      </c>
      <c r="E1016">
        <v>1390298802000</v>
      </c>
      <c r="F1016">
        <v>1390297931000</v>
      </c>
      <c r="G1016">
        <v>1</v>
      </c>
      <c r="H1016" t="s">
        <v>3505</v>
      </c>
      <c r="I1016" t="s">
        <v>3506</v>
      </c>
      <c r="J1016" t="s">
        <v>3507</v>
      </c>
      <c r="K1016" t="s">
        <v>21</v>
      </c>
      <c r="L1016">
        <v>0</v>
      </c>
      <c r="M1016">
        <v>0</v>
      </c>
      <c r="N1016" t="s">
        <v>22</v>
      </c>
      <c r="O1016">
        <v>6</v>
      </c>
      <c r="P1016" s="30">
        <f>SQRT((postes_2[[#This Row],[x]]-$Q$1)^2+(postes_2[[#This Row],[y]]-$R$1)^2)</f>
        <v>212019.02922170245</v>
      </c>
      <c r="Q1016">
        <v>724040.11999999697</v>
      </c>
      <c r="R1016">
        <v>6574426.7800000003</v>
      </c>
    </row>
    <row r="1017" spans="1:18">
      <c r="A1017">
        <v>876</v>
      </c>
      <c r="B1017">
        <v>50000112</v>
      </c>
      <c r="C1017" t="e">
        <f>+#REF!</f>
        <v>#REF!</v>
      </c>
      <c r="D1017" t="s">
        <v>168</v>
      </c>
      <c r="E1017">
        <v>1459508166000</v>
      </c>
      <c r="F1017" t="s">
        <v>20</v>
      </c>
      <c r="G1017">
        <v>1</v>
      </c>
      <c r="H1017" t="s">
        <v>1888</v>
      </c>
      <c r="I1017" t="s">
        <v>1889</v>
      </c>
      <c r="J1017" t="s">
        <v>26</v>
      </c>
      <c r="K1017" t="s">
        <v>21</v>
      </c>
      <c r="L1017">
        <v>0</v>
      </c>
      <c r="M1017">
        <v>0</v>
      </c>
      <c r="N1017" t="s">
        <v>22</v>
      </c>
      <c r="O1017">
        <v>4</v>
      </c>
      <c r="P1017" s="30">
        <f>SQRT((postes_2[[#This Row],[x]]-$Q$1)^2+(postes_2[[#This Row],[y]]-$R$1)^2)</f>
        <v>212033.29050653157</v>
      </c>
      <c r="Q1017">
        <v>581275.20000000298</v>
      </c>
      <c r="R1017">
        <v>6543448.4900000002</v>
      </c>
    </row>
    <row r="1018" spans="1:18">
      <c r="A1018">
        <v>2345</v>
      </c>
      <c r="B1018">
        <v>70000219</v>
      </c>
      <c r="C1018" t="e">
        <f>+#REF!</f>
        <v>#REF!</v>
      </c>
      <c r="D1018" t="s">
        <v>20</v>
      </c>
      <c r="E1018">
        <v>792806400000</v>
      </c>
      <c r="F1018" t="s">
        <v>20</v>
      </c>
      <c r="G1018">
        <v>1</v>
      </c>
      <c r="H1018" t="s">
        <v>5489</v>
      </c>
      <c r="I1018" t="s">
        <v>5490</v>
      </c>
      <c r="J1018" t="s">
        <v>20</v>
      </c>
      <c r="K1018" t="s">
        <v>21</v>
      </c>
      <c r="L1018">
        <v>0</v>
      </c>
      <c r="M1018">
        <v>0</v>
      </c>
      <c r="N1018" t="s">
        <v>22</v>
      </c>
      <c r="O1018">
        <v>1</v>
      </c>
      <c r="P1018" s="30">
        <f>SQRT((postes_2[[#This Row],[x]]-$Q$1)^2+(postes_2[[#This Row],[y]]-$R$1)^2)</f>
        <v>212278.99369074201</v>
      </c>
      <c r="Q1018">
        <v>502742</v>
      </c>
      <c r="R1018">
        <v>6936375.4500000002</v>
      </c>
    </row>
    <row r="1019" spans="1:18">
      <c r="A1019">
        <v>874</v>
      </c>
      <c r="B1019">
        <v>50000116</v>
      </c>
      <c r="C1019">
        <f>+PF148</f>
        <v>0</v>
      </c>
      <c r="D1019" t="s">
        <v>168</v>
      </c>
      <c r="E1019">
        <v>1459506961000</v>
      </c>
      <c r="F1019">
        <v>1266336509000</v>
      </c>
      <c r="G1019">
        <v>1</v>
      </c>
      <c r="H1019" t="s">
        <v>1884</v>
      </c>
      <c r="I1019" t="s">
        <v>1885</v>
      </c>
      <c r="J1019" t="s">
        <v>20</v>
      </c>
      <c r="K1019" t="s">
        <v>21</v>
      </c>
      <c r="L1019">
        <v>0</v>
      </c>
      <c r="M1019">
        <v>0</v>
      </c>
      <c r="N1019" t="s">
        <v>22</v>
      </c>
      <c r="O1019">
        <v>4</v>
      </c>
      <c r="P1019" s="30">
        <f>SQRT((postes_2[[#This Row],[x]]-$Q$1)^2+(postes_2[[#This Row],[y]]-$R$1)^2)</f>
        <v>212292.54806193023</v>
      </c>
      <c r="Q1019">
        <v>606138.04999999702</v>
      </c>
      <c r="R1019">
        <v>6541213.9900000002</v>
      </c>
    </row>
    <row r="1020" spans="1:18">
      <c r="A1020">
        <v>1516</v>
      </c>
      <c r="B1020">
        <v>30000019</v>
      </c>
      <c r="C1020" t="e">
        <f>+#REF!</f>
        <v>#REF!</v>
      </c>
      <c r="D1020" t="s">
        <v>56</v>
      </c>
      <c r="E1020">
        <v>1402914776000</v>
      </c>
      <c r="F1020">
        <v>1184946222000</v>
      </c>
      <c r="G1020">
        <v>1</v>
      </c>
      <c r="H1020" t="s">
        <v>2697</v>
      </c>
      <c r="I1020" t="s">
        <v>2698</v>
      </c>
      <c r="J1020" t="s">
        <v>26</v>
      </c>
      <c r="K1020" t="s">
        <v>21</v>
      </c>
      <c r="L1020">
        <v>0</v>
      </c>
      <c r="M1020">
        <v>0</v>
      </c>
      <c r="N1020" t="s">
        <v>22</v>
      </c>
      <c r="O1020">
        <v>3</v>
      </c>
      <c r="P1020" s="30">
        <f>SQRT((postes_2[[#This Row],[x]]-$Q$1)^2+(postes_2[[#This Row],[y]]-$R$1)^2)</f>
        <v>212445.00709873863</v>
      </c>
      <c r="Q1020">
        <v>819287.36999999697</v>
      </c>
      <c r="R1020">
        <v>6714374.1100000003</v>
      </c>
    </row>
    <row r="1021" spans="1:18">
      <c r="A1021">
        <v>3937</v>
      </c>
      <c r="B1021">
        <v>70056904</v>
      </c>
      <c r="C1021" t="e">
        <f>+#REF!</f>
        <v>#REF!</v>
      </c>
      <c r="D1021" t="s">
        <v>264</v>
      </c>
      <c r="E1021">
        <v>1467371921000</v>
      </c>
      <c r="F1021">
        <v>1432827477000</v>
      </c>
      <c r="G1021">
        <v>1</v>
      </c>
      <c r="H1021" t="s">
        <v>8333</v>
      </c>
      <c r="I1021" t="s">
        <v>8334</v>
      </c>
      <c r="J1021" t="s">
        <v>3721</v>
      </c>
      <c r="K1021" t="s">
        <v>21</v>
      </c>
      <c r="L1021">
        <v>0</v>
      </c>
      <c r="M1021">
        <v>0</v>
      </c>
      <c r="N1021" t="s">
        <v>22</v>
      </c>
      <c r="O1021">
        <v>6</v>
      </c>
      <c r="P1021" s="30">
        <f>SQRT((postes_2[[#This Row],[x]]-$Q$1)^2+(postes_2[[#This Row],[y]]-$R$1)^2)</f>
        <v>212572.63018992273</v>
      </c>
      <c r="Q1021">
        <v>399038.31000000198</v>
      </c>
      <c r="R1021">
        <v>6775463.7999999998</v>
      </c>
    </row>
    <row r="1022" spans="1:18">
      <c r="A1022">
        <v>394</v>
      </c>
      <c r="B1022">
        <v>10000749</v>
      </c>
      <c r="C1022">
        <f>+PF631</f>
        <v>0</v>
      </c>
      <c r="D1022" t="s">
        <v>38</v>
      </c>
      <c r="E1022">
        <v>1139569462000</v>
      </c>
      <c r="F1022">
        <v>1234184959000</v>
      </c>
      <c r="G1022">
        <v>1</v>
      </c>
      <c r="H1022" t="s">
        <v>370</v>
      </c>
      <c r="I1022" t="s">
        <v>371</v>
      </c>
      <c r="J1022" t="s">
        <v>372</v>
      </c>
      <c r="K1022" t="s">
        <v>21</v>
      </c>
      <c r="L1022">
        <v>0</v>
      </c>
      <c r="M1022">
        <v>0</v>
      </c>
      <c r="N1022" t="s">
        <v>22</v>
      </c>
      <c r="O1022">
        <v>4</v>
      </c>
      <c r="P1022" s="30">
        <f>SQRT((postes_2[[#This Row],[x]]-$Q$1)^2+(postes_2[[#This Row],[y]]-$R$1)^2)</f>
        <v>212662.07907987369</v>
      </c>
      <c r="Q1022">
        <v>627311.28999999899</v>
      </c>
      <c r="R1022">
        <v>6965456.4699999997</v>
      </c>
    </row>
    <row r="1023" spans="1:18">
      <c r="A1023">
        <v>1449</v>
      </c>
      <c r="B1023">
        <v>60000511</v>
      </c>
      <c r="C1023" t="e">
        <f>+#REF!</f>
        <v>#REF!</v>
      </c>
      <c r="D1023" t="s">
        <v>56</v>
      </c>
      <c r="E1023">
        <v>1349274667000</v>
      </c>
      <c r="F1023">
        <v>1349274612000</v>
      </c>
      <c r="G1023">
        <v>1</v>
      </c>
      <c r="H1023" t="s">
        <v>5829</v>
      </c>
      <c r="I1023" t="s">
        <v>5830</v>
      </c>
      <c r="J1023" t="s">
        <v>20</v>
      </c>
      <c r="K1023" t="s">
        <v>21</v>
      </c>
      <c r="L1023">
        <v>0</v>
      </c>
      <c r="M1023">
        <v>0</v>
      </c>
      <c r="N1023" t="s">
        <v>22</v>
      </c>
      <c r="O1023">
        <v>4</v>
      </c>
      <c r="P1023" s="30">
        <f>SQRT((postes_2[[#This Row],[x]]-$Q$1)^2+(postes_2[[#This Row],[y]]-$R$1)^2)</f>
        <v>212706.37358648697</v>
      </c>
      <c r="Q1023">
        <v>400696.74000000203</v>
      </c>
      <c r="R1023">
        <v>6788668.5800000001</v>
      </c>
    </row>
    <row r="1024" spans="1:18">
      <c r="A1024">
        <v>1581</v>
      </c>
      <c r="B1024">
        <v>30000507</v>
      </c>
      <c r="C1024" t="e">
        <f>+#REF!</f>
        <v>#REF!</v>
      </c>
      <c r="D1024" t="s">
        <v>30</v>
      </c>
      <c r="E1024">
        <v>1159446756000</v>
      </c>
      <c r="F1024">
        <v>1407242209000</v>
      </c>
      <c r="G1024">
        <v>1</v>
      </c>
      <c r="H1024" t="s">
        <v>7543</v>
      </c>
      <c r="I1024" t="s">
        <v>7544</v>
      </c>
      <c r="J1024" t="s">
        <v>20</v>
      </c>
      <c r="K1024" t="s">
        <v>21</v>
      </c>
      <c r="L1024">
        <v>0</v>
      </c>
      <c r="M1024">
        <v>0</v>
      </c>
      <c r="N1024" t="s">
        <v>22</v>
      </c>
      <c r="O1024">
        <v>3</v>
      </c>
      <c r="P1024" s="30">
        <f>SQRT((postes_2[[#This Row],[x]]-$Q$1)^2+(postes_2[[#This Row],[y]]-$R$1)^2)</f>
        <v>212812.03074886921</v>
      </c>
      <c r="Q1024">
        <v>731507.35999999905</v>
      </c>
      <c r="R1024">
        <v>6578423.0800000001</v>
      </c>
    </row>
    <row r="1025" spans="1:18">
      <c r="A1025">
        <v>114</v>
      </c>
      <c r="B1025">
        <v>70049295</v>
      </c>
      <c r="C1025">
        <f>+PV914</f>
        <v>0</v>
      </c>
      <c r="D1025" t="s">
        <v>264</v>
      </c>
      <c r="E1025">
        <v>1464256790000</v>
      </c>
      <c r="F1025">
        <v>1403198384000</v>
      </c>
      <c r="G1025">
        <v>1</v>
      </c>
      <c r="H1025" t="s">
        <v>270</v>
      </c>
      <c r="I1025" t="s">
        <v>271</v>
      </c>
      <c r="J1025" t="s">
        <v>98</v>
      </c>
      <c r="K1025" t="s">
        <v>21</v>
      </c>
      <c r="L1025">
        <v>0</v>
      </c>
      <c r="M1025">
        <v>0</v>
      </c>
      <c r="N1025" t="s">
        <v>267</v>
      </c>
      <c r="O1025">
        <v>4</v>
      </c>
      <c r="P1025" s="30">
        <f>SQRT((postes_2[[#This Row],[x]]-$Q$1)^2+(postes_2[[#This Row],[y]]-$R$1)^2)</f>
        <v>212948.41547065997</v>
      </c>
      <c r="Q1025">
        <v>420625.21149999602</v>
      </c>
      <c r="R1025">
        <v>6849931.2751000002</v>
      </c>
    </row>
    <row r="1026" spans="1:18">
      <c r="A1026">
        <v>486</v>
      </c>
      <c r="B1026">
        <v>70000205</v>
      </c>
      <c r="C1026">
        <f>+PF545</f>
        <v>0</v>
      </c>
      <c r="D1026" t="s">
        <v>20</v>
      </c>
      <c r="E1026">
        <v>1000166400000</v>
      </c>
      <c r="F1026" t="s">
        <v>20</v>
      </c>
      <c r="G1026">
        <v>1</v>
      </c>
      <c r="H1026" t="s">
        <v>7834</v>
      </c>
      <c r="I1026" t="s">
        <v>7835</v>
      </c>
      <c r="J1026" t="s">
        <v>20</v>
      </c>
      <c r="K1026" t="s">
        <v>21</v>
      </c>
      <c r="L1026">
        <v>0</v>
      </c>
      <c r="M1026">
        <v>0</v>
      </c>
      <c r="N1026" t="s">
        <v>22</v>
      </c>
      <c r="O1026">
        <v>6</v>
      </c>
      <c r="P1026" s="30">
        <f>SQRT((postes_2[[#This Row],[x]]-$Q$1)^2+(postes_2[[#This Row],[y]]-$R$1)^2)</f>
        <v>212981.37422039604</v>
      </c>
      <c r="Q1026">
        <v>496945.53999999899</v>
      </c>
      <c r="R1026">
        <v>6933666.1900000004</v>
      </c>
    </row>
    <row r="1027" spans="1:18">
      <c r="A1027">
        <v>2604</v>
      </c>
      <c r="B1027">
        <v>70044988</v>
      </c>
      <c r="C1027" t="e">
        <f>+#REF!</f>
        <v>#REF!</v>
      </c>
      <c r="D1027" t="s">
        <v>274</v>
      </c>
      <c r="E1027">
        <v>1438963273000</v>
      </c>
      <c r="F1027">
        <v>1456137949000</v>
      </c>
      <c r="G1027">
        <v>1</v>
      </c>
      <c r="H1027" t="s">
        <v>1377</v>
      </c>
      <c r="I1027" t="s">
        <v>1378</v>
      </c>
      <c r="J1027" t="s">
        <v>1379</v>
      </c>
      <c r="K1027" t="s">
        <v>21</v>
      </c>
      <c r="L1027">
        <v>0</v>
      </c>
      <c r="M1027">
        <v>0</v>
      </c>
      <c r="N1027" t="s">
        <v>22</v>
      </c>
      <c r="O1027">
        <v>7</v>
      </c>
      <c r="P1027" s="30">
        <f>SQRT((postes_2[[#This Row],[x]]-$Q$1)^2+(postes_2[[#This Row],[y]]-$R$1)^2)</f>
        <v>213253.73022606</v>
      </c>
      <c r="Q1027">
        <v>480451.25</v>
      </c>
      <c r="R1027">
        <v>6584428.4400000004</v>
      </c>
    </row>
    <row r="1028" spans="1:18">
      <c r="A1028">
        <v>2457</v>
      </c>
      <c r="B1028">
        <v>70000217</v>
      </c>
      <c r="C1028" t="e">
        <f>+#REF!</f>
        <v>#REF!</v>
      </c>
      <c r="D1028" t="s">
        <v>30</v>
      </c>
      <c r="E1028" s="1">
        <v>1006992000000</v>
      </c>
      <c r="F1028">
        <v>1388419228000</v>
      </c>
      <c r="G1028">
        <v>1</v>
      </c>
      <c r="H1028" t="s">
        <v>1458</v>
      </c>
      <c r="I1028" t="s">
        <v>1456</v>
      </c>
      <c r="J1028" t="s">
        <v>603</v>
      </c>
      <c r="K1028" t="s">
        <v>21</v>
      </c>
      <c r="L1028">
        <v>0</v>
      </c>
      <c r="M1028">
        <v>0</v>
      </c>
      <c r="N1028" t="s">
        <v>22</v>
      </c>
      <c r="O1028">
        <v>7</v>
      </c>
      <c r="P1028" s="30">
        <f>SQRT((postes_2[[#This Row],[x]]-$Q$1)^2+(postes_2[[#This Row],[y]]-$R$1)^2)</f>
        <v>213784.85772167533</v>
      </c>
      <c r="Q1028">
        <v>493608.82999999798</v>
      </c>
      <c r="R1028">
        <v>6932480.7800000003</v>
      </c>
    </row>
    <row r="1029" spans="1:18">
      <c r="A1029">
        <v>2262</v>
      </c>
      <c r="B1029">
        <v>60000543</v>
      </c>
      <c r="C1029" t="e">
        <f>+#REF!</f>
        <v>#REF!</v>
      </c>
      <c r="D1029" t="s">
        <v>77</v>
      </c>
      <c r="E1029">
        <v>610761600000</v>
      </c>
      <c r="F1029">
        <v>1328799170000</v>
      </c>
      <c r="G1029">
        <v>1</v>
      </c>
      <c r="H1029" t="s">
        <v>4483</v>
      </c>
      <c r="I1029" t="s">
        <v>4483</v>
      </c>
      <c r="J1029" t="s">
        <v>4484</v>
      </c>
      <c r="K1029" t="s">
        <v>21</v>
      </c>
      <c r="L1029">
        <v>0</v>
      </c>
      <c r="M1029">
        <v>0</v>
      </c>
      <c r="N1029" t="s">
        <v>22</v>
      </c>
      <c r="O1029">
        <v>4</v>
      </c>
      <c r="P1029" s="30">
        <f>SQRT((postes_2[[#This Row],[x]]-$Q$1)^2+(postes_2[[#This Row],[y]]-$R$1)^2)</f>
        <v>213808.81708870927</v>
      </c>
      <c r="Q1029">
        <v>399187.53000000102</v>
      </c>
      <c r="R1029">
        <v>6786237.7699999996</v>
      </c>
    </row>
    <row r="1030" spans="1:18">
      <c r="A1030">
        <v>3594</v>
      </c>
      <c r="B1030">
        <v>70000189</v>
      </c>
      <c r="C1030" t="e">
        <f>+#REF!</f>
        <v>#REF!</v>
      </c>
      <c r="D1030" t="s">
        <v>74</v>
      </c>
      <c r="E1030">
        <v>792806400000</v>
      </c>
      <c r="F1030">
        <v>1377080735000</v>
      </c>
      <c r="G1030">
        <v>1</v>
      </c>
      <c r="H1030" t="s">
        <v>7395</v>
      </c>
      <c r="I1030" t="s">
        <v>7395</v>
      </c>
      <c r="J1030" t="s">
        <v>7396</v>
      </c>
      <c r="K1030" t="s">
        <v>21</v>
      </c>
      <c r="L1030">
        <v>0</v>
      </c>
      <c r="M1030">
        <v>0</v>
      </c>
      <c r="N1030" t="s">
        <v>22</v>
      </c>
      <c r="O1030">
        <v>4</v>
      </c>
      <c r="P1030" s="30">
        <f>SQRT((postes_2[[#This Row],[x]]-$Q$1)^2+(postes_2[[#This Row],[y]]-$R$1)^2)</f>
        <v>213815.22386581809</v>
      </c>
      <c r="Q1030">
        <v>500275.859999999</v>
      </c>
      <c r="R1030">
        <v>6936695.4199999999</v>
      </c>
    </row>
    <row r="1031" spans="1:18">
      <c r="A1031">
        <v>2294</v>
      </c>
      <c r="B1031">
        <v>70000455</v>
      </c>
      <c r="C1031" t="e">
        <f>+#REF!</f>
        <v>#REF!</v>
      </c>
      <c r="D1031" t="s">
        <v>274</v>
      </c>
      <c r="E1031">
        <v>1090843351000</v>
      </c>
      <c r="F1031">
        <v>1459425128000</v>
      </c>
      <c r="G1031">
        <v>1</v>
      </c>
      <c r="H1031" t="s">
        <v>5330</v>
      </c>
      <c r="I1031" t="s">
        <v>5331</v>
      </c>
      <c r="J1031" t="s">
        <v>20</v>
      </c>
      <c r="K1031" t="s">
        <v>21</v>
      </c>
      <c r="L1031">
        <v>0</v>
      </c>
      <c r="M1031">
        <v>0</v>
      </c>
      <c r="N1031" t="s">
        <v>22</v>
      </c>
      <c r="O1031">
        <v>6</v>
      </c>
      <c r="P1031" s="30">
        <f>SQRT((postes_2[[#This Row],[x]]-$Q$1)^2+(postes_2[[#This Row],[y]]-$R$1)^2)</f>
        <v>214195.27846442285</v>
      </c>
      <c r="Q1031">
        <v>460938.03000000102</v>
      </c>
      <c r="R1031">
        <v>6906824.7300000004</v>
      </c>
    </row>
    <row r="1032" spans="1:18">
      <c r="A1032">
        <v>2264</v>
      </c>
      <c r="B1032">
        <v>30000742</v>
      </c>
      <c r="C1032" t="e">
        <f>+#REF!</f>
        <v>#REF!</v>
      </c>
      <c r="D1032" t="s">
        <v>152</v>
      </c>
      <c r="E1032">
        <v>610761600000</v>
      </c>
      <c r="F1032">
        <v>1265714176000</v>
      </c>
      <c r="G1032">
        <v>1</v>
      </c>
      <c r="H1032" t="s">
        <v>4487</v>
      </c>
      <c r="I1032" t="s">
        <v>4488</v>
      </c>
      <c r="J1032" t="s">
        <v>20</v>
      </c>
      <c r="K1032" t="s">
        <v>21</v>
      </c>
      <c r="L1032">
        <v>0</v>
      </c>
      <c r="M1032">
        <v>0</v>
      </c>
      <c r="N1032" t="s">
        <v>22</v>
      </c>
      <c r="O1032">
        <v>3</v>
      </c>
      <c r="P1032" s="30">
        <f>SQRT((postes_2[[#This Row],[x]]-$Q$1)^2+(postes_2[[#This Row],[y]]-$R$1)^2)</f>
        <v>214784.25962090353</v>
      </c>
      <c r="Q1032">
        <v>694666.17000000202</v>
      </c>
      <c r="R1032">
        <v>6555868.9199999999</v>
      </c>
    </row>
    <row r="1033" spans="1:18">
      <c r="A1033">
        <v>3582</v>
      </c>
      <c r="B1033">
        <v>70003219</v>
      </c>
      <c r="C1033" t="e">
        <f>+#REF!</f>
        <v>#REF!</v>
      </c>
      <c r="D1033" t="s">
        <v>152</v>
      </c>
      <c r="E1033">
        <v>1076889600000</v>
      </c>
      <c r="F1033">
        <v>1297346948000</v>
      </c>
      <c r="G1033">
        <v>1</v>
      </c>
      <c r="H1033" t="s">
        <v>7371</v>
      </c>
      <c r="I1033" t="s">
        <v>7372</v>
      </c>
      <c r="J1033" t="s">
        <v>7373</v>
      </c>
      <c r="K1033" t="s">
        <v>21</v>
      </c>
      <c r="L1033">
        <v>0</v>
      </c>
      <c r="M1033">
        <v>0</v>
      </c>
      <c r="N1033" t="s">
        <v>22</v>
      </c>
      <c r="O1033">
        <v>6</v>
      </c>
      <c r="P1033" s="30">
        <f>SQRT((postes_2[[#This Row],[x]]-$Q$1)^2+(postes_2[[#This Row],[y]]-$R$1)^2)</f>
        <v>214912.89506003412</v>
      </c>
      <c r="Q1033">
        <v>498123.79999999702</v>
      </c>
      <c r="R1033">
        <v>6936672.7300000004</v>
      </c>
    </row>
    <row r="1034" spans="1:18">
      <c r="A1034">
        <v>1293</v>
      </c>
      <c r="B1034">
        <v>10000805</v>
      </c>
      <c r="C1034" t="e">
        <f>+#REF!</f>
        <v>#REF!</v>
      </c>
      <c r="D1034" t="s">
        <v>20</v>
      </c>
      <c r="E1034">
        <v>610761600000</v>
      </c>
      <c r="F1034" t="s">
        <v>20</v>
      </c>
      <c r="G1034">
        <v>1</v>
      </c>
      <c r="H1034" t="s">
        <v>2577</v>
      </c>
      <c r="I1034" t="s">
        <v>2578</v>
      </c>
      <c r="J1034" t="s">
        <v>20</v>
      </c>
      <c r="K1034" t="s">
        <v>21</v>
      </c>
      <c r="L1034">
        <v>0</v>
      </c>
      <c r="M1034">
        <v>0</v>
      </c>
      <c r="N1034" t="s">
        <v>22</v>
      </c>
      <c r="O1034">
        <v>7</v>
      </c>
      <c r="P1034" s="30">
        <f>SQRT((postes_2[[#This Row],[x]]-$Q$1)^2+(postes_2[[#This Row],[y]]-$R$1)^2)</f>
        <v>214964.03029258092</v>
      </c>
      <c r="Q1034">
        <v>695422.25</v>
      </c>
      <c r="R1034">
        <v>6950927.6100000003</v>
      </c>
    </row>
    <row r="1035" spans="1:18">
      <c r="A1035">
        <v>2841</v>
      </c>
      <c r="B1035">
        <v>70000518</v>
      </c>
      <c r="C1035" t="e">
        <f>+#REF!</f>
        <v>#REF!</v>
      </c>
      <c r="D1035" t="s">
        <v>152</v>
      </c>
      <c r="E1035">
        <v>757641600000</v>
      </c>
      <c r="F1035">
        <v>1299488042000</v>
      </c>
      <c r="G1035">
        <v>1</v>
      </c>
      <c r="H1035" t="s">
        <v>2256</v>
      </c>
      <c r="I1035" t="s">
        <v>2257</v>
      </c>
      <c r="J1035" t="s">
        <v>20</v>
      </c>
      <c r="K1035" t="s">
        <v>21</v>
      </c>
      <c r="L1035">
        <v>0</v>
      </c>
      <c r="M1035">
        <v>0</v>
      </c>
      <c r="N1035" t="s">
        <v>22</v>
      </c>
      <c r="O1035">
        <v>6</v>
      </c>
      <c r="P1035" s="30">
        <f>SQRT((postes_2[[#This Row],[x]]-$Q$1)^2+(postes_2[[#This Row],[y]]-$R$1)^2)</f>
        <v>214992.85318847635</v>
      </c>
      <c r="Q1035">
        <v>456115.50999999797</v>
      </c>
      <c r="R1035">
        <v>6903118.0800000001</v>
      </c>
    </row>
    <row r="1036" spans="1:18">
      <c r="A1036">
        <v>3665</v>
      </c>
      <c r="B1036">
        <v>10000776</v>
      </c>
      <c r="C1036" t="e">
        <f>+#REF!</f>
        <v>#REF!</v>
      </c>
      <c r="D1036" t="s">
        <v>20</v>
      </c>
      <c r="E1036">
        <v>610761600000</v>
      </c>
      <c r="F1036" t="s">
        <v>20</v>
      </c>
      <c r="G1036">
        <v>1</v>
      </c>
      <c r="H1036" t="s">
        <v>7462</v>
      </c>
      <c r="I1036" t="s">
        <v>7463</v>
      </c>
      <c r="J1036" t="s">
        <v>20</v>
      </c>
      <c r="K1036" t="s">
        <v>21</v>
      </c>
      <c r="L1036">
        <v>0</v>
      </c>
      <c r="M1036">
        <v>0</v>
      </c>
      <c r="N1036" t="s">
        <v>22</v>
      </c>
      <c r="O1036">
        <v>6</v>
      </c>
      <c r="P1036" s="30">
        <f>SQRT((postes_2[[#This Row],[x]]-$Q$1)^2+(postes_2[[#This Row],[y]]-$R$1)^2)</f>
        <v>215102.68597325674</v>
      </c>
      <c r="Q1036">
        <v>685611.93</v>
      </c>
      <c r="R1036">
        <v>6955013.21</v>
      </c>
    </row>
    <row r="1037" spans="1:18">
      <c r="A1037">
        <v>1189</v>
      </c>
      <c r="B1037">
        <v>30000904</v>
      </c>
      <c r="C1037" t="e">
        <f>+#REF!</f>
        <v>#REF!</v>
      </c>
      <c r="D1037" t="s">
        <v>274</v>
      </c>
      <c r="E1037">
        <v>610761600000</v>
      </c>
      <c r="F1037">
        <v>1455796616000</v>
      </c>
      <c r="G1037">
        <v>1</v>
      </c>
      <c r="H1037" t="s">
        <v>5562</v>
      </c>
      <c r="I1037" t="s">
        <v>5563</v>
      </c>
      <c r="J1037" t="s">
        <v>20</v>
      </c>
      <c r="K1037" t="s">
        <v>21</v>
      </c>
      <c r="L1037">
        <v>0</v>
      </c>
      <c r="M1037">
        <v>0</v>
      </c>
      <c r="N1037" t="s">
        <v>22</v>
      </c>
      <c r="O1037">
        <v>6</v>
      </c>
      <c r="P1037" s="30">
        <f>SQRT((postes_2[[#This Row],[x]]-$Q$1)^2+(postes_2[[#This Row],[y]]-$R$1)^2)</f>
        <v>215303.13624909529</v>
      </c>
      <c r="Q1037">
        <v>638005.06000000203</v>
      </c>
      <c r="R1037">
        <v>6539927.29</v>
      </c>
    </row>
    <row r="1038" spans="1:18">
      <c r="A1038">
        <v>1444</v>
      </c>
      <c r="B1038">
        <v>30000238</v>
      </c>
      <c r="C1038" t="e">
        <f>+#REF!</f>
        <v>#REF!</v>
      </c>
      <c r="D1038" t="s">
        <v>56</v>
      </c>
      <c r="E1038">
        <v>1268668865000</v>
      </c>
      <c r="F1038">
        <v>1268670038000</v>
      </c>
      <c r="G1038">
        <v>1</v>
      </c>
      <c r="H1038" t="s">
        <v>5819</v>
      </c>
      <c r="I1038" t="s">
        <v>5819</v>
      </c>
      <c r="J1038" t="s">
        <v>20</v>
      </c>
      <c r="K1038" t="s">
        <v>21</v>
      </c>
      <c r="L1038">
        <v>0</v>
      </c>
      <c r="M1038">
        <v>0</v>
      </c>
      <c r="N1038" t="s">
        <v>22</v>
      </c>
      <c r="O1038">
        <v>3</v>
      </c>
      <c r="P1038" s="30">
        <f>SQRT((postes_2[[#This Row],[x]]-$Q$1)^2+(postes_2[[#This Row],[y]]-$R$1)^2)</f>
        <v>215456.51250692795</v>
      </c>
      <c r="Q1038">
        <v>800246.00999999803</v>
      </c>
      <c r="R1038">
        <v>6651451.0499999998</v>
      </c>
    </row>
    <row r="1039" spans="1:18">
      <c r="A1039">
        <v>2456</v>
      </c>
      <c r="B1039">
        <v>70000209</v>
      </c>
      <c r="C1039" t="e">
        <f>+#REF!</f>
        <v>#REF!</v>
      </c>
      <c r="D1039" t="s">
        <v>38</v>
      </c>
      <c r="E1039" s="1">
        <v>937440000000</v>
      </c>
      <c r="F1039">
        <v>1237988905000</v>
      </c>
      <c r="G1039">
        <v>1</v>
      </c>
      <c r="H1039" t="s">
        <v>1455</v>
      </c>
      <c r="I1039" t="s">
        <v>1456</v>
      </c>
      <c r="J1039" t="s">
        <v>1457</v>
      </c>
      <c r="K1039" t="s">
        <v>21</v>
      </c>
      <c r="L1039">
        <v>0</v>
      </c>
      <c r="M1039">
        <v>0</v>
      </c>
      <c r="N1039" t="s">
        <v>22</v>
      </c>
      <c r="O1039">
        <v>7</v>
      </c>
      <c r="P1039" s="30">
        <f>SQRT((postes_2[[#This Row],[x]]-$Q$1)^2+(postes_2[[#This Row],[y]]-$R$1)^2)</f>
        <v>215659.99685891587</v>
      </c>
      <c r="Q1039">
        <v>493688.359999999</v>
      </c>
      <c r="R1039">
        <v>6934767.2000000002</v>
      </c>
    </row>
    <row r="1040" spans="1:18">
      <c r="A1040">
        <v>3366</v>
      </c>
      <c r="B1040">
        <v>30000297</v>
      </c>
      <c r="C1040" t="e">
        <f>+#REF!</f>
        <v>#REF!</v>
      </c>
      <c r="D1040" t="s">
        <v>38</v>
      </c>
      <c r="E1040">
        <v>787190400000</v>
      </c>
      <c r="F1040">
        <v>1211892320000</v>
      </c>
      <c r="G1040">
        <v>1</v>
      </c>
      <c r="H1040" t="s">
        <v>54</v>
      </c>
      <c r="I1040" t="s">
        <v>55</v>
      </c>
      <c r="J1040" t="s">
        <v>20</v>
      </c>
      <c r="K1040" t="s">
        <v>21</v>
      </c>
      <c r="L1040">
        <v>0</v>
      </c>
      <c r="M1040">
        <v>0</v>
      </c>
      <c r="N1040" t="s">
        <v>22</v>
      </c>
      <c r="O1040">
        <v>3</v>
      </c>
      <c r="P1040" s="30">
        <f>SQRT((postes_2[[#This Row],[x]]-$Q$1)^2+(postes_2[[#This Row],[y]]-$R$1)^2)</f>
        <v>216056.08300849906</v>
      </c>
      <c r="Q1040">
        <v>789493.49000000197</v>
      </c>
      <c r="R1040">
        <v>6632505.4699999997</v>
      </c>
    </row>
    <row r="1041" spans="1:18">
      <c r="A1041">
        <v>329</v>
      </c>
      <c r="B1041">
        <v>60000230</v>
      </c>
      <c r="C1041">
        <f>+PF715</f>
        <v>0</v>
      </c>
      <c r="D1041" t="s">
        <v>27</v>
      </c>
      <c r="E1041">
        <v>1109264196000</v>
      </c>
      <c r="F1041">
        <v>1288272018000</v>
      </c>
      <c r="G1041">
        <v>1</v>
      </c>
      <c r="H1041" t="s">
        <v>773</v>
      </c>
      <c r="I1041" t="s">
        <v>774</v>
      </c>
      <c r="J1041" t="s">
        <v>20</v>
      </c>
      <c r="K1041" t="s">
        <v>21</v>
      </c>
      <c r="L1041">
        <v>0</v>
      </c>
      <c r="M1041">
        <v>0</v>
      </c>
      <c r="N1041" t="s">
        <v>22</v>
      </c>
      <c r="O1041">
        <v>4</v>
      </c>
      <c r="P1041" s="30">
        <f>SQRT((postes_2[[#This Row],[x]]-$Q$1)^2+(postes_2[[#This Row],[y]]-$R$1)^2)</f>
        <v>216063.58010437293</v>
      </c>
      <c r="Q1041">
        <v>406720.109999999</v>
      </c>
      <c r="R1041">
        <v>6825363.2699999996</v>
      </c>
    </row>
    <row r="1042" spans="1:18">
      <c r="A1042">
        <v>2700</v>
      </c>
      <c r="B1042">
        <v>70000188</v>
      </c>
      <c r="C1042" t="e">
        <f>+#REF!</f>
        <v>#REF!</v>
      </c>
      <c r="D1042" t="s">
        <v>20</v>
      </c>
      <c r="E1042">
        <v>610761600000</v>
      </c>
      <c r="F1042" t="s">
        <v>20</v>
      </c>
      <c r="G1042">
        <v>1</v>
      </c>
      <c r="H1042" t="s">
        <v>6272</v>
      </c>
      <c r="I1042" t="s">
        <v>6273</v>
      </c>
      <c r="J1042" t="s">
        <v>20</v>
      </c>
      <c r="K1042" t="s">
        <v>21</v>
      </c>
      <c r="L1042">
        <v>0</v>
      </c>
      <c r="M1042">
        <v>0</v>
      </c>
      <c r="N1042" t="s">
        <v>22</v>
      </c>
      <c r="O1042">
        <v>6</v>
      </c>
      <c r="P1042" s="30">
        <f>SQRT((postes_2[[#This Row],[x]]-$Q$1)^2+(postes_2[[#This Row],[y]]-$R$1)^2)</f>
        <v>216271.10861514491</v>
      </c>
      <c r="Q1042">
        <v>495666.31000000198</v>
      </c>
      <c r="R1042">
        <v>6936747.5599999996</v>
      </c>
    </row>
    <row r="1043" spans="1:18">
      <c r="A1043">
        <v>858</v>
      </c>
      <c r="B1043">
        <v>10000855</v>
      </c>
      <c r="C1043">
        <f>+PF187</f>
        <v>0</v>
      </c>
      <c r="D1043" t="s">
        <v>77</v>
      </c>
      <c r="E1043">
        <v>610761600000</v>
      </c>
      <c r="F1043">
        <v>1371483976000</v>
      </c>
      <c r="G1043">
        <v>1</v>
      </c>
      <c r="H1043" t="s">
        <v>1849</v>
      </c>
      <c r="I1043" t="s">
        <v>1849</v>
      </c>
      <c r="J1043" t="s">
        <v>20</v>
      </c>
      <c r="K1043" t="s">
        <v>21</v>
      </c>
      <c r="L1043">
        <v>0</v>
      </c>
      <c r="M1043">
        <v>0</v>
      </c>
      <c r="N1043" t="s">
        <v>22</v>
      </c>
      <c r="O1043">
        <v>3</v>
      </c>
      <c r="P1043" s="30">
        <f>SQRT((postes_2[[#This Row],[x]]-$Q$1)^2+(postes_2[[#This Row],[y]]-$R$1)^2)</f>
        <v>216383.73831842255</v>
      </c>
      <c r="Q1043">
        <v>733667.03999999899</v>
      </c>
      <c r="R1043">
        <v>6931350.6200000001</v>
      </c>
    </row>
    <row r="1044" spans="1:18">
      <c r="A1044">
        <v>430</v>
      </c>
      <c r="B1044">
        <v>70000031</v>
      </c>
      <c r="C1044">
        <f>+PF617</f>
        <v>0</v>
      </c>
      <c r="D1044" t="s">
        <v>38</v>
      </c>
      <c r="E1044" s="1">
        <v>758592000000</v>
      </c>
      <c r="F1044">
        <v>1239188243000</v>
      </c>
      <c r="G1044">
        <v>1</v>
      </c>
      <c r="H1044" t="s">
        <v>3358</v>
      </c>
      <c r="I1044" t="s">
        <v>3359</v>
      </c>
      <c r="J1044" t="s">
        <v>20</v>
      </c>
      <c r="K1044" t="s">
        <v>21</v>
      </c>
      <c r="L1044">
        <v>0</v>
      </c>
      <c r="M1044">
        <v>0</v>
      </c>
      <c r="N1044" t="s">
        <v>22</v>
      </c>
      <c r="O1044">
        <v>4</v>
      </c>
      <c r="P1044" s="30">
        <f>SQRT((postes_2[[#This Row],[x]]-$Q$1)^2+(postes_2[[#This Row],[y]]-$R$1)^2)</f>
        <v>216412.38311647423</v>
      </c>
      <c r="Q1044">
        <v>560422.54999999702</v>
      </c>
      <c r="R1044">
        <v>6964008.4100000001</v>
      </c>
    </row>
    <row r="1045" spans="1:18">
      <c r="A1045">
        <v>2488</v>
      </c>
      <c r="B1045">
        <v>50000122</v>
      </c>
      <c r="C1045" t="e">
        <f>+#REF!</f>
        <v>#REF!</v>
      </c>
      <c r="D1045" t="s">
        <v>168</v>
      </c>
      <c r="E1045">
        <v>1459507077000</v>
      </c>
      <c r="F1045">
        <v>1360324576000</v>
      </c>
      <c r="G1045">
        <v>1</v>
      </c>
      <c r="H1045" t="s">
        <v>5226</v>
      </c>
      <c r="I1045" t="s">
        <v>5227</v>
      </c>
      <c r="J1045" t="s">
        <v>20</v>
      </c>
      <c r="K1045" t="s">
        <v>21</v>
      </c>
      <c r="L1045">
        <v>0</v>
      </c>
      <c r="M1045">
        <v>0</v>
      </c>
      <c r="N1045" t="s">
        <v>22</v>
      </c>
      <c r="O1045">
        <v>4</v>
      </c>
      <c r="P1045" s="30">
        <f>SQRT((postes_2[[#This Row],[x]]-$Q$1)^2+(postes_2[[#This Row],[y]]-$R$1)^2)</f>
        <v>216583.45377945367</v>
      </c>
      <c r="Q1045">
        <v>572053.06000000203</v>
      </c>
      <c r="R1045">
        <v>6540313.1399999997</v>
      </c>
    </row>
    <row r="1046" spans="1:18">
      <c r="A1046">
        <v>2141</v>
      </c>
      <c r="B1046">
        <v>70043188</v>
      </c>
      <c r="C1046" t="e">
        <f>+#REF!</f>
        <v>#REF!</v>
      </c>
      <c r="D1046" t="s">
        <v>56</v>
      </c>
      <c r="E1046">
        <v>1397565112000</v>
      </c>
      <c r="F1046">
        <v>1358433086000</v>
      </c>
      <c r="G1046">
        <v>1</v>
      </c>
      <c r="H1046" t="s">
        <v>4999</v>
      </c>
      <c r="I1046" t="s">
        <v>5000</v>
      </c>
      <c r="J1046" t="s">
        <v>20</v>
      </c>
      <c r="K1046" t="s">
        <v>21</v>
      </c>
      <c r="L1046">
        <v>0</v>
      </c>
      <c r="M1046">
        <v>0</v>
      </c>
      <c r="N1046" t="s">
        <v>22</v>
      </c>
      <c r="O1046">
        <v>4</v>
      </c>
      <c r="P1046" s="30">
        <f>SQRT((postes_2[[#This Row],[x]]-$Q$1)^2+(postes_2[[#This Row],[y]]-$R$1)^2)</f>
        <v>216964.15365171319</v>
      </c>
      <c r="Q1046">
        <v>557118.57999999798</v>
      </c>
      <c r="R1046">
        <v>6543159.8399999999</v>
      </c>
    </row>
    <row r="1047" spans="1:18">
      <c r="A1047">
        <v>1113</v>
      </c>
      <c r="B1047">
        <v>60001072</v>
      </c>
      <c r="C1047" t="e">
        <f>+#REF!</f>
        <v>#REF!</v>
      </c>
      <c r="D1047" t="s">
        <v>38</v>
      </c>
      <c r="E1047">
        <v>787276800000</v>
      </c>
      <c r="F1047">
        <v>1248440578000</v>
      </c>
      <c r="G1047">
        <v>1</v>
      </c>
      <c r="H1047" t="s">
        <v>6570</v>
      </c>
      <c r="I1047" t="s">
        <v>6571</v>
      </c>
      <c r="J1047" t="s">
        <v>20</v>
      </c>
      <c r="K1047" t="s">
        <v>21</v>
      </c>
      <c r="L1047">
        <v>0</v>
      </c>
      <c r="M1047">
        <v>0</v>
      </c>
      <c r="N1047" t="s">
        <v>22</v>
      </c>
      <c r="O1047">
        <v>4</v>
      </c>
      <c r="P1047" s="30">
        <f>SQRT((postes_2[[#This Row],[x]]-$Q$1)^2+(postes_2[[#This Row],[y]]-$R$1)^2)</f>
        <v>217167.07699989717</v>
      </c>
      <c r="Q1047">
        <v>395171.88000000297</v>
      </c>
      <c r="R1047">
        <v>6725027.0800000001</v>
      </c>
    </row>
    <row r="1048" spans="1:18">
      <c r="A1048">
        <v>1015</v>
      </c>
      <c r="B1048">
        <v>60001322</v>
      </c>
      <c r="C1048">
        <f>+PF38</f>
        <v>0</v>
      </c>
      <c r="D1048" t="s">
        <v>23</v>
      </c>
      <c r="E1048">
        <v>610761600000</v>
      </c>
      <c r="F1048">
        <v>1258713621000</v>
      </c>
      <c r="G1048">
        <v>1</v>
      </c>
      <c r="H1048" t="s">
        <v>2172</v>
      </c>
      <c r="I1048" t="s">
        <v>2173</v>
      </c>
      <c r="J1048" t="s">
        <v>20</v>
      </c>
      <c r="K1048" t="s">
        <v>21</v>
      </c>
      <c r="L1048">
        <v>0</v>
      </c>
      <c r="M1048">
        <v>0</v>
      </c>
      <c r="N1048" t="s">
        <v>22</v>
      </c>
      <c r="O1048">
        <v>6</v>
      </c>
      <c r="P1048" s="30">
        <f>SQRT((postes_2[[#This Row],[x]]-$Q$1)^2+(postes_2[[#This Row],[y]]-$R$1)^2)</f>
        <v>217204.05329928943</v>
      </c>
      <c r="Q1048">
        <v>401951.56000000198</v>
      </c>
      <c r="R1048">
        <v>6692651.5199999996</v>
      </c>
    </row>
    <row r="1049" spans="1:18">
      <c r="A1049">
        <v>3193</v>
      </c>
      <c r="B1049">
        <v>70000044</v>
      </c>
      <c r="C1049" t="e">
        <f>+#REF!</f>
        <v>#REF!</v>
      </c>
      <c r="D1049" t="s">
        <v>20</v>
      </c>
      <c r="E1049">
        <v>1019606400000</v>
      </c>
      <c r="F1049" t="s">
        <v>20</v>
      </c>
      <c r="G1049">
        <v>1</v>
      </c>
      <c r="H1049" t="s">
        <v>4827</v>
      </c>
      <c r="I1049" t="s">
        <v>4828</v>
      </c>
      <c r="J1049" t="s">
        <v>20</v>
      </c>
      <c r="K1049" t="s">
        <v>21</v>
      </c>
      <c r="L1049">
        <v>0</v>
      </c>
      <c r="M1049">
        <v>0</v>
      </c>
      <c r="N1049" t="s">
        <v>22</v>
      </c>
      <c r="O1049">
        <v>4</v>
      </c>
      <c r="P1049" s="30">
        <f>SQRT((postes_2[[#This Row],[x]]-$Q$1)^2+(postes_2[[#This Row],[y]]-$R$1)^2)</f>
        <v>217346.46808326541</v>
      </c>
      <c r="Q1049">
        <v>539164.77000000305</v>
      </c>
      <c r="R1049">
        <v>6958779.5499999998</v>
      </c>
    </row>
    <row r="1050" spans="1:18">
      <c r="A1050">
        <v>1888</v>
      </c>
      <c r="B1050">
        <v>60001562</v>
      </c>
      <c r="C1050" t="e">
        <f>+#REF!</f>
        <v>#REF!</v>
      </c>
      <c r="D1050" t="s">
        <v>38</v>
      </c>
      <c r="E1050">
        <v>783129600000</v>
      </c>
      <c r="F1050">
        <v>1217342288000</v>
      </c>
      <c r="G1050">
        <v>1</v>
      </c>
      <c r="H1050" t="s">
        <v>3390</v>
      </c>
      <c r="I1050" t="s">
        <v>3391</v>
      </c>
      <c r="J1050" t="s">
        <v>3392</v>
      </c>
      <c r="K1050" t="s">
        <v>21</v>
      </c>
      <c r="L1050">
        <v>0</v>
      </c>
      <c r="M1050">
        <v>0</v>
      </c>
      <c r="N1050" t="s">
        <v>22</v>
      </c>
      <c r="O1050">
        <v>4</v>
      </c>
      <c r="P1050" s="30">
        <f>SQRT((postes_2[[#This Row],[x]]-$Q$1)^2+(postes_2[[#This Row],[y]]-$R$1)^2)</f>
        <v>217395.2502852621</v>
      </c>
      <c r="Q1050">
        <v>416892.42000000202</v>
      </c>
      <c r="R1050">
        <v>6654524.54</v>
      </c>
    </row>
    <row r="1051" spans="1:18">
      <c r="A1051">
        <v>991</v>
      </c>
      <c r="B1051">
        <v>50000127</v>
      </c>
      <c r="C1051">
        <f>+PF63</f>
        <v>0</v>
      </c>
      <c r="D1051" t="s">
        <v>168</v>
      </c>
      <c r="E1051">
        <v>1459506440000</v>
      </c>
      <c r="F1051">
        <v>1360316477000</v>
      </c>
      <c r="G1051">
        <v>1</v>
      </c>
      <c r="H1051" t="s">
        <v>2125</v>
      </c>
      <c r="I1051" t="s">
        <v>2126</v>
      </c>
      <c r="J1051" t="s">
        <v>20</v>
      </c>
      <c r="K1051" t="s">
        <v>21</v>
      </c>
      <c r="L1051">
        <v>0</v>
      </c>
      <c r="M1051">
        <v>0</v>
      </c>
      <c r="N1051" t="s">
        <v>22</v>
      </c>
      <c r="O1051">
        <v>4</v>
      </c>
      <c r="P1051" s="30">
        <f>SQRT((postes_2[[#This Row],[x]]-$Q$1)^2+(postes_2[[#This Row],[y]]-$R$1)^2)</f>
        <v>217653.74677943269</v>
      </c>
      <c r="Q1051">
        <v>580324.93000000005</v>
      </c>
      <c r="R1051">
        <v>6537906.1600000001</v>
      </c>
    </row>
    <row r="1052" spans="1:18">
      <c r="A1052">
        <v>2455</v>
      </c>
      <c r="B1052">
        <v>70000115</v>
      </c>
      <c r="C1052" t="e">
        <f>+#REF!</f>
        <v>#REF!</v>
      </c>
      <c r="D1052" t="s">
        <v>38</v>
      </c>
      <c r="E1052">
        <v>996105600000</v>
      </c>
      <c r="F1052">
        <v>1241110843000</v>
      </c>
      <c r="G1052">
        <v>1</v>
      </c>
      <c r="H1052" t="s">
        <v>1453</v>
      </c>
      <c r="I1052" t="s">
        <v>1454</v>
      </c>
      <c r="J1052" t="s">
        <v>20</v>
      </c>
      <c r="K1052" t="s">
        <v>21</v>
      </c>
      <c r="L1052">
        <v>0</v>
      </c>
      <c r="M1052">
        <v>0</v>
      </c>
      <c r="N1052" t="s">
        <v>22</v>
      </c>
      <c r="O1052">
        <v>6</v>
      </c>
      <c r="P1052" s="30">
        <f>SQRT((postes_2[[#This Row],[x]]-$Q$1)^2+(postes_2[[#This Row],[y]]-$R$1)^2)</f>
        <v>217654.09644258898</v>
      </c>
      <c r="Q1052">
        <v>502749.27000000299</v>
      </c>
      <c r="R1052">
        <v>6942591.1500000004</v>
      </c>
    </row>
    <row r="1053" spans="1:18">
      <c r="A1053">
        <v>1678</v>
      </c>
      <c r="B1053">
        <v>60001798</v>
      </c>
      <c r="C1053" t="e">
        <f>+#REF!</f>
        <v>#REF!</v>
      </c>
      <c r="D1053" t="s">
        <v>274</v>
      </c>
      <c r="E1053">
        <v>610761600000</v>
      </c>
      <c r="F1053">
        <v>1397122648000</v>
      </c>
      <c r="G1053">
        <v>1</v>
      </c>
      <c r="H1053" t="s">
        <v>6010</v>
      </c>
      <c r="I1053" t="s">
        <v>6011</v>
      </c>
      <c r="J1053" t="s">
        <v>20</v>
      </c>
      <c r="K1053" t="s">
        <v>21</v>
      </c>
      <c r="L1053">
        <v>0</v>
      </c>
      <c r="M1053">
        <v>0</v>
      </c>
      <c r="N1053" t="s">
        <v>22</v>
      </c>
      <c r="O1053">
        <v>4</v>
      </c>
      <c r="P1053" s="30">
        <f>SQRT((postes_2[[#This Row],[x]]-$Q$1)^2+(postes_2[[#This Row],[y]]-$R$1)^2)</f>
        <v>217666.58591233063</v>
      </c>
      <c r="Q1053">
        <v>487116.21000000101</v>
      </c>
      <c r="R1053">
        <v>6574122.5599999996</v>
      </c>
    </row>
    <row r="1054" spans="1:18">
      <c r="A1054">
        <v>1467</v>
      </c>
      <c r="B1054">
        <v>70000190</v>
      </c>
      <c r="C1054" t="e">
        <f>+#REF!</f>
        <v>#REF!</v>
      </c>
      <c r="D1054" t="s">
        <v>20</v>
      </c>
      <c r="E1054">
        <v>610761600000</v>
      </c>
      <c r="F1054" t="s">
        <v>20</v>
      </c>
      <c r="G1054">
        <v>1</v>
      </c>
      <c r="H1054" t="s">
        <v>5865</v>
      </c>
      <c r="I1054" t="s">
        <v>5866</v>
      </c>
      <c r="J1054" t="s">
        <v>20</v>
      </c>
      <c r="K1054" t="s">
        <v>21</v>
      </c>
      <c r="L1054">
        <v>0</v>
      </c>
      <c r="M1054">
        <v>0</v>
      </c>
      <c r="N1054" t="s">
        <v>22</v>
      </c>
      <c r="O1054">
        <v>4</v>
      </c>
      <c r="P1054" s="30">
        <f>SQRT((postes_2[[#This Row],[x]]-$Q$1)^2+(postes_2[[#This Row],[y]]-$R$1)^2)</f>
        <v>218082.94762527838</v>
      </c>
      <c r="Q1054">
        <v>491794.21999999898</v>
      </c>
      <c r="R1054">
        <v>6936427.9199999999</v>
      </c>
    </row>
    <row r="1055" spans="1:18">
      <c r="A1055">
        <v>3327</v>
      </c>
      <c r="B1055">
        <v>60001219</v>
      </c>
      <c r="C1055" t="e">
        <f>+#REF!</f>
        <v>#REF!</v>
      </c>
      <c r="D1055" t="s">
        <v>27</v>
      </c>
      <c r="E1055">
        <v>610761600000</v>
      </c>
      <c r="F1055">
        <v>1299168687000</v>
      </c>
      <c r="G1055">
        <v>1</v>
      </c>
      <c r="H1055" t="s">
        <v>3715</v>
      </c>
      <c r="I1055" t="s">
        <v>3716</v>
      </c>
      <c r="J1055" t="s">
        <v>20</v>
      </c>
      <c r="K1055" t="s">
        <v>21</v>
      </c>
      <c r="L1055">
        <v>0</v>
      </c>
      <c r="M1055">
        <v>0</v>
      </c>
      <c r="N1055" t="s">
        <v>22</v>
      </c>
      <c r="O1055">
        <v>4</v>
      </c>
      <c r="P1055" s="30">
        <f>SQRT((postes_2[[#This Row],[x]]-$Q$1)^2+(postes_2[[#This Row],[y]]-$R$1)^2)</f>
        <v>218187.03577928842</v>
      </c>
      <c r="Q1055">
        <v>398191.78999999899</v>
      </c>
      <c r="R1055">
        <v>6703025.7999999998</v>
      </c>
    </row>
    <row r="1056" spans="1:18">
      <c r="A1056">
        <v>239</v>
      </c>
      <c r="B1056">
        <v>70060804</v>
      </c>
      <c r="C1056">
        <f>+PV820</f>
        <v>0</v>
      </c>
      <c r="D1056" t="s">
        <v>274</v>
      </c>
      <c r="E1056">
        <v>1457453493000</v>
      </c>
      <c r="F1056">
        <v>1457453447000</v>
      </c>
      <c r="G1056">
        <v>1</v>
      </c>
      <c r="H1056" t="s">
        <v>546</v>
      </c>
      <c r="I1056" t="s">
        <v>547</v>
      </c>
      <c r="J1056" t="s">
        <v>20</v>
      </c>
      <c r="K1056" t="s">
        <v>21</v>
      </c>
      <c r="L1056">
        <v>0</v>
      </c>
      <c r="M1056">
        <v>0</v>
      </c>
      <c r="N1056" t="s">
        <v>267</v>
      </c>
      <c r="O1056">
        <v>4</v>
      </c>
      <c r="P1056" s="30">
        <f>SQRT((postes_2[[#This Row],[x]]-$Q$1)^2+(postes_2[[#This Row],[y]]-$R$1)^2)</f>
        <v>218187.15165782862</v>
      </c>
      <c r="Q1056">
        <v>447629.64419999701</v>
      </c>
      <c r="R1056">
        <v>6898682.4687999999</v>
      </c>
    </row>
    <row r="1057" spans="1:18">
      <c r="A1057">
        <v>1881</v>
      </c>
      <c r="B1057">
        <v>60001588</v>
      </c>
      <c r="C1057" t="e">
        <f>+#REF!</f>
        <v>#REF!</v>
      </c>
      <c r="D1057" t="s">
        <v>20</v>
      </c>
      <c r="E1057">
        <v>610761600000</v>
      </c>
      <c r="F1057" t="s">
        <v>20</v>
      </c>
      <c r="G1057">
        <v>1</v>
      </c>
      <c r="H1057" t="s">
        <v>3376</v>
      </c>
      <c r="I1057" t="s">
        <v>3377</v>
      </c>
      <c r="J1057" t="s">
        <v>3378</v>
      </c>
      <c r="K1057" t="s">
        <v>21</v>
      </c>
      <c r="L1057">
        <v>0</v>
      </c>
      <c r="M1057">
        <v>0</v>
      </c>
      <c r="N1057" t="s">
        <v>22</v>
      </c>
      <c r="O1057">
        <v>4</v>
      </c>
      <c r="P1057" s="30">
        <f>SQRT((postes_2[[#This Row],[x]]-$Q$1)^2+(postes_2[[#This Row],[y]]-$R$1)^2)</f>
        <v>218244.54422476763</v>
      </c>
      <c r="Q1057">
        <v>422196.63000000297</v>
      </c>
      <c r="R1057">
        <v>6643080.7999999998</v>
      </c>
    </row>
    <row r="1058" spans="1:18">
      <c r="A1058">
        <v>3036</v>
      </c>
      <c r="B1058">
        <v>70000170</v>
      </c>
      <c r="C1058" t="e">
        <f>+#REF!</f>
        <v>#REF!</v>
      </c>
      <c r="D1058" t="s">
        <v>27</v>
      </c>
      <c r="E1058">
        <v>610761600000</v>
      </c>
      <c r="F1058">
        <v>1297328738000</v>
      </c>
      <c r="G1058">
        <v>1</v>
      </c>
      <c r="H1058" t="s">
        <v>2912</v>
      </c>
      <c r="I1058" t="s">
        <v>2913</v>
      </c>
      <c r="J1058" t="s">
        <v>670</v>
      </c>
      <c r="K1058" t="s">
        <v>21</v>
      </c>
      <c r="L1058">
        <v>0</v>
      </c>
      <c r="M1058">
        <v>0</v>
      </c>
      <c r="N1058" t="s">
        <v>22</v>
      </c>
      <c r="O1058">
        <v>4</v>
      </c>
      <c r="P1058" s="30">
        <f>SQRT((postes_2[[#This Row],[x]]-$Q$1)^2+(postes_2[[#This Row],[y]]-$R$1)^2)</f>
        <v>218283.48926417052</v>
      </c>
      <c r="Q1058">
        <v>494967.07</v>
      </c>
      <c r="R1058">
        <v>6938683.6200000001</v>
      </c>
    </row>
    <row r="1059" spans="1:18">
      <c r="A1059">
        <v>42</v>
      </c>
      <c r="B1059">
        <v>30000577</v>
      </c>
      <c r="C1059">
        <f>+PF1019</f>
        <v>0</v>
      </c>
      <c r="D1059" t="s">
        <v>30</v>
      </c>
      <c r="E1059">
        <v>610761600000</v>
      </c>
      <c r="F1059">
        <v>1407240983000</v>
      </c>
      <c r="G1059">
        <v>1</v>
      </c>
      <c r="H1059" t="s">
        <v>6878</v>
      </c>
      <c r="I1059" t="s">
        <v>6879</v>
      </c>
      <c r="J1059" t="s">
        <v>6880</v>
      </c>
      <c r="K1059" t="s">
        <v>21</v>
      </c>
      <c r="L1059">
        <v>0</v>
      </c>
      <c r="M1059">
        <v>0</v>
      </c>
      <c r="N1059" t="s">
        <v>22</v>
      </c>
      <c r="O1059">
        <v>3</v>
      </c>
      <c r="P1059" s="30">
        <f>SQRT((postes_2[[#This Row],[x]]-$Q$1)^2+(postes_2[[#This Row],[y]]-$R$1)^2)</f>
        <v>218323.31698636033</v>
      </c>
      <c r="Q1059">
        <v>732648.5</v>
      </c>
      <c r="R1059">
        <v>6572527.7999999998</v>
      </c>
    </row>
    <row r="1060" spans="1:18">
      <c r="A1060">
        <v>853</v>
      </c>
      <c r="B1060">
        <v>10000851</v>
      </c>
      <c r="C1060">
        <f>+PF209</f>
        <v>0</v>
      </c>
      <c r="D1060" t="s">
        <v>20</v>
      </c>
      <c r="E1060">
        <v>610761600000</v>
      </c>
      <c r="F1060" t="s">
        <v>20</v>
      </c>
      <c r="G1060">
        <v>1</v>
      </c>
      <c r="H1060" t="s">
        <v>1839</v>
      </c>
      <c r="I1060" t="s">
        <v>1840</v>
      </c>
      <c r="J1060" t="s">
        <v>20</v>
      </c>
      <c r="K1060" t="s">
        <v>21</v>
      </c>
      <c r="L1060">
        <v>0</v>
      </c>
      <c r="M1060">
        <v>0</v>
      </c>
      <c r="N1060" t="s">
        <v>22</v>
      </c>
      <c r="O1060">
        <v>3</v>
      </c>
      <c r="P1060" s="30">
        <f>SQRT((postes_2[[#This Row],[x]]-$Q$1)^2+(postes_2[[#This Row],[y]]-$R$1)^2)</f>
        <v>218330.09111096588</v>
      </c>
      <c r="Q1060">
        <v>716699.09000000404</v>
      </c>
      <c r="R1060">
        <v>6944206.3099999996</v>
      </c>
    </row>
    <row r="1061" spans="1:18">
      <c r="A1061">
        <v>875</v>
      </c>
      <c r="B1061">
        <v>50000129</v>
      </c>
      <c r="C1061">
        <f>+PF191</f>
        <v>0</v>
      </c>
      <c r="D1061" t="s">
        <v>168</v>
      </c>
      <c r="E1061">
        <v>1459506950000</v>
      </c>
      <c r="F1061">
        <v>1360166643000</v>
      </c>
      <c r="G1061">
        <v>1</v>
      </c>
      <c r="H1061" t="s">
        <v>1886</v>
      </c>
      <c r="I1061" t="s">
        <v>1887</v>
      </c>
      <c r="J1061" t="s">
        <v>20</v>
      </c>
      <c r="K1061" t="s">
        <v>21</v>
      </c>
      <c r="L1061">
        <v>0</v>
      </c>
      <c r="M1061">
        <v>0</v>
      </c>
      <c r="N1061" t="s">
        <v>22</v>
      </c>
      <c r="O1061">
        <v>6</v>
      </c>
      <c r="P1061" s="30">
        <f>SQRT((postes_2[[#This Row],[x]]-$Q$1)^2+(postes_2[[#This Row],[y]]-$R$1)^2)</f>
        <v>218447.71896640692</v>
      </c>
      <c r="Q1061">
        <v>582176.46000000101</v>
      </c>
      <c r="R1061">
        <v>6536854.5899999999</v>
      </c>
    </row>
    <row r="1062" spans="1:18">
      <c r="A1062">
        <v>2504</v>
      </c>
      <c r="B1062">
        <v>60001492</v>
      </c>
      <c r="C1062" t="e">
        <f>+#REF!</f>
        <v>#REF!</v>
      </c>
      <c r="D1062" t="s">
        <v>274</v>
      </c>
      <c r="E1062">
        <v>610761600000</v>
      </c>
      <c r="F1062">
        <v>1423217577000</v>
      </c>
      <c r="G1062">
        <v>1</v>
      </c>
      <c r="H1062" t="s">
        <v>5257</v>
      </c>
      <c r="I1062" t="s">
        <v>5258</v>
      </c>
      <c r="J1062" t="s">
        <v>20</v>
      </c>
      <c r="K1062" t="s">
        <v>21</v>
      </c>
      <c r="L1062">
        <v>0</v>
      </c>
      <c r="M1062">
        <v>0</v>
      </c>
      <c r="N1062" t="s">
        <v>22</v>
      </c>
      <c r="O1062">
        <v>4</v>
      </c>
      <c r="P1062" s="30">
        <f>SQRT((postes_2[[#This Row],[x]]-$Q$1)^2+(postes_2[[#This Row],[y]]-$R$1)^2)</f>
        <v>218518.58327200738</v>
      </c>
      <c r="Q1062">
        <v>408033.93</v>
      </c>
      <c r="R1062">
        <v>6671180.54</v>
      </c>
    </row>
    <row r="1063" spans="1:18">
      <c r="A1063">
        <v>2988</v>
      </c>
      <c r="B1063">
        <v>30002971</v>
      </c>
      <c r="C1063" t="e">
        <f>+#REF!</f>
        <v>#REF!</v>
      </c>
      <c r="D1063" t="s">
        <v>30</v>
      </c>
      <c r="E1063">
        <v>1132847301000</v>
      </c>
      <c r="F1063">
        <v>1374765043000</v>
      </c>
      <c r="G1063">
        <v>1</v>
      </c>
      <c r="H1063" t="s">
        <v>2814</v>
      </c>
      <c r="I1063" t="s">
        <v>2815</v>
      </c>
      <c r="J1063" t="s">
        <v>20</v>
      </c>
      <c r="K1063" t="s">
        <v>21</v>
      </c>
      <c r="L1063">
        <v>0</v>
      </c>
      <c r="M1063">
        <v>0</v>
      </c>
      <c r="N1063" t="s">
        <v>22</v>
      </c>
      <c r="O1063">
        <v>3</v>
      </c>
      <c r="P1063" s="30">
        <f>SQRT((postes_2[[#This Row],[x]]-$Q$1)^2+(postes_2[[#This Row],[y]]-$R$1)^2)</f>
        <v>218521.93661420135</v>
      </c>
      <c r="Q1063">
        <v>812398.60000000102</v>
      </c>
      <c r="R1063">
        <v>6669937.5599999996</v>
      </c>
    </row>
    <row r="1064" spans="1:18">
      <c r="A1064">
        <v>2043</v>
      </c>
      <c r="B1064">
        <v>60001494</v>
      </c>
      <c r="C1064" t="e">
        <f>+#REF!</f>
        <v>#REF!</v>
      </c>
      <c r="D1064" t="s">
        <v>274</v>
      </c>
      <c r="E1064">
        <v>787276800000</v>
      </c>
      <c r="F1064">
        <v>1423153995000</v>
      </c>
      <c r="G1064">
        <v>1</v>
      </c>
      <c r="H1064" t="s">
        <v>3929</v>
      </c>
      <c r="I1064" t="s">
        <v>809</v>
      </c>
      <c r="J1064" t="s">
        <v>3930</v>
      </c>
      <c r="K1064" t="s">
        <v>21</v>
      </c>
      <c r="L1064">
        <v>0</v>
      </c>
      <c r="M1064">
        <v>0</v>
      </c>
      <c r="N1064" t="s">
        <v>22</v>
      </c>
      <c r="O1064">
        <v>4</v>
      </c>
      <c r="P1064" s="30">
        <f>SQRT((postes_2[[#This Row],[x]]-$Q$1)^2+(postes_2[[#This Row],[y]]-$R$1)^2)</f>
        <v>218780.05312195281</v>
      </c>
      <c r="Q1064">
        <v>408532.68999999802</v>
      </c>
      <c r="R1064">
        <v>6669282.0599999996</v>
      </c>
    </row>
    <row r="1065" spans="1:18">
      <c r="A1065">
        <v>2636</v>
      </c>
      <c r="B1065">
        <v>70000454</v>
      </c>
      <c r="C1065" t="e">
        <f>+#REF!</f>
        <v>#REF!</v>
      </c>
      <c r="D1065" t="s">
        <v>43</v>
      </c>
      <c r="E1065">
        <v>757641600000</v>
      </c>
      <c r="F1065">
        <v>1168612093000</v>
      </c>
      <c r="G1065">
        <v>1</v>
      </c>
      <c r="H1065" t="s">
        <v>5182</v>
      </c>
      <c r="I1065" t="s">
        <v>5182</v>
      </c>
      <c r="J1065" t="s">
        <v>5183</v>
      </c>
      <c r="K1065" t="s">
        <v>21</v>
      </c>
      <c r="L1065">
        <v>0</v>
      </c>
      <c r="M1065">
        <v>0</v>
      </c>
      <c r="N1065" t="s">
        <v>22</v>
      </c>
      <c r="O1065">
        <v>4</v>
      </c>
      <c r="P1065" s="30">
        <f>SQRT((postes_2[[#This Row],[x]]-$Q$1)^2+(postes_2[[#This Row],[y]]-$R$1)^2)</f>
        <v>218949.21516254474</v>
      </c>
      <c r="Q1065">
        <v>454910.32</v>
      </c>
      <c r="R1065">
        <v>6907540.79</v>
      </c>
    </row>
    <row r="1066" spans="1:18">
      <c r="A1066">
        <v>1976</v>
      </c>
      <c r="B1066">
        <v>70000125</v>
      </c>
      <c r="C1066" t="e">
        <f>+#REF!</f>
        <v>#REF!</v>
      </c>
      <c r="D1066" t="s">
        <v>20</v>
      </c>
      <c r="E1066" s="1">
        <v>1056672000000</v>
      </c>
      <c r="F1066" t="s">
        <v>20</v>
      </c>
      <c r="G1066">
        <v>1</v>
      </c>
      <c r="H1066" t="s">
        <v>4023</v>
      </c>
      <c r="I1066" t="s">
        <v>4024</v>
      </c>
      <c r="J1066" t="s">
        <v>20</v>
      </c>
      <c r="K1066" t="s">
        <v>21</v>
      </c>
      <c r="L1066">
        <v>0</v>
      </c>
      <c r="M1066">
        <v>0</v>
      </c>
      <c r="N1066" t="s">
        <v>22</v>
      </c>
      <c r="O1066">
        <v>4</v>
      </c>
      <c r="P1066" s="30">
        <f>SQRT((postes_2[[#This Row],[x]]-$Q$1)^2+(postes_2[[#This Row],[y]]-$R$1)^2)</f>
        <v>219003.94634559489</v>
      </c>
      <c r="Q1066">
        <v>497688.68</v>
      </c>
      <c r="R1066">
        <v>6941194.2400000002</v>
      </c>
    </row>
    <row r="1067" spans="1:18">
      <c r="A1067">
        <v>1908</v>
      </c>
      <c r="B1067">
        <v>20001075</v>
      </c>
      <c r="C1067" t="e">
        <f>+#REF!</f>
        <v>#REF!</v>
      </c>
      <c r="D1067" t="s">
        <v>20</v>
      </c>
      <c r="E1067">
        <v>778982400000</v>
      </c>
      <c r="F1067" t="s">
        <v>20</v>
      </c>
      <c r="G1067">
        <v>1</v>
      </c>
      <c r="H1067" t="s">
        <v>3434</v>
      </c>
      <c r="I1067" t="s">
        <v>3435</v>
      </c>
      <c r="J1067" t="s">
        <v>20</v>
      </c>
      <c r="K1067" t="s">
        <v>21</v>
      </c>
      <c r="L1067">
        <v>0</v>
      </c>
      <c r="M1067">
        <v>0</v>
      </c>
      <c r="N1067" t="s">
        <v>22</v>
      </c>
      <c r="O1067">
        <v>3</v>
      </c>
      <c r="P1067" s="30">
        <f>SQRT((postes_2[[#This Row],[x]]-$Q$1)^2+(postes_2[[#This Row],[y]]-$R$1)^2)</f>
        <v>219006.14672011993</v>
      </c>
      <c r="Q1067">
        <v>825380.46000000101</v>
      </c>
      <c r="R1067">
        <v>6795615.4199999999</v>
      </c>
    </row>
    <row r="1068" spans="1:18">
      <c r="A1068">
        <v>568</v>
      </c>
      <c r="B1068">
        <v>20000367</v>
      </c>
      <c r="C1068">
        <f>+PF505</f>
        <v>0</v>
      </c>
      <c r="D1068" t="s">
        <v>20</v>
      </c>
      <c r="E1068">
        <v>610761600000</v>
      </c>
      <c r="F1068" t="s">
        <v>20</v>
      </c>
      <c r="G1068">
        <v>1</v>
      </c>
      <c r="H1068" t="s">
        <v>7786</v>
      </c>
      <c r="I1068" t="s">
        <v>7786</v>
      </c>
      <c r="J1068" t="s">
        <v>20</v>
      </c>
      <c r="K1068" t="s">
        <v>21</v>
      </c>
      <c r="L1068">
        <v>0</v>
      </c>
      <c r="M1068">
        <v>0</v>
      </c>
      <c r="N1068" t="s">
        <v>22</v>
      </c>
      <c r="O1068">
        <v>6</v>
      </c>
      <c r="P1068" s="30">
        <f>SQRT((postes_2[[#This Row],[x]]-$Q$1)^2+(postes_2[[#This Row],[y]]-$R$1)^2)</f>
        <v>220414.48445095419</v>
      </c>
      <c r="Q1068">
        <v>771026.70000000298</v>
      </c>
      <c r="R1068">
        <v>6904471.8300000001</v>
      </c>
    </row>
    <row r="1069" spans="1:18">
      <c r="A1069">
        <v>1396</v>
      </c>
      <c r="B1069">
        <v>20000397</v>
      </c>
      <c r="C1069" t="e">
        <f>+#REF!</f>
        <v>#REF!</v>
      </c>
      <c r="D1069" t="s">
        <v>805</v>
      </c>
      <c r="E1069">
        <v>610761600000</v>
      </c>
      <c r="F1069">
        <v>1270744363000</v>
      </c>
      <c r="G1069">
        <v>1</v>
      </c>
      <c r="H1069" t="s">
        <v>2332</v>
      </c>
      <c r="I1069" t="s">
        <v>2333</v>
      </c>
      <c r="J1069" t="s">
        <v>20</v>
      </c>
      <c r="K1069" t="s">
        <v>21</v>
      </c>
      <c r="L1069">
        <v>0</v>
      </c>
      <c r="M1069">
        <v>0</v>
      </c>
      <c r="N1069" t="s">
        <v>22</v>
      </c>
      <c r="O1069">
        <v>3</v>
      </c>
      <c r="P1069" s="30">
        <f>SQRT((postes_2[[#This Row],[x]]-$Q$1)^2+(postes_2[[#This Row],[y]]-$R$1)^2)</f>
        <v>220650.34277955504</v>
      </c>
      <c r="Q1069">
        <v>773892.07</v>
      </c>
      <c r="R1069">
        <v>6901717.4299999997</v>
      </c>
    </row>
    <row r="1070" spans="1:18">
      <c r="A1070">
        <v>3408</v>
      </c>
      <c r="B1070">
        <v>30000352</v>
      </c>
      <c r="C1070" t="e">
        <f>+#REF!</f>
        <v>#REF!</v>
      </c>
      <c r="D1070" t="s">
        <v>17</v>
      </c>
      <c r="E1070">
        <v>610761600000</v>
      </c>
      <c r="F1070">
        <v>1303140043000</v>
      </c>
      <c r="G1070">
        <v>1</v>
      </c>
      <c r="H1070" t="s">
        <v>143</v>
      </c>
      <c r="I1070" t="s">
        <v>132</v>
      </c>
      <c r="J1070" t="s">
        <v>20</v>
      </c>
      <c r="K1070" t="s">
        <v>21</v>
      </c>
      <c r="L1070">
        <v>0</v>
      </c>
      <c r="M1070">
        <v>0</v>
      </c>
      <c r="N1070" t="s">
        <v>22</v>
      </c>
      <c r="O1070">
        <v>6</v>
      </c>
      <c r="P1070" s="30">
        <f>SQRT((postes_2[[#This Row],[x]]-$Q$1)^2+(postes_2[[#This Row],[y]]-$R$1)^2)</f>
        <v>220766.68055682749</v>
      </c>
      <c r="Q1070">
        <v>781740.14999999898</v>
      </c>
      <c r="R1070">
        <v>6614163.3200000003</v>
      </c>
    </row>
    <row r="1071" spans="1:18">
      <c r="A1071">
        <v>2665</v>
      </c>
      <c r="B1071">
        <v>70028777</v>
      </c>
      <c r="C1071" t="e">
        <f>+#REF!</f>
        <v>#REF!</v>
      </c>
      <c r="D1071" t="s">
        <v>27</v>
      </c>
      <c r="E1071">
        <v>1289402960000</v>
      </c>
      <c r="F1071">
        <v>1266314749000</v>
      </c>
      <c r="G1071">
        <v>1</v>
      </c>
      <c r="H1071" t="s">
        <v>5051</v>
      </c>
      <c r="I1071" t="s">
        <v>5052</v>
      </c>
      <c r="J1071" t="s">
        <v>20</v>
      </c>
      <c r="K1071" t="s">
        <v>21</v>
      </c>
      <c r="L1071">
        <v>0</v>
      </c>
      <c r="M1071">
        <v>0</v>
      </c>
      <c r="N1071" t="s">
        <v>22</v>
      </c>
      <c r="O1071">
        <v>4</v>
      </c>
      <c r="P1071" s="30">
        <f>SQRT((postes_2[[#This Row],[x]]-$Q$1)^2+(postes_2[[#This Row],[y]]-$R$1)^2)</f>
        <v>220826.54083312539</v>
      </c>
      <c r="Q1071">
        <v>427069.46999999898</v>
      </c>
      <c r="R1071">
        <v>6630462.8899999997</v>
      </c>
    </row>
    <row r="1072" spans="1:18">
      <c r="A1072">
        <v>3933</v>
      </c>
      <c r="B1072">
        <v>30000621</v>
      </c>
      <c r="C1072" t="e">
        <f>+#REF!</f>
        <v>#REF!</v>
      </c>
      <c r="D1072" t="s">
        <v>23</v>
      </c>
      <c r="E1072">
        <v>1102694678000</v>
      </c>
      <c r="F1072">
        <v>1258465783000</v>
      </c>
      <c r="G1072">
        <v>1</v>
      </c>
      <c r="H1072" t="s">
        <v>8326</v>
      </c>
      <c r="I1072" t="s">
        <v>8326</v>
      </c>
      <c r="J1072" t="s">
        <v>20</v>
      </c>
      <c r="K1072" t="s">
        <v>21</v>
      </c>
      <c r="L1072">
        <v>0</v>
      </c>
      <c r="M1072">
        <v>0</v>
      </c>
      <c r="N1072" t="s">
        <v>22</v>
      </c>
      <c r="O1072">
        <v>6</v>
      </c>
      <c r="P1072" s="30">
        <f>SQRT((postes_2[[#This Row],[x]]-$Q$1)^2+(postes_2[[#This Row],[y]]-$R$1)^2)</f>
        <v>220867.27008807068</v>
      </c>
      <c r="Q1072">
        <v>732493.39999999898</v>
      </c>
      <c r="R1072">
        <v>6569363.2800000003</v>
      </c>
    </row>
    <row r="1073" spans="1:18">
      <c r="A1073">
        <v>3403</v>
      </c>
      <c r="B1073">
        <v>30000358</v>
      </c>
      <c r="C1073" t="e">
        <f>+#REF!</f>
        <v>#REF!</v>
      </c>
      <c r="D1073" t="s">
        <v>17</v>
      </c>
      <c r="E1073">
        <v>610761600000</v>
      </c>
      <c r="F1073">
        <v>1303127103000</v>
      </c>
      <c r="G1073">
        <v>1</v>
      </c>
      <c r="H1073" t="s">
        <v>131</v>
      </c>
      <c r="I1073" t="s">
        <v>132</v>
      </c>
      <c r="J1073" t="s">
        <v>133</v>
      </c>
      <c r="K1073" t="s">
        <v>21</v>
      </c>
      <c r="L1073">
        <v>0</v>
      </c>
      <c r="M1073">
        <v>0</v>
      </c>
      <c r="N1073" t="s">
        <v>22</v>
      </c>
      <c r="O1073">
        <v>3</v>
      </c>
      <c r="P1073" s="30">
        <f>SQRT((postes_2[[#This Row],[x]]-$Q$1)^2+(postes_2[[#This Row],[y]]-$R$1)^2)</f>
        <v>220994.97832426065</v>
      </c>
      <c r="Q1073">
        <v>780047.86999999697</v>
      </c>
      <c r="R1073">
        <v>6611751.7800000003</v>
      </c>
    </row>
    <row r="1074" spans="1:18">
      <c r="A1074">
        <v>2634</v>
      </c>
      <c r="B1074">
        <v>70000448</v>
      </c>
      <c r="C1074" t="e">
        <f>+#REF!</f>
        <v>#REF!</v>
      </c>
      <c r="D1074" t="s">
        <v>23</v>
      </c>
      <c r="E1074">
        <v>757641600000</v>
      </c>
      <c r="F1074">
        <v>1288001048000</v>
      </c>
      <c r="G1074">
        <v>1</v>
      </c>
      <c r="H1074" t="s">
        <v>5178</v>
      </c>
      <c r="I1074" t="s">
        <v>5179</v>
      </c>
      <c r="J1074" t="s">
        <v>20</v>
      </c>
      <c r="K1074" t="s">
        <v>21</v>
      </c>
      <c r="L1074">
        <v>0</v>
      </c>
      <c r="M1074">
        <v>0</v>
      </c>
      <c r="N1074" t="s">
        <v>22</v>
      </c>
      <c r="O1074">
        <v>4</v>
      </c>
      <c r="P1074" s="30">
        <f>SQRT((postes_2[[#This Row],[x]]-$Q$1)^2+(postes_2[[#This Row],[y]]-$R$1)^2)</f>
        <v>221094.05205178721</v>
      </c>
      <c r="Q1074">
        <v>451727.90999999602</v>
      </c>
      <c r="R1074">
        <v>6907357.6200000001</v>
      </c>
    </row>
    <row r="1075" spans="1:18">
      <c r="A1075">
        <v>988</v>
      </c>
      <c r="B1075">
        <v>50000139</v>
      </c>
      <c r="C1075">
        <f>+PF90</f>
        <v>0</v>
      </c>
      <c r="D1075" t="s">
        <v>168</v>
      </c>
      <c r="E1075">
        <v>1459506938000</v>
      </c>
      <c r="F1075">
        <v>1239117645000</v>
      </c>
      <c r="G1075">
        <v>1</v>
      </c>
      <c r="H1075" t="s">
        <v>2119</v>
      </c>
      <c r="I1075" t="s">
        <v>2120</v>
      </c>
      <c r="J1075" t="s">
        <v>20</v>
      </c>
      <c r="K1075" t="s">
        <v>21</v>
      </c>
      <c r="L1075">
        <v>0</v>
      </c>
      <c r="M1075">
        <v>0</v>
      </c>
      <c r="N1075" t="s">
        <v>22</v>
      </c>
      <c r="O1075">
        <v>4</v>
      </c>
      <c r="P1075" s="30">
        <f>SQRT((postes_2[[#This Row],[x]]-$Q$1)^2+(postes_2[[#This Row],[y]]-$R$1)^2)</f>
        <v>221338.54833700592</v>
      </c>
      <c r="Q1075">
        <v>574126.25</v>
      </c>
      <c r="R1075">
        <v>6535127.8899999997</v>
      </c>
    </row>
    <row r="1076" spans="1:18">
      <c r="A1076">
        <v>2101</v>
      </c>
      <c r="B1076">
        <v>60000613</v>
      </c>
      <c r="C1076" t="e">
        <f>+#REF!</f>
        <v>#REF!</v>
      </c>
      <c r="D1076" t="s">
        <v>20</v>
      </c>
      <c r="E1076">
        <v>610761600000</v>
      </c>
      <c r="F1076" t="s">
        <v>20</v>
      </c>
      <c r="G1076">
        <v>1</v>
      </c>
      <c r="H1076" t="s">
        <v>3341</v>
      </c>
      <c r="I1076" t="s">
        <v>3342</v>
      </c>
      <c r="J1076" t="s">
        <v>20</v>
      </c>
      <c r="K1076" t="s">
        <v>21</v>
      </c>
      <c r="L1076">
        <v>0</v>
      </c>
      <c r="M1076">
        <v>0</v>
      </c>
      <c r="N1076" t="s">
        <v>22</v>
      </c>
      <c r="O1076">
        <v>4</v>
      </c>
      <c r="P1076" s="30">
        <f>SQRT((postes_2[[#This Row],[x]]-$Q$1)^2+(postes_2[[#This Row],[y]]-$R$1)^2)</f>
        <v>221431.59017492589</v>
      </c>
      <c r="Q1076">
        <v>390538.85000000102</v>
      </c>
      <c r="R1076">
        <v>6779202.4100000001</v>
      </c>
    </row>
    <row r="1077" spans="1:18">
      <c r="A1077">
        <v>141</v>
      </c>
      <c r="B1077">
        <v>30000037</v>
      </c>
      <c r="C1077">
        <f>+PF938</f>
        <v>0</v>
      </c>
      <c r="D1077" t="s">
        <v>56</v>
      </c>
      <c r="E1077">
        <v>1196268426000</v>
      </c>
      <c r="F1077">
        <v>1196268398000</v>
      </c>
      <c r="G1077">
        <v>1</v>
      </c>
      <c r="H1077" t="s">
        <v>976</v>
      </c>
      <c r="I1077" t="s">
        <v>977</v>
      </c>
      <c r="J1077" t="s">
        <v>26</v>
      </c>
      <c r="K1077" t="s">
        <v>21</v>
      </c>
      <c r="L1077">
        <v>0</v>
      </c>
      <c r="M1077">
        <v>0</v>
      </c>
      <c r="N1077" t="s">
        <v>22</v>
      </c>
      <c r="O1077">
        <v>3</v>
      </c>
      <c r="P1077" s="30">
        <f>SQRT((postes_2[[#This Row],[x]]-$Q$1)^2+(postes_2[[#This Row],[y]]-$R$1)^2)</f>
        <v>221929.5396800006</v>
      </c>
      <c r="Q1077">
        <v>827014.10000000102</v>
      </c>
      <c r="R1077">
        <v>6704871.5499999998</v>
      </c>
    </row>
    <row r="1078" spans="1:18">
      <c r="A1078">
        <v>3588</v>
      </c>
      <c r="B1078">
        <v>70000140</v>
      </c>
      <c r="C1078" t="e">
        <f>+#REF!</f>
        <v>#REF!</v>
      </c>
      <c r="D1078" t="s">
        <v>23</v>
      </c>
      <c r="E1078">
        <v>610761600000</v>
      </c>
      <c r="F1078">
        <v>1285321577000</v>
      </c>
      <c r="G1078">
        <v>1</v>
      </c>
      <c r="H1078" t="s">
        <v>7385</v>
      </c>
      <c r="I1078" t="s">
        <v>7386</v>
      </c>
      <c r="J1078" t="s">
        <v>20</v>
      </c>
      <c r="K1078" t="s">
        <v>21</v>
      </c>
      <c r="L1078">
        <v>0</v>
      </c>
      <c r="M1078">
        <v>0</v>
      </c>
      <c r="N1078" t="s">
        <v>22</v>
      </c>
      <c r="O1078">
        <v>4</v>
      </c>
      <c r="P1078" s="30">
        <f>SQRT((postes_2[[#This Row],[x]]-$Q$1)^2+(postes_2[[#This Row],[y]]-$R$1)^2)</f>
        <v>222084.91404261492</v>
      </c>
      <c r="Q1078">
        <v>490323.72999999701</v>
      </c>
      <c r="R1078">
        <v>6940242.3099999996</v>
      </c>
    </row>
    <row r="1079" spans="1:18">
      <c r="A1079">
        <v>3513</v>
      </c>
      <c r="B1079">
        <v>70013002</v>
      </c>
      <c r="C1079" t="e">
        <f>+#REF!</f>
        <v>#REF!</v>
      </c>
      <c r="D1079" t="s">
        <v>30</v>
      </c>
      <c r="E1079">
        <v>1244648345000</v>
      </c>
      <c r="F1079">
        <v>1378134333000</v>
      </c>
      <c r="G1079">
        <v>1</v>
      </c>
      <c r="H1079" t="s">
        <v>6784</v>
      </c>
      <c r="I1079" t="s">
        <v>132</v>
      </c>
      <c r="J1079" t="s">
        <v>98</v>
      </c>
      <c r="K1079" t="s">
        <v>21</v>
      </c>
      <c r="L1079">
        <v>0</v>
      </c>
      <c r="M1079">
        <v>0</v>
      </c>
      <c r="N1079" t="s">
        <v>22</v>
      </c>
      <c r="O1079">
        <v>3</v>
      </c>
      <c r="P1079" s="30">
        <f>SQRT((postes_2[[#This Row],[x]]-$Q$1)^2+(postes_2[[#This Row],[y]]-$R$1)^2)</f>
        <v>222235.8645035307</v>
      </c>
      <c r="Q1079">
        <v>781901.43999999797</v>
      </c>
      <c r="R1079">
        <v>6612041.71</v>
      </c>
    </row>
    <row r="1080" spans="1:18">
      <c r="A1080">
        <v>2363</v>
      </c>
      <c r="B1080">
        <v>60003765</v>
      </c>
      <c r="C1080" t="e">
        <f>+#REF!</f>
        <v>#REF!</v>
      </c>
      <c r="D1080" t="s">
        <v>43</v>
      </c>
      <c r="E1080">
        <v>1123087645000</v>
      </c>
      <c r="F1080">
        <v>1123087060000</v>
      </c>
      <c r="G1080">
        <v>1</v>
      </c>
      <c r="H1080" t="s">
        <v>5527</v>
      </c>
      <c r="I1080" t="s">
        <v>5528</v>
      </c>
      <c r="J1080" t="s">
        <v>20</v>
      </c>
      <c r="K1080" t="s">
        <v>21</v>
      </c>
      <c r="L1080">
        <v>0</v>
      </c>
      <c r="M1080">
        <v>0</v>
      </c>
      <c r="N1080" t="s">
        <v>22</v>
      </c>
      <c r="O1080">
        <v>4</v>
      </c>
      <c r="P1080" s="30">
        <f>SQRT((postes_2[[#This Row],[x]]-$Q$1)^2+(postes_2[[#This Row],[y]]-$R$1)^2)</f>
        <v>222343.10898920341</v>
      </c>
      <c r="Q1080">
        <v>405666.68999999802</v>
      </c>
      <c r="R1080">
        <v>6666903.9699999997</v>
      </c>
    </row>
    <row r="1081" spans="1:18">
      <c r="A1081">
        <v>4016</v>
      </c>
      <c r="B1081">
        <v>60000908</v>
      </c>
      <c r="C1081" t="e">
        <f>+#REF!</f>
        <v>#REF!</v>
      </c>
      <c r="D1081" t="s">
        <v>20</v>
      </c>
      <c r="E1081">
        <v>787276800000</v>
      </c>
      <c r="F1081" t="s">
        <v>20</v>
      </c>
      <c r="G1081">
        <v>1</v>
      </c>
      <c r="H1081" t="s">
        <v>8029</v>
      </c>
      <c r="I1081" t="s">
        <v>8030</v>
      </c>
      <c r="J1081" t="s">
        <v>20</v>
      </c>
      <c r="K1081" t="s">
        <v>21</v>
      </c>
      <c r="L1081">
        <v>0</v>
      </c>
      <c r="M1081">
        <v>0</v>
      </c>
      <c r="N1081" t="s">
        <v>22</v>
      </c>
      <c r="O1081">
        <v>4</v>
      </c>
      <c r="P1081" s="30">
        <f>SQRT((postes_2[[#This Row],[x]]-$Q$1)^2+(postes_2[[#This Row],[y]]-$R$1)^2)</f>
        <v>222461.5621841345</v>
      </c>
      <c r="Q1081">
        <v>388099.92000000202</v>
      </c>
      <c r="R1081">
        <v>6747058.4500000002</v>
      </c>
    </row>
    <row r="1082" spans="1:18">
      <c r="A1082">
        <v>1322</v>
      </c>
      <c r="B1082">
        <v>20000551</v>
      </c>
      <c r="C1082" t="e">
        <f>+#REF!</f>
        <v>#REF!</v>
      </c>
      <c r="D1082" t="s">
        <v>23</v>
      </c>
      <c r="E1082">
        <v>610761600000</v>
      </c>
      <c r="F1082">
        <v>1277136352000</v>
      </c>
      <c r="G1082">
        <v>1</v>
      </c>
      <c r="H1082" t="s">
        <v>2642</v>
      </c>
      <c r="I1082" t="s">
        <v>2643</v>
      </c>
      <c r="J1082" t="s">
        <v>20</v>
      </c>
      <c r="K1082" t="s">
        <v>21</v>
      </c>
      <c r="L1082">
        <v>0</v>
      </c>
      <c r="M1082">
        <v>0</v>
      </c>
      <c r="N1082" t="s">
        <v>22</v>
      </c>
      <c r="O1082">
        <v>3</v>
      </c>
      <c r="P1082" s="30">
        <f>SQRT((postes_2[[#This Row],[x]]-$Q$1)^2+(postes_2[[#This Row],[y]]-$R$1)^2)</f>
        <v>222503.19131328573</v>
      </c>
      <c r="Q1082">
        <v>798697.06000000203</v>
      </c>
      <c r="R1082">
        <v>6872113</v>
      </c>
    </row>
    <row r="1083" spans="1:18">
      <c r="A1083">
        <v>3430</v>
      </c>
      <c r="B1083">
        <v>60001758</v>
      </c>
      <c r="C1083" t="e">
        <f>+#REF!</f>
        <v>#REF!</v>
      </c>
      <c r="D1083" t="s">
        <v>20</v>
      </c>
      <c r="E1083">
        <v>610761600000</v>
      </c>
      <c r="F1083" t="s">
        <v>20</v>
      </c>
      <c r="G1083">
        <v>1</v>
      </c>
      <c r="H1083" t="s">
        <v>191</v>
      </c>
      <c r="I1083" t="s">
        <v>192</v>
      </c>
      <c r="J1083" t="s">
        <v>20</v>
      </c>
      <c r="K1083" t="s">
        <v>21</v>
      </c>
      <c r="L1083">
        <v>0</v>
      </c>
      <c r="M1083">
        <v>0</v>
      </c>
      <c r="N1083" t="s">
        <v>22</v>
      </c>
      <c r="O1083">
        <v>4</v>
      </c>
      <c r="P1083" s="30">
        <f>SQRT((postes_2[[#This Row],[x]]-$Q$1)^2+(postes_2[[#This Row],[y]]-$R$1)^2)</f>
        <v>222509.38185517563</v>
      </c>
      <c r="Q1083">
        <v>453511.39999999898</v>
      </c>
      <c r="R1083">
        <v>6595745.3700000001</v>
      </c>
    </row>
    <row r="1084" spans="1:18">
      <c r="A1084">
        <v>326</v>
      </c>
      <c r="B1084">
        <v>60004622</v>
      </c>
      <c r="C1084">
        <f>+PF761</f>
        <v>0</v>
      </c>
      <c r="D1084" t="s">
        <v>27</v>
      </c>
      <c r="E1084">
        <v>1068163200000</v>
      </c>
      <c r="F1084">
        <v>1288271793000</v>
      </c>
      <c r="G1084">
        <v>1</v>
      </c>
      <c r="H1084" t="s">
        <v>765</v>
      </c>
      <c r="I1084" t="s">
        <v>766</v>
      </c>
      <c r="J1084" t="s">
        <v>767</v>
      </c>
      <c r="K1084" t="s">
        <v>21</v>
      </c>
      <c r="L1084">
        <v>0</v>
      </c>
      <c r="M1084">
        <v>0</v>
      </c>
      <c r="N1084" t="s">
        <v>22</v>
      </c>
      <c r="O1084">
        <v>4</v>
      </c>
      <c r="P1084" s="30">
        <f>SQRT((postes_2[[#This Row],[x]]-$Q$1)^2+(postes_2[[#This Row],[y]]-$R$1)^2)</f>
        <v>222742.44898762644</v>
      </c>
      <c r="Q1084">
        <v>398979.47999999701</v>
      </c>
      <c r="R1084">
        <v>6823364.1299999999</v>
      </c>
    </row>
    <row r="1085" spans="1:18">
      <c r="A1085">
        <v>905</v>
      </c>
      <c r="B1085">
        <v>10000721</v>
      </c>
      <c r="C1085" t="e">
        <f>+#REF!</f>
        <v>#REF!</v>
      </c>
      <c r="D1085" t="s">
        <v>20</v>
      </c>
      <c r="E1085">
        <v>1018483200000</v>
      </c>
      <c r="F1085" t="s">
        <v>20</v>
      </c>
      <c r="G1085">
        <v>1</v>
      </c>
      <c r="H1085" t="s">
        <v>1952</v>
      </c>
      <c r="I1085" t="s">
        <v>1953</v>
      </c>
      <c r="J1085" t="s">
        <v>20</v>
      </c>
      <c r="K1085" t="s">
        <v>21</v>
      </c>
      <c r="L1085">
        <v>0</v>
      </c>
      <c r="M1085">
        <v>0</v>
      </c>
      <c r="N1085" t="s">
        <v>22</v>
      </c>
      <c r="O1085">
        <v>6</v>
      </c>
      <c r="P1085" s="30">
        <f>SQRT((postes_2[[#This Row],[x]]-$Q$1)^2+(postes_2[[#This Row],[y]]-$R$1)^2)</f>
        <v>222932.9137588244</v>
      </c>
      <c r="Q1085">
        <v>646295.65999999596</v>
      </c>
      <c r="R1085">
        <v>6973497.7000000002</v>
      </c>
    </row>
    <row r="1086" spans="1:18">
      <c r="A1086">
        <v>3323</v>
      </c>
      <c r="B1086">
        <v>60001498</v>
      </c>
      <c r="C1086" t="e">
        <f>+#REF!</f>
        <v>#REF!</v>
      </c>
      <c r="D1086" t="s">
        <v>20</v>
      </c>
      <c r="E1086">
        <v>610761600000</v>
      </c>
      <c r="F1086" t="s">
        <v>20</v>
      </c>
      <c r="G1086">
        <v>1</v>
      </c>
      <c r="H1086" t="s">
        <v>3706</v>
      </c>
      <c r="I1086" t="s">
        <v>3707</v>
      </c>
      <c r="J1086" t="s">
        <v>20</v>
      </c>
      <c r="K1086" t="s">
        <v>21</v>
      </c>
      <c r="L1086">
        <v>0</v>
      </c>
      <c r="M1086">
        <v>0</v>
      </c>
      <c r="N1086" t="s">
        <v>22</v>
      </c>
      <c r="O1086">
        <v>6</v>
      </c>
      <c r="P1086" s="30">
        <f>SQRT((postes_2[[#This Row],[x]]-$Q$1)^2+(postes_2[[#This Row],[y]]-$R$1)^2)</f>
        <v>222988.68716478854</v>
      </c>
      <c r="Q1086">
        <v>403956.56000000198</v>
      </c>
      <c r="R1086">
        <v>6669340.7300000004</v>
      </c>
    </row>
    <row r="1087" spans="1:18">
      <c r="A1087">
        <v>2171</v>
      </c>
      <c r="B1087">
        <v>60001778</v>
      </c>
      <c r="C1087" t="e">
        <f>+#REF!</f>
        <v>#REF!</v>
      </c>
      <c r="D1087" t="s">
        <v>274</v>
      </c>
      <c r="E1087">
        <v>1312190066000</v>
      </c>
      <c r="F1087">
        <v>1423651031000</v>
      </c>
      <c r="G1087">
        <v>1</v>
      </c>
      <c r="H1087" t="s">
        <v>1467</v>
      </c>
      <c r="I1087" t="s">
        <v>1468</v>
      </c>
      <c r="J1087" t="s">
        <v>1469</v>
      </c>
      <c r="K1087" t="s">
        <v>21</v>
      </c>
      <c r="L1087">
        <v>0</v>
      </c>
      <c r="M1087">
        <v>0</v>
      </c>
      <c r="N1087" t="s">
        <v>22</v>
      </c>
      <c r="O1087">
        <v>4</v>
      </c>
      <c r="P1087" s="30">
        <f>SQRT((postes_2[[#This Row],[x]]-$Q$1)^2+(postes_2[[#This Row],[y]]-$R$1)^2)</f>
        <v>223196.27391048448</v>
      </c>
      <c r="Q1087">
        <v>460281.22999999701</v>
      </c>
      <c r="R1087">
        <v>6588355.9500000002</v>
      </c>
    </row>
    <row r="1088" spans="1:18">
      <c r="A1088">
        <v>3275</v>
      </c>
      <c r="B1088">
        <v>60001333</v>
      </c>
      <c r="C1088" t="e">
        <f>+#REF!</f>
        <v>#REF!</v>
      </c>
      <c r="D1088" t="s">
        <v>20</v>
      </c>
      <c r="E1088">
        <v>610761600000</v>
      </c>
      <c r="F1088" t="s">
        <v>20</v>
      </c>
      <c r="G1088">
        <v>1</v>
      </c>
      <c r="H1088" t="s">
        <v>7640</v>
      </c>
      <c r="I1088" t="s">
        <v>7641</v>
      </c>
      <c r="J1088" t="s">
        <v>20</v>
      </c>
      <c r="K1088" t="s">
        <v>21</v>
      </c>
      <c r="L1088">
        <v>0</v>
      </c>
      <c r="M1088">
        <v>0</v>
      </c>
      <c r="N1088" t="s">
        <v>22</v>
      </c>
      <c r="O1088">
        <v>4</v>
      </c>
      <c r="P1088" s="30">
        <f>SQRT((postes_2[[#This Row],[x]]-$Q$1)^2+(postes_2[[#This Row],[y]]-$R$1)^2)</f>
        <v>223383.62272972564</v>
      </c>
      <c r="Q1088">
        <v>395820.63000000297</v>
      </c>
      <c r="R1088">
        <v>6691606.0999999996</v>
      </c>
    </row>
    <row r="1089" spans="1:18">
      <c r="A1089">
        <v>4079</v>
      </c>
      <c r="B1089">
        <v>70029577</v>
      </c>
      <c r="C1089" t="e">
        <f>+#REF!</f>
        <v>#REF!</v>
      </c>
      <c r="D1089" t="s">
        <v>23</v>
      </c>
      <c r="E1089">
        <v>1271237215000</v>
      </c>
      <c r="F1089">
        <v>1271237198000</v>
      </c>
      <c r="G1089">
        <v>1</v>
      </c>
      <c r="H1089" t="s">
        <v>8270</v>
      </c>
      <c r="I1089" t="s">
        <v>8271</v>
      </c>
      <c r="J1089" t="s">
        <v>20</v>
      </c>
      <c r="K1089" t="s">
        <v>21</v>
      </c>
      <c r="L1089">
        <v>0</v>
      </c>
      <c r="M1089">
        <v>0</v>
      </c>
      <c r="N1089" t="s">
        <v>22</v>
      </c>
      <c r="O1089">
        <v>3</v>
      </c>
      <c r="P1089" s="30">
        <f>SQRT((postes_2[[#This Row],[x]]-$Q$1)^2+(postes_2[[#This Row],[y]]-$R$1)^2)</f>
        <v>223738.07855879291</v>
      </c>
      <c r="Q1089">
        <v>773047.52000000305</v>
      </c>
      <c r="R1089">
        <v>6907173.2699999996</v>
      </c>
    </row>
    <row r="1090" spans="1:18">
      <c r="A1090">
        <v>4080</v>
      </c>
      <c r="B1090">
        <v>20000308</v>
      </c>
      <c r="C1090" t="e">
        <f>+#REF!</f>
        <v>#REF!</v>
      </c>
      <c r="D1090" t="s">
        <v>20</v>
      </c>
      <c r="E1090">
        <v>610761600000</v>
      </c>
      <c r="F1090" t="s">
        <v>20</v>
      </c>
      <c r="G1090">
        <v>1</v>
      </c>
      <c r="H1090" t="s">
        <v>8270</v>
      </c>
      <c r="I1090" t="s">
        <v>8271</v>
      </c>
      <c r="J1090" t="s">
        <v>20</v>
      </c>
      <c r="K1090" t="s">
        <v>21</v>
      </c>
      <c r="L1090">
        <v>0</v>
      </c>
      <c r="M1090">
        <v>0</v>
      </c>
      <c r="N1090" t="s">
        <v>22</v>
      </c>
      <c r="O1090">
        <v>6</v>
      </c>
      <c r="P1090" s="30">
        <f>SQRT((postes_2[[#This Row],[x]]-$Q$1)^2+(postes_2[[#This Row],[y]]-$R$1)^2)</f>
        <v>223738.07855879291</v>
      </c>
      <c r="Q1090">
        <v>773047.52000000305</v>
      </c>
      <c r="R1090">
        <v>6907173.2699999996</v>
      </c>
    </row>
    <row r="1091" spans="1:18">
      <c r="A1091">
        <v>3508</v>
      </c>
      <c r="B1091">
        <v>70011504</v>
      </c>
      <c r="C1091" t="e">
        <f>+#REF!</f>
        <v>#REF!</v>
      </c>
      <c r="D1091" t="s">
        <v>43</v>
      </c>
      <c r="E1091">
        <v>1163066439000</v>
      </c>
      <c r="F1091">
        <v>1157122713000</v>
      </c>
      <c r="G1091">
        <v>1</v>
      </c>
      <c r="H1091" t="s">
        <v>6773</v>
      </c>
      <c r="I1091" t="s">
        <v>6774</v>
      </c>
      <c r="J1091" t="s">
        <v>6775</v>
      </c>
      <c r="K1091" t="s">
        <v>21</v>
      </c>
      <c r="L1091">
        <v>0</v>
      </c>
      <c r="M1091">
        <v>0</v>
      </c>
      <c r="N1091" t="s">
        <v>22</v>
      </c>
      <c r="O1091">
        <v>6</v>
      </c>
      <c r="P1091" s="30">
        <f>SQRT((postes_2[[#This Row],[x]]-$Q$1)^2+(postes_2[[#This Row],[y]]-$R$1)^2)</f>
        <v>223821.39176903499</v>
      </c>
      <c r="Q1091">
        <v>420985.90999999602</v>
      </c>
      <c r="R1091">
        <v>6634331.9000000004</v>
      </c>
    </row>
    <row r="1092" spans="1:18">
      <c r="A1092">
        <v>528</v>
      </c>
      <c r="B1092">
        <v>30000856</v>
      </c>
      <c r="C1092">
        <f>+PF566</f>
        <v>0</v>
      </c>
      <c r="D1092" t="s">
        <v>152</v>
      </c>
      <c r="E1092">
        <v>1270717834000</v>
      </c>
      <c r="F1092" t="s">
        <v>20</v>
      </c>
      <c r="G1092">
        <v>1</v>
      </c>
      <c r="H1092" t="s">
        <v>313</v>
      </c>
      <c r="I1092" t="s">
        <v>314</v>
      </c>
      <c r="J1092" t="s">
        <v>20</v>
      </c>
      <c r="K1092" t="s">
        <v>21</v>
      </c>
      <c r="L1092">
        <v>0</v>
      </c>
      <c r="M1092">
        <v>0</v>
      </c>
      <c r="N1092" t="s">
        <v>22</v>
      </c>
      <c r="O1092">
        <v>3</v>
      </c>
      <c r="P1092" s="30">
        <f>SQRT((postes_2[[#This Row],[x]]-$Q$1)^2+(postes_2[[#This Row],[y]]-$R$1)^2)</f>
        <v>224168.22790356464</v>
      </c>
      <c r="Q1092">
        <v>686208.45000000298</v>
      </c>
      <c r="R1092">
        <v>6542476.6299999999</v>
      </c>
    </row>
    <row r="1093" spans="1:18">
      <c r="A1093">
        <v>2067</v>
      </c>
      <c r="B1093">
        <v>70001465</v>
      </c>
      <c r="C1093" t="e">
        <f>+#REF!</f>
        <v>#REF!</v>
      </c>
      <c r="D1093" t="s">
        <v>77</v>
      </c>
      <c r="E1093">
        <v>757641600000</v>
      </c>
      <c r="F1093">
        <v>1373645696000</v>
      </c>
      <c r="G1093">
        <v>1</v>
      </c>
      <c r="H1093" t="s">
        <v>3798</v>
      </c>
      <c r="I1093" t="s">
        <v>3799</v>
      </c>
      <c r="J1093" t="s">
        <v>20</v>
      </c>
      <c r="K1093" t="s">
        <v>21</v>
      </c>
      <c r="L1093">
        <v>0</v>
      </c>
      <c r="M1093">
        <v>0</v>
      </c>
      <c r="N1093" t="s">
        <v>22</v>
      </c>
      <c r="O1093">
        <v>4</v>
      </c>
      <c r="P1093" s="30">
        <f>SQRT((postes_2[[#This Row],[x]]-$Q$1)^2+(postes_2[[#This Row],[y]]-$R$1)^2)</f>
        <v>224231.57085869118</v>
      </c>
      <c r="Q1093">
        <v>407211.06000000198</v>
      </c>
      <c r="R1093">
        <v>6848150.7300000004</v>
      </c>
    </row>
    <row r="1094" spans="1:18">
      <c r="A1094">
        <v>986</v>
      </c>
      <c r="B1094">
        <v>50000148</v>
      </c>
      <c r="C1094" t="e">
        <f>+#REF!</f>
        <v>#REF!</v>
      </c>
      <c r="D1094" t="s">
        <v>168</v>
      </c>
      <c r="E1094">
        <v>1459508092000</v>
      </c>
      <c r="F1094">
        <v>1360585837000</v>
      </c>
      <c r="G1094">
        <v>1</v>
      </c>
      <c r="H1094" t="s">
        <v>2114</v>
      </c>
      <c r="I1094" t="s">
        <v>2115</v>
      </c>
      <c r="J1094" t="s">
        <v>2116</v>
      </c>
      <c r="K1094" t="s">
        <v>21</v>
      </c>
      <c r="L1094">
        <v>0</v>
      </c>
      <c r="M1094">
        <v>0</v>
      </c>
      <c r="N1094" t="s">
        <v>22</v>
      </c>
      <c r="O1094">
        <v>4</v>
      </c>
      <c r="P1094" s="30">
        <f>SQRT((postes_2[[#This Row],[x]]-$Q$1)^2+(postes_2[[#This Row],[y]]-$R$1)^2)</f>
        <v>224240.65624872045</v>
      </c>
      <c r="Q1094">
        <v>570249.15999999596</v>
      </c>
      <c r="R1094">
        <v>6532858.1500000004</v>
      </c>
    </row>
    <row r="1095" spans="1:18">
      <c r="A1095">
        <v>226</v>
      </c>
      <c r="B1095">
        <v>70056804</v>
      </c>
      <c r="C1095">
        <f>+PV872</f>
        <v>0</v>
      </c>
      <c r="D1095" t="s">
        <v>274</v>
      </c>
      <c r="E1095">
        <v>1432811566000</v>
      </c>
      <c r="F1095">
        <v>1432815450000</v>
      </c>
      <c r="G1095">
        <v>1</v>
      </c>
      <c r="H1095" t="s">
        <v>517</v>
      </c>
      <c r="I1095" t="s">
        <v>518</v>
      </c>
      <c r="J1095" t="s">
        <v>98</v>
      </c>
      <c r="K1095" t="s">
        <v>21</v>
      </c>
      <c r="L1095">
        <v>0</v>
      </c>
      <c r="M1095">
        <v>0</v>
      </c>
      <c r="N1095" t="s">
        <v>267</v>
      </c>
      <c r="O1095">
        <v>4</v>
      </c>
      <c r="P1095" s="30">
        <f>SQRT((postes_2[[#This Row],[x]]-$Q$1)^2+(postes_2[[#This Row],[y]]-$R$1)^2)</f>
        <v>224323.60474234627</v>
      </c>
      <c r="Q1095">
        <v>388914.14649999898</v>
      </c>
      <c r="R1095">
        <v>6788596.3510999996</v>
      </c>
    </row>
    <row r="1096" spans="1:18">
      <c r="A1096">
        <v>2016</v>
      </c>
      <c r="B1096">
        <v>70000070</v>
      </c>
      <c r="C1096" t="e">
        <f>+#REF!</f>
        <v>#REF!</v>
      </c>
      <c r="D1096" t="s">
        <v>264</v>
      </c>
      <c r="E1096">
        <v>829785600000</v>
      </c>
      <c r="F1096">
        <v>1413977594000</v>
      </c>
      <c r="G1096">
        <v>1</v>
      </c>
      <c r="H1096" t="s">
        <v>4250</v>
      </c>
      <c r="I1096" t="s">
        <v>4251</v>
      </c>
      <c r="J1096" t="s">
        <v>20</v>
      </c>
      <c r="K1096" t="s">
        <v>21</v>
      </c>
      <c r="L1096">
        <v>0</v>
      </c>
      <c r="M1096">
        <v>0</v>
      </c>
      <c r="N1096" t="s">
        <v>22</v>
      </c>
      <c r="O1096">
        <v>4</v>
      </c>
      <c r="P1096" s="30">
        <f>SQRT((postes_2[[#This Row],[x]]-$Q$1)^2+(postes_2[[#This Row],[y]]-$R$1)^2)</f>
        <v>224356.24039665685</v>
      </c>
      <c r="Q1096">
        <v>507038.68</v>
      </c>
      <c r="R1096">
        <v>6952554.8700000001</v>
      </c>
    </row>
    <row r="1097" spans="1:18">
      <c r="A1097">
        <v>434</v>
      </c>
      <c r="B1097">
        <v>30000745</v>
      </c>
      <c r="C1097">
        <f>+PF665</f>
        <v>0</v>
      </c>
      <c r="D1097" t="s">
        <v>108</v>
      </c>
      <c r="E1097">
        <v>610761600000</v>
      </c>
      <c r="F1097">
        <v>1239718080000</v>
      </c>
      <c r="G1097">
        <v>1</v>
      </c>
      <c r="H1097" t="s">
        <v>983</v>
      </c>
      <c r="I1097" t="s">
        <v>984</v>
      </c>
      <c r="J1097" t="s">
        <v>20</v>
      </c>
      <c r="K1097" t="s">
        <v>21</v>
      </c>
      <c r="L1097">
        <v>0</v>
      </c>
      <c r="M1097">
        <v>0</v>
      </c>
      <c r="N1097" t="s">
        <v>22</v>
      </c>
      <c r="O1097">
        <v>3</v>
      </c>
      <c r="P1097" s="30">
        <f>SQRT((postes_2[[#This Row],[x]]-$Q$1)^2+(postes_2[[#This Row],[y]]-$R$1)^2)</f>
        <v>224361.10149831529</v>
      </c>
      <c r="Q1097">
        <v>715987.60000000102</v>
      </c>
      <c r="R1097">
        <v>6555462.8799999999</v>
      </c>
    </row>
    <row r="1098" spans="1:18">
      <c r="A1098">
        <v>2281</v>
      </c>
      <c r="B1098">
        <v>60001824</v>
      </c>
      <c r="C1098" t="e">
        <f>+#REF!</f>
        <v>#REF!</v>
      </c>
      <c r="D1098" t="s">
        <v>274</v>
      </c>
      <c r="E1098">
        <v>783129600000</v>
      </c>
      <c r="F1098">
        <v>1397120190000</v>
      </c>
      <c r="G1098">
        <v>1</v>
      </c>
      <c r="H1098" t="s">
        <v>5415</v>
      </c>
      <c r="I1098" t="s">
        <v>5416</v>
      </c>
      <c r="J1098" t="s">
        <v>20</v>
      </c>
      <c r="K1098" t="s">
        <v>21</v>
      </c>
      <c r="L1098">
        <v>0</v>
      </c>
      <c r="M1098">
        <v>0</v>
      </c>
      <c r="N1098" t="s">
        <v>22</v>
      </c>
      <c r="O1098">
        <v>4</v>
      </c>
      <c r="P1098" s="30">
        <f>SQRT((postes_2[[#This Row],[x]]-$Q$1)^2+(postes_2[[#This Row],[y]]-$R$1)^2)</f>
        <v>224590.84999564913</v>
      </c>
      <c r="Q1098">
        <v>488550.07</v>
      </c>
      <c r="R1098">
        <v>6564844.3399999999</v>
      </c>
    </row>
    <row r="1099" spans="1:18">
      <c r="A1099">
        <v>1402</v>
      </c>
      <c r="B1099">
        <v>70000404</v>
      </c>
      <c r="C1099" t="e">
        <f>+#REF!</f>
        <v>#REF!</v>
      </c>
      <c r="D1099" t="s">
        <v>90</v>
      </c>
      <c r="E1099">
        <v>815356800000</v>
      </c>
      <c r="F1099">
        <v>1175768195000</v>
      </c>
      <c r="G1099">
        <v>1</v>
      </c>
      <c r="H1099" t="s">
        <v>2344</v>
      </c>
      <c r="I1099" t="s">
        <v>2345</v>
      </c>
      <c r="J1099" t="s">
        <v>20</v>
      </c>
      <c r="K1099" t="s">
        <v>21</v>
      </c>
      <c r="L1099">
        <v>0</v>
      </c>
      <c r="M1099">
        <v>0</v>
      </c>
      <c r="N1099" t="s">
        <v>22</v>
      </c>
      <c r="O1099">
        <v>4</v>
      </c>
      <c r="P1099" s="30">
        <f>SQRT((postes_2[[#This Row],[x]]-$Q$1)^2+(postes_2[[#This Row],[y]]-$R$1)^2)</f>
        <v>224794.76970837548</v>
      </c>
      <c r="Q1099">
        <v>453030.82</v>
      </c>
      <c r="R1099">
        <v>6913917.3799999999</v>
      </c>
    </row>
    <row r="1100" spans="1:18">
      <c r="A1100">
        <v>1446</v>
      </c>
      <c r="B1100">
        <v>70000591</v>
      </c>
      <c r="C1100" t="e">
        <f>+#REF!</f>
        <v>#REF!</v>
      </c>
      <c r="D1100" t="s">
        <v>90</v>
      </c>
      <c r="E1100">
        <v>757641600000</v>
      </c>
      <c r="F1100">
        <v>1175595782000</v>
      </c>
      <c r="G1100">
        <v>1</v>
      </c>
      <c r="H1100" t="s">
        <v>5822</v>
      </c>
      <c r="I1100" t="s">
        <v>5823</v>
      </c>
      <c r="J1100" t="s">
        <v>20</v>
      </c>
      <c r="K1100" t="s">
        <v>21</v>
      </c>
      <c r="L1100">
        <v>0</v>
      </c>
      <c r="M1100">
        <v>0</v>
      </c>
      <c r="N1100" t="s">
        <v>22</v>
      </c>
      <c r="O1100">
        <v>4</v>
      </c>
      <c r="P1100" s="30">
        <f>SQRT((postes_2[[#This Row],[x]]-$Q$1)^2+(postes_2[[#This Row],[y]]-$R$1)^2)</f>
        <v>224804.38149482993</v>
      </c>
      <c r="Q1100">
        <v>434850.03999999899</v>
      </c>
      <c r="R1100">
        <v>6893800.8300000001</v>
      </c>
    </row>
    <row r="1101" spans="1:18">
      <c r="A1101">
        <v>2374</v>
      </c>
      <c r="B1101">
        <v>20000614</v>
      </c>
      <c r="C1101" t="e">
        <f>+#REF!</f>
        <v>#REF!</v>
      </c>
      <c r="D1101" t="s">
        <v>20</v>
      </c>
      <c r="E1101">
        <v>610761600000</v>
      </c>
      <c r="F1101" t="s">
        <v>20</v>
      </c>
      <c r="G1101">
        <v>1</v>
      </c>
      <c r="H1101" t="s">
        <v>4948</v>
      </c>
      <c r="I1101" t="s">
        <v>4949</v>
      </c>
      <c r="J1101" t="s">
        <v>26</v>
      </c>
      <c r="K1101" t="s">
        <v>21</v>
      </c>
      <c r="L1101">
        <v>0</v>
      </c>
      <c r="M1101">
        <v>0</v>
      </c>
      <c r="N1101" t="s">
        <v>22</v>
      </c>
      <c r="O1101">
        <v>3</v>
      </c>
      <c r="P1101" s="30">
        <f>SQRT((postes_2[[#This Row],[x]]-$Q$1)^2+(postes_2[[#This Row],[y]]-$R$1)^2)</f>
        <v>224876.50154407177</v>
      </c>
      <c r="Q1101">
        <v>808619.04999999702</v>
      </c>
      <c r="R1101">
        <v>6859792.5599999996</v>
      </c>
    </row>
    <row r="1102" spans="1:18">
      <c r="A1102">
        <v>2702</v>
      </c>
      <c r="B1102">
        <v>30000085</v>
      </c>
      <c r="C1102" t="e">
        <f>+#REF!</f>
        <v>#REF!</v>
      </c>
      <c r="D1102" t="s">
        <v>56</v>
      </c>
      <c r="E1102">
        <v>1196258745000</v>
      </c>
      <c r="F1102">
        <v>1196258716000</v>
      </c>
      <c r="G1102">
        <v>1</v>
      </c>
      <c r="H1102" t="s">
        <v>6276</v>
      </c>
      <c r="I1102" t="s">
        <v>6277</v>
      </c>
      <c r="J1102" t="s">
        <v>20</v>
      </c>
      <c r="K1102" t="s">
        <v>21</v>
      </c>
      <c r="L1102">
        <v>0</v>
      </c>
      <c r="M1102">
        <v>0</v>
      </c>
      <c r="N1102" t="s">
        <v>22</v>
      </c>
      <c r="O1102">
        <v>7</v>
      </c>
      <c r="P1102" s="30">
        <f>SQRT((postes_2[[#This Row],[x]]-$Q$1)^2+(postes_2[[#This Row],[y]]-$R$1)^2)</f>
        <v>225189.90173042633</v>
      </c>
      <c r="Q1102">
        <v>827404.36999999697</v>
      </c>
      <c r="R1102">
        <v>6693049.9100000001</v>
      </c>
    </row>
    <row r="1103" spans="1:18">
      <c r="A1103">
        <v>2414</v>
      </c>
      <c r="B1103">
        <v>20000524</v>
      </c>
      <c r="C1103" t="e">
        <f>+#REF!</f>
        <v>#REF!</v>
      </c>
      <c r="D1103" t="s">
        <v>805</v>
      </c>
      <c r="E1103">
        <v>610761600000</v>
      </c>
      <c r="F1103">
        <v>1270832252000</v>
      </c>
      <c r="G1103">
        <v>1</v>
      </c>
      <c r="H1103" t="s">
        <v>6471</v>
      </c>
      <c r="I1103" t="s">
        <v>6472</v>
      </c>
      <c r="J1103" t="s">
        <v>20</v>
      </c>
      <c r="K1103" t="s">
        <v>21</v>
      </c>
      <c r="L1103">
        <v>0</v>
      </c>
      <c r="M1103">
        <v>0</v>
      </c>
      <c r="N1103" t="s">
        <v>22</v>
      </c>
      <c r="O1103">
        <v>6</v>
      </c>
      <c r="P1103" s="30">
        <f>SQRT((postes_2[[#This Row],[x]]-$Q$1)^2+(postes_2[[#This Row],[y]]-$R$1)^2)</f>
        <v>225239.59024278351</v>
      </c>
      <c r="Q1103">
        <v>798130.04999999702</v>
      </c>
      <c r="R1103">
        <v>6878026.8399999999</v>
      </c>
    </row>
    <row r="1104" spans="1:18">
      <c r="A1104">
        <v>3994</v>
      </c>
      <c r="B1104">
        <v>70000952</v>
      </c>
      <c r="C1104" t="e">
        <f>+#REF!</f>
        <v>#REF!</v>
      </c>
      <c r="D1104" t="s">
        <v>43</v>
      </c>
      <c r="E1104">
        <v>757641600000</v>
      </c>
      <c r="F1104">
        <v>1128426840000</v>
      </c>
      <c r="G1104">
        <v>1</v>
      </c>
      <c r="H1104" t="s">
        <v>7984</v>
      </c>
      <c r="I1104" t="s">
        <v>7985</v>
      </c>
      <c r="J1104" t="s">
        <v>20</v>
      </c>
      <c r="K1104" t="s">
        <v>21</v>
      </c>
      <c r="L1104">
        <v>0</v>
      </c>
      <c r="M1104">
        <v>0</v>
      </c>
      <c r="N1104" t="s">
        <v>22</v>
      </c>
      <c r="O1104">
        <v>4</v>
      </c>
      <c r="P1104" s="30">
        <f>SQRT((postes_2[[#This Row],[x]]-$Q$1)^2+(postes_2[[#This Row],[y]]-$R$1)^2)</f>
        <v>225255.42968152615</v>
      </c>
      <c r="Q1104">
        <v>416722.50999999797</v>
      </c>
      <c r="R1104">
        <v>6868363.1500000004</v>
      </c>
    </row>
    <row r="1105" spans="1:18">
      <c r="A1105">
        <v>2155</v>
      </c>
      <c r="B1105">
        <v>70035895</v>
      </c>
      <c r="C1105" t="e">
        <f>+#REF!</f>
        <v>#REF!</v>
      </c>
      <c r="D1105" t="s">
        <v>30</v>
      </c>
      <c r="E1105">
        <v>1337943032000</v>
      </c>
      <c r="F1105">
        <v>1337943020000</v>
      </c>
      <c r="G1105">
        <v>1</v>
      </c>
      <c r="H1105" t="s">
        <v>5105</v>
      </c>
      <c r="I1105" t="s">
        <v>5105</v>
      </c>
      <c r="J1105" t="s">
        <v>20</v>
      </c>
      <c r="K1105" t="s">
        <v>21</v>
      </c>
      <c r="L1105">
        <v>0</v>
      </c>
      <c r="M1105">
        <v>0</v>
      </c>
      <c r="N1105" t="s">
        <v>22</v>
      </c>
      <c r="O1105">
        <v>4</v>
      </c>
      <c r="P1105" s="30">
        <f>SQRT((postes_2[[#This Row],[x]]-$Q$1)^2+(postes_2[[#This Row],[y]]-$R$1)^2)</f>
        <v>225417.77880959585</v>
      </c>
      <c r="Q1105">
        <v>396518.38000000297</v>
      </c>
      <c r="R1105">
        <v>6682482.1900000004</v>
      </c>
    </row>
    <row r="1106" spans="1:18">
      <c r="A1106">
        <v>3679</v>
      </c>
      <c r="B1106">
        <v>70037367</v>
      </c>
      <c r="C1106" t="e">
        <f>+#REF!</f>
        <v>#REF!</v>
      </c>
      <c r="D1106" t="s">
        <v>30</v>
      </c>
      <c r="E1106">
        <v>1362052245000</v>
      </c>
      <c r="F1106">
        <v>1363352037000</v>
      </c>
      <c r="G1106">
        <v>1</v>
      </c>
      <c r="H1106" t="s">
        <v>7574</v>
      </c>
      <c r="I1106" t="s">
        <v>7575</v>
      </c>
      <c r="J1106" t="s">
        <v>7576</v>
      </c>
      <c r="K1106" t="s">
        <v>21</v>
      </c>
      <c r="L1106">
        <v>0</v>
      </c>
      <c r="M1106">
        <v>0</v>
      </c>
      <c r="N1106" t="s">
        <v>22</v>
      </c>
      <c r="O1106">
        <v>3</v>
      </c>
      <c r="P1106" s="30">
        <f>SQRT((postes_2[[#This Row],[x]]-$Q$1)^2+(postes_2[[#This Row],[y]]-$R$1)^2)</f>
        <v>225530.90979713554</v>
      </c>
      <c r="Q1106">
        <v>692665.53999999899</v>
      </c>
      <c r="R1106">
        <v>6963481.3200000003</v>
      </c>
    </row>
    <row r="1107" spans="1:18">
      <c r="A1107">
        <v>589</v>
      </c>
      <c r="B1107">
        <v>30000858</v>
      </c>
      <c r="C1107">
        <f>+PF520</f>
        <v>0</v>
      </c>
      <c r="D1107" t="s">
        <v>23</v>
      </c>
      <c r="E1107">
        <v>1107279757000</v>
      </c>
      <c r="F1107">
        <v>1251817710000</v>
      </c>
      <c r="G1107">
        <v>1</v>
      </c>
      <c r="H1107" t="s">
        <v>5735</v>
      </c>
      <c r="I1107" t="s">
        <v>5736</v>
      </c>
      <c r="J1107" t="s">
        <v>20</v>
      </c>
      <c r="K1107" t="s">
        <v>21</v>
      </c>
      <c r="L1107">
        <v>0</v>
      </c>
      <c r="M1107">
        <v>0</v>
      </c>
      <c r="N1107" t="s">
        <v>22</v>
      </c>
      <c r="O1107">
        <v>3</v>
      </c>
      <c r="P1107" s="30">
        <f>SQRT((postes_2[[#This Row],[x]]-$Q$1)^2+(postes_2[[#This Row],[y]]-$R$1)^2)</f>
        <v>225613.47935628844</v>
      </c>
      <c r="Q1107">
        <v>689966.52000000305</v>
      </c>
      <c r="R1107">
        <v>6542318.7199999997</v>
      </c>
    </row>
    <row r="1108" spans="1:18">
      <c r="A1108">
        <v>2969</v>
      </c>
      <c r="B1108">
        <v>10000817</v>
      </c>
      <c r="C1108" t="e">
        <f>+#REF!</f>
        <v>#REF!</v>
      </c>
      <c r="D1108" t="s">
        <v>77</v>
      </c>
      <c r="E1108">
        <v>970531200000</v>
      </c>
      <c r="F1108">
        <v>1371228245000</v>
      </c>
      <c r="G1108">
        <v>1</v>
      </c>
      <c r="H1108" t="s">
        <v>4570</v>
      </c>
      <c r="I1108" t="s">
        <v>4571</v>
      </c>
      <c r="J1108" t="s">
        <v>4572</v>
      </c>
      <c r="K1108" t="s">
        <v>21</v>
      </c>
      <c r="L1108">
        <v>0</v>
      </c>
      <c r="M1108">
        <v>0</v>
      </c>
      <c r="N1108" t="s">
        <v>22</v>
      </c>
      <c r="O1108">
        <v>3</v>
      </c>
      <c r="P1108" s="30">
        <f>SQRT((postes_2[[#This Row],[x]]-$Q$1)^2+(postes_2[[#This Row],[y]]-$R$1)^2)</f>
        <v>225890.79926674144</v>
      </c>
      <c r="Q1108">
        <v>720864.82999999798</v>
      </c>
      <c r="R1108">
        <v>6950539.6900000004</v>
      </c>
    </row>
    <row r="1109" spans="1:18">
      <c r="A1109">
        <v>267</v>
      </c>
      <c r="B1109">
        <v>10000703</v>
      </c>
      <c r="C1109">
        <f>+PF845</f>
        <v>0</v>
      </c>
      <c r="D1109" t="s">
        <v>56</v>
      </c>
      <c r="E1109">
        <v>610761600000</v>
      </c>
      <c r="F1109">
        <v>1377515254000</v>
      </c>
      <c r="G1109">
        <v>1</v>
      </c>
      <c r="H1109" t="s">
        <v>633</v>
      </c>
      <c r="I1109" t="s">
        <v>634</v>
      </c>
      <c r="J1109" t="s">
        <v>20</v>
      </c>
      <c r="K1109" t="s">
        <v>21</v>
      </c>
      <c r="L1109">
        <v>0</v>
      </c>
      <c r="M1109">
        <v>0</v>
      </c>
      <c r="N1109" t="s">
        <v>22</v>
      </c>
      <c r="O1109">
        <v>4</v>
      </c>
      <c r="P1109" s="30">
        <f>SQRT((postes_2[[#This Row],[x]]-$Q$1)^2+(postes_2[[#This Row],[y]]-$R$1)^2)</f>
        <v>225943.37189949388</v>
      </c>
      <c r="Q1109">
        <v>604943.46000000101</v>
      </c>
      <c r="R1109">
        <v>6979338.1399999997</v>
      </c>
    </row>
    <row r="1110" spans="1:18">
      <c r="A1110">
        <v>2199</v>
      </c>
      <c r="B1110">
        <v>70000493</v>
      </c>
      <c r="C1110" t="e">
        <f>+#REF!</f>
        <v>#REF!</v>
      </c>
      <c r="D1110" t="s">
        <v>152</v>
      </c>
      <c r="E1110">
        <v>815097600000</v>
      </c>
      <c r="F1110">
        <v>1299492633000</v>
      </c>
      <c r="G1110">
        <v>1</v>
      </c>
      <c r="H1110" t="s">
        <v>5632</v>
      </c>
      <c r="I1110" t="s">
        <v>5633</v>
      </c>
      <c r="J1110" t="s">
        <v>20</v>
      </c>
      <c r="K1110" t="s">
        <v>21</v>
      </c>
      <c r="L1110">
        <v>0</v>
      </c>
      <c r="M1110">
        <v>0</v>
      </c>
      <c r="N1110" t="s">
        <v>22</v>
      </c>
      <c r="O1110">
        <v>4</v>
      </c>
      <c r="P1110" s="30">
        <f>SQRT((postes_2[[#This Row],[x]]-$Q$1)^2+(postes_2[[#This Row],[y]]-$R$1)^2)</f>
        <v>225968.51983676123</v>
      </c>
      <c r="Q1110">
        <v>442747.18999999802</v>
      </c>
      <c r="R1110">
        <v>6904892.4299999997</v>
      </c>
    </row>
    <row r="1111" spans="1:18">
      <c r="A1111">
        <v>2764</v>
      </c>
      <c r="B1111">
        <v>60001843</v>
      </c>
      <c r="C1111" t="e">
        <f>+#REF!</f>
        <v>#REF!</v>
      </c>
      <c r="D1111" t="s">
        <v>20</v>
      </c>
      <c r="E1111">
        <v>610761600000</v>
      </c>
      <c r="F1111" t="s">
        <v>20</v>
      </c>
      <c r="G1111">
        <v>1</v>
      </c>
      <c r="H1111" t="s">
        <v>4891</v>
      </c>
      <c r="I1111" t="s">
        <v>4892</v>
      </c>
      <c r="J1111" t="s">
        <v>20</v>
      </c>
      <c r="K1111" t="s">
        <v>21</v>
      </c>
      <c r="L1111">
        <v>0</v>
      </c>
      <c r="M1111">
        <v>0</v>
      </c>
      <c r="N1111" t="s">
        <v>22</v>
      </c>
      <c r="O1111">
        <v>4</v>
      </c>
      <c r="P1111" s="30">
        <f>SQRT((postes_2[[#This Row],[x]]-$Q$1)^2+(postes_2[[#This Row],[y]]-$R$1)^2)</f>
        <v>226109.77030911122</v>
      </c>
      <c r="Q1111">
        <v>519812.86999999703</v>
      </c>
      <c r="R1111">
        <v>6546322.2000000002</v>
      </c>
    </row>
    <row r="1112" spans="1:18">
      <c r="A1112">
        <v>183</v>
      </c>
      <c r="B1112">
        <v>30000471</v>
      </c>
      <c r="C1112">
        <f>+PF931</f>
        <v>0</v>
      </c>
      <c r="D1112" t="s">
        <v>20</v>
      </c>
      <c r="E1112" s="1">
        <v>765504000000</v>
      </c>
      <c r="F1112" t="s">
        <v>20</v>
      </c>
      <c r="G1112">
        <v>1</v>
      </c>
      <c r="H1112" t="s">
        <v>452</v>
      </c>
      <c r="I1112" t="s">
        <v>453</v>
      </c>
      <c r="J1112" t="s">
        <v>20</v>
      </c>
      <c r="K1112" t="s">
        <v>21</v>
      </c>
      <c r="L1112">
        <v>0</v>
      </c>
      <c r="M1112">
        <v>0</v>
      </c>
      <c r="N1112" t="s">
        <v>22</v>
      </c>
      <c r="O1112">
        <v>3</v>
      </c>
      <c r="P1112" s="30">
        <f>SQRT((postes_2[[#This Row],[x]]-$Q$1)^2+(postes_2[[#This Row],[y]]-$R$1)^2)</f>
        <v>226137.08361523502</v>
      </c>
      <c r="Q1112">
        <v>761381.07999999798</v>
      </c>
      <c r="R1112">
        <v>6585047.3499999996</v>
      </c>
    </row>
    <row r="1113" spans="1:18">
      <c r="A1113">
        <v>886</v>
      </c>
      <c r="B1113">
        <v>50000151</v>
      </c>
      <c r="C1113">
        <f>+PF230</f>
        <v>0</v>
      </c>
      <c r="D1113" t="s">
        <v>168</v>
      </c>
      <c r="E1113">
        <v>1459506815000</v>
      </c>
      <c r="F1113">
        <v>1360594548000</v>
      </c>
      <c r="G1113">
        <v>1</v>
      </c>
      <c r="H1113" t="s">
        <v>1908</v>
      </c>
      <c r="I1113" t="s">
        <v>1909</v>
      </c>
      <c r="J1113" t="s">
        <v>20</v>
      </c>
      <c r="K1113" t="s">
        <v>21</v>
      </c>
      <c r="L1113">
        <v>0</v>
      </c>
      <c r="M1113">
        <v>0</v>
      </c>
      <c r="N1113" t="s">
        <v>22</v>
      </c>
      <c r="O1113">
        <v>4</v>
      </c>
      <c r="P1113" s="30">
        <f>SQRT((postes_2[[#This Row],[x]]-$Q$1)^2+(postes_2[[#This Row],[y]]-$R$1)^2)</f>
        <v>226227.11304162405</v>
      </c>
      <c r="Q1113">
        <v>569720.28999999899</v>
      </c>
      <c r="R1113">
        <v>6530935.4400000004</v>
      </c>
    </row>
    <row r="1114" spans="1:18">
      <c r="A1114">
        <v>318</v>
      </c>
      <c r="B1114">
        <v>10000760</v>
      </c>
      <c r="C1114">
        <f>+PF798</f>
        <v>0</v>
      </c>
      <c r="D1114" t="s">
        <v>20</v>
      </c>
      <c r="E1114">
        <v>963187200000</v>
      </c>
      <c r="F1114" t="s">
        <v>20</v>
      </c>
      <c r="G1114">
        <v>1</v>
      </c>
      <c r="H1114" t="s">
        <v>748</v>
      </c>
      <c r="I1114" t="s">
        <v>748</v>
      </c>
      <c r="J1114" t="s">
        <v>749</v>
      </c>
      <c r="K1114" t="s">
        <v>21</v>
      </c>
      <c r="L1114">
        <v>0</v>
      </c>
      <c r="M1114">
        <v>0</v>
      </c>
      <c r="N1114" t="s">
        <v>22</v>
      </c>
      <c r="O1114">
        <v>3</v>
      </c>
      <c r="P1114" s="30">
        <f>SQRT((postes_2[[#This Row],[x]]-$Q$1)^2+(postes_2[[#This Row],[y]]-$R$1)^2)</f>
        <v>226284.18296151762</v>
      </c>
      <c r="Q1114">
        <v>694554.56000000203</v>
      </c>
      <c r="R1114">
        <v>6963543.7599999998</v>
      </c>
    </row>
    <row r="1115" spans="1:18">
      <c r="A1115">
        <v>2181</v>
      </c>
      <c r="B1115">
        <v>10001001</v>
      </c>
      <c r="C1115" t="e">
        <f>+#REF!</f>
        <v>#REF!</v>
      </c>
      <c r="D1115" t="s">
        <v>168</v>
      </c>
      <c r="E1115">
        <v>963446400000</v>
      </c>
      <c r="F1115">
        <v>1450427261000</v>
      </c>
      <c r="G1115">
        <v>1</v>
      </c>
      <c r="H1115" t="s">
        <v>6190</v>
      </c>
      <c r="I1115" t="s">
        <v>6191</v>
      </c>
      <c r="J1115" t="s">
        <v>20</v>
      </c>
      <c r="K1115" t="s">
        <v>21</v>
      </c>
      <c r="L1115">
        <v>0</v>
      </c>
      <c r="M1115">
        <v>0</v>
      </c>
      <c r="N1115" t="s">
        <v>22</v>
      </c>
      <c r="O1115">
        <v>6</v>
      </c>
      <c r="P1115" s="30">
        <f>SQRT((postes_2[[#This Row],[x]]-$Q$1)^2+(postes_2[[#This Row],[y]]-$R$1)^2)</f>
        <v>226327.77206841329</v>
      </c>
      <c r="Q1115">
        <v>688611.82999999798</v>
      </c>
      <c r="R1115">
        <v>6965872.3399999999</v>
      </c>
    </row>
    <row r="1116" spans="1:18">
      <c r="A1116">
        <v>2116</v>
      </c>
      <c r="B1116">
        <v>30000010</v>
      </c>
      <c r="C1116" t="e">
        <f>+#REF!</f>
        <v>#REF!</v>
      </c>
      <c r="D1116" t="s">
        <v>56</v>
      </c>
      <c r="E1116">
        <v>1400088362000</v>
      </c>
      <c r="F1116">
        <v>1400088326000</v>
      </c>
      <c r="G1116">
        <v>1</v>
      </c>
      <c r="H1116" t="s">
        <v>4300</v>
      </c>
      <c r="I1116" t="s">
        <v>4301</v>
      </c>
      <c r="J1116" t="s">
        <v>20</v>
      </c>
      <c r="K1116" t="s">
        <v>21</v>
      </c>
      <c r="L1116">
        <v>0</v>
      </c>
      <c r="M1116">
        <v>0</v>
      </c>
      <c r="N1116" t="s">
        <v>22</v>
      </c>
      <c r="O1116">
        <v>3</v>
      </c>
      <c r="P1116" s="30">
        <f>SQRT((postes_2[[#This Row],[x]]-$Q$1)^2+(postes_2[[#This Row],[y]]-$R$1)^2)</f>
        <v>226410.88243476712</v>
      </c>
      <c r="Q1116">
        <v>834663.40999999596</v>
      </c>
      <c r="R1116">
        <v>6721857.2199999997</v>
      </c>
    </row>
    <row r="1117" spans="1:18">
      <c r="A1117">
        <v>591</v>
      </c>
      <c r="B1117">
        <v>20000383</v>
      </c>
      <c r="C1117">
        <f>+PF528</f>
        <v>0</v>
      </c>
      <c r="D1117" t="s">
        <v>20</v>
      </c>
      <c r="E1117">
        <v>610761600000</v>
      </c>
      <c r="F1117" t="s">
        <v>20</v>
      </c>
      <c r="G1117">
        <v>1</v>
      </c>
      <c r="H1117" t="s">
        <v>5739</v>
      </c>
      <c r="I1117" t="s">
        <v>5740</v>
      </c>
      <c r="J1117" t="s">
        <v>20</v>
      </c>
      <c r="K1117" t="s">
        <v>21</v>
      </c>
      <c r="L1117">
        <v>0</v>
      </c>
      <c r="M1117">
        <v>0</v>
      </c>
      <c r="N1117" t="s">
        <v>22</v>
      </c>
      <c r="O1117">
        <v>3</v>
      </c>
      <c r="P1117" s="30">
        <f>SQRT((postes_2[[#This Row],[x]]-$Q$1)^2+(postes_2[[#This Row],[y]]-$R$1)^2)</f>
        <v>226425.83549853266</v>
      </c>
      <c r="Q1117">
        <v>779964.06000000203</v>
      </c>
      <c r="R1117">
        <v>6903596.2300000004</v>
      </c>
    </row>
    <row r="1118" spans="1:18">
      <c r="A1118">
        <v>2972</v>
      </c>
      <c r="B1118">
        <v>50000154</v>
      </c>
      <c r="C1118" t="e">
        <f>+#REF!</f>
        <v>#REF!</v>
      </c>
      <c r="D1118" t="s">
        <v>168</v>
      </c>
      <c r="E1118">
        <v>1459506375000</v>
      </c>
      <c r="F1118">
        <v>1360239341000</v>
      </c>
      <c r="G1118">
        <v>1</v>
      </c>
      <c r="H1118" t="s">
        <v>4857</v>
      </c>
      <c r="I1118" t="s">
        <v>4858</v>
      </c>
      <c r="J1118" t="s">
        <v>20</v>
      </c>
      <c r="K1118" t="s">
        <v>21</v>
      </c>
      <c r="L1118">
        <v>0</v>
      </c>
      <c r="M1118">
        <v>0</v>
      </c>
      <c r="N1118" t="s">
        <v>22</v>
      </c>
      <c r="O1118">
        <v>4</v>
      </c>
      <c r="P1118" s="30">
        <f>SQRT((postes_2[[#This Row],[x]]-$Q$1)^2+(postes_2[[#This Row],[y]]-$R$1)^2)</f>
        <v>226512.65477075483</v>
      </c>
      <c r="Q1118">
        <v>582552.38000000303</v>
      </c>
      <c r="R1118">
        <v>6528676.6100000003</v>
      </c>
    </row>
    <row r="1119" spans="1:18">
      <c r="A1119">
        <v>1362</v>
      </c>
      <c r="B1119">
        <v>30000992</v>
      </c>
      <c r="C1119" t="e">
        <f>+#REF!</f>
        <v>#REF!</v>
      </c>
      <c r="D1119" t="s">
        <v>23</v>
      </c>
      <c r="E1119">
        <v>812332800000</v>
      </c>
      <c r="F1119">
        <v>1270725672000</v>
      </c>
      <c r="G1119">
        <v>1</v>
      </c>
      <c r="H1119" t="s">
        <v>2648</v>
      </c>
      <c r="I1119" t="s">
        <v>2649</v>
      </c>
      <c r="J1119" t="s">
        <v>20</v>
      </c>
      <c r="K1119" t="s">
        <v>21</v>
      </c>
      <c r="L1119">
        <v>0</v>
      </c>
      <c r="M1119">
        <v>0</v>
      </c>
      <c r="N1119" t="s">
        <v>22</v>
      </c>
      <c r="O1119">
        <v>3</v>
      </c>
      <c r="P1119" s="30">
        <f>SQRT((postes_2[[#This Row],[x]]-$Q$1)^2+(postes_2[[#This Row],[y]]-$R$1)^2)</f>
        <v>226659.41958391326</v>
      </c>
      <c r="Q1119">
        <v>648929.38000000303</v>
      </c>
      <c r="R1119">
        <v>6530089.7599999998</v>
      </c>
    </row>
    <row r="1120" spans="1:18">
      <c r="A1120">
        <v>2777</v>
      </c>
      <c r="B1120">
        <v>30000217</v>
      </c>
      <c r="C1120" t="e">
        <f>+#REF!</f>
        <v>#REF!</v>
      </c>
      <c r="D1120" t="s">
        <v>20</v>
      </c>
      <c r="E1120">
        <v>610761600000</v>
      </c>
      <c r="F1120" t="s">
        <v>20</v>
      </c>
      <c r="G1120">
        <v>1</v>
      </c>
      <c r="H1120" t="s">
        <v>4916</v>
      </c>
      <c r="I1120" t="s">
        <v>4917</v>
      </c>
      <c r="J1120" t="s">
        <v>20</v>
      </c>
      <c r="K1120" t="s">
        <v>21</v>
      </c>
      <c r="L1120">
        <v>0</v>
      </c>
      <c r="M1120">
        <v>0</v>
      </c>
      <c r="N1120" t="s">
        <v>22</v>
      </c>
      <c r="O1120">
        <v>3</v>
      </c>
      <c r="P1120" s="30">
        <f>SQRT((postes_2[[#This Row],[x]]-$Q$1)^2+(postes_2[[#This Row],[y]]-$R$1)^2)</f>
        <v>226818.07248981416</v>
      </c>
      <c r="Q1120">
        <v>814380.39999999898</v>
      </c>
      <c r="R1120">
        <v>6654131.0999999996</v>
      </c>
    </row>
    <row r="1121" spans="1:18">
      <c r="A1121">
        <v>1423</v>
      </c>
      <c r="B1121">
        <v>20000292</v>
      </c>
      <c r="C1121" t="e">
        <f>+#REF!</f>
        <v>#REF!</v>
      </c>
      <c r="D1121" t="s">
        <v>20</v>
      </c>
      <c r="E1121">
        <v>610761600000</v>
      </c>
      <c r="F1121" t="s">
        <v>20</v>
      </c>
      <c r="G1121">
        <v>1</v>
      </c>
      <c r="H1121" t="s">
        <v>5775</v>
      </c>
      <c r="I1121" t="s">
        <v>5776</v>
      </c>
      <c r="J1121" t="s">
        <v>26</v>
      </c>
      <c r="K1121" t="s">
        <v>21</v>
      </c>
      <c r="L1121">
        <v>0</v>
      </c>
      <c r="M1121">
        <v>0</v>
      </c>
      <c r="N1121" t="s">
        <v>22</v>
      </c>
      <c r="O1121">
        <v>3</v>
      </c>
      <c r="P1121" s="30">
        <f>SQRT((postes_2[[#This Row],[x]]-$Q$1)^2+(postes_2[[#This Row],[y]]-$R$1)^2)</f>
        <v>226830.42571804218</v>
      </c>
      <c r="Q1121">
        <v>775678.46999999904</v>
      </c>
      <c r="R1121">
        <v>6908890.6900000004</v>
      </c>
    </row>
    <row r="1122" spans="1:18">
      <c r="A1122">
        <v>395</v>
      </c>
      <c r="B1122">
        <v>10000716</v>
      </c>
      <c r="C1122">
        <f>+PF730</f>
        <v>0</v>
      </c>
      <c r="D1122" t="s">
        <v>20</v>
      </c>
      <c r="E1122">
        <v>967593600000</v>
      </c>
      <c r="F1122" t="s">
        <v>20</v>
      </c>
      <c r="G1122">
        <v>1</v>
      </c>
      <c r="H1122" t="s">
        <v>373</v>
      </c>
      <c r="I1122" t="s">
        <v>374</v>
      </c>
      <c r="J1122" t="s">
        <v>20</v>
      </c>
      <c r="K1122" t="s">
        <v>21</v>
      </c>
      <c r="L1122">
        <v>0</v>
      </c>
      <c r="M1122">
        <v>0</v>
      </c>
      <c r="N1122" t="s">
        <v>22</v>
      </c>
      <c r="O1122">
        <v>4</v>
      </c>
      <c r="P1122" s="30">
        <f>SQRT((postes_2[[#This Row],[x]]-$Q$1)^2+(postes_2[[#This Row],[y]]-$R$1)^2)</f>
        <v>226831.21010120341</v>
      </c>
      <c r="Q1122">
        <v>654838.79999999702</v>
      </c>
      <c r="R1122">
        <v>6975911.7699999996</v>
      </c>
    </row>
    <row r="1123" spans="1:18">
      <c r="A1123">
        <v>2285</v>
      </c>
      <c r="B1123">
        <v>60001825</v>
      </c>
      <c r="C1123" t="e">
        <f>+#REF!</f>
        <v>#REF!</v>
      </c>
      <c r="D1123" t="s">
        <v>274</v>
      </c>
      <c r="E1123">
        <v>610761600000</v>
      </c>
      <c r="F1123">
        <v>1397121683000</v>
      </c>
      <c r="G1123">
        <v>1</v>
      </c>
      <c r="H1123" t="s">
        <v>5424</v>
      </c>
      <c r="I1123" t="s">
        <v>5425</v>
      </c>
      <c r="J1123" t="s">
        <v>26</v>
      </c>
      <c r="K1123" t="s">
        <v>21</v>
      </c>
      <c r="L1123">
        <v>0</v>
      </c>
      <c r="M1123">
        <v>0</v>
      </c>
      <c r="N1123" t="s">
        <v>22</v>
      </c>
      <c r="O1123">
        <v>4</v>
      </c>
      <c r="P1123" s="30">
        <f>SQRT((postes_2[[#This Row],[x]]-$Q$1)^2+(postes_2[[#This Row],[y]]-$R$1)^2)</f>
        <v>226837.60962065047</v>
      </c>
      <c r="Q1123">
        <v>485226.09000000398</v>
      </c>
      <c r="R1123">
        <v>6564334.2400000002</v>
      </c>
    </row>
    <row r="1124" spans="1:18">
      <c r="A1124">
        <v>815</v>
      </c>
      <c r="B1124">
        <v>70000027</v>
      </c>
      <c r="C1124" t="e">
        <f>+#REF!</f>
        <v>#REF!</v>
      </c>
      <c r="D1124" t="s">
        <v>274</v>
      </c>
      <c r="E1124">
        <v>610761600000</v>
      </c>
      <c r="F1124">
        <v>1455021862000</v>
      </c>
      <c r="G1124">
        <v>1</v>
      </c>
      <c r="H1124" t="s">
        <v>1763</v>
      </c>
      <c r="I1124" t="s">
        <v>1764</v>
      </c>
      <c r="J1124" t="s">
        <v>20</v>
      </c>
      <c r="K1124" t="s">
        <v>21</v>
      </c>
      <c r="L1124">
        <v>0</v>
      </c>
      <c r="M1124">
        <v>0</v>
      </c>
      <c r="N1124" t="s">
        <v>22</v>
      </c>
      <c r="O1124">
        <v>4</v>
      </c>
      <c r="P1124" s="30">
        <f>SQRT((postes_2[[#This Row],[x]]-$Q$1)^2+(postes_2[[#This Row],[y]]-$R$1)^2)</f>
        <v>226858.79919270647</v>
      </c>
      <c r="Q1124">
        <v>553072.95000000298</v>
      </c>
      <c r="R1124">
        <v>6972940.3099999996</v>
      </c>
    </row>
    <row r="1125" spans="1:18">
      <c r="A1125">
        <v>3396</v>
      </c>
      <c r="B1125">
        <v>30000408</v>
      </c>
      <c r="C1125" t="e">
        <f>+#REF!</f>
        <v>#REF!</v>
      </c>
      <c r="D1125" t="s">
        <v>20</v>
      </c>
      <c r="E1125">
        <v>610761600000</v>
      </c>
      <c r="F1125" t="s">
        <v>20</v>
      </c>
      <c r="G1125">
        <v>1</v>
      </c>
      <c r="H1125" t="s">
        <v>120</v>
      </c>
      <c r="I1125" t="s">
        <v>121</v>
      </c>
      <c r="J1125" t="s">
        <v>20</v>
      </c>
      <c r="K1125" t="s">
        <v>21</v>
      </c>
      <c r="L1125">
        <v>0</v>
      </c>
      <c r="M1125">
        <v>0</v>
      </c>
      <c r="N1125" t="s">
        <v>22</v>
      </c>
      <c r="O1125">
        <v>3</v>
      </c>
      <c r="P1125" s="30">
        <f>SQRT((postes_2[[#This Row],[x]]-$Q$1)^2+(postes_2[[#This Row],[y]]-$R$1)^2)</f>
        <v>226888.10956913713</v>
      </c>
      <c r="Q1125">
        <v>776983.46999999904</v>
      </c>
      <c r="R1125">
        <v>6599347.9699999997</v>
      </c>
    </row>
    <row r="1126" spans="1:18">
      <c r="A1126">
        <v>2901</v>
      </c>
      <c r="B1126">
        <v>10000806</v>
      </c>
      <c r="C1126" t="e">
        <f>+#REF!</f>
        <v>#REF!</v>
      </c>
      <c r="D1126" t="s">
        <v>20</v>
      </c>
      <c r="E1126">
        <v>610761600000</v>
      </c>
      <c r="F1126" t="s">
        <v>20</v>
      </c>
      <c r="G1126">
        <v>1</v>
      </c>
      <c r="H1126" t="s">
        <v>6081</v>
      </c>
      <c r="I1126" t="s">
        <v>6082</v>
      </c>
      <c r="J1126" t="s">
        <v>1457</v>
      </c>
      <c r="K1126" t="s">
        <v>21</v>
      </c>
      <c r="L1126">
        <v>0</v>
      </c>
      <c r="M1126">
        <v>0</v>
      </c>
      <c r="N1126" t="s">
        <v>22</v>
      </c>
      <c r="O1126">
        <v>6</v>
      </c>
      <c r="P1126" s="30">
        <f>SQRT((postes_2[[#This Row],[x]]-$Q$1)^2+(postes_2[[#This Row],[y]]-$R$1)^2)</f>
        <v>226931.89300666359</v>
      </c>
      <c r="Q1126">
        <v>723069.79999999702</v>
      </c>
      <c r="R1126">
        <v>6950488.2599999998</v>
      </c>
    </row>
    <row r="1127" spans="1:18">
      <c r="A1127">
        <v>885</v>
      </c>
      <c r="B1127">
        <v>50000153</v>
      </c>
      <c r="C1127" t="e">
        <f>+#REF!</f>
        <v>#REF!</v>
      </c>
      <c r="D1127" t="s">
        <v>168</v>
      </c>
      <c r="E1127">
        <v>1459508209000</v>
      </c>
      <c r="F1127">
        <v>1158072964000</v>
      </c>
      <c r="G1127">
        <v>1</v>
      </c>
      <c r="H1127" t="s">
        <v>1906</v>
      </c>
      <c r="I1127" t="s">
        <v>1907</v>
      </c>
      <c r="J1127" t="s">
        <v>20</v>
      </c>
      <c r="K1127" t="s">
        <v>21</v>
      </c>
      <c r="L1127">
        <v>0</v>
      </c>
      <c r="M1127">
        <v>0</v>
      </c>
      <c r="N1127" t="s">
        <v>22</v>
      </c>
      <c r="O1127">
        <v>4</v>
      </c>
      <c r="P1127" s="30">
        <f>SQRT((postes_2[[#This Row],[x]]-$Q$1)^2+(postes_2[[#This Row],[y]]-$R$1)^2)</f>
        <v>227159.12321097581</v>
      </c>
      <c r="Q1127">
        <v>566636.43000000005</v>
      </c>
      <c r="R1127">
        <v>6530572.3600000003</v>
      </c>
    </row>
    <row r="1128" spans="1:18">
      <c r="A1128">
        <v>2992</v>
      </c>
      <c r="B1128">
        <v>10000766</v>
      </c>
      <c r="C1128" t="e">
        <f>+#REF!</f>
        <v>#REF!</v>
      </c>
      <c r="D1128" t="s">
        <v>20</v>
      </c>
      <c r="E1128">
        <v>904003200000</v>
      </c>
      <c r="F1128" t="s">
        <v>20</v>
      </c>
      <c r="G1128">
        <v>1</v>
      </c>
      <c r="H1128" t="s">
        <v>6354</v>
      </c>
      <c r="I1128" t="s">
        <v>6355</v>
      </c>
      <c r="J1128" t="s">
        <v>20</v>
      </c>
      <c r="K1128" t="s">
        <v>21</v>
      </c>
      <c r="L1128">
        <v>0</v>
      </c>
      <c r="M1128">
        <v>0</v>
      </c>
      <c r="N1128" t="s">
        <v>22</v>
      </c>
      <c r="O1128">
        <v>3</v>
      </c>
      <c r="P1128" s="30">
        <f>SQRT((postes_2[[#This Row],[x]]-$Q$1)^2+(postes_2[[#This Row],[y]]-$R$1)^2)</f>
        <v>227303.61847181962</v>
      </c>
      <c r="Q1128">
        <v>706121.68999999797</v>
      </c>
      <c r="R1128">
        <v>6959660.2000000002</v>
      </c>
    </row>
    <row r="1129" spans="1:18">
      <c r="A1129">
        <v>1320</v>
      </c>
      <c r="B1129">
        <v>20000302</v>
      </c>
      <c r="C1129" t="e">
        <f>+#REF!</f>
        <v>#REF!</v>
      </c>
      <c r="D1129" t="s">
        <v>23</v>
      </c>
      <c r="E1129">
        <v>610761600000</v>
      </c>
      <c r="F1129">
        <v>1281520578000</v>
      </c>
      <c r="G1129">
        <v>1</v>
      </c>
      <c r="H1129" t="s">
        <v>2638</v>
      </c>
      <c r="I1129" t="s">
        <v>2639</v>
      </c>
      <c r="J1129" t="s">
        <v>20</v>
      </c>
      <c r="K1129" t="s">
        <v>21</v>
      </c>
      <c r="L1129">
        <v>0</v>
      </c>
      <c r="M1129">
        <v>0</v>
      </c>
      <c r="N1129" t="s">
        <v>22</v>
      </c>
      <c r="O1129">
        <v>3</v>
      </c>
      <c r="P1129" s="30">
        <f>SQRT((postes_2[[#This Row],[x]]-$Q$1)^2+(postes_2[[#This Row],[y]]-$R$1)^2)</f>
        <v>227334.11979320095</v>
      </c>
      <c r="Q1129">
        <v>777370.54999999702</v>
      </c>
      <c r="R1129">
        <v>6907815.0999999996</v>
      </c>
    </row>
    <row r="1130" spans="1:18">
      <c r="A1130">
        <v>243</v>
      </c>
      <c r="B1130">
        <v>70058011</v>
      </c>
      <c r="C1130">
        <f>+PV890</f>
        <v>0</v>
      </c>
      <c r="D1130" t="s">
        <v>168</v>
      </c>
      <c r="E1130">
        <v>1440427161000</v>
      </c>
      <c r="F1130">
        <v>1440427127000</v>
      </c>
      <c r="G1130">
        <v>1</v>
      </c>
      <c r="H1130" t="s">
        <v>554</v>
      </c>
      <c r="I1130" t="s">
        <v>555</v>
      </c>
      <c r="J1130" t="s">
        <v>20</v>
      </c>
      <c r="K1130" t="s">
        <v>21</v>
      </c>
      <c r="L1130">
        <v>0</v>
      </c>
      <c r="M1130">
        <v>0</v>
      </c>
      <c r="N1130" t="s">
        <v>267</v>
      </c>
      <c r="O1130">
        <v>4</v>
      </c>
      <c r="P1130" s="30">
        <f>SQRT((postes_2[[#This Row],[x]]-$Q$1)^2+(postes_2[[#This Row],[y]]-$R$1)^2)</f>
        <v>227400.51962770929</v>
      </c>
      <c r="Q1130">
        <v>438472.65330000198</v>
      </c>
      <c r="R1130">
        <v>6604707.0028999997</v>
      </c>
    </row>
    <row r="1131" spans="1:18">
      <c r="A1131">
        <v>3222</v>
      </c>
      <c r="B1131">
        <v>20000604</v>
      </c>
      <c r="C1131" t="e">
        <f>+#REF!</f>
        <v>#REF!</v>
      </c>
      <c r="D1131" t="s">
        <v>20</v>
      </c>
      <c r="E1131">
        <v>610761600000</v>
      </c>
      <c r="F1131" t="s">
        <v>20</v>
      </c>
      <c r="G1131">
        <v>1</v>
      </c>
      <c r="H1131" t="s">
        <v>5302</v>
      </c>
      <c r="I1131" t="s">
        <v>5303</v>
      </c>
      <c r="J1131" t="s">
        <v>20</v>
      </c>
      <c r="K1131" t="s">
        <v>21</v>
      </c>
      <c r="L1131">
        <v>0</v>
      </c>
      <c r="M1131">
        <v>0</v>
      </c>
      <c r="N1131" t="s">
        <v>22</v>
      </c>
      <c r="O1131">
        <v>6</v>
      </c>
      <c r="P1131" s="30">
        <f>SQRT((postes_2[[#This Row],[x]]-$Q$1)^2+(postes_2[[#This Row],[y]]-$R$1)^2)</f>
        <v>227466.45223456717</v>
      </c>
      <c r="Q1131">
        <v>810952.25999999803</v>
      </c>
      <c r="R1131">
        <v>6860921.9500000002</v>
      </c>
    </row>
    <row r="1132" spans="1:18">
      <c r="A1132">
        <v>2246</v>
      </c>
      <c r="B1132">
        <v>20000650</v>
      </c>
      <c r="C1132" t="e">
        <f>+#REF!</f>
        <v>#REF!</v>
      </c>
      <c r="D1132" t="s">
        <v>805</v>
      </c>
      <c r="E1132">
        <v>1271083774000</v>
      </c>
      <c r="F1132">
        <v>1271083695000</v>
      </c>
      <c r="G1132">
        <v>1</v>
      </c>
      <c r="H1132" t="s">
        <v>4445</v>
      </c>
      <c r="I1132" t="s">
        <v>4445</v>
      </c>
      <c r="J1132" t="s">
        <v>4446</v>
      </c>
      <c r="K1132" t="s">
        <v>21</v>
      </c>
      <c r="L1132">
        <v>0</v>
      </c>
      <c r="M1132">
        <v>0</v>
      </c>
      <c r="N1132" t="s">
        <v>22</v>
      </c>
      <c r="O1132">
        <v>3</v>
      </c>
      <c r="P1132" s="30">
        <f>SQRT((postes_2[[#This Row],[x]]-$Q$1)^2+(postes_2[[#This Row],[y]]-$R$1)^2)</f>
        <v>227721.93730253112</v>
      </c>
      <c r="Q1132">
        <v>815141.21999999904</v>
      </c>
      <c r="R1132">
        <v>6853295.6200000001</v>
      </c>
    </row>
    <row r="1133" spans="1:18">
      <c r="A1133">
        <v>270</v>
      </c>
      <c r="B1133">
        <v>60000399</v>
      </c>
      <c r="C1133">
        <f>+PF866</f>
        <v>0</v>
      </c>
      <c r="D1133" t="s">
        <v>20</v>
      </c>
      <c r="E1133">
        <v>610761600000</v>
      </c>
      <c r="F1133" t="s">
        <v>20</v>
      </c>
      <c r="G1133">
        <v>1</v>
      </c>
      <c r="H1133" t="s">
        <v>639</v>
      </c>
      <c r="I1133" t="s">
        <v>639</v>
      </c>
      <c r="J1133" t="s">
        <v>20</v>
      </c>
      <c r="K1133" t="s">
        <v>21</v>
      </c>
      <c r="L1133">
        <v>0</v>
      </c>
      <c r="M1133">
        <v>0</v>
      </c>
      <c r="N1133" t="s">
        <v>22</v>
      </c>
      <c r="O1133">
        <v>4</v>
      </c>
      <c r="P1133" s="30">
        <f>SQRT((postes_2[[#This Row],[x]]-$Q$1)^2+(postes_2[[#This Row],[y]]-$R$1)^2)</f>
        <v>227948.74147716115</v>
      </c>
      <c r="Q1133">
        <v>387342.43</v>
      </c>
      <c r="R1133">
        <v>6800099.5999999996</v>
      </c>
    </row>
    <row r="1134" spans="1:18">
      <c r="A1134">
        <v>283</v>
      </c>
      <c r="B1134">
        <v>10000710</v>
      </c>
      <c r="C1134">
        <f>+PF854</f>
        <v>0</v>
      </c>
      <c r="D1134" t="s">
        <v>20</v>
      </c>
      <c r="E1134">
        <v>834537600000</v>
      </c>
      <c r="F1134" t="s">
        <v>20</v>
      </c>
      <c r="G1134">
        <v>1</v>
      </c>
      <c r="H1134" t="s">
        <v>668</v>
      </c>
      <c r="I1134" t="s">
        <v>669</v>
      </c>
      <c r="J1134" t="s">
        <v>670</v>
      </c>
      <c r="K1134" t="s">
        <v>21</v>
      </c>
      <c r="L1134">
        <v>0</v>
      </c>
      <c r="M1134">
        <v>0</v>
      </c>
      <c r="N1134" t="s">
        <v>22</v>
      </c>
      <c r="O1134">
        <v>4</v>
      </c>
      <c r="P1134" s="30">
        <f>SQRT((postes_2[[#This Row],[x]]-$Q$1)^2+(postes_2[[#This Row],[y]]-$R$1)^2)</f>
        <v>228049.18508274754</v>
      </c>
      <c r="Q1134">
        <v>657722.59000000404</v>
      </c>
      <c r="R1134">
        <v>6976562.2300000004</v>
      </c>
    </row>
    <row r="1135" spans="1:18">
      <c r="A1135">
        <v>3348</v>
      </c>
      <c r="B1135">
        <v>60001556</v>
      </c>
      <c r="C1135" t="e">
        <f>+#REF!</f>
        <v>#REF!</v>
      </c>
      <c r="D1135" t="s">
        <v>20</v>
      </c>
      <c r="E1135">
        <v>954201600000</v>
      </c>
      <c r="F1135" t="s">
        <v>20</v>
      </c>
      <c r="G1135">
        <v>1</v>
      </c>
      <c r="H1135" t="s">
        <v>6899</v>
      </c>
      <c r="I1135" t="s">
        <v>6900</v>
      </c>
      <c r="J1135" t="s">
        <v>20</v>
      </c>
      <c r="K1135" t="s">
        <v>21</v>
      </c>
      <c r="L1135">
        <v>0</v>
      </c>
      <c r="M1135">
        <v>0</v>
      </c>
      <c r="N1135" t="s">
        <v>22</v>
      </c>
      <c r="O1135">
        <v>4</v>
      </c>
      <c r="P1135" s="30">
        <f>SQRT((postes_2[[#This Row],[x]]-$Q$1)^2+(postes_2[[#This Row],[y]]-$R$1)^2)</f>
        <v>228407.23227890479</v>
      </c>
      <c r="Q1135">
        <v>403734.36999999703</v>
      </c>
      <c r="R1135">
        <v>6656351.4000000004</v>
      </c>
    </row>
    <row r="1136" spans="1:18">
      <c r="A1136">
        <v>851</v>
      </c>
      <c r="B1136">
        <v>10000807</v>
      </c>
      <c r="C1136" t="e">
        <f>+#REF!</f>
        <v>#REF!</v>
      </c>
      <c r="D1136" t="s">
        <v>30</v>
      </c>
      <c r="E1136">
        <v>610761600000</v>
      </c>
      <c r="F1136">
        <v>1358943376000</v>
      </c>
      <c r="G1136">
        <v>1</v>
      </c>
      <c r="H1136" t="s">
        <v>1835</v>
      </c>
      <c r="I1136" t="s">
        <v>1836</v>
      </c>
      <c r="J1136" t="s">
        <v>20</v>
      </c>
      <c r="K1136" t="s">
        <v>21</v>
      </c>
      <c r="L1136">
        <v>0</v>
      </c>
      <c r="M1136">
        <v>0</v>
      </c>
      <c r="N1136" t="s">
        <v>22</v>
      </c>
      <c r="O1136">
        <v>3</v>
      </c>
      <c r="P1136" s="30">
        <f>SQRT((postes_2[[#This Row],[x]]-$Q$1)^2+(postes_2[[#This Row],[y]]-$R$1)^2)</f>
        <v>228427.68452953012</v>
      </c>
      <c r="Q1136">
        <v>725195.07999999798</v>
      </c>
      <c r="R1136">
        <v>6950990.0700000003</v>
      </c>
    </row>
    <row r="1137" spans="1:18">
      <c r="A1137">
        <v>484</v>
      </c>
      <c r="B1137">
        <v>50000158</v>
      </c>
      <c r="C1137">
        <f>+PF656</f>
        <v>0</v>
      </c>
      <c r="D1137" t="s">
        <v>168</v>
      </c>
      <c r="E1137">
        <v>1459507037000</v>
      </c>
      <c r="F1137">
        <v>1360251229000</v>
      </c>
      <c r="G1137">
        <v>1</v>
      </c>
      <c r="H1137" t="s">
        <v>7829</v>
      </c>
      <c r="I1137" t="s">
        <v>7830</v>
      </c>
      <c r="J1137" t="s">
        <v>20</v>
      </c>
      <c r="K1137" t="s">
        <v>21</v>
      </c>
      <c r="L1137">
        <v>0</v>
      </c>
      <c r="M1137">
        <v>0</v>
      </c>
      <c r="N1137" t="s">
        <v>22</v>
      </c>
      <c r="O1137">
        <v>4</v>
      </c>
      <c r="P1137" s="30">
        <f>SQRT((postes_2[[#This Row],[x]]-$Q$1)^2+(postes_2[[#This Row],[y]]-$R$1)^2)</f>
        <v>228432.01515027118</v>
      </c>
      <c r="Q1137">
        <v>600171.64999999898</v>
      </c>
      <c r="R1137">
        <v>6525262.5599999996</v>
      </c>
    </row>
    <row r="1138" spans="1:18">
      <c r="A1138">
        <v>3468</v>
      </c>
      <c r="B1138">
        <v>10000730</v>
      </c>
      <c r="C1138" t="e">
        <f>+#REF!</f>
        <v>#REF!</v>
      </c>
      <c r="D1138" t="s">
        <v>38</v>
      </c>
      <c r="E1138">
        <v>610761600000</v>
      </c>
      <c r="F1138">
        <v>1234263250000</v>
      </c>
      <c r="G1138">
        <v>1</v>
      </c>
      <c r="H1138" t="s">
        <v>892</v>
      </c>
      <c r="I1138" t="s">
        <v>893</v>
      </c>
      <c r="J1138" t="s">
        <v>20</v>
      </c>
      <c r="K1138" t="s">
        <v>21</v>
      </c>
      <c r="L1138">
        <v>0</v>
      </c>
      <c r="M1138">
        <v>0</v>
      </c>
      <c r="N1138" t="s">
        <v>22</v>
      </c>
      <c r="O1138">
        <v>3</v>
      </c>
      <c r="P1138" s="30">
        <f>SQRT((postes_2[[#This Row],[x]]-$Q$1)^2+(postes_2[[#This Row],[y]]-$R$1)^2)</f>
        <v>228536.52227825153</v>
      </c>
      <c r="Q1138">
        <v>677394.56000000203</v>
      </c>
      <c r="R1138">
        <v>6971979.9699999997</v>
      </c>
    </row>
    <row r="1139" spans="1:18">
      <c r="A1139">
        <v>1836</v>
      </c>
      <c r="B1139">
        <v>60000500</v>
      </c>
      <c r="C1139" t="e">
        <f>+#REF!</f>
        <v>#REF!</v>
      </c>
      <c r="D1139" t="s">
        <v>274</v>
      </c>
      <c r="E1139">
        <v>610761600000</v>
      </c>
      <c r="F1139">
        <v>1405939711000</v>
      </c>
      <c r="G1139">
        <v>1</v>
      </c>
      <c r="H1139" t="s">
        <v>7540</v>
      </c>
      <c r="I1139" t="s">
        <v>7540</v>
      </c>
      <c r="J1139" t="s">
        <v>20</v>
      </c>
      <c r="K1139" t="s">
        <v>21</v>
      </c>
      <c r="L1139">
        <v>0</v>
      </c>
      <c r="M1139">
        <v>0</v>
      </c>
      <c r="N1139" t="s">
        <v>22</v>
      </c>
      <c r="O1139">
        <v>4</v>
      </c>
      <c r="P1139" s="30">
        <f>SQRT((postes_2[[#This Row],[x]]-$Q$1)^2+(postes_2[[#This Row],[y]]-$R$1)^2)</f>
        <v>228538.64207652913</v>
      </c>
      <c r="Q1139">
        <v>384759.84000000398</v>
      </c>
      <c r="R1139">
        <v>6789311.4100000001</v>
      </c>
    </row>
    <row r="1140" spans="1:18">
      <c r="A1140">
        <v>2372</v>
      </c>
      <c r="B1140">
        <v>20000698</v>
      </c>
      <c r="C1140" t="e">
        <f>+#REF!</f>
        <v>#REF!</v>
      </c>
      <c r="D1140" t="s">
        <v>43</v>
      </c>
      <c r="E1140">
        <v>1065571200000</v>
      </c>
      <c r="F1140">
        <v>1126709124000</v>
      </c>
      <c r="G1140">
        <v>1</v>
      </c>
      <c r="H1140" t="s">
        <v>4943</v>
      </c>
      <c r="I1140" t="s">
        <v>4944</v>
      </c>
      <c r="J1140" t="s">
        <v>20</v>
      </c>
      <c r="K1140" t="s">
        <v>21</v>
      </c>
      <c r="L1140">
        <v>0</v>
      </c>
      <c r="M1140">
        <v>0</v>
      </c>
      <c r="N1140" t="s">
        <v>22</v>
      </c>
      <c r="O1140">
        <v>6</v>
      </c>
      <c r="P1140" s="30">
        <f>SQRT((postes_2[[#This Row],[x]]-$Q$1)^2+(postes_2[[#This Row],[y]]-$R$1)^2)</f>
        <v>228549.39569779413</v>
      </c>
      <c r="Q1140">
        <v>818642.49000000197</v>
      </c>
      <c r="R1140">
        <v>6847795.5099999998</v>
      </c>
    </row>
    <row r="1141" spans="1:18">
      <c r="A1141">
        <v>2030</v>
      </c>
      <c r="B1141">
        <v>60000307</v>
      </c>
      <c r="C1141" t="e">
        <f>+#REF!</f>
        <v>#REF!</v>
      </c>
      <c r="D1141" t="s">
        <v>20</v>
      </c>
      <c r="E1141">
        <v>1068163200000</v>
      </c>
      <c r="F1141" t="s">
        <v>20</v>
      </c>
      <c r="G1141">
        <v>1</v>
      </c>
      <c r="H1141" t="s">
        <v>3902</v>
      </c>
      <c r="I1141" t="s">
        <v>3903</v>
      </c>
      <c r="J1141" t="s">
        <v>20</v>
      </c>
      <c r="K1141" t="s">
        <v>21</v>
      </c>
      <c r="L1141">
        <v>0</v>
      </c>
      <c r="M1141">
        <v>0</v>
      </c>
      <c r="N1141" t="s">
        <v>22</v>
      </c>
      <c r="O1141">
        <v>4</v>
      </c>
      <c r="P1141" s="30">
        <f>SQRT((postes_2[[#This Row],[x]]-$Q$1)^2+(postes_2[[#This Row],[y]]-$R$1)^2)</f>
        <v>228654.39167376529</v>
      </c>
      <c r="Q1141">
        <v>390474.28000000102</v>
      </c>
      <c r="R1141">
        <v>6815792.3300000001</v>
      </c>
    </row>
    <row r="1142" spans="1:18">
      <c r="A1142">
        <v>1968</v>
      </c>
      <c r="B1142">
        <v>30000600</v>
      </c>
      <c r="C1142" t="e">
        <f>+#REF!</f>
        <v>#REF!</v>
      </c>
      <c r="D1142" t="s">
        <v>20</v>
      </c>
      <c r="E1142">
        <v>1056067200000</v>
      </c>
      <c r="F1142" t="s">
        <v>20</v>
      </c>
      <c r="G1142">
        <v>1</v>
      </c>
      <c r="H1142" t="s">
        <v>4004</v>
      </c>
      <c r="I1142" t="s">
        <v>4005</v>
      </c>
      <c r="J1142" t="s">
        <v>20</v>
      </c>
      <c r="K1142" t="s">
        <v>21</v>
      </c>
      <c r="L1142">
        <v>0</v>
      </c>
      <c r="M1142">
        <v>0</v>
      </c>
      <c r="N1142" t="s">
        <v>22</v>
      </c>
      <c r="O1142">
        <v>3</v>
      </c>
      <c r="P1142" s="30">
        <f>SQRT((postes_2[[#This Row],[x]]-$Q$1)^2+(postes_2[[#This Row],[y]]-$R$1)^2)</f>
        <v>228680.12945785502</v>
      </c>
      <c r="Q1142">
        <v>748911.68</v>
      </c>
      <c r="R1142">
        <v>6571450.5199999996</v>
      </c>
    </row>
    <row r="1143" spans="1:18">
      <c r="A1143">
        <v>532</v>
      </c>
      <c r="B1143">
        <v>10000767</v>
      </c>
      <c r="C1143">
        <f>+PF613</f>
        <v>0</v>
      </c>
      <c r="D1143" t="s">
        <v>20</v>
      </c>
      <c r="E1143">
        <v>610761600000</v>
      </c>
      <c r="F1143" t="s">
        <v>20</v>
      </c>
      <c r="G1143">
        <v>1</v>
      </c>
      <c r="H1143" t="s">
        <v>323</v>
      </c>
      <c r="I1143" t="s">
        <v>324</v>
      </c>
      <c r="J1143" t="s">
        <v>325</v>
      </c>
      <c r="K1143" t="s">
        <v>21</v>
      </c>
      <c r="L1143">
        <v>0</v>
      </c>
      <c r="M1143">
        <v>0</v>
      </c>
      <c r="N1143" t="s">
        <v>22</v>
      </c>
      <c r="O1143">
        <v>3</v>
      </c>
      <c r="P1143" s="30">
        <f>SQRT((postes_2[[#This Row],[x]]-$Q$1)^2+(postes_2[[#This Row],[y]]-$R$1)^2)</f>
        <v>228829.78091451174</v>
      </c>
      <c r="Q1143">
        <v>707933.25999999803</v>
      </c>
      <c r="R1143">
        <v>6960498.2000000002</v>
      </c>
    </row>
    <row r="1144" spans="1:18">
      <c r="A1144">
        <v>2942</v>
      </c>
      <c r="B1144">
        <v>30000926</v>
      </c>
      <c r="C1144" t="e">
        <f>+#REF!</f>
        <v>#REF!</v>
      </c>
      <c r="D1144" t="s">
        <v>212</v>
      </c>
      <c r="E1144">
        <v>610761600000</v>
      </c>
      <c r="F1144">
        <v>1128532353000</v>
      </c>
      <c r="G1144">
        <v>1</v>
      </c>
      <c r="H1144" t="s">
        <v>6237</v>
      </c>
      <c r="I1144" t="s">
        <v>6238</v>
      </c>
      <c r="J1144" t="s">
        <v>6239</v>
      </c>
      <c r="K1144" t="s">
        <v>21</v>
      </c>
      <c r="L1144">
        <v>0</v>
      </c>
      <c r="M1144">
        <v>0</v>
      </c>
      <c r="N1144" t="s">
        <v>22</v>
      </c>
      <c r="O1144">
        <v>3</v>
      </c>
      <c r="P1144" s="30">
        <f>SQRT((postes_2[[#This Row],[x]]-$Q$1)^2+(postes_2[[#This Row],[y]]-$R$1)^2)</f>
        <v>228863.52833080047</v>
      </c>
      <c r="Q1144">
        <v>687169.03999999899</v>
      </c>
      <c r="R1144">
        <v>6537833.8200000003</v>
      </c>
    </row>
    <row r="1145" spans="1:18">
      <c r="A1145">
        <v>2299</v>
      </c>
      <c r="B1145">
        <v>50000160</v>
      </c>
      <c r="C1145" t="e">
        <f>+#REF!</f>
        <v>#REF!</v>
      </c>
      <c r="D1145" t="s">
        <v>168</v>
      </c>
      <c r="E1145">
        <v>1459501611000</v>
      </c>
      <c r="F1145" t="s">
        <v>20</v>
      </c>
      <c r="G1145">
        <v>1</v>
      </c>
      <c r="H1145" t="s">
        <v>5342</v>
      </c>
      <c r="I1145" t="s">
        <v>5343</v>
      </c>
      <c r="J1145" t="s">
        <v>20</v>
      </c>
      <c r="K1145" t="s">
        <v>21</v>
      </c>
      <c r="L1145">
        <v>0</v>
      </c>
      <c r="M1145">
        <v>0</v>
      </c>
      <c r="N1145" t="s">
        <v>22</v>
      </c>
      <c r="O1145">
        <v>1</v>
      </c>
      <c r="P1145" s="30">
        <f>SQRT((postes_2[[#This Row],[x]]-$Q$1)^2+(postes_2[[#This Row],[y]]-$R$1)^2)</f>
        <v>228934.80387260567</v>
      </c>
      <c r="Q1145">
        <v>598159.75</v>
      </c>
      <c r="R1145">
        <v>6524858.7199999997</v>
      </c>
    </row>
    <row r="1146" spans="1:18">
      <c r="A1146">
        <v>3091</v>
      </c>
      <c r="B1146">
        <v>30000670</v>
      </c>
      <c r="C1146" t="e">
        <f>+#REF!</f>
        <v>#REF!</v>
      </c>
      <c r="D1146" t="s">
        <v>20</v>
      </c>
      <c r="E1146">
        <v>1056067200000</v>
      </c>
      <c r="F1146" t="s">
        <v>20</v>
      </c>
      <c r="G1146">
        <v>1</v>
      </c>
      <c r="H1146" t="s">
        <v>3022</v>
      </c>
      <c r="I1146" t="s">
        <v>3023</v>
      </c>
      <c r="J1146" t="s">
        <v>20</v>
      </c>
      <c r="K1146" t="s">
        <v>21</v>
      </c>
      <c r="L1146">
        <v>0</v>
      </c>
      <c r="M1146">
        <v>0</v>
      </c>
      <c r="N1146" t="s">
        <v>22</v>
      </c>
      <c r="O1146">
        <v>6</v>
      </c>
      <c r="P1146" s="30">
        <f>SQRT((postes_2[[#This Row],[x]]-$Q$1)^2+(postes_2[[#This Row],[y]]-$R$1)^2)</f>
        <v>228984.28720437858</v>
      </c>
      <c r="Q1146">
        <v>736412.49000000197</v>
      </c>
      <c r="R1146">
        <v>6562223.9800000004</v>
      </c>
    </row>
    <row r="1147" spans="1:18">
      <c r="A1147">
        <v>385</v>
      </c>
      <c r="B1147">
        <v>60000789</v>
      </c>
      <c r="C1147">
        <f>+PF765</f>
        <v>0</v>
      </c>
      <c r="D1147" t="s">
        <v>38</v>
      </c>
      <c r="E1147">
        <v>791078400000</v>
      </c>
      <c r="F1147">
        <v>1225445383000</v>
      </c>
      <c r="G1147">
        <v>1</v>
      </c>
      <c r="H1147" t="s">
        <v>349</v>
      </c>
      <c r="I1147" t="s">
        <v>350</v>
      </c>
      <c r="J1147" t="s">
        <v>20</v>
      </c>
      <c r="K1147" t="s">
        <v>21</v>
      </c>
      <c r="L1147">
        <v>0</v>
      </c>
      <c r="M1147">
        <v>0</v>
      </c>
      <c r="N1147" t="s">
        <v>22</v>
      </c>
      <c r="O1147">
        <v>4</v>
      </c>
      <c r="P1147" s="30">
        <f>SQRT((postes_2[[#This Row],[x]]-$Q$1)^2+(postes_2[[#This Row],[y]]-$R$1)^2)</f>
        <v>229045.20356162512</v>
      </c>
      <c r="Q1147">
        <v>381627.53000000102</v>
      </c>
      <c r="R1147">
        <v>6763113.9900000002</v>
      </c>
    </row>
    <row r="1148" spans="1:18">
      <c r="A1148">
        <v>3092</v>
      </c>
      <c r="B1148">
        <v>30000253</v>
      </c>
      <c r="C1148" t="e">
        <f>+#REF!</f>
        <v>#REF!</v>
      </c>
      <c r="D1148" t="s">
        <v>20</v>
      </c>
      <c r="E1148">
        <v>610761600000</v>
      </c>
      <c r="F1148" t="s">
        <v>20</v>
      </c>
      <c r="G1148">
        <v>1</v>
      </c>
      <c r="H1148" t="s">
        <v>3024</v>
      </c>
      <c r="I1148" t="s">
        <v>3025</v>
      </c>
      <c r="J1148" t="s">
        <v>26</v>
      </c>
      <c r="K1148" t="s">
        <v>21</v>
      </c>
      <c r="L1148">
        <v>0</v>
      </c>
      <c r="M1148">
        <v>0</v>
      </c>
      <c r="N1148" t="s">
        <v>22</v>
      </c>
      <c r="O1148">
        <v>6</v>
      </c>
      <c r="P1148" s="30">
        <f>SQRT((postes_2[[#This Row],[x]]-$Q$1)^2+(postes_2[[#This Row],[y]]-$R$1)^2)</f>
        <v>229073.31388217019</v>
      </c>
      <c r="Q1148">
        <v>813391.85000000102</v>
      </c>
      <c r="R1148">
        <v>6647174.9199999999</v>
      </c>
    </row>
    <row r="1149" spans="1:18">
      <c r="A1149">
        <v>617</v>
      </c>
      <c r="B1149">
        <v>50000162</v>
      </c>
      <c r="C1149" t="e">
        <f>+#REF!</f>
        <v>#REF!</v>
      </c>
      <c r="D1149" t="s">
        <v>168</v>
      </c>
      <c r="E1149">
        <v>1459501668000</v>
      </c>
      <c r="F1149" t="s">
        <v>20</v>
      </c>
      <c r="G1149">
        <v>1</v>
      </c>
      <c r="H1149" t="s">
        <v>5203</v>
      </c>
      <c r="I1149" t="s">
        <v>5204</v>
      </c>
      <c r="J1149" t="s">
        <v>20</v>
      </c>
      <c r="K1149" t="s">
        <v>21</v>
      </c>
      <c r="L1149">
        <v>0</v>
      </c>
      <c r="M1149">
        <v>0</v>
      </c>
      <c r="N1149" t="s">
        <v>22</v>
      </c>
      <c r="O1149">
        <v>1</v>
      </c>
      <c r="P1149" s="30">
        <f>SQRT((postes_2[[#This Row],[x]]-$Q$1)^2+(postes_2[[#This Row],[y]]-$R$1)^2)</f>
        <v>229100.38097456578</v>
      </c>
      <c r="Q1149">
        <v>595065.64999999898</v>
      </c>
      <c r="R1149">
        <v>6524880.3899999997</v>
      </c>
    </row>
    <row r="1150" spans="1:18">
      <c r="A1150">
        <v>2827</v>
      </c>
      <c r="B1150">
        <v>10000709</v>
      </c>
      <c r="C1150" t="e">
        <f>+#REF!</f>
        <v>#REF!</v>
      </c>
      <c r="D1150" t="s">
        <v>43</v>
      </c>
      <c r="E1150">
        <v>610761600000</v>
      </c>
      <c r="F1150">
        <v>1163677756000</v>
      </c>
      <c r="G1150">
        <v>1</v>
      </c>
      <c r="H1150" t="s">
        <v>2834</v>
      </c>
      <c r="I1150" t="s">
        <v>2835</v>
      </c>
      <c r="J1150" t="s">
        <v>2836</v>
      </c>
      <c r="K1150" t="s">
        <v>21</v>
      </c>
      <c r="L1150">
        <v>0</v>
      </c>
      <c r="M1150">
        <v>0</v>
      </c>
      <c r="N1150" t="s">
        <v>22</v>
      </c>
      <c r="O1150">
        <v>4</v>
      </c>
      <c r="P1150" s="30">
        <f>SQRT((postes_2[[#This Row],[x]]-$Q$1)^2+(postes_2[[#This Row],[y]]-$R$1)^2)</f>
        <v>229177.38719013552</v>
      </c>
      <c r="Q1150">
        <v>660233.42000000202</v>
      </c>
      <c r="R1150">
        <v>6977171.5499999998</v>
      </c>
    </row>
    <row r="1151" spans="1:18">
      <c r="A1151">
        <v>2883</v>
      </c>
      <c r="B1151">
        <v>10000695</v>
      </c>
      <c r="C1151" t="e">
        <f>+#REF!</f>
        <v>#REF!</v>
      </c>
      <c r="D1151" t="s">
        <v>20</v>
      </c>
      <c r="E1151">
        <v>1083715200000</v>
      </c>
      <c r="F1151" t="s">
        <v>20</v>
      </c>
      <c r="G1151">
        <v>1</v>
      </c>
      <c r="H1151" t="s">
        <v>6628</v>
      </c>
      <c r="I1151" t="s">
        <v>6629</v>
      </c>
      <c r="J1151" t="s">
        <v>20</v>
      </c>
      <c r="K1151" t="s">
        <v>21</v>
      </c>
      <c r="L1151">
        <v>0</v>
      </c>
      <c r="M1151">
        <v>0</v>
      </c>
      <c r="N1151" t="s">
        <v>22</v>
      </c>
      <c r="O1151">
        <v>6</v>
      </c>
      <c r="P1151" s="30">
        <f>SQRT((postes_2[[#This Row],[x]]-$Q$1)^2+(postes_2[[#This Row],[y]]-$R$1)^2)</f>
        <v>229278.35062743566</v>
      </c>
      <c r="Q1151">
        <v>649221.02000000305</v>
      </c>
      <c r="R1151">
        <v>6979442.1399999997</v>
      </c>
    </row>
    <row r="1152" spans="1:18">
      <c r="A1152">
        <v>1119</v>
      </c>
      <c r="B1152">
        <v>20000296</v>
      </c>
      <c r="C1152" t="e">
        <f>+#REF!</f>
        <v>#REF!</v>
      </c>
      <c r="D1152" t="s">
        <v>23</v>
      </c>
      <c r="E1152">
        <v>610761600000</v>
      </c>
      <c r="F1152">
        <v>1281436437000</v>
      </c>
      <c r="G1152">
        <v>1</v>
      </c>
      <c r="H1152" t="s">
        <v>6582</v>
      </c>
      <c r="I1152" t="s">
        <v>6583</v>
      </c>
      <c r="J1152" t="s">
        <v>20</v>
      </c>
      <c r="K1152" t="s">
        <v>21</v>
      </c>
      <c r="L1152">
        <v>0</v>
      </c>
      <c r="M1152">
        <v>0</v>
      </c>
      <c r="N1152" t="s">
        <v>22</v>
      </c>
      <c r="O1152">
        <v>6</v>
      </c>
      <c r="P1152" s="30">
        <f>SQRT((postes_2[[#This Row],[x]]-$Q$1)^2+(postes_2[[#This Row],[y]]-$R$1)^2)</f>
        <v>229438.73256525633</v>
      </c>
      <c r="Q1152">
        <v>779378.07</v>
      </c>
      <c r="R1152">
        <v>6908742.5999999996</v>
      </c>
    </row>
    <row r="1153" spans="1:18">
      <c r="A1153">
        <v>3456</v>
      </c>
      <c r="B1153">
        <v>70000015</v>
      </c>
      <c r="C1153" t="e">
        <f>+#REF!</f>
        <v>#REF!</v>
      </c>
      <c r="D1153" t="s">
        <v>20</v>
      </c>
      <c r="E1153" s="1">
        <v>827712000000</v>
      </c>
      <c r="F1153" t="s">
        <v>20</v>
      </c>
      <c r="G1153">
        <v>1</v>
      </c>
      <c r="H1153" t="s">
        <v>245</v>
      </c>
      <c r="I1153" t="s">
        <v>246</v>
      </c>
      <c r="J1153" t="s">
        <v>20</v>
      </c>
      <c r="K1153" t="s">
        <v>21</v>
      </c>
      <c r="L1153">
        <v>0</v>
      </c>
      <c r="M1153">
        <v>0</v>
      </c>
      <c r="N1153" t="s">
        <v>22</v>
      </c>
      <c r="O1153">
        <v>4</v>
      </c>
      <c r="P1153" s="30">
        <f>SQRT((postes_2[[#This Row],[x]]-$Q$1)^2+(postes_2[[#This Row],[y]]-$R$1)^2)</f>
        <v>229474.40494171099</v>
      </c>
      <c r="Q1153">
        <v>575243.92000000202</v>
      </c>
      <c r="R1153">
        <v>6980217.0099999998</v>
      </c>
    </row>
    <row r="1154" spans="1:18">
      <c r="A1154">
        <v>3631</v>
      </c>
      <c r="B1154">
        <v>30000708</v>
      </c>
      <c r="C1154" t="e">
        <f>+#REF!</f>
        <v>#REF!</v>
      </c>
      <c r="D1154" t="s">
        <v>30</v>
      </c>
      <c r="E1154">
        <v>610761600000</v>
      </c>
      <c r="F1154">
        <v>1407242698000</v>
      </c>
      <c r="G1154">
        <v>1</v>
      </c>
      <c r="H1154" t="s">
        <v>7756</v>
      </c>
      <c r="I1154" t="s">
        <v>7756</v>
      </c>
      <c r="J1154" t="s">
        <v>20</v>
      </c>
      <c r="K1154" t="s">
        <v>21</v>
      </c>
      <c r="L1154">
        <v>0</v>
      </c>
      <c r="M1154">
        <v>0</v>
      </c>
      <c r="N1154" t="s">
        <v>22</v>
      </c>
      <c r="O1154">
        <v>3</v>
      </c>
      <c r="P1154" s="30">
        <f>SQRT((postes_2[[#This Row],[x]]-$Q$1)^2+(postes_2[[#This Row],[y]]-$R$1)^2)</f>
        <v>229734.4059080579</v>
      </c>
      <c r="Q1154">
        <v>733553.90999999596</v>
      </c>
      <c r="R1154">
        <v>6559482.7800000003</v>
      </c>
    </row>
    <row r="1155" spans="1:18">
      <c r="A1155">
        <v>945</v>
      </c>
      <c r="B1155">
        <v>50000135</v>
      </c>
      <c r="C1155">
        <f>+PF216</f>
        <v>0</v>
      </c>
      <c r="D1155" t="s">
        <v>168</v>
      </c>
      <c r="E1155">
        <v>1459506804000</v>
      </c>
      <c r="F1155" t="s">
        <v>20</v>
      </c>
      <c r="G1155">
        <v>1</v>
      </c>
      <c r="H1155" t="s">
        <v>1662</v>
      </c>
      <c r="I1155" t="s">
        <v>1662</v>
      </c>
      <c r="J1155" t="s">
        <v>20</v>
      </c>
      <c r="K1155" t="s">
        <v>21</v>
      </c>
      <c r="L1155">
        <v>0</v>
      </c>
      <c r="M1155">
        <v>0</v>
      </c>
      <c r="N1155" t="s">
        <v>22</v>
      </c>
      <c r="O1155">
        <v>7</v>
      </c>
      <c r="P1155" s="30">
        <f>SQRT((postes_2[[#This Row],[x]]-$Q$1)^2+(postes_2[[#This Row],[y]]-$R$1)^2)</f>
        <v>229793.68663929484</v>
      </c>
      <c r="Q1155">
        <v>533655.46000000101</v>
      </c>
      <c r="R1155">
        <v>6536887.25</v>
      </c>
    </row>
    <row r="1156" spans="1:18">
      <c r="A1156">
        <v>1798</v>
      </c>
      <c r="B1156">
        <v>70001541</v>
      </c>
      <c r="C1156" t="e">
        <f>+#REF!</f>
        <v>#REF!</v>
      </c>
      <c r="D1156" t="s">
        <v>77</v>
      </c>
      <c r="E1156">
        <v>757641600000</v>
      </c>
      <c r="F1156">
        <v>1373649018000</v>
      </c>
      <c r="G1156">
        <v>1</v>
      </c>
      <c r="H1156" t="s">
        <v>7125</v>
      </c>
      <c r="I1156" t="s">
        <v>7126</v>
      </c>
      <c r="J1156" t="s">
        <v>20</v>
      </c>
      <c r="K1156" t="s">
        <v>21</v>
      </c>
      <c r="L1156">
        <v>0</v>
      </c>
      <c r="M1156">
        <v>0</v>
      </c>
      <c r="N1156" t="s">
        <v>22</v>
      </c>
      <c r="O1156">
        <v>4</v>
      </c>
      <c r="P1156" s="30">
        <f>SQRT((postes_2[[#This Row],[x]]-$Q$1)^2+(postes_2[[#This Row],[y]]-$R$1)^2)</f>
        <v>229895.54959969816</v>
      </c>
      <c r="Q1156">
        <v>396911.40999999602</v>
      </c>
      <c r="R1156">
        <v>6838579.8899999997</v>
      </c>
    </row>
    <row r="1157" spans="1:18">
      <c r="A1157">
        <v>1443</v>
      </c>
      <c r="B1157">
        <v>20000451</v>
      </c>
      <c r="C1157" t="e">
        <f>+#REF!</f>
        <v>#REF!</v>
      </c>
      <c r="D1157" t="s">
        <v>805</v>
      </c>
      <c r="E1157">
        <v>778377600000</v>
      </c>
      <c r="F1157">
        <v>1269620600000</v>
      </c>
      <c r="G1157">
        <v>1</v>
      </c>
      <c r="H1157" t="s">
        <v>5817</v>
      </c>
      <c r="I1157" t="s">
        <v>5818</v>
      </c>
      <c r="J1157" t="s">
        <v>20</v>
      </c>
      <c r="K1157" t="s">
        <v>21</v>
      </c>
      <c r="L1157">
        <v>0</v>
      </c>
      <c r="M1157">
        <v>0</v>
      </c>
      <c r="N1157" t="s">
        <v>22</v>
      </c>
      <c r="O1157">
        <v>3</v>
      </c>
      <c r="P1157" s="30">
        <f>SQRT((postes_2[[#This Row],[x]]-$Q$1)^2+(postes_2[[#This Row],[y]]-$R$1)^2)</f>
        <v>229956.0629612194</v>
      </c>
      <c r="Q1157">
        <v>792020.14000000095</v>
      </c>
      <c r="R1157">
        <v>6894597.3200000003</v>
      </c>
    </row>
    <row r="1158" spans="1:18">
      <c r="A1158">
        <v>2234</v>
      </c>
      <c r="B1158">
        <v>10000734</v>
      </c>
      <c r="C1158" t="e">
        <f>+#REF!</f>
        <v>#REF!</v>
      </c>
      <c r="D1158" t="s">
        <v>20</v>
      </c>
      <c r="E1158">
        <v>751939200000</v>
      </c>
      <c r="F1158" t="s">
        <v>20</v>
      </c>
      <c r="G1158">
        <v>1</v>
      </c>
      <c r="H1158" t="s">
        <v>5704</v>
      </c>
      <c r="I1158" t="s">
        <v>5705</v>
      </c>
      <c r="J1158" t="s">
        <v>476</v>
      </c>
      <c r="K1158" t="s">
        <v>21</v>
      </c>
      <c r="L1158">
        <v>0</v>
      </c>
      <c r="M1158">
        <v>0</v>
      </c>
      <c r="N1158" t="s">
        <v>22</v>
      </c>
      <c r="O1158">
        <v>6</v>
      </c>
      <c r="P1158" s="30">
        <f>SQRT((postes_2[[#This Row],[x]]-$Q$1)^2+(postes_2[[#This Row],[y]]-$R$1)^2)</f>
        <v>230088.20939371831</v>
      </c>
      <c r="Q1158">
        <v>686906.39000000095</v>
      </c>
      <c r="R1158">
        <v>6970482.9800000004</v>
      </c>
    </row>
    <row r="1159" spans="1:18">
      <c r="A1159">
        <v>1518</v>
      </c>
      <c r="B1159">
        <v>30000151</v>
      </c>
      <c r="C1159" t="e">
        <f>+#REF!</f>
        <v>#REF!</v>
      </c>
      <c r="D1159" t="s">
        <v>38</v>
      </c>
      <c r="E1159">
        <v>610761600000</v>
      </c>
      <c r="F1159">
        <v>1184942278000</v>
      </c>
      <c r="G1159">
        <v>1</v>
      </c>
      <c r="H1159" t="s">
        <v>2702</v>
      </c>
      <c r="I1159" t="s">
        <v>2703</v>
      </c>
      <c r="J1159" t="s">
        <v>20</v>
      </c>
      <c r="K1159" t="s">
        <v>21</v>
      </c>
      <c r="L1159">
        <v>0</v>
      </c>
      <c r="M1159">
        <v>0</v>
      </c>
      <c r="N1159" t="s">
        <v>22</v>
      </c>
      <c r="O1159">
        <v>3</v>
      </c>
      <c r="P1159" s="30">
        <f>SQRT((postes_2[[#This Row],[x]]-$Q$1)^2+(postes_2[[#This Row],[y]]-$R$1)^2)</f>
        <v>230109.55865417558</v>
      </c>
      <c r="Q1159">
        <v>827594.18999999797</v>
      </c>
      <c r="R1159">
        <v>6677257.4500000002</v>
      </c>
    </row>
    <row r="1160" spans="1:18">
      <c r="A1160">
        <v>3411</v>
      </c>
      <c r="B1160">
        <v>30000284</v>
      </c>
      <c r="C1160" t="e">
        <f>+#REF!</f>
        <v>#REF!</v>
      </c>
      <c r="D1160" t="s">
        <v>20</v>
      </c>
      <c r="E1160">
        <v>610761600000</v>
      </c>
      <c r="F1160" t="s">
        <v>20</v>
      </c>
      <c r="G1160">
        <v>1</v>
      </c>
      <c r="H1160" t="s">
        <v>148</v>
      </c>
      <c r="I1160" t="s">
        <v>149</v>
      </c>
      <c r="J1160" t="s">
        <v>20</v>
      </c>
      <c r="K1160" t="s">
        <v>21</v>
      </c>
      <c r="L1160">
        <v>0</v>
      </c>
      <c r="M1160">
        <v>0</v>
      </c>
      <c r="N1160" t="s">
        <v>22</v>
      </c>
      <c r="O1160">
        <v>3</v>
      </c>
      <c r="P1160" s="30">
        <f>SQRT((postes_2[[#This Row],[x]]-$Q$1)^2+(postes_2[[#This Row],[y]]-$R$1)^2)</f>
        <v>230213.79659152767</v>
      </c>
      <c r="Q1160">
        <v>807892.75999999803</v>
      </c>
      <c r="R1160">
        <v>6635046.2800000003</v>
      </c>
    </row>
    <row r="1161" spans="1:18">
      <c r="A1161">
        <v>622</v>
      </c>
      <c r="B1161">
        <v>50000170</v>
      </c>
      <c r="C1161">
        <f>+PF544</f>
        <v>0</v>
      </c>
      <c r="D1161" t="s">
        <v>168</v>
      </c>
      <c r="E1161">
        <v>1459506830000</v>
      </c>
      <c r="F1161">
        <v>1360248295000</v>
      </c>
      <c r="G1161">
        <v>1</v>
      </c>
      <c r="H1161" t="s">
        <v>5213</v>
      </c>
      <c r="I1161" t="s">
        <v>5214</v>
      </c>
      <c r="J1161" t="s">
        <v>20</v>
      </c>
      <c r="K1161" t="s">
        <v>21</v>
      </c>
      <c r="L1161">
        <v>0</v>
      </c>
      <c r="M1161">
        <v>0</v>
      </c>
      <c r="N1161" t="s">
        <v>22</v>
      </c>
      <c r="O1161">
        <v>6</v>
      </c>
      <c r="P1161" s="30">
        <f>SQRT((postes_2[[#This Row],[x]]-$Q$1)^2+(postes_2[[#This Row],[y]]-$R$1)^2)</f>
        <v>230298.14328140943</v>
      </c>
      <c r="Q1161">
        <v>607125.70000000298</v>
      </c>
      <c r="R1161">
        <v>6523188.4800000004</v>
      </c>
    </row>
    <row r="1162" spans="1:18">
      <c r="A1162">
        <v>621</v>
      </c>
      <c r="B1162">
        <v>50000168</v>
      </c>
      <c r="C1162" t="e">
        <f>+#REF!</f>
        <v>#REF!</v>
      </c>
      <c r="D1162" t="s">
        <v>168</v>
      </c>
      <c r="E1162">
        <v>1459501698000</v>
      </c>
      <c r="F1162" t="s">
        <v>20</v>
      </c>
      <c r="G1162">
        <v>1</v>
      </c>
      <c r="H1162" t="s">
        <v>5211</v>
      </c>
      <c r="I1162" t="s">
        <v>5212</v>
      </c>
      <c r="J1162" t="s">
        <v>20</v>
      </c>
      <c r="K1162" t="s">
        <v>21</v>
      </c>
      <c r="L1162">
        <v>0</v>
      </c>
      <c r="M1162">
        <v>0</v>
      </c>
      <c r="N1162" t="s">
        <v>22</v>
      </c>
      <c r="O1162">
        <v>1</v>
      </c>
      <c r="P1162" s="30">
        <f>SQRT((postes_2[[#This Row],[x]]-$Q$1)^2+(postes_2[[#This Row],[y]]-$R$1)^2)</f>
        <v>230363.50022520972</v>
      </c>
      <c r="Q1162">
        <v>593147.81999999995</v>
      </c>
      <c r="R1162">
        <v>6523750.9900000002</v>
      </c>
    </row>
    <row r="1163" spans="1:18">
      <c r="A1163">
        <v>2651</v>
      </c>
      <c r="B1163">
        <v>30000930</v>
      </c>
      <c r="C1163" t="e">
        <f>+#REF!</f>
        <v>#REF!</v>
      </c>
      <c r="D1163" t="s">
        <v>30</v>
      </c>
      <c r="E1163">
        <v>1079395200000</v>
      </c>
      <c r="F1163">
        <v>1361364164000</v>
      </c>
      <c r="G1163">
        <v>1</v>
      </c>
      <c r="H1163" t="s">
        <v>5020</v>
      </c>
      <c r="I1163" t="s">
        <v>5021</v>
      </c>
      <c r="J1163" t="s">
        <v>20</v>
      </c>
      <c r="K1163" t="s">
        <v>21</v>
      </c>
      <c r="L1163">
        <v>0</v>
      </c>
      <c r="M1163">
        <v>0</v>
      </c>
      <c r="N1163" t="s">
        <v>22</v>
      </c>
      <c r="O1163">
        <v>3</v>
      </c>
      <c r="P1163" s="30">
        <f>SQRT((postes_2[[#This Row],[x]]-$Q$1)^2+(postes_2[[#This Row],[y]]-$R$1)^2)</f>
        <v>230373.6535862844</v>
      </c>
      <c r="Q1163">
        <v>685740.11999999697</v>
      </c>
      <c r="R1163">
        <v>6535732.4199999999</v>
      </c>
    </row>
    <row r="1164" spans="1:18">
      <c r="A1164">
        <v>577</v>
      </c>
      <c r="B1164">
        <v>50000157</v>
      </c>
      <c r="C1164">
        <f>+PF590</f>
        <v>0</v>
      </c>
      <c r="D1164" t="s">
        <v>168</v>
      </c>
      <c r="E1164">
        <v>1459508148000</v>
      </c>
      <c r="F1164">
        <v>1360594548000</v>
      </c>
      <c r="G1164">
        <v>1</v>
      </c>
      <c r="H1164" t="s">
        <v>7803</v>
      </c>
      <c r="I1164" t="s">
        <v>7804</v>
      </c>
      <c r="J1164" t="s">
        <v>20</v>
      </c>
      <c r="K1164" t="s">
        <v>21</v>
      </c>
      <c r="L1164">
        <v>0</v>
      </c>
      <c r="M1164">
        <v>0</v>
      </c>
      <c r="N1164" t="s">
        <v>22</v>
      </c>
      <c r="O1164">
        <v>4</v>
      </c>
      <c r="P1164" s="30">
        <f>SQRT((postes_2[[#This Row],[x]]-$Q$1)^2+(postes_2[[#This Row],[y]]-$R$1)^2)</f>
        <v>230486.78562877179</v>
      </c>
      <c r="Q1164">
        <v>566118.75999999803</v>
      </c>
      <c r="R1164">
        <v>6527282.7999999998</v>
      </c>
    </row>
    <row r="1165" spans="1:18">
      <c r="A1165">
        <v>982</v>
      </c>
      <c r="B1165">
        <v>50000165</v>
      </c>
      <c r="C1165" t="e">
        <f>+#REF!</f>
        <v>#REF!</v>
      </c>
      <c r="D1165" t="s">
        <v>168</v>
      </c>
      <c r="E1165">
        <v>1459501629000</v>
      </c>
      <c r="F1165" t="s">
        <v>20</v>
      </c>
      <c r="G1165">
        <v>1</v>
      </c>
      <c r="H1165" t="s">
        <v>2106</v>
      </c>
      <c r="I1165" t="s">
        <v>2107</v>
      </c>
      <c r="J1165" t="s">
        <v>20</v>
      </c>
      <c r="K1165" t="s">
        <v>21</v>
      </c>
      <c r="L1165">
        <v>0</v>
      </c>
      <c r="M1165">
        <v>0</v>
      </c>
      <c r="N1165" t="s">
        <v>22</v>
      </c>
      <c r="O1165">
        <v>1</v>
      </c>
      <c r="P1165" s="30">
        <f>SQRT((postes_2[[#This Row],[x]]-$Q$1)^2+(postes_2[[#This Row],[y]]-$R$1)^2)</f>
        <v>230611.60252342242</v>
      </c>
      <c r="Q1165">
        <v>585966.39999999898</v>
      </c>
      <c r="R1165">
        <v>6524156.1799999997</v>
      </c>
    </row>
    <row r="1166" spans="1:18">
      <c r="A1166">
        <v>966</v>
      </c>
      <c r="B1166">
        <v>60001191</v>
      </c>
      <c r="C1166" t="e">
        <f>+#REF!</f>
        <v>#REF!</v>
      </c>
      <c r="D1166" t="s">
        <v>20</v>
      </c>
      <c r="E1166">
        <v>1034899200000</v>
      </c>
      <c r="F1166" t="s">
        <v>20</v>
      </c>
      <c r="G1166">
        <v>1</v>
      </c>
      <c r="H1166" t="s">
        <v>1513</v>
      </c>
      <c r="I1166" t="s">
        <v>1514</v>
      </c>
      <c r="J1166" t="s">
        <v>20</v>
      </c>
      <c r="K1166" t="s">
        <v>21</v>
      </c>
      <c r="L1166">
        <v>0</v>
      </c>
      <c r="M1166">
        <v>0</v>
      </c>
      <c r="N1166" t="s">
        <v>22</v>
      </c>
      <c r="O1166">
        <v>4</v>
      </c>
      <c r="P1166" s="30">
        <f>SQRT((postes_2[[#This Row],[x]]-$Q$1)^2+(postes_2[[#This Row],[y]]-$R$1)^2)</f>
        <v>230685.17391780234</v>
      </c>
      <c r="Q1166">
        <v>384756.24000000203</v>
      </c>
      <c r="R1166">
        <v>6705825.5099999998</v>
      </c>
    </row>
    <row r="1167" spans="1:18">
      <c r="A1167">
        <v>887</v>
      </c>
      <c r="B1167">
        <v>50000155</v>
      </c>
      <c r="C1167" t="e">
        <f>+#REF!</f>
        <v>#REF!</v>
      </c>
      <c r="D1167" t="s">
        <v>168</v>
      </c>
      <c r="E1167">
        <v>1459508254000</v>
      </c>
      <c r="F1167">
        <v>1360336935000</v>
      </c>
      <c r="G1167">
        <v>1</v>
      </c>
      <c r="H1167" t="s">
        <v>1910</v>
      </c>
      <c r="I1167" t="s">
        <v>1911</v>
      </c>
      <c r="J1167" t="s">
        <v>20</v>
      </c>
      <c r="K1167" t="s">
        <v>21</v>
      </c>
      <c r="L1167">
        <v>0</v>
      </c>
      <c r="M1167">
        <v>0</v>
      </c>
      <c r="N1167" t="s">
        <v>22</v>
      </c>
      <c r="O1167">
        <v>4</v>
      </c>
      <c r="P1167" s="30">
        <f>SQRT((postes_2[[#This Row],[x]]-$Q$1)^2+(postes_2[[#This Row],[y]]-$R$1)^2)</f>
        <v>230808.86873131144</v>
      </c>
      <c r="Q1167">
        <v>562035.24000000197</v>
      </c>
      <c r="R1167">
        <v>6527792.5099999998</v>
      </c>
    </row>
    <row r="1168" spans="1:18">
      <c r="A1168">
        <v>2650</v>
      </c>
      <c r="B1168">
        <v>70011902</v>
      </c>
      <c r="C1168" t="e">
        <f>+#REF!</f>
        <v>#REF!</v>
      </c>
      <c r="D1168" t="s">
        <v>43</v>
      </c>
      <c r="E1168">
        <v>1158054416000</v>
      </c>
      <c r="F1168">
        <v>1158054943000</v>
      </c>
      <c r="G1168">
        <v>1</v>
      </c>
      <c r="H1168" t="s">
        <v>5019</v>
      </c>
      <c r="I1168" t="s">
        <v>5019</v>
      </c>
      <c r="J1168" t="s">
        <v>20</v>
      </c>
      <c r="K1168" t="s">
        <v>21</v>
      </c>
      <c r="L1168">
        <v>0</v>
      </c>
      <c r="M1168">
        <v>0</v>
      </c>
      <c r="N1168" t="s">
        <v>22</v>
      </c>
      <c r="O1168">
        <v>6</v>
      </c>
      <c r="P1168" s="30">
        <f>SQRT((postes_2[[#This Row],[x]]-$Q$1)^2+(postes_2[[#This Row],[y]]-$R$1)^2)</f>
        <v>230924.28165712289</v>
      </c>
      <c r="Q1168">
        <v>687931.07</v>
      </c>
      <c r="R1168">
        <v>6535917.6500000004</v>
      </c>
    </row>
    <row r="1169" spans="1:18">
      <c r="A1169">
        <v>983</v>
      </c>
      <c r="B1169">
        <v>50000173</v>
      </c>
      <c r="C1169" t="e">
        <f>+#REF!</f>
        <v>#REF!</v>
      </c>
      <c r="D1169" t="s">
        <v>168</v>
      </c>
      <c r="E1169">
        <v>1459501644000</v>
      </c>
      <c r="F1169" t="s">
        <v>20</v>
      </c>
      <c r="G1169">
        <v>1</v>
      </c>
      <c r="H1169" t="s">
        <v>2108</v>
      </c>
      <c r="I1169" t="s">
        <v>2109</v>
      </c>
      <c r="J1169" t="s">
        <v>20</v>
      </c>
      <c r="K1169" t="s">
        <v>21</v>
      </c>
      <c r="L1169">
        <v>0</v>
      </c>
      <c r="M1169">
        <v>0</v>
      </c>
      <c r="N1169" t="s">
        <v>22</v>
      </c>
      <c r="O1169">
        <v>1</v>
      </c>
      <c r="P1169" s="30">
        <f>SQRT((postes_2[[#This Row],[x]]-$Q$1)^2+(postes_2[[#This Row],[y]]-$R$1)^2)</f>
        <v>231015.44022198388</v>
      </c>
      <c r="Q1169">
        <v>591255.15999999596</v>
      </c>
      <c r="R1169">
        <v>6523247.3399999999</v>
      </c>
    </row>
    <row r="1170" spans="1:18">
      <c r="A1170">
        <v>2666</v>
      </c>
      <c r="B1170">
        <v>30000802</v>
      </c>
      <c r="C1170" t="e">
        <f>+#REF!</f>
        <v>#REF!</v>
      </c>
      <c r="D1170" t="s">
        <v>23</v>
      </c>
      <c r="E1170" s="1">
        <v>765504000000</v>
      </c>
      <c r="F1170">
        <v>1251820070000</v>
      </c>
      <c r="G1170">
        <v>1</v>
      </c>
      <c r="H1170" t="s">
        <v>5053</v>
      </c>
      <c r="I1170" t="s">
        <v>5054</v>
      </c>
      <c r="J1170" t="s">
        <v>20</v>
      </c>
      <c r="K1170" t="s">
        <v>21</v>
      </c>
      <c r="L1170">
        <v>0</v>
      </c>
      <c r="M1170">
        <v>0</v>
      </c>
      <c r="N1170" t="s">
        <v>22</v>
      </c>
      <c r="O1170">
        <v>3</v>
      </c>
      <c r="P1170" s="30">
        <f>SQRT((postes_2[[#This Row],[x]]-$Q$1)^2+(postes_2[[#This Row],[y]]-$R$1)^2)</f>
        <v>231261.34021789019</v>
      </c>
      <c r="Q1170">
        <v>715251.46999999904</v>
      </c>
      <c r="R1170">
        <v>6547301</v>
      </c>
    </row>
    <row r="1171" spans="1:18">
      <c r="A1171">
        <v>805</v>
      </c>
      <c r="B1171">
        <v>10000854</v>
      </c>
      <c r="C1171">
        <f>+PF368</f>
        <v>0</v>
      </c>
      <c r="D1171" t="s">
        <v>77</v>
      </c>
      <c r="E1171">
        <v>998611200000</v>
      </c>
      <c r="F1171">
        <v>1371483279000</v>
      </c>
      <c r="G1171">
        <v>1</v>
      </c>
      <c r="H1171" t="s">
        <v>1740</v>
      </c>
      <c r="I1171" t="s">
        <v>1741</v>
      </c>
      <c r="J1171" t="s">
        <v>20</v>
      </c>
      <c r="K1171" t="s">
        <v>21</v>
      </c>
      <c r="L1171">
        <v>0</v>
      </c>
      <c r="M1171">
        <v>0</v>
      </c>
      <c r="N1171" t="s">
        <v>22</v>
      </c>
      <c r="O1171">
        <v>3</v>
      </c>
      <c r="P1171" s="30">
        <f>SQRT((postes_2[[#This Row],[x]]-$Q$1)^2+(postes_2[[#This Row],[y]]-$R$1)^2)</f>
        <v>231561.77110475485</v>
      </c>
      <c r="Q1171">
        <v>743985.18999999797</v>
      </c>
      <c r="R1171">
        <v>6942656.3200000003</v>
      </c>
    </row>
    <row r="1172" spans="1:18">
      <c r="A1172">
        <v>941</v>
      </c>
      <c r="B1172">
        <v>50000174</v>
      </c>
      <c r="C1172" t="e">
        <f>+#REF!</f>
        <v>#REF!</v>
      </c>
      <c r="D1172" t="s">
        <v>264</v>
      </c>
      <c r="E1172">
        <v>1450261062000</v>
      </c>
      <c r="F1172">
        <v>1424780758000</v>
      </c>
      <c r="G1172">
        <v>1</v>
      </c>
      <c r="H1172" t="s">
        <v>1654</v>
      </c>
      <c r="I1172" t="s">
        <v>1655</v>
      </c>
      <c r="J1172" t="s">
        <v>20</v>
      </c>
      <c r="K1172" t="s">
        <v>21</v>
      </c>
      <c r="L1172">
        <v>0</v>
      </c>
      <c r="M1172">
        <v>1</v>
      </c>
      <c r="N1172" t="s">
        <v>22</v>
      </c>
      <c r="O1172">
        <v>1</v>
      </c>
      <c r="P1172" s="30">
        <f>SQRT((postes_2[[#This Row],[x]]-$Q$1)^2+(postes_2[[#This Row],[y]]-$R$1)^2)</f>
        <v>231809.70538898304</v>
      </c>
      <c r="Q1172">
        <v>588608.03999999899</v>
      </c>
      <c r="R1172">
        <v>6522685.7800000003</v>
      </c>
    </row>
    <row r="1173" spans="1:18">
      <c r="A1173">
        <v>2450</v>
      </c>
      <c r="B1173">
        <v>50000147</v>
      </c>
      <c r="C1173" t="e">
        <f>+#REF!</f>
        <v>#REF!</v>
      </c>
      <c r="D1173" t="s">
        <v>168</v>
      </c>
      <c r="E1173">
        <v>1459506479000</v>
      </c>
      <c r="F1173">
        <v>1360682324000</v>
      </c>
      <c r="G1173">
        <v>1</v>
      </c>
      <c r="H1173" t="s">
        <v>1444</v>
      </c>
      <c r="I1173" t="s">
        <v>1445</v>
      </c>
      <c r="J1173" t="s">
        <v>20</v>
      </c>
      <c r="K1173" t="s">
        <v>21</v>
      </c>
      <c r="L1173">
        <v>0</v>
      </c>
      <c r="M1173">
        <v>0</v>
      </c>
      <c r="N1173" t="s">
        <v>22</v>
      </c>
      <c r="O1173">
        <v>4</v>
      </c>
      <c r="P1173" s="30">
        <f>SQRT((postes_2[[#This Row],[x]]-$Q$1)^2+(postes_2[[#This Row],[y]]-$R$1)^2)</f>
        <v>231859.7448373964</v>
      </c>
      <c r="Q1173">
        <v>538697.93999999797</v>
      </c>
      <c r="R1173">
        <v>6532990.5499999998</v>
      </c>
    </row>
    <row r="1174" spans="1:18">
      <c r="A1174">
        <v>1185</v>
      </c>
      <c r="B1174">
        <v>10000674</v>
      </c>
      <c r="C1174" t="e">
        <f>+#REF!</f>
        <v>#REF!</v>
      </c>
      <c r="D1174" t="s">
        <v>274</v>
      </c>
      <c r="E1174">
        <v>1372864121000</v>
      </c>
      <c r="F1174">
        <v>1452861961000</v>
      </c>
      <c r="G1174">
        <v>1</v>
      </c>
      <c r="H1174" t="s">
        <v>5554</v>
      </c>
      <c r="I1174" t="s">
        <v>5555</v>
      </c>
      <c r="J1174" t="s">
        <v>20</v>
      </c>
      <c r="K1174" t="s">
        <v>21</v>
      </c>
      <c r="L1174">
        <v>0</v>
      </c>
      <c r="M1174">
        <v>0</v>
      </c>
      <c r="N1174" t="s">
        <v>22</v>
      </c>
      <c r="O1174">
        <v>7</v>
      </c>
      <c r="P1174" s="30">
        <f>SQRT((postes_2[[#This Row],[x]]-$Q$1)^2+(postes_2[[#This Row],[y]]-$R$1)^2)</f>
        <v>231905.91694215726</v>
      </c>
      <c r="Q1174">
        <v>645845.78000000096</v>
      </c>
      <c r="R1174">
        <v>6982654.0999999996</v>
      </c>
    </row>
    <row r="1175" spans="1:18">
      <c r="A1175">
        <v>2558</v>
      </c>
      <c r="B1175">
        <v>30000069</v>
      </c>
      <c r="C1175" t="e">
        <f>+#REF!</f>
        <v>#REF!</v>
      </c>
      <c r="D1175" t="s">
        <v>56</v>
      </c>
      <c r="E1175">
        <v>1196186705000</v>
      </c>
      <c r="F1175">
        <v>1196186689000</v>
      </c>
      <c r="G1175">
        <v>1</v>
      </c>
      <c r="H1175" t="s">
        <v>1279</v>
      </c>
      <c r="I1175" t="s">
        <v>1280</v>
      </c>
      <c r="J1175" t="s">
        <v>26</v>
      </c>
      <c r="K1175" t="s">
        <v>21</v>
      </c>
      <c r="L1175">
        <v>0</v>
      </c>
      <c r="M1175">
        <v>0</v>
      </c>
      <c r="N1175" t="s">
        <v>22</v>
      </c>
      <c r="O1175">
        <v>3</v>
      </c>
      <c r="P1175" s="30">
        <f>SQRT((postes_2[[#This Row],[x]]-$Q$1)^2+(postes_2[[#This Row],[y]]-$R$1)^2)</f>
        <v>231992.23221154243</v>
      </c>
      <c r="Q1175">
        <v>834814.81000000203</v>
      </c>
      <c r="R1175">
        <v>6694390.5</v>
      </c>
    </row>
    <row r="1176" spans="1:18">
      <c r="A1176">
        <v>3877</v>
      </c>
      <c r="B1176">
        <v>20001184</v>
      </c>
      <c r="C1176" t="e">
        <f>+#REF!</f>
        <v>#REF!</v>
      </c>
      <c r="D1176" t="s">
        <v>77</v>
      </c>
      <c r="E1176">
        <v>778982400000</v>
      </c>
      <c r="F1176">
        <v>1329924997000</v>
      </c>
      <c r="G1176">
        <v>1</v>
      </c>
      <c r="H1176" t="s">
        <v>8178</v>
      </c>
      <c r="I1176" t="s">
        <v>8179</v>
      </c>
      <c r="J1176" t="s">
        <v>20</v>
      </c>
      <c r="K1176" t="s">
        <v>21</v>
      </c>
      <c r="L1176">
        <v>0</v>
      </c>
      <c r="M1176">
        <v>0</v>
      </c>
      <c r="N1176" t="s">
        <v>22</v>
      </c>
      <c r="O1176">
        <v>6</v>
      </c>
      <c r="P1176" s="30">
        <f>SQRT((postes_2[[#This Row],[x]]-$Q$1)^2+(postes_2[[#This Row],[y]]-$R$1)^2)</f>
        <v>232011.72654647037</v>
      </c>
      <c r="Q1176">
        <v>841279.43999999797</v>
      </c>
      <c r="R1176">
        <v>6777044.46</v>
      </c>
    </row>
    <row r="1177" spans="1:18">
      <c r="A1177">
        <v>1329</v>
      </c>
      <c r="B1177">
        <v>10000658</v>
      </c>
      <c r="C1177" t="e">
        <f>+#REF!</f>
        <v>#REF!</v>
      </c>
      <c r="D1177" t="s">
        <v>74</v>
      </c>
      <c r="E1177">
        <v>610761600000</v>
      </c>
      <c r="F1177">
        <v>1377617613000</v>
      </c>
      <c r="G1177">
        <v>1</v>
      </c>
      <c r="H1177" t="s">
        <v>5961</v>
      </c>
      <c r="I1177" t="s">
        <v>5962</v>
      </c>
      <c r="J1177" t="s">
        <v>20</v>
      </c>
      <c r="K1177" t="s">
        <v>21</v>
      </c>
      <c r="L1177">
        <v>0</v>
      </c>
      <c r="M1177">
        <v>0</v>
      </c>
      <c r="N1177" t="s">
        <v>22</v>
      </c>
      <c r="O1177">
        <v>4</v>
      </c>
      <c r="P1177" s="30">
        <f>SQRT((postes_2[[#This Row],[x]]-$Q$1)^2+(postes_2[[#This Row],[y]]-$R$1)^2)</f>
        <v>232054.18100308528</v>
      </c>
      <c r="Q1177">
        <v>625018.70000000298</v>
      </c>
      <c r="R1177">
        <v>6985059.9699999997</v>
      </c>
    </row>
    <row r="1178" spans="1:18">
      <c r="A1178">
        <v>2014</v>
      </c>
      <c r="B1178">
        <v>70000026</v>
      </c>
      <c r="C1178" t="e">
        <f>+#REF!</f>
        <v>#REF!</v>
      </c>
      <c r="D1178" t="s">
        <v>38</v>
      </c>
      <c r="E1178">
        <v>610761600000</v>
      </c>
      <c r="F1178">
        <v>1239110414000</v>
      </c>
      <c r="G1178">
        <v>1</v>
      </c>
      <c r="H1178" t="s">
        <v>4248</v>
      </c>
      <c r="I1178" t="s">
        <v>4249</v>
      </c>
      <c r="J1178" t="s">
        <v>20</v>
      </c>
      <c r="K1178" t="s">
        <v>21</v>
      </c>
      <c r="L1178">
        <v>0</v>
      </c>
      <c r="M1178">
        <v>0</v>
      </c>
      <c r="N1178" t="s">
        <v>22</v>
      </c>
      <c r="O1178">
        <v>4</v>
      </c>
      <c r="P1178" s="30">
        <f>SQRT((postes_2[[#This Row],[x]]-$Q$1)^2+(postes_2[[#This Row],[y]]-$R$1)^2)</f>
        <v>232096.65043112935</v>
      </c>
      <c r="Q1178">
        <v>535235.18000000005</v>
      </c>
      <c r="R1178">
        <v>6973027.1100000003</v>
      </c>
    </row>
    <row r="1179" spans="1:18">
      <c r="A1179">
        <v>10</v>
      </c>
      <c r="B1179">
        <v>70000055</v>
      </c>
      <c r="C1179">
        <f>+PF1172</f>
        <v>0</v>
      </c>
      <c r="D1179" t="s">
        <v>38</v>
      </c>
      <c r="E1179">
        <v>610761600000</v>
      </c>
      <c r="F1179">
        <v>1239108493000</v>
      </c>
      <c r="G1179">
        <v>1</v>
      </c>
      <c r="H1179" t="s">
        <v>7286</v>
      </c>
      <c r="I1179" t="s">
        <v>7287</v>
      </c>
      <c r="J1179" t="s">
        <v>7288</v>
      </c>
      <c r="K1179" t="s">
        <v>21</v>
      </c>
      <c r="L1179">
        <v>0</v>
      </c>
      <c r="M1179">
        <v>0</v>
      </c>
      <c r="N1179" t="s">
        <v>22</v>
      </c>
      <c r="O1179">
        <v>4</v>
      </c>
      <c r="P1179" s="30">
        <f>SQRT((postes_2[[#This Row],[x]]-$Q$1)^2+(postes_2[[#This Row],[y]]-$R$1)^2)</f>
        <v>232119.15909180383</v>
      </c>
      <c r="Q1179">
        <v>494863.81000000198</v>
      </c>
      <c r="R1179">
        <v>6954744.9299999997</v>
      </c>
    </row>
    <row r="1180" spans="1:18">
      <c r="A1180">
        <v>3961</v>
      </c>
      <c r="B1180">
        <v>70046888</v>
      </c>
      <c r="C1180" t="e">
        <f>+#REF!</f>
        <v>#REF!</v>
      </c>
      <c r="D1180" t="s">
        <v>4302</v>
      </c>
      <c r="E1180">
        <v>1404233657000</v>
      </c>
      <c r="F1180">
        <v>1386605654000</v>
      </c>
      <c r="G1180">
        <v>1</v>
      </c>
      <c r="H1180" t="s">
        <v>4303</v>
      </c>
      <c r="I1180" t="s">
        <v>4304</v>
      </c>
      <c r="J1180" t="s">
        <v>4305</v>
      </c>
      <c r="K1180" t="s">
        <v>21</v>
      </c>
      <c r="L1180">
        <v>0</v>
      </c>
      <c r="M1180">
        <v>0</v>
      </c>
      <c r="N1180" t="s">
        <v>22</v>
      </c>
      <c r="O1180">
        <v>3</v>
      </c>
      <c r="P1180" s="30">
        <f>SQRT((postes_2[[#This Row],[x]]-$Q$1)^2+(postes_2[[#This Row],[y]]-$R$1)^2)</f>
        <v>232148.59078107114</v>
      </c>
      <c r="Q1180">
        <v>840420.02000000305</v>
      </c>
      <c r="R1180">
        <v>6721593.4000000004</v>
      </c>
    </row>
    <row r="1181" spans="1:18">
      <c r="A1181">
        <v>3962</v>
      </c>
      <c r="B1181">
        <v>30000011</v>
      </c>
      <c r="C1181" t="e">
        <f>+#REF!</f>
        <v>#REF!</v>
      </c>
      <c r="D1181" t="s">
        <v>20</v>
      </c>
      <c r="E1181">
        <v>610761600000</v>
      </c>
      <c r="F1181" t="s">
        <v>20</v>
      </c>
      <c r="G1181">
        <v>1</v>
      </c>
      <c r="H1181" t="s">
        <v>4303</v>
      </c>
      <c r="I1181" t="s">
        <v>4304</v>
      </c>
      <c r="J1181" t="s">
        <v>4305</v>
      </c>
      <c r="K1181" t="s">
        <v>21</v>
      </c>
      <c r="L1181">
        <v>0</v>
      </c>
      <c r="M1181">
        <v>0</v>
      </c>
      <c r="N1181" t="s">
        <v>22</v>
      </c>
      <c r="O1181">
        <v>3</v>
      </c>
      <c r="P1181" s="30">
        <f>SQRT((postes_2[[#This Row],[x]]-$Q$1)^2+(postes_2[[#This Row],[y]]-$R$1)^2)</f>
        <v>232148.59078107114</v>
      </c>
      <c r="Q1181">
        <v>840420.02000000305</v>
      </c>
      <c r="R1181">
        <v>6721593.4000000004</v>
      </c>
    </row>
    <row r="1182" spans="1:18">
      <c r="A1182">
        <v>3027</v>
      </c>
      <c r="B1182">
        <v>60001832</v>
      </c>
      <c r="C1182" t="e">
        <f>+#REF!</f>
        <v>#REF!</v>
      </c>
      <c r="D1182" t="s">
        <v>20</v>
      </c>
      <c r="E1182">
        <v>1065052800000</v>
      </c>
      <c r="F1182" t="s">
        <v>20</v>
      </c>
      <c r="G1182">
        <v>1</v>
      </c>
      <c r="H1182" t="s">
        <v>2895</v>
      </c>
      <c r="I1182" t="s">
        <v>2895</v>
      </c>
      <c r="J1182" t="s">
        <v>2896</v>
      </c>
      <c r="K1182" t="s">
        <v>21</v>
      </c>
      <c r="L1182">
        <v>0</v>
      </c>
      <c r="M1182">
        <v>0</v>
      </c>
      <c r="N1182" t="s">
        <v>22</v>
      </c>
      <c r="O1182">
        <v>4</v>
      </c>
      <c r="P1182" s="30">
        <f>SQRT((postes_2[[#This Row],[x]]-$Q$1)^2+(postes_2[[#This Row],[y]]-$R$1)^2)</f>
        <v>232242.38894834596</v>
      </c>
      <c r="Q1182">
        <v>485460.95000000298</v>
      </c>
      <c r="R1182">
        <v>6557734.3700000001</v>
      </c>
    </row>
    <row r="1183" spans="1:18">
      <c r="A1183">
        <v>2897</v>
      </c>
      <c r="B1183">
        <v>10000676</v>
      </c>
      <c r="C1183" t="e">
        <f>+#REF!</f>
        <v>#REF!</v>
      </c>
      <c r="D1183" t="s">
        <v>56</v>
      </c>
      <c r="E1183">
        <v>1372863533000</v>
      </c>
      <c r="F1183">
        <v>1372863480000</v>
      </c>
      <c r="G1183">
        <v>1</v>
      </c>
      <c r="H1183" t="s">
        <v>6072</v>
      </c>
      <c r="I1183" t="s">
        <v>6073</v>
      </c>
      <c r="J1183" t="s">
        <v>6074</v>
      </c>
      <c r="K1183" t="s">
        <v>21</v>
      </c>
      <c r="L1183">
        <v>0</v>
      </c>
      <c r="M1183">
        <v>0</v>
      </c>
      <c r="N1183" t="s">
        <v>22</v>
      </c>
      <c r="O1183">
        <v>4</v>
      </c>
      <c r="P1183" s="30">
        <f>SQRT((postes_2[[#This Row],[x]]-$Q$1)^2+(postes_2[[#This Row],[y]]-$R$1)^2)</f>
        <v>232328.12904430067</v>
      </c>
      <c r="Q1183">
        <v>648099.14000000095</v>
      </c>
      <c r="R1183">
        <v>6982722.7999999998</v>
      </c>
    </row>
    <row r="1184" spans="1:18">
      <c r="A1184">
        <v>11</v>
      </c>
      <c r="B1184">
        <v>70000013</v>
      </c>
      <c r="C1184">
        <f>+PF1176</f>
        <v>0</v>
      </c>
      <c r="D1184" t="s">
        <v>38</v>
      </c>
      <c r="E1184">
        <v>610761600000</v>
      </c>
      <c r="F1184">
        <v>1237979451000</v>
      </c>
      <c r="G1184">
        <v>1</v>
      </c>
      <c r="H1184" t="s">
        <v>7289</v>
      </c>
      <c r="I1184" t="s">
        <v>7290</v>
      </c>
      <c r="J1184" t="s">
        <v>20</v>
      </c>
      <c r="K1184" t="s">
        <v>21</v>
      </c>
      <c r="L1184">
        <v>0</v>
      </c>
      <c r="M1184">
        <v>0</v>
      </c>
      <c r="N1184" t="s">
        <v>22</v>
      </c>
      <c r="O1184">
        <v>4</v>
      </c>
      <c r="P1184" s="30">
        <f>SQRT((postes_2[[#This Row],[x]]-$Q$1)^2+(postes_2[[#This Row],[y]]-$R$1)^2)</f>
        <v>232530.46950405894</v>
      </c>
      <c r="Q1184">
        <v>563438.31999999995</v>
      </c>
      <c r="R1184">
        <v>6981186.9800000004</v>
      </c>
    </row>
    <row r="1185" spans="1:18">
      <c r="A1185">
        <v>1230</v>
      </c>
      <c r="B1185">
        <v>20000423</v>
      </c>
      <c r="C1185" t="e">
        <f>+#REF!</f>
        <v>#REF!</v>
      </c>
      <c r="D1185" t="s">
        <v>168</v>
      </c>
      <c r="E1185">
        <v>610761600000</v>
      </c>
      <c r="F1185">
        <v>1452242651000</v>
      </c>
      <c r="G1185">
        <v>1</v>
      </c>
      <c r="H1185" t="s">
        <v>2185</v>
      </c>
      <c r="I1185" t="s">
        <v>2185</v>
      </c>
      <c r="J1185" t="s">
        <v>20</v>
      </c>
      <c r="K1185" t="s">
        <v>21</v>
      </c>
      <c r="L1185">
        <v>0</v>
      </c>
      <c r="M1185">
        <v>0</v>
      </c>
      <c r="N1185" t="s">
        <v>22</v>
      </c>
      <c r="O1185">
        <v>7</v>
      </c>
      <c r="P1185" s="30">
        <f>SQRT((postes_2[[#This Row],[x]]-$Q$1)^2+(postes_2[[#This Row],[y]]-$R$1)^2)</f>
        <v>232693.99086095818</v>
      </c>
      <c r="Q1185">
        <v>790498.96000000101</v>
      </c>
      <c r="R1185">
        <v>6900893.0499999998</v>
      </c>
    </row>
    <row r="1186" spans="1:18">
      <c r="A1186">
        <v>2202</v>
      </c>
      <c r="B1186">
        <v>70000407</v>
      </c>
      <c r="C1186" t="e">
        <f>+#REF!</f>
        <v>#REF!</v>
      </c>
      <c r="D1186" t="s">
        <v>90</v>
      </c>
      <c r="E1186" s="1">
        <v>758592000000</v>
      </c>
      <c r="F1186">
        <v>1175765965000</v>
      </c>
      <c r="G1186">
        <v>1</v>
      </c>
      <c r="H1186" t="s">
        <v>5638</v>
      </c>
      <c r="I1186" t="s">
        <v>5639</v>
      </c>
      <c r="J1186" t="s">
        <v>20</v>
      </c>
      <c r="K1186" t="s">
        <v>21</v>
      </c>
      <c r="L1186">
        <v>0</v>
      </c>
      <c r="M1186">
        <v>0</v>
      </c>
      <c r="N1186" t="s">
        <v>22</v>
      </c>
      <c r="O1186">
        <v>4</v>
      </c>
      <c r="P1186" s="30">
        <f>SQRT((postes_2[[#This Row],[x]]-$Q$1)^2+(postes_2[[#This Row],[y]]-$R$1)^2)</f>
        <v>232778.41799116178</v>
      </c>
      <c r="Q1186">
        <v>441840.13000000297</v>
      </c>
      <c r="R1186">
        <v>6913930.4100000001</v>
      </c>
    </row>
    <row r="1187" spans="1:18">
      <c r="A1187">
        <v>4098</v>
      </c>
      <c r="B1187">
        <v>30000293</v>
      </c>
      <c r="C1187" t="e">
        <f>+#REF!</f>
        <v>#REF!</v>
      </c>
      <c r="D1187" t="s">
        <v>20</v>
      </c>
      <c r="E1187">
        <v>844646400000</v>
      </c>
      <c r="F1187" t="s">
        <v>20</v>
      </c>
      <c r="G1187">
        <v>1</v>
      </c>
      <c r="H1187" t="s">
        <v>8362</v>
      </c>
      <c r="I1187" t="s">
        <v>8363</v>
      </c>
      <c r="J1187" t="s">
        <v>8364</v>
      </c>
      <c r="K1187" t="s">
        <v>21</v>
      </c>
      <c r="L1187">
        <v>0</v>
      </c>
      <c r="M1187">
        <v>0</v>
      </c>
      <c r="N1187" t="s">
        <v>22</v>
      </c>
      <c r="O1187">
        <v>6</v>
      </c>
      <c r="P1187" s="30">
        <f>SQRT((postes_2[[#This Row],[x]]-$Q$1)^2+(postes_2[[#This Row],[y]]-$R$1)^2)</f>
        <v>232944.19067908591</v>
      </c>
      <c r="Q1187">
        <v>810275.43999999797</v>
      </c>
      <c r="R1187">
        <v>6633710.5300000003</v>
      </c>
    </row>
    <row r="1188" spans="1:18">
      <c r="A1188">
        <v>4099</v>
      </c>
      <c r="B1188">
        <v>70034167</v>
      </c>
      <c r="C1188" t="e">
        <f>+#REF!</f>
        <v>#REF!</v>
      </c>
      <c r="D1188" t="s">
        <v>17</v>
      </c>
      <c r="E1188">
        <v>1303809872000</v>
      </c>
      <c r="F1188">
        <v>1303809814000</v>
      </c>
      <c r="G1188">
        <v>1</v>
      </c>
      <c r="H1188" t="s">
        <v>8362</v>
      </c>
      <c r="I1188" t="s">
        <v>8363</v>
      </c>
      <c r="J1188" t="s">
        <v>8364</v>
      </c>
      <c r="K1188" t="s">
        <v>21</v>
      </c>
      <c r="L1188">
        <v>0</v>
      </c>
      <c r="M1188">
        <v>0</v>
      </c>
      <c r="N1188" t="s">
        <v>22</v>
      </c>
      <c r="O1188">
        <v>5</v>
      </c>
      <c r="P1188" s="30">
        <f>SQRT((postes_2[[#This Row],[x]]-$Q$1)^2+(postes_2[[#This Row],[y]]-$R$1)^2)</f>
        <v>232944.19067908591</v>
      </c>
      <c r="Q1188">
        <v>810275.43999999797</v>
      </c>
      <c r="R1188">
        <v>6633710.5300000003</v>
      </c>
    </row>
    <row r="1189" spans="1:18">
      <c r="A1189">
        <v>1249</v>
      </c>
      <c r="B1189">
        <v>70000030</v>
      </c>
      <c r="C1189" t="e">
        <f>+#REF!</f>
        <v>#REF!</v>
      </c>
      <c r="D1189" t="s">
        <v>20</v>
      </c>
      <c r="E1189">
        <v>610761600000</v>
      </c>
      <c r="F1189" t="s">
        <v>20</v>
      </c>
      <c r="G1189">
        <v>1</v>
      </c>
      <c r="H1189" t="s">
        <v>2219</v>
      </c>
      <c r="I1189" t="s">
        <v>2220</v>
      </c>
      <c r="J1189" t="s">
        <v>20</v>
      </c>
      <c r="K1189" t="s">
        <v>21</v>
      </c>
      <c r="L1189">
        <v>0</v>
      </c>
      <c r="M1189">
        <v>0</v>
      </c>
      <c r="N1189" t="s">
        <v>22</v>
      </c>
      <c r="O1189">
        <v>4</v>
      </c>
      <c r="P1189" s="30">
        <f>SQRT((postes_2[[#This Row],[x]]-$Q$1)^2+(postes_2[[#This Row],[y]]-$R$1)^2)</f>
        <v>232955.65173154522</v>
      </c>
      <c r="Q1189">
        <v>512437.79999999702</v>
      </c>
      <c r="R1189">
        <v>6964787.1299999999</v>
      </c>
    </row>
    <row r="1190" spans="1:18">
      <c r="A1190">
        <v>3995</v>
      </c>
      <c r="B1190">
        <v>70008804</v>
      </c>
      <c r="C1190" t="e">
        <f>+#REF!</f>
        <v>#REF!</v>
      </c>
      <c r="D1190" t="s">
        <v>43</v>
      </c>
      <c r="E1190">
        <v>1141124703000</v>
      </c>
      <c r="F1190">
        <v>1141124690000</v>
      </c>
      <c r="G1190">
        <v>1</v>
      </c>
      <c r="H1190" t="s">
        <v>7986</v>
      </c>
      <c r="I1190" t="s">
        <v>7987</v>
      </c>
      <c r="J1190" t="s">
        <v>20</v>
      </c>
      <c r="K1190" t="s">
        <v>21</v>
      </c>
      <c r="L1190">
        <v>0</v>
      </c>
      <c r="M1190">
        <v>0</v>
      </c>
      <c r="N1190" t="s">
        <v>22</v>
      </c>
      <c r="O1190">
        <v>6</v>
      </c>
      <c r="P1190" s="30">
        <f>SQRT((postes_2[[#This Row],[x]]-$Q$1)^2+(postes_2[[#This Row],[y]]-$R$1)^2)</f>
        <v>232962.30218900874</v>
      </c>
      <c r="Q1190">
        <v>803467.78999999899</v>
      </c>
      <c r="R1190">
        <v>6883934.6200000001</v>
      </c>
    </row>
    <row r="1191" spans="1:18">
      <c r="A1191">
        <v>679</v>
      </c>
      <c r="B1191">
        <v>50000167</v>
      </c>
      <c r="C1191">
        <f>+PF515</f>
        <v>0</v>
      </c>
      <c r="D1191" t="s">
        <v>168</v>
      </c>
      <c r="E1191">
        <v>1459506972000</v>
      </c>
      <c r="F1191">
        <v>1360339019000</v>
      </c>
      <c r="G1191">
        <v>1</v>
      </c>
      <c r="H1191" t="s">
        <v>1127</v>
      </c>
      <c r="I1191" t="s">
        <v>1127</v>
      </c>
      <c r="J1191" t="s">
        <v>20</v>
      </c>
      <c r="K1191" t="s">
        <v>21</v>
      </c>
      <c r="L1191">
        <v>0</v>
      </c>
      <c r="M1191">
        <v>0</v>
      </c>
      <c r="N1191" t="s">
        <v>22</v>
      </c>
      <c r="O1191">
        <v>4</v>
      </c>
      <c r="P1191" s="30">
        <f>SQRT((postes_2[[#This Row],[x]]-$Q$1)^2+(postes_2[[#This Row],[y]]-$R$1)^2)</f>
        <v>233623.49735509037</v>
      </c>
      <c r="Q1191">
        <v>566106.5</v>
      </c>
      <c r="R1191">
        <v>6524089.5499999998</v>
      </c>
    </row>
    <row r="1192" spans="1:18">
      <c r="A1192">
        <v>3298</v>
      </c>
      <c r="B1192">
        <v>60001623</v>
      </c>
      <c r="C1192" t="e">
        <f>+#REF!</f>
        <v>#REF!</v>
      </c>
      <c r="D1192" t="s">
        <v>23</v>
      </c>
      <c r="E1192">
        <v>759974400000</v>
      </c>
      <c r="F1192">
        <v>1192116063000</v>
      </c>
      <c r="G1192">
        <v>1</v>
      </c>
      <c r="H1192" t="s">
        <v>3657</v>
      </c>
      <c r="I1192" t="s">
        <v>3658</v>
      </c>
      <c r="J1192" t="s">
        <v>20</v>
      </c>
      <c r="K1192" t="s">
        <v>21</v>
      </c>
      <c r="L1192">
        <v>0</v>
      </c>
      <c r="M1192">
        <v>0</v>
      </c>
      <c r="N1192" t="s">
        <v>22</v>
      </c>
      <c r="O1192">
        <v>4</v>
      </c>
      <c r="P1192" s="30">
        <f>SQRT((postes_2[[#This Row],[x]]-$Q$1)^2+(postes_2[[#This Row],[y]]-$R$1)^2)</f>
        <v>233724.50627303839</v>
      </c>
      <c r="Q1192">
        <v>407385.31000000198</v>
      </c>
      <c r="R1192">
        <v>6637772.9299999997</v>
      </c>
    </row>
    <row r="1193" spans="1:18">
      <c r="A1193">
        <v>2967</v>
      </c>
      <c r="B1193">
        <v>20000161</v>
      </c>
      <c r="C1193" t="e">
        <f>+#REF!</f>
        <v>#REF!</v>
      </c>
      <c r="D1193" t="s">
        <v>77</v>
      </c>
      <c r="E1193">
        <v>610761600000</v>
      </c>
      <c r="F1193">
        <v>1371644254000</v>
      </c>
      <c r="G1193">
        <v>1</v>
      </c>
      <c r="H1193" t="s">
        <v>4566</v>
      </c>
      <c r="I1193" t="s">
        <v>4567</v>
      </c>
      <c r="J1193" t="s">
        <v>20</v>
      </c>
      <c r="K1193" t="s">
        <v>21</v>
      </c>
      <c r="L1193">
        <v>0</v>
      </c>
      <c r="M1193">
        <v>0</v>
      </c>
      <c r="N1193" t="s">
        <v>22</v>
      </c>
      <c r="O1193">
        <v>3</v>
      </c>
      <c r="P1193" s="30">
        <f>SQRT((postes_2[[#This Row],[x]]-$Q$1)^2+(postes_2[[#This Row],[y]]-$R$1)^2)</f>
        <v>233878.63894823508</v>
      </c>
      <c r="Q1193">
        <v>769353.57</v>
      </c>
      <c r="R1193">
        <v>6925086.9500000002</v>
      </c>
    </row>
    <row r="1194" spans="1:18">
      <c r="A1194">
        <v>2329</v>
      </c>
      <c r="B1194">
        <v>30000959</v>
      </c>
      <c r="C1194" t="e">
        <f>+#REF!</f>
        <v>#REF!</v>
      </c>
      <c r="D1194" t="s">
        <v>23</v>
      </c>
      <c r="E1194">
        <v>610761600000</v>
      </c>
      <c r="F1194">
        <v>1266513218000</v>
      </c>
      <c r="G1194">
        <v>1</v>
      </c>
      <c r="H1194" t="s">
        <v>5459</v>
      </c>
      <c r="I1194" t="s">
        <v>5460</v>
      </c>
      <c r="J1194" t="s">
        <v>20</v>
      </c>
      <c r="K1194" t="s">
        <v>21</v>
      </c>
      <c r="L1194">
        <v>0</v>
      </c>
      <c r="M1194">
        <v>0</v>
      </c>
      <c r="N1194" t="s">
        <v>22</v>
      </c>
      <c r="O1194">
        <v>3</v>
      </c>
      <c r="P1194" s="30">
        <f>SQRT((postes_2[[#This Row],[x]]-$Q$1)^2+(postes_2[[#This Row],[y]]-$R$1)^2)</f>
        <v>234002.82133249662</v>
      </c>
      <c r="Q1194">
        <v>684328.82</v>
      </c>
      <c r="R1194">
        <v>6531421.6100000003</v>
      </c>
    </row>
    <row r="1195" spans="1:18">
      <c r="A1195">
        <v>2224</v>
      </c>
      <c r="B1195">
        <v>50000146</v>
      </c>
      <c r="C1195" t="e">
        <f>+#REF!</f>
        <v>#REF!</v>
      </c>
      <c r="D1195" t="s">
        <v>168</v>
      </c>
      <c r="E1195">
        <v>1459506203000</v>
      </c>
      <c r="F1195" t="s">
        <v>20</v>
      </c>
      <c r="G1195">
        <v>1</v>
      </c>
      <c r="H1195" t="s">
        <v>5685</v>
      </c>
      <c r="I1195" t="s">
        <v>5686</v>
      </c>
      <c r="J1195" t="s">
        <v>20</v>
      </c>
      <c r="K1195" t="s">
        <v>21</v>
      </c>
      <c r="L1195">
        <v>0</v>
      </c>
      <c r="M1195">
        <v>0</v>
      </c>
      <c r="N1195" t="s">
        <v>22</v>
      </c>
      <c r="O1195">
        <v>4</v>
      </c>
      <c r="P1195" s="30">
        <f>SQRT((postes_2[[#This Row],[x]]-$Q$1)^2+(postes_2[[#This Row],[y]]-$R$1)^2)</f>
        <v>234029.5121631801</v>
      </c>
      <c r="Q1195">
        <v>529156.36999999697</v>
      </c>
      <c r="R1195">
        <v>6534012.9900000002</v>
      </c>
    </row>
    <row r="1196" spans="1:18">
      <c r="A1196">
        <v>3391</v>
      </c>
      <c r="B1196">
        <v>30000330</v>
      </c>
      <c r="C1196" t="e">
        <f>+#REF!</f>
        <v>#REF!</v>
      </c>
      <c r="D1196" t="s">
        <v>20</v>
      </c>
      <c r="E1196">
        <v>610761600000</v>
      </c>
      <c r="F1196" t="s">
        <v>20</v>
      </c>
      <c r="G1196">
        <v>1</v>
      </c>
      <c r="H1196" t="s">
        <v>111</v>
      </c>
      <c r="I1196" t="s">
        <v>112</v>
      </c>
      <c r="J1196" t="s">
        <v>20</v>
      </c>
      <c r="K1196" t="s">
        <v>21</v>
      </c>
      <c r="L1196">
        <v>0</v>
      </c>
      <c r="M1196">
        <v>0</v>
      </c>
      <c r="N1196" t="s">
        <v>22</v>
      </c>
      <c r="O1196">
        <v>3</v>
      </c>
      <c r="P1196" s="30">
        <f>SQRT((postes_2[[#This Row],[x]]-$Q$1)^2+(postes_2[[#This Row],[y]]-$R$1)^2)</f>
        <v>234306.68863125515</v>
      </c>
      <c r="Q1196">
        <v>802480.86999999697</v>
      </c>
      <c r="R1196">
        <v>6619182.1299999999</v>
      </c>
    </row>
    <row r="1197" spans="1:18">
      <c r="A1197">
        <v>2172</v>
      </c>
      <c r="B1197">
        <v>70028907</v>
      </c>
      <c r="C1197" t="e">
        <f>+#REF!</f>
        <v>#REF!</v>
      </c>
      <c r="D1197" t="s">
        <v>274</v>
      </c>
      <c r="E1197">
        <v>1268676516000</v>
      </c>
      <c r="F1197">
        <v>1423141091000</v>
      </c>
      <c r="G1197">
        <v>1</v>
      </c>
      <c r="H1197" t="s">
        <v>1470</v>
      </c>
      <c r="I1197" t="s">
        <v>1471</v>
      </c>
      <c r="J1197" t="s">
        <v>1472</v>
      </c>
      <c r="K1197" t="s">
        <v>21</v>
      </c>
      <c r="L1197">
        <v>0</v>
      </c>
      <c r="M1197">
        <v>0</v>
      </c>
      <c r="N1197" t="s">
        <v>22</v>
      </c>
      <c r="O1197">
        <v>5</v>
      </c>
      <c r="P1197" s="30">
        <f>SQRT((postes_2[[#This Row],[x]]-$Q$1)^2+(postes_2[[#This Row],[y]]-$R$1)^2)</f>
        <v>234342.77416948977</v>
      </c>
      <c r="Q1197">
        <v>810591.78000000096</v>
      </c>
      <c r="R1197">
        <v>6631529.8899999997</v>
      </c>
    </row>
    <row r="1198" spans="1:18">
      <c r="A1198">
        <v>2297</v>
      </c>
      <c r="B1198">
        <v>50002581</v>
      </c>
      <c r="C1198" t="e">
        <f>+#REF!</f>
        <v>#REF!</v>
      </c>
      <c r="D1198" t="s">
        <v>168</v>
      </c>
      <c r="E1198">
        <v>1459507202000</v>
      </c>
      <c r="F1198">
        <v>1360770167000</v>
      </c>
      <c r="G1198">
        <v>1</v>
      </c>
      <c r="H1198" t="s">
        <v>5337</v>
      </c>
      <c r="I1198" t="s">
        <v>5338</v>
      </c>
      <c r="J1198" t="s">
        <v>5339</v>
      </c>
      <c r="K1198" t="s">
        <v>21</v>
      </c>
      <c r="L1198">
        <v>0</v>
      </c>
      <c r="M1198">
        <v>0</v>
      </c>
      <c r="N1198" t="s">
        <v>22</v>
      </c>
      <c r="O1198">
        <v>4</v>
      </c>
      <c r="P1198" s="30">
        <f>SQRT((postes_2[[#This Row],[x]]-$Q$1)^2+(postes_2[[#This Row],[y]]-$R$1)^2)</f>
        <v>234384.77612778239</v>
      </c>
      <c r="Q1198">
        <v>531862.50999999803</v>
      </c>
      <c r="R1198">
        <v>6532652.0300000003</v>
      </c>
    </row>
    <row r="1199" spans="1:18">
      <c r="A1199">
        <v>817</v>
      </c>
      <c r="B1199">
        <v>10000852</v>
      </c>
      <c r="C1199">
        <f>+PF384</f>
        <v>0</v>
      </c>
      <c r="D1199" t="s">
        <v>168</v>
      </c>
      <c r="E1199">
        <v>1050969600000</v>
      </c>
      <c r="F1199">
        <v>1455109407000</v>
      </c>
      <c r="G1199">
        <v>1</v>
      </c>
      <c r="H1199" t="s">
        <v>1767</v>
      </c>
      <c r="I1199" t="s">
        <v>1768</v>
      </c>
      <c r="J1199" t="s">
        <v>20</v>
      </c>
      <c r="K1199" t="s">
        <v>21</v>
      </c>
      <c r="L1199">
        <v>0</v>
      </c>
      <c r="M1199">
        <v>0</v>
      </c>
      <c r="N1199" t="s">
        <v>22</v>
      </c>
      <c r="O1199">
        <v>3</v>
      </c>
      <c r="P1199" s="30">
        <f>SQRT((postes_2[[#This Row],[x]]-$Q$1)^2+(postes_2[[#This Row],[y]]-$R$1)^2)</f>
        <v>234437.66084046918</v>
      </c>
      <c r="Q1199">
        <v>748490.61999999697</v>
      </c>
      <c r="R1199">
        <v>6942964.6699999999</v>
      </c>
    </row>
    <row r="1200" spans="1:18">
      <c r="A1200">
        <v>883</v>
      </c>
      <c r="B1200">
        <v>50000178</v>
      </c>
      <c r="C1200">
        <f>+PF320</f>
        <v>0</v>
      </c>
      <c r="D1200" t="s">
        <v>168</v>
      </c>
      <c r="E1200">
        <v>1459507243000</v>
      </c>
      <c r="F1200">
        <v>1267699148000</v>
      </c>
      <c r="G1200">
        <v>1</v>
      </c>
      <c r="H1200" t="s">
        <v>1902</v>
      </c>
      <c r="I1200" t="s">
        <v>1903</v>
      </c>
      <c r="J1200" t="s">
        <v>20</v>
      </c>
      <c r="K1200" t="s">
        <v>21</v>
      </c>
      <c r="L1200">
        <v>0</v>
      </c>
      <c r="M1200">
        <v>0</v>
      </c>
      <c r="N1200" t="s">
        <v>22</v>
      </c>
      <c r="O1200">
        <v>4</v>
      </c>
      <c r="P1200" s="30">
        <f>SQRT((postes_2[[#This Row],[x]]-$Q$1)^2+(postes_2[[#This Row],[y]]-$R$1)^2)</f>
        <v>234556.89927645813</v>
      </c>
      <c r="Q1200">
        <v>617269.96999999904</v>
      </c>
      <c r="R1200">
        <v>6519004.0599999996</v>
      </c>
    </row>
    <row r="1201" spans="1:18">
      <c r="A1201">
        <v>3372</v>
      </c>
      <c r="B1201">
        <v>60001684</v>
      </c>
      <c r="C1201" t="e">
        <f>+#REF!</f>
        <v>#REF!</v>
      </c>
      <c r="D1201" t="s">
        <v>20</v>
      </c>
      <c r="E1201">
        <v>1067990400000</v>
      </c>
      <c r="F1201" t="s">
        <v>20</v>
      </c>
      <c r="G1201">
        <v>1</v>
      </c>
      <c r="H1201" t="s">
        <v>66</v>
      </c>
      <c r="I1201" t="s">
        <v>67</v>
      </c>
      <c r="J1201" t="s">
        <v>20</v>
      </c>
      <c r="K1201" t="s">
        <v>21</v>
      </c>
      <c r="L1201">
        <v>0</v>
      </c>
      <c r="M1201">
        <v>0</v>
      </c>
      <c r="N1201" t="s">
        <v>22</v>
      </c>
      <c r="O1201">
        <v>4</v>
      </c>
      <c r="P1201" s="30">
        <f>SQRT((postes_2[[#This Row],[x]]-$Q$1)^2+(postes_2[[#This Row],[y]]-$R$1)^2)</f>
        <v>234800.2888609934</v>
      </c>
      <c r="Q1201">
        <v>415153.09000000398</v>
      </c>
      <c r="R1201">
        <v>6623144.4400000004</v>
      </c>
    </row>
    <row r="1202" spans="1:18">
      <c r="A1202">
        <v>3845</v>
      </c>
      <c r="B1202">
        <v>30000422</v>
      </c>
      <c r="C1202" t="e">
        <f>+#REF!</f>
        <v>#REF!</v>
      </c>
      <c r="D1202" t="s">
        <v>264</v>
      </c>
      <c r="E1202">
        <v>1379497734000</v>
      </c>
      <c r="F1202">
        <v>1448622645000</v>
      </c>
      <c r="G1202">
        <v>1</v>
      </c>
      <c r="H1202" t="s">
        <v>7902</v>
      </c>
      <c r="I1202" t="s">
        <v>7903</v>
      </c>
      <c r="J1202" t="s">
        <v>20</v>
      </c>
      <c r="K1202" t="s">
        <v>21</v>
      </c>
      <c r="L1202">
        <v>0</v>
      </c>
      <c r="M1202">
        <v>0</v>
      </c>
      <c r="N1202" t="s">
        <v>22</v>
      </c>
      <c r="O1202">
        <v>3</v>
      </c>
      <c r="P1202" s="30">
        <f>SQRT((postes_2[[#This Row],[x]]-$Q$1)^2+(postes_2[[#This Row],[y]]-$R$1)^2)</f>
        <v>234902.47655925358</v>
      </c>
      <c r="Q1202">
        <v>784971.09000000404</v>
      </c>
      <c r="R1202">
        <v>6596210.0199999996</v>
      </c>
    </row>
    <row r="1203" spans="1:18">
      <c r="A1203">
        <v>1760</v>
      </c>
      <c r="B1203">
        <v>60001092</v>
      </c>
      <c r="C1203" t="e">
        <f>+#REF!</f>
        <v>#REF!</v>
      </c>
      <c r="D1203" t="s">
        <v>20</v>
      </c>
      <c r="E1203">
        <v>1043107200000</v>
      </c>
      <c r="F1203" t="s">
        <v>20</v>
      </c>
      <c r="G1203">
        <v>1</v>
      </c>
      <c r="H1203" t="s">
        <v>7050</v>
      </c>
      <c r="I1203" t="s">
        <v>7051</v>
      </c>
      <c r="J1203" t="s">
        <v>20</v>
      </c>
      <c r="K1203" t="s">
        <v>21</v>
      </c>
      <c r="L1203">
        <v>0</v>
      </c>
      <c r="M1203">
        <v>0</v>
      </c>
      <c r="N1203" t="s">
        <v>22</v>
      </c>
      <c r="O1203">
        <v>4</v>
      </c>
      <c r="P1203" s="30">
        <f>SQRT((postes_2[[#This Row],[x]]-$Q$1)^2+(postes_2[[#This Row],[y]]-$R$1)^2)</f>
        <v>235018.06166249333</v>
      </c>
      <c r="Q1203">
        <v>377747.10000000102</v>
      </c>
      <c r="R1203">
        <v>6720692.3700000001</v>
      </c>
    </row>
    <row r="1204" spans="1:18">
      <c r="A1204">
        <v>3368</v>
      </c>
      <c r="B1204">
        <v>60001710</v>
      </c>
      <c r="C1204" t="e">
        <f>+#REF!</f>
        <v>#REF!</v>
      </c>
      <c r="D1204" t="s">
        <v>20</v>
      </c>
      <c r="E1204" s="1">
        <v>1026432000000</v>
      </c>
      <c r="F1204" t="s">
        <v>20</v>
      </c>
      <c r="G1204">
        <v>1</v>
      </c>
      <c r="H1204" t="s">
        <v>59</v>
      </c>
      <c r="I1204" t="s">
        <v>60</v>
      </c>
      <c r="J1204" t="s">
        <v>20</v>
      </c>
      <c r="K1204" t="s">
        <v>21</v>
      </c>
      <c r="L1204">
        <v>0</v>
      </c>
      <c r="M1204">
        <v>0</v>
      </c>
      <c r="N1204" t="s">
        <v>22</v>
      </c>
      <c r="O1204">
        <v>4</v>
      </c>
      <c r="P1204" s="30">
        <f>SQRT((postes_2[[#This Row],[x]]-$Q$1)^2+(postes_2[[#This Row],[y]]-$R$1)^2)</f>
        <v>235413.29690988839</v>
      </c>
      <c r="Q1204">
        <v>422508.20000000298</v>
      </c>
      <c r="R1204">
        <v>6611722.9800000004</v>
      </c>
    </row>
    <row r="1205" spans="1:18">
      <c r="A1205">
        <v>3081</v>
      </c>
      <c r="B1205">
        <v>70000006</v>
      </c>
      <c r="C1205" t="e">
        <f>+#REF!</f>
        <v>#REF!</v>
      </c>
      <c r="D1205" t="s">
        <v>56</v>
      </c>
      <c r="E1205">
        <v>822873600000</v>
      </c>
      <c r="F1205">
        <v>1465212274000</v>
      </c>
      <c r="G1205">
        <v>1</v>
      </c>
      <c r="H1205" t="s">
        <v>3001</v>
      </c>
      <c r="I1205" t="s">
        <v>3002</v>
      </c>
      <c r="J1205" t="s">
        <v>3003</v>
      </c>
      <c r="K1205" t="s">
        <v>21</v>
      </c>
      <c r="L1205">
        <v>0</v>
      </c>
      <c r="M1205">
        <v>0</v>
      </c>
      <c r="N1205" t="s">
        <v>22</v>
      </c>
      <c r="O1205">
        <v>7</v>
      </c>
      <c r="P1205" s="30">
        <f>SQRT((postes_2[[#This Row],[x]]-$Q$1)^2+(postes_2[[#This Row],[y]]-$R$1)^2)</f>
        <v>235921.11405172877</v>
      </c>
      <c r="Q1205">
        <v>572510.00999999803</v>
      </c>
      <c r="R1205">
        <v>6986309.6500000004</v>
      </c>
    </row>
    <row r="1206" spans="1:18">
      <c r="A1206">
        <v>3463</v>
      </c>
      <c r="B1206">
        <v>30000326</v>
      </c>
      <c r="C1206" t="e">
        <f>+#REF!</f>
        <v>#REF!</v>
      </c>
      <c r="D1206" t="s">
        <v>20</v>
      </c>
      <c r="E1206">
        <v>610761600000</v>
      </c>
      <c r="F1206" t="s">
        <v>20</v>
      </c>
      <c r="G1206">
        <v>1</v>
      </c>
      <c r="H1206" t="s">
        <v>259</v>
      </c>
      <c r="I1206" t="s">
        <v>260</v>
      </c>
      <c r="J1206" t="s">
        <v>261</v>
      </c>
      <c r="K1206" t="s">
        <v>21</v>
      </c>
      <c r="L1206">
        <v>0</v>
      </c>
      <c r="M1206">
        <v>0</v>
      </c>
      <c r="N1206" t="s">
        <v>22</v>
      </c>
      <c r="O1206">
        <v>3</v>
      </c>
      <c r="P1206" s="30">
        <f>SQRT((postes_2[[#This Row],[x]]-$Q$1)^2+(postes_2[[#This Row],[y]]-$R$1)^2)</f>
        <v>236076.98310133695</v>
      </c>
      <c r="Q1206">
        <v>807514.28000000096</v>
      </c>
      <c r="R1206">
        <v>6623440.7599999998</v>
      </c>
    </row>
    <row r="1207" spans="1:18">
      <c r="A1207">
        <v>580</v>
      </c>
      <c r="B1207">
        <v>50000185</v>
      </c>
      <c r="C1207" t="e">
        <f>+#REF!</f>
        <v>#REF!</v>
      </c>
      <c r="D1207" t="s">
        <v>168</v>
      </c>
      <c r="E1207">
        <v>1459501683000</v>
      </c>
      <c r="F1207" t="s">
        <v>20</v>
      </c>
      <c r="G1207">
        <v>1</v>
      </c>
      <c r="H1207" t="s">
        <v>7809</v>
      </c>
      <c r="I1207" t="s">
        <v>7810</v>
      </c>
      <c r="J1207" t="s">
        <v>20</v>
      </c>
      <c r="K1207" t="s">
        <v>21</v>
      </c>
      <c r="L1207">
        <v>0</v>
      </c>
      <c r="M1207">
        <v>0</v>
      </c>
      <c r="N1207" t="s">
        <v>22</v>
      </c>
      <c r="O1207">
        <v>1</v>
      </c>
      <c r="P1207" s="30">
        <f>SQRT((postes_2[[#This Row],[x]]-$Q$1)^2+(postes_2[[#This Row],[y]]-$R$1)^2)</f>
        <v>236117.96281518761</v>
      </c>
      <c r="Q1207">
        <v>599481.18000000005</v>
      </c>
      <c r="R1207">
        <v>6517600.2000000002</v>
      </c>
    </row>
    <row r="1208" spans="1:18">
      <c r="A1208">
        <v>3011</v>
      </c>
      <c r="B1208">
        <v>30000328</v>
      </c>
      <c r="C1208" t="e">
        <f>+#REF!</f>
        <v>#REF!</v>
      </c>
      <c r="D1208" t="s">
        <v>38</v>
      </c>
      <c r="E1208">
        <v>610761600000</v>
      </c>
      <c r="F1208">
        <v>1211890865000</v>
      </c>
      <c r="G1208">
        <v>1</v>
      </c>
      <c r="H1208" t="s">
        <v>6389</v>
      </c>
      <c r="I1208" t="s">
        <v>6390</v>
      </c>
      <c r="J1208" t="s">
        <v>5983</v>
      </c>
      <c r="K1208" t="s">
        <v>21</v>
      </c>
      <c r="L1208">
        <v>0</v>
      </c>
      <c r="M1208">
        <v>0</v>
      </c>
      <c r="N1208" t="s">
        <v>22</v>
      </c>
      <c r="O1208">
        <v>6</v>
      </c>
      <c r="P1208" s="30">
        <f>SQRT((postes_2[[#This Row],[x]]-$Q$1)^2+(postes_2[[#This Row],[y]]-$R$1)^2)</f>
        <v>236204.02040964147</v>
      </c>
      <c r="Q1208">
        <v>804681.28999999899</v>
      </c>
      <c r="R1208">
        <v>6619022.6299999999</v>
      </c>
    </row>
    <row r="1209" spans="1:18">
      <c r="A1209">
        <v>2293</v>
      </c>
      <c r="B1209">
        <v>50000149</v>
      </c>
      <c r="C1209" t="e">
        <f>+#REF!</f>
        <v>#REF!</v>
      </c>
      <c r="D1209" t="s">
        <v>168</v>
      </c>
      <c r="E1209">
        <v>1459507168000</v>
      </c>
      <c r="F1209">
        <v>1360689062000</v>
      </c>
      <c r="G1209">
        <v>1</v>
      </c>
      <c r="H1209" t="s">
        <v>5327</v>
      </c>
      <c r="I1209" t="s">
        <v>5328</v>
      </c>
      <c r="J1209" t="s">
        <v>5329</v>
      </c>
      <c r="K1209" t="s">
        <v>21</v>
      </c>
      <c r="L1209">
        <v>0</v>
      </c>
      <c r="M1209">
        <v>0</v>
      </c>
      <c r="N1209" t="s">
        <v>22</v>
      </c>
      <c r="O1209">
        <v>4</v>
      </c>
      <c r="P1209" s="30">
        <f>SQRT((postes_2[[#This Row],[x]]-$Q$1)^2+(postes_2[[#This Row],[y]]-$R$1)^2)</f>
        <v>236210.60145317399</v>
      </c>
      <c r="Q1209">
        <v>530514.89999999898</v>
      </c>
      <c r="R1209">
        <v>6531195.0700000003</v>
      </c>
    </row>
    <row r="1210" spans="1:18">
      <c r="A1210">
        <v>2426</v>
      </c>
      <c r="B1210">
        <v>60001803</v>
      </c>
      <c r="C1210" t="e">
        <f>+#REF!</f>
        <v>#REF!</v>
      </c>
      <c r="D1210" t="s">
        <v>23</v>
      </c>
      <c r="E1210">
        <v>610761600000</v>
      </c>
      <c r="F1210">
        <v>1278412441000</v>
      </c>
      <c r="G1210">
        <v>1</v>
      </c>
      <c r="H1210" t="s">
        <v>6499</v>
      </c>
      <c r="I1210" t="s">
        <v>6499</v>
      </c>
      <c r="J1210" t="s">
        <v>20</v>
      </c>
      <c r="K1210" t="s">
        <v>21</v>
      </c>
      <c r="L1210">
        <v>0</v>
      </c>
      <c r="M1210">
        <v>0</v>
      </c>
      <c r="N1210" t="s">
        <v>22</v>
      </c>
      <c r="O1210">
        <v>4</v>
      </c>
      <c r="P1210" s="30">
        <f>SQRT((postes_2[[#This Row],[x]]-$Q$1)^2+(postes_2[[#This Row],[y]]-$R$1)^2)</f>
        <v>236309.40095055118</v>
      </c>
      <c r="Q1210">
        <v>457852.71999999898</v>
      </c>
      <c r="R1210">
        <v>6573045.29</v>
      </c>
    </row>
    <row r="1211" spans="1:18">
      <c r="A1211">
        <v>3592</v>
      </c>
      <c r="B1211">
        <v>70000588</v>
      </c>
      <c r="C1211" t="e">
        <f>+#REF!</f>
        <v>#REF!</v>
      </c>
      <c r="D1211" t="s">
        <v>30</v>
      </c>
      <c r="E1211" s="1">
        <v>1006992000000</v>
      </c>
      <c r="F1211">
        <v>1394188811000</v>
      </c>
      <c r="G1211">
        <v>1</v>
      </c>
      <c r="H1211" t="s">
        <v>7392</v>
      </c>
      <c r="I1211" t="s">
        <v>4770</v>
      </c>
      <c r="J1211" t="s">
        <v>20</v>
      </c>
      <c r="K1211" t="s">
        <v>21</v>
      </c>
      <c r="L1211">
        <v>0</v>
      </c>
      <c r="M1211">
        <v>0</v>
      </c>
      <c r="N1211" t="s">
        <v>22</v>
      </c>
      <c r="O1211">
        <v>4</v>
      </c>
      <c r="P1211" s="30">
        <f>SQRT((postes_2[[#This Row],[x]]-$Q$1)^2+(postes_2[[#This Row],[y]]-$R$1)^2)</f>
        <v>236356.20362611822</v>
      </c>
      <c r="Q1211">
        <v>420793.65999999602</v>
      </c>
      <c r="R1211">
        <v>6894485.0800000001</v>
      </c>
    </row>
    <row r="1212" spans="1:18">
      <c r="A1212">
        <v>2772</v>
      </c>
      <c r="B1212">
        <v>30000768</v>
      </c>
      <c r="C1212" t="e">
        <f>+#REF!</f>
        <v>#REF!</v>
      </c>
      <c r="D1212" t="s">
        <v>108</v>
      </c>
      <c r="E1212">
        <v>610761600000</v>
      </c>
      <c r="F1212">
        <v>1239718211000</v>
      </c>
      <c r="G1212">
        <v>1</v>
      </c>
      <c r="H1212" t="s">
        <v>4907</v>
      </c>
      <c r="I1212" t="s">
        <v>4908</v>
      </c>
      <c r="J1212" t="s">
        <v>20</v>
      </c>
      <c r="K1212" t="s">
        <v>21</v>
      </c>
      <c r="L1212">
        <v>0</v>
      </c>
      <c r="M1212">
        <v>0</v>
      </c>
      <c r="N1212" t="s">
        <v>22</v>
      </c>
      <c r="O1212">
        <v>3</v>
      </c>
      <c r="P1212" s="30">
        <f>SQRT((postes_2[[#This Row],[x]]-$Q$1)^2+(postes_2[[#This Row],[y]]-$R$1)^2)</f>
        <v>236534.24631475765</v>
      </c>
      <c r="Q1212">
        <v>735957.67000000202</v>
      </c>
      <c r="R1212">
        <v>6552960.1900000004</v>
      </c>
    </row>
    <row r="1213" spans="1:18">
      <c r="A1213">
        <v>3942</v>
      </c>
      <c r="B1213">
        <v>70052128</v>
      </c>
      <c r="C1213" t="e">
        <f>+#REF!</f>
        <v>#REF!</v>
      </c>
      <c r="D1213" t="s">
        <v>1094</v>
      </c>
      <c r="E1213">
        <v>1424955944000</v>
      </c>
      <c r="F1213">
        <v>1424955468000</v>
      </c>
      <c r="G1213">
        <v>1</v>
      </c>
      <c r="H1213" t="s">
        <v>2195</v>
      </c>
      <c r="I1213" t="s">
        <v>2196</v>
      </c>
      <c r="J1213" t="s">
        <v>20</v>
      </c>
      <c r="K1213" t="s">
        <v>21</v>
      </c>
      <c r="L1213">
        <v>0</v>
      </c>
      <c r="M1213">
        <v>0</v>
      </c>
      <c r="N1213" t="s">
        <v>22</v>
      </c>
      <c r="O1213">
        <v>7</v>
      </c>
      <c r="P1213" s="30">
        <f>SQRT((postes_2[[#This Row],[x]]-$Q$1)^2+(postes_2[[#This Row],[y]]-$R$1)^2)</f>
        <v>236574.16452174701</v>
      </c>
      <c r="Q1213">
        <v>529921.28000000096</v>
      </c>
      <c r="R1213">
        <v>6975901.9000000004</v>
      </c>
    </row>
    <row r="1214" spans="1:18">
      <c r="A1214">
        <v>3943</v>
      </c>
      <c r="B1214">
        <v>70052228</v>
      </c>
      <c r="C1214" t="e">
        <f>+#REF!</f>
        <v>#REF!</v>
      </c>
      <c r="D1214" t="s">
        <v>1094</v>
      </c>
      <c r="E1214">
        <v>1424956452000</v>
      </c>
      <c r="F1214">
        <v>1424955695000</v>
      </c>
      <c r="G1214">
        <v>1</v>
      </c>
      <c r="H1214" t="s">
        <v>2195</v>
      </c>
      <c r="I1214" t="s">
        <v>2196</v>
      </c>
      <c r="J1214" t="s">
        <v>20</v>
      </c>
      <c r="K1214" t="s">
        <v>21</v>
      </c>
      <c r="L1214">
        <v>0</v>
      </c>
      <c r="M1214">
        <v>0</v>
      </c>
      <c r="N1214" t="s">
        <v>22</v>
      </c>
      <c r="O1214">
        <v>7</v>
      </c>
      <c r="P1214" s="30">
        <f>SQRT((postes_2[[#This Row],[x]]-$Q$1)^2+(postes_2[[#This Row],[y]]-$R$1)^2)</f>
        <v>236574.16452174701</v>
      </c>
      <c r="Q1214">
        <v>529921.28000000096</v>
      </c>
      <c r="R1214">
        <v>6975901.9000000004</v>
      </c>
    </row>
    <row r="1215" spans="1:18">
      <c r="A1215">
        <v>3944</v>
      </c>
      <c r="B1215">
        <v>70052328</v>
      </c>
      <c r="C1215" t="e">
        <f>+#REF!</f>
        <v>#REF!</v>
      </c>
      <c r="D1215" t="s">
        <v>1094</v>
      </c>
      <c r="E1215">
        <v>1424956593000</v>
      </c>
      <c r="F1215">
        <v>1424955741000</v>
      </c>
      <c r="G1215">
        <v>1</v>
      </c>
      <c r="H1215" t="s">
        <v>2195</v>
      </c>
      <c r="I1215" t="s">
        <v>2196</v>
      </c>
      <c r="J1215" t="s">
        <v>20</v>
      </c>
      <c r="K1215" t="s">
        <v>21</v>
      </c>
      <c r="L1215">
        <v>0</v>
      </c>
      <c r="M1215">
        <v>0</v>
      </c>
      <c r="N1215" t="s">
        <v>22</v>
      </c>
      <c r="O1215">
        <v>7</v>
      </c>
      <c r="P1215" s="30">
        <f>SQRT((postes_2[[#This Row],[x]]-$Q$1)^2+(postes_2[[#This Row],[y]]-$R$1)^2)</f>
        <v>236574.16452174701</v>
      </c>
      <c r="Q1215">
        <v>529921.28000000096</v>
      </c>
      <c r="R1215">
        <v>6975901.9000000004</v>
      </c>
    </row>
    <row r="1216" spans="1:18">
      <c r="A1216">
        <v>3945</v>
      </c>
      <c r="B1216">
        <v>70052428</v>
      </c>
      <c r="C1216" t="e">
        <f>+#REF!</f>
        <v>#REF!</v>
      </c>
      <c r="D1216" t="s">
        <v>1094</v>
      </c>
      <c r="E1216">
        <v>1424956729000</v>
      </c>
      <c r="F1216">
        <v>1424955760000</v>
      </c>
      <c r="G1216">
        <v>1</v>
      </c>
      <c r="H1216" t="s">
        <v>2195</v>
      </c>
      <c r="I1216" t="s">
        <v>2196</v>
      </c>
      <c r="J1216" t="s">
        <v>20</v>
      </c>
      <c r="K1216" t="s">
        <v>21</v>
      </c>
      <c r="L1216">
        <v>0</v>
      </c>
      <c r="M1216">
        <v>0</v>
      </c>
      <c r="N1216" t="s">
        <v>22</v>
      </c>
      <c r="O1216">
        <v>7</v>
      </c>
      <c r="P1216" s="30">
        <f>SQRT((postes_2[[#This Row],[x]]-$Q$1)^2+(postes_2[[#This Row],[y]]-$R$1)^2)</f>
        <v>236574.16452174701</v>
      </c>
      <c r="Q1216">
        <v>529921.28000000096</v>
      </c>
      <c r="R1216">
        <v>6975901.9000000004</v>
      </c>
    </row>
    <row r="1217" spans="1:18">
      <c r="A1217">
        <v>1132</v>
      </c>
      <c r="B1217">
        <v>30001117</v>
      </c>
      <c r="C1217">
        <f>+PF87</f>
        <v>0</v>
      </c>
      <c r="D1217" t="s">
        <v>152</v>
      </c>
      <c r="E1217">
        <v>1112953801000</v>
      </c>
      <c r="F1217">
        <v>1265649199000</v>
      </c>
      <c r="G1217">
        <v>1</v>
      </c>
      <c r="H1217" t="s">
        <v>6455</v>
      </c>
      <c r="I1217" t="s">
        <v>6456</v>
      </c>
      <c r="J1217" t="s">
        <v>20</v>
      </c>
      <c r="K1217" t="s">
        <v>21</v>
      </c>
      <c r="L1217">
        <v>0</v>
      </c>
      <c r="M1217">
        <v>0</v>
      </c>
      <c r="N1217" t="s">
        <v>22</v>
      </c>
      <c r="O1217">
        <v>3</v>
      </c>
      <c r="P1217" s="30">
        <f>SQRT((postes_2[[#This Row],[x]]-$Q$1)^2+(postes_2[[#This Row],[y]]-$R$1)^2)</f>
        <v>237416.14079101832</v>
      </c>
      <c r="Q1217">
        <v>663865.95000000298</v>
      </c>
      <c r="R1217">
        <v>6522128.7800000003</v>
      </c>
    </row>
    <row r="1218" spans="1:18">
      <c r="A1218">
        <v>2330</v>
      </c>
      <c r="B1218">
        <v>60000930</v>
      </c>
      <c r="C1218" t="e">
        <f>+#REF!</f>
        <v>#REF!</v>
      </c>
      <c r="D1218" t="s">
        <v>20</v>
      </c>
      <c r="E1218">
        <v>1043107200000</v>
      </c>
      <c r="F1218" t="s">
        <v>20</v>
      </c>
      <c r="G1218">
        <v>1</v>
      </c>
      <c r="H1218" t="s">
        <v>5461</v>
      </c>
      <c r="I1218" t="s">
        <v>5462</v>
      </c>
      <c r="J1218" t="s">
        <v>20</v>
      </c>
      <c r="K1218" t="s">
        <v>21</v>
      </c>
      <c r="L1218">
        <v>0</v>
      </c>
      <c r="M1218">
        <v>0</v>
      </c>
      <c r="N1218" t="s">
        <v>22</v>
      </c>
      <c r="O1218">
        <v>4</v>
      </c>
      <c r="P1218" s="30">
        <f>SQRT((postes_2[[#This Row],[x]]-$Q$1)^2+(postes_2[[#This Row],[y]]-$R$1)^2)</f>
        <v>237486.30643179931</v>
      </c>
      <c r="Q1218">
        <v>373176.00999999797</v>
      </c>
      <c r="R1218">
        <v>6743889.21</v>
      </c>
    </row>
    <row r="1219" spans="1:18">
      <c r="A1219">
        <v>1157</v>
      </c>
      <c r="B1219">
        <v>60001873</v>
      </c>
      <c r="C1219" t="e">
        <f>+#REF!</f>
        <v>#REF!</v>
      </c>
      <c r="D1219" t="s">
        <v>108</v>
      </c>
      <c r="E1219">
        <v>783129600000</v>
      </c>
      <c r="F1219">
        <v>1244726440000</v>
      </c>
      <c r="G1219">
        <v>1</v>
      </c>
      <c r="H1219" t="s">
        <v>4792</v>
      </c>
      <c r="I1219" t="s">
        <v>4793</v>
      </c>
      <c r="J1219" t="s">
        <v>20</v>
      </c>
      <c r="K1219" t="s">
        <v>21</v>
      </c>
      <c r="L1219">
        <v>0</v>
      </c>
      <c r="M1219">
        <v>0</v>
      </c>
      <c r="N1219" t="s">
        <v>22</v>
      </c>
      <c r="O1219">
        <v>4</v>
      </c>
      <c r="P1219" s="30">
        <f>SQRT((postes_2[[#This Row],[x]]-$Q$1)^2+(postes_2[[#This Row],[y]]-$R$1)^2)</f>
        <v>237564.31024212023</v>
      </c>
      <c r="Q1219">
        <v>521167.609999999</v>
      </c>
      <c r="R1219">
        <v>6533321.46</v>
      </c>
    </row>
    <row r="1220" spans="1:18">
      <c r="A1220">
        <v>3587</v>
      </c>
      <c r="B1220">
        <v>70000005</v>
      </c>
      <c r="C1220" t="e">
        <f>+PE0</f>
        <v>#NAME?</v>
      </c>
      <c r="D1220" t="s">
        <v>74</v>
      </c>
      <c r="E1220">
        <v>1054684800000</v>
      </c>
      <c r="F1220">
        <v>1376926283000</v>
      </c>
      <c r="G1220">
        <v>1</v>
      </c>
      <c r="H1220" t="s">
        <v>7383</v>
      </c>
      <c r="I1220" t="s">
        <v>7384</v>
      </c>
      <c r="J1220" t="s">
        <v>20</v>
      </c>
      <c r="K1220" t="s">
        <v>21</v>
      </c>
      <c r="L1220">
        <v>0</v>
      </c>
      <c r="M1220">
        <v>0</v>
      </c>
      <c r="N1220" t="s">
        <v>22</v>
      </c>
      <c r="O1220">
        <v>0</v>
      </c>
      <c r="P1220" s="30">
        <f>SQRT((postes_2[[#This Row],[x]]-$Q$1)^2+(postes_2[[#This Row],[y]]-$R$1)^2)</f>
        <v>237912.18550705383</v>
      </c>
      <c r="Q1220">
        <v>573129.27000000305</v>
      </c>
      <c r="R1220">
        <v>6988426.0300000003</v>
      </c>
    </row>
    <row r="1221" spans="1:18">
      <c r="A1221">
        <v>265</v>
      </c>
      <c r="B1221">
        <v>10000649</v>
      </c>
      <c r="C1221">
        <f>+PF961</f>
        <v>0</v>
      </c>
      <c r="D1221" t="s">
        <v>56</v>
      </c>
      <c r="E1221">
        <v>610761600000</v>
      </c>
      <c r="F1221">
        <v>1377515063000</v>
      </c>
      <c r="G1221">
        <v>1</v>
      </c>
      <c r="H1221" t="s">
        <v>629</v>
      </c>
      <c r="I1221" t="s">
        <v>630</v>
      </c>
      <c r="J1221" t="s">
        <v>20</v>
      </c>
      <c r="K1221" t="s">
        <v>21</v>
      </c>
      <c r="L1221">
        <v>0</v>
      </c>
      <c r="M1221">
        <v>0</v>
      </c>
      <c r="N1221" t="s">
        <v>22</v>
      </c>
      <c r="O1221">
        <v>6</v>
      </c>
      <c r="P1221" s="30">
        <f>SQRT((postes_2[[#This Row],[x]]-$Q$1)^2+(postes_2[[#This Row],[y]]-$R$1)^2)</f>
        <v>237917.45638935984</v>
      </c>
      <c r="Q1221">
        <v>594161.52000000305</v>
      </c>
      <c r="R1221">
        <v>6990820.25</v>
      </c>
    </row>
    <row r="1222" spans="1:18">
      <c r="A1222">
        <v>4062</v>
      </c>
      <c r="B1222">
        <v>70000004</v>
      </c>
      <c r="C1222" t="e">
        <f>+#REF!</f>
        <v>#REF!</v>
      </c>
      <c r="D1222" t="s">
        <v>23</v>
      </c>
      <c r="E1222">
        <v>822873600000</v>
      </c>
      <c r="F1222">
        <v>1305025689000</v>
      </c>
      <c r="G1222">
        <v>1</v>
      </c>
      <c r="H1222" t="s">
        <v>3002</v>
      </c>
      <c r="I1222" t="s">
        <v>3002</v>
      </c>
      <c r="J1222" t="s">
        <v>405</v>
      </c>
      <c r="K1222" t="s">
        <v>21</v>
      </c>
      <c r="L1222">
        <v>0</v>
      </c>
      <c r="M1222">
        <v>0</v>
      </c>
      <c r="N1222" t="s">
        <v>22</v>
      </c>
      <c r="O1222">
        <v>7</v>
      </c>
      <c r="P1222" s="30">
        <f>SQRT((postes_2[[#This Row],[x]]-$Q$1)^2+(postes_2[[#This Row],[y]]-$R$1)^2)</f>
        <v>238008.52135550513</v>
      </c>
      <c r="Q1222">
        <v>570934.92000000202</v>
      </c>
      <c r="R1222">
        <v>6988164.4800000004</v>
      </c>
    </row>
    <row r="1223" spans="1:18">
      <c r="A1223">
        <v>4063</v>
      </c>
      <c r="B1223">
        <v>70052928</v>
      </c>
      <c r="C1223" t="e">
        <f>+#REF!</f>
        <v>#REF!</v>
      </c>
      <c r="D1223" t="s">
        <v>1094</v>
      </c>
      <c r="E1223">
        <v>1425033135000</v>
      </c>
      <c r="F1223">
        <v>1425033036000</v>
      </c>
      <c r="G1223">
        <v>1</v>
      </c>
      <c r="H1223" t="s">
        <v>3002</v>
      </c>
      <c r="I1223" t="s">
        <v>8262</v>
      </c>
      <c r="J1223" t="s">
        <v>405</v>
      </c>
      <c r="K1223" t="s">
        <v>21</v>
      </c>
      <c r="L1223">
        <v>0</v>
      </c>
      <c r="M1223">
        <v>0</v>
      </c>
      <c r="N1223" t="s">
        <v>22</v>
      </c>
      <c r="O1223">
        <v>7</v>
      </c>
      <c r="P1223" s="30">
        <f>SQRT((postes_2[[#This Row],[x]]-$Q$1)^2+(postes_2[[#This Row],[y]]-$R$1)^2)</f>
        <v>238008.52135550513</v>
      </c>
      <c r="Q1223">
        <v>570934.92000000202</v>
      </c>
      <c r="R1223">
        <v>6988164.4800000004</v>
      </c>
    </row>
    <row r="1224" spans="1:18">
      <c r="A1224">
        <v>4064</v>
      </c>
      <c r="B1224">
        <v>70053028</v>
      </c>
      <c r="C1224" t="e">
        <f>+#REF!</f>
        <v>#REF!</v>
      </c>
      <c r="D1224" t="s">
        <v>1094</v>
      </c>
      <c r="E1224">
        <v>1425033115000</v>
      </c>
      <c r="F1224">
        <v>1425033091000</v>
      </c>
      <c r="G1224">
        <v>1</v>
      </c>
      <c r="H1224" t="s">
        <v>3002</v>
      </c>
      <c r="I1224" t="s">
        <v>8262</v>
      </c>
      <c r="J1224" t="s">
        <v>405</v>
      </c>
      <c r="K1224" t="s">
        <v>21</v>
      </c>
      <c r="L1224">
        <v>0</v>
      </c>
      <c r="M1224">
        <v>0</v>
      </c>
      <c r="N1224" t="s">
        <v>22</v>
      </c>
      <c r="O1224">
        <v>7</v>
      </c>
      <c r="P1224" s="30">
        <f>SQRT((postes_2[[#This Row],[x]]-$Q$1)^2+(postes_2[[#This Row],[y]]-$R$1)^2)</f>
        <v>238008.52135550513</v>
      </c>
      <c r="Q1224">
        <v>570934.92000000202</v>
      </c>
      <c r="R1224">
        <v>6988164.4800000004</v>
      </c>
    </row>
    <row r="1225" spans="1:18">
      <c r="A1225">
        <v>952</v>
      </c>
      <c r="B1225">
        <v>50000187</v>
      </c>
      <c r="C1225">
        <f>+PF276</f>
        <v>0</v>
      </c>
      <c r="D1225" t="s">
        <v>168</v>
      </c>
      <c r="E1225">
        <v>1459505971000</v>
      </c>
      <c r="F1225" t="s">
        <v>20</v>
      </c>
      <c r="G1225">
        <v>1</v>
      </c>
      <c r="H1225" t="s">
        <v>1674</v>
      </c>
      <c r="I1225" t="s">
        <v>1675</v>
      </c>
      <c r="J1225" t="s">
        <v>20</v>
      </c>
      <c r="K1225" t="s">
        <v>21</v>
      </c>
      <c r="L1225">
        <v>0</v>
      </c>
      <c r="M1225">
        <v>0</v>
      </c>
      <c r="N1225" t="s">
        <v>22</v>
      </c>
      <c r="O1225">
        <v>4</v>
      </c>
      <c r="P1225" s="30">
        <f>SQRT((postes_2[[#This Row],[x]]-$Q$1)^2+(postes_2[[#This Row],[y]]-$R$1)^2)</f>
        <v>238273.14970075429</v>
      </c>
      <c r="Q1225">
        <v>596193.18999999797</v>
      </c>
      <c r="R1225">
        <v>6515617.2599999998</v>
      </c>
    </row>
    <row r="1226" spans="1:18">
      <c r="A1226">
        <v>1006</v>
      </c>
      <c r="B1226">
        <v>70047288</v>
      </c>
      <c r="C1226">
        <f>+PF226</f>
        <v>0</v>
      </c>
      <c r="D1226" t="s">
        <v>56</v>
      </c>
      <c r="E1226">
        <v>1465835791000</v>
      </c>
      <c r="F1226">
        <v>1391531048000</v>
      </c>
      <c r="G1226">
        <v>1</v>
      </c>
      <c r="H1226" t="s">
        <v>2154</v>
      </c>
      <c r="I1226" t="s">
        <v>2155</v>
      </c>
      <c r="J1226" t="s">
        <v>20</v>
      </c>
      <c r="K1226" t="s">
        <v>21</v>
      </c>
      <c r="L1226">
        <v>0</v>
      </c>
      <c r="M1226">
        <v>0</v>
      </c>
      <c r="N1226" t="s">
        <v>22</v>
      </c>
      <c r="O1226">
        <v>7</v>
      </c>
      <c r="P1226" s="30">
        <f>SQRT((postes_2[[#This Row],[x]]-$Q$1)^2+(postes_2[[#This Row],[y]]-$R$1)^2)</f>
        <v>238354.23943616886</v>
      </c>
      <c r="Q1226">
        <v>616015.67000000202</v>
      </c>
      <c r="R1226">
        <v>6991752.0499999998</v>
      </c>
    </row>
    <row r="1227" spans="1:18">
      <c r="A1227">
        <v>271</v>
      </c>
      <c r="B1227">
        <v>60000608</v>
      </c>
      <c r="C1227">
        <f>+PF959</f>
        <v>0</v>
      </c>
      <c r="D1227" t="s">
        <v>20</v>
      </c>
      <c r="E1227">
        <v>791078400000</v>
      </c>
      <c r="F1227" t="s">
        <v>20</v>
      </c>
      <c r="G1227">
        <v>1</v>
      </c>
      <c r="H1227" t="s">
        <v>640</v>
      </c>
      <c r="I1227" t="s">
        <v>641</v>
      </c>
      <c r="J1227" t="s">
        <v>20</v>
      </c>
      <c r="K1227" t="s">
        <v>21</v>
      </c>
      <c r="L1227">
        <v>0</v>
      </c>
      <c r="M1227">
        <v>0</v>
      </c>
      <c r="N1227" t="s">
        <v>22</v>
      </c>
      <c r="O1227">
        <v>4</v>
      </c>
      <c r="P1227" s="30">
        <f>SQRT((postes_2[[#This Row],[x]]-$Q$1)^2+(postes_2[[#This Row],[y]]-$R$1)^2)</f>
        <v>238412.06137650728</v>
      </c>
      <c r="Q1227">
        <v>373528.04999999702</v>
      </c>
      <c r="R1227">
        <v>6779903.9800000004</v>
      </c>
    </row>
    <row r="1228" spans="1:18">
      <c r="A1228">
        <v>455</v>
      </c>
      <c r="B1228">
        <v>60004548</v>
      </c>
      <c r="C1228">
        <f>+PF776</f>
        <v>0</v>
      </c>
      <c r="D1228" t="s">
        <v>43</v>
      </c>
      <c r="E1228">
        <v>1123692915000</v>
      </c>
      <c r="F1228">
        <v>1123691542000</v>
      </c>
      <c r="G1228">
        <v>1</v>
      </c>
      <c r="H1228" t="s">
        <v>1027</v>
      </c>
      <c r="I1228" t="s">
        <v>1028</v>
      </c>
      <c r="J1228" t="s">
        <v>1029</v>
      </c>
      <c r="K1228" t="s">
        <v>21</v>
      </c>
      <c r="L1228">
        <v>0</v>
      </c>
      <c r="M1228">
        <v>0</v>
      </c>
      <c r="N1228" t="s">
        <v>22</v>
      </c>
      <c r="O1228">
        <v>4</v>
      </c>
      <c r="P1228" s="30">
        <f>SQRT((postes_2[[#This Row],[x]]-$Q$1)^2+(postes_2[[#This Row],[y]]-$R$1)^2)</f>
        <v>238527.18510787917</v>
      </c>
      <c r="Q1228">
        <v>439166.49000000203</v>
      </c>
      <c r="R1228">
        <v>6587478.71</v>
      </c>
    </row>
    <row r="1229" spans="1:18">
      <c r="A1229">
        <v>975</v>
      </c>
      <c r="B1229">
        <v>50000183</v>
      </c>
      <c r="C1229" t="e">
        <f>+#REF!</f>
        <v>#REF!</v>
      </c>
      <c r="D1229" t="s">
        <v>274</v>
      </c>
      <c r="E1229">
        <v>1445595838000</v>
      </c>
      <c r="F1229">
        <v>1445595510000</v>
      </c>
      <c r="G1229">
        <v>1</v>
      </c>
      <c r="H1229" t="s">
        <v>1532</v>
      </c>
      <c r="I1229" t="s">
        <v>1533</v>
      </c>
      <c r="J1229" t="s">
        <v>20</v>
      </c>
      <c r="K1229" t="s">
        <v>21</v>
      </c>
      <c r="L1229">
        <v>0</v>
      </c>
      <c r="M1229">
        <v>0</v>
      </c>
      <c r="N1229" t="s">
        <v>22</v>
      </c>
      <c r="O1229">
        <v>4</v>
      </c>
      <c r="P1229" s="30">
        <f>SQRT((postes_2[[#This Row],[x]]-$Q$1)^2+(postes_2[[#This Row],[y]]-$R$1)^2)</f>
        <v>238718.17386248443</v>
      </c>
      <c r="Q1229">
        <v>567008.53999999899</v>
      </c>
      <c r="R1229">
        <v>6518733.7199999997</v>
      </c>
    </row>
    <row r="1230" spans="1:18">
      <c r="A1230">
        <v>2245</v>
      </c>
      <c r="B1230">
        <v>20000356</v>
      </c>
      <c r="C1230" t="e">
        <f>+#REF!</f>
        <v>#REF!</v>
      </c>
      <c r="D1230" t="s">
        <v>805</v>
      </c>
      <c r="E1230">
        <v>610761600000</v>
      </c>
      <c r="F1230">
        <v>1271082435000</v>
      </c>
      <c r="G1230">
        <v>1</v>
      </c>
      <c r="H1230" t="s">
        <v>4442</v>
      </c>
      <c r="I1230" t="s">
        <v>4443</v>
      </c>
      <c r="J1230" t="s">
        <v>4444</v>
      </c>
      <c r="K1230" t="s">
        <v>21</v>
      </c>
      <c r="L1230">
        <v>0</v>
      </c>
      <c r="M1230">
        <v>0</v>
      </c>
      <c r="N1230" t="s">
        <v>22</v>
      </c>
      <c r="O1230">
        <v>3</v>
      </c>
      <c r="P1230" s="30">
        <f>SQRT((postes_2[[#This Row],[x]]-$Q$1)^2+(postes_2[[#This Row],[y]]-$R$1)^2)</f>
        <v>238754.78521117062</v>
      </c>
      <c r="Q1230">
        <v>794921.88000000303</v>
      </c>
      <c r="R1230">
        <v>6905057.5</v>
      </c>
    </row>
    <row r="1231" spans="1:18">
      <c r="A1231">
        <v>256</v>
      </c>
      <c r="B1231">
        <v>70001529</v>
      </c>
      <c r="C1231">
        <f>+PF978</f>
        <v>0</v>
      </c>
      <c r="D1231" t="s">
        <v>38</v>
      </c>
      <c r="E1231">
        <v>757641600000</v>
      </c>
      <c r="F1231">
        <v>1213616793000</v>
      </c>
      <c r="G1231">
        <v>1</v>
      </c>
      <c r="H1231" t="s">
        <v>610</v>
      </c>
      <c r="I1231" t="s">
        <v>611</v>
      </c>
      <c r="J1231" t="s">
        <v>20</v>
      </c>
      <c r="K1231" t="s">
        <v>21</v>
      </c>
      <c r="L1231">
        <v>0</v>
      </c>
      <c r="M1231">
        <v>0</v>
      </c>
      <c r="N1231" t="s">
        <v>22</v>
      </c>
      <c r="O1231">
        <v>4</v>
      </c>
      <c r="P1231" s="30">
        <f>SQRT((postes_2[[#This Row],[x]]-$Q$1)^2+(postes_2[[#This Row],[y]]-$R$1)^2)</f>
        <v>239508.67961933097</v>
      </c>
      <c r="Q1231">
        <v>387146.10000000102</v>
      </c>
      <c r="R1231">
        <v>6840013.8399999999</v>
      </c>
    </row>
    <row r="1232" spans="1:18">
      <c r="A1232">
        <v>1486</v>
      </c>
      <c r="B1232">
        <v>60001837</v>
      </c>
      <c r="C1232" t="e">
        <f>+#REF!</f>
        <v>#REF!</v>
      </c>
      <c r="D1232" t="s">
        <v>38</v>
      </c>
      <c r="E1232">
        <v>610761600000</v>
      </c>
      <c r="F1232">
        <v>1221230351000</v>
      </c>
      <c r="G1232">
        <v>1</v>
      </c>
      <c r="H1232" t="s">
        <v>5908</v>
      </c>
      <c r="I1232" t="s">
        <v>1846</v>
      </c>
      <c r="J1232" t="s">
        <v>20</v>
      </c>
      <c r="K1232" t="s">
        <v>21</v>
      </c>
      <c r="L1232">
        <v>0</v>
      </c>
      <c r="M1232">
        <v>0</v>
      </c>
      <c r="N1232" t="s">
        <v>22</v>
      </c>
      <c r="O1232">
        <v>4</v>
      </c>
      <c r="P1232" s="30">
        <f>SQRT((postes_2[[#This Row],[x]]-$Q$1)^2+(postes_2[[#This Row],[y]]-$R$1)^2)</f>
        <v>239513.82104277404</v>
      </c>
      <c r="Q1232">
        <v>482015.17000000202</v>
      </c>
      <c r="R1232">
        <v>6551307.9299999997</v>
      </c>
    </row>
    <row r="1233" spans="1:18">
      <c r="A1233">
        <v>4058</v>
      </c>
      <c r="B1233">
        <v>60001866</v>
      </c>
      <c r="C1233" t="e">
        <f>+#REF!</f>
        <v>#REF!</v>
      </c>
      <c r="D1233" t="s">
        <v>20</v>
      </c>
      <c r="E1233">
        <v>610761600000</v>
      </c>
      <c r="F1233" t="s">
        <v>20</v>
      </c>
      <c r="G1233">
        <v>1</v>
      </c>
      <c r="H1233" t="s">
        <v>7957</v>
      </c>
      <c r="I1233" t="s">
        <v>7958</v>
      </c>
      <c r="J1233" t="s">
        <v>20</v>
      </c>
      <c r="K1233" t="s">
        <v>21</v>
      </c>
      <c r="L1233">
        <v>0</v>
      </c>
      <c r="M1233">
        <v>0</v>
      </c>
      <c r="N1233" t="s">
        <v>22</v>
      </c>
      <c r="O1233">
        <v>4</v>
      </c>
      <c r="P1233" s="30">
        <f>SQRT((postes_2[[#This Row],[x]]-$Q$1)^2+(postes_2[[#This Row],[y]]-$R$1)^2)</f>
        <v>239524.03192223891</v>
      </c>
      <c r="Q1233">
        <v>511477.75999999797</v>
      </c>
      <c r="R1233">
        <v>6535351.2800000003</v>
      </c>
    </row>
    <row r="1234" spans="1:18">
      <c r="A1234">
        <v>3971</v>
      </c>
      <c r="B1234">
        <v>30000313</v>
      </c>
      <c r="C1234" t="e">
        <f>+#REF!</f>
        <v>#REF!</v>
      </c>
      <c r="D1234" t="s">
        <v>17</v>
      </c>
      <c r="E1234">
        <v>1303810338000</v>
      </c>
      <c r="F1234" t="s">
        <v>20</v>
      </c>
      <c r="G1234">
        <v>1</v>
      </c>
      <c r="H1234" t="s">
        <v>8350</v>
      </c>
      <c r="I1234" t="s">
        <v>8351</v>
      </c>
      <c r="J1234" t="s">
        <v>20</v>
      </c>
      <c r="K1234" t="s">
        <v>21</v>
      </c>
      <c r="L1234">
        <v>0</v>
      </c>
      <c r="M1234">
        <v>0</v>
      </c>
      <c r="N1234" t="s">
        <v>22</v>
      </c>
      <c r="O1234">
        <v>6</v>
      </c>
      <c r="P1234" s="30">
        <f>SQRT((postes_2[[#This Row],[x]]-$Q$1)^2+(postes_2[[#This Row],[y]]-$R$1)^2)</f>
        <v>239603.05302827776</v>
      </c>
      <c r="Q1234">
        <v>814807.81000000203</v>
      </c>
      <c r="R1234">
        <v>6628340.8399999999</v>
      </c>
    </row>
    <row r="1235" spans="1:18">
      <c r="A1235">
        <v>3972</v>
      </c>
      <c r="B1235">
        <v>70046688</v>
      </c>
      <c r="C1235" t="e">
        <f>+#REF!</f>
        <v>#REF!</v>
      </c>
      <c r="D1235" t="s">
        <v>30</v>
      </c>
      <c r="E1235">
        <v>1438964757000</v>
      </c>
      <c r="F1235">
        <v>1385379816000</v>
      </c>
      <c r="G1235">
        <v>1</v>
      </c>
      <c r="H1235" t="s">
        <v>8350</v>
      </c>
      <c r="I1235" t="s">
        <v>8351</v>
      </c>
      <c r="J1235" t="s">
        <v>20</v>
      </c>
      <c r="K1235" t="s">
        <v>21</v>
      </c>
      <c r="L1235">
        <v>0</v>
      </c>
      <c r="M1235">
        <v>0</v>
      </c>
      <c r="N1235" t="s">
        <v>22</v>
      </c>
      <c r="O1235">
        <v>7</v>
      </c>
      <c r="P1235" s="30">
        <f>SQRT((postes_2[[#This Row],[x]]-$Q$1)^2+(postes_2[[#This Row],[y]]-$R$1)^2)</f>
        <v>239603.05302827776</v>
      </c>
      <c r="Q1235">
        <v>814807.81000000203</v>
      </c>
      <c r="R1235">
        <v>6628340.8399999999</v>
      </c>
    </row>
    <row r="1236" spans="1:18">
      <c r="A1236">
        <v>625</v>
      </c>
      <c r="B1236">
        <v>50000194</v>
      </c>
      <c r="C1236">
        <f>+PF614</f>
        <v>0</v>
      </c>
      <c r="D1236" t="s">
        <v>168</v>
      </c>
      <c r="E1236">
        <v>1459508224000</v>
      </c>
      <c r="F1236">
        <v>1360240621000</v>
      </c>
      <c r="G1236">
        <v>1</v>
      </c>
      <c r="H1236" t="s">
        <v>5219</v>
      </c>
      <c r="I1236" t="s">
        <v>5219</v>
      </c>
      <c r="J1236" t="s">
        <v>5220</v>
      </c>
      <c r="K1236" t="s">
        <v>21</v>
      </c>
      <c r="L1236">
        <v>0</v>
      </c>
      <c r="M1236">
        <v>0</v>
      </c>
      <c r="N1236" t="s">
        <v>22</v>
      </c>
      <c r="O1236">
        <v>4</v>
      </c>
      <c r="P1236" s="30">
        <f>SQRT((postes_2[[#This Row],[x]]-$Q$1)^2+(postes_2[[#This Row],[y]]-$R$1)^2)</f>
        <v>239704.02684386782</v>
      </c>
      <c r="Q1236">
        <v>591444.29999999702</v>
      </c>
      <c r="R1236">
        <v>6514514.5099999998</v>
      </c>
    </row>
    <row r="1237" spans="1:18">
      <c r="A1237">
        <v>3655</v>
      </c>
      <c r="B1237">
        <v>60001776</v>
      </c>
      <c r="C1237" t="e">
        <f>+#REF!</f>
        <v>#REF!</v>
      </c>
      <c r="D1237" t="s">
        <v>20</v>
      </c>
      <c r="E1237">
        <v>610761600000</v>
      </c>
      <c r="F1237" t="s">
        <v>20</v>
      </c>
      <c r="G1237">
        <v>1</v>
      </c>
      <c r="H1237" t="s">
        <v>7185</v>
      </c>
      <c r="I1237" t="s">
        <v>7185</v>
      </c>
      <c r="J1237" t="s">
        <v>20</v>
      </c>
      <c r="K1237" t="s">
        <v>21</v>
      </c>
      <c r="L1237">
        <v>0</v>
      </c>
      <c r="M1237">
        <v>0</v>
      </c>
      <c r="N1237" t="s">
        <v>22</v>
      </c>
      <c r="O1237">
        <v>6</v>
      </c>
      <c r="P1237" s="30">
        <f>SQRT((postes_2[[#This Row],[x]]-$Q$1)^2+(postes_2[[#This Row],[y]]-$R$1)^2)</f>
        <v>239766.56383183107</v>
      </c>
      <c r="Q1237">
        <v>436064.43999999802</v>
      </c>
      <c r="R1237">
        <v>6588929.8200000003</v>
      </c>
    </row>
    <row r="1238" spans="1:18">
      <c r="A1238">
        <v>3338</v>
      </c>
      <c r="B1238">
        <v>60001570</v>
      </c>
      <c r="C1238" t="e">
        <f>+#REF!</f>
        <v>#REF!</v>
      </c>
      <c r="D1238" t="s">
        <v>20</v>
      </c>
      <c r="E1238" s="1">
        <v>967680000000</v>
      </c>
      <c r="F1238" t="s">
        <v>20</v>
      </c>
      <c r="G1238">
        <v>1</v>
      </c>
      <c r="H1238" t="s">
        <v>3738</v>
      </c>
      <c r="I1238" t="s">
        <v>3739</v>
      </c>
      <c r="J1238" t="s">
        <v>20</v>
      </c>
      <c r="K1238" t="s">
        <v>21</v>
      </c>
      <c r="L1238">
        <v>0</v>
      </c>
      <c r="M1238">
        <v>0</v>
      </c>
      <c r="N1238" t="s">
        <v>22</v>
      </c>
      <c r="O1238">
        <v>4</v>
      </c>
      <c r="P1238" s="30">
        <f>SQRT((postes_2[[#This Row],[x]]-$Q$1)^2+(postes_2[[#This Row],[y]]-$R$1)^2)</f>
        <v>239808.01302172834</v>
      </c>
      <c r="Q1238">
        <v>394031.890000001</v>
      </c>
      <c r="R1238">
        <v>6650201.8300000001</v>
      </c>
    </row>
    <row r="1239" spans="1:18">
      <c r="A1239">
        <v>2207</v>
      </c>
      <c r="B1239">
        <v>70000415</v>
      </c>
      <c r="C1239" t="e">
        <f>+#REF!</f>
        <v>#REF!</v>
      </c>
      <c r="D1239" t="s">
        <v>20</v>
      </c>
      <c r="E1239" s="1">
        <v>1007424000000</v>
      </c>
      <c r="F1239" t="s">
        <v>20</v>
      </c>
      <c r="G1239">
        <v>1</v>
      </c>
      <c r="H1239" t="s">
        <v>5648</v>
      </c>
      <c r="I1239" t="s">
        <v>5649</v>
      </c>
      <c r="J1239" t="s">
        <v>20</v>
      </c>
      <c r="K1239" t="s">
        <v>21</v>
      </c>
      <c r="L1239">
        <v>0</v>
      </c>
      <c r="M1239">
        <v>0</v>
      </c>
      <c r="N1239" t="s">
        <v>22</v>
      </c>
      <c r="O1239">
        <v>4</v>
      </c>
      <c r="P1239" s="30">
        <f>SQRT((postes_2[[#This Row],[x]]-$Q$1)^2+(postes_2[[#This Row],[y]]-$R$1)^2)</f>
        <v>239851.90966068688</v>
      </c>
      <c r="Q1239">
        <v>431336.71000000101</v>
      </c>
      <c r="R1239">
        <v>6912963</v>
      </c>
    </row>
    <row r="1240" spans="1:18">
      <c r="A1240">
        <v>2243</v>
      </c>
      <c r="B1240">
        <v>20000202</v>
      </c>
      <c r="C1240" t="e">
        <f>+#REF!</f>
        <v>#REF!</v>
      </c>
      <c r="D1240" t="s">
        <v>805</v>
      </c>
      <c r="E1240">
        <v>610761600000</v>
      </c>
      <c r="F1240">
        <v>1271079998000</v>
      </c>
      <c r="G1240">
        <v>1</v>
      </c>
      <c r="H1240" t="s">
        <v>4439</v>
      </c>
      <c r="I1240" t="s">
        <v>4440</v>
      </c>
      <c r="J1240" t="s">
        <v>20</v>
      </c>
      <c r="K1240" t="s">
        <v>21</v>
      </c>
      <c r="L1240">
        <v>0</v>
      </c>
      <c r="M1240">
        <v>0</v>
      </c>
      <c r="N1240" t="s">
        <v>22</v>
      </c>
      <c r="O1240">
        <v>3</v>
      </c>
      <c r="P1240" s="30">
        <f>SQRT((postes_2[[#This Row],[x]]-$Q$1)^2+(postes_2[[#This Row],[y]]-$R$1)^2)</f>
        <v>239890.62711754598</v>
      </c>
      <c r="Q1240">
        <v>784081.77000000305</v>
      </c>
      <c r="R1240">
        <v>6919010.5899999999</v>
      </c>
    </row>
    <row r="1241" spans="1:18">
      <c r="A1241">
        <v>1770</v>
      </c>
      <c r="B1241">
        <v>70001553</v>
      </c>
      <c r="C1241" t="e">
        <f>+#REF!</f>
        <v>#REF!</v>
      </c>
      <c r="D1241" t="s">
        <v>20</v>
      </c>
      <c r="E1241">
        <v>757641600000</v>
      </c>
      <c r="F1241" t="s">
        <v>20</v>
      </c>
      <c r="G1241">
        <v>1</v>
      </c>
      <c r="H1241" t="s">
        <v>7072</v>
      </c>
      <c r="I1241" t="s">
        <v>7073</v>
      </c>
      <c r="J1241" t="s">
        <v>20</v>
      </c>
      <c r="K1241" t="s">
        <v>21</v>
      </c>
      <c r="L1241">
        <v>0</v>
      </c>
      <c r="M1241">
        <v>0</v>
      </c>
      <c r="N1241" t="s">
        <v>22</v>
      </c>
      <c r="O1241">
        <v>7</v>
      </c>
      <c r="P1241" s="30">
        <f>SQRT((postes_2[[#This Row],[x]]-$Q$1)^2+(postes_2[[#This Row],[y]]-$R$1)^2)</f>
        <v>240056.47787567368</v>
      </c>
      <c r="Q1241">
        <v>385686.859999999</v>
      </c>
      <c r="R1241">
        <v>6837723.6799999997</v>
      </c>
    </row>
    <row r="1242" spans="1:18">
      <c r="A1242">
        <v>1698</v>
      </c>
      <c r="B1242">
        <v>10000646</v>
      </c>
      <c r="C1242" t="e">
        <f>+#REF!</f>
        <v>#REF!</v>
      </c>
      <c r="D1242" t="s">
        <v>56</v>
      </c>
      <c r="E1242">
        <v>1171474472000</v>
      </c>
      <c r="F1242">
        <v>1171474461000</v>
      </c>
      <c r="G1242">
        <v>1</v>
      </c>
      <c r="H1242" t="s">
        <v>6920</v>
      </c>
      <c r="I1242" t="s">
        <v>6921</v>
      </c>
      <c r="J1242" t="s">
        <v>20</v>
      </c>
      <c r="K1242" t="s">
        <v>21</v>
      </c>
      <c r="L1242">
        <v>0</v>
      </c>
      <c r="M1242">
        <v>0</v>
      </c>
      <c r="N1242" t="s">
        <v>22</v>
      </c>
      <c r="O1242">
        <v>4</v>
      </c>
      <c r="P1242" s="30">
        <f>SQRT((postes_2[[#This Row],[x]]-$Q$1)^2+(postes_2[[#This Row],[y]]-$R$1)^2)</f>
        <v>240109.54561135918</v>
      </c>
      <c r="Q1242">
        <v>634834.03000000096</v>
      </c>
      <c r="R1242">
        <v>6992332.5099999998</v>
      </c>
    </row>
    <row r="1243" spans="1:18">
      <c r="A1243">
        <v>294</v>
      </c>
      <c r="B1243">
        <v>10000715</v>
      </c>
      <c r="C1243">
        <f>+PF951</f>
        <v>0</v>
      </c>
      <c r="D1243" t="s">
        <v>20</v>
      </c>
      <c r="E1243">
        <v>610761600000</v>
      </c>
      <c r="F1243" t="s">
        <v>20</v>
      </c>
      <c r="G1243">
        <v>1</v>
      </c>
      <c r="H1243" t="s">
        <v>695</v>
      </c>
      <c r="I1243" t="s">
        <v>696</v>
      </c>
      <c r="J1243" t="s">
        <v>430</v>
      </c>
      <c r="K1243" t="s">
        <v>21</v>
      </c>
      <c r="L1243">
        <v>0</v>
      </c>
      <c r="M1243">
        <v>0</v>
      </c>
      <c r="N1243" t="s">
        <v>22</v>
      </c>
      <c r="O1243">
        <v>3</v>
      </c>
      <c r="P1243" s="30">
        <f>SQRT((postes_2[[#This Row],[x]]-$Q$1)^2+(postes_2[[#This Row],[y]]-$R$1)^2)</f>
        <v>240566.10917713348</v>
      </c>
      <c r="Q1243">
        <v>702959.50999999803</v>
      </c>
      <c r="R1243">
        <v>6975538.04</v>
      </c>
    </row>
    <row r="1244" spans="1:18">
      <c r="A1244">
        <v>1242</v>
      </c>
      <c r="B1244">
        <v>10000694</v>
      </c>
      <c r="C1244">
        <f>+PF4</f>
        <v>0</v>
      </c>
      <c r="D1244" t="s">
        <v>274</v>
      </c>
      <c r="E1244" s="1">
        <v>963792000000</v>
      </c>
      <c r="F1244">
        <v>1446114141000</v>
      </c>
      <c r="G1244">
        <v>1</v>
      </c>
      <c r="H1244" t="s">
        <v>2204</v>
      </c>
      <c r="I1244" t="s">
        <v>2204</v>
      </c>
      <c r="J1244" t="s">
        <v>2205</v>
      </c>
      <c r="K1244" t="s">
        <v>21</v>
      </c>
      <c r="L1244">
        <v>0</v>
      </c>
      <c r="M1244">
        <v>0</v>
      </c>
      <c r="N1244" t="s">
        <v>22</v>
      </c>
      <c r="O1244">
        <v>3</v>
      </c>
      <c r="P1244" s="30">
        <f>SQRT((postes_2[[#This Row],[x]]-$Q$1)^2+(postes_2[[#This Row],[y]]-$R$1)^2)</f>
        <v>240594.99708319217</v>
      </c>
      <c r="Q1244">
        <v>693865.42000000202</v>
      </c>
      <c r="R1244">
        <v>6979141.4100000001</v>
      </c>
    </row>
    <row r="1245" spans="1:18">
      <c r="A1245">
        <v>901</v>
      </c>
      <c r="B1245">
        <v>30000953</v>
      </c>
      <c r="C1245">
        <f>+PF349</f>
        <v>0</v>
      </c>
      <c r="D1245" t="s">
        <v>274</v>
      </c>
      <c r="E1245" s="1">
        <v>784944000000</v>
      </c>
      <c r="F1245">
        <v>1429708204000</v>
      </c>
      <c r="G1245">
        <v>1</v>
      </c>
      <c r="H1245" t="s">
        <v>1943</v>
      </c>
      <c r="I1245" t="s">
        <v>1944</v>
      </c>
      <c r="J1245" t="s">
        <v>20</v>
      </c>
      <c r="K1245" t="s">
        <v>21</v>
      </c>
      <c r="L1245">
        <v>0</v>
      </c>
      <c r="M1245">
        <v>0</v>
      </c>
      <c r="N1245" t="s">
        <v>22</v>
      </c>
      <c r="O1245">
        <v>6</v>
      </c>
      <c r="P1245" s="30">
        <f>SQRT((postes_2[[#This Row],[x]]-$Q$1)^2+(postes_2[[#This Row],[y]]-$R$1)^2)</f>
        <v>240647.09100475241</v>
      </c>
      <c r="Q1245">
        <v>705099.18999999797</v>
      </c>
      <c r="R1245">
        <v>6532201.8600000003</v>
      </c>
    </row>
    <row r="1246" spans="1:18">
      <c r="A1246">
        <v>944</v>
      </c>
      <c r="B1246">
        <v>50000180</v>
      </c>
      <c r="C1246">
        <f>+PF305</f>
        <v>0</v>
      </c>
      <c r="D1246" t="s">
        <v>168</v>
      </c>
      <c r="E1246">
        <v>1459506235000</v>
      </c>
      <c r="F1246">
        <v>1360680945000</v>
      </c>
      <c r="G1246">
        <v>1</v>
      </c>
      <c r="H1246" t="s">
        <v>1660</v>
      </c>
      <c r="I1246" t="s">
        <v>1661</v>
      </c>
      <c r="J1246" t="s">
        <v>20</v>
      </c>
      <c r="K1246" t="s">
        <v>21</v>
      </c>
      <c r="L1246">
        <v>0</v>
      </c>
      <c r="M1246">
        <v>0</v>
      </c>
      <c r="N1246" t="s">
        <v>22</v>
      </c>
      <c r="O1246">
        <v>4</v>
      </c>
      <c r="P1246" s="30">
        <f>SQRT((postes_2[[#This Row],[x]]-$Q$1)^2+(postes_2[[#This Row],[y]]-$R$1)^2)</f>
        <v>240729.70915586804</v>
      </c>
      <c r="Q1246">
        <v>554832.07999999798</v>
      </c>
      <c r="R1246">
        <v>6519250.2800000003</v>
      </c>
    </row>
    <row r="1247" spans="1:18">
      <c r="A1247">
        <v>502</v>
      </c>
      <c r="B1247">
        <v>30000078</v>
      </c>
      <c r="C1247">
        <f>+PF747</f>
        <v>0</v>
      </c>
      <c r="D1247" t="s">
        <v>20</v>
      </c>
      <c r="E1247">
        <v>610761600000</v>
      </c>
      <c r="F1247" t="s">
        <v>20</v>
      </c>
      <c r="G1247">
        <v>1</v>
      </c>
      <c r="H1247" t="s">
        <v>7865</v>
      </c>
      <c r="I1247" t="s">
        <v>7866</v>
      </c>
      <c r="J1247" t="s">
        <v>26</v>
      </c>
      <c r="K1247" t="s">
        <v>21</v>
      </c>
      <c r="L1247">
        <v>0</v>
      </c>
      <c r="M1247">
        <v>0</v>
      </c>
      <c r="N1247" t="s">
        <v>22</v>
      </c>
      <c r="O1247">
        <v>3</v>
      </c>
      <c r="P1247" s="30">
        <f>SQRT((postes_2[[#This Row],[x]]-$Q$1)^2+(postes_2[[#This Row],[y]]-$R$1)^2)</f>
        <v>242385.31488412895</v>
      </c>
      <c r="Q1247">
        <v>845519.02000000305</v>
      </c>
      <c r="R1247">
        <v>6694282.4100000001</v>
      </c>
    </row>
    <row r="1248" spans="1:18">
      <c r="A1248">
        <v>2807</v>
      </c>
      <c r="B1248">
        <v>60001421</v>
      </c>
      <c r="C1248" t="e">
        <f>+#REF!</f>
        <v>#REF!</v>
      </c>
      <c r="D1248" t="s">
        <v>20</v>
      </c>
      <c r="E1248">
        <v>1034899200000</v>
      </c>
      <c r="F1248" t="s">
        <v>20</v>
      </c>
      <c r="G1248">
        <v>1</v>
      </c>
      <c r="H1248" t="s">
        <v>4732</v>
      </c>
      <c r="I1248" t="s">
        <v>4733</v>
      </c>
      <c r="J1248" t="s">
        <v>20</v>
      </c>
      <c r="K1248" t="s">
        <v>21</v>
      </c>
      <c r="L1248">
        <v>0</v>
      </c>
      <c r="M1248">
        <v>0</v>
      </c>
      <c r="N1248" t="s">
        <v>22</v>
      </c>
      <c r="O1248">
        <v>4</v>
      </c>
      <c r="P1248" s="30">
        <f>SQRT((postes_2[[#This Row],[x]]-$Q$1)^2+(postes_2[[#This Row],[y]]-$R$1)^2)</f>
        <v>242580.47170034386</v>
      </c>
      <c r="Q1248">
        <v>378046.75999999797</v>
      </c>
      <c r="R1248">
        <v>6683999.75</v>
      </c>
    </row>
    <row r="1249" spans="1:18">
      <c r="A1249">
        <v>1495</v>
      </c>
      <c r="B1249">
        <v>30000956</v>
      </c>
      <c r="C1249" t="e">
        <f>+#REF!</f>
        <v>#REF!</v>
      </c>
      <c r="D1249" t="s">
        <v>152</v>
      </c>
      <c r="E1249">
        <v>610761600000</v>
      </c>
      <c r="F1249">
        <v>1267176280000</v>
      </c>
      <c r="G1249">
        <v>1</v>
      </c>
      <c r="H1249" t="s">
        <v>5926</v>
      </c>
      <c r="I1249" t="s">
        <v>5927</v>
      </c>
      <c r="J1249" t="s">
        <v>20</v>
      </c>
      <c r="K1249" t="s">
        <v>21</v>
      </c>
      <c r="L1249">
        <v>0</v>
      </c>
      <c r="M1249">
        <v>0</v>
      </c>
      <c r="N1249" t="s">
        <v>22</v>
      </c>
      <c r="O1249">
        <v>3</v>
      </c>
      <c r="P1249" s="30">
        <f>SQRT((postes_2[[#This Row],[x]]-$Q$1)^2+(postes_2[[#This Row],[y]]-$R$1)^2)</f>
        <v>242963.2807939859</v>
      </c>
      <c r="Q1249">
        <v>709510.89000000095</v>
      </c>
      <c r="R1249">
        <v>6531602.2199999997</v>
      </c>
    </row>
    <row r="1250" spans="1:18">
      <c r="A1250">
        <v>3349</v>
      </c>
      <c r="B1250">
        <v>60001525</v>
      </c>
      <c r="C1250" t="e">
        <f>+#REF!</f>
        <v>#REF!</v>
      </c>
      <c r="D1250" t="s">
        <v>20</v>
      </c>
      <c r="E1250">
        <v>759974400000</v>
      </c>
      <c r="F1250" t="s">
        <v>20</v>
      </c>
      <c r="G1250">
        <v>1</v>
      </c>
      <c r="H1250" t="s">
        <v>6901</v>
      </c>
      <c r="I1250" t="s">
        <v>6902</v>
      </c>
      <c r="J1250" t="s">
        <v>20</v>
      </c>
      <c r="K1250" t="s">
        <v>21</v>
      </c>
      <c r="L1250">
        <v>0</v>
      </c>
      <c r="M1250">
        <v>0</v>
      </c>
      <c r="N1250" t="s">
        <v>22</v>
      </c>
      <c r="O1250">
        <v>4</v>
      </c>
      <c r="P1250" s="30">
        <f>SQRT((postes_2[[#This Row],[x]]-$Q$1)^2+(postes_2[[#This Row],[y]]-$R$1)^2)</f>
        <v>243055.22401309537</v>
      </c>
      <c r="Q1250">
        <v>384439.640000001</v>
      </c>
      <c r="R1250">
        <v>6664095.4699999997</v>
      </c>
    </row>
    <row r="1251" spans="1:18">
      <c r="A1251">
        <v>806</v>
      </c>
      <c r="B1251">
        <v>10000733</v>
      </c>
      <c r="C1251">
        <f>+PF447</f>
        <v>0</v>
      </c>
      <c r="D1251" t="s">
        <v>77</v>
      </c>
      <c r="E1251">
        <v>610761600000</v>
      </c>
      <c r="F1251">
        <v>1370861295000</v>
      </c>
      <c r="G1251">
        <v>1</v>
      </c>
      <c r="H1251" t="s">
        <v>1742</v>
      </c>
      <c r="I1251" t="s">
        <v>1743</v>
      </c>
      <c r="J1251" t="s">
        <v>20</v>
      </c>
      <c r="K1251" t="s">
        <v>21</v>
      </c>
      <c r="L1251">
        <v>0</v>
      </c>
      <c r="M1251">
        <v>0</v>
      </c>
      <c r="N1251" t="s">
        <v>22</v>
      </c>
      <c r="O1251">
        <v>3</v>
      </c>
      <c r="P1251" s="30">
        <f>SQRT((postes_2[[#This Row],[x]]-$Q$1)^2+(postes_2[[#This Row],[y]]-$R$1)^2)</f>
        <v>243167.7659673001</v>
      </c>
      <c r="Q1251">
        <v>720422.67000000202</v>
      </c>
      <c r="R1251">
        <v>6970351.2999999998</v>
      </c>
    </row>
    <row r="1252" spans="1:18">
      <c r="A1252">
        <v>2196</v>
      </c>
      <c r="B1252">
        <v>60000967</v>
      </c>
      <c r="C1252" t="e">
        <f>+#REF!</f>
        <v>#REF!</v>
      </c>
      <c r="D1252" t="s">
        <v>152</v>
      </c>
      <c r="E1252">
        <v>1043107200000</v>
      </c>
      <c r="F1252">
        <v>1297870972000</v>
      </c>
      <c r="G1252">
        <v>1</v>
      </c>
      <c r="H1252" t="s">
        <v>5625</v>
      </c>
      <c r="I1252" t="s">
        <v>5626</v>
      </c>
      <c r="J1252" t="s">
        <v>20</v>
      </c>
      <c r="K1252" t="s">
        <v>21</v>
      </c>
      <c r="L1252">
        <v>0</v>
      </c>
      <c r="M1252">
        <v>0</v>
      </c>
      <c r="N1252" t="s">
        <v>22</v>
      </c>
      <c r="O1252">
        <v>7</v>
      </c>
      <c r="P1252" s="30">
        <f>SQRT((postes_2[[#This Row],[x]]-$Q$1)^2+(postes_2[[#This Row],[y]]-$R$1)^2)</f>
        <v>243831.57479616787</v>
      </c>
      <c r="Q1252">
        <v>366982.78000000102</v>
      </c>
      <c r="R1252">
        <v>6740494.8399999999</v>
      </c>
    </row>
    <row r="1253" spans="1:18">
      <c r="A1253">
        <v>2265</v>
      </c>
      <c r="B1253">
        <v>60001306</v>
      </c>
      <c r="C1253" t="e">
        <f>+#REF!</f>
        <v>#REF!</v>
      </c>
      <c r="D1253" t="s">
        <v>20</v>
      </c>
      <c r="E1253">
        <v>1034899200000</v>
      </c>
      <c r="F1253" t="s">
        <v>20</v>
      </c>
      <c r="G1253">
        <v>1</v>
      </c>
      <c r="H1253" t="s">
        <v>4489</v>
      </c>
      <c r="I1253" t="s">
        <v>4490</v>
      </c>
      <c r="J1253" t="s">
        <v>20</v>
      </c>
      <c r="K1253" t="s">
        <v>21</v>
      </c>
      <c r="L1253">
        <v>0</v>
      </c>
      <c r="M1253">
        <v>0</v>
      </c>
      <c r="N1253" t="s">
        <v>22</v>
      </c>
      <c r="O1253">
        <v>4</v>
      </c>
      <c r="P1253" s="30">
        <f>SQRT((postes_2[[#This Row],[x]]-$Q$1)^2+(postes_2[[#This Row],[y]]-$R$1)^2)</f>
        <v>243876.13199204343</v>
      </c>
      <c r="Q1253">
        <v>374062.24000000203</v>
      </c>
      <c r="R1253">
        <v>6693568.4900000002</v>
      </c>
    </row>
    <row r="1254" spans="1:18">
      <c r="A1254">
        <v>3496</v>
      </c>
      <c r="B1254">
        <v>10000628</v>
      </c>
      <c r="C1254" t="e">
        <f>+#REF!</f>
        <v>#REF!</v>
      </c>
      <c r="D1254" t="s">
        <v>56</v>
      </c>
      <c r="E1254">
        <v>1375795161000</v>
      </c>
      <c r="F1254">
        <v>1375795140000</v>
      </c>
      <c r="G1254">
        <v>1</v>
      </c>
      <c r="H1254" t="s">
        <v>6676</v>
      </c>
      <c r="I1254" t="s">
        <v>6677</v>
      </c>
      <c r="J1254" t="s">
        <v>20</v>
      </c>
      <c r="K1254" t="s">
        <v>21</v>
      </c>
      <c r="L1254">
        <v>0</v>
      </c>
      <c r="M1254">
        <v>0</v>
      </c>
      <c r="N1254" t="s">
        <v>22</v>
      </c>
      <c r="O1254">
        <v>4</v>
      </c>
      <c r="P1254" s="30">
        <f>SQRT((postes_2[[#This Row],[x]]-$Q$1)^2+(postes_2[[#This Row],[y]]-$R$1)^2)</f>
        <v>243880.39163616407</v>
      </c>
      <c r="Q1254">
        <v>584939.10999999905</v>
      </c>
      <c r="R1254">
        <v>6996002.7699999996</v>
      </c>
    </row>
    <row r="1255" spans="1:18">
      <c r="A1255">
        <v>315</v>
      </c>
      <c r="B1255">
        <v>10000665</v>
      </c>
      <c r="C1255">
        <f>+PF942</f>
        <v>0</v>
      </c>
      <c r="D1255" t="s">
        <v>30</v>
      </c>
      <c r="E1255">
        <v>610761600000</v>
      </c>
      <c r="F1255">
        <v>1326988595000</v>
      </c>
      <c r="G1255">
        <v>1</v>
      </c>
      <c r="H1255" t="s">
        <v>742</v>
      </c>
      <c r="I1255" t="s">
        <v>743</v>
      </c>
      <c r="J1255" t="s">
        <v>20</v>
      </c>
      <c r="K1255" t="s">
        <v>21</v>
      </c>
      <c r="L1255">
        <v>0</v>
      </c>
      <c r="M1255">
        <v>0</v>
      </c>
      <c r="N1255" t="s">
        <v>22</v>
      </c>
      <c r="O1255">
        <v>3</v>
      </c>
      <c r="P1255" s="30">
        <f>SQRT((postes_2[[#This Row],[x]]-$Q$1)^2+(postes_2[[#This Row],[y]]-$R$1)^2)</f>
        <v>243955.77351184079</v>
      </c>
      <c r="Q1255">
        <v>694123.39999999898</v>
      </c>
      <c r="R1255">
        <v>6982626.9400000004</v>
      </c>
    </row>
    <row r="1256" spans="1:18">
      <c r="A1256">
        <v>855</v>
      </c>
      <c r="B1256">
        <v>10000750</v>
      </c>
      <c r="C1256">
        <f>+PF403</f>
        <v>0</v>
      </c>
      <c r="D1256" t="s">
        <v>43</v>
      </c>
      <c r="E1256">
        <v>751939200000</v>
      </c>
      <c r="F1256">
        <v>1102513282000</v>
      </c>
      <c r="G1256">
        <v>1</v>
      </c>
      <c r="H1256" t="s">
        <v>1843</v>
      </c>
      <c r="I1256" t="s">
        <v>1844</v>
      </c>
      <c r="J1256" t="s">
        <v>20</v>
      </c>
      <c r="K1256" t="s">
        <v>21</v>
      </c>
      <c r="L1256">
        <v>0</v>
      </c>
      <c r="M1256">
        <v>0</v>
      </c>
      <c r="N1256" t="s">
        <v>22</v>
      </c>
      <c r="O1256">
        <v>3</v>
      </c>
      <c r="P1256" s="30">
        <f>SQRT((postes_2[[#This Row],[x]]-$Q$1)^2+(postes_2[[#This Row],[y]]-$R$1)^2)</f>
        <v>244129.04716380715</v>
      </c>
      <c r="Q1256">
        <v>733071.07</v>
      </c>
      <c r="R1256">
        <v>6964573.21</v>
      </c>
    </row>
    <row r="1257" spans="1:18">
      <c r="A1257">
        <v>284</v>
      </c>
      <c r="B1257">
        <v>10000652</v>
      </c>
      <c r="C1257" t="e">
        <f>+#REF!</f>
        <v>#REF!</v>
      </c>
      <c r="D1257" t="s">
        <v>20</v>
      </c>
      <c r="E1257">
        <v>610761600000</v>
      </c>
      <c r="F1257" t="s">
        <v>20</v>
      </c>
      <c r="G1257">
        <v>1</v>
      </c>
      <c r="H1257" t="s">
        <v>671</v>
      </c>
      <c r="I1257" t="s">
        <v>672</v>
      </c>
      <c r="J1257" t="s">
        <v>20</v>
      </c>
      <c r="K1257" t="s">
        <v>21</v>
      </c>
      <c r="L1257">
        <v>0</v>
      </c>
      <c r="M1257">
        <v>0</v>
      </c>
      <c r="N1257" t="s">
        <v>22</v>
      </c>
      <c r="O1257">
        <v>4</v>
      </c>
      <c r="P1257" s="30">
        <f>SQRT((postes_2[[#This Row],[x]]-$Q$1)^2+(postes_2[[#This Row],[y]]-$R$1)^2)</f>
        <v>244517.55872870705</v>
      </c>
      <c r="Q1257">
        <v>673784.65999999596</v>
      </c>
      <c r="R1257">
        <v>6989640.25</v>
      </c>
    </row>
    <row r="1258" spans="1:18">
      <c r="A1258">
        <v>2168</v>
      </c>
      <c r="B1258">
        <v>20000457</v>
      </c>
      <c r="C1258" t="e">
        <f>+#REF!</f>
        <v>#REF!</v>
      </c>
      <c r="D1258" t="s">
        <v>23</v>
      </c>
      <c r="E1258">
        <v>610761600000</v>
      </c>
      <c r="F1258">
        <v>1271081180000</v>
      </c>
      <c r="G1258">
        <v>1</v>
      </c>
      <c r="H1258" t="s">
        <v>5130</v>
      </c>
      <c r="I1258" t="s">
        <v>5131</v>
      </c>
      <c r="J1258" t="s">
        <v>20</v>
      </c>
      <c r="K1258" t="s">
        <v>21</v>
      </c>
      <c r="L1258">
        <v>0</v>
      </c>
      <c r="M1258">
        <v>0</v>
      </c>
      <c r="N1258" t="s">
        <v>22</v>
      </c>
      <c r="O1258">
        <v>3</v>
      </c>
      <c r="P1258" s="30">
        <f>SQRT((postes_2[[#This Row],[x]]-$Q$1)^2+(postes_2[[#This Row],[y]]-$R$1)^2)</f>
        <v>244655.00945190413</v>
      </c>
      <c r="Q1258">
        <v>811629.21000000101</v>
      </c>
      <c r="R1258">
        <v>6892713.0599999996</v>
      </c>
    </row>
    <row r="1259" spans="1:18">
      <c r="A1259">
        <v>724</v>
      </c>
      <c r="B1259">
        <v>70001663</v>
      </c>
      <c r="C1259">
        <f>+PF538</f>
        <v>0</v>
      </c>
      <c r="D1259" t="s">
        <v>23</v>
      </c>
      <c r="E1259">
        <v>1068422400000</v>
      </c>
      <c r="F1259">
        <v>1449496525000</v>
      </c>
      <c r="G1259">
        <v>1</v>
      </c>
      <c r="H1259" t="s">
        <v>1220</v>
      </c>
      <c r="I1259" t="s">
        <v>1221</v>
      </c>
      <c r="J1259" t="s">
        <v>20</v>
      </c>
      <c r="K1259" t="s">
        <v>21</v>
      </c>
      <c r="L1259">
        <v>0</v>
      </c>
      <c r="M1259">
        <v>0</v>
      </c>
      <c r="N1259" t="s">
        <v>22</v>
      </c>
      <c r="O1259">
        <v>4</v>
      </c>
      <c r="P1259" s="30">
        <f>SQRT((postes_2[[#This Row],[x]]-$Q$1)^2+(postes_2[[#This Row],[y]]-$R$1)^2)</f>
        <v>244710.91573198274</v>
      </c>
      <c r="Q1259">
        <v>375556.67000000202</v>
      </c>
      <c r="R1259">
        <v>6822015.2000000002</v>
      </c>
    </row>
    <row r="1260" spans="1:18">
      <c r="A1260">
        <v>992</v>
      </c>
      <c r="B1260">
        <v>50000198</v>
      </c>
      <c r="C1260">
        <f>+PF271</f>
        <v>0</v>
      </c>
      <c r="D1260" t="s">
        <v>168</v>
      </c>
      <c r="E1260">
        <v>1459506349000</v>
      </c>
      <c r="F1260" t="s">
        <v>20</v>
      </c>
      <c r="G1260">
        <v>1</v>
      </c>
      <c r="H1260" t="s">
        <v>2127</v>
      </c>
      <c r="I1260" t="s">
        <v>2128</v>
      </c>
      <c r="J1260" t="s">
        <v>20</v>
      </c>
      <c r="K1260" t="s">
        <v>21</v>
      </c>
      <c r="L1260">
        <v>0</v>
      </c>
      <c r="M1260">
        <v>0</v>
      </c>
      <c r="N1260" t="s">
        <v>22</v>
      </c>
      <c r="O1260">
        <v>4</v>
      </c>
      <c r="P1260" s="30">
        <f>SQRT((postes_2[[#This Row],[x]]-$Q$1)^2+(postes_2[[#This Row],[y]]-$R$1)^2)</f>
        <v>244864.00623966503</v>
      </c>
      <c r="Q1260">
        <v>631845.71000000101</v>
      </c>
      <c r="R1260">
        <v>6509533.2000000002</v>
      </c>
    </row>
    <row r="1261" spans="1:18">
      <c r="A1261">
        <v>2595</v>
      </c>
      <c r="B1261">
        <v>20000270</v>
      </c>
      <c r="C1261" t="e">
        <f>+#REF!</f>
        <v>#REF!</v>
      </c>
      <c r="D1261" t="s">
        <v>274</v>
      </c>
      <c r="E1261">
        <v>610761600000</v>
      </c>
      <c r="F1261">
        <v>1445958829000</v>
      </c>
      <c r="G1261">
        <v>1</v>
      </c>
      <c r="H1261" t="s">
        <v>1358</v>
      </c>
      <c r="I1261" t="s">
        <v>1359</v>
      </c>
      <c r="J1261" t="s">
        <v>20</v>
      </c>
      <c r="K1261" t="s">
        <v>21</v>
      </c>
      <c r="L1261">
        <v>0</v>
      </c>
      <c r="M1261">
        <v>0</v>
      </c>
      <c r="N1261" t="s">
        <v>22</v>
      </c>
      <c r="O1261">
        <v>3</v>
      </c>
      <c r="P1261" s="30">
        <f>SQRT((postes_2[[#This Row],[x]]-$Q$1)^2+(postes_2[[#This Row],[y]]-$R$1)^2)</f>
        <v>245010.21762560745</v>
      </c>
      <c r="Q1261">
        <v>797050.60999999905</v>
      </c>
      <c r="R1261">
        <v>6912262.2800000003</v>
      </c>
    </row>
    <row r="1262" spans="1:18">
      <c r="A1262">
        <v>655</v>
      </c>
      <c r="B1262">
        <v>60001785</v>
      </c>
      <c r="C1262">
        <f>+PF612</f>
        <v>0</v>
      </c>
      <c r="D1262" t="s">
        <v>274</v>
      </c>
      <c r="E1262">
        <v>995414400000</v>
      </c>
      <c r="F1262">
        <v>1447850303000</v>
      </c>
      <c r="G1262">
        <v>1</v>
      </c>
      <c r="H1262" t="s">
        <v>2090</v>
      </c>
      <c r="I1262" t="s">
        <v>2091</v>
      </c>
      <c r="J1262" t="s">
        <v>20</v>
      </c>
      <c r="K1262" t="s">
        <v>21</v>
      </c>
      <c r="L1262">
        <v>0</v>
      </c>
      <c r="M1262">
        <v>0</v>
      </c>
      <c r="N1262" t="s">
        <v>22</v>
      </c>
      <c r="O1262">
        <v>6</v>
      </c>
      <c r="P1262" s="30">
        <f>SQRT((postes_2[[#This Row],[x]]-$Q$1)^2+(postes_2[[#This Row],[y]]-$R$1)^2)</f>
        <v>245178.35985607377</v>
      </c>
      <c r="Q1262">
        <v>432298.11999999703</v>
      </c>
      <c r="R1262">
        <v>6585035.9199999999</v>
      </c>
    </row>
    <row r="1263" spans="1:18">
      <c r="A1263">
        <v>2556</v>
      </c>
      <c r="B1263">
        <v>20000929</v>
      </c>
      <c r="C1263" t="e">
        <f>+#REF!</f>
        <v>#REF!</v>
      </c>
      <c r="D1263" t="s">
        <v>77</v>
      </c>
      <c r="E1263">
        <v>778982400000</v>
      </c>
      <c r="F1263">
        <v>1329837642000</v>
      </c>
      <c r="G1263">
        <v>1</v>
      </c>
      <c r="H1263" t="s">
        <v>1275</v>
      </c>
      <c r="I1263" t="s">
        <v>1276</v>
      </c>
      <c r="J1263" t="s">
        <v>20</v>
      </c>
      <c r="K1263" t="s">
        <v>21</v>
      </c>
      <c r="L1263">
        <v>0</v>
      </c>
      <c r="M1263">
        <v>0</v>
      </c>
      <c r="N1263" t="s">
        <v>22</v>
      </c>
      <c r="O1263">
        <v>3</v>
      </c>
      <c r="P1263" s="30">
        <f>SQRT((postes_2[[#This Row],[x]]-$Q$1)^2+(postes_2[[#This Row],[y]]-$R$1)^2)</f>
        <v>245261.22538729213</v>
      </c>
      <c r="Q1263">
        <v>845534.82999999798</v>
      </c>
      <c r="R1263">
        <v>6823442.7800000003</v>
      </c>
    </row>
    <row r="1264" spans="1:18">
      <c r="A1264">
        <v>3097</v>
      </c>
      <c r="B1264">
        <v>60001476</v>
      </c>
      <c r="C1264" t="e">
        <f>+#REF!</f>
        <v>#REF!</v>
      </c>
      <c r="D1264" t="s">
        <v>274</v>
      </c>
      <c r="E1264" s="1">
        <v>1033344000000</v>
      </c>
      <c r="F1264">
        <v>1458912182000</v>
      </c>
      <c r="G1264">
        <v>1</v>
      </c>
      <c r="H1264" t="s">
        <v>3033</v>
      </c>
      <c r="I1264" t="s">
        <v>3034</v>
      </c>
      <c r="J1264" t="s">
        <v>20</v>
      </c>
      <c r="K1264" t="s">
        <v>21</v>
      </c>
      <c r="L1264">
        <v>0</v>
      </c>
      <c r="M1264">
        <v>0</v>
      </c>
      <c r="N1264" t="s">
        <v>22</v>
      </c>
      <c r="O1264">
        <v>6</v>
      </c>
      <c r="P1264" s="30">
        <f>SQRT((postes_2[[#This Row],[x]]-$Q$1)^2+(postes_2[[#This Row],[y]]-$R$1)^2)</f>
        <v>245347.70117186234</v>
      </c>
      <c r="Q1264">
        <v>378810.77000000299</v>
      </c>
      <c r="R1264">
        <v>6672655.0199999996</v>
      </c>
    </row>
    <row r="1265" spans="1:18">
      <c r="A1265">
        <v>2398</v>
      </c>
      <c r="B1265">
        <v>60000787</v>
      </c>
      <c r="C1265" t="e">
        <f>+#REF!</f>
        <v>#REF!</v>
      </c>
      <c r="D1265" t="s">
        <v>56</v>
      </c>
      <c r="E1265">
        <v>610761600000</v>
      </c>
      <c r="F1265">
        <v>1388404249000</v>
      </c>
      <c r="G1265">
        <v>1</v>
      </c>
      <c r="H1265" t="s">
        <v>4517</v>
      </c>
      <c r="I1265" t="s">
        <v>4518</v>
      </c>
      <c r="J1265" t="s">
        <v>20</v>
      </c>
      <c r="K1265" t="s">
        <v>21</v>
      </c>
      <c r="L1265">
        <v>0</v>
      </c>
      <c r="M1265">
        <v>0</v>
      </c>
      <c r="N1265" t="s">
        <v>22</v>
      </c>
      <c r="O1265">
        <v>4</v>
      </c>
      <c r="P1265" s="30">
        <f>SQRT((postes_2[[#This Row],[x]]-$Q$1)^2+(postes_2[[#This Row],[y]]-$R$1)^2)</f>
        <v>245444.76605816442</v>
      </c>
      <c r="Q1265">
        <v>365218.52000000299</v>
      </c>
      <c r="R1265">
        <v>6763219.04</v>
      </c>
    </row>
    <row r="1266" spans="1:18">
      <c r="A1266">
        <v>3458</v>
      </c>
      <c r="B1266">
        <v>30000428</v>
      </c>
      <c r="C1266" t="e">
        <f>+#REF!</f>
        <v>#REF!</v>
      </c>
      <c r="D1266" t="s">
        <v>20</v>
      </c>
      <c r="E1266" s="1">
        <v>899856000000</v>
      </c>
      <c r="F1266" t="s">
        <v>20</v>
      </c>
      <c r="G1266">
        <v>1</v>
      </c>
      <c r="H1266" t="s">
        <v>250</v>
      </c>
      <c r="I1266" t="s">
        <v>251</v>
      </c>
      <c r="J1266" t="s">
        <v>20</v>
      </c>
      <c r="K1266" t="s">
        <v>21</v>
      </c>
      <c r="L1266">
        <v>0</v>
      </c>
      <c r="M1266">
        <v>0</v>
      </c>
      <c r="N1266" t="s">
        <v>22</v>
      </c>
      <c r="O1266">
        <v>3</v>
      </c>
      <c r="P1266" s="30">
        <f>SQRT((postes_2[[#This Row],[x]]-$Q$1)^2+(postes_2[[#This Row],[y]]-$R$1)^2)</f>
        <v>245509.96995964996</v>
      </c>
      <c r="Q1266">
        <v>797671.03000000096</v>
      </c>
      <c r="R1266">
        <v>6594620.75</v>
      </c>
    </row>
    <row r="1267" spans="1:18">
      <c r="A1267">
        <v>929</v>
      </c>
      <c r="B1267">
        <v>50000197</v>
      </c>
      <c r="C1267">
        <f>+PF341</f>
        <v>0</v>
      </c>
      <c r="D1267" t="s">
        <v>168</v>
      </c>
      <c r="E1267">
        <v>1459507230000</v>
      </c>
      <c r="F1267">
        <v>1360605778000</v>
      </c>
      <c r="G1267">
        <v>1</v>
      </c>
      <c r="H1267" t="s">
        <v>2006</v>
      </c>
      <c r="I1267" t="s">
        <v>2007</v>
      </c>
      <c r="J1267" t="s">
        <v>26</v>
      </c>
      <c r="K1267" t="s">
        <v>21</v>
      </c>
      <c r="L1267">
        <v>0</v>
      </c>
      <c r="M1267">
        <v>0</v>
      </c>
      <c r="N1267" t="s">
        <v>22</v>
      </c>
      <c r="O1267">
        <v>4</v>
      </c>
      <c r="P1267" s="30">
        <f>SQRT((postes_2[[#This Row],[x]]-$Q$1)^2+(postes_2[[#This Row],[y]]-$R$1)^2)</f>
        <v>245565.1708132489</v>
      </c>
      <c r="Q1267">
        <v>575258.35999999905</v>
      </c>
      <c r="R1267">
        <v>6510434.6900000004</v>
      </c>
    </row>
    <row r="1268" spans="1:18">
      <c r="A1268">
        <v>2393</v>
      </c>
      <c r="B1268">
        <v>60001789</v>
      </c>
      <c r="C1268" t="e">
        <f>+#REF!</f>
        <v>#REF!</v>
      </c>
      <c r="D1268" t="s">
        <v>20</v>
      </c>
      <c r="E1268">
        <v>1006387200000</v>
      </c>
      <c r="F1268" t="s">
        <v>20</v>
      </c>
      <c r="G1268">
        <v>1</v>
      </c>
      <c r="H1268" t="s">
        <v>4509</v>
      </c>
      <c r="I1268" t="s">
        <v>4509</v>
      </c>
      <c r="J1268" t="s">
        <v>26</v>
      </c>
      <c r="K1268" t="s">
        <v>21</v>
      </c>
      <c r="L1268">
        <v>0</v>
      </c>
      <c r="M1268">
        <v>0</v>
      </c>
      <c r="N1268" t="s">
        <v>22</v>
      </c>
      <c r="O1268">
        <v>4</v>
      </c>
      <c r="P1268" s="30">
        <f>SQRT((postes_2[[#This Row],[x]]-$Q$1)^2+(postes_2[[#This Row],[y]]-$R$1)^2)</f>
        <v>245595.59571318564</v>
      </c>
      <c r="Q1268">
        <v>433484.88000000297</v>
      </c>
      <c r="R1268">
        <v>6583186.9400000004</v>
      </c>
    </row>
    <row r="1269" spans="1:18">
      <c r="A1269">
        <v>1139</v>
      </c>
      <c r="B1269">
        <v>60000486</v>
      </c>
      <c r="C1269">
        <f>+PF133</f>
        <v>0</v>
      </c>
      <c r="D1269" t="s">
        <v>20</v>
      </c>
      <c r="E1269">
        <v>610761600000</v>
      </c>
      <c r="F1269" t="s">
        <v>20</v>
      </c>
      <c r="G1269">
        <v>1</v>
      </c>
      <c r="H1269" t="s">
        <v>6040</v>
      </c>
      <c r="I1269" t="s">
        <v>6041</v>
      </c>
      <c r="J1269" t="s">
        <v>20</v>
      </c>
      <c r="K1269" t="s">
        <v>21</v>
      </c>
      <c r="L1269">
        <v>0</v>
      </c>
      <c r="M1269">
        <v>0</v>
      </c>
      <c r="N1269" t="s">
        <v>22</v>
      </c>
      <c r="O1269">
        <v>4</v>
      </c>
      <c r="P1269" s="30">
        <f>SQRT((postes_2[[#This Row],[x]]-$Q$1)^2+(postes_2[[#This Row],[y]]-$R$1)^2)</f>
        <v>245657.45979021778</v>
      </c>
      <c r="Q1269">
        <v>367672.640000001</v>
      </c>
      <c r="R1269">
        <v>6790843.8200000003</v>
      </c>
    </row>
    <row r="1270" spans="1:18">
      <c r="A1270">
        <v>716</v>
      </c>
      <c r="B1270">
        <v>10000622</v>
      </c>
      <c r="C1270">
        <f>+PF557</f>
        <v>0</v>
      </c>
      <c r="D1270" t="s">
        <v>20</v>
      </c>
      <c r="E1270">
        <v>816220800000</v>
      </c>
      <c r="F1270" t="s">
        <v>20</v>
      </c>
      <c r="G1270">
        <v>1</v>
      </c>
      <c r="H1270" t="s">
        <v>1204</v>
      </c>
      <c r="I1270" t="s">
        <v>1205</v>
      </c>
      <c r="J1270" t="s">
        <v>20</v>
      </c>
      <c r="K1270" t="s">
        <v>21</v>
      </c>
      <c r="L1270">
        <v>0</v>
      </c>
      <c r="M1270">
        <v>0</v>
      </c>
      <c r="N1270" t="s">
        <v>22</v>
      </c>
      <c r="O1270">
        <v>4</v>
      </c>
      <c r="P1270" s="30">
        <f>SQRT((postes_2[[#This Row],[x]]-$Q$1)^2+(postes_2[[#This Row],[y]]-$R$1)^2)</f>
        <v>245831.46140330654</v>
      </c>
      <c r="Q1270">
        <v>585073.52000000305</v>
      </c>
      <c r="R1270">
        <v>6997978.5300000003</v>
      </c>
    </row>
    <row r="1271" spans="1:18">
      <c r="A1271">
        <v>1360</v>
      </c>
      <c r="B1271">
        <v>30000072</v>
      </c>
      <c r="C1271" t="e">
        <f>+#REF!</f>
        <v>#REF!</v>
      </c>
      <c r="D1271" t="s">
        <v>38</v>
      </c>
      <c r="E1271">
        <v>787190400000</v>
      </c>
      <c r="F1271">
        <v>1184945418000</v>
      </c>
      <c r="G1271">
        <v>1</v>
      </c>
      <c r="H1271" t="s">
        <v>2644</v>
      </c>
      <c r="I1271" t="s">
        <v>2645</v>
      </c>
      <c r="J1271" t="s">
        <v>20</v>
      </c>
      <c r="K1271" t="s">
        <v>21</v>
      </c>
      <c r="L1271">
        <v>0</v>
      </c>
      <c r="M1271">
        <v>0</v>
      </c>
      <c r="N1271" t="s">
        <v>22</v>
      </c>
      <c r="O1271">
        <v>3</v>
      </c>
      <c r="P1271" s="30">
        <f>SQRT((postes_2[[#This Row],[x]]-$Q$1)^2+(postes_2[[#This Row],[y]]-$R$1)^2)</f>
        <v>246161.4320173898</v>
      </c>
      <c r="Q1271">
        <v>849400.61999999697</v>
      </c>
      <c r="R1271">
        <v>6694240.1399999997</v>
      </c>
    </row>
    <row r="1272" spans="1:18">
      <c r="A1272">
        <v>2334</v>
      </c>
      <c r="B1272">
        <v>60001016</v>
      </c>
      <c r="C1272" t="e">
        <f>+#REF!</f>
        <v>#REF!</v>
      </c>
      <c r="D1272" t="s">
        <v>20</v>
      </c>
      <c r="E1272">
        <v>1043107200000</v>
      </c>
      <c r="F1272" t="s">
        <v>20</v>
      </c>
      <c r="G1272">
        <v>1</v>
      </c>
      <c r="H1272" t="s">
        <v>5468</v>
      </c>
      <c r="I1272" t="s">
        <v>5469</v>
      </c>
      <c r="J1272" t="s">
        <v>20</v>
      </c>
      <c r="K1272" t="s">
        <v>21</v>
      </c>
      <c r="L1272">
        <v>0</v>
      </c>
      <c r="M1272">
        <v>0</v>
      </c>
      <c r="N1272" t="s">
        <v>22</v>
      </c>
      <c r="O1272">
        <v>4</v>
      </c>
      <c r="P1272" s="30">
        <f>SQRT((postes_2[[#This Row],[x]]-$Q$1)^2+(postes_2[[#This Row],[y]]-$R$1)^2)</f>
        <v>246176.01833272164</v>
      </c>
      <c r="Q1272">
        <v>365021.03999999899</v>
      </c>
      <c r="R1272">
        <v>6734547.0499999998</v>
      </c>
    </row>
    <row r="1273" spans="1:18">
      <c r="A1273">
        <v>1393</v>
      </c>
      <c r="B1273">
        <v>30001033</v>
      </c>
      <c r="C1273" t="e">
        <f>+#REF!</f>
        <v>#REF!</v>
      </c>
      <c r="D1273" t="s">
        <v>20</v>
      </c>
      <c r="E1273">
        <v>858729600000</v>
      </c>
      <c r="F1273" t="s">
        <v>20</v>
      </c>
      <c r="G1273">
        <v>1</v>
      </c>
      <c r="H1273" t="s">
        <v>2843</v>
      </c>
      <c r="I1273" t="s">
        <v>2844</v>
      </c>
      <c r="J1273" t="s">
        <v>20</v>
      </c>
      <c r="K1273" t="s">
        <v>21</v>
      </c>
      <c r="L1273">
        <v>0</v>
      </c>
      <c r="M1273">
        <v>0</v>
      </c>
      <c r="N1273" t="s">
        <v>22</v>
      </c>
      <c r="O1273">
        <v>3</v>
      </c>
      <c r="P1273" s="30">
        <f>SQRT((postes_2[[#This Row],[x]]-$Q$1)^2+(postes_2[[#This Row],[y]]-$R$1)^2)</f>
        <v>246326.78483904008</v>
      </c>
      <c r="Q1273">
        <v>707846.68</v>
      </c>
      <c r="R1273">
        <v>6527200.2699999996</v>
      </c>
    </row>
    <row r="1274" spans="1:18">
      <c r="A1274">
        <v>854</v>
      </c>
      <c r="B1274">
        <v>10000729</v>
      </c>
      <c r="C1274">
        <f>+PF425</f>
        <v>0</v>
      </c>
      <c r="D1274" t="s">
        <v>20</v>
      </c>
      <c r="E1274">
        <v>610761600000</v>
      </c>
      <c r="F1274" t="s">
        <v>20</v>
      </c>
      <c r="G1274">
        <v>1</v>
      </c>
      <c r="H1274" t="s">
        <v>1841</v>
      </c>
      <c r="I1274" t="s">
        <v>1842</v>
      </c>
      <c r="J1274" t="s">
        <v>20</v>
      </c>
      <c r="K1274" t="s">
        <v>21</v>
      </c>
      <c r="L1274">
        <v>0</v>
      </c>
      <c r="M1274">
        <v>0</v>
      </c>
      <c r="N1274" t="s">
        <v>22</v>
      </c>
      <c r="O1274">
        <v>6</v>
      </c>
      <c r="P1274" s="30">
        <f>SQRT((postes_2[[#This Row],[x]]-$Q$1)^2+(postes_2[[#This Row],[y]]-$R$1)^2)</f>
        <v>246366.55670097392</v>
      </c>
      <c r="Q1274">
        <v>724906.88000000303</v>
      </c>
      <c r="R1274">
        <v>6971637.7800000003</v>
      </c>
    </row>
    <row r="1275" spans="1:18">
      <c r="A1275">
        <v>208</v>
      </c>
      <c r="B1275">
        <v>30000256</v>
      </c>
      <c r="C1275">
        <f>+PF1069</f>
        <v>0</v>
      </c>
      <c r="D1275" t="s">
        <v>17</v>
      </c>
      <c r="E1275">
        <v>610761600000</v>
      </c>
      <c r="F1275">
        <v>1302790214000</v>
      </c>
      <c r="G1275">
        <v>1</v>
      </c>
      <c r="H1275" t="s">
        <v>567</v>
      </c>
      <c r="I1275" t="s">
        <v>568</v>
      </c>
      <c r="J1275" t="s">
        <v>26</v>
      </c>
      <c r="K1275" t="s">
        <v>21</v>
      </c>
      <c r="L1275">
        <v>0</v>
      </c>
      <c r="M1275">
        <v>0</v>
      </c>
      <c r="N1275" t="s">
        <v>22</v>
      </c>
      <c r="O1275">
        <v>3</v>
      </c>
      <c r="P1275" s="30">
        <f>SQRT((postes_2[[#This Row],[x]]-$Q$1)^2+(postes_2[[#This Row],[y]]-$R$1)^2)</f>
        <v>246367.31822234165</v>
      </c>
      <c r="Q1275">
        <v>832745.17000000202</v>
      </c>
      <c r="R1275">
        <v>6647206.5800000001</v>
      </c>
    </row>
    <row r="1276" spans="1:18">
      <c r="A1276">
        <v>3386</v>
      </c>
      <c r="B1276">
        <v>30000543</v>
      </c>
      <c r="C1276" t="e">
        <f>+#REF!</f>
        <v>#REF!</v>
      </c>
      <c r="D1276" t="s">
        <v>20</v>
      </c>
      <c r="E1276">
        <v>977097600000</v>
      </c>
      <c r="F1276" t="s">
        <v>20</v>
      </c>
      <c r="G1276">
        <v>1</v>
      </c>
      <c r="H1276" t="s">
        <v>99</v>
      </c>
      <c r="I1276" t="s">
        <v>100</v>
      </c>
      <c r="J1276" t="s">
        <v>20</v>
      </c>
      <c r="K1276" t="s">
        <v>21</v>
      </c>
      <c r="L1276">
        <v>0</v>
      </c>
      <c r="M1276">
        <v>0</v>
      </c>
      <c r="N1276" t="s">
        <v>22</v>
      </c>
      <c r="O1276">
        <v>3</v>
      </c>
      <c r="P1276" s="30">
        <f>SQRT((postes_2[[#This Row],[x]]-$Q$1)^2+(postes_2[[#This Row],[y]]-$R$1)^2)</f>
        <v>246393.68699654998</v>
      </c>
      <c r="Q1276">
        <v>780504.92000000202</v>
      </c>
      <c r="R1276">
        <v>6575143.1600000001</v>
      </c>
    </row>
    <row r="1277" spans="1:18">
      <c r="A1277">
        <v>804</v>
      </c>
      <c r="B1277">
        <v>10000719</v>
      </c>
      <c r="C1277">
        <f>+PF475</f>
        <v>0</v>
      </c>
      <c r="D1277" t="s">
        <v>77</v>
      </c>
      <c r="E1277">
        <v>610761600000</v>
      </c>
      <c r="F1277">
        <v>1370857837000</v>
      </c>
      <c r="G1277">
        <v>1</v>
      </c>
      <c r="H1277" t="s">
        <v>1738</v>
      </c>
      <c r="I1277" t="s">
        <v>1739</v>
      </c>
      <c r="J1277" t="s">
        <v>20</v>
      </c>
      <c r="K1277" t="s">
        <v>21</v>
      </c>
      <c r="L1277">
        <v>0</v>
      </c>
      <c r="M1277">
        <v>0</v>
      </c>
      <c r="N1277" t="s">
        <v>22</v>
      </c>
      <c r="O1277">
        <v>3</v>
      </c>
      <c r="P1277" s="30">
        <f>SQRT((postes_2[[#This Row],[x]]-$Q$1)^2+(postes_2[[#This Row],[y]]-$R$1)^2)</f>
        <v>246397.59064938835</v>
      </c>
      <c r="Q1277">
        <v>720808.39000000095</v>
      </c>
      <c r="R1277">
        <v>6973773.6200000001</v>
      </c>
    </row>
    <row r="1278" spans="1:18">
      <c r="A1278">
        <v>3930</v>
      </c>
      <c r="B1278">
        <v>10000616</v>
      </c>
      <c r="C1278" t="e">
        <f>+#REF!</f>
        <v>#REF!</v>
      </c>
      <c r="D1278" t="s">
        <v>20</v>
      </c>
      <c r="E1278">
        <v>905990400000</v>
      </c>
      <c r="F1278" t="s">
        <v>20</v>
      </c>
      <c r="G1278">
        <v>1</v>
      </c>
      <c r="H1278" t="s">
        <v>8320</v>
      </c>
      <c r="I1278" t="s">
        <v>8321</v>
      </c>
      <c r="J1278" t="s">
        <v>20</v>
      </c>
      <c r="K1278" t="s">
        <v>21</v>
      </c>
      <c r="L1278">
        <v>0</v>
      </c>
      <c r="M1278">
        <v>0</v>
      </c>
      <c r="N1278" t="s">
        <v>22</v>
      </c>
      <c r="O1278">
        <v>4</v>
      </c>
      <c r="P1278" s="30">
        <f>SQRT((postes_2[[#This Row],[x]]-$Q$1)^2+(postes_2[[#This Row],[y]]-$R$1)^2)</f>
        <v>246442.7370326636</v>
      </c>
      <c r="Q1278">
        <v>598350.77000000305</v>
      </c>
      <c r="R1278">
        <v>6999606.9500000002</v>
      </c>
    </row>
    <row r="1279" spans="1:18">
      <c r="A1279">
        <v>2260</v>
      </c>
      <c r="B1279">
        <v>60000389</v>
      </c>
      <c r="C1279" t="e">
        <f>+#REF!</f>
        <v>#REF!</v>
      </c>
      <c r="D1279" t="s">
        <v>20</v>
      </c>
      <c r="E1279">
        <v>791078400000</v>
      </c>
      <c r="F1279" t="s">
        <v>20</v>
      </c>
      <c r="G1279">
        <v>1</v>
      </c>
      <c r="H1279" t="s">
        <v>4479</v>
      </c>
      <c r="I1279" t="s">
        <v>4479</v>
      </c>
      <c r="J1279" t="s">
        <v>20</v>
      </c>
      <c r="K1279" t="s">
        <v>21</v>
      </c>
      <c r="L1279">
        <v>0</v>
      </c>
      <c r="M1279">
        <v>0</v>
      </c>
      <c r="N1279" t="s">
        <v>22</v>
      </c>
      <c r="O1279">
        <v>4</v>
      </c>
      <c r="P1279" s="30">
        <f>SQRT((postes_2[[#This Row],[x]]-$Q$1)^2+(postes_2[[#This Row],[y]]-$R$1)^2)</f>
        <v>246594.10474461477</v>
      </c>
      <c r="Q1279">
        <v>368816.59000000398</v>
      </c>
      <c r="R1279">
        <v>6802580.8300000001</v>
      </c>
    </row>
    <row r="1280" spans="1:18">
      <c r="A1280">
        <v>170</v>
      </c>
      <c r="B1280">
        <v>10000613</v>
      </c>
      <c r="C1280" t="e">
        <f>+#REF!</f>
        <v>#REF!</v>
      </c>
      <c r="D1280" t="s">
        <v>27</v>
      </c>
      <c r="E1280">
        <v>1006214400000</v>
      </c>
      <c r="F1280">
        <v>1299506013000</v>
      </c>
      <c r="G1280">
        <v>1</v>
      </c>
      <c r="H1280" t="s">
        <v>28</v>
      </c>
      <c r="I1280" t="s">
        <v>29</v>
      </c>
      <c r="J1280" t="s">
        <v>20</v>
      </c>
      <c r="K1280" t="s">
        <v>21</v>
      </c>
      <c r="L1280">
        <v>0</v>
      </c>
      <c r="M1280">
        <v>0</v>
      </c>
      <c r="N1280" t="s">
        <v>22</v>
      </c>
      <c r="O1280">
        <v>4</v>
      </c>
      <c r="P1280" s="30">
        <f>SQRT((postes_2[[#This Row],[x]]-$Q$1)^2+(postes_2[[#This Row],[y]]-$R$1)^2)</f>
        <v>246720.77651255659</v>
      </c>
      <c r="Q1280">
        <v>616060.24000000197</v>
      </c>
      <c r="R1280">
        <v>7000119.7699999996</v>
      </c>
    </row>
    <row r="1281" spans="1:18">
      <c r="A1281">
        <v>3370</v>
      </c>
      <c r="B1281">
        <v>60001769</v>
      </c>
      <c r="C1281" t="e">
        <f>+#REF!</f>
        <v>#REF!</v>
      </c>
      <c r="D1281" t="s">
        <v>20</v>
      </c>
      <c r="E1281">
        <v>1067990400000</v>
      </c>
      <c r="F1281" t="s">
        <v>20</v>
      </c>
      <c r="G1281">
        <v>1</v>
      </c>
      <c r="H1281" t="s">
        <v>63</v>
      </c>
      <c r="I1281" t="s">
        <v>63</v>
      </c>
      <c r="J1281" t="s">
        <v>20</v>
      </c>
      <c r="K1281" t="s">
        <v>21</v>
      </c>
      <c r="L1281">
        <v>0</v>
      </c>
      <c r="M1281">
        <v>0</v>
      </c>
      <c r="N1281" t="s">
        <v>22</v>
      </c>
      <c r="O1281">
        <v>4</v>
      </c>
      <c r="P1281" s="30">
        <f>SQRT((postes_2[[#This Row],[x]]-$Q$1)^2+(postes_2[[#This Row],[y]]-$R$1)^2)</f>
        <v>246761.85410535586</v>
      </c>
      <c r="Q1281">
        <v>422331.34000000398</v>
      </c>
      <c r="R1281">
        <v>6593789.1699999999</v>
      </c>
    </row>
    <row r="1282" spans="1:18">
      <c r="A1282">
        <v>1883</v>
      </c>
      <c r="B1282">
        <v>30000222</v>
      </c>
      <c r="C1282" t="e">
        <f>+#REF!</f>
        <v>#REF!</v>
      </c>
      <c r="D1282" t="s">
        <v>20</v>
      </c>
      <c r="E1282">
        <v>610761600000</v>
      </c>
      <c r="F1282" t="s">
        <v>20</v>
      </c>
      <c r="G1282">
        <v>1</v>
      </c>
      <c r="H1282" t="s">
        <v>3380</v>
      </c>
      <c r="I1282" t="s">
        <v>3381</v>
      </c>
      <c r="J1282" t="s">
        <v>26</v>
      </c>
      <c r="K1282" t="s">
        <v>21</v>
      </c>
      <c r="L1282">
        <v>0</v>
      </c>
      <c r="M1282">
        <v>0</v>
      </c>
      <c r="N1282" t="s">
        <v>22</v>
      </c>
      <c r="O1282">
        <v>3</v>
      </c>
      <c r="P1282" s="30">
        <f>SQRT((postes_2[[#This Row],[x]]-$Q$1)^2+(postes_2[[#This Row],[y]]-$R$1)^2)</f>
        <v>247072.80417613586</v>
      </c>
      <c r="Q1282">
        <v>836407.79999999702</v>
      </c>
      <c r="R1282">
        <v>6653478.5499999998</v>
      </c>
    </row>
    <row r="1283" spans="1:18">
      <c r="A1283">
        <v>1134</v>
      </c>
      <c r="B1283">
        <v>30001034</v>
      </c>
      <c r="C1283">
        <f>+PF151</f>
        <v>0</v>
      </c>
      <c r="D1283" t="s">
        <v>152</v>
      </c>
      <c r="E1283" s="1">
        <v>765504000000</v>
      </c>
      <c r="F1283">
        <v>1265713170000</v>
      </c>
      <c r="G1283">
        <v>1</v>
      </c>
      <c r="H1283" t="s">
        <v>4697</v>
      </c>
      <c r="I1283" t="s">
        <v>4698</v>
      </c>
      <c r="J1283" t="s">
        <v>4699</v>
      </c>
      <c r="K1283" t="s">
        <v>21</v>
      </c>
      <c r="L1283">
        <v>0</v>
      </c>
      <c r="M1283">
        <v>0</v>
      </c>
      <c r="N1283" t="s">
        <v>22</v>
      </c>
      <c r="O1283">
        <v>3</v>
      </c>
      <c r="P1283" s="30">
        <f>SQRT((postes_2[[#This Row],[x]]-$Q$1)^2+(postes_2[[#This Row],[y]]-$R$1)^2)</f>
        <v>247167.2294208169</v>
      </c>
      <c r="Q1283">
        <v>709837.28000000096</v>
      </c>
      <c r="R1283">
        <v>6527149.2000000002</v>
      </c>
    </row>
    <row r="1284" spans="1:18">
      <c r="A1284">
        <v>3197</v>
      </c>
      <c r="B1284">
        <v>30000191</v>
      </c>
      <c r="C1284" t="e">
        <f>+#REF!</f>
        <v>#REF!</v>
      </c>
      <c r="D1284" t="s">
        <v>4834</v>
      </c>
      <c r="E1284">
        <v>610761600000</v>
      </c>
      <c r="F1284">
        <v>1123600142000</v>
      </c>
      <c r="G1284">
        <v>1</v>
      </c>
      <c r="H1284" t="s">
        <v>4835</v>
      </c>
      <c r="I1284" t="s">
        <v>3383</v>
      </c>
      <c r="J1284" t="s">
        <v>20</v>
      </c>
      <c r="K1284" t="s">
        <v>21</v>
      </c>
      <c r="L1284">
        <v>0</v>
      </c>
      <c r="M1284">
        <v>0</v>
      </c>
      <c r="N1284" t="s">
        <v>22</v>
      </c>
      <c r="O1284">
        <v>3</v>
      </c>
      <c r="P1284" s="30">
        <f>SQRT((postes_2[[#This Row],[x]]-$Q$1)^2+(postes_2[[#This Row],[y]]-$R$1)^2)</f>
        <v>247355.82030110079</v>
      </c>
      <c r="Q1284">
        <v>840436.03999999899</v>
      </c>
      <c r="R1284">
        <v>6662356.9400000004</v>
      </c>
    </row>
    <row r="1285" spans="1:18">
      <c r="A1285">
        <v>3024</v>
      </c>
      <c r="B1285">
        <v>60001851</v>
      </c>
      <c r="C1285" t="e">
        <f>+#REF!</f>
        <v>#REF!</v>
      </c>
      <c r="D1285" t="s">
        <v>152</v>
      </c>
      <c r="E1285">
        <v>610761600000</v>
      </c>
      <c r="F1285">
        <v>1304591039000</v>
      </c>
      <c r="G1285">
        <v>1</v>
      </c>
      <c r="H1285" t="s">
        <v>2889</v>
      </c>
      <c r="I1285" t="s">
        <v>2890</v>
      </c>
      <c r="J1285" t="s">
        <v>26</v>
      </c>
      <c r="K1285" t="s">
        <v>21</v>
      </c>
      <c r="L1285">
        <v>0</v>
      </c>
      <c r="M1285">
        <v>0</v>
      </c>
      <c r="N1285" t="s">
        <v>22</v>
      </c>
      <c r="O1285">
        <v>4</v>
      </c>
      <c r="P1285" s="30">
        <f>SQRT((postes_2[[#This Row],[x]]-$Q$1)^2+(postes_2[[#This Row],[y]]-$R$1)^2)</f>
        <v>247617.5937929815</v>
      </c>
      <c r="Q1285">
        <v>478816.32999999798</v>
      </c>
      <c r="R1285">
        <v>6543743.5599999996</v>
      </c>
    </row>
    <row r="1286" spans="1:18">
      <c r="A1286">
        <v>3672</v>
      </c>
      <c r="B1286">
        <v>70001426</v>
      </c>
      <c r="C1286" t="e">
        <f>+#REF!</f>
        <v>#REF!</v>
      </c>
      <c r="D1286" t="s">
        <v>20</v>
      </c>
      <c r="E1286">
        <v>757641600000</v>
      </c>
      <c r="F1286" t="s">
        <v>20</v>
      </c>
      <c r="G1286">
        <v>1</v>
      </c>
      <c r="H1286" t="s">
        <v>7402</v>
      </c>
      <c r="I1286" t="s">
        <v>7403</v>
      </c>
      <c r="J1286" t="s">
        <v>20</v>
      </c>
      <c r="K1286" t="s">
        <v>21</v>
      </c>
      <c r="L1286">
        <v>0</v>
      </c>
      <c r="M1286">
        <v>0</v>
      </c>
      <c r="N1286" t="s">
        <v>22</v>
      </c>
      <c r="O1286">
        <v>4</v>
      </c>
      <c r="P1286" s="30">
        <f>SQRT((postes_2[[#This Row],[x]]-$Q$1)^2+(postes_2[[#This Row],[y]]-$R$1)^2)</f>
        <v>247757.81362487286</v>
      </c>
      <c r="Q1286">
        <v>382442.35000000102</v>
      </c>
      <c r="R1286">
        <v>6850352.2300000004</v>
      </c>
    </row>
    <row r="1287" spans="1:18">
      <c r="A1287">
        <v>3911</v>
      </c>
      <c r="B1287">
        <v>20000801</v>
      </c>
      <c r="C1287" t="e">
        <f>+#REF!</f>
        <v>#REF!</v>
      </c>
      <c r="D1287" t="s">
        <v>77</v>
      </c>
      <c r="E1287">
        <v>885859200000</v>
      </c>
      <c r="F1287">
        <v>1329831942000</v>
      </c>
      <c r="G1287">
        <v>1</v>
      </c>
      <c r="H1287" t="s">
        <v>8282</v>
      </c>
      <c r="I1287" t="s">
        <v>8283</v>
      </c>
      <c r="J1287" t="s">
        <v>20</v>
      </c>
      <c r="K1287" t="s">
        <v>21</v>
      </c>
      <c r="L1287">
        <v>0</v>
      </c>
      <c r="M1287">
        <v>0</v>
      </c>
      <c r="N1287" t="s">
        <v>22</v>
      </c>
      <c r="O1287">
        <v>3</v>
      </c>
      <c r="P1287" s="30">
        <f>SQRT((postes_2[[#This Row],[x]]-$Q$1)^2+(postes_2[[#This Row],[y]]-$R$1)^2)</f>
        <v>247762.48712203949</v>
      </c>
      <c r="Q1287">
        <v>842617.42000000202</v>
      </c>
      <c r="R1287">
        <v>6840027.3300000001</v>
      </c>
    </row>
    <row r="1288" spans="1:18">
      <c r="A1288">
        <v>2630</v>
      </c>
      <c r="B1288">
        <v>70000595</v>
      </c>
      <c r="C1288" t="e">
        <f>+#REF!</f>
        <v>#REF!</v>
      </c>
      <c r="D1288" t="s">
        <v>20</v>
      </c>
      <c r="E1288">
        <v>757641600000</v>
      </c>
      <c r="F1288" t="s">
        <v>20</v>
      </c>
      <c r="G1288">
        <v>1</v>
      </c>
      <c r="H1288" t="s">
        <v>5170</v>
      </c>
      <c r="I1288" t="s">
        <v>5171</v>
      </c>
      <c r="J1288" t="s">
        <v>20</v>
      </c>
      <c r="K1288" t="s">
        <v>21</v>
      </c>
      <c r="L1288">
        <v>0</v>
      </c>
      <c r="M1288">
        <v>0</v>
      </c>
      <c r="N1288" t="s">
        <v>22</v>
      </c>
      <c r="O1288">
        <v>4</v>
      </c>
      <c r="P1288" s="30">
        <f>SQRT((postes_2[[#This Row],[x]]-$Q$1)^2+(postes_2[[#This Row],[y]]-$R$1)^2)</f>
        <v>247769.70676419756</v>
      </c>
      <c r="Q1288">
        <v>405773.95000000298</v>
      </c>
      <c r="R1288">
        <v>6893067.6699999999</v>
      </c>
    </row>
    <row r="1289" spans="1:18">
      <c r="A1289">
        <v>340</v>
      </c>
      <c r="B1289">
        <v>30000258</v>
      </c>
      <c r="C1289">
        <f>+PF951</f>
        <v>0</v>
      </c>
      <c r="D1289" t="s">
        <v>20</v>
      </c>
      <c r="E1289">
        <v>610761600000</v>
      </c>
      <c r="F1289" t="s">
        <v>20</v>
      </c>
      <c r="G1289">
        <v>1</v>
      </c>
      <c r="H1289" t="s">
        <v>795</v>
      </c>
      <c r="I1289" t="s">
        <v>796</v>
      </c>
      <c r="J1289" t="s">
        <v>20</v>
      </c>
      <c r="K1289" t="s">
        <v>21</v>
      </c>
      <c r="L1289">
        <v>0</v>
      </c>
      <c r="M1289">
        <v>0</v>
      </c>
      <c r="N1289" t="s">
        <v>22</v>
      </c>
      <c r="O1289">
        <v>3</v>
      </c>
      <c r="P1289" s="30">
        <f>SQRT((postes_2[[#This Row],[x]]-$Q$1)^2+(postes_2[[#This Row],[y]]-$R$1)^2)</f>
        <v>247974.36216963502</v>
      </c>
      <c r="Q1289">
        <v>833688.49000000197</v>
      </c>
      <c r="R1289">
        <v>6645460.1600000001</v>
      </c>
    </row>
    <row r="1290" spans="1:18">
      <c r="A1290">
        <v>3763</v>
      </c>
      <c r="B1290">
        <v>10000661</v>
      </c>
      <c r="C1290" t="e">
        <f>+#REF!</f>
        <v>#REF!</v>
      </c>
      <c r="D1290" t="s">
        <v>38</v>
      </c>
      <c r="E1290">
        <v>610761600000</v>
      </c>
      <c r="F1290">
        <v>1234277843000</v>
      </c>
      <c r="G1290">
        <v>1</v>
      </c>
      <c r="H1290" t="s">
        <v>7335</v>
      </c>
      <c r="I1290" t="s">
        <v>7336</v>
      </c>
      <c r="J1290" t="s">
        <v>20</v>
      </c>
      <c r="K1290" t="s">
        <v>21</v>
      </c>
      <c r="L1290">
        <v>0</v>
      </c>
      <c r="M1290">
        <v>0</v>
      </c>
      <c r="N1290" t="s">
        <v>22</v>
      </c>
      <c r="O1290">
        <v>3</v>
      </c>
      <c r="P1290" s="30">
        <f>SQRT((postes_2[[#This Row],[x]]-$Q$1)^2+(postes_2[[#This Row],[y]]-$R$1)^2)</f>
        <v>248131.11757943803</v>
      </c>
      <c r="Q1290">
        <v>705598.25999999803</v>
      </c>
      <c r="R1290">
        <v>6982633.75</v>
      </c>
    </row>
    <row r="1291" spans="1:18">
      <c r="A1291">
        <v>2205</v>
      </c>
      <c r="B1291">
        <v>30002973</v>
      </c>
      <c r="C1291" t="e">
        <f>+#REF!</f>
        <v>#REF!</v>
      </c>
      <c r="D1291" t="s">
        <v>56</v>
      </c>
      <c r="E1291">
        <v>1260964871000</v>
      </c>
      <c r="F1291">
        <v>1260964857000</v>
      </c>
      <c r="G1291">
        <v>1</v>
      </c>
      <c r="H1291" t="s">
        <v>5644</v>
      </c>
      <c r="I1291" t="s">
        <v>5645</v>
      </c>
      <c r="J1291" t="s">
        <v>20</v>
      </c>
      <c r="K1291" t="s">
        <v>21</v>
      </c>
      <c r="L1291">
        <v>0</v>
      </c>
      <c r="M1291">
        <v>0</v>
      </c>
      <c r="N1291" t="s">
        <v>22</v>
      </c>
      <c r="O1291">
        <v>3</v>
      </c>
      <c r="P1291" s="30">
        <f>SQRT((postes_2[[#This Row],[x]]-$Q$1)^2+(postes_2[[#This Row],[y]]-$R$1)^2)</f>
        <v>248306.45978790912</v>
      </c>
      <c r="Q1291">
        <v>839539.35000000102</v>
      </c>
      <c r="R1291">
        <v>6657634.3499999996</v>
      </c>
    </row>
    <row r="1292" spans="1:18">
      <c r="A1292">
        <v>1493</v>
      </c>
      <c r="B1292">
        <v>30000888</v>
      </c>
      <c r="C1292" t="e">
        <f>+#REF!</f>
        <v>#REF!</v>
      </c>
      <c r="D1292" t="s">
        <v>152</v>
      </c>
      <c r="E1292">
        <v>610761600000</v>
      </c>
      <c r="F1292">
        <v>1270716963000</v>
      </c>
      <c r="G1292">
        <v>1</v>
      </c>
      <c r="H1292" t="s">
        <v>5921</v>
      </c>
      <c r="I1292" t="s">
        <v>5922</v>
      </c>
      <c r="J1292" t="s">
        <v>5923</v>
      </c>
      <c r="K1292" t="s">
        <v>21</v>
      </c>
      <c r="L1292">
        <v>0</v>
      </c>
      <c r="M1292">
        <v>0</v>
      </c>
      <c r="N1292" t="s">
        <v>22</v>
      </c>
      <c r="O1292">
        <v>3</v>
      </c>
      <c r="P1292" s="30">
        <f>SQRT((postes_2[[#This Row],[x]]-$Q$1)^2+(postes_2[[#This Row],[y]]-$R$1)^2)</f>
        <v>248433.00888744224</v>
      </c>
      <c r="Q1292">
        <v>737185.25999999803</v>
      </c>
      <c r="R1292">
        <v>6539775.6100000003</v>
      </c>
    </row>
    <row r="1293" spans="1:18">
      <c r="A1293">
        <v>1884</v>
      </c>
      <c r="B1293">
        <v>30000196</v>
      </c>
      <c r="C1293" t="e">
        <f>+#REF!</f>
        <v>#REF!</v>
      </c>
      <c r="D1293" t="s">
        <v>38</v>
      </c>
      <c r="E1293">
        <v>610761600000</v>
      </c>
      <c r="F1293">
        <v>1184941052000</v>
      </c>
      <c r="G1293">
        <v>1</v>
      </c>
      <c r="H1293" t="s">
        <v>3382</v>
      </c>
      <c r="I1293" t="s">
        <v>3383</v>
      </c>
      <c r="J1293" t="s">
        <v>26</v>
      </c>
      <c r="K1293" t="s">
        <v>21</v>
      </c>
      <c r="L1293">
        <v>0</v>
      </c>
      <c r="M1293">
        <v>0</v>
      </c>
      <c r="N1293" t="s">
        <v>22</v>
      </c>
      <c r="O1293">
        <v>3</v>
      </c>
      <c r="P1293" s="30">
        <f>SQRT((postes_2[[#This Row],[x]]-$Q$1)^2+(postes_2[[#This Row],[y]]-$R$1)^2)</f>
        <v>248589.31049228829</v>
      </c>
      <c r="Q1293">
        <v>840991.71999999904</v>
      </c>
      <c r="R1293">
        <v>6660424.4299999997</v>
      </c>
    </row>
    <row r="1294" spans="1:18">
      <c r="A1294">
        <v>811</v>
      </c>
      <c r="B1294">
        <v>30001095</v>
      </c>
      <c r="C1294" t="e">
        <f>+#REF!</f>
        <v>#REF!</v>
      </c>
      <c r="D1294" t="s">
        <v>168</v>
      </c>
      <c r="E1294">
        <v>610761600000</v>
      </c>
      <c r="F1294">
        <v>1456139395000</v>
      </c>
      <c r="G1294">
        <v>1</v>
      </c>
      <c r="H1294" t="s">
        <v>1755</v>
      </c>
      <c r="I1294" t="s">
        <v>1756</v>
      </c>
      <c r="J1294" t="s">
        <v>20</v>
      </c>
      <c r="K1294" t="s">
        <v>21</v>
      </c>
      <c r="L1294">
        <v>0</v>
      </c>
      <c r="M1294">
        <v>0</v>
      </c>
      <c r="N1294" t="s">
        <v>22</v>
      </c>
      <c r="O1294">
        <v>3</v>
      </c>
      <c r="P1294" s="30">
        <f>SQRT((postes_2[[#This Row],[x]]-$Q$1)^2+(postes_2[[#This Row],[y]]-$R$1)^2)</f>
        <v>248826.09881412386</v>
      </c>
      <c r="Q1294">
        <v>707597.40999999596</v>
      </c>
      <c r="R1294">
        <v>6524376</v>
      </c>
    </row>
    <row r="1295" spans="1:18">
      <c r="A1295">
        <v>984</v>
      </c>
      <c r="B1295">
        <v>50000193</v>
      </c>
      <c r="C1295">
        <f>+PF314</f>
        <v>0</v>
      </c>
      <c r="D1295" t="s">
        <v>168</v>
      </c>
      <c r="E1295">
        <v>1459507977000</v>
      </c>
      <c r="F1295">
        <v>1360681724000</v>
      </c>
      <c r="G1295">
        <v>1</v>
      </c>
      <c r="H1295" t="s">
        <v>2110</v>
      </c>
      <c r="I1295" t="s">
        <v>2111</v>
      </c>
      <c r="J1295" t="s">
        <v>20</v>
      </c>
      <c r="K1295" t="s">
        <v>21</v>
      </c>
      <c r="L1295">
        <v>0</v>
      </c>
      <c r="M1295">
        <v>0</v>
      </c>
      <c r="N1295" t="s">
        <v>22</v>
      </c>
      <c r="O1295">
        <v>4</v>
      </c>
      <c r="P1295" s="30">
        <f>SQRT((postes_2[[#This Row],[x]]-$Q$1)^2+(postes_2[[#This Row],[y]]-$R$1)^2)</f>
        <v>249164.80672512882</v>
      </c>
      <c r="Q1295">
        <v>536563.92000000202</v>
      </c>
      <c r="R1295">
        <v>6515510.4699999997</v>
      </c>
    </row>
    <row r="1296" spans="1:18">
      <c r="A1296">
        <v>2063</v>
      </c>
      <c r="B1296">
        <v>70000953</v>
      </c>
      <c r="C1296" t="e">
        <f>+#REF!</f>
        <v>#REF!</v>
      </c>
      <c r="D1296" t="s">
        <v>77</v>
      </c>
      <c r="E1296">
        <v>757641600000</v>
      </c>
      <c r="F1296">
        <v>1373631293000</v>
      </c>
      <c r="G1296">
        <v>1</v>
      </c>
      <c r="H1296" t="s">
        <v>3791</v>
      </c>
      <c r="I1296" t="s">
        <v>3792</v>
      </c>
      <c r="J1296" t="s">
        <v>20</v>
      </c>
      <c r="K1296" t="s">
        <v>21</v>
      </c>
      <c r="L1296">
        <v>0</v>
      </c>
      <c r="M1296">
        <v>0</v>
      </c>
      <c r="N1296" t="s">
        <v>22</v>
      </c>
      <c r="O1296">
        <v>4</v>
      </c>
      <c r="P1296" s="30">
        <f>SQRT((postes_2[[#This Row],[x]]-$Q$1)^2+(postes_2[[#This Row],[y]]-$R$1)^2)</f>
        <v>249388.15894314839</v>
      </c>
      <c r="Q1296">
        <v>389291.71999999898</v>
      </c>
      <c r="R1296">
        <v>6868679.2599999998</v>
      </c>
    </row>
    <row r="1297" spans="1:18">
      <c r="A1297">
        <v>2638</v>
      </c>
      <c r="B1297">
        <v>30001091</v>
      </c>
      <c r="C1297" t="e">
        <f>+#REF!</f>
        <v>#REF!</v>
      </c>
      <c r="D1297" t="s">
        <v>264</v>
      </c>
      <c r="E1297" s="1">
        <v>765504000000</v>
      </c>
      <c r="F1297">
        <v>1391798440000</v>
      </c>
      <c r="G1297">
        <v>1</v>
      </c>
      <c r="H1297" t="s">
        <v>5186</v>
      </c>
      <c r="I1297" t="s">
        <v>5187</v>
      </c>
      <c r="J1297" t="s">
        <v>26</v>
      </c>
      <c r="K1297" t="s">
        <v>21</v>
      </c>
      <c r="L1297">
        <v>0</v>
      </c>
      <c r="M1297">
        <v>0</v>
      </c>
      <c r="N1297" t="s">
        <v>22</v>
      </c>
      <c r="O1297">
        <v>3</v>
      </c>
      <c r="P1297" s="30">
        <f>SQRT((postes_2[[#This Row],[x]]-$Q$1)^2+(postes_2[[#This Row],[y]]-$R$1)^2)</f>
        <v>249679.88426662755</v>
      </c>
      <c r="Q1297">
        <v>710218.11999999697</v>
      </c>
      <c r="R1297">
        <v>6524573.2599999998</v>
      </c>
    </row>
    <row r="1298" spans="1:18">
      <c r="A1298">
        <v>3766</v>
      </c>
      <c r="B1298">
        <v>10000660</v>
      </c>
      <c r="C1298" t="e">
        <f>+#REF!</f>
        <v>#REF!</v>
      </c>
      <c r="D1298" t="s">
        <v>30</v>
      </c>
      <c r="E1298">
        <v>610761600000</v>
      </c>
      <c r="F1298">
        <v>1413200942000</v>
      </c>
      <c r="G1298">
        <v>1</v>
      </c>
      <c r="H1298" t="s">
        <v>7341</v>
      </c>
      <c r="I1298" t="s">
        <v>7342</v>
      </c>
      <c r="J1298" t="s">
        <v>7343</v>
      </c>
      <c r="K1298" t="s">
        <v>21</v>
      </c>
      <c r="L1298">
        <v>0</v>
      </c>
      <c r="M1298">
        <v>0</v>
      </c>
      <c r="N1298" t="s">
        <v>22</v>
      </c>
      <c r="O1298">
        <v>3</v>
      </c>
      <c r="P1298" s="30">
        <f>SQRT((postes_2[[#This Row],[x]]-$Q$1)^2+(postes_2[[#This Row],[y]]-$R$1)^2)</f>
        <v>249749.42369935481</v>
      </c>
      <c r="Q1298">
        <v>707271.59000000404</v>
      </c>
      <c r="R1298">
        <v>6983688.5199999996</v>
      </c>
    </row>
    <row r="1299" spans="1:18">
      <c r="A1299">
        <v>3644</v>
      </c>
      <c r="B1299">
        <v>30000137</v>
      </c>
      <c r="C1299" t="e">
        <f>+#REF!</f>
        <v>#REF!</v>
      </c>
      <c r="D1299" t="s">
        <v>4834</v>
      </c>
      <c r="E1299">
        <v>787190400000</v>
      </c>
      <c r="F1299">
        <v>1123596179000</v>
      </c>
      <c r="G1299">
        <v>1</v>
      </c>
      <c r="H1299" t="s">
        <v>7707</v>
      </c>
      <c r="I1299" t="s">
        <v>7708</v>
      </c>
      <c r="J1299" t="s">
        <v>20</v>
      </c>
      <c r="K1299" t="s">
        <v>21</v>
      </c>
      <c r="L1299">
        <v>0</v>
      </c>
      <c r="M1299">
        <v>0</v>
      </c>
      <c r="N1299" t="s">
        <v>22</v>
      </c>
      <c r="O1299">
        <v>6</v>
      </c>
      <c r="P1299" s="30">
        <f>SQRT((postes_2[[#This Row],[x]]-$Q$1)^2+(postes_2[[#This Row],[y]]-$R$1)^2)</f>
        <v>250082.21042473044</v>
      </c>
      <c r="Q1299">
        <v>851221.14999999898</v>
      </c>
      <c r="R1299">
        <v>6685789.21</v>
      </c>
    </row>
    <row r="1300" spans="1:18">
      <c r="A1300">
        <v>3414</v>
      </c>
      <c r="B1300">
        <v>30000076</v>
      </c>
      <c r="C1300" t="e">
        <f>+#REF!</f>
        <v>#REF!</v>
      </c>
      <c r="D1300" t="s">
        <v>56</v>
      </c>
      <c r="E1300">
        <v>1201626733000</v>
      </c>
      <c r="F1300">
        <v>1201626715000</v>
      </c>
      <c r="G1300">
        <v>1</v>
      </c>
      <c r="H1300" t="s">
        <v>156</v>
      </c>
      <c r="I1300" t="s">
        <v>157</v>
      </c>
      <c r="J1300" t="s">
        <v>20</v>
      </c>
      <c r="K1300" t="s">
        <v>21</v>
      </c>
      <c r="L1300">
        <v>0</v>
      </c>
      <c r="M1300">
        <v>0</v>
      </c>
      <c r="N1300" t="s">
        <v>22</v>
      </c>
      <c r="O1300">
        <v>3</v>
      </c>
      <c r="P1300" s="30">
        <f>SQRT((postes_2[[#This Row],[x]]-$Q$1)^2+(postes_2[[#This Row],[y]]-$R$1)^2)</f>
        <v>250232.59890157112</v>
      </c>
      <c r="Q1300">
        <v>853472</v>
      </c>
      <c r="R1300">
        <v>6693746.0499999998</v>
      </c>
    </row>
    <row r="1301" spans="1:18">
      <c r="A1301">
        <v>3741</v>
      </c>
      <c r="B1301">
        <v>30000180</v>
      </c>
      <c r="C1301" t="e">
        <f>+#REF!</f>
        <v>#REF!</v>
      </c>
      <c r="D1301" t="s">
        <v>4834</v>
      </c>
      <c r="E1301">
        <v>610761600000</v>
      </c>
      <c r="F1301">
        <v>1123586856000</v>
      </c>
      <c r="G1301">
        <v>1</v>
      </c>
      <c r="H1301" t="s">
        <v>7212</v>
      </c>
      <c r="I1301" t="s">
        <v>7213</v>
      </c>
      <c r="J1301" t="s">
        <v>26</v>
      </c>
      <c r="K1301" t="s">
        <v>21</v>
      </c>
      <c r="L1301">
        <v>0</v>
      </c>
      <c r="M1301">
        <v>0</v>
      </c>
      <c r="N1301" t="s">
        <v>22</v>
      </c>
      <c r="O1301">
        <v>3</v>
      </c>
      <c r="P1301" s="30">
        <f>SQRT((postes_2[[#This Row],[x]]-$Q$1)^2+(postes_2[[#This Row],[y]]-$R$1)^2)</f>
        <v>250277.10069421335</v>
      </c>
      <c r="Q1301">
        <v>845222.32</v>
      </c>
      <c r="R1301">
        <v>6666688.8399999999</v>
      </c>
    </row>
    <row r="1302" spans="1:18">
      <c r="A1302">
        <v>3893</v>
      </c>
      <c r="B1302">
        <v>30000145</v>
      </c>
      <c r="C1302" t="e">
        <f>+#REF!</f>
        <v>#REF!</v>
      </c>
      <c r="D1302" t="s">
        <v>4834</v>
      </c>
      <c r="E1302">
        <v>610761600000</v>
      </c>
      <c r="F1302">
        <v>1123596931000</v>
      </c>
      <c r="G1302">
        <v>1</v>
      </c>
      <c r="H1302" t="s">
        <v>8208</v>
      </c>
      <c r="I1302" t="s">
        <v>8209</v>
      </c>
      <c r="J1302" t="s">
        <v>26</v>
      </c>
      <c r="K1302" t="s">
        <v>21</v>
      </c>
      <c r="L1302">
        <v>0</v>
      </c>
      <c r="M1302">
        <v>0</v>
      </c>
      <c r="N1302" t="s">
        <v>22</v>
      </c>
      <c r="O1302">
        <v>3</v>
      </c>
      <c r="P1302" s="30">
        <f>SQRT((postes_2[[#This Row],[x]]-$Q$1)^2+(postes_2[[#This Row],[y]]-$R$1)^2)</f>
        <v>250341.54406322207</v>
      </c>
      <c r="Q1302">
        <v>850415.17000000202</v>
      </c>
      <c r="R1302">
        <v>6682070.0300000003</v>
      </c>
    </row>
    <row r="1303" spans="1:18">
      <c r="A1303">
        <v>1398</v>
      </c>
      <c r="B1303">
        <v>20000560</v>
      </c>
      <c r="C1303" t="e">
        <f>+#REF!</f>
        <v>#REF!</v>
      </c>
      <c r="D1303" t="s">
        <v>805</v>
      </c>
      <c r="E1303" s="1">
        <v>816912000000</v>
      </c>
      <c r="F1303">
        <v>1270824647000</v>
      </c>
      <c r="G1303">
        <v>1</v>
      </c>
      <c r="H1303" t="s">
        <v>2336</v>
      </c>
      <c r="I1303" t="s">
        <v>2337</v>
      </c>
      <c r="J1303" t="s">
        <v>20</v>
      </c>
      <c r="K1303" t="s">
        <v>21</v>
      </c>
      <c r="L1303">
        <v>0</v>
      </c>
      <c r="M1303">
        <v>0</v>
      </c>
      <c r="N1303" t="s">
        <v>22</v>
      </c>
      <c r="O1303">
        <v>3</v>
      </c>
      <c r="P1303" s="30">
        <f>SQRT((postes_2[[#This Row],[x]]-$Q$1)^2+(postes_2[[#This Row],[y]]-$R$1)^2)</f>
        <v>250438.13573958969</v>
      </c>
      <c r="Q1303">
        <v>832336.35999999905</v>
      </c>
      <c r="R1303">
        <v>6869627.1600000001</v>
      </c>
    </row>
    <row r="1304" spans="1:18">
      <c r="A1304">
        <v>2603</v>
      </c>
      <c r="B1304">
        <v>30000110</v>
      </c>
      <c r="C1304" t="e">
        <f>+#REF!</f>
        <v>#REF!</v>
      </c>
      <c r="D1304" t="s">
        <v>20</v>
      </c>
      <c r="E1304">
        <v>610761600000</v>
      </c>
      <c r="F1304" t="s">
        <v>20</v>
      </c>
      <c r="G1304">
        <v>1</v>
      </c>
      <c r="H1304" t="s">
        <v>1375</v>
      </c>
      <c r="I1304" t="s">
        <v>1376</v>
      </c>
      <c r="J1304" t="s">
        <v>26</v>
      </c>
      <c r="K1304" t="s">
        <v>21</v>
      </c>
      <c r="L1304">
        <v>0</v>
      </c>
      <c r="M1304">
        <v>0</v>
      </c>
      <c r="N1304" t="s">
        <v>22</v>
      </c>
      <c r="O1304">
        <v>3</v>
      </c>
      <c r="P1304" s="30">
        <f>SQRT((postes_2[[#This Row],[x]]-$Q$1)^2+(postes_2[[#This Row],[y]]-$R$1)^2)</f>
        <v>250441.5179987408</v>
      </c>
      <c r="Q1304">
        <v>852696.82999999798</v>
      </c>
      <c r="R1304">
        <v>6689848.0999999996</v>
      </c>
    </row>
    <row r="1305" spans="1:18">
      <c r="A1305">
        <v>2935</v>
      </c>
      <c r="B1305">
        <v>30000682</v>
      </c>
      <c r="C1305" t="e">
        <f>+#REF!</f>
        <v>#REF!</v>
      </c>
      <c r="D1305" t="s">
        <v>20</v>
      </c>
      <c r="E1305">
        <v>787795200000</v>
      </c>
      <c r="F1305" t="s">
        <v>20</v>
      </c>
      <c r="G1305">
        <v>1</v>
      </c>
      <c r="H1305" t="s">
        <v>6221</v>
      </c>
      <c r="I1305" t="s">
        <v>6222</v>
      </c>
      <c r="J1305" t="s">
        <v>20</v>
      </c>
      <c r="K1305" t="s">
        <v>21</v>
      </c>
      <c r="L1305">
        <v>0</v>
      </c>
      <c r="M1305">
        <v>0</v>
      </c>
      <c r="N1305" t="s">
        <v>22</v>
      </c>
      <c r="O1305">
        <v>3</v>
      </c>
      <c r="P1305" s="30">
        <f>SQRT((postes_2[[#This Row],[x]]-$Q$1)^2+(postes_2[[#This Row],[y]]-$R$1)^2)</f>
        <v>250465.20049424222</v>
      </c>
      <c r="Q1305">
        <v>769029.20000000298</v>
      </c>
      <c r="R1305">
        <v>6559576.8899999997</v>
      </c>
    </row>
    <row r="1306" spans="1:18">
      <c r="A1306">
        <v>987</v>
      </c>
      <c r="B1306">
        <v>50000204</v>
      </c>
      <c r="C1306">
        <f>+PF322</f>
        <v>0</v>
      </c>
      <c r="D1306" t="s">
        <v>168</v>
      </c>
      <c r="E1306">
        <v>1459506079000</v>
      </c>
      <c r="F1306">
        <v>1360668959000</v>
      </c>
      <c r="G1306">
        <v>1</v>
      </c>
      <c r="H1306" t="s">
        <v>2117</v>
      </c>
      <c r="I1306" t="s">
        <v>2118</v>
      </c>
      <c r="J1306" t="s">
        <v>20</v>
      </c>
      <c r="K1306" t="s">
        <v>21</v>
      </c>
      <c r="L1306">
        <v>0</v>
      </c>
      <c r="M1306">
        <v>0</v>
      </c>
      <c r="N1306" t="s">
        <v>22</v>
      </c>
      <c r="O1306">
        <v>4</v>
      </c>
      <c r="P1306" s="30">
        <f>SQRT((postes_2[[#This Row],[x]]-$Q$1)^2+(postes_2[[#This Row],[y]]-$R$1)^2)</f>
        <v>250493.02859432806</v>
      </c>
      <c r="Q1306">
        <v>577025.14000000095</v>
      </c>
      <c r="R1306">
        <v>6505211.9800000004</v>
      </c>
    </row>
    <row r="1307" spans="1:18">
      <c r="A1307">
        <v>3542</v>
      </c>
      <c r="B1307">
        <v>30001133</v>
      </c>
      <c r="C1307" t="e">
        <f>+#REF!</f>
        <v>#REF!</v>
      </c>
      <c r="D1307" t="s">
        <v>152</v>
      </c>
      <c r="E1307">
        <v>610761600000</v>
      </c>
      <c r="F1307">
        <v>1266943621000</v>
      </c>
      <c r="G1307">
        <v>1</v>
      </c>
      <c r="H1307" t="s">
        <v>7364</v>
      </c>
      <c r="I1307" t="s">
        <v>7365</v>
      </c>
      <c r="J1307" t="s">
        <v>20</v>
      </c>
      <c r="K1307" t="s">
        <v>21</v>
      </c>
      <c r="L1307">
        <v>0</v>
      </c>
      <c r="M1307">
        <v>0</v>
      </c>
      <c r="N1307" t="s">
        <v>22</v>
      </c>
      <c r="O1307">
        <v>3</v>
      </c>
      <c r="P1307" s="30">
        <f>SQRT((postes_2[[#This Row],[x]]-$Q$1)^2+(postes_2[[#This Row],[y]]-$R$1)^2)</f>
        <v>250622.36718968846</v>
      </c>
      <c r="Q1307">
        <v>704210.32999999798</v>
      </c>
      <c r="R1307">
        <v>6521031.3099999996</v>
      </c>
    </row>
    <row r="1308" spans="1:18">
      <c r="A1308">
        <v>1438</v>
      </c>
      <c r="B1308">
        <v>30001114</v>
      </c>
      <c r="C1308" t="e">
        <f>+#REF!</f>
        <v>#REF!</v>
      </c>
      <c r="D1308" t="s">
        <v>212</v>
      </c>
      <c r="E1308">
        <v>610761600000</v>
      </c>
      <c r="F1308">
        <v>1128531605000</v>
      </c>
      <c r="G1308">
        <v>1</v>
      </c>
      <c r="H1308" t="s">
        <v>5806</v>
      </c>
      <c r="I1308" t="s">
        <v>5807</v>
      </c>
      <c r="J1308" t="s">
        <v>20</v>
      </c>
      <c r="K1308" t="s">
        <v>21</v>
      </c>
      <c r="L1308">
        <v>0</v>
      </c>
      <c r="M1308">
        <v>0</v>
      </c>
      <c r="N1308" t="s">
        <v>22</v>
      </c>
      <c r="O1308">
        <v>3</v>
      </c>
      <c r="P1308" s="30">
        <f>SQRT((postes_2[[#This Row],[x]]-$Q$1)^2+(postes_2[[#This Row],[y]]-$R$1)^2)</f>
        <v>250765.070901903</v>
      </c>
      <c r="Q1308">
        <v>708417.49000000197</v>
      </c>
      <c r="R1308">
        <v>6522617.6600000001</v>
      </c>
    </row>
    <row r="1309" spans="1:18">
      <c r="A1309">
        <v>1394</v>
      </c>
      <c r="B1309">
        <v>30001249</v>
      </c>
      <c r="C1309" t="e">
        <f>+#REF!</f>
        <v>#REF!</v>
      </c>
      <c r="D1309" t="s">
        <v>152</v>
      </c>
      <c r="E1309" s="1">
        <v>765504000000</v>
      </c>
      <c r="F1309">
        <v>1270738299000</v>
      </c>
      <c r="G1309">
        <v>1</v>
      </c>
      <c r="H1309" t="s">
        <v>2845</v>
      </c>
      <c r="I1309" t="s">
        <v>2846</v>
      </c>
      <c r="J1309" t="s">
        <v>20</v>
      </c>
      <c r="K1309" t="s">
        <v>21</v>
      </c>
      <c r="L1309">
        <v>0</v>
      </c>
      <c r="M1309">
        <v>0</v>
      </c>
      <c r="N1309" t="s">
        <v>22</v>
      </c>
      <c r="O1309">
        <v>3</v>
      </c>
      <c r="P1309" s="30">
        <f>SQRT((postes_2[[#This Row],[x]]-$Q$1)^2+(postes_2[[#This Row],[y]]-$R$1)^2)</f>
        <v>250819.10391759561</v>
      </c>
      <c r="Q1309">
        <v>685314.22999999695</v>
      </c>
      <c r="R1309">
        <v>6514070.5</v>
      </c>
    </row>
    <row r="1310" spans="1:18">
      <c r="A1310">
        <v>710</v>
      </c>
      <c r="B1310">
        <v>30000090</v>
      </c>
      <c r="C1310">
        <f>+PF602</f>
        <v>0</v>
      </c>
      <c r="D1310" t="s">
        <v>20</v>
      </c>
      <c r="E1310">
        <v>610761600000</v>
      </c>
      <c r="F1310" t="s">
        <v>20</v>
      </c>
      <c r="G1310">
        <v>1</v>
      </c>
      <c r="H1310" t="s">
        <v>1192</v>
      </c>
      <c r="I1310" t="s">
        <v>1193</v>
      </c>
      <c r="J1310" t="s">
        <v>20</v>
      </c>
      <c r="K1310" t="s">
        <v>21</v>
      </c>
      <c r="L1310">
        <v>0</v>
      </c>
      <c r="M1310">
        <v>0</v>
      </c>
      <c r="N1310" t="s">
        <v>22</v>
      </c>
      <c r="O1310">
        <v>3</v>
      </c>
      <c r="P1310" s="30">
        <f>SQRT((postes_2[[#This Row],[x]]-$Q$1)^2+(postes_2[[#This Row],[y]]-$R$1)^2)</f>
        <v>250922.92646158632</v>
      </c>
      <c r="Q1310">
        <v>853671.54999999702</v>
      </c>
      <c r="R1310">
        <v>6691696.8600000003</v>
      </c>
    </row>
    <row r="1311" spans="1:18">
      <c r="A1311">
        <v>2559</v>
      </c>
      <c r="B1311">
        <v>20000820</v>
      </c>
      <c r="C1311" t="e">
        <f>+#REF!</f>
        <v>#REF!</v>
      </c>
      <c r="D1311" t="s">
        <v>77</v>
      </c>
      <c r="E1311">
        <v>1126879080000</v>
      </c>
      <c r="F1311">
        <v>1329840312000</v>
      </c>
      <c r="G1311">
        <v>1</v>
      </c>
      <c r="H1311" t="s">
        <v>1281</v>
      </c>
      <c r="I1311" t="s">
        <v>1282</v>
      </c>
      <c r="J1311" t="s">
        <v>20</v>
      </c>
      <c r="K1311" t="s">
        <v>21</v>
      </c>
      <c r="L1311">
        <v>0</v>
      </c>
      <c r="M1311">
        <v>0</v>
      </c>
      <c r="N1311" t="s">
        <v>22</v>
      </c>
      <c r="O1311">
        <v>3</v>
      </c>
      <c r="P1311" s="30">
        <f>SQRT((postes_2[[#This Row],[x]]-$Q$1)^2+(postes_2[[#This Row],[y]]-$R$1)^2)</f>
        <v>250984.81484682229</v>
      </c>
      <c r="Q1311">
        <v>846704.95000000298</v>
      </c>
      <c r="R1311">
        <v>6838233.1600000001</v>
      </c>
    </row>
    <row r="1312" spans="1:18">
      <c r="A1312">
        <v>2365</v>
      </c>
      <c r="B1312">
        <v>60001658</v>
      </c>
      <c r="C1312" t="e">
        <f>+#REF!</f>
        <v>#REF!</v>
      </c>
      <c r="D1312" t="s">
        <v>23</v>
      </c>
      <c r="E1312">
        <v>759974400000</v>
      </c>
      <c r="F1312">
        <v>1225804192000</v>
      </c>
      <c r="G1312">
        <v>1</v>
      </c>
      <c r="H1312" t="s">
        <v>5532</v>
      </c>
      <c r="I1312" t="s">
        <v>5533</v>
      </c>
      <c r="J1312" t="s">
        <v>20</v>
      </c>
      <c r="K1312" t="s">
        <v>21</v>
      </c>
      <c r="L1312">
        <v>0</v>
      </c>
      <c r="M1312">
        <v>0</v>
      </c>
      <c r="N1312" t="s">
        <v>22</v>
      </c>
      <c r="O1312">
        <v>4</v>
      </c>
      <c r="P1312" s="30">
        <f>SQRT((postes_2[[#This Row],[x]]-$Q$1)^2+(postes_2[[#This Row],[y]]-$R$1)^2)</f>
        <v>250997.76764499611</v>
      </c>
      <c r="Q1312">
        <v>391597.49000000203</v>
      </c>
      <c r="R1312">
        <v>6630600.5800000001</v>
      </c>
    </row>
    <row r="1313" spans="1:18">
      <c r="A1313">
        <v>3367</v>
      </c>
      <c r="B1313">
        <v>60001742</v>
      </c>
      <c r="C1313" t="e">
        <f>+#REF!</f>
        <v>#REF!</v>
      </c>
      <c r="D1313" t="s">
        <v>56</v>
      </c>
      <c r="E1313">
        <v>1239107789000</v>
      </c>
      <c r="F1313">
        <v>1239107768000</v>
      </c>
      <c r="G1313">
        <v>1</v>
      </c>
      <c r="H1313" t="s">
        <v>57</v>
      </c>
      <c r="I1313" t="s">
        <v>58</v>
      </c>
      <c r="J1313" t="s">
        <v>20</v>
      </c>
      <c r="K1313" t="s">
        <v>21</v>
      </c>
      <c r="L1313">
        <v>0</v>
      </c>
      <c r="M1313">
        <v>0</v>
      </c>
      <c r="N1313" t="s">
        <v>22</v>
      </c>
      <c r="O1313">
        <v>4</v>
      </c>
      <c r="P1313" s="30">
        <f>SQRT((postes_2[[#This Row],[x]]-$Q$1)^2+(postes_2[[#This Row],[y]]-$R$1)^2)</f>
        <v>251082.05523525836</v>
      </c>
      <c r="Q1313">
        <v>410075.25999999797</v>
      </c>
      <c r="R1313">
        <v>6602186.3399999999</v>
      </c>
    </row>
    <row r="1314" spans="1:18">
      <c r="A1314">
        <v>2552</v>
      </c>
      <c r="B1314">
        <v>30000157</v>
      </c>
      <c r="C1314" t="e">
        <f>+#REF!</f>
        <v>#REF!</v>
      </c>
      <c r="D1314" t="s">
        <v>38</v>
      </c>
      <c r="E1314">
        <v>610761600000</v>
      </c>
      <c r="F1314">
        <v>1184943575000</v>
      </c>
      <c r="G1314">
        <v>1</v>
      </c>
      <c r="H1314" t="s">
        <v>1267</v>
      </c>
      <c r="I1314" t="s">
        <v>1267</v>
      </c>
      <c r="J1314" t="s">
        <v>26</v>
      </c>
      <c r="K1314" t="s">
        <v>21</v>
      </c>
      <c r="L1314">
        <v>0</v>
      </c>
      <c r="M1314">
        <v>0</v>
      </c>
      <c r="N1314" t="s">
        <v>22</v>
      </c>
      <c r="O1314">
        <v>3</v>
      </c>
      <c r="P1314" s="30">
        <f>SQRT((postes_2[[#This Row],[x]]-$Q$1)^2+(postes_2[[#This Row],[y]]-$R$1)^2)</f>
        <v>251119.33353543171</v>
      </c>
      <c r="Q1314">
        <v>848729.74000000197</v>
      </c>
      <c r="R1314">
        <v>6674134.6900000004</v>
      </c>
    </row>
    <row r="1315" spans="1:18">
      <c r="A1315">
        <v>597</v>
      </c>
      <c r="B1315">
        <v>70002021</v>
      </c>
      <c r="C1315">
        <f>+PF721</f>
        <v>0</v>
      </c>
      <c r="D1315" t="s">
        <v>20</v>
      </c>
      <c r="E1315">
        <v>907286400000</v>
      </c>
      <c r="F1315" t="s">
        <v>20</v>
      </c>
      <c r="G1315">
        <v>1</v>
      </c>
      <c r="H1315" t="s">
        <v>5751</v>
      </c>
      <c r="I1315" t="s">
        <v>5752</v>
      </c>
      <c r="J1315" t="s">
        <v>20</v>
      </c>
      <c r="K1315" t="s">
        <v>21</v>
      </c>
      <c r="L1315">
        <v>0</v>
      </c>
      <c r="M1315">
        <v>0</v>
      </c>
      <c r="N1315" t="s">
        <v>22</v>
      </c>
      <c r="O1315">
        <v>4</v>
      </c>
      <c r="P1315" s="30">
        <f>SQRT((postes_2[[#This Row],[x]]-$Q$1)^2+(postes_2[[#This Row],[y]]-$R$1)^2)</f>
        <v>251180.79788733818</v>
      </c>
      <c r="Q1315">
        <v>416901.27000000299</v>
      </c>
      <c r="R1315">
        <v>6913534.8799999999</v>
      </c>
    </row>
    <row r="1316" spans="1:18">
      <c r="A1316">
        <v>857</v>
      </c>
      <c r="B1316">
        <v>20001166</v>
      </c>
      <c r="C1316">
        <f>+PF461</f>
        <v>0</v>
      </c>
      <c r="D1316" t="s">
        <v>56</v>
      </c>
      <c r="E1316">
        <v>1259252339000</v>
      </c>
      <c r="F1316">
        <v>1259252284000</v>
      </c>
      <c r="G1316">
        <v>1</v>
      </c>
      <c r="H1316" t="s">
        <v>1847</v>
      </c>
      <c r="I1316" t="s">
        <v>1848</v>
      </c>
      <c r="J1316" t="s">
        <v>20</v>
      </c>
      <c r="K1316" t="s">
        <v>21</v>
      </c>
      <c r="L1316">
        <v>0</v>
      </c>
      <c r="M1316">
        <v>0</v>
      </c>
      <c r="N1316" t="s">
        <v>22</v>
      </c>
      <c r="O1316">
        <v>3</v>
      </c>
      <c r="P1316" s="30">
        <f>SQRT((postes_2[[#This Row],[x]]-$Q$1)^2+(postes_2[[#This Row],[y]]-$R$1)^2)</f>
        <v>251308.25704498059</v>
      </c>
      <c r="Q1316">
        <v>860159.96000000101</v>
      </c>
      <c r="R1316">
        <v>6781930.04</v>
      </c>
    </row>
    <row r="1317" spans="1:18">
      <c r="A1317">
        <v>330</v>
      </c>
      <c r="B1317">
        <v>30000063</v>
      </c>
      <c r="C1317">
        <f>+PF992</f>
        <v>0</v>
      </c>
      <c r="D1317" t="s">
        <v>20</v>
      </c>
      <c r="E1317" s="1">
        <v>1061856000000</v>
      </c>
      <c r="F1317" t="s">
        <v>20</v>
      </c>
      <c r="G1317">
        <v>1</v>
      </c>
      <c r="H1317" t="s">
        <v>775</v>
      </c>
      <c r="I1317" t="s">
        <v>776</v>
      </c>
      <c r="J1317" t="s">
        <v>20</v>
      </c>
      <c r="K1317" t="s">
        <v>21</v>
      </c>
      <c r="L1317">
        <v>0</v>
      </c>
      <c r="M1317">
        <v>0</v>
      </c>
      <c r="N1317" t="s">
        <v>22</v>
      </c>
      <c r="O1317">
        <v>6</v>
      </c>
      <c r="P1317" s="30">
        <f>SQRT((postes_2[[#This Row],[x]]-$Q$1)^2+(postes_2[[#This Row],[y]]-$R$1)^2)</f>
        <v>251509.88894749229</v>
      </c>
      <c r="Q1317">
        <v>855493.13000000303</v>
      </c>
      <c r="R1317">
        <v>6696712.5300000003</v>
      </c>
    </row>
    <row r="1318" spans="1:18">
      <c r="A1318">
        <v>257</v>
      </c>
      <c r="B1318">
        <v>30001165</v>
      </c>
      <c r="C1318">
        <f>+PF1066</f>
        <v>0</v>
      </c>
      <c r="D1318" t="s">
        <v>152</v>
      </c>
      <c r="E1318">
        <v>610761600000</v>
      </c>
      <c r="F1318">
        <v>1266579924000</v>
      </c>
      <c r="G1318">
        <v>1</v>
      </c>
      <c r="H1318" t="s">
        <v>612</v>
      </c>
      <c r="I1318" t="s">
        <v>612</v>
      </c>
      <c r="J1318" t="s">
        <v>20</v>
      </c>
      <c r="K1318" t="s">
        <v>21</v>
      </c>
      <c r="L1318">
        <v>0</v>
      </c>
      <c r="M1318">
        <v>0</v>
      </c>
      <c r="N1318" t="s">
        <v>22</v>
      </c>
      <c r="O1318">
        <v>6</v>
      </c>
      <c r="P1318" s="30">
        <f>SQRT((postes_2[[#This Row],[x]]-$Q$1)^2+(postes_2[[#This Row],[y]]-$R$1)^2)</f>
        <v>251515.70446156364</v>
      </c>
      <c r="Q1318">
        <v>699942.86999999697</v>
      </c>
      <c r="R1318">
        <v>6518399.3200000003</v>
      </c>
    </row>
    <row r="1319" spans="1:18">
      <c r="A1319">
        <v>2190</v>
      </c>
      <c r="B1319">
        <v>60000541</v>
      </c>
      <c r="C1319" t="e">
        <f>+#REF!</f>
        <v>#REF!</v>
      </c>
      <c r="D1319" t="s">
        <v>168</v>
      </c>
      <c r="E1319">
        <v>980899200000</v>
      </c>
      <c r="F1319">
        <v>1445437302000</v>
      </c>
      <c r="G1319">
        <v>1</v>
      </c>
      <c r="H1319" t="s">
        <v>6207</v>
      </c>
      <c r="I1319" t="s">
        <v>6208</v>
      </c>
      <c r="J1319" t="s">
        <v>20</v>
      </c>
      <c r="K1319" t="s">
        <v>21</v>
      </c>
      <c r="L1319">
        <v>0</v>
      </c>
      <c r="M1319">
        <v>0</v>
      </c>
      <c r="N1319" t="s">
        <v>22</v>
      </c>
      <c r="O1319">
        <v>7</v>
      </c>
      <c r="P1319" s="30">
        <f>SQRT((postes_2[[#This Row],[x]]-$Q$1)^2+(postes_2[[#This Row],[y]]-$R$1)^2)</f>
        <v>251604.77183473279</v>
      </c>
      <c r="Q1319">
        <v>361061.07</v>
      </c>
      <c r="R1319">
        <v>6786636.1500000004</v>
      </c>
    </row>
    <row r="1320" spans="1:18">
      <c r="A1320">
        <v>3734</v>
      </c>
      <c r="B1320">
        <v>30001125</v>
      </c>
      <c r="C1320" t="e">
        <f>+#REF!</f>
        <v>#REF!</v>
      </c>
      <c r="D1320" t="s">
        <v>1573</v>
      </c>
      <c r="E1320">
        <v>610761600000</v>
      </c>
      <c r="F1320">
        <v>1383222989000</v>
      </c>
      <c r="G1320">
        <v>1</v>
      </c>
      <c r="H1320" t="s">
        <v>7197</v>
      </c>
      <c r="I1320" t="s">
        <v>7198</v>
      </c>
      <c r="J1320" t="s">
        <v>7199</v>
      </c>
      <c r="K1320" t="s">
        <v>21</v>
      </c>
      <c r="L1320">
        <v>0</v>
      </c>
      <c r="M1320">
        <v>0</v>
      </c>
      <c r="N1320" t="s">
        <v>22</v>
      </c>
      <c r="O1320">
        <v>3</v>
      </c>
      <c r="P1320" s="30">
        <f>SQRT((postes_2[[#This Row],[x]]-$Q$1)^2+(postes_2[[#This Row],[y]]-$R$1)^2)</f>
        <v>251891.02521784941</v>
      </c>
      <c r="Q1320">
        <v>707671.21999999904</v>
      </c>
      <c r="R1320">
        <v>6521081.4699999997</v>
      </c>
    </row>
    <row r="1321" spans="1:18">
      <c r="A1321">
        <v>3329</v>
      </c>
      <c r="B1321">
        <v>70033033</v>
      </c>
      <c r="C1321" t="e">
        <f>+#REF!</f>
        <v>#REF!</v>
      </c>
      <c r="D1321" t="s">
        <v>30</v>
      </c>
      <c r="E1321">
        <v>1353577564000</v>
      </c>
      <c r="F1321">
        <v>1298994024000</v>
      </c>
      <c r="G1321">
        <v>1</v>
      </c>
      <c r="H1321" t="s">
        <v>3719</v>
      </c>
      <c r="I1321" t="s">
        <v>3720</v>
      </c>
      <c r="J1321" t="s">
        <v>3721</v>
      </c>
      <c r="K1321" t="s">
        <v>21</v>
      </c>
      <c r="L1321">
        <v>0</v>
      </c>
      <c r="M1321">
        <v>0</v>
      </c>
      <c r="N1321" t="s">
        <v>22</v>
      </c>
      <c r="O1321">
        <v>4</v>
      </c>
      <c r="P1321" s="30">
        <f>SQRT((postes_2[[#This Row],[x]]-$Q$1)^2+(postes_2[[#This Row],[y]]-$R$1)^2)</f>
        <v>252017.47024513702</v>
      </c>
      <c r="Q1321">
        <v>361426.24000000203</v>
      </c>
      <c r="R1321">
        <v>6714857.1100000003</v>
      </c>
    </row>
    <row r="1322" spans="1:18">
      <c r="A1322">
        <v>1135</v>
      </c>
      <c r="B1322">
        <v>30001100</v>
      </c>
      <c r="C1322">
        <f>+PF189</f>
        <v>0</v>
      </c>
      <c r="D1322" t="s">
        <v>152</v>
      </c>
      <c r="E1322">
        <v>610761600000</v>
      </c>
      <c r="F1322">
        <v>1265713847000</v>
      </c>
      <c r="G1322">
        <v>1</v>
      </c>
      <c r="H1322" t="s">
        <v>4700</v>
      </c>
      <c r="I1322" t="s">
        <v>4701</v>
      </c>
      <c r="J1322" t="s">
        <v>4702</v>
      </c>
      <c r="K1322" t="s">
        <v>21</v>
      </c>
      <c r="L1322">
        <v>0</v>
      </c>
      <c r="M1322">
        <v>0</v>
      </c>
      <c r="N1322" t="s">
        <v>22</v>
      </c>
      <c r="O1322">
        <v>3</v>
      </c>
      <c r="P1322" s="30">
        <f>SQRT((postes_2[[#This Row],[x]]-$Q$1)^2+(postes_2[[#This Row],[y]]-$R$1)^2)</f>
        <v>252021.77754139082</v>
      </c>
      <c r="Q1322">
        <v>711288.93999999797</v>
      </c>
      <c r="R1322">
        <v>6522485.3499999996</v>
      </c>
    </row>
    <row r="1323" spans="1:18">
      <c r="A1323">
        <v>2740</v>
      </c>
      <c r="B1323">
        <v>30001137</v>
      </c>
      <c r="C1323" t="e">
        <f>+#REF!</f>
        <v>#REF!</v>
      </c>
      <c r="D1323" t="s">
        <v>74</v>
      </c>
      <c r="E1323">
        <v>610761600000</v>
      </c>
      <c r="F1323">
        <v>1377703442000</v>
      </c>
      <c r="G1323">
        <v>1</v>
      </c>
      <c r="H1323" t="s">
        <v>2306</v>
      </c>
      <c r="I1323" t="s">
        <v>2307</v>
      </c>
      <c r="J1323" t="s">
        <v>20</v>
      </c>
      <c r="K1323" t="s">
        <v>21</v>
      </c>
      <c r="L1323">
        <v>0</v>
      </c>
      <c r="M1323">
        <v>0</v>
      </c>
      <c r="N1323" t="s">
        <v>22</v>
      </c>
      <c r="O1323">
        <v>3</v>
      </c>
      <c r="P1323" s="30">
        <f>SQRT((postes_2[[#This Row],[x]]-$Q$1)^2+(postes_2[[#This Row],[y]]-$R$1)^2)</f>
        <v>252284.15806255571</v>
      </c>
      <c r="Q1323">
        <v>705738.60999999905</v>
      </c>
      <c r="R1323">
        <v>6519857.8700000001</v>
      </c>
    </row>
    <row r="1324" spans="1:18">
      <c r="A1324">
        <v>3743</v>
      </c>
      <c r="B1324">
        <v>30000124</v>
      </c>
      <c r="C1324" t="e">
        <f>+#REF!</f>
        <v>#REF!</v>
      </c>
      <c r="D1324" t="s">
        <v>20</v>
      </c>
      <c r="E1324">
        <v>610761600000</v>
      </c>
      <c r="F1324" t="s">
        <v>20</v>
      </c>
      <c r="G1324">
        <v>1</v>
      </c>
      <c r="H1324" t="s">
        <v>7216</v>
      </c>
      <c r="I1324" t="s">
        <v>7217</v>
      </c>
      <c r="J1324" t="s">
        <v>20</v>
      </c>
      <c r="K1324" t="s">
        <v>21</v>
      </c>
      <c r="L1324">
        <v>0</v>
      </c>
      <c r="M1324">
        <v>0</v>
      </c>
      <c r="N1324" t="s">
        <v>22</v>
      </c>
      <c r="O1324">
        <v>3</v>
      </c>
      <c r="P1324" s="30">
        <f>SQRT((postes_2[[#This Row],[x]]-$Q$1)^2+(postes_2[[#This Row],[y]]-$R$1)^2)</f>
        <v>252288.95609050649</v>
      </c>
      <c r="Q1324">
        <v>854278.18999999797</v>
      </c>
      <c r="R1324">
        <v>6688601.4400000004</v>
      </c>
    </row>
    <row r="1325" spans="1:18">
      <c r="A1325">
        <v>2931</v>
      </c>
      <c r="B1325">
        <v>30000170</v>
      </c>
      <c r="C1325" t="e">
        <f>+#REF!</f>
        <v>#REF!</v>
      </c>
      <c r="D1325" t="s">
        <v>4834</v>
      </c>
      <c r="E1325">
        <v>610761600000</v>
      </c>
      <c r="F1325">
        <v>1123583305000</v>
      </c>
      <c r="G1325">
        <v>1</v>
      </c>
      <c r="H1325" t="s">
        <v>6142</v>
      </c>
      <c r="I1325" t="s">
        <v>6143</v>
      </c>
      <c r="J1325" t="s">
        <v>20</v>
      </c>
      <c r="K1325" t="s">
        <v>21</v>
      </c>
      <c r="L1325">
        <v>0</v>
      </c>
      <c r="M1325">
        <v>0</v>
      </c>
      <c r="N1325" t="s">
        <v>22</v>
      </c>
      <c r="O1325">
        <v>3</v>
      </c>
      <c r="P1325" s="30">
        <f>SQRT((postes_2[[#This Row],[x]]-$Q$1)^2+(postes_2[[#This Row],[y]]-$R$1)^2)</f>
        <v>252608.57184086106</v>
      </c>
      <c r="Q1325">
        <v>849361.14000000095</v>
      </c>
      <c r="R1325">
        <v>6671354.04</v>
      </c>
    </row>
    <row r="1326" spans="1:18">
      <c r="A1326">
        <v>3062</v>
      </c>
      <c r="B1326">
        <v>30000996</v>
      </c>
      <c r="C1326" t="e">
        <f>+#REF!</f>
        <v>#REF!</v>
      </c>
      <c r="D1326" t="s">
        <v>152</v>
      </c>
      <c r="E1326">
        <v>1083110400000</v>
      </c>
      <c r="F1326">
        <v>1266923499000</v>
      </c>
      <c r="G1326">
        <v>1</v>
      </c>
      <c r="H1326" t="s">
        <v>2964</v>
      </c>
      <c r="I1326" t="s">
        <v>2965</v>
      </c>
      <c r="J1326" t="s">
        <v>20</v>
      </c>
      <c r="K1326" t="s">
        <v>21</v>
      </c>
      <c r="L1326">
        <v>0</v>
      </c>
      <c r="M1326">
        <v>0</v>
      </c>
      <c r="N1326" t="s">
        <v>22</v>
      </c>
      <c r="O1326">
        <v>3</v>
      </c>
      <c r="P1326" s="30">
        <f>SQRT((postes_2[[#This Row],[x]]-$Q$1)^2+(postes_2[[#This Row],[y]]-$R$1)^2)</f>
        <v>252887.86234508824</v>
      </c>
      <c r="Q1326">
        <v>727700.65999999596</v>
      </c>
      <c r="R1326">
        <v>6529388.5300000003</v>
      </c>
    </row>
    <row r="1327" spans="1:18">
      <c r="A1327">
        <v>1437</v>
      </c>
      <c r="B1327">
        <v>30001096</v>
      </c>
      <c r="C1327" t="e">
        <f>+#REF!</f>
        <v>#REF!</v>
      </c>
      <c r="D1327" t="s">
        <v>152</v>
      </c>
      <c r="E1327">
        <v>610761600000</v>
      </c>
      <c r="F1327">
        <v>1266831318000</v>
      </c>
      <c r="G1327">
        <v>1</v>
      </c>
      <c r="H1327" t="s">
        <v>5804</v>
      </c>
      <c r="I1327" t="s">
        <v>5805</v>
      </c>
      <c r="J1327" t="s">
        <v>20</v>
      </c>
      <c r="K1327" t="s">
        <v>21</v>
      </c>
      <c r="L1327">
        <v>0</v>
      </c>
      <c r="M1327">
        <v>0</v>
      </c>
      <c r="N1327" t="s">
        <v>22</v>
      </c>
      <c r="O1327">
        <v>6</v>
      </c>
      <c r="P1327" s="30">
        <f>SQRT((postes_2[[#This Row],[x]]-$Q$1)^2+(postes_2[[#This Row],[y]]-$R$1)^2)</f>
        <v>252894.44706518712</v>
      </c>
      <c r="Q1327">
        <v>715185</v>
      </c>
      <c r="R1327">
        <v>6523266.2999999998</v>
      </c>
    </row>
    <row r="1328" spans="1:18">
      <c r="A1328">
        <v>310</v>
      </c>
      <c r="B1328">
        <v>20001108</v>
      </c>
      <c r="C1328">
        <f>+PF1020</f>
        <v>0</v>
      </c>
      <c r="D1328" t="s">
        <v>30</v>
      </c>
      <c r="E1328">
        <v>778982400000</v>
      </c>
      <c r="F1328">
        <v>1324399915000</v>
      </c>
      <c r="G1328">
        <v>1</v>
      </c>
      <c r="H1328" t="s">
        <v>731</v>
      </c>
      <c r="I1328" t="s">
        <v>732</v>
      </c>
      <c r="J1328" t="s">
        <v>733</v>
      </c>
      <c r="K1328" t="s">
        <v>21</v>
      </c>
      <c r="L1328">
        <v>0</v>
      </c>
      <c r="M1328">
        <v>0</v>
      </c>
      <c r="N1328" t="s">
        <v>22</v>
      </c>
      <c r="O1328">
        <v>3</v>
      </c>
      <c r="P1328" s="30">
        <f>SQRT((postes_2[[#This Row],[x]]-$Q$1)^2+(postes_2[[#This Row],[y]]-$R$1)^2)</f>
        <v>253030.94336387207</v>
      </c>
      <c r="Q1328">
        <v>860733.21000000101</v>
      </c>
      <c r="R1328">
        <v>6790780.29</v>
      </c>
    </row>
    <row r="1329" spans="1:18">
      <c r="A1329">
        <v>3194</v>
      </c>
      <c r="B1329">
        <v>30000268</v>
      </c>
      <c r="C1329" t="e">
        <f>+#REF!</f>
        <v>#REF!</v>
      </c>
      <c r="D1329" t="s">
        <v>17</v>
      </c>
      <c r="E1329">
        <v>610761600000</v>
      </c>
      <c r="F1329">
        <v>1302522646000</v>
      </c>
      <c r="G1329">
        <v>1</v>
      </c>
      <c r="H1329" t="s">
        <v>4829</v>
      </c>
      <c r="I1329" t="s">
        <v>4142</v>
      </c>
      <c r="J1329" t="s">
        <v>26</v>
      </c>
      <c r="K1329" t="s">
        <v>21</v>
      </c>
      <c r="L1329">
        <v>0</v>
      </c>
      <c r="M1329">
        <v>0</v>
      </c>
      <c r="N1329" t="s">
        <v>22</v>
      </c>
      <c r="O1329">
        <v>3</v>
      </c>
      <c r="P1329" s="30">
        <f>SQRT((postes_2[[#This Row],[x]]-$Q$1)^2+(postes_2[[#This Row],[y]]-$R$1)^2)</f>
        <v>253070.44865611196</v>
      </c>
      <c r="Q1329">
        <v>836191.46000000101</v>
      </c>
      <c r="R1329">
        <v>6639032.6600000001</v>
      </c>
    </row>
    <row r="1330" spans="1:18">
      <c r="A1330">
        <v>1877</v>
      </c>
      <c r="B1330">
        <v>30002923</v>
      </c>
      <c r="C1330" t="e">
        <f>+#REF!</f>
        <v>#REF!</v>
      </c>
      <c r="D1330" t="s">
        <v>20</v>
      </c>
      <c r="E1330">
        <v>1027036800000</v>
      </c>
      <c r="F1330" t="s">
        <v>20</v>
      </c>
      <c r="G1330">
        <v>1</v>
      </c>
      <c r="H1330" t="s">
        <v>3368</v>
      </c>
      <c r="I1330" t="s">
        <v>3369</v>
      </c>
      <c r="J1330" t="s">
        <v>20</v>
      </c>
      <c r="K1330" t="s">
        <v>21</v>
      </c>
      <c r="L1330">
        <v>0</v>
      </c>
      <c r="M1330">
        <v>0</v>
      </c>
      <c r="N1330" t="s">
        <v>22</v>
      </c>
      <c r="O1330">
        <v>3</v>
      </c>
      <c r="P1330" s="30">
        <f>SQRT((postes_2[[#This Row],[x]]-$Q$1)^2+(postes_2[[#This Row],[y]]-$R$1)^2)</f>
        <v>253152.79366385081</v>
      </c>
      <c r="Q1330">
        <v>860640.65999999596</v>
      </c>
      <c r="R1330">
        <v>6714724.4800000004</v>
      </c>
    </row>
    <row r="1331" spans="1:18">
      <c r="A1331">
        <v>667</v>
      </c>
      <c r="B1331">
        <v>20000755</v>
      </c>
      <c r="C1331">
        <f>+PF669</f>
        <v>0</v>
      </c>
      <c r="D1331" t="s">
        <v>168</v>
      </c>
      <c r="E1331">
        <v>1369131385000</v>
      </c>
      <c r="F1331">
        <v>1450359459000</v>
      </c>
      <c r="G1331">
        <v>1</v>
      </c>
      <c r="H1331" t="s">
        <v>1710</v>
      </c>
      <c r="I1331" t="s">
        <v>1711</v>
      </c>
      <c r="J1331" t="s">
        <v>20</v>
      </c>
      <c r="K1331" t="s">
        <v>21</v>
      </c>
      <c r="L1331">
        <v>0</v>
      </c>
      <c r="M1331">
        <v>0</v>
      </c>
      <c r="N1331" t="s">
        <v>22</v>
      </c>
      <c r="O1331">
        <v>6</v>
      </c>
      <c r="P1331" s="30">
        <f>SQRT((postes_2[[#This Row],[x]]-$Q$1)^2+(postes_2[[#This Row],[y]]-$R$1)^2)</f>
        <v>253277.36895769608</v>
      </c>
      <c r="Q1331">
        <v>847119.60999999905</v>
      </c>
      <c r="R1331">
        <v>6843717.8300000001</v>
      </c>
    </row>
    <row r="1332" spans="1:18">
      <c r="A1332">
        <v>480</v>
      </c>
      <c r="B1332">
        <v>50000207</v>
      </c>
      <c r="C1332">
        <f>+PF855</f>
        <v>0</v>
      </c>
      <c r="D1332" t="s">
        <v>168</v>
      </c>
      <c r="E1332">
        <v>1459506698000</v>
      </c>
      <c r="F1332" t="s">
        <v>20</v>
      </c>
      <c r="G1332">
        <v>1</v>
      </c>
      <c r="H1332" t="s">
        <v>1251</v>
      </c>
      <c r="I1332" t="s">
        <v>1252</v>
      </c>
      <c r="J1332" t="s">
        <v>26</v>
      </c>
      <c r="K1332" t="s">
        <v>21</v>
      </c>
      <c r="L1332">
        <v>0</v>
      </c>
      <c r="M1332">
        <v>0</v>
      </c>
      <c r="N1332" t="s">
        <v>22</v>
      </c>
      <c r="O1332">
        <v>4</v>
      </c>
      <c r="P1332" s="30">
        <f>SQRT((postes_2[[#This Row],[x]]-$Q$1)^2+(postes_2[[#This Row],[y]]-$R$1)^2)</f>
        <v>253317.28995405161</v>
      </c>
      <c r="Q1332">
        <v>582011.46999999904</v>
      </c>
      <c r="R1332">
        <v>6501748.6200000001</v>
      </c>
    </row>
    <row r="1333" spans="1:18">
      <c r="A1333">
        <v>1012</v>
      </c>
      <c r="B1333">
        <v>60001128</v>
      </c>
      <c r="C1333">
        <f>+PF324</f>
        <v>0</v>
      </c>
      <c r="D1333" t="s">
        <v>27</v>
      </c>
      <c r="E1333">
        <v>1043107200000</v>
      </c>
      <c r="F1333">
        <v>1298994529000</v>
      </c>
      <c r="G1333">
        <v>1</v>
      </c>
      <c r="H1333" t="s">
        <v>2167</v>
      </c>
      <c r="I1333" t="s">
        <v>2168</v>
      </c>
      <c r="J1333" t="s">
        <v>20</v>
      </c>
      <c r="K1333" t="s">
        <v>21</v>
      </c>
      <c r="L1333">
        <v>0</v>
      </c>
      <c r="M1333">
        <v>0</v>
      </c>
      <c r="N1333" t="s">
        <v>22</v>
      </c>
      <c r="O1333">
        <v>4</v>
      </c>
      <c r="P1333" s="30">
        <f>SQRT((postes_2[[#This Row],[x]]-$Q$1)^2+(postes_2[[#This Row],[y]]-$R$1)^2)</f>
        <v>253445.52049597423</v>
      </c>
      <c r="Q1333">
        <v>359805.52000000299</v>
      </c>
      <c r="R1333">
        <v>6716014.9699999997</v>
      </c>
    </row>
    <row r="1334" spans="1:18">
      <c r="A1334">
        <v>490</v>
      </c>
      <c r="B1334">
        <v>20001027</v>
      </c>
      <c r="C1334">
        <f>+PF849</f>
        <v>0</v>
      </c>
      <c r="D1334" t="s">
        <v>20</v>
      </c>
      <c r="E1334">
        <v>778982400000</v>
      </c>
      <c r="F1334" t="s">
        <v>20</v>
      </c>
      <c r="G1334">
        <v>1</v>
      </c>
      <c r="H1334" t="s">
        <v>7842</v>
      </c>
      <c r="I1334" t="s">
        <v>7843</v>
      </c>
      <c r="J1334" t="s">
        <v>20</v>
      </c>
      <c r="K1334" t="s">
        <v>21</v>
      </c>
      <c r="L1334">
        <v>0</v>
      </c>
      <c r="M1334">
        <v>0</v>
      </c>
      <c r="N1334" t="s">
        <v>22</v>
      </c>
      <c r="O1334">
        <v>6</v>
      </c>
      <c r="P1334" s="30">
        <f>SQRT((postes_2[[#This Row],[x]]-$Q$1)^2+(postes_2[[#This Row],[y]]-$R$1)^2)</f>
        <v>253501.22282666425</v>
      </c>
      <c r="Q1334">
        <v>859373.42000000202</v>
      </c>
      <c r="R1334">
        <v>6801520.6900000004</v>
      </c>
    </row>
    <row r="1335" spans="1:18">
      <c r="A1335">
        <v>3077</v>
      </c>
      <c r="B1335">
        <v>10000764</v>
      </c>
      <c r="C1335" t="e">
        <f>+#REF!</f>
        <v>#REF!</v>
      </c>
      <c r="D1335" t="s">
        <v>274</v>
      </c>
      <c r="E1335">
        <v>1006732800000</v>
      </c>
      <c r="F1335">
        <v>1459266492000</v>
      </c>
      <c r="G1335">
        <v>1</v>
      </c>
      <c r="H1335" t="s">
        <v>2993</v>
      </c>
      <c r="I1335" t="s">
        <v>2993</v>
      </c>
      <c r="J1335" t="s">
        <v>20</v>
      </c>
      <c r="K1335" t="s">
        <v>21</v>
      </c>
      <c r="L1335">
        <v>0</v>
      </c>
      <c r="M1335">
        <v>0</v>
      </c>
      <c r="N1335" t="s">
        <v>22</v>
      </c>
      <c r="O1335">
        <v>3</v>
      </c>
      <c r="P1335" s="30">
        <f>SQRT((postes_2[[#This Row],[x]]-$Q$1)^2+(postes_2[[#This Row],[y]]-$R$1)^2)</f>
        <v>253580.32018038226</v>
      </c>
      <c r="Q1335">
        <v>755328.39999999898</v>
      </c>
      <c r="R1335">
        <v>6961594.0800000001</v>
      </c>
    </row>
    <row r="1336" spans="1:18">
      <c r="A1336">
        <v>3445</v>
      </c>
      <c r="B1336">
        <v>30001128</v>
      </c>
      <c r="C1336" t="e">
        <f>+#REF!</f>
        <v>#REF!</v>
      </c>
      <c r="D1336" t="s">
        <v>36</v>
      </c>
      <c r="E1336" s="1">
        <v>1026864000000</v>
      </c>
      <c r="F1336">
        <v>1139856818000</v>
      </c>
      <c r="G1336">
        <v>1</v>
      </c>
      <c r="H1336" t="s">
        <v>220</v>
      </c>
      <c r="I1336" t="s">
        <v>220</v>
      </c>
      <c r="J1336" t="s">
        <v>20</v>
      </c>
      <c r="K1336" t="s">
        <v>21</v>
      </c>
      <c r="L1336">
        <v>0</v>
      </c>
      <c r="M1336">
        <v>0</v>
      </c>
      <c r="N1336" t="s">
        <v>22</v>
      </c>
      <c r="O1336">
        <v>3</v>
      </c>
      <c r="P1336" s="30">
        <f>SQRT((postes_2[[#This Row],[x]]-$Q$1)^2+(postes_2[[#This Row],[y]]-$R$1)^2)</f>
        <v>253629.287695848</v>
      </c>
      <c r="Q1336">
        <v>707655.13000000303</v>
      </c>
      <c r="R1336">
        <v>6519191.7199999997</v>
      </c>
    </row>
    <row r="1337" spans="1:18">
      <c r="A1337">
        <v>324</v>
      </c>
      <c r="B1337">
        <v>30000075</v>
      </c>
      <c r="C1337">
        <f>+PF1015</f>
        <v>0</v>
      </c>
      <c r="D1337" t="s">
        <v>30</v>
      </c>
      <c r="E1337" s="1">
        <v>1061856000000</v>
      </c>
      <c r="F1337">
        <v>1329303344000</v>
      </c>
      <c r="G1337">
        <v>1</v>
      </c>
      <c r="H1337" t="s">
        <v>761</v>
      </c>
      <c r="I1337" t="s">
        <v>762</v>
      </c>
      <c r="J1337" t="s">
        <v>20</v>
      </c>
      <c r="K1337" t="s">
        <v>21</v>
      </c>
      <c r="L1337">
        <v>0</v>
      </c>
      <c r="M1337">
        <v>0</v>
      </c>
      <c r="N1337" t="s">
        <v>22</v>
      </c>
      <c r="O1337">
        <v>3</v>
      </c>
      <c r="P1337" s="30">
        <f>SQRT((postes_2[[#This Row],[x]]-$Q$1)^2+(postes_2[[#This Row],[y]]-$R$1)^2)</f>
        <v>253698.73025138391</v>
      </c>
      <c r="Q1337">
        <v>857031.10999999905</v>
      </c>
      <c r="R1337">
        <v>6693710.2400000002</v>
      </c>
    </row>
    <row r="1338" spans="1:18">
      <c r="A1338">
        <v>2554</v>
      </c>
      <c r="B1338">
        <v>20000894</v>
      </c>
      <c r="C1338" t="e">
        <f>+#REF!</f>
        <v>#REF!</v>
      </c>
      <c r="D1338" t="s">
        <v>77</v>
      </c>
      <c r="E1338">
        <v>1065571200000</v>
      </c>
      <c r="F1338">
        <v>1329838958000</v>
      </c>
      <c r="G1338">
        <v>1</v>
      </c>
      <c r="H1338" t="s">
        <v>1270</v>
      </c>
      <c r="I1338" t="s">
        <v>1271</v>
      </c>
      <c r="J1338" t="s">
        <v>20</v>
      </c>
      <c r="K1338" t="s">
        <v>21</v>
      </c>
      <c r="L1338">
        <v>0</v>
      </c>
      <c r="M1338">
        <v>0</v>
      </c>
      <c r="N1338" t="s">
        <v>22</v>
      </c>
      <c r="O1338">
        <v>3</v>
      </c>
      <c r="P1338" s="30">
        <f>SQRT((postes_2[[#This Row],[x]]-$Q$1)^2+(postes_2[[#This Row],[y]]-$R$1)^2)</f>
        <v>253874.28419743612</v>
      </c>
      <c r="Q1338">
        <v>852773.35999999905</v>
      </c>
      <c r="R1338">
        <v>6829231.0099999998</v>
      </c>
    </row>
    <row r="1339" spans="1:18">
      <c r="A1339">
        <v>2555</v>
      </c>
      <c r="B1339">
        <v>20000875</v>
      </c>
      <c r="C1339" t="e">
        <f>+#REF!</f>
        <v>#REF!</v>
      </c>
      <c r="D1339" t="s">
        <v>77</v>
      </c>
      <c r="E1339">
        <v>1065571200000</v>
      </c>
      <c r="F1339">
        <v>1329839874000</v>
      </c>
      <c r="G1339">
        <v>1</v>
      </c>
      <c r="H1339" t="s">
        <v>1272</v>
      </c>
      <c r="I1339" t="s">
        <v>1273</v>
      </c>
      <c r="J1339" t="s">
        <v>1274</v>
      </c>
      <c r="K1339" t="s">
        <v>21</v>
      </c>
      <c r="L1339">
        <v>0</v>
      </c>
      <c r="M1339">
        <v>0</v>
      </c>
      <c r="N1339" t="s">
        <v>22</v>
      </c>
      <c r="O1339">
        <v>3</v>
      </c>
      <c r="P1339" s="30">
        <f>SQRT((postes_2[[#This Row],[x]]-$Q$1)^2+(postes_2[[#This Row],[y]]-$R$1)^2)</f>
        <v>253884.36844266774</v>
      </c>
      <c r="Q1339">
        <v>850733.43</v>
      </c>
      <c r="R1339">
        <v>6835501.46</v>
      </c>
    </row>
    <row r="1340" spans="1:18">
      <c r="A1340">
        <v>232</v>
      </c>
      <c r="B1340">
        <v>70058111</v>
      </c>
      <c r="C1340">
        <f>+PV1111</f>
        <v>0</v>
      </c>
      <c r="D1340" t="s">
        <v>264</v>
      </c>
      <c r="E1340">
        <v>1459875928000</v>
      </c>
      <c r="F1340">
        <v>1440586902000</v>
      </c>
      <c r="G1340">
        <v>1</v>
      </c>
      <c r="H1340" t="s">
        <v>531</v>
      </c>
      <c r="I1340" t="s">
        <v>532</v>
      </c>
      <c r="J1340" t="s">
        <v>98</v>
      </c>
      <c r="K1340" t="s">
        <v>21</v>
      </c>
      <c r="L1340">
        <v>0</v>
      </c>
      <c r="M1340">
        <v>0</v>
      </c>
      <c r="N1340" t="s">
        <v>267</v>
      </c>
      <c r="O1340">
        <v>4</v>
      </c>
      <c r="P1340" s="30">
        <f>SQRT((postes_2[[#This Row],[x]]-$Q$1)^2+(postes_2[[#This Row],[y]]-$R$1)^2)</f>
        <v>254326.0489451199</v>
      </c>
      <c r="Q1340">
        <v>359098.58150000102</v>
      </c>
      <c r="R1340">
        <v>6792121.1922000004</v>
      </c>
    </row>
    <row r="1341" spans="1:18">
      <c r="A1341">
        <v>1085</v>
      </c>
      <c r="B1341">
        <v>60001862</v>
      </c>
      <c r="C1341">
        <f>+PF259</f>
        <v>0</v>
      </c>
      <c r="D1341" t="s">
        <v>38</v>
      </c>
      <c r="E1341">
        <v>783129600000</v>
      </c>
      <c r="F1341">
        <v>1221226046000</v>
      </c>
      <c r="G1341">
        <v>1</v>
      </c>
      <c r="H1341" t="s">
        <v>2852</v>
      </c>
      <c r="I1341" t="s">
        <v>2853</v>
      </c>
      <c r="J1341" t="s">
        <v>20</v>
      </c>
      <c r="K1341" t="s">
        <v>21</v>
      </c>
      <c r="L1341">
        <v>0</v>
      </c>
      <c r="M1341">
        <v>0</v>
      </c>
      <c r="N1341" t="s">
        <v>22</v>
      </c>
      <c r="O1341">
        <v>4</v>
      </c>
      <c r="P1341" s="30">
        <f>SQRT((postes_2[[#This Row],[x]]-$Q$1)^2+(postes_2[[#This Row],[y]]-$R$1)^2)</f>
        <v>254432.14701740546</v>
      </c>
      <c r="Q1341">
        <v>476475.15999999602</v>
      </c>
      <c r="R1341">
        <v>6537172.5199999996</v>
      </c>
    </row>
    <row r="1342" spans="1:18">
      <c r="A1342">
        <v>222</v>
      </c>
      <c r="B1342">
        <v>70049195</v>
      </c>
      <c r="C1342">
        <f>+PV1123</f>
        <v>0</v>
      </c>
      <c r="D1342" t="s">
        <v>56</v>
      </c>
      <c r="E1342">
        <v>1403196858000</v>
      </c>
      <c r="F1342">
        <v>1403196829000</v>
      </c>
      <c r="G1342">
        <v>1</v>
      </c>
      <c r="H1342" t="s">
        <v>509</v>
      </c>
      <c r="I1342" t="s">
        <v>510</v>
      </c>
      <c r="J1342" t="s">
        <v>98</v>
      </c>
      <c r="K1342" t="s">
        <v>21</v>
      </c>
      <c r="L1342">
        <v>0</v>
      </c>
      <c r="M1342">
        <v>0</v>
      </c>
      <c r="N1342" t="s">
        <v>267</v>
      </c>
      <c r="O1342">
        <v>4</v>
      </c>
      <c r="P1342" s="30">
        <f>SQRT((postes_2[[#This Row],[x]]-$Q$1)^2+(postes_2[[#This Row],[y]]-$R$1)^2)</f>
        <v>254579.6773593075</v>
      </c>
      <c r="Q1342">
        <v>390879.80610000301</v>
      </c>
      <c r="R1342">
        <v>6882269.4565000003</v>
      </c>
    </row>
    <row r="1343" spans="1:18">
      <c r="A1343">
        <v>2400</v>
      </c>
      <c r="B1343">
        <v>30001152</v>
      </c>
      <c r="C1343" t="e">
        <f>+#REF!</f>
        <v>#REF!</v>
      </c>
      <c r="D1343" t="s">
        <v>20</v>
      </c>
      <c r="E1343">
        <v>610761600000</v>
      </c>
      <c r="F1343" t="s">
        <v>20</v>
      </c>
      <c r="G1343">
        <v>1</v>
      </c>
      <c r="H1343" t="s">
        <v>4521</v>
      </c>
      <c r="I1343" t="s">
        <v>3841</v>
      </c>
      <c r="J1343" t="s">
        <v>20</v>
      </c>
      <c r="K1343" t="s">
        <v>21</v>
      </c>
      <c r="L1343">
        <v>0</v>
      </c>
      <c r="M1343">
        <v>0</v>
      </c>
      <c r="N1343" t="s">
        <v>22</v>
      </c>
      <c r="O1343">
        <v>3</v>
      </c>
      <c r="P1343" s="30">
        <f>SQRT((postes_2[[#This Row],[x]]-$Q$1)^2+(postes_2[[#This Row],[y]]-$R$1)^2)</f>
        <v>254597.78615420195</v>
      </c>
      <c r="Q1343">
        <v>709644.82</v>
      </c>
      <c r="R1343">
        <v>6518975.1500000004</v>
      </c>
    </row>
    <row r="1344" spans="1:18">
      <c r="A1344">
        <v>3680</v>
      </c>
      <c r="B1344">
        <v>60001797</v>
      </c>
      <c r="C1344" t="e">
        <f>+#REF!</f>
        <v>#REF!</v>
      </c>
      <c r="D1344" t="s">
        <v>20</v>
      </c>
      <c r="E1344">
        <v>610761600000</v>
      </c>
      <c r="F1344" t="s">
        <v>20</v>
      </c>
      <c r="G1344">
        <v>1</v>
      </c>
      <c r="H1344" t="s">
        <v>7577</v>
      </c>
      <c r="I1344" t="s">
        <v>7578</v>
      </c>
      <c r="J1344" t="s">
        <v>20</v>
      </c>
      <c r="K1344" t="s">
        <v>21</v>
      </c>
      <c r="L1344">
        <v>0</v>
      </c>
      <c r="M1344">
        <v>0</v>
      </c>
      <c r="N1344" t="s">
        <v>22</v>
      </c>
      <c r="O1344">
        <v>7</v>
      </c>
      <c r="P1344" s="30">
        <f>SQRT((postes_2[[#This Row],[x]]-$Q$1)^2+(postes_2[[#This Row],[y]]-$R$1)^2)</f>
        <v>254740.08703705616</v>
      </c>
      <c r="Q1344">
        <v>428562.35000000102</v>
      </c>
      <c r="R1344">
        <v>6575130.1399999997</v>
      </c>
    </row>
    <row r="1345" spans="1:18">
      <c r="A1345">
        <v>2625</v>
      </c>
      <c r="B1345">
        <v>60001869</v>
      </c>
      <c r="C1345" t="e">
        <f>+#REF!</f>
        <v>#REF!</v>
      </c>
      <c r="D1345" t="s">
        <v>20</v>
      </c>
      <c r="E1345">
        <v>783129600000</v>
      </c>
      <c r="F1345" t="s">
        <v>20</v>
      </c>
      <c r="G1345">
        <v>1</v>
      </c>
      <c r="H1345" t="s">
        <v>5159</v>
      </c>
      <c r="I1345" t="s">
        <v>5160</v>
      </c>
      <c r="J1345" t="s">
        <v>20</v>
      </c>
      <c r="K1345" t="s">
        <v>21</v>
      </c>
      <c r="L1345">
        <v>0</v>
      </c>
      <c r="M1345">
        <v>0</v>
      </c>
      <c r="N1345" t="s">
        <v>22</v>
      </c>
      <c r="O1345">
        <v>4</v>
      </c>
      <c r="P1345" s="30">
        <f>SQRT((postes_2[[#This Row],[x]]-$Q$1)^2+(postes_2[[#This Row],[y]]-$R$1)^2)</f>
        <v>254803.50903900815</v>
      </c>
      <c r="Q1345">
        <v>479794.11999999703</v>
      </c>
      <c r="R1345">
        <v>6534718.5999999996</v>
      </c>
    </row>
    <row r="1346" spans="1:18">
      <c r="A1346">
        <v>3578</v>
      </c>
      <c r="B1346">
        <v>30001090</v>
      </c>
      <c r="C1346" t="e">
        <f>+#REF!</f>
        <v>#REF!</v>
      </c>
      <c r="D1346" t="s">
        <v>274</v>
      </c>
      <c r="E1346" s="1">
        <v>765504000000</v>
      </c>
      <c r="F1346">
        <v>1456920495000</v>
      </c>
      <c r="G1346">
        <v>1</v>
      </c>
      <c r="H1346" t="s">
        <v>7813</v>
      </c>
      <c r="I1346" t="s">
        <v>7814</v>
      </c>
      <c r="J1346" t="s">
        <v>20</v>
      </c>
      <c r="K1346" t="s">
        <v>21</v>
      </c>
      <c r="L1346">
        <v>0</v>
      </c>
      <c r="M1346">
        <v>0</v>
      </c>
      <c r="N1346" t="s">
        <v>22</v>
      </c>
      <c r="O1346">
        <v>7</v>
      </c>
      <c r="P1346" s="30">
        <f>SQRT((postes_2[[#This Row],[x]]-$Q$1)^2+(postes_2[[#This Row],[y]]-$R$1)^2)</f>
        <v>254886.53374027566</v>
      </c>
      <c r="Q1346">
        <v>720943.39000000095</v>
      </c>
      <c r="R1346">
        <v>6523761.2000000002</v>
      </c>
    </row>
    <row r="1347" spans="1:18">
      <c r="A1347">
        <v>2165</v>
      </c>
      <c r="B1347">
        <v>60001296</v>
      </c>
      <c r="C1347" t="e">
        <f>+#REF!</f>
        <v>#REF!</v>
      </c>
      <c r="D1347" t="s">
        <v>56</v>
      </c>
      <c r="E1347">
        <v>1294822426000</v>
      </c>
      <c r="F1347">
        <v>1294822370000</v>
      </c>
      <c r="G1347">
        <v>1</v>
      </c>
      <c r="H1347" t="s">
        <v>5124</v>
      </c>
      <c r="I1347" t="s">
        <v>5125</v>
      </c>
      <c r="J1347" t="s">
        <v>20</v>
      </c>
      <c r="K1347" t="s">
        <v>21</v>
      </c>
      <c r="L1347">
        <v>0</v>
      </c>
      <c r="M1347">
        <v>0</v>
      </c>
      <c r="N1347" t="s">
        <v>22</v>
      </c>
      <c r="O1347">
        <v>3</v>
      </c>
      <c r="P1347" s="30">
        <f>SQRT((postes_2[[#This Row],[x]]-$Q$1)^2+(postes_2[[#This Row],[y]]-$R$1)^2)</f>
        <v>255192.19430339171</v>
      </c>
      <c r="Q1347">
        <v>361654.28999999899</v>
      </c>
      <c r="R1347">
        <v>6696768.8600000003</v>
      </c>
    </row>
    <row r="1348" spans="1:18">
      <c r="A1348">
        <v>2509</v>
      </c>
      <c r="B1348">
        <v>70001569</v>
      </c>
      <c r="C1348" t="e">
        <f>+#REF!</f>
        <v>#REF!</v>
      </c>
      <c r="D1348" t="s">
        <v>77</v>
      </c>
      <c r="E1348">
        <v>757641600000</v>
      </c>
      <c r="F1348">
        <v>1374057363000</v>
      </c>
      <c r="G1348">
        <v>1</v>
      </c>
      <c r="H1348" t="s">
        <v>5267</v>
      </c>
      <c r="I1348" t="s">
        <v>5268</v>
      </c>
      <c r="J1348" t="s">
        <v>20</v>
      </c>
      <c r="K1348" t="s">
        <v>21</v>
      </c>
      <c r="L1348">
        <v>0</v>
      </c>
      <c r="M1348">
        <v>0</v>
      </c>
      <c r="N1348" t="s">
        <v>22</v>
      </c>
      <c r="O1348">
        <v>4</v>
      </c>
      <c r="P1348" s="30">
        <f>SQRT((postes_2[[#This Row],[x]]-$Q$1)^2+(postes_2[[#This Row],[y]]-$R$1)^2)</f>
        <v>255198.01663136741</v>
      </c>
      <c r="Q1348">
        <v>369486.13000000297</v>
      </c>
      <c r="R1348">
        <v>6837445.3499999996</v>
      </c>
    </row>
    <row r="1349" spans="1:18">
      <c r="A1349">
        <v>928</v>
      </c>
      <c r="B1349">
        <v>50000209</v>
      </c>
      <c r="C1349">
        <f>+PF424</f>
        <v>0</v>
      </c>
      <c r="D1349" t="s">
        <v>168</v>
      </c>
      <c r="E1349">
        <v>1459507018000</v>
      </c>
      <c r="F1349">
        <v>1208192379000</v>
      </c>
      <c r="G1349">
        <v>1</v>
      </c>
      <c r="H1349" t="s">
        <v>2004</v>
      </c>
      <c r="I1349" t="s">
        <v>2005</v>
      </c>
      <c r="J1349" t="s">
        <v>20</v>
      </c>
      <c r="K1349" t="s">
        <v>21</v>
      </c>
      <c r="L1349">
        <v>0</v>
      </c>
      <c r="M1349">
        <v>0</v>
      </c>
      <c r="N1349" t="s">
        <v>22</v>
      </c>
      <c r="O1349">
        <v>4</v>
      </c>
      <c r="P1349" s="30">
        <f>SQRT((postes_2[[#This Row],[x]]-$Q$1)^2+(postes_2[[#This Row],[y]]-$R$1)^2)</f>
        <v>255422.3157700928</v>
      </c>
      <c r="Q1349">
        <v>609522.22999999695</v>
      </c>
      <c r="R1349">
        <v>6498041.79</v>
      </c>
    </row>
    <row r="1350" spans="1:18">
      <c r="A1350">
        <v>2287</v>
      </c>
      <c r="B1350">
        <v>60000571</v>
      </c>
      <c r="C1350" t="e">
        <f>+#REF!</f>
        <v>#REF!</v>
      </c>
      <c r="D1350" t="s">
        <v>20</v>
      </c>
      <c r="E1350">
        <v>610761600000</v>
      </c>
      <c r="F1350" t="s">
        <v>20</v>
      </c>
      <c r="G1350">
        <v>1</v>
      </c>
      <c r="H1350" t="s">
        <v>5428</v>
      </c>
      <c r="I1350" t="s">
        <v>5429</v>
      </c>
      <c r="J1350" t="s">
        <v>20</v>
      </c>
      <c r="K1350" t="s">
        <v>21</v>
      </c>
      <c r="L1350">
        <v>0</v>
      </c>
      <c r="M1350">
        <v>0</v>
      </c>
      <c r="N1350" t="s">
        <v>22</v>
      </c>
      <c r="O1350">
        <v>4</v>
      </c>
      <c r="P1350" s="30">
        <f>SQRT((postes_2[[#This Row],[x]]-$Q$1)^2+(postes_2[[#This Row],[y]]-$R$1)^2)</f>
        <v>255510.07594084114</v>
      </c>
      <c r="Q1350">
        <v>356721.09000000398</v>
      </c>
      <c r="R1350">
        <v>6783416.4800000004</v>
      </c>
    </row>
    <row r="1351" spans="1:18">
      <c r="A1351">
        <v>2978</v>
      </c>
      <c r="B1351">
        <v>50000205</v>
      </c>
      <c r="C1351" t="e">
        <f>+#REF!</f>
        <v>#REF!</v>
      </c>
      <c r="D1351" t="s">
        <v>168</v>
      </c>
      <c r="E1351">
        <v>1459506131000</v>
      </c>
      <c r="F1351" t="s">
        <v>20</v>
      </c>
      <c r="G1351">
        <v>1</v>
      </c>
      <c r="H1351" t="s">
        <v>2870</v>
      </c>
      <c r="I1351" t="s">
        <v>2871</v>
      </c>
      <c r="J1351" t="s">
        <v>20</v>
      </c>
      <c r="K1351" t="s">
        <v>21</v>
      </c>
      <c r="L1351">
        <v>0</v>
      </c>
      <c r="M1351">
        <v>0</v>
      </c>
      <c r="N1351" t="s">
        <v>22</v>
      </c>
      <c r="O1351">
        <v>4</v>
      </c>
      <c r="P1351" s="30">
        <f>SQRT((postes_2[[#This Row],[x]]-$Q$1)^2+(postes_2[[#This Row],[y]]-$R$1)^2)</f>
        <v>255544.33074129836</v>
      </c>
      <c r="Q1351">
        <v>561821.40999999596</v>
      </c>
      <c r="R1351">
        <v>6502591.29</v>
      </c>
    </row>
    <row r="1352" spans="1:18">
      <c r="A1352">
        <v>1186</v>
      </c>
      <c r="B1352">
        <v>30001182</v>
      </c>
      <c r="C1352">
        <f>+PF168</f>
        <v>0</v>
      </c>
      <c r="D1352" t="s">
        <v>168</v>
      </c>
      <c r="E1352">
        <v>610761600000</v>
      </c>
      <c r="F1352">
        <v>1452853616000</v>
      </c>
      <c r="G1352">
        <v>1</v>
      </c>
      <c r="H1352" t="s">
        <v>5556</v>
      </c>
      <c r="I1352" t="s">
        <v>5557</v>
      </c>
      <c r="J1352" t="s">
        <v>20</v>
      </c>
      <c r="K1352" t="s">
        <v>21</v>
      </c>
      <c r="L1352">
        <v>0</v>
      </c>
      <c r="M1352">
        <v>0</v>
      </c>
      <c r="N1352" t="s">
        <v>22</v>
      </c>
      <c r="O1352">
        <v>3</v>
      </c>
      <c r="P1352" s="30">
        <f>SQRT((postes_2[[#This Row],[x]]-$Q$1)^2+(postes_2[[#This Row],[y]]-$R$1)^2)</f>
        <v>255590.47792207848</v>
      </c>
      <c r="Q1352">
        <v>707666.49000000197</v>
      </c>
      <c r="R1352">
        <v>6517074.54</v>
      </c>
    </row>
    <row r="1353" spans="1:18">
      <c r="A1353">
        <v>1713</v>
      </c>
      <c r="B1353">
        <v>10000599</v>
      </c>
      <c r="C1353" t="e">
        <f>+#REF!</f>
        <v>#REF!</v>
      </c>
      <c r="D1353" t="s">
        <v>7023</v>
      </c>
      <c r="E1353">
        <v>1139570398000</v>
      </c>
      <c r="F1353" t="s">
        <v>20</v>
      </c>
      <c r="G1353">
        <v>1</v>
      </c>
      <c r="H1353" t="s">
        <v>7024</v>
      </c>
      <c r="I1353" t="s">
        <v>7025</v>
      </c>
      <c r="J1353" t="s">
        <v>20</v>
      </c>
      <c r="K1353" t="s">
        <v>21</v>
      </c>
      <c r="L1353">
        <v>0</v>
      </c>
      <c r="M1353">
        <v>0</v>
      </c>
      <c r="N1353" t="s">
        <v>22</v>
      </c>
      <c r="O1353">
        <v>4</v>
      </c>
      <c r="P1353" s="30">
        <f>SQRT((postes_2[[#This Row],[x]]-$Q$1)^2+(postes_2[[#This Row],[y]]-$R$1)^2)</f>
        <v>255622.78277847942</v>
      </c>
      <c r="Q1353">
        <v>652653.89999999898</v>
      </c>
      <c r="R1353">
        <v>7005580.3099999996</v>
      </c>
    </row>
    <row r="1354" spans="1:18">
      <c r="A1354">
        <v>2860</v>
      </c>
      <c r="B1354">
        <v>30000361</v>
      </c>
      <c r="C1354" t="e">
        <f>+#REF!</f>
        <v>#REF!</v>
      </c>
      <c r="D1354" t="s">
        <v>38</v>
      </c>
      <c r="E1354">
        <v>979689600000</v>
      </c>
      <c r="F1354">
        <v>1211890242000</v>
      </c>
      <c r="G1354">
        <v>1</v>
      </c>
      <c r="H1354" t="s">
        <v>2294</v>
      </c>
      <c r="I1354" t="s">
        <v>2295</v>
      </c>
      <c r="J1354" t="s">
        <v>26</v>
      </c>
      <c r="K1354" t="s">
        <v>21</v>
      </c>
      <c r="L1354">
        <v>0</v>
      </c>
      <c r="M1354">
        <v>0</v>
      </c>
      <c r="N1354" t="s">
        <v>22</v>
      </c>
      <c r="O1354">
        <v>6</v>
      </c>
      <c r="P1354" s="30">
        <f>SQRT((postes_2[[#This Row],[x]]-$Q$1)^2+(postes_2[[#This Row],[y]]-$R$1)^2)</f>
        <v>255824.98805290472</v>
      </c>
      <c r="Q1354">
        <v>823337.82</v>
      </c>
      <c r="R1354">
        <v>6611570.0899999999</v>
      </c>
    </row>
    <row r="1355" spans="1:18">
      <c r="A1355">
        <v>635</v>
      </c>
      <c r="B1355">
        <v>60002753</v>
      </c>
      <c r="C1355">
        <f>+PF723</f>
        <v>0</v>
      </c>
      <c r="D1355" t="s">
        <v>168</v>
      </c>
      <c r="E1355">
        <v>1137508274000</v>
      </c>
      <c r="F1355">
        <v>1442420511000</v>
      </c>
      <c r="G1355">
        <v>1</v>
      </c>
      <c r="H1355" t="s">
        <v>2047</v>
      </c>
      <c r="I1355" t="s">
        <v>2048</v>
      </c>
      <c r="J1355" t="s">
        <v>20</v>
      </c>
      <c r="K1355" t="s">
        <v>21</v>
      </c>
      <c r="L1355">
        <v>0</v>
      </c>
      <c r="M1355">
        <v>0</v>
      </c>
      <c r="N1355" t="s">
        <v>22</v>
      </c>
      <c r="O1355">
        <v>4</v>
      </c>
      <c r="P1355" s="30">
        <f>SQRT((postes_2[[#This Row],[x]]-$Q$1)^2+(postes_2[[#This Row],[y]]-$R$1)^2)</f>
        <v>255888.80698449456</v>
      </c>
      <c r="Q1355">
        <v>363650.07</v>
      </c>
      <c r="R1355">
        <v>6685939.3600000003</v>
      </c>
    </row>
    <row r="1356" spans="1:18">
      <c r="A1356">
        <v>2511</v>
      </c>
      <c r="B1356">
        <v>70000547</v>
      </c>
      <c r="C1356" t="e">
        <f>+#REF!</f>
        <v>#REF!</v>
      </c>
      <c r="D1356" t="s">
        <v>77</v>
      </c>
      <c r="E1356">
        <v>865814400000</v>
      </c>
      <c r="F1356">
        <v>1373559902000</v>
      </c>
      <c r="G1356">
        <v>1</v>
      </c>
      <c r="H1356" t="s">
        <v>5271</v>
      </c>
      <c r="I1356" t="s">
        <v>5272</v>
      </c>
      <c r="J1356" t="s">
        <v>20</v>
      </c>
      <c r="K1356" t="s">
        <v>21</v>
      </c>
      <c r="L1356">
        <v>0</v>
      </c>
      <c r="M1356">
        <v>0</v>
      </c>
      <c r="N1356" t="s">
        <v>22</v>
      </c>
      <c r="O1356">
        <v>4</v>
      </c>
      <c r="P1356" s="30">
        <f>SQRT((postes_2[[#This Row],[x]]-$Q$1)^2+(postes_2[[#This Row],[y]]-$R$1)^2)</f>
        <v>256170.67724273418</v>
      </c>
      <c r="Q1356">
        <v>399137.96000000101</v>
      </c>
      <c r="R1356">
        <v>6898246.6200000001</v>
      </c>
    </row>
    <row r="1357" spans="1:18">
      <c r="A1357">
        <v>1767</v>
      </c>
      <c r="B1357">
        <v>20000620</v>
      </c>
      <c r="C1357" t="e">
        <f>+#REF!</f>
        <v>#REF!</v>
      </c>
      <c r="D1357" t="s">
        <v>38</v>
      </c>
      <c r="E1357">
        <v>1065571200000</v>
      </c>
      <c r="F1357">
        <v>1214568186000</v>
      </c>
      <c r="G1357">
        <v>1</v>
      </c>
      <c r="H1357" t="s">
        <v>7065</v>
      </c>
      <c r="I1357" t="s">
        <v>7066</v>
      </c>
      <c r="J1357" t="s">
        <v>7067</v>
      </c>
      <c r="K1357" t="s">
        <v>21</v>
      </c>
      <c r="L1357">
        <v>0</v>
      </c>
      <c r="M1357">
        <v>0</v>
      </c>
      <c r="N1357" t="s">
        <v>22</v>
      </c>
      <c r="O1357">
        <v>3</v>
      </c>
      <c r="P1357" s="30">
        <f>SQRT((postes_2[[#This Row],[x]]-$Q$1)^2+(postes_2[[#This Row],[y]]-$R$1)^2)</f>
        <v>256236.87546639278</v>
      </c>
      <c r="Q1357">
        <v>844047.79999999702</v>
      </c>
      <c r="R1357">
        <v>6858811.3700000001</v>
      </c>
    </row>
    <row r="1358" spans="1:18">
      <c r="A1358">
        <v>3371</v>
      </c>
      <c r="B1358">
        <v>30000292</v>
      </c>
      <c r="C1358" t="e">
        <f>+#REF!</f>
        <v>#REF!</v>
      </c>
      <c r="D1358" t="s">
        <v>38</v>
      </c>
      <c r="E1358">
        <v>787190400000</v>
      </c>
      <c r="F1358">
        <v>1211892104000</v>
      </c>
      <c r="G1358">
        <v>1</v>
      </c>
      <c r="H1358" t="s">
        <v>64</v>
      </c>
      <c r="I1358" t="s">
        <v>65</v>
      </c>
      <c r="J1358" t="s">
        <v>20</v>
      </c>
      <c r="K1358" t="s">
        <v>21</v>
      </c>
      <c r="L1358">
        <v>0</v>
      </c>
      <c r="M1358">
        <v>0</v>
      </c>
      <c r="N1358" t="s">
        <v>22</v>
      </c>
      <c r="O1358">
        <v>3</v>
      </c>
      <c r="P1358" s="30">
        <f>SQRT((postes_2[[#This Row],[x]]-$Q$1)^2+(postes_2[[#This Row],[y]]-$R$1)^2)</f>
        <v>256478.61669310636</v>
      </c>
      <c r="Q1358">
        <v>836708.32999999798</v>
      </c>
      <c r="R1358">
        <v>6632643.5700000003</v>
      </c>
    </row>
    <row r="1359" spans="1:18">
      <c r="A1359">
        <v>500</v>
      </c>
      <c r="B1359">
        <v>20000951</v>
      </c>
      <c r="C1359">
        <f>+PF861</f>
        <v>0</v>
      </c>
      <c r="D1359" t="s">
        <v>77</v>
      </c>
      <c r="E1359">
        <v>778982400000</v>
      </c>
      <c r="F1359">
        <v>1329843973000</v>
      </c>
      <c r="G1359">
        <v>1</v>
      </c>
      <c r="H1359" t="s">
        <v>7860</v>
      </c>
      <c r="I1359" t="s">
        <v>7861</v>
      </c>
      <c r="J1359" t="s">
        <v>20</v>
      </c>
      <c r="K1359" t="s">
        <v>21</v>
      </c>
      <c r="L1359">
        <v>0</v>
      </c>
      <c r="M1359">
        <v>0</v>
      </c>
      <c r="N1359" t="s">
        <v>22</v>
      </c>
      <c r="O1359">
        <v>3</v>
      </c>
      <c r="P1359" s="30">
        <f>SQRT((postes_2[[#This Row],[x]]-$Q$1)^2+(postes_2[[#This Row],[y]]-$R$1)^2)</f>
        <v>256623.28241936764</v>
      </c>
      <c r="Q1359">
        <v>858766.75999999803</v>
      </c>
      <c r="R1359">
        <v>6818299.6500000004</v>
      </c>
    </row>
    <row r="1360" spans="1:18">
      <c r="A1360">
        <v>1191</v>
      </c>
      <c r="B1360">
        <v>60000505</v>
      </c>
      <c r="C1360" t="e">
        <f>+#REF!</f>
        <v>#REF!</v>
      </c>
      <c r="D1360" t="s">
        <v>168</v>
      </c>
      <c r="E1360">
        <v>1069113600000</v>
      </c>
      <c r="F1360">
        <v>1461845096000</v>
      </c>
      <c r="G1360">
        <v>1</v>
      </c>
      <c r="H1360" t="s">
        <v>5566</v>
      </c>
      <c r="I1360" t="s">
        <v>5567</v>
      </c>
      <c r="J1360" t="s">
        <v>26</v>
      </c>
      <c r="K1360" t="s">
        <v>21</v>
      </c>
      <c r="L1360">
        <v>0</v>
      </c>
      <c r="M1360">
        <v>0</v>
      </c>
      <c r="N1360" t="s">
        <v>22</v>
      </c>
      <c r="O1360">
        <v>4</v>
      </c>
      <c r="P1360" s="30">
        <f>SQRT((postes_2[[#This Row],[x]]-$Q$1)^2+(postes_2[[#This Row],[y]]-$R$1)^2)</f>
        <v>256703.80810052465</v>
      </c>
      <c r="Q1360">
        <v>356222.99000000203</v>
      </c>
      <c r="R1360">
        <v>6788897.7000000002</v>
      </c>
    </row>
    <row r="1361" spans="1:18">
      <c r="A1361">
        <v>3725</v>
      </c>
      <c r="B1361">
        <v>60001571</v>
      </c>
      <c r="C1361" t="e">
        <f>+#REF!</f>
        <v>#REF!</v>
      </c>
      <c r="D1361" t="s">
        <v>20</v>
      </c>
      <c r="E1361">
        <v>1006387200000</v>
      </c>
      <c r="F1361" t="s">
        <v>20</v>
      </c>
      <c r="G1361">
        <v>1</v>
      </c>
      <c r="H1361" t="s">
        <v>7426</v>
      </c>
      <c r="I1361" t="s">
        <v>7427</v>
      </c>
      <c r="J1361" t="s">
        <v>20</v>
      </c>
      <c r="K1361" t="s">
        <v>21</v>
      </c>
      <c r="L1361">
        <v>0</v>
      </c>
      <c r="M1361">
        <v>0</v>
      </c>
      <c r="N1361" t="s">
        <v>22</v>
      </c>
      <c r="O1361">
        <v>4</v>
      </c>
      <c r="P1361" s="30">
        <f>SQRT((postes_2[[#This Row],[x]]-$Q$1)^2+(postes_2[[#This Row],[y]]-$R$1)^2)</f>
        <v>256781.51431209076</v>
      </c>
      <c r="Q1361">
        <v>375538.00999999797</v>
      </c>
      <c r="R1361">
        <v>6649808.8899999997</v>
      </c>
    </row>
    <row r="1362" spans="1:18">
      <c r="A1362">
        <v>1512</v>
      </c>
      <c r="B1362">
        <v>60001535</v>
      </c>
      <c r="C1362" t="e">
        <f>+#REF!</f>
        <v>#REF!</v>
      </c>
      <c r="D1362" t="s">
        <v>23</v>
      </c>
      <c r="E1362">
        <v>1006387200000</v>
      </c>
      <c r="F1362">
        <v>1191924419000</v>
      </c>
      <c r="G1362">
        <v>1</v>
      </c>
      <c r="H1362" t="s">
        <v>3293</v>
      </c>
      <c r="I1362" t="s">
        <v>3294</v>
      </c>
      <c r="J1362" t="s">
        <v>20</v>
      </c>
      <c r="K1362" t="s">
        <v>21</v>
      </c>
      <c r="L1362">
        <v>0</v>
      </c>
      <c r="M1362">
        <v>0</v>
      </c>
      <c r="N1362" t="s">
        <v>22</v>
      </c>
      <c r="O1362">
        <v>4</v>
      </c>
      <c r="P1362" s="30">
        <f>SQRT((postes_2[[#This Row],[x]]-$Q$1)^2+(postes_2[[#This Row],[y]]-$R$1)^2)</f>
        <v>257035.94113331402</v>
      </c>
      <c r="Q1362">
        <v>370336.70000000298</v>
      </c>
      <c r="R1362">
        <v>6661790.0300000003</v>
      </c>
    </row>
    <row r="1363" spans="1:18">
      <c r="A1363">
        <v>3204</v>
      </c>
      <c r="B1363">
        <v>30000873</v>
      </c>
      <c r="C1363" t="e">
        <f>+#REF!</f>
        <v>#REF!</v>
      </c>
      <c r="D1363" t="s">
        <v>274</v>
      </c>
      <c r="E1363">
        <v>610761600000</v>
      </c>
      <c r="F1363">
        <v>1457355027000</v>
      </c>
      <c r="G1363">
        <v>1</v>
      </c>
      <c r="H1363" t="s">
        <v>4849</v>
      </c>
      <c r="I1363" t="s">
        <v>4850</v>
      </c>
      <c r="J1363" t="s">
        <v>20</v>
      </c>
      <c r="K1363" t="s">
        <v>21</v>
      </c>
      <c r="L1363">
        <v>0</v>
      </c>
      <c r="M1363">
        <v>0</v>
      </c>
      <c r="N1363" t="s">
        <v>22</v>
      </c>
      <c r="O1363">
        <v>3</v>
      </c>
      <c r="P1363" s="30">
        <f>SQRT((postes_2[[#This Row],[x]]-$Q$1)^2+(postes_2[[#This Row],[y]]-$R$1)^2)</f>
        <v>257077.72266818301</v>
      </c>
      <c r="Q1363">
        <v>755089.04999999702</v>
      </c>
      <c r="R1363">
        <v>6540920.4000000004</v>
      </c>
    </row>
    <row r="1364" spans="1:18">
      <c r="A1364">
        <v>2573</v>
      </c>
      <c r="B1364">
        <v>60001336</v>
      </c>
      <c r="C1364" t="e">
        <f>+#REF!</f>
        <v>#REF!</v>
      </c>
      <c r="D1364" t="s">
        <v>20</v>
      </c>
      <c r="E1364">
        <v>1043625600000</v>
      </c>
      <c r="F1364" t="s">
        <v>20</v>
      </c>
      <c r="G1364">
        <v>1</v>
      </c>
      <c r="H1364" t="s">
        <v>1312</v>
      </c>
      <c r="I1364" t="s">
        <v>1313</v>
      </c>
      <c r="J1364" t="s">
        <v>26</v>
      </c>
      <c r="K1364" t="s">
        <v>21</v>
      </c>
      <c r="L1364">
        <v>0</v>
      </c>
      <c r="M1364">
        <v>0</v>
      </c>
      <c r="N1364" t="s">
        <v>22</v>
      </c>
      <c r="O1364">
        <v>3</v>
      </c>
      <c r="P1364" s="30">
        <f>SQRT((postes_2[[#This Row],[x]]-$Q$1)^2+(postes_2[[#This Row],[y]]-$R$1)^2)</f>
        <v>257158.83326693191</v>
      </c>
      <c r="Q1364">
        <v>360731.17000000202</v>
      </c>
      <c r="R1364">
        <v>6692130.9800000004</v>
      </c>
    </row>
    <row r="1365" spans="1:18">
      <c r="A1365">
        <v>3148</v>
      </c>
      <c r="B1365">
        <v>60000726</v>
      </c>
      <c r="C1365" t="e">
        <f>+#REF!</f>
        <v>#REF!</v>
      </c>
      <c r="D1365" t="s">
        <v>30</v>
      </c>
      <c r="E1365">
        <v>1385037700000</v>
      </c>
      <c r="F1365">
        <v>1385037679000</v>
      </c>
      <c r="G1365">
        <v>1</v>
      </c>
      <c r="H1365" t="s">
        <v>3134</v>
      </c>
      <c r="I1365" t="s">
        <v>3135</v>
      </c>
      <c r="J1365" t="s">
        <v>20</v>
      </c>
      <c r="K1365" t="s">
        <v>21</v>
      </c>
      <c r="L1365">
        <v>0</v>
      </c>
      <c r="M1365">
        <v>0</v>
      </c>
      <c r="N1365" t="s">
        <v>22</v>
      </c>
      <c r="O1365">
        <v>6</v>
      </c>
      <c r="P1365" s="30">
        <f>SQRT((postes_2[[#This Row],[x]]-$Q$1)^2+(postes_2[[#This Row],[y]]-$R$1)^2)</f>
        <v>257263.1676692357</v>
      </c>
      <c r="Q1365">
        <v>353744.82</v>
      </c>
      <c r="R1365">
        <v>6770102.1799999997</v>
      </c>
    </row>
    <row r="1366" spans="1:18">
      <c r="A1366">
        <v>3840</v>
      </c>
      <c r="B1366">
        <v>30000121</v>
      </c>
      <c r="C1366" t="e">
        <f>+#REF!</f>
        <v>#REF!</v>
      </c>
      <c r="D1366" t="s">
        <v>38</v>
      </c>
      <c r="E1366">
        <v>610761600000</v>
      </c>
      <c r="F1366">
        <v>1184944570000</v>
      </c>
      <c r="G1366">
        <v>1</v>
      </c>
      <c r="H1366" t="s">
        <v>7823</v>
      </c>
      <c r="I1366" t="s">
        <v>7824</v>
      </c>
      <c r="J1366" t="s">
        <v>26</v>
      </c>
      <c r="K1366" t="s">
        <v>21</v>
      </c>
      <c r="L1366">
        <v>0</v>
      </c>
      <c r="M1366">
        <v>0</v>
      </c>
      <c r="N1366" t="s">
        <v>22</v>
      </c>
      <c r="O1366">
        <v>3</v>
      </c>
      <c r="P1366" s="30">
        <f>SQRT((postes_2[[#This Row],[x]]-$Q$1)^2+(postes_2[[#This Row],[y]]-$R$1)^2)</f>
        <v>257561.75306141493</v>
      </c>
      <c r="Q1366">
        <v>859789.90999999596</v>
      </c>
      <c r="R1366">
        <v>6688830.4299999997</v>
      </c>
    </row>
    <row r="1367" spans="1:18">
      <c r="A1367">
        <v>2487</v>
      </c>
      <c r="B1367">
        <v>60002751</v>
      </c>
      <c r="C1367" t="e">
        <f>+#REF!</f>
        <v>#REF!</v>
      </c>
      <c r="D1367" t="s">
        <v>168</v>
      </c>
      <c r="E1367">
        <v>1049414400000</v>
      </c>
      <c r="F1367">
        <v>1442420251000</v>
      </c>
      <c r="G1367">
        <v>1</v>
      </c>
      <c r="H1367" t="s">
        <v>6179</v>
      </c>
      <c r="I1367" t="s">
        <v>6180</v>
      </c>
      <c r="J1367" t="s">
        <v>20</v>
      </c>
      <c r="K1367" t="s">
        <v>21</v>
      </c>
      <c r="L1367">
        <v>0</v>
      </c>
      <c r="M1367">
        <v>0</v>
      </c>
      <c r="N1367" t="s">
        <v>22</v>
      </c>
      <c r="O1367">
        <v>6</v>
      </c>
      <c r="P1367" s="30">
        <f>SQRT((postes_2[[#This Row],[x]]-$Q$1)^2+(postes_2[[#This Row],[y]]-$R$1)^2)</f>
        <v>258103.79571982558</v>
      </c>
      <c r="Q1367">
        <v>361495.53000000102</v>
      </c>
      <c r="R1367">
        <v>6685420.9199999999</v>
      </c>
    </row>
    <row r="1368" spans="1:18">
      <c r="A1368">
        <v>2565</v>
      </c>
      <c r="B1368">
        <v>30000510</v>
      </c>
      <c r="C1368" t="e">
        <f>+#REF!</f>
        <v>#REF!</v>
      </c>
      <c r="D1368" t="s">
        <v>20</v>
      </c>
      <c r="E1368" s="1">
        <v>899856000000</v>
      </c>
      <c r="F1368" t="s">
        <v>20</v>
      </c>
      <c r="G1368">
        <v>1</v>
      </c>
      <c r="H1368" t="s">
        <v>1293</v>
      </c>
      <c r="I1368" t="s">
        <v>1294</v>
      </c>
      <c r="J1368" t="s">
        <v>20</v>
      </c>
      <c r="K1368" t="s">
        <v>21</v>
      </c>
      <c r="L1368">
        <v>0</v>
      </c>
      <c r="M1368">
        <v>0</v>
      </c>
      <c r="N1368" t="s">
        <v>22</v>
      </c>
      <c r="O1368">
        <v>3</v>
      </c>
      <c r="P1368" s="30">
        <f>SQRT((postes_2[[#This Row],[x]]-$Q$1)^2+(postes_2[[#This Row],[y]]-$R$1)^2)</f>
        <v>258131.35576315812</v>
      </c>
      <c r="Q1368">
        <v>800023.42000000202</v>
      </c>
      <c r="R1368">
        <v>6578245.2599999998</v>
      </c>
    </row>
    <row r="1369" spans="1:18">
      <c r="A1369">
        <v>3501</v>
      </c>
      <c r="B1369">
        <v>30000275</v>
      </c>
      <c r="C1369" t="e">
        <f>+#REF!</f>
        <v>#REF!</v>
      </c>
      <c r="D1369" t="s">
        <v>56</v>
      </c>
      <c r="E1369">
        <v>1379409448000</v>
      </c>
      <c r="F1369">
        <v>1379409439000</v>
      </c>
      <c r="G1369">
        <v>1</v>
      </c>
      <c r="H1369" t="s">
        <v>6686</v>
      </c>
      <c r="I1369" t="s">
        <v>5502</v>
      </c>
      <c r="J1369" t="s">
        <v>6687</v>
      </c>
      <c r="K1369" t="s">
        <v>21</v>
      </c>
      <c r="L1369">
        <v>0</v>
      </c>
      <c r="M1369">
        <v>0</v>
      </c>
      <c r="N1369" t="s">
        <v>22</v>
      </c>
      <c r="O1369">
        <v>3</v>
      </c>
      <c r="P1369" s="30">
        <f>SQRT((postes_2[[#This Row],[x]]-$Q$1)^2+(postes_2[[#This Row],[y]]-$R$1)^2)</f>
        <v>258196.22765897276</v>
      </c>
      <c r="Q1369">
        <v>841026.97999999695</v>
      </c>
      <c r="R1369">
        <v>6637236.5199999996</v>
      </c>
    </row>
    <row r="1370" spans="1:18">
      <c r="A1370">
        <v>3319</v>
      </c>
      <c r="B1370">
        <v>20000616</v>
      </c>
      <c r="C1370" t="e">
        <f>+#REF!</f>
        <v>#REF!</v>
      </c>
      <c r="D1370" t="s">
        <v>20</v>
      </c>
      <c r="E1370">
        <v>1065571200000</v>
      </c>
      <c r="F1370" t="s">
        <v>20</v>
      </c>
      <c r="G1370">
        <v>1</v>
      </c>
      <c r="H1370" t="s">
        <v>3698</v>
      </c>
      <c r="I1370" t="s">
        <v>3699</v>
      </c>
      <c r="J1370" t="s">
        <v>20</v>
      </c>
      <c r="K1370" t="s">
        <v>21</v>
      </c>
      <c r="L1370">
        <v>0</v>
      </c>
      <c r="M1370">
        <v>0</v>
      </c>
      <c r="N1370" t="s">
        <v>22</v>
      </c>
      <c r="O1370">
        <v>7</v>
      </c>
      <c r="P1370" s="30">
        <f>SQRT((postes_2[[#This Row],[x]]-$Q$1)^2+(postes_2[[#This Row],[y]]-$R$1)^2)</f>
        <v>258230.11988846294</v>
      </c>
      <c r="Q1370">
        <v>846445.78000000096</v>
      </c>
      <c r="R1370">
        <v>6858333.1799999997</v>
      </c>
    </row>
    <row r="1371" spans="1:18">
      <c r="A1371">
        <v>2492</v>
      </c>
      <c r="B1371">
        <v>10000777</v>
      </c>
      <c r="C1371" t="e">
        <f>+#REF!</f>
        <v>#REF!</v>
      </c>
      <c r="D1371" t="s">
        <v>77</v>
      </c>
      <c r="E1371">
        <v>813974400000</v>
      </c>
      <c r="F1371">
        <v>1371205160000</v>
      </c>
      <c r="G1371">
        <v>1</v>
      </c>
      <c r="H1371" t="s">
        <v>5234</v>
      </c>
      <c r="I1371" t="s">
        <v>5235</v>
      </c>
      <c r="J1371" t="s">
        <v>20</v>
      </c>
      <c r="K1371" t="s">
        <v>21</v>
      </c>
      <c r="L1371">
        <v>0</v>
      </c>
      <c r="M1371">
        <v>0</v>
      </c>
      <c r="N1371" t="s">
        <v>22</v>
      </c>
      <c r="O1371">
        <v>3</v>
      </c>
      <c r="P1371" s="30">
        <f>SQRT((postes_2[[#This Row],[x]]-$Q$1)^2+(postes_2[[#This Row],[y]]-$R$1)^2)</f>
        <v>258438.91976185323</v>
      </c>
      <c r="Q1371">
        <v>773130.07999999798</v>
      </c>
      <c r="R1371">
        <v>6954290.9900000002</v>
      </c>
    </row>
    <row r="1372" spans="1:18">
      <c r="A1372">
        <v>2425</v>
      </c>
      <c r="B1372">
        <v>70024877</v>
      </c>
      <c r="C1372" t="e">
        <f>+#REF!</f>
        <v>#REF!</v>
      </c>
      <c r="D1372" t="s">
        <v>56</v>
      </c>
      <c r="E1372">
        <v>1323272042000</v>
      </c>
      <c r="F1372">
        <v>1323272005000</v>
      </c>
      <c r="G1372">
        <v>1</v>
      </c>
      <c r="H1372" t="s">
        <v>6497</v>
      </c>
      <c r="I1372" t="s">
        <v>6498</v>
      </c>
      <c r="J1372" t="s">
        <v>20</v>
      </c>
      <c r="K1372" t="s">
        <v>21</v>
      </c>
      <c r="L1372">
        <v>0</v>
      </c>
      <c r="M1372">
        <v>0</v>
      </c>
      <c r="N1372" t="s">
        <v>22</v>
      </c>
      <c r="O1372">
        <v>6</v>
      </c>
      <c r="P1372" s="30">
        <f>SQRT((postes_2[[#This Row],[x]]-$Q$1)^2+(postes_2[[#This Row],[y]]-$R$1)^2)</f>
        <v>258646.15331098379</v>
      </c>
      <c r="Q1372">
        <v>359692.890000001</v>
      </c>
      <c r="R1372">
        <v>6690145.4500000002</v>
      </c>
    </row>
    <row r="1373" spans="1:18">
      <c r="A1373">
        <v>3499</v>
      </c>
      <c r="B1373">
        <v>30000279</v>
      </c>
      <c r="C1373" t="e">
        <f>+#REF!</f>
        <v>#REF!</v>
      </c>
      <c r="D1373" t="s">
        <v>56</v>
      </c>
      <c r="E1373">
        <v>1379417691000</v>
      </c>
      <c r="F1373">
        <v>1379417667000</v>
      </c>
      <c r="G1373">
        <v>1</v>
      </c>
      <c r="H1373" t="s">
        <v>6682</v>
      </c>
      <c r="I1373" t="s">
        <v>6683</v>
      </c>
      <c r="J1373" t="s">
        <v>20</v>
      </c>
      <c r="K1373" t="s">
        <v>21</v>
      </c>
      <c r="L1373">
        <v>0</v>
      </c>
      <c r="M1373">
        <v>0</v>
      </c>
      <c r="N1373" t="s">
        <v>22</v>
      </c>
      <c r="O1373">
        <v>3</v>
      </c>
      <c r="P1373" s="30">
        <f>SQRT((postes_2[[#This Row],[x]]-$Q$1)^2+(postes_2[[#This Row],[y]]-$R$1)^2)</f>
        <v>259088.52857568985</v>
      </c>
      <c r="Q1373">
        <v>841007.53000000096</v>
      </c>
      <c r="R1373">
        <v>6635229.5899999999</v>
      </c>
    </row>
    <row r="1374" spans="1:18">
      <c r="A1374">
        <v>3596</v>
      </c>
      <c r="B1374">
        <v>60000456</v>
      </c>
      <c r="C1374" t="e">
        <f>+#REF!</f>
        <v>#REF!</v>
      </c>
      <c r="D1374" t="s">
        <v>20</v>
      </c>
      <c r="E1374">
        <v>610761600000</v>
      </c>
      <c r="F1374" t="s">
        <v>20</v>
      </c>
      <c r="G1374">
        <v>1</v>
      </c>
      <c r="H1374" t="s">
        <v>7438</v>
      </c>
      <c r="I1374" t="s">
        <v>7439</v>
      </c>
      <c r="J1374" t="s">
        <v>20</v>
      </c>
      <c r="K1374" t="s">
        <v>21</v>
      </c>
      <c r="L1374">
        <v>0</v>
      </c>
      <c r="M1374">
        <v>0</v>
      </c>
      <c r="N1374" t="s">
        <v>22</v>
      </c>
      <c r="O1374">
        <v>6</v>
      </c>
      <c r="P1374" s="30">
        <f>SQRT((postes_2[[#This Row],[x]]-$Q$1)^2+(postes_2[[#This Row],[y]]-$R$1)^2)</f>
        <v>259162.36838736158</v>
      </c>
      <c r="Q1374">
        <v>354222.64999999898</v>
      </c>
      <c r="R1374">
        <v>6792228.2199999997</v>
      </c>
    </row>
    <row r="1375" spans="1:18">
      <c r="A1375">
        <v>808</v>
      </c>
      <c r="B1375">
        <v>10000704</v>
      </c>
      <c r="C1375">
        <f>+PF569</f>
        <v>0</v>
      </c>
      <c r="D1375" t="s">
        <v>77</v>
      </c>
      <c r="E1375">
        <v>610761600000</v>
      </c>
      <c r="F1375">
        <v>1370868337000</v>
      </c>
      <c r="G1375">
        <v>1</v>
      </c>
      <c r="H1375" t="s">
        <v>1746</v>
      </c>
      <c r="I1375" t="s">
        <v>1747</v>
      </c>
      <c r="J1375" t="s">
        <v>20</v>
      </c>
      <c r="K1375" t="s">
        <v>21</v>
      </c>
      <c r="L1375">
        <v>0</v>
      </c>
      <c r="M1375">
        <v>0</v>
      </c>
      <c r="N1375" t="s">
        <v>22</v>
      </c>
      <c r="O1375">
        <v>3</v>
      </c>
      <c r="P1375" s="30">
        <f>SQRT((postes_2[[#This Row],[x]]-$Q$1)^2+(postes_2[[#This Row],[y]]-$R$1)^2)</f>
        <v>259214.04573318176</v>
      </c>
      <c r="Q1375">
        <v>740075.14999999898</v>
      </c>
      <c r="R1375">
        <v>6977948.9699999997</v>
      </c>
    </row>
    <row r="1376" spans="1:18">
      <c r="A1376">
        <v>3308</v>
      </c>
      <c r="B1376">
        <v>20000609</v>
      </c>
      <c r="C1376" t="e">
        <f>+#REF!</f>
        <v>#REF!</v>
      </c>
      <c r="D1376" t="s">
        <v>482</v>
      </c>
      <c r="E1376">
        <v>1065571200000</v>
      </c>
      <c r="F1376">
        <v>1384765931000</v>
      </c>
      <c r="G1376">
        <v>1</v>
      </c>
      <c r="H1376" t="s">
        <v>3678</v>
      </c>
      <c r="I1376" t="s">
        <v>3679</v>
      </c>
      <c r="J1376" t="s">
        <v>26</v>
      </c>
      <c r="K1376" t="s">
        <v>21</v>
      </c>
      <c r="L1376">
        <v>0</v>
      </c>
      <c r="M1376">
        <v>0</v>
      </c>
      <c r="N1376" t="s">
        <v>22</v>
      </c>
      <c r="O1376">
        <v>3</v>
      </c>
      <c r="P1376" s="30">
        <f>SQRT((postes_2[[#This Row],[x]]-$Q$1)^2+(postes_2[[#This Row],[y]]-$R$1)^2)</f>
        <v>259270.37454851213</v>
      </c>
      <c r="Q1376">
        <v>846638.25</v>
      </c>
      <c r="R1376">
        <v>6860445.29</v>
      </c>
    </row>
    <row r="1377" spans="1:18">
      <c r="A1377">
        <v>1374</v>
      </c>
      <c r="B1377">
        <v>60000555</v>
      </c>
      <c r="C1377">
        <f>+PF6</f>
        <v>0</v>
      </c>
      <c r="D1377" t="s">
        <v>23</v>
      </c>
      <c r="E1377">
        <v>610761600000</v>
      </c>
      <c r="F1377">
        <v>1271858287000</v>
      </c>
      <c r="G1377">
        <v>1</v>
      </c>
      <c r="H1377" t="s">
        <v>2675</v>
      </c>
      <c r="I1377" t="s">
        <v>1746</v>
      </c>
      <c r="J1377" t="s">
        <v>20</v>
      </c>
      <c r="K1377" t="s">
        <v>21</v>
      </c>
      <c r="L1377">
        <v>0</v>
      </c>
      <c r="M1377">
        <v>0</v>
      </c>
      <c r="N1377" t="s">
        <v>22</v>
      </c>
      <c r="O1377">
        <v>4</v>
      </c>
      <c r="P1377" s="30">
        <f>SQRT((postes_2[[#This Row],[x]]-$Q$1)^2+(postes_2[[#This Row],[y]]-$R$1)^2)</f>
        <v>259293.19755198492</v>
      </c>
      <c r="Q1377">
        <v>353186.78000000102</v>
      </c>
      <c r="R1377">
        <v>6785690.79</v>
      </c>
    </row>
    <row r="1378" spans="1:18">
      <c r="A1378">
        <v>2662</v>
      </c>
      <c r="B1378">
        <v>20000704</v>
      </c>
      <c r="C1378" t="e">
        <f>+#REF!</f>
        <v>#REF!</v>
      </c>
      <c r="D1378" t="s">
        <v>482</v>
      </c>
      <c r="E1378">
        <v>1244556120000</v>
      </c>
      <c r="F1378">
        <v>1383924870000</v>
      </c>
      <c r="G1378">
        <v>1</v>
      </c>
      <c r="H1378" t="s">
        <v>5044</v>
      </c>
      <c r="I1378" t="s">
        <v>5045</v>
      </c>
      <c r="J1378" t="s">
        <v>20</v>
      </c>
      <c r="K1378" t="s">
        <v>21</v>
      </c>
      <c r="L1378">
        <v>0</v>
      </c>
      <c r="M1378">
        <v>0</v>
      </c>
      <c r="N1378" t="s">
        <v>22</v>
      </c>
      <c r="O1378">
        <v>3</v>
      </c>
      <c r="P1378" s="30">
        <f>SQRT((postes_2[[#This Row],[x]]-$Q$1)^2+(postes_2[[#This Row],[y]]-$R$1)^2)</f>
        <v>259323.57504470469</v>
      </c>
      <c r="Q1378">
        <v>852366.53999999899</v>
      </c>
      <c r="R1378">
        <v>6846920.5599999996</v>
      </c>
    </row>
    <row r="1379" spans="1:18">
      <c r="A1379">
        <v>1339</v>
      </c>
      <c r="B1379">
        <v>60001320</v>
      </c>
      <c r="C1379">
        <f>+PF45</f>
        <v>0</v>
      </c>
      <c r="D1379" t="s">
        <v>274</v>
      </c>
      <c r="E1379">
        <v>1034035200000</v>
      </c>
      <c r="F1379">
        <v>1457527591000</v>
      </c>
      <c r="G1379">
        <v>1</v>
      </c>
      <c r="H1379" t="s">
        <v>5578</v>
      </c>
      <c r="I1379" t="s">
        <v>5579</v>
      </c>
      <c r="J1379" t="s">
        <v>20</v>
      </c>
      <c r="K1379" t="s">
        <v>21</v>
      </c>
      <c r="L1379">
        <v>0</v>
      </c>
      <c r="M1379">
        <v>0</v>
      </c>
      <c r="N1379" t="s">
        <v>22</v>
      </c>
      <c r="O1379">
        <v>6</v>
      </c>
      <c r="P1379" s="30">
        <f>SQRT((postes_2[[#This Row],[x]]-$Q$1)^2+(postes_2[[#This Row],[y]]-$R$1)^2)</f>
        <v>259361.94828353744</v>
      </c>
      <c r="Q1379">
        <v>358242.11999999703</v>
      </c>
      <c r="R1379">
        <v>6693046.5</v>
      </c>
    </row>
    <row r="1380" spans="1:18">
      <c r="A1380">
        <v>2145</v>
      </c>
      <c r="B1380">
        <v>30000106</v>
      </c>
      <c r="C1380" t="e">
        <f>+#REF!</f>
        <v>#REF!</v>
      </c>
      <c r="D1380" t="s">
        <v>56</v>
      </c>
      <c r="E1380">
        <v>1316450351000</v>
      </c>
      <c r="F1380">
        <v>1316450220000</v>
      </c>
      <c r="G1380">
        <v>1</v>
      </c>
      <c r="H1380" t="s">
        <v>5007</v>
      </c>
      <c r="I1380" t="s">
        <v>5008</v>
      </c>
      <c r="J1380" t="s">
        <v>20</v>
      </c>
      <c r="K1380" t="s">
        <v>21</v>
      </c>
      <c r="L1380">
        <v>0</v>
      </c>
      <c r="M1380">
        <v>0</v>
      </c>
      <c r="N1380" t="s">
        <v>22</v>
      </c>
      <c r="O1380">
        <v>3</v>
      </c>
      <c r="P1380" s="30">
        <f>SQRT((postes_2[[#This Row],[x]]-$Q$1)^2+(postes_2[[#This Row],[y]]-$R$1)^2)</f>
        <v>259370.82931670186</v>
      </c>
      <c r="Q1380">
        <v>861748.89999999898</v>
      </c>
      <c r="R1380">
        <v>6689183.3899999997</v>
      </c>
    </row>
    <row r="1381" spans="1:18">
      <c r="A1381">
        <v>2497</v>
      </c>
      <c r="B1381">
        <v>50000211</v>
      </c>
      <c r="C1381" t="e">
        <f>+#REF!</f>
        <v>#REF!</v>
      </c>
      <c r="D1381" t="s">
        <v>20</v>
      </c>
      <c r="E1381">
        <v>610761600000</v>
      </c>
      <c r="F1381" t="s">
        <v>20</v>
      </c>
      <c r="G1381">
        <v>1</v>
      </c>
      <c r="H1381" t="s">
        <v>5244</v>
      </c>
      <c r="I1381" t="s">
        <v>5244</v>
      </c>
      <c r="J1381" t="s">
        <v>20</v>
      </c>
      <c r="K1381" t="s">
        <v>21</v>
      </c>
      <c r="L1381">
        <v>0</v>
      </c>
      <c r="M1381">
        <v>0</v>
      </c>
      <c r="N1381" t="s">
        <v>22</v>
      </c>
      <c r="O1381">
        <v>4</v>
      </c>
      <c r="P1381" s="30">
        <f>SQRT((postes_2[[#This Row],[x]]-$Q$1)^2+(postes_2[[#This Row],[y]]-$R$1)^2)</f>
        <v>259633.14558546382</v>
      </c>
      <c r="Q1381">
        <v>646378.92000000202</v>
      </c>
      <c r="R1381">
        <v>6496324.5099999998</v>
      </c>
    </row>
    <row r="1382" spans="1:18">
      <c r="A1382">
        <v>3364</v>
      </c>
      <c r="B1382">
        <v>30000339</v>
      </c>
      <c r="C1382" t="e">
        <f>+#REF!</f>
        <v>#REF!</v>
      </c>
      <c r="D1382" t="s">
        <v>20</v>
      </c>
      <c r="E1382">
        <v>610761600000</v>
      </c>
      <c r="F1382" t="s">
        <v>20</v>
      </c>
      <c r="G1382">
        <v>1</v>
      </c>
      <c r="H1382" t="s">
        <v>50</v>
      </c>
      <c r="I1382" t="s">
        <v>51</v>
      </c>
      <c r="J1382" t="s">
        <v>20</v>
      </c>
      <c r="K1382" t="s">
        <v>21</v>
      </c>
      <c r="L1382">
        <v>0</v>
      </c>
      <c r="M1382">
        <v>0</v>
      </c>
      <c r="N1382" t="s">
        <v>22</v>
      </c>
      <c r="O1382">
        <v>7</v>
      </c>
      <c r="P1382" s="30">
        <f>SQRT((postes_2[[#This Row],[x]]-$Q$1)^2+(postes_2[[#This Row],[y]]-$R$1)^2)</f>
        <v>259883.10240412431</v>
      </c>
      <c r="Q1382">
        <v>830900.18</v>
      </c>
      <c r="R1382">
        <v>6615805.3499999996</v>
      </c>
    </row>
    <row r="1383" spans="1:18">
      <c r="A1383">
        <v>2351</v>
      </c>
      <c r="B1383">
        <v>30000296</v>
      </c>
      <c r="C1383" t="e">
        <f>+#REF!</f>
        <v>#REF!</v>
      </c>
      <c r="D1383" t="s">
        <v>56</v>
      </c>
      <c r="E1383">
        <v>1303996234000</v>
      </c>
      <c r="F1383">
        <v>1303996224000</v>
      </c>
      <c r="G1383">
        <v>1</v>
      </c>
      <c r="H1383" t="s">
        <v>5501</v>
      </c>
      <c r="I1383" t="s">
        <v>5502</v>
      </c>
      <c r="J1383" t="s">
        <v>26</v>
      </c>
      <c r="K1383" t="s">
        <v>21</v>
      </c>
      <c r="L1383">
        <v>0</v>
      </c>
      <c r="M1383">
        <v>0</v>
      </c>
      <c r="N1383" t="s">
        <v>22</v>
      </c>
      <c r="O1383">
        <v>3</v>
      </c>
      <c r="P1383" s="30">
        <f>SQRT((postes_2[[#This Row],[x]]-$Q$1)^2+(postes_2[[#This Row],[y]]-$R$1)^2)</f>
        <v>259894.93603017635</v>
      </c>
      <c r="Q1383">
        <v>840863.18999999797</v>
      </c>
      <c r="R1383">
        <v>6633195.8600000003</v>
      </c>
    </row>
    <row r="1384" spans="1:18">
      <c r="A1384">
        <v>2170</v>
      </c>
      <c r="B1384">
        <v>60001865</v>
      </c>
      <c r="C1384" t="e">
        <f>+#REF!</f>
        <v>#REF!</v>
      </c>
      <c r="D1384" t="s">
        <v>43</v>
      </c>
      <c r="E1384">
        <v>610761600000</v>
      </c>
      <c r="F1384">
        <v>1128506939000</v>
      </c>
      <c r="G1384">
        <v>1</v>
      </c>
      <c r="H1384" t="s">
        <v>1466</v>
      </c>
      <c r="I1384" t="s">
        <v>1466</v>
      </c>
      <c r="J1384" t="s">
        <v>20</v>
      </c>
      <c r="K1384" t="s">
        <v>21</v>
      </c>
      <c r="L1384">
        <v>0</v>
      </c>
      <c r="M1384">
        <v>0</v>
      </c>
      <c r="N1384" t="s">
        <v>22</v>
      </c>
      <c r="O1384">
        <v>4</v>
      </c>
      <c r="P1384" s="30">
        <f>SQRT((postes_2[[#This Row],[x]]-$Q$1)^2+(postes_2[[#This Row],[y]]-$R$1)^2)</f>
        <v>259907.29379542923</v>
      </c>
      <c r="Q1384">
        <v>467561.84000000398</v>
      </c>
      <c r="R1384">
        <v>6536369.5999999996</v>
      </c>
    </row>
    <row r="1385" spans="1:18">
      <c r="A1385">
        <v>950</v>
      </c>
      <c r="B1385">
        <v>50000228</v>
      </c>
      <c r="C1385">
        <f>+PF438</f>
        <v>0</v>
      </c>
      <c r="D1385" t="s">
        <v>168</v>
      </c>
      <c r="E1385">
        <v>1459506094000</v>
      </c>
      <c r="F1385">
        <v>1208193583000</v>
      </c>
      <c r="G1385">
        <v>1</v>
      </c>
      <c r="H1385" t="s">
        <v>1671</v>
      </c>
      <c r="I1385" t="s">
        <v>1672</v>
      </c>
      <c r="J1385" t="s">
        <v>20</v>
      </c>
      <c r="K1385" t="s">
        <v>21</v>
      </c>
      <c r="L1385">
        <v>0</v>
      </c>
      <c r="M1385">
        <v>0</v>
      </c>
      <c r="N1385" t="s">
        <v>22</v>
      </c>
      <c r="O1385">
        <v>4</v>
      </c>
      <c r="P1385" s="30">
        <f>SQRT((postes_2[[#This Row],[x]]-$Q$1)^2+(postes_2[[#This Row],[y]]-$R$1)^2)</f>
        <v>259973.38804960804</v>
      </c>
      <c r="Q1385">
        <v>603595.89999999898</v>
      </c>
      <c r="R1385">
        <v>6493579.8399999999</v>
      </c>
    </row>
    <row r="1386" spans="1:18">
      <c r="A1386">
        <v>1306</v>
      </c>
      <c r="B1386">
        <v>30001006</v>
      </c>
      <c r="C1386">
        <f>+PF82</f>
        <v>0</v>
      </c>
      <c r="D1386" t="s">
        <v>152</v>
      </c>
      <c r="E1386">
        <v>610761600000</v>
      </c>
      <c r="F1386">
        <v>1266932283000</v>
      </c>
      <c r="G1386">
        <v>1</v>
      </c>
      <c r="H1386" t="s">
        <v>2605</v>
      </c>
      <c r="I1386" t="s">
        <v>2606</v>
      </c>
      <c r="J1386" t="s">
        <v>20</v>
      </c>
      <c r="K1386" t="s">
        <v>21</v>
      </c>
      <c r="L1386">
        <v>0</v>
      </c>
      <c r="M1386">
        <v>0</v>
      </c>
      <c r="N1386" t="s">
        <v>22</v>
      </c>
      <c r="O1386">
        <v>3</v>
      </c>
      <c r="P1386" s="30">
        <f>SQRT((postes_2[[#This Row],[x]]-$Q$1)^2+(postes_2[[#This Row],[y]]-$R$1)^2)</f>
        <v>260144.2555029447</v>
      </c>
      <c r="Q1386">
        <v>741102.81000000203</v>
      </c>
      <c r="R1386">
        <v>6528495.8700000001</v>
      </c>
    </row>
    <row r="1387" spans="1:18">
      <c r="A1387">
        <v>3503</v>
      </c>
      <c r="B1387">
        <v>30003547</v>
      </c>
      <c r="C1387" t="e">
        <f>+#REF!</f>
        <v>#REF!</v>
      </c>
      <c r="D1387" t="s">
        <v>56</v>
      </c>
      <c r="E1387">
        <v>1379421436000</v>
      </c>
      <c r="F1387">
        <v>1379421360000</v>
      </c>
      <c r="G1387">
        <v>1</v>
      </c>
      <c r="H1387" t="s">
        <v>6691</v>
      </c>
      <c r="I1387" t="s">
        <v>6692</v>
      </c>
      <c r="J1387" t="s">
        <v>6693</v>
      </c>
      <c r="K1387" t="s">
        <v>21</v>
      </c>
      <c r="L1387">
        <v>0</v>
      </c>
      <c r="M1387">
        <v>0</v>
      </c>
      <c r="N1387" t="s">
        <v>22</v>
      </c>
      <c r="O1387">
        <v>3</v>
      </c>
      <c r="P1387" s="30">
        <f>SQRT((postes_2[[#This Row],[x]]-$Q$1)^2+(postes_2[[#This Row],[y]]-$R$1)^2)</f>
        <v>260328.69665186075</v>
      </c>
      <c r="Q1387">
        <v>842817.21999999904</v>
      </c>
      <c r="R1387">
        <v>6636050.8099999996</v>
      </c>
    </row>
    <row r="1388" spans="1:18">
      <c r="A1388">
        <v>2721</v>
      </c>
      <c r="B1388">
        <v>30001410</v>
      </c>
      <c r="C1388" t="e">
        <f>+#REF!</f>
        <v>#REF!</v>
      </c>
      <c r="D1388" t="s">
        <v>20</v>
      </c>
      <c r="E1388">
        <v>610761600000</v>
      </c>
      <c r="F1388" t="s">
        <v>20</v>
      </c>
      <c r="G1388">
        <v>1</v>
      </c>
      <c r="H1388" t="s">
        <v>6235</v>
      </c>
      <c r="I1388" t="s">
        <v>6236</v>
      </c>
      <c r="J1388" t="s">
        <v>20</v>
      </c>
      <c r="K1388" t="s">
        <v>21</v>
      </c>
      <c r="L1388">
        <v>0</v>
      </c>
      <c r="M1388">
        <v>0</v>
      </c>
      <c r="N1388" t="s">
        <v>22</v>
      </c>
      <c r="O1388">
        <v>3</v>
      </c>
      <c r="P1388" s="30">
        <f>SQRT((postes_2[[#This Row],[x]]-$Q$1)^2+(postes_2[[#This Row],[y]]-$R$1)^2)</f>
        <v>260434.71580296196</v>
      </c>
      <c r="Q1388">
        <v>675604.79999999702</v>
      </c>
      <c r="R1388">
        <v>6501304.4500000002</v>
      </c>
    </row>
    <row r="1389" spans="1:18">
      <c r="A1389">
        <v>2667</v>
      </c>
      <c r="B1389">
        <v>30001180</v>
      </c>
      <c r="C1389" t="e">
        <f>+#REF!</f>
        <v>#REF!</v>
      </c>
      <c r="D1389" t="s">
        <v>152</v>
      </c>
      <c r="E1389">
        <v>610761600000</v>
      </c>
      <c r="F1389">
        <v>1266848265000</v>
      </c>
      <c r="G1389">
        <v>1</v>
      </c>
      <c r="H1389" t="s">
        <v>5055</v>
      </c>
      <c r="I1389" t="s">
        <v>5055</v>
      </c>
      <c r="J1389" t="s">
        <v>20</v>
      </c>
      <c r="K1389" t="s">
        <v>21</v>
      </c>
      <c r="L1389">
        <v>0</v>
      </c>
      <c r="M1389">
        <v>0</v>
      </c>
      <c r="N1389" t="s">
        <v>22</v>
      </c>
      <c r="O1389">
        <v>3</v>
      </c>
      <c r="P1389" s="30">
        <f>SQRT((postes_2[[#This Row],[x]]-$Q$1)^2+(postes_2[[#This Row],[y]]-$R$1)^2)</f>
        <v>260613.88749621445</v>
      </c>
      <c r="Q1389">
        <v>718440.85999999905</v>
      </c>
      <c r="R1389">
        <v>6516266.7800000003</v>
      </c>
    </row>
    <row r="1390" spans="1:18">
      <c r="A1390">
        <v>2538</v>
      </c>
      <c r="B1390">
        <v>20003145</v>
      </c>
      <c r="C1390" t="e">
        <f>+#REF!</f>
        <v>#REF!</v>
      </c>
      <c r="D1390" t="s">
        <v>168</v>
      </c>
      <c r="E1390">
        <v>1089900434000</v>
      </c>
      <c r="F1390">
        <v>1452163690000</v>
      </c>
      <c r="G1390">
        <v>1</v>
      </c>
      <c r="H1390" t="s">
        <v>4628</v>
      </c>
      <c r="I1390" t="s">
        <v>4628</v>
      </c>
      <c r="J1390" t="s">
        <v>20</v>
      </c>
      <c r="K1390" t="s">
        <v>21</v>
      </c>
      <c r="L1390">
        <v>0</v>
      </c>
      <c r="M1390">
        <v>0</v>
      </c>
      <c r="N1390" t="s">
        <v>22</v>
      </c>
      <c r="O1390">
        <v>7</v>
      </c>
      <c r="P1390" s="30">
        <f>SQRT((postes_2[[#This Row],[x]]-$Q$1)^2+(postes_2[[#This Row],[y]]-$R$1)^2)</f>
        <v>260628.58376247657</v>
      </c>
      <c r="Q1390">
        <v>803074.27000000305</v>
      </c>
      <c r="R1390">
        <v>6929048.7400000002</v>
      </c>
    </row>
    <row r="1391" spans="1:18">
      <c r="A1391">
        <v>2532</v>
      </c>
      <c r="B1391">
        <v>20001250</v>
      </c>
      <c r="C1391" t="e">
        <f>+#REF!</f>
        <v>#REF!</v>
      </c>
      <c r="D1391" t="s">
        <v>274</v>
      </c>
      <c r="E1391">
        <v>778982400000</v>
      </c>
      <c r="F1391">
        <v>1453377663000</v>
      </c>
      <c r="G1391">
        <v>1</v>
      </c>
      <c r="H1391" t="s">
        <v>4615</v>
      </c>
      <c r="I1391" t="s">
        <v>4616</v>
      </c>
      <c r="J1391" t="s">
        <v>20</v>
      </c>
      <c r="K1391" t="s">
        <v>21</v>
      </c>
      <c r="L1391">
        <v>0</v>
      </c>
      <c r="M1391">
        <v>0</v>
      </c>
      <c r="N1391" t="s">
        <v>22</v>
      </c>
      <c r="O1391">
        <v>6</v>
      </c>
      <c r="P1391" s="30">
        <f>SQRT((postes_2[[#This Row],[x]]-$Q$1)^2+(postes_2[[#This Row],[y]]-$R$1)^2)</f>
        <v>260648.42290055103</v>
      </c>
      <c r="Q1391">
        <v>871020.31000000203</v>
      </c>
      <c r="R1391">
        <v>6760587.4000000004</v>
      </c>
    </row>
    <row r="1392" spans="1:18">
      <c r="A1392">
        <v>3129</v>
      </c>
      <c r="B1392">
        <v>30000993</v>
      </c>
      <c r="C1392" t="e">
        <f>+#REF!</f>
        <v>#REF!</v>
      </c>
      <c r="D1392" t="s">
        <v>274</v>
      </c>
      <c r="E1392">
        <v>610761600000</v>
      </c>
      <c r="F1392">
        <v>1464276135000</v>
      </c>
      <c r="G1392">
        <v>1</v>
      </c>
      <c r="H1392" t="s">
        <v>3095</v>
      </c>
      <c r="I1392" t="s">
        <v>3096</v>
      </c>
      <c r="J1392" t="s">
        <v>3097</v>
      </c>
      <c r="K1392" t="s">
        <v>21</v>
      </c>
      <c r="L1392">
        <v>0</v>
      </c>
      <c r="M1392">
        <v>0</v>
      </c>
      <c r="N1392" t="s">
        <v>22</v>
      </c>
      <c r="O1392">
        <v>3</v>
      </c>
      <c r="P1392" s="30">
        <f>SQRT((postes_2[[#This Row],[x]]-$Q$1)^2+(postes_2[[#This Row],[y]]-$R$1)^2)</f>
        <v>260729.52669567667</v>
      </c>
      <c r="Q1392">
        <v>743567.67000000202</v>
      </c>
      <c r="R1392">
        <v>6529264.4299999997</v>
      </c>
    </row>
    <row r="1393" spans="1:18">
      <c r="A1393">
        <v>1154</v>
      </c>
      <c r="B1393">
        <v>60001878</v>
      </c>
      <c r="C1393">
        <f>+PF242</f>
        <v>0</v>
      </c>
      <c r="D1393" t="s">
        <v>152</v>
      </c>
      <c r="E1393">
        <v>610761600000</v>
      </c>
      <c r="F1393">
        <v>1304589477000</v>
      </c>
      <c r="G1393">
        <v>1</v>
      </c>
      <c r="H1393" t="s">
        <v>4785</v>
      </c>
      <c r="I1393" t="s">
        <v>4786</v>
      </c>
      <c r="J1393" t="s">
        <v>26</v>
      </c>
      <c r="K1393" t="s">
        <v>21</v>
      </c>
      <c r="L1393">
        <v>0</v>
      </c>
      <c r="M1393">
        <v>0</v>
      </c>
      <c r="N1393" t="s">
        <v>22</v>
      </c>
      <c r="O1393">
        <v>4</v>
      </c>
      <c r="P1393" s="30">
        <f>SQRT((postes_2[[#This Row],[x]]-$Q$1)^2+(postes_2[[#This Row],[y]]-$R$1)^2)</f>
        <v>260897.86042080758</v>
      </c>
      <c r="Q1393">
        <v>476981.02000000299</v>
      </c>
      <c r="R1393">
        <v>6529300.4100000001</v>
      </c>
    </row>
    <row r="1394" spans="1:18">
      <c r="A1394">
        <v>3378</v>
      </c>
      <c r="B1394">
        <v>30000099</v>
      </c>
      <c r="C1394" t="e">
        <f>+#REF!</f>
        <v>#REF!</v>
      </c>
      <c r="D1394" t="s">
        <v>20</v>
      </c>
      <c r="E1394">
        <v>809049600000</v>
      </c>
      <c r="F1394" t="s">
        <v>20</v>
      </c>
      <c r="G1394">
        <v>1</v>
      </c>
      <c r="H1394" t="s">
        <v>80</v>
      </c>
      <c r="I1394" t="s">
        <v>81</v>
      </c>
      <c r="J1394" t="s">
        <v>20</v>
      </c>
      <c r="K1394" t="s">
        <v>21</v>
      </c>
      <c r="L1394">
        <v>0</v>
      </c>
      <c r="M1394">
        <v>0</v>
      </c>
      <c r="N1394" t="s">
        <v>22</v>
      </c>
      <c r="O1394">
        <v>6</v>
      </c>
      <c r="P1394" s="30">
        <f>SQRT((postes_2[[#This Row],[x]]-$Q$1)^2+(postes_2[[#This Row],[y]]-$R$1)^2)</f>
        <v>261030.42386072924</v>
      </c>
      <c r="Q1394">
        <v>863765.61999999697</v>
      </c>
      <c r="R1394">
        <v>6690392.1399999997</v>
      </c>
    </row>
    <row r="1395" spans="1:18">
      <c r="A1395">
        <v>1017</v>
      </c>
      <c r="B1395">
        <v>20000136</v>
      </c>
      <c r="C1395">
        <f>+PF380</f>
        <v>0</v>
      </c>
      <c r="D1395" t="s">
        <v>77</v>
      </c>
      <c r="E1395">
        <v>1089900488000</v>
      </c>
      <c r="F1395">
        <v>1333727233000</v>
      </c>
      <c r="G1395">
        <v>1</v>
      </c>
      <c r="H1395" t="s">
        <v>2176</v>
      </c>
      <c r="I1395" t="s">
        <v>2177</v>
      </c>
      <c r="J1395" t="s">
        <v>20</v>
      </c>
      <c r="K1395" t="s">
        <v>21</v>
      </c>
      <c r="L1395">
        <v>0</v>
      </c>
      <c r="M1395">
        <v>0</v>
      </c>
      <c r="N1395" t="s">
        <v>22</v>
      </c>
      <c r="O1395">
        <v>3</v>
      </c>
      <c r="P1395" s="30">
        <f>SQRT((postes_2[[#This Row],[x]]-$Q$1)^2+(postes_2[[#This Row],[y]]-$R$1)^2)</f>
        <v>261123.58350575308</v>
      </c>
      <c r="Q1395">
        <v>797427.61999999697</v>
      </c>
      <c r="R1395">
        <v>6935759.1100000003</v>
      </c>
    </row>
    <row r="1396" spans="1:18">
      <c r="A1396">
        <v>641</v>
      </c>
      <c r="B1396">
        <v>60001373</v>
      </c>
      <c r="C1396">
        <f>+PF758</f>
        <v>0</v>
      </c>
      <c r="D1396" t="s">
        <v>168</v>
      </c>
      <c r="E1396">
        <v>1036627200000</v>
      </c>
      <c r="F1396">
        <v>1442419788000</v>
      </c>
      <c r="G1396">
        <v>1</v>
      </c>
      <c r="H1396" t="s">
        <v>2058</v>
      </c>
      <c r="I1396" t="s">
        <v>2059</v>
      </c>
      <c r="J1396" t="s">
        <v>20</v>
      </c>
      <c r="K1396" t="s">
        <v>21</v>
      </c>
      <c r="L1396">
        <v>0</v>
      </c>
      <c r="M1396">
        <v>0</v>
      </c>
      <c r="N1396" t="s">
        <v>22</v>
      </c>
      <c r="O1396">
        <v>4</v>
      </c>
      <c r="P1396" s="30">
        <f>SQRT((postes_2[[#This Row],[x]]-$Q$1)^2+(postes_2[[#This Row],[y]]-$R$1)^2)</f>
        <v>261187.53807493171</v>
      </c>
      <c r="Q1396">
        <v>357994.140000001</v>
      </c>
      <c r="R1396">
        <v>6686565.2000000002</v>
      </c>
    </row>
    <row r="1397" spans="1:18">
      <c r="A1397">
        <v>2733</v>
      </c>
      <c r="B1397">
        <v>20001414</v>
      </c>
      <c r="C1397" t="e">
        <f>+#REF!</f>
        <v>#REF!</v>
      </c>
      <c r="D1397" t="s">
        <v>90</v>
      </c>
      <c r="E1397">
        <v>778982400000</v>
      </c>
      <c r="F1397">
        <v>1152096882000</v>
      </c>
      <c r="G1397">
        <v>1</v>
      </c>
      <c r="H1397" t="s">
        <v>6426</v>
      </c>
      <c r="I1397" t="s">
        <v>6427</v>
      </c>
      <c r="J1397" t="s">
        <v>20</v>
      </c>
      <c r="K1397" t="s">
        <v>21</v>
      </c>
      <c r="L1397">
        <v>0</v>
      </c>
      <c r="M1397">
        <v>0</v>
      </c>
      <c r="N1397" t="s">
        <v>22</v>
      </c>
      <c r="O1397">
        <v>3</v>
      </c>
      <c r="P1397" s="30">
        <f>SQRT((postes_2[[#This Row],[x]]-$Q$1)^2+(postes_2[[#This Row],[y]]-$R$1)^2)</f>
        <v>261243.41514535822</v>
      </c>
      <c r="Q1397">
        <v>871018.78999999899</v>
      </c>
      <c r="R1397">
        <v>6734433.9500000002</v>
      </c>
    </row>
    <row r="1398" spans="1:18">
      <c r="A1398">
        <v>2871</v>
      </c>
      <c r="B1398">
        <v>60000988</v>
      </c>
      <c r="C1398" t="e">
        <f>+#REF!</f>
        <v>#REF!</v>
      </c>
      <c r="D1398" t="s">
        <v>20</v>
      </c>
      <c r="E1398">
        <v>1043107200000</v>
      </c>
      <c r="F1398" t="s">
        <v>20</v>
      </c>
      <c r="G1398">
        <v>1</v>
      </c>
      <c r="H1398" t="s">
        <v>6606</v>
      </c>
      <c r="I1398" t="s">
        <v>6607</v>
      </c>
      <c r="J1398" t="s">
        <v>20</v>
      </c>
      <c r="K1398" t="s">
        <v>21</v>
      </c>
      <c r="L1398">
        <v>0</v>
      </c>
      <c r="M1398">
        <v>0</v>
      </c>
      <c r="N1398" t="s">
        <v>22</v>
      </c>
      <c r="O1398">
        <v>4</v>
      </c>
      <c r="P1398" s="30">
        <f>SQRT((postes_2[[#This Row],[x]]-$Q$1)^2+(postes_2[[#This Row],[y]]-$R$1)^2)</f>
        <v>261282.03325428642</v>
      </c>
      <c r="Q1398">
        <v>349629.90999999602</v>
      </c>
      <c r="R1398">
        <v>6738259.7599999998</v>
      </c>
    </row>
    <row r="1399" spans="1:18">
      <c r="A1399">
        <v>1945</v>
      </c>
      <c r="B1399">
        <v>60001627</v>
      </c>
      <c r="C1399" t="e">
        <f>+#REF!</f>
        <v>#REF!</v>
      </c>
      <c r="D1399" t="s">
        <v>20</v>
      </c>
      <c r="E1399">
        <v>1063843200000</v>
      </c>
      <c r="F1399" t="s">
        <v>20</v>
      </c>
      <c r="G1399">
        <v>1</v>
      </c>
      <c r="H1399" t="s">
        <v>3879</v>
      </c>
      <c r="I1399" t="s">
        <v>3880</v>
      </c>
      <c r="J1399" t="s">
        <v>1079</v>
      </c>
      <c r="K1399" t="s">
        <v>21</v>
      </c>
      <c r="L1399">
        <v>0</v>
      </c>
      <c r="M1399">
        <v>0</v>
      </c>
      <c r="N1399" t="s">
        <v>22</v>
      </c>
      <c r="O1399">
        <v>4</v>
      </c>
      <c r="P1399" s="30">
        <f>SQRT((postes_2[[#This Row],[x]]-$Q$1)^2+(postes_2[[#This Row],[y]]-$R$1)^2)</f>
        <v>261378.24572622305</v>
      </c>
      <c r="Q1399">
        <v>376113.95000000298</v>
      </c>
      <c r="R1399">
        <v>6637720.5599999996</v>
      </c>
    </row>
    <row r="1400" spans="1:18">
      <c r="A1400">
        <v>2926</v>
      </c>
      <c r="B1400">
        <v>60001238</v>
      </c>
      <c r="C1400" t="e">
        <f>+#REF!</f>
        <v>#REF!</v>
      </c>
      <c r="D1400" t="s">
        <v>20</v>
      </c>
      <c r="E1400">
        <v>1034899200000</v>
      </c>
      <c r="F1400" t="s">
        <v>20</v>
      </c>
      <c r="G1400">
        <v>1</v>
      </c>
      <c r="H1400" t="s">
        <v>6132</v>
      </c>
      <c r="I1400" t="s">
        <v>6133</v>
      </c>
      <c r="J1400" t="s">
        <v>20</v>
      </c>
      <c r="K1400" t="s">
        <v>21</v>
      </c>
      <c r="L1400">
        <v>0</v>
      </c>
      <c r="M1400">
        <v>0</v>
      </c>
      <c r="N1400" t="s">
        <v>22</v>
      </c>
      <c r="O1400">
        <v>3</v>
      </c>
      <c r="P1400" s="30">
        <f>SQRT((postes_2[[#This Row],[x]]-$Q$1)^2+(postes_2[[#This Row],[y]]-$R$1)^2)</f>
        <v>261405.4640815162</v>
      </c>
      <c r="Q1400">
        <v>354328.03999999899</v>
      </c>
      <c r="R1400">
        <v>6701265.8300000001</v>
      </c>
    </row>
    <row r="1401" spans="1:18">
      <c r="A1401">
        <v>2082</v>
      </c>
      <c r="B1401">
        <v>70013802</v>
      </c>
      <c r="C1401" t="e">
        <f>+#REF!</f>
        <v>#REF!</v>
      </c>
      <c r="D1401" t="s">
        <v>30</v>
      </c>
      <c r="E1401">
        <v>1158140096000</v>
      </c>
      <c r="F1401">
        <v>1413213240000</v>
      </c>
      <c r="G1401">
        <v>1</v>
      </c>
      <c r="H1401" t="s">
        <v>3302</v>
      </c>
      <c r="I1401" t="s">
        <v>3296</v>
      </c>
      <c r="J1401" t="s">
        <v>26</v>
      </c>
      <c r="K1401" t="s">
        <v>21</v>
      </c>
      <c r="L1401">
        <v>0</v>
      </c>
      <c r="M1401">
        <v>0</v>
      </c>
      <c r="N1401" t="s">
        <v>22</v>
      </c>
      <c r="O1401">
        <v>4</v>
      </c>
      <c r="P1401" s="30">
        <f>SQRT((postes_2[[#This Row],[x]]-$Q$1)^2+(postes_2[[#This Row],[y]]-$R$1)^2)</f>
        <v>261527.31964723131</v>
      </c>
      <c r="Q1401">
        <v>685230.39000000095</v>
      </c>
      <c r="R1401">
        <v>7004076.2300000004</v>
      </c>
    </row>
    <row r="1402" spans="1:18">
      <c r="A1402">
        <v>593</v>
      </c>
      <c r="B1402">
        <v>20000159</v>
      </c>
      <c r="C1402">
        <f>+PF811</f>
        <v>0</v>
      </c>
      <c r="D1402" t="s">
        <v>23</v>
      </c>
      <c r="E1402">
        <v>1089890834000</v>
      </c>
      <c r="F1402">
        <v>1229617310000</v>
      </c>
      <c r="G1402">
        <v>1</v>
      </c>
      <c r="H1402" t="s">
        <v>5743</v>
      </c>
      <c r="I1402" t="s">
        <v>5744</v>
      </c>
      <c r="J1402" t="s">
        <v>5745</v>
      </c>
      <c r="K1402" t="s">
        <v>21</v>
      </c>
      <c r="L1402">
        <v>0</v>
      </c>
      <c r="M1402">
        <v>0</v>
      </c>
      <c r="N1402" t="s">
        <v>22</v>
      </c>
      <c r="O1402">
        <v>3</v>
      </c>
      <c r="P1402" s="30">
        <f>SQRT((postes_2[[#This Row],[x]]-$Q$1)^2+(postes_2[[#This Row],[y]]-$R$1)^2)</f>
        <v>261660.01758823518</v>
      </c>
      <c r="Q1402">
        <v>807670.45000000298</v>
      </c>
      <c r="R1402">
        <v>6925443.9400000004</v>
      </c>
    </row>
    <row r="1403" spans="1:18">
      <c r="A1403">
        <v>4057</v>
      </c>
      <c r="B1403">
        <v>60001895</v>
      </c>
      <c r="C1403" t="e">
        <f>+#REF!</f>
        <v>#REF!</v>
      </c>
      <c r="D1403" t="s">
        <v>20</v>
      </c>
      <c r="E1403">
        <v>610761600000</v>
      </c>
      <c r="F1403" t="s">
        <v>20</v>
      </c>
      <c r="G1403">
        <v>1</v>
      </c>
      <c r="H1403" t="s">
        <v>7955</v>
      </c>
      <c r="I1403" t="s">
        <v>7956</v>
      </c>
      <c r="J1403" t="s">
        <v>20</v>
      </c>
      <c r="K1403" t="s">
        <v>21</v>
      </c>
      <c r="L1403">
        <v>0</v>
      </c>
      <c r="M1403">
        <v>0</v>
      </c>
      <c r="N1403" t="s">
        <v>22</v>
      </c>
      <c r="O1403">
        <v>4</v>
      </c>
      <c r="P1403" s="30">
        <f>SQRT((postes_2[[#This Row],[x]]-$Q$1)^2+(postes_2[[#This Row],[y]]-$R$1)^2)</f>
        <v>261752.81366618516</v>
      </c>
      <c r="Q1403">
        <v>497107.53999999899</v>
      </c>
      <c r="R1403">
        <v>6517530.9000000004</v>
      </c>
    </row>
    <row r="1404" spans="1:18">
      <c r="A1404">
        <v>1812</v>
      </c>
      <c r="B1404">
        <v>60001836</v>
      </c>
      <c r="C1404" t="e">
        <f>+#REF!</f>
        <v>#REF!</v>
      </c>
      <c r="D1404" t="s">
        <v>20</v>
      </c>
      <c r="E1404">
        <v>783129600000</v>
      </c>
      <c r="F1404" t="s">
        <v>20</v>
      </c>
      <c r="G1404">
        <v>1</v>
      </c>
      <c r="H1404" t="s">
        <v>7492</v>
      </c>
      <c r="I1404" t="s">
        <v>7493</v>
      </c>
      <c r="J1404" t="s">
        <v>20</v>
      </c>
      <c r="K1404" t="s">
        <v>21</v>
      </c>
      <c r="L1404">
        <v>0</v>
      </c>
      <c r="M1404">
        <v>0</v>
      </c>
      <c r="N1404" t="s">
        <v>22</v>
      </c>
      <c r="O1404">
        <v>4</v>
      </c>
      <c r="P1404" s="30">
        <f>SQRT((postes_2[[#This Row],[x]]-$Q$1)^2+(postes_2[[#This Row],[y]]-$R$1)^2)</f>
        <v>261867.16949974914</v>
      </c>
      <c r="Q1404">
        <v>441217.53000000102</v>
      </c>
      <c r="R1404">
        <v>6553641.79</v>
      </c>
    </row>
    <row r="1405" spans="1:18">
      <c r="A1405">
        <v>2078</v>
      </c>
      <c r="B1405">
        <v>10000603</v>
      </c>
      <c r="C1405" t="e">
        <f>+#REF!</f>
        <v>#REF!</v>
      </c>
      <c r="D1405" t="s">
        <v>30</v>
      </c>
      <c r="E1405">
        <v>1071619200000</v>
      </c>
      <c r="F1405">
        <v>1413213273000</v>
      </c>
      <c r="G1405">
        <v>1</v>
      </c>
      <c r="H1405" t="s">
        <v>3295</v>
      </c>
      <c r="I1405" t="s">
        <v>3296</v>
      </c>
      <c r="J1405" t="s">
        <v>20</v>
      </c>
      <c r="K1405" t="s">
        <v>21</v>
      </c>
      <c r="L1405">
        <v>0</v>
      </c>
      <c r="M1405">
        <v>0</v>
      </c>
      <c r="N1405" t="s">
        <v>22</v>
      </c>
      <c r="O1405">
        <v>4</v>
      </c>
      <c r="P1405" s="30">
        <f>SQRT((postes_2[[#This Row],[x]]-$Q$1)^2+(postes_2[[#This Row],[y]]-$R$1)^2)</f>
        <v>261960.68834728305</v>
      </c>
      <c r="Q1405">
        <v>683501.04999999702</v>
      </c>
      <c r="R1405">
        <v>7005036.9199999999</v>
      </c>
    </row>
    <row r="1406" spans="1:18">
      <c r="A1406">
        <v>3815</v>
      </c>
      <c r="B1406">
        <v>30000304</v>
      </c>
      <c r="C1406" t="e">
        <f>+#REF!</f>
        <v>#REF!</v>
      </c>
      <c r="D1406" t="s">
        <v>17</v>
      </c>
      <c r="E1406">
        <v>610761600000</v>
      </c>
      <c r="F1406">
        <v>1302781195000</v>
      </c>
      <c r="G1406">
        <v>1</v>
      </c>
      <c r="H1406" t="s">
        <v>8136</v>
      </c>
      <c r="I1406" t="s">
        <v>5502</v>
      </c>
      <c r="J1406" t="s">
        <v>20</v>
      </c>
      <c r="K1406" t="s">
        <v>21</v>
      </c>
      <c r="L1406">
        <v>0</v>
      </c>
      <c r="M1406">
        <v>0</v>
      </c>
      <c r="N1406" t="s">
        <v>22</v>
      </c>
      <c r="O1406">
        <v>6</v>
      </c>
      <c r="P1406" s="30">
        <f>SQRT((postes_2[[#This Row],[x]]-$Q$1)^2+(postes_2[[#This Row],[y]]-$R$1)^2)</f>
        <v>261960.77170877013</v>
      </c>
      <c r="Q1406">
        <v>841991.21999999904</v>
      </c>
      <c r="R1406">
        <v>6630901.9900000002</v>
      </c>
    </row>
    <row r="1407" spans="1:18">
      <c r="A1407">
        <v>2960</v>
      </c>
      <c r="B1407">
        <v>30000666</v>
      </c>
      <c r="C1407" t="e">
        <f>+#REF!</f>
        <v>#REF!</v>
      </c>
      <c r="D1407" t="s">
        <v>23</v>
      </c>
      <c r="E1407">
        <v>610761600000</v>
      </c>
      <c r="F1407">
        <v>1279618424000</v>
      </c>
      <c r="G1407">
        <v>1</v>
      </c>
      <c r="H1407" t="s">
        <v>4551</v>
      </c>
      <c r="I1407" t="s">
        <v>4552</v>
      </c>
      <c r="J1407" t="s">
        <v>20</v>
      </c>
      <c r="K1407" t="s">
        <v>21</v>
      </c>
      <c r="L1407">
        <v>0</v>
      </c>
      <c r="M1407">
        <v>0</v>
      </c>
      <c r="N1407" t="s">
        <v>22</v>
      </c>
      <c r="O1407">
        <v>3</v>
      </c>
      <c r="P1407" s="30">
        <f>SQRT((postes_2[[#This Row],[x]]-$Q$1)^2+(postes_2[[#This Row],[y]]-$R$1)^2)</f>
        <v>261997.68009374288</v>
      </c>
      <c r="Q1407">
        <v>789779.40999999596</v>
      </c>
      <c r="R1407">
        <v>6562437.0499999998</v>
      </c>
    </row>
    <row r="1408" spans="1:18">
      <c r="A1408">
        <v>4019</v>
      </c>
      <c r="B1408">
        <v>70033377</v>
      </c>
      <c r="C1408" t="e">
        <f>+#REF!</f>
        <v>#REF!</v>
      </c>
      <c r="D1408" t="s">
        <v>83</v>
      </c>
      <c r="E1408">
        <v>1363089531000</v>
      </c>
      <c r="F1408">
        <v>1363089399000</v>
      </c>
      <c r="G1408">
        <v>1</v>
      </c>
      <c r="H1408" t="s">
        <v>8036</v>
      </c>
      <c r="I1408" t="s">
        <v>8037</v>
      </c>
      <c r="J1408" t="s">
        <v>8038</v>
      </c>
      <c r="K1408" t="s">
        <v>21</v>
      </c>
      <c r="L1408">
        <v>0</v>
      </c>
      <c r="M1408">
        <v>0</v>
      </c>
      <c r="N1408" t="s">
        <v>22</v>
      </c>
      <c r="O1408">
        <v>6</v>
      </c>
      <c r="P1408" s="30">
        <f>SQRT((postes_2[[#This Row],[x]]-$Q$1)^2+(postes_2[[#This Row],[y]]-$R$1)^2)</f>
        <v>262010.62310192309</v>
      </c>
      <c r="Q1408">
        <v>625328.75</v>
      </c>
      <c r="R1408">
        <v>7015051.2699999996</v>
      </c>
    </row>
    <row r="1409" spans="1:18">
      <c r="A1409">
        <v>2420</v>
      </c>
      <c r="B1409">
        <v>50000232</v>
      </c>
      <c r="C1409" t="e">
        <f>+#REF!</f>
        <v>#REF!</v>
      </c>
      <c r="D1409" t="s">
        <v>30</v>
      </c>
      <c r="E1409">
        <v>1442504101000</v>
      </c>
      <c r="F1409">
        <v>1423065885000</v>
      </c>
      <c r="G1409">
        <v>1</v>
      </c>
      <c r="H1409" t="s">
        <v>6487</v>
      </c>
      <c r="I1409" t="s">
        <v>6488</v>
      </c>
      <c r="J1409" t="s">
        <v>26</v>
      </c>
      <c r="K1409" t="s">
        <v>21</v>
      </c>
      <c r="L1409">
        <v>0</v>
      </c>
      <c r="M1409">
        <v>0</v>
      </c>
      <c r="N1409" t="s">
        <v>22</v>
      </c>
      <c r="O1409">
        <v>4</v>
      </c>
      <c r="P1409" s="30">
        <f>SQRT((postes_2[[#This Row],[x]]-$Q$1)^2+(postes_2[[#This Row],[y]]-$R$1)^2)</f>
        <v>262216.03099105047</v>
      </c>
      <c r="Q1409">
        <v>586857.15999999596</v>
      </c>
      <c r="R1409">
        <v>6492311.5999999996</v>
      </c>
    </row>
    <row r="1410" spans="1:18">
      <c r="A1410">
        <v>1684</v>
      </c>
      <c r="B1410">
        <v>60001739</v>
      </c>
      <c r="C1410" t="e">
        <f>+#REF!</f>
        <v>#REF!</v>
      </c>
      <c r="D1410" t="s">
        <v>23</v>
      </c>
      <c r="E1410">
        <v>1179930492000</v>
      </c>
      <c r="F1410">
        <v>1225816192000</v>
      </c>
      <c r="G1410">
        <v>1</v>
      </c>
      <c r="H1410" t="s">
        <v>6023</v>
      </c>
      <c r="I1410" t="s">
        <v>6024</v>
      </c>
      <c r="J1410" t="s">
        <v>20</v>
      </c>
      <c r="K1410" t="s">
        <v>21</v>
      </c>
      <c r="L1410">
        <v>0</v>
      </c>
      <c r="M1410">
        <v>0</v>
      </c>
      <c r="N1410" t="s">
        <v>22</v>
      </c>
      <c r="O1410">
        <v>4</v>
      </c>
      <c r="P1410" s="30">
        <f>SQRT((postes_2[[#This Row],[x]]-$Q$1)^2+(postes_2[[#This Row],[y]]-$R$1)^2)</f>
        <v>262279.12356998184</v>
      </c>
      <c r="Q1410">
        <v>394988.71000000101</v>
      </c>
      <c r="R1410">
        <v>6603934.9000000004</v>
      </c>
    </row>
    <row r="1411" spans="1:18">
      <c r="A1411">
        <v>3301</v>
      </c>
      <c r="B1411">
        <v>70048888</v>
      </c>
      <c r="C1411" t="e">
        <f>+#REF!</f>
        <v>#REF!</v>
      </c>
      <c r="D1411" t="s">
        <v>30</v>
      </c>
      <c r="E1411">
        <v>1411029421000</v>
      </c>
      <c r="F1411">
        <v>1394622955000</v>
      </c>
      <c r="G1411">
        <v>1</v>
      </c>
      <c r="H1411" t="s">
        <v>3664</v>
      </c>
      <c r="I1411" t="s">
        <v>3665</v>
      </c>
      <c r="J1411" t="s">
        <v>98</v>
      </c>
      <c r="K1411" t="s">
        <v>21</v>
      </c>
      <c r="L1411">
        <v>0</v>
      </c>
      <c r="M1411">
        <v>0</v>
      </c>
      <c r="N1411" t="s">
        <v>22</v>
      </c>
      <c r="O1411">
        <v>4</v>
      </c>
      <c r="P1411" s="30">
        <f>SQRT((postes_2[[#This Row],[x]]-$Q$1)^2+(postes_2[[#This Row],[y]]-$R$1)^2)</f>
        <v>262369.46144150663</v>
      </c>
      <c r="Q1411">
        <v>805256.24000000197</v>
      </c>
      <c r="R1411">
        <v>6929234.2999999998</v>
      </c>
    </row>
    <row r="1412" spans="1:18">
      <c r="A1412">
        <v>272</v>
      </c>
      <c r="B1412">
        <v>60000509</v>
      </c>
      <c r="C1412">
        <f>+PF1145</f>
        <v>0</v>
      </c>
      <c r="D1412" t="s">
        <v>38</v>
      </c>
      <c r="E1412">
        <v>610761600000</v>
      </c>
      <c r="F1412">
        <v>1193824061000</v>
      </c>
      <c r="G1412">
        <v>1</v>
      </c>
      <c r="H1412" t="s">
        <v>642</v>
      </c>
      <c r="I1412" t="s">
        <v>643</v>
      </c>
      <c r="J1412" t="s">
        <v>20</v>
      </c>
      <c r="K1412" t="s">
        <v>21</v>
      </c>
      <c r="L1412">
        <v>0</v>
      </c>
      <c r="M1412">
        <v>0</v>
      </c>
      <c r="N1412" t="s">
        <v>22</v>
      </c>
      <c r="O1412">
        <v>6</v>
      </c>
      <c r="P1412" s="30">
        <f>SQRT((postes_2[[#This Row],[x]]-$Q$1)^2+(postes_2[[#This Row],[y]]-$R$1)^2)</f>
        <v>262735.60664048308</v>
      </c>
      <c r="Q1412">
        <v>350124.18999999802</v>
      </c>
      <c r="R1412">
        <v>6788823.7400000002</v>
      </c>
    </row>
    <row r="1413" spans="1:18">
      <c r="A1413">
        <v>3059</v>
      </c>
      <c r="B1413">
        <v>30000966</v>
      </c>
      <c r="C1413" t="e">
        <f>+#REF!</f>
        <v>#REF!</v>
      </c>
      <c r="D1413" t="s">
        <v>23</v>
      </c>
      <c r="E1413">
        <v>610761600000</v>
      </c>
      <c r="F1413">
        <v>1265896206000</v>
      </c>
      <c r="G1413">
        <v>1</v>
      </c>
      <c r="H1413" t="s">
        <v>2958</v>
      </c>
      <c r="I1413" t="s">
        <v>2959</v>
      </c>
      <c r="J1413" t="s">
        <v>20</v>
      </c>
      <c r="K1413" t="s">
        <v>21</v>
      </c>
      <c r="L1413">
        <v>0</v>
      </c>
      <c r="M1413">
        <v>0</v>
      </c>
      <c r="N1413" t="s">
        <v>22</v>
      </c>
      <c r="O1413">
        <v>3</v>
      </c>
      <c r="P1413" s="30">
        <f>SQRT((postes_2[[#This Row],[x]]-$Q$1)^2+(postes_2[[#This Row],[y]]-$R$1)^2)</f>
        <v>262802.03292447975</v>
      </c>
      <c r="Q1413">
        <v>749755.82999999798</v>
      </c>
      <c r="R1413">
        <v>6530607.7599999998</v>
      </c>
    </row>
    <row r="1414" spans="1:18">
      <c r="A1414">
        <v>2499</v>
      </c>
      <c r="B1414">
        <v>50000231</v>
      </c>
      <c r="C1414" t="e">
        <f>+#REF!</f>
        <v>#REF!</v>
      </c>
      <c r="D1414" t="s">
        <v>20</v>
      </c>
      <c r="E1414">
        <v>754531200000</v>
      </c>
      <c r="F1414" t="s">
        <v>20</v>
      </c>
      <c r="G1414">
        <v>1</v>
      </c>
      <c r="H1414" t="s">
        <v>5247</v>
      </c>
      <c r="I1414" t="s">
        <v>5248</v>
      </c>
      <c r="J1414" t="s">
        <v>20</v>
      </c>
      <c r="K1414" t="s">
        <v>21</v>
      </c>
      <c r="L1414">
        <v>0</v>
      </c>
      <c r="M1414">
        <v>0</v>
      </c>
      <c r="N1414" t="s">
        <v>22</v>
      </c>
      <c r="O1414">
        <v>4</v>
      </c>
      <c r="P1414" s="30">
        <f>SQRT((postes_2[[#This Row],[x]]-$Q$1)^2+(postes_2[[#This Row],[y]]-$R$1)^2)</f>
        <v>262927.65458762122</v>
      </c>
      <c r="Q1414">
        <v>643076.13000000303</v>
      </c>
      <c r="R1414">
        <v>6492564.3899999997</v>
      </c>
    </row>
    <row r="1415" spans="1:18">
      <c r="A1415">
        <v>1071</v>
      </c>
      <c r="B1415">
        <v>60001347</v>
      </c>
      <c r="C1415">
        <f>+PF346</f>
        <v>0</v>
      </c>
      <c r="D1415" t="s">
        <v>20</v>
      </c>
      <c r="E1415">
        <v>1034899200000</v>
      </c>
      <c r="F1415" t="s">
        <v>20</v>
      </c>
      <c r="G1415">
        <v>1</v>
      </c>
      <c r="H1415" t="s">
        <v>6527</v>
      </c>
      <c r="I1415" t="s">
        <v>6528</v>
      </c>
      <c r="J1415" t="s">
        <v>20</v>
      </c>
      <c r="K1415" t="s">
        <v>21</v>
      </c>
      <c r="L1415">
        <v>0</v>
      </c>
      <c r="M1415">
        <v>0</v>
      </c>
      <c r="N1415" t="s">
        <v>22</v>
      </c>
      <c r="O1415">
        <v>3</v>
      </c>
      <c r="P1415" s="30">
        <f>SQRT((postes_2[[#This Row],[x]]-$Q$1)^2+(postes_2[[#This Row],[y]]-$R$1)^2)</f>
        <v>262928.45345289941</v>
      </c>
      <c r="Q1415">
        <v>355338.22999999701</v>
      </c>
      <c r="R1415">
        <v>6689905.1799999997</v>
      </c>
    </row>
    <row r="1416" spans="1:18">
      <c r="A1416">
        <v>1372</v>
      </c>
      <c r="B1416">
        <v>60000576</v>
      </c>
      <c r="C1416">
        <f>+PF47</f>
        <v>0</v>
      </c>
      <c r="D1416" t="s">
        <v>23</v>
      </c>
      <c r="E1416">
        <v>610761600000</v>
      </c>
      <c r="F1416">
        <v>1271857227000</v>
      </c>
      <c r="G1416">
        <v>1</v>
      </c>
      <c r="H1416" t="s">
        <v>2670</v>
      </c>
      <c r="I1416" t="s">
        <v>2671</v>
      </c>
      <c r="J1416" t="s">
        <v>2672</v>
      </c>
      <c r="K1416" t="s">
        <v>21</v>
      </c>
      <c r="L1416">
        <v>0</v>
      </c>
      <c r="M1416">
        <v>0</v>
      </c>
      <c r="N1416" t="s">
        <v>22</v>
      </c>
      <c r="O1416">
        <v>4</v>
      </c>
      <c r="P1416" s="30">
        <f>SQRT((postes_2[[#This Row],[x]]-$Q$1)^2+(postes_2[[#This Row],[y]]-$R$1)^2)</f>
        <v>262969.42661564582</v>
      </c>
      <c r="Q1416">
        <v>349175.07999999798</v>
      </c>
      <c r="R1416">
        <v>6783097.7199999997</v>
      </c>
    </row>
    <row r="1417" spans="1:18">
      <c r="A1417">
        <v>2512</v>
      </c>
      <c r="B1417">
        <v>70000517</v>
      </c>
      <c r="C1417" t="e">
        <f>+#REF!</f>
        <v>#REF!</v>
      </c>
      <c r="D1417" t="s">
        <v>30</v>
      </c>
      <c r="E1417" s="1">
        <v>892080000000</v>
      </c>
      <c r="F1417">
        <v>1370953459000</v>
      </c>
      <c r="G1417">
        <v>1</v>
      </c>
      <c r="H1417" t="s">
        <v>5273</v>
      </c>
      <c r="I1417" t="s">
        <v>5274</v>
      </c>
      <c r="J1417" t="s">
        <v>20</v>
      </c>
      <c r="K1417" t="s">
        <v>21</v>
      </c>
      <c r="L1417">
        <v>0</v>
      </c>
      <c r="M1417">
        <v>0</v>
      </c>
      <c r="N1417" t="s">
        <v>22</v>
      </c>
      <c r="O1417">
        <v>7</v>
      </c>
      <c r="P1417" s="30">
        <f>SQRT((postes_2[[#This Row],[x]]-$Q$1)^2+(postes_2[[#This Row],[y]]-$R$1)^2)</f>
        <v>262973.24783438048</v>
      </c>
      <c r="Q1417">
        <v>394642.28999999899</v>
      </c>
      <c r="R1417">
        <v>6903707.5999999996</v>
      </c>
    </row>
    <row r="1418" spans="1:18">
      <c r="A1418">
        <v>773</v>
      </c>
      <c r="B1418">
        <v>70049088</v>
      </c>
      <c r="C1418">
        <f>+PF647</f>
        <v>0</v>
      </c>
      <c r="D1418" t="s">
        <v>274</v>
      </c>
      <c r="E1418">
        <v>1448456702000</v>
      </c>
      <c r="F1418">
        <v>1448457573000</v>
      </c>
      <c r="G1418">
        <v>1</v>
      </c>
      <c r="H1418" t="s">
        <v>1685</v>
      </c>
      <c r="I1418" t="s">
        <v>1686</v>
      </c>
      <c r="J1418" t="s">
        <v>20</v>
      </c>
      <c r="K1418" t="s">
        <v>21</v>
      </c>
      <c r="L1418">
        <v>0</v>
      </c>
      <c r="M1418">
        <v>0</v>
      </c>
      <c r="N1418" t="s">
        <v>22</v>
      </c>
      <c r="O1418">
        <v>3</v>
      </c>
      <c r="P1418" s="30">
        <f>SQRT((postes_2[[#This Row],[x]]-$Q$1)^2+(postes_2[[#This Row],[y]]-$R$1)^2)</f>
        <v>263067.70130932512</v>
      </c>
      <c r="Q1418">
        <v>355748.11999999703</v>
      </c>
      <c r="R1418">
        <v>6687722.4000000004</v>
      </c>
    </row>
    <row r="1419" spans="1:18">
      <c r="A1419">
        <v>2873</v>
      </c>
      <c r="B1419">
        <v>60001435</v>
      </c>
      <c r="C1419" t="e">
        <f>+#REF!</f>
        <v>#REF!</v>
      </c>
      <c r="D1419" t="s">
        <v>20</v>
      </c>
      <c r="E1419">
        <v>1034899200000</v>
      </c>
      <c r="F1419" t="s">
        <v>20</v>
      </c>
      <c r="G1419">
        <v>1</v>
      </c>
      <c r="H1419" t="s">
        <v>6610</v>
      </c>
      <c r="I1419" t="s">
        <v>6611</v>
      </c>
      <c r="J1419" t="s">
        <v>20</v>
      </c>
      <c r="K1419" t="s">
        <v>21</v>
      </c>
      <c r="L1419">
        <v>0</v>
      </c>
      <c r="M1419">
        <v>0</v>
      </c>
      <c r="N1419" t="s">
        <v>22</v>
      </c>
      <c r="O1419">
        <v>4</v>
      </c>
      <c r="P1419" s="30">
        <f>SQRT((postes_2[[#This Row],[x]]-$Q$1)^2+(postes_2[[#This Row],[y]]-$R$1)^2)</f>
        <v>263176.37551551539</v>
      </c>
      <c r="Q1419">
        <v>357257.13000000297</v>
      </c>
      <c r="R1419">
        <v>6681730.8600000003</v>
      </c>
    </row>
    <row r="1420" spans="1:18">
      <c r="A1420">
        <v>3649</v>
      </c>
      <c r="B1420">
        <v>60003817</v>
      </c>
      <c r="C1420" t="e">
        <f>+#REF!</f>
        <v>#REF!</v>
      </c>
      <c r="D1420" t="s">
        <v>30</v>
      </c>
      <c r="E1420" s="1">
        <v>1067904000000</v>
      </c>
      <c r="F1420">
        <v>1378136442000</v>
      </c>
      <c r="G1420">
        <v>1</v>
      </c>
      <c r="H1420" t="s">
        <v>7718</v>
      </c>
      <c r="I1420" t="s">
        <v>7719</v>
      </c>
      <c r="J1420" t="s">
        <v>20</v>
      </c>
      <c r="K1420" t="s">
        <v>21</v>
      </c>
      <c r="L1420">
        <v>0</v>
      </c>
      <c r="M1420">
        <v>0</v>
      </c>
      <c r="N1420" t="s">
        <v>22</v>
      </c>
      <c r="O1420">
        <v>4</v>
      </c>
      <c r="P1420" s="30">
        <f>SQRT((postes_2[[#This Row],[x]]-$Q$1)^2+(postes_2[[#This Row],[y]]-$R$1)^2)</f>
        <v>263346.77847440518</v>
      </c>
      <c r="Q1420">
        <v>349907.09000000398</v>
      </c>
      <c r="R1420">
        <v>6791657.4500000002</v>
      </c>
    </row>
    <row r="1421" spans="1:18">
      <c r="A1421">
        <v>1052</v>
      </c>
      <c r="B1421">
        <v>10000591</v>
      </c>
      <c r="C1421" t="e">
        <f>+#REF!</f>
        <v>#REF!</v>
      </c>
      <c r="D1421" t="s">
        <v>274</v>
      </c>
      <c r="E1421">
        <v>1006214400000</v>
      </c>
      <c r="F1421">
        <v>1421942930000</v>
      </c>
      <c r="G1421">
        <v>1</v>
      </c>
      <c r="H1421" t="s">
        <v>3257</v>
      </c>
      <c r="I1421" t="s">
        <v>3258</v>
      </c>
      <c r="J1421" t="s">
        <v>20</v>
      </c>
      <c r="K1421" t="s">
        <v>21</v>
      </c>
      <c r="L1421">
        <v>0</v>
      </c>
      <c r="M1421">
        <v>0</v>
      </c>
      <c r="N1421" t="s">
        <v>22</v>
      </c>
      <c r="O1421">
        <v>7</v>
      </c>
      <c r="P1421" s="30">
        <f>SQRT((postes_2[[#This Row],[x]]-$Q$1)^2+(postes_2[[#This Row],[y]]-$R$1)^2)</f>
        <v>263466.01897422463</v>
      </c>
      <c r="Q1421">
        <v>674135.21999999904</v>
      </c>
      <c r="R1421">
        <v>7009120.3099999996</v>
      </c>
    </row>
    <row r="1422" spans="1:18">
      <c r="A1422">
        <v>620</v>
      </c>
      <c r="B1422">
        <v>50000218</v>
      </c>
      <c r="C1422">
        <f>+PF805</f>
        <v>0</v>
      </c>
      <c r="D1422" t="s">
        <v>168</v>
      </c>
      <c r="E1422">
        <v>1459506218000</v>
      </c>
      <c r="F1422">
        <v>1360666470000</v>
      </c>
      <c r="G1422">
        <v>1</v>
      </c>
      <c r="H1422" t="s">
        <v>5209</v>
      </c>
      <c r="I1422" t="s">
        <v>5210</v>
      </c>
      <c r="J1422" t="s">
        <v>20</v>
      </c>
      <c r="K1422" t="s">
        <v>21</v>
      </c>
      <c r="L1422">
        <v>0</v>
      </c>
      <c r="M1422">
        <v>0</v>
      </c>
      <c r="N1422" t="s">
        <v>22</v>
      </c>
      <c r="O1422">
        <v>4</v>
      </c>
      <c r="P1422" s="30">
        <f>SQRT((postes_2[[#This Row],[x]]-$Q$1)^2+(postes_2[[#This Row],[y]]-$R$1)^2)</f>
        <v>263554.60347216018</v>
      </c>
      <c r="Q1422">
        <v>561180.81000000203</v>
      </c>
      <c r="R1422">
        <v>6494557.5899999999</v>
      </c>
    </row>
    <row r="1423" spans="1:18">
      <c r="A1423">
        <v>2238</v>
      </c>
      <c r="B1423">
        <v>10000655</v>
      </c>
      <c r="C1423" t="e">
        <f>+#REF!</f>
        <v>#REF!</v>
      </c>
      <c r="D1423" t="s">
        <v>212</v>
      </c>
      <c r="E1423">
        <v>610761600000</v>
      </c>
      <c r="F1423">
        <v>1171969608000</v>
      </c>
      <c r="G1423">
        <v>1</v>
      </c>
      <c r="H1423" t="s">
        <v>5712</v>
      </c>
      <c r="I1423" t="s">
        <v>5713</v>
      </c>
      <c r="J1423" t="s">
        <v>20</v>
      </c>
      <c r="K1423" t="s">
        <v>21</v>
      </c>
      <c r="L1423">
        <v>0</v>
      </c>
      <c r="M1423">
        <v>0</v>
      </c>
      <c r="N1423" t="s">
        <v>22</v>
      </c>
      <c r="O1423">
        <v>3</v>
      </c>
      <c r="P1423" s="30">
        <f>SQRT((postes_2[[#This Row],[x]]-$Q$1)^2+(postes_2[[#This Row],[y]]-$R$1)^2)</f>
        <v>263610.04215992283</v>
      </c>
      <c r="Q1423">
        <v>732897.75</v>
      </c>
      <c r="R1423">
        <v>6986917.9699999997</v>
      </c>
    </row>
    <row r="1424" spans="1:18">
      <c r="A1424">
        <v>2987</v>
      </c>
      <c r="B1424">
        <v>70028507</v>
      </c>
      <c r="C1424" t="e">
        <f>+#REF!</f>
        <v>#REF!</v>
      </c>
      <c r="D1424" t="s">
        <v>56</v>
      </c>
      <c r="E1424">
        <v>1265312153000</v>
      </c>
      <c r="F1424">
        <v>1265312417000</v>
      </c>
      <c r="G1424">
        <v>1</v>
      </c>
      <c r="H1424" t="s">
        <v>2812</v>
      </c>
      <c r="I1424" t="s">
        <v>2813</v>
      </c>
      <c r="J1424" t="s">
        <v>20</v>
      </c>
      <c r="K1424" t="s">
        <v>21</v>
      </c>
      <c r="L1424">
        <v>0</v>
      </c>
      <c r="M1424">
        <v>0</v>
      </c>
      <c r="N1424" t="s">
        <v>22</v>
      </c>
      <c r="O1424">
        <v>6</v>
      </c>
      <c r="P1424" s="30">
        <f>SQRT((postes_2[[#This Row],[x]]-$Q$1)^2+(postes_2[[#This Row],[y]]-$R$1)^2)</f>
        <v>263690.10137830779</v>
      </c>
      <c r="Q1424">
        <v>627131.71999999904</v>
      </c>
      <c r="R1424">
        <v>7016625.4800000004</v>
      </c>
    </row>
    <row r="1425" spans="1:18">
      <c r="A1425">
        <v>1509</v>
      </c>
      <c r="B1425">
        <v>20001365</v>
      </c>
      <c r="C1425" t="e">
        <f>+#REF!</f>
        <v>#REF!</v>
      </c>
      <c r="D1425" t="s">
        <v>90</v>
      </c>
      <c r="E1425">
        <v>778982400000</v>
      </c>
      <c r="F1425">
        <v>1152096834000</v>
      </c>
      <c r="G1425">
        <v>1</v>
      </c>
      <c r="H1425" t="s">
        <v>3287</v>
      </c>
      <c r="I1425" t="s">
        <v>3288</v>
      </c>
      <c r="J1425" t="s">
        <v>26</v>
      </c>
      <c r="K1425" t="s">
        <v>21</v>
      </c>
      <c r="L1425">
        <v>0</v>
      </c>
      <c r="M1425">
        <v>0</v>
      </c>
      <c r="N1425" t="s">
        <v>22</v>
      </c>
      <c r="O1425">
        <v>3</v>
      </c>
      <c r="P1425" s="30">
        <f>SQRT((postes_2[[#This Row],[x]]-$Q$1)^2+(postes_2[[#This Row],[y]]-$R$1)^2)</f>
        <v>263710.77289965114</v>
      </c>
      <c r="Q1425">
        <v>873864.42000000202</v>
      </c>
      <c r="R1425">
        <v>6740563.6200000001</v>
      </c>
    </row>
    <row r="1426" spans="1:18">
      <c r="A1426">
        <v>1980</v>
      </c>
      <c r="B1426">
        <v>50000240</v>
      </c>
      <c r="C1426" t="e">
        <f>+#REF!</f>
        <v>#REF!</v>
      </c>
      <c r="D1426" t="s">
        <v>20</v>
      </c>
      <c r="E1426">
        <v>785462400000</v>
      </c>
      <c r="F1426" t="s">
        <v>20</v>
      </c>
      <c r="G1426">
        <v>1</v>
      </c>
      <c r="H1426" t="s">
        <v>4175</v>
      </c>
      <c r="I1426" t="s">
        <v>4176</v>
      </c>
      <c r="J1426" t="s">
        <v>20</v>
      </c>
      <c r="K1426" t="s">
        <v>21</v>
      </c>
      <c r="L1426">
        <v>0</v>
      </c>
      <c r="M1426">
        <v>0</v>
      </c>
      <c r="N1426" t="s">
        <v>22</v>
      </c>
      <c r="O1426">
        <v>1</v>
      </c>
      <c r="P1426" s="30">
        <f>SQRT((postes_2[[#This Row],[x]]-$Q$1)^2+(postes_2[[#This Row],[y]]-$R$1)^2)</f>
        <v>263840.98081464606</v>
      </c>
      <c r="Q1426">
        <v>598836.03999999899</v>
      </c>
      <c r="R1426">
        <v>6489877.96</v>
      </c>
    </row>
    <row r="1427" spans="1:18">
      <c r="A1427">
        <v>1583</v>
      </c>
      <c r="B1427">
        <v>30000150</v>
      </c>
      <c r="C1427" t="e">
        <f>+#REF!</f>
        <v>#REF!</v>
      </c>
      <c r="D1427" t="s">
        <v>1094</v>
      </c>
      <c r="E1427">
        <v>610761600000</v>
      </c>
      <c r="F1427">
        <v>1423566449000</v>
      </c>
      <c r="G1427">
        <v>1</v>
      </c>
      <c r="H1427" t="s">
        <v>7547</v>
      </c>
      <c r="I1427" t="s">
        <v>7548</v>
      </c>
      <c r="J1427" t="s">
        <v>26</v>
      </c>
      <c r="K1427" t="s">
        <v>21</v>
      </c>
      <c r="L1427">
        <v>0</v>
      </c>
      <c r="M1427">
        <v>0</v>
      </c>
      <c r="N1427" t="s">
        <v>22</v>
      </c>
      <c r="O1427">
        <v>3</v>
      </c>
      <c r="P1427" s="30">
        <f>SQRT((postes_2[[#This Row],[x]]-$Q$1)^2+(postes_2[[#This Row],[y]]-$R$1)^2)</f>
        <v>263893.44915269525</v>
      </c>
      <c r="Q1427">
        <v>863341.70000000298</v>
      </c>
      <c r="R1427">
        <v>6677995.1600000001</v>
      </c>
    </row>
    <row r="1428" spans="1:18">
      <c r="A1428">
        <v>2880</v>
      </c>
      <c r="B1428">
        <v>20001271</v>
      </c>
      <c r="C1428" t="e">
        <f>+#REF!</f>
        <v>#REF!</v>
      </c>
      <c r="D1428" t="s">
        <v>77</v>
      </c>
      <c r="E1428">
        <v>817084800000</v>
      </c>
      <c r="F1428">
        <v>1329988933000</v>
      </c>
      <c r="G1428">
        <v>1</v>
      </c>
      <c r="H1428" t="s">
        <v>6622</v>
      </c>
      <c r="I1428" t="s">
        <v>6623</v>
      </c>
      <c r="J1428" t="s">
        <v>20</v>
      </c>
      <c r="K1428" t="s">
        <v>21</v>
      </c>
      <c r="L1428">
        <v>0</v>
      </c>
      <c r="M1428">
        <v>0</v>
      </c>
      <c r="N1428" t="s">
        <v>22</v>
      </c>
      <c r="O1428">
        <v>3</v>
      </c>
      <c r="P1428" s="30">
        <f>SQRT((postes_2[[#This Row],[x]]-$Q$1)^2+(postes_2[[#This Row],[y]]-$R$1)^2)</f>
        <v>264017.3888959139</v>
      </c>
      <c r="Q1428">
        <v>874476.03000000096</v>
      </c>
      <c r="R1428">
        <v>6755833.6100000003</v>
      </c>
    </row>
    <row r="1429" spans="1:18">
      <c r="A1429">
        <v>3365</v>
      </c>
      <c r="B1429">
        <v>30000319</v>
      </c>
      <c r="C1429" t="e">
        <f>+#REF!</f>
        <v>#REF!</v>
      </c>
      <c r="D1429" t="s">
        <v>20</v>
      </c>
      <c r="E1429">
        <v>610761600000</v>
      </c>
      <c r="F1429" t="s">
        <v>20</v>
      </c>
      <c r="G1429">
        <v>1</v>
      </c>
      <c r="H1429" t="s">
        <v>52</v>
      </c>
      <c r="I1429" t="s">
        <v>53</v>
      </c>
      <c r="J1429" t="s">
        <v>26</v>
      </c>
      <c r="K1429" t="s">
        <v>21</v>
      </c>
      <c r="L1429">
        <v>0</v>
      </c>
      <c r="M1429">
        <v>0</v>
      </c>
      <c r="N1429" t="s">
        <v>22</v>
      </c>
      <c r="O1429">
        <v>3</v>
      </c>
      <c r="P1429" s="30">
        <f>SQRT((postes_2[[#This Row],[x]]-$Q$1)^2+(postes_2[[#This Row],[y]]-$R$1)^2)</f>
        <v>264100.14270657353</v>
      </c>
      <c r="Q1429">
        <v>841807.42000000202</v>
      </c>
      <c r="R1429">
        <v>6626059.2300000004</v>
      </c>
    </row>
    <row r="1430" spans="1:18">
      <c r="A1430">
        <v>1436</v>
      </c>
      <c r="B1430">
        <v>30001255</v>
      </c>
      <c r="C1430" t="e">
        <f>+#REF!</f>
        <v>#REF!</v>
      </c>
      <c r="D1430" t="s">
        <v>152</v>
      </c>
      <c r="E1430" s="1">
        <v>765504000000</v>
      </c>
      <c r="F1430">
        <v>1267024635000</v>
      </c>
      <c r="G1430">
        <v>1</v>
      </c>
      <c r="H1430" t="s">
        <v>5802</v>
      </c>
      <c r="I1430" t="s">
        <v>5803</v>
      </c>
      <c r="J1430" t="s">
        <v>20</v>
      </c>
      <c r="K1430" t="s">
        <v>21</v>
      </c>
      <c r="L1430">
        <v>0</v>
      </c>
      <c r="M1430">
        <v>0</v>
      </c>
      <c r="N1430" t="s">
        <v>22</v>
      </c>
      <c r="O1430">
        <v>6</v>
      </c>
      <c r="P1430" s="30">
        <f>SQRT((postes_2[[#This Row],[x]]-$Q$1)^2+(postes_2[[#This Row],[y]]-$R$1)^2)</f>
        <v>264117.75737113896</v>
      </c>
      <c r="Q1430">
        <v>720632.39999999898</v>
      </c>
      <c r="R1430">
        <v>6513415.9400000004</v>
      </c>
    </row>
    <row r="1431" spans="1:18">
      <c r="A1431">
        <v>3014</v>
      </c>
      <c r="B1431">
        <v>60001930</v>
      </c>
      <c r="C1431" t="e">
        <f>+#REF!</f>
        <v>#REF!</v>
      </c>
      <c r="D1431" t="s">
        <v>20</v>
      </c>
      <c r="E1431">
        <v>783129600000</v>
      </c>
      <c r="F1431" t="s">
        <v>20</v>
      </c>
      <c r="G1431">
        <v>1</v>
      </c>
      <c r="H1431" t="s">
        <v>6395</v>
      </c>
      <c r="I1431" t="s">
        <v>6396</v>
      </c>
      <c r="J1431" t="s">
        <v>20</v>
      </c>
      <c r="K1431" t="s">
        <v>21</v>
      </c>
      <c r="L1431">
        <v>0</v>
      </c>
      <c r="M1431">
        <v>0</v>
      </c>
      <c r="N1431" t="s">
        <v>22</v>
      </c>
      <c r="O1431">
        <v>4</v>
      </c>
      <c r="P1431" s="30">
        <f>SQRT((postes_2[[#This Row],[x]]-$Q$1)^2+(postes_2[[#This Row],[y]]-$R$1)^2)</f>
        <v>264171.22197258653</v>
      </c>
      <c r="Q1431">
        <v>504852.20000000298</v>
      </c>
      <c r="R1431">
        <v>6511323</v>
      </c>
    </row>
    <row r="1432" spans="1:18">
      <c r="A1432">
        <v>3843</v>
      </c>
      <c r="B1432">
        <v>70056027</v>
      </c>
      <c r="C1432" t="e">
        <f>+#REF!</f>
        <v>#REF!</v>
      </c>
      <c r="D1432" t="s">
        <v>264</v>
      </c>
      <c r="E1432">
        <v>1448554709000</v>
      </c>
      <c r="F1432">
        <v>1426754763000</v>
      </c>
      <c r="G1432">
        <v>1</v>
      </c>
      <c r="H1432" t="s">
        <v>7898</v>
      </c>
      <c r="I1432" t="s">
        <v>7899</v>
      </c>
      <c r="J1432" t="s">
        <v>98</v>
      </c>
      <c r="K1432" t="s">
        <v>21</v>
      </c>
      <c r="L1432">
        <v>0</v>
      </c>
      <c r="M1432">
        <v>0</v>
      </c>
      <c r="N1432" t="s">
        <v>22</v>
      </c>
      <c r="O1432">
        <v>3</v>
      </c>
      <c r="P1432" s="30">
        <f>SQRT((postes_2[[#This Row],[x]]-$Q$1)^2+(postes_2[[#This Row],[y]]-$R$1)^2)</f>
        <v>264172.68471504789</v>
      </c>
      <c r="Q1432">
        <v>352964.53000000102</v>
      </c>
      <c r="R1432">
        <v>6694483.4900000002</v>
      </c>
    </row>
    <row r="1433" spans="1:18">
      <c r="A1433">
        <v>2500</v>
      </c>
      <c r="B1433">
        <v>50000233</v>
      </c>
      <c r="C1433" t="e">
        <f>+#REF!</f>
        <v>#REF!</v>
      </c>
      <c r="D1433" t="s">
        <v>38</v>
      </c>
      <c r="E1433">
        <v>754531200000</v>
      </c>
      <c r="F1433">
        <v>1208250441000</v>
      </c>
      <c r="G1433">
        <v>1</v>
      </c>
      <c r="H1433" t="s">
        <v>5249</v>
      </c>
      <c r="I1433" t="s">
        <v>5248</v>
      </c>
      <c r="J1433" t="s">
        <v>5250</v>
      </c>
      <c r="K1433" t="s">
        <v>21</v>
      </c>
      <c r="L1433">
        <v>0</v>
      </c>
      <c r="M1433">
        <v>0</v>
      </c>
      <c r="N1433" t="s">
        <v>22</v>
      </c>
      <c r="O1433">
        <v>4</v>
      </c>
      <c r="P1433" s="30">
        <f>SQRT((postes_2[[#This Row],[x]]-$Q$1)^2+(postes_2[[#This Row],[y]]-$R$1)^2)</f>
        <v>264408.22948641295</v>
      </c>
      <c r="Q1433">
        <v>641981.99000000197</v>
      </c>
      <c r="R1433">
        <v>6490938.71</v>
      </c>
    </row>
    <row r="1434" spans="1:18">
      <c r="A1434">
        <v>1656</v>
      </c>
      <c r="B1434">
        <v>30000781</v>
      </c>
      <c r="C1434" t="e">
        <f>+#REF!</f>
        <v>#REF!</v>
      </c>
      <c r="D1434" t="s">
        <v>20</v>
      </c>
      <c r="E1434">
        <v>610761600000</v>
      </c>
      <c r="F1434" t="s">
        <v>20</v>
      </c>
      <c r="G1434">
        <v>1</v>
      </c>
      <c r="H1434" t="s">
        <v>3520</v>
      </c>
      <c r="I1434" t="s">
        <v>3521</v>
      </c>
      <c r="J1434" t="s">
        <v>20</v>
      </c>
      <c r="K1434" t="s">
        <v>21</v>
      </c>
      <c r="L1434">
        <v>0</v>
      </c>
      <c r="M1434">
        <v>0</v>
      </c>
      <c r="N1434" t="s">
        <v>22</v>
      </c>
      <c r="O1434">
        <v>6</v>
      </c>
      <c r="P1434" s="30">
        <f>SQRT((postes_2[[#This Row],[x]]-$Q$1)^2+(postes_2[[#This Row],[y]]-$R$1)^2)</f>
        <v>264768.07036878489</v>
      </c>
      <c r="Q1434">
        <v>781637.71000000101</v>
      </c>
      <c r="R1434">
        <v>6551463.5800000001</v>
      </c>
    </row>
    <row r="1435" spans="1:18">
      <c r="A1435">
        <v>2970</v>
      </c>
      <c r="B1435">
        <v>60001330</v>
      </c>
      <c r="C1435" t="e">
        <f>+#REF!</f>
        <v>#REF!</v>
      </c>
      <c r="D1435" t="s">
        <v>20</v>
      </c>
      <c r="E1435">
        <v>1034899200000</v>
      </c>
      <c r="F1435" t="s">
        <v>20</v>
      </c>
      <c r="G1435">
        <v>1</v>
      </c>
      <c r="H1435" t="s">
        <v>4573</v>
      </c>
      <c r="I1435" t="s">
        <v>4574</v>
      </c>
      <c r="J1435" t="s">
        <v>20</v>
      </c>
      <c r="K1435" t="s">
        <v>21</v>
      </c>
      <c r="L1435">
        <v>0</v>
      </c>
      <c r="M1435">
        <v>0</v>
      </c>
      <c r="N1435" t="s">
        <v>22</v>
      </c>
      <c r="O1435">
        <v>3</v>
      </c>
      <c r="P1435" s="30">
        <f>SQRT((postes_2[[#This Row],[x]]-$Q$1)^2+(postes_2[[#This Row],[y]]-$R$1)^2)</f>
        <v>264911.47079619271</v>
      </c>
      <c r="Q1435">
        <v>352667.78999999899</v>
      </c>
      <c r="R1435">
        <v>6692499.46</v>
      </c>
    </row>
    <row r="1436" spans="1:18">
      <c r="A1436">
        <v>273</v>
      </c>
      <c r="B1436">
        <v>60000502</v>
      </c>
      <c r="C1436">
        <f>+PF1166</f>
        <v>0</v>
      </c>
      <c r="D1436" t="s">
        <v>20</v>
      </c>
      <c r="E1436">
        <v>610761600000</v>
      </c>
      <c r="F1436" t="s">
        <v>20</v>
      </c>
      <c r="G1436">
        <v>1</v>
      </c>
      <c r="H1436" t="s">
        <v>644</v>
      </c>
      <c r="I1436" t="s">
        <v>645</v>
      </c>
      <c r="J1436" t="s">
        <v>646</v>
      </c>
      <c r="K1436" t="s">
        <v>21</v>
      </c>
      <c r="L1436">
        <v>0</v>
      </c>
      <c r="M1436">
        <v>0</v>
      </c>
      <c r="N1436" t="s">
        <v>22</v>
      </c>
      <c r="O1436">
        <v>4</v>
      </c>
      <c r="P1436" s="30">
        <f>SQRT((postes_2[[#This Row],[x]]-$Q$1)^2+(postes_2[[#This Row],[y]]-$R$1)^2)</f>
        <v>264998.33999718819</v>
      </c>
      <c r="Q1436">
        <v>347855.46999999898</v>
      </c>
      <c r="R1436">
        <v>6788932.0800000001</v>
      </c>
    </row>
    <row r="1437" spans="1:18">
      <c r="A1437">
        <v>2215</v>
      </c>
      <c r="B1437">
        <v>20000470</v>
      </c>
      <c r="C1437" t="e">
        <f>+#REF!</f>
        <v>#REF!</v>
      </c>
      <c r="D1437" t="s">
        <v>1094</v>
      </c>
      <c r="E1437">
        <v>610761600000</v>
      </c>
      <c r="F1437">
        <v>1424102534000</v>
      </c>
      <c r="G1437">
        <v>1</v>
      </c>
      <c r="H1437" t="s">
        <v>5668</v>
      </c>
      <c r="I1437" t="s">
        <v>5669</v>
      </c>
      <c r="J1437" t="s">
        <v>20</v>
      </c>
      <c r="K1437" t="s">
        <v>21</v>
      </c>
      <c r="L1437">
        <v>0</v>
      </c>
      <c r="M1437">
        <v>0</v>
      </c>
      <c r="N1437" t="s">
        <v>22</v>
      </c>
      <c r="O1437">
        <v>3</v>
      </c>
      <c r="P1437" s="30">
        <f>SQRT((postes_2[[#This Row],[x]]-$Q$1)^2+(postes_2[[#This Row],[y]]-$R$1)^2)</f>
        <v>265084.44929770031</v>
      </c>
      <c r="Q1437">
        <v>838506.85000000102</v>
      </c>
      <c r="R1437">
        <v>6888623.8700000001</v>
      </c>
    </row>
    <row r="1438" spans="1:18">
      <c r="A1438">
        <v>2763</v>
      </c>
      <c r="B1438">
        <v>20001197</v>
      </c>
      <c r="C1438" t="e">
        <f>+#REF!</f>
        <v>#REF!</v>
      </c>
      <c r="D1438" t="s">
        <v>90</v>
      </c>
      <c r="E1438">
        <v>1096987432000</v>
      </c>
      <c r="F1438">
        <v>1152097123000</v>
      </c>
      <c r="G1438">
        <v>1</v>
      </c>
      <c r="H1438" t="s">
        <v>4889</v>
      </c>
      <c r="I1438" t="s">
        <v>4890</v>
      </c>
      <c r="J1438" t="s">
        <v>20</v>
      </c>
      <c r="K1438" t="s">
        <v>21</v>
      </c>
      <c r="L1438">
        <v>0</v>
      </c>
      <c r="M1438">
        <v>0</v>
      </c>
      <c r="N1438" t="s">
        <v>22</v>
      </c>
      <c r="O1438">
        <v>3</v>
      </c>
      <c r="P1438" s="30">
        <f>SQRT((postes_2[[#This Row],[x]]-$Q$1)^2+(postes_2[[#This Row],[y]]-$R$1)^2)</f>
        <v>265304.47040503437</v>
      </c>
      <c r="Q1438">
        <v>875003.86999999697</v>
      </c>
      <c r="R1438">
        <v>6773659.3300000001</v>
      </c>
    </row>
    <row r="1439" spans="1:18">
      <c r="A1439">
        <v>3351</v>
      </c>
      <c r="B1439">
        <v>30000631</v>
      </c>
      <c r="C1439" t="e">
        <f>+#REF!</f>
        <v>#REF!</v>
      </c>
      <c r="D1439" t="s">
        <v>20</v>
      </c>
      <c r="E1439">
        <v>610761600000</v>
      </c>
      <c r="F1439" t="s">
        <v>20</v>
      </c>
      <c r="G1439">
        <v>1</v>
      </c>
      <c r="H1439" t="s">
        <v>6905</v>
      </c>
      <c r="I1439" t="s">
        <v>6906</v>
      </c>
      <c r="J1439" t="s">
        <v>20</v>
      </c>
      <c r="K1439" t="s">
        <v>21</v>
      </c>
      <c r="L1439">
        <v>0</v>
      </c>
      <c r="M1439">
        <v>0</v>
      </c>
      <c r="N1439" t="s">
        <v>22</v>
      </c>
      <c r="O1439">
        <v>3</v>
      </c>
      <c r="P1439" s="30">
        <f>SQRT((postes_2[[#This Row],[x]]-$Q$1)^2+(postes_2[[#This Row],[y]]-$R$1)^2)</f>
        <v>265713.76778402022</v>
      </c>
      <c r="Q1439">
        <v>801523.39000000095</v>
      </c>
      <c r="R1439">
        <v>6568794.71</v>
      </c>
    </row>
    <row r="1440" spans="1:18">
      <c r="A1440">
        <v>2110</v>
      </c>
      <c r="B1440">
        <v>30000755</v>
      </c>
      <c r="C1440" t="e">
        <f>+#REF!</f>
        <v>#REF!</v>
      </c>
      <c r="D1440" t="s">
        <v>90</v>
      </c>
      <c r="E1440">
        <v>610761600000</v>
      </c>
      <c r="F1440">
        <v>1140620804000</v>
      </c>
      <c r="G1440">
        <v>1</v>
      </c>
      <c r="H1440" t="s">
        <v>4287</v>
      </c>
      <c r="I1440" t="s">
        <v>4288</v>
      </c>
      <c r="J1440" t="s">
        <v>20</v>
      </c>
      <c r="K1440" t="s">
        <v>21</v>
      </c>
      <c r="L1440">
        <v>0</v>
      </c>
      <c r="M1440">
        <v>0</v>
      </c>
      <c r="N1440" t="s">
        <v>22</v>
      </c>
      <c r="O1440">
        <v>7</v>
      </c>
      <c r="P1440" s="30">
        <f>SQRT((postes_2[[#This Row],[x]]-$Q$1)^2+(postes_2[[#This Row],[y]]-$R$1)^2)</f>
        <v>265751.2468462445</v>
      </c>
      <c r="Q1440">
        <v>786355.70000000298</v>
      </c>
      <c r="R1440">
        <v>6554244.6399999997</v>
      </c>
    </row>
    <row r="1441" spans="1:18">
      <c r="A1441">
        <v>495</v>
      </c>
      <c r="B1441">
        <v>60000391</v>
      </c>
      <c r="C1441">
        <f>+PF949</f>
        <v>0</v>
      </c>
      <c r="D1441" t="s">
        <v>20</v>
      </c>
      <c r="E1441">
        <v>610761600000</v>
      </c>
      <c r="F1441" t="s">
        <v>20</v>
      </c>
      <c r="G1441">
        <v>1</v>
      </c>
      <c r="H1441" t="s">
        <v>7850</v>
      </c>
      <c r="I1441" t="s">
        <v>7851</v>
      </c>
      <c r="J1441" t="s">
        <v>20</v>
      </c>
      <c r="K1441" t="s">
        <v>21</v>
      </c>
      <c r="L1441">
        <v>0</v>
      </c>
      <c r="M1441">
        <v>0</v>
      </c>
      <c r="N1441" t="s">
        <v>22</v>
      </c>
      <c r="O1441">
        <v>4</v>
      </c>
      <c r="P1441" s="30">
        <f>SQRT((postes_2[[#This Row],[x]]-$Q$1)^2+(postes_2[[#This Row],[y]]-$R$1)^2)</f>
        <v>265777.42959063675</v>
      </c>
      <c r="Q1441">
        <v>349241.74000000203</v>
      </c>
      <c r="R1441">
        <v>6802429.7800000003</v>
      </c>
    </row>
    <row r="1442" spans="1:18">
      <c r="A1442">
        <v>3094</v>
      </c>
      <c r="B1442">
        <v>60001615</v>
      </c>
      <c r="C1442" t="e">
        <f>+#REF!</f>
        <v>#REF!</v>
      </c>
      <c r="D1442" t="s">
        <v>274</v>
      </c>
      <c r="E1442">
        <v>1006387200000</v>
      </c>
      <c r="F1442">
        <v>1458912231000</v>
      </c>
      <c r="G1442">
        <v>1</v>
      </c>
      <c r="H1442" t="s">
        <v>3027</v>
      </c>
      <c r="I1442" t="s">
        <v>3028</v>
      </c>
      <c r="J1442" t="s">
        <v>20</v>
      </c>
      <c r="K1442" t="s">
        <v>21</v>
      </c>
      <c r="L1442">
        <v>0</v>
      </c>
      <c r="M1442">
        <v>0</v>
      </c>
      <c r="N1442" t="s">
        <v>22</v>
      </c>
      <c r="O1442">
        <v>6</v>
      </c>
      <c r="P1442" s="30">
        <f>SQRT((postes_2[[#This Row],[x]]-$Q$1)^2+(postes_2[[#This Row],[y]]-$R$1)^2)</f>
        <v>266200.01949314424</v>
      </c>
      <c r="Q1442">
        <v>369787.17000000202</v>
      </c>
      <c r="R1442">
        <v>6639732.1100000003</v>
      </c>
    </row>
    <row r="1443" spans="1:18">
      <c r="A1443">
        <v>64</v>
      </c>
      <c r="B1443">
        <v>60001362</v>
      </c>
      <c r="C1443">
        <f>+PF1381</f>
        <v>0</v>
      </c>
      <c r="D1443" t="s">
        <v>1094</v>
      </c>
      <c r="E1443">
        <v>1040860800000</v>
      </c>
      <c r="F1443">
        <v>1423759076000</v>
      </c>
      <c r="G1443">
        <v>1</v>
      </c>
      <c r="H1443" t="s">
        <v>6863</v>
      </c>
      <c r="I1443" t="s">
        <v>6864</v>
      </c>
      <c r="J1443" t="s">
        <v>20</v>
      </c>
      <c r="K1443" t="s">
        <v>21</v>
      </c>
      <c r="L1443">
        <v>0</v>
      </c>
      <c r="M1443">
        <v>0</v>
      </c>
      <c r="N1443" t="s">
        <v>22</v>
      </c>
      <c r="O1443">
        <v>3</v>
      </c>
      <c r="P1443" s="30">
        <f>SQRT((postes_2[[#This Row],[x]]-$Q$1)^2+(postes_2[[#This Row],[y]]-$R$1)^2)</f>
        <v>266309.73521378578</v>
      </c>
      <c r="Q1443">
        <v>352390.54999999702</v>
      </c>
      <c r="R1443">
        <v>6687764.2599999998</v>
      </c>
    </row>
    <row r="1444" spans="1:18">
      <c r="A1444">
        <v>1136</v>
      </c>
      <c r="B1444">
        <v>30001336</v>
      </c>
      <c r="C1444">
        <f>+PF310</f>
        <v>0</v>
      </c>
      <c r="D1444" t="s">
        <v>36</v>
      </c>
      <c r="E1444">
        <v>1112957196000</v>
      </c>
      <c r="F1444">
        <v>1112957152000</v>
      </c>
      <c r="G1444">
        <v>1</v>
      </c>
      <c r="H1444" t="s">
        <v>4703</v>
      </c>
      <c r="I1444" t="s">
        <v>4704</v>
      </c>
      <c r="J1444" t="s">
        <v>20</v>
      </c>
      <c r="K1444" t="s">
        <v>21</v>
      </c>
      <c r="L1444">
        <v>0</v>
      </c>
      <c r="M1444">
        <v>0</v>
      </c>
      <c r="N1444" t="s">
        <v>22</v>
      </c>
      <c r="O1444">
        <v>3</v>
      </c>
      <c r="P1444" s="30">
        <f>SQRT((postes_2[[#This Row],[x]]-$Q$1)^2+(postes_2[[#This Row],[y]]-$R$1)^2)</f>
        <v>266358.80634185195</v>
      </c>
      <c r="Q1444">
        <v>715805.11999999697</v>
      </c>
      <c r="R1444">
        <v>6508816.9400000004</v>
      </c>
    </row>
    <row r="1445" spans="1:18">
      <c r="A1445">
        <v>918</v>
      </c>
      <c r="B1445">
        <v>60000478</v>
      </c>
      <c r="C1445" t="e">
        <f>+#REF!</f>
        <v>#REF!</v>
      </c>
      <c r="D1445" t="s">
        <v>20</v>
      </c>
      <c r="E1445">
        <v>610761600000</v>
      </c>
      <c r="F1445" t="s">
        <v>20</v>
      </c>
      <c r="G1445">
        <v>1</v>
      </c>
      <c r="H1445" t="s">
        <v>1981</v>
      </c>
      <c r="I1445" t="s">
        <v>1982</v>
      </c>
      <c r="J1445" t="s">
        <v>20</v>
      </c>
      <c r="K1445" t="s">
        <v>21</v>
      </c>
      <c r="L1445">
        <v>0</v>
      </c>
      <c r="M1445">
        <v>0</v>
      </c>
      <c r="N1445" t="s">
        <v>22</v>
      </c>
      <c r="O1445">
        <v>6</v>
      </c>
      <c r="P1445" s="30">
        <f>SQRT((postes_2[[#This Row],[x]]-$Q$1)^2+(postes_2[[#This Row],[y]]-$R$1)^2)</f>
        <v>266645.70942963049</v>
      </c>
      <c r="Q1445">
        <v>346549.03999999899</v>
      </c>
      <c r="R1445">
        <v>6791489.1299999999</v>
      </c>
    </row>
    <row r="1446" spans="1:18">
      <c r="A1446">
        <v>3006</v>
      </c>
      <c r="B1446">
        <v>60001677</v>
      </c>
      <c r="C1446" t="e">
        <f>+#REF!</f>
        <v>#REF!</v>
      </c>
      <c r="D1446" t="s">
        <v>38</v>
      </c>
      <c r="E1446">
        <v>779587200000</v>
      </c>
      <c r="F1446">
        <v>1188222062000</v>
      </c>
      <c r="G1446">
        <v>1</v>
      </c>
      <c r="H1446" t="s">
        <v>6379</v>
      </c>
      <c r="I1446" t="s">
        <v>6380</v>
      </c>
      <c r="J1446" t="s">
        <v>20</v>
      </c>
      <c r="K1446" t="s">
        <v>21</v>
      </c>
      <c r="L1446">
        <v>0</v>
      </c>
      <c r="M1446">
        <v>0</v>
      </c>
      <c r="N1446" t="s">
        <v>22</v>
      </c>
      <c r="O1446">
        <v>4</v>
      </c>
      <c r="P1446" s="30">
        <f>SQRT((postes_2[[#This Row],[x]]-$Q$1)^2+(postes_2[[#This Row],[y]]-$R$1)^2)</f>
        <v>267058.65951527067</v>
      </c>
      <c r="Q1446">
        <v>376412.67000000202</v>
      </c>
      <c r="R1446">
        <v>6624862.8700000001</v>
      </c>
    </row>
    <row r="1447" spans="1:18">
      <c r="A1447">
        <v>3498</v>
      </c>
      <c r="B1447">
        <v>30000141</v>
      </c>
      <c r="C1447" t="e">
        <f>+#REF!</f>
        <v>#REF!</v>
      </c>
      <c r="D1447" t="s">
        <v>56</v>
      </c>
      <c r="E1447">
        <v>1379429955000</v>
      </c>
      <c r="F1447">
        <v>1379429935000</v>
      </c>
      <c r="G1447">
        <v>1</v>
      </c>
      <c r="H1447" t="s">
        <v>6680</v>
      </c>
      <c r="I1447" t="s">
        <v>6681</v>
      </c>
      <c r="J1447" t="s">
        <v>20</v>
      </c>
      <c r="K1447" t="s">
        <v>21</v>
      </c>
      <c r="L1447">
        <v>0</v>
      </c>
      <c r="M1447">
        <v>0</v>
      </c>
      <c r="N1447" t="s">
        <v>22</v>
      </c>
      <c r="O1447">
        <v>3</v>
      </c>
      <c r="P1447" s="30">
        <f>SQRT((postes_2[[#This Row],[x]]-$Q$1)^2+(postes_2[[#This Row],[y]]-$R$1)^2)</f>
        <v>267081.33485943027</v>
      </c>
      <c r="Q1447">
        <v>868706.79999999702</v>
      </c>
      <c r="R1447">
        <v>6685302.04</v>
      </c>
    </row>
    <row r="1448" spans="1:18">
      <c r="A1448">
        <v>1488</v>
      </c>
      <c r="B1448">
        <v>30000782</v>
      </c>
      <c r="C1448" t="e">
        <f>+#REF!</f>
        <v>#REF!</v>
      </c>
      <c r="D1448" t="s">
        <v>17</v>
      </c>
      <c r="E1448">
        <v>610761600000</v>
      </c>
      <c r="F1448">
        <v>1296819443000</v>
      </c>
      <c r="G1448">
        <v>1</v>
      </c>
      <c r="H1448" t="s">
        <v>5912</v>
      </c>
      <c r="I1448" t="s">
        <v>5912</v>
      </c>
      <c r="J1448" t="s">
        <v>20</v>
      </c>
      <c r="K1448" t="s">
        <v>21</v>
      </c>
      <c r="L1448">
        <v>0</v>
      </c>
      <c r="M1448">
        <v>0</v>
      </c>
      <c r="N1448" t="s">
        <v>22</v>
      </c>
      <c r="O1448">
        <v>3</v>
      </c>
      <c r="P1448" s="30">
        <f>SQRT((postes_2[[#This Row],[x]]-$Q$1)^2+(postes_2[[#This Row],[y]]-$R$1)^2)</f>
        <v>267180.8950896046</v>
      </c>
      <c r="Q1448">
        <v>784825.89999999898</v>
      </c>
      <c r="R1448">
        <v>6551013.8300000001</v>
      </c>
    </row>
    <row r="1449" spans="1:18">
      <c r="A1449">
        <v>2951</v>
      </c>
      <c r="B1449">
        <v>30000835</v>
      </c>
      <c r="C1449" t="e">
        <f>+#REF!</f>
        <v>#REF!</v>
      </c>
      <c r="D1449" t="s">
        <v>20</v>
      </c>
      <c r="E1449">
        <v>787795200000</v>
      </c>
      <c r="F1449" t="s">
        <v>20</v>
      </c>
      <c r="G1449">
        <v>1</v>
      </c>
      <c r="H1449" t="s">
        <v>4534</v>
      </c>
      <c r="I1449" t="s">
        <v>4535</v>
      </c>
      <c r="J1449" t="s">
        <v>20</v>
      </c>
      <c r="K1449" t="s">
        <v>21</v>
      </c>
      <c r="L1449">
        <v>0</v>
      </c>
      <c r="M1449">
        <v>0</v>
      </c>
      <c r="N1449" t="s">
        <v>22</v>
      </c>
      <c r="O1449">
        <v>3</v>
      </c>
      <c r="P1449" s="30">
        <f>SQRT((postes_2[[#This Row],[x]]-$Q$1)^2+(postes_2[[#This Row],[y]]-$R$1)^2)</f>
        <v>267194.19255795231</v>
      </c>
      <c r="Q1449">
        <v>775828.27000000305</v>
      </c>
      <c r="R1449">
        <v>6543583.4699999997</v>
      </c>
    </row>
    <row r="1450" spans="1:18">
      <c r="A1450">
        <v>1414</v>
      </c>
      <c r="B1450">
        <v>10000543</v>
      </c>
      <c r="C1450">
        <f>+PF39</f>
        <v>0</v>
      </c>
      <c r="D1450" t="s">
        <v>20</v>
      </c>
      <c r="E1450">
        <v>610761600000</v>
      </c>
      <c r="F1450" t="s">
        <v>20</v>
      </c>
      <c r="G1450">
        <v>1</v>
      </c>
      <c r="H1450" t="s">
        <v>2368</v>
      </c>
      <c r="I1450" t="s">
        <v>2369</v>
      </c>
      <c r="J1450" t="s">
        <v>20</v>
      </c>
      <c r="K1450" t="s">
        <v>21</v>
      </c>
      <c r="L1450">
        <v>0</v>
      </c>
      <c r="M1450">
        <v>0</v>
      </c>
      <c r="N1450" t="s">
        <v>22</v>
      </c>
      <c r="O1450">
        <v>4</v>
      </c>
      <c r="P1450" s="30">
        <f>SQRT((postes_2[[#This Row],[x]]-$Q$1)^2+(postes_2[[#This Row],[y]]-$R$1)^2)</f>
        <v>267250.97654959926</v>
      </c>
      <c r="Q1450">
        <v>606127.77000000305</v>
      </c>
      <c r="R1450">
        <v>7020678.0599999996</v>
      </c>
    </row>
    <row r="1451" spans="1:18">
      <c r="A1451">
        <v>1465</v>
      </c>
      <c r="B1451">
        <v>70000341</v>
      </c>
      <c r="C1451" t="e">
        <f>+#REF!</f>
        <v>#REF!</v>
      </c>
      <c r="D1451" t="s">
        <v>152</v>
      </c>
      <c r="E1451" s="1">
        <v>905472000000</v>
      </c>
      <c r="F1451">
        <v>1299495304000</v>
      </c>
      <c r="G1451">
        <v>1</v>
      </c>
      <c r="H1451" t="s">
        <v>5862</v>
      </c>
      <c r="I1451" t="s">
        <v>5863</v>
      </c>
      <c r="J1451" t="s">
        <v>20</v>
      </c>
      <c r="K1451" t="s">
        <v>21</v>
      </c>
      <c r="L1451">
        <v>0</v>
      </c>
      <c r="M1451">
        <v>0</v>
      </c>
      <c r="N1451" t="s">
        <v>22</v>
      </c>
      <c r="O1451">
        <v>4</v>
      </c>
      <c r="P1451" s="30">
        <f>SQRT((postes_2[[#This Row],[x]]-$Q$1)^2+(postes_2[[#This Row],[y]]-$R$1)^2)</f>
        <v>267261.53977307677</v>
      </c>
      <c r="Q1451">
        <v>401933.92000000202</v>
      </c>
      <c r="R1451">
        <v>6920620.1500000004</v>
      </c>
    </row>
    <row r="1452" spans="1:18">
      <c r="A1452">
        <v>2632</v>
      </c>
      <c r="B1452">
        <v>60000624</v>
      </c>
      <c r="C1452" t="e">
        <f>+#REF!</f>
        <v>#REF!</v>
      </c>
      <c r="D1452" t="s">
        <v>20</v>
      </c>
      <c r="E1452" s="1">
        <v>1067904000000</v>
      </c>
      <c r="F1452" t="s">
        <v>20</v>
      </c>
      <c r="G1452">
        <v>1</v>
      </c>
      <c r="H1452" t="s">
        <v>5174</v>
      </c>
      <c r="I1452" t="s">
        <v>5175</v>
      </c>
      <c r="J1452" t="s">
        <v>20</v>
      </c>
      <c r="K1452" t="s">
        <v>21</v>
      </c>
      <c r="L1452">
        <v>0</v>
      </c>
      <c r="M1452">
        <v>0</v>
      </c>
      <c r="N1452" t="s">
        <v>22</v>
      </c>
      <c r="O1452">
        <v>4</v>
      </c>
      <c r="P1452" s="30">
        <f>SQRT((postes_2[[#This Row],[x]]-$Q$1)^2+(postes_2[[#This Row],[y]]-$R$1)^2)</f>
        <v>267372.44384318835</v>
      </c>
      <c r="Q1452">
        <v>344270.38000000297</v>
      </c>
      <c r="R1452">
        <v>6778485.6200000001</v>
      </c>
    </row>
    <row r="1453" spans="1:18">
      <c r="A1453">
        <v>2876</v>
      </c>
      <c r="B1453">
        <v>60001426</v>
      </c>
      <c r="C1453" t="e">
        <f>+#REF!</f>
        <v>#REF!</v>
      </c>
      <c r="D1453" t="s">
        <v>20</v>
      </c>
      <c r="E1453">
        <v>1034899200000</v>
      </c>
      <c r="F1453" t="s">
        <v>20</v>
      </c>
      <c r="G1453">
        <v>1</v>
      </c>
      <c r="H1453" t="s">
        <v>6614</v>
      </c>
      <c r="I1453" t="s">
        <v>6615</v>
      </c>
      <c r="J1453" t="s">
        <v>6616</v>
      </c>
      <c r="K1453" t="s">
        <v>21</v>
      </c>
      <c r="L1453">
        <v>0</v>
      </c>
      <c r="M1453">
        <v>0</v>
      </c>
      <c r="N1453" t="s">
        <v>22</v>
      </c>
      <c r="O1453">
        <v>3</v>
      </c>
      <c r="P1453" s="30">
        <f>SQRT((postes_2[[#This Row],[x]]-$Q$1)^2+(postes_2[[#This Row],[y]]-$R$1)^2)</f>
        <v>267457.58437080384</v>
      </c>
      <c r="Q1453">
        <v>352427.92000000202</v>
      </c>
      <c r="R1453">
        <v>6683118.8300000001</v>
      </c>
    </row>
    <row r="1454" spans="1:18">
      <c r="A1454">
        <v>1167</v>
      </c>
      <c r="B1454">
        <v>60001521</v>
      </c>
      <c r="C1454">
        <f>+PF290</f>
        <v>0</v>
      </c>
      <c r="D1454" t="s">
        <v>20</v>
      </c>
      <c r="E1454">
        <v>759974400000</v>
      </c>
      <c r="F1454" t="s">
        <v>20</v>
      </c>
      <c r="G1454">
        <v>1</v>
      </c>
      <c r="H1454" t="s">
        <v>6042</v>
      </c>
      <c r="I1454" t="s">
        <v>6043</v>
      </c>
      <c r="J1454" t="s">
        <v>20</v>
      </c>
      <c r="K1454" t="s">
        <v>21</v>
      </c>
      <c r="L1454">
        <v>0</v>
      </c>
      <c r="M1454">
        <v>0</v>
      </c>
      <c r="N1454" t="s">
        <v>22</v>
      </c>
      <c r="O1454">
        <v>4</v>
      </c>
      <c r="P1454" s="30">
        <f>SQRT((postes_2[[#This Row],[x]]-$Q$1)^2+(postes_2[[#This Row],[y]]-$R$1)^2)</f>
        <v>267608.30348679906</v>
      </c>
      <c r="Q1454">
        <v>357783.77000000299</v>
      </c>
      <c r="R1454">
        <v>6665347.4699999997</v>
      </c>
    </row>
    <row r="1455" spans="1:18">
      <c r="A1455">
        <v>3117</v>
      </c>
      <c r="B1455">
        <v>30000201</v>
      </c>
      <c r="C1455" t="e">
        <f>+#REF!</f>
        <v>#REF!</v>
      </c>
      <c r="D1455" t="s">
        <v>20</v>
      </c>
      <c r="E1455">
        <v>610761600000</v>
      </c>
      <c r="F1455" t="s">
        <v>20</v>
      </c>
      <c r="G1455">
        <v>1</v>
      </c>
      <c r="H1455" t="s">
        <v>3072</v>
      </c>
      <c r="I1455" t="s">
        <v>3073</v>
      </c>
      <c r="J1455" t="s">
        <v>20</v>
      </c>
      <c r="K1455" t="s">
        <v>21</v>
      </c>
      <c r="L1455">
        <v>0</v>
      </c>
      <c r="M1455">
        <v>0</v>
      </c>
      <c r="N1455" t="s">
        <v>22</v>
      </c>
      <c r="O1455">
        <v>3</v>
      </c>
      <c r="P1455" s="30">
        <f>SQRT((postes_2[[#This Row],[x]]-$Q$1)^2+(postes_2[[#This Row],[y]]-$R$1)^2)</f>
        <v>267810.79785208264</v>
      </c>
      <c r="Q1455">
        <v>860999.54999999702</v>
      </c>
      <c r="R1455">
        <v>6658819.7999999998</v>
      </c>
    </row>
    <row r="1456" spans="1:18">
      <c r="A1456">
        <v>240</v>
      </c>
      <c r="B1456">
        <v>70057027</v>
      </c>
      <c r="C1456">
        <f>+PV1221</f>
        <v>0</v>
      </c>
      <c r="D1456" t="s">
        <v>168</v>
      </c>
      <c r="E1456">
        <v>1432897004000</v>
      </c>
      <c r="F1456">
        <v>1440514937000</v>
      </c>
      <c r="G1456">
        <v>1</v>
      </c>
      <c r="H1456" t="s">
        <v>548</v>
      </c>
      <c r="I1456" t="s">
        <v>549</v>
      </c>
      <c r="J1456" t="s">
        <v>98</v>
      </c>
      <c r="K1456" t="s">
        <v>21</v>
      </c>
      <c r="L1456">
        <v>0</v>
      </c>
      <c r="M1456">
        <v>0</v>
      </c>
      <c r="N1456" t="s">
        <v>267</v>
      </c>
      <c r="O1456">
        <v>6</v>
      </c>
      <c r="P1456" s="30">
        <f>SQRT((postes_2[[#This Row],[x]]-$Q$1)^2+(postes_2[[#This Row],[y]]-$R$1)^2)</f>
        <v>267929.45930557011</v>
      </c>
      <c r="Q1456">
        <v>348478.37579999899</v>
      </c>
      <c r="R1456">
        <v>6697364.6135</v>
      </c>
    </row>
    <row r="1457" spans="1:18">
      <c r="A1457">
        <v>717</v>
      </c>
      <c r="B1457">
        <v>60001371</v>
      </c>
      <c r="C1457">
        <f>+PF745</f>
        <v>0</v>
      </c>
      <c r="D1457" t="s">
        <v>264</v>
      </c>
      <c r="E1457">
        <v>1043625600000</v>
      </c>
      <c r="F1457">
        <v>1456766240000</v>
      </c>
      <c r="G1457">
        <v>1</v>
      </c>
      <c r="H1457" t="s">
        <v>1206</v>
      </c>
      <c r="I1457" t="s">
        <v>1207</v>
      </c>
      <c r="J1457" t="s">
        <v>20</v>
      </c>
      <c r="K1457" t="s">
        <v>21</v>
      </c>
      <c r="L1457">
        <v>0</v>
      </c>
      <c r="M1457">
        <v>0</v>
      </c>
      <c r="N1457" t="s">
        <v>22</v>
      </c>
      <c r="O1457">
        <v>6</v>
      </c>
      <c r="P1457" s="30">
        <f>SQRT((postes_2[[#This Row],[x]]-$Q$1)^2+(postes_2[[#This Row],[y]]-$R$1)^2)</f>
        <v>268221.05084590463</v>
      </c>
      <c r="Q1457">
        <v>350814.78000000102</v>
      </c>
      <c r="R1457">
        <v>6686216.0300000003</v>
      </c>
    </row>
    <row r="1458" spans="1:18">
      <c r="A1458">
        <v>2021</v>
      </c>
      <c r="B1458">
        <v>30000791</v>
      </c>
      <c r="C1458" t="e">
        <f>+#REF!</f>
        <v>#REF!</v>
      </c>
      <c r="D1458" t="s">
        <v>17</v>
      </c>
      <c r="E1458">
        <v>610761600000</v>
      </c>
      <c r="F1458">
        <v>1296834023000</v>
      </c>
      <c r="G1458">
        <v>1</v>
      </c>
      <c r="H1458" t="s">
        <v>4260</v>
      </c>
      <c r="I1458" t="s">
        <v>4261</v>
      </c>
      <c r="J1458" t="s">
        <v>20</v>
      </c>
      <c r="K1458" t="s">
        <v>21</v>
      </c>
      <c r="L1458">
        <v>0</v>
      </c>
      <c r="M1458">
        <v>0</v>
      </c>
      <c r="N1458" t="s">
        <v>22</v>
      </c>
      <c r="O1458">
        <v>3</v>
      </c>
      <c r="P1458" s="30">
        <f>SQRT((postes_2[[#This Row],[x]]-$Q$1)^2+(postes_2[[#This Row],[y]]-$R$1)^2)</f>
        <v>268428.0621683583</v>
      </c>
      <c r="Q1458">
        <v>784099.97999999695</v>
      </c>
      <c r="R1458">
        <v>6548752.7800000003</v>
      </c>
    </row>
    <row r="1459" spans="1:18">
      <c r="A1459">
        <v>3191</v>
      </c>
      <c r="B1459">
        <v>60000839</v>
      </c>
      <c r="C1459" t="e">
        <f>+#REF!</f>
        <v>#REF!</v>
      </c>
      <c r="D1459" t="s">
        <v>20</v>
      </c>
      <c r="E1459">
        <v>1067558400000</v>
      </c>
      <c r="F1459" t="s">
        <v>20</v>
      </c>
      <c r="G1459">
        <v>1</v>
      </c>
      <c r="H1459" t="s">
        <v>4823</v>
      </c>
      <c r="I1459" t="s">
        <v>4824</v>
      </c>
      <c r="J1459" t="s">
        <v>20</v>
      </c>
      <c r="K1459" t="s">
        <v>21</v>
      </c>
      <c r="L1459">
        <v>0</v>
      </c>
      <c r="M1459">
        <v>0</v>
      </c>
      <c r="N1459" t="s">
        <v>22</v>
      </c>
      <c r="O1459">
        <v>4</v>
      </c>
      <c r="P1459" s="30">
        <f>SQRT((postes_2[[#This Row],[x]]-$Q$1)^2+(postes_2[[#This Row],[y]]-$R$1)^2)</f>
        <v>268437.24902789469</v>
      </c>
      <c r="Q1459">
        <v>342080</v>
      </c>
      <c r="R1459">
        <v>6758536.3700000001</v>
      </c>
    </row>
    <row r="1460" spans="1:18">
      <c r="A1460">
        <v>3306</v>
      </c>
      <c r="B1460">
        <v>70026307</v>
      </c>
      <c r="C1460" t="e">
        <f>+#REF!</f>
        <v>#REF!</v>
      </c>
      <c r="D1460" t="s">
        <v>56</v>
      </c>
      <c r="E1460">
        <v>1357574277000</v>
      </c>
      <c r="F1460">
        <v>1357573334000</v>
      </c>
      <c r="G1460">
        <v>1</v>
      </c>
      <c r="H1460" t="s">
        <v>3674</v>
      </c>
      <c r="I1460" t="s">
        <v>3675</v>
      </c>
      <c r="J1460" t="s">
        <v>20</v>
      </c>
      <c r="K1460" t="s">
        <v>21</v>
      </c>
      <c r="L1460">
        <v>0</v>
      </c>
      <c r="M1460">
        <v>0</v>
      </c>
      <c r="N1460" t="s">
        <v>22</v>
      </c>
      <c r="O1460">
        <v>6</v>
      </c>
      <c r="P1460" s="30">
        <f>SQRT((postes_2[[#This Row],[x]]-$Q$1)^2+(postes_2[[#This Row],[y]]-$R$1)^2)</f>
        <v>268692.40235696605</v>
      </c>
      <c r="Q1460">
        <v>872447.13000000303</v>
      </c>
      <c r="R1460">
        <v>6813155.0499999998</v>
      </c>
    </row>
    <row r="1461" spans="1:18">
      <c r="A1461">
        <v>2350</v>
      </c>
      <c r="B1461">
        <v>60000244</v>
      </c>
      <c r="C1461" t="e">
        <f>+#REF!</f>
        <v>#REF!</v>
      </c>
      <c r="D1461" t="s">
        <v>23</v>
      </c>
      <c r="E1461">
        <v>610761600000</v>
      </c>
      <c r="F1461">
        <v>1268664627000</v>
      </c>
      <c r="G1461">
        <v>1</v>
      </c>
      <c r="H1461" t="s">
        <v>5499</v>
      </c>
      <c r="I1461" t="s">
        <v>5500</v>
      </c>
      <c r="J1461" t="s">
        <v>20</v>
      </c>
      <c r="K1461" t="s">
        <v>21</v>
      </c>
      <c r="L1461">
        <v>0</v>
      </c>
      <c r="M1461">
        <v>0</v>
      </c>
      <c r="N1461" t="s">
        <v>22</v>
      </c>
      <c r="O1461">
        <v>4</v>
      </c>
      <c r="P1461" s="30">
        <f>SQRT((postes_2[[#This Row],[x]]-$Q$1)^2+(postes_2[[#This Row],[y]]-$R$1)^2)</f>
        <v>268888.62850987952</v>
      </c>
      <c r="Q1461">
        <v>350930.43999999802</v>
      </c>
      <c r="R1461">
        <v>6823752.3200000003</v>
      </c>
    </row>
    <row r="1462" spans="1:18">
      <c r="A1462">
        <v>2832</v>
      </c>
      <c r="B1462">
        <v>10000551</v>
      </c>
      <c r="C1462" t="e">
        <f>+#REF!</f>
        <v>#REF!</v>
      </c>
      <c r="D1462" t="s">
        <v>274</v>
      </c>
      <c r="E1462">
        <v>610761600000</v>
      </c>
      <c r="F1462">
        <v>1464606656000</v>
      </c>
      <c r="G1462">
        <v>1</v>
      </c>
      <c r="H1462" t="s">
        <v>2234</v>
      </c>
      <c r="I1462" t="s">
        <v>2235</v>
      </c>
      <c r="J1462" t="s">
        <v>20</v>
      </c>
      <c r="K1462" t="s">
        <v>21</v>
      </c>
      <c r="L1462">
        <v>0</v>
      </c>
      <c r="M1462">
        <v>0</v>
      </c>
      <c r="N1462" t="s">
        <v>22</v>
      </c>
      <c r="O1462">
        <v>4</v>
      </c>
      <c r="P1462" s="30">
        <f>SQRT((postes_2[[#This Row],[x]]-$Q$1)^2+(postes_2[[#This Row],[y]]-$R$1)^2)</f>
        <v>268906.52732214757</v>
      </c>
      <c r="Q1462">
        <v>649376.10000000102</v>
      </c>
      <c r="R1462">
        <v>7019539.3700000001</v>
      </c>
    </row>
    <row r="1463" spans="1:18">
      <c r="A1463">
        <v>342</v>
      </c>
      <c r="B1463">
        <v>30000331</v>
      </c>
      <c r="C1463">
        <f>+PF1123</f>
        <v>0</v>
      </c>
      <c r="D1463" t="s">
        <v>20</v>
      </c>
      <c r="E1463">
        <v>610761600000</v>
      </c>
      <c r="F1463" t="s">
        <v>20</v>
      </c>
      <c r="G1463">
        <v>1</v>
      </c>
      <c r="H1463" t="s">
        <v>799</v>
      </c>
      <c r="I1463" t="s">
        <v>800</v>
      </c>
      <c r="J1463" t="s">
        <v>26</v>
      </c>
      <c r="K1463" t="s">
        <v>21</v>
      </c>
      <c r="L1463">
        <v>0</v>
      </c>
      <c r="M1463">
        <v>0</v>
      </c>
      <c r="N1463" t="s">
        <v>22</v>
      </c>
      <c r="O1463">
        <v>3</v>
      </c>
      <c r="P1463" s="30">
        <f>SQRT((postes_2[[#This Row],[x]]-$Q$1)^2+(postes_2[[#This Row],[y]]-$R$1)^2)</f>
        <v>269151.93020691787</v>
      </c>
      <c r="Q1463">
        <v>843691.14999999898</v>
      </c>
      <c r="R1463">
        <v>6619110.8499999996</v>
      </c>
    </row>
    <row r="1464" spans="1:18">
      <c r="A1464">
        <v>4047</v>
      </c>
      <c r="B1464">
        <v>20000645</v>
      </c>
      <c r="C1464" t="e">
        <f>+#REF!</f>
        <v>#REF!</v>
      </c>
      <c r="D1464" t="s">
        <v>482</v>
      </c>
      <c r="E1464">
        <v>1066867200000</v>
      </c>
      <c r="F1464">
        <v>1383926972000</v>
      </c>
      <c r="G1464">
        <v>1</v>
      </c>
      <c r="H1464" t="s">
        <v>8094</v>
      </c>
      <c r="I1464" t="s">
        <v>8095</v>
      </c>
      <c r="J1464" t="s">
        <v>20</v>
      </c>
      <c r="K1464" t="s">
        <v>21</v>
      </c>
      <c r="L1464">
        <v>0</v>
      </c>
      <c r="M1464">
        <v>0</v>
      </c>
      <c r="N1464" t="s">
        <v>22</v>
      </c>
      <c r="O1464">
        <v>3</v>
      </c>
      <c r="P1464" s="30">
        <f>SQRT((postes_2[[#This Row],[x]]-$Q$1)^2+(postes_2[[#This Row],[y]]-$R$1)^2)</f>
        <v>269340.44768455235</v>
      </c>
      <c r="Q1464">
        <v>860161.18</v>
      </c>
      <c r="R1464">
        <v>6854448.6699999999</v>
      </c>
    </row>
    <row r="1465" spans="1:18">
      <c r="A1465">
        <v>2551</v>
      </c>
      <c r="B1465">
        <v>30000143</v>
      </c>
      <c r="C1465" t="e">
        <f>+#REF!</f>
        <v>#REF!</v>
      </c>
      <c r="D1465" t="s">
        <v>43</v>
      </c>
      <c r="E1465">
        <v>610761600000</v>
      </c>
      <c r="F1465">
        <v>1128677328000</v>
      </c>
      <c r="G1465">
        <v>1</v>
      </c>
      <c r="H1465" t="s">
        <v>1265</v>
      </c>
      <c r="I1465" t="s">
        <v>1266</v>
      </c>
      <c r="J1465" t="s">
        <v>26</v>
      </c>
      <c r="K1465" t="s">
        <v>21</v>
      </c>
      <c r="L1465">
        <v>0</v>
      </c>
      <c r="M1465">
        <v>0</v>
      </c>
      <c r="N1465" t="s">
        <v>22</v>
      </c>
      <c r="O1465">
        <v>3</v>
      </c>
      <c r="P1465" s="30">
        <f>SQRT((postes_2[[#This Row],[x]]-$Q$1)^2+(postes_2[[#This Row],[y]]-$R$1)^2)</f>
        <v>269565.36270278203</v>
      </c>
      <c r="Q1465">
        <v>870702.96999999904</v>
      </c>
      <c r="R1465">
        <v>6683149.3600000003</v>
      </c>
    </row>
    <row r="1466" spans="1:18">
      <c r="A1466">
        <v>3401</v>
      </c>
      <c r="B1466">
        <v>30000431</v>
      </c>
      <c r="C1466" t="e">
        <f>+#REF!</f>
        <v>#REF!</v>
      </c>
      <c r="D1466" t="s">
        <v>38</v>
      </c>
      <c r="E1466">
        <v>610761600000</v>
      </c>
      <c r="F1466">
        <v>1211890647000</v>
      </c>
      <c r="G1466">
        <v>1</v>
      </c>
      <c r="H1466" t="s">
        <v>128</v>
      </c>
      <c r="I1466" t="s">
        <v>128</v>
      </c>
      <c r="J1466" t="s">
        <v>20</v>
      </c>
      <c r="K1466" t="s">
        <v>21</v>
      </c>
      <c r="L1466">
        <v>0</v>
      </c>
      <c r="M1466">
        <v>0</v>
      </c>
      <c r="N1466" t="s">
        <v>22</v>
      </c>
      <c r="O1466">
        <v>3</v>
      </c>
      <c r="P1466" s="30">
        <f>SQRT((postes_2[[#This Row],[x]]-$Q$1)^2+(postes_2[[#This Row],[y]]-$R$1)^2)</f>
        <v>269848.73847780173</v>
      </c>
      <c r="Q1466">
        <v>827664.32999999798</v>
      </c>
      <c r="R1466">
        <v>6593322.8600000003</v>
      </c>
    </row>
    <row r="1467" spans="1:18">
      <c r="A1467">
        <v>2339</v>
      </c>
      <c r="B1467">
        <v>60001100</v>
      </c>
      <c r="C1467" t="e">
        <f>+#REF!</f>
        <v>#REF!</v>
      </c>
      <c r="D1467" t="s">
        <v>20</v>
      </c>
      <c r="E1467">
        <v>1034899200000</v>
      </c>
      <c r="F1467" t="s">
        <v>20</v>
      </c>
      <c r="G1467">
        <v>1</v>
      </c>
      <c r="H1467" t="s">
        <v>5478</v>
      </c>
      <c r="I1467" t="s">
        <v>5478</v>
      </c>
      <c r="J1467" t="s">
        <v>20</v>
      </c>
      <c r="K1467" t="s">
        <v>21</v>
      </c>
      <c r="L1467">
        <v>0</v>
      </c>
      <c r="M1467">
        <v>0</v>
      </c>
      <c r="N1467" t="s">
        <v>22</v>
      </c>
      <c r="O1467">
        <v>3</v>
      </c>
      <c r="P1467" s="30">
        <f>SQRT((postes_2[[#This Row],[x]]-$Q$1)^2+(postes_2[[#This Row],[y]]-$R$1)^2)</f>
        <v>269926.97908498254</v>
      </c>
      <c r="Q1467">
        <v>342782.07999999798</v>
      </c>
      <c r="R1467">
        <v>6718761.75</v>
      </c>
    </row>
    <row r="1468" spans="1:18">
      <c r="A1468">
        <v>2064</v>
      </c>
      <c r="B1468">
        <v>70000927</v>
      </c>
      <c r="C1468" t="e">
        <f>+#REF!</f>
        <v>#REF!</v>
      </c>
      <c r="D1468" t="s">
        <v>77</v>
      </c>
      <c r="E1468">
        <v>757641600000</v>
      </c>
      <c r="F1468">
        <v>1373558450000</v>
      </c>
      <c r="G1468">
        <v>1</v>
      </c>
      <c r="H1468" t="s">
        <v>3793</v>
      </c>
      <c r="I1468" t="s">
        <v>3794</v>
      </c>
      <c r="J1468" t="s">
        <v>20</v>
      </c>
      <c r="K1468" t="s">
        <v>21</v>
      </c>
      <c r="L1468">
        <v>0</v>
      </c>
      <c r="M1468">
        <v>0</v>
      </c>
      <c r="N1468" t="s">
        <v>22</v>
      </c>
      <c r="O1468">
        <v>4</v>
      </c>
      <c r="P1468" s="30">
        <f>SQRT((postes_2[[#This Row],[x]]-$Q$1)^2+(postes_2[[#This Row],[y]]-$R$1)^2)</f>
        <v>270122.24357395561</v>
      </c>
      <c r="Q1468">
        <v>366618.81000000198</v>
      </c>
      <c r="R1468">
        <v>6869664.6299999999</v>
      </c>
    </row>
    <row r="1469" spans="1:18">
      <c r="A1469">
        <v>300</v>
      </c>
      <c r="B1469">
        <v>30000837</v>
      </c>
      <c r="C1469">
        <f>+PF1171</f>
        <v>0</v>
      </c>
      <c r="D1469" t="s">
        <v>212</v>
      </c>
      <c r="E1469">
        <v>610761600000</v>
      </c>
      <c r="F1469">
        <v>1169572839000</v>
      </c>
      <c r="G1469">
        <v>1</v>
      </c>
      <c r="H1469" t="s">
        <v>707</v>
      </c>
      <c r="I1469" t="s">
        <v>708</v>
      </c>
      <c r="J1469" t="s">
        <v>20</v>
      </c>
      <c r="K1469" t="s">
        <v>21</v>
      </c>
      <c r="L1469">
        <v>0</v>
      </c>
      <c r="M1469">
        <v>0</v>
      </c>
      <c r="N1469" t="s">
        <v>22</v>
      </c>
      <c r="O1469">
        <v>3</v>
      </c>
      <c r="P1469" s="30">
        <f>SQRT((postes_2[[#This Row],[x]]-$Q$1)^2+(postes_2[[#This Row],[y]]-$R$1)^2)</f>
        <v>270721.34961645637</v>
      </c>
      <c r="Q1469">
        <v>781289.22999999695</v>
      </c>
      <c r="R1469">
        <v>6543437.1200000001</v>
      </c>
    </row>
    <row r="1470" spans="1:18">
      <c r="A1470">
        <v>3395</v>
      </c>
      <c r="B1470">
        <v>30001199</v>
      </c>
      <c r="C1470" t="e">
        <f>+#REF!</f>
        <v>#REF!</v>
      </c>
      <c r="D1470" t="s">
        <v>23</v>
      </c>
      <c r="E1470" s="1">
        <v>765504000000</v>
      </c>
      <c r="F1470">
        <v>1247675675000</v>
      </c>
      <c r="G1470">
        <v>1</v>
      </c>
      <c r="H1470" t="s">
        <v>118</v>
      </c>
      <c r="I1470" t="s">
        <v>119</v>
      </c>
      <c r="J1470" t="s">
        <v>20</v>
      </c>
      <c r="K1470" t="s">
        <v>21</v>
      </c>
      <c r="L1470">
        <v>0</v>
      </c>
      <c r="M1470">
        <v>0</v>
      </c>
      <c r="N1470" t="s">
        <v>22</v>
      </c>
      <c r="O1470">
        <v>3</v>
      </c>
      <c r="P1470" s="30">
        <f>SQRT((postes_2[[#This Row],[x]]-$Q$1)^2+(postes_2[[#This Row],[y]]-$R$1)^2)</f>
        <v>270804.49867617281</v>
      </c>
      <c r="Q1470">
        <v>739859.24000000197</v>
      </c>
      <c r="R1470">
        <v>6515568.8499999996</v>
      </c>
    </row>
    <row r="1471" spans="1:18">
      <c r="A1471">
        <v>1349</v>
      </c>
      <c r="B1471">
        <v>60001780</v>
      </c>
      <c r="C1471">
        <f>+PF125</f>
        <v>0</v>
      </c>
      <c r="D1471" t="s">
        <v>23</v>
      </c>
      <c r="E1471">
        <v>1067990400000</v>
      </c>
      <c r="F1471">
        <v>1225879275000</v>
      </c>
      <c r="G1471">
        <v>1</v>
      </c>
      <c r="H1471" t="s">
        <v>5600</v>
      </c>
      <c r="I1471" t="s">
        <v>5601</v>
      </c>
      <c r="J1471" t="s">
        <v>5602</v>
      </c>
      <c r="K1471" t="s">
        <v>21</v>
      </c>
      <c r="L1471">
        <v>0</v>
      </c>
      <c r="M1471">
        <v>0</v>
      </c>
      <c r="N1471" t="s">
        <v>22</v>
      </c>
      <c r="O1471">
        <v>4</v>
      </c>
      <c r="P1471" s="30">
        <f>SQRT((postes_2[[#This Row],[x]]-$Q$1)^2+(postes_2[[#This Row],[y]]-$R$1)^2)</f>
        <v>270813.43553171662</v>
      </c>
      <c r="Q1471">
        <v>396228.93999999802</v>
      </c>
      <c r="R1471">
        <v>6587809.1299999999</v>
      </c>
    </row>
    <row r="1472" spans="1:18">
      <c r="A1472">
        <v>166</v>
      </c>
      <c r="B1472">
        <v>10000615</v>
      </c>
      <c r="C1472">
        <f>+PF1311</f>
        <v>0</v>
      </c>
      <c r="D1472" t="s">
        <v>17</v>
      </c>
      <c r="E1472">
        <v>610761600000</v>
      </c>
      <c r="F1472">
        <v>1312299898000</v>
      </c>
      <c r="G1472">
        <v>1</v>
      </c>
      <c r="H1472" t="s">
        <v>420</v>
      </c>
      <c r="I1472" t="s">
        <v>421</v>
      </c>
      <c r="J1472" t="s">
        <v>20</v>
      </c>
      <c r="K1472" t="s">
        <v>21</v>
      </c>
      <c r="L1472">
        <v>0</v>
      </c>
      <c r="M1472">
        <v>0</v>
      </c>
      <c r="N1472" t="s">
        <v>22</v>
      </c>
      <c r="O1472">
        <v>6</v>
      </c>
      <c r="P1472" s="30">
        <f>SQRT((postes_2[[#This Row],[x]]-$Q$1)^2+(postes_2[[#This Row],[y]]-$R$1)^2)</f>
        <v>270973.51454345166</v>
      </c>
      <c r="Q1472">
        <v>726115.52000000305</v>
      </c>
      <c r="R1472">
        <v>6998518.6600000001</v>
      </c>
    </row>
    <row r="1473" spans="1:18">
      <c r="A1473">
        <v>386</v>
      </c>
      <c r="B1473">
        <v>20000168</v>
      </c>
      <c r="C1473">
        <f>+PF1089</f>
        <v>0</v>
      </c>
      <c r="D1473" t="s">
        <v>229</v>
      </c>
      <c r="E1473">
        <v>1089891736000</v>
      </c>
      <c r="F1473" t="s">
        <v>20</v>
      </c>
      <c r="G1473">
        <v>1</v>
      </c>
      <c r="H1473" t="s">
        <v>351</v>
      </c>
      <c r="I1473" t="s">
        <v>352</v>
      </c>
      <c r="J1473" t="s">
        <v>20</v>
      </c>
      <c r="K1473" t="s">
        <v>21</v>
      </c>
      <c r="L1473">
        <v>0</v>
      </c>
      <c r="M1473">
        <v>0</v>
      </c>
      <c r="N1473" t="s">
        <v>22</v>
      </c>
      <c r="O1473">
        <v>3</v>
      </c>
      <c r="P1473" s="30">
        <f>SQRT((postes_2[[#This Row],[x]]-$Q$1)^2+(postes_2[[#This Row],[y]]-$R$1)^2)</f>
        <v>270977.29791451845</v>
      </c>
      <c r="Q1473">
        <v>821860.90999999596</v>
      </c>
      <c r="R1473">
        <v>6922997.8300000001</v>
      </c>
    </row>
    <row r="1474" spans="1:18">
      <c r="A1474">
        <v>1411</v>
      </c>
      <c r="B1474">
        <v>10000629</v>
      </c>
      <c r="C1474" t="e">
        <f>+#REF!</f>
        <v>#REF!</v>
      </c>
      <c r="D1474" t="s">
        <v>23</v>
      </c>
      <c r="E1474">
        <v>1179932507000</v>
      </c>
      <c r="F1474" t="s">
        <v>20</v>
      </c>
      <c r="G1474">
        <v>1</v>
      </c>
      <c r="H1474" t="s">
        <v>2362</v>
      </c>
      <c r="I1474" t="s">
        <v>2363</v>
      </c>
      <c r="J1474" t="s">
        <v>26</v>
      </c>
      <c r="K1474" t="s">
        <v>21</v>
      </c>
      <c r="L1474">
        <v>0</v>
      </c>
      <c r="M1474">
        <v>0</v>
      </c>
      <c r="N1474" t="s">
        <v>22</v>
      </c>
      <c r="O1474">
        <v>3</v>
      </c>
      <c r="P1474" s="30">
        <f>SQRT((postes_2[[#This Row],[x]]-$Q$1)^2+(postes_2[[#This Row],[y]]-$R$1)^2)</f>
        <v>271004.06970315054</v>
      </c>
      <c r="Q1474">
        <v>732852.85000000102</v>
      </c>
      <c r="R1474">
        <v>6995258.6900000004</v>
      </c>
    </row>
    <row r="1475" spans="1:18">
      <c r="A1475">
        <v>2548</v>
      </c>
      <c r="B1475">
        <v>60000487</v>
      </c>
      <c r="C1475" t="e">
        <f>+#REF!</f>
        <v>#REF!</v>
      </c>
      <c r="D1475" t="s">
        <v>274</v>
      </c>
      <c r="E1475">
        <v>791078400000</v>
      </c>
      <c r="F1475">
        <v>1433257484000</v>
      </c>
      <c r="G1475">
        <v>1</v>
      </c>
      <c r="H1475" t="s">
        <v>1257</v>
      </c>
      <c r="I1475" t="s">
        <v>1258</v>
      </c>
      <c r="J1475" t="s">
        <v>1259</v>
      </c>
      <c r="K1475" t="s">
        <v>21</v>
      </c>
      <c r="L1475">
        <v>0</v>
      </c>
      <c r="M1475">
        <v>0</v>
      </c>
      <c r="N1475" t="s">
        <v>22</v>
      </c>
      <c r="O1475">
        <v>4</v>
      </c>
      <c r="P1475" s="30">
        <f>SQRT((postes_2[[#This Row],[x]]-$Q$1)^2+(postes_2[[#This Row],[y]]-$R$1)^2)</f>
        <v>271478.03596376925</v>
      </c>
      <c r="Q1475">
        <v>341589.86999999703</v>
      </c>
      <c r="R1475">
        <v>6790934.7599999998</v>
      </c>
    </row>
    <row r="1476" spans="1:18">
      <c r="A1476">
        <v>2619</v>
      </c>
      <c r="B1476">
        <v>60001900</v>
      </c>
      <c r="C1476" t="e">
        <f>+#REF!</f>
        <v>#REF!</v>
      </c>
      <c r="D1476" t="s">
        <v>38</v>
      </c>
      <c r="E1476">
        <v>610761600000</v>
      </c>
      <c r="F1476">
        <v>1221230255000</v>
      </c>
      <c r="G1476">
        <v>1</v>
      </c>
      <c r="H1476" t="s">
        <v>5147</v>
      </c>
      <c r="I1476" t="s">
        <v>5148</v>
      </c>
      <c r="J1476" t="s">
        <v>26</v>
      </c>
      <c r="K1476" t="s">
        <v>21</v>
      </c>
      <c r="L1476">
        <v>0</v>
      </c>
      <c r="M1476">
        <v>0</v>
      </c>
      <c r="N1476" t="s">
        <v>22</v>
      </c>
      <c r="O1476">
        <v>4</v>
      </c>
      <c r="P1476" s="30">
        <f>SQRT((postes_2[[#This Row],[x]]-$Q$1)^2+(postes_2[[#This Row],[y]]-$R$1)^2)</f>
        <v>271490.41541117977</v>
      </c>
      <c r="Q1476">
        <v>478875.40999999602</v>
      </c>
      <c r="R1476">
        <v>6515996.3600000003</v>
      </c>
    </row>
    <row r="1477" spans="1:18">
      <c r="A1477">
        <v>942</v>
      </c>
      <c r="B1477">
        <v>10000967</v>
      </c>
      <c r="C1477" t="e">
        <f>+#REF!</f>
        <v>#REF!</v>
      </c>
      <c r="D1477" t="s">
        <v>168</v>
      </c>
      <c r="E1477">
        <v>1380562547000</v>
      </c>
      <c r="F1477">
        <v>1450345480000</v>
      </c>
      <c r="G1477">
        <v>1</v>
      </c>
      <c r="H1477" t="s">
        <v>1656</v>
      </c>
      <c r="I1477" t="s">
        <v>1657</v>
      </c>
      <c r="J1477" t="s">
        <v>20</v>
      </c>
      <c r="K1477" t="s">
        <v>21</v>
      </c>
      <c r="L1477">
        <v>0</v>
      </c>
      <c r="M1477">
        <v>0</v>
      </c>
      <c r="N1477" t="s">
        <v>22</v>
      </c>
      <c r="O1477">
        <v>6</v>
      </c>
      <c r="P1477" s="30">
        <f>SQRT((postes_2[[#This Row],[x]]-$Q$1)^2+(postes_2[[#This Row],[y]]-$R$1)^2)</f>
        <v>271585.77162821096</v>
      </c>
      <c r="Q1477">
        <v>665176.34000000404</v>
      </c>
      <c r="R1477">
        <v>7019481.0899999999</v>
      </c>
    </row>
    <row r="1478" spans="1:18">
      <c r="A1478">
        <v>2140</v>
      </c>
      <c r="B1478">
        <v>60001350</v>
      </c>
      <c r="C1478" t="e">
        <f>+#REF!</f>
        <v>#REF!</v>
      </c>
      <c r="D1478" t="s">
        <v>20</v>
      </c>
      <c r="E1478">
        <v>1033516800000</v>
      </c>
      <c r="F1478" t="s">
        <v>20</v>
      </c>
      <c r="G1478">
        <v>1</v>
      </c>
      <c r="H1478" t="s">
        <v>4997</v>
      </c>
      <c r="I1478" t="s">
        <v>4998</v>
      </c>
      <c r="J1478" t="s">
        <v>20</v>
      </c>
      <c r="K1478" t="s">
        <v>21</v>
      </c>
      <c r="L1478">
        <v>0</v>
      </c>
      <c r="M1478">
        <v>0</v>
      </c>
      <c r="N1478" t="s">
        <v>22</v>
      </c>
      <c r="O1478">
        <v>6</v>
      </c>
      <c r="P1478" s="30">
        <f>SQRT((postes_2[[#This Row],[x]]-$Q$1)^2+(postes_2[[#This Row],[y]]-$R$1)^2)</f>
        <v>271762.11003520986</v>
      </c>
      <c r="Q1478">
        <v>346392.90999999602</v>
      </c>
      <c r="R1478">
        <v>6689288.29</v>
      </c>
    </row>
    <row r="1479" spans="1:18">
      <c r="A1479">
        <v>3321</v>
      </c>
      <c r="B1479">
        <v>60001829</v>
      </c>
      <c r="C1479" t="e">
        <f>+#REF!</f>
        <v>#REF!</v>
      </c>
      <c r="D1479" t="s">
        <v>1573</v>
      </c>
      <c r="E1479">
        <v>981331200000</v>
      </c>
      <c r="F1479">
        <v>1387537455000</v>
      </c>
      <c r="G1479">
        <v>1</v>
      </c>
      <c r="H1479" t="s">
        <v>3701</v>
      </c>
      <c r="I1479" t="s">
        <v>3702</v>
      </c>
      <c r="J1479" t="s">
        <v>20</v>
      </c>
      <c r="K1479" t="s">
        <v>21</v>
      </c>
      <c r="L1479">
        <v>0</v>
      </c>
      <c r="M1479">
        <v>0</v>
      </c>
      <c r="N1479" t="s">
        <v>22</v>
      </c>
      <c r="O1479">
        <v>4</v>
      </c>
      <c r="P1479" s="30">
        <f>SQRT((postes_2[[#This Row],[x]]-$Q$1)^2+(postes_2[[#This Row],[y]]-$R$1)^2)</f>
        <v>271912.00210179604</v>
      </c>
      <c r="Q1479">
        <v>417009.27000000299</v>
      </c>
      <c r="R1479">
        <v>6562388.1299999999</v>
      </c>
    </row>
    <row r="1480" spans="1:18">
      <c r="A1480">
        <v>2594</v>
      </c>
      <c r="B1480">
        <v>60001928</v>
      </c>
      <c r="C1480" t="e">
        <f>+#REF!</f>
        <v>#REF!</v>
      </c>
      <c r="D1480" t="s">
        <v>168</v>
      </c>
      <c r="E1480">
        <v>816566400000</v>
      </c>
      <c r="F1480">
        <v>1445947235000</v>
      </c>
      <c r="G1480">
        <v>1</v>
      </c>
      <c r="H1480" t="s">
        <v>1356</v>
      </c>
      <c r="I1480" t="s">
        <v>1357</v>
      </c>
      <c r="J1480" t="s">
        <v>20</v>
      </c>
      <c r="K1480" t="s">
        <v>21</v>
      </c>
      <c r="L1480">
        <v>0</v>
      </c>
      <c r="M1480">
        <v>0</v>
      </c>
      <c r="N1480" t="s">
        <v>22</v>
      </c>
      <c r="O1480">
        <v>4</v>
      </c>
      <c r="P1480" s="30">
        <f>SQRT((postes_2[[#This Row],[x]]-$Q$1)^2+(postes_2[[#This Row],[y]]-$R$1)^2)</f>
        <v>272230.0848240878</v>
      </c>
      <c r="Q1480">
        <v>485584.04999999702</v>
      </c>
      <c r="R1480">
        <v>6511567.96</v>
      </c>
    </row>
    <row r="1481" spans="1:18">
      <c r="A1481">
        <v>3838</v>
      </c>
      <c r="B1481">
        <v>50000249</v>
      </c>
      <c r="C1481" t="e">
        <f>+#REF!</f>
        <v>#REF!</v>
      </c>
      <c r="D1481" t="s">
        <v>264</v>
      </c>
      <c r="E1481">
        <v>1442426556000</v>
      </c>
      <c r="F1481" t="s">
        <v>20</v>
      </c>
      <c r="G1481">
        <v>1</v>
      </c>
      <c r="H1481" t="s">
        <v>7819</v>
      </c>
      <c r="I1481" t="s">
        <v>7820</v>
      </c>
      <c r="J1481" t="s">
        <v>20</v>
      </c>
      <c r="K1481" t="s">
        <v>21</v>
      </c>
      <c r="L1481">
        <v>0</v>
      </c>
      <c r="M1481">
        <v>0</v>
      </c>
      <c r="N1481" t="s">
        <v>22</v>
      </c>
      <c r="O1481">
        <v>4</v>
      </c>
      <c r="P1481" s="30">
        <f>SQRT((postes_2[[#This Row],[x]]-$Q$1)^2+(postes_2[[#This Row],[y]]-$R$1)^2)</f>
        <v>272309.24089099461</v>
      </c>
      <c r="Q1481">
        <v>586644.11999999697</v>
      </c>
      <c r="R1481">
        <v>6482197.3799999999</v>
      </c>
    </row>
    <row r="1482" spans="1:18">
      <c r="A1482">
        <v>554</v>
      </c>
      <c r="B1482">
        <v>70000610</v>
      </c>
      <c r="C1482">
        <f>+PF931</f>
        <v>0</v>
      </c>
      <c r="D1482" t="s">
        <v>20</v>
      </c>
      <c r="E1482">
        <v>757641600000</v>
      </c>
      <c r="F1482" t="s">
        <v>20</v>
      </c>
      <c r="G1482">
        <v>1</v>
      </c>
      <c r="H1482" t="s">
        <v>7758</v>
      </c>
      <c r="I1482" t="s">
        <v>7759</v>
      </c>
      <c r="J1482" t="s">
        <v>20</v>
      </c>
      <c r="K1482" t="s">
        <v>21</v>
      </c>
      <c r="L1482">
        <v>0</v>
      </c>
      <c r="M1482">
        <v>0</v>
      </c>
      <c r="N1482" t="s">
        <v>22</v>
      </c>
      <c r="O1482">
        <v>4</v>
      </c>
      <c r="P1482" s="30">
        <f>SQRT((postes_2[[#This Row],[x]]-$Q$1)^2+(postes_2[[#This Row],[y]]-$R$1)^2)</f>
        <v>272535.30262884393</v>
      </c>
      <c r="Q1482">
        <v>375037.43</v>
      </c>
      <c r="R1482">
        <v>6890747.9299999997</v>
      </c>
    </row>
    <row r="1483" spans="1:18">
      <c r="A1483">
        <v>727</v>
      </c>
      <c r="B1483">
        <v>60001913</v>
      </c>
      <c r="C1483">
        <f>+PF759</f>
        <v>0</v>
      </c>
      <c r="D1483" t="s">
        <v>274</v>
      </c>
      <c r="E1483">
        <v>1123152327000</v>
      </c>
      <c r="F1483">
        <v>1449484666000</v>
      </c>
      <c r="G1483">
        <v>1</v>
      </c>
      <c r="H1483" t="s">
        <v>1225</v>
      </c>
      <c r="I1483" t="s">
        <v>1226</v>
      </c>
      <c r="J1483" t="s">
        <v>1227</v>
      </c>
      <c r="K1483" t="s">
        <v>21</v>
      </c>
      <c r="L1483">
        <v>0</v>
      </c>
      <c r="M1483">
        <v>0</v>
      </c>
      <c r="N1483" t="s">
        <v>22</v>
      </c>
      <c r="O1483">
        <v>4</v>
      </c>
      <c r="P1483" s="30">
        <f>SQRT((postes_2[[#This Row],[x]]-$Q$1)^2+(postes_2[[#This Row],[y]]-$R$1)^2)</f>
        <v>272593.11470061383</v>
      </c>
      <c r="Q1483">
        <v>480598.18</v>
      </c>
      <c r="R1483">
        <v>6513794.8700000001</v>
      </c>
    </row>
    <row r="1484" spans="1:18">
      <c r="A1484">
        <v>2643</v>
      </c>
      <c r="B1484">
        <v>60001925</v>
      </c>
      <c r="C1484" t="e">
        <f>+#REF!</f>
        <v>#REF!</v>
      </c>
      <c r="D1484" t="s">
        <v>43</v>
      </c>
      <c r="E1484">
        <v>1129630653000</v>
      </c>
      <c r="F1484">
        <v>1129629609000</v>
      </c>
      <c r="G1484">
        <v>1</v>
      </c>
      <c r="H1484" t="s">
        <v>5380</v>
      </c>
      <c r="I1484" t="s">
        <v>5381</v>
      </c>
      <c r="J1484" t="s">
        <v>2435</v>
      </c>
      <c r="K1484" t="s">
        <v>21</v>
      </c>
      <c r="L1484">
        <v>0</v>
      </c>
      <c r="M1484">
        <v>0</v>
      </c>
      <c r="N1484" t="s">
        <v>22</v>
      </c>
      <c r="O1484">
        <v>1</v>
      </c>
      <c r="P1484" s="30">
        <f>SQRT((postes_2[[#This Row],[x]]-$Q$1)^2+(postes_2[[#This Row],[y]]-$R$1)^2)</f>
        <v>272681.2635064405</v>
      </c>
      <c r="Q1484">
        <v>483650.61999999703</v>
      </c>
      <c r="R1484">
        <v>6512066.21</v>
      </c>
    </row>
    <row r="1485" spans="1:18">
      <c r="A1485">
        <v>3406</v>
      </c>
      <c r="B1485">
        <v>30000242</v>
      </c>
      <c r="C1485" t="e">
        <f>+#REF!</f>
        <v>#REF!</v>
      </c>
      <c r="D1485" t="s">
        <v>38</v>
      </c>
      <c r="E1485">
        <v>610761600000</v>
      </c>
      <c r="F1485">
        <v>1211888933000</v>
      </c>
      <c r="G1485">
        <v>1</v>
      </c>
      <c r="H1485" t="s">
        <v>138</v>
      </c>
      <c r="I1485" t="s">
        <v>139</v>
      </c>
      <c r="J1485" t="s">
        <v>26</v>
      </c>
      <c r="K1485" t="s">
        <v>21</v>
      </c>
      <c r="L1485">
        <v>0</v>
      </c>
      <c r="M1485">
        <v>0</v>
      </c>
      <c r="N1485" t="s">
        <v>22</v>
      </c>
      <c r="O1485">
        <v>3</v>
      </c>
      <c r="P1485" s="30">
        <f>SQRT((postes_2[[#This Row],[x]]-$Q$1)^2+(postes_2[[#This Row],[y]]-$R$1)^2)</f>
        <v>272742.78935634828</v>
      </c>
      <c r="Q1485">
        <v>862885.36999999697</v>
      </c>
      <c r="R1485">
        <v>6650143.6600000001</v>
      </c>
    </row>
    <row r="1486" spans="1:18">
      <c r="A1486">
        <v>4006</v>
      </c>
      <c r="B1486">
        <v>70036995</v>
      </c>
      <c r="C1486" t="e">
        <f>+#REF!</f>
        <v>#REF!</v>
      </c>
      <c r="D1486" t="s">
        <v>274</v>
      </c>
      <c r="E1486">
        <v>1347882223000</v>
      </c>
      <c r="F1486">
        <v>1423657174000</v>
      </c>
      <c r="G1486">
        <v>1</v>
      </c>
      <c r="H1486" t="s">
        <v>8009</v>
      </c>
      <c r="I1486" t="s">
        <v>8010</v>
      </c>
      <c r="J1486" t="s">
        <v>1046</v>
      </c>
      <c r="K1486" t="s">
        <v>21</v>
      </c>
      <c r="L1486">
        <v>0</v>
      </c>
      <c r="M1486">
        <v>0</v>
      </c>
      <c r="N1486" t="s">
        <v>22</v>
      </c>
      <c r="O1486">
        <v>4</v>
      </c>
      <c r="P1486" s="30">
        <f>SQRT((postes_2[[#This Row],[x]]-$Q$1)^2+(postes_2[[#This Row],[y]]-$R$1)^2)</f>
        <v>272800.69143410539</v>
      </c>
      <c r="Q1486">
        <v>493297.97999999701</v>
      </c>
      <c r="R1486">
        <v>6507106.71</v>
      </c>
    </row>
    <row r="1487" spans="1:18">
      <c r="A1487">
        <v>1747</v>
      </c>
      <c r="B1487">
        <v>60001608</v>
      </c>
      <c r="C1487" t="e">
        <f>+#REF!</f>
        <v>#REF!</v>
      </c>
      <c r="D1487" t="s">
        <v>152</v>
      </c>
      <c r="E1487">
        <v>779587200000</v>
      </c>
      <c r="F1487">
        <v>1305821999000</v>
      </c>
      <c r="G1487">
        <v>1</v>
      </c>
      <c r="H1487" t="s">
        <v>7019</v>
      </c>
      <c r="I1487" t="s">
        <v>7020</v>
      </c>
      <c r="J1487" t="s">
        <v>20</v>
      </c>
      <c r="K1487" t="s">
        <v>21</v>
      </c>
      <c r="L1487">
        <v>0</v>
      </c>
      <c r="M1487">
        <v>0</v>
      </c>
      <c r="N1487" t="s">
        <v>22</v>
      </c>
      <c r="O1487">
        <v>4</v>
      </c>
      <c r="P1487" s="30">
        <f>SQRT((postes_2[[#This Row],[x]]-$Q$1)^2+(postes_2[[#This Row],[y]]-$R$1)^2)</f>
        <v>272813.70530067472</v>
      </c>
      <c r="Q1487">
        <v>361870.61999999703</v>
      </c>
      <c r="R1487">
        <v>6641096.79</v>
      </c>
    </row>
    <row r="1488" spans="1:18">
      <c r="A1488">
        <v>967</v>
      </c>
      <c r="B1488">
        <v>30000186</v>
      </c>
      <c r="C1488">
        <f>+PF523</f>
        <v>0</v>
      </c>
      <c r="D1488" t="s">
        <v>108</v>
      </c>
      <c r="E1488">
        <v>610761600000</v>
      </c>
      <c r="F1488">
        <v>1248785639000</v>
      </c>
      <c r="G1488">
        <v>1</v>
      </c>
      <c r="H1488" t="s">
        <v>1515</v>
      </c>
      <c r="I1488" t="s">
        <v>1516</v>
      </c>
      <c r="J1488" t="s">
        <v>26</v>
      </c>
      <c r="K1488" t="s">
        <v>21</v>
      </c>
      <c r="L1488">
        <v>0</v>
      </c>
      <c r="M1488">
        <v>0</v>
      </c>
      <c r="N1488" t="s">
        <v>22</v>
      </c>
      <c r="O1488">
        <v>3</v>
      </c>
      <c r="P1488" s="30">
        <f>SQRT((postes_2[[#This Row],[x]]-$Q$1)^2+(postes_2[[#This Row],[y]]-$R$1)^2)</f>
        <v>272814.48511140386</v>
      </c>
      <c r="Q1488">
        <v>868456.90999999596</v>
      </c>
      <c r="R1488">
        <v>6664748.5899999999</v>
      </c>
    </row>
    <row r="1489" spans="1:18">
      <c r="A1489">
        <v>93</v>
      </c>
      <c r="B1489">
        <v>10000597</v>
      </c>
      <c r="C1489">
        <f>+PF1398</f>
        <v>0</v>
      </c>
      <c r="D1489" t="s">
        <v>27</v>
      </c>
      <c r="E1489">
        <v>610761600000</v>
      </c>
      <c r="F1489">
        <v>1295542681000</v>
      </c>
      <c r="G1489">
        <v>1</v>
      </c>
      <c r="H1489" t="s">
        <v>4058</v>
      </c>
      <c r="I1489" t="s">
        <v>4059</v>
      </c>
      <c r="J1489" t="s">
        <v>20</v>
      </c>
      <c r="K1489" t="s">
        <v>21</v>
      </c>
      <c r="L1489">
        <v>0</v>
      </c>
      <c r="M1489">
        <v>0</v>
      </c>
      <c r="N1489" t="s">
        <v>22</v>
      </c>
      <c r="O1489">
        <v>3</v>
      </c>
      <c r="P1489" s="30">
        <f>SQRT((postes_2[[#This Row],[x]]-$Q$1)^2+(postes_2[[#This Row],[y]]-$R$1)^2)</f>
        <v>272858.42857045383</v>
      </c>
      <c r="Q1489">
        <v>715334.28000000096</v>
      </c>
      <c r="R1489">
        <v>7005365.2199999997</v>
      </c>
    </row>
    <row r="1490" spans="1:18">
      <c r="A1490">
        <v>2550</v>
      </c>
      <c r="B1490">
        <v>30003183</v>
      </c>
      <c r="C1490" t="e">
        <f>+#REF!</f>
        <v>#REF!</v>
      </c>
      <c r="D1490" t="s">
        <v>20</v>
      </c>
      <c r="E1490">
        <v>969494400000</v>
      </c>
      <c r="F1490" t="s">
        <v>20</v>
      </c>
      <c r="G1490">
        <v>1</v>
      </c>
      <c r="H1490" t="s">
        <v>1263</v>
      </c>
      <c r="I1490" t="s">
        <v>1264</v>
      </c>
      <c r="J1490" t="s">
        <v>20</v>
      </c>
      <c r="K1490" t="s">
        <v>21</v>
      </c>
      <c r="L1490">
        <v>0</v>
      </c>
      <c r="M1490">
        <v>0</v>
      </c>
      <c r="N1490" t="s">
        <v>22</v>
      </c>
      <c r="O1490">
        <v>3</v>
      </c>
      <c r="P1490" s="30">
        <f>SQRT((postes_2[[#This Row],[x]]-$Q$1)^2+(postes_2[[#This Row],[y]]-$R$1)^2)</f>
        <v>272933.35430950916</v>
      </c>
      <c r="Q1490">
        <v>869983.74000000197</v>
      </c>
      <c r="R1490">
        <v>6668935.04</v>
      </c>
    </row>
    <row r="1491" spans="1:18">
      <c r="A1491">
        <v>534</v>
      </c>
      <c r="B1491">
        <v>60001484</v>
      </c>
      <c r="C1491">
        <f>+PF960</f>
        <v>0</v>
      </c>
      <c r="D1491" t="s">
        <v>20</v>
      </c>
      <c r="E1491">
        <v>1034899200000</v>
      </c>
      <c r="F1491" t="s">
        <v>20</v>
      </c>
      <c r="G1491">
        <v>1</v>
      </c>
      <c r="H1491" t="s">
        <v>328</v>
      </c>
      <c r="I1491" t="s">
        <v>329</v>
      </c>
      <c r="J1491" t="s">
        <v>20</v>
      </c>
      <c r="K1491" t="s">
        <v>21</v>
      </c>
      <c r="L1491">
        <v>0</v>
      </c>
      <c r="M1491">
        <v>0</v>
      </c>
      <c r="N1491" t="s">
        <v>22</v>
      </c>
      <c r="O1491">
        <v>4</v>
      </c>
      <c r="P1491" s="30">
        <f>SQRT((postes_2[[#This Row],[x]]-$Q$1)^2+(postes_2[[#This Row],[y]]-$R$1)^2)</f>
        <v>272993.00786013965</v>
      </c>
      <c r="Q1491">
        <v>350112.75999999797</v>
      </c>
      <c r="R1491">
        <v>6671366.9199999999</v>
      </c>
    </row>
    <row r="1492" spans="1:18">
      <c r="A1492">
        <v>4021</v>
      </c>
      <c r="B1492">
        <v>50000248</v>
      </c>
      <c r="C1492" t="e">
        <f>+#REF!</f>
        <v>#REF!</v>
      </c>
      <c r="D1492" t="s">
        <v>77</v>
      </c>
      <c r="E1492">
        <v>826502400000</v>
      </c>
      <c r="F1492">
        <v>1366966565000</v>
      </c>
      <c r="G1492">
        <v>1</v>
      </c>
      <c r="H1492" t="s">
        <v>8041</v>
      </c>
      <c r="I1492" t="s">
        <v>8042</v>
      </c>
      <c r="J1492" t="s">
        <v>20</v>
      </c>
      <c r="K1492" t="s">
        <v>21</v>
      </c>
      <c r="L1492">
        <v>0</v>
      </c>
      <c r="M1492">
        <v>0</v>
      </c>
      <c r="N1492" t="s">
        <v>22</v>
      </c>
      <c r="O1492">
        <v>4</v>
      </c>
      <c r="P1492" s="30">
        <f>SQRT((postes_2[[#This Row],[x]]-$Q$1)^2+(postes_2[[#This Row],[y]]-$R$1)^2)</f>
        <v>273391.54031982576</v>
      </c>
      <c r="Q1492">
        <v>575208.14000000095</v>
      </c>
      <c r="R1492">
        <v>6482354.2800000003</v>
      </c>
    </row>
    <row r="1493" spans="1:18">
      <c r="A1493">
        <v>1517</v>
      </c>
      <c r="B1493">
        <v>30000173</v>
      </c>
      <c r="C1493" t="e">
        <f>+#REF!</f>
        <v>#REF!</v>
      </c>
      <c r="D1493" t="s">
        <v>38</v>
      </c>
      <c r="E1493">
        <v>610761600000</v>
      </c>
      <c r="F1493">
        <v>1184942116000</v>
      </c>
      <c r="G1493">
        <v>1</v>
      </c>
      <c r="H1493" t="s">
        <v>2699</v>
      </c>
      <c r="I1493" t="s">
        <v>2700</v>
      </c>
      <c r="J1493" t="s">
        <v>2701</v>
      </c>
      <c r="K1493" t="s">
        <v>21</v>
      </c>
      <c r="L1493">
        <v>0</v>
      </c>
      <c r="M1493">
        <v>0</v>
      </c>
      <c r="N1493" t="s">
        <v>22</v>
      </c>
      <c r="O1493">
        <v>3</v>
      </c>
      <c r="P1493" s="30">
        <f>SQRT((postes_2[[#This Row],[x]]-$Q$1)^2+(postes_2[[#This Row],[y]]-$R$1)^2)</f>
        <v>273430.72740555089</v>
      </c>
      <c r="Q1493">
        <v>871045.18</v>
      </c>
      <c r="R1493">
        <v>6670609.6600000001</v>
      </c>
    </row>
    <row r="1494" spans="1:18">
      <c r="A1494">
        <v>3203</v>
      </c>
      <c r="B1494">
        <v>60001358</v>
      </c>
      <c r="C1494" t="e">
        <f>+#REF!</f>
        <v>#REF!</v>
      </c>
      <c r="D1494" t="s">
        <v>274</v>
      </c>
      <c r="E1494" s="1">
        <v>1040688000000</v>
      </c>
      <c r="F1494">
        <v>1457517530000</v>
      </c>
      <c r="G1494">
        <v>1</v>
      </c>
      <c r="H1494" t="s">
        <v>4847</v>
      </c>
      <c r="I1494" t="s">
        <v>4848</v>
      </c>
      <c r="J1494" t="s">
        <v>2435</v>
      </c>
      <c r="K1494" t="s">
        <v>21</v>
      </c>
      <c r="L1494">
        <v>0</v>
      </c>
      <c r="M1494">
        <v>0</v>
      </c>
      <c r="N1494" t="s">
        <v>22</v>
      </c>
      <c r="O1494">
        <v>3</v>
      </c>
      <c r="P1494" s="30">
        <f>SQRT((postes_2[[#This Row],[x]]-$Q$1)^2+(postes_2[[#This Row],[y]]-$R$1)^2)</f>
        <v>273462.18985136581</v>
      </c>
      <c r="Q1494">
        <v>345079.46999999898</v>
      </c>
      <c r="R1494">
        <v>6687509.2400000002</v>
      </c>
    </row>
    <row r="1495" spans="1:18">
      <c r="A1495">
        <v>2834</v>
      </c>
      <c r="B1495">
        <v>30000725</v>
      </c>
      <c r="C1495" t="e">
        <f>+#REF!</f>
        <v>#REF!</v>
      </c>
      <c r="D1495" t="s">
        <v>212</v>
      </c>
      <c r="E1495">
        <v>610761600000</v>
      </c>
      <c r="F1495">
        <v>1169573197000</v>
      </c>
      <c r="G1495">
        <v>1</v>
      </c>
      <c r="H1495" t="s">
        <v>2238</v>
      </c>
      <c r="I1495" t="s">
        <v>2238</v>
      </c>
      <c r="J1495" t="s">
        <v>20</v>
      </c>
      <c r="K1495" t="s">
        <v>21</v>
      </c>
      <c r="L1495">
        <v>0</v>
      </c>
      <c r="M1495">
        <v>0</v>
      </c>
      <c r="N1495" t="s">
        <v>22</v>
      </c>
      <c r="O1495">
        <v>3</v>
      </c>
      <c r="P1495" s="30">
        <f>SQRT((postes_2[[#This Row],[x]]-$Q$1)^2+(postes_2[[#This Row],[y]]-$R$1)^2)</f>
        <v>273588.78009540105</v>
      </c>
      <c r="Q1495">
        <v>799780.85999999905</v>
      </c>
      <c r="R1495">
        <v>6555947.9199999999</v>
      </c>
    </row>
    <row r="1496" spans="1:18">
      <c r="A1496">
        <v>3312</v>
      </c>
      <c r="B1496">
        <v>70005607</v>
      </c>
      <c r="C1496" t="e">
        <f>+#REF!</f>
        <v>#REF!</v>
      </c>
      <c r="D1496" t="s">
        <v>36</v>
      </c>
      <c r="E1496">
        <v>1111665888000</v>
      </c>
      <c r="F1496">
        <v>1111673723000</v>
      </c>
      <c r="G1496">
        <v>1</v>
      </c>
      <c r="H1496" t="s">
        <v>3686</v>
      </c>
      <c r="I1496" t="s">
        <v>3687</v>
      </c>
      <c r="J1496" t="s">
        <v>20</v>
      </c>
      <c r="K1496" t="s">
        <v>21</v>
      </c>
      <c r="L1496">
        <v>0</v>
      </c>
      <c r="M1496">
        <v>0</v>
      </c>
      <c r="N1496" t="s">
        <v>22</v>
      </c>
      <c r="O1496">
        <v>3</v>
      </c>
      <c r="P1496" s="30">
        <f>SQRT((postes_2[[#This Row],[x]]-$Q$1)^2+(postes_2[[#This Row],[y]]-$R$1)^2)</f>
        <v>273661.61931737582</v>
      </c>
      <c r="Q1496">
        <v>342731.28999999899</v>
      </c>
      <c r="R1496">
        <v>6696831.5700000003</v>
      </c>
    </row>
    <row r="1497" spans="1:18">
      <c r="A1497">
        <v>1126</v>
      </c>
      <c r="B1497">
        <v>20000688</v>
      </c>
      <c r="C1497">
        <f>+PF373</f>
        <v>0</v>
      </c>
      <c r="D1497" t="s">
        <v>23</v>
      </c>
      <c r="E1497">
        <v>1079481600000</v>
      </c>
      <c r="F1497">
        <v>1244454925000</v>
      </c>
      <c r="G1497">
        <v>1</v>
      </c>
      <c r="H1497" t="s">
        <v>6441</v>
      </c>
      <c r="I1497" t="s">
        <v>6442</v>
      </c>
      <c r="J1497" t="s">
        <v>6443</v>
      </c>
      <c r="K1497" t="s">
        <v>21</v>
      </c>
      <c r="L1497">
        <v>0</v>
      </c>
      <c r="M1497">
        <v>0</v>
      </c>
      <c r="N1497" t="s">
        <v>22</v>
      </c>
      <c r="O1497">
        <v>3</v>
      </c>
      <c r="P1497" s="30">
        <f>SQRT((postes_2[[#This Row],[x]]-$Q$1)^2+(postes_2[[#This Row],[y]]-$R$1)^2)</f>
        <v>273772.99164368224</v>
      </c>
      <c r="Q1497">
        <v>867653.85000000102</v>
      </c>
      <c r="R1497">
        <v>6847311.9800000004</v>
      </c>
    </row>
    <row r="1498" spans="1:18">
      <c r="A1498">
        <v>1914</v>
      </c>
      <c r="B1498">
        <v>30001507</v>
      </c>
      <c r="C1498" t="e">
        <f>+#REF!</f>
        <v>#REF!</v>
      </c>
      <c r="D1498" t="s">
        <v>23</v>
      </c>
      <c r="E1498">
        <v>999820800000</v>
      </c>
      <c r="F1498">
        <v>1274181287000</v>
      </c>
      <c r="G1498">
        <v>1</v>
      </c>
      <c r="H1498" t="s">
        <v>4422</v>
      </c>
      <c r="I1498" t="s">
        <v>4423</v>
      </c>
      <c r="J1498" t="s">
        <v>20</v>
      </c>
      <c r="K1498" t="s">
        <v>21</v>
      </c>
      <c r="L1498">
        <v>0</v>
      </c>
      <c r="M1498">
        <v>0</v>
      </c>
      <c r="N1498" t="s">
        <v>22</v>
      </c>
      <c r="O1498">
        <v>3</v>
      </c>
      <c r="P1498" s="30">
        <f>SQRT((postes_2[[#This Row],[x]]-$Q$1)^2+(postes_2[[#This Row],[y]]-$R$1)^2)</f>
        <v>273815.67471963324</v>
      </c>
      <c r="Q1498">
        <v>706830.95000000298</v>
      </c>
      <c r="R1498">
        <v>6497162.8099999996</v>
      </c>
    </row>
    <row r="1499" spans="1:18">
      <c r="A1499">
        <v>514</v>
      </c>
      <c r="B1499">
        <v>70049795</v>
      </c>
      <c r="C1499" t="e">
        <f>+#REF!</f>
        <v>#REF!</v>
      </c>
      <c r="D1499" t="s">
        <v>168</v>
      </c>
      <c r="E1499">
        <v>1441897507000</v>
      </c>
      <c r="F1499">
        <v>1424868374000</v>
      </c>
      <c r="G1499">
        <v>1</v>
      </c>
      <c r="H1499" t="s">
        <v>1080</v>
      </c>
      <c r="I1499" t="s">
        <v>1081</v>
      </c>
      <c r="J1499" t="s">
        <v>20</v>
      </c>
      <c r="K1499" t="s">
        <v>21</v>
      </c>
      <c r="L1499">
        <v>0</v>
      </c>
      <c r="M1499">
        <v>0</v>
      </c>
      <c r="N1499" t="s">
        <v>22</v>
      </c>
      <c r="O1499">
        <v>6</v>
      </c>
      <c r="P1499" s="30">
        <f>SQRT((postes_2[[#This Row],[x]]-$Q$1)^2+(postes_2[[#This Row],[y]]-$R$1)^2)</f>
        <v>273820.00784711062</v>
      </c>
      <c r="Q1499">
        <v>471788.43999999802</v>
      </c>
      <c r="R1499">
        <v>6517358.5199999996</v>
      </c>
    </row>
    <row r="1500" spans="1:18">
      <c r="A1500">
        <v>2642</v>
      </c>
      <c r="B1500">
        <v>60001351</v>
      </c>
      <c r="C1500" t="e">
        <f>+#REF!</f>
        <v>#REF!</v>
      </c>
      <c r="D1500" t="s">
        <v>20</v>
      </c>
      <c r="E1500" s="1">
        <v>1034640000000</v>
      </c>
      <c r="F1500" t="s">
        <v>20</v>
      </c>
      <c r="G1500">
        <v>1</v>
      </c>
      <c r="H1500" t="s">
        <v>5377</v>
      </c>
      <c r="I1500" t="s">
        <v>5378</v>
      </c>
      <c r="J1500" t="s">
        <v>5379</v>
      </c>
      <c r="K1500" t="s">
        <v>21</v>
      </c>
      <c r="L1500">
        <v>0</v>
      </c>
      <c r="M1500">
        <v>0</v>
      </c>
      <c r="N1500" t="s">
        <v>22</v>
      </c>
      <c r="O1500">
        <v>3</v>
      </c>
      <c r="P1500" s="30">
        <f>SQRT((postes_2[[#This Row],[x]]-$Q$1)^2+(postes_2[[#This Row],[y]]-$R$1)^2)</f>
        <v>273899.00678570184</v>
      </c>
      <c r="Q1500">
        <v>344188.97999999701</v>
      </c>
      <c r="R1500">
        <v>6689310.4800000004</v>
      </c>
    </row>
    <row r="1501" spans="1:18">
      <c r="A1501">
        <v>2308</v>
      </c>
      <c r="B1501">
        <v>60001735</v>
      </c>
      <c r="C1501" t="e">
        <f>+#REF!</f>
        <v>#REF!</v>
      </c>
      <c r="D1501" t="s">
        <v>20</v>
      </c>
      <c r="E1501">
        <v>759974400000</v>
      </c>
      <c r="F1501" t="s">
        <v>20</v>
      </c>
      <c r="G1501">
        <v>1</v>
      </c>
      <c r="H1501" t="s">
        <v>5361</v>
      </c>
      <c r="I1501" t="s">
        <v>5361</v>
      </c>
      <c r="J1501" t="s">
        <v>20</v>
      </c>
      <c r="K1501" t="s">
        <v>21</v>
      </c>
      <c r="L1501">
        <v>0</v>
      </c>
      <c r="M1501">
        <v>0</v>
      </c>
      <c r="N1501" t="s">
        <v>22</v>
      </c>
      <c r="O1501">
        <v>4</v>
      </c>
      <c r="P1501" s="30">
        <f>SQRT((postes_2[[#This Row],[x]]-$Q$1)^2+(postes_2[[#This Row],[y]]-$R$1)^2)</f>
        <v>274190.9243663603</v>
      </c>
      <c r="Q1501">
        <v>379872.50999999797</v>
      </c>
      <c r="R1501">
        <v>6605118.8700000001</v>
      </c>
    </row>
    <row r="1502" spans="1:18">
      <c r="A1502">
        <v>1340</v>
      </c>
      <c r="B1502">
        <v>60001403</v>
      </c>
      <c r="C1502" t="e">
        <f>+#REF!</f>
        <v>#REF!</v>
      </c>
      <c r="D1502" t="s">
        <v>274</v>
      </c>
      <c r="E1502">
        <v>1449158976000</v>
      </c>
      <c r="F1502">
        <v>1457517475000</v>
      </c>
      <c r="G1502">
        <v>1</v>
      </c>
      <c r="H1502" t="s">
        <v>5580</v>
      </c>
      <c r="I1502" t="s">
        <v>5581</v>
      </c>
      <c r="J1502" t="s">
        <v>20</v>
      </c>
      <c r="K1502" t="s">
        <v>21</v>
      </c>
      <c r="L1502">
        <v>0</v>
      </c>
      <c r="M1502">
        <v>0</v>
      </c>
      <c r="N1502" t="s">
        <v>22</v>
      </c>
      <c r="O1502">
        <v>6</v>
      </c>
      <c r="P1502" s="30">
        <f>SQRT((postes_2[[#This Row],[x]]-$Q$1)^2+(postes_2[[#This Row],[y]]-$R$1)^2)</f>
        <v>274353.35916245112</v>
      </c>
      <c r="Q1502">
        <v>344714.74000000203</v>
      </c>
      <c r="R1502">
        <v>6685313.3600000003</v>
      </c>
    </row>
    <row r="1503" spans="1:18">
      <c r="A1503">
        <v>3064</v>
      </c>
      <c r="B1503">
        <v>20001037</v>
      </c>
      <c r="C1503" t="e">
        <f>+#REF!</f>
        <v>#REF!</v>
      </c>
      <c r="D1503" t="s">
        <v>77</v>
      </c>
      <c r="E1503">
        <v>778982400000</v>
      </c>
      <c r="F1503">
        <v>1329908432000</v>
      </c>
      <c r="G1503">
        <v>1</v>
      </c>
      <c r="H1503" t="s">
        <v>2968</v>
      </c>
      <c r="I1503" t="s">
        <v>2969</v>
      </c>
      <c r="J1503" t="s">
        <v>20</v>
      </c>
      <c r="K1503" t="s">
        <v>21</v>
      </c>
      <c r="L1503">
        <v>0</v>
      </c>
      <c r="M1503">
        <v>0</v>
      </c>
      <c r="N1503" t="s">
        <v>22</v>
      </c>
      <c r="O1503">
        <v>3</v>
      </c>
      <c r="P1503" s="30">
        <f>SQRT((postes_2[[#This Row],[x]]-$Q$1)^2+(postes_2[[#This Row],[y]]-$R$1)^2)</f>
        <v>274389.70945784211</v>
      </c>
      <c r="Q1503">
        <v>880821.67000000202</v>
      </c>
      <c r="R1503">
        <v>6800359.0800000001</v>
      </c>
    </row>
    <row r="1504" spans="1:18">
      <c r="A1504">
        <v>3744</v>
      </c>
      <c r="B1504">
        <v>60000122</v>
      </c>
      <c r="C1504" t="e">
        <f>+#REF!</f>
        <v>#REF!</v>
      </c>
      <c r="D1504" t="s">
        <v>20</v>
      </c>
      <c r="E1504">
        <v>610761600000</v>
      </c>
      <c r="F1504" t="s">
        <v>20</v>
      </c>
      <c r="G1504">
        <v>1</v>
      </c>
      <c r="H1504" t="s">
        <v>7218</v>
      </c>
      <c r="I1504" t="s">
        <v>7219</v>
      </c>
      <c r="J1504" t="s">
        <v>20</v>
      </c>
      <c r="K1504" t="s">
        <v>21</v>
      </c>
      <c r="L1504">
        <v>0</v>
      </c>
      <c r="M1504">
        <v>0</v>
      </c>
      <c r="N1504" t="s">
        <v>22</v>
      </c>
      <c r="O1504">
        <v>4</v>
      </c>
      <c r="P1504" s="30">
        <f>SQRT((postes_2[[#This Row],[x]]-$Q$1)^2+(postes_2[[#This Row],[y]]-$R$1)^2)</f>
        <v>274404.65454084199</v>
      </c>
      <c r="Q1504">
        <v>349651.11999999703</v>
      </c>
      <c r="R1504">
        <v>6838737.1799999997</v>
      </c>
    </row>
    <row r="1505" spans="1:18">
      <c r="A1505">
        <v>255</v>
      </c>
      <c r="B1505">
        <v>10000648</v>
      </c>
      <c r="C1505">
        <f>+PF1252</f>
        <v>0</v>
      </c>
      <c r="D1505" t="s">
        <v>23</v>
      </c>
      <c r="E1505">
        <v>1179938598000</v>
      </c>
      <c r="F1505" t="s">
        <v>20</v>
      </c>
      <c r="G1505">
        <v>1</v>
      </c>
      <c r="H1505" t="s">
        <v>607</v>
      </c>
      <c r="I1505" t="s">
        <v>608</v>
      </c>
      <c r="J1505" t="s">
        <v>609</v>
      </c>
      <c r="K1505" t="s">
        <v>21</v>
      </c>
      <c r="L1505">
        <v>0</v>
      </c>
      <c r="M1505">
        <v>0</v>
      </c>
      <c r="N1505" t="s">
        <v>22</v>
      </c>
      <c r="O1505">
        <v>3</v>
      </c>
      <c r="P1505" s="30">
        <f>SQRT((postes_2[[#This Row],[x]]-$Q$1)^2+(postes_2[[#This Row],[y]]-$R$1)^2)</f>
        <v>274515.62317870912</v>
      </c>
      <c r="Q1505">
        <v>749811.71999999904</v>
      </c>
      <c r="R1505">
        <v>6989984.0499999998</v>
      </c>
    </row>
    <row r="1506" spans="1:18">
      <c r="A1506">
        <v>2633</v>
      </c>
      <c r="B1506">
        <v>60001783</v>
      </c>
      <c r="C1506" t="e">
        <f>+#REF!</f>
        <v>#REF!</v>
      </c>
      <c r="D1506" t="s">
        <v>1573</v>
      </c>
      <c r="E1506">
        <v>610761600000</v>
      </c>
      <c r="F1506">
        <v>1389279337000</v>
      </c>
      <c r="G1506">
        <v>1</v>
      </c>
      <c r="H1506" t="s">
        <v>5176</v>
      </c>
      <c r="I1506" t="s">
        <v>5177</v>
      </c>
      <c r="J1506" t="s">
        <v>20</v>
      </c>
      <c r="K1506" t="s">
        <v>21</v>
      </c>
      <c r="L1506">
        <v>0</v>
      </c>
      <c r="M1506">
        <v>0</v>
      </c>
      <c r="N1506" t="s">
        <v>22</v>
      </c>
      <c r="O1506">
        <v>4</v>
      </c>
      <c r="P1506" s="30">
        <f>SQRT((postes_2[[#This Row],[x]]-$Q$1)^2+(postes_2[[#This Row],[y]]-$R$1)^2)</f>
        <v>274531.69380497618</v>
      </c>
      <c r="Q1506">
        <v>393336.95000000298</v>
      </c>
      <c r="R1506">
        <v>6585470.6900000004</v>
      </c>
    </row>
    <row r="1507" spans="1:18">
      <c r="A1507">
        <v>2954</v>
      </c>
      <c r="B1507">
        <v>30000068</v>
      </c>
      <c r="C1507" t="e">
        <f>+#REF!</f>
        <v>#REF!</v>
      </c>
      <c r="D1507" t="s">
        <v>274</v>
      </c>
      <c r="E1507">
        <v>610761600000</v>
      </c>
      <c r="F1507">
        <v>1463500256000</v>
      </c>
      <c r="G1507">
        <v>1</v>
      </c>
      <c r="H1507" t="s">
        <v>4539</v>
      </c>
      <c r="I1507" t="s">
        <v>4539</v>
      </c>
      <c r="J1507" t="s">
        <v>20</v>
      </c>
      <c r="K1507" t="s">
        <v>21</v>
      </c>
      <c r="L1507">
        <v>0</v>
      </c>
      <c r="M1507">
        <v>0</v>
      </c>
      <c r="N1507" t="s">
        <v>22</v>
      </c>
      <c r="O1507">
        <v>3</v>
      </c>
      <c r="P1507" s="30">
        <f>SQRT((postes_2[[#This Row],[x]]-$Q$1)^2+(postes_2[[#This Row],[y]]-$R$1)^2)</f>
        <v>274552.86520535802</v>
      </c>
      <c r="Q1507">
        <v>878628.68999999797</v>
      </c>
      <c r="R1507">
        <v>6694557.2400000002</v>
      </c>
    </row>
    <row r="1508" spans="1:18">
      <c r="A1508">
        <v>2621</v>
      </c>
      <c r="B1508">
        <v>60001890</v>
      </c>
      <c r="C1508" t="e">
        <f>+#REF!</f>
        <v>#REF!</v>
      </c>
      <c r="D1508" t="s">
        <v>20</v>
      </c>
      <c r="E1508">
        <v>783129600000</v>
      </c>
      <c r="F1508" t="s">
        <v>20</v>
      </c>
      <c r="G1508">
        <v>1</v>
      </c>
      <c r="H1508" t="s">
        <v>5151</v>
      </c>
      <c r="I1508" t="s">
        <v>5152</v>
      </c>
      <c r="J1508" t="s">
        <v>20</v>
      </c>
      <c r="K1508" t="s">
        <v>21</v>
      </c>
      <c r="L1508">
        <v>0</v>
      </c>
      <c r="M1508">
        <v>0</v>
      </c>
      <c r="N1508" t="s">
        <v>22</v>
      </c>
      <c r="O1508">
        <v>4</v>
      </c>
      <c r="P1508" s="30">
        <f>SQRT((postes_2[[#This Row],[x]]-$Q$1)^2+(postes_2[[#This Row],[y]]-$R$1)^2)</f>
        <v>274699.38105308259</v>
      </c>
      <c r="Q1508">
        <v>461084.45000000298</v>
      </c>
      <c r="R1508">
        <v>6522932.7000000002</v>
      </c>
    </row>
    <row r="1509" spans="1:18">
      <c r="A1509">
        <v>347</v>
      </c>
      <c r="B1509">
        <v>30000371</v>
      </c>
      <c r="C1509">
        <f>+PF1164</f>
        <v>0</v>
      </c>
      <c r="D1509" t="s">
        <v>20</v>
      </c>
      <c r="E1509">
        <v>610761600000</v>
      </c>
      <c r="F1509" t="s">
        <v>20</v>
      </c>
      <c r="G1509">
        <v>1</v>
      </c>
      <c r="H1509" t="s">
        <v>810</v>
      </c>
      <c r="I1509" t="s">
        <v>811</v>
      </c>
      <c r="J1509" t="s">
        <v>20</v>
      </c>
      <c r="K1509" t="s">
        <v>21</v>
      </c>
      <c r="L1509">
        <v>0</v>
      </c>
      <c r="M1509">
        <v>0</v>
      </c>
      <c r="N1509" t="s">
        <v>22</v>
      </c>
      <c r="O1509">
        <v>3</v>
      </c>
      <c r="P1509" s="30">
        <f>SQRT((postes_2[[#This Row],[x]]-$Q$1)^2+(postes_2[[#This Row],[y]]-$R$1)^2)</f>
        <v>274727.07538624719</v>
      </c>
      <c r="Q1509">
        <v>844482.06000000203</v>
      </c>
      <c r="R1509">
        <v>6609542.2699999996</v>
      </c>
    </row>
    <row r="1510" spans="1:18">
      <c r="A1510">
        <v>3726</v>
      </c>
      <c r="B1510">
        <v>10001673</v>
      </c>
      <c r="C1510" t="e">
        <f>+#REF!</f>
        <v>#REF!</v>
      </c>
      <c r="D1510" t="s">
        <v>27</v>
      </c>
      <c r="E1510">
        <v>1268817936000</v>
      </c>
      <c r="F1510">
        <v>1295261026000</v>
      </c>
      <c r="G1510">
        <v>1</v>
      </c>
      <c r="H1510" t="s">
        <v>7428</v>
      </c>
      <c r="I1510" t="s">
        <v>7428</v>
      </c>
      <c r="J1510" t="s">
        <v>20</v>
      </c>
      <c r="K1510" t="s">
        <v>21</v>
      </c>
      <c r="L1510">
        <v>0</v>
      </c>
      <c r="M1510">
        <v>0</v>
      </c>
      <c r="N1510" t="s">
        <v>22</v>
      </c>
      <c r="O1510">
        <v>4</v>
      </c>
      <c r="P1510" s="30">
        <f>SQRT((postes_2[[#This Row],[x]]-$Q$1)^2+(postes_2[[#This Row],[y]]-$R$1)^2)</f>
        <v>274750.69584047806</v>
      </c>
      <c r="Q1510">
        <v>713086.88000000303</v>
      </c>
      <c r="R1510">
        <v>7008330.1100000003</v>
      </c>
    </row>
    <row r="1511" spans="1:18">
      <c r="A1511">
        <v>2406</v>
      </c>
      <c r="B1511">
        <v>60001906</v>
      </c>
      <c r="C1511" t="e">
        <f>+#REF!</f>
        <v>#REF!</v>
      </c>
      <c r="D1511" t="s">
        <v>274</v>
      </c>
      <c r="E1511">
        <v>610761600000</v>
      </c>
      <c r="F1511">
        <v>1436443733000</v>
      </c>
      <c r="G1511">
        <v>1</v>
      </c>
      <c r="H1511" t="s">
        <v>4532</v>
      </c>
      <c r="I1511" t="s">
        <v>4532</v>
      </c>
      <c r="J1511" t="s">
        <v>20</v>
      </c>
      <c r="K1511" t="s">
        <v>21</v>
      </c>
      <c r="L1511">
        <v>0</v>
      </c>
      <c r="M1511">
        <v>0</v>
      </c>
      <c r="N1511" t="s">
        <v>22</v>
      </c>
      <c r="O1511">
        <v>6</v>
      </c>
      <c r="P1511" s="30">
        <f>SQRT((postes_2[[#This Row],[x]]-$Q$1)^2+(postes_2[[#This Row],[y]]-$R$1)^2)</f>
        <v>274833.5175060163</v>
      </c>
      <c r="Q1511">
        <v>473444.14999999898</v>
      </c>
      <c r="R1511">
        <v>6515223.8700000001</v>
      </c>
    </row>
    <row r="1512" spans="1:18">
      <c r="A1512">
        <v>4040</v>
      </c>
      <c r="B1512">
        <v>20000682</v>
      </c>
      <c r="C1512" t="e">
        <f>+#REF!</f>
        <v>#REF!</v>
      </c>
      <c r="D1512" t="s">
        <v>482</v>
      </c>
      <c r="E1512">
        <v>1065571200000</v>
      </c>
      <c r="F1512">
        <v>1383907054000</v>
      </c>
      <c r="G1512">
        <v>1</v>
      </c>
      <c r="H1512" t="s">
        <v>8078</v>
      </c>
      <c r="I1512" t="s">
        <v>8079</v>
      </c>
      <c r="J1512" t="s">
        <v>8080</v>
      </c>
      <c r="K1512" t="s">
        <v>21</v>
      </c>
      <c r="L1512">
        <v>0</v>
      </c>
      <c r="M1512">
        <v>0</v>
      </c>
      <c r="N1512" t="s">
        <v>22</v>
      </c>
      <c r="O1512">
        <v>3</v>
      </c>
      <c r="P1512" s="30">
        <f>SQRT((postes_2[[#This Row],[x]]-$Q$1)^2+(postes_2[[#This Row],[y]]-$R$1)^2)</f>
        <v>274988.96579701675</v>
      </c>
      <c r="Q1512">
        <v>868250.75999999803</v>
      </c>
      <c r="R1512">
        <v>6849210.1699999999</v>
      </c>
    </row>
    <row r="1513" spans="1:18">
      <c r="A1513">
        <v>344</v>
      </c>
      <c r="B1513">
        <v>30000357</v>
      </c>
      <c r="C1513">
        <f>+PF1171</f>
        <v>0</v>
      </c>
      <c r="D1513" t="s">
        <v>17</v>
      </c>
      <c r="E1513">
        <v>610761600000</v>
      </c>
      <c r="F1513">
        <v>1302793463000</v>
      </c>
      <c r="G1513">
        <v>1</v>
      </c>
      <c r="H1513" t="s">
        <v>803</v>
      </c>
      <c r="I1513" t="s">
        <v>804</v>
      </c>
      <c r="J1513" t="s">
        <v>26</v>
      </c>
      <c r="K1513" t="s">
        <v>21</v>
      </c>
      <c r="L1513">
        <v>0</v>
      </c>
      <c r="M1513">
        <v>0</v>
      </c>
      <c r="N1513" t="s">
        <v>22</v>
      </c>
      <c r="O1513">
        <v>3</v>
      </c>
      <c r="P1513" s="30">
        <f>SQRT((postes_2[[#This Row],[x]]-$Q$1)^2+(postes_2[[#This Row],[y]]-$R$1)^2)</f>
        <v>275020.50220883475</v>
      </c>
      <c r="Q1513">
        <v>846125.71000000101</v>
      </c>
      <c r="R1513">
        <v>6611679.6699999999</v>
      </c>
    </row>
    <row r="1514" spans="1:18">
      <c r="A1514">
        <v>818</v>
      </c>
      <c r="B1514">
        <v>60000335</v>
      </c>
      <c r="C1514">
        <f>+PF699</f>
        <v>0</v>
      </c>
      <c r="D1514" t="s">
        <v>274</v>
      </c>
      <c r="E1514" s="1">
        <v>1051056000000</v>
      </c>
      <c r="F1514">
        <v>1456219653000</v>
      </c>
      <c r="G1514">
        <v>1</v>
      </c>
      <c r="H1514" t="s">
        <v>1769</v>
      </c>
      <c r="I1514" t="s">
        <v>1770</v>
      </c>
      <c r="J1514" t="s">
        <v>20</v>
      </c>
      <c r="K1514" t="s">
        <v>21</v>
      </c>
      <c r="L1514">
        <v>0</v>
      </c>
      <c r="M1514">
        <v>0</v>
      </c>
      <c r="N1514" t="s">
        <v>22</v>
      </c>
      <c r="O1514">
        <v>4</v>
      </c>
      <c r="P1514" s="30">
        <f>SQRT((postes_2[[#This Row],[x]]-$Q$1)^2+(postes_2[[#This Row],[y]]-$R$1)^2)</f>
        <v>275029.48247636843</v>
      </c>
      <c r="Q1514">
        <v>342010.32999999798</v>
      </c>
      <c r="R1514">
        <v>6813220.2199999997</v>
      </c>
    </row>
    <row r="1515" spans="1:18">
      <c r="A1515">
        <v>3067</v>
      </c>
      <c r="B1515">
        <v>20001217</v>
      </c>
      <c r="C1515" t="e">
        <f>+#REF!</f>
        <v>#REF!</v>
      </c>
      <c r="D1515" t="s">
        <v>77</v>
      </c>
      <c r="E1515">
        <v>778982400000</v>
      </c>
      <c r="F1515">
        <v>1329919737000</v>
      </c>
      <c r="G1515">
        <v>1</v>
      </c>
      <c r="H1515" t="s">
        <v>2975</v>
      </c>
      <c r="I1515" t="s">
        <v>2976</v>
      </c>
      <c r="J1515" t="s">
        <v>20</v>
      </c>
      <c r="K1515" t="s">
        <v>21</v>
      </c>
      <c r="L1515">
        <v>0</v>
      </c>
      <c r="M1515">
        <v>0</v>
      </c>
      <c r="N1515" t="s">
        <v>22</v>
      </c>
      <c r="O1515">
        <v>3</v>
      </c>
      <c r="P1515" s="30">
        <f>SQRT((postes_2[[#This Row],[x]]-$Q$1)^2+(postes_2[[#This Row],[y]]-$R$1)^2)</f>
        <v>275334.83064647147</v>
      </c>
      <c r="Q1515">
        <v>885348.85000000102</v>
      </c>
      <c r="R1515">
        <v>6769289.4299999997</v>
      </c>
    </row>
    <row r="1516" spans="1:18">
      <c r="A1516">
        <v>3316</v>
      </c>
      <c r="B1516">
        <v>60001867</v>
      </c>
      <c r="C1516" t="e">
        <f>+#REF!</f>
        <v>#REF!</v>
      </c>
      <c r="D1516" t="s">
        <v>1573</v>
      </c>
      <c r="E1516">
        <v>610761600000</v>
      </c>
      <c r="F1516">
        <v>1387537212000</v>
      </c>
      <c r="G1516">
        <v>1</v>
      </c>
      <c r="H1516" t="s">
        <v>3694</v>
      </c>
      <c r="I1516" t="s">
        <v>3694</v>
      </c>
      <c r="J1516" t="s">
        <v>20</v>
      </c>
      <c r="K1516" t="s">
        <v>21</v>
      </c>
      <c r="L1516">
        <v>0</v>
      </c>
      <c r="M1516">
        <v>0</v>
      </c>
      <c r="N1516" t="s">
        <v>22</v>
      </c>
      <c r="O1516">
        <v>4</v>
      </c>
      <c r="P1516" s="30">
        <f>SQRT((postes_2[[#This Row],[x]]-$Q$1)^2+(postes_2[[#This Row],[y]]-$R$1)^2)</f>
        <v>275385.00052493624</v>
      </c>
      <c r="Q1516">
        <v>441988.21000000101</v>
      </c>
      <c r="R1516">
        <v>6535629.79</v>
      </c>
    </row>
    <row r="1517" spans="1:18">
      <c r="A1517">
        <v>1410</v>
      </c>
      <c r="B1517">
        <v>50000256</v>
      </c>
      <c r="C1517" t="e">
        <f>+#REF!</f>
        <v>#REF!</v>
      </c>
      <c r="D1517" t="s">
        <v>23</v>
      </c>
      <c r="E1517">
        <v>610761600000</v>
      </c>
      <c r="F1517">
        <v>1213876299000</v>
      </c>
      <c r="G1517">
        <v>1</v>
      </c>
      <c r="H1517" t="s">
        <v>2360</v>
      </c>
      <c r="I1517" t="s">
        <v>2361</v>
      </c>
      <c r="J1517" t="s">
        <v>20</v>
      </c>
      <c r="K1517" t="s">
        <v>21</v>
      </c>
      <c r="L1517">
        <v>0</v>
      </c>
      <c r="M1517">
        <v>0</v>
      </c>
      <c r="N1517" t="s">
        <v>22</v>
      </c>
      <c r="O1517">
        <v>4</v>
      </c>
      <c r="P1517" s="30">
        <f>SQRT((postes_2[[#This Row],[x]]-$Q$1)^2+(postes_2[[#This Row],[y]]-$R$1)^2)</f>
        <v>275664.24154771306</v>
      </c>
      <c r="Q1517">
        <v>627650.29999999702</v>
      </c>
      <c r="R1517">
        <v>6478334.04</v>
      </c>
    </row>
    <row r="1518" spans="1:18">
      <c r="A1518">
        <v>1294</v>
      </c>
      <c r="B1518">
        <v>10000645</v>
      </c>
      <c r="C1518" t="e">
        <f>+#REF!</f>
        <v>#REF!</v>
      </c>
      <c r="D1518" t="s">
        <v>23</v>
      </c>
      <c r="E1518">
        <v>610761600000</v>
      </c>
      <c r="F1518">
        <v>1273141876000</v>
      </c>
      <c r="G1518">
        <v>1</v>
      </c>
      <c r="H1518" t="s">
        <v>2579</v>
      </c>
      <c r="I1518" t="s">
        <v>2580</v>
      </c>
      <c r="J1518" t="s">
        <v>20</v>
      </c>
      <c r="K1518" t="s">
        <v>21</v>
      </c>
      <c r="L1518">
        <v>0</v>
      </c>
      <c r="M1518">
        <v>0</v>
      </c>
      <c r="N1518" t="s">
        <v>22</v>
      </c>
      <c r="O1518">
        <v>3</v>
      </c>
      <c r="P1518" s="30">
        <f>SQRT((postes_2[[#This Row],[x]]-$Q$1)^2+(postes_2[[#This Row],[y]]-$R$1)^2)</f>
        <v>276123.04242894275</v>
      </c>
      <c r="Q1518">
        <v>749624.72999999695</v>
      </c>
      <c r="R1518">
        <v>6991957</v>
      </c>
    </row>
    <row r="1519" spans="1:18">
      <c r="A1519">
        <v>561</v>
      </c>
      <c r="B1519">
        <v>70000358</v>
      </c>
      <c r="C1519" t="e">
        <f>+#REF!</f>
        <v>#REF!</v>
      </c>
      <c r="D1519" t="s">
        <v>77</v>
      </c>
      <c r="E1519">
        <v>757641600000</v>
      </c>
      <c r="F1519">
        <v>1373536447000</v>
      </c>
      <c r="G1519">
        <v>1</v>
      </c>
      <c r="H1519" t="s">
        <v>7771</v>
      </c>
      <c r="I1519" t="s">
        <v>7772</v>
      </c>
      <c r="J1519" t="s">
        <v>20</v>
      </c>
      <c r="K1519" t="s">
        <v>21</v>
      </c>
      <c r="L1519">
        <v>0</v>
      </c>
      <c r="M1519">
        <v>0</v>
      </c>
      <c r="N1519" t="s">
        <v>22</v>
      </c>
      <c r="O1519">
        <v>4</v>
      </c>
      <c r="P1519" s="30">
        <f>SQRT((postes_2[[#This Row],[x]]-$Q$1)^2+(postes_2[[#This Row],[y]]-$R$1)^2)</f>
        <v>276248.06883867749</v>
      </c>
      <c r="Q1519">
        <v>389387.61999999703</v>
      </c>
      <c r="R1519">
        <v>6919100.1799999997</v>
      </c>
    </row>
    <row r="1520" spans="1:18">
      <c r="A1520">
        <v>2899</v>
      </c>
      <c r="B1520">
        <v>70030377</v>
      </c>
      <c r="C1520" t="e">
        <f>+#REF!</f>
        <v>#REF!</v>
      </c>
      <c r="D1520" t="s">
        <v>83</v>
      </c>
      <c r="E1520">
        <v>1352281528000</v>
      </c>
      <c r="F1520">
        <v>1279902598000</v>
      </c>
      <c r="G1520">
        <v>1</v>
      </c>
      <c r="H1520" t="s">
        <v>6077</v>
      </c>
      <c r="I1520" t="s">
        <v>6077</v>
      </c>
      <c r="J1520" t="s">
        <v>6078</v>
      </c>
      <c r="K1520" t="s">
        <v>21</v>
      </c>
      <c r="L1520">
        <v>0</v>
      </c>
      <c r="M1520">
        <v>0</v>
      </c>
      <c r="N1520" t="s">
        <v>22</v>
      </c>
      <c r="O1520">
        <v>7</v>
      </c>
      <c r="P1520" s="30">
        <f>SQRT((postes_2[[#This Row],[x]]-$Q$1)^2+(postes_2[[#This Row],[y]]-$R$1)^2)</f>
        <v>276292.05220966804</v>
      </c>
      <c r="Q1520">
        <v>382239.89999999898</v>
      </c>
      <c r="R1520">
        <v>6909182.1100000003</v>
      </c>
    </row>
    <row r="1521" spans="1:18">
      <c r="A1521">
        <v>1054</v>
      </c>
      <c r="B1521">
        <v>10000577</v>
      </c>
      <c r="C1521">
        <f>+PF469</f>
        <v>0</v>
      </c>
      <c r="D1521" t="s">
        <v>274</v>
      </c>
      <c r="E1521">
        <v>610761600000</v>
      </c>
      <c r="F1521">
        <v>1421943636000</v>
      </c>
      <c r="G1521">
        <v>1</v>
      </c>
      <c r="H1521" t="s">
        <v>3261</v>
      </c>
      <c r="I1521" t="s">
        <v>3262</v>
      </c>
      <c r="J1521" t="s">
        <v>20</v>
      </c>
      <c r="K1521" t="s">
        <v>21</v>
      </c>
      <c r="L1521">
        <v>0</v>
      </c>
      <c r="M1521">
        <v>0</v>
      </c>
      <c r="N1521" t="s">
        <v>22</v>
      </c>
      <c r="O1521">
        <v>3</v>
      </c>
      <c r="P1521" s="30">
        <f>SQRT((postes_2[[#This Row],[x]]-$Q$1)^2+(postes_2[[#This Row],[y]]-$R$1)^2)</f>
        <v>276313.92679763236</v>
      </c>
      <c r="Q1521">
        <v>704975.22999999695</v>
      </c>
      <c r="R1521">
        <v>7013112.1399999997</v>
      </c>
    </row>
    <row r="1522" spans="1:18">
      <c r="A1522">
        <v>4055</v>
      </c>
      <c r="B1522">
        <v>50000253</v>
      </c>
      <c r="C1522" t="e">
        <f>+#REF!</f>
        <v>#REF!</v>
      </c>
      <c r="D1522" t="s">
        <v>274</v>
      </c>
      <c r="E1522">
        <v>610761600000</v>
      </c>
      <c r="F1522">
        <v>1423570607000</v>
      </c>
      <c r="G1522">
        <v>1</v>
      </c>
      <c r="H1522" t="s">
        <v>8110</v>
      </c>
      <c r="I1522" t="s">
        <v>8111</v>
      </c>
      <c r="J1522" t="s">
        <v>20</v>
      </c>
      <c r="K1522" t="s">
        <v>21</v>
      </c>
      <c r="L1522">
        <v>0</v>
      </c>
      <c r="M1522">
        <v>0</v>
      </c>
      <c r="N1522" t="s">
        <v>22</v>
      </c>
      <c r="O1522">
        <v>4</v>
      </c>
      <c r="P1522" s="30">
        <f>SQRT((postes_2[[#This Row],[x]]-$Q$1)^2+(postes_2[[#This Row],[y]]-$R$1)^2)</f>
        <v>276374.04284711176</v>
      </c>
      <c r="Q1522">
        <v>650838.27000000305</v>
      </c>
      <c r="R1522">
        <v>6480052.4800000004</v>
      </c>
    </row>
    <row r="1523" spans="1:18">
      <c r="A1523">
        <v>3183</v>
      </c>
      <c r="B1523">
        <v>50000230</v>
      </c>
      <c r="C1523" t="e">
        <f>+#REF!</f>
        <v>#REF!</v>
      </c>
      <c r="D1523" t="s">
        <v>77</v>
      </c>
      <c r="E1523">
        <v>610761600000</v>
      </c>
      <c r="F1523">
        <v>1323250595000</v>
      </c>
      <c r="G1523">
        <v>1</v>
      </c>
      <c r="H1523" t="s">
        <v>6345</v>
      </c>
      <c r="I1523" t="s">
        <v>6346</v>
      </c>
      <c r="J1523" t="s">
        <v>20</v>
      </c>
      <c r="K1523" t="s">
        <v>21</v>
      </c>
      <c r="L1523">
        <v>0</v>
      </c>
      <c r="M1523">
        <v>0</v>
      </c>
      <c r="N1523" t="s">
        <v>22</v>
      </c>
      <c r="O1523">
        <v>3</v>
      </c>
      <c r="P1523" s="30">
        <f>SQRT((postes_2[[#This Row],[x]]-$Q$1)^2+(postes_2[[#This Row],[y]]-$R$1)^2)</f>
        <v>276426.00476076832</v>
      </c>
      <c r="Q1523">
        <v>517165.32</v>
      </c>
      <c r="R1523">
        <v>6493259.1500000004</v>
      </c>
    </row>
    <row r="1524" spans="1:18">
      <c r="A1524">
        <v>1496</v>
      </c>
      <c r="B1524">
        <v>50000242</v>
      </c>
      <c r="C1524">
        <f>+PF31</f>
        <v>0</v>
      </c>
      <c r="D1524" t="s">
        <v>23</v>
      </c>
      <c r="E1524">
        <v>923961600000</v>
      </c>
      <c r="F1524">
        <v>1270736370000</v>
      </c>
      <c r="G1524">
        <v>1</v>
      </c>
      <c r="H1524" t="s">
        <v>5928</v>
      </c>
      <c r="I1524" t="s">
        <v>5929</v>
      </c>
      <c r="J1524" t="s">
        <v>20</v>
      </c>
      <c r="K1524" t="s">
        <v>21</v>
      </c>
      <c r="L1524">
        <v>0</v>
      </c>
      <c r="M1524">
        <v>0</v>
      </c>
      <c r="N1524" t="s">
        <v>22</v>
      </c>
      <c r="O1524">
        <v>4</v>
      </c>
      <c r="P1524" s="30">
        <f>SQRT((postes_2[[#This Row],[x]]-$Q$1)^2+(postes_2[[#This Row],[y]]-$R$1)^2)</f>
        <v>276637.56571852503</v>
      </c>
      <c r="Q1524">
        <v>690213.60999999905</v>
      </c>
      <c r="R1524">
        <v>6488567.6799999997</v>
      </c>
    </row>
    <row r="1525" spans="1:18">
      <c r="A1525">
        <v>595</v>
      </c>
      <c r="B1525">
        <v>20000727</v>
      </c>
      <c r="C1525">
        <f>+PF932</f>
        <v>0</v>
      </c>
      <c r="D1525" t="s">
        <v>20</v>
      </c>
      <c r="E1525">
        <v>1079481600000</v>
      </c>
      <c r="F1525" t="s">
        <v>20</v>
      </c>
      <c r="G1525">
        <v>1</v>
      </c>
      <c r="H1525" t="s">
        <v>5748</v>
      </c>
      <c r="I1525" t="s">
        <v>5749</v>
      </c>
      <c r="J1525" t="s">
        <v>20</v>
      </c>
      <c r="K1525" t="s">
        <v>21</v>
      </c>
      <c r="L1525">
        <v>0</v>
      </c>
      <c r="M1525">
        <v>0</v>
      </c>
      <c r="N1525" t="s">
        <v>22</v>
      </c>
      <c r="O1525">
        <v>3</v>
      </c>
      <c r="P1525" s="30">
        <f>SQRT((postes_2[[#This Row],[x]]-$Q$1)^2+(postes_2[[#This Row],[y]]-$R$1)^2)</f>
        <v>276677.48526355153</v>
      </c>
      <c r="Q1525">
        <v>871636.47999999695</v>
      </c>
      <c r="R1525">
        <v>6844797.6100000003</v>
      </c>
    </row>
    <row r="1526" spans="1:18">
      <c r="A1526">
        <v>1300</v>
      </c>
      <c r="B1526">
        <v>10000587</v>
      </c>
      <c r="C1526" t="e">
        <f>+#REF!</f>
        <v>#REF!</v>
      </c>
      <c r="D1526" t="s">
        <v>20</v>
      </c>
      <c r="E1526">
        <v>1046217600000</v>
      </c>
      <c r="F1526" t="s">
        <v>20</v>
      </c>
      <c r="G1526">
        <v>1</v>
      </c>
      <c r="H1526" t="s">
        <v>2592</v>
      </c>
      <c r="I1526" t="s">
        <v>2593</v>
      </c>
      <c r="J1526" t="s">
        <v>20</v>
      </c>
      <c r="K1526" t="s">
        <v>21</v>
      </c>
      <c r="L1526">
        <v>0</v>
      </c>
      <c r="M1526">
        <v>0</v>
      </c>
      <c r="N1526" t="s">
        <v>22</v>
      </c>
      <c r="O1526">
        <v>3</v>
      </c>
      <c r="P1526" s="30">
        <f>SQRT((postes_2[[#This Row],[x]]-$Q$1)^2+(postes_2[[#This Row],[y]]-$R$1)^2)</f>
        <v>277127.96771963552</v>
      </c>
      <c r="Q1526">
        <v>717367.77000000305</v>
      </c>
      <c r="R1526">
        <v>7009143.0599999996</v>
      </c>
    </row>
    <row r="1527" spans="1:18">
      <c r="A1527">
        <v>1741</v>
      </c>
      <c r="B1527">
        <v>60001660</v>
      </c>
      <c r="C1527" t="e">
        <f>+#REF!</f>
        <v>#REF!</v>
      </c>
      <c r="D1527" t="s">
        <v>20</v>
      </c>
      <c r="E1527">
        <v>759974400000</v>
      </c>
      <c r="F1527" t="s">
        <v>20</v>
      </c>
      <c r="G1527">
        <v>1</v>
      </c>
      <c r="H1527" t="s">
        <v>7007</v>
      </c>
      <c r="I1527" t="s">
        <v>7008</v>
      </c>
      <c r="J1527" t="s">
        <v>20</v>
      </c>
      <c r="K1527" t="s">
        <v>21</v>
      </c>
      <c r="L1527">
        <v>0</v>
      </c>
      <c r="M1527">
        <v>0</v>
      </c>
      <c r="N1527" t="s">
        <v>22</v>
      </c>
      <c r="O1527">
        <v>4</v>
      </c>
      <c r="P1527" s="30">
        <f>SQRT((postes_2[[#This Row],[x]]-$Q$1)^2+(postes_2[[#This Row],[y]]-$R$1)^2)</f>
        <v>277182.05958042981</v>
      </c>
      <c r="Q1527">
        <v>361787.140000001</v>
      </c>
      <c r="R1527">
        <v>6631040.6100000003</v>
      </c>
    </row>
    <row r="1528" spans="1:18">
      <c r="A1528">
        <v>1336</v>
      </c>
      <c r="B1528">
        <v>10000605</v>
      </c>
      <c r="C1528" t="e">
        <f>+#REF!</f>
        <v>#REF!</v>
      </c>
      <c r="D1528" t="s">
        <v>27</v>
      </c>
      <c r="E1528">
        <v>610761600000</v>
      </c>
      <c r="F1528">
        <v>1295455772000</v>
      </c>
      <c r="G1528">
        <v>1</v>
      </c>
      <c r="H1528" t="s">
        <v>5975</v>
      </c>
      <c r="I1528" t="s">
        <v>5976</v>
      </c>
      <c r="J1528" t="s">
        <v>20</v>
      </c>
      <c r="K1528" t="s">
        <v>21</v>
      </c>
      <c r="L1528">
        <v>0</v>
      </c>
      <c r="M1528">
        <v>0</v>
      </c>
      <c r="N1528" t="s">
        <v>22</v>
      </c>
      <c r="O1528">
        <v>3</v>
      </c>
      <c r="P1528" s="30">
        <f>SQRT((postes_2[[#This Row],[x]]-$Q$1)^2+(postes_2[[#This Row],[y]]-$R$1)^2)</f>
        <v>277547.78936315543</v>
      </c>
      <c r="Q1528">
        <v>729862.00999999803</v>
      </c>
      <c r="R1528">
        <v>7004018.04</v>
      </c>
    </row>
    <row r="1529" spans="1:18">
      <c r="A1529">
        <v>1570</v>
      </c>
      <c r="B1529">
        <v>70000444</v>
      </c>
      <c r="C1529" t="e">
        <f>+#REF!</f>
        <v>#REF!</v>
      </c>
      <c r="D1529" t="s">
        <v>27</v>
      </c>
      <c r="E1529" s="1">
        <v>758592000000</v>
      </c>
      <c r="F1529">
        <v>1296812336000</v>
      </c>
      <c r="G1529">
        <v>1</v>
      </c>
      <c r="H1529" t="s">
        <v>2541</v>
      </c>
      <c r="I1529" t="s">
        <v>2542</v>
      </c>
      <c r="J1529" t="s">
        <v>20</v>
      </c>
      <c r="K1529" t="s">
        <v>21</v>
      </c>
      <c r="L1529">
        <v>0</v>
      </c>
      <c r="M1529">
        <v>0</v>
      </c>
      <c r="N1529" t="s">
        <v>22</v>
      </c>
      <c r="O1529">
        <v>4</v>
      </c>
      <c r="P1529" s="30">
        <f>SQRT((postes_2[[#This Row],[x]]-$Q$1)^2+(postes_2[[#This Row],[y]]-$R$1)^2)</f>
        <v>277687.15006060695</v>
      </c>
      <c r="Q1529">
        <v>380076.18999999802</v>
      </c>
      <c r="R1529">
        <v>6908475.8099999996</v>
      </c>
    </row>
    <row r="1530" spans="1:18">
      <c r="A1530">
        <v>3061</v>
      </c>
      <c r="B1530">
        <v>30001545</v>
      </c>
      <c r="C1530" t="e">
        <f>+#REF!</f>
        <v>#REF!</v>
      </c>
      <c r="D1530" t="s">
        <v>20</v>
      </c>
      <c r="E1530">
        <v>610761600000</v>
      </c>
      <c r="F1530" t="s">
        <v>20</v>
      </c>
      <c r="G1530">
        <v>1</v>
      </c>
      <c r="H1530" t="s">
        <v>2962</v>
      </c>
      <c r="I1530" t="s">
        <v>2963</v>
      </c>
      <c r="J1530" t="s">
        <v>20</v>
      </c>
      <c r="K1530" t="s">
        <v>21</v>
      </c>
      <c r="L1530">
        <v>0</v>
      </c>
      <c r="M1530">
        <v>0</v>
      </c>
      <c r="N1530" t="s">
        <v>22</v>
      </c>
      <c r="O1530">
        <v>3</v>
      </c>
      <c r="P1530" s="30">
        <f>SQRT((postes_2[[#This Row],[x]]-$Q$1)^2+(postes_2[[#This Row],[y]]-$R$1)^2)</f>
        <v>277772.48787218332</v>
      </c>
      <c r="Q1530">
        <v>719704.64999999898</v>
      </c>
      <c r="R1530">
        <v>6498070.1200000001</v>
      </c>
    </row>
    <row r="1531" spans="1:18">
      <c r="A1531">
        <v>914</v>
      </c>
      <c r="B1531">
        <v>50000265</v>
      </c>
      <c r="C1531">
        <f>+PF622</f>
        <v>0</v>
      </c>
      <c r="D1531" t="s">
        <v>20</v>
      </c>
      <c r="E1531">
        <v>610761600000</v>
      </c>
      <c r="F1531" t="s">
        <v>20</v>
      </c>
      <c r="G1531">
        <v>1</v>
      </c>
      <c r="H1531" t="s">
        <v>1973</v>
      </c>
      <c r="I1531" t="s">
        <v>1974</v>
      </c>
      <c r="J1531" t="s">
        <v>20</v>
      </c>
      <c r="K1531" t="s">
        <v>21</v>
      </c>
      <c r="L1531">
        <v>0</v>
      </c>
      <c r="M1531">
        <v>0</v>
      </c>
      <c r="N1531" t="s">
        <v>22</v>
      </c>
      <c r="O1531">
        <v>6</v>
      </c>
      <c r="P1531" s="30">
        <f>SQRT((postes_2[[#This Row],[x]]-$Q$1)^2+(postes_2[[#This Row],[y]]-$R$1)^2)</f>
        <v>277935.16985102167</v>
      </c>
      <c r="Q1531">
        <v>649246.85000000102</v>
      </c>
      <c r="R1531">
        <v>6478245.5999999996</v>
      </c>
    </row>
    <row r="1532" spans="1:18">
      <c r="A1532">
        <v>2825</v>
      </c>
      <c r="B1532">
        <v>50000255</v>
      </c>
      <c r="C1532" t="e">
        <f>+#REF!</f>
        <v>#REF!</v>
      </c>
      <c r="D1532" t="s">
        <v>2829</v>
      </c>
      <c r="E1532">
        <v>928281600000</v>
      </c>
      <c r="F1532">
        <v>1399887733000</v>
      </c>
      <c r="G1532">
        <v>1</v>
      </c>
      <c r="H1532" t="s">
        <v>2830</v>
      </c>
      <c r="I1532" t="s">
        <v>2831</v>
      </c>
      <c r="J1532" t="s">
        <v>20</v>
      </c>
      <c r="K1532" t="s">
        <v>21</v>
      </c>
      <c r="L1532">
        <v>0</v>
      </c>
      <c r="M1532">
        <v>0</v>
      </c>
      <c r="N1532" t="s">
        <v>22</v>
      </c>
      <c r="O1532">
        <v>6</v>
      </c>
      <c r="P1532" s="30">
        <f>SQRT((postes_2[[#This Row],[x]]-$Q$1)^2+(postes_2[[#This Row],[y]]-$R$1)^2)</f>
        <v>277958.02809139172</v>
      </c>
      <c r="Q1532">
        <v>659618.10999999905</v>
      </c>
      <c r="R1532">
        <v>6479884.0999999996</v>
      </c>
    </row>
    <row r="1533" spans="1:18">
      <c r="A1533">
        <v>683</v>
      </c>
      <c r="B1533">
        <v>60001945</v>
      </c>
      <c r="C1533">
        <f>+PF853</f>
        <v>0</v>
      </c>
      <c r="D1533" t="s">
        <v>274</v>
      </c>
      <c r="E1533">
        <v>610761600000</v>
      </c>
      <c r="F1533">
        <v>1447066489000</v>
      </c>
      <c r="G1533">
        <v>1</v>
      </c>
      <c r="H1533" t="s">
        <v>1134</v>
      </c>
      <c r="I1533" t="s">
        <v>1135</v>
      </c>
      <c r="J1533" t="s">
        <v>20</v>
      </c>
      <c r="K1533" t="s">
        <v>21</v>
      </c>
      <c r="L1533">
        <v>0</v>
      </c>
      <c r="M1533">
        <v>0</v>
      </c>
      <c r="N1533" t="s">
        <v>22</v>
      </c>
      <c r="O1533">
        <v>4</v>
      </c>
      <c r="P1533" s="30">
        <f>SQRT((postes_2[[#This Row],[x]]-$Q$1)^2+(postes_2[[#This Row],[y]]-$R$1)^2)</f>
        <v>278075.41903477063</v>
      </c>
      <c r="Q1533">
        <v>480854.03999999899</v>
      </c>
      <c r="R1533">
        <v>6507442.3799999999</v>
      </c>
    </row>
    <row r="1534" spans="1:18">
      <c r="A1534">
        <v>2225</v>
      </c>
      <c r="B1534">
        <v>30000787</v>
      </c>
      <c r="C1534" t="e">
        <f>+#REF!</f>
        <v>#REF!</v>
      </c>
      <c r="D1534" t="s">
        <v>23</v>
      </c>
      <c r="E1534">
        <v>610761600000</v>
      </c>
      <c r="F1534">
        <v>1226654679000</v>
      </c>
      <c r="G1534">
        <v>1</v>
      </c>
      <c r="H1534" t="s">
        <v>5687</v>
      </c>
      <c r="I1534" t="s">
        <v>5688</v>
      </c>
      <c r="J1534" t="s">
        <v>20</v>
      </c>
      <c r="K1534" t="s">
        <v>21</v>
      </c>
      <c r="L1534">
        <v>0</v>
      </c>
      <c r="M1534">
        <v>0</v>
      </c>
      <c r="N1534" t="s">
        <v>22</v>
      </c>
      <c r="O1534">
        <v>3</v>
      </c>
      <c r="P1534" s="30">
        <f>SQRT((postes_2[[#This Row],[x]]-$Q$1)^2+(postes_2[[#This Row],[y]]-$R$1)^2)</f>
        <v>278181.86084021995</v>
      </c>
      <c r="Q1534">
        <v>799805.06000000203</v>
      </c>
      <c r="R1534">
        <v>6549655.79</v>
      </c>
    </row>
    <row r="1535" spans="1:18">
      <c r="A1535">
        <v>97</v>
      </c>
      <c r="B1535">
        <v>10000407</v>
      </c>
      <c r="C1535">
        <f>+PF1441</f>
        <v>0</v>
      </c>
      <c r="D1535" t="s">
        <v>274</v>
      </c>
      <c r="E1535">
        <v>610761600000</v>
      </c>
      <c r="F1535">
        <v>1420556921000</v>
      </c>
      <c r="G1535">
        <v>1</v>
      </c>
      <c r="H1535" t="s">
        <v>4066</v>
      </c>
      <c r="I1535" t="s">
        <v>4067</v>
      </c>
      <c r="J1535" t="s">
        <v>20</v>
      </c>
      <c r="K1535" t="s">
        <v>21</v>
      </c>
      <c r="L1535">
        <v>0</v>
      </c>
      <c r="M1535">
        <v>0</v>
      </c>
      <c r="N1535" t="s">
        <v>22</v>
      </c>
      <c r="O1535">
        <v>4</v>
      </c>
      <c r="P1535" s="30">
        <f>SQRT((postes_2[[#This Row],[x]]-$Q$1)^2+(postes_2[[#This Row],[y]]-$R$1)^2)</f>
        <v>278200.87388765806</v>
      </c>
      <c r="Q1535">
        <v>631816.31999999995</v>
      </c>
      <c r="R1535">
        <v>7030843.0099999998</v>
      </c>
    </row>
    <row r="1536" spans="1:18">
      <c r="A1536">
        <v>3248</v>
      </c>
      <c r="B1536">
        <v>50000252</v>
      </c>
      <c r="C1536" t="e">
        <f>+#REF!</f>
        <v>#REF!</v>
      </c>
      <c r="D1536" t="s">
        <v>20</v>
      </c>
      <c r="E1536">
        <v>928108800000</v>
      </c>
      <c r="F1536" t="s">
        <v>20</v>
      </c>
      <c r="G1536">
        <v>1</v>
      </c>
      <c r="H1536" t="s">
        <v>6702</v>
      </c>
      <c r="I1536" t="s">
        <v>6703</v>
      </c>
      <c r="J1536" t="s">
        <v>20</v>
      </c>
      <c r="K1536" t="s">
        <v>21</v>
      </c>
      <c r="L1536">
        <v>0</v>
      </c>
      <c r="M1536">
        <v>0</v>
      </c>
      <c r="N1536" t="s">
        <v>22</v>
      </c>
      <c r="O1536">
        <v>4</v>
      </c>
      <c r="P1536" s="30">
        <f>SQRT((postes_2[[#This Row],[x]]-$Q$1)^2+(postes_2[[#This Row],[y]]-$R$1)^2)</f>
        <v>278353.42400897434</v>
      </c>
      <c r="Q1536">
        <v>661821.68999999797</v>
      </c>
      <c r="R1536">
        <v>6479886.8399999999</v>
      </c>
    </row>
    <row r="1537" spans="1:18">
      <c r="A1537">
        <v>2080</v>
      </c>
      <c r="B1537">
        <v>10000528</v>
      </c>
      <c r="C1537" t="e">
        <f>+#REF!</f>
        <v>#REF!</v>
      </c>
      <c r="D1537" t="s">
        <v>274</v>
      </c>
      <c r="E1537" s="1">
        <v>964656000000</v>
      </c>
      <c r="F1537">
        <v>1422012398000</v>
      </c>
      <c r="G1537">
        <v>1</v>
      </c>
      <c r="H1537" t="s">
        <v>3299</v>
      </c>
      <c r="I1537" t="s">
        <v>3300</v>
      </c>
      <c r="J1537" t="s">
        <v>20</v>
      </c>
      <c r="K1537" t="s">
        <v>21</v>
      </c>
      <c r="L1537">
        <v>0</v>
      </c>
      <c r="M1537">
        <v>0</v>
      </c>
      <c r="N1537" t="s">
        <v>22</v>
      </c>
      <c r="O1537">
        <v>4</v>
      </c>
      <c r="P1537" s="30">
        <f>SQRT((postes_2[[#This Row],[x]]-$Q$1)^2+(postes_2[[#This Row],[y]]-$R$1)^2)</f>
        <v>278391.51297281618</v>
      </c>
      <c r="Q1537">
        <v>686561.46000000101</v>
      </c>
      <c r="R1537">
        <v>7021252.9699999997</v>
      </c>
    </row>
    <row r="1538" spans="1:18">
      <c r="A1538">
        <v>2847</v>
      </c>
      <c r="B1538">
        <v>60001942</v>
      </c>
      <c r="C1538" t="e">
        <f>+#REF!</f>
        <v>#REF!</v>
      </c>
      <c r="D1538" t="s">
        <v>274</v>
      </c>
      <c r="E1538">
        <v>783129600000</v>
      </c>
      <c r="F1538">
        <v>1423584746000</v>
      </c>
      <c r="G1538">
        <v>1</v>
      </c>
      <c r="H1538" t="s">
        <v>2267</v>
      </c>
      <c r="I1538" t="s">
        <v>2268</v>
      </c>
      <c r="J1538" t="s">
        <v>2269</v>
      </c>
      <c r="K1538" t="s">
        <v>21</v>
      </c>
      <c r="L1538">
        <v>0</v>
      </c>
      <c r="M1538">
        <v>0</v>
      </c>
      <c r="N1538" t="s">
        <v>22</v>
      </c>
      <c r="O1538">
        <v>4</v>
      </c>
      <c r="P1538" s="30">
        <f>SQRT((postes_2[[#This Row],[x]]-$Q$1)^2+(postes_2[[#This Row],[y]]-$R$1)^2)</f>
        <v>278495.99878746149</v>
      </c>
      <c r="Q1538">
        <v>477997.75999999797</v>
      </c>
      <c r="R1538">
        <v>6508490.2800000003</v>
      </c>
    </row>
    <row r="1539" spans="1:18">
      <c r="A1539">
        <v>830</v>
      </c>
      <c r="B1539">
        <v>50000276</v>
      </c>
      <c r="C1539" t="e">
        <f>+#REF!</f>
        <v>#REF!</v>
      </c>
      <c r="D1539" t="s">
        <v>274</v>
      </c>
      <c r="E1539">
        <v>785980800000</v>
      </c>
      <c r="F1539">
        <v>1443783479000</v>
      </c>
      <c r="G1539">
        <v>1</v>
      </c>
      <c r="H1539" t="s">
        <v>1793</v>
      </c>
      <c r="I1539" t="s">
        <v>1793</v>
      </c>
      <c r="J1539" t="s">
        <v>20</v>
      </c>
      <c r="K1539" t="s">
        <v>21</v>
      </c>
      <c r="L1539">
        <v>0</v>
      </c>
      <c r="M1539">
        <v>0</v>
      </c>
      <c r="N1539" t="s">
        <v>22</v>
      </c>
      <c r="O1539">
        <v>4</v>
      </c>
      <c r="P1539" s="30">
        <f>SQRT((postes_2[[#This Row],[x]]-$Q$1)^2+(postes_2[[#This Row],[y]]-$R$1)^2)</f>
        <v>278538.55896252813</v>
      </c>
      <c r="Q1539">
        <v>642447.03999999899</v>
      </c>
      <c r="R1539">
        <v>6476765.4900000002</v>
      </c>
    </row>
    <row r="1540" spans="1:18">
      <c r="A1540">
        <v>453</v>
      </c>
      <c r="B1540">
        <v>30000146</v>
      </c>
      <c r="C1540">
        <f>+PF1089</f>
        <v>0</v>
      </c>
      <c r="D1540" t="s">
        <v>56</v>
      </c>
      <c r="E1540">
        <v>1196850530000</v>
      </c>
      <c r="F1540">
        <v>1196850514000</v>
      </c>
      <c r="G1540">
        <v>1</v>
      </c>
      <c r="H1540" t="s">
        <v>1023</v>
      </c>
      <c r="I1540" t="s">
        <v>1024</v>
      </c>
      <c r="J1540" t="s">
        <v>26</v>
      </c>
      <c r="K1540" t="s">
        <v>21</v>
      </c>
      <c r="L1540">
        <v>0</v>
      </c>
      <c r="M1540">
        <v>0</v>
      </c>
      <c r="N1540" t="s">
        <v>22</v>
      </c>
      <c r="O1540">
        <v>3</v>
      </c>
      <c r="P1540" s="30">
        <f>SQRT((postes_2[[#This Row],[x]]-$Q$1)^2+(postes_2[[#This Row],[y]]-$R$1)^2)</f>
        <v>278635.13099079026</v>
      </c>
      <c r="Q1540">
        <v>879265.46000000101</v>
      </c>
      <c r="R1540">
        <v>6680071.9199999999</v>
      </c>
    </row>
    <row r="1541" spans="1:18">
      <c r="A1541">
        <v>3562</v>
      </c>
      <c r="B1541">
        <v>70020677</v>
      </c>
      <c r="C1541" t="e">
        <f>+#REF!</f>
        <v>#REF!</v>
      </c>
      <c r="D1541" t="s">
        <v>23</v>
      </c>
      <c r="E1541">
        <v>1224594783000</v>
      </c>
      <c r="F1541">
        <v>1203423120000</v>
      </c>
      <c r="G1541">
        <v>1</v>
      </c>
      <c r="H1541" t="s">
        <v>3587</v>
      </c>
      <c r="I1541" t="s">
        <v>3588</v>
      </c>
      <c r="J1541" t="s">
        <v>20</v>
      </c>
      <c r="K1541" t="s">
        <v>21</v>
      </c>
      <c r="L1541">
        <v>0</v>
      </c>
      <c r="M1541">
        <v>0</v>
      </c>
      <c r="N1541" t="s">
        <v>22</v>
      </c>
      <c r="O1541">
        <v>4</v>
      </c>
      <c r="P1541" s="30">
        <f>SQRT((postes_2[[#This Row],[x]]-$Q$1)^2+(postes_2[[#This Row],[y]]-$R$1)^2)</f>
        <v>278807.4776062406</v>
      </c>
      <c r="Q1541">
        <v>360846.859999999</v>
      </c>
      <c r="R1541">
        <v>6629275.9900000002</v>
      </c>
    </row>
    <row r="1542" spans="1:18">
      <c r="A1542">
        <v>4050</v>
      </c>
      <c r="B1542">
        <v>20000538</v>
      </c>
      <c r="C1542" t="e">
        <f>+#REF!</f>
        <v>#REF!</v>
      </c>
      <c r="D1542" t="s">
        <v>482</v>
      </c>
      <c r="E1542">
        <v>769132800000</v>
      </c>
      <c r="F1542">
        <v>1384861922000</v>
      </c>
      <c r="G1542">
        <v>1</v>
      </c>
      <c r="H1542" t="s">
        <v>8100</v>
      </c>
      <c r="I1542" t="s">
        <v>8101</v>
      </c>
      <c r="J1542" t="s">
        <v>20</v>
      </c>
      <c r="K1542" t="s">
        <v>21</v>
      </c>
      <c r="L1542">
        <v>0</v>
      </c>
      <c r="M1542">
        <v>0</v>
      </c>
      <c r="N1542" t="s">
        <v>22</v>
      </c>
      <c r="O1542">
        <v>3</v>
      </c>
      <c r="P1542" s="30">
        <f>SQRT((postes_2[[#This Row],[x]]-$Q$1)^2+(postes_2[[#This Row],[y]]-$R$1)^2)</f>
        <v>279072.48217325466</v>
      </c>
      <c r="Q1542">
        <v>861273.57</v>
      </c>
      <c r="R1542">
        <v>6875849.7000000002</v>
      </c>
    </row>
    <row r="1543" spans="1:18">
      <c r="A1543">
        <v>168</v>
      </c>
      <c r="B1543">
        <v>10000608</v>
      </c>
      <c r="C1543">
        <f>+PF1377</f>
        <v>0</v>
      </c>
      <c r="D1543" t="s">
        <v>17</v>
      </c>
      <c r="E1543">
        <v>832809600000</v>
      </c>
      <c r="F1543">
        <v>1312298894000</v>
      </c>
      <c r="G1543">
        <v>1</v>
      </c>
      <c r="H1543" t="s">
        <v>18</v>
      </c>
      <c r="I1543" t="s">
        <v>19</v>
      </c>
      <c r="J1543" t="s">
        <v>20</v>
      </c>
      <c r="K1543" t="s">
        <v>21</v>
      </c>
      <c r="L1543">
        <v>0</v>
      </c>
      <c r="M1543">
        <v>0</v>
      </c>
      <c r="N1543" t="s">
        <v>22</v>
      </c>
      <c r="O1543">
        <v>3</v>
      </c>
      <c r="P1543" s="30">
        <f>SQRT((postes_2[[#This Row],[x]]-$Q$1)^2+(postes_2[[#This Row],[y]]-$R$1)^2)</f>
        <v>279363.30558747647</v>
      </c>
      <c r="Q1543">
        <v>738535.32</v>
      </c>
      <c r="R1543">
        <v>7001742.3300000001</v>
      </c>
    </row>
    <row r="1544" spans="1:18">
      <c r="A1544">
        <v>2076</v>
      </c>
      <c r="B1544">
        <v>10000504</v>
      </c>
      <c r="C1544" t="e">
        <f>+#REF!</f>
        <v>#REF!</v>
      </c>
      <c r="D1544" t="s">
        <v>274</v>
      </c>
      <c r="E1544">
        <v>610761600000</v>
      </c>
      <c r="F1544">
        <v>1422012153000</v>
      </c>
      <c r="G1544">
        <v>1</v>
      </c>
      <c r="H1544" t="s">
        <v>3817</v>
      </c>
      <c r="I1544" t="s">
        <v>3817</v>
      </c>
      <c r="J1544" t="s">
        <v>20</v>
      </c>
      <c r="K1544" t="s">
        <v>21</v>
      </c>
      <c r="L1544">
        <v>0</v>
      </c>
      <c r="M1544">
        <v>0</v>
      </c>
      <c r="N1544" t="s">
        <v>22</v>
      </c>
      <c r="O1544">
        <v>4</v>
      </c>
      <c r="P1544" s="30">
        <f>SQRT((postes_2[[#This Row],[x]]-$Q$1)^2+(postes_2[[#This Row],[y]]-$R$1)^2)</f>
        <v>279404.86475084571</v>
      </c>
      <c r="Q1544">
        <v>683075.11999999697</v>
      </c>
      <c r="R1544">
        <v>7023268.71</v>
      </c>
    </row>
    <row r="1545" spans="1:18">
      <c r="A1545">
        <v>3315</v>
      </c>
      <c r="B1545">
        <v>60001853</v>
      </c>
      <c r="C1545" t="e">
        <f>+#REF!</f>
        <v>#REF!</v>
      </c>
      <c r="D1545" t="s">
        <v>1573</v>
      </c>
      <c r="E1545">
        <v>610761600000</v>
      </c>
      <c r="F1545">
        <v>1387536983000</v>
      </c>
      <c r="G1545">
        <v>1</v>
      </c>
      <c r="H1545" t="s">
        <v>3692</v>
      </c>
      <c r="I1545" t="s">
        <v>3693</v>
      </c>
      <c r="J1545" t="s">
        <v>20</v>
      </c>
      <c r="K1545" t="s">
        <v>21</v>
      </c>
      <c r="L1545">
        <v>0</v>
      </c>
      <c r="M1545">
        <v>0</v>
      </c>
      <c r="N1545" t="s">
        <v>22</v>
      </c>
      <c r="O1545">
        <v>4</v>
      </c>
      <c r="P1545" s="30">
        <f>SQRT((postes_2[[#This Row],[x]]-$Q$1)^2+(postes_2[[#This Row],[y]]-$R$1)^2)</f>
        <v>279431.51755687897</v>
      </c>
      <c r="Q1545">
        <v>426868.34000000398</v>
      </c>
      <c r="R1545">
        <v>6542814.1500000004</v>
      </c>
    </row>
    <row r="1546" spans="1:18">
      <c r="A1546">
        <v>2576</v>
      </c>
      <c r="B1546">
        <v>30001586</v>
      </c>
      <c r="C1546" t="e">
        <f>+#REF!</f>
        <v>#REF!</v>
      </c>
      <c r="D1546" t="s">
        <v>23</v>
      </c>
      <c r="E1546" s="1">
        <v>784944000000</v>
      </c>
      <c r="F1546">
        <v>1244558190000</v>
      </c>
      <c r="G1546">
        <v>1</v>
      </c>
      <c r="H1546" t="s">
        <v>1320</v>
      </c>
      <c r="I1546" t="s">
        <v>1321</v>
      </c>
      <c r="J1546" t="s">
        <v>1322</v>
      </c>
      <c r="K1546" t="s">
        <v>21</v>
      </c>
      <c r="L1546">
        <v>0</v>
      </c>
      <c r="M1546">
        <v>0</v>
      </c>
      <c r="N1546" t="s">
        <v>22</v>
      </c>
      <c r="O1546">
        <v>6</v>
      </c>
      <c r="P1546" s="30">
        <f>SQRT((postes_2[[#This Row],[x]]-$Q$1)^2+(postes_2[[#This Row],[y]]-$R$1)^2)</f>
        <v>279481.40261034539</v>
      </c>
      <c r="Q1546">
        <v>719221.57999999798</v>
      </c>
      <c r="R1546">
        <v>6496007.9000000004</v>
      </c>
    </row>
    <row r="1547" spans="1:18">
      <c r="A1547">
        <v>2441</v>
      </c>
      <c r="B1547">
        <v>60001680</v>
      </c>
      <c r="C1547" t="e">
        <f>+#REF!</f>
        <v>#REF!</v>
      </c>
      <c r="D1547" t="s">
        <v>152</v>
      </c>
      <c r="E1547">
        <v>759974400000</v>
      </c>
      <c r="F1547">
        <v>1305811519000</v>
      </c>
      <c r="G1547">
        <v>1</v>
      </c>
      <c r="H1547" t="s">
        <v>1425</v>
      </c>
      <c r="I1547" t="s">
        <v>1426</v>
      </c>
      <c r="J1547" t="s">
        <v>20</v>
      </c>
      <c r="K1547" t="s">
        <v>21</v>
      </c>
      <c r="L1547">
        <v>0</v>
      </c>
      <c r="M1547">
        <v>0</v>
      </c>
      <c r="N1547" t="s">
        <v>22</v>
      </c>
      <c r="O1547">
        <v>6</v>
      </c>
      <c r="P1547" s="30">
        <f>SQRT((postes_2[[#This Row],[x]]-$Q$1)^2+(postes_2[[#This Row],[y]]-$R$1)^2)</f>
        <v>279482.09758722206</v>
      </c>
      <c r="Q1547">
        <v>362622.07999999798</v>
      </c>
      <c r="R1547">
        <v>6624303.5199999996</v>
      </c>
    </row>
    <row r="1548" spans="1:18">
      <c r="A1548">
        <v>3917</v>
      </c>
      <c r="B1548">
        <v>60001943</v>
      </c>
      <c r="C1548" t="e">
        <f>+#REF!</f>
        <v>#REF!</v>
      </c>
      <c r="D1548" t="s">
        <v>20</v>
      </c>
      <c r="E1548">
        <v>610761600000</v>
      </c>
      <c r="F1548" t="s">
        <v>20</v>
      </c>
      <c r="G1548">
        <v>1</v>
      </c>
      <c r="H1548" t="s">
        <v>8294</v>
      </c>
      <c r="I1548" t="s">
        <v>8295</v>
      </c>
      <c r="J1548" t="s">
        <v>20</v>
      </c>
      <c r="K1548" t="s">
        <v>21</v>
      </c>
      <c r="L1548">
        <v>0</v>
      </c>
      <c r="M1548">
        <v>0</v>
      </c>
      <c r="N1548" t="s">
        <v>22</v>
      </c>
      <c r="O1548">
        <v>4</v>
      </c>
      <c r="P1548" s="30">
        <f>SQRT((postes_2[[#This Row],[x]]-$Q$1)^2+(postes_2[[#This Row],[y]]-$R$1)^2)</f>
        <v>279628.33346549195</v>
      </c>
      <c r="Q1548">
        <v>476087.21000000101</v>
      </c>
      <c r="R1548">
        <v>6508241.0999999996</v>
      </c>
    </row>
    <row r="1549" spans="1:18">
      <c r="A1549">
        <v>2501</v>
      </c>
      <c r="B1549">
        <v>50000273</v>
      </c>
      <c r="C1549" t="e">
        <f>+#REF!</f>
        <v>#REF!</v>
      </c>
      <c r="D1549" t="s">
        <v>20</v>
      </c>
      <c r="E1549">
        <v>610761600000</v>
      </c>
      <c r="F1549" t="s">
        <v>20</v>
      </c>
      <c r="G1549">
        <v>1</v>
      </c>
      <c r="H1549" t="s">
        <v>5251</v>
      </c>
      <c r="I1549" t="s">
        <v>5252</v>
      </c>
      <c r="J1549" t="s">
        <v>20</v>
      </c>
      <c r="K1549" t="s">
        <v>21</v>
      </c>
      <c r="L1549">
        <v>0</v>
      </c>
      <c r="M1549">
        <v>0</v>
      </c>
      <c r="N1549" t="s">
        <v>22</v>
      </c>
      <c r="O1549">
        <v>6</v>
      </c>
      <c r="P1549" s="30">
        <f>SQRT((postes_2[[#This Row],[x]]-$Q$1)^2+(postes_2[[#This Row],[y]]-$R$1)^2)</f>
        <v>280271.10168013518</v>
      </c>
      <c r="Q1549">
        <v>650070.70000000298</v>
      </c>
      <c r="R1549">
        <v>6476003.1299999999</v>
      </c>
    </row>
    <row r="1550" spans="1:18">
      <c r="A1550">
        <v>419</v>
      </c>
      <c r="B1550">
        <v>10000513</v>
      </c>
      <c r="C1550">
        <f>+PF1134</f>
        <v>0</v>
      </c>
      <c r="D1550" t="s">
        <v>274</v>
      </c>
      <c r="E1550">
        <v>1179935592000</v>
      </c>
      <c r="F1550">
        <v>1420821182000</v>
      </c>
      <c r="G1550">
        <v>1</v>
      </c>
      <c r="H1550" t="s">
        <v>4141</v>
      </c>
      <c r="I1550" t="s">
        <v>4142</v>
      </c>
      <c r="J1550" t="s">
        <v>4143</v>
      </c>
      <c r="K1550" t="s">
        <v>21</v>
      </c>
      <c r="L1550">
        <v>0</v>
      </c>
      <c r="M1550">
        <v>0</v>
      </c>
      <c r="N1550" t="s">
        <v>22</v>
      </c>
      <c r="O1550">
        <v>4</v>
      </c>
      <c r="P1550" s="30">
        <f>SQRT((postes_2[[#This Row],[x]]-$Q$1)^2+(postes_2[[#This Row],[y]]-$R$1)^2)</f>
        <v>280327.37114276795</v>
      </c>
      <c r="Q1550">
        <v>687555.13000000303</v>
      </c>
      <c r="R1550">
        <v>7022982.6799999997</v>
      </c>
    </row>
    <row r="1551" spans="1:18">
      <c r="A1551">
        <v>128</v>
      </c>
      <c r="B1551">
        <v>70061911</v>
      </c>
      <c r="C1551">
        <f>+ZV1425</f>
        <v>0</v>
      </c>
      <c r="D1551" t="s">
        <v>264</v>
      </c>
      <c r="E1551">
        <v>1467392508000</v>
      </c>
      <c r="F1551">
        <v>1465399418000</v>
      </c>
      <c r="G1551">
        <v>1</v>
      </c>
      <c r="H1551" t="s">
        <v>304</v>
      </c>
      <c r="I1551" t="s">
        <v>305</v>
      </c>
      <c r="J1551" t="s">
        <v>306</v>
      </c>
      <c r="K1551" t="s">
        <v>283</v>
      </c>
      <c r="L1551">
        <v>0</v>
      </c>
      <c r="M1551">
        <v>0</v>
      </c>
      <c r="N1551" t="s">
        <v>267</v>
      </c>
      <c r="O1551">
        <v>3</v>
      </c>
      <c r="P1551" s="30">
        <f>SQRT((postes_2[[#This Row],[x]]-$Q$1)^2+(postes_2[[#This Row],[y]]-$R$1)^2)</f>
        <v>280389.97041044815</v>
      </c>
      <c r="Q1551">
        <v>709255.49819999898</v>
      </c>
      <c r="R1551">
        <v>6491050.8019000003</v>
      </c>
    </row>
    <row r="1552" spans="1:18">
      <c r="A1552">
        <v>573</v>
      </c>
      <c r="B1552">
        <v>10000688</v>
      </c>
      <c r="C1552">
        <f>+PF984</f>
        <v>0</v>
      </c>
      <c r="D1552" t="s">
        <v>77</v>
      </c>
      <c r="E1552">
        <v>980726400000</v>
      </c>
      <c r="F1552">
        <v>1371135772000</v>
      </c>
      <c r="G1552">
        <v>1</v>
      </c>
      <c r="H1552" t="s">
        <v>7796</v>
      </c>
      <c r="I1552" t="s">
        <v>7796</v>
      </c>
      <c r="J1552" t="s">
        <v>20</v>
      </c>
      <c r="K1552" t="s">
        <v>21</v>
      </c>
      <c r="L1552">
        <v>0</v>
      </c>
      <c r="M1552">
        <v>0</v>
      </c>
      <c r="N1552" t="s">
        <v>22</v>
      </c>
      <c r="O1552">
        <v>6</v>
      </c>
      <c r="P1552" s="30">
        <f>SQRT((postes_2[[#This Row],[x]]-$Q$1)^2+(postes_2[[#This Row],[y]]-$R$1)^2)</f>
        <v>280484.26029467839</v>
      </c>
      <c r="Q1552">
        <v>775232.14000000095</v>
      </c>
      <c r="R1552">
        <v>6980452.71</v>
      </c>
    </row>
    <row r="1553" spans="1:18">
      <c r="A1553">
        <v>454</v>
      </c>
      <c r="B1553">
        <v>30000147</v>
      </c>
      <c r="C1553" t="e">
        <f>+#REF!</f>
        <v>#REF!</v>
      </c>
      <c r="D1553" t="s">
        <v>56</v>
      </c>
      <c r="E1553">
        <v>1196851812000</v>
      </c>
      <c r="F1553">
        <v>1196851802000</v>
      </c>
      <c r="G1553">
        <v>1</v>
      </c>
      <c r="H1553" t="s">
        <v>1025</v>
      </c>
      <c r="I1553" t="s">
        <v>1026</v>
      </c>
      <c r="J1553" t="s">
        <v>20</v>
      </c>
      <c r="K1553" t="s">
        <v>21</v>
      </c>
      <c r="L1553">
        <v>0</v>
      </c>
      <c r="M1553">
        <v>0</v>
      </c>
      <c r="N1553" t="s">
        <v>22</v>
      </c>
      <c r="O1553">
        <v>3</v>
      </c>
      <c r="P1553" s="30">
        <f>SQRT((postes_2[[#This Row],[x]]-$Q$1)^2+(postes_2[[#This Row],[y]]-$R$1)^2)</f>
        <v>280557.98897337052</v>
      </c>
      <c r="Q1553">
        <v>880972.68999999797</v>
      </c>
      <c r="R1553">
        <v>6679026.5</v>
      </c>
    </row>
    <row r="1554" spans="1:18">
      <c r="A1554">
        <v>1338</v>
      </c>
      <c r="B1554">
        <v>70055604</v>
      </c>
      <c r="C1554">
        <f>+PF221</f>
        <v>0</v>
      </c>
      <c r="D1554" t="s">
        <v>168</v>
      </c>
      <c r="E1554">
        <v>1450097283000</v>
      </c>
      <c r="F1554">
        <v>1456484203000</v>
      </c>
      <c r="G1554">
        <v>1</v>
      </c>
      <c r="H1554" t="s">
        <v>5576</v>
      </c>
      <c r="I1554" t="s">
        <v>5577</v>
      </c>
      <c r="J1554" t="s">
        <v>20</v>
      </c>
      <c r="K1554" t="s">
        <v>21</v>
      </c>
      <c r="L1554">
        <v>0</v>
      </c>
      <c r="M1554">
        <v>0</v>
      </c>
      <c r="N1554" t="s">
        <v>22</v>
      </c>
      <c r="O1554">
        <v>6</v>
      </c>
      <c r="P1554" s="30">
        <f>SQRT((postes_2[[#This Row],[x]]-$Q$1)^2+(postes_2[[#This Row],[y]]-$R$1)^2)</f>
        <v>280635.86180766649</v>
      </c>
      <c r="Q1554">
        <v>721317.45000000298</v>
      </c>
      <c r="R1554">
        <v>6495646.1900000004</v>
      </c>
    </row>
    <row r="1555" spans="1:18">
      <c r="A1555">
        <v>767</v>
      </c>
      <c r="B1555">
        <v>10000656</v>
      </c>
      <c r="C1555">
        <f>+PF794</f>
        <v>0</v>
      </c>
      <c r="D1555" t="s">
        <v>56</v>
      </c>
      <c r="E1555">
        <v>1289207077000</v>
      </c>
      <c r="F1555" t="s">
        <v>20</v>
      </c>
      <c r="G1555">
        <v>1</v>
      </c>
      <c r="H1555" t="s">
        <v>1736</v>
      </c>
      <c r="I1555" t="s">
        <v>1737</v>
      </c>
      <c r="J1555" t="s">
        <v>20</v>
      </c>
      <c r="K1555" t="s">
        <v>21</v>
      </c>
      <c r="L1555">
        <v>0</v>
      </c>
      <c r="M1555">
        <v>0</v>
      </c>
      <c r="N1555" t="s">
        <v>22</v>
      </c>
      <c r="O1555">
        <v>7</v>
      </c>
      <c r="P1555" s="30">
        <f>SQRT((postes_2[[#This Row],[x]]-$Q$1)^2+(postes_2[[#This Row],[y]]-$R$1)^2)</f>
        <v>280804.02138652315</v>
      </c>
      <c r="Q1555">
        <v>767062.22999999695</v>
      </c>
      <c r="R1555">
        <v>6986549.3499999996</v>
      </c>
    </row>
    <row r="1556" spans="1:18">
      <c r="A1556">
        <v>350</v>
      </c>
      <c r="B1556">
        <v>30000385</v>
      </c>
      <c r="C1556">
        <f>+PF1208</f>
        <v>0</v>
      </c>
      <c r="D1556" t="s">
        <v>17</v>
      </c>
      <c r="E1556">
        <v>610761600000</v>
      </c>
      <c r="F1556">
        <v>1302797944000</v>
      </c>
      <c r="G1556">
        <v>1</v>
      </c>
      <c r="H1556" t="s">
        <v>816</v>
      </c>
      <c r="I1556" t="s">
        <v>817</v>
      </c>
      <c r="J1556" t="s">
        <v>26</v>
      </c>
      <c r="K1556" t="s">
        <v>21</v>
      </c>
      <c r="L1556">
        <v>0</v>
      </c>
      <c r="M1556">
        <v>0</v>
      </c>
      <c r="N1556" t="s">
        <v>22</v>
      </c>
      <c r="O1556">
        <v>3</v>
      </c>
      <c r="P1556" s="30">
        <f>SQRT((postes_2[[#This Row],[x]]-$Q$1)^2+(postes_2[[#This Row],[y]]-$R$1)^2)</f>
        <v>280821.79235920659</v>
      </c>
      <c r="Q1556">
        <v>848310.32</v>
      </c>
      <c r="R1556">
        <v>6604155.54</v>
      </c>
    </row>
    <row r="1557" spans="1:18">
      <c r="A1557">
        <v>2663</v>
      </c>
      <c r="B1557">
        <v>30001319</v>
      </c>
      <c r="C1557" t="e">
        <f>+#REF!</f>
        <v>#REF!</v>
      </c>
      <c r="D1557" t="s">
        <v>152</v>
      </c>
      <c r="E1557">
        <v>610761600000</v>
      </c>
      <c r="F1557">
        <v>1266828140000</v>
      </c>
      <c r="G1557">
        <v>1</v>
      </c>
      <c r="H1557" t="s">
        <v>5046</v>
      </c>
      <c r="I1557" t="s">
        <v>5047</v>
      </c>
      <c r="J1557" t="s">
        <v>20</v>
      </c>
      <c r="K1557" t="s">
        <v>21</v>
      </c>
      <c r="L1557">
        <v>0</v>
      </c>
      <c r="M1557">
        <v>0</v>
      </c>
      <c r="N1557" t="s">
        <v>22</v>
      </c>
      <c r="O1557">
        <v>3</v>
      </c>
      <c r="P1557" s="30">
        <f>SQRT((postes_2[[#This Row],[x]]-$Q$1)^2+(postes_2[[#This Row],[y]]-$R$1)^2)</f>
        <v>281078.96746930492</v>
      </c>
      <c r="Q1557">
        <v>750570.81000000203</v>
      </c>
      <c r="R1557">
        <v>6509788.4900000002</v>
      </c>
    </row>
    <row r="1558" spans="1:18">
      <c r="A1558">
        <v>1048</v>
      </c>
      <c r="B1558">
        <v>10000386</v>
      </c>
      <c r="C1558">
        <f>+PF513</f>
        <v>0</v>
      </c>
      <c r="D1558" t="s">
        <v>274</v>
      </c>
      <c r="E1558" s="1">
        <v>794016000000</v>
      </c>
      <c r="F1558">
        <v>1421941638000</v>
      </c>
      <c r="G1558">
        <v>1</v>
      </c>
      <c r="H1558" t="s">
        <v>3247</v>
      </c>
      <c r="I1558" t="s">
        <v>3248</v>
      </c>
      <c r="J1558" t="s">
        <v>3249</v>
      </c>
      <c r="K1558" t="s">
        <v>21</v>
      </c>
      <c r="L1558">
        <v>0</v>
      </c>
      <c r="M1558">
        <v>0</v>
      </c>
      <c r="N1558" t="s">
        <v>22</v>
      </c>
      <c r="O1558">
        <v>4</v>
      </c>
      <c r="P1558" s="30">
        <f>SQRT((postes_2[[#This Row],[x]]-$Q$1)^2+(postes_2[[#This Row],[y]]-$R$1)^2)</f>
        <v>281198.52865714143</v>
      </c>
      <c r="Q1558">
        <v>653864.47999999695</v>
      </c>
      <c r="R1558">
        <v>7031292.2800000003</v>
      </c>
    </row>
    <row r="1559" spans="1:18">
      <c r="A1559">
        <v>276</v>
      </c>
      <c r="B1559">
        <v>60000437</v>
      </c>
      <c r="C1559">
        <f>+PF1286</f>
        <v>0</v>
      </c>
      <c r="D1559" t="s">
        <v>20</v>
      </c>
      <c r="E1559">
        <v>610761600000</v>
      </c>
      <c r="F1559" t="s">
        <v>20</v>
      </c>
      <c r="G1559">
        <v>1</v>
      </c>
      <c r="H1559" t="s">
        <v>651</v>
      </c>
      <c r="I1559" t="s">
        <v>652</v>
      </c>
      <c r="J1559" t="s">
        <v>20</v>
      </c>
      <c r="K1559" t="s">
        <v>21</v>
      </c>
      <c r="L1559">
        <v>0</v>
      </c>
      <c r="M1559">
        <v>0</v>
      </c>
      <c r="N1559" t="s">
        <v>22</v>
      </c>
      <c r="O1559">
        <v>4</v>
      </c>
      <c r="P1559" s="30">
        <f>SQRT((postes_2[[#This Row],[x]]-$Q$1)^2+(postes_2[[#This Row],[y]]-$R$1)^2)</f>
        <v>281222.17440818303</v>
      </c>
      <c r="Q1559">
        <v>332279.39999999898</v>
      </c>
      <c r="R1559">
        <v>6794648.4699999997</v>
      </c>
    </row>
    <row r="1560" spans="1:18">
      <c r="A1560">
        <v>335</v>
      </c>
      <c r="B1560">
        <v>30000277</v>
      </c>
      <c r="C1560">
        <f>+PF1227</f>
        <v>0</v>
      </c>
      <c r="D1560" t="s">
        <v>38</v>
      </c>
      <c r="E1560">
        <v>610761600000</v>
      </c>
      <c r="F1560">
        <v>1211888811000</v>
      </c>
      <c r="G1560">
        <v>1</v>
      </c>
      <c r="H1560" t="s">
        <v>785</v>
      </c>
      <c r="I1560" t="s">
        <v>786</v>
      </c>
      <c r="J1560" t="s">
        <v>20</v>
      </c>
      <c r="K1560" t="s">
        <v>21</v>
      </c>
      <c r="L1560">
        <v>0</v>
      </c>
      <c r="M1560">
        <v>0</v>
      </c>
      <c r="N1560" t="s">
        <v>22</v>
      </c>
      <c r="O1560">
        <v>3</v>
      </c>
      <c r="P1560" s="30">
        <f>SQRT((postes_2[[#This Row],[x]]-$Q$1)^2+(postes_2[[#This Row],[y]]-$R$1)^2)</f>
        <v>281332.32185426046</v>
      </c>
      <c r="Q1560">
        <v>866662.02000000305</v>
      </c>
      <c r="R1560">
        <v>6637216.2300000004</v>
      </c>
    </row>
    <row r="1561" spans="1:18">
      <c r="A1561">
        <v>3733</v>
      </c>
      <c r="B1561">
        <v>50000292</v>
      </c>
      <c r="C1561" t="e">
        <f>+#REF!</f>
        <v>#REF!</v>
      </c>
      <c r="D1561" t="s">
        <v>23</v>
      </c>
      <c r="E1561">
        <v>1077148800000</v>
      </c>
      <c r="F1561">
        <v>1288003248000</v>
      </c>
      <c r="G1561">
        <v>1</v>
      </c>
      <c r="H1561" t="s">
        <v>7196</v>
      </c>
      <c r="I1561" t="s">
        <v>7196</v>
      </c>
      <c r="J1561" t="s">
        <v>20</v>
      </c>
      <c r="K1561" t="s">
        <v>21</v>
      </c>
      <c r="L1561">
        <v>0</v>
      </c>
      <c r="M1561">
        <v>0</v>
      </c>
      <c r="N1561" t="s">
        <v>22</v>
      </c>
      <c r="O1561">
        <v>4</v>
      </c>
      <c r="P1561" s="30">
        <f>SQRT((postes_2[[#This Row],[x]]-$Q$1)^2+(postes_2[[#This Row],[y]]-$R$1)^2)</f>
        <v>281371.77771476813</v>
      </c>
      <c r="Q1561">
        <v>601764.31999999995</v>
      </c>
      <c r="R1561">
        <v>6472225.2599999998</v>
      </c>
    </row>
    <row r="1562" spans="1:18">
      <c r="A1562">
        <v>2077</v>
      </c>
      <c r="B1562">
        <v>10000364</v>
      </c>
      <c r="C1562" t="e">
        <f>+#REF!</f>
        <v>#REF!</v>
      </c>
      <c r="D1562" t="s">
        <v>274</v>
      </c>
      <c r="E1562">
        <v>610761600000</v>
      </c>
      <c r="F1562">
        <v>1422016906000</v>
      </c>
      <c r="G1562">
        <v>1</v>
      </c>
      <c r="H1562" t="s">
        <v>3818</v>
      </c>
      <c r="I1562" t="s">
        <v>3819</v>
      </c>
      <c r="J1562" t="s">
        <v>20</v>
      </c>
      <c r="K1562" t="s">
        <v>21</v>
      </c>
      <c r="L1562">
        <v>0</v>
      </c>
      <c r="M1562">
        <v>0</v>
      </c>
      <c r="N1562" t="s">
        <v>22</v>
      </c>
      <c r="O1562">
        <v>4</v>
      </c>
      <c r="P1562" s="30">
        <f>SQRT((postes_2[[#This Row],[x]]-$Q$1)^2+(postes_2[[#This Row],[y]]-$R$1)^2)</f>
        <v>281407.61269143177</v>
      </c>
      <c r="Q1562">
        <v>600547.25999999803</v>
      </c>
      <c r="R1562">
        <v>7034694.9900000002</v>
      </c>
    </row>
    <row r="1563" spans="1:18">
      <c r="A1563">
        <v>1081</v>
      </c>
      <c r="B1563">
        <v>50002152</v>
      </c>
      <c r="C1563">
        <f>+PF487</f>
        <v>0</v>
      </c>
      <c r="D1563" t="s">
        <v>274</v>
      </c>
      <c r="E1563">
        <v>880502400000</v>
      </c>
      <c r="F1563">
        <v>1423833772000</v>
      </c>
      <c r="G1563">
        <v>1</v>
      </c>
      <c r="H1563" t="s">
        <v>6547</v>
      </c>
      <c r="I1563" t="s">
        <v>6548</v>
      </c>
      <c r="J1563" t="s">
        <v>20</v>
      </c>
      <c r="K1563" t="s">
        <v>21</v>
      </c>
      <c r="L1563">
        <v>0</v>
      </c>
      <c r="M1563">
        <v>0</v>
      </c>
      <c r="N1563" t="s">
        <v>22</v>
      </c>
      <c r="O1563">
        <v>6</v>
      </c>
      <c r="P1563" s="30">
        <f>SQRT((postes_2[[#This Row],[x]]-$Q$1)^2+(postes_2[[#This Row],[y]]-$R$1)^2)</f>
        <v>281437.90588423645</v>
      </c>
      <c r="Q1563">
        <v>652104.39999999898</v>
      </c>
      <c r="R1563">
        <v>6475121.1699999999</v>
      </c>
    </row>
    <row r="1564" spans="1:18">
      <c r="A1564">
        <v>3405</v>
      </c>
      <c r="B1564">
        <v>30000411</v>
      </c>
      <c r="C1564" t="e">
        <f>+#REF!</f>
        <v>#REF!</v>
      </c>
      <c r="D1564" t="s">
        <v>38</v>
      </c>
      <c r="E1564">
        <v>610761600000</v>
      </c>
      <c r="F1564">
        <v>1211888146000</v>
      </c>
      <c r="G1564">
        <v>1</v>
      </c>
      <c r="H1564" t="s">
        <v>136</v>
      </c>
      <c r="I1564" t="s">
        <v>137</v>
      </c>
      <c r="J1564" t="s">
        <v>26</v>
      </c>
      <c r="K1564" t="s">
        <v>21</v>
      </c>
      <c r="L1564">
        <v>0</v>
      </c>
      <c r="M1564">
        <v>0</v>
      </c>
      <c r="N1564" t="s">
        <v>22</v>
      </c>
      <c r="O1564">
        <v>3</v>
      </c>
      <c r="P1564" s="30">
        <f>SQRT((postes_2[[#This Row],[x]]-$Q$1)^2+(postes_2[[#This Row],[y]]-$R$1)^2)</f>
        <v>281690.04182754998</v>
      </c>
      <c r="Q1564">
        <v>845114.14000000095</v>
      </c>
      <c r="R1564">
        <v>6597606.4100000001</v>
      </c>
    </row>
    <row r="1565" spans="1:18">
      <c r="A1565">
        <v>3263</v>
      </c>
      <c r="B1565">
        <v>20000066</v>
      </c>
      <c r="C1565" t="e">
        <f>+#REF!</f>
        <v>#REF!</v>
      </c>
      <c r="D1565" t="s">
        <v>27</v>
      </c>
      <c r="E1565">
        <v>610761600000</v>
      </c>
      <c r="F1565">
        <v>1288711371000</v>
      </c>
      <c r="G1565">
        <v>1</v>
      </c>
      <c r="H1565" t="s">
        <v>7615</v>
      </c>
      <c r="I1565" t="s">
        <v>7615</v>
      </c>
      <c r="J1565" t="s">
        <v>20</v>
      </c>
      <c r="K1565" t="s">
        <v>21</v>
      </c>
      <c r="L1565">
        <v>0</v>
      </c>
      <c r="M1565">
        <v>0</v>
      </c>
      <c r="N1565" t="s">
        <v>22</v>
      </c>
      <c r="O1565">
        <v>3</v>
      </c>
      <c r="P1565" s="30">
        <f>SQRT((postes_2[[#This Row],[x]]-$Q$1)^2+(postes_2[[#This Row],[y]]-$R$1)^2)</f>
        <v>281794.21346285485</v>
      </c>
      <c r="Q1565">
        <v>796972.99000000197</v>
      </c>
      <c r="R1565">
        <v>6964707.1100000003</v>
      </c>
    </row>
    <row r="1566" spans="1:18">
      <c r="A1566">
        <v>3239</v>
      </c>
      <c r="B1566">
        <v>70019877</v>
      </c>
      <c r="C1566" t="e">
        <f>+#REF!</f>
        <v>#REF!</v>
      </c>
      <c r="D1566" t="s">
        <v>23</v>
      </c>
      <c r="E1566">
        <v>1235550924000</v>
      </c>
      <c r="F1566">
        <v>1199790865000</v>
      </c>
      <c r="G1566">
        <v>1</v>
      </c>
      <c r="H1566" t="s">
        <v>4675</v>
      </c>
      <c r="I1566" t="s">
        <v>4676</v>
      </c>
      <c r="J1566" t="s">
        <v>20</v>
      </c>
      <c r="K1566" t="s">
        <v>21</v>
      </c>
      <c r="L1566">
        <v>0</v>
      </c>
      <c r="M1566">
        <v>0</v>
      </c>
      <c r="N1566" t="s">
        <v>22</v>
      </c>
      <c r="O1566">
        <v>4</v>
      </c>
      <c r="P1566" s="30">
        <f>SQRT((postes_2[[#This Row],[x]]-$Q$1)^2+(postes_2[[#This Row],[y]]-$R$1)^2)</f>
        <v>281827.52712805936</v>
      </c>
      <c r="Q1566">
        <v>614127.02000000305</v>
      </c>
      <c r="R1566">
        <v>6471658.5599999996</v>
      </c>
    </row>
    <row r="1567" spans="1:18">
      <c r="A1567">
        <v>2747</v>
      </c>
      <c r="B1567">
        <v>30001581</v>
      </c>
      <c r="C1567" t="e">
        <f>+#REF!</f>
        <v>#REF!</v>
      </c>
      <c r="D1567" t="s">
        <v>56</v>
      </c>
      <c r="E1567">
        <v>993081600000</v>
      </c>
      <c r="F1567">
        <v>1268143360000</v>
      </c>
      <c r="G1567">
        <v>1</v>
      </c>
      <c r="H1567" t="s">
        <v>2322</v>
      </c>
      <c r="I1567" t="s">
        <v>2323</v>
      </c>
      <c r="J1567" t="s">
        <v>20</v>
      </c>
      <c r="K1567" t="s">
        <v>21</v>
      </c>
      <c r="L1567">
        <v>0</v>
      </c>
      <c r="M1567">
        <v>0</v>
      </c>
      <c r="N1567" t="s">
        <v>22</v>
      </c>
      <c r="O1567">
        <v>6</v>
      </c>
      <c r="P1567" s="30">
        <f>SQRT((postes_2[[#This Row],[x]]-$Q$1)^2+(postes_2[[#This Row],[y]]-$R$1)^2)</f>
        <v>282035.56281576399</v>
      </c>
      <c r="Q1567">
        <v>720080.63000000303</v>
      </c>
      <c r="R1567">
        <v>6493598.1299999999</v>
      </c>
    </row>
    <row r="1568" spans="1:18">
      <c r="A1568">
        <v>2687</v>
      </c>
      <c r="B1568">
        <v>60000212</v>
      </c>
      <c r="C1568" t="e">
        <f>+#REF!</f>
        <v>#REF!</v>
      </c>
      <c r="D1568" t="s">
        <v>20</v>
      </c>
      <c r="E1568" s="1">
        <v>1067904000000</v>
      </c>
      <c r="F1568" t="s">
        <v>20</v>
      </c>
      <c r="G1568">
        <v>1</v>
      </c>
      <c r="H1568" t="s">
        <v>6244</v>
      </c>
      <c r="I1568" t="s">
        <v>6245</v>
      </c>
      <c r="J1568" t="s">
        <v>20</v>
      </c>
      <c r="K1568" t="s">
        <v>21</v>
      </c>
      <c r="L1568">
        <v>0</v>
      </c>
      <c r="M1568">
        <v>0</v>
      </c>
      <c r="N1568" t="s">
        <v>22</v>
      </c>
      <c r="O1568">
        <v>4</v>
      </c>
      <c r="P1568" s="30">
        <f>SQRT((postes_2[[#This Row],[x]]-$Q$1)^2+(postes_2[[#This Row],[y]]-$R$1)^2)</f>
        <v>282106.14687447366</v>
      </c>
      <c r="Q1568">
        <v>339144.64999999898</v>
      </c>
      <c r="R1568">
        <v>6830707.5300000003</v>
      </c>
    </row>
    <row r="1569" spans="1:18">
      <c r="A1569">
        <v>766</v>
      </c>
      <c r="B1569">
        <v>10000677</v>
      </c>
      <c r="C1569">
        <f>+PF805</f>
        <v>0</v>
      </c>
      <c r="D1569" t="s">
        <v>77</v>
      </c>
      <c r="E1569">
        <v>610761600000</v>
      </c>
      <c r="F1569">
        <v>1371137648000</v>
      </c>
      <c r="G1569">
        <v>1</v>
      </c>
      <c r="H1569" t="s">
        <v>1734</v>
      </c>
      <c r="I1569" t="s">
        <v>1735</v>
      </c>
      <c r="J1569" t="s">
        <v>20</v>
      </c>
      <c r="K1569" t="s">
        <v>21</v>
      </c>
      <c r="L1569">
        <v>0</v>
      </c>
      <c r="M1569">
        <v>0</v>
      </c>
      <c r="N1569" t="s">
        <v>22</v>
      </c>
      <c r="O1569">
        <v>3</v>
      </c>
      <c r="P1569" s="30">
        <f>SQRT((postes_2[[#This Row],[x]]-$Q$1)^2+(postes_2[[#This Row],[y]]-$R$1)^2)</f>
        <v>282107.38794366055</v>
      </c>
      <c r="Q1569">
        <v>777376.57</v>
      </c>
      <c r="R1569">
        <v>6980897.04</v>
      </c>
    </row>
    <row r="1570" spans="1:18">
      <c r="A1570">
        <v>1794</v>
      </c>
      <c r="B1570">
        <v>30000278</v>
      </c>
      <c r="C1570" t="e">
        <f>+#REF!</f>
        <v>#REF!</v>
      </c>
      <c r="D1570" t="s">
        <v>274</v>
      </c>
      <c r="E1570">
        <v>610761600000</v>
      </c>
      <c r="F1570">
        <v>1424358033000</v>
      </c>
      <c r="G1570">
        <v>1</v>
      </c>
      <c r="H1570" t="s">
        <v>7117</v>
      </c>
      <c r="I1570" t="s">
        <v>7118</v>
      </c>
      <c r="J1570" t="s">
        <v>26</v>
      </c>
      <c r="K1570" t="s">
        <v>21</v>
      </c>
      <c r="L1570">
        <v>0</v>
      </c>
      <c r="M1570">
        <v>0</v>
      </c>
      <c r="N1570" t="s">
        <v>22</v>
      </c>
      <c r="O1570">
        <v>3</v>
      </c>
      <c r="P1570" s="30">
        <f>SQRT((postes_2[[#This Row],[x]]-$Q$1)^2+(postes_2[[#This Row],[y]]-$R$1)^2)</f>
        <v>282298.15505498083</v>
      </c>
      <c r="Q1570">
        <v>866855.63000000303</v>
      </c>
      <c r="R1570">
        <v>6635317.1299999999</v>
      </c>
    </row>
    <row r="1571" spans="1:18">
      <c r="A1571">
        <v>1087</v>
      </c>
      <c r="B1571">
        <v>50000251</v>
      </c>
      <c r="C1571">
        <f>+PF486</f>
        <v>0</v>
      </c>
      <c r="D1571" t="s">
        <v>77</v>
      </c>
      <c r="E1571">
        <v>610761600000</v>
      </c>
      <c r="F1571">
        <v>1323257293000</v>
      </c>
      <c r="G1571">
        <v>1</v>
      </c>
      <c r="H1571" t="s">
        <v>2856</v>
      </c>
      <c r="I1571" t="s">
        <v>2857</v>
      </c>
      <c r="J1571" t="s">
        <v>20</v>
      </c>
      <c r="K1571" t="s">
        <v>21</v>
      </c>
      <c r="L1571">
        <v>0</v>
      </c>
      <c r="M1571">
        <v>0</v>
      </c>
      <c r="N1571" t="s">
        <v>22</v>
      </c>
      <c r="O1571">
        <v>3</v>
      </c>
      <c r="P1571" s="30">
        <f>SQRT((postes_2[[#This Row],[x]]-$Q$1)^2+(postes_2[[#This Row],[y]]-$R$1)^2)</f>
        <v>282363.02383292397</v>
      </c>
      <c r="Q1571">
        <v>535874.31999999995</v>
      </c>
      <c r="R1571">
        <v>6481130.8099999996</v>
      </c>
    </row>
    <row r="1572" spans="1:18">
      <c r="A1572">
        <v>1019</v>
      </c>
      <c r="B1572">
        <v>20000245</v>
      </c>
      <c r="C1572">
        <f>+PF555</f>
        <v>0</v>
      </c>
      <c r="D1572" t="s">
        <v>77</v>
      </c>
      <c r="E1572">
        <v>778377600000</v>
      </c>
      <c r="F1572">
        <v>1334159858000</v>
      </c>
      <c r="G1572">
        <v>1</v>
      </c>
      <c r="H1572" t="s">
        <v>1569</v>
      </c>
      <c r="I1572" t="s">
        <v>1570</v>
      </c>
      <c r="J1572" t="s">
        <v>20</v>
      </c>
      <c r="K1572" t="s">
        <v>21</v>
      </c>
      <c r="L1572">
        <v>0</v>
      </c>
      <c r="M1572">
        <v>0</v>
      </c>
      <c r="N1572" t="s">
        <v>22</v>
      </c>
      <c r="O1572">
        <v>3</v>
      </c>
      <c r="P1572" s="30">
        <f>SQRT((postes_2[[#This Row],[x]]-$Q$1)^2+(postes_2[[#This Row],[y]]-$R$1)^2)</f>
        <v>283004.27070490632</v>
      </c>
      <c r="Q1572">
        <v>842930.56000000203</v>
      </c>
      <c r="R1572">
        <v>6914872.3099999996</v>
      </c>
    </row>
    <row r="1573" spans="1:18">
      <c r="A1573">
        <v>1639</v>
      </c>
      <c r="B1573">
        <v>10000384</v>
      </c>
      <c r="C1573" t="e">
        <f>+#REF!</f>
        <v>#REF!</v>
      </c>
      <c r="D1573" t="s">
        <v>20</v>
      </c>
      <c r="E1573">
        <v>610761600000</v>
      </c>
      <c r="F1573" t="s">
        <v>20</v>
      </c>
      <c r="G1573">
        <v>1</v>
      </c>
      <c r="H1573" t="s">
        <v>3484</v>
      </c>
      <c r="I1573" t="s">
        <v>3485</v>
      </c>
      <c r="J1573" t="s">
        <v>20</v>
      </c>
      <c r="K1573" t="s">
        <v>21</v>
      </c>
      <c r="L1573">
        <v>0</v>
      </c>
      <c r="M1573">
        <v>0</v>
      </c>
      <c r="N1573" t="s">
        <v>22</v>
      </c>
      <c r="O1573">
        <v>4</v>
      </c>
      <c r="P1573" s="30">
        <f>SQRT((postes_2[[#This Row],[x]]-$Q$1)^2+(postes_2[[#This Row],[y]]-$R$1)^2)</f>
        <v>283171.32782880892</v>
      </c>
      <c r="Q1573">
        <v>654341.99000000197</v>
      </c>
      <c r="R1573">
        <v>7033214.3600000003</v>
      </c>
    </row>
    <row r="1574" spans="1:18">
      <c r="A1574">
        <v>3350</v>
      </c>
      <c r="B1574">
        <v>60001584</v>
      </c>
      <c r="C1574" t="e">
        <f>+#REF!</f>
        <v>#REF!</v>
      </c>
      <c r="D1574" t="s">
        <v>20</v>
      </c>
      <c r="E1574">
        <v>759974400000</v>
      </c>
      <c r="F1574" t="s">
        <v>20</v>
      </c>
      <c r="G1574">
        <v>1</v>
      </c>
      <c r="H1574" t="s">
        <v>6903</v>
      </c>
      <c r="I1574" t="s">
        <v>6904</v>
      </c>
      <c r="J1574" t="s">
        <v>20</v>
      </c>
      <c r="K1574" t="s">
        <v>21</v>
      </c>
      <c r="L1574">
        <v>0</v>
      </c>
      <c r="M1574">
        <v>0</v>
      </c>
      <c r="N1574" t="s">
        <v>22</v>
      </c>
      <c r="O1574">
        <v>4</v>
      </c>
      <c r="P1574" s="30">
        <f>SQRT((postes_2[[#This Row],[x]]-$Q$1)^2+(postes_2[[#This Row],[y]]-$R$1)^2)</f>
        <v>283239.35482443636</v>
      </c>
      <c r="Q1574">
        <v>349108.60000000102</v>
      </c>
      <c r="R1574">
        <v>6644305.9400000004</v>
      </c>
    </row>
    <row r="1575" spans="1:18">
      <c r="A1575">
        <v>2460</v>
      </c>
      <c r="B1575">
        <v>60001947</v>
      </c>
      <c r="C1575" t="e">
        <f>+#REF!</f>
        <v>#REF!</v>
      </c>
      <c r="D1575" t="s">
        <v>38</v>
      </c>
      <c r="E1575">
        <v>610761600000</v>
      </c>
      <c r="F1575">
        <v>1221228131000</v>
      </c>
      <c r="G1575">
        <v>1</v>
      </c>
      <c r="H1575" t="s">
        <v>6399</v>
      </c>
      <c r="I1575" t="s">
        <v>6400</v>
      </c>
      <c r="J1575" t="s">
        <v>772</v>
      </c>
      <c r="K1575" t="s">
        <v>21</v>
      </c>
      <c r="L1575">
        <v>0</v>
      </c>
      <c r="M1575">
        <v>0</v>
      </c>
      <c r="N1575" t="s">
        <v>22</v>
      </c>
      <c r="O1575">
        <v>3</v>
      </c>
      <c r="P1575" s="30">
        <f>SQRT((postes_2[[#This Row],[x]]-$Q$1)^2+(postes_2[[#This Row],[y]]-$R$1)^2)</f>
        <v>283284.24804955925</v>
      </c>
      <c r="Q1575">
        <v>473725.32999999798</v>
      </c>
      <c r="R1575">
        <v>6505367.5</v>
      </c>
    </row>
    <row r="1576" spans="1:18">
      <c r="A1576">
        <v>497</v>
      </c>
      <c r="B1576">
        <v>60001273</v>
      </c>
      <c r="C1576">
        <f>+PF1085</f>
        <v>0</v>
      </c>
      <c r="D1576" t="s">
        <v>20</v>
      </c>
      <c r="E1576">
        <v>1034899200000</v>
      </c>
      <c r="F1576" t="s">
        <v>20</v>
      </c>
      <c r="G1576">
        <v>1</v>
      </c>
      <c r="H1576" t="s">
        <v>7854</v>
      </c>
      <c r="I1576" t="s">
        <v>7855</v>
      </c>
      <c r="J1576" t="s">
        <v>20</v>
      </c>
      <c r="K1576" t="s">
        <v>21</v>
      </c>
      <c r="L1576">
        <v>0</v>
      </c>
      <c r="M1576">
        <v>0</v>
      </c>
      <c r="N1576" t="s">
        <v>22</v>
      </c>
      <c r="O1576">
        <v>7</v>
      </c>
      <c r="P1576" s="30">
        <f>SQRT((postes_2[[#This Row],[x]]-$Q$1)^2+(postes_2[[#This Row],[y]]-$R$1)^2)</f>
        <v>283366.85933539801</v>
      </c>
      <c r="Q1576">
        <v>332346.96999999898</v>
      </c>
      <c r="R1576">
        <v>6699196.7800000003</v>
      </c>
    </row>
    <row r="1577" spans="1:18">
      <c r="A1577">
        <v>2868</v>
      </c>
      <c r="B1577">
        <v>30000924</v>
      </c>
      <c r="C1577" t="e">
        <f>+#REF!</f>
        <v>#REF!</v>
      </c>
      <c r="D1577" t="s">
        <v>17</v>
      </c>
      <c r="E1577" s="1">
        <v>969840000000</v>
      </c>
      <c r="F1577">
        <v>1296830870000</v>
      </c>
      <c r="G1577">
        <v>1</v>
      </c>
      <c r="H1577" t="s">
        <v>6600</v>
      </c>
      <c r="I1577" t="s">
        <v>6601</v>
      </c>
      <c r="J1577" t="s">
        <v>20</v>
      </c>
      <c r="K1577" t="s">
        <v>21</v>
      </c>
      <c r="L1577">
        <v>0</v>
      </c>
      <c r="M1577">
        <v>0</v>
      </c>
      <c r="N1577" t="s">
        <v>22</v>
      </c>
      <c r="O1577">
        <v>3</v>
      </c>
      <c r="P1577" s="30">
        <f>SQRT((postes_2[[#This Row],[x]]-$Q$1)^2+(postes_2[[#This Row],[y]]-$R$1)^2)</f>
        <v>283401.70519877895</v>
      </c>
      <c r="Q1577">
        <v>791353.03000000096</v>
      </c>
      <c r="R1577">
        <v>6535293.6100000003</v>
      </c>
    </row>
    <row r="1578" spans="1:18">
      <c r="A1578">
        <v>1820</v>
      </c>
      <c r="B1578">
        <v>10000458</v>
      </c>
      <c r="C1578" t="e">
        <f>+#REF!</f>
        <v>#REF!</v>
      </c>
      <c r="D1578" t="s">
        <v>20</v>
      </c>
      <c r="E1578">
        <v>1024444800000</v>
      </c>
      <c r="F1578" t="s">
        <v>20</v>
      </c>
      <c r="G1578">
        <v>1</v>
      </c>
      <c r="H1578" t="s">
        <v>7506</v>
      </c>
      <c r="I1578" t="s">
        <v>7507</v>
      </c>
      <c r="J1578" t="s">
        <v>476</v>
      </c>
      <c r="K1578" t="s">
        <v>21</v>
      </c>
      <c r="L1578">
        <v>0</v>
      </c>
      <c r="M1578">
        <v>0</v>
      </c>
      <c r="N1578" t="s">
        <v>22</v>
      </c>
      <c r="O1578">
        <v>6</v>
      </c>
      <c r="P1578" s="30">
        <f>SQRT((postes_2[[#This Row],[x]]-$Q$1)^2+(postes_2[[#This Row],[y]]-$R$1)^2)</f>
        <v>283482.66180075391</v>
      </c>
      <c r="Q1578">
        <v>693405.28000000096</v>
      </c>
      <c r="R1578">
        <v>7024541.75</v>
      </c>
    </row>
    <row r="1579" spans="1:18">
      <c r="A1579">
        <v>1949</v>
      </c>
      <c r="B1579">
        <v>70008402</v>
      </c>
      <c r="C1579" t="e">
        <f>+#REF!</f>
        <v>#REF!</v>
      </c>
      <c r="D1579" t="s">
        <v>482</v>
      </c>
      <c r="E1579">
        <v>1132849745000</v>
      </c>
      <c r="F1579">
        <v>1384447680000</v>
      </c>
      <c r="G1579">
        <v>1</v>
      </c>
      <c r="H1579" t="s">
        <v>3887</v>
      </c>
      <c r="I1579" t="s">
        <v>3888</v>
      </c>
      <c r="J1579" t="s">
        <v>20</v>
      </c>
      <c r="K1579" t="s">
        <v>21</v>
      </c>
      <c r="L1579">
        <v>0</v>
      </c>
      <c r="M1579">
        <v>0</v>
      </c>
      <c r="N1579" t="s">
        <v>22</v>
      </c>
      <c r="O1579">
        <v>6</v>
      </c>
      <c r="P1579" s="30">
        <f>SQRT((postes_2[[#This Row],[x]]-$Q$1)^2+(postes_2[[#This Row],[y]]-$R$1)^2)</f>
        <v>283491.38593857683</v>
      </c>
      <c r="Q1579">
        <v>865320.72999999695</v>
      </c>
      <c r="R1579">
        <v>6877632.0300000003</v>
      </c>
    </row>
    <row r="1580" spans="1:18">
      <c r="A1580">
        <v>3608</v>
      </c>
      <c r="B1580">
        <v>20000886</v>
      </c>
      <c r="C1580" t="e">
        <f>+#REF!</f>
        <v>#REF!</v>
      </c>
      <c r="D1580" t="s">
        <v>38</v>
      </c>
      <c r="E1580">
        <v>1065571200000</v>
      </c>
      <c r="F1580">
        <v>1214567488000</v>
      </c>
      <c r="G1580">
        <v>1</v>
      </c>
      <c r="H1580" t="s">
        <v>7673</v>
      </c>
      <c r="I1580" t="s">
        <v>7674</v>
      </c>
      <c r="J1580" t="s">
        <v>20</v>
      </c>
      <c r="K1580" t="s">
        <v>21</v>
      </c>
      <c r="L1580">
        <v>0</v>
      </c>
      <c r="M1580">
        <v>0</v>
      </c>
      <c r="N1580" t="s">
        <v>22</v>
      </c>
      <c r="O1580">
        <v>3</v>
      </c>
      <c r="P1580" s="30">
        <f>SQRT((postes_2[[#This Row],[x]]-$Q$1)^2+(postes_2[[#This Row],[y]]-$R$1)^2)</f>
        <v>283621.49975332379</v>
      </c>
      <c r="Q1580">
        <v>883447.25</v>
      </c>
      <c r="R1580">
        <v>6830431.0999999996</v>
      </c>
    </row>
    <row r="1581" spans="1:18">
      <c r="A1581">
        <v>1717</v>
      </c>
      <c r="B1581">
        <v>10000476</v>
      </c>
      <c r="C1581" t="e">
        <f>+#REF!</f>
        <v>#REF!</v>
      </c>
      <c r="D1581" t="s">
        <v>274</v>
      </c>
      <c r="E1581">
        <v>826761600000</v>
      </c>
      <c r="F1581">
        <v>1422014716000</v>
      </c>
      <c r="G1581">
        <v>1</v>
      </c>
      <c r="H1581" t="s">
        <v>6957</v>
      </c>
      <c r="I1581" t="s">
        <v>6958</v>
      </c>
      <c r="J1581" t="s">
        <v>20</v>
      </c>
      <c r="K1581" t="s">
        <v>21</v>
      </c>
      <c r="L1581">
        <v>0</v>
      </c>
      <c r="M1581">
        <v>0</v>
      </c>
      <c r="N1581" t="s">
        <v>22</v>
      </c>
      <c r="O1581">
        <v>4</v>
      </c>
      <c r="P1581" s="30">
        <f>SQRT((postes_2[[#This Row],[x]]-$Q$1)^2+(postes_2[[#This Row],[y]]-$R$1)^2)</f>
        <v>283658.49523080158</v>
      </c>
      <c r="Q1581">
        <v>695500.57</v>
      </c>
      <c r="R1581">
        <v>7024076.1399999997</v>
      </c>
    </row>
    <row r="1582" spans="1:18">
      <c r="A1582">
        <v>3330</v>
      </c>
      <c r="B1582">
        <v>10000484</v>
      </c>
      <c r="C1582" t="e">
        <f>+#REF!</f>
        <v>#REF!</v>
      </c>
      <c r="D1582" t="s">
        <v>274</v>
      </c>
      <c r="E1582">
        <v>1006214400000</v>
      </c>
      <c r="F1582">
        <v>1422015595000</v>
      </c>
      <c r="G1582">
        <v>1</v>
      </c>
      <c r="H1582" t="s">
        <v>3722</v>
      </c>
      <c r="I1582" t="s">
        <v>3723</v>
      </c>
      <c r="J1582" t="s">
        <v>20</v>
      </c>
      <c r="K1582" t="s">
        <v>21</v>
      </c>
      <c r="L1582">
        <v>0</v>
      </c>
      <c r="M1582">
        <v>0</v>
      </c>
      <c r="N1582" t="s">
        <v>22</v>
      </c>
      <c r="O1582">
        <v>4</v>
      </c>
      <c r="P1582" s="30">
        <f>SQRT((postes_2[[#This Row],[x]]-$Q$1)^2+(postes_2[[#This Row],[y]]-$R$1)^2)</f>
        <v>284000.95195770497</v>
      </c>
      <c r="Q1582">
        <v>697432.68999999797</v>
      </c>
      <c r="R1582">
        <v>7023821.2000000002</v>
      </c>
    </row>
    <row r="1583" spans="1:18">
      <c r="A1583">
        <v>849</v>
      </c>
      <c r="B1583">
        <v>10000589</v>
      </c>
      <c r="C1583">
        <f>+PF736</f>
        <v>0</v>
      </c>
      <c r="D1583" t="s">
        <v>27</v>
      </c>
      <c r="E1583">
        <v>610761600000</v>
      </c>
      <c r="F1583">
        <v>1295456823000</v>
      </c>
      <c r="G1583">
        <v>1</v>
      </c>
      <c r="H1583" t="s">
        <v>1831</v>
      </c>
      <c r="I1583" t="s">
        <v>1832</v>
      </c>
      <c r="J1583" t="s">
        <v>20</v>
      </c>
      <c r="K1583" t="s">
        <v>21</v>
      </c>
      <c r="L1583">
        <v>0</v>
      </c>
      <c r="M1583">
        <v>0</v>
      </c>
      <c r="N1583" t="s">
        <v>22</v>
      </c>
      <c r="O1583">
        <v>3</v>
      </c>
      <c r="P1583" s="30">
        <f>SQRT((postes_2[[#This Row],[x]]-$Q$1)^2+(postes_2[[#This Row],[y]]-$R$1)^2)</f>
        <v>284170.11010058428</v>
      </c>
      <c r="Q1583">
        <v>735073.53999999899</v>
      </c>
      <c r="R1583">
        <v>7008857.0099999998</v>
      </c>
    </row>
    <row r="1584" spans="1:18">
      <c r="A1584">
        <v>3909</v>
      </c>
      <c r="B1584">
        <v>50000287</v>
      </c>
      <c r="C1584" t="e">
        <f>+#REF!</f>
        <v>#REF!</v>
      </c>
      <c r="D1584" t="s">
        <v>274</v>
      </c>
      <c r="E1584">
        <v>610761600000</v>
      </c>
      <c r="F1584">
        <v>1423576564000</v>
      </c>
      <c r="G1584">
        <v>1</v>
      </c>
      <c r="H1584" t="s">
        <v>8278</v>
      </c>
      <c r="I1584" t="s">
        <v>8279</v>
      </c>
      <c r="J1584" t="s">
        <v>20</v>
      </c>
      <c r="K1584" t="s">
        <v>21</v>
      </c>
      <c r="L1584">
        <v>0</v>
      </c>
      <c r="M1584">
        <v>0</v>
      </c>
      <c r="N1584" t="s">
        <v>22</v>
      </c>
      <c r="O1584">
        <v>4</v>
      </c>
      <c r="P1584" s="30">
        <f>SQRT((postes_2[[#This Row],[x]]-$Q$1)^2+(postes_2[[#This Row],[y]]-$R$1)^2)</f>
        <v>284207.63977675478</v>
      </c>
      <c r="Q1584">
        <v>648588.93000000005</v>
      </c>
      <c r="R1584">
        <v>6471822.7300000004</v>
      </c>
    </row>
    <row r="1585" spans="1:18">
      <c r="A1585">
        <v>3510</v>
      </c>
      <c r="B1585">
        <v>50000284</v>
      </c>
      <c r="C1585" t="e">
        <f>+#REF!</f>
        <v>#REF!</v>
      </c>
      <c r="D1585" t="s">
        <v>805</v>
      </c>
      <c r="E1585">
        <v>754531200000</v>
      </c>
      <c r="F1585">
        <v>1273568045000</v>
      </c>
      <c r="G1585">
        <v>1</v>
      </c>
      <c r="H1585" t="s">
        <v>6778</v>
      </c>
      <c r="I1585" t="s">
        <v>6779</v>
      </c>
      <c r="J1585" t="s">
        <v>20</v>
      </c>
      <c r="K1585" t="s">
        <v>21</v>
      </c>
      <c r="L1585">
        <v>0</v>
      </c>
      <c r="M1585">
        <v>0</v>
      </c>
      <c r="N1585" t="s">
        <v>22</v>
      </c>
      <c r="O1585">
        <v>4</v>
      </c>
      <c r="P1585" s="30">
        <f>SQRT((postes_2[[#This Row],[x]]-$Q$1)^2+(postes_2[[#This Row],[y]]-$R$1)^2)</f>
        <v>284384.79738729505</v>
      </c>
      <c r="Q1585">
        <v>656617.77000000305</v>
      </c>
      <c r="R1585">
        <v>6472846.9000000004</v>
      </c>
    </row>
    <row r="1586" spans="1:18">
      <c r="A1586">
        <v>2474</v>
      </c>
      <c r="B1586">
        <v>50000296</v>
      </c>
      <c r="C1586" t="e">
        <f>+#REF!</f>
        <v>#REF!</v>
      </c>
      <c r="D1586" t="s">
        <v>38</v>
      </c>
      <c r="E1586">
        <v>610761600000</v>
      </c>
      <c r="F1586">
        <v>1208191878000</v>
      </c>
      <c r="G1586">
        <v>1</v>
      </c>
      <c r="H1586" t="s">
        <v>6156</v>
      </c>
      <c r="I1586" t="s">
        <v>6157</v>
      </c>
      <c r="J1586" t="s">
        <v>26</v>
      </c>
      <c r="K1586" t="s">
        <v>21</v>
      </c>
      <c r="L1586">
        <v>0</v>
      </c>
      <c r="M1586">
        <v>0</v>
      </c>
      <c r="N1586" t="s">
        <v>22</v>
      </c>
      <c r="O1586">
        <v>4</v>
      </c>
      <c r="P1586" s="30">
        <f>SQRT((postes_2[[#This Row],[x]]-$Q$1)^2+(postes_2[[#This Row],[y]]-$R$1)^2)</f>
        <v>284403.83563352632</v>
      </c>
      <c r="Q1586">
        <v>580527.49000000197</v>
      </c>
      <c r="R1586">
        <v>6470639.0300000003</v>
      </c>
    </row>
    <row r="1587" spans="1:18">
      <c r="A1587">
        <v>2562</v>
      </c>
      <c r="B1587">
        <v>60001948</v>
      </c>
      <c r="C1587" t="e">
        <f>+#REF!</f>
        <v>#REF!</v>
      </c>
      <c r="D1587" t="s">
        <v>38</v>
      </c>
      <c r="E1587">
        <v>783129600000</v>
      </c>
      <c r="F1587">
        <v>1221227994000</v>
      </c>
      <c r="G1587">
        <v>1</v>
      </c>
      <c r="H1587" t="s">
        <v>1287</v>
      </c>
      <c r="I1587" t="s">
        <v>1288</v>
      </c>
      <c r="J1587" t="s">
        <v>20</v>
      </c>
      <c r="K1587" t="s">
        <v>21</v>
      </c>
      <c r="L1587">
        <v>0</v>
      </c>
      <c r="M1587">
        <v>0</v>
      </c>
      <c r="N1587" t="s">
        <v>22</v>
      </c>
      <c r="O1587">
        <v>4</v>
      </c>
      <c r="P1587" s="30">
        <f>SQRT((postes_2[[#This Row],[x]]-$Q$1)^2+(postes_2[[#This Row],[y]]-$R$1)^2)</f>
        <v>284507.00094905309</v>
      </c>
      <c r="Q1587">
        <v>471194.13000000297</v>
      </c>
      <c r="R1587">
        <v>6505376.3499999996</v>
      </c>
    </row>
    <row r="1588" spans="1:18">
      <c r="A1588">
        <v>2226</v>
      </c>
      <c r="B1588">
        <v>30000841</v>
      </c>
      <c r="C1588" t="e">
        <f>+#REF!</f>
        <v>#REF!</v>
      </c>
      <c r="D1588" t="s">
        <v>20</v>
      </c>
      <c r="E1588">
        <v>610761600000</v>
      </c>
      <c r="F1588" t="s">
        <v>20</v>
      </c>
      <c r="G1588">
        <v>1</v>
      </c>
      <c r="H1588" t="s">
        <v>5689</v>
      </c>
      <c r="I1588" t="s">
        <v>5690</v>
      </c>
      <c r="J1588" t="s">
        <v>20</v>
      </c>
      <c r="K1588" t="s">
        <v>21</v>
      </c>
      <c r="L1588">
        <v>0</v>
      </c>
      <c r="M1588">
        <v>0</v>
      </c>
      <c r="N1588" t="s">
        <v>22</v>
      </c>
      <c r="O1588">
        <v>3</v>
      </c>
      <c r="P1588" s="30">
        <f>SQRT((postes_2[[#This Row],[x]]-$Q$1)^2+(postes_2[[#This Row],[y]]-$R$1)^2)</f>
        <v>284596.29811423743</v>
      </c>
      <c r="Q1588">
        <v>802078.45000000298</v>
      </c>
      <c r="R1588">
        <v>6543031.8799999999</v>
      </c>
    </row>
    <row r="1589" spans="1:18">
      <c r="A1589">
        <v>787</v>
      </c>
      <c r="B1589">
        <v>30000444</v>
      </c>
      <c r="C1589">
        <f>+PF804</f>
        <v>0</v>
      </c>
      <c r="D1589" t="s">
        <v>38</v>
      </c>
      <c r="E1589">
        <v>610761600000</v>
      </c>
      <c r="F1589">
        <v>1211889625000</v>
      </c>
      <c r="G1589">
        <v>1</v>
      </c>
      <c r="H1589" t="s">
        <v>1562</v>
      </c>
      <c r="I1589" t="s">
        <v>1563</v>
      </c>
      <c r="J1589" t="s">
        <v>26</v>
      </c>
      <c r="K1589" t="s">
        <v>21</v>
      </c>
      <c r="L1589">
        <v>0</v>
      </c>
      <c r="M1589">
        <v>0</v>
      </c>
      <c r="N1589" t="s">
        <v>22</v>
      </c>
      <c r="O1589">
        <v>3</v>
      </c>
      <c r="P1589" s="30">
        <f>SQRT((postes_2[[#This Row],[x]]-$Q$1)^2+(postes_2[[#This Row],[y]]-$R$1)^2)</f>
        <v>284671.34889676893</v>
      </c>
      <c r="Q1589">
        <v>843449.78999999899</v>
      </c>
      <c r="R1589">
        <v>6589884.04</v>
      </c>
    </row>
    <row r="1590" spans="1:18">
      <c r="A1590">
        <v>4100</v>
      </c>
      <c r="B1590">
        <v>70053128</v>
      </c>
      <c r="C1590" t="e">
        <f>+#REF!</f>
        <v>#REF!</v>
      </c>
      <c r="D1590" t="s">
        <v>1094</v>
      </c>
      <c r="E1590">
        <v>1425033934000</v>
      </c>
      <c r="F1590">
        <v>1425033838000</v>
      </c>
      <c r="G1590">
        <v>1</v>
      </c>
      <c r="H1590" t="s">
        <v>1298</v>
      </c>
      <c r="I1590" t="s">
        <v>1299</v>
      </c>
      <c r="J1590" t="s">
        <v>20</v>
      </c>
      <c r="K1590" t="s">
        <v>21</v>
      </c>
      <c r="L1590">
        <v>0</v>
      </c>
      <c r="M1590">
        <v>0</v>
      </c>
      <c r="N1590" t="s">
        <v>22</v>
      </c>
      <c r="O1590">
        <v>6</v>
      </c>
      <c r="P1590" s="30">
        <f>SQRT((postes_2[[#This Row],[x]]-$Q$1)^2+(postes_2[[#This Row],[y]]-$R$1)^2)</f>
        <v>284756.91855158698</v>
      </c>
      <c r="Q1590">
        <v>331368.5</v>
      </c>
      <c r="R1590">
        <v>6696988.8899999997</v>
      </c>
    </row>
    <row r="1591" spans="1:18">
      <c r="A1591">
        <v>4101</v>
      </c>
      <c r="B1591">
        <v>70053228</v>
      </c>
      <c r="C1591" t="e">
        <f>+#REF!</f>
        <v>#REF!</v>
      </c>
      <c r="D1591" t="s">
        <v>1094</v>
      </c>
      <c r="E1591">
        <v>1425033997000</v>
      </c>
      <c r="F1591">
        <v>1425033945000</v>
      </c>
      <c r="G1591">
        <v>1</v>
      </c>
      <c r="H1591" t="s">
        <v>1298</v>
      </c>
      <c r="I1591" t="s">
        <v>1299</v>
      </c>
      <c r="J1591" t="s">
        <v>20</v>
      </c>
      <c r="K1591" t="s">
        <v>21</v>
      </c>
      <c r="L1591">
        <v>0</v>
      </c>
      <c r="M1591">
        <v>0</v>
      </c>
      <c r="N1591" t="s">
        <v>22</v>
      </c>
      <c r="O1591">
        <v>6</v>
      </c>
      <c r="P1591" s="30">
        <f>SQRT((postes_2[[#This Row],[x]]-$Q$1)^2+(postes_2[[#This Row],[y]]-$R$1)^2)</f>
        <v>284756.91855158698</v>
      </c>
      <c r="Q1591">
        <v>331368.5</v>
      </c>
      <c r="R1591">
        <v>6696988.8899999997</v>
      </c>
    </row>
    <row r="1592" spans="1:18">
      <c r="A1592">
        <v>4102</v>
      </c>
      <c r="B1592">
        <v>70053328</v>
      </c>
      <c r="C1592" t="e">
        <f>+#REF!</f>
        <v>#REF!</v>
      </c>
      <c r="D1592" t="s">
        <v>1094</v>
      </c>
      <c r="E1592">
        <v>1425034661000</v>
      </c>
      <c r="F1592">
        <v>1425034648000</v>
      </c>
      <c r="G1592">
        <v>1</v>
      </c>
      <c r="H1592" t="s">
        <v>1298</v>
      </c>
      <c r="I1592" t="s">
        <v>1299</v>
      </c>
      <c r="J1592" t="s">
        <v>20</v>
      </c>
      <c r="K1592" t="s">
        <v>21</v>
      </c>
      <c r="L1592">
        <v>0</v>
      </c>
      <c r="M1592">
        <v>0</v>
      </c>
      <c r="N1592" t="s">
        <v>22</v>
      </c>
      <c r="O1592">
        <v>7</v>
      </c>
      <c r="P1592" s="30">
        <f>SQRT((postes_2[[#This Row],[x]]-$Q$1)^2+(postes_2[[#This Row],[y]]-$R$1)^2)</f>
        <v>284756.91855158698</v>
      </c>
      <c r="Q1592">
        <v>331368.5</v>
      </c>
      <c r="R1592">
        <v>6696988.8899999997</v>
      </c>
    </row>
    <row r="1593" spans="1:18">
      <c r="A1593">
        <v>4103</v>
      </c>
      <c r="B1593">
        <v>70053428</v>
      </c>
      <c r="C1593" t="e">
        <f>+#REF!</f>
        <v>#REF!</v>
      </c>
      <c r="D1593" t="s">
        <v>1094</v>
      </c>
      <c r="E1593">
        <v>1425034694000</v>
      </c>
      <c r="F1593">
        <v>1425034687000</v>
      </c>
      <c r="G1593">
        <v>1</v>
      </c>
      <c r="H1593" t="s">
        <v>1298</v>
      </c>
      <c r="I1593" t="s">
        <v>1299</v>
      </c>
      <c r="J1593" t="s">
        <v>20</v>
      </c>
      <c r="K1593" t="s">
        <v>21</v>
      </c>
      <c r="L1593">
        <v>0</v>
      </c>
      <c r="M1593">
        <v>0</v>
      </c>
      <c r="N1593" t="s">
        <v>22</v>
      </c>
      <c r="O1593">
        <v>6</v>
      </c>
      <c r="P1593" s="30">
        <f>SQRT((postes_2[[#This Row],[x]]-$Q$1)^2+(postes_2[[#This Row],[y]]-$R$1)^2)</f>
        <v>284756.91855158698</v>
      </c>
      <c r="Q1593">
        <v>331368.5</v>
      </c>
      <c r="R1593">
        <v>6696988.8899999997</v>
      </c>
    </row>
    <row r="1594" spans="1:18">
      <c r="A1594">
        <v>4104</v>
      </c>
      <c r="B1594">
        <v>70053528</v>
      </c>
      <c r="C1594" t="e">
        <f>+#REF!</f>
        <v>#REF!</v>
      </c>
      <c r="D1594" t="s">
        <v>1094</v>
      </c>
      <c r="E1594">
        <v>1425034743000</v>
      </c>
      <c r="F1594">
        <v>1425034713000</v>
      </c>
      <c r="G1594">
        <v>1</v>
      </c>
      <c r="H1594" t="s">
        <v>1298</v>
      </c>
      <c r="I1594" t="s">
        <v>1299</v>
      </c>
      <c r="J1594" t="s">
        <v>20</v>
      </c>
      <c r="K1594" t="s">
        <v>21</v>
      </c>
      <c r="L1594">
        <v>0</v>
      </c>
      <c r="M1594">
        <v>0</v>
      </c>
      <c r="N1594" t="s">
        <v>22</v>
      </c>
      <c r="O1594">
        <v>7</v>
      </c>
      <c r="P1594" s="30">
        <f>SQRT((postes_2[[#This Row],[x]]-$Q$1)^2+(postes_2[[#This Row],[y]]-$R$1)^2)</f>
        <v>284756.91855158698</v>
      </c>
      <c r="Q1594">
        <v>331368.5</v>
      </c>
      <c r="R1594">
        <v>6696988.8899999997</v>
      </c>
    </row>
    <row r="1595" spans="1:18">
      <c r="A1595">
        <v>4105</v>
      </c>
      <c r="B1595">
        <v>70053628</v>
      </c>
      <c r="C1595" t="e">
        <f>+#REF!</f>
        <v>#REF!</v>
      </c>
      <c r="D1595" t="s">
        <v>1094</v>
      </c>
      <c r="E1595">
        <v>1425034782000</v>
      </c>
      <c r="F1595">
        <v>1425034767000</v>
      </c>
      <c r="G1595">
        <v>1</v>
      </c>
      <c r="H1595" t="s">
        <v>1298</v>
      </c>
      <c r="I1595" t="s">
        <v>1299</v>
      </c>
      <c r="J1595" t="s">
        <v>20</v>
      </c>
      <c r="K1595" t="s">
        <v>21</v>
      </c>
      <c r="L1595">
        <v>0</v>
      </c>
      <c r="M1595">
        <v>0</v>
      </c>
      <c r="N1595" t="s">
        <v>22</v>
      </c>
      <c r="O1595">
        <v>6</v>
      </c>
      <c r="P1595" s="30">
        <f>SQRT((postes_2[[#This Row],[x]]-$Q$1)^2+(postes_2[[#This Row],[y]]-$R$1)^2)</f>
        <v>284756.91855158698</v>
      </c>
      <c r="Q1595">
        <v>331368.5</v>
      </c>
      <c r="R1595">
        <v>6696988.8899999997</v>
      </c>
    </row>
    <row r="1596" spans="1:18">
      <c r="A1596">
        <v>4106</v>
      </c>
      <c r="B1596">
        <v>60001293</v>
      </c>
      <c r="C1596" t="e">
        <f>+#REF!</f>
        <v>#REF!</v>
      </c>
      <c r="D1596" t="s">
        <v>20</v>
      </c>
      <c r="E1596">
        <v>759974400000</v>
      </c>
      <c r="F1596" t="s">
        <v>20</v>
      </c>
      <c r="G1596">
        <v>1</v>
      </c>
      <c r="H1596" t="s">
        <v>1298</v>
      </c>
      <c r="I1596" t="s">
        <v>1299</v>
      </c>
      <c r="J1596" t="s">
        <v>20</v>
      </c>
      <c r="K1596" t="s">
        <v>21</v>
      </c>
      <c r="L1596">
        <v>0</v>
      </c>
      <c r="M1596">
        <v>0</v>
      </c>
      <c r="N1596" t="s">
        <v>22</v>
      </c>
      <c r="O1596">
        <v>7</v>
      </c>
      <c r="P1596" s="30">
        <f>SQRT((postes_2[[#This Row],[x]]-$Q$1)^2+(postes_2[[#This Row],[y]]-$R$1)^2)</f>
        <v>284756.91855158698</v>
      </c>
      <c r="Q1596">
        <v>331368.5</v>
      </c>
      <c r="R1596">
        <v>6696988.8899999997</v>
      </c>
    </row>
    <row r="1597" spans="1:18">
      <c r="A1597">
        <v>2624</v>
      </c>
      <c r="B1597">
        <v>60001220</v>
      </c>
      <c r="C1597" t="e">
        <f>+#REF!</f>
        <v>#REF!</v>
      </c>
      <c r="D1597" t="s">
        <v>20</v>
      </c>
      <c r="E1597">
        <v>1034899200000</v>
      </c>
      <c r="F1597" t="s">
        <v>20</v>
      </c>
      <c r="G1597">
        <v>1</v>
      </c>
      <c r="H1597" t="s">
        <v>5157</v>
      </c>
      <c r="I1597" t="s">
        <v>5158</v>
      </c>
      <c r="J1597" t="s">
        <v>20</v>
      </c>
      <c r="K1597" t="s">
        <v>21</v>
      </c>
      <c r="L1597">
        <v>0</v>
      </c>
      <c r="M1597">
        <v>0</v>
      </c>
      <c r="N1597" t="s">
        <v>22</v>
      </c>
      <c r="O1597">
        <v>3</v>
      </c>
      <c r="P1597" s="30">
        <f>SQRT((postes_2[[#This Row],[x]]-$Q$1)^2+(postes_2[[#This Row],[y]]-$R$1)^2)</f>
        <v>284869.40372682456</v>
      </c>
      <c r="Q1597">
        <v>329929.93</v>
      </c>
      <c r="R1597">
        <v>6703982.6100000003</v>
      </c>
    </row>
    <row r="1598" spans="1:18">
      <c r="A1598">
        <v>1033</v>
      </c>
      <c r="B1598">
        <v>10000440</v>
      </c>
      <c r="C1598">
        <f>+PF571</f>
        <v>0</v>
      </c>
      <c r="D1598" t="s">
        <v>30</v>
      </c>
      <c r="E1598">
        <v>995587200000</v>
      </c>
      <c r="F1598">
        <v>1412694304000</v>
      </c>
      <c r="G1598">
        <v>1</v>
      </c>
      <c r="H1598" t="s">
        <v>3216</v>
      </c>
      <c r="I1598" t="s">
        <v>3217</v>
      </c>
      <c r="J1598" t="s">
        <v>20</v>
      </c>
      <c r="K1598" t="s">
        <v>21</v>
      </c>
      <c r="L1598">
        <v>0</v>
      </c>
      <c r="M1598">
        <v>0</v>
      </c>
      <c r="N1598" t="s">
        <v>22</v>
      </c>
      <c r="O1598">
        <v>7</v>
      </c>
      <c r="P1598" s="30">
        <f>SQRT((postes_2[[#This Row],[x]]-$Q$1)^2+(postes_2[[#This Row],[y]]-$R$1)^2)</f>
        <v>285005.67691462283</v>
      </c>
      <c r="Q1598">
        <v>691837.00999999803</v>
      </c>
      <c r="R1598">
        <v>7026606.1399999997</v>
      </c>
    </row>
    <row r="1599" spans="1:18">
      <c r="A1599">
        <v>893</v>
      </c>
      <c r="B1599">
        <v>30000183</v>
      </c>
      <c r="C1599">
        <f>+PF711</f>
        <v>0</v>
      </c>
      <c r="D1599" t="s">
        <v>23</v>
      </c>
      <c r="E1599">
        <v>1158856875000</v>
      </c>
      <c r="F1599">
        <v>1300362057000</v>
      </c>
      <c r="G1599">
        <v>1</v>
      </c>
      <c r="H1599" t="s">
        <v>1922</v>
      </c>
      <c r="I1599" t="s">
        <v>1923</v>
      </c>
      <c r="J1599" t="s">
        <v>1924</v>
      </c>
      <c r="K1599" t="s">
        <v>21</v>
      </c>
      <c r="L1599">
        <v>0</v>
      </c>
      <c r="M1599">
        <v>0</v>
      </c>
      <c r="N1599" t="s">
        <v>22</v>
      </c>
      <c r="O1599">
        <v>6</v>
      </c>
      <c r="P1599" s="30">
        <f>SQRT((postes_2[[#This Row],[x]]-$Q$1)^2+(postes_2[[#This Row],[y]]-$R$1)^2)</f>
        <v>285034.82479579811</v>
      </c>
      <c r="Q1599">
        <v>881197.82</v>
      </c>
      <c r="R1599">
        <v>6664294.4500000002</v>
      </c>
    </row>
    <row r="1600" spans="1:18">
      <c r="A1600">
        <v>663</v>
      </c>
      <c r="B1600">
        <v>60001460</v>
      </c>
      <c r="C1600">
        <f>+PF939</f>
        <v>0</v>
      </c>
      <c r="D1600" t="s">
        <v>274</v>
      </c>
      <c r="E1600">
        <v>1043625600000</v>
      </c>
      <c r="F1600">
        <v>1449228827000</v>
      </c>
      <c r="G1600">
        <v>1</v>
      </c>
      <c r="H1600" t="s">
        <v>1702</v>
      </c>
      <c r="I1600" t="s">
        <v>1703</v>
      </c>
      <c r="J1600" t="s">
        <v>20</v>
      </c>
      <c r="K1600" t="s">
        <v>21</v>
      </c>
      <c r="L1600">
        <v>0</v>
      </c>
      <c r="M1600">
        <v>0</v>
      </c>
      <c r="N1600" t="s">
        <v>22</v>
      </c>
      <c r="O1600">
        <v>3</v>
      </c>
      <c r="P1600" s="30">
        <f>SQRT((postes_2[[#This Row],[x]]-$Q$1)^2+(postes_2[[#This Row],[y]]-$R$1)^2)</f>
        <v>285097.92082083802</v>
      </c>
      <c r="Q1600">
        <v>335415.609999999</v>
      </c>
      <c r="R1600">
        <v>6678453.7000000002</v>
      </c>
    </row>
    <row r="1601" spans="1:18">
      <c r="A1601">
        <v>1150</v>
      </c>
      <c r="B1601">
        <v>60001902</v>
      </c>
      <c r="C1601">
        <f>+PF454</f>
        <v>0</v>
      </c>
      <c r="D1601" t="s">
        <v>38</v>
      </c>
      <c r="E1601">
        <v>610761600000</v>
      </c>
      <c r="F1601">
        <v>1221227019000</v>
      </c>
      <c r="G1601">
        <v>1</v>
      </c>
      <c r="H1601" t="s">
        <v>4777</v>
      </c>
      <c r="I1601" t="s">
        <v>4778</v>
      </c>
      <c r="J1601" t="s">
        <v>20</v>
      </c>
      <c r="K1601" t="s">
        <v>21</v>
      </c>
      <c r="L1601">
        <v>0</v>
      </c>
      <c r="M1601">
        <v>0</v>
      </c>
      <c r="N1601" t="s">
        <v>22</v>
      </c>
      <c r="O1601">
        <v>4</v>
      </c>
      <c r="P1601" s="30">
        <f>SQRT((postes_2[[#This Row],[x]]-$Q$1)^2+(postes_2[[#This Row],[y]]-$R$1)^2)</f>
        <v>285137.67674033134</v>
      </c>
      <c r="Q1601">
        <v>453156.68999999802</v>
      </c>
      <c r="R1601">
        <v>6515646.79</v>
      </c>
    </row>
    <row r="1602" spans="1:18">
      <c r="A1602">
        <v>895</v>
      </c>
      <c r="B1602">
        <v>30000194</v>
      </c>
      <c r="C1602">
        <f>+PF709</f>
        <v>0</v>
      </c>
      <c r="D1602" t="s">
        <v>23</v>
      </c>
      <c r="E1602">
        <v>787190400000</v>
      </c>
      <c r="F1602">
        <v>1300360644000</v>
      </c>
      <c r="G1602">
        <v>1</v>
      </c>
      <c r="H1602" t="s">
        <v>1927</v>
      </c>
      <c r="I1602" t="s">
        <v>1928</v>
      </c>
      <c r="J1602" t="s">
        <v>20</v>
      </c>
      <c r="K1602" t="s">
        <v>21</v>
      </c>
      <c r="L1602">
        <v>0</v>
      </c>
      <c r="M1602">
        <v>0</v>
      </c>
      <c r="N1602" t="s">
        <v>22</v>
      </c>
      <c r="O1602">
        <v>3</v>
      </c>
      <c r="P1602" s="30">
        <f>SQRT((postes_2[[#This Row],[x]]-$Q$1)^2+(postes_2[[#This Row],[y]]-$R$1)^2)</f>
        <v>286081.36836490541</v>
      </c>
      <c r="Q1602">
        <v>881099.52000000305</v>
      </c>
      <c r="R1602">
        <v>6660716.3099999996</v>
      </c>
    </row>
    <row r="1603" spans="1:18">
      <c r="A1603">
        <v>1711</v>
      </c>
      <c r="B1603">
        <v>30000501</v>
      </c>
      <c r="C1603" t="e">
        <f>+#REF!</f>
        <v>#REF!</v>
      </c>
      <c r="D1603" t="s">
        <v>17</v>
      </c>
      <c r="E1603">
        <v>610761600000</v>
      </c>
      <c r="F1603" s="1">
        <v>1302874000000</v>
      </c>
      <c r="G1603">
        <v>1</v>
      </c>
      <c r="H1603" t="s">
        <v>6946</v>
      </c>
      <c r="I1603" t="s">
        <v>6946</v>
      </c>
      <c r="J1603" t="s">
        <v>195</v>
      </c>
      <c r="K1603" t="s">
        <v>21</v>
      </c>
      <c r="L1603">
        <v>0</v>
      </c>
      <c r="M1603">
        <v>0</v>
      </c>
      <c r="N1603" t="s">
        <v>22</v>
      </c>
      <c r="O1603">
        <v>6</v>
      </c>
      <c r="P1603" s="30">
        <f>SQRT((postes_2[[#This Row],[x]]-$Q$1)^2+(postes_2[[#This Row],[y]]-$R$1)^2)</f>
        <v>286151.04046283785</v>
      </c>
      <c r="Q1603">
        <v>836493.34000000404</v>
      </c>
      <c r="R1603">
        <v>6577975.75</v>
      </c>
    </row>
    <row r="1604" spans="1:18">
      <c r="A1604">
        <v>3198</v>
      </c>
      <c r="B1604">
        <v>50000301</v>
      </c>
      <c r="C1604" t="e">
        <f>+#REF!</f>
        <v>#REF!</v>
      </c>
      <c r="D1604" t="s">
        <v>20</v>
      </c>
      <c r="E1604">
        <v>795225600000</v>
      </c>
      <c r="F1604" t="s">
        <v>20</v>
      </c>
      <c r="G1604">
        <v>1</v>
      </c>
      <c r="H1604" t="s">
        <v>4836</v>
      </c>
      <c r="I1604" t="s">
        <v>4837</v>
      </c>
      <c r="J1604" t="s">
        <v>20</v>
      </c>
      <c r="K1604" t="s">
        <v>21</v>
      </c>
      <c r="L1604">
        <v>0</v>
      </c>
      <c r="M1604">
        <v>0</v>
      </c>
      <c r="N1604" t="s">
        <v>22</v>
      </c>
      <c r="O1604">
        <v>1</v>
      </c>
      <c r="P1604" s="30">
        <f>SQRT((postes_2[[#This Row],[x]]-$Q$1)^2+(postes_2[[#This Row],[y]]-$R$1)^2)</f>
        <v>286369.62650252425</v>
      </c>
      <c r="Q1604">
        <v>580103.35000000102</v>
      </c>
      <c r="R1604">
        <v>6468707.2400000002</v>
      </c>
    </row>
    <row r="1605" spans="1:18">
      <c r="A1605">
        <v>2434</v>
      </c>
      <c r="B1605">
        <v>20000094</v>
      </c>
      <c r="C1605" t="e">
        <f>+#REF!</f>
        <v>#REF!</v>
      </c>
      <c r="D1605" t="s">
        <v>274</v>
      </c>
      <c r="E1605">
        <v>778377600000</v>
      </c>
      <c r="F1605">
        <v>1446563397000</v>
      </c>
      <c r="G1605">
        <v>1</v>
      </c>
      <c r="H1605" t="s">
        <v>1411</v>
      </c>
      <c r="I1605" t="s">
        <v>1412</v>
      </c>
      <c r="J1605" t="s">
        <v>20</v>
      </c>
      <c r="K1605" t="s">
        <v>21</v>
      </c>
      <c r="L1605">
        <v>0</v>
      </c>
      <c r="M1605">
        <v>0</v>
      </c>
      <c r="N1605" t="s">
        <v>22</v>
      </c>
      <c r="O1605">
        <v>3</v>
      </c>
      <c r="P1605" s="30">
        <f>SQRT((postes_2[[#This Row],[x]]-$Q$1)^2+(postes_2[[#This Row],[y]]-$R$1)^2)</f>
        <v>286398.53537427867</v>
      </c>
      <c r="Q1605">
        <v>817772.17000000202</v>
      </c>
      <c r="R1605">
        <v>6951072.1600000001</v>
      </c>
    </row>
    <row r="1606" spans="1:18">
      <c r="A1606">
        <v>1685</v>
      </c>
      <c r="B1606">
        <v>30000167</v>
      </c>
      <c r="C1606" t="e">
        <f>+#REF!</f>
        <v>#REF!</v>
      </c>
      <c r="D1606" t="s">
        <v>38</v>
      </c>
      <c r="E1606">
        <v>787190400000</v>
      </c>
      <c r="F1606">
        <v>1224502795000</v>
      </c>
      <c r="G1606">
        <v>1</v>
      </c>
      <c r="H1606" t="s">
        <v>6025</v>
      </c>
      <c r="I1606" t="s">
        <v>6026</v>
      </c>
      <c r="J1606" t="s">
        <v>26</v>
      </c>
      <c r="K1606" t="s">
        <v>21</v>
      </c>
      <c r="L1606">
        <v>0</v>
      </c>
      <c r="M1606">
        <v>0</v>
      </c>
      <c r="N1606" t="s">
        <v>22</v>
      </c>
      <c r="O1606">
        <v>3</v>
      </c>
      <c r="P1606" s="30">
        <f>SQRT((postes_2[[#This Row],[x]]-$Q$1)^2+(postes_2[[#This Row],[y]]-$R$1)^2)</f>
        <v>286603.3770032358</v>
      </c>
      <c r="Q1606">
        <v>885089.46000000101</v>
      </c>
      <c r="R1606">
        <v>6671454.6799999997</v>
      </c>
    </row>
    <row r="1607" spans="1:18">
      <c r="A1607">
        <v>2602</v>
      </c>
      <c r="B1607">
        <v>50000279</v>
      </c>
      <c r="C1607" t="e">
        <f>+#REF!</f>
        <v>#REF!</v>
      </c>
      <c r="D1607" t="s">
        <v>20</v>
      </c>
      <c r="E1607">
        <v>923961600000</v>
      </c>
      <c r="F1607" t="s">
        <v>20</v>
      </c>
      <c r="G1607">
        <v>1</v>
      </c>
      <c r="H1607" t="s">
        <v>1373</v>
      </c>
      <c r="I1607" t="s">
        <v>1374</v>
      </c>
      <c r="J1607" t="s">
        <v>20</v>
      </c>
      <c r="K1607" t="s">
        <v>21</v>
      </c>
      <c r="L1607">
        <v>0</v>
      </c>
      <c r="M1607">
        <v>0</v>
      </c>
      <c r="N1607" t="s">
        <v>22</v>
      </c>
      <c r="O1607">
        <v>4</v>
      </c>
      <c r="P1607" s="30">
        <f>SQRT((postes_2[[#This Row],[x]]-$Q$1)^2+(postes_2[[#This Row],[y]]-$R$1)^2)</f>
        <v>286708.21872251423</v>
      </c>
      <c r="Q1607">
        <v>671730.04999999702</v>
      </c>
      <c r="R1607">
        <v>6473375.3600000003</v>
      </c>
    </row>
    <row r="1608" spans="1:18">
      <c r="A1608">
        <v>938</v>
      </c>
      <c r="B1608">
        <v>20001066</v>
      </c>
      <c r="C1608">
        <f>+PF672</f>
        <v>0</v>
      </c>
      <c r="D1608" t="s">
        <v>168</v>
      </c>
      <c r="E1608">
        <v>879465600000</v>
      </c>
      <c r="F1608">
        <v>1439890357000</v>
      </c>
      <c r="G1608">
        <v>1</v>
      </c>
      <c r="H1608" t="s">
        <v>1647</v>
      </c>
      <c r="I1608" t="s">
        <v>1648</v>
      </c>
      <c r="J1608" t="s">
        <v>20</v>
      </c>
      <c r="K1608" t="s">
        <v>21</v>
      </c>
      <c r="L1608">
        <v>0</v>
      </c>
      <c r="M1608">
        <v>0</v>
      </c>
      <c r="N1608" t="s">
        <v>22</v>
      </c>
      <c r="O1608">
        <v>3</v>
      </c>
      <c r="P1608" s="30">
        <f>SQRT((postes_2[[#This Row],[x]]-$Q$1)^2+(postes_2[[#This Row],[y]]-$R$1)^2)</f>
        <v>286920.81009753846</v>
      </c>
      <c r="Q1608">
        <v>894165.17000000202</v>
      </c>
      <c r="R1608">
        <v>6796359.8899999997</v>
      </c>
    </row>
    <row r="1609" spans="1:18">
      <c r="A1609">
        <v>1434</v>
      </c>
      <c r="B1609">
        <v>10000338</v>
      </c>
      <c r="C1609">
        <f>+PF180</f>
        <v>0</v>
      </c>
      <c r="D1609" t="s">
        <v>274</v>
      </c>
      <c r="E1609">
        <v>610761600000</v>
      </c>
      <c r="F1609">
        <v>1421925821000</v>
      </c>
      <c r="G1609">
        <v>1</v>
      </c>
      <c r="H1609" t="s">
        <v>5798</v>
      </c>
      <c r="I1609" t="s">
        <v>5799</v>
      </c>
      <c r="J1609" t="s">
        <v>20</v>
      </c>
      <c r="K1609" t="s">
        <v>21</v>
      </c>
      <c r="L1609">
        <v>0</v>
      </c>
      <c r="M1609">
        <v>0</v>
      </c>
      <c r="N1609" t="s">
        <v>22</v>
      </c>
      <c r="O1609">
        <v>6</v>
      </c>
      <c r="P1609" s="30">
        <f>SQRT((postes_2[[#This Row],[x]]-$Q$1)^2+(postes_2[[#This Row],[y]]-$R$1)^2)</f>
        <v>287070.29645378183</v>
      </c>
      <c r="Q1609">
        <v>609087.31999999995</v>
      </c>
      <c r="R1609">
        <v>7040529.3200000003</v>
      </c>
    </row>
    <row r="1610" spans="1:18">
      <c r="A1610">
        <v>3626</v>
      </c>
      <c r="B1610">
        <v>60001828</v>
      </c>
      <c r="C1610" t="e">
        <f>+#REF!</f>
        <v>#REF!</v>
      </c>
      <c r="D1610" t="s">
        <v>56</v>
      </c>
      <c r="E1610">
        <v>999734400000</v>
      </c>
      <c r="F1610">
        <v>1373043478000</v>
      </c>
      <c r="G1610">
        <v>1</v>
      </c>
      <c r="H1610" t="s">
        <v>7747</v>
      </c>
      <c r="I1610" t="s">
        <v>7748</v>
      </c>
      <c r="J1610" t="s">
        <v>20</v>
      </c>
      <c r="K1610" t="s">
        <v>21</v>
      </c>
      <c r="L1610">
        <v>0</v>
      </c>
      <c r="M1610">
        <v>0</v>
      </c>
      <c r="N1610" t="s">
        <v>22</v>
      </c>
      <c r="O1610">
        <v>4</v>
      </c>
      <c r="P1610" s="30">
        <f>SQRT((postes_2[[#This Row],[x]]-$Q$1)^2+(postes_2[[#This Row],[y]]-$R$1)^2)</f>
        <v>287240.97482953442</v>
      </c>
      <c r="Q1610">
        <v>395207.14999999898</v>
      </c>
      <c r="R1610">
        <v>6563279.3099999996</v>
      </c>
    </row>
    <row r="1611" spans="1:18">
      <c r="A1611">
        <v>4053</v>
      </c>
      <c r="B1611">
        <v>30003395</v>
      </c>
      <c r="C1611" t="e">
        <f>+#REF!</f>
        <v>#REF!</v>
      </c>
      <c r="D1611" t="s">
        <v>2025</v>
      </c>
      <c r="E1611">
        <v>1146654293000</v>
      </c>
      <c r="F1611">
        <v>1144082608000</v>
      </c>
      <c r="G1611">
        <v>1</v>
      </c>
      <c r="H1611" t="s">
        <v>8106</v>
      </c>
      <c r="I1611" t="s">
        <v>1923</v>
      </c>
      <c r="J1611" t="s">
        <v>5364</v>
      </c>
      <c r="K1611" t="s">
        <v>21</v>
      </c>
      <c r="L1611">
        <v>0</v>
      </c>
      <c r="M1611">
        <v>0</v>
      </c>
      <c r="N1611" t="s">
        <v>22</v>
      </c>
      <c r="O1611">
        <v>6</v>
      </c>
      <c r="P1611" s="30">
        <f>SQRT((postes_2[[#This Row],[x]]-$Q$1)^2+(postes_2[[#This Row],[y]]-$R$1)^2)</f>
        <v>287312.60824594396</v>
      </c>
      <c r="Q1611">
        <v>883602.95000000298</v>
      </c>
      <c r="R1611">
        <v>6664318.9900000002</v>
      </c>
    </row>
    <row r="1612" spans="1:18">
      <c r="A1612">
        <v>494</v>
      </c>
      <c r="B1612">
        <v>30000483</v>
      </c>
      <c r="C1612">
        <f>+PF1120</f>
        <v>0</v>
      </c>
      <c r="D1612" t="s">
        <v>274</v>
      </c>
      <c r="E1612">
        <v>610761600000</v>
      </c>
      <c r="F1612">
        <v>1433172316000</v>
      </c>
      <c r="G1612">
        <v>1</v>
      </c>
      <c r="H1612" t="s">
        <v>7849</v>
      </c>
      <c r="I1612" t="s">
        <v>7849</v>
      </c>
      <c r="J1612" t="s">
        <v>20</v>
      </c>
      <c r="K1612" t="s">
        <v>21</v>
      </c>
      <c r="L1612">
        <v>0</v>
      </c>
      <c r="M1612">
        <v>0</v>
      </c>
      <c r="N1612" t="s">
        <v>22</v>
      </c>
      <c r="O1612">
        <v>3</v>
      </c>
      <c r="P1612" s="30">
        <f>SQRT((postes_2[[#This Row],[x]]-$Q$1)^2+(postes_2[[#This Row],[y]]-$R$1)^2)</f>
        <v>287496.84551196417</v>
      </c>
      <c r="Q1612">
        <v>841377.72999999695</v>
      </c>
      <c r="R1612">
        <v>6582185.5899999999</v>
      </c>
    </row>
    <row r="1613" spans="1:18">
      <c r="A1613">
        <v>2611</v>
      </c>
      <c r="B1613">
        <v>30000176</v>
      </c>
      <c r="C1613" t="e">
        <f>+#REF!</f>
        <v>#REF!</v>
      </c>
      <c r="D1613" t="s">
        <v>168</v>
      </c>
      <c r="E1613">
        <v>610761600000</v>
      </c>
      <c r="F1613">
        <v>1444984143000</v>
      </c>
      <c r="G1613">
        <v>1</v>
      </c>
      <c r="H1613" t="s">
        <v>1393</v>
      </c>
      <c r="I1613" t="s">
        <v>1394</v>
      </c>
      <c r="J1613" t="s">
        <v>20</v>
      </c>
      <c r="K1613" t="s">
        <v>21</v>
      </c>
      <c r="L1613">
        <v>0</v>
      </c>
      <c r="M1613">
        <v>0</v>
      </c>
      <c r="N1613" t="s">
        <v>22</v>
      </c>
      <c r="O1613">
        <v>6</v>
      </c>
      <c r="P1613" s="30">
        <f>SQRT((postes_2[[#This Row],[x]]-$Q$1)^2+(postes_2[[#This Row],[y]]-$R$1)^2)</f>
        <v>287562.01144784887</v>
      </c>
      <c r="Q1613">
        <v>885421.59000000404</v>
      </c>
      <c r="R1613">
        <v>6669241.5499999998</v>
      </c>
    </row>
    <row r="1614" spans="1:18">
      <c r="A1614">
        <v>3108</v>
      </c>
      <c r="B1614">
        <v>50000283</v>
      </c>
      <c r="C1614" t="e">
        <f>+#REF!</f>
        <v>#REF!</v>
      </c>
      <c r="D1614" t="s">
        <v>2829</v>
      </c>
      <c r="E1614">
        <v>928281600000</v>
      </c>
      <c r="F1614">
        <v>1399282073000</v>
      </c>
      <c r="G1614">
        <v>1</v>
      </c>
      <c r="H1614" t="s">
        <v>3054</v>
      </c>
      <c r="I1614" t="s">
        <v>3055</v>
      </c>
      <c r="J1614" t="s">
        <v>20</v>
      </c>
      <c r="K1614" t="s">
        <v>21</v>
      </c>
      <c r="L1614">
        <v>0</v>
      </c>
      <c r="M1614">
        <v>0</v>
      </c>
      <c r="N1614" t="s">
        <v>22</v>
      </c>
      <c r="O1614">
        <v>4</v>
      </c>
      <c r="P1614" s="30">
        <f>SQRT((postes_2[[#This Row],[x]]-$Q$1)^2+(postes_2[[#This Row],[y]]-$R$1)^2)</f>
        <v>287837.13025003014</v>
      </c>
      <c r="Q1614">
        <v>673919.67000000202</v>
      </c>
      <c r="R1614">
        <v>6472705.7599999998</v>
      </c>
    </row>
    <row r="1615" spans="1:18">
      <c r="A1615">
        <v>2790</v>
      </c>
      <c r="B1615">
        <v>50000303</v>
      </c>
      <c r="C1615" t="e">
        <f>+#REF!</f>
        <v>#REF!</v>
      </c>
      <c r="D1615" t="s">
        <v>20</v>
      </c>
      <c r="E1615">
        <v>795225600000</v>
      </c>
      <c r="F1615" t="s">
        <v>20</v>
      </c>
      <c r="G1615">
        <v>1</v>
      </c>
      <c r="H1615" t="s">
        <v>4428</v>
      </c>
      <c r="I1615" t="s">
        <v>4429</v>
      </c>
      <c r="J1615" t="s">
        <v>20</v>
      </c>
      <c r="K1615" t="s">
        <v>21</v>
      </c>
      <c r="L1615">
        <v>0</v>
      </c>
      <c r="M1615">
        <v>0</v>
      </c>
      <c r="N1615" t="s">
        <v>22</v>
      </c>
      <c r="O1615">
        <v>1</v>
      </c>
      <c r="P1615" s="30">
        <f>SQRT((postes_2[[#This Row],[x]]-$Q$1)^2+(postes_2[[#This Row],[y]]-$R$1)^2)</f>
        <v>287996.90585692466</v>
      </c>
      <c r="Q1615">
        <v>581019.59000000404</v>
      </c>
      <c r="R1615">
        <v>6466975.1200000001</v>
      </c>
    </row>
    <row r="1616" spans="1:18">
      <c r="A1616">
        <v>3992</v>
      </c>
      <c r="B1616">
        <v>70029077</v>
      </c>
      <c r="C1616" t="e">
        <f>+#REF!</f>
        <v>#REF!</v>
      </c>
      <c r="D1616" t="s">
        <v>77</v>
      </c>
      <c r="E1616">
        <v>1357645067000</v>
      </c>
      <c r="F1616">
        <v>1380646867000</v>
      </c>
      <c r="G1616">
        <v>1</v>
      </c>
      <c r="H1616" t="s">
        <v>7980</v>
      </c>
      <c r="I1616" t="s">
        <v>7981</v>
      </c>
      <c r="J1616" t="s">
        <v>20</v>
      </c>
      <c r="K1616" t="s">
        <v>21</v>
      </c>
      <c r="L1616">
        <v>0</v>
      </c>
      <c r="M1616">
        <v>0</v>
      </c>
      <c r="N1616" t="s">
        <v>22</v>
      </c>
      <c r="O1616">
        <v>6</v>
      </c>
      <c r="P1616" s="30">
        <f>SQRT((postes_2[[#This Row],[x]]-$Q$1)^2+(postes_2[[#This Row],[y]]-$R$1)^2)</f>
        <v>288080.33612169203</v>
      </c>
      <c r="Q1616">
        <v>891084.96000000101</v>
      </c>
      <c r="R1616">
        <v>6818616.9800000004</v>
      </c>
    </row>
    <row r="1617" spans="1:18">
      <c r="A1617">
        <v>2567</v>
      </c>
      <c r="B1617">
        <v>60001959</v>
      </c>
      <c r="C1617" t="e">
        <f>+#REF!</f>
        <v>#REF!</v>
      </c>
      <c r="D1617" t="s">
        <v>38</v>
      </c>
      <c r="E1617">
        <v>610761600000</v>
      </c>
      <c r="F1617">
        <v>1221229284000</v>
      </c>
      <c r="G1617">
        <v>1</v>
      </c>
      <c r="H1617" t="s">
        <v>1296</v>
      </c>
      <c r="I1617" t="s">
        <v>1297</v>
      </c>
      <c r="J1617" t="s">
        <v>26</v>
      </c>
      <c r="K1617" t="s">
        <v>21</v>
      </c>
      <c r="L1617">
        <v>0</v>
      </c>
      <c r="M1617">
        <v>0</v>
      </c>
      <c r="N1617" t="s">
        <v>22</v>
      </c>
      <c r="O1617">
        <v>4</v>
      </c>
      <c r="P1617" s="30">
        <f>SQRT((postes_2[[#This Row],[x]]-$Q$1)^2+(postes_2[[#This Row],[y]]-$R$1)^2)</f>
        <v>288131.94746606465</v>
      </c>
      <c r="Q1617">
        <v>475568.03000000102</v>
      </c>
      <c r="R1617">
        <v>6498861.3499999996</v>
      </c>
    </row>
    <row r="1618" spans="1:18">
      <c r="A1618">
        <v>3245</v>
      </c>
      <c r="B1618">
        <v>30000033</v>
      </c>
      <c r="C1618" t="e">
        <f>+#REF!</f>
        <v>#REF!</v>
      </c>
      <c r="D1618" t="s">
        <v>27</v>
      </c>
      <c r="E1618">
        <v>610761600000</v>
      </c>
      <c r="F1618">
        <v>1290172841000</v>
      </c>
      <c r="G1618">
        <v>1</v>
      </c>
      <c r="H1618" t="s">
        <v>6696</v>
      </c>
      <c r="I1618" t="s">
        <v>6697</v>
      </c>
      <c r="J1618" t="s">
        <v>20</v>
      </c>
      <c r="K1618" t="s">
        <v>21</v>
      </c>
      <c r="L1618">
        <v>0</v>
      </c>
      <c r="M1618">
        <v>0</v>
      </c>
      <c r="N1618" t="s">
        <v>22</v>
      </c>
      <c r="O1618">
        <v>3</v>
      </c>
      <c r="P1618" s="30">
        <f>SQRT((postes_2[[#This Row],[x]]-$Q$1)^2+(postes_2[[#This Row],[y]]-$R$1)^2)</f>
        <v>288262.71266493894</v>
      </c>
      <c r="Q1618">
        <v>895320.35000000102</v>
      </c>
      <c r="R1618">
        <v>6709243.9699999997</v>
      </c>
    </row>
    <row r="1619" spans="1:18">
      <c r="A1619">
        <v>164</v>
      </c>
      <c r="B1619">
        <v>10000557</v>
      </c>
      <c r="C1619">
        <f>+PF1458</f>
        <v>0</v>
      </c>
      <c r="D1619" t="s">
        <v>108</v>
      </c>
      <c r="E1619">
        <v>1070841600000</v>
      </c>
      <c r="F1619">
        <v>1228489382000</v>
      </c>
      <c r="G1619">
        <v>1</v>
      </c>
      <c r="H1619" t="s">
        <v>416</v>
      </c>
      <c r="I1619" t="s">
        <v>417</v>
      </c>
      <c r="J1619" t="s">
        <v>20</v>
      </c>
      <c r="K1619" t="s">
        <v>21</v>
      </c>
      <c r="L1619">
        <v>0</v>
      </c>
      <c r="M1619">
        <v>0</v>
      </c>
      <c r="N1619" t="s">
        <v>22</v>
      </c>
      <c r="O1619">
        <v>4</v>
      </c>
      <c r="P1619" s="30">
        <f>SQRT((postes_2[[#This Row],[x]]-$Q$1)^2+(postes_2[[#This Row],[y]]-$R$1)^2)</f>
        <v>288497.52776748268</v>
      </c>
      <c r="Q1619">
        <v>724715.79999999702</v>
      </c>
      <c r="R1619">
        <v>7018374.71</v>
      </c>
    </row>
    <row r="1620" spans="1:18">
      <c r="A1620">
        <v>3404</v>
      </c>
      <c r="B1620">
        <v>30000502</v>
      </c>
      <c r="C1620" t="e">
        <f>+#REF!</f>
        <v>#REF!</v>
      </c>
      <c r="D1620" t="s">
        <v>38</v>
      </c>
      <c r="E1620">
        <v>610761600000</v>
      </c>
      <c r="F1620">
        <v>1211889846000</v>
      </c>
      <c r="G1620">
        <v>1</v>
      </c>
      <c r="H1620" t="s">
        <v>134</v>
      </c>
      <c r="I1620" t="s">
        <v>135</v>
      </c>
      <c r="J1620" t="s">
        <v>20</v>
      </c>
      <c r="K1620" t="s">
        <v>21</v>
      </c>
      <c r="L1620">
        <v>0</v>
      </c>
      <c r="M1620">
        <v>0</v>
      </c>
      <c r="N1620" t="s">
        <v>22</v>
      </c>
      <c r="O1620">
        <v>3</v>
      </c>
      <c r="P1620" s="30">
        <f>SQRT((postes_2[[#This Row],[x]]-$Q$1)^2+(postes_2[[#This Row],[y]]-$R$1)^2)</f>
        <v>288560.75610045023</v>
      </c>
      <c r="Q1620">
        <v>839511.57</v>
      </c>
      <c r="R1620">
        <v>6577943.2800000003</v>
      </c>
    </row>
    <row r="1621" spans="1:18">
      <c r="A1621">
        <v>2879</v>
      </c>
      <c r="B1621">
        <v>50000294</v>
      </c>
      <c r="C1621" t="e">
        <f>+#REF!</f>
        <v>#REF!</v>
      </c>
      <c r="D1621" t="s">
        <v>23</v>
      </c>
      <c r="E1621">
        <v>610761600000</v>
      </c>
      <c r="F1621">
        <v>1246872217000</v>
      </c>
      <c r="G1621">
        <v>1</v>
      </c>
      <c r="H1621" t="s">
        <v>6620</v>
      </c>
      <c r="I1621" t="s">
        <v>6621</v>
      </c>
      <c r="J1621" t="s">
        <v>20</v>
      </c>
      <c r="K1621" t="s">
        <v>21</v>
      </c>
      <c r="L1621">
        <v>0</v>
      </c>
      <c r="M1621">
        <v>0</v>
      </c>
      <c r="N1621" t="s">
        <v>22</v>
      </c>
      <c r="O1621">
        <v>3</v>
      </c>
      <c r="P1621" s="30">
        <f>SQRT((postes_2[[#This Row],[x]]-$Q$1)^2+(postes_2[[#This Row],[y]]-$R$1)^2)</f>
        <v>288606.80314523424</v>
      </c>
      <c r="Q1621">
        <v>546837.60999999905</v>
      </c>
      <c r="R1621">
        <v>6471957.6500000004</v>
      </c>
    </row>
    <row r="1622" spans="1:18">
      <c r="A1622">
        <v>169</v>
      </c>
      <c r="B1622">
        <v>10000640</v>
      </c>
      <c r="C1622">
        <f>+PF1455</f>
        <v>0</v>
      </c>
      <c r="D1622" t="s">
        <v>23</v>
      </c>
      <c r="E1622">
        <v>1179935561000</v>
      </c>
      <c r="F1622">
        <v>1215784240000</v>
      </c>
      <c r="G1622">
        <v>1</v>
      </c>
      <c r="H1622" t="s">
        <v>24</v>
      </c>
      <c r="I1622" t="s">
        <v>25</v>
      </c>
      <c r="J1622" t="s">
        <v>26</v>
      </c>
      <c r="K1622" t="s">
        <v>21</v>
      </c>
      <c r="L1622">
        <v>0</v>
      </c>
      <c r="M1622">
        <v>0</v>
      </c>
      <c r="N1622" t="s">
        <v>22</v>
      </c>
      <c r="O1622">
        <v>3</v>
      </c>
      <c r="P1622" s="30">
        <f>SQRT((postes_2[[#This Row],[x]]-$Q$1)^2+(postes_2[[#This Row],[y]]-$R$1)^2)</f>
        <v>289074.42300515535</v>
      </c>
      <c r="Q1622">
        <v>774913.89000000095</v>
      </c>
      <c r="R1622">
        <v>6991205.9000000004</v>
      </c>
    </row>
    <row r="1623" spans="1:18">
      <c r="A1623">
        <v>349</v>
      </c>
      <c r="B1623">
        <v>30000391</v>
      </c>
      <c r="C1623">
        <f>+PF1276</f>
        <v>0</v>
      </c>
      <c r="D1623" t="s">
        <v>20</v>
      </c>
      <c r="E1623">
        <v>823564800000</v>
      </c>
      <c r="F1623" t="s">
        <v>20</v>
      </c>
      <c r="G1623">
        <v>1</v>
      </c>
      <c r="H1623" t="s">
        <v>814</v>
      </c>
      <c r="I1623" t="s">
        <v>815</v>
      </c>
      <c r="J1623" t="s">
        <v>20</v>
      </c>
      <c r="K1623" t="s">
        <v>21</v>
      </c>
      <c r="L1623">
        <v>0</v>
      </c>
      <c r="M1623">
        <v>0</v>
      </c>
      <c r="N1623" t="s">
        <v>22</v>
      </c>
      <c r="O1623">
        <v>3</v>
      </c>
      <c r="P1623" s="30">
        <f>SQRT((postes_2[[#This Row],[x]]-$Q$1)^2+(postes_2[[#This Row],[y]]-$R$1)^2)</f>
        <v>289232.3273527149</v>
      </c>
      <c r="Q1623">
        <v>857244.89999999898</v>
      </c>
      <c r="R1623">
        <v>6602607.6600000001</v>
      </c>
    </row>
    <row r="1624" spans="1:18">
      <c r="A1624">
        <v>3034</v>
      </c>
      <c r="B1624">
        <v>30000327</v>
      </c>
      <c r="C1624" t="e">
        <f>+#REF!</f>
        <v>#REF!</v>
      </c>
      <c r="D1624" t="s">
        <v>17</v>
      </c>
      <c r="E1624">
        <v>610761600000</v>
      </c>
      <c r="F1624">
        <v>1302772657000</v>
      </c>
      <c r="G1624">
        <v>1</v>
      </c>
      <c r="H1624" t="s">
        <v>2908</v>
      </c>
      <c r="I1624" t="s">
        <v>2909</v>
      </c>
      <c r="J1624" t="s">
        <v>26</v>
      </c>
      <c r="K1624" t="s">
        <v>21</v>
      </c>
      <c r="L1624">
        <v>0</v>
      </c>
      <c r="M1624">
        <v>0</v>
      </c>
      <c r="N1624" t="s">
        <v>22</v>
      </c>
      <c r="O1624">
        <v>3</v>
      </c>
      <c r="P1624" s="30">
        <f>SQRT((postes_2[[#This Row],[x]]-$Q$1)^2+(postes_2[[#This Row],[y]]-$R$1)^2)</f>
        <v>289267.6544905334</v>
      </c>
      <c r="Q1624">
        <v>867788.28000000096</v>
      </c>
      <c r="R1624">
        <v>6621315.79</v>
      </c>
    </row>
    <row r="1625" spans="1:18">
      <c r="A1625">
        <v>2502</v>
      </c>
      <c r="B1625">
        <v>50000312</v>
      </c>
      <c r="C1625" t="e">
        <f>+#REF!</f>
        <v>#REF!</v>
      </c>
      <c r="D1625" t="s">
        <v>43</v>
      </c>
      <c r="E1625">
        <v>610761600000</v>
      </c>
      <c r="F1625">
        <v>1128100279000</v>
      </c>
      <c r="G1625">
        <v>1</v>
      </c>
      <c r="H1625" t="s">
        <v>5253</v>
      </c>
      <c r="I1625" t="s">
        <v>5254</v>
      </c>
      <c r="J1625" t="s">
        <v>20</v>
      </c>
      <c r="K1625" t="s">
        <v>21</v>
      </c>
      <c r="L1625">
        <v>0</v>
      </c>
      <c r="M1625">
        <v>0</v>
      </c>
      <c r="N1625" t="s">
        <v>22</v>
      </c>
      <c r="O1625">
        <v>4</v>
      </c>
      <c r="P1625" s="30">
        <f>SQRT((postes_2[[#This Row],[x]]-$Q$1)^2+(postes_2[[#This Row],[y]]-$R$1)^2)</f>
        <v>289283.29464302841</v>
      </c>
      <c r="Q1625">
        <v>579366.31999999995</v>
      </c>
      <c r="R1625">
        <v>6465855.9699999997</v>
      </c>
    </row>
    <row r="1626" spans="1:18">
      <c r="A1626">
        <v>152</v>
      </c>
      <c r="B1626">
        <v>60001857</v>
      </c>
      <c r="C1626">
        <f>+PF1477</f>
        <v>0</v>
      </c>
      <c r="D1626" t="s">
        <v>90</v>
      </c>
      <c r="E1626">
        <v>783129600000</v>
      </c>
      <c r="F1626">
        <v>1147949263000</v>
      </c>
      <c r="G1626">
        <v>1</v>
      </c>
      <c r="H1626" t="s">
        <v>391</v>
      </c>
      <c r="I1626" t="s">
        <v>392</v>
      </c>
      <c r="J1626" t="s">
        <v>20</v>
      </c>
      <c r="K1626" t="s">
        <v>21</v>
      </c>
      <c r="L1626">
        <v>0</v>
      </c>
      <c r="M1626">
        <v>0</v>
      </c>
      <c r="N1626" t="s">
        <v>22</v>
      </c>
      <c r="O1626">
        <v>4</v>
      </c>
      <c r="P1626" s="30">
        <f>SQRT((postes_2[[#This Row],[x]]-$Q$1)^2+(postes_2[[#This Row],[y]]-$R$1)^2)</f>
        <v>289291.07620143675</v>
      </c>
      <c r="Q1626">
        <v>412950.07</v>
      </c>
      <c r="R1626">
        <v>6542096.5899999999</v>
      </c>
    </row>
    <row r="1627" spans="1:18">
      <c r="A1627">
        <v>765</v>
      </c>
      <c r="B1627">
        <v>60001949</v>
      </c>
      <c r="C1627" t="e">
        <f>+#REF!</f>
        <v>#REF!</v>
      </c>
      <c r="D1627" t="s">
        <v>38</v>
      </c>
      <c r="E1627">
        <v>610761600000</v>
      </c>
      <c r="F1627">
        <v>1221227235000</v>
      </c>
      <c r="G1627">
        <v>1</v>
      </c>
      <c r="H1627" t="s">
        <v>1732</v>
      </c>
      <c r="I1627" t="s">
        <v>1733</v>
      </c>
      <c r="J1627" t="s">
        <v>20</v>
      </c>
      <c r="K1627" t="s">
        <v>21</v>
      </c>
      <c r="L1627">
        <v>0</v>
      </c>
      <c r="M1627">
        <v>0</v>
      </c>
      <c r="N1627" t="s">
        <v>22</v>
      </c>
      <c r="O1627">
        <v>4</v>
      </c>
      <c r="P1627" s="30">
        <f>SQRT((postes_2[[#This Row],[x]]-$Q$1)^2+(postes_2[[#This Row],[y]]-$R$1)^2)</f>
        <v>289396.68872437911</v>
      </c>
      <c r="Q1627">
        <v>462803.03999999899</v>
      </c>
      <c r="R1627">
        <v>6504574.5800000001</v>
      </c>
    </row>
    <row r="1628" spans="1:18">
      <c r="A1628">
        <v>2857</v>
      </c>
      <c r="B1628">
        <v>30000540</v>
      </c>
      <c r="C1628" t="e">
        <f>+#REF!</f>
        <v>#REF!</v>
      </c>
      <c r="D1628" t="s">
        <v>17</v>
      </c>
      <c r="E1628" s="1">
        <v>1034640000000</v>
      </c>
      <c r="F1628">
        <v>1302876024000</v>
      </c>
      <c r="G1628">
        <v>1</v>
      </c>
      <c r="H1628" t="s">
        <v>2289</v>
      </c>
      <c r="I1628" t="s">
        <v>2290</v>
      </c>
      <c r="J1628" t="s">
        <v>26</v>
      </c>
      <c r="K1628" t="s">
        <v>21</v>
      </c>
      <c r="L1628">
        <v>0</v>
      </c>
      <c r="M1628">
        <v>0</v>
      </c>
      <c r="N1628" t="s">
        <v>22</v>
      </c>
      <c r="O1628">
        <v>3</v>
      </c>
      <c r="P1628" s="30">
        <f>SQRT((postes_2[[#This Row],[x]]-$Q$1)^2+(postes_2[[#This Row],[y]]-$R$1)^2)</f>
        <v>289419.75377329084</v>
      </c>
      <c r="Q1628">
        <v>838665.57</v>
      </c>
      <c r="R1628">
        <v>6575444.79</v>
      </c>
    </row>
    <row r="1629" spans="1:18">
      <c r="A1629">
        <v>2443</v>
      </c>
      <c r="B1629">
        <v>60001766</v>
      </c>
      <c r="C1629" t="e">
        <f>+#REF!</f>
        <v>#REF!</v>
      </c>
      <c r="D1629" t="s">
        <v>20</v>
      </c>
      <c r="E1629">
        <v>759974400000</v>
      </c>
      <c r="F1629" t="s">
        <v>20</v>
      </c>
      <c r="G1629">
        <v>1</v>
      </c>
      <c r="H1629" t="s">
        <v>1430</v>
      </c>
      <c r="I1629" t="s">
        <v>1431</v>
      </c>
      <c r="J1629" t="s">
        <v>20</v>
      </c>
      <c r="K1629" t="s">
        <v>21</v>
      </c>
      <c r="L1629">
        <v>0</v>
      </c>
      <c r="M1629">
        <v>0</v>
      </c>
      <c r="N1629" t="s">
        <v>22</v>
      </c>
      <c r="O1629">
        <v>4</v>
      </c>
      <c r="P1629" s="30">
        <f>SQRT((postes_2[[#This Row],[x]]-$Q$1)^2+(postes_2[[#This Row],[y]]-$R$1)^2)</f>
        <v>289617.37359208358</v>
      </c>
      <c r="Q1629">
        <v>368149.21999999898</v>
      </c>
      <c r="R1629">
        <v>6594845.8099999996</v>
      </c>
    </row>
    <row r="1630" spans="1:18">
      <c r="A1630">
        <v>1387</v>
      </c>
      <c r="B1630">
        <v>30000788</v>
      </c>
      <c r="C1630" t="e">
        <f>+#REF!</f>
        <v>#REF!</v>
      </c>
      <c r="D1630" t="s">
        <v>77</v>
      </c>
      <c r="E1630">
        <v>610761600000</v>
      </c>
      <c r="F1630">
        <v>1348587746000</v>
      </c>
      <c r="G1630">
        <v>1</v>
      </c>
      <c r="H1630" t="s">
        <v>2757</v>
      </c>
      <c r="I1630" t="s">
        <v>2758</v>
      </c>
      <c r="J1630" t="s">
        <v>20</v>
      </c>
      <c r="K1630" t="s">
        <v>21</v>
      </c>
      <c r="L1630">
        <v>0</v>
      </c>
      <c r="M1630">
        <v>0</v>
      </c>
      <c r="N1630" t="s">
        <v>22</v>
      </c>
      <c r="O1630">
        <v>3</v>
      </c>
      <c r="P1630" s="30">
        <f>SQRT((postes_2[[#This Row],[x]]-$Q$1)^2+(postes_2[[#This Row],[y]]-$R$1)^2)</f>
        <v>289873.32849032612</v>
      </c>
      <c r="Q1630">
        <v>815791.81000000203</v>
      </c>
      <c r="R1630">
        <v>6548842.6799999997</v>
      </c>
    </row>
    <row r="1631" spans="1:18">
      <c r="A1631">
        <v>1743</v>
      </c>
      <c r="B1631">
        <v>60000063</v>
      </c>
      <c r="C1631" t="e">
        <f>+#REF!</f>
        <v>#REF!</v>
      </c>
      <c r="D1631" t="s">
        <v>20</v>
      </c>
      <c r="E1631">
        <v>610761600000</v>
      </c>
      <c r="F1631" t="s">
        <v>20</v>
      </c>
      <c r="G1631">
        <v>1</v>
      </c>
      <c r="H1631" t="s">
        <v>7011</v>
      </c>
      <c r="I1631" t="s">
        <v>7012</v>
      </c>
      <c r="J1631" t="s">
        <v>20</v>
      </c>
      <c r="K1631" t="s">
        <v>21</v>
      </c>
      <c r="L1631">
        <v>0</v>
      </c>
      <c r="M1631">
        <v>0</v>
      </c>
      <c r="N1631" t="s">
        <v>22</v>
      </c>
      <c r="O1631">
        <v>3</v>
      </c>
      <c r="P1631" s="30">
        <f>SQRT((postes_2[[#This Row],[x]]-$Q$1)^2+(postes_2[[#This Row],[y]]-$R$1)^2)</f>
        <v>290050.43901399034</v>
      </c>
      <c r="Q1631">
        <v>335707.78999999899</v>
      </c>
      <c r="R1631">
        <v>6846389.0700000003</v>
      </c>
    </row>
    <row r="1632" spans="1:18">
      <c r="A1632">
        <v>697</v>
      </c>
      <c r="B1632">
        <v>60001055</v>
      </c>
      <c r="C1632">
        <f>+PF937</f>
        <v>0</v>
      </c>
      <c r="D1632" t="s">
        <v>20</v>
      </c>
      <c r="E1632">
        <v>1034899200000</v>
      </c>
      <c r="F1632" t="s">
        <v>20</v>
      </c>
      <c r="G1632">
        <v>1</v>
      </c>
      <c r="H1632" t="s">
        <v>1165</v>
      </c>
      <c r="I1632" t="s">
        <v>1166</v>
      </c>
      <c r="J1632" t="s">
        <v>20</v>
      </c>
      <c r="K1632" t="s">
        <v>21</v>
      </c>
      <c r="L1632">
        <v>0</v>
      </c>
      <c r="M1632">
        <v>0</v>
      </c>
      <c r="N1632" t="s">
        <v>22</v>
      </c>
      <c r="O1632">
        <v>3</v>
      </c>
      <c r="P1632" s="30">
        <f>SQRT((postes_2[[#This Row],[x]]-$Q$1)^2+(postes_2[[#This Row],[y]]-$R$1)^2)</f>
        <v>290091.4972630156</v>
      </c>
      <c r="Q1632">
        <v>321545.640000001</v>
      </c>
      <c r="R1632">
        <v>6727458.4800000004</v>
      </c>
    </row>
    <row r="1633" spans="1:18">
      <c r="A1633">
        <v>3485</v>
      </c>
      <c r="B1633">
        <v>10000514</v>
      </c>
      <c r="C1633" t="e">
        <f>+#REF!</f>
        <v>#REF!</v>
      </c>
      <c r="D1633" t="s">
        <v>20</v>
      </c>
      <c r="E1633" s="1">
        <v>1070928000000</v>
      </c>
      <c r="F1633" t="s">
        <v>20</v>
      </c>
      <c r="G1633">
        <v>1</v>
      </c>
      <c r="H1633" t="s">
        <v>929</v>
      </c>
      <c r="I1633" t="s">
        <v>930</v>
      </c>
      <c r="J1633" t="s">
        <v>20</v>
      </c>
      <c r="K1633" t="s">
        <v>21</v>
      </c>
      <c r="L1633">
        <v>0</v>
      </c>
      <c r="M1633">
        <v>0</v>
      </c>
      <c r="N1633" t="s">
        <v>22</v>
      </c>
      <c r="O1633">
        <v>7</v>
      </c>
      <c r="P1633" s="30">
        <f>SQRT((postes_2[[#This Row],[x]]-$Q$1)^2+(postes_2[[#This Row],[y]]-$R$1)^2)</f>
        <v>290256.95878367685</v>
      </c>
      <c r="Q1633">
        <v>720217.11999999697</v>
      </c>
      <c r="R1633">
        <v>7022171.3300000001</v>
      </c>
    </row>
    <row r="1634" spans="1:18">
      <c r="A1634">
        <v>1252</v>
      </c>
      <c r="B1634">
        <v>70043795</v>
      </c>
      <c r="C1634">
        <f>+PF384</f>
        <v>0</v>
      </c>
      <c r="D1634" t="s">
        <v>83</v>
      </c>
      <c r="E1634">
        <v>1363349122000</v>
      </c>
      <c r="F1634">
        <v>1363349095000</v>
      </c>
      <c r="G1634">
        <v>1</v>
      </c>
      <c r="H1634" t="s">
        <v>2225</v>
      </c>
      <c r="I1634" t="s">
        <v>2226</v>
      </c>
      <c r="J1634" t="s">
        <v>20</v>
      </c>
      <c r="K1634" t="s">
        <v>21</v>
      </c>
      <c r="L1634">
        <v>0</v>
      </c>
      <c r="M1634">
        <v>0</v>
      </c>
      <c r="N1634" t="s">
        <v>22</v>
      </c>
      <c r="O1634">
        <v>3</v>
      </c>
      <c r="P1634" s="30">
        <f>SQRT((postes_2[[#This Row],[x]]-$Q$1)^2+(postes_2[[#This Row],[y]]-$R$1)^2)</f>
        <v>290334.80441344337</v>
      </c>
      <c r="Q1634">
        <v>320332.36999999703</v>
      </c>
      <c r="R1634">
        <v>6742744.7800000003</v>
      </c>
    </row>
    <row r="1635" spans="1:18">
      <c r="A1635">
        <v>469</v>
      </c>
      <c r="B1635">
        <v>60000625</v>
      </c>
      <c r="C1635">
        <f>+PF1169</f>
        <v>0</v>
      </c>
      <c r="D1635" t="s">
        <v>38</v>
      </c>
      <c r="E1635">
        <v>791078400000</v>
      </c>
      <c r="F1635">
        <v>1193822855000</v>
      </c>
      <c r="G1635">
        <v>1</v>
      </c>
      <c r="H1635" t="s">
        <v>447</v>
      </c>
      <c r="I1635" t="s">
        <v>448</v>
      </c>
      <c r="J1635" t="s">
        <v>20</v>
      </c>
      <c r="K1635" t="s">
        <v>21</v>
      </c>
      <c r="L1635">
        <v>0</v>
      </c>
      <c r="M1635">
        <v>0</v>
      </c>
      <c r="N1635" t="s">
        <v>22</v>
      </c>
      <c r="O1635">
        <v>4</v>
      </c>
      <c r="P1635" s="30">
        <f>SQRT((postes_2[[#This Row],[x]]-$Q$1)^2+(postes_2[[#This Row],[y]]-$R$1)^2)</f>
        <v>290416.06734817533</v>
      </c>
      <c r="Q1635">
        <v>321132.75</v>
      </c>
      <c r="R1635">
        <v>6778479.5199999996</v>
      </c>
    </row>
    <row r="1636" spans="1:18">
      <c r="A1636">
        <v>1875</v>
      </c>
      <c r="B1636">
        <v>50000259</v>
      </c>
      <c r="C1636" t="e">
        <f>+#REF!</f>
        <v>#REF!</v>
      </c>
      <c r="D1636" t="s">
        <v>23</v>
      </c>
      <c r="E1636">
        <v>610761600000</v>
      </c>
      <c r="F1636">
        <v>1246963862000</v>
      </c>
      <c r="G1636">
        <v>1</v>
      </c>
      <c r="H1636" t="s">
        <v>3971</v>
      </c>
      <c r="I1636" t="s">
        <v>3972</v>
      </c>
      <c r="J1636" t="s">
        <v>20</v>
      </c>
      <c r="K1636" t="s">
        <v>21</v>
      </c>
      <c r="L1636">
        <v>0</v>
      </c>
      <c r="M1636">
        <v>0</v>
      </c>
      <c r="N1636" t="s">
        <v>22</v>
      </c>
      <c r="O1636">
        <v>3</v>
      </c>
      <c r="P1636" s="30">
        <f>SQRT((postes_2[[#This Row],[x]]-$Q$1)^2+(postes_2[[#This Row],[y]]-$R$1)^2)</f>
        <v>290597.07215599093</v>
      </c>
      <c r="Q1636">
        <v>514560.39999999898</v>
      </c>
      <c r="R1636">
        <v>6479148.4000000004</v>
      </c>
    </row>
    <row r="1637" spans="1:18">
      <c r="A1637">
        <v>1156</v>
      </c>
      <c r="B1637">
        <v>10000421</v>
      </c>
      <c r="C1637">
        <f>+PF484</f>
        <v>0</v>
      </c>
      <c r="D1637" t="s">
        <v>17</v>
      </c>
      <c r="E1637">
        <v>1179932918000</v>
      </c>
      <c r="F1637">
        <v>1312217287000</v>
      </c>
      <c r="G1637">
        <v>1</v>
      </c>
      <c r="H1637" t="s">
        <v>4789</v>
      </c>
      <c r="I1637" t="s">
        <v>4790</v>
      </c>
      <c r="J1637" t="s">
        <v>4791</v>
      </c>
      <c r="K1637" t="s">
        <v>21</v>
      </c>
      <c r="L1637">
        <v>0</v>
      </c>
      <c r="M1637">
        <v>0</v>
      </c>
      <c r="N1637" t="s">
        <v>22</v>
      </c>
      <c r="O1637">
        <v>4</v>
      </c>
      <c r="P1637" s="30">
        <f>SQRT((postes_2[[#This Row],[x]]-$Q$1)^2+(postes_2[[#This Row],[y]]-$R$1)^2)</f>
        <v>290643.34223582182</v>
      </c>
      <c r="Q1637">
        <v>701726.70000000298</v>
      </c>
      <c r="R1637">
        <v>7029407.3399999999</v>
      </c>
    </row>
    <row r="1638" spans="1:18">
      <c r="A1638">
        <v>173</v>
      </c>
      <c r="B1638">
        <v>10000641</v>
      </c>
      <c r="C1638">
        <f>+PF1467</f>
        <v>0</v>
      </c>
      <c r="D1638" t="s">
        <v>36</v>
      </c>
      <c r="E1638">
        <v>983318400000</v>
      </c>
      <c r="F1638">
        <v>1131383556000</v>
      </c>
      <c r="G1638">
        <v>1</v>
      </c>
      <c r="H1638" t="s">
        <v>37</v>
      </c>
      <c r="I1638" t="s">
        <v>25</v>
      </c>
      <c r="J1638" t="s">
        <v>20</v>
      </c>
      <c r="K1638" t="s">
        <v>21</v>
      </c>
      <c r="L1638">
        <v>0</v>
      </c>
      <c r="M1638">
        <v>0</v>
      </c>
      <c r="N1638" t="s">
        <v>22</v>
      </c>
      <c r="O1638">
        <v>3</v>
      </c>
      <c r="P1638" s="30">
        <f>SQRT((postes_2[[#This Row],[x]]-$Q$1)^2+(postes_2[[#This Row],[y]]-$R$1)^2)</f>
        <v>290859.18788770458</v>
      </c>
      <c r="Q1638">
        <v>776682.68</v>
      </c>
      <c r="R1638">
        <v>6992150.7999999998</v>
      </c>
    </row>
    <row r="1639" spans="1:18">
      <c r="A1639">
        <v>2618</v>
      </c>
      <c r="B1639">
        <v>50000326</v>
      </c>
      <c r="C1639" t="e">
        <f>+#REF!</f>
        <v>#REF!</v>
      </c>
      <c r="D1639" t="s">
        <v>20</v>
      </c>
      <c r="E1639">
        <v>610761600000</v>
      </c>
      <c r="F1639" t="s">
        <v>20</v>
      </c>
      <c r="G1639">
        <v>1</v>
      </c>
      <c r="H1639" t="s">
        <v>5146</v>
      </c>
      <c r="I1639" t="s">
        <v>5146</v>
      </c>
      <c r="J1639" t="s">
        <v>20</v>
      </c>
      <c r="K1639" t="s">
        <v>21</v>
      </c>
      <c r="L1639">
        <v>0</v>
      </c>
      <c r="M1639">
        <v>0</v>
      </c>
      <c r="N1639" t="s">
        <v>22</v>
      </c>
      <c r="O1639">
        <v>4</v>
      </c>
      <c r="P1639" s="30">
        <f>SQRT((postes_2[[#This Row],[x]]-$Q$1)^2+(postes_2[[#This Row],[y]]-$R$1)^2)</f>
        <v>291195.15529541648</v>
      </c>
      <c r="Q1639">
        <v>602419.14000000095</v>
      </c>
      <c r="R1639">
        <v>6462378.4900000002</v>
      </c>
    </row>
    <row r="1640" spans="1:18">
      <c r="A1640">
        <v>1744</v>
      </c>
      <c r="B1640">
        <v>70009504</v>
      </c>
      <c r="C1640" t="e">
        <f>+#REF!</f>
        <v>#REF!</v>
      </c>
      <c r="D1640" t="s">
        <v>23</v>
      </c>
      <c r="E1640">
        <v>1129133025000</v>
      </c>
      <c r="F1640">
        <v>1224855475000</v>
      </c>
      <c r="G1640">
        <v>1</v>
      </c>
      <c r="H1640" t="s">
        <v>7013</v>
      </c>
      <c r="I1640" t="s">
        <v>7014</v>
      </c>
      <c r="J1640" t="s">
        <v>3721</v>
      </c>
      <c r="K1640" t="s">
        <v>21</v>
      </c>
      <c r="L1640">
        <v>0</v>
      </c>
      <c r="M1640">
        <v>0</v>
      </c>
      <c r="N1640" t="s">
        <v>22</v>
      </c>
      <c r="O1640">
        <v>3</v>
      </c>
      <c r="P1640" s="30">
        <f>SQRT((postes_2[[#This Row],[x]]-$Q$1)^2+(postes_2[[#This Row],[y]]-$R$1)^2)</f>
        <v>291206.58425336989</v>
      </c>
      <c r="Q1640">
        <v>335142.71000000101</v>
      </c>
      <c r="R1640">
        <v>6848312.4900000002</v>
      </c>
    </row>
    <row r="1641" spans="1:18">
      <c r="A1641">
        <v>3969</v>
      </c>
      <c r="B1641">
        <v>10000512</v>
      </c>
      <c r="C1641" t="e">
        <f>+#REF!</f>
        <v>#REF!</v>
      </c>
      <c r="D1641" t="s">
        <v>36</v>
      </c>
      <c r="E1641">
        <v>1130427179000</v>
      </c>
      <c r="F1641">
        <v>1130427126000</v>
      </c>
      <c r="G1641">
        <v>1</v>
      </c>
      <c r="H1641" t="s">
        <v>6890</v>
      </c>
      <c r="I1641" t="s">
        <v>6891</v>
      </c>
      <c r="J1641" t="s">
        <v>20</v>
      </c>
      <c r="K1641" t="s">
        <v>21</v>
      </c>
      <c r="L1641">
        <v>0</v>
      </c>
      <c r="M1641">
        <v>0</v>
      </c>
      <c r="N1641" t="s">
        <v>22</v>
      </c>
      <c r="O1641">
        <v>6</v>
      </c>
      <c r="P1641" s="30">
        <f>SQRT((postes_2[[#This Row],[x]]-$Q$1)^2+(postes_2[[#This Row],[y]]-$R$1)^2)</f>
        <v>291279.02031478711</v>
      </c>
      <c r="Q1641">
        <v>722742.45000000298</v>
      </c>
      <c r="R1641">
        <v>7022234.0099999998</v>
      </c>
    </row>
    <row r="1642" spans="1:18">
      <c r="A1642">
        <v>3970</v>
      </c>
      <c r="B1642">
        <v>70056588</v>
      </c>
      <c r="C1642" t="e">
        <f>+#REF!</f>
        <v>#REF!</v>
      </c>
      <c r="D1642" t="s">
        <v>30</v>
      </c>
      <c r="E1642">
        <v>1427813943000</v>
      </c>
      <c r="F1642">
        <v>1427813923000</v>
      </c>
      <c r="G1642">
        <v>1</v>
      </c>
      <c r="H1642" t="s">
        <v>6890</v>
      </c>
      <c r="I1642" t="s">
        <v>6891</v>
      </c>
      <c r="J1642" t="s">
        <v>20</v>
      </c>
      <c r="K1642" t="s">
        <v>21</v>
      </c>
      <c r="L1642">
        <v>0</v>
      </c>
      <c r="M1642">
        <v>0</v>
      </c>
      <c r="N1642" t="s">
        <v>22</v>
      </c>
      <c r="O1642">
        <v>7</v>
      </c>
      <c r="P1642" s="30">
        <f>SQRT((postes_2[[#This Row],[x]]-$Q$1)^2+(postes_2[[#This Row],[y]]-$R$1)^2)</f>
        <v>291279.02031478711</v>
      </c>
      <c r="Q1642">
        <v>722742.45000000298</v>
      </c>
      <c r="R1642">
        <v>7022234.0099999998</v>
      </c>
    </row>
    <row r="1643" spans="1:18">
      <c r="A1643">
        <v>2035</v>
      </c>
      <c r="B1643">
        <v>60001809</v>
      </c>
      <c r="C1643" t="e">
        <f>+#REF!</f>
        <v>#REF!</v>
      </c>
      <c r="D1643" t="s">
        <v>1573</v>
      </c>
      <c r="E1643">
        <v>1182164771000</v>
      </c>
      <c r="F1643">
        <v>1387301120000</v>
      </c>
      <c r="G1643">
        <v>1</v>
      </c>
      <c r="H1643" t="s">
        <v>3914</v>
      </c>
      <c r="I1643" t="s">
        <v>3915</v>
      </c>
      <c r="J1643" t="s">
        <v>20</v>
      </c>
      <c r="K1643" t="s">
        <v>21</v>
      </c>
      <c r="L1643">
        <v>0</v>
      </c>
      <c r="M1643">
        <v>0</v>
      </c>
      <c r="N1643" t="s">
        <v>22</v>
      </c>
      <c r="O1643">
        <v>6</v>
      </c>
      <c r="P1643" s="30">
        <f>SQRT((postes_2[[#This Row],[x]]-$Q$1)^2+(postes_2[[#This Row],[y]]-$R$1)^2)</f>
        <v>291392.71606327203</v>
      </c>
      <c r="Q1643">
        <v>382253.890000001</v>
      </c>
      <c r="R1643">
        <v>6572278.8899999997</v>
      </c>
    </row>
    <row r="1644" spans="1:18">
      <c r="A1644">
        <v>2074</v>
      </c>
      <c r="B1644">
        <v>10000356</v>
      </c>
      <c r="C1644" t="e">
        <f>+#REF!</f>
        <v>#REF!</v>
      </c>
      <c r="D1644" t="s">
        <v>274</v>
      </c>
      <c r="E1644">
        <v>771638400000</v>
      </c>
      <c r="F1644">
        <v>1422011803000</v>
      </c>
      <c r="G1644">
        <v>1</v>
      </c>
      <c r="H1644" t="s">
        <v>3812</v>
      </c>
      <c r="I1644" t="s">
        <v>3813</v>
      </c>
      <c r="J1644" t="s">
        <v>3814</v>
      </c>
      <c r="K1644" t="s">
        <v>21</v>
      </c>
      <c r="L1644">
        <v>0</v>
      </c>
      <c r="M1644">
        <v>0</v>
      </c>
      <c r="N1644" t="s">
        <v>22</v>
      </c>
      <c r="O1644">
        <v>4</v>
      </c>
      <c r="P1644" s="30">
        <f>SQRT((postes_2[[#This Row],[x]]-$Q$1)^2+(postes_2[[#This Row],[y]]-$R$1)^2)</f>
        <v>291408.38949177915</v>
      </c>
      <c r="Q1644">
        <v>685931.81000000203</v>
      </c>
      <c r="R1644">
        <v>7034930.3899999997</v>
      </c>
    </row>
    <row r="1645" spans="1:18">
      <c r="A1645">
        <v>3196</v>
      </c>
      <c r="B1645">
        <v>60003799</v>
      </c>
      <c r="C1645" t="e">
        <f>+#REF!</f>
        <v>#REF!</v>
      </c>
      <c r="D1645" t="s">
        <v>20</v>
      </c>
      <c r="E1645">
        <v>1082505600000</v>
      </c>
      <c r="F1645" t="s">
        <v>20</v>
      </c>
      <c r="G1645">
        <v>1</v>
      </c>
      <c r="H1645" t="s">
        <v>4832</v>
      </c>
      <c r="I1645" t="s">
        <v>4833</v>
      </c>
      <c r="J1645" t="s">
        <v>20</v>
      </c>
      <c r="K1645" t="s">
        <v>21</v>
      </c>
      <c r="L1645">
        <v>0</v>
      </c>
      <c r="M1645">
        <v>0</v>
      </c>
      <c r="N1645" t="s">
        <v>22</v>
      </c>
      <c r="O1645">
        <v>4</v>
      </c>
      <c r="P1645" s="30">
        <f>SQRT((postes_2[[#This Row],[x]]-$Q$1)^2+(postes_2[[#This Row],[y]]-$R$1)^2)</f>
        <v>291417.79619250534</v>
      </c>
      <c r="Q1645">
        <v>428589.34000000398</v>
      </c>
      <c r="R1645">
        <v>6525769.54</v>
      </c>
    </row>
    <row r="1646" spans="1:18">
      <c r="A1646">
        <v>2639</v>
      </c>
      <c r="B1646">
        <v>30000641</v>
      </c>
      <c r="C1646" t="e">
        <f>+#REF!</f>
        <v>#REF!</v>
      </c>
      <c r="D1646" t="s">
        <v>17</v>
      </c>
      <c r="E1646" s="1">
        <v>1034640000000</v>
      </c>
      <c r="F1646">
        <v>1302521202000</v>
      </c>
      <c r="G1646">
        <v>1</v>
      </c>
      <c r="H1646" t="s">
        <v>5188</v>
      </c>
      <c r="I1646" t="s">
        <v>5189</v>
      </c>
      <c r="J1646" t="s">
        <v>26</v>
      </c>
      <c r="K1646" t="s">
        <v>21</v>
      </c>
      <c r="L1646">
        <v>0</v>
      </c>
      <c r="M1646">
        <v>0</v>
      </c>
      <c r="N1646" t="s">
        <v>22</v>
      </c>
      <c r="O1646">
        <v>3</v>
      </c>
      <c r="P1646" s="30">
        <f>SQRT((postes_2[[#This Row],[x]]-$Q$1)^2+(postes_2[[#This Row],[y]]-$R$1)^2)</f>
        <v>291436.04569813993</v>
      </c>
      <c r="Q1646">
        <v>834668.28999999899</v>
      </c>
      <c r="R1646">
        <v>6567264.1299999999</v>
      </c>
    </row>
    <row r="1647" spans="1:18">
      <c r="A1647">
        <v>1818</v>
      </c>
      <c r="B1647">
        <v>10000344</v>
      </c>
      <c r="C1647" t="e">
        <f>+#REF!</f>
        <v>#REF!</v>
      </c>
      <c r="D1647" t="s">
        <v>274</v>
      </c>
      <c r="E1647">
        <v>905990400000</v>
      </c>
      <c r="F1647">
        <v>1422005888000</v>
      </c>
      <c r="G1647">
        <v>1</v>
      </c>
      <c r="H1647" t="s">
        <v>7502</v>
      </c>
      <c r="I1647" t="s">
        <v>7503</v>
      </c>
      <c r="J1647" t="s">
        <v>20</v>
      </c>
      <c r="K1647" t="s">
        <v>21</v>
      </c>
      <c r="L1647">
        <v>0</v>
      </c>
      <c r="M1647">
        <v>0</v>
      </c>
      <c r="N1647" t="s">
        <v>22</v>
      </c>
      <c r="O1647">
        <v>4</v>
      </c>
      <c r="P1647" s="30">
        <f>SQRT((postes_2[[#This Row],[x]]-$Q$1)^2+(postes_2[[#This Row],[y]]-$R$1)^2)</f>
        <v>291655.54807300935</v>
      </c>
      <c r="Q1647">
        <v>672341.96999999904</v>
      </c>
      <c r="R1647">
        <v>7038479.4199999999</v>
      </c>
    </row>
    <row r="1648" spans="1:18">
      <c r="A1648">
        <v>1025</v>
      </c>
      <c r="B1648">
        <v>10000422</v>
      </c>
      <c r="C1648">
        <f>+PF628</f>
        <v>0</v>
      </c>
      <c r="D1648" t="s">
        <v>30</v>
      </c>
      <c r="E1648">
        <v>1438878146000</v>
      </c>
      <c r="F1648">
        <v>1125682697000</v>
      </c>
      <c r="G1648">
        <v>1</v>
      </c>
      <c r="H1648" t="s">
        <v>1582</v>
      </c>
      <c r="I1648" t="s">
        <v>1583</v>
      </c>
      <c r="J1648" t="s">
        <v>26</v>
      </c>
      <c r="K1648" t="s">
        <v>21</v>
      </c>
      <c r="L1648">
        <v>0</v>
      </c>
      <c r="M1648">
        <v>0</v>
      </c>
      <c r="N1648" t="s">
        <v>22</v>
      </c>
      <c r="O1648">
        <v>6</v>
      </c>
      <c r="P1648" s="30">
        <f>SQRT((postes_2[[#This Row],[x]]-$Q$1)^2+(postes_2[[#This Row],[y]]-$R$1)^2)</f>
        <v>291682.07821113768</v>
      </c>
      <c r="Q1648">
        <v>708511.54999999702</v>
      </c>
      <c r="R1648">
        <v>7028173.3799999999</v>
      </c>
    </row>
    <row r="1649" spans="1:18">
      <c r="A1649">
        <v>135</v>
      </c>
      <c r="B1649">
        <v>60001819</v>
      </c>
      <c r="C1649">
        <f>+PF1517</f>
        <v>0</v>
      </c>
      <c r="D1649" t="s">
        <v>90</v>
      </c>
      <c r="E1649">
        <v>783129600000</v>
      </c>
      <c r="F1649">
        <v>1147948959000</v>
      </c>
      <c r="G1649">
        <v>1</v>
      </c>
      <c r="H1649" t="s">
        <v>965</v>
      </c>
      <c r="I1649" t="s">
        <v>966</v>
      </c>
      <c r="J1649" t="s">
        <v>26</v>
      </c>
      <c r="K1649" t="s">
        <v>21</v>
      </c>
      <c r="L1649">
        <v>0</v>
      </c>
      <c r="M1649">
        <v>0</v>
      </c>
      <c r="N1649" t="s">
        <v>22</v>
      </c>
      <c r="O1649">
        <v>4</v>
      </c>
      <c r="P1649" s="30">
        <f>SQRT((postes_2[[#This Row],[x]]-$Q$1)^2+(postes_2[[#This Row],[y]]-$R$1)^2)</f>
        <v>291688.00882867363</v>
      </c>
      <c r="Q1649">
        <v>385587</v>
      </c>
      <c r="R1649">
        <v>6567694.0800000001</v>
      </c>
    </row>
    <row r="1650" spans="1:18">
      <c r="A1650">
        <v>171</v>
      </c>
      <c r="B1650">
        <v>10000464</v>
      </c>
      <c r="C1650">
        <f>+PF1482</f>
        <v>0</v>
      </c>
      <c r="D1650" t="s">
        <v>30</v>
      </c>
      <c r="E1650">
        <v>1349873372000</v>
      </c>
      <c r="F1650">
        <v>1312366997000</v>
      </c>
      <c r="G1650">
        <v>1</v>
      </c>
      <c r="H1650" t="s">
        <v>31</v>
      </c>
      <c r="I1650" t="s">
        <v>32</v>
      </c>
      <c r="J1650" t="s">
        <v>33</v>
      </c>
      <c r="K1650" t="s">
        <v>21</v>
      </c>
      <c r="L1650">
        <v>0</v>
      </c>
      <c r="M1650">
        <v>0</v>
      </c>
      <c r="N1650" t="s">
        <v>22</v>
      </c>
      <c r="O1650">
        <v>4</v>
      </c>
      <c r="P1650" s="30">
        <f>SQRT((postes_2[[#This Row],[x]]-$Q$1)^2+(postes_2[[#This Row],[y]]-$R$1)^2)</f>
        <v>291717.40882520878</v>
      </c>
      <c r="Q1650">
        <v>718240.59000000404</v>
      </c>
      <c r="R1650">
        <v>7024542.4000000004</v>
      </c>
    </row>
    <row r="1651" spans="1:18">
      <c r="A1651">
        <v>4014</v>
      </c>
      <c r="B1651">
        <v>60000327</v>
      </c>
      <c r="C1651" t="e">
        <f>+#REF!</f>
        <v>#REF!</v>
      </c>
      <c r="D1651" t="s">
        <v>20</v>
      </c>
      <c r="E1651">
        <v>610761600000</v>
      </c>
      <c r="F1651" t="s">
        <v>20</v>
      </c>
      <c r="G1651">
        <v>1</v>
      </c>
      <c r="H1651" t="s">
        <v>8025</v>
      </c>
      <c r="I1651" t="s">
        <v>8026</v>
      </c>
      <c r="J1651" t="s">
        <v>20</v>
      </c>
      <c r="K1651" t="s">
        <v>21</v>
      </c>
      <c r="L1651">
        <v>0</v>
      </c>
      <c r="M1651">
        <v>0</v>
      </c>
      <c r="N1651" t="s">
        <v>22</v>
      </c>
      <c r="O1651">
        <v>3</v>
      </c>
      <c r="P1651" s="30">
        <f>SQRT((postes_2[[#This Row],[x]]-$Q$1)^2+(postes_2[[#This Row],[y]]-$R$1)^2)</f>
        <v>291771.03275086492</v>
      </c>
      <c r="Q1651">
        <v>325101.95000000298</v>
      </c>
      <c r="R1651">
        <v>6814255.5800000001</v>
      </c>
    </row>
    <row r="1652" spans="1:18">
      <c r="A1652">
        <v>3818</v>
      </c>
      <c r="B1652">
        <v>60001917</v>
      </c>
      <c r="C1652" t="e">
        <f>+#REF!</f>
        <v>#REF!</v>
      </c>
      <c r="D1652" t="s">
        <v>38</v>
      </c>
      <c r="E1652">
        <v>610761600000</v>
      </c>
      <c r="F1652">
        <v>1221227142000</v>
      </c>
      <c r="G1652">
        <v>1</v>
      </c>
      <c r="H1652" t="s">
        <v>8140</v>
      </c>
      <c r="I1652" t="s">
        <v>8141</v>
      </c>
      <c r="J1652" t="s">
        <v>8142</v>
      </c>
      <c r="K1652" t="s">
        <v>21</v>
      </c>
      <c r="L1652">
        <v>0</v>
      </c>
      <c r="M1652">
        <v>0</v>
      </c>
      <c r="N1652" t="s">
        <v>22</v>
      </c>
      <c r="O1652">
        <v>4</v>
      </c>
      <c r="P1652" s="30">
        <f>SQRT((postes_2[[#This Row],[x]]-$Q$1)^2+(postes_2[[#This Row],[y]]-$R$1)^2)</f>
        <v>291798.7482437194</v>
      </c>
      <c r="Q1652">
        <v>441947.29999999702</v>
      </c>
      <c r="R1652">
        <v>6515246.3799999999</v>
      </c>
    </row>
    <row r="1653" spans="1:18">
      <c r="A1653">
        <v>671</v>
      </c>
      <c r="B1653">
        <v>60000763</v>
      </c>
      <c r="C1653">
        <f>+PF985</f>
        <v>0</v>
      </c>
      <c r="D1653" t="s">
        <v>17</v>
      </c>
      <c r="E1653" s="1">
        <v>1059696000000</v>
      </c>
      <c r="F1653">
        <v>1315563166000</v>
      </c>
      <c r="G1653">
        <v>1</v>
      </c>
      <c r="H1653" t="s">
        <v>565</v>
      </c>
      <c r="I1653" t="s">
        <v>566</v>
      </c>
      <c r="J1653" t="s">
        <v>20</v>
      </c>
      <c r="K1653" t="s">
        <v>21</v>
      </c>
      <c r="L1653">
        <v>0</v>
      </c>
      <c r="M1653">
        <v>0</v>
      </c>
      <c r="N1653" t="s">
        <v>22</v>
      </c>
      <c r="O1653">
        <v>4</v>
      </c>
      <c r="P1653" s="30">
        <f>SQRT((postes_2[[#This Row],[x]]-$Q$1)^2+(postes_2[[#This Row],[y]]-$R$1)^2)</f>
        <v>291938.44983437652</v>
      </c>
      <c r="Q1653">
        <v>318918.06000000198</v>
      </c>
      <c r="R1653">
        <v>6768493.6100000003</v>
      </c>
    </row>
    <row r="1654" spans="1:18">
      <c r="A1654">
        <v>2623</v>
      </c>
      <c r="B1654">
        <v>30000172</v>
      </c>
      <c r="C1654" t="e">
        <f>+#REF!</f>
        <v>#REF!</v>
      </c>
      <c r="D1654" t="s">
        <v>274</v>
      </c>
      <c r="E1654">
        <v>610761600000</v>
      </c>
      <c r="F1654">
        <v>1418909195000</v>
      </c>
      <c r="G1654">
        <v>1</v>
      </c>
      <c r="H1654" t="s">
        <v>5155</v>
      </c>
      <c r="I1654" t="s">
        <v>5156</v>
      </c>
      <c r="J1654" t="s">
        <v>26</v>
      </c>
      <c r="K1654" t="s">
        <v>21</v>
      </c>
      <c r="L1654">
        <v>0</v>
      </c>
      <c r="M1654">
        <v>0</v>
      </c>
      <c r="N1654" t="s">
        <v>22</v>
      </c>
      <c r="O1654">
        <v>3</v>
      </c>
      <c r="P1654" s="30">
        <f>SQRT((postes_2[[#This Row],[x]]-$Q$1)^2+(postes_2[[#This Row],[y]]-$R$1)^2)</f>
        <v>292090.35894105269</v>
      </c>
      <c r="Q1654">
        <v>890535.77000000305</v>
      </c>
      <c r="R1654">
        <v>6670519.3300000001</v>
      </c>
    </row>
    <row r="1655" spans="1:18">
      <c r="A1655">
        <v>1323</v>
      </c>
      <c r="B1655">
        <v>60001532</v>
      </c>
      <c r="C1655">
        <f>+PF334</f>
        <v>0</v>
      </c>
      <c r="D1655" t="s">
        <v>152</v>
      </c>
      <c r="E1655">
        <v>1034899200000</v>
      </c>
      <c r="F1655">
        <v>1297769051000</v>
      </c>
      <c r="G1655">
        <v>1</v>
      </c>
      <c r="H1655" t="s">
        <v>5949</v>
      </c>
      <c r="I1655" t="s">
        <v>5950</v>
      </c>
      <c r="J1655" t="s">
        <v>20</v>
      </c>
      <c r="K1655" t="s">
        <v>21</v>
      </c>
      <c r="L1655">
        <v>0</v>
      </c>
      <c r="M1655">
        <v>0</v>
      </c>
      <c r="N1655" t="s">
        <v>22</v>
      </c>
      <c r="O1655">
        <v>3</v>
      </c>
      <c r="P1655" s="30">
        <f>SQRT((postes_2[[#This Row],[x]]-$Q$1)^2+(postes_2[[#This Row],[y]]-$R$1)^2)</f>
        <v>292411.90164158004</v>
      </c>
      <c r="Q1655">
        <v>332684.24000000203</v>
      </c>
      <c r="R1655">
        <v>6662137.7300000004</v>
      </c>
    </row>
    <row r="1656" spans="1:18">
      <c r="A1656">
        <v>1693</v>
      </c>
      <c r="B1656">
        <v>60001897</v>
      </c>
      <c r="C1656" t="e">
        <f>+#REF!</f>
        <v>#REF!</v>
      </c>
      <c r="D1656" t="s">
        <v>43</v>
      </c>
      <c r="E1656">
        <v>610761600000</v>
      </c>
      <c r="F1656">
        <v>1107963818000</v>
      </c>
      <c r="G1656">
        <v>1</v>
      </c>
      <c r="H1656" t="s">
        <v>6910</v>
      </c>
      <c r="I1656" t="s">
        <v>6911</v>
      </c>
      <c r="J1656" t="s">
        <v>20</v>
      </c>
      <c r="K1656" t="s">
        <v>21</v>
      </c>
      <c r="L1656">
        <v>0</v>
      </c>
      <c r="M1656">
        <v>0</v>
      </c>
      <c r="N1656" t="s">
        <v>22</v>
      </c>
      <c r="O1656">
        <v>4</v>
      </c>
      <c r="P1656" s="30">
        <f>SQRT((postes_2[[#This Row],[x]]-$Q$1)^2+(postes_2[[#This Row],[y]]-$R$1)^2)</f>
        <v>292515.08263497817</v>
      </c>
      <c r="Q1656">
        <v>439404.42000000202</v>
      </c>
      <c r="R1656">
        <v>6516182.1699999999</v>
      </c>
    </row>
    <row r="1657" spans="1:18">
      <c r="A1657">
        <v>3580</v>
      </c>
      <c r="B1657">
        <v>70000357</v>
      </c>
      <c r="C1657" t="e">
        <f>+#REF!</f>
        <v>#REF!</v>
      </c>
      <c r="D1657" t="s">
        <v>7366</v>
      </c>
      <c r="E1657">
        <v>1024876800000</v>
      </c>
      <c r="F1657">
        <v>1091213011000</v>
      </c>
      <c r="G1657">
        <v>1</v>
      </c>
      <c r="H1657" t="s">
        <v>7367</v>
      </c>
      <c r="I1657" t="s">
        <v>7368</v>
      </c>
      <c r="J1657" t="s">
        <v>20</v>
      </c>
      <c r="K1657" t="s">
        <v>21</v>
      </c>
      <c r="L1657">
        <v>0</v>
      </c>
      <c r="M1657">
        <v>0</v>
      </c>
      <c r="N1657" t="s">
        <v>22</v>
      </c>
      <c r="O1657">
        <v>4</v>
      </c>
      <c r="P1657" s="30">
        <f>SQRT((postes_2[[#This Row],[x]]-$Q$1)^2+(postes_2[[#This Row],[y]]-$R$1)^2)</f>
        <v>292553.74991950509</v>
      </c>
      <c r="Q1657">
        <v>369484.89999999898</v>
      </c>
      <c r="R1657">
        <v>6919336.46</v>
      </c>
    </row>
    <row r="1658" spans="1:18">
      <c r="A1658">
        <v>1431</v>
      </c>
      <c r="B1658">
        <v>70039795</v>
      </c>
      <c r="C1658">
        <f>+PF233</f>
        <v>0</v>
      </c>
      <c r="D1658" t="s">
        <v>264</v>
      </c>
      <c r="E1658">
        <v>1371463508000</v>
      </c>
      <c r="F1658">
        <v>1422549903000</v>
      </c>
      <c r="G1658">
        <v>1</v>
      </c>
      <c r="H1658" t="s">
        <v>5792</v>
      </c>
      <c r="I1658" t="s">
        <v>5793</v>
      </c>
      <c r="J1658" t="s">
        <v>20</v>
      </c>
      <c r="K1658" t="s">
        <v>21</v>
      </c>
      <c r="L1658">
        <v>0</v>
      </c>
      <c r="M1658">
        <v>0</v>
      </c>
      <c r="N1658" t="s">
        <v>22</v>
      </c>
      <c r="O1658">
        <v>7</v>
      </c>
      <c r="P1658" s="30">
        <f>SQRT((postes_2[[#This Row],[x]]-$Q$1)^2+(postes_2[[#This Row],[y]]-$R$1)^2)</f>
        <v>292580.70893745456</v>
      </c>
      <c r="Q1658">
        <v>634652.93999999797</v>
      </c>
      <c r="R1658">
        <v>7045041.8799999999</v>
      </c>
    </row>
    <row r="1659" spans="1:18">
      <c r="A1659">
        <v>1435</v>
      </c>
      <c r="B1659">
        <v>10000315</v>
      </c>
      <c r="C1659">
        <f>+PF227</f>
        <v>0</v>
      </c>
      <c r="D1659" t="s">
        <v>274</v>
      </c>
      <c r="E1659">
        <v>610761600000</v>
      </c>
      <c r="F1659">
        <v>1421926105000</v>
      </c>
      <c r="G1659">
        <v>1</v>
      </c>
      <c r="H1659" t="s">
        <v>5800</v>
      </c>
      <c r="I1659" t="s">
        <v>5801</v>
      </c>
      <c r="J1659" t="s">
        <v>20</v>
      </c>
      <c r="K1659" t="s">
        <v>21</v>
      </c>
      <c r="L1659">
        <v>0</v>
      </c>
      <c r="M1659">
        <v>0</v>
      </c>
      <c r="N1659" t="s">
        <v>22</v>
      </c>
      <c r="O1659">
        <v>4</v>
      </c>
      <c r="P1659" s="30">
        <f>SQRT((postes_2[[#This Row],[x]]-$Q$1)^2+(postes_2[[#This Row],[y]]-$R$1)^2)</f>
        <v>292764.25693661807</v>
      </c>
      <c r="Q1659">
        <v>602526.79999999702</v>
      </c>
      <c r="R1659">
        <v>7046118.8499999996</v>
      </c>
    </row>
    <row r="1660" spans="1:18">
      <c r="A1660">
        <v>1433</v>
      </c>
      <c r="B1660">
        <v>70050883</v>
      </c>
      <c r="C1660" t="e">
        <f>+#REF!</f>
        <v>#REF!</v>
      </c>
      <c r="D1660" t="s">
        <v>30</v>
      </c>
      <c r="E1660">
        <v>1427815366000</v>
      </c>
      <c r="F1660">
        <v>1422548297000</v>
      </c>
      <c r="G1660">
        <v>1</v>
      </c>
      <c r="H1660" t="s">
        <v>5796</v>
      </c>
      <c r="I1660" t="s">
        <v>5797</v>
      </c>
      <c r="J1660" t="s">
        <v>98</v>
      </c>
      <c r="K1660" t="s">
        <v>21</v>
      </c>
      <c r="L1660">
        <v>0</v>
      </c>
      <c r="M1660">
        <v>0</v>
      </c>
      <c r="N1660" t="s">
        <v>22</v>
      </c>
      <c r="O1660">
        <v>4</v>
      </c>
      <c r="P1660" s="30">
        <f>SQRT((postes_2[[#This Row],[x]]-$Q$1)^2+(postes_2[[#This Row],[y]]-$R$1)^2)</f>
        <v>292803.24110331637</v>
      </c>
      <c r="Q1660">
        <v>636839.90999999596</v>
      </c>
      <c r="R1660">
        <v>7045075.6699999999</v>
      </c>
    </row>
    <row r="1661" spans="1:18">
      <c r="A1661">
        <v>125</v>
      </c>
      <c r="B1661">
        <v>70062411</v>
      </c>
      <c r="C1661">
        <f>+PV1541</f>
        <v>0</v>
      </c>
      <c r="D1661" t="s">
        <v>168</v>
      </c>
      <c r="E1661">
        <v>1467384217000</v>
      </c>
      <c r="F1661">
        <v>1467384135000</v>
      </c>
      <c r="G1661">
        <v>1</v>
      </c>
      <c r="H1661" t="s">
        <v>296</v>
      </c>
      <c r="I1661" t="s">
        <v>297</v>
      </c>
      <c r="J1661" t="s">
        <v>20</v>
      </c>
      <c r="K1661" t="s">
        <v>21</v>
      </c>
      <c r="L1661">
        <v>0</v>
      </c>
      <c r="M1661">
        <v>0</v>
      </c>
      <c r="N1661" t="s">
        <v>267</v>
      </c>
      <c r="O1661">
        <v>6</v>
      </c>
      <c r="P1661" s="30">
        <f>SQRT((postes_2[[#This Row],[x]]-$Q$1)^2+(postes_2[[#This Row],[y]]-$R$1)^2)</f>
        <v>292827.78826004098</v>
      </c>
      <c r="Q1661">
        <v>321323.289800003</v>
      </c>
      <c r="R1661">
        <v>6707172.9976000004</v>
      </c>
    </row>
    <row r="1662" spans="1:18">
      <c r="A1662">
        <v>3999</v>
      </c>
      <c r="B1662">
        <v>10000406</v>
      </c>
      <c r="C1662" t="e">
        <f>+#REF!</f>
        <v>#REF!</v>
      </c>
      <c r="D1662" t="s">
        <v>17</v>
      </c>
      <c r="E1662">
        <v>610761600000</v>
      </c>
      <c r="F1662">
        <v>1311932836000</v>
      </c>
      <c r="G1662">
        <v>1</v>
      </c>
      <c r="H1662" t="s">
        <v>7995</v>
      </c>
      <c r="I1662" t="s">
        <v>7996</v>
      </c>
      <c r="J1662" t="s">
        <v>20</v>
      </c>
      <c r="K1662" t="s">
        <v>21</v>
      </c>
      <c r="L1662">
        <v>0</v>
      </c>
      <c r="M1662">
        <v>0</v>
      </c>
      <c r="N1662" t="s">
        <v>22</v>
      </c>
      <c r="O1662">
        <v>6</v>
      </c>
      <c r="P1662" s="30">
        <f>SQRT((postes_2[[#This Row],[x]]-$Q$1)^2+(postes_2[[#This Row],[y]]-$R$1)^2)</f>
        <v>292937.89796901034</v>
      </c>
      <c r="Q1662">
        <v>706613.39999999898</v>
      </c>
      <c r="R1662">
        <v>7030173.25</v>
      </c>
    </row>
    <row r="1663" spans="1:18">
      <c r="A1663">
        <v>1355</v>
      </c>
      <c r="B1663">
        <v>60001840</v>
      </c>
      <c r="C1663">
        <f>+PF313</f>
        <v>0</v>
      </c>
      <c r="D1663" t="s">
        <v>1573</v>
      </c>
      <c r="E1663">
        <v>783129600000</v>
      </c>
      <c r="F1663">
        <v>1387481974000</v>
      </c>
      <c r="G1663">
        <v>1</v>
      </c>
      <c r="H1663" t="s">
        <v>5610</v>
      </c>
      <c r="I1663" t="s">
        <v>5611</v>
      </c>
      <c r="J1663" t="s">
        <v>20</v>
      </c>
      <c r="K1663" t="s">
        <v>21</v>
      </c>
      <c r="L1663">
        <v>0</v>
      </c>
      <c r="M1663">
        <v>0</v>
      </c>
      <c r="N1663" t="s">
        <v>22</v>
      </c>
      <c r="O1663">
        <v>6</v>
      </c>
      <c r="P1663" s="30">
        <f>SQRT((postes_2[[#This Row],[x]]-$Q$1)^2+(postes_2[[#This Row],[y]]-$R$1)^2)</f>
        <v>293236.32549053407</v>
      </c>
      <c r="Q1663">
        <v>401143.609999999</v>
      </c>
      <c r="R1663">
        <v>6548108.2599999998</v>
      </c>
    </row>
    <row r="1664" spans="1:18">
      <c r="A1664">
        <v>3804</v>
      </c>
      <c r="B1664">
        <v>30000337</v>
      </c>
      <c r="C1664" t="e">
        <f>+#REF!</f>
        <v>#REF!</v>
      </c>
      <c r="D1664" t="s">
        <v>20</v>
      </c>
      <c r="E1664">
        <v>610761600000</v>
      </c>
      <c r="F1664" t="s">
        <v>20</v>
      </c>
      <c r="G1664">
        <v>1</v>
      </c>
      <c r="H1664" t="s">
        <v>8114</v>
      </c>
      <c r="I1664" t="s">
        <v>8115</v>
      </c>
      <c r="J1664" t="s">
        <v>20</v>
      </c>
      <c r="K1664" t="s">
        <v>21</v>
      </c>
      <c r="L1664">
        <v>0</v>
      </c>
      <c r="M1664">
        <v>0</v>
      </c>
      <c r="N1664" t="s">
        <v>22</v>
      </c>
      <c r="O1664">
        <v>3</v>
      </c>
      <c r="P1664" s="30">
        <f>SQRT((postes_2[[#This Row],[x]]-$Q$1)^2+(postes_2[[#This Row],[y]]-$R$1)^2)</f>
        <v>293322.54544241034</v>
      </c>
      <c r="Q1664">
        <v>869367.67000000202</v>
      </c>
      <c r="R1664">
        <v>6615586.5199999996</v>
      </c>
    </row>
    <row r="1665" spans="1:18">
      <c r="A1665">
        <v>2480</v>
      </c>
      <c r="B1665">
        <v>50000334</v>
      </c>
      <c r="C1665" t="e">
        <f>+#REF!</f>
        <v>#REF!</v>
      </c>
      <c r="D1665" t="s">
        <v>20</v>
      </c>
      <c r="E1665" s="1">
        <v>996192000000</v>
      </c>
      <c r="F1665" t="s">
        <v>20</v>
      </c>
      <c r="G1665">
        <v>1</v>
      </c>
      <c r="H1665" t="s">
        <v>6167</v>
      </c>
      <c r="I1665" t="s">
        <v>6168</v>
      </c>
      <c r="J1665" t="s">
        <v>20</v>
      </c>
      <c r="K1665" t="s">
        <v>21</v>
      </c>
      <c r="L1665">
        <v>0</v>
      </c>
      <c r="M1665">
        <v>0</v>
      </c>
      <c r="N1665" t="s">
        <v>22</v>
      </c>
      <c r="O1665">
        <v>7</v>
      </c>
      <c r="P1665" s="30">
        <f>SQRT((postes_2[[#This Row],[x]]-$Q$1)^2+(postes_2[[#This Row],[y]]-$R$1)^2)</f>
        <v>293356.3102638463</v>
      </c>
      <c r="Q1665">
        <v>637753.31000000203</v>
      </c>
      <c r="R1665">
        <v>6461377.5899999999</v>
      </c>
    </row>
    <row r="1666" spans="1:18">
      <c r="A1666">
        <v>1024</v>
      </c>
      <c r="B1666">
        <v>10000378</v>
      </c>
      <c r="C1666">
        <f>+PF645</f>
        <v>0</v>
      </c>
      <c r="D1666" t="s">
        <v>274</v>
      </c>
      <c r="E1666">
        <v>828489600000</v>
      </c>
      <c r="F1666">
        <v>1439292704000</v>
      </c>
      <c r="G1666">
        <v>1</v>
      </c>
      <c r="H1666" t="s">
        <v>1580</v>
      </c>
      <c r="I1666" t="s">
        <v>1581</v>
      </c>
      <c r="J1666" t="s">
        <v>20</v>
      </c>
      <c r="K1666" t="s">
        <v>21</v>
      </c>
      <c r="L1666">
        <v>0</v>
      </c>
      <c r="M1666">
        <v>0</v>
      </c>
      <c r="N1666" t="s">
        <v>22</v>
      </c>
      <c r="O1666">
        <v>4</v>
      </c>
      <c r="P1666" s="30">
        <f>SQRT((postes_2[[#This Row],[x]]-$Q$1)^2+(postes_2[[#This Row],[y]]-$R$1)^2)</f>
        <v>293372.14982034225</v>
      </c>
      <c r="Q1666">
        <v>703978.70000000298</v>
      </c>
      <c r="R1666">
        <v>7031532.8600000003</v>
      </c>
    </row>
    <row r="1667" spans="1:18">
      <c r="A1667">
        <v>1051</v>
      </c>
      <c r="B1667">
        <v>10000327</v>
      </c>
      <c r="C1667">
        <f>+PF619</f>
        <v>0</v>
      </c>
      <c r="D1667" t="s">
        <v>274</v>
      </c>
      <c r="E1667">
        <v>1064793600000</v>
      </c>
      <c r="F1667">
        <v>1421941976000</v>
      </c>
      <c r="G1667">
        <v>1</v>
      </c>
      <c r="H1667" t="s">
        <v>3255</v>
      </c>
      <c r="I1667" t="s">
        <v>3256</v>
      </c>
      <c r="J1667" t="s">
        <v>20</v>
      </c>
      <c r="K1667" t="s">
        <v>21</v>
      </c>
      <c r="L1667">
        <v>0</v>
      </c>
      <c r="M1667">
        <v>0</v>
      </c>
      <c r="N1667" t="s">
        <v>22</v>
      </c>
      <c r="O1667">
        <v>4</v>
      </c>
      <c r="P1667" s="30">
        <f>SQRT((postes_2[[#This Row],[x]]-$Q$1)^2+(postes_2[[#This Row],[y]]-$R$1)^2)</f>
        <v>293412.35624849435</v>
      </c>
      <c r="Q1667">
        <v>659228.22999999695</v>
      </c>
      <c r="R1667">
        <v>7042794.9900000002</v>
      </c>
    </row>
    <row r="1668" spans="1:18">
      <c r="A1668">
        <v>485</v>
      </c>
      <c r="B1668">
        <v>60001275</v>
      </c>
      <c r="C1668">
        <f>+PF1185</f>
        <v>0</v>
      </c>
      <c r="D1668" t="s">
        <v>20</v>
      </c>
      <c r="E1668">
        <v>1042070400000</v>
      </c>
      <c r="F1668" t="s">
        <v>20</v>
      </c>
      <c r="G1668">
        <v>1</v>
      </c>
      <c r="H1668" t="s">
        <v>7831</v>
      </c>
      <c r="I1668" t="s">
        <v>7832</v>
      </c>
      <c r="J1668" t="s">
        <v>7833</v>
      </c>
      <c r="K1668" t="s">
        <v>21</v>
      </c>
      <c r="L1668">
        <v>0</v>
      </c>
      <c r="M1668">
        <v>0</v>
      </c>
      <c r="N1668" t="s">
        <v>22</v>
      </c>
      <c r="O1668">
        <v>3</v>
      </c>
      <c r="P1668" s="30">
        <f>SQRT((postes_2[[#This Row],[x]]-$Q$1)^2+(postes_2[[#This Row],[y]]-$R$1)^2)</f>
        <v>293600.84645994409</v>
      </c>
      <c r="Q1668">
        <v>321858.34000000398</v>
      </c>
      <c r="R1668">
        <v>6699562.6600000001</v>
      </c>
    </row>
    <row r="1669" spans="1:18">
      <c r="A1669">
        <v>175</v>
      </c>
      <c r="B1669">
        <v>10000610</v>
      </c>
      <c r="C1669">
        <f>+PF1496</f>
        <v>0</v>
      </c>
      <c r="D1669" t="s">
        <v>17</v>
      </c>
      <c r="E1669">
        <v>845251200000</v>
      </c>
      <c r="F1669">
        <v>1312365052000</v>
      </c>
      <c r="G1669">
        <v>1</v>
      </c>
      <c r="H1669" t="s">
        <v>41</v>
      </c>
      <c r="I1669" t="s">
        <v>42</v>
      </c>
      <c r="J1669" t="s">
        <v>20</v>
      </c>
      <c r="K1669" t="s">
        <v>21</v>
      </c>
      <c r="L1669">
        <v>0</v>
      </c>
      <c r="M1669">
        <v>0</v>
      </c>
      <c r="N1669" t="s">
        <v>22</v>
      </c>
      <c r="O1669">
        <v>3</v>
      </c>
      <c r="P1669" s="30">
        <f>SQRT((postes_2[[#This Row],[x]]-$Q$1)^2+(postes_2[[#This Row],[y]]-$R$1)^2)</f>
        <v>293603.15701930644</v>
      </c>
      <c r="Q1669">
        <v>768749.40999999596</v>
      </c>
      <c r="R1669">
        <v>7000748.0499999998</v>
      </c>
    </row>
    <row r="1670" spans="1:18">
      <c r="A1670">
        <v>609</v>
      </c>
      <c r="B1670">
        <v>60001821</v>
      </c>
      <c r="C1670" t="e">
        <f>+#REF!</f>
        <v>#REF!</v>
      </c>
      <c r="D1670" t="s">
        <v>1573</v>
      </c>
      <c r="E1670">
        <v>999820800000</v>
      </c>
      <c r="F1670">
        <v>1386180311000</v>
      </c>
      <c r="G1670">
        <v>1</v>
      </c>
      <c r="H1670" t="s">
        <v>4654</v>
      </c>
      <c r="I1670" t="s">
        <v>4654</v>
      </c>
      <c r="J1670" t="s">
        <v>20</v>
      </c>
      <c r="K1670" t="s">
        <v>21</v>
      </c>
      <c r="L1670">
        <v>0</v>
      </c>
      <c r="M1670">
        <v>0</v>
      </c>
      <c r="N1670" t="s">
        <v>22</v>
      </c>
      <c r="O1670">
        <v>4</v>
      </c>
      <c r="P1670" s="30">
        <f>SQRT((postes_2[[#This Row],[x]]-$Q$1)^2+(postes_2[[#This Row],[y]]-$R$1)^2)</f>
        <v>293610.09924253717</v>
      </c>
      <c r="Q1670">
        <v>383764.35000000102</v>
      </c>
      <c r="R1670">
        <v>6566883.25</v>
      </c>
    </row>
    <row r="1671" spans="1:18">
      <c r="A1671">
        <v>1695</v>
      </c>
      <c r="B1671">
        <v>60001922</v>
      </c>
      <c r="C1671" t="e">
        <f>+#REF!</f>
        <v>#REF!</v>
      </c>
      <c r="D1671" t="s">
        <v>43</v>
      </c>
      <c r="E1671">
        <v>783129600000</v>
      </c>
      <c r="F1671">
        <v>1107963015000</v>
      </c>
      <c r="G1671">
        <v>1</v>
      </c>
      <c r="H1671" t="s">
        <v>6914</v>
      </c>
      <c r="I1671" t="s">
        <v>6915</v>
      </c>
      <c r="J1671" t="s">
        <v>20</v>
      </c>
      <c r="K1671" t="s">
        <v>21</v>
      </c>
      <c r="L1671">
        <v>0</v>
      </c>
      <c r="M1671">
        <v>0</v>
      </c>
      <c r="N1671" t="s">
        <v>22</v>
      </c>
      <c r="O1671">
        <v>4</v>
      </c>
      <c r="P1671" s="30">
        <f>SQRT((postes_2[[#This Row],[x]]-$Q$1)^2+(postes_2[[#This Row],[y]]-$R$1)^2)</f>
        <v>293722.89615478797</v>
      </c>
      <c r="Q1671">
        <v>441224.53000000102</v>
      </c>
      <c r="R1671">
        <v>6513401.21</v>
      </c>
    </row>
    <row r="1672" spans="1:18">
      <c r="A1672">
        <v>685</v>
      </c>
      <c r="B1672">
        <v>10000463</v>
      </c>
      <c r="C1672">
        <f>+PF992</f>
        <v>0</v>
      </c>
      <c r="D1672" t="s">
        <v>20</v>
      </c>
      <c r="E1672">
        <v>610761600000</v>
      </c>
      <c r="F1672" t="s">
        <v>20</v>
      </c>
      <c r="G1672">
        <v>1</v>
      </c>
      <c r="H1672" t="s">
        <v>1138</v>
      </c>
      <c r="I1672" t="s">
        <v>1139</v>
      </c>
      <c r="J1672" t="s">
        <v>20</v>
      </c>
      <c r="K1672" t="s">
        <v>21</v>
      </c>
      <c r="L1672">
        <v>0</v>
      </c>
      <c r="M1672">
        <v>0</v>
      </c>
      <c r="N1672" t="s">
        <v>22</v>
      </c>
      <c r="O1672">
        <v>6</v>
      </c>
      <c r="P1672" s="30">
        <f>SQRT((postes_2[[#This Row],[x]]-$Q$1)^2+(postes_2[[#This Row],[y]]-$R$1)^2)</f>
        <v>293786.26309223648</v>
      </c>
      <c r="Q1672">
        <v>724148.25999999803</v>
      </c>
      <c r="R1672">
        <v>7024363.5499999998</v>
      </c>
    </row>
    <row r="1673" spans="1:18">
      <c r="A1673">
        <v>3952</v>
      </c>
      <c r="B1673">
        <v>70009801</v>
      </c>
      <c r="C1673" t="e">
        <f>+#REF!</f>
        <v>#REF!</v>
      </c>
      <c r="D1673" t="s">
        <v>229</v>
      </c>
      <c r="E1673">
        <v>1126271850000</v>
      </c>
      <c r="F1673">
        <v>1126271426000</v>
      </c>
      <c r="G1673">
        <v>1</v>
      </c>
      <c r="H1673" t="s">
        <v>8342</v>
      </c>
      <c r="I1673" t="s">
        <v>8342</v>
      </c>
      <c r="J1673" t="s">
        <v>20</v>
      </c>
      <c r="K1673" t="s">
        <v>21</v>
      </c>
      <c r="L1673">
        <v>0</v>
      </c>
      <c r="M1673">
        <v>0</v>
      </c>
      <c r="N1673" t="s">
        <v>22</v>
      </c>
      <c r="O1673">
        <v>5</v>
      </c>
      <c r="P1673" s="30">
        <f>SQRT((postes_2[[#This Row],[x]]-$Q$1)^2+(postes_2[[#This Row],[y]]-$R$1)^2)</f>
        <v>293812.18711711088</v>
      </c>
      <c r="Q1673">
        <v>710347.15999999596</v>
      </c>
      <c r="R1673">
        <v>7029777.4100000001</v>
      </c>
    </row>
    <row r="1674" spans="1:18">
      <c r="A1674">
        <v>3953</v>
      </c>
      <c r="B1674">
        <v>10000418</v>
      </c>
      <c r="C1674" t="e">
        <f>+#REF!</f>
        <v>#REF!</v>
      </c>
      <c r="D1674" t="s">
        <v>229</v>
      </c>
      <c r="E1674">
        <v>1126635128000</v>
      </c>
      <c r="F1674">
        <v>1126281801000</v>
      </c>
      <c r="G1674">
        <v>1</v>
      </c>
      <c r="H1674" t="s">
        <v>8342</v>
      </c>
      <c r="I1674" t="s">
        <v>8342</v>
      </c>
      <c r="J1674" t="s">
        <v>20</v>
      </c>
      <c r="K1674" t="s">
        <v>21</v>
      </c>
      <c r="L1674">
        <v>0</v>
      </c>
      <c r="M1674">
        <v>0</v>
      </c>
      <c r="N1674" t="s">
        <v>22</v>
      </c>
      <c r="O1674">
        <v>6</v>
      </c>
      <c r="P1674" s="30">
        <f>SQRT((postes_2[[#This Row],[x]]-$Q$1)^2+(postes_2[[#This Row],[y]]-$R$1)^2)</f>
        <v>293812.18711711088</v>
      </c>
      <c r="Q1674">
        <v>710347.15999999596</v>
      </c>
      <c r="R1674">
        <v>7029777.4100000001</v>
      </c>
    </row>
    <row r="1675" spans="1:18">
      <c r="A1675">
        <v>375</v>
      </c>
      <c r="B1675">
        <v>50000340</v>
      </c>
      <c r="C1675">
        <f>+PF1303</f>
        <v>0</v>
      </c>
      <c r="D1675" t="s">
        <v>20</v>
      </c>
      <c r="E1675">
        <v>610761600000</v>
      </c>
      <c r="F1675" t="s">
        <v>20</v>
      </c>
      <c r="G1675">
        <v>1</v>
      </c>
      <c r="H1675" t="s">
        <v>872</v>
      </c>
      <c r="I1675" t="s">
        <v>873</v>
      </c>
      <c r="J1675" t="s">
        <v>26</v>
      </c>
      <c r="K1675" t="s">
        <v>21</v>
      </c>
      <c r="L1675">
        <v>0</v>
      </c>
      <c r="M1675">
        <v>0</v>
      </c>
      <c r="N1675" t="s">
        <v>22</v>
      </c>
      <c r="O1675">
        <v>4</v>
      </c>
      <c r="P1675" s="30">
        <f>SQRT((postes_2[[#This Row],[x]]-$Q$1)^2+(postes_2[[#This Row],[y]]-$R$1)^2)</f>
        <v>293837.77034960152</v>
      </c>
      <c r="Q1675">
        <v>581961.45000000298</v>
      </c>
      <c r="R1675">
        <v>6461010.75</v>
      </c>
    </row>
    <row r="1676" spans="1:18">
      <c r="A1676">
        <v>136</v>
      </c>
      <c r="B1676">
        <v>30000158</v>
      </c>
      <c r="C1676">
        <f>+PF1542</f>
        <v>0</v>
      </c>
      <c r="D1676" t="s">
        <v>38</v>
      </c>
      <c r="E1676">
        <v>610761600000</v>
      </c>
      <c r="F1676">
        <v>1191850944000</v>
      </c>
      <c r="G1676">
        <v>1</v>
      </c>
      <c r="H1676" t="s">
        <v>967</v>
      </c>
      <c r="I1676" t="s">
        <v>968</v>
      </c>
      <c r="J1676" t="s">
        <v>969</v>
      </c>
      <c r="K1676" t="s">
        <v>21</v>
      </c>
      <c r="L1676">
        <v>0</v>
      </c>
      <c r="M1676">
        <v>0</v>
      </c>
      <c r="N1676" t="s">
        <v>22</v>
      </c>
      <c r="O1676">
        <v>3</v>
      </c>
      <c r="P1676" s="30">
        <f>SQRT((postes_2[[#This Row],[x]]-$Q$1)^2+(postes_2[[#This Row],[y]]-$R$1)^2)</f>
        <v>294220.88416670228</v>
      </c>
      <c r="Q1676">
        <v>893637.67000000202</v>
      </c>
      <c r="R1676">
        <v>6673577.4500000002</v>
      </c>
    </row>
    <row r="1677" spans="1:18">
      <c r="A1677">
        <v>231</v>
      </c>
      <c r="B1677">
        <v>70060011</v>
      </c>
      <c r="C1677">
        <f>+PV1448</f>
        <v>0</v>
      </c>
      <c r="D1677" t="s">
        <v>264</v>
      </c>
      <c r="E1677">
        <v>1463068743000</v>
      </c>
      <c r="F1677">
        <v>1450181615000</v>
      </c>
      <c r="G1677">
        <v>1</v>
      </c>
      <c r="H1677" t="s">
        <v>529</v>
      </c>
      <c r="I1677" t="s">
        <v>530</v>
      </c>
      <c r="J1677" t="s">
        <v>20</v>
      </c>
      <c r="K1677" t="s">
        <v>21</v>
      </c>
      <c r="L1677">
        <v>0</v>
      </c>
      <c r="M1677">
        <v>0</v>
      </c>
      <c r="N1677" t="s">
        <v>267</v>
      </c>
      <c r="O1677">
        <v>3</v>
      </c>
      <c r="P1677" s="30">
        <f>SQRT((postes_2[[#This Row],[x]]-$Q$1)^2+(postes_2[[#This Row],[y]]-$R$1)^2)</f>
        <v>294276.27631780226</v>
      </c>
      <c r="Q1677">
        <v>899726.95019999903</v>
      </c>
      <c r="R1677">
        <v>6807578.2702000001</v>
      </c>
    </row>
    <row r="1678" spans="1:18">
      <c r="A1678">
        <v>3661</v>
      </c>
      <c r="B1678">
        <v>60000060</v>
      </c>
      <c r="C1678" t="e">
        <f>+#REF!</f>
        <v>#REF!</v>
      </c>
      <c r="D1678" t="s">
        <v>168</v>
      </c>
      <c r="E1678">
        <v>610761600000</v>
      </c>
      <c r="F1678">
        <v>1426868768000</v>
      </c>
      <c r="G1678">
        <v>1</v>
      </c>
      <c r="H1678" t="s">
        <v>7454</v>
      </c>
      <c r="I1678" t="s">
        <v>7454</v>
      </c>
      <c r="J1678" t="s">
        <v>20</v>
      </c>
      <c r="K1678" t="s">
        <v>21</v>
      </c>
      <c r="L1678">
        <v>0</v>
      </c>
      <c r="M1678">
        <v>0</v>
      </c>
      <c r="N1678" t="s">
        <v>22</v>
      </c>
      <c r="O1678">
        <v>6</v>
      </c>
      <c r="P1678" s="30">
        <f>SQRT((postes_2[[#This Row],[x]]-$Q$1)^2+(postes_2[[#This Row],[y]]-$R$1)^2)</f>
        <v>294478.26569952717</v>
      </c>
      <c r="Q1678">
        <v>331338.79999999702</v>
      </c>
      <c r="R1678">
        <v>6847289.9500000002</v>
      </c>
    </row>
    <row r="1679" spans="1:18">
      <c r="A1679">
        <v>3068</v>
      </c>
      <c r="B1679">
        <v>20001231</v>
      </c>
      <c r="C1679" t="e">
        <f>+#REF!</f>
        <v>#REF!</v>
      </c>
      <c r="D1679" t="s">
        <v>77</v>
      </c>
      <c r="E1679" s="1">
        <v>812160000000</v>
      </c>
      <c r="F1679">
        <v>1329921479000</v>
      </c>
      <c r="G1679">
        <v>1</v>
      </c>
      <c r="H1679" t="s">
        <v>2977</v>
      </c>
      <c r="I1679" t="s">
        <v>2978</v>
      </c>
      <c r="J1679" t="s">
        <v>20</v>
      </c>
      <c r="K1679" t="s">
        <v>21</v>
      </c>
      <c r="L1679">
        <v>0</v>
      </c>
      <c r="M1679">
        <v>0</v>
      </c>
      <c r="N1679" t="s">
        <v>22</v>
      </c>
      <c r="O1679">
        <v>3</v>
      </c>
      <c r="P1679" s="30">
        <f>SQRT((postes_2[[#This Row],[x]]-$Q$1)^2+(postes_2[[#This Row],[y]]-$R$1)^2)</f>
        <v>294478.79176529316</v>
      </c>
      <c r="Q1679">
        <v>904625.27000000305</v>
      </c>
      <c r="R1679">
        <v>6767247.0599999996</v>
      </c>
    </row>
    <row r="1680" spans="1:18">
      <c r="A1680">
        <v>1558</v>
      </c>
      <c r="B1680">
        <v>10000634</v>
      </c>
      <c r="C1680" t="e">
        <f>+#REF!</f>
        <v>#REF!</v>
      </c>
      <c r="D1680" t="s">
        <v>1094</v>
      </c>
      <c r="E1680">
        <v>1410971291000</v>
      </c>
      <c r="F1680">
        <v>1415624396000</v>
      </c>
      <c r="G1680">
        <v>1</v>
      </c>
      <c r="H1680" t="s">
        <v>2516</v>
      </c>
      <c r="I1680" t="s">
        <v>2517</v>
      </c>
      <c r="J1680" t="s">
        <v>2518</v>
      </c>
      <c r="K1680" t="s">
        <v>21</v>
      </c>
      <c r="L1680">
        <v>0</v>
      </c>
      <c r="M1680">
        <v>0</v>
      </c>
      <c r="N1680" t="s">
        <v>22</v>
      </c>
      <c r="O1680">
        <v>3</v>
      </c>
      <c r="P1680" s="30">
        <f>SQRT((postes_2[[#This Row],[x]]-$Q$1)^2+(postes_2[[#This Row],[y]]-$R$1)^2)</f>
        <v>294490.51275792299</v>
      </c>
      <c r="Q1680">
        <v>782410.21000000101</v>
      </c>
      <c r="R1680">
        <v>6992545.9800000004</v>
      </c>
    </row>
    <row r="1681" spans="1:18">
      <c r="A1681">
        <v>1466</v>
      </c>
      <c r="B1681">
        <v>60000224</v>
      </c>
      <c r="C1681" t="e">
        <f>+#REF!</f>
        <v>#REF!</v>
      </c>
      <c r="D1681" t="s">
        <v>20</v>
      </c>
      <c r="E1681">
        <v>610761600000</v>
      </c>
      <c r="F1681" t="s">
        <v>20</v>
      </c>
      <c r="G1681">
        <v>1</v>
      </c>
      <c r="H1681" t="s">
        <v>5864</v>
      </c>
      <c r="I1681" t="s">
        <v>5864</v>
      </c>
      <c r="J1681" t="s">
        <v>20</v>
      </c>
      <c r="K1681" t="s">
        <v>21</v>
      </c>
      <c r="L1681">
        <v>0</v>
      </c>
      <c r="M1681">
        <v>0</v>
      </c>
      <c r="N1681" t="s">
        <v>22</v>
      </c>
      <c r="O1681">
        <v>3</v>
      </c>
      <c r="P1681" s="30">
        <f>SQRT((postes_2[[#This Row],[x]]-$Q$1)^2+(postes_2[[#This Row],[y]]-$R$1)^2)</f>
        <v>294542.34348513361</v>
      </c>
      <c r="Q1681">
        <v>325521.31000000198</v>
      </c>
      <c r="R1681">
        <v>6828026.6900000004</v>
      </c>
    </row>
    <row r="1682" spans="1:18">
      <c r="A1682">
        <v>1099</v>
      </c>
      <c r="B1682">
        <v>20000989</v>
      </c>
      <c r="C1682">
        <f>+PF585</f>
        <v>0</v>
      </c>
      <c r="D1682" t="s">
        <v>168</v>
      </c>
      <c r="E1682">
        <v>1450452315000</v>
      </c>
      <c r="F1682">
        <v>1380623894000</v>
      </c>
      <c r="G1682">
        <v>1</v>
      </c>
      <c r="H1682" t="s">
        <v>2461</v>
      </c>
      <c r="I1682" t="s">
        <v>2462</v>
      </c>
      <c r="J1682" t="s">
        <v>20</v>
      </c>
      <c r="K1682" t="s">
        <v>21</v>
      </c>
      <c r="L1682">
        <v>0</v>
      </c>
      <c r="M1682">
        <v>0</v>
      </c>
      <c r="N1682" t="s">
        <v>22</v>
      </c>
      <c r="O1682">
        <v>3</v>
      </c>
      <c r="P1682" s="30">
        <f>SQRT((postes_2[[#This Row],[x]]-$Q$1)^2+(postes_2[[#This Row],[y]]-$R$1)^2)</f>
        <v>294570.24897406937</v>
      </c>
      <c r="Q1682">
        <v>899786.14000000095</v>
      </c>
      <c r="R1682">
        <v>6808846.3899999997</v>
      </c>
    </row>
    <row r="1683" spans="1:18">
      <c r="A1683">
        <v>4087</v>
      </c>
      <c r="B1683">
        <v>50000339</v>
      </c>
      <c r="C1683" t="e">
        <f>+#REF!</f>
        <v>#REF!</v>
      </c>
      <c r="D1683" t="s">
        <v>274</v>
      </c>
      <c r="E1683">
        <v>610761600000</v>
      </c>
      <c r="F1683">
        <v>1424273830000</v>
      </c>
      <c r="G1683">
        <v>1</v>
      </c>
      <c r="H1683" t="s">
        <v>8276</v>
      </c>
      <c r="I1683" t="s">
        <v>8277</v>
      </c>
      <c r="J1683" t="s">
        <v>20</v>
      </c>
      <c r="K1683" t="s">
        <v>21</v>
      </c>
      <c r="L1683">
        <v>0</v>
      </c>
      <c r="M1683">
        <v>0</v>
      </c>
      <c r="N1683" t="s">
        <v>22</v>
      </c>
      <c r="O1683">
        <v>6</v>
      </c>
      <c r="P1683" s="30">
        <f>SQRT((postes_2[[#This Row],[x]]-$Q$1)^2+(postes_2[[#This Row],[y]]-$R$1)^2)</f>
        <v>294603.43753023958</v>
      </c>
      <c r="Q1683">
        <v>639928.93000000005</v>
      </c>
      <c r="R1683">
        <v>6460335.5599999996</v>
      </c>
    </row>
    <row r="1684" spans="1:18">
      <c r="A1684">
        <v>4088</v>
      </c>
      <c r="B1684">
        <v>50000337</v>
      </c>
      <c r="C1684" t="e">
        <f>+#REF!</f>
        <v>#REF!</v>
      </c>
      <c r="D1684" t="s">
        <v>274</v>
      </c>
      <c r="E1684">
        <v>610761600000</v>
      </c>
      <c r="F1684">
        <v>1424265847000</v>
      </c>
      <c r="G1684">
        <v>1</v>
      </c>
      <c r="H1684" t="s">
        <v>8276</v>
      </c>
      <c r="I1684" t="s">
        <v>8277</v>
      </c>
      <c r="J1684" t="s">
        <v>20</v>
      </c>
      <c r="K1684" t="s">
        <v>21</v>
      </c>
      <c r="L1684">
        <v>0</v>
      </c>
      <c r="M1684">
        <v>0</v>
      </c>
      <c r="N1684" t="s">
        <v>22</v>
      </c>
      <c r="O1684">
        <v>6</v>
      </c>
      <c r="P1684" s="30">
        <f>SQRT((postes_2[[#This Row],[x]]-$Q$1)^2+(postes_2[[#This Row],[y]]-$R$1)^2)</f>
        <v>294603.43753023958</v>
      </c>
      <c r="Q1684">
        <v>639928.93000000005</v>
      </c>
      <c r="R1684">
        <v>6460335.5599999996</v>
      </c>
    </row>
    <row r="1685" spans="1:18">
      <c r="A1685">
        <v>274</v>
      </c>
      <c r="B1685">
        <v>60000044</v>
      </c>
      <c r="C1685">
        <f>+PF1413</f>
        <v>0</v>
      </c>
      <c r="D1685" t="s">
        <v>20</v>
      </c>
      <c r="E1685">
        <v>838598400000</v>
      </c>
      <c r="F1685" t="s">
        <v>20</v>
      </c>
      <c r="G1685">
        <v>1</v>
      </c>
      <c r="H1685" t="s">
        <v>647</v>
      </c>
      <c r="I1685" t="s">
        <v>648</v>
      </c>
      <c r="J1685" t="s">
        <v>20</v>
      </c>
      <c r="K1685" t="s">
        <v>21</v>
      </c>
      <c r="L1685">
        <v>0</v>
      </c>
      <c r="M1685">
        <v>0</v>
      </c>
      <c r="N1685" t="s">
        <v>22</v>
      </c>
      <c r="O1685">
        <v>3</v>
      </c>
      <c r="P1685" s="30">
        <f>SQRT((postes_2[[#This Row],[x]]-$Q$1)^2+(postes_2[[#This Row],[y]]-$R$1)^2)</f>
        <v>294714.78121127037</v>
      </c>
      <c r="Q1685">
        <v>332174.96999999898</v>
      </c>
      <c r="R1685">
        <v>6850462.7300000004</v>
      </c>
    </row>
    <row r="1686" spans="1:18">
      <c r="A1686">
        <v>3908</v>
      </c>
      <c r="B1686">
        <v>30001019</v>
      </c>
      <c r="C1686" t="e">
        <f>+#REF!</f>
        <v>#REF!</v>
      </c>
      <c r="D1686" t="s">
        <v>17</v>
      </c>
      <c r="E1686">
        <v>610761600000</v>
      </c>
      <c r="F1686">
        <v>1296654698000</v>
      </c>
      <c r="G1686">
        <v>1</v>
      </c>
      <c r="H1686" t="s">
        <v>8238</v>
      </c>
      <c r="I1686" t="s">
        <v>8239</v>
      </c>
      <c r="J1686" t="s">
        <v>20</v>
      </c>
      <c r="K1686" t="s">
        <v>21</v>
      </c>
      <c r="L1686">
        <v>0</v>
      </c>
      <c r="M1686">
        <v>0</v>
      </c>
      <c r="N1686" t="s">
        <v>22</v>
      </c>
      <c r="O1686">
        <v>3</v>
      </c>
      <c r="P1686" s="30">
        <f>SQRT((postes_2[[#This Row],[x]]-$Q$1)^2+(postes_2[[#This Row],[y]]-$R$1)^2)</f>
        <v>294783.57182910875</v>
      </c>
      <c r="Q1686">
        <v>798863.71000000101</v>
      </c>
      <c r="R1686">
        <v>6526735.8700000001</v>
      </c>
    </row>
    <row r="1687" spans="1:18">
      <c r="A1687">
        <v>790</v>
      </c>
      <c r="B1687">
        <v>60000205</v>
      </c>
      <c r="C1687">
        <f>+PF899</f>
        <v>0</v>
      </c>
      <c r="D1687" t="s">
        <v>274</v>
      </c>
      <c r="E1687">
        <v>610761600000</v>
      </c>
      <c r="F1687">
        <v>1458134908000</v>
      </c>
      <c r="G1687">
        <v>1</v>
      </c>
      <c r="H1687" t="s">
        <v>1039</v>
      </c>
      <c r="I1687" t="s">
        <v>1039</v>
      </c>
      <c r="J1687" t="s">
        <v>20</v>
      </c>
      <c r="K1687" t="s">
        <v>21</v>
      </c>
      <c r="L1687">
        <v>0</v>
      </c>
      <c r="M1687">
        <v>0</v>
      </c>
      <c r="N1687" t="s">
        <v>22</v>
      </c>
      <c r="O1687">
        <v>3</v>
      </c>
      <c r="P1687" s="30">
        <f>SQRT((postes_2[[#This Row],[x]]-$Q$1)^2+(postes_2[[#This Row],[y]]-$R$1)^2)</f>
        <v>294884.43830898218</v>
      </c>
      <c r="Q1687">
        <v>326547.78000000102</v>
      </c>
      <c r="R1687">
        <v>6833120.4199999999</v>
      </c>
    </row>
    <row r="1688" spans="1:18">
      <c r="A1688">
        <v>3297</v>
      </c>
      <c r="B1688">
        <v>60001278</v>
      </c>
      <c r="C1688" t="e">
        <f>+#REF!</f>
        <v>#REF!</v>
      </c>
      <c r="D1688" t="s">
        <v>20</v>
      </c>
      <c r="E1688">
        <v>1034899200000</v>
      </c>
      <c r="F1688" t="s">
        <v>20</v>
      </c>
      <c r="G1688">
        <v>1</v>
      </c>
      <c r="H1688" t="s">
        <v>3655</v>
      </c>
      <c r="I1688" t="s">
        <v>3656</v>
      </c>
      <c r="J1688" t="s">
        <v>20</v>
      </c>
      <c r="K1688" t="s">
        <v>21</v>
      </c>
      <c r="L1688">
        <v>0</v>
      </c>
      <c r="M1688">
        <v>0</v>
      </c>
      <c r="N1688" t="s">
        <v>22</v>
      </c>
      <c r="O1688">
        <v>3</v>
      </c>
      <c r="P1688" s="30">
        <f>SQRT((postes_2[[#This Row],[x]]-$Q$1)^2+(postes_2[[#This Row],[y]]-$R$1)^2)</f>
        <v>294960.1100281793</v>
      </c>
      <c r="Q1688">
        <v>320791.04999999702</v>
      </c>
      <c r="R1688">
        <v>6697892.7199999997</v>
      </c>
    </row>
    <row r="1689" spans="1:18">
      <c r="A1689">
        <v>513</v>
      </c>
      <c r="B1689">
        <v>60001818</v>
      </c>
      <c r="C1689">
        <f>+PF1179</f>
        <v>0</v>
      </c>
      <c r="D1689" t="s">
        <v>168</v>
      </c>
      <c r="E1689">
        <v>1117549160000</v>
      </c>
      <c r="F1689">
        <v>1441902283000</v>
      </c>
      <c r="G1689">
        <v>1</v>
      </c>
      <c r="H1689" t="s">
        <v>1077</v>
      </c>
      <c r="I1689" t="s">
        <v>1078</v>
      </c>
      <c r="J1689" t="s">
        <v>1079</v>
      </c>
      <c r="K1689" t="s">
        <v>21</v>
      </c>
      <c r="L1689">
        <v>0</v>
      </c>
      <c r="M1689">
        <v>0</v>
      </c>
      <c r="N1689" t="s">
        <v>22</v>
      </c>
      <c r="O1689">
        <v>4</v>
      </c>
      <c r="P1689" s="30">
        <f>SQRT((postes_2[[#This Row],[x]]-$Q$1)^2+(postes_2[[#This Row],[y]]-$R$1)^2)</f>
        <v>295153.1735226356</v>
      </c>
      <c r="Q1689">
        <v>379759.02000000299</v>
      </c>
      <c r="R1689">
        <v>6569374.96</v>
      </c>
    </row>
    <row r="1690" spans="1:18">
      <c r="A1690">
        <v>1401</v>
      </c>
      <c r="B1690">
        <v>30001245</v>
      </c>
      <c r="C1690">
        <f>+PF291</f>
        <v>0</v>
      </c>
      <c r="D1690" t="s">
        <v>90</v>
      </c>
      <c r="E1690">
        <v>610761600000</v>
      </c>
      <c r="F1690">
        <v>1170753647000</v>
      </c>
      <c r="G1690">
        <v>1</v>
      </c>
      <c r="H1690" t="s">
        <v>2342</v>
      </c>
      <c r="I1690" t="s">
        <v>2343</v>
      </c>
      <c r="J1690" t="s">
        <v>20</v>
      </c>
      <c r="K1690" t="s">
        <v>21</v>
      </c>
      <c r="L1690">
        <v>0</v>
      </c>
      <c r="M1690">
        <v>0</v>
      </c>
      <c r="N1690" t="s">
        <v>22</v>
      </c>
      <c r="O1690">
        <v>3</v>
      </c>
      <c r="P1690" s="30">
        <f>SQRT((postes_2[[#This Row],[x]]-$Q$1)^2+(postes_2[[#This Row],[y]]-$R$1)^2)</f>
        <v>295329.54075329169</v>
      </c>
      <c r="Q1690">
        <v>782408.89999999898</v>
      </c>
      <c r="R1690">
        <v>6513345.0700000003</v>
      </c>
    </row>
    <row r="1691" spans="1:18">
      <c r="A1691">
        <v>2461</v>
      </c>
      <c r="B1691">
        <v>30000700</v>
      </c>
      <c r="C1691" t="e">
        <f>+#REF!</f>
        <v>#REF!</v>
      </c>
      <c r="D1691" t="s">
        <v>23</v>
      </c>
      <c r="E1691">
        <v>1027036800000</v>
      </c>
      <c r="F1691">
        <v>1311587953000</v>
      </c>
      <c r="G1691">
        <v>1</v>
      </c>
      <c r="H1691" t="s">
        <v>6401</v>
      </c>
      <c r="I1691" t="s">
        <v>2057</v>
      </c>
      <c r="J1691" t="s">
        <v>26</v>
      </c>
      <c r="K1691" t="s">
        <v>21</v>
      </c>
      <c r="L1691">
        <v>0</v>
      </c>
      <c r="M1691">
        <v>0</v>
      </c>
      <c r="N1691" t="s">
        <v>22</v>
      </c>
      <c r="O1691">
        <v>3</v>
      </c>
      <c r="P1691" s="30">
        <f>SQRT((postes_2[[#This Row],[x]]-$Q$1)^2+(postes_2[[#This Row],[y]]-$R$1)^2)</f>
        <v>295448.22402107087</v>
      </c>
      <c r="Q1691">
        <v>834095.18</v>
      </c>
      <c r="R1691">
        <v>6560379.1699999999</v>
      </c>
    </row>
    <row r="1692" spans="1:18">
      <c r="A1692">
        <v>2072</v>
      </c>
      <c r="B1692">
        <v>10000350</v>
      </c>
      <c r="C1692" t="e">
        <f>+#REF!</f>
        <v>#REF!</v>
      </c>
      <c r="D1692" t="s">
        <v>274</v>
      </c>
      <c r="E1692">
        <v>982886400000</v>
      </c>
      <c r="F1692">
        <v>1422011489000</v>
      </c>
      <c r="G1692">
        <v>1</v>
      </c>
      <c r="H1692" t="s">
        <v>3808</v>
      </c>
      <c r="I1692" t="s">
        <v>3808</v>
      </c>
      <c r="J1692" t="s">
        <v>20</v>
      </c>
      <c r="K1692" t="s">
        <v>21</v>
      </c>
      <c r="L1692">
        <v>0</v>
      </c>
      <c r="M1692">
        <v>0</v>
      </c>
      <c r="N1692" t="s">
        <v>22</v>
      </c>
      <c r="O1692">
        <v>4</v>
      </c>
      <c r="P1692" s="30">
        <f>SQRT((postes_2[[#This Row],[x]]-$Q$1)^2+(postes_2[[#This Row],[y]]-$R$1)^2)</f>
        <v>295552.64461445931</v>
      </c>
      <c r="Q1692">
        <v>698368.39999999898</v>
      </c>
      <c r="R1692">
        <v>7035641.5700000003</v>
      </c>
    </row>
    <row r="1693" spans="1:18">
      <c r="A1693">
        <v>1716</v>
      </c>
      <c r="B1693">
        <v>10000342</v>
      </c>
      <c r="C1693" t="e">
        <f>+#REF!</f>
        <v>#REF!</v>
      </c>
      <c r="D1693" t="s">
        <v>274</v>
      </c>
      <c r="E1693">
        <v>610761600000</v>
      </c>
      <c r="F1693">
        <v>1422009812000</v>
      </c>
      <c r="G1693">
        <v>1</v>
      </c>
      <c r="H1693" t="s">
        <v>6955</v>
      </c>
      <c r="I1693" t="s">
        <v>6956</v>
      </c>
      <c r="J1693" t="s">
        <v>20</v>
      </c>
      <c r="K1693" t="s">
        <v>21</v>
      </c>
      <c r="L1693">
        <v>0</v>
      </c>
      <c r="M1693">
        <v>0</v>
      </c>
      <c r="N1693" t="s">
        <v>22</v>
      </c>
      <c r="O1693">
        <v>6</v>
      </c>
      <c r="P1693" s="30">
        <f>SQRT((postes_2[[#This Row],[x]]-$Q$1)^2+(postes_2[[#This Row],[y]]-$R$1)^2)</f>
        <v>295564.73861948005</v>
      </c>
      <c r="Q1693">
        <v>685914.89000000095</v>
      </c>
      <c r="R1693">
        <v>7039235.8200000003</v>
      </c>
    </row>
    <row r="1694" spans="1:18">
      <c r="A1694">
        <v>2668</v>
      </c>
      <c r="B1694">
        <v>30001487</v>
      </c>
      <c r="C1694" t="e">
        <f>+#REF!</f>
        <v>#REF!</v>
      </c>
      <c r="D1694" t="s">
        <v>152</v>
      </c>
      <c r="E1694">
        <v>610761600000</v>
      </c>
      <c r="F1694">
        <v>1266856938000</v>
      </c>
      <c r="G1694">
        <v>1</v>
      </c>
      <c r="H1694" t="s">
        <v>5056</v>
      </c>
      <c r="I1694" t="s">
        <v>5057</v>
      </c>
      <c r="J1694" t="s">
        <v>20</v>
      </c>
      <c r="K1694" t="s">
        <v>21</v>
      </c>
      <c r="L1694">
        <v>0</v>
      </c>
      <c r="M1694">
        <v>0</v>
      </c>
      <c r="N1694" t="s">
        <v>22</v>
      </c>
      <c r="O1694">
        <v>3</v>
      </c>
      <c r="P1694" s="30">
        <f>SQRT((postes_2[[#This Row],[x]]-$Q$1)^2+(postes_2[[#This Row],[y]]-$R$1)^2)</f>
        <v>295618.65005056909</v>
      </c>
      <c r="Q1694">
        <v>758218.03000000096</v>
      </c>
      <c r="R1694">
        <v>6497414.1200000001</v>
      </c>
    </row>
    <row r="1695" spans="1:18">
      <c r="A1695">
        <v>140</v>
      </c>
      <c r="B1695">
        <v>60001678</v>
      </c>
      <c r="C1695">
        <f>+PF1558</f>
        <v>0</v>
      </c>
      <c r="D1695" t="s">
        <v>23</v>
      </c>
      <c r="E1695">
        <v>759974400000</v>
      </c>
      <c r="F1695">
        <v>1192122821000</v>
      </c>
      <c r="G1695">
        <v>1</v>
      </c>
      <c r="H1695" t="s">
        <v>974</v>
      </c>
      <c r="I1695" t="s">
        <v>975</v>
      </c>
      <c r="J1695" t="s">
        <v>20</v>
      </c>
      <c r="K1695" t="s">
        <v>21</v>
      </c>
      <c r="L1695">
        <v>0</v>
      </c>
      <c r="M1695">
        <v>0</v>
      </c>
      <c r="N1695" t="s">
        <v>22</v>
      </c>
      <c r="O1695">
        <v>4</v>
      </c>
      <c r="P1695" s="30">
        <f>SQRT((postes_2[[#This Row],[x]]-$Q$1)^2+(postes_2[[#This Row],[y]]-$R$1)^2)</f>
        <v>295697.15566992032</v>
      </c>
      <c r="Q1695">
        <v>344382.18</v>
      </c>
      <c r="R1695">
        <v>6624487.71</v>
      </c>
    </row>
    <row r="1696" spans="1:18">
      <c r="A1696">
        <v>508</v>
      </c>
      <c r="B1696">
        <v>30000702</v>
      </c>
      <c r="C1696">
        <f>+PF1190</f>
        <v>0</v>
      </c>
      <c r="D1696" t="s">
        <v>274</v>
      </c>
      <c r="E1696">
        <v>1027036800000</v>
      </c>
      <c r="F1696">
        <v>1441638736000</v>
      </c>
      <c r="G1696">
        <v>1</v>
      </c>
      <c r="H1696" t="s">
        <v>1067</v>
      </c>
      <c r="I1696" t="s">
        <v>1068</v>
      </c>
      <c r="J1696" t="s">
        <v>20</v>
      </c>
      <c r="K1696" t="s">
        <v>21</v>
      </c>
      <c r="L1696">
        <v>0</v>
      </c>
      <c r="M1696">
        <v>0</v>
      </c>
      <c r="N1696" t="s">
        <v>22</v>
      </c>
      <c r="O1696">
        <v>3</v>
      </c>
      <c r="P1696" s="30">
        <f>SQRT((postes_2[[#This Row],[x]]-$Q$1)^2+(postes_2[[#This Row],[y]]-$R$1)^2)</f>
        <v>295792.4497881608</v>
      </c>
      <c r="Q1696">
        <v>833069.67000000202</v>
      </c>
      <c r="R1696">
        <v>6558674.6600000001</v>
      </c>
    </row>
    <row r="1697" spans="1:18">
      <c r="A1697">
        <v>1663</v>
      </c>
      <c r="B1697">
        <v>50000354</v>
      </c>
      <c r="C1697">
        <f>+PF37</f>
        <v>0</v>
      </c>
      <c r="D1697" t="s">
        <v>274</v>
      </c>
      <c r="E1697">
        <v>610761600000</v>
      </c>
      <c r="F1697">
        <v>1423225599000</v>
      </c>
      <c r="G1697">
        <v>1</v>
      </c>
      <c r="H1697" t="s">
        <v>5979</v>
      </c>
      <c r="I1697" t="s">
        <v>5980</v>
      </c>
      <c r="J1697" t="s">
        <v>20</v>
      </c>
      <c r="K1697" t="s">
        <v>21</v>
      </c>
      <c r="L1697">
        <v>0</v>
      </c>
      <c r="M1697">
        <v>0</v>
      </c>
      <c r="N1697" t="s">
        <v>22</v>
      </c>
      <c r="O1697">
        <v>4</v>
      </c>
      <c r="P1697" s="30">
        <f>SQRT((postes_2[[#This Row],[x]]-$Q$1)^2+(postes_2[[#This Row],[y]]-$R$1)^2)</f>
        <v>295959.45224848483</v>
      </c>
      <c r="Q1697">
        <v>624431.65999999596</v>
      </c>
      <c r="R1697">
        <v>6457832.4299999997</v>
      </c>
    </row>
    <row r="1698" spans="1:18">
      <c r="A1698">
        <v>393</v>
      </c>
      <c r="B1698">
        <v>10000456</v>
      </c>
      <c r="C1698">
        <f>+PF1309</f>
        <v>0</v>
      </c>
      <c r="D1698" t="s">
        <v>229</v>
      </c>
      <c r="E1698">
        <v>610761600000</v>
      </c>
      <c r="F1698">
        <v>1125681820000</v>
      </c>
      <c r="G1698">
        <v>1</v>
      </c>
      <c r="H1698" t="s">
        <v>368</v>
      </c>
      <c r="I1698" t="s">
        <v>369</v>
      </c>
      <c r="J1698" t="s">
        <v>20</v>
      </c>
      <c r="K1698" t="s">
        <v>21</v>
      </c>
      <c r="L1698">
        <v>0</v>
      </c>
      <c r="M1698">
        <v>0</v>
      </c>
      <c r="N1698" t="s">
        <v>22</v>
      </c>
      <c r="O1698">
        <v>5</v>
      </c>
      <c r="P1698" s="30">
        <f>SQRT((postes_2[[#This Row],[x]]-$Q$1)^2+(postes_2[[#This Row],[y]]-$R$1)^2)</f>
        <v>296022.13969470485</v>
      </c>
      <c r="Q1698">
        <v>727104.03999999899</v>
      </c>
      <c r="R1698">
        <v>7025538.5199999996</v>
      </c>
    </row>
    <row r="1699" spans="1:18">
      <c r="A1699">
        <v>1275</v>
      </c>
      <c r="B1699">
        <v>70004104</v>
      </c>
      <c r="C1699">
        <f>+PF427</f>
        <v>0</v>
      </c>
      <c r="D1699" t="s">
        <v>27</v>
      </c>
      <c r="E1699">
        <v>1138184466000</v>
      </c>
      <c r="F1699">
        <v>1295272644000</v>
      </c>
      <c r="G1699">
        <v>1</v>
      </c>
      <c r="H1699" t="s">
        <v>3182</v>
      </c>
      <c r="I1699" t="s">
        <v>3183</v>
      </c>
      <c r="J1699" t="s">
        <v>20</v>
      </c>
      <c r="K1699" t="s">
        <v>21</v>
      </c>
      <c r="L1699">
        <v>0</v>
      </c>
      <c r="M1699">
        <v>0</v>
      </c>
      <c r="N1699" t="s">
        <v>22</v>
      </c>
      <c r="O1699">
        <v>4</v>
      </c>
      <c r="P1699" s="30">
        <f>SQRT((postes_2[[#This Row],[x]]-$Q$1)^2+(postes_2[[#This Row],[y]]-$R$1)^2)</f>
        <v>296043.10212984681</v>
      </c>
      <c r="Q1699">
        <v>720074.71999999904</v>
      </c>
      <c r="R1699">
        <v>7028468.1100000003</v>
      </c>
    </row>
    <row r="1700" spans="1:18">
      <c r="A1700">
        <v>2537</v>
      </c>
      <c r="B1700">
        <v>50000352</v>
      </c>
      <c r="C1700" t="e">
        <f>+#REF!</f>
        <v>#REF!</v>
      </c>
      <c r="D1700" t="s">
        <v>274</v>
      </c>
      <c r="E1700">
        <v>610761600000</v>
      </c>
      <c r="F1700">
        <v>1452164741000</v>
      </c>
      <c r="G1700">
        <v>1</v>
      </c>
      <c r="H1700" t="s">
        <v>4626</v>
      </c>
      <c r="I1700" t="s">
        <v>4627</v>
      </c>
      <c r="J1700" t="s">
        <v>20</v>
      </c>
      <c r="K1700" t="s">
        <v>21</v>
      </c>
      <c r="L1700">
        <v>0</v>
      </c>
      <c r="M1700">
        <v>0</v>
      </c>
      <c r="N1700" t="s">
        <v>22</v>
      </c>
      <c r="O1700">
        <v>6</v>
      </c>
      <c r="P1700" s="30">
        <f>SQRT((postes_2[[#This Row],[x]]-$Q$1)^2+(postes_2[[#This Row],[y]]-$R$1)^2)</f>
        <v>296277.96935218235</v>
      </c>
      <c r="Q1700">
        <v>584031.06000000203</v>
      </c>
      <c r="R1700">
        <v>6458366.3399999999</v>
      </c>
    </row>
    <row r="1701" spans="1:18">
      <c r="A1701">
        <v>4045</v>
      </c>
      <c r="B1701">
        <v>20000624</v>
      </c>
      <c r="C1701" t="e">
        <f>+#REF!</f>
        <v>#REF!</v>
      </c>
      <c r="D1701" t="s">
        <v>482</v>
      </c>
      <c r="E1701">
        <v>610761600000</v>
      </c>
      <c r="F1701">
        <v>1384345269000</v>
      </c>
      <c r="G1701">
        <v>1</v>
      </c>
      <c r="H1701" t="s">
        <v>8089</v>
      </c>
      <c r="I1701" t="s">
        <v>8090</v>
      </c>
      <c r="J1701" t="s">
        <v>26</v>
      </c>
      <c r="K1701" t="s">
        <v>21</v>
      </c>
      <c r="L1701">
        <v>0</v>
      </c>
      <c r="M1701">
        <v>0</v>
      </c>
      <c r="N1701" t="s">
        <v>22</v>
      </c>
      <c r="O1701">
        <v>3</v>
      </c>
      <c r="P1701" s="30">
        <f>SQRT((postes_2[[#This Row],[x]]-$Q$1)^2+(postes_2[[#This Row],[y]]-$R$1)^2)</f>
        <v>296282.62906204571</v>
      </c>
      <c r="Q1701">
        <v>887891.86999999697</v>
      </c>
      <c r="R1701">
        <v>6857482.0999999996</v>
      </c>
    </row>
    <row r="1702" spans="1:18">
      <c r="A1702">
        <v>3090</v>
      </c>
      <c r="B1702">
        <v>60001131</v>
      </c>
      <c r="C1702" t="e">
        <f>+#REF!</f>
        <v>#REF!</v>
      </c>
      <c r="D1702" t="s">
        <v>20</v>
      </c>
      <c r="E1702">
        <v>1043625600000</v>
      </c>
      <c r="F1702" t="s">
        <v>20</v>
      </c>
      <c r="G1702">
        <v>1</v>
      </c>
      <c r="H1702" t="s">
        <v>3020</v>
      </c>
      <c r="I1702" t="s">
        <v>3021</v>
      </c>
      <c r="J1702" t="s">
        <v>20</v>
      </c>
      <c r="K1702" t="s">
        <v>21</v>
      </c>
      <c r="L1702">
        <v>0</v>
      </c>
      <c r="M1702">
        <v>0</v>
      </c>
      <c r="N1702" t="s">
        <v>22</v>
      </c>
      <c r="O1702">
        <v>6</v>
      </c>
      <c r="P1702" s="30">
        <f>SQRT((postes_2[[#This Row],[x]]-$Q$1)^2+(postes_2[[#This Row],[y]]-$R$1)^2)</f>
        <v>296287.00886660552</v>
      </c>
      <c r="Q1702">
        <v>316485.42000000202</v>
      </c>
      <c r="R1702">
        <v>6716591.2800000003</v>
      </c>
    </row>
    <row r="1703" spans="1:18">
      <c r="A1703">
        <v>2439</v>
      </c>
      <c r="B1703">
        <v>60001743</v>
      </c>
      <c r="C1703" t="e">
        <f>+#REF!</f>
        <v>#REF!</v>
      </c>
      <c r="D1703" t="s">
        <v>23</v>
      </c>
      <c r="E1703">
        <v>759974400000</v>
      </c>
      <c r="F1703">
        <v>1225814767000</v>
      </c>
      <c r="G1703">
        <v>1</v>
      </c>
      <c r="H1703" t="s">
        <v>1421</v>
      </c>
      <c r="I1703" t="s">
        <v>1422</v>
      </c>
      <c r="J1703" t="s">
        <v>20</v>
      </c>
      <c r="K1703" t="s">
        <v>21</v>
      </c>
      <c r="L1703">
        <v>0</v>
      </c>
      <c r="M1703">
        <v>0</v>
      </c>
      <c r="N1703" t="s">
        <v>22</v>
      </c>
      <c r="O1703">
        <v>4</v>
      </c>
      <c r="P1703" s="30">
        <f>SQRT((postes_2[[#This Row],[x]]-$Q$1)^2+(postes_2[[#This Row],[y]]-$R$1)^2)</f>
        <v>296324.77562144643</v>
      </c>
      <c r="Q1703">
        <v>355566.390000001</v>
      </c>
      <c r="R1703">
        <v>6602356.8099999996</v>
      </c>
    </row>
    <row r="1704" spans="1:18">
      <c r="A1704">
        <v>3797</v>
      </c>
      <c r="B1704">
        <v>20001322</v>
      </c>
      <c r="C1704" t="e">
        <f>+#REF!</f>
        <v>#REF!</v>
      </c>
      <c r="D1704" t="s">
        <v>20</v>
      </c>
      <c r="E1704">
        <v>812332800000</v>
      </c>
      <c r="F1704" t="s">
        <v>20</v>
      </c>
      <c r="G1704">
        <v>1</v>
      </c>
      <c r="H1704" t="s">
        <v>6761</v>
      </c>
      <c r="I1704" t="s">
        <v>6762</v>
      </c>
      <c r="J1704" t="s">
        <v>20</v>
      </c>
      <c r="K1704" t="s">
        <v>21</v>
      </c>
      <c r="L1704">
        <v>0</v>
      </c>
      <c r="M1704">
        <v>0</v>
      </c>
      <c r="N1704" t="s">
        <v>22</v>
      </c>
      <c r="O1704">
        <v>3</v>
      </c>
      <c r="P1704" s="30">
        <f>SQRT((postes_2[[#This Row],[x]]-$Q$1)^2+(postes_2[[#This Row],[y]]-$R$1)^2)</f>
        <v>296537.97168309189</v>
      </c>
      <c r="Q1704">
        <v>906978.81000000203</v>
      </c>
      <c r="R1704">
        <v>6749354.6500000004</v>
      </c>
    </row>
    <row r="1705" spans="1:18">
      <c r="A1705">
        <v>142</v>
      </c>
      <c r="B1705">
        <v>60000067</v>
      </c>
      <c r="C1705">
        <f>+PF1568</f>
        <v>0</v>
      </c>
      <c r="D1705" t="s">
        <v>20</v>
      </c>
      <c r="E1705">
        <v>610761600000</v>
      </c>
      <c r="F1705" t="s">
        <v>20</v>
      </c>
      <c r="G1705">
        <v>1</v>
      </c>
      <c r="H1705" t="s">
        <v>978</v>
      </c>
      <c r="I1705" t="s">
        <v>979</v>
      </c>
      <c r="J1705" t="s">
        <v>20</v>
      </c>
      <c r="K1705" t="s">
        <v>21</v>
      </c>
      <c r="L1705">
        <v>0</v>
      </c>
      <c r="M1705">
        <v>0</v>
      </c>
      <c r="N1705" t="s">
        <v>22</v>
      </c>
      <c r="O1705">
        <v>6</v>
      </c>
      <c r="P1705" s="30">
        <f>SQRT((postes_2[[#This Row],[x]]-$Q$1)^2+(postes_2[[#This Row],[y]]-$R$1)^2)</f>
        <v>296658.137718827</v>
      </c>
      <c r="Q1705">
        <v>328976.35000000102</v>
      </c>
      <c r="R1705">
        <v>6847098.75</v>
      </c>
    </row>
    <row r="1706" spans="1:18">
      <c r="A1706">
        <v>3875</v>
      </c>
      <c r="B1706">
        <v>60001815</v>
      </c>
      <c r="C1706" t="e">
        <f>+#REF!</f>
        <v>#REF!</v>
      </c>
      <c r="D1706" t="s">
        <v>43</v>
      </c>
      <c r="E1706">
        <v>886550400000</v>
      </c>
      <c r="F1706">
        <v>1123068035000</v>
      </c>
      <c r="G1706">
        <v>1</v>
      </c>
      <c r="H1706" t="s">
        <v>8174</v>
      </c>
      <c r="I1706" t="s">
        <v>8175</v>
      </c>
      <c r="J1706" t="s">
        <v>7437</v>
      </c>
      <c r="K1706" t="s">
        <v>21</v>
      </c>
      <c r="L1706">
        <v>0</v>
      </c>
      <c r="M1706">
        <v>0</v>
      </c>
      <c r="N1706" t="s">
        <v>22</v>
      </c>
      <c r="O1706">
        <v>4</v>
      </c>
      <c r="P1706" s="30">
        <f>SQRT((postes_2[[#This Row],[x]]-$Q$1)^2+(postes_2[[#This Row],[y]]-$R$1)^2)</f>
        <v>296670.56447663403</v>
      </c>
      <c r="Q1706">
        <v>377115.28999999899</v>
      </c>
      <c r="R1706">
        <v>6570270.2800000003</v>
      </c>
    </row>
    <row r="1707" spans="1:18">
      <c r="A1707">
        <v>2844</v>
      </c>
      <c r="B1707">
        <v>60001969</v>
      </c>
      <c r="C1707" t="e">
        <f>+#REF!</f>
        <v>#REF!</v>
      </c>
      <c r="D1707" t="s">
        <v>38</v>
      </c>
      <c r="E1707">
        <v>610761600000</v>
      </c>
      <c r="F1707">
        <v>1221227318000</v>
      </c>
      <c r="G1707">
        <v>1</v>
      </c>
      <c r="H1707" t="s">
        <v>2262</v>
      </c>
      <c r="I1707" t="s">
        <v>2263</v>
      </c>
      <c r="J1707" t="s">
        <v>20</v>
      </c>
      <c r="K1707" t="s">
        <v>21</v>
      </c>
      <c r="L1707">
        <v>0</v>
      </c>
      <c r="M1707">
        <v>0</v>
      </c>
      <c r="N1707" t="s">
        <v>22</v>
      </c>
      <c r="O1707">
        <v>4</v>
      </c>
      <c r="P1707" s="30">
        <f>SQRT((postes_2[[#This Row],[x]]-$Q$1)^2+(postes_2[[#This Row],[y]]-$R$1)^2)</f>
        <v>296720.47968005977</v>
      </c>
      <c r="Q1707">
        <v>479809.06000000198</v>
      </c>
      <c r="R1707">
        <v>6487058.6200000001</v>
      </c>
    </row>
    <row r="1708" spans="1:18">
      <c r="A1708">
        <v>1712</v>
      </c>
      <c r="B1708">
        <v>10000329</v>
      </c>
      <c r="C1708">
        <f>+PF1</f>
        <v>0</v>
      </c>
      <c r="D1708" t="s">
        <v>274</v>
      </c>
      <c r="E1708">
        <v>1179938403000</v>
      </c>
      <c r="F1708">
        <v>1422008541000</v>
      </c>
      <c r="G1708">
        <v>1</v>
      </c>
      <c r="H1708" t="s">
        <v>6947</v>
      </c>
      <c r="I1708" t="s">
        <v>6948</v>
      </c>
      <c r="J1708" t="s">
        <v>6949</v>
      </c>
      <c r="K1708" t="s">
        <v>21</v>
      </c>
      <c r="L1708">
        <v>0</v>
      </c>
      <c r="M1708">
        <v>0</v>
      </c>
      <c r="N1708" t="s">
        <v>22</v>
      </c>
      <c r="O1708">
        <v>6</v>
      </c>
      <c r="P1708" s="30">
        <f>SQRT((postes_2[[#This Row],[x]]-$Q$1)^2+(postes_2[[#This Row],[y]]-$R$1)^2)</f>
        <v>296800.13923046109</v>
      </c>
      <c r="Q1708">
        <v>680380.38000000303</v>
      </c>
      <c r="R1708">
        <v>7041911.2400000002</v>
      </c>
    </row>
    <row r="1709" spans="1:18">
      <c r="A1709">
        <v>1348</v>
      </c>
      <c r="B1709">
        <v>10000355</v>
      </c>
      <c r="C1709" t="e">
        <f>+#REF!</f>
        <v>#REF!</v>
      </c>
      <c r="D1709" t="s">
        <v>17</v>
      </c>
      <c r="E1709">
        <v>1179931808000</v>
      </c>
      <c r="F1709">
        <v>1311931413000</v>
      </c>
      <c r="G1709">
        <v>1</v>
      </c>
      <c r="H1709" t="s">
        <v>5597</v>
      </c>
      <c r="I1709" t="s">
        <v>5598</v>
      </c>
      <c r="J1709" t="s">
        <v>5599</v>
      </c>
      <c r="K1709" t="s">
        <v>21</v>
      </c>
      <c r="L1709">
        <v>0</v>
      </c>
      <c r="M1709">
        <v>0</v>
      </c>
      <c r="N1709" t="s">
        <v>22</v>
      </c>
      <c r="O1709">
        <v>6</v>
      </c>
      <c r="P1709" s="30">
        <f>SQRT((postes_2[[#This Row],[x]]-$Q$1)^2+(postes_2[[#This Row],[y]]-$R$1)^2)</f>
        <v>296867.58737365837</v>
      </c>
      <c r="Q1709">
        <v>705072.79999999702</v>
      </c>
      <c r="R1709">
        <v>7034852.7199999997</v>
      </c>
    </row>
    <row r="1710" spans="1:18">
      <c r="A1710">
        <v>4046</v>
      </c>
      <c r="B1710">
        <v>20000641</v>
      </c>
      <c r="C1710" t="e">
        <f>+#REF!</f>
        <v>#REF!</v>
      </c>
      <c r="D1710" t="s">
        <v>482</v>
      </c>
      <c r="E1710">
        <v>610761600000</v>
      </c>
      <c r="F1710">
        <v>1384350958000</v>
      </c>
      <c r="G1710">
        <v>1</v>
      </c>
      <c r="H1710" t="s">
        <v>8091</v>
      </c>
      <c r="I1710" t="s">
        <v>8092</v>
      </c>
      <c r="J1710" t="s">
        <v>8093</v>
      </c>
      <c r="K1710" t="s">
        <v>21</v>
      </c>
      <c r="L1710">
        <v>0</v>
      </c>
      <c r="M1710">
        <v>0</v>
      </c>
      <c r="N1710" t="s">
        <v>22</v>
      </c>
      <c r="O1710">
        <v>3</v>
      </c>
      <c r="P1710" s="30">
        <f>SQRT((postes_2[[#This Row],[x]]-$Q$1)^2+(postes_2[[#This Row],[y]]-$R$1)^2)</f>
        <v>296937.75285016379</v>
      </c>
      <c r="Q1710">
        <v>889490.21999999904</v>
      </c>
      <c r="R1710">
        <v>6855046.5499999998</v>
      </c>
    </row>
    <row r="1711" spans="1:18">
      <c r="A1711">
        <v>700</v>
      </c>
      <c r="B1711">
        <v>60001228</v>
      </c>
      <c r="C1711">
        <f>+PF1013</f>
        <v>0</v>
      </c>
      <c r="D1711" t="s">
        <v>20</v>
      </c>
      <c r="E1711">
        <v>1043020800000</v>
      </c>
      <c r="F1711" t="s">
        <v>20</v>
      </c>
      <c r="G1711">
        <v>1</v>
      </c>
      <c r="H1711" t="s">
        <v>1171</v>
      </c>
      <c r="I1711" t="s">
        <v>1172</v>
      </c>
      <c r="J1711" t="s">
        <v>1173</v>
      </c>
      <c r="K1711" t="s">
        <v>21</v>
      </c>
      <c r="L1711">
        <v>0</v>
      </c>
      <c r="M1711">
        <v>0</v>
      </c>
      <c r="N1711" t="s">
        <v>22</v>
      </c>
      <c r="O1711">
        <v>3</v>
      </c>
      <c r="P1711" s="30">
        <f>SQRT((postes_2[[#This Row],[x]]-$Q$1)^2+(postes_2[[#This Row],[y]]-$R$1)^2)</f>
        <v>297177.33930289961</v>
      </c>
      <c r="Q1711">
        <v>317649.46999999898</v>
      </c>
      <c r="R1711">
        <v>6702758.0700000003</v>
      </c>
    </row>
    <row r="1712" spans="1:18">
      <c r="A1712">
        <v>894</v>
      </c>
      <c r="B1712">
        <v>10000449</v>
      </c>
      <c r="C1712">
        <f>+PF820</f>
        <v>0</v>
      </c>
      <c r="D1712" t="s">
        <v>27</v>
      </c>
      <c r="E1712">
        <v>610761600000</v>
      </c>
      <c r="F1712">
        <v>1295282963000</v>
      </c>
      <c r="G1712">
        <v>1</v>
      </c>
      <c r="H1712" t="s">
        <v>1925</v>
      </c>
      <c r="I1712" t="s">
        <v>1926</v>
      </c>
      <c r="J1712" t="s">
        <v>20</v>
      </c>
      <c r="K1712" t="s">
        <v>21</v>
      </c>
      <c r="L1712">
        <v>0</v>
      </c>
      <c r="M1712">
        <v>0</v>
      </c>
      <c r="N1712" t="s">
        <v>22</v>
      </c>
      <c r="O1712">
        <v>3</v>
      </c>
      <c r="P1712" s="30">
        <f>SQRT((postes_2[[#This Row],[x]]-$Q$1)^2+(postes_2[[#This Row],[y]]-$R$1)^2)</f>
        <v>297217.11494943796</v>
      </c>
      <c r="Q1712">
        <v>729069.04999999702</v>
      </c>
      <c r="R1712">
        <v>7025991.4500000002</v>
      </c>
    </row>
    <row r="1713" spans="1:18">
      <c r="A1713">
        <v>1228</v>
      </c>
      <c r="B1713">
        <v>20000055</v>
      </c>
      <c r="C1713">
        <f>+PF491</f>
        <v>0</v>
      </c>
      <c r="D1713" t="s">
        <v>168</v>
      </c>
      <c r="E1713">
        <v>971654400000</v>
      </c>
      <c r="F1713">
        <v>1452167647000</v>
      </c>
      <c r="G1713">
        <v>1</v>
      </c>
      <c r="H1713" t="s">
        <v>2182</v>
      </c>
      <c r="I1713" t="s">
        <v>2182</v>
      </c>
      <c r="J1713" t="s">
        <v>20</v>
      </c>
      <c r="K1713" t="s">
        <v>21</v>
      </c>
      <c r="L1713">
        <v>0</v>
      </c>
      <c r="M1713">
        <v>0</v>
      </c>
      <c r="N1713" t="s">
        <v>22</v>
      </c>
      <c r="O1713">
        <v>7</v>
      </c>
      <c r="P1713" s="30">
        <f>SQRT((postes_2[[#This Row],[x]]-$Q$1)^2+(postes_2[[#This Row],[y]]-$R$1)^2)</f>
        <v>297357.7799285361</v>
      </c>
      <c r="Q1713">
        <v>813242.82</v>
      </c>
      <c r="R1713">
        <v>6970958.4299999997</v>
      </c>
    </row>
    <row r="1714" spans="1:18">
      <c r="A1714">
        <v>3058</v>
      </c>
      <c r="B1714">
        <v>10000579</v>
      </c>
      <c r="C1714" t="e">
        <f>+#REF!</f>
        <v>#REF!</v>
      </c>
      <c r="D1714" t="s">
        <v>229</v>
      </c>
      <c r="E1714">
        <v>930268800000</v>
      </c>
      <c r="F1714">
        <v>1127140733000</v>
      </c>
      <c r="G1714">
        <v>1</v>
      </c>
      <c r="H1714" t="s">
        <v>2956</v>
      </c>
      <c r="I1714" t="s">
        <v>2957</v>
      </c>
      <c r="J1714" t="s">
        <v>20</v>
      </c>
      <c r="K1714" t="s">
        <v>21</v>
      </c>
      <c r="L1714">
        <v>0</v>
      </c>
      <c r="M1714">
        <v>0</v>
      </c>
      <c r="N1714" t="s">
        <v>22</v>
      </c>
      <c r="O1714">
        <v>6</v>
      </c>
      <c r="P1714" s="30">
        <f>SQRT((postes_2[[#This Row],[x]]-$Q$1)^2+(postes_2[[#This Row],[y]]-$R$1)^2)</f>
        <v>297365.97615132882</v>
      </c>
      <c r="Q1714">
        <v>757730.53000000096</v>
      </c>
      <c r="R1714">
        <v>7011804.4699999997</v>
      </c>
    </row>
    <row r="1715" spans="1:18">
      <c r="A1715">
        <v>4041</v>
      </c>
      <c r="B1715">
        <v>20000681</v>
      </c>
      <c r="C1715" t="e">
        <f>+#REF!</f>
        <v>#REF!</v>
      </c>
      <c r="D1715" t="s">
        <v>482</v>
      </c>
      <c r="E1715">
        <v>1035849600000</v>
      </c>
      <c r="F1715">
        <v>1384275349000</v>
      </c>
      <c r="G1715">
        <v>1</v>
      </c>
      <c r="H1715" t="s">
        <v>8081</v>
      </c>
      <c r="I1715" t="s">
        <v>8082</v>
      </c>
      <c r="J1715" t="s">
        <v>20</v>
      </c>
      <c r="K1715" t="s">
        <v>21</v>
      </c>
      <c r="L1715">
        <v>0</v>
      </c>
      <c r="M1715">
        <v>0</v>
      </c>
      <c r="N1715" t="s">
        <v>22</v>
      </c>
      <c r="O1715">
        <v>6</v>
      </c>
      <c r="P1715" s="30">
        <f>SQRT((postes_2[[#This Row],[x]]-$Q$1)^2+(postes_2[[#This Row],[y]]-$R$1)^2)</f>
        <v>297412.85337286472</v>
      </c>
      <c r="Q1715">
        <v>892250.18999999797</v>
      </c>
      <c r="R1715">
        <v>6848614.4900000002</v>
      </c>
    </row>
    <row r="1716" spans="1:18">
      <c r="A1716">
        <v>4049</v>
      </c>
      <c r="B1716">
        <v>20000553</v>
      </c>
      <c r="C1716" t="e">
        <f>+#REF!</f>
        <v>#REF!</v>
      </c>
      <c r="D1716" t="s">
        <v>482</v>
      </c>
      <c r="E1716">
        <v>610761600000</v>
      </c>
      <c r="F1716">
        <v>1384357447000</v>
      </c>
      <c r="G1716">
        <v>1</v>
      </c>
      <c r="H1716" t="s">
        <v>8098</v>
      </c>
      <c r="I1716" t="s">
        <v>8099</v>
      </c>
      <c r="J1716" t="s">
        <v>20</v>
      </c>
      <c r="K1716" t="s">
        <v>21</v>
      </c>
      <c r="L1716">
        <v>0</v>
      </c>
      <c r="M1716">
        <v>0</v>
      </c>
      <c r="N1716" t="s">
        <v>22</v>
      </c>
      <c r="O1716">
        <v>3</v>
      </c>
      <c r="P1716" s="30">
        <f>SQRT((postes_2[[#This Row],[x]]-$Q$1)^2+(postes_2[[#This Row],[y]]-$R$1)^2)</f>
        <v>297497.72586772876</v>
      </c>
      <c r="Q1716">
        <v>883848.63000000303</v>
      </c>
      <c r="R1716">
        <v>6870802.1699999999</v>
      </c>
    </row>
    <row r="1717" spans="1:18">
      <c r="A1717">
        <v>3927</v>
      </c>
      <c r="B1717">
        <v>10000581</v>
      </c>
      <c r="C1717" t="e">
        <f>+#REF!</f>
        <v>#REF!</v>
      </c>
      <c r="D1717" t="s">
        <v>20</v>
      </c>
      <c r="E1717">
        <v>907718400000</v>
      </c>
      <c r="F1717" t="s">
        <v>20</v>
      </c>
      <c r="G1717">
        <v>1</v>
      </c>
      <c r="H1717" t="s">
        <v>8314</v>
      </c>
      <c r="I1717" t="s">
        <v>8315</v>
      </c>
      <c r="J1717" t="s">
        <v>20</v>
      </c>
      <c r="K1717" t="s">
        <v>21</v>
      </c>
      <c r="L1717">
        <v>0</v>
      </c>
      <c r="M1717">
        <v>0</v>
      </c>
      <c r="N1717" t="s">
        <v>22</v>
      </c>
      <c r="O1717">
        <v>1</v>
      </c>
      <c r="P1717" s="30">
        <f>SQRT((postes_2[[#This Row],[x]]-$Q$1)^2+(postes_2[[#This Row],[y]]-$R$1)^2)</f>
        <v>297603.22629057767</v>
      </c>
      <c r="Q1717">
        <v>759745.78000000096</v>
      </c>
      <c r="R1717">
        <v>7010919.5499999998</v>
      </c>
    </row>
    <row r="1718" spans="1:18">
      <c r="A1718">
        <v>3624</v>
      </c>
      <c r="B1718">
        <v>60001813</v>
      </c>
      <c r="C1718" t="e">
        <f>+#REF!</f>
        <v>#REF!</v>
      </c>
      <c r="D1718" t="s">
        <v>43</v>
      </c>
      <c r="E1718">
        <v>1056499200000</v>
      </c>
      <c r="F1718">
        <v>1135867675000</v>
      </c>
      <c r="G1718">
        <v>1</v>
      </c>
      <c r="H1718" t="s">
        <v>7743</v>
      </c>
      <c r="I1718" t="s">
        <v>7744</v>
      </c>
      <c r="J1718" t="s">
        <v>20</v>
      </c>
      <c r="K1718" t="s">
        <v>21</v>
      </c>
      <c r="L1718">
        <v>0</v>
      </c>
      <c r="M1718">
        <v>0</v>
      </c>
      <c r="N1718" t="s">
        <v>22</v>
      </c>
      <c r="O1718">
        <v>4</v>
      </c>
      <c r="P1718" s="30">
        <f>SQRT((postes_2[[#This Row],[x]]-$Q$1)^2+(postes_2[[#This Row],[y]]-$R$1)^2)</f>
        <v>297610.63815363718</v>
      </c>
      <c r="Q1718">
        <v>375278.70000000298</v>
      </c>
      <c r="R1718">
        <v>6571096.0199999996</v>
      </c>
    </row>
    <row r="1719" spans="1:18">
      <c r="A1719">
        <v>2862</v>
      </c>
      <c r="B1719">
        <v>10000321</v>
      </c>
      <c r="C1719" t="e">
        <f>+#REF!</f>
        <v>#REF!</v>
      </c>
      <c r="D1719" t="s">
        <v>274</v>
      </c>
      <c r="E1719">
        <v>904089600000</v>
      </c>
      <c r="F1719">
        <v>1437390702000</v>
      </c>
      <c r="G1719">
        <v>1</v>
      </c>
      <c r="H1719" t="s">
        <v>6589</v>
      </c>
      <c r="I1719" t="s">
        <v>6590</v>
      </c>
      <c r="J1719" t="s">
        <v>20</v>
      </c>
      <c r="K1719" t="s">
        <v>21</v>
      </c>
      <c r="L1719">
        <v>0</v>
      </c>
      <c r="M1719">
        <v>0</v>
      </c>
      <c r="N1719" t="s">
        <v>22</v>
      </c>
      <c r="O1719">
        <v>4</v>
      </c>
      <c r="P1719" s="30">
        <f>SQRT((postes_2[[#This Row],[x]]-$Q$1)^2+(postes_2[[#This Row],[y]]-$R$1)^2)</f>
        <v>297877.18617619353</v>
      </c>
      <c r="Q1719">
        <v>670139.36999999697</v>
      </c>
      <c r="R1719">
        <v>7045301.8600000003</v>
      </c>
    </row>
    <row r="1720" spans="1:18">
      <c r="A1720">
        <v>1259</v>
      </c>
      <c r="B1720">
        <v>60001850</v>
      </c>
      <c r="C1720">
        <f>+PF464</f>
        <v>0</v>
      </c>
      <c r="D1720" t="s">
        <v>20</v>
      </c>
      <c r="E1720" s="1">
        <v>1026432000000</v>
      </c>
      <c r="F1720" t="s">
        <v>20</v>
      </c>
      <c r="G1720">
        <v>1</v>
      </c>
      <c r="H1720" t="s">
        <v>3150</v>
      </c>
      <c r="I1720" t="s">
        <v>3151</v>
      </c>
      <c r="J1720" t="s">
        <v>20</v>
      </c>
      <c r="K1720" t="s">
        <v>21</v>
      </c>
      <c r="L1720">
        <v>0</v>
      </c>
      <c r="M1720">
        <v>0</v>
      </c>
      <c r="N1720" t="s">
        <v>22</v>
      </c>
      <c r="O1720">
        <v>4</v>
      </c>
      <c r="P1720" s="30">
        <f>SQRT((postes_2[[#This Row],[x]]-$Q$1)^2+(postes_2[[#This Row],[y]]-$R$1)^2)</f>
        <v>297877.6390543693</v>
      </c>
      <c r="Q1720">
        <v>396228.93</v>
      </c>
      <c r="R1720">
        <v>6546503.04</v>
      </c>
    </row>
    <row r="1721" spans="1:18">
      <c r="A1721">
        <v>2269</v>
      </c>
      <c r="B1721">
        <v>10000550</v>
      </c>
      <c r="C1721" t="e">
        <f>+#REF!</f>
        <v>#REF!</v>
      </c>
      <c r="D1721" t="s">
        <v>20</v>
      </c>
      <c r="E1721">
        <v>994204800000</v>
      </c>
      <c r="F1721" t="s">
        <v>20</v>
      </c>
      <c r="G1721">
        <v>1</v>
      </c>
      <c r="H1721" t="s">
        <v>4497</v>
      </c>
      <c r="I1721" t="s">
        <v>4498</v>
      </c>
      <c r="J1721" t="s">
        <v>20</v>
      </c>
      <c r="K1721" t="s">
        <v>21</v>
      </c>
      <c r="L1721">
        <v>0</v>
      </c>
      <c r="M1721">
        <v>0</v>
      </c>
      <c r="N1721" t="s">
        <v>22</v>
      </c>
      <c r="O1721">
        <v>4</v>
      </c>
      <c r="P1721" s="30">
        <f>SQRT((postes_2[[#This Row],[x]]-$Q$1)^2+(postes_2[[#This Row],[y]]-$R$1)^2)</f>
        <v>297913.38215537812</v>
      </c>
      <c r="Q1721">
        <v>746414.28999999899</v>
      </c>
      <c r="R1721">
        <v>7018549.7699999996</v>
      </c>
    </row>
    <row r="1722" spans="1:18">
      <c r="A1722">
        <v>1709</v>
      </c>
      <c r="B1722">
        <v>10000340</v>
      </c>
      <c r="C1722" t="e">
        <f>+#REF!</f>
        <v>#REF!</v>
      </c>
      <c r="D1722" t="s">
        <v>274</v>
      </c>
      <c r="E1722">
        <v>982195200000</v>
      </c>
      <c r="F1722">
        <v>1422010945000</v>
      </c>
      <c r="G1722">
        <v>1</v>
      </c>
      <c r="H1722" t="s">
        <v>6941</v>
      </c>
      <c r="I1722" t="s">
        <v>6942</v>
      </c>
      <c r="J1722" t="s">
        <v>6943</v>
      </c>
      <c r="K1722" t="s">
        <v>21</v>
      </c>
      <c r="L1722">
        <v>0</v>
      </c>
      <c r="M1722">
        <v>0</v>
      </c>
      <c r="N1722" t="s">
        <v>22</v>
      </c>
      <c r="O1722">
        <v>6</v>
      </c>
      <c r="P1722" s="30">
        <f>SQRT((postes_2[[#This Row],[x]]-$Q$1)^2+(postes_2[[#This Row],[y]]-$R$1)^2)</f>
        <v>297979.06610875152</v>
      </c>
      <c r="Q1722">
        <v>695054.89999999898</v>
      </c>
      <c r="R1722">
        <v>7039183.8899999997</v>
      </c>
    </row>
    <row r="1723" spans="1:18">
      <c r="A1723">
        <v>3337</v>
      </c>
      <c r="B1723">
        <v>10000469</v>
      </c>
      <c r="C1723" t="e">
        <f>+#REF!</f>
        <v>#REF!</v>
      </c>
      <c r="D1723" t="s">
        <v>23</v>
      </c>
      <c r="E1723">
        <v>1179937339000</v>
      </c>
      <c r="F1723">
        <v>1126102724000</v>
      </c>
      <c r="G1723">
        <v>1</v>
      </c>
      <c r="H1723" t="s">
        <v>3736</v>
      </c>
      <c r="I1723" t="s">
        <v>3737</v>
      </c>
      <c r="J1723" t="s">
        <v>26</v>
      </c>
      <c r="K1723" t="s">
        <v>21</v>
      </c>
      <c r="L1723">
        <v>0</v>
      </c>
      <c r="M1723">
        <v>0</v>
      </c>
      <c r="N1723" t="s">
        <v>22</v>
      </c>
      <c r="O1723">
        <v>3</v>
      </c>
      <c r="P1723" s="30">
        <f>SQRT((postes_2[[#This Row],[x]]-$Q$1)^2+(postes_2[[#This Row],[y]]-$R$1)^2)</f>
        <v>297996.06014008017</v>
      </c>
      <c r="Q1723">
        <v>734750.52000000305</v>
      </c>
      <c r="R1723">
        <v>7024305.1600000001</v>
      </c>
    </row>
    <row r="1724" spans="1:18">
      <c r="A1724">
        <v>3246</v>
      </c>
      <c r="B1724">
        <v>50000348</v>
      </c>
      <c r="C1724" t="e">
        <f>+#REF!</f>
        <v>#REF!</v>
      </c>
      <c r="D1724" t="s">
        <v>23</v>
      </c>
      <c r="E1724">
        <v>610761600000</v>
      </c>
      <c r="F1724">
        <v>1274109077000</v>
      </c>
      <c r="G1724">
        <v>1</v>
      </c>
      <c r="H1724" t="s">
        <v>6698</v>
      </c>
      <c r="I1724" t="s">
        <v>6699</v>
      </c>
      <c r="J1724" t="s">
        <v>20</v>
      </c>
      <c r="K1724" t="s">
        <v>21</v>
      </c>
      <c r="L1724">
        <v>0</v>
      </c>
      <c r="M1724">
        <v>0</v>
      </c>
      <c r="N1724" t="s">
        <v>22</v>
      </c>
      <c r="O1724">
        <v>4</v>
      </c>
      <c r="P1724" s="30">
        <f>SQRT((postes_2[[#This Row],[x]]-$Q$1)^2+(postes_2[[#This Row],[y]]-$R$1)^2)</f>
        <v>298064.78252868907</v>
      </c>
      <c r="Q1724">
        <v>648889.81000000203</v>
      </c>
      <c r="R1724">
        <v>6457884.1399999997</v>
      </c>
    </row>
    <row r="1725" spans="1:18">
      <c r="A1725">
        <v>2071</v>
      </c>
      <c r="B1725">
        <v>10000324</v>
      </c>
      <c r="C1725" t="e">
        <f>+#REF!</f>
        <v>#REF!</v>
      </c>
      <c r="D1725" t="s">
        <v>274</v>
      </c>
      <c r="E1725">
        <v>905990400000</v>
      </c>
      <c r="F1725">
        <v>1422008275000</v>
      </c>
      <c r="G1725">
        <v>1</v>
      </c>
      <c r="H1725" t="s">
        <v>3806</v>
      </c>
      <c r="I1725" t="s">
        <v>3807</v>
      </c>
      <c r="J1725" t="s">
        <v>670</v>
      </c>
      <c r="K1725" t="s">
        <v>21</v>
      </c>
      <c r="L1725">
        <v>0</v>
      </c>
      <c r="M1725">
        <v>0</v>
      </c>
      <c r="N1725" t="s">
        <v>22</v>
      </c>
      <c r="O1725">
        <v>4</v>
      </c>
      <c r="P1725" s="30">
        <f>SQRT((postes_2[[#This Row],[x]]-$Q$1)^2+(postes_2[[#This Row],[y]]-$R$1)^2)</f>
        <v>298163.10561068665</v>
      </c>
      <c r="Q1725">
        <v>675191.27000000305</v>
      </c>
      <c r="R1725">
        <v>7044516.1299999999</v>
      </c>
    </row>
    <row r="1726" spans="1:18">
      <c r="A1726">
        <v>407</v>
      </c>
      <c r="B1726">
        <v>50000370</v>
      </c>
      <c r="C1726">
        <f>+PF1322</f>
        <v>0</v>
      </c>
      <c r="D1726" t="s">
        <v>264</v>
      </c>
      <c r="E1726">
        <v>610761600000</v>
      </c>
      <c r="F1726">
        <v>1400615189000</v>
      </c>
      <c r="G1726">
        <v>1</v>
      </c>
      <c r="H1726" t="s">
        <v>4118</v>
      </c>
      <c r="I1726" t="s">
        <v>4119</v>
      </c>
      <c r="J1726" t="s">
        <v>20</v>
      </c>
      <c r="K1726" t="s">
        <v>21</v>
      </c>
      <c r="L1726">
        <v>0</v>
      </c>
      <c r="M1726">
        <v>0</v>
      </c>
      <c r="N1726" t="s">
        <v>22</v>
      </c>
      <c r="O1726">
        <v>4</v>
      </c>
      <c r="P1726" s="30">
        <f>SQRT((postes_2[[#This Row],[x]]-$Q$1)^2+(postes_2[[#This Row],[y]]-$R$1)^2)</f>
        <v>298517.94860262342</v>
      </c>
      <c r="Q1726">
        <v>593127.93000000005</v>
      </c>
      <c r="R1726">
        <v>6455448.5199999996</v>
      </c>
    </row>
    <row r="1727" spans="1:18">
      <c r="A1727">
        <v>2482</v>
      </c>
      <c r="B1727">
        <v>30000939</v>
      </c>
      <c r="C1727" t="e">
        <f>+#REF!</f>
        <v>#REF!</v>
      </c>
      <c r="D1727" t="s">
        <v>20</v>
      </c>
      <c r="E1727">
        <v>610761600000</v>
      </c>
      <c r="F1727" t="s">
        <v>20</v>
      </c>
      <c r="G1727">
        <v>1</v>
      </c>
      <c r="H1727" t="s">
        <v>6170</v>
      </c>
      <c r="I1727" t="s">
        <v>6171</v>
      </c>
      <c r="J1727" t="s">
        <v>20</v>
      </c>
      <c r="K1727" t="s">
        <v>21</v>
      </c>
      <c r="L1727">
        <v>0</v>
      </c>
      <c r="M1727">
        <v>0</v>
      </c>
      <c r="N1727" t="s">
        <v>22</v>
      </c>
      <c r="O1727">
        <v>3</v>
      </c>
      <c r="P1727" s="30">
        <f>SQRT((postes_2[[#This Row],[x]]-$Q$1)^2+(postes_2[[#This Row],[y]]-$R$1)^2)</f>
        <v>298564.14687553217</v>
      </c>
      <c r="Q1727">
        <v>812037.03999999899</v>
      </c>
      <c r="R1727">
        <v>6533210.2400000002</v>
      </c>
    </row>
    <row r="1728" spans="1:18">
      <c r="A1728">
        <v>201</v>
      </c>
      <c r="B1728">
        <v>10000475</v>
      </c>
      <c r="C1728">
        <f>+PF1532</f>
        <v>0</v>
      </c>
      <c r="D1728" t="s">
        <v>17</v>
      </c>
      <c r="E1728">
        <v>610761600000</v>
      </c>
      <c r="F1728">
        <v>1312295582000</v>
      </c>
      <c r="G1728">
        <v>1</v>
      </c>
      <c r="H1728" t="s">
        <v>491</v>
      </c>
      <c r="I1728" t="s">
        <v>492</v>
      </c>
      <c r="J1728" t="s">
        <v>20</v>
      </c>
      <c r="K1728" t="s">
        <v>21</v>
      </c>
      <c r="L1728">
        <v>0</v>
      </c>
      <c r="M1728">
        <v>0</v>
      </c>
      <c r="N1728" t="s">
        <v>22</v>
      </c>
      <c r="O1728">
        <v>6</v>
      </c>
      <c r="P1728" s="30">
        <f>SQRT((postes_2[[#This Row],[x]]-$Q$1)^2+(postes_2[[#This Row],[y]]-$R$1)^2)</f>
        <v>298581.01703152043</v>
      </c>
      <c r="Q1728">
        <v>736914.5</v>
      </c>
      <c r="R1728">
        <v>7023947.5300000003</v>
      </c>
    </row>
    <row r="1729" spans="1:18">
      <c r="A1729">
        <v>1718</v>
      </c>
      <c r="B1729">
        <v>10000333</v>
      </c>
      <c r="C1729">
        <f>+PF16</f>
        <v>0</v>
      </c>
      <c r="D1729" t="s">
        <v>274</v>
      </c>
      <c r="E1729">
        <v>610761600000</v>
      </c>
      <c r="F1729">
        <v>1422010591000</v>
      </c>
      <c r="G1729">
        <v>1</v>
      </c>
      <c r="H1729" t="s">
        <v>6959</v>
      </c>
      <c r="I1729" t="s">
        <v>6960</v>
      </c>
      <c r="J1729" t="s">
        <v>20</v>
      </c>
      <c r="K1729" t="s">
        <v>21</v>
      </c>
      <c r="L1729">
        <v>0</v>
      </c>
      <c r="M1729">
        <v>0</v>
      </c>
      <c r="N1729" t="s">
        <v>22</v>
      </c>
      <c r="O1729">
        <v>6</v>
      </c>
      <c r="P1729" s="30">
        <f>SQRT((postes_2[[#This Row],[x]]-$Q$1)^2+(postes_2[[#This Row],[y]]-$R$1)^2)</f>
        <v>298644.26752825681</v>
      </c>
      <c r="Q1729">
        <v>690367.36999999697</v>
      </c>
      <c r="R1729">
        <v>7041220.4000000004</v>
      </c>
    </row>
    <row r="1730" spans="1:18">
      <c r="A1730">
        <v>384</v>
      </c>
      <c r="B1730">
        <v>60000068</v>
      </c>
      <c r="C1730">
        <f>+PF1348</f>
        <v>0</v>
      </c>
      <c r="D1730" t="s">
        <v>20</v>
      </c>
      <c r="E1730">
        <v>610761600000</v>
      </c>
      <c r="F1730" t="s">
        <v>20</v>
      </c>
      <c r="G1730">
        <v>1</v>
      </c>
      <c r="H1730" t="s">
        <v>347</v>
      </c>
      <c r="I1730" t="s">
        <v>348</v>
      </c>
      <c r="J1730" t="s">
        <v>20</v>
      </c>
      <c r="K1730" t="s">
        <v>21</v>
      </c>
      <c r="L1730">
        <v>0</v>
      </c>
      <c r="M1730">
        <v>0</v>
      </c>
      <c r="N1730" t="s">
        <v>22</v>
      </c>
      <c r="O1730">
        <v>3</v>
      </c>
      <c r="P1730" s="30">
        <f>SQRT((postes_2[[#This Row],[x]]-$Q$1)^2+(postes_2[[#This Row],[y]]-$R$1)^2)</f>
        <v>298726.70400472893</v>
      </c>
      <c r="Q1730">
        <v>326774.03000000102</v>
      </c>
      <c r="R1730">
        <v>6847028.5999999996</v>
      </c>
    </row>
    <row r="1731" spans="1:18">
      <c r="A1731">
        <v>3737</v>
      </c>
      <c r="B1731">
        <v>70000122</v>
      </c>
      <c r="C1731" t="e">
        <f>+#REF!</f>
        <v>#REF!</v>
      </c>
      <c r="D1731" t="s">
        <v>43</v>
      </c>
      <c r="E1731">
        <v>1128423729000</v>
      </c>
      <c r="F1731">
        <v>1128423687000</v>
      </c>
      <c r="G1731">
        <v>1</v>
      </c>
      <c r="H1731" t="s">
        <v>7204</v>
      </c>
      <c r="I1731" t="s">
        <v>7205</v>
      </c>
      <c r="J1731" t="s">
        <v>20</v>
      </c>
      <c r="K1731" t="s">
        <v>21</v>
      </c>
      <c r="L1731">
        <v>0</v>
      </c>
      <c r="M1731">
        <v>0</v>
      </c>
      <c r="N1731" t="s">
        <v>22</v>
      </c>
      <c r="O1731">
        <v>4</v>
      </c>
      <c r="P1731" s="30">
        <f>SQRT((postes_2[[#This Row],[x]]-$Q$1)^2+(postes_2[[#This Row],[y]]-$R$1)^2)</f>
        <v>298902.28406319319</v>
      </c>
      <c r="Q1731">
        <v>378875.21999999898</v>
      </c>
      <c r="R1731">
        <v>6942424.6799999997</v>
      </c>
    </row>
    <row r="1732" spans="1:18">
      <c r="A1732">
        <v>3796</v>
      </c>
      <c r="B1732">
        <v>20001427</v>
      </c>
      <c r="C1732" t="e">
        <f>+#REF!</f>
        <v>#REF!</v>
      </c>
      <c r="D1732" t="s">
        <v>20</v>
      </c>
      <c r="E1732">
        <v>812332800000</v>
      </c>
      <c r="F1732" t="s">
        <v>20</v>
      </c>
      <c r="G1732">
        <v>1</v>
      </c>
      <c r="H1732" t="s">
        <v>6759</v>
      </c>
      <c r="I1732" t="s">
        <v>6760</v>
      </c>
      <c r="J1732" t="s">
        <v>249</v>
      </c>
      <c r="K1732" t="s">
        <v>21</v>
      </c>
      <c r="L1732">
        <v>0</v>
      </c>
      <c r="M1732">
        <v>0</v>
      </c>
      <c r="N1732" t="s">
        <v>22</v>
      </c>
      <c r="O1732">
        <v>3</v>
      </c>
      <c r="P1732" s="30">
        <f>SQRT((postes_2[[#This Row],[x]]-$Q$1)^2+(postes_2[[#This Row],[y]]-$R$1)^2)</f>
        <v>298925.47086900531</v>
      </c>
      <c r="Q1732">
        <v>908538.71999999904</v>
      </c>
      <c r="R1732">
        <v>6730855.8899999997</v>
      </c>
    </row>
    <row r="1733" spans="1:18">
      <c r="A1733">
        <v>3257</v>
      </c>
      <c r="B1733">
        <v>60001573</v>
      </c>
      <c r="C1733" t="e">
        <f>+#REF!</f>
        <v>#REF!</v>
      </c>
      <c r="D1733" t="s">
        <v>56</v>
      </c>
      <c r="E1733">
        <v>1241612829000</v>
      </c>
      <c r="F1733">
        <v>1241612797000</v>
      </c>
      <c r="G1733">
        <v>1</v>
      </c>
      <c r="H1733" t="s">
        <v>6719</v>
      </c>
      <c r="I1733" t="s">
        <v>6720</v>
      </c>
      <c r="J1733" t="s">
        <v>20</v>
      </c>
      <c r="K1733" t="s">
        <v>21</v>
      </c>
      <c r="L1733">
        <v>0</v>
      </c>
      <c r="M1733">
        <v>0</v>
      </c>
      <c r="N1733" t="s">
        <v>22</v>
      </c>
      <c r="O1733">
        <v>4</v>
      </c>
      <c r="P1733" s="30">
        <f>SQRT((postes_2[[#This Row],[x]]-$Q$1)^2+(postes_2[[#This Row],[y]]-$R$1)^2)</f>
        <v>298961.87706677784</v>
      </c>
      <c r="Q1733">
        <v>329916.56000000198</v>
      </c>
      <c r="R1733">
        <v>6650174.5499999998</v>
      </c>
    </row>
    <row r="1734" spans="1:18">
      <c r="A1734">
        <v>1175</v>
      </c>
      <c r="B1734">
        <v>70020607</v>
      </c>
      <c r="C1734">
        <f>+PF562</f>
        <v>0</v>
      </c>
      <c r="D1734" t="s">
        <v>23</v>
      </c>
      <c r="E1734">
        <v>1257263250000</v>
      </c>
      <c r="F1734">
        <v>1254834848000</v>
      </c>
      <c r="G1734">
        <v>1</v>
      </c>
      <c r="H1734" t="s">
        <v>6059</v>
      </c>
      <c r="I1734" t="s">
        <v>6060</v>
      </c>
      <c r="J1734" t="s">
        <v>20</v>
      </c>
      <c r="K1734" t="s">
        <v>21</v>
      </c>
      <c r="L1734">
        <v>0</v>
      </c>
      <c r="M1734">
        <v>0</v>
      </c>
      <c r="N1734" t="s">
        <v>22</v>
      </c>
      <c r="O1734">
        <v>4</v>
      </c>
      <c r="P1734" s="30">
        <f>SQRT((postes_2[[#This Row],[x]]-$Q$1)^2+(postes_2[[#This Row],[y]]-$R$1)^2)</f>
        <v>299095.48976362188</v>
      </c>
      <c r="Q1734">
        <v>662838.38000000303</v>
      </c>
      <c r="R1734">
        <v>7047937.46</v>
      </c>
    </row>
    <row r="1735" spans="1:18">
      <c r="A1735">
        <v>2781</v>
      </c>
      <c r="B1735">
        <v>60001235</v>
      </c>
      <c r="C1735" t="e">
        <f>+#REF!</f>
        <v>#REF!</v>
      </c>
      <c r="D1735" t="s">
        <v>20</v>
      </c>
      <c r="E1735" s="1">
        <v>1034640000000</v>
      </c>
      <c r="F1735" t="s">
        <v>20</v>
      </c>
      <c r="G1735">
        <v>1</v>
      </c>
      <c r="H1735" t="s">
        <v>4924</v>
      </c>
      <c r="I1735" t="s">
        <v>4925</v>
      </c>
      <c r="J1735" t="s">
        <v>4926</v>
      </c>
      <c r="K1735" t="s">
        <v>21</v>
      </c>
      <c r="L1735">
        <v>0</v>
      </c>
      <c r="M1735">
        <v>0</v>
      </c>
      <c r="N1735" t="s">
        <v>22</v>
      </c>
      <c r="O1735">
        <v>3</v>
      </c>
      <c r="P1735" s="30">
        <f>SQRT((postes_2[[#This Row],[x]]-$Q$1)^2+(postes_2[[#This Row],[y]]-$R$1)^2)</f>
        <v>299162.522237533</v>
      </c>
      <c r="Q1735">
        <v>315722.96999999898</v>
      </c>
      <c r="R1735">
        <v>6702248.8600000003</v>
      </c>
    </row>
    <row r="1736" spans="1:18">
      <c r="A1736">
        <v>1021</v>
      </c>
      <c r="B1736">
        <v>60001891</v>
      </c>
      <c r="C1736">
        <f>+PF718</f>
        <v>0</v>
      </c>
      <c r="D1736" t="s">
        <v>1573</v>
      </c>
      <c r="E1736">
        <v>991353600000</v>
      </c>
      <c r="F1736">
        <v>1387535030000</v>
      </c>
      <c r="G1736">
        <v>1</v>
      </c>
      <c r="H1736" t="s">
        <v>1574</v>
      </c>
      <c r="I1736" t="s">
        <v>1575</v>
      </c>
      <c r="J1736" t="s">
        <v>20</v>
      </c>
      <c r="K1736" t="s">
        <v>21</v>
      </c>
      <c r="L1736">
        <v>0</v>
      </c>
      <c r="M1736">
        <v>0</v>
      </c>
      <c r="N1736" t="s">
        <v>22</v>
      </c>
      <c r="O1736">
        <v>4</v>
      </c>
      <c r="P1736" s="30">
        <f>SQRT((postes_2[[#This Row],[x]]-$Q$1)^2+(postes_2[[#This Row],[y]]-$R$1)^2)</f>
        <v>299271.85329929518</v>
      </c>
      <c r="Q1736">
        <v>419234.63000000297</v>
      </c>
      <c r="R1736">
        <v>6523260.3799999999</v>
      </c>
    </row>
    <row r="1737" spans="1:18">
      <c r="A1737">
        <v>2478</v>
      </c>
      <c r="B1737">
        <v>30000777</v>
      </c>
      <c r="C1737" t="e">
        <f>+#REF!</f>
        <v>#REF!</v>
      </c>
      <c r="D1737" t="s">
        <v>23</v>
      </c>
      <c r="E1737">
        <v>815011200000</v>
      </c>
      <c r="F1737">
        <v>1246454622000</v>
      </c>
      <c r="G1737">
        <v>1</v>
      </c>
      <c r="H1737" t="s">
        <v>6164</v>
      </c>
      <c r="I1737" t="s">
        <v>4185</v>
      </c>
      <c r="J1737" t="s">
        <v>26</v>
      </c>
      <c r="K1737" t="s">
        <v>21</v>
      </c>
      <c r="L1737">
        <v>0</v>
      </c>
      <c r="M1737">
        <v>0</v>
      </c>
      <c r="N1737" t="s">
        <v>22</v>
      </c>
      <c r="O1737">
        <v>3</v>
      </c>
      <c r="P1737" s="30">
        <f>SQRT((postes_2[[#This Row],[x]]-$Q$1)^2+(postes_2[[#This Row],[y]]-$R$1)^2)</f>
        <v>299289.88026204973</v>
      </c>
      <c r="Q1737">
        <v>831219.43999999797</v>
      </c>
      <c r="R1737">
        <v>6551363.8499999996</v>
      </c>
    </row>
    <row r="1738" spans="1:18">
      <c r="A1738">
        <v>2913</v>
      </c>
      <c r="B1738">
        <v>20000450</v>
      </c>
      <c r="C1738" t="e">
        <f>+#REF!</f>
        <v>#REF!</v>
      </c>
      <c r="D1738" t="s">
        <v>482</v>
      </c>
      <c r="E1738">
        <v>994723200000</v>
      </c>
      <c r="F1738">
        <v>1384423845000</v>
      </c>
      <c r="G1738">
        <v>1</v>
      </c>
      <c r="H1738" t="s">
        <v>6104</v>
      </c>
      <c r="I1738" t="s">
        <v>6104</v>
      </c>
      <c r="J1738" t="s">
        <v>20</v>
      </c>
      <c r="K1738" t="s">
        <v>21</v>
      </c>
      <c r="L1738">
        <v>0</v>
      </c>
      <c r="M1738">
        <v>0</v>
      </c>
      <c r="N1738" t="s">
        <v>22</v>
      </c>
      <c r="O1738">
        <v>3</v>
      </c>
      <c r="P1738" s="30">
        <f>SQRT((postes_2[[#This Row],[x]]-$Q$1)^2+(postes_2[[#This Row],[y]]-$R$1)^2)</f>
        <v>299343.50537509017</v>
      </c>
      <c r="Q1738">
        <v>874756.20000000298</v>
      </c>
      <c r="R1738">
        <v>6894028.9299999997</v>
      </c>
    </row>
    <row r="1739" spans="1:18">
      <c r="A1739">
        <v>2032</v>
      </c>
      <c r="B1739">
        <v>10000431</v>
      </c>
      <c r="C1739" t="e">
        <f>+#REF!</f>
        <v>#REF!</v>
      </c>
      <c r="D1739" t="s">
        <v>56</v>
      </c>
      <c r="E1739">
        <v>1179936778000</v>
      </c>
      <c r="F1739">
        <v>1377873033000</v>
      </c>
      <c r="G1739">
        <v>1</v>
      </c>
      <c r="H1739" t="s">
        <v>3907</v>
      </c>
      <c r="I1739" t="s">
        <v>3908</v>
      </c>
      <c r="J1739" t="s">
        <v>3909</v>
      </c>
      <c r="K1739" t="s">
        <v>21</v>
      </c>
      <c r="L1739">
        <v>0</v>
      </c>
      <c r="M1739">
        <v>0</v>
      </c>
      <c r="N1739" t="s">
        <v>22</v>
      </c>
      <c r="O1739">
        <v>3</v>
      </c>
      <c r="P1739" s="30">
        <f>SQRT((postes_2[[#This Row],[x]]-$Q$1)^2+(postes_2[[#This Row],[y]]-$R$1)^2)</f>
        <v>299386.40720410034</v>
      </c>
      <c r="Q1739">
        <v>733494.60999999905</v>
      </c>
      <c r="R1739">
        <v>7026403.7199999997</v>
      </c>
    </row>
    <row r="1740" spans="1:18">
      <c r="A1740">
        <v>2458</v>
      </c>
      <c r="B1740">
        <v>20000064</v>
      </c>
      <c r="C1740" t="e">
        <f>+#REF!</f>
        <v>#REF!</v>
      </c>
      <c r="D1740" t="s">
        <v>264</v>
      </c>
      <c r="E1740">
        <v>610761600000</v>
      </c>
      <c r="F1740">
        <v>1392218956000</v>
      </c>
      <c r="G1740">
        <v>1</v>
      </c>
      <c r="H1740" t="s">
        <v>1459</v>
      </c>
      <c r="I1740" t="s">
        <v>1460</v>
      </c>
      <c r="J1740" t="s">
        <v>20</v>
      </c>
      <c r="K1740" t="s">
        <v>21</v>
      </c>
      <c r="L1740">
        <v>0</v>
      </c>
      <c r="M1740">
        <v>0</v>
      </c>
      <c r="N1740" t="s">
        <v>22</v>
      </c>
      <c r="O1740">
        <v>3</v>
      </c>
      <c r="P1740" s="30">
        <f>SQRT((postes_2[[#This Row],[x]]-$Q$1)^2+(postes_2[[#This Row],[y]]-$R$1)^2)</f>
        <v>299453.88108382118</v>
      </c>
      <c r="Q1740">
        <v>820627.22999999695</v>
      </c>
      <c r="R1740">
        <v>6966784.3300000001</v>
      </c>
    </row>
    <row r="1741" spans="1:18">
      <c r="A1741">
        <v>1664</v>
      </c>
      <c r="B1741">
        <v>30001776</v>
      </c>
      <c r="C1741">
        <f>+PF79</f>
        <v>0</v>
      </c>
      <c r="D1741" t="s">
        <v>152</v>
      </c>
      <c r="E1741">
        <v>610761600000</v>
      </c>
      <c r="F1741">
        <v>1285845439000</v>
      </c>
      <c r="G1741">
        <v>1</v>
      </c>
      <c r="H1741" t="s">
        <v>5981</v>
      </c>
      <c r="I1741" t="s">
        <v>5982</v>
      </c>
      <c r="J1741" t="s">
        <v>5983</v>
      </c>
      <c r="K1741" t="s">
        <v>21</v>
      </c>
      <c r="L1741">
        <v>0</v>
      </c>
      <c r="M1741">
        <v>0</v>
      </c>
      <c r="N1741" t="s">
        <v>22</v>
      </c>
      <c r="O1741">
        <v>3</v>
      </c>
      <c r="P1741" s="30">
        <f>SQRT((postes_2[[#This Row],[x]]-$Q$1)^2+(postes_2[[#This Row],[y]]-$R$1)^2)</f>
        <v>299569.77489207598</v>
      </c>
      <c r="Q1741">
        <v>726613.96000000101</v>
      </c>
      <c r="R1741">
        <v>6477323.8600000003</v>
      </c>
    </row>
    <row r="1742" spans="1:18">
      <c r="A1742">
        <v>1129</v>
      </c>
      <c r="B1742">
        <v>10000405</v>
      </c>
      <c r="C1742">
        <f>+PF618</f>
        <v>0</v>
      </c>
      <c r="D1742" t="s">
        <v>229</v>
      </c>
      <c r="E1742">
        <v>610761600000</v>
      </c>
      <c r="F1742">
        <v>1122570665000</v>
      </c>
      <c r="G1742">
        <v>1</v>
      </c>
      <c r="H1742" t="s">
        <v>6449</v>
      </c>
      <c r="I1742" t="s">
        <v>6450</v>
      </c>
      <c r="J1742" t="s">
        <v>20</v>
      </c>
      <c r="K1742" t="s">
        <v>21</v>
      </c>
      <c r="L1742">
        <v>0</v>
      </c>
      <c r="M1742">
        <v>0</v>
      </c>
      <c r="N1742" t="s">
        <v>22</v>
      </c>
      <c r="O1742">
        <v>6</v>
      </c>
      <c r="P1742" s="30">
        <f>SQRT((postes_2[[#This Row],[x]]-$Q$1)^2+(postes_2[[#This Row],[y]]-$R$1)^2)</f>
        <v>299601.56118760351</v>
      </c>
      <c r="Q1742">
        <v>724247.84000000404</v>
      </c>
      <c r="R1742">
        <v>7030618.5099999998</v>
      </c>
    </row>
    <row r="1743" spans="1:18">
      <c r="A1743">
        <v>2069</v>
      </c>
      <c r="B1743">
        <v>10000316</v>
      </c>
      <c r="C1743" t="e">
        <f>+#REF!</f>
        <v>#REF!</v>
      </c>
      <c r="D1743" t="s">
        <v>274</v>
      </c>
      <c r="E1743">
        <v>1034899200000</v>
      </c>
      <c r="F1743">
        <v>1422007830000</v>
      </c>
      <c r="G1743">
        <v>1</v>
      </c>
      <c r="H1743" t="s">
        <v>3802</v>
      </c>
      <c r="I1743" t="s">
        <v>3803</v>
      </c>
      <c r="J1743" t="s">
        <v>20</v>
      </c>
      <c r="K1743" t="s">
        <v>21</v>
      </c>
      <c r="L1743">
        <v>0</v>
      </c>
      <c r="M1743">
        <v>0</v>
      </c>
      <c r="N1743" t="s">
        <v>22</v>
      </c>
      <c r="O1743">
        <v>6</v>
      </c>
      <c r="P1743" s="30">
        <f>SQRT((postes_2[[#This Row],[x]]-$Q$1)^2+(postes_2[[#This Row],[y]]-$R$1)^2)</f>
        <v>299603.25754024589</v>
      </c>
      <c r="Q1743">
        <v>677405.46000000101</v>
      </c>
      <c r="R1743">
        <v>7045492.5899999999</v>
      </c>
    </row>
    <row r="1744" spans="1:18">
      <c r="A1744">
        <v>1923</v>
      </c>
      <c r="B1744">
        <v>20000068</v>
      </c>
      <c r="C1744" t="e">
        <f>+#REF!</f>
        <v>#REF!</v>
      </c>
      <c r="D1744" t="s">
        <v>23</v>
      </c>
      <c r="E1744">
        <v>610761600000</v>
      </c>
      <c r="F1744">
        <v>1280936613000</v>
      </c>
      <c r="G1744">
        <v>1</v>
      </c>
      <c r="H1744" t="s">
        <v>3836</v>
      </c>
      <c r="I1744" t="s">
        <v>3836</v>
      </c>
      <c r="J1744" t="s">
        <v>20</v>
      </c>
      <c r="K1744" t="s">
        <v>21</v>
      </c>
      <c r="L1744">
        <v>0</v>
      </c>
      <c r="M1744">
        <v>0</v>
      </c>
      <c r="N1744" t="s">
        <v>22</v>
      </c>
      <c r="O1744">
        <v>6</v>
      </c>
      <c r="P1744" s="30">
        <f>SQRT((postes_2[[#This Row],[x]]-$Q$1)^2+(postes_2[[#This Row],[y]]-$R$1)^2)</f>
        <v>300003.87168314535</v>
      </c>
      <c r="Q1744">
        <v>825206.85000000102</v>
      </c>
      <c r="R1744">
        <v>6962962</v>
      </c>
    </row>
    <row r="1745" spans="1:18">
      <c r="A1745">
        <v>3147</v>
      </c>
      <c r="B1745">
        <v>20000178</v>
      </c>
      <c r="C1745" t="e">
        <f>+#REF!</f>
        <v>#REF!</v>
      </c>
      <c r="D1745" t="s">
        <v>482</v>
      </c>
      <c r="E1745">
        <v>610761600000</v>
      </c>
      <c r="F1745">
        <v>1385033719000</v>
      </c>
      <c r="G1745">
        <v>1</v>
      </c>
      <c r="H1745" t="s">
        <v>3132</v>
      </c>
      <c r="I1745" t="s">
        <v>3133</v>
      </c>
      <c r="J1745" t="s">
        <v>20</v>
      </c>
      <c r="K1745" t="s">
        <v>21</v>
      </c>
      <c r="L1745">
        <v>0</v>
      </c>
      <c r="M1745">
        <v>0</v>
      </c>
      <c r="N1745" t="s">
        <v>22</v>
      </c>
      <c r="O1745">
        <v>3</v>
      </c>
      <c r="P1745" s="30">
        <f>SQRT((postes_2[[#This Row],[x]]-$Q$1)^2+(postes_2[[#This Row],[y]]-$R$1)^2)</f>
        <v>300185.37719877984</v>
      </c>
      <c r="Q1745">
        <v>859355.57999999798</v>
      </c>
      <c r="R1745">
        <v>6921292.25</v>
      </c>
    </row>
    <row r="1746" spans="1:18">
      <c r="A1746">
        <v>3511</v>
      </c>
      <c r="B1746">
        <v>70002723</v>
      </c>
      <c r="C1746" t="e">
        <f>+#REF!</f>
        <v>#REF!</v>
      </c>
      <c r="D1746" t="s">
        <v>83</v>
      </c>
      <c r="E1746">
        <v>1039478400000</v>
      </c>
      <c r="F1746">
        <v>1367323306000</v>
      </c>
      <c r="G1746">
        <v>1</v>
      </c>
      <c r="H1746" t="s">
        <v>6780</v>
      </c>
      <c r="I1746" t="s">
        <v>6781</v>
      </c>
      <c r="J1746" t="s">
        <v>20</v>
      </c>
      <c r="K1746" t="s">
        <v>21</v>
      </c>
      <c r="L1746">
        <v>0</v>
      </c>
      <c r="M1746">
        <v>0</v>
      </c>
      <c r="N1746" t="s">
        <v>22</v>
      </c>
      <c r="O1746">
        <v>4</v>
      </c>
      <c r="P1746" s="30">
        <f>SQRT((postes_2[[#This Row],[x]]-$Q$1)^2+(postes_2[[#This Row],[y]]-$R$1)^2)</f>
        <v>300347.33996216761</v>
      </c>
      <c r="Q1746">
        <v>361089.36999999703</v>
      </c>
      <c r="R1746">
        <v>6920848.6699999999</v>
      </c>
    </row>
    <row r="1747" spans="1:18">
      <c r="A1747">
        <v>2785</v>
      </c>
      <c r="B1747">
        <v>20000077</v>
      </c>
      <c r="C1747" t="e">
        <f>+#REF!</f>
        <v>#REF!</v>
      </c>
      <c r="D1747" t="s">
        <v>77</v>
      </c>
      <c r="E1747">
        <v>610761600000</v>
      </c>
      <c r="F1747">
        <v>1334239761000</v>
      </c>
      <c r="G1747">
        <v>1</v>
      </c>
      <c r="H1747" t="s">
        <v>4933</v>
      </c>
      <c r="I1747" t="s">
        <v>4934</v>
      </c>
      <c r="J1747" t="s">
        <v>4935</v>
      </c>
      <c r="K1747" t="s">
        <v>21</v>
      </c>
      <c r="L1747">
        <v>0</v>
      </c>
      <c r="M1747">
        <v>0</v>
      </c>
      <c r="N1747" t="s">
        <v>22</v>
      </c>
      <c r="O1747">
        <v>6</v>
      </c>
      <c r="P1747" s="30">
        <f>SQRT((postes_2[[#This Row],[x]]-$Q$1)^2+(postes_2[[#This Row],[y]]-$R$1)^2)</f>
        <v>300403.85242292722</v>
      </c>
      <c r="Q1747">
        <v>827903.81000000203</v>
      </c>
      <c r="R1747">
        <v>6960741.6399999997</v>
      </c>
    </row>
    <row r="1748" spans="1:18">
      <c r="A1748">
        <v>1611</v>
      </c>
      <c r="B1748">
        <v>30001176</v>
      </c>
      <c r="C1748" t="e">
        <f>+#REF!</f>
        <v>#REF!</v>
      </c>
      <c r="D1748" t="s">
        <v>1094</v>
      </c>
      <c r="E1748">
        <v>1179931710000</v>
      </c>
      <c r="F1748">
        <v>1424189272000</v>
      </c>
      <c r="G1748">
        <v>1</v>
      </c>
      <c r="H1748" t="s">
        <v>3771</v>
      </c>
      <c r="I1748" t="s">
        <v>3772</v>
      </c>
      <c r="J1748" t="s">
        <v>3773</v>
      </c>
      <c r="K1748" t="s">
        <v>21</v>
      </c>
      <c r="L1748">
        <v>0</v>
      </c>
      <c r="M1748">
        <v>0</v>
      </c>
      <c r="N1748" t="s">
        <v>22</v>
      </c>
      <c r="O1748">
        <v>3</v>
      </c>
      <c r="P1748" s="30">
        <f>SQRT((postes_2[[#This Row],[x]]-$Q$1)^2+(postes_2[[#This Row],[y]]-$R$1)^2)</f>
        <v>300407.06047999044</v>
      </c>
      <c r="Q1748">
        <v>795248.25999999803</v>
      </c>
      <c r="R1748">
        <v>6516605.5700000003</v>
      </c>
    </row>
    <row r="1749" spans="1:18">
      <c r="A1749">
        <v>2568</v>
      </c>
      <c r="B1749">
        <v>60001344</v>
      </c>
      <c r="C1749" t="e">
        <f>+#REF!</f>
        <v>#REF!</v>
      </c>
      <c r="D1749" t="s">
        <v>20</v>
      </c>
      <c r="E1749">
        <v>1034899200000</v>
      </c>
      <c r="F1749" t="s">
        <v>20</v>
      </c>
      <c r="G1749">
        <v>1</v>
      </c>
      <c r="H1749" t="s">
        <v>1300</v>
      </c>
      <c r="I1749" t="s">
        <v>1301</v>
      </c>
      <c r="J1749" t="s">
        <v>20</v>
      </c>
      <c r="K1749" t="s">
        <v>21</v>
      </c>
      <c r="L1749">
        <v>0</v>
      </c>
      <c r="M1749">
        <v>0</v>
      </c>
      <c r="N1749" t="s">
        <v>22</v>
      </c>
      <c r="O1749">
        <v>3</v>
      </c>
      <c r="P1749" s="30">
        <f>SQRT((postes_2[[#This Row],[x]]-$Q$1)^2+(postes_2[[#This Row],[y]]-$R$1)^2)</f>
        <v>300450.95438390481</v>
      </c>
      <c r="Q1749">
        <v>316747.28000000102</v>
      </c>
      <c r="R1749">
        <v>6690231.3700000001</v>
      </c>
    </row>
    <row r="1750" spans="1:18">
      <c r="A1750">
        <v>2259</v>
      </c>
      <c r="B1750">
        <v>70023077</v>
      </c>
      <c r="C1750" t="e">
        <f>+#REF!</f>
        <v>#REF!</v>
      </c>
      <c r="D1750" t="s">
        <v>23</v>
      </c>
      <c r="E1750">
        <v>1224238255000</v>
      </c>
      <c r="F1750">
        <v>1224238244000</v>
      </c>
      <c r="G1750">
        <v>1</v>
      </c>
      <c r="H1750" t="s">
        <v>4476</v>
      </c>
      <c r="I1750" t="s">
        <v>4477</v>
      </c>
      <c r="J1750" t="s">
        <v>4478</v>
      </c>
      <c r="K1750" t="s">
        <v>21</v>
      </c>
      <c r="L1750">
        <v>0</v>
      </c>
      <c r="M1750">
        <v>0</v>
      </c>
      <c r="N1750" t="s">
        <v>22</v>
      </c>
      <c r="O1750">
        <v>6</v>
      </c>
      <c r="P1750" s="30">
        <f>SQRT((postes_2[[#This Row],[x]]-$Q$1)^2+(postes_2[[#This Row],[y]]-$R$1)^2)</f>
        <v>300587.94309307978</v>
      </c>
      <c r="Q1750">
        <v>736358.00999999803</v>
      </c>
      <c r="R1750">
        <v>7026418.6500000004</v>
      </c>
    </row>
    <row r="1751" spans="1:18">
      <c r="A1751">
        <v>1363</v>
      </c>
      <c r="B1751">
        <v>60001217</v>
      </c>
      <c r="C1751">
        <f>+PF390</f>
        <v>0</v>
      </c>
      <c r="D1751" t="s">
        <v>20</v>
      </c>
      <c r="E1751">
        <v>1034899200000</v>
      </c>
      <c r="F1751" t="s">
        <v>20</v>
      </c>
      <c r="G1751">
        <v>1</v>
      </c>
      <c r="H1751" t="s">
        <v>2650</v>
      </c>
      <c r="I1751" t="s">
        <v>2651</v>
      </c>
      <c r="J1751" t="s">
        <v>2652</v>
      </c>
      <c r="K1751" t="s">
        <v>21</v>
      </c>
      <c r="L1751">
        <v>0</v>
      </c>
      <c r="M1751">
        <v>0</v>
      </c>
      <c r="N1751" t="s">
        <v>22</v>
      </c>
      <c r="O1751">
        <v>3</v>
      </c>
      <c r="P1751" s="30">
        <f>SQRT((postes_2[[#This Row],[x]]-$Q$1)^2+(postes_2[[#This Row],[y]]-$R$1)^2)</f>
        <v>300701.82695729937</v>
      </c>
      <c r="Q1751">
        <v>313823.63000000297</v>
      </c>
      <c r="R1751">
        <v>6704238.9699999997</v>
      </c>
    </row>
    <row r="1752" spans="1:18">
      <c r="A1752">
        <v>1816</v>
      </c>
      <c r="B1752">
        <v>10000330</v>
      </c>
      <c r="C1752" t="e">
        <f>+#REF!</f>
        <v>#REF!</v>
      </c>
      <c r="D1752" t="s">
        <v>274</v>
      </c>
      <c r="E1752">
        <v>982886400000</v>
      </c>
      <c r="F1752">
        <v>1422010690000</v>
      </c>
      <c r="G1752">
        <v>1</v>
      </c>
      <c r="H1752" t="s">
        <v>7498</v>
      </c>
      <c r="I1752" t="s">
        <v>7499</v>
      </c>
      <c r="J1752" t="s">
        <v>20</v>
      </c>
      <c r="K1752" t="s">
        <v>21</v>
      </c>
      <c r="L1752">
        <v>0</v>
      </c>
      <c r="M1752">
        <v>0</v>
      </c>
      <c r="N1752" t="s">
        <v>22</v>
      </c>
      <c r="O1752">
        <v>4</v>
      </c>
      <c r="P1752" s="30">
        <f>SQRT((postes_2[[#This Row],[x]]-$Q$1)^2+(postes_2[[#This Row],[y]]-$R$1)^2)</f>
        <v>300721.72573505051</v>
      </c>
      <c r="Q1752">
        <v>696834.74000000197</v>
      </c>
      <c r="R1752">
        <v>7041515.4100000001</v>
      </c>
    </row>
    <row r="1753" spans="1:18">
      <c r="A1753">
        <v>3813</v>
      </c>
      <c r="B1753">
        <v>30000372</v>
      </c>
      <c r="C1753" t="e">
        <f>+#REF!</f>
        <v>#REF!</v>
      </c>
      <c r="D1753" t="s">
        <v>38</v>
      </c>
      <c r="E1753">
        <v>610761600000</v>
      </c>
      <c r="F1753">
        <v>1211887622000</v>
      </c>
      <c r="G1753">
        <v>1</v>
      </c>
      <c r="H1753" t="s">
        <v>8131</v>
      </c>
      <c r="I1753" t="s">
        <v>8132</v>
      </c>
      <c r="J1753" t="s">
        <v>26</v>
      </c>
      <c r="K1753" t="s">
        <v>21</v>
      </c>
      <c r="L1753">
        <v>0</v>
      </c>
      <c r="M1753">
        <v>0</v>
      </c>
      <c r="N1753" t="s">
        <v>22</v>
      </c>
      <c r="O1753">
        <v>3</v>
      </c>
      <c r="P1753" s="30">
        <f>SQRT((postes_2[[#This Row],[x]]-$Q$1)^2+(postes_2[[#This Row],[y]]-$R$1)^2)</f>
        <v>300901.40550581866</v>
      </c>
      <c r="Q1753">
        <v>874307.85000000102</v>
      </c>
      <c r="R1753">
        <v>6608787.2999999998</v>
      </c>
    </row>
    <row r="1754" spans="1:18">
      <c r="A1754">
        <v>735</v>
      </c>
      <c r="B1754">
        <v>30000774</v>
      </c>
      <c r="C1754">
        <f>+PF1021</f>
        <v>0</v>
      </c>
      <c r="D1754" t="s">
        <v>30</v>
      </c>
      <c r="E1754">
        <v>815011200000</v>
      </c>
      <c r="F1754">
        <v>1401878555000</v>
      </c>
      <c r="G1754">
        <v>1</v>
      </c>
      <c r="H1754" t="s">
        <v>1594</v>
      </c>
      <c r="I1754" t="s">
        <v>1595</v>
      </c>
      <c r="J1754" t="s">
        <v>20</v>
      </c>
      <c r="K1754" t="s">
        <v>21</v>
      </c>
      <c r="L1754">
        <v>0</v>
      </c>
      <c r="M1754">
        <v>0</v>
      </c>
      <c r="N1754" t="s">
        <v>22</v>
      </c>
      <c r="O1754">
        <v>3</v>
      </c>
      <c r="P1754" s="30">
        <f>SQRT((postes_2[[#This Row],[x]]-$Q$1)^2+(postes_2[[#This Row],[y]]-$R$1)^2)</f>
        <v>300929.66380798706</v>
      </c>
      <c r="Q1754">
        <v>833141.46000000101</v>
      </c>
      <c r="R1754">
        <v>6551037.6299999999</v>
      </c>
    </row>
    <row r="1755" spans="1:18">
      <c r="A1755">
        <v>275</v>
      </c>
      <c r="B1755">
        <v>60000429</v>
      </c>
      <c r="C1755">
        <f>+PF1483</f>
        <v>0</v>
      </c>
      <c r="D1755" t="s">
        <v>20</v>
      </c>
      <c r="E1755">
        <v>610761600000</v>
      </c>
      <c r="F1755" t="s">
        <v>20</v>
      </c>
      <c r="G1755">
        <v>1</v>
      </c>
      <c r="H1755" t="s">
        <v>649</v>
      </c>
      <c r="I1755" t="s">
        <v>650</v>
      </c>
      <c r="J1755" t="s">
        <v>20</v>
      </c>
      <c r="K1755" t="s">
        <v>21</v>
      </c>
      <c r="L1755">
        <v>0</v>
      </c>
      <c r="M1755">
        <v>0</v>
      </c>
      <c r="N1755" t="s">
        <v>22</v>
      </c>
      <c r="O1755">
        <v>4</v>
      </c>
      <c r="P1755" s="30">
        <f>SQRT((postes_2[[#This Row],[x]]-$Q$1)^2+(postes_2[[#This Row],[y]]-$R$1)^2)</f>
        <v>301098.12330677424</v>
      </c>
      <c r="Q1755">
        <v>312420.29999999702</v>
      </c>
      <c r="R1755">
        <v>6796204.3600000003</v>
      </c>
    </row>
    <row r="1756" spans="1:18">
      <c r="A1756">
        <v>3096</v>
      </c>
      <c r="B1756">
        <v>20000438</v>
      </c>
      <c r="C1756" t="e">
        <f>+#REF!</f>
        <v>#REF!</v>
      </c>
      <c r="D1756" t="s">
        <v>30</v>
      </c>
      <c r="E1756">
        <v>991094400000</v>
      </c>
      <c r="F1756">
        <v>1370605558000</v>
      </c>
      <c r="G1756">
        <v>1</v>
      </c>
      <c r="H1756" t="s">
        <v>3031</v>
      </c>
      <c r="I1756" t="s">
        <v>3032</v>
      </c>
      <c r="J1756" t="s">
        <v>20</v>
      </c>
      <c r="K1756" t="s">
        <v>21</v>
      </c>
      <c r="L1756">
        <v>0</v>
      </c>
      <c r="M1756">
        <v>0</v>
      </c>
      <c r="N1756" t="s">
        <v>22</v>
      </c>
      <c r="O1756">
        <v>3</v>
      </c>
      <c r="P1756" s="30">
        <f>SQRT((postes_2[[#This Row],[x]]-$Q$1)^2+(postes_2[[#This Row],[y]]-$R$1)^2)</f>
        <v>301134.0813533176</v>
      </c>
      <c r="Q1756">
        <v>875153.32</v>
      </c>
      <c r="R1756">
        <v>6897073.2800000003</v>
      </c>
    </row>
    <row r="1757" spans="1:18">
      <c r="A1757">
        <v>1510</v>
      </c>
      <c r="B1757">
        <v>60001847</v>
      </c>
      <c r="C1757">
        <f>+PF250</f>
        <v>0</v>
      </c>
      <c r="D1757" t="s">
        <v>90</v>
      </c>
      <c r="E1757">
        <v>816825600000</v>
      </c>
      <c r="F1757">
        <v>1147948834000</v>
      </c>
      <c r="G1757">
        <v>1</v>
      </c>
      <c r="H1757" t="s">
        <v>3289</v>
      </c>
      <c r="I1757" t="s">
        <v>3290</v>
      </c>
      <c r="J1757" t="s">
        <v>20</v>
      </c>
      <c r="K1757" t="s">
        <v>21</v>
      </c>
      <c r="L1757">
        <v>0</v>
      </c>
      <c r="M1757">
        <v>0</v>
      </c>
      <c r="N1757" t="s">
        <v>22</v>
      </c>
      <c r="O1757">
        <v>4</v>
      </c>
      <c r="P1757" s="30">
        <f>SQRT((postes_2[[#This Row],[x]]-$Q$1)^2+(postes_2[[#This Row],[y]]-$R$1)^2)</f>
        <v>301524.84869676037</v>
      </c>
      <c r="Q1757">
        <v>391045.46999999898</v>
      </c>
      <c r="R1757">
        <v>6546652.2400000002</v>
      </c>
    </row>
    <row r="1758" spans="1:18">
      <c r="A1758">
        <v>3867</v>
      </c>
      <c r="B1758">
        <v>60000969</v>
      </c>
      <c r="C1758" t="e">
        <f>+#REF!</f>
        <v>#REF!</v>
      </c>
      <c r="D1758" t="s">
        <v>17</v>
      </c>
      <c r="E1758">
        <v>1067990400000</v>
      </c>
      <c r="F1758">
        <v>1315480790000</v>
      </c>
      <c r="G1758">
        <v>1</v>
      </c>
      <c r="H1758" t="s">
        <v>7944</v>
      </c>
      <c r="I1758" t="s">
        <v>7945</v>
      </c>
      <c r="J1758" t="s">
        <v>20</v>
      </c>
      <c r="K1758" t="s">
        <v>21</v>
      </c>
      <c r="L1758">
        <v>0</v>
      </c>
      <c r="M1758">
        <v>0</v>
      </c>
      <c r="N1758" t="s">
        <v>22</v>
      </c>
      <c r="O1758">
        <v>3</v>
      </c>
      <c r="P1758" s="30">
        <f>SQRT((postes_2[[#This Row],[x]]-$Q$1)^2+(postes_2[[#This Row],[y]]-$R$1)^2)</f>
        <v>301604.0259648927</v>
      </c>
      <c r="Q1758">
        <v>309104.890000001</v>
      </c>
      <c r="R1758">
        <v>6741442.0800000001</v>
      </c>
    </row>
    <row r="1759" spans="1:18">
      <c r="A1759">
        <v>2664</v>
      </c>
      <c r="B1759">
        <v>70025577</v>
      </c>
      <c r="C1759" t="e">
        <f>+#REF!</f>
        <v>#REF!</v>
      </c>
      <c r="D1759" t="s">
        <v>56</v>
      </c>
      <c r="E1759">
        <v>1348657556000</v>
      </c>
      <c r="F1759">
        <v>1232012539000</v>
      </c>
      <c r="G1759">
        <v>1</v>
      </c>
      <c r="H1759" t="s">
        <v>5048</v>
      </c>
      <c r="I1759" t="s">
        <v>5049</v>
      </c>
      <c r="J1759" t="s">
        <v>5050</v>
      </c>
      <c r="K1759" t="s">
        <v>21</v>
      </c>
      <c r="L1759">
        <v>0</v>
      </c>
      <c r="M1759">
        <v>0</v>
      </c>
      <c r="N1759" t="s">
        <v>22</v>
      </c>
      <c r="O1759">
        <v>6</v>
      </c>
      <c r="P1759" s="30">
        <f>SQRT((postes_2[[#This Row],[x]]-$Q$1)^2+(postes_2[[#This Row],[y]]-$R$1)^2)</f>
        <v>301653.20364718913</v>
      </c>
      <c r="Q1759">
        <v>313245.82999999798</v>
      </c>
      <c r="R1759">
        <v>6701956.3300000001</v>
      </c>
    </row>
    <row r="1760" spans="1:18">
      <c r="A1760">
        <v>3842</v>
      </c>
      <c r="B1760">
        <v>50000380</v>
      </c>
      <c r="C1760" t="e">
        <f>+#REF!</f>
        <v>#REF!</v>
      </c>
      <c r="D1760" t="s">
        <v>20</v>
      </c>
      <c r="E1760">
        <v>610761600000</v>
      </c>
      <c r="F1760" t="s">
        <v>20</v>
      </c>
      <c r="G1760">
        <v>1</v>
      </c>
      <c r="H1760" t="s">
        <v>7896</v>
      </c>
      <c r="I1760" t="s">
        <v>7897</v>
      </c>
      <c r="J1760" t="s">
        <v>20</v>
      </c>
      <c r="K1760" t="s">
        <v>21</v>
      </c>
      <c r="L1760">
        <v>0</v>
      </c>
      <c r="M1760">
        <v>0</v>
      </c>
      <c r="N1760" t="s">
        <v>22</v>
      </c>
      <c r="O1760">
        <v>4</v>
      </c>
      <c r="P1760" s="30">
        <f>SQRT((postes_2[[#This Row],[x]]-$Q$1)^2+(postes_2[[#This Row],[y]]-$R$1)^2)</f>
        <v>301724.668891699</v>
      </c>
      <c r="Q1760">
        <v>586163.31999999995</v>
      </c>
      <c r="R1760">
        <v>6452718.2800000003</v>
      </c>
    </row>
    <row r="1761" spans="1:18">
      <c r="A1761">
        <v>468</v>
      </c>
      <c r="B1761">
        <v>60001886</v>
      </c>
      <c r="C1761">
        <f>+PF1296</f>
        <v>0</v>
      </c>
      <c r="D1761" t="s">
        <v>90</v>
      </c>
      <c r="E1761">
        <v>783129600000</v>
      </c>
      <c r="F1761">
        <v>1147949482000</v>
      </c>
      <c r="G1761">
        <v>1</v>
      </c>
      <c r="H1761" t="s">
        <v>445</v>
      </c>
      <c r="I1761" t="s">
        <v>446</v>
      </c>
      <c r="J1761" t="s">
        <v>20</v>
      </c>
      <c r="K1761" t="s">
        <v>21</v>
      </c>
      <c r="L1761">
        <v>0</v>
      </c>
      <c r="M1761">
        <v>0</v>
      </c>
      <c r="N1761" t="s">
        <v>22</v>
      </c>
      <c r="O1761">
        <v>4</v>
      </c>
      <c r="P1761" s="30">
        <f>SQRT((postes_2[[#This Row],[x]]-$Q$1)^2+(postes_2[[#This Row],[y]]-$R$1)^2)</f>
        <v>301737.24988872645</v>
      </c>
      <c r="Q1761">
        <v>415108.60000000102</v>
      </c>
      <c r="R1761">
        <v>6523506.7699999996</v>
      </c>
    </row>
    <row r="1762" spans="1:18">
      <c r="A1762">
        <v>2223</v>
      </c>
      <c r="B1762">
        <v>10000564</v>
      </c>
      <c r="C1762" t="e">
        <f>+#REF!</f>
        <v>#REF!</v>
      </c>
      <c r="D1762" t="s">
        <v>168</v>
      </c>
      <c r="E1762">
        <v>610761600000</v>
      </c>
      <c r="F1762">
        <v>1455538507000</v>
      </c>
      <c r="G1762">
        <v>1</v>
      </c>
      <c r="H1762" t="s">
        <v>5683</v>
      </c>
      <c r="I1762" t="s">
        <v>5684</v>
      </c>
      <c r="J1762" t="s">
        <v>20</v>
      </c>
      <c r="K1762" t="s">
        <v>21</v>
      </c>
      <c r="L1762">
        <v>0</v>
      </c>
      <c r="M1762">
        <v>0</v>
      </c>
      <c r="N1762" t="s">
        <v>22</v>
      </c>
      <c r="O1762">
        <v>6</v>
      </c>
      <c r="P1762" s="30">
        <f>SQRT((postes_2[[#This Row],[x]]-$Q$1)^2+(postes_2[[#This Row],[y]]-$R$1)^2)</f>
        <v>302036.27489527059</v>
      </c>
      <c r="Q1762">
        <v>761875.54999999702</v>
      </c>
      <c r="R1762">
        <v>7014808.9699999997</v>
      </c>
    </row>
    <row r="1763" spans="1:18">
      <c r="A1763">
        <v>1714</v>
      </c>
      <c r="B1763">
        <v>10000290</v>
      </c>
      <c r="C1763" t="e">
        <f>+#REF!</f>
        <v>#REF!</v>
      </c>
      <c r="D1763" t="s">
        <v>274</v>
      </c>
      <c r="E1763">
        <v>610761600000</v>
      </c>
      <c r="F1763">
        <v>1422007423000</v>
      </c>
      <c r="G1763">
        <v>1</v>
      </c>
      <c r="H1763" t="s">
        <v>6950</v>
      </c>
      <c r="I1763" t="s">
        <v>6951</v>
      </c>
      <c r="J1763" t="s">
        <v>20</v>
      </c>
      <c r="K1763" t="s">
        <v>21</v>
      </c>
      <c r="L1763">
        <v>0</v>
      </c>
      <c r="M1763">
        <v>0</v>
      </c>
      <c r="N1763" t="s">
        <v>22</v>
      </c>
      <c r="O1763">
        <v>4</v>
      </c>
      <c r="P1763" s="30">
        <f>SQRT((postes_2[[#This Row],[x]]-$Q$1)^2+(postes_2[[#This Row],[y]]-$R$1)^2)</f>
        <v>302286.93224864407</v>
      </c>
      <c r="Q1763">
        <v>676735.34000000404</v>
      </c>
      <c r="R1763">
        <v>7048396.5800000001</v>
      </c>
    </row>
    <row r="1764" spans="1:18">
      <c r="A1764">
        <v>439</v>
      </c>
      <c r="B1764">
        <v>10000433</v>
      </c>
      <c r="C1764">
        <f>+PF1330</f>
        <v>0</v>
      </c>
      <c r="D1764" t="s">
        <v>23</v>
      </c>
      <c r="E1764">
        <v>1179938974000</v>
      </c>
      <c r="F1764" t="s">
        <v>20</v>
      </c>
      <c r="G1764">
        <v>1</v>
      </c>
      <c r="H1764" t="s">
        <v>996</v>
      </c>
      <c r="I1764" t="s">
        <v>997</v>
      </c>
      <c r="J1764" t="s">
        <v>998</v>
      </c>
      <c r="K1764" t="s">
        <v>21</v>
      </c>
      <c r="L1764">
        <v>0</v>
      </c>
      <c r="M1764">
        <v>0</v>
      </c>
      <c r="N1764" t="s">
        <v>22</v>
      </c>
      <c r="O1764">
        <v>6</v>
      </c>
      <c r="P1764" s="30">
        <f>SQRT((postes_2[[#This Row],[x]]-$Q$1)^2+(postes_2[[#This Row],[y]]-$R$1)^2)</f>
        <v>302338.65577148495</v>
      </c>
      <c r="Q1764">
        <v>735971.49000000197</v>
      </c>
      <c r="R1764">
        <v>7028522.0899999999</v>
      </c>
    </row>
    <row r="1765" spans="1:18">
      <c r="A1765">
        <v>3007</v>
      </c>
      <c r="B1765">
        <v>60001237</v>
      </c>
      <c r="C1765" t="e">
        <f>+#REF!</f>
        <v>#REF!</v>
      </c>
      <c r="D1765" t="s">
        <v>20</v>
      </c>
      <c r="E1765">
        <v>1034899200000</v>
      </c>
      <c r="F1765" t="s">
        <v>20</v>
      </c>
      <c r="G1765">
        <v>1</v>
      </c>
      <c r="H1765" t="s">
        <v>6381</v>
      </c>
      <c r="I1765" t="s">
        <v>6382</v>
      </c>
      <c r="J1765" t="s">
        <v>6383</v>
      </c>
      <c r="K1765" t="s">
        <v>21</v>
      </c>
      <c r="L1765">
        <v>0</v>
      </c>
      <c r="M1765">
        <v>0</v>
      </c>
      <c r="N1765" t="s">
        <v>22</v>
      </c>
      <c r="O1765">
        <v>3</v>
      </c>
      <c r="P1765" s="30">
        <f>SQRT((postes_2[[#This Row],[x]]-$Q$1)^2+(postes_2[[#This Row],[y]]-$R$1)^2)</f>
        <v>302350.35010155145</v>
      </c>
      <c r="Q1765">
        <v>312905.35000000102</v>
      </c>
      <c r="R1765">
        <v>6699876.5700000003</v>
      </c>
    </row>
    <row r="1766" spans="1:18">
      <c r="A1766">
        <v>1147</v>
      </c>
      <c r="B1766">
        <v>30001181</v>
      </c>
      <c r="C1766">
        <f>+PF621</f>
        <v>0</v>
      </c>
      <c r="D1766" t="s">
        <v>20</v>
      </c>
      <c r="E1766">
        <v>610761600000</v>
      </c>
      <c r="F1766" t="s">
        <v>20</v>
      </c>
      <c r="G1766">
        <v>1</v>
      </c>
      <c r="H1766" t="s">
        <v>4772</v>
      </c>
      <c r="I1766" t="s">
        <v>4772</v>
      </c>
      <c r="J1766" t="s">
        <v>20</v>
      </c>
      <c r="K1766" t="s">
        <v>21</v>
      </c>
      <c r="L1766">
        <v>0</v>
      </c>
      <c r="M1766">
        <v>0</v>
      </c>
      <c r="N1766" t="s">
        <v>22</v>
      </c>
      <c r="O1766">
        <v>3</v>
      </c>
      <c r="P1766" s="30">
        <f>SQRT((postes_2[[#This Row],[x]]-$Q$1)^2+(postes_2[[#This Row],[y]]-$R$1)^2)</f>
        <v>302399.55908181105</v>
      </c>
      <c r="Q1766">
        <v>796502.64999999898</v>
      </c>
      <c r="R1766">
        <v>6515057.0599999996</v>
      </c>
    </row>
    <row r="1767" spans="1:18">
      <c r="A1767">
        <v>1707</v>
      </c>
      <c r="B1767">
        <v>10000313</v>
      </c>
      <c r="C1767" t="e">
        <f>+#REF!</f>
        <v>#REF!</v>
      </c>
      <c r="D1767" t="s">
        <v>152</v>
      </c>
      <c r="E1767">
        <v>610761600000</v>
      </c>
      <c r="F1767">
        <v>1289985694000</v>
      </c>
      <c r="G1767">
        <v>1</v>
      </c>
      <c r="H1767" t="s">
        <v>6936</v>
      </c>
      <c r="I1767" t="s">
        <v>6937</v>
      </c>
      <c r="J1767" t="s">
        <v>20</v>
      </c>
      <c r="K1767" t="s">
        <v>21</v>
      </c>
      <c r="L1767">
        <v>0</v>
      </c>
      <c r="M1767">
        <v>0</v>
      </c>
      <c r="N1767" t="s">
        <v>22</v>
      </c>
      <c r="O1767">
        <v>6</v>
      </c>
      <c r="P1767" s="30">
        <f>SQRT((postes_2[[#This Row],[x]]-$Q$1)^2+(postes_2[[#This Row],[y]]-$R$1)^2)</f>
        <v>302429.22900943854</v>
      </c>
      <c r="Q1767">
        <v>689165.74000000197</v>
      </c>
      <c r="R1767">
        <v>7045473.1500000004</v>
      </c>
    </row>
    <row r="1768" spans="1:18">
      <c r="A1768">
        <v>2024</v>
      </c>
      <c r="B1768">
        <v>50000385</v>
      </c>
      <c r="C1768" t="e">
        <f>+#REF!</f>
        <v>#REF!</v>
      </c>
      <c r="D1768" t="s">
        <v>274</v>
      </c>
      <c r="E1768">
        <v>1050364800000</v>
      </c>
      <c r="F1768">
        <v>1423152373000</v>
      </c>
      <c r="G1768">
        <v>1</v>
      </c>
      <c r="H1768" t="s">
        <v>4266</v>
      </c>
      <c r="I1768" t="s">
        <v>4267</v>
      </c>
      <c r="J1768" t="s">
        <v>26</v>
      </c>
      <c r="K1768" t="s">
        <v>21</v>
      </c>
      <c r="L1768">
        <v>0</v>
      </c>
      <c r="M1768">
        <v>0</v>
      </c>
      <c r="N1768" t="s">
        <v>22</v>
      </c>
      <c r="O1768">
        <v>4</v>
      </c>
      <c r="P1768" s="30">
        <f>SQRT((postes_2[[#This Row],[x]]-$Q$1)^2+(postes_2[[#This Row],[y]]-$R$1)^2)</f>
        <v>302434.0557991378</v>
      </c>
      <c r="Q1768">
        <v>580852.14999999898</v>
      </c>
      <c r="R1768">
        <v>6452481.9800000004</v>
      </c>
    </row>
    <row r="1769" spans="1:18">
      <c r="A1769">
        <v>2477</v>
      </c>
      <c r="B1769">
        <v>50000392</v>
      </c>
      <c r="C1769" t="e">
        <f>+#REF!</f>
        <v>#REF!</v>
      </c>
      <c r="D1769" t="s">
        <v>38</v>
      </c>
      <c r="E1769">
        <v>610761600000</v>
      </c>
      <c r="F1769">
        <v>1208193393000</v>
      </c>
      <c r="G1769">
        <v>1</v>
      </c>
      <c r="H1769" t="s">
        <v>6162</v>
      </c>
      <c r="I1769" t="s">
        <v>6163</v>
      </c>
      <c r="J1769" t="s">
        <v>20</v>
      </c>
      <c r="K1769" t="s">
        <v>21</v>
      </c>
      <c r="L1769">
        <v>0</v>
      </c>
      <c r="M1769">
        <v>0</v>
      </c>
      <c r="N1769" t="s">
        <v>22</v>
      </c>
      <c r="O1769">
        <v>6</v>
      </c>
      <c r="P1769" s="30">
        <f>SQRT((postes_2[[#This Row],[x]]-$Q$1)^2+(postes_2[[#This Row],[y]]-$R$1)^2)</f>
        <v>303008.959956248</v>
      </c>
      <c r="Q1769">
        <v>622110.43000000005</v>
      </c>
      <c r="R1769">
        <v>6450677.0899999999</v>
      </c>
    </row>
    <row r="1770" spans="1:18">
      <c r="A1770">
        <v>1708</v>
      </c>
      <c r="B1770">
        <v>10000288</v>
      </c>
      <c r="C1770" t="e">
        <f>+#REF!</f>
        <v>#REF!</v>
      </c>
      <c r="D1770" t="s">
        <v>274</v>
      </c>
      <c r="E1770">
        <v>1141310307000</v>
      </c>
      <c r="F1770">
        <v>1422007323000</v>
      </c>
      <c r="G1770">
        <v>1</v>
      </c>
      <c r="H1770" t="s">
        <v>6938</v>
      </c>
      <c r="I1770" t="s">
        <v>6939</v>
      </c>
      <c r="J1770" t="s">
        <v>6940</v>
      </c>
      <c r="K1770" t="s">
        <v>21</v>
      </c>
      <c r="L1770">
        <v>0</v>
      </c>
      <c r="M1770">
        <v>0</v>
      </c>
      <c r="N1770" t="s">
        <v>22</v>
      </c>
      <c r="O1770">
        <v>4</v>
      </c>
      <c r="P1770" s="30">
        <f>SQRT((postes_2[[#This Row],[x]]-$Q$1)^2+(postes_2[[#This Row],[y]]-$R$1)^2)</f>
        <v>303114.85947372613</v>
      </c>
      <c r="Q1770">
        <v>675147.82999999798</v>
      </c>
      <c r="R1770">
        <v>7049596.2800000003</v>
      </c>
    </row>
    <row r="1771" spans="1:18">
      <c r="A1771">
        <v>2267</v>
      </c>
      <c r="B1771">
        <v>30000575</v>
      </c>
      <c r="C1771" t="e">
        <f>+#REF!</f>
        <v>#REF!</v>
      </c>
      <c r="D1771" t="s">
        <v>108</v>
      </c>
      <c r="E1771">
        <v>610761600000</v>
      </c>
      <c r="F1771">
        <v>1235750111000</v>
      </c>
      <c r="G1771">
        <v>1</v>
      </c>
      <c r="H1771" t="s">
        <v>4493</v>
      </c>
      <c r="I1771" t="s">
        <v>4494</v>
      </c>
      <c r="J1771" t="s">
        <v>26</v>
      </c>
      <c r="K1771" t="s">
        <v>21</v>
      </c>
      <c r="L1771">
        <v>0</v>
      </c>
      <c r="M1771">
        <v>0</v>
      </c>
      <c r="N1771" t="s">
        <v>22</v>
      </c>
      <c r="O1771">
        <v>3</v>
      </c>
      <c r="P1771" s="30">
        <f>SQRT((postes_2[[#This Row],[x]]-$Q$1)^2+(postes_2[[#This Row],[y]]-$R$1)^2)</f>
        <v>303260.96279670199</v>
      </c>
      <c r="Q1771">
        <v>852898.90999999596</v>
      </c>
      <c r="R1771">
        <v>6571267.1500000004</v>
      </c>
    </row>
    <row r="1772" spans="1:18">
      <c r="A1772">
        <v>3881</v>
      </c>
      <c r="B1772">
        <v>20000073</v>
      </c>
      <c r="C1772" t="e">
        <f>+#REF!</f>
        <v>#REF!</v>
      </c>
      <c r="D1772" t="s">
        <v>23</v>
      </c>
      <c r="E1772">
        <v>610761600000</v>
      </c>
      <c r="F1772">
        <v>1280938560000</v>
      </c>
      <c r="G1772">
        <v>1</v>
      </c>
      <c r="H1772" t="s">
        <v>8185</v>
      </c>
      <c r="I1772" t="s">
        <v>8185</v>
      </c>
      <c r="J1772" t="s">
        <v>20</v>
      </c>
      <c r="K1772" t="s">
        <v>21</v>
      </c>
      <c r="L1772">
        <v>0</v>
      </c>
      <c r="M1772">
        <v>0</v>
      </c>
      <c r="N1772" t="s">
        <v>22</v>
      </c>
      <c r="O1772">
        <v>6</v>
      </c>
      <c r="P1772" s="30">
        <f>SQRT((postes_2[[#This Row],[x]]-$Q$1)^2+(postes_2[[#This Row],[y]]-$R$1)^2)</f>
        <v>303495.86191837979</v>
      </c>
      <c r="Q1772">
        <v>830025.36999999697</v>
      </c>
      <c r="R1772">
        <v>6962997.2300000004</v>
      </c>
    </row>
    <row r="1773" spans="1:18">
      <c r="A1773">
        <v>2445</v>
      </c>
      <c r="B1773">
        <v>10000390</v>
      </c>
      <c r="C1773" t="e">
        <f>+#REF!</f>
        <v>#REF!</v>
      </c>
      <c r="D1773" t="s">
        <v>27</v>
      </c>
      <c r="E1773">
        <v>967593600000</v>
      </c>
      <c r="F1773">
        <v>1295274744000</v>
      </c>
      <c r="G1773">
        <v>1</v>
      </c>
      <c r="H1773" t="s">
        <v>1434</v>
      </c>
      <c r="I1773" t="s">
        <v>1435</v>
      </c>
      <c r="J1773" t="s">
        <v>20</v>
      </c>
      <c r="K1773" t="s">
        <v>21</v>
      </c>
      <c r="L1773">
        <v>0</v>
      </c>
      <c r="M1773">
        <v>0</v>
      </c>
      <c r="N1773" t="s">
        <v>22</v>
      </c>
      <c r="O1773">
        <v>3</v>
      </c>
      <c r="P1773" s="30">
        <f>SQRT((postes_2[[#This Row],[x]]-$Q$1)^2+(postes_2[[#This Row],[y]]-$R$1)^2)</f>
        <v>303691.82362210902</v>
      </c>
      <c r="Q1773">
        <v>735131.78000000096</v>
      </c>
      <c r="R1773">
        <v>7030388.3099999996</v>
      </c>
    </row>
    <row r="1774" spans="1:18">
      <c r="A1774">
        <v>3738</v>
      </c>
      <c r="B1774">
        <v>70000045</v>
      </c>
      <c r="C1774" t="e">
        <f>+#REF!</f>
        <v>#REF!</v>
      </c>
      <c r="D1774" t="s">
        <v>38</v>
      </c>
      <c r="E1774">
        <v>815011200000</v>
      </c>
      <c r="F1774">
        <v>1213617581000</v>
      </c>
      <c r="G1774">
        <v>1</v>
      </c>
      <c r="H1774" t="s">
        <v>7206</v>
      </c>
      <c r="I1774" t="s">
        <v>7207</v>
      </c>
      <c r="J1774" t="s">
        <v>20</v>
      </c>
      <c r="K1774" t="s">
        <v>21</v>
      </c>
      <c r="L1774">
        <v>0</v>
      </c>
      <c r="M1774">
        <v>0</v>
      </c>
      <c r="N1774" t="s">
        <v>22</v>
      </c>
      <c r="O1774">
        <v>4</v>
      </c>
      <c r="P1774" s="30">
        <f>SQRT((postes_2[[#This Row],[x]]-$Q$1)^2+(postes_2[[#This Row],[y]]-$R$1)^2)</f>
        <v>303746.61546588066</v>
      </c>
      <c r="Q1774">
        <v>386489.75</v>
      </c>
      <c r="R1774">
        <v>6958633.4299999997</v>
      </c>
    </row>
    <row r="1775" spans="1:18">
      <c r="A1775">
        <v>1068</v>
      </c>
      <c r="B1775">
        <v>70017277</v>
      </c>
      <c r="C1775">
        <f>+PF712</f>
        <v>0</v>
      </c>
      <c r="D1775" t="s">
        <v>56</v>
      </c>
      <c r="E1775">
        <v>1241619397000</v>
      </c>
      <c r="F1775">
        <v>1241539925000</v>
      </c>
      <c r="G1775">
        <v>1</v>
      </c>
      <c r="H1775" t="s">
        <v>6521</v>
      </c>
      <c r="I1775" t="s">
        <v>6522</v>
      </c>
      <c r="J1775" t="s">
        <v>20</v>
      </c>
      <c r="K1775" t="s">
        <v>21</v>
      </c>
      <c r="L1775">
        <v>0</v>
      </c>
      <c r="M1775">
        <v>0</v>
      </c>
      <c r="N1775" t="s">
        <v>22</v>
      </c>
      <c r="O1775">
        <v>6</v>
      </c>
      <c r="P1775" s="30">
        <f>SQRT((postes_2[[#This Row],[x]]-$Q$1)^2+(postes_2[[#This Row],[y]]-$R$1)^2)</f>
        <v>303809.11098541575</v>
      </c>
      <c r="Q1775">
        <v>327397.29999999702</v>
      </c>
      <c r="R1775">
        <v>6643143.6100000003</v>
      </c>
    </row>
    <row r="1776" spans="1:18">
      <c r="A1776">
        <v>163</v>
      </c>
      <c r="B1776">
        <v>30000799</v>
      </c>
      <c r="C1776">
        <f>+PF1618</f>
        <v>0</v>
      </c>
      <c r="D1776" t="s">
        <v>20</v>
      </c>
      <c r="E1776">
        <v>610761600000</v>
      </c>
      <c r="F1776" t="s">
        <v>20</v>
      </c>
      <c r="G1776">
        <v>1</v>
      </c>
      <c r="H1776" t="s">
        <v>414</v>
      </c>
      <c r="I1776" t="s">
        <v>415</v>
      </c>
      <c r="J1776" t="s">
        <v>20</v>
      </c>
      <c r="K1776" t="s">
        <v>21</v>
      </c>
      <c r="L1776">
        <v>0</v>
      </c>
      <c r="M1776">
        <v>0</v>
      </c>
      <c r="N1776" t="s">
        <v>22</v>
      </c>
      <c r="O1776">
        <v>6</v>
      </c>
      <c r="P1776" s="30">
        <f>SQRT((postes_2[[#This Row],[x]]-$Q$1)^2+(postes_2[[#This Row],[y]]-$R$1)^2)</f>
        <v>303862.82864370424</v>
      </c>
      <c r="Q1776">
        <v>833395.54999999702</v>
      </c>
      <c r="R1776">
        <v>6546976.2699999996</v>
      </c>
    </row>
    <row r="1777" spans="1:18">
      <c r="A1777">
        <v>1785</v>
      </c>
      <c r="B1777">
        <v>60003637</v>
      </c>
      <c r="C1777" t="e">
        <f>+#REF!</f>
        <v>#REF!</v>
      </c>
      <c r="D1777" t="s">
        <v>1094</v>
      </c>
      <c r="E1777">
        <v>993081600000</v>
      </c>
      <c r="F1777">
        <v>1423829857000</v>
      </c>
      <c r="G1777">
        <v>1</v>
      </c>
      <c r="H1777" t="s">
        <v>7100</v>
      </c>
      <c r="I1777" t="s">
        <v>7100</v>
      </c>
      <c r="J1777" t="s">
        <v>20</v>
      </c>
      <c r="K1777" t="s">
        <v>21</v>
      </c>
      <c r="L1777">
        <v>0</v>
      </c>
      <c r="M1777">
        <v>0</v>
      </c>
      <c r="N1777" t="s">
        <v>22</v>
      </c>
      <c r="O1777">
        <v>3</v>
      </c>
      <c r="P1777" s="30">
        <f>SQRT((postes_2[[#This Row],[x]]-$Q$1)^2+(postes_2[[#This Row],[y]]-$R$1)^2)</f>
        <v>303970.64797038038</v>
      </c>
      <c r="Q1777">
        <v>311106.390000001</v>
      </c>
      <c r="R1777">
        <v>6700736.5599999996</v>
      </c>
    </row>
    <row r="1778" spans="1:18">
      <c r="A1778">
        <v>268</v>
      </c>
      <c r="B1778">
        <v>70023307</v>
      </c>
      <c r="C1778">
        <f>+PF1515</f>
        <v>0</v>
      </c>
      <c r="D1778" t="s">
        <v>56</v>
      </c>
      <c r="E1778">
        <v>1225278574000</v>
      </c>
      <c r="F1778">
        <v>1225278545000</v>
      </c>
      <c r="G1778">
        <v>1</v>
      </c>
      <c r="H1778" t="s">
        <v>635</v>
      </c>
      <c r="I1778" t="s">
        <v>636</v>
      </c>
      <c r="J1778" t="s">
        <v>20</v>
      </c>
      <c r="K1778" t="s">
        <v>21</v>
      </c>
      <c r="L1778">
        <v>0</v>
      </c>
      <c r="M1778">
        <v>0</v>
      </c>
      <c r="N1778" t="s">
        <v>22</v>
      </c>
      <c r="O1778">
        <v>6</v>
      </c>
      <c r="P1778" s="30">
        <f>SQRT((postes_2[[#This Row],[x]]-$Q$1)^2+(postes_2[[#This Row],[y]]-$R$1)^2)</f>
        <v>304065.05472259247</v>
      </c>
      <c r="Q1778">
        <v>763835.53999999899</v>
      </c>
      <c r="R1778">
        <v>7016015.8700000001</v>
      </c>
    </row>
    <row r="1779" spans="1:18">
      <c r="A1779">
        <v>728</v>
      </c>
      <c r="B1779">
        <v>60001200</v>
      </c>
      <c r="C1779">
        <f>+PF1056</f>
        <v>0</v>
      </c>
      <c r="D1779" t="s">
        <v>274</v>
      </c>
      <c r="E1779">
        <v>1033948800000</v>
      </c>
      <c r="F1779">
        <v>1445946722000</v>
      </c>
      <c r="G1779">
        <v>1</v>
      </c>
      <c r="H1779" t="s">
        <v>1228</v>
      </c>
      <c r="I1779" t="s">
        <v>1229</v>
      </c>
      <c r="J1779" t="s">
        <v>20</v>
      </c>
      <c r="K1779" t="s">
        <v>21</v>
      </c>
      <c r="L1779">
        <v>0</v>
      </c>
      <c r="M1779">
        <v>0</v>
      </c>
      <c r="N1779" t="s">
        <v>22</v>
      </c>
      <c r="O1779">
        <v>6</v>
      </c>
      <c r="P1779" s="30">
        <f>SQRT((postes_2[[#This Row],[x]]-$Q$1)^2+(postes_2[[#This Row],[y]]-$R$1)^2)</f>
        <v>304172.77451106033</v>
      </c>
      <c r="Q1779">
        <v>310045.03000000102</v>
      </c>
      <c r="R1779">
        <v>6705856.25</v>
      </c>
    </row>
    <row r="1780" spans="1:18">
      <c r="A1780">
        <v>1533</v>
      </c>
      <c r="B1780">
        <v>10000265</v>
      </c>
      <c r="C1780">
        <f>+PF250</f>
        <v>0</v>
      </c>
      <c r="D1780" t="s">
        <v>274</v>
      </c>
      <c r="E1780">
        <v>1068595200000</v>
      </c>
      <c r="F1780">
        <v>1421928015000</v>
      </c>
      <c r="G1780">
        <v>1</v>
      </c>
      <c r="H1780" t="s">
        <v>2467</v>
      </c>
      <c r="I1780" t="s">
        <v>2467</v>
      </c>
      <c r="J1780" t="s">
        <v>20</v>
      </c>
      <c r="K1780" t="s">
        <v>21</v>
      </c>
      <c r="L1780">
        <v>0</v>
      </c>
      <c r="M1780">
        <v>0</v>
      </c>
      <c r="N1780" t="s">
        <v>22</v>
      </c>
      <c r="O1780">
        <v>4</v>
      </c>
      <c r="P1780" s="30">
        <f>SQRT((postes_2[[#This Row],[x]]-$Q$1)^2+(postes_2[[#This Row],[y]]-$R$1)^2)</f>
        <v>304255.96678011527</v>
      </c>
      <c r="Q1780">
        <v>610655.17000000202</v>
      </c>
      <c r="R1780">
        <v>7057718.2599999998</v>
      </c>
    </row>
    <row r="1781" spans="1:18">
      <c r="A1781">
        <v>3132</v>
      </c>
      <c r="B1781">
        <v>30000573</v>
      </c>
      <c r="C1781" t="e">
        <f>+#REF!</f>
        <v>#REF!</v>
      </c>
      <c r="D1781" t="s">
        <v>23</v>
      </c>
      <c r="E1781">
        <v>610761600000</v>
      </c>
      <c r="F1781">
        <v>1258469758000</v>
      </c>
      <c r="G1781">
        <v>1</v>
      </c>
      <c r="H1781" t="s">
        <v>3102</v>
      </c>
      <c r="I1781" t="s">
        <v>3102</v>
      </c>
      <c r="J1781" t="s">
        <v>20</v>
      </c>
      <c r="K1781" t="s">
        <v>21</v>
      </c>
      <c r="L1781">
        <v>0</v>
      </c>
      <c r="M1781">
        <v>0</v>
      </c>
      <c r="N1781" t="s">
        <v>22</v>
      </c>
      <c r="O1781">
        <v>3</v>
      </c>
      <c r="P1781" s="30">
        <f>SQRT((postes_2[[#This Row],[x]]-$Q$1)^2+(postes_2[[#This Row],[y]]-$R$1)^2)</f>
        <v>304308.40595402615</v>
      </c>
      <c r="Q1781">
        <v>854743.99000000197</v>
      </c>
      <c r="R1781">
        <v>6571986.5199999996</v>
      </c>
    </row>
    <row r="1782" spans="1:18">
      <c r="A1782">
        <v>2507</v>
      </c>
      <c r="B1782">
        <v>10000401</v>
      </c>
      <c r="C1782" t="e">
        <f>+PE0</f>
        <v>#NAME?</v>
      </c>
      <c r="D1782" t="s">
        <v>229</v>
      </c>
      <c r="E1782" s="1">
        <v>908928000000</v>
      </c>
      <c r="F1782">
        <v>1126622066000</v>
      </c>
      <c r="G1782">
        <v>1</v>
      </c>
      <c r="H1782" t="s">
        <v>5263</v>
      </c>
      <c r="I1782" t="s">
        <v>5264</v>
      </c>
      <c r="J1782" t="s">
        <v>20</v>
      </c>
      <c r="K1782" t="s">
        <v>21</v>
      </c>
      <c r="L1782">
        <v>0</v>
      </c>
      <c r="M1782">
        <v>0</v>
      </c>
      <c r="N1782" t="s">
        <v>22</v>
      </c>
      <c r="O1782">
        <v>0</v>
      </c>
      <c r="P1782" s="30">
        <f>SQRT((postes_2[[#This Row],[x]]-$Q$1)^2+(postes_2[[#This Row],[y]]-$R$1)^2)</f>
        <v>304366.80797069991</v>
      </c>
      <c r="Q1782">
        <v>737044.10999999905</v>
      </c>
      <c r="R1782">
        <v>7030261.8600000003</v>
      </c>
    </row>
    <row r="1783" spans="1:18">
      <c r="A1783">
        <v>2305</v>
      </c>
      <c r="B1783">
        <v>50000391</v>
      </c>
      <c r="C1783" t="e">
        <f>+#REF!</f>
        <v>#REF!</v>
      </c>
      <c r="D1783" t="s">
        <v>38</v>
      </c>
      <c r="E1783">
        <v>610761600000</v>
      </c>
      <c r="F1783">
        <v>1208193280000</v>
      </c>
      <c r="G1783">
        <v>1</v>
      </c>
      <c r="H1783" t="s">
        <v>5356</v>
      </c>
      <c r="I1783" t="s">
        <v>4913</v>
      </c>
      <c r="J1783" t="s">
        <v>20</v>
      </c>
      <c r="K1783" t="s">
        <v>21</v>
      </c>
      <c r="L1783">
        <v>0</v>
      </c>
      <c r="M1783">
        <v>0</v>
      </c>
      <c r="N1783" t="s">
        <v>22</v>
      </c>
      <c r="O1783">
        <v>4</v>
      </c>
      <c r="P1783" s="30">
        <f>SQRT((postes_2[[#This Row],[x]]-$Q$1)^2+(postes_2[[#This Row],[y]]-$R$1)^2)</f>
        <v>304379.51217740297</v>
      </c>
      <c r="Q1783">
        <v>581103.39000000095</v>
      </c>
      <c r="R1783">
        <v>6450502.7300000004</v>
      </c>
    </row>
    <row r="1784" spans="1:18">
      <c r="A1784">
        <v>2943</v>
      </c>
      <c r="B1784">
        <v>30000473</v>
      </c>
      <c r="C1784" t="e">
        <f>+#REF!</f>
        <v>#REF!</v>
      </c>
      <c r="D1784" t="s">
        <v>43</v>
      </c>
      <c r="E1784">
        <v>1130429180000</v>
      </c>
      <c r="F1784">
        <v>1133889332000</v>
      </c>
      <c r="G1784">
        <v>1</v>
      </c>
      <c r="H1784" t="s">
        <v>6240</v>
      </c>
      <c r="I1784" t="s">
        <v>6241</v>
      </c>
      <c r="J1784" t="s">
        <v>20</v>
      </c>
      <c r="K1784" t="s">
        <v>21</v>
      </c>
      <c r="L1784">
        <v>0</v>
      </c>
      <c r="M1784">
        <v>0</v>
      </c>
      <c r="N1784" t="s">
        <v>22</v>
      </c>
      <c r="O1784">
        <v>3</v>
      </c>
      <c r="P1784" s="30">
        <f>SQRT((postes_2[[#This Row],[x]]-$Q$1)^2+(postes_2[[#This Row],[y]]-$R$1)^2)</f>
        <v>304474.03402046766</v>
      </c>
      <c r="Q1784">
        <v>863099.89000000095</v>
      </c>
      <c r="R1784">
        <v>6583514.6600000001</v>
      </c>
    </row>
    <row r="1785" spans="1:18">
      <c r="A1785">
        <v>2783</v>
      </c>
      <c r="B1785">
        <v>20002889</v>
      </c>
      <c r="C1785" t="e">
        <f>+#REF!</f>
        <v>#REF!</v>
      </c>
      <c r="D1785" t="s">
        <v>77</v>
      </c>
      <c r="E1785">
        <v>921801600000</v>
      </c>
      <c r="F1785">
        <v>1334237685000</v>
      </c>
      <c r="G1785">
        <v>1</v>
      </c>
      <c r="H1785" t="s">
        <v>4929</v>
      </c>
      <c r="I1785" t="s">
        <v>4930</v>
      </c>
      <c r="J1785" t="s">
        <v>20</v>
      </c>
      <c r="K1785" t="s">
        <v>21</v>
      </c>
      <c r="L1785">
        <v>0</v>
      </c>
      <c r="M1785">
        <v>0</v>
      </c>
      <c r="N1785" t="s">
        <v>22</v>
      </c>
      <c r="O1785">
        <v>3</v>
      </c>
      <c r="P1785" s="30">
        <f>SQRT((postes_2[[#This Row],[x]]-$Q$1)^2+(postes_2[[#This Row],[y]]-$R$1)^2)</f>
        <v>304482.89804478321</v>
      </c>
      <c r="Q1785">
        <v>832962.92000000202</v>
      </c>
      <c r="R1785">
        <v>6961323.8899999997</v>
      </c>
    </row>
    <row r="1786" spans="1:18">
      <c r="A1786">
        <v>1644</v>
      </c>
      <c r="B1786">
        <v>60001800</v>
      </c>
      <c r="C1786">
        <f>+PF145</f>
        <v>0</v>
      </c>
      <c r="D1786" t="s">
        <v>30</v>
      </c>
      <c r="E1786">
        <v>1056412800000</v>
      </c>
      <c r="F1786">
        <v>1321260005000</v>
      </c>
      <c r="G1786">
        <v>1</v>
      </c>
      <c r="H1786" t="s">
        <v>3495</v>
      </c>
      <c r="I1786" t="s">
        <v>3496</v>
      </c>
      <c r="J1786" t="s">
        <v>20</v>
      </c>
      <c r="K1786" t="s">
        <v>21</v>
      </c>
      <c r="L1786">
        <v>0</v>
      </c>
      <c r="M1786">
        <v>0</v>
      </c>
      <c r="N1786" t="s">
        <v>22</v>
      </c>
      <c r="O1786">
        <v>4</v>
      </c>
      <c r="P1786" s="30">
        <f>SQRT((postes_2[[#This Row],[x]]-$Q$1)^2+(postes_2[[#This Row],[y]]-$R$1)^2)</f>
        <v>304536.88759304187</v>
      </c>
      <c r="Q1786">
        <v>363789.17000000202</v>
      </c>
      <c r="R1786">
        <v>6574880.0599999996</v>
      </c>
    </row>
    <row r="1787" spans="1:18">
      <c r="A1787">
        <v>2849</v>
      </c>
      <c r="B1787">
        <v>30000040</v>
      </c>
      <c r="C1787" t="e">
        <f>+#REF!</f>
        <v>#REF!</v>
      </c>
      <c r="D1787" t="s">
        <v>77</v>
      </c>
      <c r="E1787">
        <v>899337600000</v>
      </c>
      <c r="F1787">
        <v>1342450494000</v>
      </c>
      <c r="G1787">
        <v>1</v>
      </c>
      <c r="H1787" t="s">
        <v>2272</v>
      </c>
      <c r="I1787" t="s">
        <v>2273</v>
      </c>
      <c r="J1787" t="s">
        <v>20</v>
      </c>
      <c r="K1787" t="s">
        <v>21</v>
      </c>
      <c r="L1787">
        <v>0</v>
      </c>
      <c r="M1787">
        <v>0</v>
      </c>
      <c r="N1787" t="s">
        <v>22</v>
      </c>
      <c r="O1787">
        <v>3</v>
      </c>
      <c r="P1787" s="30">
        <f>SQRT((postes_2[[#This Row],[x]]-$Q$1)^2+(postes_2[[#This Row],[y]]-$R$1)^2)</f>
        <v>304552.44417259045</v>
      </c>
      <c r="Q1787">
        <v>910705.53000000096</v>
      </c>
      <c r="R1787">
        <v>6702370.3600000003</v>
      </c>
    </row>
    <row r="1788" spans="1:18">
      <c r="A1788">
        <v>1715</v>
      </c>
      <c r="B1788">
        <v>10000305</v>
      </c>
      <c r="C1788">
        <f>+PF78</f>
        <v>0</v>
      </c>
      <c r="D1788" t="s">
        <v>274</v>
      </c>
      <c r="E1788">
        <v>1179937119000</v>
      </c>
      <c r="F1788">
        <v>1422008632000</v>
      </c>
      <c r="G1788">
        <v>1</v>
      </c>
      <c r="H1788" t="s">
        <v>6952</v>
      </c>
      <c r="I1788" t="s">
        <v>6953</v>
      </c>
      <c r="J1788" t="s">
        <v>6954</v>
      </c>
      <c r="K1788" t="s">
        <v>21</v>
      </c>
      <c r="L1788">
        <v>0</v>
      </c>
      <c r="M1788">
        <v>0</v>
      </c>
      <c r="N1788" t="s">
        <v>22</v>
      </c>
      <c r="O1788">
        <v>6</v>
      </c>
      <c r="P1788" s="30">
        <f>SQRT((postes_2[[#This Row],[x]]-$Q$1)^2+(postes_2[[#This Row],[y]]-$R$1)^2)</f>
        <v>304552.51697529032</v>
      </c>
      <c r="Q1788">
        <v>688576</v>
      </c>
      <c r="R1788">
        <v>7047828.75</v>
      </c>
    </row>
    <row r="1789" spans="1:18">
      <c r="A1789">
        <v>1324</v>
      </c>
      <c r="B1789">
        <v>60001438</v>
      </c>
      <c r="C1789">
        <f>+PF467</f>
        <v>0</v>
      </c>
      <c r="D1789" t="s">
        <v>20</v>
      </c>
      <c r="E1789">
        <v>1034899200000</v>
      </c>
      <c r="F1789" t="s">
        <v>20</v>
      </c>
      <c r="G1789">
        <v>1</v>
      </c>
      <c r="H1789" t="s">
        <v>5951</v>
      </c>
      <c r="I1789" t="s">
        <v>5952</v>
      </c>
      <c r="J1789" t="s">
        <v>20</v>
      </c>
      <c r="K1789" t="s">
        <v>21</v>
      </c>
      <c r="L1789">
        <v>0</v>
      </c>
      <c r="M1789">
        <v>0</v>
      </c>
      <c r="N1789" t="s">
        <v>22</v>
      </c>
      <c r="O1789">
        <v>3</v>
      </c>
      <c r="P1789" s="30">
        <f>SQRT((postes_2[[#This Row],[x]]-$Q$1)^2+(postes_2[[#This Row],[y]]-$R$1)^2)</f>
        <v>304671.49392722588</v>
      </c>
      <c r="Q1789">
        <v>314204.84000000398</v>
      </c>
      <c r="R1789">
        <v>6682384.2599999998</v>
      </c>
    </row>
    <row r="1790" spans="1:18">
      <c r="A1790">
        <v>1172</v>
      </c>
      <c r="B1790">
        <v>60001876</v>
      </c>
      <c r="C1790" t="e">
        <f>+#REF!</f>
        <v>#REF!</v>
      </c>
      <c r="D1790" t="s">
        <v>27</v>
      </c>
      <c r="E1790">
        <v>783129600000</v>
      </c>
      <c r="F1790">
        <v>1297933789000</v>
      </c>
      <c r="G1790">
        <v>1</v>
      </c>
      <c r="H1790" t="s">
        <v>6052</v>
      </c>
      <c r="I1790" t="s">
        <v>6053</v>
      </c>
      <c r="J1790" t="s">
        <v>6054</v>
      </c>
      <c r="K1790" t="s">
        <v>21</v>
      </c>
      <c r="L1790">
        <v>0</v>
      </c>
      <c r="M1790">
        <v>0</v>
      </c>
      <c r="N1790" t="s">
        <v>22</v>
      </c>
      <c r="O1790">
        <v>4</v>
      </c>
      <c r="P1790" s="30">
        <f>SQRT((postes_2[[#This Row],[x]]-$Q$1)^2+(postes_2[[#This Row],[y]]-$R$1)^2)</f>
        <v>304727.49460580194</v>
      </c>
      <c r="Q1790">
        <v>401395.11999999703</v>
      </c>
      <c r="R1790">
        <v>6531771.4900000002</v>
      </c>
    </row>
    <row r="1791" spans="1:18">
      <c r="A1791">
        <v>742</v>
      </c>
      <c r="B1791">
        <v>20000088</v>
      </c>
      <c r="C1791">
        <f>+PF1051</f>
        <v>0</v>
      </c>
      <c r="D1791" t="s">
        <v>77</v>
      </c>
      <c r="E1791">
        <v>610761600000</v>
      </c>
      <c r="F1791">
        <v>1334231493000</v>
      </c>
      <c r="G1791">
        <v>1</v>
      </c>
      <c r="H1791" t="s">
        <v>1610</v>
      </c>
      <c r="I1791" t="s">
        <v>1610</v>
      </c>
      <c r="J1791" t="s">
        <v>1611</v>
      </c>
      <c r="K1791" t="s">
        <v>21</v>
      </c>
      <c r="L1791">
        <v>0</v>
      </c>
      <c r="M1791">
        <v>0</v>
      </c>
      <c r="N1791" t="s">
        <v>22</v>
      </c>
      <c r="O1791">
        <v>3</v>
      </c>
      <c r="P1791" s="30">
        <f>SQRT((postes_2[[#This Row],[x]]-$Q$1)^2+(postes_2[[#This Row],[y]]-$R$1)^2)</f>
        <v>305040.82127149007</v>
      </c>
      <c r="Q1791">
        <v>837103.75</v>
      </c>
      <c r="R1791">
        <v>6957635.6200000001</v>
      </c>
    </row>
    <row r="1792" spans="1:18">
      <c r="A1792">
        <v>2273</v>
      </c>
      <c r="B1792">
        <v>10001220</v>
      </c>
      <c r="C1792" t="e">
        <f>+#REF!</f>
        <v>#REF!</v>
      </c>
      <c r="D1792" t="s">
        <v>17</v>
      </c>
      <c r="E1792">
        <v>1179938741000</v>
      </c>
      <c r="F1792">
        <v>1311243846000</v>
      </c>
      <c r="G1792">
        <v>1</v>
      </c>
      <c r="H1792" t="s">
        <v>5395</v>
      </c>
      <c r="I1792" t="s">
        <v>5396</v>
      </c>
      <c r="J1792" t="s">
        <v>5397</v>
      </c>
      <c r="K1792" t="s">
        <v>21</v>
      </c>
      <c r="L1792">
        <v>0</v>
      </c>
      <c r="M1792">
        <v>0</v>
      </c>
      <c r="N1792" t="s">
        <v>22</v>
      </c>
      <c r="O1792">
        <v>3</v>
      </c>
      <c r="P1792" s="30">
        <f>SQRT((postes_2[[#This Row],[x]]-$Q$1)^2+(postes_2[[#This Row],[y]]-$R$1)^2)</f>
        <v>305131.13435275265</v>
      </c>
      <c r="Q1792">
        <v>733798.14999999898</v>
      </c>
      <c r="R1792">
        <v>7032559.1100000003</v>
      </c>
    </row>
    <row r="1793" spans="1:18">
      <c r="A1793">
        <v>2698</v>
      </c>
      <c r="B1793">
        <v>10000402</v>
      </c>
      <c r="C1793" t="e">
        <f>+#REF!</f>
        <v>#REF!</v>
      </c>
      <c r="D1793" t="s">
        <v>20</v>
      </c>
      <c r="E1793">
        <v>994291200000</v>
      </c>
      <c r="F1793" t="s">
        <v>20</v>
      </c>
      <c r="G1793">
        <v>1</v>
      </c>
      <c r="H1793" t="s">
        <v>6265</v>
      </c>
      <c r="I1793" t="s">
        <v>6266</v>
      </c>
      <c r="J1793" t="s">
        <v>20</v>
      </c>
      <c r="K1793" t="s">
        <v>21</v>
      </c>
      <c r="L1793">
        <v>0</v>
      </c>
      <c r="M1793">
        <v>0</v>
      </c>
      <c r="N1793" t="s">
        <v>22</v>
      </c>
      <c r="O1793">
        <v>6</v>
      </c>
      <c r="P1793" s="30">
        <f>SQRT((postes_2[[#This Row],[x]]-$Q$1)^2+(postes_2[[#This Row],[y]]-$R$1)^2)</f>
        <v>305300.567430828</v>
      </c>
      <c r="Q1793">
        <v>739131.20000000298</v>
      </c>
      <c r="R1793">
        <v>7030327.9299999997</v>
      </c>
    </row>
    <row r="1794" spans="1:18">
      <c r="A1794">
        <v>3142</v>
      </c>
      <c r="B1794">
        <v>20000089</v>
      </c>
      <c r="C1794" t="e">
        <f>+#REF!</f>
        <v>#REF!</v>
      </c>
      <c r="D1794" t="s">
        <v>77</v>
      </c>
      <c r="E1794">
        <v>1161101230000</v>
      </c>
      <c r="F1794">
        <v>1333731566000</v>
      </c>
      <c r="G1794">
        <v>1</v>
      </c>
      <c r="H1794" t="s">
        <v>3122</v>
      </c>
      <c r="I1794" t="s">
        <v>3123</v>
      </c>
      <c r="J1794" t="s">
        <v>3124</v>
      </c>
      <c r="K1794" t="s">
        <v>21</v>
      </c>
      <c r="L1794">
        <v>0</v>
      </c>
      <c r="M1794">
        <v>0</v>
      </c>
      <c r="N1794" t="s">
        <v>22</v>
      </c>
      <c r="O1794">
        <v>3</v>
      </c>
      <c r="P1794" s="30">
        <f>SQRT((postes_2[[#This Row],[x]]-$Q$1)^2+(postes_2[[#This Row],[y]]-$R$1)^2)</f>
        <v>305440.61409903225</v>
      </c>
      <c r="Q1794">
        <v>838698.04999999702</v>
      </c>
      <c r="R1794">
        <v>6956453.9800000004</v>
      </c>
    </row>
    <row r="1795" spans="1:18">
      <c r="A1795">
        <v>3764</v>
      </c>
      <c r="B1795">
        <v>50000298</v>
      </c>
      <c r="C1795" t="e">
        <f>+#REF!</f>
        <v>#REF!</v>
      </c>
      <c r="D1795" t="s">
        <v>77</v>
      </c>
      <c r="E1795">
        <v>610761600000</v>
      </c>
      <c r="F1795">
        <v>1323193280000</v>
      </c>
      <c r="G1795">
        <v>1</v>
      </c>
      <c r="H1795" t="s">
        <v>7337</v>
      </c>
      <c r="I1795" t="s">
        <v>7338</v>
      </c>
      <c r="J1795" t="s">
        <v>20</v>
      </c>
      <c r="K1795" t="s">
        <v>21</v>
      </c>
      <c r="L1795">
        <v>0</v>
      </c>
      <c r="M1795">
        <v>0</v>
      </c>
      <c r="N1795" t="s">
        <v>22</v>
      </c>
      <c r="O1795">
        <v>3</v>
      </c>
      <c r="P1795" s="30">
        <f>SQRT((postes_2[[#This Row],[x]]-$Q$1)^2+(postes_2[[#This Row],[y]]-$R$1)^2)</f>
        <v>305822.64247336931</v>
      </c>
      <c r="Q1795">
        <v>493759.02000000299</v>
      </c>
      <c r="R1795">
        <v>6470785.5</v>
      </c>
    </row>
    <row r="1796" spans="1:18">
      <c r="A1796">
        <v>2481</v>
      </c>
      <c r="B1796">
        <v>30000811</v>
      </c>
      <c r="C1796" t="e">
        <f>+#REF!</f>
        <v>#REF!</v>
      </c>
      <c r="D1796" t="s">
        <v>20</v>
      </c>
      <c r="E1796">
        <v>610761600000</v>
      </c>
      <c r="F1796" t="s">
        <v>20</v>
      </c>
      <c r="G1796">
        <v>1</v>
      </c>
      <c r="H1796" t="s">
        <v>6169</v>
      </c>
      <c r="I1796" t="s">
        <v>1105</v>
      </c>
      <c r="J1796" t="s">
        <v>20</v>
      </c>
      <c r="K1796" t="s">
        <v>21</v>
      </c>
      <c r="L1796">
        <v>0</v>
      </c>
      <c r="M1796">
        <v>0</v>
      </c>
      <c r="N1796" t="s">
        <v>22</v>
      </c>
      <c r="O1796">
        <v>3</v>
      </c>
      <c r="P1796" s="30">
        <f>SQRT((postes_2[[#This Row],[x]]-$Q$1)^2+(postes_2[[#This Row],[y]]-$R$1)^2)</f>
        <v>305840.83710036555</v>
      </c>
      <c r="Q1796">
        <v>834108.00999999803</v>
      </c>
      <c r="R1796">
        <v>6544837.4699999997</v>
      </c>
    </row>
    <row r="1797" spans="1:18">
      <c r="A1797">
        <v>1022</v>
      </c>
      <c r="B1797">
        <v>60001915</v>
      </c>
      <c r="C1797">
        <f>+PF781</f>
        <v>0</v>
      </c>
      <c r="D1797" t="s">
        <v>20</v>
      </c>
      <c r="E1797">
        <v>995414400000</v>
      </c>
      <c r="F1797" t="s">
        <v>20</v>
      </c>
      <c r="G1797">
        <v>1</v>
      </c>
      <c r="H1797" t="s">
        <v>1576</v>
      </c>
      <c r="I1797" t="s">
        <v>1577</v>
      </c>
      <c r="J1797" t="s">
        <v>20</v>
      </c>
      <c r="K1797" t="s">
        <v>21</v>
      </c>
      <c r="L1797">
        <v>0</v>
      </c>
      <c r="M1797">
        <v>0</v>
      </c>
      <c r="N1797" t="s">
        <v>22</v>
      </c>
      <c r="O1797">
        <v>7</v>
      </c>
      <c r="P1797" s="30">
        <f>SQRT((postes_2[[#This Row],[x]]-$Q$1)^2+(postes_2[[#This Row],[y]]-$R$1)^2)</f>
        <v>305845.4933396774</v>
      </c>
      <c r="Q1797">
        <v>419400.38000000297</v>
      </c>
      <c r="R1797">
        <v>6514644.1399999997</v>
      </c>
    </row>
    <row r="1798" spans="1:18">
      <c r="A1798">
        <v>3879</v>
      </c>
      <c r="B1798">
        <v>20000056</v>
      </c>
      <c r="C1798" t="e">
        <f>+#REF!</f>
        <v>#REF!</v>
      </c>
      <c r="D1798" t="s">
        <v>77</v>
      </c>
      <c r="E1798">
        <v>610761600000</v>
      </c>
      <c r="F1798">
        <v>1334058166000</v>
      </c>
      <c r="G1798">
        <v>1</v>
      </c>
      <c r="H1798" t="s">
        <v>8181</v>
      </c>
      <c r="I1798" t="s">
        <v>8182</v>
      </c>
      <c r="J1798" t="s">
        <v>20</v>
      </c>
      <c r="K1798" t="s">
        <v>21</v>
      </c>
      <c r="L1798">
        <v>0</v>
      </c>
      <c r="M1798">
        <v>0</v>
      </c>
      <c r="N1798" t="s">
        <v>22</v>
      </c>
      <c r="O1798">
        <v>3</v>
      </c>
      <c r="P1798" s="30">
        <f>SQRT((postes_2[[#This Row],[x]]-$Q$1)^2+(postes_2[[#This Row],[y]]-$R$1)^2)</f>
        <v>305907.0160408591</v>
      </c>
      <c r="Q1798">
        <v>826041.46000000101</v>
      </c>
      <c r="R1798">
        <v>6970505.5300000003</v>
      </c>
    </row>
    <row r="1799" spans="1:18">
      <c r="A1799">
        <v>1652</v>
      </c>
      <c r="B1799">
        <v>70000148</v>
      </c>
      <c r="C1799">
        <f>+PF153</f>
        <v>0</v>
      </c>
      <c r="D1799" t="s">
        <v>20</v>
      </c>
      <c r="E1799">
        <v>757641600000</v>
      </c>
      <c r="F1799" t="s">
        <v>20</v>
      </c>
      <c r="G1799">
        <v>1</v>
      </c>
      <c r="H1799" t="s">
        <v>3513</v>
      </c>
      <c r="I1799" t="s">
        <v>3514</v>
      </c>
      <c r="J1799" t="s">
        <v>20</v>
      </c>
      <c r="K1799" t="s">
        <v>21</v>
      </c>
      <c r="L1799">
        <v>0</v>
      </c>
      <c r="M1799">
        <v>0</v>
      </c>
      <c r="N1799" t="s">
        <v>22</v>
      </c>
      <c r="O1799">
        <v>7</v>
      </c>
      <c r="P1799" s="30">
        <f>SQRT((postes_2[[#This Row],[x]]-$Q$1)^2+(postes_2[[#This Row],[y]]-$R$1)^2)</f>
        <v>305910.36133468838</v>
      </c>
      <c r="Q1799">
        <v>368332.390000001</v>
      </c>
      <c r="R1799">
        <v>6940413.8700000001</v>
      </c>
    </row>
    <row r="1800" spans="1:18">
      <c r="A1800">
        <v>2483</v>
      </c>
      <c r="B1800">
        <v>30000829</v>
      </c>
      <c r="C1800" t="e">
        <f>+#REF!</f>
        <v>#REF!</v>
      </c>
      <c r="D1800" t="s">
        <v>20</v>
      </c>
      <c r="E1800">
        <v>610761600000</v>
      </c>
      <c r="F1800" t="s">
        <v>20</v>
      </c>
      <c r="G1800">
        <v>1</v>
      </c>
      <c r="H1800" t="s">
        <v>6172</v>
      </c>
      <c r="I1800" t="s">
        <v>3542</v>
      </c>
      <c r="J1800" t="s">
        <v>26</v>
      </c>
      <c r="K1800" t="s">
        <v>21</v>
      </c>
      <c r="L1800">
        <v>0</v>
      </c>
      <c r="M1800">
        <v>0</v>
      </c>
      <c r="N1800" t="s">
        <v>22</v>
      </c>
      <c r="O1800">
        <v>3</v>
      </c>
      <c r="P1800" s="30">
        <f>SQRT((postes_2[[#This Row],[x]]-$Q$1)^2+(postes_2[[#This Row],[y]]-$R$1)^2)</f>
        <v>306142.15148100129</v>
      </c>
      <c r="Q1800">
        <v>832972.25999999803</v>
      </c>
      <c r="R1800">
        <v>6543187.6600000001</v>
      </c>
    </row>
    <row r="1801" spans="1:18">
      <c r="A1801">
        <v>4054</v>
      </c>
      <c r="B1801">
        <v>10001212</v>
      </c>
      <c r="C1801" t="e">
        <f>+#REF!</f>
        <v>#REF!</v>
      </c>
      <c r="D1801" t="s">
        <v>36</v>
      </c>
      <c r="E1801">
        <v>1037836800000</v>
      </c>
      <c r="F1801">
        <v>1130408744000</v>
      </c>
      <c r="G1801">
        <v>1</v>
      </c>
      <c r="H1801" t="s">
        <v>8107</v>
      </c>
      <c r="I1801" t="s">
        <v>8108</v>
      </c>
      <c r="J1801" t="s">
        <v>8109</v>
      </c>
      <c r="K1801" t="s">
        <v>21</v>
      </c>
      <c r="L1801">
        <v>0</v>
      </c>
      <c r="M1801">
        <v>0</v>
      </c>
      <c r="N1801" t="s">
        <v>22</v>
      </c>
      <c r="O1801">
        <v>6</v>
      </c>
      <c r="P1801" s="30">
        <f>SQRT((postes_2[[#This Row],[x]]-$Q$1)^2+(postes_2[[#This Row],[y]]-$R$1)^2)</f>
        <v>306145.24464827997</v>
      </c>
      <c r="Q1801">
        <v>743436.13000000303</v>
      </c>
      <c r="R1801">
        <v>7029224.4400000004</v>
      </c>
    </row>
    <row r="1802" spans="1:18">
      <c r="A1802">
        <v>3144</v>
      </c>
      <c r="B1802">
        <v>20000032</v>
      </c>
      <c r="C1802" t="e">
        <f>+#REF!</f>
        <v>#REF!</v>
      </c>
      <c r="D1802" t="s">
        <v>212</v>
      </c>
      <c r="E1802">
        <v>610761600000</v>
      </c>
      <c r="F1802">
        <v>1154359133000</v>
      </c>
      <c r="G1802">
        <v>1</v>
      </c>
      <c r="H1802" t="s">
        <v>3127</v>
      </c>
      <c r="I1802" t="s">
        <v>660</v>
      </c>
      <c r="J1802" t="s">
        <v>20</v>
      </c>
      <c r="K1802" t="s">
        <v>21</v>
      </c>
      <c r="L1802">
        <v>0</v>
      </c>
      <c r="M1802">
        <v>0</v>
      </c>
      <c r="N1802" t="s">
        <v>22</v>
      </c>
      <c r="O1802">
        <v>7</v>
      </c>
      <c r="P1802" s="30">
        <f>SQRT((postes_2[[#This Row],[x]]-$Q$1)^2+(postes_2[[#This Row],[y]]-$R$1)^2)</f>
        <v>306221.65925388108</v>
      </c>
      <c r="Q1802">
        <v>815066.47999999695</v>
      </c>
      <c r="R1802">
        <v>6981303.7300000004</v>
      </c>
    </row>
    <row r="1803" spans="1:18">
      <c r="A1803">
        <v>3143</v>
      </c>
      <c r="B1803">
        <v>20000034</v>
      </c>
      <c r="C1803" t="e">
        <f>+#REF!</f>
        <v>#REF!</v>
      </c>
      <c r="D1803" t="s">
        <v>77</v>
      </c>
      <c r="E1803">
        <v>610761600000</v>
      </c>
      <c r="F1803">
        <v>1334066527000</v>
      </c>
      <c r="G1803">
        <v>1</v>
      </c>
      <c r="H1803" t="s">
        <v>3125</v>
      </c>
      <c r="I1803" t="s">
        <v>3126</v>
      </c>
      <c r="J1803" t="s">
        <v>20</v>
      </c>
      <c r="K1803" t="s">
        <v>21</v>
      </c>
      <c r="L1803">
        <v>0</v>
      </c>
      <c r="M1803">
        <v>0</v>
      </c>
      <c r="N1803" t="s">
        <v>22</v>
      </c>
      <c r="O1803">
        <v>7</v>
      </c>
      <c r="P1803" s="30">
        <f>SQRT((postes_2[[#This Row],[x]]-$Q$1)^2+(postes_2[[#This Row],[y]]-$R$1)^2)</f>
        <v>306361.17921136884</v>
      </c>
      <c r="Q1803">
        <v>816963.68</v>
      </c>
      <c r="R1803">
        <v>6979774.6100000003</v>
      </c>
    </row>
    <row r="1804" spans="1:18">
      <c r="A1804">
        <v>3860</v>
      </c>
      <c r="B1804">
        <v>60000901</v>
      </c>
      <c r="C1804" t="e">
        <f>+#REF!</f>
        <v>#REF!</v>
      </c>
      <c r="D1804" t="s">
        <v>20</v>
      </c>
      <c r="E1804">
        <v>990403200000</v>
      </c>
      <c r="F1804" t="s">
        <v>20</v>
      </c>
      <c r="G1804">
        <v>1</v>
      </c>
      <c r="H1804" t="s">
        <v>7930</v>
      </c>
      <c r="I1804" t="s">
        <v>7931</v>
      </c>
      <c r="J1804" t="s">
        <v>20</v>
      </c>
      <c r="K1804" t="s">
        <v>21</v>
      </c>
      <c r="L1804">
        <v>0</v>
      </c>
      <c r="M1804">
        <v>0</v>
      </c>
      <c r="N1804" t="s">
        <v>22</v>
      </c>
      <c r="O1804">
        <v>3</v>
      </c>
      <c r="P1804" s="30">
        <f>SQRT((postes_2[[#This Row],[x]]-$Q$1)^2+(postes_2[[#This Row],[y]]-$R$1)^2)</f>
        <v>306452.88736637391</v>
      </c>
      <c r="Q1804">
        <v>304041.06000000198</v>
      </c>
      <c r="R1804">
        <v>6749574.9299999997</v>
      </c>
    </row>
    <row r="1805" spans="1:18">
      <c r="A1805">
        <v>2304</v>
      </c>
      <c r="B1805">
        <v>60001247</v>
      </c>
      <c r="C1805" t="e">
        <f>+#REF!</f>
        <v>#REF!</v>
      </c>
      <c r="D1805" t="s">
        <v>36</v>
      </c>
      <c r="E1805">
        <v>1113307203000</v>
      </c>
      <c r="F1805" t="s">
        <v>20</v>
      </c>
      <c r="G1805">
        <v>1</v>
      </c>
      <c r="H1805" t="s">
        <v>5353</v>
      </c>
      <c r="I1805" t="s">
        <v>5354</v>
      </c>
      <c r="J1805" t="s">
        <v>5355</v>
      </c>
      <c r="K1805" t="s">
        <v>21</v>
      </c>
      <c r="L1805">
        <v>0</v>
      </c>
      <c r="M1805">
        <v>0</v>
      </c>
      <c r="N1805" t="s">
        <v>22</v>
      </c>
      <c r="O1805">
        <v>3</v>
      </c>
      <c r="P1805" s="30">
        <f>SQRT((postes_2[[#This Row],[x]]-$Q$1)^2+(postes_2[[#This Row],[y]]-$R$1)^2)</f>
        <v>306550.72371965321</v>
      </c>
      <c r="Q1805">
        <v>308532.42000000202</v>
      </c>
      <c r="R1805">
        <v>6700476.7599999998</v>
      </c>
    </row>
    <row r="1806" spans="1:18">
      <c r="A1806">
        <v>412</v>
      </c>
      <c r="B1806">
        <v>10000334</v>
      </c>
      <c r="C1806">
        <f>+PF1397</f>
        <v>0</v>
      </c>
      <c r="D1806" t="s">
        <v>43</v>
      </c>
      <c r="E1806">
        <v>1129136377000</v>
      </c>
      <c r="F1806">
        <v>1126861792000</v>
      </c>
      <c r="G1806">
        <v>1</v>
      </c>
      <c r="H1806" t="s">
        <v>4128</v>
      </c>
      <c r="I1806" t="s">
        <v>4129</v>
      </c>
      <c r="J1806" t="s">
        <v>20</v>
      </c>
      <c r="K1806" t="s">
        <v>21</v>
      </c>
      <c r="L1806">
        <v>0</v>
      </c>
      <c r="M1806">
        <v>0</v>
      </c>
      <c r="N1806" t="s">
        <v>22</v>
      </c>
      <c r="O1806">
        <v>4</v>
      </c>
      <c r="P1806" s="30">
        <f>SQRT((postes_2[[#This Row],[x]]-$Q$1)^2+(postes_2[[#This Row],[y]]-$R$1)^2)</f>
        <v>306592.63893748727</v>
      </c>
      <c r="Q1806">
        <v>716903.28999999899</v>
      </c>
      <c r="R1806">
        <v>7040987.7400000002</v>
      </c>
    </row>
    <row r="1807" spans="1:18">
      <c r="A1807">
        <v>1595</v>
      </c>
      <c r="B1807">
        <v>20001312</v>
      </c>
      <c r="C1807">
        <f>+PF214</f>
        <v>0</v>
      </c>
      <c r="D1807" t="s">
        <v>20</v>
      </c>
      <c r="E1807">
        <v>610761600000</v>
      </c>
      <c r="F1807" t="s">
        <v>20</v>
      </c>
      <c r="G1807">
        <v>1</v>
      </c>
      <c r="H1807" t="s">
        <v>7154</v>
      </c>
      <c r="I1807" t="s">
        <v>7155</v>
      </c>
      <c r="J1807" t="s">
        <v>249</v>
      </c>
      <c r="K1807" t="s">
        <v>21</v>
      </c>
      <c r="L1807">
        <v>0</v>
      </c>
      <c r="M1807">
        <v>0</v>
      </c>
      <c r="N1807" t="s">
        <v>22</v>
      </c>
      <c r="O1807">
        <v>3</v>
      </c>
      <c r="P1807" s="30">
        <f>SQRT((postes_2[[#This Row],[x]]-$Q$1)^2+(postes_2[[#This Row],[y]]-$R$1)^2)</f>
        <v>306700.84464274469</v>
      </c>
      <c r="Q1807">
        <v>917153.71999999904</v>
      </c>
      <c r="R1807">
        <v>6750289.2599999998</v>
      </c>
    </row>
    <row r="1808" spans="1:18">
      <c r="A1808">
        <v>2524</v>
      </c>
      <c r="B1808">
        <v>60001223</v>
      </c>
      <c r="C1808" t="e">
        <f>+#REF!</f>
        <v>#REF!</v>
      </c>
      <c r="D1808" t="s">
        <v>20</v>
      </c>
      <c r="E1808">
        <v>1049414400000</v>
      </c>
      <c r="F1808" t="s">
        <v>20</v>
      </c>
      <c r="G1808">
        <v>1</v>
      </c>
      <c r="H1808" t="s">
        <v>4599</v>
      </c>
      <c r="I1808" t="s">
        <v>4600</v>
      </c>
      <c r="J1808" t="s">
        <v>26</v>
      </c>
      <c r="K1808" t="s">
        <v>21</v>
      </c>
      <c r="L1808">
        <v>0</v>
      </c>
      <c r="M1808">
        <v>0</v>
      </c>
      <c r="N1808" t="s">
        <v>22</v>
      </c>
      <c r="O1808">
        <v>3</v>
      </c>
      <c r="P1808" s="30">
        <f>SQRT((postes_2[[#This Row],[x]]-$Q$1)^2+(postes_2[[#This Row],[y]]-$R$1)^2)</f>
        <v>306886.14193978562</v>
      </c>
      <c r="Q1808">
        <v>307814.49000000203</v>
      </c>
      <c r="R1808">
        <v>6702676.7599999998</v>
      </c>
    </row>
    <row r="1809" spans="1:18">
      <c r="A1809">
        <v>2786</v>
      </c>
      <c r="B1809">
        <v>20000084</v>
      </c>
      <c r="C1809" t="e">
        <f>+#REF!</f>
        <v>#REF!</v>
      </c>
      <c r="D1809" t="s">
        <v>77</v>
      </c>
      <c r="E1809">
        <v>610761600000</v>
      </c>
      <c r="F1809">
        <v>1334231201000</v>
      </c>
      <c r="G1809">
        <v>1</v>
      </c>
      <c r="H1809" t="s">
        <v>4936</v>
      </c>
      <c r="I1809" t="s">
        <v>4937</v>
      </c>
      <c r="J1809" t="s">
        <v>4938</v>
      </c>
      <c r="K1809" t="s">
        <v>21</v>
      </c>
      <c r="L1809">
        <v>0</v>
      </c>
      <c r="M1809">
        <v>0</v>
      </c>
      <c r="N1809" t="s">
        <v>22</v>
      </c>
      <c r="O1809">
        <v>3</v>
      </c>
      <c r="P1809" s="30">
        <f>SQRT((postes_2[[#This Row],[x]]-$Q$1)^2+(postes_2[[#This Row],[y]]-$R$1)^2)</f>
        <v>306888.07420671813</v>
      </c>
      <c r="Q1809">
        <v>838867.36999999697</v>
      </c>
      <c r="R1809">
        <v>6958437</v>
      </c>
    </row>
    <row r="1810" spans="1:18">
      <c r="A1810">
        <v>176</v>
      </c>
      <c r="B1810">
        <v>10000547</v>
      </c>
      <c r="C1810">
        <f>+PF1639</f>
        <v>0</v>
      </c>
      <c r="D1810" t="s">
        <v>43</v>
      </c>
      <c r="E1810">
        <v>968716800000</v>
      </c>
      <c r="F1810">
        <v>1166609014000</v>
      </c>
      <c r="G1810">
        <v>1</v>
      </c>
      <c r="H1810" t="s">
        <v>44</v>
      </c>
      <c r="I1810" t="s">
        <v>45</v>
      </c>
      <c r="J1810" t="s">
        <v>20</v>
      </c>
      <c r="K1810" t="s">
        <v>21</v>
      </c>
      <c r="L1810">
        <v>0</v>
      </c>
      <c r="M1810">
        <v>0</v>
      </c>
      <c r="N1810" t="s">
        <v>22</v>
      </c>
      <c r="O1810">
        <v>6</v>
      </c>
      <c r="P1810" s="30">
        <f>SQRT((postes_2[[#This Row],[x]]-$Q$1)^2+(postes_2[[#This Row],[y]]-$R$1)^2)</f>
        <v>306938.40999824065</v>
      </c>
      <c r="Q1810">
        <v>766101.21000000101</v>
      </c>
      <c r="R1810">
        <v>7018018.3799999999</v>
      </c>
    </row>
    <row r="1811" spans="1:18">
      <c r="A1811">
        <v>519</v>
      </c>
      <c r="B1811">
        <v>30000266</v>
      </c>
      <c r="C1811">
        <f>+PF1294</f>
        <v>0</v>
      </c>
      <c r="D1811" t="s">
        <v>20</v>
      </c>
      <c r="E1811">
        <v>610761600000</v>
      </c>
      <c r="F1811" t="s">
        <v>20</v>
      </c>
      <c r="G1811">
        <v>1</v>
      </c>
      <c r="H1811" t="s">
        <v>1090</v>
      </c>
      <c r="I1811" t="s">
        <v>1091</v>
      </c>
      <c r="J1811" t="s">
        <v>1092</v>
      </c>
      <c r="K1811" t="s">
        <v>21</v>
      </c>
      <c r="L1811">
        <v>0</v>
      </c>
      <c r="M1811">
        <v>0</v>
      </c>
      <c r="N1811" t="s">
        <v>22</v>
      </c>
      <c r="O1811">
        <v>3</v>
      </c>
      <c r="P1811" s="30">
        <f>SQRT((postes_2[[#This Row],[x]]-$Q$1)^2+(postes_2[[#This Row],[y]]-$R$1)^2)</f>
        <v>306992.91576168477</v>
      </c>
      <c r="Q1811">
        <v>896287.92000000202</v>
      </c>
      <c r="R1811">
        <v>6641425.0300000003</v>
      </c>
    </row>
    <row r="1812" spans="1:18">
      <c r="A1812">
        <v>2515</v>
      </c>
      <c r="B1812">
        <v>60001967</v>
      </c>
      <c r="C1812" t="e">
        <f>+#REF!</f>
        <v>#REF!</v>
      </c>
      <c r="D1812" t="s">
        <v>38</v>
      </c>
      <c r="E1812">
        <v>610761600000</v>
      </c>
      <c r="F1812">
        <v>1221227412000</v>
      </c>
      <c r="G1812">
        <v>1</v>
      </c>
      <c r="H1812" t="s">
        <v>4579</v>
      </c>
      <c r="I1812" t="s">
        <v>4580</v>
      </c>
      <c r="J1812" t="s">
        <v>20</v>
      </c>
      <c r="K1812" t="s">
        <v>21</v>
      </c>
      <c r="L1812">
        <v>0</v>
      </c>
      <c r="M1812">
        <v>0</v>
      </c>
      <c r="N1812" t="s">
        <v>22</v>
      </c>
      <c r="O1812">
        <v>4</v>
      </c>
      <c r="P1812" s="30">
        <f>SQRT((postes_2[[#This Row],[x]]-$Q$1)^2+(postes_2[[#This Row],[y]]-$R$1)^2)</f>
        <v>307084.3597398093</v>
      </c>
      <c r="Q1812">
        <v>453381.36999999703</v>
      </c>
      <c r="R1812">
        <v>6489598.3899999997</v>
      </c>
    </row>
    <row r="1813" spans="1:18">
      <c r="A1813">
        <v>3009</v>
      </c>
      <c r="B1813">
        <v>30001417</v>
      </c>
      <c r="C1813" t="e">
        <f>+#REF!</f>
        <v>#REF!</v>
      </c>
      <c r="D1813" t="s">
        <v>90</v>
      </c>
      <c r="E1813">
        <v>610761600000</v>
      </c>
      <c r="F1813">
        <v>1170753688000</v>
      </c>
      <c r="G1813">
        <v>1</v>
      </c>
      <c r="H1813" t="s">
        <v>6386</v>
      </c>
      <c r="I1813" t="s">
        <v>6387</v>
      </c>
      <c r="J1813" t="s">
        <v>20</v>
      </c>
      <c r="K1813" t="s">
        <v>21</v>
      </c>
      <c r="L1813">
        <v>0</v>
      </c>
      <c r="M1813">
        <v>0</v>
      </c>
      <c r="N1813" t="s">
        <v>22</v>
      </c>
      <c r="O1813">
        <v>3</v>
      </c>
      <c r="P1813" s="30">
        <f>SQRT((postes_2[[#This Row],[x]]-$Q$1)^2+(postes_2[[#This Row],[y]]-$R$1)^2)</f>
        <v>307195.92218733195</v>
      </c>
      <c r="Q1813">
        <v>784257.64000000095</v>
      </c>
      <c r="R1813">
        <v>6500150.4000000004</v>
      </c>
    </row>
    <row r="1814" spans="1:18">
      <c r="A1814">
        <v>3756</v>
      </c>
      <c r="B1814">
        <v>50000395</v>
      </c>
      <c r="C1814" t="e">
        <f>+#REF!</f>
        <v>#REF!</v>
      </c>
      <c r="D1814" t="s">
        <v>27</v>
      </c>
      <c r="E1814">
        <v>1035331200000</v>
      </c>
      <c r="F1814">
        <v>1288688945000</v>
      </c>
      <c r="G1814">
        <v>1</v>
      </c>
      <c r="H1814" t="s">
        <v>7243</v>
      </c>
      <c r="I1814" t="s">
        <v>7244</v>
      </c>
      <c r="J1814" t="s">
        <v>20</v>
      </c>
      <c r="K1814" t="s">
        <v>21</v>
      </c>
      <c r="L1814">
        <v>0</v>
      </c>
      <c r="M1814">
        <v>0</v>
      </c>
      <c r="N1814" t="s">
        <v>22</v>
      </c>
      <c r="O1814">
        <v>4</v>
      </c>
      <c r="P1814" s="30">
        <f>SQRT((postes_2[[#This Row],[x]]-$Q$1)^2+(postes_2[[#This Row],[y]]-$R$1)^2)</f>
        <v>307212.8223654785</v>
      </c>
      <c r="Q1814">
        <v>564472.56999999995</v>
      </c>
      <c r="R1814">
        <v>6449712.4199999999</v>
      </c>
    </row>
    <row r="1815" spans="1:18">
      <c r="A1815">
        <v>2151</v>
      </c>
      <c r="B1815">
        <v>10000889</v>
      </c>
      <c r="C1815" t="e">
        <f>+#REF!</f>
        <v>#REF!</v>
      </c>
      <c r="D1815" t="s">
        <v>20</v>
      </c>
      <c r="E1815">
        <v>1057795200000</v>
      </c>
      <c r="F1815" t="s">
        <v>20</v>
      </c>
      <c r="G1815">
        <v>1</v>
      </c>
      <c r="H1815" t="s">
        <v>5094</v>
      </c>
      <c r="I1815" t="s">
        <v>5095</v>
      </c>
      <c r="J1815" t="s">
        <v>20</v>
      </c>
      <c r="K1815" t="s">
        <v>21</v>
      </c>
      <c r="L1815">
        <v>0</v>
      </c>
      <c r="M1815">
        <v>0</v>
      </c>
      <c r="N1815" t="s">
        <v>22</v>
      </c>
      <c r="O1815">
        <v>4</v>
      </c>
      <c r="P1815" s="30">
        <f>SQRT((postes_2[[#This Row],[x]]-$Q$1)^2+(postes_2[[#This Row],[y]]-$R$1)^2)</f>
        <v>307518.37644918653</v>
      </c>
      <c r="Q1815">
        <v>764459.78000000096</v>
      </c>
      <c r="R1815">
        <v>7019647.4000000004</v>
      </c>
    </row>
    <row r="1816" spans="1:18">
      <c r="A1816">
        <v>2843</v>
      </c>
      <c r="B1816">
        <v>60001973</v>
      </c>
      <c r="C1816" t="e">
        <f>+#REF!</f>
        <v>#REF!</v>
      </c>
      <c r="D1816" t="s">
        <v>152</v>
      </c>
      <c r="E1816">
        <v>610761600000</v>
      </c>
      <c r="F1816">
        <v>1304678809000</v>
      </c>
      <c r="G1816">
        <v>1</v>
      </c>
      <c r="H1816" t="s">
        <v>2260</v>
      </c>
      <c r="I1816" t="s">
        <v>2261</v>
      </c>
      <c r="J1816" t="s">
        <v>26</v>
      </c>
      <c r="K1816" t="s">
        <v>21</v>
      </c>
      <c r="L1816">
        <v>0</v>
      </c>
      <c r="M1816">
        <v>0</v>
      </c>
      <c r="N1816" t="s">
        <v>22</v>
      </c>
      <c r="O1816">
        <v>4</v>
      </c>
      <c r="P1816" s="30">
        <f>SQRT((postes_2[[#This Row],[x]]-$Q$1)^2+(postes_2[[#This Row],[y]]-$R$1)^2)</f>
        <v>307597.82870278554</v>
      </c>
      <c r="Q1816">
        <v>474050.47999999701</v>
      </c>
      <c r="R1816">
        <v>6477769.8899999997</v>
      </c>
    </row>
    <row r="1817" spans="1:18">
      <c r="A1817">
        <v>2156</v>
      </c>
      <c r="B1817">
        <v>20000097</v>
      </c>
      <c r="C1817" t="e">
        <f>+#REF!</f>
        <v>#REF!</v>
      </c>
      <c r="D1817" t="s">
        <v>23</v>
      </c>
      <c r="E1817">
        <v>610761600000</v>
      </c>
      <c r="F1817">
        <v>1229939824000</v>
      </c>
      <c r="G1817">
        <v>1</v>
      </c>
      <c r="H1817" t="s">
        <v>5106</v>
      </c>
      <c r="I1817" t="s">
        <v>5107</v>
      </c>
      <c r="J1817" t="s">
        <v>4017</v>
      </c>
      <c r="K1817" t="s">
        <v>21</v>
      </c>
      <c r="L1817">
        <v>0</v>
      </c>
      <c r="M1817">
        <v>0</v>
      </c>
      <c r="N1817" t="s">
        <v>22</v>
      </c>
      <c r="O1817">
        <v>3</v>
      </c>
      <c r="P1817" s="30">
        <f>SQRT((postes_2[[#This Row],[x]]-$Q$1)^2+(postes_2[[#This Row],[y]]-$R$1)^2)</f>
        <v>307961.49179350922</v>
      </c>
      <c r="Q1817">
        <v>849352.74000000197</v>
      </c>
      <c r="R1817">
        <v>6947820.21</v>
      </c>
    </row>
    <row r="1818" spans="1:18">
      <c r="A1818">
        <v>3082</v>
      </c>
      <c r="B1818">
        <v>50000412</v>
      </c>
      <c r="C1818" t="e">
        <f>+#REF!</f>
        <v>#REF!</v>
      </c>
      <c r="D1818" t="s">
        <v>168</v>
      </c>
      <c r="E1818">
        <v>610761600000</v>
      </c>
      <c r="F1818">
        <v>1444666088000</v>
      </c>
      <c r="G1818">
        <v>1</v>
      </c>
      <c r="H1818" t="s">
        <v>3004</v>
      </c>
      <c r="I1818" t="s">
        <v>3005</v>
      </c>
      <c r="J1818" t="s">
        <v>20</v>
      </c>
      <c r="K1818" t="s">
        <v>21</v>
      </c>
      <c r="L1818">
        <v>0</v>
      </c>
      <c r="M1818">
        <v>0</v>
      </c>
      <c r="N1818" t="s">
        <v>22</v>
      </c>
      <c r="O1818">
        <v>4</v>
      </c>
      <c r="P1818" s="30">
        <f>SQRT((postes_2[[#This Row],[x]]-$Q$1)^2+(postes_2[[#This Row],[y]]-$R$1)^2)</f>
        <v>308008.61490294861</v>
      </c>
      <c r="Q1818">
        <v>617533.71999999904</v>
      </c>
      <c r="R1818">
        <v>6445534.7599999998</v>
      </c>
    </row>
    <row r="1819" spans="1:18">
      <c r="A1819">
        <v>2438</v>
      </c>
      <c r="B1819">
        <v>60001722</v>
      </c>
      <c r="C1819" t="e">
        <f>+#REF!</f>
        <v>#REF!</v>
      </c>
      <c r="D1819" t="s">
        <v>20</v>
      </c>
      <c r="E1819">
        <v>759974400000</v>
      </c>
      <c r="F1819" t="s">
        <v>20</v>
      </c>
      <c r="G1819">
        <v>1</v>
      </c>
      <c r="H1819" t="s">
        <v>1419</v>
      </c>
      <c r="I1819" t="s">
        <v>1420</v>
      </c>
      <c r="J1819" t="s">
        <v>20</v>
      </c>
      <c r="K1819" t="s">
        <v>21</v>
      </c>
      <c r="L1819">
        <v>0</v>
      </c>
      <c r="M1819">
        <v>0</v>
      </c>
      <c r="N1819" t="s">
        <v>22</v>
      </c>
      <c r="O1819">
        <v>4</v>
      </c>
      <c r="P1819" s="30">
        <f>SQRT((postes_2[[#This Row],[x]]-$Q$1)^2+(postes_2[[#This Row],[y]]-$R$1)^2)</f>
        <v>308086.63513031736</v>
      </c>
      <c r="Q1819">
        <v>337757.95000000298</v>
      </c>
      <c r="R1819">
        <v>6610123.9400000004</v>
      </c>
    </row>
    <row r="1820" spans="1:18">
      <c r="A1820">
        <v>3274</v>
      </c>
      <c r="B1820">
        <v>60001707</v>
      </c>
      <c r="C1820" t="e">
        <f>+#REF!</f>
        <v>#REF!</v>
      </c>
      <c r="D1820" t="s">
        <v>20</v>
      </c>
      <c r="E1820">
        <v>759974400000</v>
      </c>
      <c r="F1820" t="s">
        <v>20</v>
      </c>
      <c r="G1820">
        <v>1</v>
      </c>
      <c r="H1820" t="s">
        <v>7638</v>
      </c>
      <c r="I1820" t="s">
        <v>7639</v>
      </c>
      <c r="J1820" t="s">
        <v>20</v>
      </c>
      <c r="K1820" t="s">
        <v>21</v>
      </c>
      <c r="L1820">
        <v>0</v>
      </c>
      <c r="M1820">
        <v>0</v>
      </c>
      <c r="N1820" t="s">
        <v>22</v>
      </c>
      <c r="O1820">
        <v>4</v>
      </c>
      <c r="P1820" s="30">
        <f>SQRT((postes_2[[#This Row],[x]]-$Q$1)^2+(postes_2[[#This Row],[y]]-$R$1)^2)</f>
        <v>308186.89139440935</v>
      </c>
      <c r="Q1820">
        <v>335321.71000000101</v>
      </c>
      <c r="R1820">
        <v>6614635.2300000004</v>
      </c>
    </row>
    <row r="1821" spans="1:18">
      <c r="A1821">
        <v>3280</v>
      </c>
      <c r="B1821">
        <v>60000142</v>
      </c>
      <c r="C1821" t="e">
        <f>+#REF!</f>
        <v>#REF!</v>
      </c>
      <c r="D1821" t="s">
        <v>56</v>
      </c>
      <c r="E1821">
        <v>610761600000</v>
      </c>
      <c r="F1821">
        <v>1377792002000</v>
      </c>
      <c r="G1821">
        <v>1</v>
      </c>
      <c r="H1821" t="s">
        <v>7648</v>
      </c>
      <c r="I1821" t="s">
        <v>7649</v>
      </c>
      <c r="J1821" t="s">
        <v>20</v>
      </c>
      <c r="K1821" t="s">
        <v>21</v>
      </c>
      <c r="L1821">
        <v>0</v>
      </c>
      <c r="M1821">
        <v>0</v>
      </c>
      <c r="N1821" t="s">
        <v>22</v>
      </c>
      <c r="O1821">
        <v>3</v>
      </c>
      <c r="P1821" s="30">
        <f>SQRT((postes_2[[#This Row],[x]]-$Q$1)^2+(postes_2[[#This Row],[y]]-$R$1)^2)</f>
        <v>308225.53906042717</v>
      </c>
      <c r="Q1821">
        <v>313894.04999999702</v>
      </c>
      <c r="R1821">
        <v>6837403.46</v>
      </c>
    </row>
    <row r="1822" spans="1:18">
      <c r="A1822">
        <v>3273</v>
      </c>
      <c r="B1822">
        <v>60001647</v>
      </c>
      <c r="C1822" t="e">
        <f>+#REF!</f>
        <v>#REF!</v>
      </c>
      <c r="D1822" t="s">
        <v>23</v>
      </c>
      <c r="E1822">
        <v>759974400000</v>
      </c>
      <c r="F1822">
        <v>1225811248000</v>
      </c>
      <c r="G1822">
        <v>1</v>
      </c>
      <c r="H1822" t="s">
        <v>7636</v>
      </c>
      <c r="I1822" t="s">
        <v>7637</v>
      </c>
      <c r="J1822" t="s">
        <v>20</v>
      </c>
      <c r="K1822" t="s">
        <v>21</v>
      </c>
      <c r="L1822">
        <v>0</v>
      </c>
      <c r="M1822">
        <v>0</v>
      </c>
      <c r="N1822" t="s">
        <v>22</v>
      </c>
      <c r="O1822">
        <v>4</v>
      </c>
      <c r="P1822" s="30">
        <f>SQRT((postes_2[[#This Row],[x]]-$Q$1)^2+(postes_2[[#This Row],[y]]-$R$1)^2)</f>
        <v>308294.67857670557</v>
      </c>
      <c r="Q1822">
        <v>326563.86999999703</v>
      </c>
      <c r="R1822">
        <v>6633281.9800000004</v>
      </c>
    </row>
    <row r="1823" spans="1:18">
      <c r="A1823">
        <v>3001</v>
      </c>
      <c r="B1823">
        <v>20000031</v>
      </c>
      <c r="C1823" t="e">
        <f>+#REF!</f>
        <v>#REF!</v>
      </c>
      <c r="D1823" t="s">
        <v>77</v>
      </c>
      <c r="E1823">
        <v>1334075026000</v>
      </c>
      <c r="F1823">
        <v>1334075093000</v>
      </c>
      <c r="G1823">
        <v>1</v>
      </c>
      <c r="H1823" t="s">
        <v>6370</v>
      </c>
      <c r="I1823" t="s">
        <v>6371</v>
      </c>
      <c r="J1823" t="s">
        <v>20</v>
      </c>
      <c r="K1823" t="s">
        <v>21</v>
      </c>
      <c r="L1823">
        <v>0</v>
      </c>
      <c r="M1823">
        <v>0</v>
      </c>
      <c r="N1823" t="s">
        <v>22</v>
      </c>
      <c r="O1823">
        <v>3</v>
      </c>
      <c r="P1823" s="30">
        <f>SQRT((postes_2[[#This Row],[x]]-$Q$1)^2+(postes_2[[#This Row],[y]]-$R$1)^2)</f>
        <v>308408.21976971335</v>
      </c>
      <c r="Q1823">
        <v>816546.17000000202</v>
      </c>
      <c r="R1823">
        <v>6982913.7599999998</v>
      </c>
    </row>
    <row r="1824" spans="1:18">
      <c r="A1824">
        <v>1288</v>
      </c>
      <c r="B1824">
        <v>50000398</v>
      </c>
      <c r="C1824" t="e">
        <f>+#REF!</f>
        <v>#REF!</v>
      </c>
      <c r="D1824" t="s">
        <v>274</v>
      </c>
      <c r="E1824">
        <v>1005004800000</v>
      </c>
      <c r="F1824">
        <v>1423152714000</v>
      </c>
      <c r="G1824">
        <v>1</v>
      </c>
      <c r="H1824" t="s">
        <v>2566</v>
      </c>
      <c r="I1824" t="s">
        <v>2567</v>
      </c>
      <c r="J1824" t="s">
        <v>2568</v>
      </c>
      <c r="K1824" t="s">
        <v>21</v>
      </c>
      <c r="L1824">
        <v>0</v>
      </c>
      <c r="M1824">
        <v>0</v>
      </c>
      <c r="N1824" t="s">
        <v>22</v>
      </c>
      <c r="O1824">
        <v>4</v>
      </c>
      <c r="P1824" s="30">
        <f>SQRT((postes_2[[#This Row],[x]]-$Q$1)^2+(postes_2[[#This Row],[y]]-$R$1)^2)</f>
        <v>308498.11723066313</v>
      </c>
      <c r="Q1824">
        <v>560857.67000000202</v>
      </c>
      <c r="R1824">
        <v>6448979.5499999998</v>
      </c>
    </row>
    <row r="1825" spans="1:18">
      <c r="A1825">
        <v>4024</v>
      </c>
      <c r="B1825">
        <v>10000346</v>
      </c>
      <c r="C1825" t="e">
        <f>+#REF!</f>
        <v>#REF!</v>
      </c>
      <c r="D1825" t="s">
        <v>17</v>
      </c>
      <c r="E1825">
        <v>1127907685000</v>
      </c>
      <c r="F1825">
        <v>1312282108000</v>
      </c>
      <c r="G1825">
        <v>1</v>
      </c>
      <c r="H1825" t="s">
        <v>8047</v>
      </c>
      <c r="I1825" t="s">
        <v>5519</v>
      </c>
      <c r="J1825" t="s">
        <v>20</v>
      </c>
      <c r="K1825" t="s">
        <v>21</v>
      </c>
      <c r="L1825">
        <v>0</v>
      </c>
      <c r="M1825">
        <v>0</v>
      </c>
      <c r="N1825" t="s">
        <v>22</v>
      </c>
      <c r="O1825">
        <v>3</v>
      </c>
      <c r="P1825" s="30">
        <f>SQRT((postes_2[[#This Row],[x]]-$Q$1)^2+(postes_2[[#This Row],[y]]-$R$1)^2)</f>
        <v>308518.21297956409</v>
      </c>
      <c r="Q1825">
        <v>730981.14999999898</v>
      </c>
      <c r="R1825">
        <v>7037470.0599999996</v>
      </c>
    </row>
    <row r="1826" spans="1:18">
      <c r="A1826">
        <v>2711</v>
      </c>
      <c r="B1826">
        <v>60001545</v>
      </c>
      <c r="C1826" t="e">
        <f>+#REF!</f>
        <v>#REF!</v>
      </c>
      <c r="D1826" t="s">
        <v>229</v>
      </c>
      <c r="E1826">
        <v>779587200000</v>
      </c>
      <c r="F1826">
        <v>1119018006000</v>
      </c>
      <c r="G1826">
        <v>1</v>
      </c>
      <c r="H1826" t="s">
        <v>6294</v>
      </c>
      <c r="I1826" t="s">
        <v>2187</v>
      </c>
      <c r="J1826" t="s">
        <v>20</v>
      </c>
      <c r="K1826" t="s">
        <v>21</v>
      </c>
      <c r="L1826">
        <v>0</v>
      </c>
      <c r="M1826">
        <v>0</v>
      </c>
      <c r="N1826" t="s">
        <v>22</v>
      </c>
      <c r="O1826">
        <v>4</v>
      </c>
      <c r="P1826" s="30">
        <f>SQRT((postes_2[[#This Row],[x]]-$Q$1)^2+(postes_2[[#This Row],[y]]-$R$1)^2)</f>
        <v>308548.39271820651</v>
      </c>
      <c r="Q1826">
        <v>316588.81000000198</v>
      </c>
      <c r="R1826">
        <v>6659460.3600000003</v>
      </c>
    </row>
    <row r="1827" spans="1:18">
      <c r="A1827">
        <v>427</v>
      </c>
      <c r="B1827">
        <v>20000099</v>
      </c>
      <c r="C1827">
        <f>+PF1402</f>
        <v>0</v>
      </c>
      <c r="D1827" t="s">
        <v>77</v>
      </c>
      <c r="E1827">
        <v>610761600000</v>
      </c>
      <c r="F1827">
        <v>1333728937000</v>
      </c>
      <c r="G1827">
        <v>1</v>
      </c>
      <c r="H1827" t="s">
        <v>3351</v>
      </c>
      <c r="I1827" t="s">
        <v>3352</v>
      </c>
      <c r="J1827" t="s">
        <v>3353</v>
      </c>
      <c r="K1827" t="s">
        <v>21</v>
      </c>
      <c r="L1827">
        <v>0</v>
      </c>
      <c r="M1827">
        <v>0</v>
      </c>
      <c r="N1827" t="s">
        <v>22</v>
      </c>
      <c r="O1827">
        <v>3</v>
      </c>
      <c r="P1827" s="30">
        <f>SQRT((postes_2[[#This Row],[x]]-$Q$1)^2+(postes_2[[#This Row],[y]]-$R$1)^2)</f>
        <v>308555.69903438503</v>
      </c>
      <c r="Q1827">
        <v>851010.71999999904</v>
      </c>
      <c r="R1827">
        <v>6946714.6200000001</v>
      </c>
    </row>
    <row r="1828" spans="1:18">
      <c r="A1828">
        <v>2888</v>
      </c>
      <c r="B1828">
        <v>60001246</v>
      </c>
      <c r="C1828" t="e">
        <f>+#REF!</f>
        <v>#REF!</v>
      </c>
      <c r="D1828" t="s">
        <v>20</v>
      </c>
      <c r="E1828">
        <v>1033948800000</v>
      </c>
      <c r="F1828" t="s">
        <v>20</v>
      </c>
      <c r="G1828">
        <v>1</v>
      </c>
      <c r="H1828" t="s">
        <v>6639</v>
      </c>
      <c r="I1828" t="s">
        <v>4046</v>
      </c>
      <c r="J1828" t="s">
        <v>20</v>
      </c>
      <c r="K1828" t="s">
        <v>21</v>
      </c>
      <c r="L1828">
        <v>0</v>
      </c>
      <c r="M1828">
        <v>0</v>
      </c>
      <c r="N1828" t="s">
        <v>22</v>
      </c>
      <c r="O1828">
        <v>6</v>
      </c>
      <c r="P1828" s="30">
        <f>SQRT((postes_2[[#This Row],[x]]-$Q$1)^2+(postes_2[[#This Row],[y]]-$R$1)^2)</f>
        <v>308560.76916713617</v>
      </c>
      <c r="Q1828">
        <v>306401.07999999798</v>
      </c>
      <c r="R1828">
        <v>6701000.25</v>
      </c>
    </row>
    <row r="1829" spans="1:18">
      <c r="A1829">
        <v>1201</v>
      </c>
      <c r="B1829">
        <v>70006704</v>
      </c>
      <c r="C1829">
        <f>+PF631</f>
        <v>0</v>
      </c>
      <c r="D1829" t="s">
        <v>43</v>
      </c>
      <c r="E1829">
        <v>1136909006000</v>
      </c>
      <c r="F1829">
        <v>1144237990000</v>
      </c>
      <c r="G1829">
        <v>1</v>
      </c>
      <c r="H1829" t="s">
        <v>2402</v>
      </c>
      <c r="I1829" t="s">
        <v>2403</v>
      </c>
      <c r="J1829" t="s">
        <v>20</v>
      </c>
      <c r="K1829" t="s">
        <v>21</v>
      </c>
      <c r="L1829">
        <v>0</v>
      </c>
      <c r="M1829">
        <v>0</v>
      </c>
      <c r="N1829" t="s">
        <v>22</v>
      </c>
      <c r="O1829">
        <v>4</v>
      </c>
      <c r="P1829" s="30">
        <f>SQRT((postes_2[[#This Row],[x]]-$Q$1)^2+(postes_2[[#This Row],[y]]-$R$1)^2)</f>
        <v>308664.62873277417</v>
      </c>
      <c r="Q1829">
        <v>768510.57</v>
      </c>
      <c r="R1829">
        <v>7018597.7999999998</v>
      </c>
    </row>
    <row r="1830" spans="1:18">
      <c r="A1830">
        <v>3141</v>
      </c>
      <c r="B1830">
        <v>20000080</v>
      </c>
      <c r="C1830" t="e">
        <f>+#REF!</f>
        <v>#REF!</v>
      </c>
      <c r="D1830" t="s">
        <v>77</v>
      </c>
      <c r="E1830">
        <v>610761600000</v>
      </c>
      <c r="F1830">
        <v>1334229709000</v>
      </c>
      <c r="G1830">
        <v>1</v>
      </c>
      <c r="H1830" t="s">
        <v>3120</v>
      </c>
      <c r="I1830" t="s">
        <v>3121</v>
      </c>
      <c r="J1830" t="s">
        <v>20</v>
      </c>
      <c r="K1830" t="s">
        <v>21</v>
      </c>
      <c r="L1830">
        <v>0</v>
      </c>
      <c r="M1830">
        <v>0</v>
      </c>
      <c r="N1830" t="s">
        <v>22</v>
      </c>
      <c r="O1830">
        <v>3</v>
      </c>
      <c r="P1830" s="30">
        <f>SQRT((postes_2[[#This Row],[x]]-$Q$1)^2+(postes_2[[#This Row],[y]]-$R$1)^2)</f>
        <v>308727.71059688274</v>
      </c>
      <c r="Q1830">
        <v>839734.46999999904</v>
      </c>
      <c r="R1830">
        <v>6960223.75</v>
      </c>
    </row>
    <row r="1831" spans="1:18">
      <c r="A1831">
        <v>2920</v>
      </c>
      <c r="B1831">
        <v>10000365</v>
      </c>
      <c r="C1831" t="e">
        <f>+#REF!</f>
        <v>#REF!</v>
      </c>
      <c r="D1831" t="s">
        <v>17</v>
      </c>
      <c r="E1831">
        <v>610761600000</v>
      </c>
      <c r="F1831">
        <v>1311945655000</v>
      </c>
      <c r="G1831">
        <v>1</v>
      </c>
      <c r="H1831" t="s">
        <v>6118</v>
      </c>
      <c r="I1831" t="s">
        <v>6119</v>
      </c>
      <c r="J1831" t="s">
        <v>6120</v>
      </c>
      <c r="K1831" t="s">
        <v>21</v>
      </c>
      <c r="L1831">
        <v>0</v>
      </c>
      <c r="M1831">
        <v>0</v>
      </c>
      <c r="N1831" t="s">
        <v>22</v>
      </c>
      <c r="O1831">
        <v>6</v>
      </c>
      <c r="P1831" s="30">
        <f>SQRT((postes_2[[#This Row],[x]]-$Q$1)^2+(postes_2[[#This Row],[y]]-$R$1)^2)</f>
        <v>308786.79401461862</v>
      </c>
      <c r="Q1831">
        <v>740190.70000000298</v>
      </c>
      <c r="R1831">
        <v>7033679.4800000004</v>
      </c>
    </row>
    <row r="1832" spans="1:18">
      <c r="A1832">
        <v>1346</v>
      </c>
      <c r="B1832">
        <v>30000944</v>
      </c>
      <c r="C1832" t="e">
        <f>+#REF!</f>
        <v>#REF!</v>
      </c>
      <c r="D1832" t="s">
        <v>20</v>
      </c>
      <c r="E1832" s="1">
        <v>787536000000</v>
      </c>
      <c r="F1832" t="s">
        <v>20</v>
      </c>
      <c r="G1832">
        <v>1</v>
      </c>
      <c r="H1832" t="s">
        <v>5593</v>
      </c>
      <c r="I1832" t="s">
        <v>5594</v>
      </c>
      <c r="J1832" t="s">
        <v>20</v>
      </c>
      <c r="K1832" t="s">
        <v>21</v>
      </c>
      <c r="L1832">
        <v>0</v>
      </c>
      <c r="M1832">
        <v>0</v>
      </c>
      <c r="N1832" t="s">
        <v>22</v>
      </c>
      <c r="O1832">
        <v>3</v>
      </c>
      <c r="P1832" s="30">
        <f>SQRT((postes_2[[#This Row],[x]]-$Q$1)^2+(postes_2[[#This Row],[y]]-$R$1)^2)</f>
        <v>308810.72099883121</v>
      </c>
      <c r="Q1832">
        <v>826377.17000000202</v>
      </c>
      <c r="R1832">
        <v>6532673.2000000002</v>
      </c>
    </row>
    <row r="1833" spans="1:18">
      <c r="A1833">
        <v>1041</v>
      </c>
      <c r="B1833">
        <v>10000258</v>
      </c>
      <c r="C1833">
        <f>+PF797</f>
        <v>0</v>
      </c>
      <c r="D1833" t="s">
        <v>274</v>
      </c>
      <c r="E1833">
        <v>610761600000</v>
      </c>
      <c r="F1833">
        <v>1421940678000</v>
      </c>
      <c r="G1833">
        <v>1</v>
      </c>
      <c r="H1833" t="s">
        <v>3232</v>
      </c>
      <c r="I1833" t="s">
        <v>3233</v>
      </c>
      <c r="J1833" t="s">
        <v>3234</v>
      </c>
      <c r="K1833" t="s">
        <v>21</v>
      </c>
      <c r="L1833">
        <v>0</v>
      </c>
      <c r="M1833">
        <v>0</v>
      </c>
      <c r="N1833" t="s">
        <v>22</v>
      </c>
      <c r="O1833">
        <v>6</v>
      </c>
      <c r="P1833" s="30">
        <f>SQRT((postes_2[[#This Row],[x]]-$Q$1)^2+(postes_2[[#This Row],[y]]-$R$1)^2)</f>
        <v>308864.24360896641</v>
      </c>
      <c r="Q1833">
        <v>662305.78999999899</v>
      </c>
      <c r="R1833">
        <v>7057945.6799999997</v>
      </c>
    </row>
    <row r="1834" spans="1:18">
      <c r="A1834">
        <v>2784</v>
      </c>
      <c r="B1834">
        <v>20002136</v>
      </c>
      <c r="C1834" t="e">
        <f>+#REF!</f>
        <v>#REF!</v>
      </c>
      <c r="D1834" t="s">
        <v>77</v>
      </c>
      <c r="E1834">
        <v>972345600000</v>
      </c>
      <c r="F1834">
        <v>1334247264000</v>
      </c>
      <c r="G1834">
        <v>1</v>
      </c>
      <c r="H1834" t="s">
        <v>4931</v>
      </c>
      <c r="I1834" t="s">
        <v>4932</v>
      </c>
      <c r="J1834" t="s">
        <v>20</v>
      </c>
      <c r="K1834" t="s">
        <v>21</v>
      </c>
      <c r="L1834">
        <v>0</v>
      </c>
      <c r="M1834">
        <v>0</v>
      </c>
      <c r="N1834" t="s">
        <v>22</v>
      </c>
      <c r="O1834">
        <v>3</v>
      </c>
      <c r="P1834" s="30">
        <f>SQRT((postes_2[[#This Row],[x]]-$Q$1)^2+(postes_2[[#This Row],[y]]-$R$1)^2)</f>
        <v>308877.59002114431</v>
      </c>
      <c r="Q1834">
        <v>844850.45000000298</v>
      </c>
      <c r="R1834">
        <v>6954636</v>
      </c>
    </row>
    <row r="1835" spans="1:18">
      <c r="A1835">
        <v>3346</v>
      </c>
      <c r="B1835">
        <v>20000046</v>
      </c>
      <c r="C1835" t="e">
        <f>+#REF!</f>
        <v>#REF!</v>
      </c>
      <c r="D1835" t="s">
        <v>20</v>
      </c>
      <c r="E1835">
        <v>610761600000</v>
      </c>
      <c r="F1835" t="s">
        <v>20</v>
      </c>
      <c r="G1835">
        <v>1</v>
      </c>
      <c r="H1835" t="s">
        <v>3756</v>
      </c>
      <c r="I1835" t="s">
        <v>3756</v>
      </c>
      <c r="J1835" t="s">
        <v>20</v>
      </c>
      <c r="K1835" t="s">
        <v>21</v>
      </c>
      <c r="L1835">
        <v>0</v>
      </c>
      <c r="M1835">
        <v>0</v>
      </c>
      <c r="N1835" t="s">
        <v>22</v>
      </c>
      <c r="O1835">
        <v>3</v>
      </c>
      <c r="P1835" s="30">
        <f>SQRT((postes_2[[#This Row],[x]]-$Q$1)^2+(postes_2[[#This Row],[y]]-$R$1)^2)</f>
        <v>308941.53448790062</v>
      </c>
      <c r="Q1835">
        <v>825878.07</v>
      </c>
      <c r="R1835">
        <v>6974920.9900000002</v>
      </c>
    </row>
    <row r="1836" spans="1:18">
      <c r="A1836">
        <v>446</v>
      </c>
      <c r="B1836">
        <v>30000267</v>
      </c>
      <c r="C1836">
        <f>+PF1392</f>
        <v>0</v>
      </c>
      <c r="D1836" t="s">
        <v>38</v>
      </c>
      <c r="E1836">
        <v>787190400000</v>
      </c>
      <c r="F1836">
        <v>1191849992000</v>
      </c>
      <c r="G1836">
        <v>1</v>
      </c>
      <c r="H1836" t="s">
        <v>1010</v>
      </c>
      <c r="I1836" t="s">
        <v>1011</v>
      </c>
      <c r="J1836" t="s">
        <v>20</v>
      </c>
      <c r="K1836" t="s">
        <v>21</v>
      </c>
      <c r="L1836">
        <v>0</v>
      </c>
      <c r="M1836">
        <v>0</v>
      </c>
      <c r="N1836" t="s">
        <v>22</v>
      </c>
      <c r="O1836">
        <v>3</v>
      </c>
      <c r="P1836" s="30">
        <f>SQRT((postes_2[[#This Row],[x]]-$Q$1)^2+(postes_2[[#This Row],[y]]-$R$1)^2)</f>
        <v>309126.85728359572</v>
      </c>
      <c r="Q1836">
        <v>898172.96000000101</v>
      </c>
      <c r="R1836">
        <v>6640387.0999999996</v>
      </c>
    </row>
    <row r="1837" spans="1:18">
      <c r="A1837">
        <v>2826</v>
      </c>
      <c r="B1837">
        <v>70031677</v>
      </c>
      <c r="C1837" t="e">
        <f>+#REF!</f>
        <v>#REF!</v>
      </c>
      <c r="D1837" t="s">
        <v>77</v>
      </c>
      <c r="E1837">
        <v>1348488642000</v>
      </c>
      <c r="F1837">
        <v>1290173591000</v>
      </c>
      <c r="G1837">
        <v>1</v>
      </c>
      <c r="H1837" t="s">
        <v>2832</v>
      </c>
      <c r="I1837" t="s">
        <v>2833</v>
      </c>
      <c r="J1837" t="s">
        <v>20</v>
      </c>
      <c r="K1837" t="s">
        <v>21</v>
      </c>
      <c r="L1837">
        <v>0</v>
      </c>
      <c r="M1837">
        <v>0</v>
      </c>
      <c r="N1837" t="s">
        <v>22</v>
      </c>
      <c r="O1837">
        <v>3</v>
      </c>
      <c r="P1837" s="30">
        <f>SQRT((postes_2[[#This Row],[x]]-$Q$1)^2+(postes_2[[#This Row],[y]]-$R$1)^2)</f>
        <v>309129.58441627125</v>
      </c>
      <c r="Q1837">
        <v>701874.17000000202</v>
      </c>
      <c r="R1837">
        <v>6458155.3099999996</v>
      </c>
    </row>
    <row r="1838" spans="1:18">
      <c r="A1838">
        <v>920</v>
      </c>
      <c r="B1838">
        <v>10000545</v>
      </c>
      <c r="C1838">
        <f>+PF919</f>
        <v>0</v>
      </c>
      <c r="D1838" t="s">
        <v>23</v>
      </c>
      <c r="E1838">
        <v>1179936732000</v>
      </c>
      <c r="F1838">
        <v>1126088644000</v>
      </c>
      <c r="G1838">
        <v>1</v>
      </c>
      <c r="H1838" t="s">
        <v>1985</v>
      </c>
      <c r="I1838" t="s">
        <v>1986</v>
      </c>
      <c r="J1838" t="s">
        <v>26</v>
      </c>
      <c r="K1838" t="s">
        <v>21</v>
      </c>
      <c r="L1838">
        <v>0</v>
      </c>
      <c r="M1838">
        <v>0</v>
      </c>
      <c r="N1838" t="s">
        <v>22</v>
      </c>
      <c r="O1838">
        <v>2</v>
      </c>
      <c r="P1838" s="30">
        <f>SQRT((postes_2[[#This Row],[x]]-$Q$1)^2+(postes_2[[#This Row],[y]]-$R$1)^2)</f>
        <v>309143.15242561034</v>
      </c>
      <c r="Q1838">
        <v>767097.85000000102</v>
      </c>
      <c r="R1838">
        <v>7019989.9900000002</v>
      </c>
    </row>
    <row r="1839" spans="1:18">
      <c r="A1839">
        <v>764</v>
      </c>
      <c r="B1839">
        <v>30001992</v>
      </c>
      <c r="C1839">
        <f>+PF1077</f>
        <v>0</v>
      </c>
      <c r="D1839" t="s">
        <v>274</v>
      </c>
      <c r="E1839">
        <v>610761600000</v>
      </c>
      <c r="F1839">
        <v>1453890527000</v>
      </c>
      <c r="G1839">
        <v>1</v>
      </c>
      <c r="H1839" t="s">
        <v>1730</v>
      </c>
      <c r="I1839" t="s">
        <v>1731</v>
      </c>
      <c r="J1839" t="s">
        <v>20</v>
      </c>
      <c r="K1839" t="s">
        <v>21</v>
      </c>
      <c r="L1839">
        <v>0</v>
      </c>
      <c r="M1839">
        <v>0</v>
      </c>
      <c r="N1839" t="s">
        <v>22</v>
      </c>
      <c r="O1839">
        <v>3</v>
      </c>
      <c r="P1839" s="30">
        <f>SQRT((postes_2[[#This Row],[x]]-$Q$1)^2+(postes_2[[#This Row],[y]]-$R$1)^2)</f>
        <v>309147.72659258143</v>
      </c>
      <c r="Q1839">
        <v>711542.25999999803</v>
      </c>
      <c r="R1839">
        <v>6461303.8799999999</v>
      </c>
    </row>
    <row r="1840" spans="1:18">
      <c r="A1840">
        <v>2754</v>
      </c>
      <c r="B1840">
        <v>10000304</v>
      </c>
      <c r="C1840" t="e">
        <f>+#REF!</f>
        <v>#REF!</v>
      </c>
      <c r="D1840" t="s">
        <v>17</v>
      </c>
      <c r="E1840">
        <v>1006214400000</v>
      </c>
      <c r="F1840">
        <v>1311853162000</v>
      </c>
      <c r="G1840">
        <v>1</v>
      </c>
      <c r="H1840" t="s">
        <v>4871</v>
      </c>
      <c r="I1840" t="s">
        <v>4872</v>
      </c>
      <c r="J1840" t="s">
        <v>20</v>
      </c>
      <c r="K1840" t="s">
        <v>21</v>
      </c>
      <c r="L1840">
        <v>0</v>
      </c>
      <c r="M1840">
        <v>0</v>
      </c>
      <c r="N1840" t="s">
        <v>22</v>
      </c>
      <c r="O1840">
        <v>7</v>
      </c>
      <c r="P1840" s="30">
        <f>SQRT((postes_2[[#This Row],[x]]-$Q$1)^2+(postes_2[[#This Row],[y]]-$R$1)^2)</f>
        <v>309178.80862405198</v>
      </c>
      <c r="Q1840">
        <v>705839.17000000202</v>
      </c>
      <c r="R1840">
        <v>7047564.5800000001</v>
      </c>
    </row>
    <row r="1841" spans="1:18">
      <c r="A1841">
        <v>1950</v>
      </c>
      <c r="B1841">
        <v>20000120</v>
      </c>
      <c r="C1841" t="e">
        <f>+#REF!</f>
        <v>#REF!</v>
      </c>
      <c r="D1841" t="s">
        <v>482</v>
      </c>
      <c r="E1841">
        <v>610761600000</v>
      </c>
      <c r="F1841">
        <v>1385051059000</v>
      </c>
      <c r="G1841">
        <v>1</v>
      </c>
      <c r="H1841" t="s">
        <v>3889</v>
      </c>
      <c r="I1841" t="s">
        <v>3890</v>
      </c>
      <c r="J1841" t="s">
        <v>20</v>
      </c>
      <c r="K1841" t="s">
        <v>21</v>
      </c>
      <c r="L1841">
        <v>0</v>
      </c>
      <c r="M1841">
        <v>0</v>
      </c>
      <c r="N1841" t="s">
        <v>22</v>
      </c>
      <c r="O1841">
        <v>6</v>
      </c>
      <c r="P1841" s="30">
        <f>SQRT((postes_2[[#This Row],[x]]-$Q$1)^2+(postes_2[[#This Row],[y]]-$R$1)^2)</f>
        <v>309192.20479109924</v>
      </c>
      <c r="Q1841">
        <v>859404.40999999596</v>
      </c>
      <c r="R1841">
        <v>6936850.2599999998</v>
      </c>
    </row>
    <row r="1842" spans="1:18">
      <c r="A1842">
        <v>1412</v>
      </c>
      <c r="B1842">
        <v>10000284</v>
      </c>
      <c r="C1842" t="e">
        <f>+#REF!</f>
        <v>#REF!</v>
      </c>
      <c r="D1842" t="s">
        <v>20</v>
      </c>
      <c r="E1842">
        <v>610761600000</v>
      </c>
      <c r="F1842" t="s">
        <v>20</v>
      </c>
      <c r="G1842">
        <v>1</v>
      </c>
      <c r="H1842" t="s">
        <v>2364</v>
      </c>
      <c r="I1842" t="s">
        <v>2365</v>
      </c>
      <c r="J1842" t="s">
        <v>20</v>
      </c>
      <c r="K1842" t="s">
        <v>21</v>
      </c>
      <c r="L1842">
        <v>0</v>
      </c>
      <c r="M1842">
        <v>0</v>
      </c>
      <c r="N1842" t="s">
        <v>22</v>
      </c>
      <c r="O1842">
        <v>6</v>
      </c>
      <c r="P1842" s="30">
        <f>SQRT((postes_2[[#This Row],[x]]-$Q$1)^2+(postes_2[[#This Row],[y]]-$R$1)^2)</f>
        <v>309228.20513540559</v>
      </c>
      <c r="Q1842">
        <v>695613.78999999899</v>
      </c>
      <c r="R1842">
        <v>7050737.4699999997</v>
      </c>
    </row>
    <row r="1843" spans="1:18">
      <c r="A1843">
        <v>279</v>
      </c>
      <c r="B1843">
        <v>20000028</v>
      </c>
      <c r="C1843">
        <f>+PF1566</f>
        <v>0</v>
      </c>
      <c r="D1843" t="s">
        <v>23</v>
      </c>
      <c r="E1843" s="1">
        <v>919728000000</v>
      </c>
      <c r="F1843">
        <v>1281519076000</v>
      </c>
      <c r="G1843">
        <v>1</v>
      </c>
      <c r="H1843" t="s">
        <v>660</v>
      </c>
      <c r="I1843" t="s">
        <v>660</v>
      </c>
      <c r="J1843" t="s">
        <v>20</v>
      </c>
      <c r="K1843" t="s">
        <v>21</v>
      </c>
      <c r="L1843">
        <v>0</v>
      </c>
      <c r="M1843">
        <v>0</v>
      </c>
      <c r="N1843" t="s">
        <v>22</v>
      </c>
      <c r="O1843">
        <v>3</v>
      </c>
      <c r="P1843" s="30">
        <f>SQRT((postes_2[[#This Row],[x]]-$Q$1)^2+(postes_2[[#This Row],[y]]-$R$1)^2)</f>
        <v>309363.53057990241</v>
      </c>
      <c r="Q1843">
        <v>818489.32999999798</v>
      </c>
      <c r="R1843">
        <v>6982445.8799999999</v>
      </c>
    </row>
    <row r="1844" spans="1:18">
      <c r="A1844">
        <v>955</v>
      </c>
      <c r="B1844">
        <v>70041295</v>
      </c>
      <c r="C1844">
        <f>+PF892</f>
        <v>0</v>
      </c>
      <c r="D1844" t="s">
        <v>274</v>
      </c>
      <c r="E1844">
        <v>1403774868000</v>
      </c>
      <c r="F1844">
        <v>1424952978000</v>
      </c>
      <c r="G1844">
        <v>1</v>
      </c>
      <c r="H1844" t="s">
        <v>1489</v>
      </c>
      <c r="I1844" t="s">
        <v>1490</v>
      </c>
      <c r="J1844" t="s">
        <v>20</v>
      </c>
      <c r="K1844" t="s">
        <v>21</v>
      </c>
      <c r="L1844">
        <v>0</v>
      </c>
      <c r="M1844">
        <v>0</v>
      </c>
      <c r="N1844" t="s">
        <v>22</v>
      </c>
      <c r="O1844">
        <v>4</v>
      </c>
      <c r="P1844" s="30">
        <f>SQRT((postes_2[[#This Row],[x]]-$Q$1)^2+(postes_2[[#This Row],[y]]-$R$1)^2)</f>
        <v>309474.05837114732</v>
      </c>
      <c r="Q1844">
        <v>323269</v>
      </c>
      <c r="R1844">
        <v>6638179.2800000003</v>
      </c>
    </row>
    <row r="1845" spans="1:18">
      <c r="A1845">
        <v>1044</v>
      </c>
      <c r="B1845">
        <v>10000261</v>
      </c>
      <c r="C1845">
        <f>+PF806</f>
        <v>0</v>
      </c>
      <c r="D1845" t="s">
        <v>274</v>
      </c>
      <c r="E1845">
        <v>610761600000</v>
      </c>
      <c r="F1845">
        <v>1421941034000</v>
      </c>
      <c r="G1845">
        <v>1</v>
      </c>
      <c r="H1845" t="s">
        <v>3239</v>
      </c>
      <c r="I1845" t="s">
        <v>3240</v>
      </c>
      <c r="J1845" t="s">
        <v>20</v>
      </c>
      <c r="K1845" t="s">
        <v>21</v>
      </c>
      <c r="L1845">
        <v>0</v>
      </c>
      <c r="M1845">
        <v>0</v>
      </c>
      <c r="N1845" t="s">
        <v>22</v>
      </c>
      <c r="O1845">
        <v>6</v>
      </c>
      <c r="P1845" s="30">
        <f>SQRT((postes_2[[#This Row],[x]]-$Q$1)^2+(postes_2[[#This Row],[y]]-$R$1)^2)</f>
        <v>309496.38852901076</v>
      </c>
      <c r="Q1845">
        <v>664870.03000000096</v>
      </c>
      <c r="R1845">
        <v>7058140.1699999999</v>
      </c>
    </row>
    <row r="1846" spans="1:18">
      <c r="A1846">
        <v>827</v>
      </c>
      <c r="B1846">
        <v>50000365</v>
      </c>
      <c r="C1846">
        <f>+PF1021</f>
        <v>0</v>
      </c>
      <c r="D1846" t="s">
        <v>274</v>
      </c>
      <c r="E1846">
        <v>610761600000</v>
      </c>
      <c r="F1846">
        <v>1465393641000</v>
      </c>
      <c r="G1846">
        <v>1</v>
      </c>
      <c r="H1846" t="s">
        <v>1787</v>
      </c>
      <c r="I1846" t="s">
        <v>1788</v>
      </c>
      <c r="J1846" t="s">
        <v>20</v>
      </c>
      <c r="K1846" t="s">
        <v>21</v>
      </c>
      <c r="L1846">
        <v>0</v>
      </c>
      <c r="M1846">
        <v>0</v>
      </c>
      <c r="N1846" t="s">
        <v>22</v>
      </c>
      <c r="O1846">
        <v>3</v>
      </c>
      <c r="P1846" s="30">
        <f>SQRT((postes_2[[#This Row],[x]]-$Q$1)^2+(postes_2[[#This Row],[y]]-$R$1)^2)</f>
        <v>309586.75430954277</v>
      </c>
      <c r="Q1846">
        <v>519512.78000000102</v>
      </c>
      <c r="R1846">
        <v>6457538.5899999999</v>
      </c>
    </row>
    <row r="1847" spans="1:18">
      <c r="A1847">
        <v>2717</v>
      </c>
      <c r="B1847">
        <v>70019277</v>
      </c>
      <c r="C1847" t="e">
        <f>+#REF!</f>
        <v>#REF!</v>
      </c>
      <c r="D1847" t="s">
        <v>27</v>
      </c>
      <c r="E1847">
        <v>1212406577000</v>
      </c>
      <c r="F1847">
        <v>1295448086000</v>
      </c>
      <c r="G1847">
        <v>1</v>
      </c>
      <c r="H1847" t="s">
        <v>6306</v>
      </c>
      <c r="I1847" t="s">
        <v>6307</v>
      </c>
      <c r="J1847" t="s">
        <v>20</v>
      </c>
      <c r="K1847" t="s">
        <v>21</v>
      </c>
      <c r="L1847">
        <v>0</v>
      </c>
      <c r="M1847">
        <v>0</v>
      </c>
      <c r="N1847" t="s">
        <v>22</v>
      </c>
      <c r="O1847">
        <v>4</v>
      </c>
      <c r="P1847" s="30">
        <f>SQRT((postes_2[[#This Row],[x]]-$Q$1)^2+(postes_2[[#This Row],[y]]-$R$1)^2)</f>
        <v>309707.56421624013</v>
      </c>
      <c r="Q1847">
        <v>765711.10999999905</v>
      </c>
      <c r="R1847">
        <v>7021452.5599999996</v>
      </c>
    </row>
    <row r="1848" spans="1:18">
      <c r="A1848">
        <v>1190</v>
      </c>
      <c r="B1848">
        <v>30000864</v>
      </c>
      <c r="C1848">
        <f>+PF660</f>
        <v>0</v>
      </c>
      <c r="D1848" t="s">
        <v>274</v>
      </c>
      <c r="E1848">
        <v>876268800000</v>
      </c>
      <c r="F1848">
        <v>1455813118000</v>
      </c>
      <c r="G1848">
        <v>1</v>
      </c>
      <c r="H1848" t="s">
        <v>5564</v>
      </c>
      <c r="I1848" t="s">
        <v>5565</v>
      </c>
      <c r="J1848" t="s">
        <v>20</v>
      </c>
      <c r="K1848" t="s">
        <v>21</v>
      </c>
      <c r="L1848">
        <v>0</v>
      </c>
      <c r="M1848">
        <v>0</v>
      </c>
      <c r="N1848" t="s">
        <v>22</v>
      </c>
      <c r="O1848">
        <v>3</v>
      </c>
      <c r="P1848" s="30">
        <f>SQRT((postes_2[[#This Row],[x]]-$Q$1)^2+(postes_2[[#This Row],[y]]-$R$1)^2)</f>
        <v>309767.4563880816</v>
      </c>
      <c r="Q1848">
        <v>835452.36999999697</v>
      </c>
      <c r="R1848">
        <v>6540533.9800000004</v>
      </c>
    </row>
    <row r="1849" spans="1:18">
      <c r="A1849">
        <v>2476</v>
      </c>
      <c r="B1849">
        <v>50000419</v>
      </c>
      <c r="C1849" t="e">
        <f>+#REF!</f>
        <v>#REF!</v>
      </c>
      <c r="D1849" t="s">
        <v>20</v>
      </c>
      <c r="E1849">
        <v>610761600000</v>
      </c>
      <c r="F1849" t="s">
        <v>20</v>
      </c>
      <c r="G1849">
        <v>1</v>
      </c>
      <c r="H1849" t="s">
        <v>6160</v>
      </c>
      <c r="I1849" t="s">
        <v>6161</v>
      </c>
      <c r="J1849" t="s">
        <v>26</v>
      </c>
      <c r="K1849" t="s">
        <v>21</v>
      </c>
      <c r="L1849">
        <v>0</v>
      </c>
      <c r="M1849">
        <v>0</v>
      </c>
      <c r="N1849" t="s">
        <v>22</v>
      </c>
      <c r="O1849">
        <v>3</v>
      </c>
      <c r="P1849" s="30">
        <f>SQRT((postes_2[[#This Row],[x]]-$Q$1)^2+(postes_2[[#This Row],[y]]-$R$1)^2)</f>
        <v>310016.6191845517</v>
      </c>
      <c r="Q1849">
        <v>583223.60000000102</v>
      </c>
      <c r="R1849">
        <v>6444645.29</v>
      </c>
    </row>
    <row r="1850" spans="1:18">
      <c r="A1850">
        <v>1347</v>
      </c>
      <c r="B1850">
        <v>10000215</v>
      </c>
      <c r="C1850" t="e">
        <f>+#REF!</f>
        <v>#REF!</v>
      </c>
      <c r="D1850" t="s">
        <v>43</v>
      </c>
      <c r="E1850">
        <v>1111676325000</v>
      </c>
      <c r="F1850">
        <v>1111676257000</v>
      </c>
      <c r="G1850">
        <v>1</v>
      </c>
      <c r="H1850" t="s">
        <v>5595</v>
      </c>
      <c r="I1850" t="s">
        <v>5596</v>
      </c>
      <c r="J1850" t="s">
        <v>20</v>
      </c>
      <c r="K1850" t="s">
        <v>21</v>
      </c>
      <c r="L1850">
        <v>0</v>
      </c>
      <c r="M1850">
        <v>0</v>
      </c>
      <c r="N1850" t="s">
        <v>22</v>
      </c>
      <c r="O1850">
        <v>4</v>
      </c>
      <c r="P1850" s="30">
        <f>SQRT((postes_2[[#This Row],[x]]-$Q$1)^2+(postes_2[[#This Row],[y]]-$R$1)^2)</f>
        <v>310051.96092356514</v>
      </c>
      <c r="Q1850">
        <v>617383.38000000303</v>
      </c>
      <c r="R1850">
        <v>7063437.21</v>
      </c>
    </row>
    <row r="1851" spans="1:18">
      <c r="A1851">
        <v>1880</v>
      </c>
      <c r="B1851">
        <v>30000148</v>
      </c>
      <c r="C1851" t="e">
        <f>+#REF!</f>
        <v>#REF!</v>
      </c>
      <c r="D1851" t="s">
        <v>56</v>
      </c>
      <c r="E1851">
        <v>1205853436000</v>
      </c>
      <c r="F1851">
        <v>1205853384000</v>
      </c>
      <c r="G1851">
        <v>1</v>
      </c>
      <c r="H1851" t="s">
        <v>3374</v>
      </c>
      <c r="I1851" t="s">
        <v>3375</v>
      </c>
      <c r="J1851" t="s">
        <v>20</v>
      </c>
      <c r="K1851" t="s">
        <v>21</v>
      </c>
      <c r="L1851">
        <v>0</v>
      </c>
      <c r="M1851">
        <v>0</v>
      </c>
      <c r="N1851" t="s">
        <v>22</v>
      </c>
      <c r="O1851">
        <v>3</v>
      </c>
      <c r="P1851" s="30">
        <f>SQRT((postes_2[[#This Row],[x]]-$Q$1)^2+(postes_2[[#This Row],[y]]-$R$1)^2)</f>
        <v>310068.11489491269</v>
      </c>
      <c r="Q1851">
        <v>911369.97999999695</v>
      </c>
      <c r="R1851">
        <v>6678622.4500000002</v>
      </c>
    </row>
    <row r="1852" spans="1:18">
      <c r="A1852">
        <v>3116</v>
      </c>
      <c r="B1852">
        <v>30000414</v>
      </c>
      <c r="C1852" t="e">
        <f>+#REF!</f>
        <v>#REF!</v>
      </c>
      <c r="D1852" t="s">
        <v>20</v>
      </c>
      <c r="E1852">
        <v>610761600000</v>
      </c>
      <c r="F1852" t="s">
        <v>20</v>
      </c>
      <c r="G1852">
        <v>1</v>
      </c>
      <c r="H1852" t="s">
        <v>3070</v>
      </c>
      <c r="I1852" t="s">
        <v>2851</v>
      </c>
      <c r="J1852" t="s">
        <v>3071</v>
      </c>
      <c r="K1852" t="s">
        <v>21</v>
      </c>
      <c r="L1852">
        <v>0</v>
      </c>
      <c r="M1852">
        <v>0</v>
      </c>
      <c r="N1852" t="s">
        <v>22</v>
      </c>
      <c r="O1852">
        <v>3</v>
      </c>
      <c r="P1852" s="30">
        <f>SQRT((postes_2[[#This Row],[x]]-$Q$1)^2+(postes_2[[#This Row],[y]]-$R$1)^2)</f>
        <v>310088.95802631206</v>
      </c>
      <c r="Q1852">
        <v>878634.47999999695</v>
      </c>
      <c r="R1852">
        <v>6597762.0199999996</v>
      </c>
    </row>
    <row r="1853" spans="1:18">
      <c r="A1853">
        <v>3420</v>
      </c>
      <c r="B1853">
        <v>70025777</v>
      </c>
      <c r="C1853" t="e">
        <f>+#REF!</f>
        <v>#REF!</v>
      </c>
      <c r="D1853" t="s">
        <v>168</v>
      </c>
      <c r="E1853">
        <v>1376310416000</v>
      </c>
      <c r="F1853">
        <v>1424712626000</v>
      </c>
      <c r="G1853">
        <v>1</v>
      </c>
      <c r="H1853" t="s">
        <v>169</v>
      </c>
      <c r="I1853" t="s">
        <v>169</v>
      </c>
      <c r="J1853" t="s">
        <v>20</v>
      </c>
      <c r="K1853" t="s">
        <v>21</v>
      </c>
      <c r="L1853">
        <v>0</v>
      </c>
      <c r="M1853">
        <v>0</v>
      </c>
      <c r="N1853" t="s">
        <v>22</v>
      </c>
      <c r="O1853">
        <v>3</v>
      </c>
      <c r="P1853" s="30">
        <f>SQRT((postes_2[[#This Row],[x]]-$Q$1)^2+(postes_2[[#This Row],[y]]-$R$1)^2)</f>
        <v>310116.75047760876</v>
      </c>
      <c r="Q1853">
        <v>870610.97999999695</v>
      </c>
      <c r="R1853">
        <v>6584646.7699999996</v>
      </c>
    </row>
    <row r="1854" spans="1:18">
      <c r="A1854">
        <v>1515</v>
      </c>
      <c r="B1854">
        <v>20001000</v>
      </c>
      <c r="C1854">
        <f>+PF341</f>
        <v>0</v>
      </c>
      <c r="D1854" t="s">
        <v>38</v>
      </c>
      <c r="E1854">
        <v>610761600000</v>
      </c>
      <c r="F1854">
        <v>1192453473000</v>
      </c>
      <c r="G1854">
        <v>1</v>
      </c>
      <c r="H1854" t="s">
        <v>2694</v>
      </c>
      <c r="I1854" t="s">
        <v>2695</v>
      </c>
      <c r="J1854" t="s">
        <v>2696</v>
      </c>
      <c r="K1854" t="s">
        <v>21</v>
      </c>
      <c r="L1854">
        <v>0</v>
      </c>
      <c r="M1854">
        <v>0</v>
      </c>
      <c r="N1854" t="s">
        <v>22</v>
      </c>
      <c r="O1854">
        <v>3</v>
      </c>
      <c r="P1854" s="30">
        <f>SQRT((postes_2[[#This Row],[x]]-$Q$1)^2+(postes_2[[#This Row],[y]]-$R$1)^2)</f>
        <v>310181.32655655633</v>
      </c>
      <c r="Q1854">
        <v>916372.53999999899</v>
      </c>
      <c r="R1854">
        <v>6804801</v>
      </c>
    </row>
    <row r="1855" spans="1:18">
      <c r="A1855">
        <v>3418</v>
      </c>
      <c r="B1855">
        <v>50000371</v>
      </c>
      <c r="C1855" t="e">
        <f>+#REF!</f>
        <v>#REF!</v>
      </c>
      <c r="D1855" t="s">
        <v>77</v>
      </c>
      <c r="E1855">
        <v>610761600000</v>
      </c>
      <c r="F1855">
        <v>1323273113000</v>
      </c>
      <c r="G1855">
        <v>1</v>
      </c>
      <c r="H1855" t="s">
        <v>164</v>
      </c>
      <c r="I1855" t="s">
        <v>165</v>
      </c>
      <c r="J1855" t="s">
        <v>20</v>
      </c>
      <c r="K1855" t="s">
        <v>21</v>
      </c>
      <c r="L1855">
        <v>0</v>
      </c>
      <c r="M1855">
        <v>0</v>
      </c>
      <c r="N1855" t="s">
        <v>22</v>
      </c>
      <c r="O1855">
        <v>4</v>
      </c>
      <c r="P1855" s="30">
        <f>SQRT((postes_2[[#This Row],[x]]-$Q$1)^2+(postes_2[[#This Row],[y]]-$R$1)^2)</f>
        <v>310232.70848124073</v>
      </c>
      <c r="Q1855">
        <v>523638.63000000297</v>
      </c>
      <c r="R1855">
        <v>6455628.8899999997</v>
      </c>
    </row>
    <row r="1856" spans="1:18">
      <c r="A1856">
        <v>3541</v>
      </c>
      <c r="B1856">
        <v>60000220</v>
      </c>
      <c r="C1856" t="e">
        <f>+#REF!</f>
        <v>#REF!</v>
      </c>
      <c r="D1856" t="s">
        <v>56</v>
      </c>
      <c r="E1856">
        <v>816307200000</v>
      </c>
      <c r="F1856">
        <v>1377790976000</v>
      </c>
      <c r="G1856">
        <v>1</v>
      </c>
      <c r="H1856" t="s">
        <v>7362</v>
      </c>
      <c r="I1856" t="s">
        <v>7363</v>
      </c>
      <c r="J1856" t="s">
        <v>20</v>
      </c>
      <c r="K1856" t="s">
        <v>21</v>
      </c>
      <c r="L1856">
        <v>0</v>
      </c>
      <c r="M1856">
        <v>0</v>
      </c>
      <c r="N1856" t="s">
        <v>22</v>
      </c>
      <c r="O1856">
        <v>3</v>
      </c>
      <c r="P1856" s="30">
        <f>SQRT((postes_2[[#This Row],[x]]-$Q$1)^2+(postes_2[[#This Row],[y]]-$R$1)^2)</f>
        <v>310344.11541492713</v>
      </c>
      <c r="Q1856">
        <v>309494.56000000198</v>
      </c>
      <c r="R1856">
        <v>6829143.7999999998</v>
      </c>
    </row>
    <row r="1857" spans="1:18">
      <c r="A1857">
        <v>3673</v>
      </c>
      <c r="B1857">
        <v>10000286</v>
      </c>
      <c r="C1857" t="e">
        <f>+#REF!</f>
        <v>#REF!</v>
      </c>
      <c r="D1857" t="s">
        <v>20</v>
      </c>
      <c r="E1857">
        <v>1071532800000</v>
      </c>
      <c r="F1857" t="s">
        <v>20</v>
      </c>
      <c r="G1857">
        <v>1</v>
      </c>
      <c r="H1857" t="s">
        <v>7404</v>
      </c>
      <c r="I1857" t="s">
        <v>7405</v>
      </c>
      <c r="J1857" t="s">
        <v>20</v>
      </c>
      <c r="K1857" t="s">
        <v>21</v>
      </c>
      <c r="L1857">
        <v>0</v>
      </c>
      <c r="M1857">
        <v>0</v>
      </c>
      <c r="N1857" t="s">
        <v>22</v>
      </c>
      <c r="O1857">
        <v>6</v>
      </c>
      <c r="P1857" s="30">
        <f>SQRT((postes_2[[#This Row],[x]]-$Q$1)^2+(postes_2[[#This Row],[y]]-$R$1)^2)</f>
        <v>310358.52838994417</v>
      </c>
      <c r="Q1857">
        <v>703196.38000000303</v>
      </c>
      <c r="R1857">
        <v>7049644.9000000004</v>
      </c>
    </row>
    <row r="1858" spans="1:18">
      <c r="A1858">
        <v>3190</v>
      </c>
      <c r="B1858">
        <v>60001094</v>
      </c>
      <c r="C1858" t="e">
        <f>+#REF!</f>
        <v>#REF!</v>
      </c>
      <c r="D1858" t="s">
        <v>20</v>
      </c>
      <c r="E1858">
        <v>1034899200000</v>
      </c>
      <c r="F1858" t="s">
        <v>20</v>
      </c>
      <c r="G1858">
        <v>1</v>
      </c>
      <c r="H1858" t="s">
        <v>4821</v>
      </c>
      <c r="I1858" t="s">
        <v>4822</v>
      </c>
      <c r="J1858" t="s">
        <v>20</v>
      </c>
      <c r="K1858" t="s">
        <v>21</v>
      </c>
      <c r="L1858">
        <v>0</v>
      </c>
      <c r="M1858">
        <v>0</v>
      </c>
      <c r="N1858" t="s">
        <v>22</v>
      </c>
      <c r="O1858">
        <v>3</v>
      </c>
      <c r="P1858" s="30">
        <f>SQRT((postes_2[[#This Row],[x]]-$Q$1)^2+(postes_2[[#This Row],[y]]-$R$1)^2)</f>
        <v>310434.4826917022</v>
      </c>
      <c r="Q1858">
        <v>301735.03000000102</v>
      </c>
      <c r="R1858">
        <v>6721016.6299999999</v>
      </c>
    </row>
    <row r="1859" spans="1:18">
      <c r="A1859">
        <v>4029</v>
      </c>
      <c r="B1859">
        <v>30000415</v>
      </c>
      <c r="C1859" t="e">
        <f>+#REF!</f>
        <v>#REF!</v>
      </c>
      <c r="D1859" t="s">
        <v>20</v>
      </c>
      <c r="E1859">
        <v>610761600000</v>
      </c>
      <c r="F1859" t="s">
        <v>20</v>
      </c>
      <c r="G1859">
        <v>1</v>
      </c>
      <c r="H1859" t="s">
        <v>8056</v>
      </c>
      <c r="I1859" t="s">
        <v>8057</v>
      </c>
      <c r="J1859" t="s">
        <v>20</v>
      </c>
      <c r="K1859" t="s">
        <v>21</v>
      </c>
      <c r="L1859">
        <v>0</v>
      </c>
      <c r="M1859">
        <v>0</v>
      </c>
      <c r="N1859" t="s">
        <v>22</v>
      </c>
      <c r="O1859">
        <v>3</v>
      </c>
      <c r="P1859" s="30">
        <f>SQRT((postes_2[[#This Row],[x]]-$Q$1)^2+(postes_2[[#This Row],[y]]-$R$1)^2)</f>
        <v>310476.37651681271</v>
      </c>
      <c r="Q1859">
        <v>877990.40999999596</v>
      </c>
      <c r="R1859">
        <v>6595893.2199999997</v>
      </c>
    </row>
    <row r="1860" spans="1:18">
      <c r="A1860">
        <v>3752</v>
      </c>
      <c r="B1860">
        <v>50000366</v>
      </c>
      <c r="C1860" t="e">
        <f>+#REF!</f>
        <v>#REF!</v>
      </c>
      <c r="D1860" t="s">
        <v>77</v>
      </c>
      <c r="E1860">
        <v>610761600000</v>
      </c>
      <c r="F1860">
        <v>1323276845000</v>
      </c>
      <c r="G1860">
        <v>1</v>
      </c>
      <c r="H1860" t="s">
        <v>7236</v>
      </c>
      <c r="I1860" t="s">
        <v>7237</v>
      </c>
      <c r="J1860" t="s">
        <v>20</v>
      </c>
      <c r="K1860" t="s">
        <v>21</v>
      </c>
      <c r="L1860">
        <v>0</v>
      </c>
      <c r="M1860">
        <v>0</v>
      </c>
      <c r="N1860" t="s">
        <v>22</v>
      </c>
      <c r="O1860">
        <v>3</v>
      </c>
      <c r="P1860" s="30">
        <f>SQRT((postes_2[[#This Row],[x]]-$Q$1)^2+(postes_2[[#This Row],[y]]-$R$1)^2)</f>
        <v>310484.24073193985</v>
      </c>
      <c r="Q1860">
        <v>516707.13000000297</v>
      </c>
      <c r="R1860">
        <v>6457473.9699999997</v>
      </c>
    </row>
    <row r="1861" spans="1:18">
      <c r="A1861">
        <v>1590</v>
      </c>
      <c r="B1861">
        <v>30000551</v>
      </c>
      <c r="C1861">
        <f>+PF273</f>
        <v>0</v>
      </c>
      <c r="D1861" t="s">
        <v>56</v>
      </c>
      <c r="E1861">
        <v>1164367409000</v>
      </c>
      <c r="F1861">
        <v>1164366735000</v>
      </c>
      <c r="G1861">
        <v>1</v>
      </c>
      <c r="H1861" t="s">
        <v>7560</v>
      </c>
      <c r="I1861" t="s">
        <v>7561</v>
      </c>
      <c r="J1861" t="s">
        <v>26</v>
      </c>
      <c r="K1861" t="s">
        <v>21</v>
      </c>
      <c r="L1861">
        <v>0</v>
      </c>
      <c r="M1861">
        <v>0</v>
      </c>
      <c r="N1861" t="s">
        <v>22</v>
      </c>
      <c r="O1861">
        <v>3</v>
      </c>
      <c r="P1861" s="30">
        <f>SQRT((postes_2[[#This Row],[x]]-$Q$1)^2+(postes_2[[#This Row],[y]]-$R$1)^2)</f>
        <v>310526.88102589385</v>
      </c>
      <c r="Q1861">
        <v>863779.46000000101</v>
      </c>
      <c r="R1861">
        <v>6573849.1500000004</v>
      </c>
    </row>
    <row r="1862" spans="1:18">
      <c r="A1862">
        <v>2272</v>
      </c>
      <c r="B1862">
        <v>10000367</v>
      </c>
      <c r="C1862" t="e">
        <f>+#REF!</f>
        <v>#REF!</v>
      </c>
      <c r="D1862" t="s">
        <v>17</v>
      </c>
      <c r="E1862">
        <v>1126878271000</v>
      </c>
      <c r="F1862">
        <v>1312281345000</v>
      </c>
      <c r="G1862">
        <v>1</v>
      </c>
      <c r="H1862" t="s">
        <v>5393</v>
      </c>
      <c r="I1862" t="s">
        <v>5394</v>
      </c>
      <c r="J1862" t="s">
        <v>20</v>
      </c>
      <c r="K1862" t="s">
        <v>21</v>
      </c>
      <c r="L1862">
        <v>0</v>
      </c>
      <c r="M1862">
        <v>0</v>
      </c>
      <c r="N1862" t="s">
        <v>22</v>
      </c>
      <c r="O1862">
        <v>3</v>
      </c>
      <c r="P1862" s="30">
        <f>SQRT((postes_2[[#This Row],[x]]-$Q$1)^2+(postes_2[[#This Row],[y]]-$R$1)^2)</f>
        <v>310607.98538982344</v>
      </c>
      <c r="Q1862">
        <v>745431.11999999697</v>
      </c>
      <c r="R1862">
        <v>7033216.9299999997</v>
      </c>
    </row>
    <row r="1863" spans="1:18">
      <c r="A1863">
        <v>2953</v>
      </c>
      <c r="B1863">
        <v>20000737</v>
      </c>
      <c r="C1863" t="e">
        <f>+#REF!</f>
        <v>#REF!</v>
      </c>
      <c r="D1863" t="s">
        <v>805</v>
      </c>
      <c r="E1863">
        <v>1025222400000</v>
      </c>
      <c r="F1863">
        <v>1275998696000</v>
      </c>
      <c r="G1863">
        <v>1</v>
      </c>
      <c r="H1863" t="s">
        <v>4537</v>
      </c>
      <c r="I1863" t="s">
        <v>4538</v>
      </c>
      <c r="J1863" t="s">
        <v>20</v>
      </c>
      <c r="K1863" t="s">
        <v>21</v>
      </c>
      <c r="L1863">
        <v>0</v>
      </c>
      <c r="M1863">
        <v>0</v>
      </c>
      <c r="N1863" t="s">
        <v>22</v>
      </c>
      <c r="O1863">
        <v>3</v>
      </c>
      <c r="P1863" s="30">
        <f>SQRT((postes_2[[#This Row],[x]]-$Q$1)^2+(postes_2[[#This Row],[y]]-$R$1)^2)</f>
        <v>310667.2727734631</v>
      </c>
      <c r="Q1863">
        <v>907621.72999999695</v>
      </c>
      <c r="R1863">
        <v>6844096.6799999997</v>
      </c>
    </row>
    <row r="1864" spans="1:18">
      <c r="A1864">
        <v>1403</v>
      </c>
      <c r="B1864">
        <v>30001361</v>
      </c>
      <c r="C1864">
        <f>+PF463</f>
        <v>0</v>
      </c>
      <c r="D1864" t="s">
        <v>20</v>
      </c>
      <c r="E1864">
        <v>610761600000</v>
      </c>
      <c r="F1864" t="s">
        <v>20</v>
      </c>
      <c r="G1864">
        <v>1</v>
      </c>
      <c r="H1864" t="s">
        <v>2346</v>
      </c>
      <c r="I1864" t="s">
        <v>2347</v>
      </c>
      <c r="J1864" t="s">
        <v>20</v>
      </c>
      <c r="K1864" t="s">
        <v>21</v>
      </c>
      <c r="L1864">
        <v>0</v>
      </c>
      <c r="M1864">
        <v>0</v>
      </c>
      <c r="N1864" t="s">
        <v>22</v>
      </c>
      <c r="O1864">
        <v>3</v>
      </c>
      <c r="P1864" s="30">
        <f>SQRT((postes_2[[#This Row],[x]]-$Q$1)^2+(postes_2[[#This Row],[y]]-$R$1)^2)</f>
        <v>310692.67304784921</v>
      </c>
      <c r="Q1864">
        <v>797164.71000000101</v>
      </c>
      <c r="R1864">
        <v>6505118.3200000003</v>
      </c>
    </row>
    <row r="1865" spans="1:18">
      <c r="A1865">
        <v>2769</v>
      </c>
      <c r="B1865">
        <v>30000387</v>
      </c>
      <c r="C1865" t="e">
        <f>+#REF!</f>
        <v>#REF!</v>
      </c>
      <c r="D1865" t="s">
        <v>38</v>
      </c>
      <c r="E1865">
        <v>787190400000</v>
      </c>
      <c r="F1865">
        <v>1211887493000</v>
      </c>
      <c r="G1865">
        <v>1</v>
      </c>
      <c r="H1865" t="s">
        <v>4901</v>
      </c>
      <c r="I1865" t="s">
        <v>4902</v>
      </c>
      <c r="J1865" t="s">
        <v>20</v>
      </c>
      <c r="K1865" t="s">
        <v>21</v>
      </c>
      <c r="L1865">
        <v>0</v>
      </c>
      <c r="M1865">
        <v>0</v>
      </c>
      <c r="N1865" t="s">
        <v>22</v>
      </c>
      <c r="O1865">
        <v>3</v>
      </c>
      <c r="P1865" s="30">
        <f>SQRT((postes_2[[#This Row],[x]]-$Q$1)^2+(postes_2[[#This Row],[y]]-$R$1)^2)</f>
        <v>310774.7516233662</v>
      </c>
      <c r="Q1865">
        <v>882279.35000000102</v>
      </c>
      <c r="R1865">
        <v>6602796.3700000001</v>
      </c>
    </row>
    <row r="1866" spans="1:18">
      <c r="A1866">
        <v>3903</v>
      </c>
      <c r="B1866">
        <v>10000359</v>
      </c>
      <c r="C1866" t="e">
        <f>+#REF!</f>
        <v>#REF!</v>
      </c>
      <c r="D1866" t="s">
        <v>20</v>
      </c>
      <c r="E1866">
        <v>1006214400000</v>
      </c>
      <c r="F1866" t="s">
        <v>20</v>
      </c>
      <c r="G1866">
        <v>1</v>
      </c>
      <c r="H1866" t="s">
        <v>8228</v>
      </c>
      <c r="I1866" t="s">
        <v>2606</v>
      </c>
      <c r="J1866" t="s">
        <v>20</v>
      </c>
      <c r="K1866" t="s">
        <v>21</v>
      </c>
      <c r="L1866">
        <v>0</v>
      </c>
      <c r="M1866">
        <v>0</v>
      </c>
      <c r="N1866" t="s">
        <v>22</v>
      </c>
      <c r="O1866">
        <v>6</v>
      </c>
      <c r="P1866" s="30">
        <f>SQRT((postes_2[[#This Row],[x]]-$Q$1)^2+(postes_2[[#This Row],[y]]-$R$1)^2)</f>
        <v>310815.17424160027</v>
      </c>
      <c r="Q1866">
        <v>740156.53999999899</v>
      </c>
      <c r="R1866">
        <v>7035928.79</v>
      </c>
    </row>
    <row r="1867" spans="1:18">
      <c r="A1867">
        <v>2905</v>
      </c>
      <c r="B1867">
        <v>30001878</v>
      </c>
      <c r="C1867" t="e">
        <f>+#REF!</f>
        <v>#REF!</v>
      </c>
      <c r="D1867" t="s">
        <v>20</v>
      </c>
      <c r="E1867">
        <v>610761600000</v>
      </c>
      <c r="F1867" t="s">
        <v>20</v>
      </c>
      <c r="G1867">
        <v>1</v>
      </c>
      <c r="H1867" t="s">
        <v>6089</v>
      </c>
      <c r="I1867" t="s">
        <v>6090</v>
      </c>
      <c r="J1867" t="s">
        <v>20</v>
      </c>
      <c r="K1867" t="s">
        <v>21</v>
      </c>
      <c r="L1867">
        <v>0</v>
      </c>
      <c r="M1867">
        <v>0</v>
      </c>
      <c r="N1867" t="s">
        <v>22</v>
      </c>
      <c r="O1867">
        <v>3</v>
      </c>
      <c r="P1867" s="30">
        <f>SQRT((postes_2[[#This Row],[x]]-$Q$1)^2+(postes_2[[#This Row],[y]]-$R$1)^2)</f>
        <v>310846.40900934837</v>
      </c>
      <c r="Q1867">
        <v>730293.13000000303</v>
      </c>
      <c r="R1867">
        <v>6466638.8200000003</v>
      </c>
    </row>
    <row r="1868" spans="1:18">
      <c r="A1868">
        <v>1031</v>
      </c>
      <c r="B1868">
        <v>10000242</v>
      </c>
      <c r="C1868" t="e">
        <f>+#REF!</f>
        <v>#REF!</v>
      </c>
      <c r="D1868" t="s">
        <v>274</v>
      </c>
      <c r="E1868">
        <v>610761600000</v>
      </c>
      <c r="F1868">
        <v>1421940199000</v>
      </c>
      <c r="G1868">
        <v>1</v>
      </c>
      <c r="H1868" t="s">
        <v>3212</v>
      </c>
      <c r="I1868" t="s">
        <v>3213</v>
      </c>
      <c r="J1868" t="s">
        <v>20</v>
      </c>
      <c r="K1868" t="s">
        <v>21</v>
      </c>
      <c r="L1868">
        <v>0</v>
      </c>
      <c r="M1868">
        <v>0</v>
      </c>
      <c r="N1868" t="s">
        <v>22</v>
      </c>
      <c r="O1868">
        <v>4</v>
      </c>
      <c r="P1868" s="30">
        <f>SQRT((postes_2[[#This Row],[x]]-$Q$1)^2+(postes_2[[#This Row],[y]]-$R$1)^2)</f>
        <v>311064.81518433033</v>
      </c>
      <c r="Q1868">
        <v>657227.49000000197</v>
      </c>
      <c r="R1868">
        <v>7060992.8200000003</v>
      </c>
    </row>
    <row r="1869" spans="1:18">
      <c r="A1869">
        <v>659</v>
      </c>
      <c r="B1869">
        <v>20001094</v>
      </c>
      <c r="C1869">
        <f>+PF1215</f>
        <v>0</v>
      </c>
      <c r="D1869" t="s">
        <v>168</v>
      </c>
      <c r="E1869">
        <v>922665600000</v>
      </c>
      <c r="F1869">
        <v>1449664062000</v>
      </c>
      <c r="G1869">
        <v>1</v>
      </c>
      <c r="H1869" t="s">
        <v>2098</v>
      </c>
      <c r="I1869" t="s">
        <v>2099</v>
      </c>
      <c r="J1869" t="s">
        <v>20</v>
      </c>
      <c r="K1869" t="s">
        <v>21</v>
      </c>
      <c r="L1869">
        <v>0</v>
      </c>
      <c r="M1869">
        <v>0</v>
      </c>
      <c r="N1869" t="s">
        <v>22</v>
      </c>
      <c r="O1869">
        <v>6</v>
      </c>
      <c r="P1869" s="30">
        <f>SQRT((postes_2[[#This Row],[x]]-$Q$1)^2+(postes_2[[#This Row],[y]]-$R$1)^2)</f>
        <v>311100.87084983051</v>
      </c>
      <c r="Q1869">
        <v>919199.77000000305</v>
      </c>
      <c r="R1869">
        <v>6791793.0499999998</v>
      </c>
    </row>
    <row r="1870" spans="1:18">
      <c r="A1870">
        <v>3889</v>
      </c>
      <c r="B1870">
        <v>60000322</v>
      </c>
      <c r="C1870" t="e">
        <f>+#REF!</f>
        <v>#REF!</v>
      </c>
      <c r="D1870" t="s">
        <v>20</v>
      </c>
      <c r="E1870">
        <v>610761600000</v>
      </c>
      <c r="F1870" t="s">
        <v>20</v>
      </c>
      <c r="G1870">
        <v>1</v>
      </c>
      <c r="H1870" t="s">
        <v>8202</v>
      </c>
      <c r="I1870" t="s">
        <v>8203</v>
      </c>
      <c r="J1870" t="s">
        <v>20</v>
      </c>
      <c r="K1870" t="s">
        <v>21</v>
      </c>
      <c r="L1870">
        <v>0</v>
      </c>
      <c r="M1870">
        <v>0</v>
      </c>
      <c r="N1870" t="s">
        <v>22</v>
      </c>
      <c r="O1870">
        <v>3</v>
      </c>
      <c r="P1870" s="30">
        <f>SQRT((postes_2[[#This Row],[x]]-$Q$1)^2+(postes_2[[#This Row],[y]]-$R$1)^2)</f>
        <v>311588.401374868</v>
      </c>
      <c r="Q1870">
        <v>304992.38000000297</v>
      </c>
      <c r="R1870">
        <v>6814872.3600000003</v>
      </c>
    </row>
    <row r="1871" spans="1:18">
      <c r="A1871">
        <v>1356</v>
      </c>
      <c r="B1871">
        <v>30000955</v>
      </c>
      <c r="C1871" t="e">
        <f>+#REF!</f>
        <v>#REF!</v>
      </c>
      <c r="D1871" t="s">
        <v>23</v>
      </c>
      <c r="E1871">
        <v>610761600000</v>
      </c>
      <c r="F1871">
        <v>1226567929000</v>
      </c>
      <c r="G1871">
        <v>1</v>
      </c>
      <c r="H1871" t="s">
        <v>5612</v>
      </c>
      <c r="I1871" t="s">
        <v>5613</v>
      </c>
      <c r="J1871" t="s">
        <v>5614</v>
      </c>
      <c r="K1871" t="s">
        <v>21</v>
      </c>
      <c r="L1871">
        <v>0</v>
      </c>
      <c r="M1871">
        <v>0</v>
      </c>
      <c r="N1871" t="s">
        <v>22</v>
      </c>
      <c r="O1871">
        <v>3</v>
      </c>
      <c r="P1871" s="30">
        <f>SQRT((postes_2[[#This Row],[x]]-$Q$1)^2+(postes_2[[#This Row],[y]]-$R$1)^2)</f>
        <v>311623.98149864323</v>
      </c>
      <c r="Q1871">
        <v>829230.03000000096</v>
      </c>
      <c r="R1871">
        <v>6531531.6299999999</v>
      </c>
    </row>
    <row r="1872" spans="1:18">
      <c r="A1872">
        <v>3228</v>
      </c>
      <c r="B1872">
        <v>30000325</v>
      </c>
      <c r="C1872" t="e">
        <f>+#REF!</f>
        <v>#REF!</v>
      </c>
      <c r="D1872" t="s">
        <v>274</v>
      </c>
      <c r="E1872">
        <v>1069113600000</v>
      </c>
      <c r="F1872">
        <v>1444405485000</v>
      </c>
      <c r="G1872">
        <v>1</v>
      </c>
      <c r="H1872" t="s">
        <v>4655</v>
      </c>
      <c r="I1872" t="s">
        <v>4656</v>
      </c>
      <c r="J1872" t="s">
        <v>20</v>
      </c>
      <c r="K1872" t="s">
        <v>21</v>
      </c>
      <c r="L1872">
        <v>0</v>
      </c>
      <c r="M1872">
        <v>0</v>
      </c>
      <c r="N1872" t="s">
        <v>22</v>
      </c>
      <c r="O1872">
        <v>3</v>
      </c>
      <c r="P1872" s="30">
        <f>SQRT((postes_2[[#This Row],[x]]-$Q$1)^2+(postes_2[[#This Row],[y]]-$R$1)^2)</f>
        <v>311732.68190678605</v>
      </c>
      <c r="Q1872">
        <v>894673.32</v>
      </c>
      <c r="R1872">
        <v>6625379.04</v>
      </c>
    </row>
    <row r="1873" spans="1:18">
      <c r="A1873">
        <v>2495</v>
      </c>
      <c r="B1873">
        <v>50000430</v>
      </c>
      <c r="C1873" t="e">
        <f>+#REF!</f>
        <v>#REF!</v>
      </c>
      <c r="D1873" t="s">
        <v>38</v>
      </c>
      <c r="E1873">
        <v>610761600000</v>
      </c>
      <c r="F1873">
        <v>1208193104000</v>
      </c>
      <c r="G1873">
        <v>1</v>
      </c>
      <c r="H1873" t="s">
        <v>5240</v>
      </c>
      <c r="I1873" t="s">
        <v>5241</v>
      </c>
      <c r="J1873" t="s">
        <v>20</v>
      </c>
      <c r="K1873" t="s">
        <v>21</v>
      </c>
      <c r="L1873">
        <v>0</v>
      </c>
      <c r="M1873">
        <v>0</v>
      </c>
      <c r="N1873" t="s">
        <v>22</v>
      </c>
      <c r="O1873">
        <v>4</v>
      </c>
      <c r="P1873" s="30">
        <f>SQRT((postes_2[[#This Row],[x]]-$Q$1)^2+(postes_2[[#This Row],[y]]-$R$1)^2)</f>
        <v>311759.56181290769</v>
      </c>
      <c r="Q1873">
        <v>619400.71000000101</v>
      </c>
      <c r="R1873">
        <v>6441830.75</v>
      </c>
    </row>
    <row r="1874" spans="1:18">
      <c r="A1874">
        <v>1960</v>
      </c>
      <c r="B1874">
        <v>50000426</v>
      </c>
      <c r="C1874" t="e">
        <f>+#REF!</f>
        <v>#REF!</v>
      </c>
      <c r="D1874" t="s">
        <v>212</v>
      </c>
      <c r="E1874">
        <v>610761600000</v>
      </c>
      <c r="F1874">
        <v>1128443817000</v>
      </c>
      <c r="G1874">
        <v>1</v>
      </c>
      <c r="H1874" t="s">
        <v>3987</v>
      </c>
      <c r="I1874" t="s">
        <v>3988</v>
      </c>
      <c r="J1874" t="s">
        <v>20</v>
      </c>
      <c r="K1874" t="s">
        <v>21</v>
      </c>
      <c r="L1874">
        <v>0</v>
      </c>
      <c r="M1874">
        <v>0</v>
      </c>
      <c r="N1874" t="s">
        <v>22</v>
      </c>
      <c r="O1874">
        <v>6</v>
      </c>
      <c r="P1874" s="30">
        <f>SQRT((postes_2[[#This Row],[x]]-$Q$1)^2+(postes_2[[#This Row],[y]]-$R$1)^2)</f>
        <v>311817.0954942953</v>
      </c>
      <c r="Q1874">
        <v>637198.60000000102</v>
      </c>
      <c r="R1874">
        <v>6442793</v>
      </c>
    </row>
    <row r="1875" spans="1:18">
      <c r="A1875">
        <v>214</v>
      </c>
      <c r="B1875">
        <v>50000432</v>
      </c>
      <c r="C1875">
        <f>+PF1664</f>
        <v>0</v>
      </c>
      <c r="D1875" t="s">
        <v>38</v>
      </c>
      <c r="E1875">
        <v>610761600000</v>
      </c>
      <c r="F1875">
        <v>1208193879000</v>
      </c>
      <c r="G1875">
        <v>1</v>
      </c>
      <c r="H1875" t="s">
        <v>580</v>
      </c>
      <c r="I1875" t="s">
        <v>581</v>
      </c>
      <c r="J1875" t="s">
        <v>20</v>
      </c>
      <c r="K1875" t="s">
        <v>21</v>
      </c>
      <c r="L1875">
        <v>0</v>
      </c>
      <c r="M1875">
        <v>0</v>
      </c>
      <c r="N1875" t="s">
        <v>22</v>
      </c>
      <c r="O1875">
        <v>4</v>
      </c>
      <c r="P1875" s="30">
        <f>SQRT((postes_2[[#This Row],[x]]-$Q$1)^2+(postes_2[[#This Row],[y]]-$R$1)^2)</f>
        <v>311975.07091377414</v>
      </c>
      <c r="Q1875">
        <v>626681.90999999596</v>
      </c>
      <c r="R1875">
        <v>6441908.8300000001</v>
      </c>
    </row>
    <row r="1876" spans="1:18">
      <c r="A1876">
        <v>1295</v>
      </c>
      <c r="B1876">
        <v>10000190</v>
      </c>
      <c r="C1876">
        <f>+PF584</f>
        <v>0</v>
      </c>
      <c r="D1876" t="s">
        <v>274</v>
      </c>
      <c r="E1876" s="1">
        <v>812160000000</v>
      </c>
      <c r="F1876">
        <v>1421928658000</v>
      </c>
      <c r="G1876">
        <v>1</v>
      </c>
      <c r="H1876" t="s">
        <v>2581</v>
      </c>
      <c r="I1876" t="s">
        <v>2582</v>
      </c>
      <c r="J1876" t="s">
        <v>26</v>
      </c>
      <c r="K1876" t="s">
        <v>21</v>
      </c>
      <c r="L1876">
        <v>0</v>
      </c>
      <c r="M1876">
        <v>0</v>
      </c>
      <c r="N1876" t="s">
        <v>22</v>
      </c>
      <c r="O1876">
        <v>4</v>
      </c>
      <c r="P1876" s="30">
        <f>SQRT((postes_2[[#This Row],[x]]-$Q$1)^2+(postes_2[[#This Row],[y]]-$R$1)^2)</f>
        <v>311994.99024314753</v>
      </c>
      <c r="Q1876">
        <v>603195.11999999697</v>
      </c>
      <c r="R1876">
        <v>7065372.5300000003</v>
      </c>
    </row>
    <row r="1877" spans="1:18">
      <c r="A1877">
        <v>2544</v>
      </c>
      <c r="B1877">
        <v>60001053</v>
      </c>
      <c r="C1877" t="e">
        <f>+#REF!</f>
        <v>#REF!</v>
      </c>
      <c r="D1877" t="s">
        <v>17</v>
      </c>
      <c r="E1877">
        <v>1067990400000</v>
      </c>
      <c r="F1877">
        <v>1315561037000</v>
      </c>
      <c r="G1877">
        <v>1</v>
      </c>
      <c r="H1877" t="s">
        <v>4639</v>
      </c>
      <c r="I1877" t="s">
        <v>4640</v>
      </c>
      <c r="J1877" t="s">
        <v>20</v>
      </c>
      <c r="K1877" t="s">
        <v>21</v>
      </c>
      <c r="L1877">
        <v>0</v>
      </c>
      <c r="M1877">
        <v>0</v>
      </c>
      <c r="N1877" t="s">
        <v>22</v>
      </c>
      <c r="O1877">
        <v>3</v>
      </c>
      <c r="P1877" s="30">
        <f>SQRT((postes_2[[#This Row],[x]]-$Q$1)^2+(postes_2[[#This Row],[y]]-$R$1)^2)</f>
        <v>312065.90450866253</v>
      </c>
      <c r="Q1877">
        <v>299436.22999999701</v>
      </c>
      <c r="R1877">
        <v>6728093.7800000003</v>
      </c>
    </row>
    <row r="1878" spans="1:18">
      <c r="A1878">
        <v>4059</v>
      </c>
      <c r="B1878">
        <v>60000837</v>
      </c>
      <c r="C1878" t="e">
        <f>+#REF!</f>
        <v>#REF!</v>
      </c>
      <c r="D1878" t="s">
        <v>17</v>
      </c>
      <c r="E1878">
        <v>1007942400000</v>
      </c>
      <c r="F1878">
        <v>1315478939000</v>
      </c>
      <c r="G1878">
        <v>1</v>
      </c>
      <c r="H1878" t="s">
        <v>7959</v>
      </c>
      <c r="I1878" t="s">
        <v>7960</v>
      </c>
      <c r="J1878" t="s">
        <v>20</v>
      </c>
      <c r="K1878" t="s">
        <v>21</v>
      </c>
      <c r="L1878">
        <v>0</v>
      </c>
      <c r="M1878">
        <v>0</v>
      </c>
      <c r="N1878" t="s">
        <v>22</v>
      </c>
      <c r="O1878">
        <v>3</v>
      </c>
      <c r="P1878" s="30">
        <f>SQRT((postes_2[[#This Row],[x]]-$Q$1)^2+(postes_2[[#This Row],[y]]-$R$1)^2)</f>
        <v>312091.99556743121</v>
      </c>
      <c r="Q1878">
        <v>298427.18</v>
      </c>
      <c r="R1878">
        <v>6759042.25</v>
      </c>
    </row>
    <row r="1879" spans="1:18">
      <c r="A1879">
        <v>2479</v>
      </c>
      <c r="B1879">
        <v>30000913</v>
      </c>
      <c r="C1879" t="e">
        <f>+#REF!</f>
        <v>#REF!</v>
      </c>
      <c r="D1879" t="s">
        <v>20</v>
      </c>
      <c r="E1879">
        <v>610761600000</v>
      </c>
      <c r="F1879" t="s">
        <v>20</v>
      </c>
      <c r="G1879">
        <v>1</v>
      </c>
      <c r="H1879" t="s">
        <v>6165</v>
      </c>
      <c r="I1879" t="s">
        <v>6166</v>
      </c>
      <c r="J1879" t="s">
        <v>26</v>
      </c>
      <c r="K1879" t="s">
        <v>21</v>
      </c>
      <c r="L1879">
        <v>0</v>
      </c>
      <c r="M1879">
        <v>0</v>
      </c>
      <c r="N1879" t="s">
        <v>22</v>
      </c>
      <c r="O1879">
        <v>3</v>
      </c>
      <c r="P1879" s="30">
        <f>SQRT((postes_2[[#This Row],[x]]-$Q$1)^2+(postes_2[[#This Row],[y]]-$R$1)^2)</f>
        <v>312197.08471665054</v>
      </c>
      <c r="Q1879">
        <v>835731.00999999803</v>
      </c>
      <c r="R1879">
        <v>6537304.5899999999</v>
      </c>
    </row>
    <row r="1880" spans="1:18">
      <c r="A1880">
        <v>3682</v>
      </c>
      <c r="B1880">
        <v>30001027</v>
      </c>
      <c r="C1880" t="e">
        <f>+#REF!</f>
        <v>#REF!</v>
      </c>
      <c r="D1880" t="s">
        <v>20</v>
      </c>
      <c r="E1880">
        <v>610761600000</v>
      </c>
      <c r="F1880" t="s">
        <v>20</v>
      </c>
      <c r="G1880">
        <v>1</v>
      </c>
      <c r="H1880" t="s">
        <v>7581</v>
      </c>
      <c r="I1880" t="s">
        <v>7582</v>
      </c>
      <c r="J1880" t="s">
        <v>20</v>
      </c>
      <c r="K1880" t="s">
        <v>21</v>
      </c>
      <c r="L1880">
        <v>0</v>
      </c>
      <c r="M1880">
        <v>0</v>
      </c>
      <c r="N1880" t="s">
        <v>22</v>
      </c>
      <c r="O1880">
        <v>3</v>
      </c>
      <c r="P1880" s="30">
        <f>SQRT((postes_2[[#This Row],[x]]-$Q$1)^2+(postes_2[[#This Row],[y]]-$R$1)^2)</f>
        <v>312258.84861705854</v>
      </c>
      <c r="Q1880">
        <v>824697.09000000404</v>
      </c>
      <c r="R1880">
        <v>6526279.5199999996</v>
      </c>
    </row>
    <row r="1881" spans="1:18">
      <c r="A1881">
        <v>1796</v>
      </c>
      <c r="B1881">
        <v>30000420</v>
      </c>
      <c r="C1881">
        <f>+PF87</f>
        <v>0</v>
      </c>
      <c r="D1881" t="s">
        <v>1094</v>
      </c>
      <c r="E1881">
        <v>610761600000</v>
      </c>
      <c r="F1881">
        <v>1424184297000</v>
      </c>
      <c r="G1881">
        <v>1</v>
      </c>
      <c r="H1881" t="s">
        <v>7122</v>
      </c>
      <c r="I1881" t="s">
        <v>2851</v>
      </c>
      <c r="J1881" t="s">
        <v>26</v>
      </c>
      <c r="K1881" t="s">
        <v>21</v>
      </c>
      <c r="L1881">
        <v>0</v>
      </c>
      <c r="M1881">
        <v>0</v>
      </c>
      <c r="N1881" t="s">
        <v>22</v>
      </c>
      <c r="O1881">
        <v>3</v>
      </c>
      <c r="P1881" s="30">
        <f>SQRT((postes_2[[#This Row],[x]]-$Q$1)^2+(postes_2[[#This Row],[y]]-$R$1)^2)</f>
        <v>312452.54324426979</v>
      </c>
      <c r="Q1881">
        <v>879798.46000000101</v>
      </c>
      <c r="R1881">
        <v>6595069.2000000002</v>
      </c>
    </row>
    <row r="1882" spans="1:18">
      <c r="A1882">
        <v>1924</v>
      </c>
      <c r="B1882">
        <v>20000732</v>
      </c>
      <c r="C1882" t="e">
        <f>+#REF!</f>
        <v>#REF!</v>
      </c>
      <c r="D1882" t="s">
        <v>805</v>
      </c>
      <c r="E1882">
        <v>610761600000</v>
      </c>
      <c r="F1882">
        <v>1276015838000</v>
      </c>
      <c r="G1882">
        <v>1</v>
      </c>
      <c r="H1882" t="s">
        <v>3837</v>
      </c>
      <c r="I1882" t="s">
        <v>3838</v>
      </c>
      <c r="J1882" t="s">
        <v>26</v>
      </c>
      <c r="K1882" t="s">
        <v>21</v>
      </c>
      <c r="L1882">
        <v>0</v>
      </c>
      <c r="M1882">
        <v>0</v>
      </c>
      <c r="N1882" t="s">
        <v>22</v>
      </c>
      <c r="O1882">
        <v>3</v>
      </c>
      <c r="P1882" s="30">
        <f>SQRT((postes_2[[#This Row],[x]]-$Q$1)^2+(postes_2[[#This Row],[y]]-$R$1)^2)</f>
        <v>312579.55250493245</v>
      </c>
      <c r="Q1882">
        <v>909616.68999999797</v>
      </c>
      <c r="R1882">
        <v>6844108.9699999997</v>
      </c>
    </row>
    <row r="1883" spans="1:18">
      <c r="A1883">
        <v>3886</v>
      </c>
      <c r="B1883">
        <v>20000092</v>
      </c>
      <c r="C1883" t="e">
        <f>+PE0</f>
        <v>#NAME?</v>
      </c>
      <c r="D1883" t="s">
        <v>77</v>
      </c>
      <c r="E1883">
        <v>1340636275000</v>
      </c>
      <c r="F1883">
        <v>1334226604000</v>
      </c>
      <c r="G1883">
        <v>1</v>
      </c>
      <c r="H1883" t="s">
        <v>8195</v>
      </c>
      <c r="I1883" t="s">
        <v>8196</v>
      </c>
      <c r="J1883" t="s">
        <v>8197</v>
      </c>
      <c r="K1883" t="s">
        <v>21</v>
      </c>
      <c r="L1883">
        <v>0</v>
      </c>
      <c r="M1883">
        <v>0</v>
      </c>
      <c r="N1883" t="s">
        <v>22</v>
      </c>
      <c r="O1883">
        <v>0</v>
      </c>
      <c r="P1883" s="30">
        <f>SQRT((postes_2[[#This Row],[x]]-$Q$1)^2+(postes_2[[#This Row],[y]]-$R$1)^2)</f>
        <v>312746.17274720996</v>
      </c>
      <c r="Q1883">
        <v>850543.20000000298</v>
      </c>
      <c r="R1883">
        <v>6953898.5899999999</v>
      </c>
    </row>
    <row r="1884" spans="1:18">
      <c r="A1884">
        <v>1648</v>
      </c>
      <c r="B1884">
        <v>70000099</v>
      </c>
      <c r="C1884" t="e">
        <f>+#REF!</f>
        <v>#REF!</v>
      </c>
      <c r="D1884" t="s">
        <v>77</v>
      </c>
      <c r="E1884">
        <v>825897600000</v>
      </c>
      <c r="F1884">
        <v>1373455850000</v>
      </c>
      <c r="G1884">
        <v>1</v>
      </c>
      <c r="H1884" t="s">
        <v>3503</v>
      </c>
      <c r="I1884" t="s">
        <v>3504</v>
      </c>
      <c r="J1884" t="s">
        <v>1379</v>
      </c>
      <c r="K1884" t="s">
        <v>21</v>
      </c>
      <c r="L1884">
        <v>0</v>
      </c>
      <c r="M1884">
        <v>0</v>
      </c>
      <c r="N1884" t="s">
        <v>22</v>
      </c>
      <c r="O1884">
        <v>4</v>
      </c>
      <c r="P1884" s="30">
        <f>SQRT((postes_2[[#This Row],[x]]-$Q$1)^2+(postes_2[[#This Row],[y]]-$R$1)^2)</f>
        <v>312883.65425987053</v>
      </c>
      <c r="Q1884">
        <v>365085.59000000398</v>
      </c>
      <c r="R1884">
        <v>6947583.5</v>
      </c>
    </row>
    <row r="1885" spans="1:18">
      <c r="A1885">
        <v>2699</v>
      </c>
      <c r="B1885">
        <v>10000525</v>
      </c>
      <c r="C1885" t="e">
        <f>+#REF!</f>
        <v>#REF!</v>
      </c>
      <c r="D1885" t="s">
        <v>1094</v>
      </c>
      <c r="E1885">
        <v>1236074139000</v>
      </c>
      <c r="F1885">
        <v>1425470344000</v>
      </c>
      <c r="G1885">
        <v>1</v>
      </c>
      <c r="H1885" t="s">
        <v>6267</v>
      </c>
      <c r="I1885" t="s">
        <v>6268</v>
      </c>
      <c r="J1885" t="s">
        <v>6269</v>
      </c>
      <c r="K1885" t="s">
        <v>21</v>
      </c>
      <c r="L1885">
        <v>0</v>
      </c>
      <c r="M1885">
        <v>0</v>
      </c>
      <c r="N1885" t="s">
        <v>22</v>
      </c>
      <c r="O1885">
        <v>4</v>
      </c>
      <c r="P1885" s="30">
        <f>SQRT((postes_2[[#This Row],[x]]-$Q$1)^2+(postes_2[[#This Row],[y]]-$R$1)^2)</f>
        <v>313044.12263702916</v>
      </c>
      <c r="Q1885">
        <v>773151.04999999702</v>
      </c>
      <c r="R1885">
        <v>7020915.6500000004</v>
      </c>
    </row>
    <row r="1886" spans="1:18">
      <c r="A1886">
        <v>1654</v>
      </c>
      <c r="B1886">
        <v>60001952</v>
      </c>
      <c r="C1886">
        <f>+PF235</f>
        <v>0</v>
      </c>
      <c r="D1886" t="s">
        <v>1573</v>
      </c>
      <c r="E1886">
        <v>610761600000</v>
      </c>
      <c r="F1886">
        <v>1387532716000</v>
      </c>
      <c r="G1886">
        <v>1</v>
      </c>
      <c r="H1886" t="s">
        <v>3516</v>
      </c>
      <c r="I1886" t="s">
        <v>3517</v>
      </c>
      <c r="J1886" t="s">
        <v>20</v>
      </c>
      <c r="K1886" t="s">
        <v>21</v>
      </c>
      <c r="L1886">
        <v>0</v>
      </c>
      <c r="M1886">
        <v>0</v>
      </c>
      <c r="N1886" t="s">
        <v>22</v>
      </c>
      <c r="O1886">
        <v>4</v>
      </c>
      <c r="P1886" s="30">
        <f>SQRT((postes_2[[#This Row],[x]]-$Q$1)^2+(postes_2[[#This Row],[y]]-$R$1)^2)</f>
        <v>313083.37802226347</v>
      </c>
      <c r="Q1886">
        <v>422215.140000001</v>
      </c>
      <c r="R1886">
        <v>6503299.25</v>
      </c>
    </row>
    <row r="1887" spans="1:18">
      <c r="A1887">
        <v>1655</v>
      </c>
      <c r="B1887">
        <v>70000124</v>
      </c>
      <c r="C1887">
        <f>+PF235</f>
        <v>0</v>
      </c>
      <c r="D1887" t="s">
        <v>20</v>
      </c>
      <c r="E1887">
        <v>757641600000</v>
      </c>
      <c r="F1887" t="s">
        <v>20</v>
      </c>
      <c r="G1887">
        <v>1</v>
      </c>
      <c r="H1887" t="s">
        <v>3518</v>
      </c>
      <c r="I1887" t="s">
        <v>3519</v>
      </c>
      <c r="J1887" t="s">
        <v>20</v>
      </c>
      <c r="K1887" t="s">
        <v>21</v>
      </c>
      <c r="L1887">
        <v>0</v>
      </c>
      <c r="M1887">
        <v>0</v>
      </c>
      <c r="N1887" t="s">
        <v>22</v>
      </c>
      <c r="O1887">
        <v>4</v>
      </c>
      <c r="P1887" s="30">
        <f>SQRT((postes_2[[#This Row],[x]]-$Q$1)^2+(postes_2[[#This Row],[y]]-$R$1)^2)</f>
        <v>313331.16429751052</v>
      </c>
      <c r="Q1887">
        <v>360467.52000000299</v>
      </c>
      <c r="R1887">
        <v>6942342.0300000003</v>
      </c>
    </row>
    <row r="1888" spans="1:18">
      <c r="A1888">
        <v>3230</v>
      </c>
      <c r="B1888">
        <v>30000323</v>
      </c>
      <c r="C1888" t="e">
        <f>+#REF!</f>
        <v>#REF!</v>
      </c>
      <c r="D1888" t="s">
        <v>274</v>
      </c>
      <c r="E1888">
        <v>1069113600000</v>
      </c>
      <c r="F1888">
        <v>1444404515000</v>
      </c>
      <c r="G1888">
        <v>1</v>
      </c>
      <c r="H1888" t="s">
        <v>4658</v>
      </c>
      <c r="I1888" t="s">
        <v>4659</v>
      </c>
      <c r="J1888" t="s">
        <v>20</v>
      </c>
      <c r="K1888" t="s">
        <v>21</v>
      </c>
      <c r="L1888">
        <v>0</v>
      </c>
      <c r="M1888">
        <v>0</v>
      </c>
      <c r="N1888" t="s">
        <v>22</v>
      </c>
      <c r="O1888">
        <v>6</v>
      </c>
      <c r="P1888" s="30">
        <f>SQRT((postes_2[[#This Row],[x]]-$Q$1)^2+(postes_2[[#This Row],[y]]-$R$1)^2)</f>
        <v>313555.97995842417</v>
      </c>
      <c r="Q1888">
        <v>895832.09000000404</v>
      </c>
      <c r="R1888">
        <v>6623518.4199999999</v>
      </c>
    </row>
    <row r="1889" spans="1:18">
      <c r="A1889">
        <v>1173</v>
      </c>
      <c r="B1889">
        <v>60001283</v>
      </c>
      <c r="C1889">
        <f>+PF718</f>
        <v>0</v>
      </c>
      <c r="D1889" t="s">
        <v>152</v>
      </c>
      <c r="E1889">
        <v>1034899200000</v>
      </c>
      <c r="F1889">
        <v>1297852098000</v>
      </c>
      <c r="G1889">
        <v>1</v>
      </c>
      <c r="H1889" t="s">
        <v>6055</v>
      </c>
      <c r="I1889" t="s">
        <v>6056</v>
      </c>
      <c r="J1889" t="s">
        <v>20</v>
      </c>
      <c r="K1889" t="s">
        <v>21</v>
      </c>
      <c r="L1889">
        <v>0</v>
      </c>
      <c r="M1889">
        <v>0</v>
      </c>
      <c r="N1889" t="s">
        <v>22</v>
      </c>
      <c r="O1889">
        <v>3</v>
      </c>
      <c r="P1889" s="30">
        <f>SQRT((postes_2[[#This Row],[x]]-$Q$1)^2+(postes_2[[#This Row],[y]]-$R$1)^2)</f>
        <v>313649.88161037327</v>
      </c>
      <c r="Q1889">
        <v>301657.95000000298</v>
      </c>
      <c r="R1889">
        <v>6698582.4400000004</v>
      </c>
    </row>
    <row r="1890" spans="1:18">
      <c r="A1890">
        <v>1296</v>
      </c>
      <c r="B1890">
        <v>10000186</v>
      </c>
      <c r="C1890">
        <f>+PF597</f>
        <v>0</v>
      </c>
      <c r="D1890" t="s">
        <v>274</v>
      </c>
      <c r="E1890">
        <v>1241525410000</v>
      </c>
      <c r="F1890">
        <v>1421928805000</v>
      </c>
      <c r="G1890">
        <v>1</v>
      </c>
      <c r="H1890" t="s">
        <v>2583</v>
      </c>
      <c r="I1890" t="s">
        <v>2584</v>
      </c>
      <c r="J1890" t="s">
        <v>2585</v>
      </c>
      <c r="K1890" t="s">
        <v>21</v>
      </c>
      <c r="L1890">
        <v>0</v>
      </c>
      <c r="M1890">
        <v>0</v>
      </c>
      <c r="N1890" t="s">
        <v>22</v>
      </c>
      <c r="O1890">
        <v>4</v>
      </c>
      <c r="P1890" s="30">
        <f>SQRT((postes_2[[#This Row],[x]]-$Q$1)^2+(postes_2[[#This Row],[y]]-$R$1)^2)</f>
        <v>313696.94523855444</v>
      </c>
      <c r="Q1890">
        <v>601338.09000000404</v>
      </c>
      <c r="R1890">
        <v>7067026.3700000001</v>
      </c>
    </row>
    <row r="1891" spans="1:18">
      <c r="A1891">
        <v>2791</v>
      </c>
      <c r="B1891">
        <v>10000244</v>
      </c>
      <c r="C1891" t="e">
        <f>+#REF!</f>
        <v>#REF!</v>
      </c>
      <c r="D1891" t="s">
        <v>229</v>
      </c>
      <c r="E1891">
        <v>610761600000</v>
      </c>
      <c r="F1891">
        <v>1121948585000</v>
      </c>
      <c r="G1891">
        <v>1</v>
      </c>
      <c r="H1891" t="s">
        <v>4430</v>
      </c>
      <c r="I1891" t="s">
        <v>4431</v>
      </c>
      <c r="J1891" t="s">
        <v>4432</v>
      </c>
      <c r="K1891" t="s">
        <v>21</v>
      </c>
      <c r="L1891">
        <v>0</v>
      </c>
      <c r="M1891">
        <v>0</v>
      </c>
      <c r="N1891" t="s">
        <v>22</v>
      </c>
      <c r="O1891">
        <v>6</v>
      </c>
      <c r="P1891" s="30">
        <f>SQRT((postes_2[[#This Row],[x]]-$Q$1)^2+(postes_2[[#This Row],[y]]-$R$1)^2)</f>
        <v>314161.22014803806</v>
      </c>
      <c r="Q1891">
        <v>677407.96999999904</v>
      </c>
      <c r="R1891">
        <v>7060409.3899999997</v>
      </c>
    </row>
    <row r="1892" spans="1:18">
      <c r="A1892">
        <v>1298</v>
      </c>
      <c r="B1892">
        <v>10000185</v>
      </c>
      <c r="C1892">
        <f>+PF599</f>
        <v>0</v>
      </c>
      <c r="D1892" t="s">
        <v>274</v>
      </c>
      <c r="E1892" s="1">
        <v>906336000000</v>
      </c>
      <c r="F1892">
        <v>1421930054000</v>
      </c>
      <c r="G1892">
        <v>1</v>
      </c>
      <c r="H1892" t="s">
        <v>2588</v>
      </c>
      <c r="I1892" t="s">
        <v>2589</v>
      </c>
      <c r="J1892" t="s">
        <v>20</v>
      </c>
      <c r="K1892" t="s">
        <v>21</v>
      </c>
      <c r="L1892">
        <v>0</v>
      </c>
      <c r="M1892">
        <v>0</v>
      </c>
      <c r="N1892" t="s">
        <v>22</v>
      </c>
      <c r="O1892">
        <v>6</v>
      </c>
      <c r="P1892" s="30">
        <f>SQRT((postes_2[[#This Row],[x]]-$Q$1)^2+(postes_2[[#This Row],[y]]-$R$1)^2)</f>
        <v>314227.15248007333</v>
      </c>
      <c r="Q1892">
        <v>603787.35999999905</v>
      </c>
      <c r="R1892">
        <v>7067618.4500000002</v>
      </c>
    </row>
    <row r="1893" spans="1:18">
      <c r="A1893">
        <v>848</v>
      </c>
      <c r="B1893">
        <v>10000524</v>
      </c>
      <c r="C1893">
        <f>+PF1048</f>
        <v>0</v>
      </c>
      <c r="D1893" t="s">
        <v>20</v>
      </c>
      <c r="E1893" s="1">
        <v>794016000000</v>
      </c>
      <c r="F1893" t="s">
        <v>20</v>
      </c>
      <c r="G1893">
        <v>1</v>
      </c>
      <c r="H1893" t="s">
        <v>1829</v>
      </c>
      <c r="I1893" t="s">
        <v>1830</v>
      </c>
      <c r="J1893" t="s">
        <v>20</v>
      </c>
      <c r="K1893" t="s">
        <v>21</v>
      </c>
      <c r="L1893">
        <v>0</v>
      </c>
      <c r="M1893">
        <v>0</v>
      </c>
      <c r="N1893" t="s">
        <v>22</v>
      </c>
      <c r="O1893">
        <v>4</v>
      </c>
      <c r="P1893" s="30">
        <f>SQRT((postes_2[[#This Row],[x]]-$Q$1)^2+(postes_2[[#This Row],[y]]-$R$1)^2)</f>
        <v>314274.25770512706</v>
      </c>
      <c r="Q1893">
        <v>775139.36999999697</v>
      </c>
      <c r="R1893">
        <v>7021141.4000000004</v>
      </c>
    </row>
    <row r="1894" spans="1:18">
      <c r="A1894">
        <v>126</v>
      </c>
      <c r="B1894">
        <v>70062511</v>
      </c>
      <c r="C1894">
        <f>+PV1773</f>
        <v>0</v>
      </c>
      <c r="D1894" t="s">
        <v>168</v>
      </c>
      <c r="E1894">
        <v>1467384500000</v>
      </c>
      <c r="F1894">
        <v>1467384425000</v>
      </c>
      <c r="G1894">
        <v>1</v>
      </c>
      <c r="H1894" t="s">
        <v>298</v>
      </c>
      <c r="I1894" t="s">
        <v>299</v>
      </c>
      <c r="J1894" t="s">
        <v>300</v>
      </c>
      <c r="K1894" t="s">
        <v>21</v>
      </c>
      <c r="L1894">
        <v>0</v>
      </c>
      <c r="M1894">
        <v>0</v>
      </c>
      <c r="N1894" t="s">
        <v>267</v>
      </c>
      <c r="O1894">
        <v>6</v>
      </c>
      <c r="P1894" s="30">
        <f>SQRT((postes_2[[#This Row],[x]]-$Q$1)^2+(postes_2[[#This Row],[y]]-$R$1)^2)</f>
        <v>314444.13871927018</v>
      </c>
      <c r="Q1894">
        <v>301474.62960000301</v>
      </c>
      <c r="R1894">
        <v>6695174.9910000004</v>
      </c>
    </row>
    <row r="1895" spans="1:18">
      <c r="A1895">
        <v>1758</v>
      </c>
      <c r="B1895">
        <v>20000044</v>
      </c>
      <c r="C1895">
        <f>+PF139</f>
        <v>0</v>
      </c>
      <c r="D1895" t="s">
        <v>20</v>
      </c>
      <c r="E1895">
        <v>920246400000</v>
      </c>
      <c r="F1895" t="s">
        <v>20</v>
      </c>
      <c r="G1895">
        <v>1</v>
      </c>
      <c r="H1895" t="s">
        <v>7047</v>
      </c>
      <c r="I1895" t="s">
        <v>7048</v>
      </c>
      <c r="J1895" t="s">
        <v>20</v>
      </c>
      <c r="K1895" t="s">
        <v>21</v>
      </c>
      <c r="L1895">
        <v>0</v>
      </c>
      <c r="M1895">
        <v>0</v>
      </c>
      <c r="N1895" t="s">
        <v>22</v>
      </c>
      <c r="O1895">
        <v>3</v>
      </c>
      <c r="P1895" s="30">
        <f>SQRT((postes_2[[#This Row],[x]]-$Q$1)^2+(postes_2[[#This Row],[y]]-$R$1)^2)</f>
        <v>314807.48767119588</v>
      </c>
      <c r="Q1895">
        <v>832432.88000000303</v>
      </c>
      <c r="R1895">
        <v>6976701.9500000002</v>
      </c>
    </row>
    <row r="1896" spans="1:18">
      <c r="A1896">
        <v>3232</v>
      </c>
      <c r="B1896">
        <v>70000074</v>
      </c>
      <c r="C1896" t="e">
        <f>+#REF!</f>
        <v>#REF!</v>
      </c>
      <c r="D1896" t="s">
        <v>168</v>
      </c>
      <c r="E1896">
        <v>757641600000</v>
      </c>
      <c r="F1896">
        <v>1444404145000</v>
      </c>
      <c r="G1896">
        <v>1</v>
      </c>
      <c r="H1896" t="s">
        <v>4661</v>
      </c>
      <c r="I1896" t="s">
        <v>4662</v>
      </c>
      <c r="J1896" t="s">
        <v>20</v>
      </c>
      <c r="K1896" t="s">
        <v>21</v>
      </c>
      <c r="L1896">
        <v>0</v>
      </c>
      <c r="M1896">
        <v>0</v>
      </c>
      <c r="N1896" t="s">
        <v>22</v>
      </c>
      <c r="O1896">
        <v>7</v>
      </c>
      <c r="P1896" s="30">
        <f>SQRT((postes_2[[#This Row],[x]]-$Q$1)^2+(postes_2[[#This Row],[y]]-$R$1)^2)</f>
        <v>314817.19162420376</v>
      </c>
      <c r="Q1896">
        <v>367480.82</v>
      </c>
      <c r="R1896">
        <v>6953628.4500000002</v>
      </c>
    </row>
    <row r="1897" spans="1:18">
      <c r="A1897">
        <v>1334</v>
      </c>
      <c r="B1897">
        <v>60001583</v>
      </c>
      <c r="C1897">
        <f>+PF566</f>
        <v>0</v>
      </c>
      <c r="D1897" t="s">
        <v>56</v>
      </c>
      <c r="E1897">
        <v>759974400000</v>
      </c>
      <c r="F1897">
        <v>1194879161000</v>
      </c>
      <c r="G1897">
        <v>1</v>
      </c>
      <c r="H1897" t="s">
        <v>5971</v>
      </c>
      <c r="I1897" t="s">
        <v>5972</v>
      </c>
      <c r="J1897" t="s">
        <v>20</v>
      </c>
      <c r="K1897" t="s">
        <v>21</v>
      </c>
      <c r="L1897">
        <v>0</v>
      </c>
      <c r="M1897">
        <v>0</v>
      </c>
      <c r="N1897" t="s">
        <v>22</v>
      </c>
      <c r="O1897">
        <v>4</v>
      </c>
      <c r="P1897" s="30">
        <f>SQRT((postes_2[[#This Row],[x]]-$Q$1)^2+(postes_2[[#This Row],[y]]-$R$1)^2)</f>
        <v>314987.98435262655</v>
      </c>
      <c r="Q1897">
        <v>314743.88000000297</v>
      </c>
      <c r="R1897">
        <v>6645000.7800000003</v>
      </c>
    </row>
    <row r="1898" spans="1:18">
      <c r="A1898">
        <v>3868</v>
      </c>
      <c r="B1898">
        <v>60000717</v>
      </c>
      <c r="C1898" t="e">
        <f>+#REF!</f>
        <v>#REF!</v>
      </c>
      <c r="D1898" t="s">
        <v>17</v>
      </c>
      <c r="E1898">
        <v>1150374843000</v>
      </c>
      <c r="F1898">
        <v>1315478405000</v>
      </c>
      <c r="G1898">
        <v>1</v>
      </c>
      <c r="H1898" t="s">
        <v>7946</v>
      </c>
      <c r="I1898" t="s">
        <v>7947</v>
      </c>
      <c r="J1898" t="s">
        <v>20</v>
      </c>
      <c r="K1898" t="s">
        <v>21</v>
      </c>
      <c r="L1898">
        <v>0</v>
      </c>
      <c r="M1898">
        <v>0</v>
      </c>
      <c r="N1898" t="s">
        <v>22</v>
      </c>
      <c r="O1898">
        <v>3</v>
      </c>
      <c r="P1898" s="30">
        <f>SQRT((postes_2[[#This Row],[x]]-$Q$1)^2+(postes_2[[#This Row],[y]]-$R$1)^2)</f>
        <v>315002.90963017941</v>
      </c>
      <c r="Q1898">
        <v>296030.29999999702</v>
      </c>
      <c r="R1898">
        <v>6772302.5899999999</v>
      </c>
    </row>
    <row r="1899" spans="1:18">
      <c r="A1899">
        <v>2678</v>
      </c>
      <c r="B1899">
        <v>10001357</v>
      </c>
      <c r="C1899" t="e">
        <f>+#REF!</f>
        <v>#REF!</v>
      </c>
      <c r="D1899" t="s">
        <v>274</v>
      </c>
      <c r="E1899">
        <v>1164291629000</v>
      </c>
      <c r="F1899">
        <v>1437657175000</v>
      </c>
      <c r="G1899">
        <v>1</v>
      </c>
      <c r="H1899" t="s">
        <v>5077</v>
      </c>
      <c r="I1899" t="s">
        <v>5078</v>
      </c>
      <c r="J1899" t="s">
        <v>5079</v>
      </c>
      <c r="K1899" t="s">
        <v>21</v>
      </c>
      <c r="L1899">
        <v>0</v>
      </c>
      <c r="M1899">
        <v>0</v>
      </c>
      <c r="N1899" t="s">
        <v>22</v>
      </c>
      <c r="O1899">
        <v>4</v>
      </c>
      <c r="P1899" s="30">
        <f>SQRT((postes_2[[#This Row],[x]]-$Q$1)^2+(postes_2[[#This Row],[y]]-$R$1)^2)</f>
        <v>315033.560529407</v>
      </c>
      <c r="Q1899">
        <v>698713.85000000102</v>
      </c>
      <c r="R1899">
        <v>7055884.3099999996</v>
      </c>
    </row>
    <row r="1900" spans="1:18">
      <c r="A1900">
        <v>1307</v>
      </c>
      <c r="B1900">
        <v>30001783</v>
      </c>
      <c r="C1900">
        <f>+PF595</f>
        <v>0</v>
      </c>
      <c r="D1900" t="s">
        <v>152</v>
      </c>
      <c r="E1900">
        <v>795225600000</v>
      </c>
      <c r="F1900">
        <v>1265713419000</v>
      </c>
      <c r="G1900">
        <v>1</v>
      </c>
      <c r="H1900" t="s">
        <v>2607</v>
      </c>
      <c r="I1900" t="s">
        <v>2608</v>
      </c>
      <c r="J1900" t="s">
        <v>20</v>
      </c>
      <c r="K1900" t="s">
        <v>21</v>
      </c>
      <c r="L1900">
        <v>0</v>
      </c>
      <c r="M1900">
        <v>0</v>
      </c>
      <c r="N1900" t="s">
        <v>22</v>
      </c>
      <c r="O1900">
        <v>3</v>
      </c>
      <c r="P1900" s="30">
        <f>SQRT((postes_2[[#This Row],[x]]-$Q$1)^2+(postes_2[[#This Row],[y]]-$R$1)^2)</f>
        <v>315065.30173812708</v>
      </c>
      <c r="Q1900">
        <v>759235.25999999803</v>
      </c>
      <c r="R1900">
        <v>6475730.7699999996</v>
      </c>
    </row>
    <row r="1901" spans="1:18">
      <c r="A1901">
        <v>1032</v>
      </c>
      <c r="B1901">
        <v>10000177</v>
      </c>
      <c r="C1901">
        <f>+PF872</f>
        <v>0</v>
      </c>
      <c r="D1901" t="s">
        <v>274</v>
      </c>
      <c r="E1901" s="1">
        <v>1060560000000</v>
      </c>
      <c r="F1901">
        <v>1421935134000</v>
      </c>
      <c r="G1901">
        <v>1</v>
      </c>
      <c r="H1901" t="s">
        <v>3214</v>
      </c>
      <c r="I1901" t="s">
        <v>3215</v>
      </c>
      <c r="J1901" t="s">
        <v>20</v>
      </c>
      <c r="K1901" t="s">
        <v>21</v>
      </c>
      <c r="L1901">
        <v>0</v>
      </c>
      <c r="M1901">
        <v>0</v>
      </c>
      <c r="N1901" t="s">
        <v>22</v>
      </c>
      <c r="O1901">
        <v>4</v>
      </c>
      <c r="P1901" s="30">
        <f>SQRT((postes_2[[#This Row],[x]]-$Q$1)^2+(postes_2[[#This Row],[y]]-$R$1)^2)</f>
        <v>315074.24165235867</v>
      </c>
      <c r="Q1901">
        <v>636851.06999999995</v>
      </c>
      <c r="R1901">
        <v>7067430.1500000004</v>
      </c>
    </row>
    <row r="1902" spans="1:18">
      <c r="A1902">
        <v>1086</v>
      </c>
      <c r="B1902">
        <v>10000335</v>
      </c>
      <c r="C1902">
        <f>+PF818</f>
        <v>0</v>
      </c>
      <c r="D1902" t="s">
        <v>229</v>
      </c>
      <c r="E1902">
        <v>610761600000</v>
      </c>
      <c r="F1902">
        <v>1122045505000</v>
      </c>
      <c r="G1902">
        <v>1</v>
      </c>
      <c r="H1902" t="s">
        <v>2854</v>
      </c>
      <c r="I1902" t="s">
        <v>2855</v>
      </c>
      <c r="J1902" t="s">
        <v>20</v>
      </c>
      <c r="K1902" t="s">
        <v>21</v>
      </c>
      <c r="L1902">
        <v>0</v>
      </c>
      <c r="M1902">
        <v>0</v>
      </c>
      <c r="N1902" t="s">
        <v>22</v>
      </c>
      <c r="O1902">
        <v>3</v>
      </c>
      <c r="P1902" s="30">
        <f>SQRT((postes_2[[#This Row],[x]]-$Q$1)^2+(postes_2[[#This Row],[y]]-$R$1)^2)</f>
        <v>315189.88199730549</v>
      </c>
      <c r="Q1902">
        <v>741078.77000000305</v>
      </c>
      <c r="R1902">
        <v>7040317.4100000001</v>
      </c>
    </row>
    <row r="1903" spans="1:18">
      <c r="A1903">
        <v>3226</v>
      </c>
      <c r="B1903">
        <v>50000388</v>
      </c>
      <c r="C1903" t="e">
        <f>+#REF!</f>
        <v>#REF!</v>
      </c>
      <c r="D1903" t="s">
        <v>77</v>
      </c>
      <c r="E1903">
        <v>610761600000</v>
      </c>
      <c r="F1903">
        <v>1323105444000</v>
      </c>
      <c r="G1903">
        <v>1</v>
      </c>
      <c r="H1903" t="s">
        <v>5311</v>
      </c>
      <c r="I1903" t="s">
        <v>5312</v>
      </c>
      <c r="J1903" t="s">
        <v>20</v>
      </c>
      <c r="K1903" t="s">
        <v>21</v>
      </c>
      <c r="L1903">
        <v>0</v>
      </c>
      <c r="M1903">
        <v>0</v>
      </c>
      <c r="N1903" t="s">
        <v>22</v>
      </c>
      <c r="O1903">
        <v>6</v>
      </c>
      <c r="P1903" s="30">
        <f>SQRT((postes_2[[#This Row],[x]]-$Q$1)^2+(postes_2[[#This Row],[y]]-$R$1)^2)</f>
        <v>315275.18298996123</v>
      </c>
      <c r="Q1903">
        <v>518154.32999999798</v>
      </c>
      <c r="R1903">
        <v>6452005.2400000002</v>
      </c>
    </row>
    <row r="1904" spans="1:18">
      <c r="A1904">
        <v>3669</v>
      </c>
      <c r="B1904">
        <v>60000737</v>
      </c>
      <c r="C1904" t="e">
        <f>+#REF!</f>
        <v>#REF!</v>
      </c>
      <c r="D1904" t="s">
        <v>17</v>
      </c>
      <c r="E1904">
        <v>1007942400000</v>
      </c>
      <c r="F1904">
        <v>1315475956000</v>
      </c>
      <c r="G1904">
        <v>1</v>
      </c>
      <c r="H1904" t="s">
        <v>7470</v>
      </c>
      <c r="I1904" t="s">
        <v>7470</v>
      </c>
      <c r="J1904" t="s">
        <v>20</v>
      </c>
      <c r="K1904" t="s">
        <v>21</v>
      </c>
      <c r="L1904">
        <v>0</v>
      </c>
      <c r="M1904">
        <v>0</v>
      </c>
      <c r="N1904" t="s">
        <v>22</v>
      </c>
      <c r="O1904">
        <v>6</v>
      </c>
      <c r="P1904" s="30">
        <f>SQRT((postes_2[[#This Row],[x]]-$Q$1)^2+(postes_2[[#This Row],[y]]-$R$1)^2)</f>
        <v>315275.84691600449</v>
      </c>
      <c r="Q1904">
        <v>295633.35000000102</v>
      </c>
      <c r="R1904">
        <v>6770111.3899999997</v>
      </c>
    </row>
    <row r="1905" spans="1:18">
      <c r="A1905">
        <v>2217</v>
      </c>
      <c r="B1905">
        <v>30000961</v>
      </c>
      <c r="C1905" t="e">
        <f>+#REF!</f>
        <v>#REF!</v>
      </c>
      <c r="D1905" t="s">
        <v>274</v>
      </c>
      <c r="E1905" s="1">
        <v>1041984000000</v>
      </c>
      <c r="F1905">
        <v>1453997691000</v>
      </c>
      <c r="G1905">
        <v>1</v>
      </c>
      <c r="H1905" t="s">
        <v>5672</v>
      </c>
      <c r="I1905" t="s">
        <v>5673</v>
      </c>
      <c r="J1905" t="s">
        <v>20</v>
      </c>
      <c r="K1905" t="s">
        <v>21</v>
      </c>
      <c r="L1905">
        <v>0</v>
      </c>
      <c r="M1905">
        <v>0</v>
      </c>
      <c r="N1905" t="s">
        <v>22</v>
      </c>
      <c r="O1905">
        <v>3</v>
      </c>
      <c r="P1905" s="30">
        <f>SQRT((postes_2[[#This Row],[x]]-$Q$1)^2+(postes_2[[#This Row],[y]]-$R$1)^2)</f>
        <v>315458.04324454966</v>
      </c>
      <c r="Q1905">
        <v>833161.68999999797</v>
      </c>
      <c r="R1905">
        <v>6530030.3200000003</v>
      </c>
    </row>
    <row r="1906" spans="1:18">
      <c r="A1906">
        <v>2274</v>
      </c>
      <c r="B1906">
        <v>10000237</v>
      </c>
      <c r="C1906" t="e">
        <f>+#REF!</f>
        <v>#REF!</v>
      </c>
      <c r="D1906" t="s">
        <v>17</v>
      </c>
      <c r="E1906">
        <v>610761600000</v>
      </c>
      <c r="F1906">
        <v>1312194372000</v>
      </c>
      <c r="G1906">
        <v>1</v>
      </c>
      <c r="H1906" t="s">
        <v>5398</v>
      </c>
      <c r="I1906" t="s">
        <v>5399</v>
      </c>
      <c r="J1906" t="s">
        <v>20</v>
      </c>
      <c r="K1906" t="s">
        <v>21</v>
      </c>
      <c r="L1906">
        <v>0</v>
      </c>
      <c r="M1906">
        <v>0</v>
      </c>
      <c r="N1906" t="s">
        <v>22</v>
      </c>
      <c r="O1906">
        <v>4</v>
      </c>
      <c r="P1906" s="30">
        <f>SQRT((postes_2[[#This Row],[x]]-$Q$1)^2+(postes_2[[#This Row],[y]]-$R$1)^2)</f>
        <v>315485.4991378116</v>
      </c>
      <c r="Q1906">
        <v>680809.85000000102</v>
      </c>
      <c r="R1906">
        <v>7061006.3399999999</v>
      </c>
    </row>
    <row r="1907" spans="1:18">
      <c r="A1907">
        <v>517</v>
      </c>
      <c r="B1907">
        <v>10000167</v>
      </c>
      <c r="C1907">
        <f>+PF1393</f>
        <v>0</v>
      </c>
      <c r="D1907" t="s">
        <v>274</v>
      </c>
      <c r="E1907" s="1">
        <v>906336000000</v>
      </c>
      <c r="F1907">
        <v>1439568203000</v>
      </c>
      <c r="G1907">
        <v>1</v>
      </c>
      <c r="H1907" t="s">
        <v>1086</v>
      </c>
      <c r="I1907" t="s">
        <v>1087</v>
      </c>
      <c r="J1907" t="s">
        <v>20</v>
      </c>
      <c r="K1907" t="s">
        <v>21</v>
      </c>
      <c r="L1907">
        <v>0</v>
      </c>
      <c r="M1907">
        <v>0</v>
      </c>
      <c r="N1907" t="s">
        <v>22</v>
      </c>
      <c r="O1907">
        <v>4</v>
      </c>
      <c r="P1907" s="30">
        <f>SQRT((postes_2[[#This Row],[x]]-$Q$1)^2+(postes_2[[#This Row],[y]]-$R$1)^2)</f>
        <v>315693.16595009208</v>
      </c>
      <c r="Q1907">
        <v>601198.10999999905</v>
      </c>
      <c r="R1907">
        <v>7069019.3499999996</v>
      </c>
    </row>
    <row r="1908" spans="1:18">
      <c r="A1908">
        <v>1947</v>
      </c>
      <c r="B1908">
        <v>20000113</v>
      </c>
      <c r="C1908" t="e">
        <f>+#REF!</f>
        <v>#REF!</v>
      </c>
      <c r="D1908" t="s">
        <v>482</v>
      </c>
      <c r="E1908">
        <v>610761600000</v>
      </c>
      <c r="F1908">
        <v>1385123645000</v>
      </c>
      <c r="G1908">
        <v>1</v>
      </c>
      <c r="H1908" t="s">
        <v>3883</v>
      </c>
      <c r="I1908" t="s">
        <v>3884</v>
      </c>
      <c r="J1908" t="s">
        <v>26</v>
      </c>
      <c r="K1908" t="s">
        <v>21</v>
      </c>
      <c r="L1908">
        <v>0</v>
      </c>
      <c r="M1908">
        <v>0</v>
      </c>
      <c r="N1908" t="s">
        <v>22</v>
      </c>
      <c r="O1908">
        <v>3</v>
      </c>
      <c r="P1908" s="30">
        <f>SQRT((postes_2[[#This Row],[x]]-$Q$1)^2+(postes_2[[#This Row],[y]]-$R$1)^2)</f>
        <v>315710.32184554939</v>
      </c>
      <c r="Q1908">
        <v>866155.63000000303</v>
      </c>
      <c r="R1908">
        <v>6938658.2000000002</v>
      </c>
    </row>
    <row r="1909" spans="1:18">
      <c r="A1909">
        <v>331</v>
      </c>
      <c r="B1909">
        <v>10000275</v>
      </c>
      <c r="C1909">
        <f>+PF1581</f>
        <v>0</v>
      </c>
      <c r="D1909" t="s">
        <v>20</v>
      </c>
      <c r="E1909">
        <v>811382400000</v>
      </c>
      <c r="F1909" t="s">
        <v>20</v>
      </c>
      <c r="G1909">
        <v>1</v>
      </c>
      <c r="H1909" t="s">
        <v>777</v>
      </c>
      <c r="I1909" t="s">
        <v>778</v>
      </c>
      <c r="J1909" t="s">
        <v>20</v>
      </c>
      <c r="K1909" t="s">
        <v>21</v>
      </c>
      <c r="L1909">
        <v>0</v>
      </c>
      <c r="M1909">
        <v>0</v>
      </c>
      <c r="N1909" t="s">
        <v>22</v>
      </c>
      <c r="O1909">
        <v>4</v>
      </c>
      <c r="P1909" s="30">
        <f>SQRT((postes_2[[#This Row],[x]]-$Q$1)^2+(postes_2[[#This Row],[y]]-$R$1)^2)</f>
        <v>315910.91816527094</v>
      </c>
      <c r="Q1909">
        <v>704452.84000000404</v>
      </c>
      <c r="R1909">
        <v>7055069.3799999999</v>
      </c>
    </row>
    <row r="1910" spans="1:18">
      <c r="A1910">
        <v>1584</v>
      </c>
      <c r="B1910">
        <v>50000436</v>
      </c>
      <c r="C1910">
        <f>+PF329</f>
        <v>0</v>
      </c>
      <c r="D1910" t="s">
        <v>23</v>
      </c>
      <c r="E1910">
        <v>610761600000</v>
      </c>
      <c r="F1910">
        <v>1246874215000</v>
      </c>
      <c r="G1910">
        <v>1</v>
      </c>
      <c r="H1910" t="s">
        <v>7549</v>
      </c>
      <c r="I1910" t="s">
        <v>7550</v>
      </c>
      <c r="J1910" t="s">
        <v>20</v>
      </c>
      <c r="K1910" t="s">
        <v>21</v>
      </c>
      <c r="L1910">
        <v>0</v>
      </c>
      <c r="M1910">
        <v>0</v>
      </c>
      <c r="N1910" t="s">
        <v>22</v>
      </c>
      <c r="O1910">
        <v>4</v>
      </c>
      <c r="P1910" s="30">
        <f>SQRT((postes_2[[#This Row],[x]]-$Q$1)^2+(postes_2[[#This Row],[y]]-$R$1)^2)</f>
        <v>315993.42469261517</v>
      </c>
      <c r="Q1910">
        <v>557565.45000000298</v>
      </c>
      <c r="R1910">
        <v>6441929</v>
      </c>
    </row>
    <row r="1911" spans="1:18">
      <c r="A1911">
        <v>1948</v>
      </c>
      <c r="B1911">
        <v>70000049</v>
      </c>
      <c r="C1911" t="e">
        <f>+#REF!</f>
        <v>#REF!</v>
      </c>
      <c r="D1911" t="s">
        <v>30</v>
      </c>
      <c r="E1911">
        <v>757641600000</v>
      </c>
      <c r="F1911">
        <v>1386324498000</v>
      </c>
      <c r="G1911">
        <v>1</v>
      </c>
      <c r="H1911" t="s">
        <v>3885</v>
      </c>
      <c r="I1911" t="s">
        <v>3886</v>
      </c>
      <c r="J1911" t="s">
        <v>20</v>
      </c>
      <c r="K1911" t="s">
        <v>21</v>
      </c>
      <c r="L1911">
        <v>0</v>
      </c>
      <c r="M1911">
        <v>0</v>
      </c>
      <c r="N1911" t="s">
        <v>22</v>
      </c>
      <c r="O1911">
        <v>4</v>
      </c>
      <c r="P1911" s="30">
        <f>SQRT((postes_2[[#This Row],[x]]-$Q$1)^2+(postes_2[[#This Row],[y]]-$R$1)^2)</f>
        <v>316179.32533344108</v>
      </c>
      <c r="Q1911">
        <v>368947.32999999798</v>
      </c>
      <c r="R1911">
        <v>6957512.6100000003</v>
      </c>
    </row>
    <row r="1912" spans="1:18">
      <c r="A1912">
        <v>2303</v>
      </c>
      <c r="B1912">
        <v>10000189</v>
      </c>
      <c r="C1912" t="e">
        <f>+#REF!</f>
        <v>#REF!</v>
      </c>
      <c r="D1912" t="s">
        <v>36</v>
      </c>
      <c r="E1912">
        <v>1050969600000</v>
      </c>
      <c r="F1912">
        <v>1129572578000</v>
      </c>
      <c r="G1912">
        <v>1</v>
      </c>
      <c r="H1912" t="s">
        <v>5351</v>
      </c>
      <c r="I1912" t="s">
        <v>5352</v>
      </c>
      <c r="J1912" t="s">
        <v>20</v>
      </c>
      <c r="K1912" t="s">
        <v>21</v>
      </c>
      <c r="L1912">
        <v>0</v>
      </c>
      <c r="M1912">
        <v>0</v>
      </c>
      <c r="N1912" t="s">
        <v>22</v>
      </c>
      <c r="O1912">
        <v>4</v>
      </c>
      <c r="P1912" s="30">
        <f>SQRT((postes_2[[#This Row],[x]]-$Q$1)^2+(postes_2[[#This Row],[y]]-$R$1)^2)</f>
        <v>316305.09925574658</v>
      </c>
      <c r="Q1912">
        <v>656891.96999999904</v>
      </c>
      <c r="R1912">
        <v>7066342.2800000003</v>
      </c>
    </row>
    <row r="1913" spans="1:18">
      <c r="A1913">
        <v>1843</v>
      </c>
      <c r="B1913">
        <v>10000253</v>
      </c>
      <c r="C1913">
        <f>+PF75</f>
        <v>0</v>
      </c>
      <c r="D1913" t="s">
        <v>229</v>
      </c>
      <c r="E1913">
        <v>610761600000</v>
      </c>
      <c r="F1913">
        <v>1126612989000</v>
      </c>
      <c r="G1913">
        <v>1</v>
      </c>
      <c r="H1913" t="s">
        <v>4352</v>
      </c>
      <c r="I1913" t="s">
        <v>4353</v>
      </c>
      <c r="J1913" t="s">
        <v>20</v>
      </c>
      <c r="K1913" t="s">
        <v>21</v>
      </c>
      <c r="L1913">
        <v>0</v>
      </c>
      <c r="M1913">
        <v>0</v>
      </c>
      <c r="N1913" t="s">
        <v>22</v>
      </c>
      <c r="O1913">
        <v>6</v>
      </c>
      <c r="P1913" s="30">
        <f>SQRT((postes_2[[#This Row],[x]]-$Q$1)^2+(postes_2[[#This Row],[y]]-$R$1)^2)</f>
        <v>316342.80729630752</v>
      </c>
      <c r="Q1913">
        <v>700606.11999999697</v>
      </c>
      <c r="R1913">
        <v>7056691.8399999999</v>
      </c>
    </row>
    <row r="1914" spans="1:18">
      <c r="A1914">
        <v>2574</v>
      </c>
      <c r="B1914">
        <v>10000169</v>
      </c>
      <c r="C1914" t="e">
        <f>+#REF!</f>
        <v>#REF!</v>
      </c>
      <c r="D1914" t="s">
        <v>56</v>
      </c>
      <c r="E1914">
        <v>1187881479000</v>
      </c>
      <c r="F1914">
        <v>1187881450000</v>
      </c>
      <c r="G1914">
        <v>1</v>
      </c>
      <c r="H1914" t="s">
        <v>1314</v>
      </c>
      <c r="I1914" t="s">
        <v>1315</v>
      </c>
      <c r="J1914" t="s">
        <v>1316</v>
      </c>
      <c r="K1914" t="s">
        <v>21</v>
      </c>
      <c r="L1914">
        <v>0</v>
      </c>
      <c r="M1914">
        <v>0</v>
      </c>
      <c r="N1914" t="s">
        <v>22</v>
      </c>
      <c r="O1914">
        <v>4</v>
      </c>
      <c r="P1914" s="30">
        <f>SQRT((postes_2[[#This Row],[x]]-$Q$1)^2+(postes_2[[#This Row],[y]]-$R$1)^2)</f>
        <v>316354.03850383725</v>
      </c>
      <c r="Q1914">
        <v>644809.14999999898</v>
      </c>
      <c r="R1914">
        <v>7067947.0899999999</v>
      </c>
    </row>
    <row r="1915" spans="1:18">
      <c r="A1915">
        <v>52</v>
      </c>
      <c r="B1915">
        <v>60000398</v>
      </c>
      <c r="C1915">
        <f>+PF1865</f>
        <v>0</v>
      </c>
      <c r="D1915" t="s">
        <v>274</v>
      </c>
      <c r="E1915">
        <v>1199983316000</v>
      </c>
      <c r="F1915">
        <v>1464192843000</v>
      </c>
      <c r="G1915">
        <v>1</v>
      </c>
      <c r="H1915" t="s">
        <v>6839</v>
      </c>
      <c r="I1915" t="s">
        <v>6840</v>
      </c>
      <c r="J1915" t="s">
        <v>20</v>
      </c>
      <c r="K1915" t="s">
        <v>21</v>
      </c>
      <c r="L1915">
        <v>0</v>
      </c>
      <c r="M1915">
        <v>0</v>
      </c>
      <c r="N1915" t="s">
        <v>22</v>
      </c>
      <c r="O1915">
        <v>3</v>
      </c>
      <c r="P1915" s="30">
        <f>SQRT((postes_2[[#This Row],[x]]-$Q$1)^2+(postes_2[[#This Row],[y]]-$R$1)^2)</f>
        <v>316375.83348969987</v>
      </c>
      <c r="Q1915">
        <v>297687.29999999702</v>
      </c>
      <c r="R1915">
        <v>6801013.3200000003</v>
      </c>
    </row>
    <row r="1916" spans="1:18">
      <c r="A1916">
        <v>4043</v>
      </c>
      <c r="B1916">
        <v>20000468</v>
      </c>
      <c r="C1916" t="e">
        <f>+#REF!</f>
        <v>#REF!</v>
      </c>
      <c r="D1916" t="s">
        <v>38</v>
      </c>
      <c r="E1916">
        <v>769132800000</v>
      </c>
      <c r="F1916">
        <v>1214567070000</v>
      </c>
      <c r="G1916">
        <v>1</v>
      </c>
      <c r="H1916" t="s">
        <v>8085</v>
      </c>
      <c r="I1916" t="s">
        <v>8086</v>
      </c>
      <c r="J1916" t="s">
        <v>20</v>
      </c>
      <c r="K1916" t="s">
        <v>21</v>
      </c>
      <c r="L1916">
        <v>0</v>
      </c>
      <c r="M1916">
        <v>0</v>
      </c>
      <c r="N1916" t="s">
        <v>22</v>
      </c>
      <c r="O1916">
        <v>3</v>
      </c>
      <c r="P1916" s="30">
        <f>SQRT((postes_2[[#This Row],[x]]-$Q$1)^2+(postes_2[[#This Row],[y]]-$R$1)^2)</f>
        <v>316411.29967750079</v>
      </c>
      <c r="Q1916">
        <v>896577.21999999904</v>
      </c>
      <c r="R1916">
        <v>6888585.8600000003</v>
      </c>
    </row>
    <row r="1917" spans="1:18">
      <c r="A1917">
        <v>1152</v>
      </c>
      <c r="B1917">
        <v>30000479</v>
      </c>
      <c r="C1917" t="e">
        <f>+#REF!</f>
        <v>#REF!</v>
      </c>
      <c r="D1917" t="s">
        <v>152</v>
      </c>
      <c r="E1917">
        <v>610761600000</v>
      </c>
      <c r="F1917">
        <v>1294915048000</v>
      </c>
      <c r="G1917">
        <v>1</v>
      </c>
      <c r="H1917" t="s">
        <v>4781</v>
      </c>
      <c r="I1917" t="s">
        <v>4782</v>
      </c>
      <c r="J1917" t="s">
        <v>20</v>
      </c>
      <c r="K1917" t="s">
        <v>21</v>
      </c>
      <c r="L1917">
        <v>0</v>
      </c>
      <c r="M1917">
        <v>0</v>
      </c>
      <c r="N1917" t="s">
        <v>22</v>
      </c>
      <c r="O1917">
        <v>3</v>
      </c>
      <c r="P1917" s="30">
        <f>SQRT((postes_2[[#This Row],[x]]-$Q$1)^2+(postes_2[[#This Row],[y]]-$R$1)^2)</f>
        <v>316449.76236701856</v>
      </c>
      <c r="Q1917">
        <v>876675.79999999702</v>
      </c>
      <c r="R1917">
        <v>6582364.29</v>
      </c>
    </row>
    <row r="1918" spans="1:18">
      <c r="A1918">
        <v>380</v>
      </c>
      <c r="B1918">
        <v>30000567</v>
      </c>
      <c r="C1918">
        <f>+PF1543</f>
        <v>0</v>
      </c>
      <c r="D1918" t="s">
        <v>20</v>
      </c>
      <c r="E1918">
        <v>771724800000</v>
      </c>
      <c r="F1918" t="s">
        <v>20</v>
      </c>
      <c r="G1918">
        <v>1</v>
      </c>
      <c r="H1918" t="s">
        <v>882</v>
      </c>
      <c r="I1918" t="s">
        <v>883</v>
      </c>
      <c r="J1918" t="s">
        <v>20</v>
      </c>
      <c r="K1918" t="s">
        <v>21</v>
      </c>
      <c r="L1918">
        <v>0</v>
      </c>
      <c r="M1918">
        <v>0</v>
      </c>
      <c r="N1918" t="s">
        <v>22</v>
      </c>
      <c r="O1918">
        <v>6</v>
      </c>
      <c r="P1918" s="30">
        <f>SQRT((postes_2[[#This Row],[x]]-$Q$1)^2+(postes_2[[#This Row],[y]]-$R$1)^2)</f>
        <v>316473.2114968028</v>
      </c>
      <c r="Q1918">
        <v>870271.63000000303</v>
      </c>
      <c r="R1918">
        <v>6572747</v>
      </c>
    </row>
    <row r="1919" spans="1:18">
      <c r="A1919">
        <v>3878</v>
      </c>
      <c r="B1919">
        <v>20000093</v>
      </c>
      <c r="C1919" t="e">
        <f>+#REF!</f>
        <v>#REF!</v>
      </c>
      <c r="D1919" t="s">
        <v>77</v>
      </c>
      <c r="E1919">
        <v>610761600000</v>
      </c>
      <c r="F1919">
        <v>1334224871000</v>
      </c>
      <c r="G1919">
        <v>1</v>
      </c>
      <c r="H1919" t="s">
        <v>8180</v>
      </c>
      <c r="I1919" t="s">
        <v>8180</v>
      </c>
      <c r="J1919" t="s">
        <v>20</v>
      </c>
      <c r="K1919" t="s">
        <v>21</v>
      </c>
      <c r="L1919">
        <v>0</v>
      </c>
      <c r="M1919">
        <v>0</v>
      </c>
      <c r="N1919" t="s">
        <v>22</v>
      </c>
      <c r="O1919">
        <v>3</v>
      </c>
      <c r="P1919" s="30">
        <f>SQRT((postes_2[[#This Row],[x]]-$Q$1)^2+(postes_2[[#This Row],[y]]-$R$1)^2)</f>
        <v>316483.74261625414</v>
      </c>
      <c r="Q1919">
        <v>856199.07</v>
      </c>
      <c r="R1919">
        <v>6952908.6699999999</v>
      </c>
    </row>
    <row r="1920" spans="1:18">
      <c r="A1920">
        <v>2266</v>
      </c>
      <c r="B1920">
        <v>30000747</v>
      </c>
      <c r="C1920" t="e">
        <f>+#REF!</f>
        <v>#REF!</v>
      </c>
      <c r="D1920" t="s">
        <v>212</v>
      </c>
      <c r="E1920">
        <v>610761600000</v>
      </c>
      <c r="F1920">
        <v>1151578741000</v>
      </c>
      <c r="G1920">
        <v>1</v>
      </c>
      <c r="H1920" t="s">
        <v>4491</v>
      </c>
      <c r="I1920" t="s">
        <v>4492</v>
      </c>
      <c r="J1920" t="s">
        <v>20</v>
      </c>
      <c r="K1920" t="s">
        <v>21</v>
      </c>
      <c r="L1920">
        <v>0</v>
      </c>
      <c r="M1920">
        <v>0</v>
      </c>
      <c r="N1920" t="s">
        <v>22</v>
      </c>
      <c r="O1920">
        <v>3</v>
      </c>
      <c r="P1920" s="30">
        <f>SQRT((postes_2[[#This Row],[x]]-$Q$1)^2+(postes_2[[#This Row],[y]]-$R$1)^2)</f>
        <v>316634.64781214972</v>
      </c>
      <c r="Q1920">
        <v>856526.14000000095</v>
      </c>
      <c r="R1920">
        <v>6554179.8200000003</v>
      </c>
    </row>
    <row r="1921" spans="1:18">
      <c r="A1921">
        <v>1534</v>
      </c>
      <c r="B1921">
        <v>10000148</v>
      </c>
      <c r="C1921">
        <f>+PF390</f>
        <v>0</v>
      </c>
      <c r="D1921" t="s">
        <v>274</v>
      </c>
      <c r="E1921">
        <v>610761600000</v>
      </c>
      <c r="F1921">
        <v>1421930479000</v>
      </c>
      <c r="G1921">
        <v>1</v>
      </c>
      <c r="H1921" t="s">
        <v>2468</v>
      </c>
      <c r="I1921" t="s">
        <v>2469</v>
      </c>
      <c r="J1921" t="s">
        <v>20</v>
      </c>
      <c r="K1921" t="s">
        <v>21</v>
      </c>
      <c r="L1921">
        <v>0</v>
      </c>
      <c r="M1921">
        <v>0</v>
      </c>
      <c r="N1921" t="s">
        <v>22</v>
      </c>
      <c r="O1921">
        <v>4</v>
      </c>
      <c r="P1921" s="30">
        <f>SQRT((postes_2[[#This Row],[x]]-$Q$1)^2+(postes_2[[#This Row],[y]]-$R$1)^2)</f>
        <v>316641.64151050267</v>
      </c>
      <c r="Q1921">
        <v>602881.32999999798</v>
      </c>
      <c r="R1921">
        <v>7070013.0599999996</v>
      </c>
    </row>
    <row r="1922" spans="1:18">
      <c r="A1922">
        <v>2955</v>
      </c>
      <c r="B1922">
        <v>30001362</v>
      </c>
      <c r="C1922" t="e">
        <f>+#REF!</f>
        <v>#REF!</v>
      </c>
      <c r="D1922" t="s">
        <v>20</v>
      </c>
      <c r="E1922">
        <v>610761600000</v>
      </c>
      <c r="F1922" t="s">
        <v>20</v>
      </c>
      <c r="G1922">
        <v>1</v>
      </c>
      <c r="H1922" t="s">
        <v>4540</v>
      </c>
      <c r="I1922" t="s">
        <v>4541</v>
      </c>
      <c r="J1922" t="s">
        <v>20</v>
      </c>
      <c r="K1922" t="s">
        <v>21</v>
      </c>
      <c r="L1922">
        <v>0</v>
      </c>
      <c r="M1922">
        <v>0</v>
      </c>
      <c r="N1922" t="s">
        <v>22</v>
      </c>
      <c r="O1922">
        <v>3</v>
      </c>
      <c r="P1922" s="30">
        <f>SQRT((postes_2[[#This Row],[x]]-$Q$1)^2+(postes_2[[#This Row],[y]]-$R$1)^2)</f>
        <v>316934.72844663466</v>
      </c>
      <c r="Q1922">
        <v>807104.60999999905</v>
      </c>
      <c r="R1922">
        <v>6504902.1500000004</v>
      </c>
    </row>
    <row r="1923" spans="1:18">
      <c r="A1923">
        <v>3809</v>
      </c>
      <c r="B1923">
        <v>30000586</v>
      </c>
      <c r="C1923" t="e">
        <f>+#REF!</f>
        <v>#REF!</v>
      </c>
      <c r="D1923" t="s">
        <v>23</v>
      </c>
      <c r="E1923">
        <v>815356800000</v>
      </c>
      <c r="F1923">
        <v>1303379930000</v>
      </c>
      <c r="G1923">
        <v>1</v>
      </c>
      <c r="H1923" t="s">
        <v>8123</v>
      </c>
      <c r="I1923" t="s">
        <v>8124</v>
      </c>
      <c r="J1923" t="s">
        <v>20</v>
      </c>
      <c r="K1923" t="s">
        <v>21</v>
      </c>
      <c r="L1923">
        <v>0</v>
      </c>
      <c r="M1923">
        <v>0</v>
      </c>
      <c r="N1923" t="s">
        <v>22</v>
      </c>
      <c r="O1923">
        <v>3</v>
      </c>
      <c r="P1923" s="30">
        <f>SQRT((postes_2[[#This Row],[x]]-$Q$1)^2+(postes_2[[#This Row],[y]]-$R$1)^2)</f>
        <v>316992.9845466229</v>
      </c>
      <c r="Q1923">
        <v>869390.38000000303</v>
      </c>
      <c r="R1923">
        <v>6570584.1900000004</v>
      </c>
    </row>
    <row r="1924" spans="1:18">
      <c r="A1924">
        <v>2684</v>
      </c>
      <c r="B1924">
        <v>10000254</v>
      </c>
      <c r="C1924" t="e">
        <f>+#REF!</f>
        <v>#REF!</v>
      </c>
      <c r="D1924" t="s">
        <v>274</v>
      </c>
      <c r="E1924" s="1">
        <v>1083024000000</v>
      </c>
      <c r="F1924">
        <v>1437736955000</v>
      </c>
      <c r="G1924">
        <v>1</v>
      </c>
      <c r="H1924" t="s">
        <v>5090</v>
      </c>
      <c r="I1924" t="s">
        <v>5091</v>
      </c>
      <c r="J1924" t="s">
        <v>20</v>
      </c>
      <c r="K1924" t="s">
        <v>21</v>
      </c>
      <c r="L1924">
        <v>0</v>
      </c>
      <c r="M1924">
        <v>0</v>
      </c>
      <c r="N1924" t="s">
        <v>22</v>
      </c>
      <c r="O1924">
        <v>6</v>
      </c>
      <c r="P1924" s="30">
        <f>SQRT((postes_2[[#This Row],[x]]-$Q$1)^2+(postes_2[[#This Row],[y]]-$R$1)^2)</f>
        <v>317021.78908390366</v>
      </c>
      <c r="Q1924">
        <v>698397.15999999596</v>
      </c>
      <c r="R1924">
        <v>7058046.5</v>
      </c>
    </row>
    <row r="1925" spans="1:18">
      <c r="A1925">
        <v>3991</v>
      </c>
      <c r="B1925">
        <v>30000247</v>
      </c>
      <c r="C1925" t="e">
        <f>+#REF!</f>
        <v>#REF!</v>
      </c>
      <c r="D1925" t="s">
        <v>1573</v>
      </c>
      <c r="E1925">
        <v>610761600000</v>
      </c>
      <c r="F1925">
        <v>1382612427000</v>
      </c>
      <c r="G1925">
        <v>1</v>
      </c>
      <c r="H1925" t="s">
        <v>7978</v>
      </c>
      <c r="I1925" t="s">
        <v>7979</v>
      </c>
      <c r="J1925" t="s">
        <v>20</v>
      </c>
      <c r="K1925" t="s">
        <v>21</v>
      </c>
      <c r="L1925">
        <v>0</v>
      </c>
      <c r="M1925">
        <v>0</v>
      </c>
      <c r="N1925" t="s">
        <v>22</v>
      </c>
      <c r="O1925">
        <v>3</v>
      </c>
      <c r="P1925" s="30">
        <f>SQRT((postes_2[[#This Row],[x]]-$Q$1)^2+(postes_2[[#This Row],[y]]-$R$1)^2)</f>
        <v>317085.98702368024</v>
      </c>
      <c r="Q1925">
        <v>909288.34000000404</v>
      </c>
      <c r="R1925">
        <v>6647393.04</v>
      </c>
    </row>
    <row r="1926" spans="1:18">
      <c r="A1926">
        <v>3256</v>
      </c>
      <c r="B1926">
        <v>10000214</v>
      </c>
      <c r="C1926" t="e">
        <f>+#REF!</f>
        <v>#REF!</v>
      </c>
      <c r="D1926" t="s">
        <v>20</v>
      </c>
      <c r="E1926" s="1">
        <v>759456000000</v>
      </c>
      <c r="F1926" t="s">
        <v>20</v>
      </c>
      <c r="G1926">
        <v>1</v>
      </c>
      <c r="H1926" t="s">
        <v>6717</v>
      </c>
      <c r="I1926" t="s">
        <v>6718</v>
      </c>
      <c r="J1926" t="s">
        <v>20</v>
      </c>
      <c r="K1926" t="s">
        <v>21</v>
      </c>
      <c r="L1926">
        <v>0</v>
      </c>
      <c r="M1926">
        <v>0</v>
      </c>
      <c r="N1926" t="s">
        <v>22</v>
      </c>
      <c r="O1926">
        <v>6</v>
      </c>
      <c r="P1926" s="30">
        <f>SQRT((postes_2[[#This Row],[x]]-$Q$1)^2+(postes_2[[#This Row],[y]]-$R$1)^2)</f>
        <v>317104.3330140601</v>
      </c>
      <c r="Q1926">
        <v>679400.46000000101</v>
      </c>
      <c r="R1926">
        <v>7062984</v>
      </c>
    </row>
    <row r="1927" spans="1:18">
      <c r="A1927">
        <v>1564</v>
      </c>
      <c r="B1927">
        <v>30001043</v>
      </c>
      <c r="C1927" t="e">
        <f>+#REF!</f>
        <v>#REF!</v>
      </c>
      <c r="D1927" t="s">
        <v>20</v>
      </c>
      <c r="E1927">
        <v>971913600000</v>
      </c>
      <c r="F1927" t="s">
        <v>20</v>
      </c>
      <c r="G1927">
        <v>1</v>
      </c>
      <c r="H1927" t="s">
        <v>2530</v>
      </c>
      <c r="I1927" t="s">
        <v>2531</v>
      </c>
      <c r="J1927" t="s">
        <v>20</v>
      </c>
      <c r="K1927" t="s">
        <v>21</v>
      </c>
      <c r="L1927">
        <v>0</v>
      </c>
      <c r="M1927">
        <v>0</v>
      </c>
      <c r="N1927" t="s">
        <v>22</v>
      </c>
      <c r="O1927">
        <v>7</v>
      </c>
      <c r="P1927" s="30">
        <f>SQRT((postes_2[[#This Row],[x]]-$Q$1)^2+(postes_2[[#This Row],[y]]-$R$1)^2)</f>
        <v>317154.33145957754</v>
      </c>
      <c r="Q1927">
        <v>831221.24000000197</v>
      </c>
      <c r="R1927">
        <v>6525744.4400000004</v>
      </c>
    </row>
    <row r="1928" spans="1:18">
      <c r="A1928">
        <v>2732</v>
      </c>
      <c r="B1928">
        <v>50000378</v>
      </c>
      <c r="C1928" t="e">
        <f>+#REF!</f>
        <v>#REF!</v>
      </c>
      <c r="D1928" t="s">
        <v>30</v>
      </c>
      <c r="E1928">
        <v>1051660800000</v>
      </c>
      <c r="F1928">
        <v>1340100087000</v>
      </c>
      <c r="G1928">
        <v>1</v>
      </c>
      <c r="H1928" t="s">
        <v>6423</v>
      </c>
      <c r="I1928" t="s">
        <v>6424</v>
      </c>
      <c r="J1928" t="s">
        <v>6425</v>
      </c>
      <c r="K1928" t="s">
        <v>21</v>
      </c>
      <c r="L1928">
        <v>0</v>
      </c>
      <c r="M1928">
        <v>0</v>
      </c>
      <c r="N1928" t="s">
        <v>22</v>
      </c>
      <c r="O1928">
        <v>3</v>
      </c>
      <c r="P1928" s="30">
        <f>SQRT((postes_2[[#This Row],[x]]-$Q$1)^2+(postes_2[[#This Row],[y]]-$R$1)^2)</f>
        <v>317334.76946620498</v>
      </c>
      <c r="Q1928">
        <v>506332.27000000299</v>
      </c>
      <c r="R1928">
        <v>6453701.0499999998</v>
      </c>
    </row>
    <row r="1929" spans="1:18">
      <c r="A1929">
        <v>3521</v>
      </c>
      <c r="B1929">
        <v>10000240</v>
      </c>
      <c r="C1929" t="e">
        <f>+#REF!</f>
        <v>#REF!</v>
      </c>
      <c r="D1929" t="s">
        <v>30</v>
      </c>
      <c r="E1929" s="1">
        <v>930096000000</v>
      </c>
      <c r="F1929">
        <v>1357835227000</v>
      </c>
      <c r="G1929">
        <v>1</v>
      </c>
      <c r="H1929" t="s">
        <v>6796</v>
      </c>
      <c r="I1929" t="s">
        <v>6797</v>
      </c>
      <c r="J1929" t="s">
        <v>20</v>
      </c>
      <c r="K1929" t="s">
        <v>21</v>
      </c>
      <c r="L1929">
        <v>0</v>
      </c>
      <c r="M1929">
        <v>0</v>
      </c>
      <c r="N1929" t="s">
        <v>22</v>
      </c>
      <c r="O1929">
        <v>7</v>
      </c>
      <c r="P1929" s="30">
        <f>SQRT((postes_2[[#This Row],[x]]-$Q$1)^2+(postes_2[[#This Row],[y]]-$R$1)^2)</f>
        <v>317444.13502166426</v>
      </c>
      <c r="Q1929">
        <v>692026.78999999899</v>
      </c>
      <c r="R1929">
        <v>7060250.7999999998</v>
      </c>
    </row>
    <row r="1930" spans="1:18">
      <c r="A1930">
        <v>3597</v>
      </c>
      <c r="B1930">
        <v>20001162</v>
      </c>
      <c r="C1930" t="e">
        <f>+#REF!</f>
        <v>#REF!</v>
      </c>
      <c r="D1930" t="s">
        <v>43</v>
      </c>
      <c r="E1930">
        <v>1105375720000</v>
      </c>
      <c r="F1930" t="s">
        <v>20</v>
      </c>
      <c r="G1930">
        <v>1</v>
      </c>
      <c r="H1930" t="s">
        <v>7440</v>
      </c>
      <c r="I1930" t="s">
        <v>7441</v>
      </c>
      <c r="J1930" t="s">
        <v>20</v>
      </c>
      <c r="K1930" t="s">
        <v>21</v>
      </c>
      <c r="L1930">
        <v>0</v>
      </c>
      <c r="M1930">
        <v>0</v>
      </c>
      <c r="N1930" t="s">
        <v>22</v>
      </c>
      <c r="O1930">
        <v>3</v>
      </c>
      <c r="P1930" s="30">
        <f>SQRT((postes_2[[#This Row],[x]]-$Q$1)^2+(postes_2[[#This Row],[y]]-$R$1)^2)</f>
        <v>317480.69602071313</v>
      </c>
      <c r="Q1930">
        <v>926656.17000000202</v>
      </c>
      <c r="R1930">
        <v>6782095.3600000003</v>
      </c>
    </row>
    <row r="1931" spans="1:18">
      <c r="A1931">
        <v>3106</v>
      </c>
      <c r="B1931">
        <v>30002094</v>
      </c>
      <c r="C1931" t="e">
        <f>+#REF!</f>
        <v>#REF!</v>
      </c>
      <c r="D1931" t="s">
        <v>20</v>
      </c>
      <c r="E1931">
        <v>610761600000</v>
      </c>
      <c r="F1931" t="s">
        <v>20</v>
      </c>
      <c r="G1931">
        <v>1</v>
      </c>
      <c r="H1931" t="s">
        <v>3051</v>
      </c>
      <c r="I1931" t="s">
        <v>3052</v>
      </c>
      <c r="J1931" t="s">
        <v>20</v>
      </c>
      <c r="K1931" t="s">
        <v>21</v>
      </c>
      <c r="L1931">
        <v>0</v>
      </c>
      <c r="M1931">
        <v>0</v>
      </c>
      <c r="N1931" t="s">
        <v>22</v>
      </c>
      <c r="O1931">
        <v>3</v>
      </c>
      <c r="P1931" s="30">
        <f>SQRT((postes_2[[#This Row],[x]]-$Q$1)^2+(postes_2[[#This Row],[y]]-$R$1)^2)</f>
        <v>317512.78823175404</v>
      </c>
      <c r="Q1931">
        <v>698843.70000000298</v>
      </c>
      <c r="R1931">
        <v>6448496.2300000004</v>
      </c>
    </row>
    <row r="1932" spans="1:18">
      <c r="A1932">
        <v>1665</v>
      </c>
      <c r="B1932">
        <v>20000690</v>
      </c>
      <c r="C1932" t="e">
        <f>+#REF!</f>
        <v>#REF!</v>
      </c>
      <c r="D1932" t="s">
        <v>168</v>
      </c>
      <c r="E1932" s="1">
        <v>1022112000000</v>
      </c>
      <c r="F1932">
        <v>1449651981000</v>
      </c>
      <c r="G1932">
        <v>1</v>
      </c>
      <c r="H1932" t="s">
        <v>5984</v>
      </c>
      <c r="I1932" t="s">
        <v>5985</v>
      </c>
      <c r="J1932" t="s">
        <v>20</v>
      </c>
      <c r="K1932" t="s">
        <v>21</v>
      </c>
      <c r="L1932">
        <v>0</v>
      </c>
      <c r="M1932">
        <v>0</v>
      </c>
      <c r="N1932" t="s">
        <v>22</v>
      </c>
      <c r="O1932">
        <v>6</v>
      </c>
      <c r="P1932" s="30">
        <f>SQRT((postes_2[[#This Row],[x]]-$Q$1)^2+(postes_2[[#This Row],[y]]-$R$1)^2)</f>
        <v>317565.77137550601</v>
      </c>
      <c r="Q1932">
        <v>913942.96999999904</v>
      </c>
      <c r="R1932">
        <v>6847013.1100000003</v>
      </c>
    </row>
    <row r="1933" spans="1:18">
      <c r="A1933">
        <v>2646</v>
      </c>
      <c r="B1933">
        <v>30001589</v>
      </c>
      <c r="C1933" t="e">
        <f>+#REF!</f>
        <v>#REF!</v>
      </c>
      <c r="D1933" t="s">
        <v>20</v>
      </c>
      <c r="E1933">
        <v>787795200000</v>
      </c>
      <c r="F1933" t="s">
        <v>20</v>
      </c>
      <c r="G1933">
        <v>1</v>
      </c>
      <c r="H1933" t="s">
        <v>5386</v>
      </c>
      <c r="I1933" t="s">
        <v>5387</v>
      </c>
      <c r="J1933" t="s">
        <v>20</v>
      </c>
      <c r="K1933" t="s">
        <v>21</v>
      </c>
      <c r="L1933">
        <v>0</v>
      </c>
      <c r="M1933">
        <v>0</v>
      </c>
      <c r="N1933" t="s">
        <v>22</v>
      </c>
      <c r="O1933">
        <v>3</v>
      </c>
      <c r="P1933" s="30">
        <f>SQRT((postes_2[[#This Row],[x]]-$Q$1)^2+(postes_2[[#This Row],[y]]-$R$1)^2)</f>
        <v>317566.23240162921</v>
      </c>
      <c r="Q1933">
        <v>793721.36999999697</v>
      </c>
      <c r="R1933">
        <v>6494103.5499999998</v>
      </c>
    </row>
    <row r="1934" spans="1:18">
      <c r="A1934">
        <v>794</v>
      </c>
      <c r="B1934">
        <v>20000023</v>
      </c>
      <c r="C1934">
        <f>+PF1142</f>
        <v>0</v>
      </c>
      <c r="D1934" t="s">
        <v>168</v>
      </c>
      <c r="E1934">
        <v>778377600000</v>
      </c>
      <c r="F1934">
        <v>1450365320000</v>
      </c>
      <c r="G1934">
        <v>1</v>
      </c>
      <c r="H1934" t="s">
        <v>1047</v>
      </c>
      <c r="I1934" t="s">
        <v>1048</v>
      </c>
      <c r="J1934" t="s">
        <v>20</v>
      </c>
      <c r="K1934" t="s">
        <v>21</v>
      </c>
      <c r="L1934">
        <v>0</v>
      </c>
      <c r="M1934">
        <v>0</v>
      </c>
      <c r="N1934" t="s">
        <v>22</v>
      </c>
      <c r="O1934">
        <v>3</v>
      </c>
      <c r="P1934" s="30">
        <f>SQRT((postes_2[[#This Row],[x]]-$Q$1)^2+(postes_2[[#This Row],[y]]-$R$1)^2)</f>
        <v>318086.5352163029</v>
      </c>
      <c r="Q1934">
        <v>822620.45000000298</v>
      </c>
      <c r="R1934">
        <v>6990466.4199999999</v>
      </c>
    </row>
    <row r="1935" spans="1:18">
      <c r="A1935">
        <v>2691</v>
      </c>
      <c r="B1935">
        <v>10000257</v>
      </c>
      <c r="C1935" t="e">
        <f>+#REF!</f>
        <v>#REF!</v>
      </c>
      <c r="D1935" t="s">
        <v>20</v>
      </c>
      <c r="E1935" s="1">
        <v>930096000000</v>
      </c>
      <c r="F1935" t="s">
        <v>20</v>
      </c>
      <c r="G1935">
        <v>1</v>
      </c>
      <c r="H1935" t="s">
        <v>6250</v>
      </c>
      <c r="I1935" t="s">
        <v>6251</v>
      </c>
      <c r="J1935" t="s">
        <v>6252</v>
      </c>
      <c r="K1935" t="s">
        <v>21</v>
      </c>
      <c r="L1935">
        <v>0</v>
      </c>
      <c r="M1935">
        <v>0</v>
      </c>
      <c r="N1935" t="s">
        <v>22</v>
      </c>
      <c r="O1935">
        <v>1</v>
      </c>
      <c r="P1935" s="30">
        <f>SQRT((postes_2[[#This Row],[x]]-$Q$1)^2+(postes_2[[#This Row],[y]]-$R$1)^2)</f>
        <v>318246.79231867316</v>
      </c>
      <c r="Q1935">
        <v>701814.47999999695</v>
      </c>
      <c r="R1935">
        <v>7058318.1799999997</v>
      </c>
    </row>
    <row r="1936" spans="1:18">
      <c r="A1936">
        <v>3883</v>
      </c>
      <c r="B1936">
        <v>20000090</v>
      </c>
      <c r="C1936" t="e">
        <f>+#REF!</f>
        <v>#REF!</v>
      </c>
      <c r="D1936" t="s">
        <v>77</v>
      </c>
      <c r="E1936">
        <v>610761600000</v>
      </c>
      <c r="F1936">
        <v>1334225703000</v>
      </c>
      <c r="G1936">
        <v>1</v>
      </c>
      <c r="H1936" t="s">
        <v>8188</v>
      </c>
      <c r="I1936" t="s">
        <v>8189</v>
      </c>
      <c r="J1936" t="s">
        <v>8190</v>
      </c>
      <c r="K1936" t="s">
        <v>21</v>
      </c>
      <c r="L1936">
        <v>0</v>
      </c>
      <c r="M1936">
        <v>0</v>
      </c>
      <c r="N1936" t="s">
        <v>22</v>
      </c>
      <c r="O1936">
        <v>3</v>
      </c>
      <c r="P1936" s="30">
        <f>SQRT((postes_2[[#This Row],[x]]-$Q$1)^2+(postes_2[[#This Row],[y]]-$R$1)^2)</f>
        <v>318293.70252800972</v>
      </c>
      <c r="Q1936">
        <v>857008.45000000298</v>
      </c>
      <c r="R1936">
        <v>6954781.3099999996</v>
      </c>
    </row>
    <row r="1937" spans="1:18">
      <c r="A1937">
        <v>713</v>
      </c>
      <c r="B1937">
        <v>50000470</v>
      </c>
      <c r="C1937">
        <f>+PF1226</f>
        <v>0</v>
      </c>
      <c r="D1937" t="s">
        <v>77</v>
      </c>
      <c r="E1937">
        <v>610761600000</v>
      </c>
      <c r="F1937">
        <v>1313145661000</v>
      </c>
      <c r="G1937">
        <v>1</v>
      </c>
      <c r="H1937" t="s">
        <v>1198</v>
      </c>
      <c r="I1937" t="s">
        <v>1199</v>
      </c>
      <c r="J1937" t="s">
        <v>26</v>
      </c>
      <c r="K1937" t="s">
        <v>21</v>
      </c>
      <c r="L1937">
        <v>0</v>
      </c>
      <c r="M1937">
        <v>0</v>
      </c>
      <c r="N1937" t="s">
        <v>22</v>
      </c>
      <c r="O1937">
        <v>3</v>
      </c>
      <c r="P1937" s="30">
        <f>SQRT((postes_2[[#This Row],[x]]-$Q$1)^2+(postes_2[[#This Row],[y]]-$R$1)^2)</f>
        <v>318445.18852878577</v>
      </c>
      <c r="Q1937">
        <v>580378.82999999798</v>
      </c>
      <c r="R1937">
        <v>6436442</v>
      </c>
    </row>
    <row r="1938" spans="1:18">
      <c r="A1938">
        <v>1478</v>
      </c>
      <c r="B1938">
        <v>30002146</v>
      </c>
      <c r="C1938">
        <f>+PF462</f>
        <v>0</v>
      </c>
      <c r="D1938" t="s">
        <v>805</v>
      </c>
      <c r="E1938">
        <v>1102426917000</v>
      </c>
      <c r="F1938">
        <v>1273504162000</v>
      </c>
      <c r="G1938">
        <v>1</v>
      </c>
      <c r="H1938" t="s">
        <v>5891</v>
      </c>
      <c r="I1938" t="s">
        <v>5892</v>
      </c>
      <c r="J1938" t="s">
        <v>20</v>
      </c>
      <c r="K1938" t="s">
        <v>21</v>
      </c>
      <c r="L1938">
        <v>0</v>
      </c>
      <c r="M1938">
        <v>0</v>
      </c>
      <c r="N1938" t="s">
        <v>22</v>
      </c>
      <c r="O1938">
        <v>3</v>
      </c>
      <c r="P1938" s="30">
        <f>SQRT((postes_2[[#This Row],[x]]-$Q$1)^2+(postes_2[[#This Row],[y]]-$R$1)^2)</f>
        <v>318487.83169267583</v>
      </c>
      <c r="Q1938">
        <v>680103.40999999596</v>
      </c>
      <c r="R1938">
        <v>6442680.1299999999</v>
      </c>
    </row>
    <row r="1939" spans="1:18">
      <c r="A1939">
        <v>3314</v>
      </c>
      <c r="B1939">
        <v>60001874</v>
      </c>
      <c r="C1939" t="e">
        <f>+#REF!</f>
        <v>#REF!</v>
      </c>
      <c r="D1939" t="s">
        <v>43</v>
      </c>
      <c r="E1939">
        <v>610761600000</v>
      </c>
      <c r="F1939">
        <v>1140448740000</v>
      </c>
      <c r="G1939">
        <v>1</v>
      </c>
      <c r="H1939" t="s">
        <v>3690</v>
      </c>
      <c r="I1939" t="s">
        <v>3691</v>
      </c>
      <c r="J1939" t="s">
        <v>20</v>
      </c>
      <c r="K1939" t="s">
        <v>21</v>
      </c>
      <c r="L1939">
        <v>0</v>
      </c>
      <c r="M1939">
        <v>0</v>
      </c>
      <c r="N1939" t="s">
        <v>22</v>
      </c>
      <c r="O1939">
        <v>4</v>
      </c>
      <c r="P1939" s="30">
        <f>SQRT((postes_2[[#This Row],[x]]-$Q$1)^2+(postes_2[[#This Row],[y]]-$R$1)^2)</f>
        <v>318521.05423491058</v>
      </c>
      <c r="Q1939">
        <v>380055.81000000198</v>
      </c>
      <c r="R1939">
        <v>6533541.25</v>
      </c>
    </row>
    <row r="1940" spans="1:18">
      <c r="A1940">
        <v>2580</v>
      </c>
      <c r="B1940">
        <v>60001979</v>
      </c>
      <c r="C1940" t="e">
        <f>+#REF!</f>
        <v>#REF!</v>
      </c>
      <c r="D1940" t="s">
        <v>38</v>
      </c>
      <c r="E1940">
        <v>610761600000</v>
      </c>
      <c r="F1940">
        <v>1221227546000</v>
      </c>
      <c r="G1940">
        <v>1</v>
      </c>
      <c r="H1940" t="s">
        <v>1330</v>
      </c>
      <c r="I1940" t="s">
        <v>1331</v>
      </c>
      <c r="J1940" t="s">
        <v>20</v>
      </c>
      <c r="K1940" t="s">
        <v>21</v>
      </c>
      <c r="L1940">
        <v>0</v>
      </c>
      <c r="M1940">
        <v>0</v>
      </c>
      <c r="N1940" t="s">
        <v>22</v>
      </c>
      <c r="O1940">
        <v>4</v>
      </c>
      <c r="P1940" s="30">
        <f>SQRT((postes_2[[#This Row],[x]]-$Q$1)^2+(postes_2[[#This Row],[y]]-$R$1)^2)</f>
        <v>318543.9610579678</v>
      </c>
      <c r="Q1940">
        <v>468489.89999999898</v>
      </c>
      <c r="R1940">
        <v>6468309.5700000003</v>
      </c>
    </row>
    <row r="1941" spans="1:18">
      <c r="A1941">
        <v>3076</v>
      </c>
      <c r="B1941">
        <v>20001396</v>
      </c>
      <c r="C1941" t="e">
        <f>+#REF!</f>
        <v>#REF!</v>
      </c>
      <c r="D1941" t="s">
        <v>264</v>
      </c>
      <c r="E1941">
        <v>610761600000</v>
      </c>
      <c r="F1941">
        <v>1458921349000</v>
      </c>
      <c r="G1941">
        <v>1</v>
      </c>
      <c r="H1941" t="s">
        <v>2991</v>
      </c>
      <c r="I1941" t="s">
        <v>2992</v>
      </c>
      <c r="J1941" t="s">
        <v>20</v>
      </c>
      <c r="K1941" t="s">
        <v>21</v>
      </c>
      <c r="L1941">
        <v>0</v>
      </c>
      <c r="M1941">
        <v>0</v>
      </c>
      <c r="N1941" t="s">
        <v>22</v>
      </c>
      <c r="O1941">
        <v>3</v>
      </c>
      <c r="P1941" s="30">
        <f>SQRT((postes_2[[#This Row],[x]]-$Q$1)^2+(postes_2[[#This Row],[y]]-$R$1)^2)</f>
        <v>318590.78160961857</v>
      </c>
      <c r="Q1941">
        <v>928624.61999999697</v>
      </c>
      <c r="R1941">
        <v>6736810.8600000003</v>
      </c>
    </row>
    <row r="1942" spans="1:18">
      <c r="A1942">
        <v>2993</v>
      </c>
      <c r="B1942">
        <v>10000259</v>
      </c>
      <c r="C1942" t="e">
        <f>+#REF!</f>
        <v>#REF!</v>
      </c>
      <c r="D1942" t="s">
        <v>30</v>
      </c>
      <c r="E1942">
        <v>610761600000</v>
      </c>
      <c r="F1942">
        <v>1373987609000</v>
      </c>
      <c r="G1942">
        <v>1</v>
      </c>
      <c r="H1942" t="s">
        <v>6356</v>
      </c>
      <c r="I1942" t="s">
        <v>6357</v>
      </c>
      <c r="J1942" t="s">
        <v>20</v>
      </c>
      <c r="K1942" t="s">
        <v>21</v>
      </c>
      <c r="L1942">
        <v>0</v>
      </c>
      <c r="M1942">
        <v>0</v>
      </c>
      <c r="N1942" t="s">
        <v>22</v>
      </c>
      <c r="O1942">
        <v>6</v>
      </c>
      <c r="P1942" s="30">
        <f>SQRT((postes_2[[#This Row],[x]]-$Q$1)^2+(postes_2[[#This Row],[y]]-$R$1)^2)</f>
        <v>318622.05142153567</v>
      </c>
      <c r="Q1942">
        <v>704224.60999999905</v>
      </c>
      <c r="R1942">
        <v>7057978.2800000003</v>
      </c>
    </row>
    <row r="1943" spans="1:18">
      <c r="A1943">
        <v>464</v>
      </c>
      <c r="B1943">
        <v>30000169</v>
      </c>
      <c r="C1943">
        <f>+PF1481</f>
        <v>0</v>
      </c>
      <c r="D1943" t="s">
        <v>56</v>
      </c>
      <c r="E1943">
        <v>1206026418000</v>
      </c>
      <c r="F1943">
        <v>1206026380000</v>
      </c>
      <c r="G1943">
        <v>1</v>
      </c>
      <c r="H1943" t="s">
        <v>435</v>
      </c>
      <c r="I1943" t="s">
        <v>436</v>
      </c>
      <c r="J1943" t="s">
        <v>437</v>
      </c>
      <c r="K1943" t="s">
        <v>21</v>
      </c>
      <c r="L1943">
        <v>0</v>
      </c>
      <c r="M1943">
        <v>0</v>
      </c>
      <c r="N1943" t="s">
        <v>22</v>
      </c>
      <c r="O1943">
        <v>3</v>
      </c>
      <c r="P1943" s="30">
        <f>SQRT((postes_2[[#This Row],[x]]-$Q$1)^2+(postes_2[[#This Row],[y]]-$R$1)^2)</f>
        <v>318633.97566038399</v>
      </c>
      <c r="Q1943">
        <v>918166.88000000303</v>
      </c>
      <c r="R1943">
        <v>6670698.8099999996</v>
      </c>
    </row>
    <row r="1944" spans="1:18">
      <c r="A1944">
        <v>1027</v>
      </c>
      <c r="B1944">
        <v>10000145</v>
      </c>
      <c r="C1944" t="e">
        <f>+#REF!</f>
        <v>#REF!</v>
      </c>
      <c r="D1944" t="s">
        <v>274</v>
      </c>
      <c r="E1944">
        <v>1038787200000</v>
      </c>
      <c r="F1944">
        <v>1421939829000</v>
      </c>
      <c r="G1944">
        <v>1</v>
      </c>
      <c r="H1944" t="s">
        <v>3203</v>
      </c>
      <c r="I1944" t="s">
        <v>3204</v>
      </c>
      <c r="J1944" t="s">
        <v>3205</v>
      </c>
      <c r="K1944" t="s">
        <v>21</v>
      </c>
      <c r="L1944">
        <v>0</v>
      </c>
      <c r="M1944">
        <v>0</v>
      </c>
      <c r="N1944" t="s">
        <v>22</v>
      </c>
      <c r="O1944">
        <v>4</v>
      </c>
      <c r="P1944" s="30">
        <f>SQRT((postes_2[[#This Row],[x]]-$Q$1)^2+(postes_2[[#This Row],[y]]-$R$1)^2)</f>
        <v>318666.54663319158</v>
      </c>
      <c r="Q1944">
        <v>651198.74000000197</v>
      </c>
      <c r="R1944">
        <v>7069515.3200000003</v>
      </c>
    </row>
    <row r="1945" spans="1:18">
      <c r="A1945">
        <v>1067</v>
      </c>
      <c r="B1945">
        <v>30000923</v>
      </c>
      <c r="C1945">
        <f>+PF880</f>
        <v>0</v>
      </c>
      <c r="D1945" t="s">
        <v>274</v>
      </c>
      <c r="E1945">
        <v>610761600000</v>
      </c>
      <c r="F1945">
        <v>1426852649000</v>
      </c>
      <c r="G1945">
        <v>1</v>
      </c>
      <c r="H1945" t="s">
        <v>6520</v>
      </c>
      <c r="I1945" t="s">
        <v>6520</v>
      </c>
      <c r="J1945" t="s">
        <v>20</v>
      </c>
      <c r="K1945" t="s">
        <v>21</v>
      </c>
      <c r="L1945">
        <v>0</v>
      </c>
      <c r="M1945">
        <v>0</v>
      </c>
      <c r="N1945" t="s">
        <v>22</v>
      </c>
      <c r="O1945">
        <v>3</v>
      </c>
      <c r="P1945" s="30">
        <f>SQRT((postes_2[[#This Row],[x]]-$Q$1)^2+(postes_2[[#This Row],[y]]-$R$1)^2)</f>
        <v>318711.09987301758</v>
      </c>
      <c r="Q1945">
        <v>841555.61999999697</v>
      </c>
      <c r="R1945">
        <v>6533972.3200000003</v>
      </c>
    </row>
    <row r="1946" spans="1:18">
      <c r="A1946">
        <v>3004</v>
      </c>
      <c r="B1946">
        <v>30000910</v>
      </c>
      <c r="C1946" t="e">
        <f>+#REF!</f>
        <v>#REF!</v>
      </c>
      <c r="D1946" t="s">
        <v>20</v>
      </c>
      <c r="E1946">
        <v>771724800000</v>
      </c>
      <c r="F1946" t="s">
        <v>20</v>
      </c>
      <c r="G1946">
        <v>1</v>
      </c>
      <c r="H1946" t="s">
        <v>6375</v>
      </c>
      <c r="I1946" t="s">
        <v>6376</v>
      </c>
      <c r="J1946" t="s">
        <v>26</v>
      </c>
      <c r="K1946" t="s">
        <v>21</v>
      </c>
      <c r="L1946">
        <v>0</v>
      </c>
      <c r="M1946">
        <v>0</v>
      </c>
      <c r="N1946" t="s">
        <v>22</v>
      </c>
      <c r="O1946">
        <v>6</v>
      </c>
      <c r="P1946" s="30">
        <f>SQRT((postes_2[[#This Row],[x]]-$Q$1)^2+(postes_2[[#This Row],[y]]-$R$1)^2)</f>
        <v>318805.07275272487</v>
      </c>
      <c r="Q1946">
        <v>845049.06000000203</v>
      </c>
      <c r="R1946">
        <v>6537571.1600000001</v>
      </c>
    </row>
    <row r="1947" spans="1:18">
      <c r="A1947">
        <v>2742</v>
      </c>
      <c r="B1947">
        <v>70000047</v>
      </c>
      <c r="C1947" t="e">
        <f>+#REF!</f>
        <v>#REF!</v>
      </c>
      <c r="D1947" t="s">
        <v>77</v>
      </c>
      <c r="E1947">
        <v>757641600000</v>
      </c>
      <c r="F1947">
        <v>1373382982000</v>
      </c>
      <c r="G1947">
        <v>1</v>
      </c>
      <c r="H1947" t="s">
        <v>2311</v>
      </c>
      <c r="I1947" t="s">
        <v>2312</v>
      </c>
      <c r="J1947" t="s">
        <v>20</v>
      </c>
      <c r="K1947" t="s">
        <v>21</v>
      </c>
      <c r="L1947">
        <v>0</v>
      </c>
      <c r="M1947">
        <v>0</v>
      </c>
      <c r="N1947" t="s">
        <v>22</v>
      </c>
      <c r="O1947">
        <v>4</v>
      </c>
      <c r="P1947" s="30">
        <f>SQRT((postes_2[[#This Row],[x]]-$Q$1)^2+(postes_2[[#This Row],[y]]-$R$1)^2)</f>
        <v>318843.08550599456</v>
      </c>
      <c r="Q1947">
        <v>365904.11999999703</v>
      </c>
      <c r="R1947">
        <v>6958032.1200000001</v>
      </c>
    </row>
    <row r="1948" spans="1:18">
      <c r="A1948">
        <v>1155</v>
      </c>
      <c r="B1948">
        <v>30000613</v>
      </c>
      <c r="C1948" t="e">
        <f>+#REF!</f>
        <v>#REF!</v>
      </c>
      <c r="D1948" t="s">
        <v>43</v>
      </c>
      <c r="E1948">
        <v>610761600000</v>
      </c>
      <c r="F1948">
        <v>1158333636000</v>
      </c>
      <c r="G1948">
        <v>1</v>
      </c>
      <c r="H1948" t="s">
        <v>4787</v>
      </c>
      <c r="I1948" t="s">
        <v>4788</v>
      </c>
      <c r="J1948" t="s">
        <v>26</v>
      </c>
      <c r="K1948" t="s">
        <v>21</v>
      </c>
      <c r="L1948">
        <v>0</v>
      </c>
      <c r="M1948">
        <v>0</v>
      </c>
      <c r="N1948" t="s">
        <v>22</v>
      </c>
      <c r="O1948">
        <v>3</v>
      </c>
      <c r="P1948" s="30">
        <f>SQRT((postes_2[[#This Row],[x]]-$Q$1)^2+(postes_2[[#This Row],[y]]-$R$1)^2)</f>
        <v>318951.38676433364</v>
      </c>
      <c r="Q1948">
        <v>870898.49000000197</v>
      </c>
      <c r="R1948">
        <v>6569324.8499999996</v>
      </c>
    </row>
    <row r="1949" spans="1:18">
      <c r="A1949">
        <v>3520</v>
      </c>
      <c r="B1949">
        <v>10000239</v>
      </c>
      <c r="C1949" t="e">
        <f>+#REF!</f>
        <v>#REF!</v>
      </c>
      <c r="D1949" t="s">
        <v>30</v>
      </c>
      <c r="E1949" s="1">
        <v>930096000000</v>
      </c>
      <c r="F1949">
        <v>1357835466000</v>
      </c>
      <c r="G1949">
        <v>1</v>
      </c>
      <c r="H1949" t="s">
        <v>6794</v>
      </c>
      <c r="I1949" t="s">
        <v>6795</v>
      </c>
      <c r="J1949" t="s">
        <v>476</v>
      </c>
      <c r="K1949" t="s">
        <v>21</v>
      </c>
      <c r="L1949">
        <v>0</v>
      </c>
      <c r="M1949">
        <v>0</v>
      </c>
      <c r="N1949" t="s">
        <v>22</v>
      </c>
      <c r="O1949">
        <v>6</v>
      </c>
      <c r="P1949" s="30">
        <f>SQRT((postes_2[[#This Row],[x]]-$Q$1)^2+(postes_2[[#This Row],[y]]-$R$1)^2)</f>
        <v>319050.18780628918</v>
      </c>
      <c r="Q1949">
        <v>694172.68999999797</v>
      </c>
      <c r="R1949">
        <v>7061336.9400000004</v>
      </c>
    </row>
    <row r="1950" spans="1:18">
      <c r="A1950">
        <v>1817</v>
      </c>
      <c r="B1950">
        <v>70037467</v>
      </c>
      <c r="C1950" t="e">
        <f>+#REF!</f>
        <v>#REF!</v>
      </c>
      <c r="D1950" t="s">
        <v>274</v>
      </c>
      <c r="E1950">
        <v>1371479594000</v>
      </c>
      <c r="F1950">
        <v>1423478622000</v>
      </c>
      <c r="G1950">
        <v>1</v>
      </c>
      <c r="H1950" t="s">
        <v>7500</v>
      </c>
      <c r="I1950" t="s">
        <v>7501</v>
      </c>
      <c r="J1950" t="s">
        <v>98</v>
      </c>
      <c r="K1950" t="s">
        <v>21</v>
      </c>
      <c r="L1950">
        <v>0</v>
      </c>
      <c r="M1950">
        <v>0</v>
      </c>
      <c r="N1950" t="s">
        <v>22</v>
      </c>
      <c r="O1950">
        <v>4</v>
      </c>
      <c r="P1950" s="30">
        <f>SQRT((postes_2[[#This Row],[x]]-$Q$1)^2+(postes_2[[#This Row],[y]]-$R$1)^2)</f>
        <v>319304.31714414369</v>
      </c>
      <c r="Q1950">
        <v>372825.07</v>
      </c>
      <c r="R1950">
        <v>6540200.8399999999</v>
      </c>
    </row>
    <row r="1951" spans="1:18">
      <c r="A1951">
        <v>102</v>
      </c>
      <c r="B1951">
        <v>10000247</v>
      </c>
      <c r="C1951">
        <f>+PF1854</f>
        <v>0</v>
      </c>
      <c r="D1951" t="s">
        <v>23</v>
      </c>
      <c r="E1951">
        <v>1179936875000</v>
      </c>
      <c r="F1951">
        <v>1126612293000</v>
      </c>
      <c r="G1951">
        <v>1</v>
      </c>
      <c r="H1951" t="s">
        <v>4077</v>
      </c>
      <c r="I1951" t="s">
        <v>4078</v>
      </c>
      <c r="J1951" t="s">
        <v>26</v>
      </c>
      <c r="K1951" t="s">
        <v>21</v>
      </c>
      <c r="L1951">
        <v>0</v>
      </c>
      <c r="M1951">
        <v>0</v>
      </c>
      <c r="N1951" t="s">
        <v>22</v>
      </c>
      <c r="O1951">
        <v>6</v>
      </c>
      <c r="P1951" s="30">
        <f>SQRT((postes_2[[#This Row],[x]]-$Q$1)^2+(postes_2[[#This Row],[y]]-$R$1)^2)</f>
        <v>319343.92221508361</v>
      </c>
      <c r="Q1951">
        <v>699542.24000000197</v>
      </c>
      <c r="R1951">
        <v>7060132.4500000002</v>
      </c>
    </row>
    <row r="1952" spans="1:18">
      <c r="A1952">
        <v>2321</v>
      </c>
      <c r="B1952">
        <v>70039995</v>
      </c>
      <c r="C1952" t="e">
        <f>+#REF!</f>
        <v>#REF!</v>
      </c>
      <c r="D1952" t="s">
        <v>30</v>
      </c>
      <c r="E1952">
        <v>1339692157000</v>
      </c>
      <c r="F1952">
        <v>1339690941000</v>
      </c>
      <c r="G1952">
        <v>1</v>
      </c>
      <c r="H1952" t="s">
        <v>5443</v>
      </c>
      <c r="I1952" t="s">
        <v>5444</v>
      </c>
      <c r="J1952" t="s">
        <v>1568</v>
      </c>
      <c r="K1952" t="s">
        <v>21</v>
      </c>
      <c r="L1952">
        <v>0</v>
      </c>
      <c r="M1952">
        <v>0</v>
      </c>
      <c r="N1952" t="s">
        <v>22</v>
      </c>
      <c r="O1952">
        <v>3</v>
      </c>
      <c r="P1952" s="30">
        <f>SQRT((postes_2[[#This Row],[x]]-$Q$1)^2+(postes_2[[#This Row],[y]]-$R$1)^2)</f>
        <v>319527.8004436997</v>
      </c>
      <c r="Q1952">
        <v>915526.43</v>
      </c>
      <c r="R1952">
        <v>6848531.5700000003</v>
      </c>
    </row>
    <row r="1953" spans="1:18">
      <c r="A1953">
        <v>2498</v>
      </c>
      <c r="B1953">
        <v>50000475</v>
      </c>
      <c r="C1953" t="e">
        <f>+#REF!</f>
        <v>#REF!</v>
      </c>
      <c r="D1953" t="s">
        <v>20</v>
      </c>
      <c r="E1953">
        <v>832118400000</v>
      </c>
      <c r="F1953" t="s">
        <v>20</v>
      </c>
      <c r="G1953">
        <v>1</v>
      </c>
      <c r="H1953" t="s">
        <v>5245</v>
      </c>
      <c r="I1953" t="s">
        <v>5246</v>
      </c>
      <c r="J1953" t="s">
        <v>20</v>
      </c>
      <c r="K1953" t="s">
        <v>21</v>
      </c>
      <c r="L1953">
        <v>0</v>
      </c>
      <c r="M1953">
        <v>0</v>
      </c>
      <c r="N1953" t="s">
        <v>22</v>
      </c>
      <c r="O1953">
        <v>3</v>
      </c>
      <c r="P1953" s="30">
        <f>SQRT((postes_2[[#This Row],[x]]-$Q$1)^2+(postes_2[[#This Row],[y]]-$R$1)^2)</f>
        <v>319679.1799421091</v>
      </c>
      <c r="Q1953">
        <v>604707.42000000202</v>
      </c>
      <c r="R1953">
        <v>6433835.0999999996</v>
      </c>
    </row>
    <row r="1954" spans="1:18">
      <c r="A1954">
        <v>819</v>
      </c>
      <c r="B1954">
        <v>30000244</v>
      </c>
      <c r="C1954">
        <f>+PF1137</f>
        <v>0</v>
      </c>
      <c r="D1954" t="s">
        <v>274</v>
      </c>
      <c r="E1954">
        <v>610761600000</v>
      </c>
      <c r="F1954">
        <v>1456144140000</v>
      </c>
      <c r="G1954">
        <v>1</v>
      </c>
      <c r="H1954" t="s">
        <v>1771</v>
      </c>
      <c r="I1954" t="s">
        <v>1772</v>
      </c>
      <c r="J1954" t="s">
        <v>26</v>
      </c>
      <c r="K1954" t="s">
        <v>21</v>
      </c>
      <c r="L1954">
        <v>0</v>
      </c>
      <c r="M1954">
        <v>0</v>
      </c>
      <c r="N1954" t="s">
        <v>22</v>
      </c>
      <c r="O1954">
        <v>3</v>
      </c>
      <c r="P1954" s="30">
        <f>SQRT((postes_2[[#This Row],[x]]-$Q$1)^2+(postes_2[[#This Row],[y]]-$R$1)^2)</f>
        <v>319743.27838459518</v>
      </c>
      <c r="Q1954">
        <v>912812.03000000096</v>
      </c>
      <c r="R1954">
        <v>6649420.8600000003</v>
      </c>
    </row>
    <row r="1955" spans="1:18">
      <c r="A1955">
        <v>1777</v>
      </c>
      <c r="B1955">
        <v>60001899</v>
      </c>
      <c r="C1955">
        <f>+PF181</f>
        <v>0</v>
      </c>
      <c r="D1955" t="s">
        <v>20</v>
      </c>
      <c r="E1955">
        <v>610761600000</v>
      </c>
      <c r="F1955" t="s">
        <v>20</v>
      </c>
      <c r="G1955">
        <v>1</v>
      </c>
      <c r="H1955" t="s">
        <v>7085</v>
      </c>
      <c r="I1955" t="s">
        <v>7086</v>
      </c>
      <c r="J1955" t="s">
        <v>20</v>
      </c>
      <c r="K1955" t="s">
        <v>21</v>
      </c>
      <c r="L1955">
        <v>0</v>
      </c>
      <c r="M1955">
        <v>0</v>
      </c>
      <c r="N1955" t="s">
        <v>22</v>
      </c>
      <c r="O1955">
        <v>4</v>
      </c>
      <c r="P1955" s="30">
        <f>SQRT((postes_2[[#This Row],[x]]-$Q$1)^2+(postes_2[[#This Row],[y]]-$R$1)^2)</f>
        <v>319881.67823563045</v>
      </c>
      <c r="Q1955">
        <v>395796.40999999602</v>
      </c>
      <c r="R1955">
        <v>6516312.9400000004</v>
      </c>
    </row>
    <row r="1956" spans="1:18">
      <c r="A1956">
        <v>1035</v>
      </c>
      <c r="B1956">
        <v>10000136</v>
      </c>
      <c r="C1956" t="e">
        <f>+#REF!</f>
        <v>#REF!</v>
      </c>
      <c r="D1956" t="s">
        <v>274</v>
      </c>
      <c r="E1956">
        <v>610761600000</v>
      </c>
      <c r="F1956">
        <v>1421939513000</v>
      </c>
      <c r="G1956">
        <v>1</v>
      </c>
      <c r="H1956" t="s">
        <v>3220</v>
      </c>
      <c r="I1956" t="s">
        <v>3221</v>
      </c>
      <c r="J1956" t="s">
        <v>3205</v>
      </c>
      <c r="K1956" t="s">
        <v>21</v>
      </c>
      <c r="L1956">
        <v>0</v>
      </c>
      <c r="M1956">
        <v>0</v>
      </c>
      <c r="N1956" t="s">
        <v>22</v>
      </c>
      <c r="O1956">
        <v>4</v>
      </c>
      <c r="P1956" s="30">
        <f>SQRT((postes_2[[#This Row],[x]]-$Q$1)^2+(postes_2[[#This Row],[y]]-$R$1)^2)</f>
        <v>319960.22609719884</v>
      </c>
      <c r="Q1956">
        <v>649852.81000000203</v>
      </c>
      <c r="R1956">
        <v>7070989.4900000002</v>
      </c>
    </row>
    <row r="1957" spans="1:18">
      <c r="A1957">
        <v>3264</v>
      </c>
      <c r="B1957">
        <v>10001257</v>
      </c>
      <c r="C1957" t="e">
        <f>+#REF!</f>
        <v>#REF!</v>
      </c>
      <c r="D1957" t="s">
        <v>23</v>
      </c>
      <c r="E1957">
        <v>1179938331000</v>
      </c>
      <c r="F1957" t="s">
        <v>20</v>
      </c>
      <c r="G1957">
        <v>1</v>
      </c>
      <c r="H1957" t="s">
        <v>7616</v>
      </c>
      <c r="I1957" t="s">
        <v>7617</v>
      </c>
      <c r="J1957" t="s">
        <v>7618</v>
      </c>
      <c r="K1957" t="s">
        <v>21</v>
      </c>
      <c r="L1957">
        <v>0</v>
      </c>
      <c r="M1957">
        <v>0</v>
      </c>
      <c r="N1957" t="s">
        <v>22</v>
      </c>
      <c r="O1957">
        <v>4</v>
      </c>
      <c r="P1957" s="30">
        <f>SQRT((postes_2[[#This Row],[x]]-$Q$1)^2+(postes_2[[#This Row],[y]]-$R$1)^2)</f>
        <v>319966.78221698356</v>
      </c>
      <c r="Q1957">
        <v>706286.99000000197</v>
      </c>
      <c r="R1957">
        <v>7058745.3499999996</v>
      </c>
    </row>
    <row r="1958" spans="1:18">
      <c r="A1958">
        <v>296</v>
      </c>
      <c r="B1958">
        <v>10000267</v>
      </c>
      <c r="C1958" t="e">
        <f>+#REF!</f>
        <v>#REF!</v>
      </c>
      <c r="D1958" t="s">
        <v>23</v>
      </c>
      <c r="E1958">
        <v>930268800000</v>
      </c>
      <c r="F1958">
        <v>1276793229000</v>
      </c>
      <c r="G1958">
        <v>1</v>
      </c>
      <c r="H1958" t="s">
        <v>699</v>
      </c>
      <c r="I1958" t="s">
        <v>700</v>
      </c>
      <c r="J1958" t="s">
        <v>20</v>
      </c>
      <c r="K1958" t="s">
        <v>21</v>
      </c>
      <c r="L1958">
        <v>0</v>
      </c>
      <c r="M1958">
        <v>0</v>
      </c>
      <c r="N1958" t="s">
        <v>22</v>
      </c>
      <c r="O1958">
        <v>4</v>
      </c>
      <c r="P1958" s="30">
        <f>SQRT((postes_2[[#This Row],[x]]-$Q$1)^2+(postes_2[[#This Row],[y]]-$R$1)^2)</f>
        <v>320032.02317024674</v>
      </c>
      <c r="Q1958">
        <v>713038.21999999904</v>
      </c>
      <c r="R1958">
        <v>7056612.6600000001</v>
      </c>
    </row>
    <row r="1959" spans="1:18">
      <c r="A1959">
        <v>2522</v>
      </c>
      <c r="B1959">
        <v>10001394</v>
      </c>
      <c r="C1959" t="e">
        <f>+#REF!</f>
        <v>#REF!</v>
      </c>
      <c r="D1959" t="s">
        <v>20</v>
      </c>
      <c r="E1959">
        <v>1067817600000</v>
      </c>
      <c r="F1959" t="s">
        <v>20</v>
      </c>
      <c r="G1959">
        <v>1</v>
      </c>
      <c r="H1959" t="s">
        <v>4593</v>
      </c>
      <c r="I1959" t="s">
        <v>4594</v>
      </c>
      <c r="J1959" t="s">
        <v>20</v>
      </c>
      <c r="K1959" t="s">
        <v>21</v>
      </c>
      <c r="L1959">
        <v>0</v>
      </c>
      <c r="M1959">
        <v>0</v>
      </c>
      <c r="N1959" t="s">
        <v>22</v>
      </c>
      <c r="O1959">
        <v>4</v>
      </c>
      <c r="P1959" s="30">
        <f>SQRT((postes_2[[#This Row],[x]]-$Q$1)^2+(postes_2[[#This Row],[y]]-$R$1)^2)</f>
        <v>320054.79180422873</v>
      </c>
      <c r="Q1959">
        <v>702999.75</v>
      </c>
      <c r="R1959">
        <v>7059849.6600000001</v>
      </c>
    </row>
    <row r="1960" spans="1:18">
      <c r="A1960">
        <v>3871</v>
      </c>
      <c r="B1960">
        <v>60000924</v>
      </c>
      <c r="C1960" t="e">
        <f>+#REF!</f>
        <v>#REF!</v>
      </c>
      <c r="D1960" t="s">
        <v>17</v>
      </c>
      <c r="E1960">
        <v>1150198938000</v>
      </c>
      <c r="F1960">
        <v>1315489615000</v>
      </c>
      <c r="G1960">
        <v>1</v>
      </c>
      <c r="H1960" t="s">
        <v>7953</v>
      </c>
      <c r="I1960" t="s">
        <v>7954</v>
      </c>
      <c r="J1960" t="s">
        <v>20</v>
      </c>
      <c r="K1960" t="s">
        <v>21</v>
      </c>
      <c r="L1960">
        <v>0</v>
      </c>
      <c r="M1960">
        <v>0</v>
      </c>
      <c r="N1960" t="s">
        <v>22</v>
      </c>
      <c r="O1960">
        <v>3</v>
      </c>
      <c r="P1960" s="30">
        <f>SQRT((postes_2[[#This Row],[x]]-$Q$1)^2+(postes_2[[#This Row],[y]]-$R$1)^2)</f>
        <v>320070.1130997304</v>
      </c>
      <c r="Q1960">
        <v>290497.68999999802</v>
      </c>
      <c r="R1960">
        <v>6745521.79</v>
      </c>
    </row>
    <row r="1961" spans="1:18">
      <c r="A1961">
        <v>4048</v>
      </c>
      <c r="B1961">
        <v>20000377</v>
      </c>
      <c r="C1961" t="e">
        <f>+#REF!</f>
        <v>#REF!</v>
      </c>
      <c r="D1961" t="s">
        <v>482</v>
      </c>
      <c r="E1961">
        <v>610761600000</v>
      </c>
      <c r="F1961">
        <v>1384939366000</v>
      </c>
      <c r="G1961">
        <v>1</v>
      </c>
      <c r="H1961" t="s">
        <v>8096</v>
      </c>
      <c r="I1961" t="s">
        <v>8097</v>
      </c>
      <c r="J1961" t="s">
        <v>20</v>
      </c>
      <c r="K1961" t="s">
        <v>21</v>
      </c>
      <c r="L1961">
        <v>0</v>
      </c>
      <c r="M1961">
        <v>0</v>
      </c>
      <c r="N1961" t="s">
        <v>22</v>
      </c>
      <c r="O1961">
        <v>3</v>
      </c>
      <c r="P1961" s="30">
        <f>SQRT((postes_2[[#This Row],[x]]-$Q$1)^2+(postes_2[[#This Row],[y]]-$R$1)^2)</f>
        <v>320153.78251814697</v>
      </c>
      <c r="Q1961">
        <v>893645.03999999899</v>
      </c>
      <c r="R1961">
        <v>6902827.4699999997</v>
      </c>
    </row>
    <row r="1962" spans="1:18">
      <c r="A1962">
        <v>1890</v>
      </c>
      <c r="B1962">
        <v>10000155</v>
      </c>
      <c r="C1962" t="e">
        <f>+#REF!</f>
        <v>#REF!</v>
      </c>
      <c r="D1962" t="s">
        <v>27</v>
      </c>
      <c r="E1962">
        <v>610761600000</v>
      </c>
      <c r="F1962">
        <v>1296045686000</v>
      </c>
      <c r="G1962">
        <v>1</v>
      </c>
      <c r="H1962" t="s">
        <v>3395</v>
      </c>
      <c r="I1962" t="s">
        <v>3396</v>
      </c>
      <c r="J1962" t="s">
        <v>20</v>
      </c>
      <c r="K1962" t="s">
        <v>21</v>
      </c>
      <c r="L1962">
        <v>0</v>
      </c>
      <c r="M1962">
        <v>0</v>
      </c>
      <c r="N1962" t="s">
        <v>22</v>
      </c>
      <c r="O1962">
        <v>4</v>
      </c>
      <c r="P1962" s="30">
        <f>SQRT((postes_2[[#This Row],[x]]-$Q$1)^2+(postes_2[[#This Row],[y]]-$R$1)^2)</f>
        <v>320163.32702504017</v>
      </c>
      <c r="Q1962">
        <v>667185.28000000096</v>
      </c>
      <c r="R1962">
        <v>7068562.0999999996</v>
      </c>
    </row>
    <row r="1963" spans="1:18">
      <c r="A1963">
        <v>2766</v>
      </c>
      <c r="B1963">
        <v>30000660</v>
      </c>
      <c r="C1963" t="e">
        <f>+#REF!</f>
        <v>#REF!</v>
      </c>
      <c r="D1963" t="s">
        <v>23</v>
      </c>
      <c r="E1963">
        <v>610761600000</v>
      </c>
      <c r="F1963">
        <v>1303379414000</v>
      </c>
      <c r="G1963">
        <v>1</v>
      </c>
      <c r="H1963" t="s">
        <v>4895</v>
      </c>
      <c r="I1963" t="s">
        <v>4896</v>
      </c>
      <c r="J1963" t="s">
        <v>20</v>
      </c>
      <c r="K1963" t="s">
        <v>21</v>
      </c>
      <c r="L1963">
        <v>0</v>
      </c>
      <c r="M1963">
        <v>0</v>
      </c>
      <c r="N1963" t="s">
        <v>22</v>
      </c>
      <c r="O1963">
        <v>3</v>
      </c>
      <c r="P1963" s="30">
        <f>SQRT((postes_2[[#This Row],[x]]-$Q$1)^2+(postes_2[[#This Row],[y]]-$R$1)^2)</f>
        <v>320203.79279725614</v>
      </c>
      <c r="Q1963">
        <v>868058.00999999803</v>
      </c>
      <c r="R1963">
        <v>6563255.8300000001</v>
      </c>
    </row>
    <row r="1964" spans="1:18">
      <c r="A1964">
        <v>132</v>
      </c>
      <c r="B1964">
        <v>60001946</v>
      </c>
      <c r="C1964">
        <f>+PF1835</f>
        <v>0</v>
      </c>
      <c r="D1964" t="s">
        <v>20</v>
      </c>
      <c r="E1964">
        <v>816307200000</v>
      </c>
      <c r="F1964" t="s">
        <v>20</v>
      </c>
      <c r="G1964">
        <v>1</v>
      </c>
      <c r="H1964" t="s">
        <v>338</v>
      </c>
      <c r="I1964" t="s">
        <v>339</v>
      </c>
      <c r="J1964" t="s">
        <v>20</v>
      </c>
      <c r="K1964" t="s">
        <v>21</v>
      </c>
      <c r="L1964">
        <v>0</v>
      </c>
      <c r="M1964">
        <v>0</v>
      </c>
      <c r="N1964" t="s">
        <v>22</v>
      </c>
      <c r="O1964">
        <v>4</v>
      </c>
      <c r="P1964" s="30">
        <f>SQRT((postes_2[[#This Row],[x]]-$Q$1)^2+(postes_2[[#This Row],[y]]-$R$1)^2)</f>
        <v>320228.84510187729</v>
      </c>
      <c r="Q1964">
        <v>405504.14999999898</v>
      </c>
      <c r="R1964">
        <v>6507422.0999999996</v>
      </c>
    </row>
    <row r="1965" spans="1:18">
      <c r="A1965">
        <v>2029</v>
      </c>
      <c r="B1965">
        <v>60001968</v>
      </c>
      <c r="C1965" t="e">
        <f>+#REF!</f>
        <v>#REF!</v>
      </c>
      <c r="D1965" t="s">
        <v>1573</v>
      </c>
      <c r="E1965">
        <v>610761600000</v>
      </c>
      <c r="F1965">
        <v>1387532539000</v>
      </c>
      <c r="G1965">
        <v>1</v>
      </c>
      <c r="H1965" t="s">
        <v>3900</v>
      </c>
      <c r="I1965" t="s">
        <v>3901</v>
      </c>
      <c r="J1965" t="s">
        <v>20</v>
      </c>
      <c r="K1965" t="s">
        <v>21</v>
      </c>
      <c r="L1965">
        <v>0</v>
      </c>
      <c r="M1965">
        <v>0</v>
      </c>
      <c r="N1965" t="s">
        <v>22</v>
      </c>
      <c r="O1965">
        <v>4</v>
      </c>
      <c r="P1965" s="30">
        <f>SQRT((postes_2[[#This Row],[x]]-$Q$1)^2+(postes_2[[#This Row],[y]]-$R$1)^2)</f>
        <v>320549.87680495478</v>
      </c>
      <c r="Q1965">
        <v>431119.54999999702</v>
      </c>
      <c r="R1965">
        <v>6487782.29</v>
      </c>
    </row>
    <row r="1966" spans="1:18">
      <c r="A1966">
        <v>3630</v>
      </c>
      <c r="B1966">
        <v>30002119</v>
      </c>
      <c r="C1966" t="e">
        <f>+#REF!</f>
        <v>#REF!</v>
      </c>
      <c r="D1966" t="s">
        <v>212</v>
      </c>
      <c r="E1966">
        <v>610761600000</v>
      </c>
      <c r="F1966">
        <v>1128442988000</v>
      </c>
      <c r="G1966">
        <v>1</v>
      </c>
      <c r="H1966" t="s">
        <v>7754</v>
      </c>
      <c r="I1966" t="s">
        <v>7755</v>
      </c>
      <c r="J1966" t="s">
        <v>26</v>
      </c>
      <c r="K1966" t="s">
        <v>21</v>
      </c>
      <c r="L1966">
        <v>0</v>
      </c>
      <c r="M1966">
        <v>0</v>
      </c>
      <c r="N1966" t="s">
        <v>22</v>
      </c>
      <c r="O1966">
        <v>3</v>
      </c>
      <c r="P1966" s="30">
        <f>SQRT((postes_2[[#This Row],[x]]-$Q$1)^2+(postes_2[[#This Row],[y]]-$R$1)^2)</f>
        <v>320564.92740031664</v>
      </c>
      <c r="Q1966">
        <v>701762.50999999803</v>
      </c>
      <c r="R1966">
        <v>6446171.9000000004</v>
      </c>
    </row>
    <row r="1967" spans="1:18">
      <c r="A1967">
        <v>1878</v>
      </c>
      <c r="B1967">
        <v>30000065</v>
      </c>
      <c r="C1967" t="e">
        <f>+#REF!</f>
        <v>#REF!</v>
      </c>
      <c r="D1967" t="s">
        <v>77</v>
      </c>
      <c r="E1967">
        <v>610761600000</v>
      </c>
      <c r="F1967">
        <v>1337769990000</v>
      </c>
      <c r="G1967">
        <v>1</v>
      </c>
      <c r="H1967" t="s">
        <v>3370</v>
      </c>
      <c r="I1967" t="s">
        <v>3371</v>
      </c>
      <c r="J1967" t="s">
        <v>20</v>
      </c>
      <c r="K1967" t="s">
        <v>21</v>
      </c>
      <c r="L1967">
        <v>0</v>
      </c>
      <c r="M1967">
        <v>0</v>
      </c>
      <c r="N1967" t="s">
        <v>22</v>
      </c>
      <c r="O1967">
        <v>3</v>
      </c>
      <c r="P1967" s="30">
        <f>SQRT((postes_2[[#This Row],[x]]-$Q$1)^2+(postes_2[[#This Row],[y]]-$R$1)^2)</f>
        <v>320628.3320598827</v>
      </c>
      <c r="Q1967">
        <v>925805.28999999899</v>
      </c>
      <c r="R1967">
        <v>6695447.4000000004</v>
      </c>
    </row>
    <row r="1968" spans="1:18">
      <c r="A1968">
        <v>2322</v>
      </c>
      <c r="B1968">
        <v>60001523</v>
      </c>
      <c r="C1968" t="e">
        <f>+#REF!</f>
        <v>#REF!</v>
      </c>
      <c r="D1968" t="s">
        <v>20</v>
      </c>
      <c r="E1968">
        <v>759974400000</v>
      </c>
      <c r="F1968" t="s">
        <v>20</v>
      </c>
      <c r="G1968">
        <v>1</v>
      </c>
      <c r="H1968" t="s">
        <v>5445</v>
      </c>
      <c r="I1968" t="s">
        <v>5446</v>
      </c>
      <c r="J1968" t="s">
        <v>20</v>
      </c>
      <c r="K1968" t="s">
        <v>21</v>
      </c>
      <c r="L1968">
        <v>0</v>
      </c>
      <c r="M1968">
        <v>0</v>
      </c>
      <c r="N1968" t="s">
        <v>22</v>
      </c>
      <c r="O1968">
        <v>4</v>
      </c>
      <c r="P1968" s="30">
        <f>SQRT((postes_2[[#This Row],[x]]-$Q$1)^2+(postes_2[[#This Row],[y]]-$R$1)^2)</f>
        <v>320656.19894440268</v>
      </c>
      <c r="Q1968">
        <v>302053.53000000102</v>
      </c>
      <c r="R1968">
        <v>6665712.04</v>
      </c>
    </row>
    <row r="1969" spans="1:18">
      <c r="A1969">
        <v>1986</v>
      </c>
      <c r="B1969">
        <v>60001845</v>
      </c>
      <c r="C1969" t="e">
        <f>+#REF!</f>
        <v>#REF!</v>
      </c>
      <c r="D1969" t="s">
        <v>43</v>
      </c>
      <c r="E1969">
        <v>1111765054000</v>
      </c>
      <c r="F1969">
        <v>1140448740000</v>
      </c>
      <c r="G1969">
        <v>1</v>
      </c>
      <c r="H1969" t="s">
        <v>4189</v>
      </c>
      <c r="I1969" t="s">
        <v>4190</v>
      </c>
      <c r="J1969" t="s">
        <v>20</v>
      </c>
      <c r="K1969" t="s">
        <v>21</v>
      </c>
      <c r="L1969">
        <v>0</v>
      </c>
      <c r="M1969">
        <v>0</v>
      </c>
      <c r="N1969" t="s">
        <v>22</v>
      </c>
      <c r="O1969">
        <v>4</v>
      </c>
      <c r="P1969" s="30">
        <f>SQRT((postes_2[[#This Row],[x]]-$Q$1)^2+(postes_2[[#This Row],[y]]-$R$1)^2)</f>
        <v>320666.29355125368</v>
      </c>
      <c r="Q1969">
        <v>364982.43</v>
      </c>
      <c r="R1969">
        <v>6547154.1500000004</v>
      </c>
    </row>
    <row r="1970" spans="1:18">
      <c r="A1970">
        <v>1034</v>
      </c>
      <c r="B1970">
        <v>10000130</v>
      </c>
      <c r="C1970">
        <f>+PF941</f>
        <v>0</v>
      </c>
      <c r="D1970" t="s">
        <v>274</v>
      </c>
      <c r="E1970">
        <v>1048550400000</v>
      </c>
      <c r="F1970">
        <v>1421939112000</v>
      </c>
      <c r="G1970">
        <v>1</v>
      </c>
      <c r="H1970" t="s">
        <v>3218</v>
      </c>
      <c r="I1970" t="s">
        <v>3219</v>
      </c>
      <c r="J1970" t="s">
        <v>20</v>
      </c>
      <c r="K1970" t="s">
        <v>21</v>
      </c>
      <c r="L1970">
        <v>0</v>
      </c>
      <c r="M1970">
        <v>0</v>
      </c>
      <c r="N1970" t="s">
        <v>22</v>
      </c>
      <c r="O1970">
        <v>6</v>
      </c>
      <c r="P1970" s="30">
        <f>SQRT((postes_2[[#This Row],[x]]-$Q$1)^2+(postes_2[[#This Row],[y]]-$R$1)^2)</f>
        <v>320673.86997558828</v>
      </c>
      <c r="Q1970">
        <v>645070.89000000095</v>
      </c>
      <c r="R1970">
        <v>7072263.9500000002</v>
      </c>
    </row>
    <row r="1971" spans="1:18">
      <c r="A1971">
        <v>3086</v>
      </c>
      <c r="B1971">
        <v>30000619</v>
      </c>
      <c r="C1971" t="e">
        <f>+#REF!</f>
        <v>#REF!</v>
      </c>
      <c r="D1971" t="s">
        <v>43</v>
      </c>
      <c r="E1971">
        <v>610761600000</v>
      </c>
      <c r="F1971">
        <v>1133542131000</v>
      </c>
      <c r="G1971">
        <v>1</v>
      </c>
      <c r="H1971" t="s">
        <v>3012</v>
      </c>
      <c r="I1971" t="s">
        <v>3013</v>
      </c>
      <c r="J1971" t="s">
        <v>20</v>
      </c>
      <c r="K1971" t="s">
        <v>21</v>
      </c>
      <c r="L1971">
        <v>0</v>
      </c>
      <c r="M1971">
        <v>0</v>
      </c>
      <c r="N1971" t="s">
        <v>22</v>
      </c>
      <c r="O1971">
        <v>3</v>
      </c>
      <c r="P1971" s="30">
        <f>SQRT((postes_2[[#This Row],[x]]-$Q$1)^2+(postes_2[[#This Row],[y]]-$R$1)^2)</f>
        <v>320709.84517655615</v>
      </c>
      <c r="Q1971">
        <v>872877.78000000096</v>
      </c>
      <c r="R1971">
        <v>6569080.71</v>
      </c>
    </row>
    <row r="1972" spans="1:18">
      <c r="A1972">
        <v>3457</v>
      </c>
      <c r="B1972">
        <v>20001435</v>
      </c>
      <c r="C1972" t="e">
        <f>+#REF!</f>
        <v>#REF!</v>
      </c>
      <c r="D1972" t="s">
        <v>20</v>
      </c>
      <c r="E1972">
        <v>610761600000</v>
      </c>
      <c r="F1972" t="s">
        <v>20</v>
      </c>
      <c r="G1972">
        <v>1</v>
      </c>
      <c r="H1972" t="s">
        <v>247</v>
      </c>
      <c r="I1972" t="s">
        <v>248</v>
      </c>
      <c r="J1972" t="s">
        <v>249</v>
      </c>
      <c r="K1972" t="s">
        <v>21</v>
      </c>
      <c r="L1972">
        <v>0</v>
      </c>
      <c r="M1972">
        <v>0</v>
      </c>
      <c r="N1972" t="s">
        <v>22</v>
      </c>
      <c r="O1972">
        <v>3</v>
      </c>
      <c r="P1972" s="30">
        <f>SQRT((postes_2[[#This Row],[x]]-$Q$1)^2+(postes_2[[#This Row],[y]]-$R$1)^2)</f>
        <v>320762.74163906777</v>
      </c>
      <c r="Q1972">
        <v>930335.03000000096</v>
      </c>
      <c r="R1972">
        <v>6729490.5999999996</v>
      </c>
    </row>
    <row r="1973" spans="1:18">
      <c r="A1973">
        <v>496</v>
      </c>
      <c r="B1973">
        <v>10000249</v>
      </c>
      <c r="C1973">
        <f>+PF1482</f>
        <v>0</v>
      </c>
      <c r="D1973" t="s">
        <v>229</v>
      </c>
      <c r="E1973">
        <v>610761600000</v>
      </c>
      <c r="F1973">
        <v>1127128844000</v>
      </c>
      <c r="G1973">
        <v>1</v>
      </c>
      <c r="H1973" t="s">
        <v>7852</v>
      </c>
      <c r="I1973" t="s">
        <v>7853</v>
      </c>
      <c r="J1973" t="s">
        <v>20</v>
      </c>
      <c r="K1973" t="s">
        <v>21</v>
      </c>
      <c r="L1973">
        <v>0</v>
      </c>
      <c r="M1973">
        <v>0</v>
      </c>
      <c r="N1973" t="s">
        <v>22</v>
      </c>
      <c r="O1973">
        <v>6</v>
      </c>
      <c r="P1973" s="30">
        <f>SQRT((postes_2[[#This Row],[x]]-$Q$1)^2+(postes_2[[#This Row],[y]]-$R$1)^2)</f>
        <v>320780.55181906425</v>
      </c>
      <c r="Q1973">
        <v>708499.43999999797</v>
      </c>
      <c r="R1973">
        <v>7058896.8799999999</v>
      </c>
    </row>
    <row r="1974" spans="1:18">
      <c r="A1974">
        <v>3718</v>
      </c>
      <c r="B1974">
        <v>10000133</v>
      </c>
      <c r="C1974" t="e">
        <f>+#REF!</f>
        <v>#REF!</v>
      </c>
      <c r="D1974" t="s">
        <v>56</v>
      </c>
      <c r="E1974">
        <v>1187873039000</v>
      </c>
      <c r="F1974">
        <v>1187873026000</v>
      </c>
      <c r="G1974">
        <v>1</v>
      </c>
      <c r="H1974" t="s">
        <v>3571</v>
      </c>
      <c r="I1974" t="s">
        <v>3572</v>
      </c>
      <c r="J1974" t="s">
        <v>20</v>
      </c>
      <c r="K1974" t="s">
        <v>21</v>
      </c>
      <c r="L1974">
        <v>0</v>
      </c>
      <c r="M1974">
        <v>0</v>
      </c>
      <c r="N1974" t="s">
        <v>22</v>
      </c>
      <c r="O1974">
        <v>4</v>
      </c>
      <c r="P1974" s="30">
        <f>SQRT((postes_2[[#This Row],[x]]-$Q$1)^2+(postes_2[[#This Row],[y]]-$R$1)^2)</f>
        <v>320921.17620206007</v>
      </c>
      <c r="Q1974">
        <v>647280.88000000303</v>
      </c>
      <c r="R1974">
        <v>7072265.2800000003</v>
      </c>
    </row>
    <row r="1975" spans="1:18">
      <c r="A1975">
        <v>2741</v>
      </c>
      <c r="B1975">
        <v>70000043</v>
      </c>
      <c r="C1975" t="e">
        <f>+#REF!</f>
        <v>#REF!</v>
      </c>
      <c r="D1975" t="s">
        <v>74</v>
      </c>
      <c r="E1975">
        <v>757641600000</v>
      </c>
      <c r="F1975">
        <v>1376496203000</v>
      </c>
      <c r="G1975">
        <v>1</v>
      </c>
      <c r="H1975" t="s">
        <v>2308</v>
      </c>
      <c r="I1975" t="s">
        <v>2309</v>
      </c>
      <c r="J1975" t="s">
        <v>2310</v>
      </c>
      <c r="K1975" t="s">
        <v>21</v>
      </c>
      <c r="L1975">
        <v>0</v>
      </c>
      <c r="M1975">
        <v>0</v>
      </c>
      <c r="N1975" t="s">
        <v>22</v>
      </c>
      <c r="O1975">
        <v>4</v>
      </c>
      <c r="P1975" s="30">
        <f>SQRT((postes_2[[#This Row],[x]]-$Q$1)^2+(postes_2[[#This Row],[y]]-$R$1)^2)</f>
        <v>321096.93335439992</v>
      </c>
      <c r="Q1975">
        <v>364741.40999999602</v>
      </c>
      <c r="R1975">
        <v>6960153.0599999996</v>
      </c>
    </row>
    <row r="1976" spans="1:18">
      <c r="A1976">
        <v>2535</v>
      </c>
      <c r="B1976">
        <v>30002383</v>
      </c>
      <c r="C1976" t="e">
        <f>+#REF!</f>
        <v>#REF!</v>
      </c>
      <c r="D1976" t="s">
        <v>56</v>
      </c>
      <c r="E1976">
        <v>1097484360000</v>
      </c>
      <c r="F1976">
        <v>1453397813000</v>
      </c>
      <c r="G1976">
        <v>1</v>
      </c>
      <c r="H1976" t="s">
        <v>4621</v>
      </c>
      <c r="I1976" t="s">
        <v>4622</v>
      </c>
      <c r="J1976" t="s">
        <v>20</v>
      </c>
      <c r="K1976" t="s">
        <v>21</v>
      </c>
      <c r="L1976">
        <v>0</v>
      </c>
      <c r="M1976">
        <v>0</v>
      </c>
      <c r="N1976" t="s">
        <v>22</v>
      </c>
      <c r="O1976">
        <v>6</v>
      </c>
      <c r="P1976" s="30">
        <f>SQRT((postes_2[[#This Row],[x]]-$Q$1)^2+(postes_2[[#This Row],[y]]-$R$1)^2)</f>
        <v>321171.08983751427</v>
      </c>
      <c r="Q1976">
        <v>803338.89999999898</v>
      </c>
      <c r="R1976">
        <v>6496650.7800000003</v>
      </c>
    </row>
    <row r="1977" spans="1:18">
      <c r="A1977">
        <v>3008</v>
      </c>
      <c r="B1977">
        <v>30001534</v>
      </c>
      <c r="C1977" t="e">
        <f>+#REF!</f>
        <v>#REF!</v>
      </c>
      <c r="D1977" t="s">
        <v>17</v>
      </c>
      <c r="E1977">
        <v>610761600000</v>
      </c>
      <c r="F1977">
        <v>1296730489000</v>
      </c>
      <c r="G1977">
        <v>1</v>
      </c>
      <c r="H1977" t="s">
        <v>6384</v>
      </c>
      <c r="I1977" t="s">
        <v>6385</v>
      </c>
      <c r="J1977" t="s">
        <v>20</v>
      </c>
      <c r="K1977" t="s">
        <v>21</v>
      </c>
      <c r="L1977">
        <v>0</v>
      </c>
      <c r="M1977">
        <v>0</v>
      </c>
      <c r="N1977" t="s">
        <v>22</v>
      </c>
      <c r="O1977">
        <v>3</v>
      </c>
      <c r="P1977" s="30">
        <f>SQRT((postes_2[[#This Row],[x]]-$Q$1)^2+(postes_2[[#This Row],[y]]-$R$1)^2)</f>
        <v>321373.29683569842</v>
      </c>
      <c r="Q1977">
        <v>801691.40999999596</v>
      </c>
      <c r="R1977">
        <v>6495170.0800000001</v>
      </c>
    </row>
    <row r="1978" spans="1:18">
      <c r="A1978">
        <v>476</v>
      </c>
      <c r="B1978">
        <v>60001242</v>
      </c>
      <c r="C1978" t="e">
        <f>+#REF!</f>
        <v>#REF!</v>
      </c>
      <c r="D1978" t="s">
        <v>168</v>
      </c>
      <c r="E1978">
        <v>1034899200000</v>
      </c>
      <c r="F1978">
        <v>1453977188000</v>
      </c>
      <c r="G1978">
        <v>1</v>
      </c>
      <c r="H1978" t="s">
        <v>1244</v>
      </c>
      <c r="I1978" t="s">
        <v>1245</v>
      </c>
      <c r="J1978" t="s">
        <v>20</v>
      </c>
      <c r="K1978" t="s">
        <v>21</v>
      </c>
      <c r="L1978">
        <v>0</v>
      </c>
      <c r="M1978">
        <v>0</v>
      </c>
      <c r="N1978" t="s">
        <v>22</v>
      </c>
      <c r="O1978">
        <v>3</v>
      </c>
      <c r="P1978" s="30">
        <f>SQRT((postes_2[[#This Row],[x]]-$Q$1)^2+(postes_2[[#This Row],[y]]-$R$1)^2)</f>
        <v>321577.02718414937</v>
      </c>
      <c r="Q1978">
        <v>293109.88000000297</v>
      </c>
      <c r="R1978">
        <v>6701550.9900000002</v>
      </c>
    </row>
    <row r="1979" spans="1:18">
      <c r="A1979">
        <v>192</v>
      </c>
      <c r="B1979">
        <v>50000481</v>
      </c>
      <c r="C1979">
        <f>+PF1790</f>
        <v>0</v>
      </c>
      <c r="D1979" t="s">
        <v>38</v>
      </c>
      <c r="E1979">
        <v>1112113129000</v>
      </c>
      <c r="F1979">
        <v>1208193793000</v>
      </c>
      <c r="G1979">
        <v>1</v>
      </c>
      <c r="H1979" t="s">
        <v>469</v>
      </c>
      <c r="I1979" t="s">
        <v>470</v>
      </c>
      <c r="J1979" t="s">
        <v>20</v>
      </c>
      <c r="K1979" t="s">
        <v>21</v>
      </c>
      <c r="L1979">
        <v>0</v>
      </c>
      <c r="M1979">
        <v>0</v>
      </c>
      <c r="N1979" t="s">
        <v>22</v>
      </c>
      <c r="O1979">
        <v>4</v>
      </c>
      <c r="P1979" s="30">
        <f>SQRT((postes_2[[#This Row],[x]]-$Q$1)^2+(postes_2[[#This Row],[y]]-$R$1)^2)</f>
        <v>321756.64338889753</v>
      </c>
      <c r="Q1979">
        <v>623742.04999999702</v>
      </c>
      <c r="R1979">
        <v>6431979.5800000001</v>
      </c>
    </row>
    <row r="1980" spans="1:18">
      <c r="A1980">
        <v>3140</v>
      </c>
      <c r="B1980">
        <v>30003140</v>
      </c>
      <c r="C1980" t="e">
        <f>+#REF!</f>
        <v>#REF!</v>
      </c>
      <c r="D1980" t="s">
        <v>1622</v>
      </c>
      <c r="E1980">
        <v>1179932426000</v>
      </c>
      <c r="F1980">
        <v>1424433718000</v>
      </c>
      <c r="G1980">
        <v>1</v>
      </c>
      <c r="H1980" t="s">
        <v>3117</v>
      </c>
      <c r="I1980" t="s">
        <v>3118</v>
      </c>
      <c r="J1980" t="s">
        <v>3119</v>
      </c>
      <c r="K1980" t="s">
        <v>21</v>
      </c>
      <c r="L1980">
        <v>0</v>
      </c>
      <c r="M1980">
        <v>0</v>
      </c>
      <c r="N1980" t="s">
        <v>22</v>
      </c>
      <c r="O1980">
        <v>3</v>
      </c>
      <c r="P1980" s="30">
        <f>SQRT((postes_2[[#This Row],[x]]-$Q$1)^2+(postes_2[[#This Row],[y]]-$R$1)^2)</f>
        <v>321770.15604863001</v>
      </c>
      <c r="Q1980">
        <v>833296.74000000197</v>
      </c>
      <c r="R1980">
        <v>6521333.1600000001</v>
      </c>
    </row>
    <row r="1981" spans="1:18">
      <c r="A1981">
        <v>499</v>
      </c>
      <c r="B1981">
        <v>30002988</v>
      </c>
      <c r="C1981">
        <f>+PF1484</f>
        <v>0</v>
      </c>
      <c r="D1981" t="s">
        <v>56</v>
      </c>
      <c r="E1981">
        <v>1334578560000</v>
      </c>
      <c r="F1981">
        <v>1334578541000</v>
      </c>
      <c r="G1981">
        <v>1</v>
      </c>
      <c r="H1981" t="s">
        <v>7858</v>
      </c>
      <c r="I1981" t="s">
        <v>7859</v>
      </c>
      <c r="J1981" t="s">
        <v>20</v>
      </c>
      <c r="K1981" t="s">
        <v>21</v>
      </c>
      <c r="L1981">
        <v>0</v>
      </c>
      <c r="M1981">
        <v>0</v>
      </c>
      <c r="N1981" t="s">
        <v>22</v>
      </c>
      <c r="O1981">
        <v>3</v>
      </c>
      <c r="P1981" s="30">
        <f>SQRT((postes_2[[#This Row],[x]]-$Q$1)^2+(postes_2[[#This Row],[y]]-$R$1)^2)</f>
        <v>321822.8365721656</v>
      </c>
      <c r="Q1981">
        <v>925637.97999999695</v>
      </c>
      <c r="R1981">
        <v>6688357.5499999998</v>
      </c>
    </row>
    <row r="1982" spans="1:18">
      <c r="A1982">
        <v>919</v>
      </c>
      <c r="B1982">
        <v>10000236</v>
      </c>
      <c r="C1982" t="e">
        <f>+#REF!</f>
        <v>#REF!</v>
      </c>
      <c r="D1982" t="s">
        <v>36</v>
      </c>
      <c r="E1982">
        <v>1115723544000</v>
      </c>
      <c r="F1982">
        <v>1115723388000</v>
      </c>
      <c r="G1982">
        <v>1</v>
      </c>
      <c r="H1982" t="s">
        <v>1983</v>
      </c>
      <c r="I1982" t="s">
        <v>1984</v>
      </c>
      <c r="J1982" t="s">
        <v>20</v>
      </c>
      <c r="K1982" t="s">
        <v>21</v>
      </c>
      <c r="L1982">
        <v>0</v>
      </c>
      <c r="M1982">
        <v>0</v>
      </c>
      <c r="N1982" t="s">
        <v>22</v>
      </c>
      <c r="O1982">
        <v>4</v>
      </c>
      <c r="P1982" s="30">
        <f>SQRT((postes_2[[#This Row],[x]]-$Q$1)^2+(postes_2[[#This Row],[y]]-$R$1)^2)</f>
        <v>321902.45353957376</v>
      </c>
      <c r="Q1982">
        <v>705586.88000000303</v>
      </c>
      <c r="R1982">
        <v>7060990.9400000004</v>
      </c>
    </row>
    <row r="1983" spans="1:18">
      <c r="A1983">
        <v>406</v>
      </c>
      <c r="B1983">
        <v>30001069</v>
      </c>
      <c r="C1983">
        <f>+PF1579</f>
        <v>0</v>
      </c>
      <c r="D1983" t="s">
        <v>23</v>
      </c>
      <c r="E1983">
        <v>610761600000</v>
      </c>
      <c r="F1983">
        <v>1226582974000</v>
      </c>
      <c r="G1983">
        <v>1</v>
      </c>
      <c r="H1983" t="s">
        <v>4116</v>
      </c>
      <c r="I1983" t="s">
        <v>4117</v>
      </c>
      <c r="J1983" t="s">
        <v>20</v>
      </c>
      <c r="K1983" t="s">
        <v>21</v>
      </c>
      <c r="L1983">
        <v>0</v>
      </c>
      <c r="M1983">
        <v>0</v>
      </c>
      <c r="N1983" t="s">
        <v>22</v>
      </c>
      <c r="O1983">
        <v>3</v>
      </c>
      <c r="P1983" s="30">
        <f>SQRT((postes_2[[#This Row],[x]]-$Q$1)^2+(postes_2[[#This Row],[y]]-$R$1)^2)</f>
        <v>321959.99876744323</v>
      </c>
      <c r="Q1983">
        <v>836946.27000000305</v>
      </c>
      <c r="R1983">
        <v>6524625.25</v>
      </c>
    </row>
    <row r="1984" spans="1:18">
      <c r="A1984">
        <v>2617</v>
      </c>
      <c r="B1984">
        <v>10000197</v>
      </c>
      <c r="C1984" t="e">
        <f>+#REF!</f>
        <v>#REF!</v>
      </c>
      <c r="D1984" t="s">
        <v>229</v>
      </c>
      <c r="E1984">
        <v>1056326400000</v>
      </c>
      <c r="F1984">
        <v>1126883693000</v>
      </c>
      <c r="G1984">
        <v>1</v>
      </c>
      <c r="H1984" t="s">
        <v>5144</v>
      </c>
      <c r="I1984" t="s">
        <v>5145</v>
      </c>
      <c r="J1984" t="s">
        <v>20</v>
      </c>
      <c r="K1984" t="s">
        <v>21</v>
      </c>
      <c r="L1984">
        <v>0</v>
      </c>
      <c r="M1984">
        <v>0</v>
      </c>
      <c r="N1984" t="s">
        <v>22</v>
      </c>
      <c r="O1984">
        <v>6</v>
      </c>
      <c r="P1984" s="30">
        <f>SQRT((postes_2[[#This Row],[x]]-$Q$1)^2+(postes_2[[#This Row],[y]]-$R$1)^2)</f>
        <v>322110.19026500132</v>
      </c>
      <c r="Q1984">
        <v>692816.67000000202</v>
      </c>
      <c r="R1984">
        <v>7064868.6500000004</v>
      </c>
    </row>
    <row r="1985" spans="1:18">
      <c r="A1985">
        <v>1927</v>
      </c>
      <c r="B1985">
        <v>20000664</v>
      </c>
      <c r="C1985">
        <f>+PF60</f>
        <v>0</v>
      </c>
      <c r="D1985" t="s">
        <v>805</v>
      </c>
      <c r="E1985">
        <v>1118856173000</v>
      </c>
      <c r="F1985">
        <v>1276076152000</v>
      </c>
      <c r="G1985">
        <v>1</v>
      </c>
      <c r="H1985" t="s">
        <v>3843</v>
      </c>
      <c r="I1985" t="s">
        <v>3844</v>
      </c>
      <c r="J1985" t="s">
        <v>3845</v>
      </c>
      <c r="K1985" t="s">
        <v>21</v>
      </c>
      <c r="L1985">
        <v>0</v>
      </c>
      <c r="M1985">
        <v>0</v>
      </c>
      <c r="N1985" t="s">
        <v>22</v>
      </c>
      <c r="O1985">
        <v>3</v>
      </c>
      <c r="P1985" s="30">
        <f>SQRT((postes_2[[#This Row],[x]]-$Q$1)^2+(postes_2[[#This Row],[y]]-$R$1)^2)</f>
        <v>322265.56368718756</v>
      </c>
      <c r="Q1985">
        <v>917716.09000000404</v>
      </c>
      <c r="R1985">
        <v>6850696.5899999999</v>
      </c>
    </row>
    <row r="1986" spans="1:18">
      <c r="A1986">
        <v>1199</v>
      </c>
      <c r="B1986">
        <v>10000127</v>
      </c>
      <c r="C1986">
        <f>+PF792</f>
        <v>0</v>
      </c>
      <c r="D1986" t="s">
        <v>36</v>
      </c>
      <c r="E1986">
        <v>610761600000</v>
      </c>
      <c r="F1986">
        <v>1129570973000</v>
      </c>
      <c r="G1986">
        <v>1</v>
      </c>
      <c r="H1986" t="s">
        <v>2397</v>
      </c>
      <c r="I1986" t="s">
        <v>2398</v>
      </c>
      <c r="J1986" t="s">
        <v>2399</v>
      </c>
      <c r="K1986" t="s">
        <v>21</v>
      </c>
      <c r="L1986">
        <v>0</v>
      </c>
      <c r="M1986">
        <v>0</v>
      </c>
      <c r="N1986" t="s">
        <v>22</v>
      </c>
      <c r="O1986">
        <v>6</v>
      </c>
      <c r="P1986" s="30">
        <f>SQRT((postes_2[[#This Row],[x]]-$Q$1)^2+(postes_2[[#This Row],[y]]-$R$1)^2)</f>
        <v>322272.26998061105</v>
      </c>
      <c r="Q1986">
        <v>655337.77000000305</v>
      </c>
      <c r="R1986">
        <v>7072595.9199999999</v>
      </c>
    </row>
    <row r="1987" spans="1:18">
      <c r="A1987">
        <v>3201</v>
      </c>
      <c r="B1987">
        <v>30001712</v>
      </c>
      <c r="C1987" t="e">
        <f>+#REF!</f>
        <v>#REF!</v>
      </c>
      <c r="D1987" t="s">
        <v>17</v>
      </c>
      <c r="E1987">
        <v>610761600000</v>
      </c>
      <c r="F1987">
        <v>1296732215000</v>
      </c>
      <c r="G1987">
        <v>1</v>
      </c>
      <c r="H1987" t="s">
        <v>4842</v>
      </c>
      <c r="I1987" t="s">
        <v>4843</v>
      </c>
      <c r="J1987" t="s">
        <v>20</v>
      </c>
      <c r="K1987" t="s">
        <v>21</v>
      </c>
      <c r="L1987">
        <v>0</v>
      </c>
      <c r="M1987">
        <v>0</v>
      </c>
      <c r="N1987" t="s">
        <v>22</v>
      </c>
      <c r="O1987">
        <v>3</v>
      </c>
      <c r="P1987" s="30">
        <f>SQRT((postes_2[[#This Row],[x]]-$Q$1)^2+(postes_2[[#This Row],[y]]-$R$1)^2)</f>
        <v>322347.54346399975</v>
      </c>
      <c r="Q1987">
        <v>783777.27000000305</v>
      </c>
      <c r="R1987">
        <v>6481667.79</v>
      </c>
    </row>
    <row r="1988" spans="1:18">
      <c r="A1988">
        <v>459</v>
      </c>
      <c r="B1988">
        <v>30000131</v>
      </c>
      <c r="C1988">
        <f>+PF1531</f>
        <v>0</v>
      </c>
      <c r="D1988" t="s">
        <v>56</v>
      </c>
      <c r="E1988">
        <v>1205846754000</v>
      </c>
      <c r="F1988">
        <v>1205846462000</v>
      </c>
      <c r="G1988">
        <v>1</v>
      </c>
      <c r="H1988" t="s">
        <v>1035</v>
      </c>
      <c r="I1988" t="s">
        <v>1036</v>
      </c>
      <c r="J1988" t="s">
        <v>20</v>
      </c>
      <c r="K1988" t="s">
        <v>21</v>
      </c>
      <c r="L1988">
        <v>0</v>
      </c>
      <c r="M1988">
        <v>0</v>
      </c>
      <c r="N1988" t="s">
        <v>22</v>
      </c>
      <c r="O1988">
        <v>3</v>
      </c>
      <c r="P1988" s="30">
        <f>SQRT((postes_2[[#This Row],[x]]-$Q$1)^2+(postes_2[[#This Row],[y]]-$R$1)^2)</f>
        <v>322364.38786950096</v>
      </c>
      <c r="Q1988">
        <v>925658.95000000298</v>
      </c>
      <c r="R1988">
        <v>6685828.9500000002</v>
      </c>
    </row>
    <row r="1989" spans="1:18">
      <c r="A1989">
        <v>1094</v>
      </c>
      <c r="B1989">
        <v>50000486</v>
      </c>
      <c r="C1989">
        <f>+PF900</f>
        <v>0</v>
      </c>
      <c r="D1989" t="s">
        <v>274</v>
      </c>
      <c r="E1989">
        <v>610761600000</v>
      </c>
      <c r="F1989">
        <v>1456328020000</v>
      </c>
      <c r="G1989">
        <v>1</v>
      </c>
      <c r="H1989" t="s">
        <v>2451</v>
      </c>
      <c r="I1989" t="s">
        <v>2452</v>
      </c>
      <c r="J1989" t="s">
        <v>20</v>
      </c>
      <c r="K1989" t="s">
        <v>21</v>
      </c>
      <c r="L1989">
        <v>0</v>
      </c>
      <c r="M1989">
        <v>0</v>
      </c>
      <c r="N1989" t="s">
        <v>22</v>
      </c>
      <c r="O1989">
        <v>6</v>
      </c>
      <c r="P1989" s="30">
        <f>SQRT((postes_2[[#This Row],[x]]-$Q$1)^2+(postes_2[[#This Row],[y]]-$R$1)^2)</f>
        <v>322465.05354875803</v>
      </c>
      <c r="Q1989">
        <v>617163.59000000404</v>
      </c>
      <c r="R1989">
        <v>6431066.79</v>
      </c>
    </row>
    <row r="1990" spans="1:18">
      <c r="A1990">
        <v>2364</v>
      </c>
      <c r="B1990">
        <v>30000905</v>
      </c>
      <c r="C1990" t="e">
        <f>+#REF!</f>
        <v>#REF!</v>
      </c>
      <c r="D1990" t="s">
        <v>212</v>
      </c>
      <c r="E1990">
        <v>1097663405000</v>
      </c>
      <c r="F1990">
        <v>1151578221000</v>
      </c>
      <c r="G1990">
        <v>1</v>
      </c>
      <c r="H1990" t="s">
        <v>5529</v>
      </c>
      <c r="I1990" t="s">
        <v>5530</v>
      </c>
      <c r="J1990" t="s">
        <v>5531</v>
      </c>
      <c r="K1990" t="s">
        <v>21</v>
      </c>
      <c r="L1990">
        <v>0</v>
      </c>
      <c r="M1990">
        <v>0</v>
      </c>
      <c r="N1990" t="s">
        <v>22</v>
      </c>
      <c r="O1990">
        <v>3</v>
      </c>
      <c r="P1990" s="30">
        <f>SQRT((postes_2[[#This Row],[x]]-$Q$1)^2+(postes_2[[#This Row],[y]]-$R$1)^2)</f>
        <v>322518.84679716325</v>
      </c>
      <c r="Q1990">
        <v>850299.50999999803</v>
      </c>
      <c r="R1990">
        <v>6537824.0599999996</v>
      </c>
    </row>
    <row r="1991" spans="1:18">
      <c r="A1991">
        <v>3504</v>
      </c>
      <c r="B1991">
        <v>30002129</v>
      </c>
      <c r="C1991" t="e">
        <f>+#REF!</f>
        <v>#REF!</v>
      </c>
      <c r="D1991" t="s">
        <v>212</v>
      </c>
      <c r="E1991">
        <v>610761600000</v>
      </c>
      <c r="F1991">
        <v>1128443133000</v>
      </c>
      <c r="G1991">
        <v>1</v>
      </c>
      <c r="H1991" t="s">
        <v>6694</v>
      </c>
      <c r="I1991" t="s">
        <v>6695</v>
      </c>
      <c r="J1991" t="s">
        <v>20</v>
      </c>
      <c r="K1991" t="s">
        <v>21</v>
      </c>
      <c r="L1991">
        <v>0</v>
      </c>
      <c r="M1991">
        <v>0</v>
      </c>
      <c r="N1991" t="s">
        <v>22</v>
      </c>
      <c r="O1991">
        <v>6</v>
      </c>
      <c r="P1991" s="30">
        <f>SQRT((postes_2[[#This Row],[x]]-$Q$1)^2+(postes_2[[#This Row],[y]]-$R$1)^2)</f>
        <v>322674.43779625231</v>
      </c>
      <c r="Q1991">
        <v>702978.34000000404</v>
      </c>
      <c r="R1991">
        <v>6444333.1399999997</v>
      </c>
    </row>
    <row r="1992" spans="1:18">
      <c r="A1992">
        <v>1848</v>
      </c>
      <c r="B1992">
        <v>50000396</v>
      </c>
      <c r="C1992">
        <f>+PF146</f>
        <v>0</v>
      </c>
      <c r="D1992" t="s">
        <v>77</v>
      </c>
      <c r="E1992">
        <v>610761600000</v>
      </c>
      <c r="F1992">
        <v>1323097849000</v>
      </c>
      <c r="G1992">
        <v>1</v>
      </c>
      <c r="H1992" t="s">
        <v>4362</v>
      </c>
      <c r="I1992" t="s">
        <v>4363</v>
      </c>
      <c r="J1992" t="s">
        <v>20</v>
      </c>
      <c r="K1992" t="s">
        <v>21</v>
      </c>
      <c r="L1992">
        <v>0</v>
      </c>
      <c r="M1992">
        <v>0</v>
      </c>
      <c r="N1992" t="s">
        <v>22</v>
      </c>
      <c r="O1992">
        <v>3</v>
      </c>
      <c r="P1992" s="30">
        <f>SQRT((postes_2[[#This Row],[x]]-$Q$1)^2+(postes_2[[#This Row],[y]]-$R$1)^2)</f>
        <v>322702.96889016824</v>
      </c>
      <c r="Q1992">
        <v>501387.49000000203</v>
      </c>
      <c r="R1992">
        <v>6449754.6500000004</v>
      </c>
    </row>
    <row r="1993" spans="1:18">
      <c r="A1993">
        <v>1476</v>
      </c>
      <c r="B1993">
        <v>30000981</v>
      </c>
      <c r="C1993">
        <f>+PF519</f>
        <v>0</v>
      </c>
      <c r="D1993" t="s">
        <v>23</v>
      </c>
      <c r="E1993">
        <v>1133520624000</v>
      </c>
      <c r="F1993">
        <v>1262081938000</v>
      </c>
      <c r="G1993">
        <v>1</v>
      </c>
      <c r="H1993" t="s">
        <v>5886</v>
      </c>
      <c r="I1993" t="s">
        <v>5887</v>
      </c>
      <c r="J1993" t="s">
        <v>20</v>
      </c>
      <c r="K1993" t="s">
        <v>21</v>
      </c>
      <c r="L1993">
        <v>0</v>
      </c>
      <c r="M1993">
        <v>0</v>
      </c>
      <c r="N1993" t="s">
        <v>22</v>
      </c>
      <c r="O1993">
        <v>3</v>
      </c>
      <c r="P1993" s="30">
        <f>SQRT((postes_2[[#This Row],[x]]-$Q$1)^2+(postes_2[[#This Row],[y]]-$R$1)^2)</f>
        <v>322775.22372253286</v>
      </c>
      <c r="Q1993">
        <v>842584.07999999798</v>
      </c>
      <c r="R1993">
        <v>6529171.0899999999</v>
      </c>
    </row>
    <row r="1994" spans="1:18">
      <c r="A1994">
        <v>237</v>
      </c>
      <c r="B1994">
        <v>70060911</v>
      </c>
      <c r="C1994" t="e">
        <f>+#REF!</f>
        <v>#REF!</v>
      </c>
      <c r="D1994" t="s">
        <v>168</v>
      </c>
      <c r="E1994">
        <v>1459240766000</v>
      </c>
      <c r="F1994">
        <v>1459240431000</v>
      </c>
      <c r="G1994">
        <v>1</v>
      </c>
      <c r="H1994" t="s">
        <v>542</v>
      </c>
      <c r="I1994" t="s">
        <v>543</v>
      </c>
      <c r="J1994" t="s">
        <v>20</v>
      </c>
      <c r="K1994" t="s">
        <v>21</v>
      </c>
      <c r="L1994">
        <v>0</v>
      </c>
      <c r="M1994">
        <v>0</v>
      </c>
      <c r="N1994" t="s">
        <v>267</v>
      </c>
      <c r="O1994">
        <v>3</v>
      </c>
      <c r="P1994" s="30">
        <f>SQRT((postes_2[[#This Row],[x]]-$Q$1)^2+(postes_2[[#This Row],[y]]-$R$1)^2)</f>
        <v>322875.56612138584</v>
      </c>
      <c r="Q1994">
        <v>801951.13509999996</v>
      </c>
      <c r="R1994">
        <v>6493494.4016000004</v>
      </c>
    </row>
    <row r="1995" spans="1:18">
      <c r="A1995">
        <v>122</v>
      </c>
      <c r="B1995">
        <v>70050488</v>
      </c>
      <c r="C1995">
        <f>+PV1875</f>
        <v>0</v>
      </c>
      <c r="D1995" t="s">
        <v>168</v>
      </c>
      <c r="E1995">
        <v>1449834037000</v>
      </c>
      <c r="F1995">
        <v>1449847689000</v>
      </c>
      <c r="G1995">
        <v>1</v>
      </c>
      <c r="H1995" t="s">
        <v>289</v>
      </c>
      <c r="I1995" t="s">
        <v>290</v>
      </c>
      <c r="J1995" t="s">
        <v>20</v>
      </c>
      <c r="K1995" t="s">
        <v>21</v>
      </c>
      <c r="L1995">
        <v>0</v>
      </c>
      <c r="M1995">
        <v>0</v>
      </c>
      <c r="N1995" t="s">
        <v>267</v>
      </c>
      <c r="O1995">
        <v>3</v>
      </c>
      <c r="P1995" s="30">
        <f>SQRT((postes_2[[#This Row],[x]]-$Q$1)^2+(postes_2[[#This Row],[y]]-$R$1)^2)</f>
        <v>322901.59399228171</v>
      </c>
      <c r="Q1995">
        <v>917583.89249999798</v>
      </c>
      <c r="R1995">
        <v>6653732.4129999997</v>
      </c>
    </row>
    <row r="1996" spans="1:18">
      <c r="A1996">
        <v>3627</v>
      </c>
      <c r="B1996">
        <v>50000473</v>
      </c>
      <c r="C1996" t="e">
        <f>+#REF!</f>
        <v>#REF!</v>
      </c>
      <c r="D1996" t="s">
        <v>805</v>
      </c>
      <c r="E1996">
        <v>785980800000</v>
      </c>
      <c r="F1996">
        <v>1273657410000</v>
      </c>
      <c r="G1996">
        <v>1</v>
      </c>
      <c r="H1996" t="s">
        <v>7749</v>
      </c>
      <c r="I1996" t="s">
        <v>7750</v>
      </c>
      <c r="J1996" t="s">
        <v>20</v>
      </c>
      <c r="K1996" t="s">
        <v>21</v>
      </c>
      <c r="L1996">
        <v>0</v>
      </c>
      <c r="M1996">
        <v>0</v>
      </c>
      <c r="N1996" t="s">
        <v>22</v>
      </c>
      <c r="O1996">
        <v>4</v>
      </c>
      <c r="P1996" s="30">
        <f>SQRT((postes_2[[#This Row],[x]]-$Q$1)^2+(postes_2[[#This Row],[y]]-$R$1)^2)</f>
        <v>323110.26760712912</v>
      </c>
      <c r="Q1996">
        <v>655210.20000000298</v>
      </c>
      <c r="R1996">
        <v>6433464.7000000002</v>
      </c>
    </row>
    <row r="1997" spans="1:18">
      <c r="A1997">
        <v>2464</v>
      </c>
      <c r="B1997">
        <v>70029107</v>
      </c>
      <c r="C1997" t="e">
        <f>+#REF!</f>
        <v>#REF!</v>
      </c>
      <c r="D1997" t="s">
        <v>56</v>
      </c>
      <c r="E1997">
        <v>1337083314000</v>
      </c>
      <c r="F1997">
        <v>1337083273000</v>
      </c>
      <c r="G1997">
        <v>1</v>
      </c>
      <c r="H1997" t="s">
        <v>6502</v>
      </c>
      <c r="I1997" t="s">
        <v>6503</v>
      </c>
      <c r="J1997" t="s">
        <v>20</v>
      </c>
      <c r="K1997" t="s">
        <v>21</v>
      </c>
      <c r="L1997">
        <v>0</v>
      </c>
      <c r="M1997">
        <v>0</v>
      </c>
      <c r="N1997" t="s">
        <v>22</v>
      </c>
      <c r="O1997">
        <v>6</v>
      </c>
      <c r="P1997" s="30">
        <f>SQRT((postes_2[[#This Row],[x]]-$Q$1)^2+(postes_2[[#This Row],[y]]-$R$1)^2)</f>
        <v>323167.54421592969</v>
      </c>
      <c r="Q1997">
        <v>927304.10999999905</v>
      </c>
      <c r="R1997">
        <v>6689799.5</v>
      </c>
    </row>
    <row r="1998" spans="1:18">
      <c r="A1998">
        <v>1332</v>
      </c>
      <c r="B1998">
        <v>30000503</v>
      </c>
      <c r="C1998">
        <f>+PF668</f>
        <v>0</v>
      </c>
      <c r="D1998" t="s">
        <v>152</v>
      </c>
      <c r="E1998">
        <v>971308800000</v>
      </c>
      <c r="F1998">
        <v>1282053789000</v>
      </c>
      <c r="G1998">
        <v>1</v>
      </c>
      <c r="H1998" t="s">
        <v>5967</v>
      </c>
      <c r="I1998" t="s">
        <v>5968</v>
      </c>
      <c r="J1998" t="s">
        <v>20</v>
      </c>
      <c r="K1998" t="s">
        <v>21</v>
      </c>
      <c r="L1998">
        <v>0</v>
      </c>
      <c r="M1998">
        <v>0</v>
      </c>
      <c r="N1998" t="s">
        <v>22</v>
      </c>
      <c r="O1998">
        <v>3</v>
      </c>
      <c r="P1998" s="30">
        <f>SQRT((postes_2[[#This Row],[x]]-$Q$1)^2+(postes_2[[#This Row],[y]]-$R$1)^2)</f>
        <v>323600.16537894093</v>
      </c>
      <c r="Q1998">
        <v>881916.43999999797</v>
      </c>
      <c r="R1998">
        <v>6577299.04</v>
      </c>
    </row>
    <row r="1999" spans="1:18">
      <c r="A1999">
        <v>2530</v>
      </c>
      <c r="B1999">
        <v>30000213</v>
      </c>
      <c r="C1999" t="e">
        <f>+#REF!</f>
        <v>#REF!</v>
      </c>
      <c r="D1999" t="s">
        <v>168</v>
      </c>
      <c r="E1999">
        <v>1450452575000</v>
      </c>
      <c r="F1999">
        <v>1191850337000</v>
      </c>
      <c r="G1999">
        <v>1</v>
      </c>
      <c r="H1999" t="s">
        <v>4611</v>
      </c>
      <c r="I1999" t="s">
        <v>4612</v>
      </c>
      <c r="J1999" t="s">
        <v>20</v>
      </c>
      <c r="K1999" t="s">
        <v>21</v>
      </c>
      <c r="L1999">
        <v>0</v>
      </c>
      <c r="M1999">
        <v>0</v>
      </c>
      <c r="N1999" t="s">
        <v>22</v>
      </c>
      <c r="O1999">
        <v>3</v>
      </c>
      <c r="P1999" s="30">
        <f>SQRT((postes_2[[#This Row],[x]]-$Q$1)^2+(postes_2[[#This Row],[y]]-$R$1)^2)</f>
        <v>323856.69311941374</v>
      </c>
      <c r="Q1999">
        <v>918583.25</v>
      </c>
      <c r="R1999">
        <v>6653717.9500000002</v>
      </c>
    </row>
    <row r="2000" spans="1:18">
      <c r="A2000">
        <v>509</v>
      </c>
      <c r="B2000">
        <v>60000157</v>
      </c>
      <c r="C2000">
        <f>+PF1496</f>
        <v>0</v>
      </c>
      <c r="D2000" t="s">
        <v>274</v>
      </c>
      <c r="E2000">
        <v>610761600000</v>
      </c>
      <c r="F2000">
        <v>1446806523000</v>
      </c>
      <c r="G2000">
        <v>1</v>
      </c>
      <c r="H2000" t="s">
        <v>1069</v>
      </c>
      <c r="I2000" t="s">
        <v>1070</v>
      </c>
      <c r="J2000" t="s">
        <v>20</v>
      </c>
      <c r="K2000" t="s">
        <v>21</v>
      </c>
      <c r="L2000">
        <v>0</v>
      </c>
      <c r="M2000">
        <v>0</v>
      </c>
      <c r="N2000" t="s">
        <v>22</v>
      </c>
      <c r="O2000">
        <v>6</v>
      </c>
      <c r="P2000" s="30">
        <f>SQRT((postes_2[[#This Row],[x]]-$Q$1)^2+(postes_2[[#This Row],[y]]-$R$1)^2)</f>
        <v>323966.52362659597</v>
      </c>
      <c r="Q2000">
        <v>297404.38000000297</v>
      </c>
      <c r="R2000">
        <v>6836797.04</v>
      </c>
    </row>
    <row r="2001" spans="1:18">
      <c r="A2001">
        <v>3455</v>
      </c>
      <c r="B2001">
        <v>10000204</v>
      </c>
      <c r="C2001" t="e">
        <f>+#REF!</f>
        <v>#REF!</v>
      </c>
      <c r="D2001" t="s">
        <v>229</v>
      </c>
      <c r="E2001">
        <v>610761600000</v>
      </c>
      <c r="F2001">
        <v>1126188993000</v>
      </c>
      <c r="G2001">
        <v>1</v>
      </c>
      <c r="H2001" t="s">
        <v>243</v>
      </c>
      <c r="I2001" t="s">
        <v>244</v>
      </c>
      <c r="J2001" t="s">
        <v>20</v>
      </c>
      <c r="K2001" t="s">
        <v>21</v>
      </c>
      <c r="L2001">
        <v>0</v>
      </c>
      <c r="M2001">
        <v>0</v>
      </c>
      <c r="N2001" t="s">
        <v>22</v>
      </c>
      <c r="O2001">
        <v>6</v>
      </c>
      <c r="P2001" s="30">
        <f>SQRT((postes_2[[#This Row],[x]]-$Q$1)^2+(postes_2[[#This Row],[y]]-$R$1)^2)</f>
        <v>324067.43976997957</v>
      </c>
      <c r="Q2001">
        <v>704357.27000000305</v>
      </c>
      <c r="R2001">
        <v>7063631.2599999998</v>
      </c>
    </row>
    <row r="2002" spans="1:18">
      <c r="A2002">
        <v>2697</v>
      </c>
      <c r="B2002">
        <v>30002033</v>
      </c>
      <c r="C2002" t="e">
        <f>+#REF!</f>
        <v>#REF!</v>
      </c>
      <c r="D2002" t="s">
        <v>20</v>
      </c>
      <c r="E2002">
        <v>823564800000</v>
      </c>
      <c r="F2002" t="s">
        <v>20</v>
      </c>
      <c r="G2002">
        <v>1</v>
      </c>
      <c r="H2002" t="s">
        <v>6263</v>
      </c>
      <c r="I2002" t="s">
        <v>6264</v>
      </c>
      <c r="J2002" t="s">
        <v>20</v>
      </c>
      <c r="K2002" t="s">
        <v>21</v>
      </c>
      <c r="L2002">
        <v>0</v>
      </c>
      <c r="M2002">
        <v>0</v>
      </c>
      <c r="N2002" t="s">
        <v>22</v>
      </c>
      <c r="O2002">
        <v>3</v>
      </c>
      <c r="P2002" s="30">
        <f>SQRT((postes_2[[#This Row],[x]]-$Q$1)^2+(postes_2[[#This Row],[y]]-$R$1)^2)</f>
        <v>324093.38128132618</v>
      </c>
      <c r="Q2002">
        <v>738711.24000000197</v>
      </c>
      <c r="R2002">
        <v>6455820.75</v>
      </c>
    </row>
    <row r="2003" spans="1:18">
      <c r="A2003">
        <v>2271</v>
      </c>
      <c r="B2003">
        <v>10000218</v>
      </c>
      <c r="C2003" t="e">
        <f>+#REF!</f>
        <v>#REF!</v>
      </c>
      <c r="D2003" t="s">
        <v>20</v>
      </c>
      <c r="E2003">
        <v>944179200000</v>
      </c>
      <c r="F2003" t="s">
        <v>20</v>
      </c>
      <c r="G2003">
        <v>1</v>
      </c>
      <c r="H2003" t="s">
        <v>4501</v>
      </c>
      <c r="I2003" t="s">
        <v>4502</v>
      </c>
      <c r="J2003" t="s">
        <v>20</v>
      </c>
      <c r="K2003" t="s">
        <v>21</v>
      </c>
      <c r="L2003">
        <v>0</v>
      </c>
      <c r="M2003">
        <v>0</v>
      </c>
      <c r="N2003" t="s">
        <v>22</v>
      </c>
      <c r="O2003">
        <v>6</v>
      </c>
      <c r="P2003" s="30">
        <f>SQRT((postes_2[[#This Row],[x]]-$Q$1)^2+(postes_2[[#This Row],[y]]-$R$1)^2)</f>
        <v>324094.64249160496</v>
      </c>
      <c r="Q2003">
        <v>708291.46999999904</v>
      </c>
      <c r="R2003">
        <v>7062441.5700000003</v>
      </c>
    </row>
    <row r="2004" spans="1:18">
      <c r="A2004">
        <v>4012</v>
      </c>
      <c r="B2004">
        <v>60000324</v>
      </c>
      <c r="C2004" t="e">
        <f>+#REF!</f>
        <v>#REF!</v>
      </c>
      <c r="D2004" t="s">
        <v>20</v>
      </c>
      <c r="E2004">
        <v>610761600000</v>
      </c>
      <c r="F2004" t="s">
        <v>20</v>
      </c>
      <c r="G2004">
        <v>1</v>
      </c>
      <c r="H2004" t="s">
        <v>8021</v>
      </c>
      <c r="I2004" t="s">
        <v>8022</v>
      </c>
      <c r="J2004" t="s">
        <v>20</v>
      </c>
      <c r="K2004" t="s">
        <v>21</v>
      </c>
      <c r="L2004">
        <v>0</v>
      </c>
      <c r="M2004">
        <v>0</v>
      </c>
      <c r="N2004" t="s">
        <v>22</v>
      </c>
      <c r="O2004">
        <v>3</v>
      </c>
      <c r="P2004" s="30">
        <f>SQRT((postes_2[[#This Row],[x]]-$Q$1)^2+(postes_2[[#This Row],[y]]-$R$1)^2)</f>
        <v>324184.20901568595</v>
      </c>
      <c r="Q2004">
        <v>292114.18</v>
      </c>
      <c r="R2004">
        <v>6814662.2300000004</v>
      </c>
    </row>
    <row r="2005" spans="1:18">
      <c r="A2005">
        <v>714</v>
      </c>
      <c r="B2005">
        <v>50000501</v>
      </c>
      <c r="C2005">
        <f>+PF1293</f>
        <v>0</v>
      </c>
      <c r="D2005" t="s">
        <v>20</v>
      </c>
      <c r="E2005">
        <v>610761600000</v>
      </c>
      <c r="F2005" t="s">
        <v>20</v>
      </c>
      <c r="G2005">
        <v>1</v>
      </c>
      <c r="H2005" t="s">
        <v>1200</v>
      </c>
      <c r="I2005" t="s">
        <v>1201</v>
      </c>
      <c r="J2005" t="s">
        <v>20</v>
      </c>
      <c r="K2005" t="s">
        <v>21</v>
      </c>
      <c r="L2005">
        <v>0</v>
      </c>
      <c r="M2005">
        <v>0</v>
      </c>
      <c r="N2005" t="s">
        <v>22</v>
      </c>
      <c r="O2005">
        <v>3</v>
      </c>
      <c r="P2005" s="30">
        <f>SQRT((postes_2[[#This Row],[x]]-$Q$1)^2+(postes_2[[#This Row],[y]]-$R$1)^2)</f>
        <v>324221.81645053555</v>
      </c>
      <c r="Q2005">
        <v>614815.84000000404</v>
      </c>
      <c r="R2005">
        <v>6429269.6699999999</v>
      </c>
    </row>
    <row r="2006" spans="1:18">
      <c r="A2006">
        <v>392</v>
      </c>
      <c r="B2006">
        <v>10000199</v>
      </c>
      <c r="C2006">
        <f>+PF1619</f>
        <v>0</v>
      </c>
      <c r="D2006" t="s">
        <v>20</v>
      </c>
      <c r="E2006">
        <v>610761600000</v>
      </c>
      <c r="F2006" t="s">
        <v>20</v>
      </c>
      <c r="G2006">
        <v>1</v>
      </c>
      <c r="H2006" t="s">
        <v>366</v>
      </c>
      <c r="I2006" t="s">
        <v>367</v>
      </c>
      <c r="J2006" t="s">
        <v>20</v>
      </c>
      <c r="K2006" t="s">
        <v>21</v>
      </c>
      <c r="L2006">
        <v>0</v>
      </c>
      <c r="M2006">
        <v>0</v>
      </c>
      <c r="N2006" t="s">
        <v>22</v>
      </c>
      <c r="O2006">
        <v>6</v>
      </c>
      <c r="P2006" s="30">
        <f>SQRT((postes_2[[#This Row],[x]]-$Q$1)^2+(postes_2[[#This Row],[y]]-$R$1)^2)</f>
        <v>324310.51331402262</v>
      </c>
      <c r="Q2006">
        <v>702154.59000000404</v>
      </c>
      <c r="R2006">
        <v>7064542.9100000001</v>
      </c>
    </row>
    <row r="2007" spans="1:18">
      <c r="A2007">
        <v>3133</v>
      </c>
      <c r="B2007">
        <v>60001170</v>
      </c>
      <c r="C2007" t="e">
        <f>+#REF!</f>
        <v>#REF!</v>
      </c>
      <c r="D2007" t="s">
        <v>20</v>
      </c>
      <c r="E2007">
        <v>1034899200000</v>
      </c>
      <c r="F2007" t="s">
        <v>20</v>
      </c>
      <c r="G2007">
        <v>1</v>
      </c>
      <c r="H2007" t="s">
        <v>3103</v>
      </c>
      <c r="I2007" t="s">
        <v>3104</v>
      </c>
      <c r="J2007" t="s">
        <v>20</v>
      </c>
      <c r="K2007" t="s">
        <v>21</v>
      </c>
      <c r="L2007">
        <v>0</v>
      </c>
      <c r="M2007">
        <v>0</v>
      </c>
      <c r="N2007" t="s">
        <v>22</v>
      </c>
      <c r="O2007">
        <v>3</v>
      </c>
      <c r="P2007" s="30">
        <f>SQRT((postes_2[[#This Row],[x]]-$Q$1)^2+(postes_2[[#This Row],[y]]-$R$1)^2)</f>
        <v>324638.46366844274</v>
      </c>
      <c r="Q2007">
        <v>288630.31000000198</v>
      </c>
      <c r="R2007">
        <v>6710920.5700000003</v>
      </c>
    </row>
    <row r="2008" spans="1:18">
      <c r="A2008">
        <v>1479</v>
      </c>
      <c r="B2008">
        <v>30001661</v>
      </c>
      <c r="C2008">
        <f>+PF531</f>
        <v>0</v>
      </c>
      <c r="D2008" t="s">
        <v>17</v>
      </c>
      <c r="E2008" s="1">
        <v>969840000000</v>
      </c>
      <c r="F2008">
        <v>1296731430000</v>
      </c>
      <c r="G2008">
        <v>1</v>
      </c>
      <c r="H2008" t="s">
        <v>5893</v>
      </c>
      <c r="I2008" t="s">
        <v>5894</v>
      </c>
      <c r="J2008" t="s">
        <v>20</v>
      </c>
      <c r="K2008" t="s">
        <v>21</v>
      </c>
      <c r="L2008">
        <v>0</v>
      </c>
      <c r="M2008">
        <v>0</v>
      </c>
      <c r="N2008" t="s">
        <v>22</v>
      </c>
      <c r="O2008">
        <v>3</v>
      </c>
      <c r="P2008" s="30">
        <f>SQRT((postes_2[[#This Row],[x]]-$Q$1)^2+(postes_2[[#This Row],[y]]-$R$1)^2)</f>
        <v>324683.18951903551</v>
      </c>
      <c r="Q2008">
        <v>798580.32</v>
      </c>
      <c r="R2008">
        <v>6488824.0800000001</v>
      </c>
    </row>
    <row r="2009" spans="1:18">
      <c r="A2009">
        <v>190</v>
      </c>
      <c r="B2009">
        <v>70005904</v>
      </c>
      <c r="C2009">
        <f>+PF1824</f>
        <v>0</v>
      </c>
      <c r="D2009" t="s">
        <v>152</v>
      </c>
      <c r="E2009">
        <v>1121103274000</v>
      </c>
      <c r="F2009">
        <v>1282296463000</v>
      </c>
      <c r="G2009">
        <v>1</v>
      </c>
      <c r="H2009" t="s">
        <v>466</v>
      </c>
      <c r="I2009" t="s">
        <v>467</v>
      </c>
      <c r="J2009" t="s">
        <v>20</v>
      </c>
      <c r="K2009" t="s">
        <v>21</v>
      </c>
      <c r="L2009">
        <v>0</v>
      </c>
      <c r="M2009">
        <v>0</v>
      </c>
      <c r="N2009" t="s">
        <v>22</v>
      </c>
      <c r="O2009">
        <v>6</v>
      </c>
      <c r="P2009" s="30">
        <f>SQRT((postes_2[[#This Row],[x]]-$Q$1)^2+(postes_2[[#This Row],[y]]-$R$1)^2)</f>
        <v>324765.44988132705</v>
      </c>
      <c r="Q2009">
        <v>847297.24000000197</v>
      </c>
      <c r="R2009">
        <v>6531234.7199999997</v>
      </c>
    </row>
    <row r="2010" spans="1:18">
      <c r="A2010">
        <v>2496</v>
      </c>
      <c r="B2010">
        <v>50000502</v>
      </c>
      <c r="C2010" t="e">
        <f>+#REF!</f>
        <v>#REF!</v>
      </c>
      <c r="D2010" t="s">
        <v>38</v>
      </c>
      <c r="E2010">
        <v>610761600000</v>
      </c>
      <c r="F2010">
        <v>1208192625000</v>
      </c>
      <c r="G2010">
        <v>1</v>
      </c>
      <c r="H2010" t="s">
        <v>5242</v>
      </c>
      <c r="I2010" t="s">
        <v>5243</v>
      </c>
      <c r="J2010" t="s">
        <v>20</v>
      </c>
      <c r="K2010" t="s">
        <v>21</v>
      </c>
      <c r="L2010">
        <v>0</v>
      </c>
      <c r="M2010">
        <v>0</v>
      </c>
      <c r="N2010" t="s">
        <v>22</v>
      </c>
      <c r="O2010">
        <v>6</v>
      </c>
      <c r="P2010" s="30">
        <f>SQRT((postes_2[[#This Row],[x]]-$Q$1)^2+(postes_2[[#This Row],[y]]-$R$1)^2)</f>
        <v>324794.91518158</v>
      </c>
      <c r="Q2010">
        <v>616754.28999999899</v>
      </c>
      <c r="R2010">
        <v>6428728.25</v>
      </c>
    </row>
    <row r="2011" spans="1:18">
      <c r="A2011">
        <v>3480</v>
      </c>
      <c r="B2011">
        <v>10000202</v>
      </c>
      <c r="C2011" t="e">
        <f>+#REF!</f>
        <v>#REF!</v>
      </c>
      <c r="D2011" t="s">
        <v>56</v>
      </c>
      <c r="E2011">
        <v>1236091132000</v>
      </c>
      <c r="F2011">
        <v>1236098355000</v>
      </c>
      <c r="G2011">
        <v>1</v>
      </c>
      <c r="H2011" t="s">
        <v>915</v>
      </c>
      <c r="I2011" t="s">
        <v>916</v>
      </c>
      <c r="J2011" t="s">
        <v>917</v>
      </c>
      <c r="K2011" t="s">
        <v>21</v>
      </c>
      <c r="L2011">
        <v>0</v>
      </c>
      <c r="M2011">
        <v>0</v>
      </c>
      <c r="N2011" t="s">
        <v>22</v>
      </c>
      <c r="O2011">
        <v>4</v>
      </c>
      <c r="P2011" s="30">
        <f>SQRT((postes_2[[#This Row],[x]]-$Q$1)^2+(postes_2[[#This Row],[y]]-$R$1)^2)</f>
        <v>324844.89070938062</v>
      </c>
      <c r="Q2011">
        <v>706474.17000000202</v>
      </c>
      <c r="R2011">
        <v>7063796.4699999997</v>
      </c>
    </row>
    <row r="2012" spans="1:18">
      <c r="A2012">
        <v>2222</v>
      </c>
      <c r="B2012">
        <v>30001020</v>
      </c>
      <c r="C2012" t="e">
        <f>+#REF!</f>
        <v>#REF!</v>
      </c>
      <c r="D2012" t="s">
        <v>274</v>
      </c>
      <c r="E2012">
        <v>610761600000</v>
      </c>
      <c r="F2012">
        <v>1455711565000</v>
      </c>
      <c r="G2012">
        <v>1</v>
      </c>
      <c r="H2012" t="s">
        <v>5681</v>
      </c>
      <c r="I2012" t="s">
        <v>5682</v>
      </c>
      <c r="J2012" t="s">
        <v>26</v>
      </c>
      <c r="K2012" t="s">
        <v>21</v>
      </c>
      <c r="L2012">
        <v>0</v>
      </c>
      <c r="M2012">
        <v>0</v>
      </c>
      <c r="N2012" t="s">
        <v>22</v>
      </c>
      <c r="O2012">
        <v>3</v>
      </c>
      <c r="P2012" s="30">
        <f>SQRT((postes_2[[#This Row],[x]]-$Q$1)^2+(postes_2[[#This Row],[y]]-$R$1)^2)</f>
        <v>324953.9832097512</v>
      </c>
      <c r="Q2012">
        <v>843138.22999999695</v>
      </c>
      <c r="R2012">
        <v>6526613.8200000003</v>
      </c>
    </row>
    <row r="2013" spans="1:18">
      <c r="A2013">
        <v>584</v>
      </c>
      <c r="B2013">
        <v>30001158</v>
      </c>
      <c r="C2013">
        <f>+PF1431</f>
        <v>0</v>
      </c>
      <c r="D2013" t="s">
        <v>23</v>
      </c>
      <c r="E2013">
        <v>610761600000</v>
      </c>
      <c r="F2013">
        <v>1226509913000</v>
      </c>
      <c r="G2013">
        <v>1</v>
      </c>
      <c r="H2013" t="s">
        <v>5726</v>
      </c>
      <c r="I2013" t="s">
        <v>5727</v>
      </c>
      <c r="J2013" t="s">
        <v>20</v>
      </c>
      <c r="K2013" t="s">
        <v>21</v>
      </c>
      <c r="L2013">
        <v>0</v>
      </c>
      <c r="M2013">
        <v>0</v>
      </c>
      <c r="N2013" t="s">
        <v>22</v>
      </c>
      <c r="O2013">
        <v>3</v>
      </c>
      <c r="P2013" s="30">
        <f>SQRT((postes_2[[#This Row],[x]]-$Q$1)^2+(postes_2[[#This Row],[y]]-$R$1)^2)</f>
        <v>325164.57630962128</v>
      </c>
      <c r="Q2013">
        <v>834412.42000000202</v>
      </c>
      <c r="R2013">
        <v>6517705.1100000003</v>
      </c>
    </row>
    <row r="2014" spans="1:18">
      <c r="A2014">
        <v>3800</v>
      </c>
      <c r="B2014">
        <v>50000496</v>
      </c>
      <c r="C2014" t="e">
        <f>+#REF!</f>
        <v>#REF!</v>
      </c>
      <c r="D2014" t="s">
        <v>20</v>
      </c>
      <c r="E2014">
        <v>785980800000</v>
      </c>
      <c r="F2014" t="s">
        <v>20</v>
      </c>
      <c r="G2014">
        <v>1</v>
      </c>
      <c r="H2014" t="s">
        <v>7963</v>
      </c>
      <c r="I2014" t="s">
        <v>7964</v>
      </c>
      <c r="J2014" t="s">
        <v>20</v>
      </c>
      <c r="K2014" t="s">
        <v>21</v>
      </c>
      <c r="L2014">
        <v>0</v>
      </c>
      <c r="M2014">
        <v>0</v>
      </c>
      <c r="N2014" t="s">
        <v>22</v>
      </c>
      <c r="O2014">
        <v>1</v>
      </c>
      <c r="P2014" s="30">
        <f>SQRT((postes_2[[#This Row],[x]]-$Q$1)^2+(postes_2[[#This Row],[y]]-$R$1)^2)</f>
        <v>325405.13780276338</v>
      </c>
      <c r="Q2014">
        <v>636096.95000000298</v>
      </c>
      <c r="R2014">
        <v>6429067.9500000002</v>
      </c>
    </row>
    <row r="2015" spans="1:18">
      <c r="A2015">
        <v>613</v>
      </c>
      <c r="B2015">
        <v>10000135</v>
      </c>
      <c r="C2015" t="e">
        <f>+#REF!</f>
        <v>#REF!</v>
      </c>
      <c r="D2015" t="s">
        <v>17</v>
      </c>
      <c r="E2015">
        <v>610761600000</v>
      </c>
      <c r="F2015">
        <v>1312194023000</v>
      </c>
      <c r="G2015">
        <v>1</v>
      </c>
      <c r="H2015" t="s">
        <v>5195</v>
      </c>
      <c r="I2015" t="s">
        <v>5196</v>
      </c>
      <c r="J2015" t="s">
        <v>20</v>
      </c>
      <c r="K2015" t="s">
        <v>21</v>
      </c>
      <c r="L2015">
        <v>0</v>
      </c>
      <c r="M2015">
        <v>0</v>
      </c>
      <c r="N2015" t="s">
        <v>22</v>
      </c>
      <c r="O2015">
        <v>4</v>
      </c>
      <c r="P2015" s="30">
        <f>SQRT((postes_2[[#This Row],[x]]-$Q$1)^2+(postes_2[[#This Row],[y]]-$R$1)^2)</f>
        <v>325484.328170038</v>
      </c>
      <c r="Q2015">
        <v>680445.82</v>
      </c>
      <c r="R2015">
        <v>7071335.4900000002</v>
      </c>
    </row>
    <row r="2016" spans="1:18">
      <c r="A2016">
        <v>3236</v>
      </c>
      <c r="B2016">
        <v>20000011</v>
      </c>
      <c r="C2016" t="e">
        <f>+#REF!</f>
        <v>#REF!</v>
      </c>
      <c r="D2016" t="s">
        <v>168</v>
      </c>
      <c r="E2016">
        <v>920851200000</v>
      </c>
      <c r="F2016">
        <v>1450200623000</v>
      </c>
      <c r="G2016">
        <v>1</v>
      </c>
      <c r="H2016" t="s">
        <v>4669</v>
      </c>
      <c r="I2016" t="s">
        <v>4670</v>
      </c>
      <c r="J2016" t="s">
        <v>20</v>
      </c>
      <c r="K2016" t="s">
        <v>21</v>
      </c>
      <c r="L2016">
        <v>0</v>
      </c>
      <c r="M2016">
        <v>0</v>
      </c>
      <c r="N2016" t="s">
        <v>22</v>
      </c>
      <c r="O2016">
        <v>3</v>
      </c>
      <c r="P2016" s="30">
        <f>SQRT((postes_2[[#This Row],[x]]-$Q$1)^2+(postes_2[[#This Row],[y]]-$R$1)^2)</f>
        <v>325495.75916462083</v>
      </c>
      <c r="Q2016">
        <v>822201.86999999697</v>
      </c>
      <c r="R2016">
        <v>7000680.4800000004</v>
      </c>
    </row>
    <row r="2017" spans="1:18">
      <c r="A2017">
        <v>3242</v>
      </c>
      <c r="B2017">
        <v>30001106</v>
      </c>
      <c r="C2017" t="e">
        <f>+#REF!</f>
        <v>#REF!</v>
      </c>
      <c r="D2017" t="s">
        <v>274</v>
      </c>
      <c r="E2017">
        <v>1118228311000</v>
      </c>
      <c r="F2017">
        <v>1424175629000</v>
      </c>
      <c r="G2017">
        <v>1</v>
      </c>
      <c r="H2017" t="s">
        <v>4681</v>
      </c>
      <c r="I2017" t="s">
        <v>4681</v>
      </c>
      <c r="J2017" t="s">
        <v>174</v>
      </c>
      <c r="K2017" t="s">
        <v>21</v>
      </c>
      <c r="L2017">
        <v>0</v>
      </c>
      <c r="M2017">
        <v>0</v>
      </c>
      <c r="N2017" t="s">
        <v>22</v>
      </c>
      <c r="O2017">
        <v>6</v>
      </c>
      <c r="P2017" s="30">
        <f>SQRT((postes_2[[#This Row],[x]]-$Q$1)^2+(postes_2[[#This Row],[y]]-$R$1)^2)</f>
        <v>325719.72200777853</v>
      </c>
      <c r="Q2017">
        <v>840032.68</v>
      </c>
      <c r="R2017">
        <v>6522390.96</v>
      </c>
    </row>
    <row r="2018" spans="1:18">
      <c r="A2018">
        <v>960</v>
      </c>
      <c r="B2018">
        <v>50000518</v>
      </c>
      <c r="C2018">
        <f>+PF1060</f>
        <v>0</v>
      </c>
      <c r="D2018" t="s">
        <v>77</v>
      </c>
      <c r="E2018">
        <v>610761600000</v>
      </c>
      <c r="F2018">
        <v>1313155483000</v>
      </c>
      <c r="G2018">
        <v>1</v>
      </c>
      <c r="H2018" t="s">
        <v>1500</v>
      </c>
      <c r="I2018" t="s">
        <v>1501</v>
      </c>
      <c r="J2018" t="s">
        <v>20</v>
      </c>
      <c r="K2018" t="s">
        <v>21</v>
      </c>
      <c r="L2018">
        <v>0</v>
      </c>
      <c r="M2018">
        <v>0</v>
      </c>
      <c r="N2018" t="s">
        <v>22</v>
      </c>
      <c r="O2018">
        <v>3</v>
      </c>
      <c r="P2018" s="30">
        <f>SQRT((postes_2[[#This Row],[x]]-$Q$1)^2+(postes_2[[#This Row],[y]]-$R$1)^2)</f>
        <v>325740.00105924049</v>
      </c>
      <c r="Q2018">
        <v>613564</v>
      </c>
      <c r="R2018">
        <v>6427737.0499999998</v>
      </c>
    </row>
    <row r="2019" spans="1:18">
      <c r="A2019">
        <v>301</v>
      </c>
      <c r="B2019">
        <v>20000892</v>
      </c>
      <c r="C2019">
        <f>+PF1724</f>
        <v>0</v>
      </c>
      <c r="D2019" t="s">
        <v>20</v>
      </c>
      <c r="E2019">
        <v>610761600000</v>
      </c>
      <c r="F2019" t="s">
        <v>20</v>
      </c>
      <c r="G2019">
        <v>1</v>
      </c>
      <c r="H2019" t="s">
        <v>712</v>
      </c>
      <c r="I2019" t="s">
        <v>713</v>
      </c>
      <c r="J2019" t="s">
        <v>20</v>
      </c>
      <c r="K2019" t="s">
        <v>21</v>
      </c>
      <c r="L2019">
        <v>0</v>
      </c>
      <c r="M2019">
        <v>0</v>
      </c>
      <c r="N2019" t="s">
        <v>22</v>
      </c>
      <c r="O2019">
        <v>7</v>
      </c>
      <c r="P2019" s="30">
        <f>SQRT((postes_2[[#This Row],[x]]-$Q$1)^2+(postes_2[[#This Row],[y]]-$R$1)^2)</f>
        <v>325778.6758204287</v>
      </c>
      <c r="Q2019">
        <v>927426.57999999798</v>
      </c>
      <c r="R2019">
        <v>6828760.5700000003</v>
      </c>
    </row>
    <row r="2020" spans="1:18">
      <c r="A2020">
        <v>2928</v>
      </c>
      <c r="B2020">
        <v>60000071</v>
      </c>
      <c r="C2020" t="e">
        <f>+#REF!</f>
        <v>#REF!</v>
      </c>
      <c r="D2020" t="s">
        <v>27</v>
      </c>
      <c r="E2020">
        <v>1244565089000</v>
      </c>
      <c r="F2020">
        <v>1299257266000</v>
      </c>
      <c r="G2020">
        <v>1</v>
      </c>
      <c r="H2020" t="s">
        <v>6136</v>
      </c>
      <c r="I2020" t="s">
        <v>6136</v>
      </c>
      <c r="J2020" t="s">
        <v>20</v>
      </c>
      <c r="K2020" t="s">
        <v>21</v>
      </c>
      <c r="L2020">
        <v>0</v>
      </c>
      <c r="M2020">
        <v>0</v>
      </c>
      <c r="N2020" t="s">
        <v>22</v>
      </c>
      <c r="O2020">
        <v>3</v>
      </c>
      <c r="P2020" s="30">
        <f>SQRT((postes_2[[#This Row],[x]]-$Q$1)^2+(postes_2[[#This Row],[y]]-$R$1)^2)</f>
        <v>325945.43520903494</v>
      </c>
      <c r="Q2020">
        <v>298294.93999999802</v>
      </c>
      <c r="R2020">
        <v>6847204.5599999996</v>
      </c>
    </row>
    <row r="2021" spans="1:18">
      <c r="A2021">
        <v>1193</v>
      </c>
      <c r="B2021">
        <v>60002782</v>
      </c>
      <c r="C2021" t="e">
        <f>+#REF!</f>
        <v>#REF!</v>
      </c>
      <c r="D2021" t="s">
        <v>274</v>
      </c>
      <c r="E2021">
        <v>1082505600000</v>
      </c>
      <c r="F2021">
        <v>1461755035000</v>
      </c>
      <c r="G2021">
        <v>1</v>
      </c>
      <c r="H2021" t="s">
        <v>5570</v>
      </c>
      <c r="I2021" t="s">
        <v>5571</v>
      </c>
      <c r="J2021" t="s">
        <v>20</v>
      </c>
      <c r="K2021" t="s">
        <v>21</v>
      </c>
      <c r="L2021">
        <v>0</v>
      </c>
      <c r="M2021">
        <v>0</v>
      </c>
      <c r="N2021" t="s">
        <v>22</v>
      </c>
      <c r="O2021">
        <v>4</v>
      </c>
      <c r="P2021" s="30">
        <f>SQRT((postes_2[[#This Row],[x]]-$Q$1)^2+(postes_2[[#This Row],[y]]-$R$1)^2)</f>
        <v>326026.85619711404</v>
      </c>
      <c r="Q2021">
        <v>377756.64999999898</v>
      </c>
      <c r="R2021">
        <v>6525124.1399999997</v>
      </c>
    </row>
    <row r="2022" spans="1:18">
      <c r="A2022">
        <v>980</v>
      </c>
      <c r="B2022">
        <v>20000919</v>
      </c>
      <c r="C2022">
        <f>+PF1044</f>
        <v>0</v>
      </c>
      <c r="D2022" t="s">
        <v>168</v>
      </c>
      <c r="E2022">
        <v>610761600000</v>
      </c>
      <c r="F2022">
        <v>1450427875000</v>
      </c>
      <c r="G2022">
        <v>1</v>
      </c>
      <c r="H2022" t="s">
        <v>2102</v>
      </c>
      <c r="I2022" t="s">
        <v>2103</v>
      </c>
      <c r="J2022" t="s">
        <v>20</v>
      </c>
      <c r="K2022" t="s">
        <v>21</v>
      </c>
      <c r="L2022">
        <v>0</v>
      </c>
      <c r="M2022">
        <v>0</v>
      </c>
      <c r="N2022" t="s">
        <v>22</v>
      </c>
      <c r="O2022">
        <v>3</v>
      </c>
      <c r="P2022" s="30">
        <f>SQRT((postes_2[[#This Row],[x]]-$Q$1)^2+(postes_2[[#This Row],[y]]-$R$1)^2)</f>
        <v>326065.04775594908</v>
      </c>
      <c r="Q2022">
        <v>928826.89000000095</v>
      </c>
      <c r="R2022">
        <v>6823938.2599999998</v>
      </c>
    </row>
    <row r="2023" spans="1:18">
      <c r="A2023">
        <v>3629</v>
      </c>
      <c r="B2023">
        <v>50000514</v>
      </c>
      <c r="C2023" t="e">
        <f>+#REF!</f>
        <v>#REF!</v>
      </c>
      <c r="D2023" t="s">
        <v>20</v>
      </c>
      <c r="E2023">
        <v>610761600000</v>
      </c>
      <c r="F2023" t="s">
        <v>20</v>
      </c>
      <c r="G2023">
        <v>1</v>
      </c>
      <c r="H2023" t="s">
        <v>7752</v>
      </c>
      <c r="I2023" t="s">
        <v>7753</v>
      </c>
      <c r="J2023" t="s">
        <v>20</v>
      </c>
      <c r="K2023" t="s">
        <v>21</v>
      </c>
      <c r="L2023">
        <v>0</v>
      </c>
      <c r="M2023">
        <v>0</v>
      </c>
      <c r="N2023" t="s">
        <v>22</v>
      </c>
      <c r="O2023">
        <v>6</v>
      </c>
      <c r="P2023" s="30">
        <f>SQRT((postes_2[[#This Row],[x]]-$Q$1)^2+(postes_2[[#This Row],[y]]-$R$1)^2)</f>
        <v>326106.84377786191</v>
      </c>
      <c r="Q2023">
        <v>639629.00999999803</v>
      </c>
      <c r="R2023">
        <v>6428661.8200000003</v>
      </c>
    </row>
    <row r="2024" spans="1:18">
      <c r="A2024">
        <v>530</v>
      </c>
      <c r="B2024">
        <v>60000682</v>
      </c>
      <c r="C2024">
        <f>+PF1496</f>
        <v>0</v>
      </c>
      <c r="D2024" t="s">
        <v>36</v>
      </c>
      <c r="E2024">
        <v>1150195396000</v>
      </c>
      <c r="F2024">
        <v>1150195374000</v>
      </c>
      <c r="G2024">
        <v>1</v>
      </c>
      <c r="H2024" t="s">
        <v>318</v>
      </c>
      <c r="I2024" t="s">
        <v>319</v>
      </c>
      <c r="J2024" t="s">
        <v>20</v>
      </c>
      <c r="K2024" t="s">
        <v>21</v>
      </c>
      <c r="L2024">
        <v>0</v>
      </c>
      <c r="M2024">
        <v>0</v>
      </c>
      <c r="N2024" t="s">
        <v>22</v>
      </c>
      <c r="O2024">
        <v>3</v>
      </c>
      <c r="P2024" s="30">
        <f>SQRT((postes_2[[#This Row],[x]]-$Q$1)^2+(postes_2[[#This Row],[y]]-$R$1)^2)</f>
        <v>326156.25159285677</v>
      </c>
      <c r="Q2024">
        <v>285126.31000000198</v>
      </c>
      <c r="R2024">
        <v>6776480.7300000004</v>
      </c>
    </row>
    <row r="2025" spans="1:18">
      <c r="A2025">
        <v>2041</v>
      </c>
      <c r="B2025">
        <v>30001683</v>
      </c>
      <c r="C2025" t="e">
        <f>+#REF!</f>
        <v>#REF!</v>
      </c>
      <c r="D2025" t="s">
        <v>1094</v>
      </c>
      <c r="E2025">
        <v>610761600000</v>
      </c>
      <c r="F2025">
        <v>1423666035000</v>
      </c>
      <c r="G2025">
        <v>1</v>
      </c>
      <c r="H2025" t="s">
        <v>3925</v>
      </c>
      <c r="I2025" t="s">
        <v>3926</v>
      </c>
      <c r="J2025" t="s">
        <v>20</v>
      </c>
      <c r="K2025" t="s">
        <v>21</v>
      </c>
      <c r="L2025">
        <v>0</v>
      </c>
      <c r="M2025">
        <v>0</v>
      </c>
      <c r="N2025" t="s">
        <v>22</v>
      </c>
      <c r="O2025">
        <v>3</v>
      </c>
      <c r="P2025" s="30">
        <f>SQRT((postes_2[[#This Row],[x]]-$Q$1)^2+(postes_2[[#This Row],[y]]-$R$1)^2)</f>
        <v>326183.02731612831</v>
      </c>
      <c r="Q2025">
        <v>797453.68</v>
      </c>
      <c r="R2025">
        <v>6486194.3099999996</v>
      </c>
    </row>
    <row r="2026" spans="1:18">
      <c r="A2026">
        <v>1057</v>
      </c>
      <c r="B2026">
        <v>10000117</v>
      </c>
      <c r="C2026">
        <f>+PF972</f>
        <v>0</v>
      </c>
      <c r="D2026" t="s">
        <v>274</v>
      </c>
      <c r="E2026">
        <v>610761600000</v>
      </c>
      <c r="F2026">
        <v>1421930852000</v>
      </c>
      <c r="G2026">
        <v>1</v>
      </c>
      <c r="H2026" t="s">
        <v>3268</v>
      </c>
      <c r="I2026" t="s">
        <v>3269</v>
      </c>
      <c r="J2026" t="s">
        <v>20</v>
      </c>
      <c r="K2026" t="s">
        <v>21</v>
      </c>
      <c r="L2026">
        <v>0</v>
      </c>
      <c r="M2026">
        <v>0</v>
      </c>
      <c r="N2026" t="s">
        <v>22</v>
      </c>
      <c r="O2026">
        <v>4</v>
      </c>
      <c r="P2026" s="30">
        <f>SQRT((postes_2[[#This Row],[x]]-$Q$1)^2+(postes_2[[#This Row],[y]]-$R$1)^2)</f>
        <v>326200.59073121683</v>
      </c>
      <c r="Q2026">
        <v>609649.25999999803</v>
      </c>
      <c r="R2026">
        <v>7079661.9100000001</v>
      </c>
    </row>
    <row r="2027" spans="1:18">
      <c r="A2027">
        <v>2718</v>
      </c>
      <c r="B2027">
        <v>10001386</v>
      </c>
      <c r="C2027" t="e">
        <f>+#REF!</f>
        <v>#REF!</v>
      </c>
      <c r="D2027" t="s">
        <v>23</v>
      </c>
      <c r="E2027" s="1">
        <v>1037664000000</v>
      </c>
      <c r="F2027">
        <v>1283937399000</v>
      </c>
      <c r="G2027">
        <v>1</v>
      </c>
      <c r="H2027" t="s">
        <v>6308</v>
      </c>
      <c r="I2027" t="s">
        <v>6309</v>
      </c>
      <c r="J2027" t="s">
        <v>20</v>
      </c>
      <c r="K2027" t="s">
        <v>21</v>
      </c>
      <c r="L2027">
        <v>0</v>
      </c>
      <c r="M2027">
        <v>0</v>
      </c>
      <c r="N2027" t="s">
        <v>22</v>
      </c>
      <c r="O2027">
        <v>4</v>
      </c>
      <c r="P2027" s="30">
        <f>SQRT((postes_2[[#This Row],[x]]-$Q$1)^2+(postes_2[[#This Row],[y]]-$R$1)^2)</f>
        <v>326202.91408144403</v>
      </c>
      <c r="Q2027">
        <v>714458.64999999898</v>
      </c>
      <c r="R2027">
        <v>7062646.04</v>
      </c>
    </row>
    <row r="2028" spans="1:18">
      <c r="A2028">
        <v>2751</v>
      </c>
      <c r="B2028">
        <v>10000200</v>
      </c>
      <c r="C2028" t="e">
        <f>+#REF!</f>
        <v>#REF!</v>
      </c>
      <c r="D2028" t="s">
        <v>229</v>
      </c>
      <c r="E2028">
        <v>1071532800000</v>
      </c>
      <c r="F2028">
        <v>1127128167000</v>
      </c>
      <c r="G2028">
        <v>1</v>
      </c>
      <c r="H2028" t="s">
        <v>4865</v>
      </c>
      <c r="I2028" t="s">
        <v>4866</v>
      </c>
      <c r="J2028" t="s">
        <v>20</v>
      </c>
      <c r="K2028" t="s">
        <v>21</v>
      </c>
      <c r="L2028">
        <v>0</v>
      </c>
      <c r="M2028">
        <v>0</v>
      </c>
      <c r="N2028" t="s">
        <v>22</v>
      </c>
      <c r="O2028">
        <v>6</v>
      </c>
      <c r="P2028" s="30">
        <f>SQRT((postes_2[[#This Row],[x]]-$Q$1)^2+(postes_2[[#This Row],[y]]-$R$1)^2)</f>
        <v>326274.54821675736</v>
      </c>
      <c r="Q2028">
        <v>710166.42000000202</v>
      </c>
      <c r="R2028">
        <v>7064131.8899999997</v>
      </c>
    </row>
    <row r="2029" spans="1:18">
      <c r="A2029">
        <v>1965</v>
      </c>
      <c r="B2029">
        <v>60001045</v>
      </c>
      <c r="C2029" t="e">
        <f>+#REF!</f>
        <v>#REF!</v>
      </c>
      <c r="D2029" t="s">
        <v>36</v>
      </c>
      <c r="E2029">
        <v>1150197333000</v>
      </c>
      <c r="F2029">
        <v>1150197206000</v>
      </c>
      <c r="G2029">
        <v>1</v>
      </c>
      <c r="H2029" t="s">
        <v>3998</v>
      </c>
      <c r="I2029" t="s">
        <v>3998</v>
      </c>
      <c r="J2029" t="s">
        <v>20</v>
      </c>
      <c r="K2029" t="s">
        <v>21</v>
      </c>
      <c r="L2029">
        <v>0</v>
      </c>
      <c r="M2029">
        <v>0</v>
      </c>
      <c r="N2029" t="s">
        <v>22</v>
      </c>
      <c r="O2029">
        <v>3</v>
      </c>
      <c r="P2029" s="30">
        <f>SQRT((postes_2[[#This Row],[x]]-$Q$1)^2+(postes_2[[#This Row],[y]]-$R$1)^2)</f>
        <v>326281.36519816791</v>
      </c>
      <c r="Q2029">
        <v>284987.57</v>
      </c>
      <c r="R2029">
        <v>6730633</v>
      </c>
    </row>
    <row r="2030" spans="1:18">
      <c r="A2030">
        <v>2411</v>
      </c>
      <c r="B2030">
        <v>50000521</v>
      </c>
      <c r="C2030" t="e">
        <f>+#REF!</f>
        <v>#REF!</v>
      </c>
      <c r="D2030" t="s">
        <v>17</v>
      </c>
      <c r="E2030">
        <v>610761600000</v>
      </c>
      <c r="F2030">
        <v>1316099215000</v>
      </c>
      <c r="G2030">
        <v>1</v>
      </c>
      <c r="H2030" t="s">
        <v>6466</v>
      </c>
      <c r="I2030" t="s">
        <v>6467</v>
      </c>
      <c r="J2030" t="s">
        <v>20</v>
      </c>
      <c r="K2030" t="s">
        <v>21</v>
      </c>
      <c r="L2030">
        <v>0</v>
      </c>
      <c r="M2030">
        <v>0</v>
      </c>
      <c r="N2030" t="s">
        <v>22</v>
      </c>
      <c r="O2030">
        <v>3</v>
      </c>
      <c r="P2030" s="30">
        <f>SQRT((postes_2[[#This Row],[x]]-$Q$1)^2+(postes_2[[#This Row],[y]]-$R$1)^2)</f>
        <v>326511.72650606441</v>
      </c>
      <c r="Q2030">
        <v>615398.31999999995</v>
      </c>
      <c r="R2030">
        <v>6426987.8300000001</v>
      </c>
    </row>
    <row r="2031" spans="1:18">
      <c r="A2031">
        <v>2848</v>
      </c>
      <c r="B2031">
        <v>20001436</v>
      </c>
      <c r="C2031" t="e">
        <f>+#REF!</f>
        <v>#REF!</v>
      </c>
      <c r="D2031" t="s">
        <v>77</v>
      </c>
      <c r="E2031">
        <v>610761600000</v>
      </c>
      <c r="F2031">
        <v>1342176417000</v>
      </c>
      <c r="G2031">
        <v>1</v>
      </c>
      <c r="H2031" t="s">
        <v>2270</v>
      </c>
      <c r="I2031" t="s">
        <v>2271</v>
      </c>
      <c r="J2031" t="s">
        <v>20</v>
      </c>
      <c r="K2031" t="s">
        <v>21</v>
      </c>
      <c r="L2031">
        <v>0</v>
      </c>
      <c r="M2031">
        <v>0</v>
      </c>
      <c r="N2031" t="s">
        <v>22</v>
      </c>
      <c r="O2031">
        <v>3</v>
      </c>
      <c r="P2031" s="30">
        <f>SQRT((postes_2[[#This Row],[x]]-$Q$1)^2+(postes_2[[#This Row],[y]]-$R$1)^2)</f>
        <v>326586.82577481039</v>
      </c>
      <c r="Q2031">
        <v>936162.22999999695</v>
      </c>
      <c r="R2031">
        <v>6729315.6399999997</v>
      </c>
    </row>
    <row r="2032" spans="1:18">
      <c r="A2032">
        <v>936</v>
      </c>
      <c r="B2032">
        <v>30000102</v>
      </c>
      <c r="C2032">
        <f>+PF1101</f>
        <v>0</v>
      </c>
      <c r="D2032" t="s">
        <v>168</v>
      </c>
      <c r="E2032">
        <v>1336734760000</v>
      </c>
      <c r="F2032">
        <v>1450369173000</v>
      </c>
      <c r="G2032">
        <v>1</v>
      </c>
      <c r="H2032" t="s">
        <v>2022</v>
      </c>
      <c r="I2032" t="s">
        <v>2023</v>
      </c>
      <c r="J2032" t="s">
        <v>20</v>
      </c>
      <c r="K2032" t="s">
        <v>21</v>
      </c>
      <c r="L2032">
        <v>0</v>
      </c>
      <c r="M2032">
        <v>0</v>
      </c>
      <c r="N2032" t="s">
        <v>22</v>
      </c>
      <c r="O2032">
        <v>6</v>
      </c>
      <c r="P2032" s="30">
        <f>SQRT((postes_2[[#This Row],[x]]-$Q$1)^2+(postes_2[[#This Row],[y]]-$R$1)^2)</f>
        <v>326676.50563755422</v>
      </c>
      <c r="Q2032">
        <v>930864.07999999798</v>
      </c>
      <c r="R2032">
        <v>6689707.21</v>
      </c>
    </row>
    <row r="2033" spans="1:18">
      <c r="A2033">
        <v>3681</v>
      </c>
      <c r="B2033">
        <v>30000333</v>
      </c>
      <c r="C2033" t="e">
        <f>+#REF!</f>
        <v>#REF!</v>
      </c>
      <c r="D2033" t="s">
        <v>83</v>
      </c>
      <c r="E2033">
        <v>610761600000</v>
      </c>
      <c r="F2033">
        <v>1363274656000</v>
      </c>
      <c r="G2033">
        <v>1</v>
      </c>
      <c r="H2033" t="s">
        <v>7579</v>
      </c>
      <c r="I2033" t="s">
        <v>7580</v>
      </c>
      <c r="J2033" t="s">
        <v>20</v>
      </c>
      <c r="K2033" t="s">
        <v>21</v>
      </c>
      <c r="L2033">
        <v>0</v>
      </c>
      <c r="M2033">
        <v>0</v>
      </c>
      <c r="N2033" t="s">
        <v>22</v>
      </c>
      <c r="O2033">
        <v>3</v>
      </c>
      <c r="P2033" s="30">
        <f>SQRT((postes_2[[#This Row],[x]]-$Q$1)^2+(postes_2[[#This Row],[y]]-$R$1)^2)</f>
        <v>326812.17829236126</v>
      </c>
      <c r="Q2033">
        <v>907685.42000000202</v>
      </c>
      <c r="R2033">
        <v>6617562.4900000002</v>
      </c>
    </row>
    <row r="2034" spans="1:18">
      <c r="A2034">
        <v>1810</v>
      </c>
      <c r="B2034">
        <v>20000999</v>
      </c>
      <c r="C2034">
        <f>+PF226</f>
        <v>0</v>
      </c>
      <c r="D2034" t="s">
        <v>77</v>
      </c>
      <c r="E2034">
        <v>610761600000</v>
      </c>
      <c r="F2034">
        <v>1380731168000</v>
      </c>
      <c r="G2034">
        <v>1</v>
      </c>
      <c r="H2034" t="s">
        <v>7150</v>
      </c>
      <c r="I2034" t="s">
        <v>7151</v>
      </c>
      <c r="J2034" t="s">
        <v>20</v>
      </c>
      <c r="K2034" t="s">
        <v>21</v>
      </c>
      <c r="L2034">
        <v>0</v>
      </c>
      <c r="M2034">
        <v>0</v>
      </c>
      <c r="N2034" t="s">
        <v>22</v>
      </c>
      <c r="O2034">
        <v>3</v>
      </c>
      <c r="P2034" s="30">
        <f>SQRT((postes_2[[#This Row],[x]]-$Q$1)^2+(postes_2[[#This Row],[y]]-$R$1)^2)</f>
        <v>326865.5606980836</v>
      </c>
      <c r="Q2034">
        <v>933260.35000000102</v>
      </c>
      <c r="R2034">
        <v>6804911.6100000003</v>
      </c>
    </row>
    <row r="2035" spans="1:18">
      <c r="A2035">
        <v>2227</v>
      </c>
      <c r="B2035">
        <v>30001041</v>
      </c>
      <c r="C2035" t="e">
        <f>+#REF!</f>
        <v>#REF!</v>
      </c>
      <c r="D2035" t="s">
        <v>38</v>
      </c>
      <c r="E2035">
        <v>610761600000</v>
      </c>
      <c r="F2035">
        <v>1224774594000</v>
      </c>
      <c r="G2035">
        <v>1</v>
      </c>
      <c r="H2035" t="s">
        <v>5691</v>
      </c>
      <c r="I2035" t="s">
        <v>5692</v>
      </c>
      <c r="J2035" t="s">
        <v>26</v>
      </c>
      <c r="K2035" t="s">
        <v>21</v>
      </c>
      <c r="L2035">
        <v>0</v>
      </c>
      <c r="M2035">
        <v>0</v>
      </c>
      <c r="N2035" t="s">
        <v>22</v>
      </c>
      <c r="O2035">
        <v>3</v>
      </c>
      <c r="P2035" s="30">
        <f>SQRT((postes_2[[#This Row],[x]]-$Q$1)^2+(postes_2[[#This Row],[y]]-$R$1)^2)</f>
        <v>326936.10071082908</v>
      </c>
      <c r="Q2035">
        <v>844731.50999999803</v>
      </c>
      <c r="R2035">
        <v>6525408.79</v>
      </c>
    </row>
    <row r="2036" spans="1:18">
      <c r="A2036">
        <v>1422</v>
      </c>
      <c r="B2036">
        <v>30000136</v>
      </c>
      <c r="C2036">
        <f>+PF616</f>
        <v>0</v>
      </c>
      <c r="D2036" t="s">
        <v>56</v>
      </c>
      <c r="E2036">
        <v>1205842673000</v>
      </c>
      <c r="F2036">
        <v>1205842656000</v>
      </c>
      <c r="G2036">
        <v>1</v>
      </c>
      <c r="H2036" t="s">
        <v>5773</v>
      </c>
      <c r="I2036" t="s">
        <v>5774</v>
      </c>
      <c r="J2036" t="s">
        <v>20</v>
      </c>
      <c r="K2036" t="s">
        <v>21</v>
      </c>
      <c r="L2036">
        <v>0</v>
      </c>
      <c r="M2036">
        <v>0</v>
      </c>
      <c r="N2036" t="s">
        <v>22</v>
      </c>
      <c r="O2036">
        <v>3</v>
      </c>
      <c r="P2036" s="30">
        <f>SQRT((postes_2[[#This Row],[x]]-$Q$1)^2+(postes_2[[#This Row],[y]]-$R$1)^2)</f>
        <v>327048.6468980636</v>
      </c>
      <c r="Q2036">
        <v>930317.46000000101</v>
      </c>
      <c r="R2036">
        <v>6685213.0599999996</v>
      </c>
    </row>
    <row r="2037" spans="1:18">
      <c r="A2037">
        <v>2898</v>
      </c>
      <c r="B2037">
        <v>70000040</v>
      </c>
      <c r="C2037" t="e">
        <f>+#REF!</f>
        <v>#REF!</v>
      </c>
      <c r="D2037" t="s">
        <v>77</v>
      </c>
      <c r="E2037">
        <v>757641600000</v>
      </c>
      <c r="F2037">
        <v>1373372797000</v>
      </c>
      <c r="G2037">
        <v>1</v>
      </c>
      <c r="H2037" t="s">
        <v>6075</v>
      </c>
      <c r="I2037" t="s">
        <v>6076</v>
      </c>
      <c r="J2037" t="s">
        <v>20</v>
      </c>
      <c r="K2037" t="s">
        <v>21</v>
      </c>
      <c r="L2037">
        <v>0</v>
      </c>
      <c r="M2037">
        <v>0</v>
      </c>
      <c r="N2037" t="s">
        <v>22</v>
      </c>
      <c r="O2037">
        <v>4</v>
      </c>
      <c r="P2037" s="30">
        <f>SQRT((postes_2[[#This Row],[x]]-$Q$1)^2+(postes_2[[#This Row],[y]]-$R$1)^2)</f>
        <v>327463.88636941189</v>
      </c>
      <c r="Q2037">
        <v>357142.09000000398</v>
      </c>
      <c r="R2037">
        <v>6960966.3899999997</v>
      </c>
    </row>
    <row r="2038" spans="1:18">
      <c r="A2038">
        <v>1585</v>
      </c>
      <c r="B2038">
        <v>30001103</v>
      </c>
      <c r="C2038" t="e">
        <f>+#REF!</f>
        <v>#REF!</v>
      </c>
      <c r="D2038" t="s">
        <v>274</v>
      </c>
      <c r="E2038">
        <v>771724800000</v>
      </c>
      <c r="F2038">
        <v>1424100731000</v>
      </c>
      <c r="G2038">
        <v>1</v>
      </c>
      <c r="H2038" t="s">
        <v>7551</v>
      </c>
      <c r="I2038" t="s">
        <v>7552</v>
      </c>
      <c r="J2038" t="s">
        <v>20</v>
      </c>
      <c r="K2038" t="s">
        <v>21</v>
      </c>
      <c r="L2038">
        <v>0</v>
      </c>
      <c r="M2038">
        <v>0</v>
      </c>
      <c r="N2038" t="s">
        <v>22</v>
      </c>
      <c r="O2038">
        <v>6</v>
      </c>
      <c r="P2038" s="30">
        <f>SQRT((postes_2[[#This Row],[x]]-$Q$1)^2+(postes_2[[#This Row],[y]]-$R$1)^2)</f>
        <v>327481.03230125684</v>
      </c>
      <c r="Q2038">
        <v>842411.11999999697</v>
      </c>
      <c r="R2038">
        <v>6522276.6799999997</v>
      </c>
    </row>
    <row r="2039" spans="1:18">
      <c r="A2039">
        <v>246</v>
      </c>
      <c r="B2039">
        <v>70058704</v>
      </c>
      <c r="C2039">
        <f>+PV1795</f>
        <v>0</v>
      </c>
      <c r="D2039" t="s">
        <v>274</v>
      </c>
      <c r="E2039">
        <v>1442233953000</v>
      </c>
      <c r="F2039">
        <v>1442233894000</v>
      </c>
      <c r="G2039">
        <v>1</v>
      </c>
      <c r="H2039" t="s">
        <v>561</v>
      </c>
      <c r="I2039" t="s">
        <v>562</v>
      </c>
      <c r="J2039" t="s">
        <v>20</v>
      </c>
      <c r="K2039" t="s">
        <v>21</v>
      </c>
      <c r="L2039">
        <v>0</v>
      </c>
      <c r="M2039">
        <v>0</v>
      </c>
      <c r="N2039" t="s">
        <v>267</v>
      </c>
      <c r="O2039">
        <v>3</v>
      </c>
      <c r="P2039" s="30">
        <f>SQRT((postes_2[[#This Row],[x]]-$Q$1)^2+(postes_2[[#This Row],[y]]-$R$1)^2)</f>
        <v>327530.41456530674</v>
      </c>
      <c r="Q2039">
        <v>831886.97479999799</v>
      </c>
      <c r="R2039">
        <v>6512111.1923000002</v>
      </c>
    </row>
    <row r="2040" spans="1:18">
      <c r="A2040">
        <v>3851</v>
      </c>
      <c r="B2040">
        <v>20001421</v>
      </c>
      <c r="C2040" t="e">
        <f>+#REF!</f>
        <v>#REF!</v>
      </c>
      <c r="D2040" t="s">
        <v>168</v>
      </c>
      <c r="E2040">
        <v>610761600000</v>
      </c>
      <c r="F2040">
        <v>1449067022000</v>
      </c>
      <c r="G2040">
        <v>1</v>
      </c>
      <c r="H2040" t="s">
        <v>7913</v>
      </c>
      <c r="I2040" t="s">
        <v>7914</v>
      </c>
      <c r="J2040" t="s">
        <v>20</v>
      </c>
      <c r="K2040" t="s">
        <v>21</v>
      </c>
      <c r="L2040">
        <v>0</v>
      </c>
      <c r="M2040">
        <v>0</v>
      </c>
      <c r="N2040" t="s">
        <v>22</v>
      </c>
      <c r="O2040">
        <v>6</v>
      </c>
      <c r="P2040" s="30">
        <f>SQRT((postes_2[[#This Row],[x]]-$Q$1)^2+(postes_2[[#This Row],[y]]-$R$1)^2)</f>
        <v>327606.85043836455</v>
      </c>
      <c r="Q2040">
        <v>937423.39999999898</v>
      </c>
      <c r="R2040">
        <v>6732792.1200000001</v>
      </c>
    </row>
    <row r="2041" spans="1:18">
      <c r="A2041">
        <v>879</v>
      </c>
      <c r="B2041">
        <v>30000348</v>
      </c>
      <c r="C2041">
        <f>+PF1164</f>
        <v>0</v>
      </c>
      <c r="D2041" t="s">
        <v>274</v>
      </c>
      <c r="E2041">
        <v>610761600000</v>
      </c>
      <c r="F2041">
        <v>1445269678000</v>
      </c>
      <c r="G2041">
        <v>1</v>
      </c>
      <c r="H2041" t="s">
        <v>1894</v>
      </c>
      <c r="I2041" t="s">
        <v>1895</v>
      </c>
      <c r="J2041" t="s">
        <v>20</v>
      </c>
      <c r="K2041" t="s">
        <v>21</v>
      </c>
      <c r="L2041">
        <v>0</v>
      </c>
      <c r="M2041">
        <v>0</v>
      </c>
      <c r="N2041" t="s">
        <v>22</v>
      </c>
      <c r="O2041">
        <v>3</v>
      </c>
      <c r="P2041" s="30">
        <f>SQRT((postes_2[[#This Row],[x]]-$Q$1)^2+(postes_2[[#This Row],[y]]-$R$1)^2)</f>
        <v>327649.63743993023</v>
      </c>
      <c r="Q2041">
        <v>906199.24000000197</v>
      </c>
      <c r="R2041">
        <v>6612401.79</v>
      </c>
    </row>
    <row r="2042" spans="1:18">
      <c r="A2042">
        <v>247</v>
      </c>
      <c r="B2042">
        <v>70058804</v>
      </c>
      <c r="C2042">
        <f>+ZV1797</f>
        <v>0</v>
      </c>
      <c r="D2042" t="s">
        <v>274</v>
      </c>
      <c r="E2042">
        <v>1442234367000</v>
      </c>
      <c r="F2042">
        <v>1442234308000</v>
      </c>
      <c r="G2042">
        <v>1</v>
      </c>
      <c r="H2042" t="s">
        <v>563</v>
      </c>
      <c r="I2042" t="s">
        <v>564</v>
      </c>
      <c r="J2042" t="s">
        <v>20</v>
      </c>
      <c r="K2042" t="s">
        <v>283</v>
      </c>
      <c r="L2042">
        <v>0</v>
      </c>
      <c r="M2042">
        <v>0</v>
      </c>
      <c r="N2042" t="s">
        <v>267</v>
      </c>
      <c r="O2042">
        <v>3</v>
      </c>
      <c r="P2042" s="30">
        <f>SQRT((postes_2[[#This Row],[x]]-$Q$1)^2+(postes_2[[#This Row],[y]]-$R$1)^2)</f>
        <v>327651.38283297932</v>
      </c>
      <c r="Q2042">
        <v>835777.47839999897</v>
      </c>
      <c r="R2042">
        <v>6515572.3567000004</v>
      </c>
    </row>
    <row r="2043" spans="1:18">
      <c r="A2043">
        <v>1852</v>
      </c>
      <c r="B2043">
        <v>50002154</v>
      </c>
      <c r="C2043">
        <f>+PF193</f>
        <v>0</v>
      </c>
      <c r="D2043" t="s">
        <v>77</v>
      </c>
      <c r="E2043">
        <v>894326400000</v>
      </c>
      <c r="F2043">
        <v>1323103195000</v>
      </c>
      <c r="G2043">
        <v>1</v>
      </c>
      <c r="H2043" t="s">
        <v>4370</v>
      </c>
      <c r="I2043" t="s">
        <v>4371</v>
      </c>
      <c r="J2043" t="s">
        <v>20</v>
      </c>
      <c r="K2043" t="s">
        <v>21</v>
      </c>
      <c r="L2043">
        <v>0</v>
      </c>
      <c r="M2043">
        <v>0</v>
      </c>
      <c r="N2043" t="s">
        <v>22</v>
      </c>
      <c r="O2043">
        <v>3</v>
      </c>
      <c r="P2043" s="30">
        <f>SQRT((postes_2[[#This Row],[x]]-$Q$1)^2+(postes_2[[#This Row],[y]]-$R$1)^2)</f>
        <v>327841.58225143352</v>
      </c>
      <c r="Q2043">
        <v>516531.5</v>
      </c>
      <c r="R2043">
        <v>6439367.1500000004</v>
      </c>
    </row>
    <row r="2044" spans="1:18">
      <c r="A2044">
        <v>3912</v>
      </c>
      <c r="B2044">
        <v>30001053</v>
      </c>
      <c r="C2044" t="e">
        <f>+#REF!</f>
        <v>#REF!</v>
      </c>
      <c r="D2044" t="s">
        <v>56</v>
      </c>
      <c r="E2044">
        <v>1330363521000</v>
      </c>
      <c r="F2044">
        <v>1330363506000</v>
      </c>
      <c r="G2044">
        <v>1</v>
      </c>
      <c r="H2044" t="s">
        <v>8284</v>
      </c>
      <c r="I2044" t="s">
        <v>8285</v>
      </c>
      <c r="J2044" t="s">
        <v>20</v>
      </c>
      <c r="K2044" t="s">
        <v>21</v>
      </c>
      <c r="L2044">
        <v>0</v>
      </c>
      <c r="M2044">
        <v>0</v>
      </c>
      <c r="N2044" t="s">
        <v>22</v>
      </c>
      <c r="O2044">
        <v>3</v>
      </c>
      <c r="P2044" s="30">
        <f>SQRT((postes_2[[#This Row],[x]]-$Q$1)^2+(postes_2[[#This Row],[y]]-$R$1)^2)</f>
        <v>327929.33375297353</v>
      </c>
      <c r="Q2044">
        <v>846638.29999999702</v>
      </c>
      <c r="R2044">
        <v>6525950.0499999998</v>
      </c>
    </row>
    <row r="2045" spans="1:18">
      <c r="A2045">
        <v>1896</v>
      </c>
      <c r="B2045">
        <v>60003300</v>
      </c>
      <c r="C2045">
        <f>+PF151</f>
        <v>0</v>
      </c>
      <c r="D2045" t="s">
        <v>27</v>
      </c>
      <c r="E2045">
        <v>989971200000</v>
      </c>
      <c r="F2045">
        <v>1294849401000</v>
      </c>
      <c r="G2045">
        <v>1</v>
      </c>
      <c r="H2045" t="s">
        <v>3408</v>
      </c>
      <c r="I2045" t="s">
        <v>3409</v>
      </c>
      <c r="J2045" t="s">
        <v>20</v>
      </c>
      <c r="K2045" t="s">
        <v>21</v>
      </c>
      <c r="L2045">
        <v>0</v>
      </c>
      <c r="M2045">
        <v>0</v>
      </c>
      <c r="N2045" t="s">
        <v>22</v>
      </c>
      <c r="O2045">
        <v>3</v>
      </c>
      <c r="P2045" s="30">
        <f>SQRT((postes_2[[#This Row],[x]]-$Q$1)^2+(postes_2[[#This Row],[y]]-$R$1)^2)</f>
        <v>328015.58027438482</v>
      </c>
      <c r="Q2045">
        <v>282588.29999999702</v>
      </c>
      <c r="R2045">
        <v>6762857.9500000002</v>
      </c>
    </row>
    <row r="2046" spans="1:18">
      <c r="A2046">
        <v>2136</v>
      </c>
      <c r="B2046">
        <v>70046488</v>
      </c>
      <c r="C2046" t="e">
        <f>+#REF!</f>
        <v>#REF!</v>
      </c>
      <c r="D2046" t="s">
        <v>264</v>
      </c>
      <c r="E2046">
        <v>1416247653000</v>
      </c>
      <c r="F2046">
        <v>1385124517000</v>
      </c>
      <c r="G2046">
        <v>1</v>
      </c>
      <c r="H2046" t="s">
        <v>4988</v>
      </c>
      <c r="I2046" t="s">
        <v>4989</v>
      </c>
      <c r="J2046" t="s">
        <v>20</v>
      </c>
      <c r="K2046" t="s">
        <v>21</v>
      </c>
      <c r="L2046">
        <v>0</v>
      </c>
      <c r="M2046">
        <v>0</v>
      </c>
      <c r="N2046" t="s">
        <v>22</v>
      </c>
      <c r="O2046">
        <v>6</v>
      </c>
      <c r="P2046" s="30">
        <f>SQRT((postes_2[[#This Row],[x]]-$Q$1)^2+(postes_2[[#This Row],[y]]-$R$1)^2)</f>
        <v>328029.12134829734</v>
      </c>
      <c r="Q2046">
        <v>930523.50999999803</v>
      </c>
      <c r="R2046">
        <v>6825353.9400000004</v>
      </c>
    </row>
    <row r="2047" spans="1:18">
      <c r="A2047">
        <v>2919</v>
      </c>
      <c r="B2047">
        <v>50000516</v>
      </c>
      <c r="C2047" t="e">
        <f>+#REF!</f>
        <v>#REF!</v>
      </c>
      <c r="D2047" t="s">
        <v>274</v>
      </c>
      <c r="E2047">
        <v>610761600000</v>
      </c>
      <c r="F2047">
        <v>1423659854000</v>
      </c>
      <c r="G2047">
        <v>1</v>
      </c>
      <c r="H2047" t="s">
        <v>6116</v>
      </c>
      <c r="I2047" t="s">
        <v>6117</v>
      </c>
      <c r="J2047" t="s">
        <v>20</v>
      </c>
      <c r="K2047" t="s">
        <v>21</v>
      </c>
      <c r="L2047">
        <v>0</v>
      </c>
      <c r="M2047">
        <v>0</v>
      </c>
      <c r="N2047" t="s">
        <v>22</v>
      </c>
      <c r="O2047">
        <v>4</v>
      </c>
      <c r="P2047" s="30">
        <f>SQRT((postes_2[[#This Row],[x]]-$Q$1)^2+(postes_2[[#This Row],[y]]-$R$1)^2)</f>
        <v>328069.98960889957</v>
      </c>
      <c r="Q2047">
        <v>638872.03000000096</v>
      </c>
      <c r="R2047">
        <v>6426624.1600000001</v>
      </c>
    </row>
    <row r="2048" spans="1:18">
      <c r="A2048">
        <v>4065</v>
      </c>
      <c r="B2048">
        <v>70000093</v>
      </c>
      <c r="C2048" t="e">
        <f>+#REF!</f>
        <v>#REF!</v>
      </c>
      <c r="D2048" t="s">
        <v>274</v>
      </c>
      <c r="E2048">
        <v>757641600000</v>
      </c>
      <c r="F2048">
        <v>1453725697000</v>
      </c>
      <c r="G2048">
        <v>1</v>
      </c>
      <c r="H2048" t="s">
        <v>1862</v>
      </c>
      <c r="I2048" t="s">
        <v>1863</v>
      </c>
      <c r="J2048" t="s">
        <v>20</v>
      </c>
      <c r="K2048" t="s">
        <v>21</v>
      </c>
      <c r="L2048">
        <v>0</v>
      </c>
      <c r="M2048">
        <v>0</v>
      </c>
      <c r="N2048" t="s">
        <v>22</v>
      </c>
      <c r="O2048">
        <v>7</v>
      </c>
      <c r="P2048" s="30">
        <f>SQRT((postes_2[[#This Row],[x]]-$Q$1)^2+(postes_2[[#This Row],[y]]-$R$1)^2)</f>
        <v>328106.7408801656</v>
      </c>
      <c r="Q2048">
        <v>346721.82</v>
      </c>
      <c r="R2048">
        <v>6948632.29</v>
      </c>
    </row>
    <row r="2049" spans="1:18">
      <c r="A2049">
        <v>4066</v>
      </c>
      <c r="B2049">
        <v>70054128</v>
      </c>
      <c r="C2049" t="e">
        <f>+#REF!</f>
        <v>#REF!</v>
      </c>
      <c r="D2049" t="s">
        <v>1094</v>
      </c>
      <c r="E2049">
        <v>1425307145000</v>
      </c>
      <c r="F2049">
        <v>1425307042000</v>
      </c>
      <c r="G2049">
        <v>1</v>
      </c>
      <c r="H2049" t="s">
        <v>1862</v>
      </c>
      <c r="I2049" t="s">
        <v>1863</v>
      </c>
      <c r="J2049" t="s">
        <v>20</v>
      </c>
      <c r="K2049" t="s">
        <v>21</v>
      </c>
      <c r="L2049">
        <v>0</v>
      </c>
      <c r="M2049">
        <v>0</v>
      </c>
      <c r="N2049" t="s">
        <v>22</v>
      </c>
      <c r="O2049">
        <v>7</v>
      </c>
      <c r="P2049" s="30">
        <f>SQRT((postes_2[[#This Row],[x]]-$Q$1)^2+(postes_2[[#This Row],[y]]-$R$1)^2)</f>
        <v>328106.7408801656</v>
      </c>
      <c r="Q2049">
        <v>346721.82</v>
      </c>
      <c r="R2049">
        <v>6948632.29</v>
      </c>
    </row>
    <row r="2050" spans="1:18">
      <c r="A2050">
        <v>4067</v>
      </c>
      <c r="B2050">
        <v>70054228</v>
      </c>
      <c r="C2050" t="e">
        <f>+#REF!</f>
        <v>#REF!</v>
      </c>
      <c r="D2050" t="s">
        <v>1094</v>
      </c>
      <c r="E2050">
        <v>1425307319000</v>
      </c>
      <c r="F2050">
        <v>1425307308000</v>
      </c>
      <c r="G2050">
        <v>1</v>
      </c>
      <c r="H2050" t="s">
        <v>1862</v>
      </c>
      <c r="I2050" t="s">
        <v>1863</v>
      </c>
      <c r="J2050" t="s">
        <v>20</v>
      </c>
      <c r="K2050" t="s">
        <v>21</v>
      </c>
      <c r="L2050">
        <v>0</v>
      </c>
      <c r="M2050">
        <v>0</v>
      </c>
      <c r="N2050" t="s">
        <v>22</v>
      </c>
      <c r="O2050">
        <v>7</v>
      </c>
      <c r="P2050" s="30">
        <f>SQRT((postes_2[[#This Row],[x]]-$Q$1)^2+(postes_2[[#This Row],[y]]-$R$1)^2)</f>
        <v>328106.7408801656</v>
      </c>
      <c r="Q2050">
        <v>346721.82</v>
      </c>
      <c r="R2050">
        <v>6948632.29</v>
      </c>
    </row>
    <row r="2051" spans="1:18">
      <c r="A2051">
        <v>4068</v>
      </c>
      <c r="B2051">
        <v>70054328</v>
      </c>
      <c r="C2051" t="e">
        <f>+#REF!</f>
        <v>#REF!</v>
      </c>
      <c r="D2051" t="s">
        <v>1094</v>
      </c>
      <c r="E2051">
        <v>1425307352000</v>
      </c>
      <c r="F2051">
        <v>1425307328000</v>
      </c>
      <c r="G2051">
        <v>1</v>
      </c>
      <c r="H2051" t="s">
        <v>1862</v>
      </c>
      <c r="I2051" t="s">
        <v>1863</v>
      </c>
      <c r="J2051" t="s">
        <v>20</v>
      </c>
      <c r="K2051" t="s">
        <v>21</v>
      </c>
      <c r="L2051">
        <v>0</v>
      </c>
      <c r="M2051">
        <v>0</v>
      </c>
      <c r="N2051" t="s">
        <v>22</v>
      </c>
      <c r="O2051">
        <v>7</v>
      </c>
      <c r="P2051" s="30">
        <f>SQRT((postes_2[[#This Row],[x]]-$Q$1)^2+(postes_2[[#This Row],[y]]-$R$1)^2)</f>
        <v>328106.7408801656</v>
      </c>
      <c r="Q2051">
        <v>346721.82</v>
      </c>
      <c r="R2051">
        <v>6948632.29</v>
      </c>
    </row>
    <row r="2052" spans="1:18">
      <c r="A2052">
        <v>1682</v>
      </c>
      <c r="B2052">
        <v>30001094</v>
      </c>
      <c r="C2052" t="e">
        <f>+#REF!</f>
        <v>#REF!</v>
      </c>
      <c r="D2052" t="s">
        <v>56</v>
      </c>
      <c r="E2052">
        <v>1334250608000</v>
      </c>
      <c r="F2052">
        <v>1333550165000</v>
      </c>
      <c r="G2052">
        <v>1</v>
      </c>
      <c r="H2052" t="s">
        <v>6019</v>
      </c>
      <c r="I2052" t="s">
        <v>6020</v>
      </c>
      <c r="J2052" t="s">
        <v>20</v>
      </c>
      <c r="K2052" t="s">
        <v>21</v>
      </c>
      <c r="L2052">
        <v>0</v>
      </c>
      <c r="M2052">
        <v>0</v>
      </c>
      <c r="N2052" t="s">
        <v>22</v>
      </c>
      <c r="O2052">
        <v>3</v>
      </c>
      <c r="P2052" s="30">
        <f>SQRT((postes_2[[#This Row],[x]]-$Q$1)^2+(postes_2[[#This Row],[y]]-$R$1)^2)</f>
        <v>328706.70111917134</v>
      </c>
      <c r="Q2052">
        <v>844801.52000000305</v>
      </c>
      <c r="R2052">
        <v>6522948.79</v>
      </c>
    </row>
    <row r="2053" spans="1:18">
      <c r="A2053">
        <v>1686</v>
      </c>
      <c r="B2053">
        <v>60000187</v>
      </c>
      <c r="C2053">
        <f>+PF369</f>
        <v>0</v>
      </c>
      <c r="D2053" t="s">
        <v>43</v>
      </c>
      <c r="E2053">
        <v>1128435481000</v>
      </c>
      <c r="F2053">
        <v>1128435470000</v>
      </c>
      <c r="G2053">
        <v>1</v>
      </c>
      <c r="H2053" t="s">
        <v>6027</v>
      </c>
      <c r="I2053" t="s">
        <v>6028</v>
      </c>
      <c r="J2053" t="s">
        <v>20</v>
      </c>
      <c r="K2053" t="s">
        <v>21</v>
      </c>
      <c r="L2053">
        <v>0</v>
      </c>
      <c r="M2053">
        <v>0</v>
      </c>
      <c r="N2053" t="s">
        <v>22</v>
      </c>
      <c r="O2053">
        <v>3</v>
      </c>
      <c r="P2053" s="30">
        <f>SQRT((postes_2[[#This Row],[x]]-$Q$1)^2+(postes_2[[#This Row],[y]]-$R$1)^2)</f>
        <v>328756.41285366437</v>
      </c>
      <c r="Q2053">
        <v>291733.74000000203</v>
      </c>
      <c r="R2053">
        <v>6834013.1299999999</v>
      </c>
    </row>
    <row r="2054" spans="1:18">
      <c r="A2054">
        <v>3882</v>
      </c>
      <c r="B2054">
        <v>20000013</v>
      </c>
      <c r="C2054" t="e">
        <f>+#REF!</f>
        <v>#REF!</v>
      </c>
      <c r="D2054" t="s">
        <v>23</v>
      </c>
      <c r="E2054" s="1">
        <v>1006128000000</v>
      </c>
      <c r="F2054">
        <v>1285939687000</v>
      </c>
      <c r="G2054">
        <v>1</v>
      </c>
      <c r="H2054" t="s">
        <v>8186</v>
      </c>
      <c r="I2054" t="s">
        <v>8187</v>
      </c>
      <c r="J2054" t="s">
        <v>405</v>
      </c>
      <c r="K2054" t="s">
        <v>21</v>
      </c>
      <c r="L2054">
        <v>0</v>
      </c>
      <c r="M2054">
        <v>0</v>
      </c>
      <c r="N2054" t="s">
        <v>22</v>
      </c>
      <c r="O2054">
        <v>7</v>
      </c>
      <c r="P2054" s="30">
        <f>SQRT((postes_2[[#This Row],[x]]-$Q$1)^2+(postes_2[[#This Row],[y]]-$R$1)^2)</f>
        <v>328820.24611602107</v>
      </c>
      <c r="Q2054">
        <v>827198.06000000203</v>
      </c>
      <c r="R2054">
        <v>7000750.4299999997</v>
      </c>
    </row>
    <row r="2055" spans="1:18">
      <c r="A2055">
        <v>1769</v>
      </c>
      <c r="B2055">
        <v>60001916</v>
      </c>
      <c r="C2055">
        <f>+PF289</f>
        <v>0</v>
      </c>
      <c r="D2055" t="s">
        <v>20</v>
      </c>
      <c r="E2055">
        <v>995414400000</v>
      </c>
      <c r="F2055" t="s">
        <v>20</v>
      </c>
      <c r="G2055">
        <v>1</v>
      </c>
      <c r="H2055" t="s">
        <v>7070</v>
      </c>
      <c r="I2055" t="s">
        <v>7071</v>
      </c>
      <c r="J2055" t="s">
        <v>20</v>
      </c>
      <c r="K2055" t="s">
        <v>21</v>
      </c>
      <c r="L2055">
        <v>0</v>
      </c>
      <c r="M2055">
        <v>0</v>
      </c>
      <c r="N2055" t="s">
        <v>22</v>
      </c>
      <c r="O2055">
        <v>4</v>
      </c>
      <c r="P2055" s="30">
        <f>SQRT((postes_2[[#This Row],[x]]-$Q$1)^2+(postes_2[[#This Row],[y]]-$R$1)^2)</f>
        <v>328901.2016878521</v>
      </c>
      <c r="Q2055">
        <v>384036.81000000198</v>
      </c>
      <c r="R2055">
        <v>6514916.0599999996</v>
      </c>
    </row>
    <row r="2056" spans="1:18">
      <c r="A2056">
        <v>131</v>
      </c>
      <c r="B2056">
        <v>60001966</v>
      </c>
      <c r="C2056">
        <f>+PF1928</f>
        <v>0</v>
      </c>
      <c r="D2056" t="s">
        <v>90</v>
      </c>
      <c r="E2056">
        <v>783129600000</v>
      </c>
      <c r="F2056">
        <v>1147949634000</v>
      </c>
      <c r="G2056">
        <v>1</v>
      </c>
      <c r="H2056" t="s">
        <v>336</v>
      </c>
      <c r="I2056" t="s">
        <v>337</v>
      </c>
      <c r="J2056" t="s">
        <v>20</v>
      </c>
      <c r="K2056" t="s">
        <v>21</v>
      </c>
      <c r="L2056">
        <v>0</v>
      </c>
      <c r="M2056">
        <v>0</v>
      </c>
      <c r="N2056" t="s">
        <v>22</v>
      </c>
      <c r="O2056">
        <v>4</v>
      </c>
      <c r="P2056" s="30">
        <f>SQRT((postes_2[[#This Row],[x]]-$Q$1)^2+(postes_2[[#This Row],[y]]-$R$1)^2)</f>
        <v>329023.39166104345</v>
      </c>
      <c r="Q2056">
        <v>404747.15999999602</v>
      </c>
      <c r="R2056">
        <v>6496684.6299999999</v>
      </c>
    </row>
    <row r="2057" spans="1:18">
      <c r="A2057">
        <v>751</v>
      </c>
      <c r="B2057">
        <v>30001136</v>
      </c>
      <c r="C2057">
        <f>+PF1308</f>
        <v>0</v>
      </c>
      <c r="D2057" t="s">
        <v>274</v>
      </c>
      <c r="E2057">
        <v>771724800000</v>
      </c>
      <c r="F2057">
        <v>1424438353000</v>
      </c>
      <c r="G2057">
        <v>1</v>
      </c>
      <c r="H2057" t="s">
        <v>1629</v>
      </c>
      <c r="I2057" t="s">
        <v>1630</v>
      </c>
      <c r="J2057" t="s">
        <v>20</v>
      </c>
      <c r="K2057" t="s">
        <v>21</v>
      </c>
      <c r="L2057">
        <v>0</v>
      </c>
      <c r="M2057">
        <v>0</v>
      </c>
      <c r="N2057" t="s">
        <v>22</v>
      </c>
      <c r="O2057">
        <v>3</v>
      </c>
      <c r="P2057" s="30">
        <f>SQRT((postes_2[[#This Row],[x]]-$Q$1)^2+(postes_2[[#This Row],[y]]-$R$1)^2)</f>
        <v>329199.04604280228</v>
      </c>
      <c r="Q2057">
        <v>841844.32999999798</v>
      </c>
      <c r="R2057">
        <v>6519288.0499999998</v>
      </c>
    </row>
    <row r="2058" spans="1:18">
      <c r="A2058">
        <v>3336</v>
      </c>
      <c r="B2058">
        <v>60001935</v>
      </c>
      <c r="C2058" t="e">
        <f>+#REF!</f>
        <v>#REF!</v>
      </c>
      <c r="D2058" t="s">
        <v>56</v>
      </c>
      <c r="E2058">
        <v>1157108274000</v>
      </c>
      <c r="F2058">
        <v>1157108240000</v>
      </c>
      <c r="G2058">
        <v>1</v>
      </c>
      <c r="H2058" t="s">
        <v>3734</v>
      </c>
      <c r="I2058" t="s">
        <v>3734</v>
      </c>
      <c r="J2058" t="s">
        <v>3735</v>
      </c>
      <c r="K2058" t="s">
        <v>21</v>
      </c>
      <c r="L2058">
        <v>0</v>
      </c>
      <c r="M2058">
        <v>0</v>
      </c>
      <c r="N2058" t="s">
        <v>22</v>
      </c>
      <c r="O2058">
        <v>4</v>
      </c>
      <c r="P2058" s="30">
        <f>SQRT((postes_2[[#This Row],[x]]-$Q$1)^2+(postes_2[[#This Row],[y]]-$R$1)^2)</f>
        <v>329328.29334455275</v>
      </c>
      <c r="Q2058">
        <v>386974.68</v>
      </c>
      <c r="R2058">
        <v>6511579.5599999996</v>
      </c>
    </row>
    <row r="2059" spans="1:18">
      <c r="A2059">
        <v>3253</v>
      </c>
      <c r="B2059">
        <v>50000548</v>
      </c>
      <c r="C2059" t="e">
        <f>+#REF!</f>
        <v>#REF!</v>
      </c>
      <c r="D2059" t="s">
        <v>77</v>
      </c>
      <c r="E2059">
        <v>610761600000</v>
      </c>
      <c r="F2059">
        <v>1313147740000</v>
      </c>
      <c r="G2059">
        <v>1</v>
      </c>
      <c r="H2059" t="s">
        <v>6712</v>
      </c>
      <c r="I2059" t="s">
        <v>6713</v>
      </c>
      <c r="J2059" t="s">
        <v>20</v>
      </c>
      <c r="K2059" t="s">
        <v>21</v>
      </c>
      <c r="L2059">
        <v>0</v>
      </c>
      <c r="M2059">
        <v>0</v>
      </c>
      <c r="N2059" t="s">
        <v>22</v>
      </c>
      <c r="O2059">
        <v>6</v>
      </c>
      <c r="P2059" s="30">
        <f>SQRT((postes_2[[#This Row],[x]]-$Q$1)^2+(postes_2[[#This Row],[y]]-$R$1)^2)</f>
        <v>329331.18884320243</v>
      </c>
      <c r="Q2059">
        <v>578992.65999999596</v>
      </c>
      <c r="R2059">
        <v>6425638.8399999999</v>
      </c>
    </row>
    <row r="2060" spans="1:18">
      <c r="A2060">
        <v>1788</v>
      </c>
      <c r="B2060">
        <v>30001154</v>
      </c>
      <c r="C2060">
        <f>+PF277</f>
        <v>0</v>
      </c>
      <c r="D2060" t="s">
        <v>274</v>
      </c>
      <c r="E2060">
        <v>815011200000</v>
      </c>
      <c r="F2060">
        <v>1424105885000</v>
      </c>
      <c r="G2060">
        <v>1</v>
      </c>
      <c r="H2060" t="s">
        <v>7105</v>
      </c>
      <c r="I2060" t="s">
        <v>7106</v>
      </c>
      <c r="J2060" t="s">
        <v>20</v>
      </c>
      <c r="K2060" t="s">
        <v>21</v>
      </c>
      <c r="L2060">
        <v>0</v>
      </c>
      <c r="M2060">
        <v>0</v>
      </c>
      <c r="N2060" t="s">
        <v>22</v>
      </c>
      <c r="O2060">
        <v>6</v>
      </c>
      <c r="P2060" s="30">
        <f>SQRT((postes_2[[#This Row],[x]]-$Q$1)^2+(postes_2[[#This Row],[y]]-$R$1)^2)</f>
        <v>329347.90387203806</v>
      </c>
      <c r="Q2060">
        <v>840174.50999999803</v>
      </c>
      <c r="R2060">
        <v>6517442.1100000003</v>
      </c>
    </row>
    <row r="2061" spans="1:18">
      <c r="A2061">
        <v>3876</v>
      </c>
      <c r="B2061">
        <v>20000877</v>
      </c>
      <c r="C2061" t="e">
        <f>+#REF!</f>
        <v>#REF!</v>
      </c>
      <c r="D2061" t="s">
        <v>274</v>
      </c>
      <c r="E2061">
        <v>610761600000</v>
      </c>
      <c r="F2061">
        <v>1424431786000</v>
      </c>
      <c r="G2061">
        <v>1</v>
      </c>
      <c r="H2061" t="s">
        <v>8176</v>
      </c>
      <c r="I2061" t="s">
        <v>8177</v>
      </c>
      <c r="J2061" t="s">
        <v>6880</v>
      </c>
      <c r="K2061" t="s">
        <v>21</v>
      </c>
      <c r="L2061">
        <v>0</v>
      </c>
      <c r="M2061">
        <v>0</v>
      </c>
      <c r="N2061" t="s">
        <v>22</v>
      </c>
      <c r="O2061">
        <v>3</v>
      </c>
      <c r="P2061" s="30">
        <f>SQRT((postes_2[[#This Row],[x]]-$Q$1)^2+(postes_2[[#This Row],[y]]-$R$1)^2)</f>
        <v>329590.33425963129</v>
      </c>
      <c r="Q2061">
        <v>930236.03999999899</v>
      </c>
      <c r="R2061">
        <v>6833331.0800000001</v>
      </c>
    </row>
    <row r="2062" spans="1:18">
      <c r="A2062">
        <v>749</v>
      </c>
      <c r="B2062">
        <v>30001116</v>
      </c>
      <c r="C2062" t="e">
        <f>+#REF!</f>
        <v>#REF!</v>
      </c>
      <c r="D2062" t="s">
        <v>1622</v>
      </c>
      <c r="E2062">
        <v>771724800000</v>
      </c>
      <c r="F2062">
        <v>1424435783000</v>
      </c>
      <c r="G2062">
        <v>1</v>
      </c>
      <c r="H2062" t="s">
        <v>1625</v>
      </c>
      <c r="I2062" t="s">
        <v>1626</v>
      </c>
      <c r="J2062" t="s">
        <v>20</v>
      </c>
      <c r="K2062" t="s">
        <v>21</v>
      </c>
      <c r="L2062">
        <v>0</v>
      </c>
      <c r="M2062">
        <v>0</v>
      </c>
      <c r="N2062" t="s">
        <v>22</v>
      </c>
      <c r="O2062">
        <v>3</v>
      </c>
      <c r="P2062" s="30">
        <f>SQRT((postes_2[[#This Row],[x]]-$Q$1)^2+(postes_2[[#This Row],[y]]-$R$1)^2)</f>
        <v>329603.22506182612</v>
      </c>
      <c r="Q2062">
        <v>844234.35000000102</v>
      </c>
      <c r="R2062">
        <v>6521100.1699999999</v>
      </c>
    </row>
    <row r="2063" spans="1:18">
      <c r="A2063">
        <v>2979</v>
      </c>
      <c r="B2063">
        <v>20000143</v>
      </c>
      <c r="C2063" t="e">
        <f>+#REF!</f>
        <v>#REF!</v>
      </c>
      <c r="D2063" t="s">
        <v>168</v>
      </c>
      <c r="E2063">
        <v>610761600000</v>
      </c>
      <c r="F2063">
        <v>1449673565000</v>
      </c>
      <c r="G2063">
        <v>1</v>
      </c>
      <c r="H2063" t="s">
        <v>2872</v>
      </c>
      <c r="I2063" t="s">
        <v>2873</v>
      </c>
      <c r="J2063" t="s">
        <v>20</v>
      </c>
      <c r="K2063" t="s">
        <v>21</v>
      </c>
      <c r="L2063">
        <v>0</v>
      </c>
      <c r="M2063">
        <v>0</v>
      </c>
      <c r="N2063" t="s">
        <v>22</v>
      </c>
      <c r="O2063">
        <v>3</v>
      </c>
      <c r="P2063" s="30">
        <f>SQRT((postes_2[[#This Row],[x]]-$Q$1)^2+(postes_2[[#This Row],[y]]-$R$1)^2)</f>
        <v>329639.26236943994</v>
      </c>
      <c r="Q2063">
        <v>888821.09000000404</v>
      </c>
      <c r="R2063">
        <v>6930047.5099999998</v>
      </c>
    </row>
    <row r="2064" spans="1:18">
      <c r="A2064">
        <v>2716</v>
      </c>
      <c r="B2064">
        <v>20001292</v>
      </c>
      <c r="C2064" t="e">
        <f>+#REF!</f>
        <v>#REF!</v>
      </c>
      <c r="D2064" t="s">
        <v>20</v>
      </c>
      <c r="E2064">
        <v>610761600000</v>
      </c>
      <c r="F2064" t="s">
        <v>20</v>
      </c>
      <c r="G2064">
        <v>1</v>
      </c>
      <c r="H2064" t="s">
        <v>6304</v>
      </c>
      <c r="I2064" t="s">
        <v>6305</v>
      </c>
      <c r="J2064" t="s">
        <v>20</v>
      </c>
      <c r="K2064" t="s">
        <v>21</v>
      </c>
      <c r="L2064">
        <v>0</v>
      </c>
      <c r="M2064">
        <v>0</v>
      </c>
      <c r="N2064" t="s">
        <v>22</v>
      </c>
      <c r="O2064">
        <v>3</v>
      </c>
      <c r="P2064" s="30">
        <f>SQRT((postes_2[[#This Row],[x]]-$Q$1)^2+(postes_2[[#This Row],[y]]-$R$1)^2)</f>
        <v>329733.34341114608</v>
      </c>
      <c r="Q2064">
        <v>940192.68</v>
      </c>
      <c r="R2064">
        <v>6750900.3499999996</v>
      </c>
    </row>
    <row r="2065" spans="1:18">
      <c r="A2065">
        <v>3880</v>
      </c>
      <c r="B2065">
        <v>20000012</v>
      </c>
      <c r="C2065" t="e">
        <f>+#REF!</f>
        <v>#REF!</v>
      </c>
      <c r="D2065" t="s">
        <v>20</v>
      </c>
      <c r="E2065">
        <v>610761600000</v>
      </c>
      <c r="F2065" t="s">
        <v>20</v>
      </c>
      <c r="G2065">
        <v>1</v>
      </c>
      <c r="H2065" t="s">
        <v>8183</v>
      </c>
      <c r="I2065" t="s">
        <v>8184</v>
      </c>
      <c r="J2065" t="s">
        <v>20</v>
      </c>
      <c r="K2065" t="s">
        <v>21</v>
      </c>
      <c r="L2065">
        <v>0</v>
      </c>
      <c r="M2065">
        <v>0</v>
      </c>
      <c r="N2065" t="s">
        <v>22</v>
      </c>
      <c r="O2065">
        <v>6</v>
      </c>
      <c r="P2065" s="30">
        <f>SQRT((postes_2[[#This Row],[x]]-$Q$1)^2+(postes_2[[#This Row],[y]]-$R$1)^2)</f>
        <v>329777.66391453444</v>
      </c>
      <c r="Q2065">
        <v>829561.60999999905</v>
      </c>
      <c r="R2065">
        <v>6999941.2800000003</v>
      </c>
    </row>
    <row r="2066" spans="1:18">
      <c r="A2066">
        <v>137</v>
      </c>
      <c r="B2066">
        <v>60001997</v>
      </c>
      <c r="C2066">
        <f>+PF1932</f>
        <v>0</v>
      </c>
      <c r="D2066" t="s">
        <v>90</v>
      </c>
      <c r="E2066">
        <v>610761600000</v>
      </c>
      <c r="F2066">
        <v>1147949375000</v>
      </c>
      <c r="G2066">
        <v>1</v>
      </c>
      <c r="H2066" t="s">
        <v>970</v>
      </c>
      <c r="I2066" t="s">
        <v>971</v>
      </c>
      <c r="J2066" t="s">
        <v>20</v>
      </c>
      <c r="K2066" t="s">
        <v>21</v>
      </c>
      <c r="L2066">
        <v>0</v>
      </c>
      <c r="M2066">
        <v>0</v>
      </c>
      <c r="N2066" t="s">
        <v>22</v>
      </c>
      <c r="O2066">
        <v>4</v>
      </c>
      <c r="P2066" s="30">
        <f>SQRT((postes_2[[#This Row],[x]]-$Q$1)^2+(postes_2[[#This Row],[y]]-$R$1)^2)</f>
        <v>329826.12051876873</v>
      </c>
      <c r="Q2066">
        <v>463578.72999999701</v>
      </c>
      <c r="R2066">
        <v>6458151.6100000003</v>
      </c>
    </row>
    <row r="2067" spans="1:18">
      <c r="A2067">
        <v>3328</v>
      </c>
      <c r="B2067">
        <v>10000156</v>
      </c>
      <c r="C2067" t="e">
        <f>+#REF!</f>
        <v>#REF!</v>
      </c>
      <c r="D2067" t="s">
        <v>20</v>
      </c>
      <c r="E2067">
        <v>610761600000</v>
      </c>
      <c r="F2067" t="s">
        <v>20</v>
      </c>
      <c r="G2067">
        <v>1</v>
      </c>
      <c r="H2067" t="s">
        <v>3717</v>
      </c>
      <c r="I2067" t="s">
        <v>3718</v>
      </c>
      <c r="J2067" t="s">
        <v>20</v>
      </c>
      <c r="K2067" t="s">
        <v>21</v>
      </c>
      <c r="L2067">
        <v>0</v>
      </c>
      <c r="M2067">
        <v>0</v>
      </c>
      <c r="N2067" t="s">
        <v>22</v>
      </c>
      <c r="O2067">
        <v>6</v>
      </c>
      <c r="P2067" s="30">
        <f>SQRT((postes_2[[#This Row],[x]]-$Q$1)^2+(postes_2[[#This Row],[y]]-$R$1)^2)</f>
        <v>329879.93516916985</v>
      </c>
      <c r="Q2067">
        <v>709300.03999999899</v>
      </c>
      <c r="R2067">
        <v>7068189.6200000001</v>
      </c>
    </row>
    <row r="2068" spans="1:18">
      <c r="A2068">
        <v>374</v>
      </c>
      <c r="B2068">
        <v>30001086</v>
      </c>
      <c r="C2068">
        <f>+PF1696</f>
        <v>0</v>
      </c>
      <c r="D2068" t="s">
        <v>38</v>
      </c>
      <c r="E2068">
        <v>610761600000</v>
      </c>
      <c r="F2068">
        <v>1224774650000</v>
      </c>
      <c r="G2068">
        <v>1</v>
      </c>
      <c r="H2068" t="s">
        <v>869</v>
      </c>
      <c r="I2068" t="s">
        <v>870</v>
      </c>
      <c r="J2068" t="s">
        <v>871</v>
      </c>
      <c r="K2068" t="s">
        <v>21</v>
      </c>
      <c r="L2068">
        <v>0</v>
      </c>
      <c r="M2068">
        <v>0</v>
      </c>
      <c r="N2068" t="s">
        <v>22</v>
      </c>
      <c r="O2068">
        <v>3</v>
      </c>
      <c r="P2068" s="30">
        <f>SQRT((postes_2[[#This Row],[x]]-$Q$1)^2+(postes_2[[#This Row],[y]]-$R$1)^2)</f>
        <v>329879.94794561173</v>
      </c>
      <c r="Q2068">
        <v>846771.90999999596</v>
      </c>
      <c r="R2068">
        <v>6523284.4800000004</v>
      </c>
    </row>
    <row r="2069" spans="1:18">
      <c r="A2069">
        <v>2520</v>
      </c>
      <c r="B2069">
        <v>30001064</v>
      </c>
      <c r="C2069" t="e">
        <f>+#REF!</f>
        <v>#REF!</v>
      </c>
      <c r="D2069" t="s">
        <v>23</v>
      </c>
      <c r="E2069">
        <v>610761600000</v>
      </c>
      <c r="F2069">
        <v>1246547290000</v>
      </c>
      <c r="G2069">
        <v>1</v>
      </c>
      <c r="H2069" t="s">
        <v>4589</v>
      </c>
      <c r="I2069" t="s">
        <v>4590</v>
      </c>
      <c r="J2069" t="s">
        <v>871</v>
      </c>
      <c r="K2069" t="s">
        <v>21</v>
      </c>
      <c r="L2069">
        <v>0</v>
      </c>
      <c r="M2069">
        <v>0</v>
      </c>
      <c r="N2069" t="s">
        <v>22</v>
      </c>
      <c r="O2069">
        <v>3</v>
      </c>
      <c r="P2069" s="30">
        <f>SQRT((postes_2[[#This Row],[x]]-$Q$1)^2+(postes_2[[#This Row],[y]]-$R$1)^2)</f>
        <v>329913.41645810549</v>
      </c>
      <c r="Q2069">
        <v>848154.53999999899</v>
      </c>
      <c r="R2069">
        <v>6524664.2199999997</v>
      </c>
    </row>
    <row r="2070" spans="1:18">
      <c r="A2070">
        <v>297</v>
      </c>
      <c r="B2070">
        <v>10000170</v>
      </c>
      <c r="C2070">
        <f>+PF1778</f>
        <v>0</v>
      </c>
      <c r="D2070" t="s">
        <v>229</v>
      </c>
      <c r="E2070">
        <v>1125595620000</v>
      </c>
      <c r="F2070">
        <v>1125595597000</v>
      </c>
      <c r="G2070">
        <v>1</v>
      </c>
      <c r="H2070" t="s">
        <v>701</v>
      </c>
      <c r="I2070" t="s">
        <v>702</v>
      </c>
      <c r="J2070" t="s">
        <v>20</v>
      </c>
      <c r="K2070" t="s">
        <v>21</v>
      </c>
      <c r="L2070">
        <v>0</v>
      </c>
      <c r="M2070">
        <v>0</v>
      </c>
      <c r="N2070" t="s">
        <v>22</v>
      </c>
      <c r="O2070">
        <v>6</v>
      </c>
      <c r="P2070" s="30">
        <f>SQRT((postes_2[[#This Row],[x]]-$Q$1)^2+(postes_2[[#This Row],[y]]-$R$1)^2)</f>
        <v>329993.65403991559</v>
      </c>
      <c r="Q2070">
        <v>712207.97999999695</v>
      </c>
      <c r="R2070">
        <v>7067381.21</v>
      </c>
    </row>
    <row r="2071" spans="1:18">
      <c r="A2071">
        <v>4094</v>
      </c>
      <c r="B2071">
        <v>20000806</v>
      </c>
      <c r="C2071" t="e">
        <f>+#REF!</f>
        <v>#REF!</v>
      </c>
      <c r="D2071" t="s">
        <v>20</v>
      </c>
      <c r="E2071">
        <v>824774400000</v>
      </c>
      <c r="F2071" t="s">
        <v>20</v>
      </c>
      <c r="G2071">
        <v>1</v>
      </c>
      <c r="H2071" t="s">
        <v>709</v>
      </c>
      <c r="I2071" t="s">
        <v>710</v>
      </c>
      <c r="J2071" t="s">
        <v>711</v>
      </c>
      <c r="K2071" t="s">
        <v>21</v>
      </c>
      <c r="L2071">
        <v>0</v>
      </c>
      <c r="M2071">
        <v>0</v>
      </c>
      <c r="N2071" t="s">
        <v>22</v>
      </c>
      <c r="O2071">
        <v>7</v>
      </c>
      <c r="P2071" s="30">
        <f>SQRT((postes_2[[#This Row],[x]]-$Q$1)^2+(postes_2[[#This Row],[y]]-$R$1)^2)</f>
        <v>330004.66382627405</v>
      </c>
      <c r="Q2071">
        <v>929164.46999999904</v>
      </c>
      <c r="R2071">
        <v>6839115.4900000002</v>
      </c>
    </row>
    <row r="2072" spans="1:18">
      <c r="A2072">
        <v>4095</v>
      </c>
      <c r="B2072">
        <v>20000802</v>
      </c>
      <c r="C2072" t="e">
        <f>+#REF!</f>
        <v>#REF!</v>
      </c>
      <c r="D2072" t="s">
        <v>805</v>
      </c>
      <c r="E2072">
        <v>824774400000</v>
      </c>
      <c r="F2072">
        <v>1279535720000</v>
      </c>
      <c r="G2072">
        <v>1</v>
      </c>
      <c r="H2072" t="s">
        <v>709</v>
      </c>
      <c r="I2072" t="s">
        <v>710</v>
      </c>
      <c r="J2072" t="s">
        <v>711</v>
      </c>
      <c r="K2072" t="s">
        <v>21</v>
      </c>
      <c r="L2072">
        <v>0</v>
      </c>
      <c r="M2072">
        <v>0</v>
      </c>
      <c r="N2072" t="s">
        <v>22</v>
      </c>
      <c r="O2072">
        <v>3</v>
      </c>
      <c r="P2072" s="30">
        <f>SQRT((postes_2[[#This Row],[x]]-$Q$1)^2+(postes_2[[#This Row],[y]]-$R$1)^2)</f>
        <v>330004.66382627405</v>
      </c>
      <c r="Q2072">
        <v>929164.46999999904</v>
      </c>
      <c r="R2072">
        <v>6839115.4900000002</v>
      </c>
    </row>
    <row r="2073" spans="1:18">
      <c r="A2073">
        <v>841</v>
      </c>
      <c r="B2073">
        <v>10000173</v>
      </c>
      <c r="C2073">
        <f>+PF1237</f>
        <v>0</v>
      </c>
      <c r="D2073" t="s">
        <v>36</v>
      </c>
      <c r="E2073" s="1">
        <v>1070928000000</v>
      </c>
      <c r="F2073">
        <v>1115660320000</v>
      </c>
      <c r="G2073">
        <v>1</v>
      </c>
      <c r="H2073" t="s">
        <v>1816</v>
      </c>
      <c r="I2073" t="s">
        <v>1817</v>
      </c>
      <c r="J2073" t="s">
        <v>20</v>
      </c>
      <c r="K2073" t="s">
        <v>21</v>
      </c>
      <c r="L2073">
        <v>0</v>
      </c>
      <c r="M2073">
        <v>0</v>
      </c>
      <c r="N2073" t="s">
        <v>22</v>
      </c>
      <c r="O2073">
        <v>6</v>
      </c>
      <c r="P2073" s="30">
        <f>SQRT((postes_2[[#This Row],[x]]-$Q$1)^2+(postes_2[[#This Row],[y]]-$R$1)^2)</f>
        <v>330450.84313552978</v>
      </c>
      <c r="Q2073">
        <v>714714.46000000101</v>
      </c>
      <c r="R2073">
        <v>7067039.6200000001</v>
      </c>
    </row>
    <row r="2074" spans="1:18">
      <c r="A2074">
        <v>3105</v>
      </c>
      <c r="B2074">
        <v>30002182</v>
      </c>
      <c r="C2074" t="e">
        <f>+#REF!</f>
        <v>#REF!</v>
      </c>
      <c r="D2074" t="s">
        <v>805</v>
      </c>
      <c r="E2074">
        <v>610761600000</v>
      </c>
      <c r="F2074">
        <v>1274188812000</v>
      </c>
      <c r="G2074">
        <v>1</v>
      </c>
      <c r="H2074" t="s">
        <v>3049</v>
      </c>
      <c r="I2074" t="s">
        <v>3050</v>
      </c>
      <c r="J2074" t="s">
        <v>26</v>
      </c>
      <c r="K2074" t="s">
        <v>21</v>
      </c>
      <c r="L2074">
        <v>0</v>
      </c>
      <c r="M2074">
        <v>0</v>
      </c>
      <c r="N2074" t="s">
        <v>22</v>
      </c>
      <c r="O2074">
        <v>3</v>
      </c>
      <c r="P2074" s="30">
        <f>SQRT((postes_2[[#This Row],[x]]-$Q$1)^2+(postes_2[[#This Row],[y]]-$R$1)^2)</f>
        <v>330953.55956612929</v>
      </c>
      <c r="Q2074">
        <v>708865.13000000303</v>
      </c>
      <c r="R2074">
        <v>6437474.1900000004</v>
      </c>
    </row>
    <row r="2075" spans="1:18">
      <c r="A2075">
        <v>838</v>
      </c>
      <c r="B2075">
        <v>30001217</v>
      </c>
      <c r="C2075">
        <f>+PF1239</f>
        <v>0</v>
      </c>
      <c r="D2075" t="s">
        <v>264</v>
      </c>
      <c r="E2075">
        <v>771724800000</v>
      </c>
      <c r="F2075">
        <v>1391601802000</v>
      </c>
      <c r="G2075">
        <v>1</v>
      </c>
      <c r="H2075" t="s">
        <v>1809</v>
      </c>
      <c r="I2075" t="s">
        <v>1810</v>
      </c>
      <c r="J2075" t="s">
        <v>26</v>
      </c>
      <c r="K2075" t="s">
        <v>21</v>
      </c>
      <c r="L2075">
        <v>0</v>
      </c>
      <c r="M2075">
        <v>0</v>
      </c>
      <c r="N2075" t="s">
        <v>22</v>
      </c>
      <c r="O2075">
        <v>3</v>
      </c>
      <c r="P2075" s="30">
        <f>SQRT((postes_2[[#This Row],[x]]-$Q$1)^2+(postes_2[[#This Row],[y]]-$R$1)^2)</f>
        <v>331046.76880228356</v>
      </c>
      <c r="Q2075">
        <v>838897.5</v>
      </c>
      <c r="R2075">
        <v>6513853.2599999998</v>
      </c>
    </row>
    <row r="2076" spans="1:18">
      <c r="A2076">
        <v>3799</v>
      </c>
      <c r="B2076">
        <v>10000112</v>
      </c>
      <c r="C2076" t="e">
        <f>+#REF!</f>
        <v>#REF!</v>
      </c>
      <c r="D2076" t="s">
        <v>20</v>
      </c>
      <c r="E2076" s="1">
        <v>759456000000</v>
      </c>
      <c r="F2076" t="s">
        <v>20</v>
      </c>
      <c r="G2076">
        <v>1</v>
      </c>
      <c r="H2076" t="s">
        <v>6765</v>
      </c>
      <c r="I2076" t="s">
        <v>6766</v>
      </c>
      <c r="J2076" t="s">
        <v>476</v>
      </c>
      <c r="K2076" t="s">
        <v>21</v>
      </c>
      <c r="L2076">
        <v>0</v>
      </c>
      <c r="M2076">
        <v>0</v>
      </c>
      <c r="N2076" t="s">
        <v>22</v>
      </c>
      <c r="O2076">
        <v>6</v>
      </c>
      <c r="P2076" s="30">
        <f>SQRT((postes_2[[#This Row],[x]]-$Q$1)^2+(postes_2[[#This Row],[y]]-$R$1)^2)</f>
        <v>331083.06729578623</v>
      </c>
      <c r="Q2076">
        <v>642286.47999999695</v>
      </c>
      <c r="R2076">
        <v>7083013.0499999998</v>
      </c>
    </row>
    <row r="2077" spans="1:18">
      <c r="A2077">
        <v>2957</v>
      </c>
      <c r="B2077">
        <v>30001008</v>
      </c>
      <c r="C2077" t="e">
        <f>+#REF!</f>
        <v>#REF!</v>
      </c>
      <c r="D2077" t="s">
        <v>274</v>
      </c>
      <c r="E2077">
        <v>949363200000</v>
      </c>
      <c r="F2077">
        <v>1464796790000</v>
      </c>
      <c r="G2077">
        <v>1</v>
      </c>
      <c r="H2077" t="s">
        <v>4544</v>
      </c>
      <c r="I2077" t="s">
        <v>4545</v>
      </c>
      <c r="J2077" t="s">
        <v>20</v>
      </c>
      <c r="K2077" t="s">
        <v>21</v>
      </c>
      <c r="L2077">
        <v>0</v>
      </c>
      <c r="M2077">
        <v>0</v>
      </c>
      <c r="N2077" t="s">
        <v>22</v>
      </c>
      <c r="O2077">
        <v>3</v>
      </c>
      <c r="P2077" s="30">
        <f>SQRT((postes_2[[#This Row],[x]]-$Q$1)^2+(postes_2[[#This Row],[y]]-$R$1)^2)</f>
        <v>331103.70837046247</v>
      </c>
      <c r="Q2077">
        <v>852166.78999999899</v>
      </c>
      <c r="R2077">
        <v>6527161.7000000002</v>
      </c>
    </row>
    <row r="2078" spans="1:18">
      <c r="A2078">
        <v>1084</v>
      </c>
      <c r="B2078">
        <v>30001139</v>
      </c>
      <c r="C2078">
        <f>+PF999</f>
        <v>0</v>
      </c>
      <c r="D2078" t="s">
        <v>274</v>
      </c>
      <c r="E2078">
        <v>610761600000</v>
      </c>
      <c r="F2078">
        <v>1423843827000</v>
      </c>
      <c r="G2078">
        <v>1</v>
      </c>
      <c r="H2078" t="s">
        <v>2850</v>
      </c>
      <c r="I2078" t="s">
        <v>2851</v>
      </c>
      <c r="J2078" t="s">
        <v>20</v>
      </c>
      <c r="K2078" t="s">
        <v>21</v>
      </c>
      <c r="L2078">
        <v>0</v>
      </c>
      <c r="M2078">
        <v>0</v>
      </c>
      <c r="N2078" t="s">
        <v>22</v>
      </c>
      <c r="O2078">
        <v>6</v>
      </c>
      <c r="P2078" s="30">
        <f>SQRT((postes_2[[#This Row],[x]]-$Q$1)^2+(postes_2[[#This Row],[y]]-$R$1)^2)</f>
        <v>331236.39537398278</v>
      </c>
      <c r="Q2078">
        <v>844465.49000000197</v>
      </c>
      <c r="R2078">
        <v>6519019.7599999998</v>
      </c>
    </row>
    <row r="2079" spans="1:18">
      <c r="A2079">
        <v>1375</v>
      </c>
      <c r="B2079">
        <v>30001220</v>
      </c>
      <c r="C2079">
        <f>+PF709</f>
        <v>0</v>
      </c>
      <c r="D2079" t="s">
        <v>152</v>
      </c>
      <c r="E2079" s="1">
        <v>959904000000</v>
      </c>
      <c r="F2079">
        <v>1282229379000</v>
      </c>
      <c r="G2079">
        <v>1</v>
      </c>
      <c r="H2079" t="s">
        <v>2734</v>
      </c>
      <c r="I2079" t="s">
        <v>2735</v>
      </c>
      <c r="J2079" t="s">
        <v>20</v>
      </c>
      <c r="K2079" t="s">
        <v>21</v>
      </c>
      <c r="L2079">
        <v>0</v>
      </c>
      <c r="M2079">
        <v>0</v>
      </c>
      <c r="N2079" t="s">
        <v>22</v>
      </c>
      <c r="O2079">
        <v>6</v>
      </c>
      <c r="P2079" s="30">
        <f>SQRT((postes_2[[#This Row],[x]]-$Q$1)^2+(postes_2[[#This Row],[y]]-$R$1)^2)</f>
        <v>331264.26642308675</v>
      </c>
      <c r="Q2079">
        <v>840609.14000000095</v>
      </c>
      <c r="R2079">
        <v>6515194.2999999998</v>
      </c>
    </row>
    <row r="2080" spans="1:18">
      <c r="A2080">
        <v>5</v>
      </c>
      <c r="B2080">
        <v>30002186</v>
      </c>
      <c r="C2080">
        <f>+PF2077</f>
        <v>0</v>
      </c>
      <c r="D2080" t="s">
        <v>805</v>
      </c>
      <c r="E2080">
        <v>610761600000</v>
      </c>
      <c r="F2080">
        <v>1273140397000</v>
      </c>
      <c r="G2080">
        <v>1</v>
      </c>
      <c r="H2080" t="s">
        <v>7276</v>
      </c>
      <c r="I2080" t="s">
        <v>3050</v>
      </c>
      <c r="J2080" t="s">
        <v>20</v>
      </c>
      <c r="K2080" t="s">
        <v>21</v>
      </c>
      <c r="L2080">
        <v>0</v>
      </c>
      <c r="M2080">
        <v>0</v>
      </c>
      <c r="N2080" t="s">
        <v>22</v>
      </c>
      <c r="O2080">
        <v>3</v>
      </c>
      <c r="P2080" s="30">
        <f>SQRT((postes_2[[#This Row],[x]]-$Q$1)^2+(postes_2[[#This Row],[y]]-$R$1)^2)</f>
        <v>331324.12590544269</v>
      </c>
      <c r="Q2080">
        <v>707089.71999999904</v>
      </c>
      <c r="R2080">
        <v>6436539.3799999999</v>
      </c>
    </row>
    <row r="2081" spans="1:18">
      <c r="A2081">
        <v>4020</v>
      </c>
      <c r="B2081">
        <v>50000554</v>
      </c>
      <c r="C2081" t="e">
        <f>+#REF!</f>
        <v>#REF!</v>
      </c>
      <c r="D2081" t="s">
        <v>30</v>
      </c>
      <c r="E2081" s="1">
        <v>1025568000000</v>
      </c>
      <c r="F2081">
        <v>1363608654000</v>
      </c>
      <c r="G2081">
        <v>1</v>
      </c>
      <c r="H2081" t="s">
        <v>8039</v>
      </c>
      <c r="I2081" t="s">
        <v>8040</v>
      </c>
      <c r="J2081" t="s">
        <v>20</v>
      </c>
      <c r="K2081" t="s">
        <v>21</v>
      </c>
      <c r="L2081">
        <v>0</v>
      </c>
      <c r="M2081">
        <v>0</v>
      </c>
      <c r="N2081" t="s">
        <v>22</v>
      </c>
      <c r="O2081">
        <v>3</v>
      </c>
      <c r="P2081" s="30">
        <f>SQRT((postes_2[[#This Row],[x]]-$Q$1)^2+(postes_2[[#This Row],[y]]-$R$1)^2)</f>
        <v>331543.86050767073</v>
      </c>
      <c r="Q2081">
        <v>578805.85000000102</v>
      </c>
      <c r="R2081">
        <v>6423433.9299999997</v>
      </c>
    </row>
    <row r="2082" spans="1:18">
      <c r="A2082">
        <v>2577</v>
      </c>
      <c r="B2082">
        <v>30003122</v>
      </c>
      <c r="C2082" t="e">
        <f>+#REF!</f>
        <v>#REF!</v>
      </c>
      <c r="D2082" t="s">
        <v>1094</v>
      </c>
      <c r="E2082">
        <v>956188800000</v>
      </c>
      <c r="F2082">
        <v>1424098774000</v>
      </c>
      <c r="G2082">
        <v>1</v>
      </c>
      <c r="H2082" t="s">
        <v>1323</v>
      </c>
      <c r="I2082" t="s">
        <v>1324</v>
      </c>
      <c r="J2082" t="s">
        <v>20</v>
      </c>
      <c r="K2082" t="s">
        <v>21</v>
      </c>
      <c r="L2082">
        <v>0</v>
      </c>
      <c r="M2082">
        <v>0</v>
      </c>
      <c r="N2082" t="s">
        <v>22</v>
      </c>
      <c r="O2082">
        <v>3</v>
      </c>
      <c r="P2082" s="30">
        <f>SQRT((postes_2[[#This Row],[x]]-$Q$1)^2+(postes_2[[#This Row],[y]]-$R$1)^2)</f>
        <v>331603.18089846754</v>
      </c>
      <c r="Q2082">
        <v>853843.93999999797</v>
      </c>
      <c r="R2082">
        <v>6528230.3600000003</v>
      </c>
    </row>
    <row r="2083" spans="1:18">
      <c r="A2083">
        <v>1176</v>
      </c>
      <c r="B2083">
        <v>60000407</v>
      </c>
      <c r="C2083">
        <f>+PF909</f>
        <v>0</v>
      </c>
      <c r="D2083" t="s">
        <v>108</v>
      </c>
      <c r="E2083">
        <v>791078400000</v>
      </c>
      <c r="F2083">
        <v>1256658344000</v>
      </c>
      <c r="G2083">
        <v>1</v>
      </c>
      <c r="H2083" t="s">
        <v>6061</v>
      </c>
      <c r="I2083" t="s">
        <v>6062</v>
      </c>
      <c r="J2083" t="s">
        <v>20</v>
      </c>
      <c r="K2083" t="s">
        <v>21</v>
      </c>
      <c r="L2083">
        <v>0</v>
      </c>
      <c r="M2083">
        <v>0</v>
      </c>
      <c r="N2083" t="s">
        <v>22</v>
      </c>
      <c r="O2083">
        <v>3</v>
      </c>
      <c r="P2083" s="30">
        <f>SQRT((postes_2[[#This Row],[x]]-$Q$1)^2+(postes_2[[#This Row],[y]]-$R$1)^2)</f>
        <v>331722.12602295924</v>
      </c>
      <c r="Q2083">
        <v>282059.609999999</v>
      </c>
      <c r="R2083">
        <v>6800223.9900000002</v>
      </c>
    </row>
    <row r="2084" spans="1:18">
      <c r="A2084">
        <v>2144</v>
      </c>
      <c r="B2084">
        <v>30001131</v>
      </c>
      <c r="C2084" t="e">
        <f>+#REF!</f>
        <v>#REF!</v>
      </c>
      <c r="D2084" t="s">
        <v>36</v>
      </c>
      <c r="E2084">
        <v>1118250236000</v>
      </c>
      <c r="F2084">
        <v>1118250177000</v>
      </c>
      <c r="G2084">
        <v>1</v>
      </c>
      <c r="H2084" t="s">
        <v>5005</v>
      </c>
      <c r="I2084" t="s">
        <v>5006</v>
      </c>
      <c r="J2084" t="s">
        <v>174</v>
      </c>
      <c r="K2084" t="s">
        <v>21</v>
      </c>
      <c r="L2084">
        <v>0</v>
      </c>
      <c r="M2084">
        <v>0</v>
      </c>
      <c r="N2084" t="s">
        <v>22</v>
      </c>
      <c r="O2084">
        <v>6</v>
      </c>
      <c r="P2084" s="30">
        <f>SQRT((postes_2[[#This Row],[x]]-$Q$1)^2+(postes_2[[#This Row],[y]]-$R$1)^2)</f>
        <v>331899.16431900603</v>
      </c>
      <c r="Q2084">
        <v>846495.21999999904</v>
      </c>
      <c r="R2084">
        <v>6520119.6500000004</v>
      </c>
    </row>
    <row r="2085" spans="1:18">
      <c r="A2085">
        <v>1481</v>
      </c>
      <c r="B2085">
        <v>30001186</v>
      </c>
      <c r="C2085">
        <f>+PF609</f>
        <v>0</v>
      </c>
      <c r="D2085" t="s">
        <v>56</v>
      </c>
      <c r="E2085">
        <v>1327936896000</v>
      </c>
      <c r="F2085">
        <v>1327936833000</v>
      </c>
      <c r="G2085">
        <v>1</v>
      </c>
      <c r="H2085" t="s">
        <v>5897</v>
      </c>
      <c r="I2085" t="s">
        <v>5898</v>
      </c>
      <c r="J2085" t="s">
        <v>20</v>
      </c>
      <c r="K2085" t="s">
        <v>21</v>
      </c>
      <c r="L2085">
        <v>0</v>
      </c>
      <c r="M2085">
        <v>0</v>
      </c>
      <c r="N2085" t="s">
        <v>22</v>
      </c>
      <c r="O2085">
        <v>6</v>
      </c>
      <c r="P2085" s="30">
        <f>SQRT((postes_2[[#This Row],[x]]-$Q$1)^2+(postes_2[[#This Row],[y]]-$R$1)^2)</f>
        <v>331948.68394343194</v>
      </c>
      <c r="Q2085">
        <v>843094.79999999702</v>
      </c>
      <c r="R2085">
        <v>6516660.1100000003</v>
      </c>
    </row>
    <row r="2086" spans="1:18">
      <c r="A2086">
        <v>3758</v>
      </c>
      <c r="B2086">
        <v>30000711</v>
      </c>
      <c r="C2086" t="e">
        <f>+#REF!</f>
        <v>#REF!</v>
      </c>
      <c r="D2086" t="s">
        <v>212</v>
      </c>
      <c r="E2086">
        <v>610761600000</v>
      </c>
      <c r="F2086">
        <v>1151578812000</v>
      </c>
      <c r="G2086">
        <v>1</v>
      </c>
      <c r="H2086" t="s">
        <v>7324</v>
      </c>
      <c r="I2086" t="s">
        <v>7325</v>
      </c>
      <c r="J2086" t="s">
        <v>26</v>
      </c>
      <c r="K2086" t="s">
        <v>21</v>
      </c>
      <c r="L2086">
        <v>0</v>
      </c>
      <c r="M2086">
        <v>0</v>
      </c>
      <c r="N2086" t="s">
        <v>22</v>
      </c>
      <c r="O2086">
        <v>3</v>
      </c>
      <c r="P2086" s="30">
        <f>SQRT((postes_2[[#This Row],[x]]-$Q$1)^2+(postes_2[[#This Row],[y]]-$R$1)^2)</f>
        <v>331957.73743280838</v>
      </c>
      <c r="Q2086">
        <v>878098.47999999695</v>
      </c>
      <c r="R2086">
        <v>6557068.4699999997</v>
      </c>
    </row>
    <row r="2087" spans="1:18">
      <c r="A2087">
        <v>705</v>
      </c>
      <c r="B2087">
        <v>10000107</v>
      </c>
      <c r="C2087">
        <f>+PF1387</f>
        <v>0</v>
      </c>
      <c r="D2087" t="s">
        <v>229</v>
      </c>
      <c r="E2087">
        <v>898819200000</v>
      </c>
      <c r="F2087">
        <v>1127124117000</v>
      </c>
      <c r="G2087">
        <v>1</v>
      </c>
      <c r="H2087" t="s">
        <v>1182</v>
      </c>
      <c r="I2087" t="s">
        <v>1183</v>
      </c>
      <c r="J2087" t="s">
        <v>20</v>
      </c>
      <c r="K2087" t="s">
        <v>21</v>
      </c>
      <c r="L2087">
        <v>0</v>
      </c>
      <c r="M2087">
        <v>0</v>
      </c>
      <c r="N2087" t="s">
        <v>22</v>
      </c>
      <c r="O2087">
        <v>6</v>
      </c>
      <c r="P2087" s="30">
        <f>SQRT((postes_2[[#This Row],[x]]-$Q$1)^2+(postes_2[[#This Row],[y]]-$R$1)^2)</f>
        <v>332079.58795756608</v>
      </c>
      <c r="Q2087">
        <v>644542.32999999798</v>
      </c>
      <c r="R2087">
        <v>7083789.2800000003</v>
      </c>
    </row>
    <row r="2088" spans="1:18">
      <c r="A2088">
        <v>2547</v>
      </c>
      <c r="B2088">
        <v>50000551</v>
      </c>
      <c r="C2088" t="e">
        <f>+#REF!</f>
        <v>#REF!</v>
      </c>
      <c r="D2088" t="s">
        <v>264</v>
      </c>
      <c r="E2088">
        <v>1024617600000</v>
      </c>
      <c r="F2088">
        <v>1427795315000</v>
      </c>
      <c r="G2088">
        <v>1</v>
      </c>
      <c r="H2088" t="s">
        <v>4645</v>
      </c>
      <c r="I2088" t="s">
        <v>4646</v>
      </c>
      <c r="J2088" t="s">
        <v>20</v>
      </c>
      <c r="K2088" t="s">
        <v>21</v>
      </c>
      <c r="L2088">
        <v>0</v>
      </c>
      <c r="M2088">
        <v>0</v>
      </c>
      <c r="N2088" t="s">
        <v>22</v>
      </c>
      <c r="O2088">
        <v>4</v>
      </c>
      <c r="P2088" s="30">
        <f>SQRT((postes_2[[#This Row],[x]]-$Q$1)^2+(postes_2[[#This Row],[y]]-$R$1)^2)</f>
        <v>332208.229713457</v>
      </c>
      <c r="Q2088">
        <v>655824.96000000101</v>
      </c>
      <c r="R2088">
        <v>6424364.8399999999</v>
      </c>
    </row>
    <row r="2089" spans="1:18">
      <c r="A2089">
        <v>1876</v>
      </c>
      <c r="B2089">
        <v>30000087</v>
      </c>
      <c r="C2089">
        <f>+PF215</f>
        <v>0</v>
      </c>
      <c r="D2089" t="s">
        <v>56</v>
      </c>
      <c r="E2089">
        <v>1205771909000</v>
      </c>
      <c r="F2089">
        <v>1191250726000</v>
      </c>
      <c r="G2089">
        <v>1</v>
      </c>
      <c r="H2089" t="s">
        <v>3365</v>
      </c>
      <c r="I2089" t="s">
        <v>3366</v>
      </c>
      <c r="J2089" t="s">
        <v>3367</v>
      </c>
      <c r="K2089" t="s">
        <v>21</v>
      </c>
      <c r="L2089">
        <v>0</v>
      </c>
      <c r="M2089">
        <v>0</v>
      </c>
      <c r="N2089" t="s">
        <v>22</v>
      </c>
      <c r="O2089">
        <v>3</v>
      </c>
      <c r="P2089" s="30">
        <f>SQRT((postes_2[[#This Row],[x]]-$Q$1)^2+(postes_2[[#This Row],[y]]-$R$1)^2)</f>
        <v>332254.56914855674</v>
      </c>
      <c r="Q2089">
        <v>936951</v>
      </c>
      <c r="R2089">
        <v>6691795.5700000003</v>
      </c>
    </row>
    <row r="2090" spans="1:18">
      <c r="A2090">
        <v>252</v>
      </c>
      <c r="B2090">
        <v>30001120</v>
      </c>
      <c r="C2090">
        <f>+PF1840</f>
        <v>0</v>
      </c>
      <c r="D2090" t="s">
        <v>56</v>
      </c>
      <c r="E2090">
        <v>1331136820000</v>
      </c>
      <c r="F2090">
        <v>1331136757000</v>
      </c>
      <c r="G2090">
        <v>1</v>
      </c>
      <c r="H2090" t="s">
        <v>601</v>
      </c>
      <c r="I2090" t="s">
        <v>602</v>
      </c>
      <c r="J2090" t="s">
        <v>603</v>
      </c>
      <c r="K2090" t="s">
        <v>21</v>
      </c>
      <c r="L2090">
        <v>0</v>
      </c>
      <c r="M2090">
        <v>0</v>
      </c>
      <c r="N2090" t="s">
        <v>22</v>
      </c>
      <c r="O2090">
        <v>3</v>
      </c>
      <c r="P2090" s="30">
        <f>SQRT((postes_2[[#This Row],[x]]-$Q$1)^2+(postes_2[[#This Row],[y]]-$R$1)^2)</f>
        <v>332301.47059870703</v>
      </c>
      <c r="Q2090">
        <v>848464.70000000298</v>
      </c>
      <c r="R2090">
        <v>6521551.9100000001</v>
      </c>
    </row>
    <row r="2091" spans="1:18">
      <c r="A2091">
        <v>133</v>
      </c>
      <c r="B2091">
        <v>60001976</v>
      </c>
      <c r="C2091">
        <f>+PF1961</f>
        <v>0</v>
      </c>
      <c r="D2091" t="s">
        <v>20</v>
      </c>
      <c r="E2091">
        <v>816393600000</v>
      </c>
      <c r="F2091" t="s">
        <v>20</v>
      </c>
      <c r="G2091">
        <v>1</v>
      </c>
      <c r="H2091" t="s">
        <v>340</v>
      </c>
      <c r="I2091" t="s">
        <v>341</v>
      </c>
      <c r="J2091" t="s">
        <v>20</v>
      </c>
      <c r="K2091" t="s">
        <v>21</v>
      </c>
      <c r="L2091">
        <v>0</v>
      </c>
      <c r="M2091">
        <v>0</v>
      </c>
      <c r="N2091" t="s">
        <v>22</v>
      </c>
      <c r="O2091">
        <v>4</v>
      </c>
      <c r="P2091" s="30">
        <f>SQRT((postes_2[[#This Row],[x]]-$Q$1)^2+(postes_2[[#This Row],[y]]-$R$1)^2)</f>
        <v>332319.43423720455</v>
      </c>
      <c r="Q2091">
        <v>434001.17000000202</v>
      </c>
      <c r="R2091">
        <v>6471868.2999999998</v>
      </c>
    </row>
    <row r="2092" spans="1:18">
      <c r="A2092">
        <v>3814</v>
      </c>
      <c r="B2092">
        <v>70034295</v>
      </c>
      <c r="C2092" t="e">
        <f>+#REF!</f>
        <v>#REF!</v>
      </c>
      <c r="D2092" t="s">
        <v>56</v>
      </c>
      <c r="E2092">
        <v>1304073832000</v>
      </c>
      <c r="F2092">
        <v>1304073809000</v>
      </c>
      <c r="G2092">
        <v>1</v>
      </c>
      <c r="H2092" t="s">
        <v>8133</v>
      </c>
      <c r="I2092" t="s">
        <v>8134</v>
      </c>
      <c r="J2092" t="s">
        <v>8135</v>
      </c>
      <c r="K2092" t="s">
        <v>21</v>
      </c>
      <c r="L2092">
        <v>0</v>
      </c>
      <c r="M2092">
        <v>0</v>
      </c>
      <c r="N2092" t="s">
        <v>22</v>
      </c>
      <c r="O2092">
        <v>6</v>
      </c>
      <c r="P2092" s="30">
        <f>SQRT((postes_2[[#This Row],[x]]-$Q$1)^2+(postes_2[[#This Row],[y]]-$R$1)^2)</f>
        <v>332342.46242898883</v>
      </c>
      <c r="Q2092">
        <v>888305.32</v>
      </c>
      <c r="R2092">
        <v>6571092.7999999998</v>
      </c>
    </row>
    <row r="2093" spans="1:18">
      <c r="A2093">
        <v>1115</v>
      </c>
      <c r="B2093">
        <v>20000243</v>
      </c>
      <c r="C2093">
        <f>+PF980</f>
        <v>0</v>
      </c>
      <c r="D2093" t="s">
        <v>20</v>
      </c>
      <c r="E2093">
        <v>610761600000</v>
      </c>
      <c r="F2093" t="s">
        <v>20</v>
      </c>
      <c r="G2093">
        <v>1</v>
      </c>
      <c r="H2093" t="s">
        <v>6574</v>
      </c>
      <c r="I2093" t="s">
        <v>6575</v>
      </c>
      <c r="J2093" t="s">
        <v>26</v>
      </c>
      <c r="K2093" t="s">
        <v>21</v>
      </c>
      <c r="L2093">
        <v>0</v>
      </c>
      <c r="M2093">
        <v>0</v>
      </c>
      <c r="N2093" t="s">
        <v>22</v>
      </c>
      <c r="O2093">
        <v>3</v>
      </c>
      <c r="P2093" s="30">
        <f>SQRT((postes_2[[#This Row],[x]]-$Q$1)^2+(postes_2[[#This Row],[y]]-$R$1)^2)</f>
        <v>332555.00495956925</v>
      </c>
      <c r="Q2093">
        <v>901770.18999999797</v>
      </c>
      <c r="R2093">
        <v>6913888.71</v>
      </c>
    </row>
    <row r="2094" spans="1:18">
      <c r="A2094">
        <v>3811</v>
      </c>
      <c r="B2094">
        <v>30002021</v>
      </c>
      <c r="C2094" t="e">
        <f>+#REF!</f>
        <v>#REF!</v>
      </c>
      <c r="D2094" t="s">
        <v>152</v>
      </c>
      <c r="E2094">
        <v>610761600000</v>
      </c>
      <c r="F2094">
        <v>1303897916000</v>
      </c>
      <c r="G2094">
        <v>1</v>
      </c>
      <c r="H2094" t="s">
        <v>8128</v>
      </c>
      <c r="I2094" t="s">
        <v>2631</v>
      </c>
      <c r="J2094" t="s">
        <v>20</v>
      </c>
      <c r="K2094" t="s">
        <v>21</v>
      </c>
      <c r="L2094">
        <v>0</v>
      </c>
      <c r="M2094">
        <v>0</v>
      </c>
      <c r="N2094" t="s">
        <v>22</v>
      </c>
      <c r="O2094">
        <v>3</v>
      </c>
      <c r="P2094" s="30">
        <f>SQRT((postes_2[[#This Row],[x]]-$Q$1)^2+(postes_2[[#This Row],[y]]-$R$1)^2)</f>
        <v>332748.63557361311</v>
      </c>
      <c r="Q2094">
        <v>763960.57</v>
      </c>
      <c r="R2094">
        <v>6458230.0999999996</v>
      </c>
    </row>
    <row r="2095" spans="1:18">
      <c r="A2095">
        <v>303</v>
      </c>
      <c r="B2095">
        <v>20000756</v>
      </c>
      <c r="C2095">
        <f>+PF1794</f>
        <v>0</v>
      </c>
      <c r="D2095" t="s">
        <v>20</v>
      </c>
      <c r="E2095">
        <v>610761600000</v>
      </c>
      <c r="F2095" t="s">
        <v>20</v>
      </c>
      <c r="G2095">
        <v>1</v>
      </c>
      <c r="H2095" t="s">
        <v>717</v>
      </c>
      <c r="I2095" t="s">
        <v>718</v>
      </c>
      <c r="J2095" t="s">
        <v>20</v>
      </c>
      <c r="K2095" t="s">
        <v>21</v>
      </c>
      <c r="L2095">
        <v>0</v>
      </c>
      <c r="M2095">
        <v>0</v>
      </c>
      <c r="N2095" t="s">
        <v>22</v>
      </c>
      <c r="O2095">
        <v>3</v>
      </c>
      <c r="P2095" s="30">
        <f>SQRT((postes_2[[#This Row],[x]]-$Q$1)^2+(postes_2[[#This Row],[y]]-$R$1)^2)</f>
        <v>332845.91527246725</v>
      </c>
      <c r="Q2095">
        <v>931067.63000000303</v>
      </c>
      <c r="R2095">
        <v>6842922.4400000004</v>
      </c>
    </row>
    <row r="2096" spans="1:18">
      <c r="A2096">
        <v>2795</v>
      </c>
      <c r="B2096">
        <v>70039895</v>
      </c>
      <c r="C2096" t="e">
        <f>+#REF!</f>
        <v>#REF!</v>
      </c>
      <c r="D2096" t="s">
        <v>30</v>
      </c>
      <c r="E2096">
        <v>1342782561000</v>
      </c>
      <c r="F2096">
        <v>1339687517000</v>
      </c>
      <c r="G2096">
        <v>1</v>
      </c>
      <c r="H2096" t="s">
        <v>4708</v>
      </c>
      <c r="I2096" t="s">
        <v>4709</v>
      </c>
      <c r="J2096" t="s">
        <v>1568</v>
      </c>
      <c r="K2096" t="s">
        <v>21</v>
      </c>
      <c r="L2096">
        <v>0</v>
      </c>
      <c r="M2096">
        <v>0</v>
      </c>
      <c r="N2096" t="s">
        <v>22</v>
      </c>
      <c r="O2096">
        <v>3</v>
      </c>
      <c r="P2096" s="30">
        <f>SQRT((postes_2[[#This Row],[x]]-$Q$1)^2+(postes_2[[#This Row],[y]]-$R$1)^2)</f>
        <v>332999.77889049263</v>
      </c>
      <c r="Q2096">
        <v>923632.20000000298</v>
      </c>
      <c r="R2096">
        <v>6866678.2699999996</v>
      </c>
    </row>
    <row r="2097" spans="1:18">
      <c r="A2097">
        <v>1898</v>
      </c>
      <c r="B2097">
        <v>30002110</v>
      </c>
      <c r="C2097">
        <f>+PF201</f>
        <v>0</v>
      </c>
      <c r="D2097" t="s">
        <v>20</v>
      </c>
      <c r="E2097">
        <v>610761600000</v>
      </c>
      <c r="F2097" t="s">
        <v>20</v>
      </c>
      <c r="G2097">
        <v>1</v>
      </c>
      <c r="H2097" t="s">
        <v>3412</v>
      </c>
      <c r="I2097" t="s">
        <v>3413</v>
      </c>
      <c r="J2097" t="s">
        <v>20</v>
      </c>
      <c r="K2097" t="s">
        <v>21</v>
      </c>
      <c r="L2097">
        <v>0</v>
      </c>
      <c r="M2097">
        <v>0</v>
      </c>
      <c r="N2097" t="s">
        <v>22</v>
      </c>
      <c r="O2097">
        <v>3</v>
      </c>
      <c r="P2097" s="30">
        <f>SQRT((postes_2[[#This Row],[x]]-$Q$1)^2+(postes_2[[#This Row],[y]]-$R$1)^2)</f>
        <v>333011.42455877364</v>
      </c>
      <c r="Q2097">
        <v>739172.93</v>
      </c>
      <c r="R2097">
        <v>6446327.2300000004</v>
      </c>
    </row>
    <row r="2098" spans="1:18">
      <c r="A2098">
        <v>1487</v>
      </c>
      <c r="B2098">
        <v>30001223</v>
      </c>
      <c r="C2098">
        <f>+PF613</f>
        <v>0</v>
      </c>
      <c r="D2098" t="s">
        <v>23</v>
      </c>
      <c r="E2098">
        <v>1179938478000</v>
      </c>
      <c r="F2098" t="s">
        <v>20</v>
      </c>
      <c r="G2098">
        <v>1</v>
      </c>
      <c r="H2098" t="s">
        <v>5909</v>
      </c>
      <c r="I2098" t="s">
        <v>5910</v>
      </c>
      <c r="J2098" t="s">
        <v>5911</v>
      </c>
      <c r="K2098" t="s">
        <v>21</v>
      </c>
      <c r="L2098">
        <v>0</v>
      </c>
      <c r="M2098">
        <v>0</v>
      </c>
      <c r="N2098" t="s">
        <v>22</v>
      </c>
      <c r="O2098">
        <v>3</v>
      </c>
      <c r="P2098" s="30">
        <f>SQRT((postes_2[[#This Row],[x]]-$Q$1)^2+(postes_2[[#This Row],[y]]-$R$1)^2)</f>
        <v>333016.51296047622</v>
      </c>
      <c r="Q2098">
        <v>841442.64000000095</v>
      </c>
      <c r="R2098">
        <v>6513563.8099999996</v>
      </c>
    </row>
    <row r="2099" spans="1:18">
      <c r="A2099">
        <v>1107</v>
      </c>
      <c r="B2099">
        <v>20000678</v>
      </c>
      <c r="C2099">
        <f>+PF994</f>
        <v>0</v>
      </c>
      <c r="D2099" t="s">
        <v>23</v>
      </c>
      <c r="E2099">
        <v>610761600000</v>
      </c>
      <c r="F2099">
        <v>1278953346000</v>
      </c>
      <c r="G2099">
        <v>1</v>
      </c>
      <c r="H2099" t="s">
        <v>6560</v>
      </c>
      <c r="I2099" t="s">
        <v>6560</v>
      </c>
      <c r="J2099" t="s">
        <v>20</v>
      </c>
      <c r="K2099" t="s">
        <v>21</v>
      </c>
      <c r="L2099">
        <v>0</v>
      </c>
      <c r="M2099">
        <v>0</v>
      </c>
      <c r="N2099" t="s">
        <v>22</v>
      </c>
      <c r="O2099">
        <v>3</v>
      </c>
      <c r="P2099" s="30">
        <f>SQRT((postes_2[[#This Row],[x]]-$Q$1)^2+(postes_2[[#This Row],[y]]-$R$1)^2)</f>
        <v>333057.6207194787</v>
      </c>
      <c r="Q2099">
        <v>929726.09000000404</v>
      </c>
      <c r="R2099">
        <v>6848343.7199999997</v>
      </c>
    </row>
    <row r="2100" spans="1:18">
      <c r="A2100">
        <v>3985</v>
      </c>
      <c r="B2100">
        <v>20000588</v>
      </c>
      <c r="C2100" t="e">
        <f>+#REF!</f>
        <v>#REF!</v>
      </c>
      <c r="D2100" t="s">
        <v>805</v>
      </c>
      <c r="E2100">
        <v>610761600000</v>
      </c>
      <c r="F2100">
        <v>1279532487000</v>
      </c>
      <c r="G2100">
        <v>1</v>
      </c>
      <c r="H2100" t="s">
        <v>8244</v>
      </c>
      <c r="I2100" t="s">
        <v>8245</v>
      </c>
      <c r="J2100" t="s">
        <v>8246</v>
      </c>
      <c r="K2100" t="s">
        <v>21</v>
      </c>
      <c r="L2100">
        <v>0</v>
      </c>
      <c r="M2100">
        <v>0</v>
      </c>
      <c r="N2100" t="s">
        <v>22</v>
      </c>
      <c r="O2100">
        <v>3</v>
      </c>
      <c r="P2100" s="30">
        <f>SQRT((postes_2[[#This Row],[x]]-$Q$1)^2+(postes_2[[#This Row],[y]]-$R$1)^2)</f>
        <v>333080.2736034242</v>
      </c>
      <c r="Q2100">
        <v>924912.93999999797</v>
      </c>
      <c r="R2100">
        <v>6863315.25</v>
      </c>
    </row>
    <row r="2101" spans="1:18">
      <c r="A2101">
        <v>1301</v>
      </c>
      <c r="B2101">
        <v>10000106</v>
      </c>
      <c r="C2101">
        <f>+PF803</f>
        <v>0</v>
      </c>
      <c r="D2101" t="s">
        <v>274</v>
      </c>
      <c r="E2101" s="1">
        <v>759456000000</v>
      </c>
      <c r="F2101">
        <v>1421933550000</v>
      </c>
      <c r="G2101">
        <v>1</v>
      </c>
      <c r="H2101" t="s">
        <v>2594</v>
      </c>
      <c r="I2101" t="s">
        <v>2595</v>
      </c>
      <c r="J2101" t="s">
        <v>20</v>
      </c>
      <c r="K2101" t="s">
        <v>21</v>
      </c>
      <c r="L2101">
        <v>0</v>
      </c>
      <c r="M2101">
        <v>0</v>
      </c>
      <c r="N2101" t="s">
        <v>22</v>
      </c>
      <c r="O2101">
        <v>4</v>
      </c>
      <c r="P2101" s="30">
        <f>SQRT((postes_2[[#This Row],[x]]-$Q$1)^2+(postes_2[[#This Row],[y]]-$R$1)^2)</f>
        <v>333188.73458768957</v>
      </c>
      <c r="Q2101">
        <v>629802.47999999695</v>
      </c>
      <c r="R2101">
        <v>7086089.71</v>
      </c>
    </row>
    <row r="2102" spans="1:18">
      <c r="A2102">
        <v>3104</v>
      </c>
      <c r="B2102">
        <v>10000113</v>
      </c>
      <c r="C2102" t="e">
        <f>+#REF!</f>
        <v>#REF!</v>
      </c>
      <c r="D2102" t="s">
        <v>17</v>
      </c>
      <c r="E2102" s="1">
        <v>1010016000000</v>
      </c>
      <c r="F2102">
        <v>1312191858000</v>
      </c>
      <c r="G2102">
        <v>1</v>
      </c>
      <c r="H2102" t="s">
        <v>3047</v>
      </c>
      <c r="I2102" t="s">
        <v>3048</v>
      </c>
      <c r="J2102" t="s">
        <v>20</v>
      </c>
      <c r="K2102" t="s">
        <v>21</v>
      </c>
      <c r="L2102">
        <v>0</v>
      </c>
      <c r="M2102">
        <v>0</v>
      </c>
      <c r="N2102" t="s">
        <v>22</v>
      </c>
      <c r="O2102">
        <v>4</v>
      </c>
      <c r="P2102" s="30">
        <f>SQRT((postes_2[[#This Row],[x]]-$Q$1)^2+(postes_2[[#This Row],[y]]-$R$1)^2)</f>
        <v>333305.47686052875</v>
      </c>
      <c r="Q2102">
        <v>667778.28999999899</v>
      </c>
      <c r="R2102">
        <v>7081803.9699999997</v>
      </c>
    </row>
    <row r="2103" spans="1:18">
      <c r="A2103">
        <v>3902</v>
      </c>
      <c r="B2103">
        <v>10000123</v>
      </c>
      <c r="C2103" t="e">
        <f>+#REF!</f>
        <v>#REF!</v>
      </c>
      <c r="D2103" t="s">
        <v>20</v>
      </c>
      <c r="E2103" s="1">
        <v>1083024000000</v>
      </c>
      <c r="F2103" t="s">
        <v>20</v>
      </c>
      <c r="G2103">
        <v>1</v>
      </c>
      <c r="H2103" t="s">
        <v>8226</v>
      </c>
      <c r="I2103" t="s">
        <v>8227</v>
      </c>
      <c r="J2103" t="s">
        <v>20</v>
      </c>
      <c r="K2103" t="s">
        <v>21</v>
      </c>
      <c r="L2103">
        <v>0</v>
      </c>
      <c r="M2103">
        <v>0</v>
      </c>
      <c r="N2103" t="s">
        <v>22</v>
      </c>
      <c r="O2103">
        <v>4</v>
      </c>
      <c r="P2103" s="30">
        <f>SQRT((postes_2[[#This Row],[x]]-$Q$1)^2+(postes_2[[#This Row],[y]]-$R$1)^2)</f>
        <v>333333.66409796773</v>
      </c>
      <c r="Q2103">
        <v>701325.14000000095</v>
      </c>
      <c r="R2103">
        <v>7074174.9100000001</v>
      </c>
    </row>
    <row r="2104" spans="1:18">
      <c r="A2104">
        <v>754</v>
      </c>
      <c r="B2104">
        <v>30001689</v>
      </c>
      <c r="C2104">
        <f>+PF1352</f>
        <v>0</v>
      </c>
      <c r="D2104" t="s">
        <v>56</v>
      </c>
      <c r="E2104">
        <v>610761600000</v>
      </c>
      <c r="F2104">
        <v>1170437846000</v>
      </c>
      <c r="G2104">
        <v>1</v>
      </c>
      <c r="H2104" t="s">
        <v>1635</v>
      </c>
      <c r="I2104" t="s">
        <v>1636</v>
      </c>
      <c r="J2104" t="s">
        <v>1637</v>
      </c>
      <c r="K2104" t="s">
        <v>21</v>
      </c>
      <c r="L2104">
        <v>0</v>
      </c>
      <c r="M2104">
        <v>0</v>
      </c>
      <c r="N2104" t="s">
        <v>22</v>
      </c>
      <c r="O2104">
        <v>3</v>
      </c>
      <c r="P2104" s="30">
        <f>SQRT((postes_2[[#This Row],[x]]-$Q$1)^2+(postes_2[[#This Row],[y]]-$R$1)^2)</f>
        <v>333369.89465817151</v>
      </c>
      <c r="Q2104">
        <v>808761.89000000095</v>
      </c>
      <c r="R2104">
        <v>6485478.1500000004</v>
      </c>
    </row>
    <row r="2105" spans="1:18">
      <c r="A2105">
        <v>2405</v>
      </c>
      <c r="B2105">
        <v>30000989</v>
      </c>
      <c r="C2105" t="e">
        <f>+#REF!</f>
        <v>#REF!</v>
      </c>
      <c r="D2105" t="s">
        <v>274</v>
      </c>
      <c r="E2105">
        <v>986169600000</v>
      </c>
      <c r="F2105">
        <v>1437150752000</v>
      </c>
      <c r="G2105">
        <v>1</v>
      </c>
      <c r="H2105" t="s">
        <v>4530</v>
      </c>
      <c r="I2105" t="s">
        <v>4531</v>
      </c>
      <c r="J2105" t="s">
        <v>20</v>
      </c>
      <c r="K2105" t="s">
        <v>21</v>
      </c>
      <c r="L2105">
        <v>0</v>
      </c>
      <c r="M2105">
        <v>0</v>
      </c>
      <c r="N2105" t="s">
        <v>22</v>
      </c>
      <c r="O2105">
        <v>7</v>
      </c>
      <c r="P2105" s="30">
        <f>SQRT((postes_2[[#This Row],[x]]-$Q$1)^2+(postes_2[[#This Row],[y]]-$R$1)^2)</f>
        <v>333471.79020777444</v>
      </c>
      <c r="Q2105">
        <v>856099.96000000101</v>
      </c>
      <c r="R2105">
        <v>6527920.7599999998</v>
      </c>
    </row>
    <row r="2106" spans="1:18">
      <c r="A2106">
        <v>2195</v>
      </c>
      <c r="B2106">
        <v>30003000</v>
      </c>
      <c r="C2106" t="e">
        <f>+#REF!</f>
        <v>#REF!</v>
      </c>
      <c r="D2106" t="s">
        <v>1094</v>
      </c>
      <c r="E2106">
        <v>1120558539000</v>
      </c>
      <c r="F2106">
        <v>1424448264000</v>
      </c>
      <c r="G2106">
        <v>1</v>
      </c>
      <c r="H2106" t="s">
        <v>5622</v>
      </c>
      <c r="I2106" t="s">
        <v>5623</v>
      </c>
      <c r="J2106" t="s">
        <v>5624</v>
      </c>
      <c r="K2106" t="s">
        <v>21</v>
      </c>
      <c r="L2106">
        <v>0</v>
      </c>
      <c r="M2106">
        <v>0</v>
      </c>
      <c r="N2106" t="s">
        <v>22</v>
      </c>
      <c r="O2106">
        <v>3</v>
      </c>
      <c r="P2106" s="30">
        <f>SQRT((postes_2[[#This Row],[x]]-$Q$1)^2+(postes_2[[#This Row],[y]]-$R$1)^2)</f>
        <v>333490.94970291381</v>
      </c>
      <c r="Q2106">
        <v>843279.60999999905</v>
      </c>
      <c r="R2106">
        <v>6514683.0199999996</v>
      </c>
    </row>
    <row r="2107" spans="1:18">
      <c r="A2107">
        <v>2756</v>
      </c>
      <c r="B2107">
        <v>10000129</v>
      </c>
      <c r="C2107" t="e">
        <f>+#REF!</f>
        <v>#REF!</v>
      </c>
      <c r="D2107" t="s">
        <v>20</v>
      </c>
      <c r="E2107">
        <v>610761600000</v>
      </c>
      <c r="F2107" t="s">
        <v>20</v>
      </c>
      <c r="G2107">
        <v>1</v>
      </c>
      <c r="H2107" t="s">
        <v>4875</v>
      </c>
      <c r="I2107" t="s">
        <v>4876</v>
      </c>
      <c r="J2107" t="s">
        <v>20</v>
      </c>
      <c r="K2107" t="s">
        <v>21</v>
      </c>
      <c r="L2107">
        <v>0</v>
      </c>
      <c r="M2107">
        <v>0</v>
      </c>
      <c r="N2107" t="s">
        <v>22</v>
      </c>
      <c r="O2107">
        <v>6</v>
      </c>
      <c r="P2107" s="30">
        <f>SQRT((postes_2[[#This Row],[x]]-$Q$1)^2+(postes_2[[#This Row],[y]]-$R$1)^2)</f>
        <v>333586.77197999373</v>
      </c>
      <c r="Q2107">
        <v>710369.56000000203</v>
      </c>
      <c r="R2107">
        <v>7071739.0700000003</v>
      </c>
    </row>
    <row r="2108" spans="1:18">
      <c r="A2108">
        <v>368</v>
      </c>
      <c r="B2108">
        <v>30000128</v>
      </c>
      <c r="C2108">
        <f>+PF1742</f>
        <v>0</v>
      </c>
      <c r="D2108" t="s">
        <v>56</v>
      </c>
      <c r="E2108">
        <v>1205774844000</v>
      </c>
      <c r="F2108">
        <v>1205774824000</v>
      </c>
      <c r="G2108">
        <v>1</v>
      </c>
      <c r="H2108" t="s">
        <v>852</v>
      </c>
      <c r="I2108" t="s">
        <v>853</v>
      </c>
      <c r="J2108" t="s">
        <v>854</v>
      </c>
      <c r="K2108" t="s">
        <v>21</v>
      </c>
      <c r="L2108">
        <v>0</v>
      </c>
      <c r="M2108">
        <v>0</v>
      </c>
      <c r="N2108" t="s">
        <v>22</v>
      </c>
      <c r="O2108">
        <v>3</v>
      </c>
      <c r="P2108" s="30">
        <f>SQRT((postes_2[[#This Row],[x]]-$Q$1)^2+(postes_2[[#This Row],[y]]-$R$1)^2)</f>
        <v>333590.33535926172</v>
      </c>
      <c r="Q2108">
        <v>937618.97999999695</v>
      </c>
      <c r="R2108">
        <v>6688227.4500000002</v>
      </c>
    </row>
    <row r="2109" spans="1:18">
      <c r="A2109">
        <v>2615</v>
      </c>
      <c r="B2109">
        <v>20000237</v>
      </c>
      <c r="C2109" t="e">
        <f>+#REF!</f>
        <v>#REF!</v>
      </c>
      <c r="D2109" t="s">
        <v>20</v>
      </c>
      <c r="E2109">
        <v>919641600000</v>
      </c>
      <c r="F2109" t="s">
        <v>20</v>
      </c>
      <c r="G2109">
        <v>1</v>
      </c>
      <c r="H2109" t="s">
        <v>5140</v>
      </c>
      <c r="I2109" t="s">
        <v>5141</v>
      </c>
      <c r="J2109" t="s">
        <v>20</v>
      </c>
      <c r="K2109" t="s">
        <v>21</v>
      </c>
      <c r="L2109">
        <v>0</v>
      </c>
      <c r="M2109">
        <v>0</v>
      </c>
      <c r="N2109" t="s">
        <v>22</v>
      </c>
      <c r="O2109">
        <v>6</v>
      </c>
      <c r="P2109" s="30">
        <f>SQRT((postes_2[[#This Row],[x]]-$Q$1)^2+(postes_2[[#This Row],[y]]-$R$1)^2)</f>
        <v>333592.76173228462</v>
      </c>
      <c r="Q2109">
        <v>901734.50999999803</v>
      </c>
      <c r="R2109">
        <v>6916092.9199999999</v>
      </c>
    </row>
    <row r="2110" spans="1:18">
      <c r="A2110">
        <v>1591</v>
      </c>
      <c r="B2110">
        <v>30001168</v>
      </c>
      <c r="C2110">
        <f>+PF521</f>
        <v>0</v>
      </c>
      <c r="D2110" t="s">
        <v>20</v>
      </c>
      <c r="E2110" s="1">
        <v>980208000000</v>
      </c>
      <c r="F2110" t="s">
        <v>20</v>
      </c>
      <c r="G2110">
        <v>1</v>
      </c>
      <c r="H2110" t="s">
        <v>7562</v>
      </c>
      <c r="I2110" t="s">
        <v>7563</v>
      </c>
      <c r="J2110" t="s">
        <v>20</v>
      </c>
      <c r="K2110" t="s">
        <v>21</v>
      </c>
      <c r="L2110">
        <v>0</v>
      </c>
      <c r="M2110">
        <v>0</v>
      </c>
      <c r="N2110" t="s">
        <v>22</v>
      </c>
      <c r="O2110">
        <v>3</v>
      </c>
      <c r="P2110" s="30">
        <f>SQRT((postes_2[[#This Row],[x]]-$Q$1)^2+(postes_2[[#This Row],[y]]-$R$1)^2)</f>
        <v>333612.42786776775</v>
      </c>
      <c r="Q2110">
        <v>846364.93</v>
      </c>
      <c r="R2110">
        <v>6517558.7699999996</v>
      </c>
    </row>
    <row r="2111" spans="1:18">
      <c r="A2111">
        <v>2731</v>
      </c>
      <c r="B2111">
        <v>30001193</v>
      </c>
      <c r="C2111" t="e">
        <f>+#REF!</f>
        <v>#REF!</v>
      </c>
      <c r="D2111" t="s">
        <v>20</v>
      </c>
      <c r="E2111">
        <v>872812800000</v>
      </c>
      <c r="F2111" t="s">
        <v>20</v>
      </c>
      <c r="G2111">
        <v>1</v>
      </c>
      <c r="H2111" t="s">
        <v>6420</v>
      </c>
      <c r="I2111" t="s">
        <v>6421</v>
      </c>
      <c r="J2111" t="s">
        <v>6422</v>
      </c>
      <c r="K2111" t="s">
        <v>21</v>
      </c>
      <c r="L2111">
        <v>0</v>
      </c>
      <c r="M2111">
        <v>0</v>
      </c>
      <c r="N2111" t="s">
        <v>22</v>
      </c>
      <c r="O2111">
        <v>1</v>
      </c>
      <c r="P2111" s="30">
        <f>SQRT((postes_2[[#This Row],[x]]-$Q$1)^2+(postes_2[[#This Row],[y]]-$R$1)^2)</f>
        <v>333715.93481328367</v>
      </c>
      <c r="Q2111">
        <v>845035.82999999798</v>
      </c>
      <c r="R2111">
        <v>6516091.6200000001</v>
      </c>
    </row>
    <row r="2112" spans="1:18">
      <c r="A2112">
        <v>3512</v>
      </c>
      <c r="B2112">
        <v>30000290</v>
      </c>
      <c r="C2112" t="e">
        <f>+#REF!</f>
        <v>#REF!</v>
      </c>
      <c r="D2112" t="s">
        <v>30</v>
      </c>
      <c r="E2112">
        <v>610761600000</v>
      </c>
      <c r="F2112">
        <v>1376045512000</v>
      </c>
      <c r="G2112">
        <v>1</v>
      </c>
      <c r="H2112" t="s">
        <v>6782</v>
      </c>
      <c r="I2112" t="s">
        <v>6783</v>
      </c>
      <c r="J2112" t="s">
        <v>20</v>
      </c>
      <c r="K2112" t="s">
        <v>21</v>
      </c>
      <c r="L2112">
        <v>0</v>
      </c>
      <c r="M2112">
        <v>0</v>
      </c>
      <c r="N2112" t="s">
        <v>22</v>
      </c>
      <c r="O2112">
        <v>6</v>
      </c>
      <c r="P2112" s="30">
        <f>SQRT((postes_2[[#This Row],[x]]-$Q$1)^2+(postes_2[[#This Row],[y]]-$R$1)^2)</f>
        <v>333738.8810575137</v>
      </c>
      <c r="Q2112">
        <v>921738.82999999798</v>
      </c>
      <c r="R2112">
        <v>6633075.8300000001</v>
      </c>
    </row>
    <row r="2113" spans="1:18">
      <c r="A2113">
        <v>1127</v>
      </c>
      <c r="B2113">
        <v>70016377</v>
      </c>
      <c r="C2113" t="e">
        <f>+#REF!</f>
        <v>#REF!</v>
      </c>
      <c r="D2113" t="s">
        <v>23</v>
      </c>
      <c r="E2113">
        <v>1199811938000</v>
      </c>
      <c r="F2113">
        <v>1173715989000</v>
      </c>
      <c r="G2113">
        <v>1</v>
      </c>
      <c r="H2113" t="s">
        <v>6444</v>
      </c>
      <c r="I2113" t="s">
        <v>6445</v>
      </c>
      <c r="J2113" t="s">
        <v>6446</v>
      </c>
      <c r="K2113" t="s">
        <v>21</v>
      </c>
      <c r="L2113">
        <v>0</v>
      </c>
      <c r="M2113">
        <v>0</v>
      </c>
      <c r="N2113" t="s">
        <v>22</v>
      </c>
      <c r="O2113">
        <v>6</v>
      </c>
      <c r="P2113" s="30">
        <f>SQRT((postes_2[[#This Row],[x]]-$Q$1)^2+(postes_2[[#This Row],[y]]-$R$1)^2)</f>
        <v>333792.83441770065</v>
      </c>
      <c r="Q2113">
        <v>794248.82</v>
      </c>
      <c r="R2113">
        <v>7032106.8200000003</v>
      </c>
    </row>
    <row r="2114" spans="1:18">
      <c r="A2114">
        <v>2669</v>
      </c>
      <c r="B2114">
        <v>30001769</v>
      </c>
      <c r="C2114" t="e">
        <f>+#REF!</f>
        <v>#REF!</v>
      </c>
      <c r="D2114" t="s">
        <v>212</v>
      </c>
      <c r="E2114">
        <v>907113600000</v>
      </c>
      <c r="F2114">
        <v>1169566314000</v>
      </c>
      <c r="G2114">
        <v>1</v>
      </c>
      <c r="H2114" t="s">
        <v>5058</v>
      </c>
      <c r="I2114" t="s">
        <v>5059</v>
      </c>
      <c r="J2114" t="s">
        <v>5060</v>
      </c>
      <c r="K2114" t="s">
        <v>21</v>
      </c>
      <c r="L2114">
        <v>0</v>
      </c>
      <c r="M2114">
        <v>0</v>
      </c>
      <c r="N2114" t="s">
        <v>22</v>
      </c>
      <c r="O2114">
        <v>3</v>
      </c>
      <c r="P2114" s="30">
        <f>SQRT((postes_2[[#This Row],[x]]-$Q$1)^2+(postes_2[[#This Row],[y]]-$R$1)^2)</f>
        <v>334023.06348950218</v>
      </c>
      <c r="Q2114">
        <v>799209.50999999803</v>
      </c>
      <c r="R2114">
        <v>6477874.7300000004</v>
      </c>
    </row>
    <row r="2115" spans="1:18">
      <c r="A2115">
        <v>2867</v>
      </c>
      <c r="B2115">
        <v>30001758</v>
      </c>
      <c r="C2115" t="e">
        <f>+#REF!</f>
        <v>#REF!</v>
      </c>
      <c r="D2115" t="s">
        <v>20</v>
      </c>
      <c r="E2115">
        <v>610761600000</v>
      </c>
      <c r="F2115" t="s">
        <v>20</v>
      </c>
      <c r="G2115">
        <v>1</v>
      </c>
      <c r="H2115" t="s">
        <v>6597</v>
      </c>
      <c r="I2115" t="s">
        <v>6598</v>
      </c>
      <c r="J2115" t="s">
        <v>6599</v>
      </c>
      <c r="K2115" t="s">
        <v>21</v>
      </c>
      <c r="L2115">
        <v>0</v>
      </c>
      <c r="M2115">
        <v>0</v>
      </c>
      <c r="N2115" t="s">
        <v>22</v>
      </c>
      <c r="O2115">
        <v>6</v>
      </c>
      <c r="P2115" s="30">
        <f>SQRT((postes_2[[#This Row],[x]]-$Q$1)^2+(postes_2[[#This Row],[y]]-$R$1)^2)</f>
        <v>334078.84228540934</v>
      </c>
      <c r="Q2115">
        <v>800995.71000000101</v>
      </c>
      <c r="R2115">
        <v>6479038.6699999999</v>
      </c>
    </row>
    <row r="2116" spans="1:18">
      <c r="A2116">
        <v>2706</v>
      </c>
      <c r="B2116">
        <v>30001687</v>
      </c>
      <c r="C2116" t="e">
        <f>+#REF!</f>
        <v>#REF!</v>
      </c>
      <c r="D2116" t="s">
        <v>20</v>
      </c>
      <c r="E2116">
        <v>610761600000</v>
      </c>
      <c r="F2116" t="s">
        <v>20</v>
      </c>
      <c r="G2116">
        <v>1</v>
      </c>
      <c r="H2116" t="s">
        <v>6284</v>
      </c>
      <c r="I2116" t="s">
        <v>6285</v>
      </c>
      <c r="J2116" t="s">
        <v>20</v>
      </c>
      <c r="K2116" t="s">
        <v>21</v>
      </c>
      <c r="L2116">
        <v>0</v>
      </c>
      <c r="M2116">
        <v>0</v>
      </c>
      <c r="N2116" t="s">
        <v>22</v>
      </c>
      <c r="O2116">
        <v>6</v>
      </c>
      <c r="P2116" s="30">
        <f>SQRT((postes_2[[#This Row],[x]]-$Q$1)^2+(postes_2[[#This Row],[y]]-$R$1)^2)</f>
        <v>334115.79666369944</v>
      </c>
      <c r="Q2116">
        <v>810885.38000000303</v>
      </c>
      <c r="R2116">
        <v>6486129.6799999997</v>
      </c>
    </row>
    <row r="2117" spans="1:18">
      <c r="A2117">
        <v>1383</v>
      </c>
      <c r="B2117">
        <v>30001698</v>
      </c>
      <c r="C2117">
        <f>+PF739</f>
        <v>0</v>
      </c>
      <c r="D2117" t="s">
        <v>30</v>
      </c>
      <c r="E2117">
        <v>1005868800000</v>
      </c>
      <c r="F2117">
        <v>1360857497000</v>
      </c>
      <c r="G2117">
        <v>1</v>
      </c>
      <c r="H2117" t="s">
        <v>2750</v>
      </c>
      <c r="I2117" t="s">
        <v>2751</v>
      </c>
      <c r="J2117" t="s">
        <v>20</v>
      </c>
      <c r="K2117" t="s">
        <v>21</v>
      </c>
      <c r="L2117">
        <v>0</v>
      </c>
      <c r="M2117">
        <v>0</v>
      </c>
      <c r="N2117" t="s">
        <v>22</v>
      </c>
      <c r="O2117">
        <v>6</v>
      </c>
      <c r="P2117" s="30">
        <f>SQRT((postes_2[[#This Row],[x]]-$Q$1)^2+(postes_2[[#This Row],[y]]-$R$1)^2)</f>
        <v>334131.9826408021</v>
      </c>
      <c r="Q2117">
        <v>807526.39000000095</v>
      </c>
      <c r="R2117">
        <v>6483624.0999999996</v>
      </c>
    </row>
    <row r="2118" spans="1:18">
      <c r="A2118">
        <v>1117</v>
      </c>
      <c r="B2118">
        <v>20000526</v>
      </c>
      <c r="C2118">
        <f>+PF1006</f>
        <v>0</v>
      </c>
      <c r="D2118" t="s">
        <v>20</v>
      </c>
      <c r="E2118">
        <v>1071187200000</v>
      </c>
      <c r="F2118" t="s">
        <v>20</v>
      </c>
      <c r="G2118">
        <v>1</v>
      </c>
      <c r="H2118" t="s">
        <v>6578</v>
      </c>
      <c r="I2118" t="s">
        <v>6579</v>
      </c>
      <c r="J2118" t="s">
        <v>20</v>
      </c>
      <c r="K2118" t="s">
        <v>21</v>
      </c>
      <c r="L2118">
        <v>0</v>
      </c>
      <c r="M2118">
        <v>0</v>
      </c>
      <c r="N2118" t="s">
        <v>22</v>
      </c>
      <c r="O2118">
        <v>6</v>
      </c>
      <c r="P2118" s="30">
        <f>SQRT((postes_2[[#This Row],[x]]-$Q$1)^2+(postes_2[[#This Row],[y]]-$R$1)^2)</f>
        <v>334141.19307527883</v>
      </c>
      <c r="Q2118">
        <v>921235.93</v>
      </c>
      <c r="R2118">
        <v>6876240.3300000001</v>
      </c>
    </row>
    <row r="2119" spans="1:18">
      <c r="A2119">
        <v>3598</v>
      </c>
      <c r="B2119">
        <v>20001202</v>
      </c>
      <c r="C2119" t="e">
        <f>+#REF!</f>
        <v>#REF!</v>
      </c>
      <c r="D2119" t="s">
        <v>20</v>
      </c>
      <c r="E2119">
        <v>610761600000</v>
      </c>
      <c r="F2119" t="s">
        <v>20</v>
      </c>
      <c r="G2119">
        <v>1</v>
      </c>
      <c r="H2119" t="s">
        <v>7442</v>
      </c>
      <c r="I2119" t="s">
        <v>7443</v>
      </c>
      <c r="J2119" t="s">
        <v>20</v>
      </c>
      <c r="K2119" t="s">
        <v>21</v>
      </c>
      <c r="L2119">
        <v>0</v>
      </c>
      <c r="M2119">
        <v>0</v>
      </c>
      <c r="N2119" t="s">
        <v>22</v>
      </c>
      <c r="O2119">
        <v>3</v>
      </c>
      <c r="P2119" s="30">
        <f>SQRT((postes_2[[#This Row],[x]]-$Q$1)^2+(postes_2[[#This Row],[y]]-$R$1)^2)</f>
        <v>334155.17331581254</v>
      </c>
      <c r="Q2119">
        <v>944090.14000000095</v>
      </c>
      <c r="R2119">
        <v>6772351.7199999997</v>
      </c>
    </row>
    <row r="2120" spans="1:18">
      <c r="A2120">
        <v>1315</v>
      </c>
      <c r="B2120">
        <v>20000555</v>
      </c>
      <c r="C2120">
        <f>+PF807</f>
        <v>0</v>
      </c>
      <c r="D2120" t="s">
        <v>43</v>
      </c>
      <c r="E2120">
        <v>610761600000</v>
      </c>
      <c r="F2120">
        <v>1128615835000</v>
      </c>
      <c r="G2120">
        <v>1</v>
      </c>
      <c r="H2120" t="s">
        <v>2627</v>
      </c>
      <c r="I2120" t="s">
        <v>2628</v>
      </c>
      <c r="J2120" t="s">
        <v>2629</v>
      </c>
      <c r="K2120" t="s">
        <v>21</v>
      </c>
      <c r="L2120">
        <v>0</v>
      </c>
      <c r="M2120">
        <v>0</v>
      </c>
      <c r="N2120" t="s">
        <v>22</v>
      </c>
      <c r="O2120">
        <v>3</v>
      </c>
      <c r="P2120" s="30">
        <f>SQRT((postes_2[[#This Row],[x]]-$Q$1)^2+(postes_2[[#This Row],[y]]-$R$1)^2)</f>
        <v>334185.63884830126</v>
      </c>
      <c r="Q2120">
        <v>923505.65999999596</v>
      </c>
      <c r="R2120">
        <v>6870459.2400000002</v>
      </c>
    </row>
    <row r="2121" spans="1:18">
      <c r="A2121">
        <v>582</v>
      </c>
      <c r="B2121">
        <v>30001240</v>
      </c>
      <c r="C2121">
        <f>+PF1541</f>
        <v>0</v>
      </c>
      <c r="D2121" t="s">
        <v>20</v>
      </c>
      <c r="E2121">
        <v>610761600000</v>
      </c>
      <c r="F2121" t="s">
        <v>20</v>
      </c>
      <c r="G2121">
        <v>1</v>
      </c>
      <c r="H2121" t="s">
        <v>5722</v>
      </c>
      <c r="I2121" t="s">
        <v>5723</v>
      </c>
      <c r="J2121" t="s">
        <v>20</v>
      </c>
      <c r="K2121" t="s">
        <v>21</v>
      </c>
      <c r="L2121">
        <v>0</v>
      </c>
      <c r="M2121">
        <v>0</v>
      </c>
      <c r="N2121" t="s">
        <v>22</v>
      </c>
      <c r="O2121">
        <v>3</v>
      </c>
      <c r="P2121" s="30">
        <f>SQRT((postes_2[[#This Row],[x]]-$Q$1)^2+(postes_2[[#This Row],[y]]-$R$1)^2)</f>
        <v>334252.8886255009</v>
      </c>
      <c r="Q2121">
        <v>842535.25</v>
      </c>
      <c r="R2121">
        <v>6512899.71</v>
      </c>
    </row>
    <row r="2122" spans="1:18">
      <c r="A2122">
        <v>913</v>
      </c>
      <c r="B2122">
        <v>30001126</v>
      </c>
      <c r="C2122">
        <f>+PF1214</f>
        <v>0</v>
      </c>
      <c r="D2122" t="s">
        <v>56</v>
      </c>
      <c r="E2122">
        <v>1332160010000</v>
      </c>
      <c r="F2122">
        <v>1332159837000</v>
      </c>
      <c r="G2122">
        <v>1</v>
      </c>
      <c r="H2122" t="s">
        <v>1971</v>
      </c>
      <c r="I2122" t="s">
        <v>1972</v>
      </c>
      <c r="J2122" t="s">
        <v>20</v>
      </c>
      <c r="K2122" t="s">
        <v>21</v>
      </c>
      <c r="L2122">
        <v>0</v>
      </c>
      <c r="M2122">
        <v>0</v>
      </c>
      <c r="N2122" t="s">
        <v>22</v>
      </c>
      <c r="O2122">
        <v>6</v>
      </c>
      <c r="P2122" s="30">
        <f>SQRT((postes_2[[#This Row],[x]]-$Q$1)^2+(postes_2[[#This Row],[y]]-$R$1)^2)</f>
        <v>334260.5835185246</v>
      </c>
      <c r="Q2122">
        <v>849201.84000000404</v>
      </c>
      <c r="R2122">
        <v>6519503.1500000004</v>
      </c>
    </row>
    <row r="2123" spans="1:18">
      <c r="A2123">
        <v>3452</v>
      </c>
      <c r="B2123">
        <v>30001271</v>
      </c>
      <c r="C2123" t="e">
        <f>+#REF!</f>
        <v>#REF!</v>
      </c>
      <c r="D2123" t="s">
        <v>20</v>
      </c>
      <c r="E2123" s="1">
        <v>835056000000</v>
      </c>
      <c r="F2123" t="s">
        <v>20</v>
      </c>
      <c r="G2123">
        <v>1</v>
      </c>
      <c r="H2123" t="s">
        <v>235</v>
      </c>
      <c r="I2123" t="s">
        <v>236</v>
      </c>
      <c r="J2123" t="s">
        <v>237</v>
      </c>
      <c r="K2123" t="s">
        <v>21</v>
      </c>
      <c r="L2123">
        <v>0</v>
      </c>
      <c r="M2123">
        <v>0</v>
      </c>
      <c r="N2123" t="s">
        <v>22</v>
      </c>
      <c r="O2123">
        <v>1</v>
      </c>
      <c r="P2123" s="30">
        <f>SQRT((postes_2[[#This Row],[x]]-$Q$1)^2+(postes_2[[#This Row],[y]]-$R$1)^2)</f>
        <v>334334.87365124538</v>
      </c>
      <c r="Q2123">
        <v>841318.39999999898</v>
      </c>
      <c r="R2123">
        <v>6511618.4000000004</v>
      </c>
    </row>
    <row r="2124" spans="1:18">
      <c r="A2124">
        <v>2788</v>
      </c>
      <c r="B2124">
        <v>20000562</v>
      </c>
      <c r="C2124" t="e">
        <f>+#REF!</f>
        <v>#REF!</v>
      </c>
      <c r="D2124" t="s">
        <v>43</v>
      </c>
      <c r="E2124">
        <v>610761600000</v>
      </c>
      <c r="F2124">
        <v>1128615897000</v>
      </c>
      <c r="G2124">
        <v>1</v>
      </c>
      <c r="H2124" t="s">
        <v>4424</v>
      </c>
      <c r="I2124" t="s">
        <v>4425</v>
      </c>
      <c r="J2124" t="s">
        <v>20</v>
      </c>
      <c r="K2124" t="s">
        <v>21</v>
      </c>
      <c r="L2124">
        <v>0</v>
      </c>
      <c r="M2124">
        <v>0</v>
      </c>
      <c r="N2124" t="s">
        <v>22</v>
      </c>
      <c r="O2124">
        <v>3</v>
      </c>
      <c r="P2124" s="30">
        <f>SQRT((postes_2[[#This Row],[x]]-$Q$1)^2+(postes_2[[#This Row],[y]]-$R$1)^2)</f>
        <v>334358.4673224765</v>
      </c>
      <c r="Q2124">
        <v>924361.70000000298</v>
      </c>
      <c r="R2124">
        <v>6868645.4199999999</v>
      </c>
    </row>
    <row r="2125" spans="1:18">
      <c r="A2125">
        <v>891</v>
      </c>
      <c r="B2125">
        <v>20002778</v>
      </c>
      <c r="C2125">
        <f>+PF1236</f>
        <v>0</v>
      </c>
      <c r="D2125" t="s">
        <v>274</v>
      </c>
      <c r="E2125">
        <v>920246400000</v>
      </c>
      <c r="F2125">
        <v>1457954422000</v>
      </c>
      <c r="G2125">
        <v>1</v>
      </c>
      <c r="H2125" t="s">
        <v>1919</v>
      </c>
      <c r="I2125" t="s">
        <v>1919</v>
      </c>
      <c r="J2125" t="s">
        <v>20</v>
      </c>
      <c r="K2125" t="s">
        <v>21</v>
      </c>
      <c r="L2125">
        <v>0</v>
      </c>
      <c r="M2125">
        <v>0</v>
      </c>
      <c r="N2125" t="s">
        <v>22</v>
      </c>
      <c r="O2125">
        <v>3</v>
      </c>
      <c r="P2125" s="30">
        <f>SQRT((postes_2[[#This Row],[x]]-$Q$1)^2+(postes_2[[#This Row],[y]]-$R$1)^2)</f>
        <v>334374.69422598282</v>
      </c>
      <c r="Q2125">
        <v>830341.90999999596</v>
      </c>
      <c r="R2125">
        <v>7005379.9299999997</v>
      </c>
    </row>
    <row r="2126" spans="1:18">
      <c r="A2126">
        <v>585</v>
      </c>
      <c r="B2126">
        <v>30001347</v>
      </c>
      <c r="C2126">
        <f>+PF1543</f>
        <v>0</v>
      </c>
      <c r="D2126" t="s">
        <v>20</v>
      </c>
      <c r="E2126">
        <v>610761600000</v>
      </c>
      <c r="F2126" t="s">
        <v>20</v>
      </c>
      <c r="G2126">
        <v>1</v>
      </c>
      <c r="H2126" t="s">
        <v>5728</v>
      </c>
      <c r="I2126" t="s">
        <v>1118</v>
      </c>
      <c r="J2126" t="s">
        <v>20</v>
      </c>
      <c r="K2126" t="s">
        <v>21</v>
      </c>
      <c r="L2126">
        <v>0</v>
      </c>
      <c r="M2126">
        <v>0</v>
      </c>
      <c r="N2126" t="s">
        <v>22</v>
      </c>
      <c r="O2126">
        <v>3</v>
      </c>
      <c r="P2126" s="30">
        <f>SQRT((postes_2[[#This Row],[x]]-$Q$1)^2+(postes_2[[#This Row],[y]]-$R$1)^2)</f>
        <v>334493.54618745088</v>
      </c>
      <c r="Q2126">
        <v>837065.77000000305</v>
      </c>
      <c r="R2126">
        <v>6507413.6399999997</v>
      </c>
    </row>
    <row r="2127" spans="1:18">
      <c r="A2127">
        <v>3617</v>
      </c>
      <c r="B2127">
        <v>30000979</v>
      </c>
      <c r="C2127" t="e">
        <f>+#REF!</f>
        <v>#REF!</v>
      </c>
      <c r="D2127" t="s">
        <v>56</v>
      </c>
      <c r="E2127">
        <v>1354029244000</v>
      </c>
      <c r="F2127">
        <v>1354029162000</v>
      </c>
      <c r="G2127">
        <v>1</v>
      </c>
      <c r="H2127" t="s">
        <v>7729</v>
      </c>
      <c r="I2127" t="s">
        <v>7730</v>
      </c>
      <c r="J2127" t="s">
        <v>20</v>
      </c>
      <c r="K2127" t="s">
        <v>21</v>
      </c>
      <c r="L2127">
        <v>0</v>
      </c>
      <c r="M2127">
        <v>0</v>
      </c>
      <c r="N2127" t="s">
        <v>22</v>
      </c>
      <c r="O2127">
        <v>3</v>
      </c>
      <c r="P2127" s="30">
        <f>SQRT((postes_2[[#This Row],[x]]-$Q$1)^2+(postes_2[[#This Row],[y]]-$R$1)^2)</f>
        <v>334565.52018111706</v>
      </c>
      <c r="Q2127">
        <v>858985.18999999797</v>
      </c>
      <c r="R2127">
        <v>6529466.96</v>
      </c>
    </row>
    <row r="2128" spans="1:18">
      <c r="A2128">
        <v>388</v>
      </c>
      <c r="B2128">
        <v>20000007</v>
      </c>
      <c r="C2128">
        <f>+PF1742</f>
        <v>0</v>
      </c>
      <c r="D2128" t="s">
        <v>23</v>
      </c>
      <c r="E2128">
        <v>920246400000</v>
      </c>
      <c r="F2128">
        <v>1229697239000</v>
      </c>
      <c r="G2128">
        <v>1</v>
      </c>
      <c r="H2128" t="s">
        <v>355</v>
      </c>
      <c r="I2128" t="s">
        <v>356</v>
      </c>
      <c r="J2128" t="s">
        <v>357</v>
      </c>
      <c r="K2128" t="s">
        <v>21</v>
      </c>
      <c r="L2128">
        <v>0</v>
      </c>
      <c r="M2128">
        <v>0</v>
      </c>
      <c r="N2128" t="s">
        <v>22</v>
      </c>
      <c r="O2128">
        <v>3</v>
      </c>
      <c r="P2128" s="30">
        <f>SQRT((postes_2[[#This Row],[x]]-$Q$1)^2+(postes_2[[#This Row],[y]]-$R$1)^2)</f>
        <v>334586.66475413402</v>
      </c>
      <c r="Q2128">
        <v>832936.06000000203</v>
      </c>
      <c r="R2128">
        <v>7003375.8799999999</v>
      </c>
    </row>
    <row r="2129" spans="1:18">
      <c r="A2129">
        <v>2564</v>
      </c>
      <c r="B2129">
        <v>30000582</v>
      </c>
      <c r="C2129" t="e">
        <f>+#REF!</f>
        <v>#REF!</v>
      </c>
      <c r="D2129" t="s">
        <v>1094</v>
      </c>
      <c r="E2129">
        <v>610761600000</v>
      </c>
      <c r="F2129">
        <v>1424105993000</v>
      </c>
      <c r="G2129">
        <v>1</v>
      </c>
      <c r="H2129" t="s">
        <v>1291</v>
      </c>
      <c r="I2129" t="s">
        <v>1292</v>
      </c>
      <c r="J2129" t="s">
        <v>20</v>
      </c>
      <c r="K2129" t="s">
        <v>21</v>
      </c>
      <c r="L2129">
        <v>0</v>
      </c>
      <c r="M2129">
        <v>0</v>
      </c>
      <c r="N2129" t="s">
        <v>22</v>
      </c>
      <c r="O2129">
        <v>3</v>
      </c>
      <c r="P2129" s="30">
        <f>SQRT((postes_2[[#This Row],[x]]-$Q$1)^2+(postes_2[[#This Row],[y]]-$R$1)^2)</f>
        <v>334608.13748641877</v>
      </c>
      <c r="Q2129">
        <v>891242.11999999697</v>
      </c>
      <c r="R2129">
        <v>6571448</v>
      </c>
    </row>
    <row r="2130" spans="1:18">
      <c r="A2130">
        <v>3179</v>
      </c>
      <c r="B2130">
        <v>20000401</v>
      </c>
      <c r="C2130" t="e">
        <f>+#REF!</f>
        <v>#REF!</v>
      </c>
      <c r="D2130" t="s">
        <v>56</v>
      </c>
      <c r="E2130">
        <v>610761600000</v>
      </c>
      <c r="F2130">
        <v>1258024985000</v>
      </c>
      <c r="G2130">
        <v>1</v>
      </c>
      <c r="H2130" t="s">
        <v>6338</v>
      </c>
      <c r="I2130" t="s">
        <v>6339</v>
      </c>
      <c r="J2130" t="s">
        <v>20</v>
      </c>
      <c r="K2130" t="s">
        <v>21</v>
      </c>
      <c r="L2130">
        <v>0</v>
      </c>
      <c r="M2130">
        <v>0</v>
      </c>
      <c r="N2130" t="s">
        <v>22</v>
      </c>
      <c r="O2130">
        <v>3</v>
      </c>
      <c r="P2130" s="30">
        <f>SQRT((postes_2[[#This Row],[x]]-$Q$1)^2+(postes_2[[#This Row],[y]]-$R$1)^2)</f>
        <v>334630.39561880683</v>
      </c>
      <c r="Q2130">
        <v>910977.93</v>
      </c>
      <c r="R2130">
        <v>6900676.6799999997</v>
      </c>
    </row>
    <row r="2131" spans="1:18">
      <c r="A2131">
        <v>3987</v>
      </c>
      <c r="B2131">
        <v>20003352</v>
      </c>
      <c r="C2131" t="e">
        <f>+#REF!</f>
        <v>#REF!</v>
      </c>
      <c r="D2131" t="s">
        <v>805</v>
      </c>
      <c r="E2131">
        <v>1104934318000</v>
      </c>
      <c r="F2131">
        <v>1279538638000</v>
      </c>
      <c r="G2131">
        <v>1</v>
      </c>
      <c r="H2131" t="s">
        <v>8249</v>
      </c>
      <c r="I2131" t="s">
        <v>8250</v>
      </c>
      <c r="J2131" t="s">
        <v>20</v>
      </c>
      <c r="K2131" t="s">
        <v>21</v>
      </c>
      <c r="L2131">
        <v>0</v>
      </c>
      <c r="M2131">
        <v>0</v>
      </c>
      <c r="N2131" t="s">
        <v>22</v>
      </c>
      <c r="O2131">
        <v>3</v>
      </c>
      <c r="P2131" s="30">
        <f>SQRT((postes_2[[#This Row],[x]]-$Q$1)^2+(postes_2[[#This Row],[y]]-$R$1)^2)</f>
        <v>334735.49028337083</v>
      </c>
      <c r="Q2131">
        <v>929183.35999999905</v>
      </c>
      <c r="R2131">
        <v>6855781.4100000001</v>
      </c>
    </row>
    <row r="2132" spans="1:18">
      <c r="A2132">
        <v>2033</v>
      </c>
      <c r="B2132">
        <v>60001990</v>
      </c>
      <c r="C2132">
        <f>+PF104</f>
        <v>0</v>
      </c>
      <c r="D2132" t="s">
        <v>1573</v>
      </c>
      <c r="E2132">
        <v>816393600000</v>
      </c>
      <c r="F2132">
        <v>1389194930000</v>
      </c>
      <c r="G2132">
        <v>1</v>
      </c>
      <c r="H2132" t="s">
        <v>3910</v>
      </c>
      <c r="I2132" t="s">
        <v>3911</v>
      </c>
      <c r="J2132" t="s">
        <v>20</v>
      </c>
      <c r="K2132" t="s">
        <v>21</v>
      </c>
      <c r="L2132">
        <v>0</v>
      </c>
      <c r="M2132">
        <v>0</v>
      </c>
      <c r="N2132" t="s">
        <v>22</v>
      </c>
      <c r="O2132">
        <v>6</v>
      </c>
      <c r="P2132" s="30">
        <f>SQRT((postes_2[[#This Row],[x]]-$Q$1)^2+(postes_2[[#This Row],[y]]-$R$1)^2)</f>
        <v>334761.35931841942</v>
      </c>
      <c r="Q2132">
        <v>447423.13000000297</v>
      </c>
      <c r="R2132">
        <v>6461090.8099999996</v>
      </c>
    </row>
    <row r="2133" spans="1:18">
      <c r="A2133">
        <v>2605</v>
      </c>
      <c r="B2133">
        <v>30000608</v>
      </c>
      <c r="C2133" t="e">
        <f>+#REF!</f>
        <v>#REF!</v>
      </c>
      <c r="D2133" t="s">
        <v>274</v>
      </c>
      <c r="E2133">
        <v>1241534103000</v>
      </c>
      <c r="F2133">
        <v>1457105429000</v>
      </c>
      <c r="G2133">
        <v>1</v>
      </c>
      <c r="H2133" t="s">
        <v>1380</v>
      </c>
      <c r="I2133" t="s">
        <v>1381</v>
      </c>
      <c r="J2133" t="s">
        <v>20</v>
      </c>
      <c r="K2133" t="s">
        <v>21</v>
      </c>
      <c r="L2133">
        <v>0</v>
      </c>
      <c r="M2133">
        <v>0</v>
      </c>
      <c r="N2133" t="s">
        <v>22</v>
      </c>
      <c r="O2133">
        <v>6</v>
      </c>
      <c r="P2133" s="30">
        <f>SQRT((postes_2[[#This Row],[x]]-$Q$1)^2+(postes_2[[#This Row],[y]]-$R$1)^2)</f>
        <v>334855.6542371799</v>
      </c>
      <c r="Q2133">
        <v>890246.60999999905</v>
      </c>
      <c r="R2133">
        <v>6569470.6100000003</v>
      </c>
    </row>
    <row r="2134" spans="1:18">
      <c r="A2134">
        <v>3923</v>
      </c>
      <c r="B2134">
        <v>30001230</v>
      </c>
      <c r="C2134" t="e">
        <f>+#REF!</f>
        <v>#REF!</v>
      </c>
      <c r="D2134" t="s">
        <v>43</v>
      </c>
      <c r="E2134" s="1">
        <v>787536000000</v>
      </c>
      <c r="F2134">
        <v>1138359366000</v>
      </c>
      <c r="G2134">
        <v>1</v>
      </c>
      <c r="H2134" t="s">
        <v>6144</v>
      </c>
      <c r="I2134" t="s">
        <v>6145</v>
      </c>
      <c r="J2134" t="s">
        <v>20</v>
      </c>
      <c r="K2134" t="s">
        <v>21</v>
      </c>
      <c r="L2134">
        <v>0</v>
      </c>
      <c r="M2134">
        <v>0</v>
      </c>
      <c r="N2134" t="s">
        <v>22</v>
      </c>
      <c r="O2134">
        <v>1</v>
      </c>
      <c r="P2134" s="30">
        <f>SQRT((postes_2[[#This Row],[x]]-$Q$1)^2+(postes_2[[#This Row],[y]]-$R$1)^2)</f>
        <v>335013.54650763865</v>
      </c>
      <c r="Q2134">
        <v>844974.28000000096</v>
      </c>
      <c r="R2134">
        <v>6514210.4199999999</v>
      </c>
    </row>
    <row r="2135" spans="1:18">
      <c r="A2135">
        <v>3891</v>
      </c>
      <c r="B2135">
        <v>60000299</v>
      </c>
      <c r="C2135" t="e">
        <f>+#REF!</f>
        <v>#REF!</v>
      </c>
      <c r="D2135" t="s">
        <v>20</v>
      </c>
      <c r="E2135" s="1">
        <v>1049760000000</v>
      </c>
      <c r="F2135" t="s">
        <v>20</v>
      </c>
      <c r="G2135">
        <v>1</v>
      </c>
      <c r="H2135" t="s">
        <v>8206</v>
      </c>
      <c r="I2135" t="s">
        <v>8206</v>
      </c>
      <c r="J2135" t="s">
        <v>20</v>
      </c>
      <c r="K2135" t="s">
        <v>21</v>
      </c>
      <c r="L2135">
        <v>0</v>
      </c>
      <c r="M2135">
        <v>0</v>
      </c>
      <c r="N2135" t="s">
        <v>22</v>
      </c>
      <c r="O2135">
        <v>3</v>
      </c>
      <c r="P2135" s="30">
        <f>SQRT((postes_2[[#This Row],[x]]-$Q$1)^2+(postes_2[[#This Row],[y]]-$R$1)^2)</f>
        <v>335095.39409772726</v>
      </c>
      <c r="Q2135">
        <v>281551.35000000102</v>
      </c>
      <c r="R2135">
        <v>6817508.5199999996</v>
      </c>
    </row>
    <row r="2136" spans="1:18">
      <c r="A2136">
        <v>2688</v>
      </c>
      <c r="B2136">
        <v>30001237</v>
      </c>
      <c r="C2136" t="e">
        <f>+#REF!</f>
        <v>#REF!</v>
      </c>
      <c r="D2136" t="s">
        <v>43</v>
      </c>
      <c r="E2136">
        <v>1138359732000</v>
      </c>
      <c r="F2136">
        <v>1138359720000</v>
      </c>
      <c r="G2136">
        <v>1</v>
      </c>
      <c r="H2136" t="s">
        <v>6144</v>
      </c>
      <c r="I2136" t="s">
        <v>6145</v>
      </c>
      <c r="J2136" t="s">
        <v>20</v>
      </c>
      <c r="K2136" t="s">
        <v>21</v>
      </c>
      <c r="L2136">
        <v>0</v>
      </c>
      <c r="M2136">
        <v>0</v>
      </c>
      <c r="N2136" t="s">
        <v>22</v>
      </c>
      <c r="O2136">
        <v>1</v>
      </c>
      <c r="P2136" s="30">
        <f>SQRT((postes_2[[#This Row],[x]]-$Q$1)^2+(postes_2[[#This Row],[y]]-$R$1)^2)</f>
        <v>335131.27504949912</v>
      </c>
      <c r="Q2136">
        <v>844136.04999999702</v>
      </c>
      <c r="R2136">
        <v>6513227.4299999997</v>
      </c>
    </row>
    <row r="2137" spans="1:18">
      <c r="A2137">
        <v>1258</v>
      </c>
      <c r="B2137">
        <v>30000434</v>
      </c>
      <c r="C2137">
        <f>+PF884</f>
        <v>0</v>
      </c>
      <c r="D2137" t="s">
        <v>1573</v>
      </c>
      <c r="E2137" s="1">
        <v>996624000000</v>
      </c>
      <c r="F2137">
        <v>1384789344000</v>
      </c>
      <c r="G2137">
        <v>1</v>
      </c>
      <c r="H2137" t="s">
        <v>3148</v>
      </c>
      <c r="I2137" t="s">
        <v>3149</v>
      </c>
      <c r="J2137" t="s">
        <v>20</v>
      </c>
      <c r="K2137" t="s">
        <v>21</v>
      </c>
      <c r="L2137">
        <v>0</v>
      </c>
      <c r="M2137">
        <v>0</v>
      </c>
      <c r="N2137" t="s">
        <v>22</v>
      </c>
      <c r="O2137">
        <v>6</v>
      </c>
      <c r="P2137" s="30">
        <f>SQRT((postes_2[[#This Row],[x]]-$Q$1)^2+(postes_2[[#This Row],[y]]-$R$1)^2)</f>
        <v>335175.03282863682</v>
      </c>
      <c r="Q2137">
        <v>903986.59000000404</v>
      </c>
      <c r="R2137">
        <v>6591629.4199999999</v>
      </c>
    </row>
    <row r="2138" spans="1:18">
      <c r="A2138">
        <v>2829</v>
      </c>
      <c r="B2138">
        <v>30000299</v>
      </c>
      <c r="C2138" t="e">
        <f>+#REF!</f>
        <v>#REF!</v>
      </c>
      <c r="D2138" t="s">
        <v>56</v>
      </c>
      <c r="E2138">
        <v>1241428881000</v>
      </c>
      <c r="F2138">
        <v>1241428836000</v>
      </c>
      <c r="G2138">
        <v>1</v>
      </c>
      <c r="H2138" t="s">
        <v>2839</v>
      </c>
      <c r="I2138" t="s">
        <v>2840</v>
      </c>
      <c r="J2138" t="s">
        <v>20</v>
      </c>
      <c r="K2138" t="s">
        <v>21</v>
      </c>
      <c r="L2138">
        <v>0</v>
      </c>
      <c r="M2138">
        <v>0</v>
      </c>
      <c r="N2138" t="s">
        <v>22</v>
      </c>
      <c r="O2138">
        <v>3</v>
      </c>
      <c r="P2138" s="30">
        <f>SQRT((postes_2[[#This Row],[x]]-$Q$1)^2+(postes_2[[#This Row],[y]]-$R$1)^2)</f>
        <v>335301.33322870405</v>
      </c>
      <c r="Q2138">
        <v>922624.97999999695</v>
      </c>
      <c r="R2138">
        <v>6631045.8099999996</v>
      </c>
    </row>
    <row r="2139" spans="1:18">
      <c r="A2139">
        <v>780</v>
      </c>
      <c r="B2139">
        <v>70006004</v>
      </c>
      <c r="C2139">
        <f>+PF1364</f>
        <v>0</v>
      </c>
      <c r="D2139" t="s">
        <v>23</v>
      </c>
      <c r="E2139">
        <v>1149250189000</v>
      </c>
      <c r="F2139">
        <v>1287760628000</v>
      </c>
      <c r="G2139">
        <v>1</v>
      </c>
      <c r="H2139" t="s">
        <v>1546</v>
      </c>
      <c r="I2139" t="s">
        <v>1547</v>
      </c>
      <c r="J2139" t="s">
        <v>20</v>
      </c>
      <c r="K2139" t="s">
        <v>21</v>
      </c>
      <c r="L2139">
        <v>0</v>
      </c>
      <c r="M2139">
        <v>0</v>
      </c>
      <c r="N2139" t="s">
        <v>22</v>
      </c>
      <c r="O2139">
        <v>6</v>
      </c>
      <c r="P2139" s="30">
        <f>SQRT((postes_2[[#This Row],[x]]-$Q$1)^2+(postes_2[[#This Row],[y]]-$R$1)^2)</f>
        <v>335354.41059513128</v>
      </c>
      <c r="Q2139">
        <v>921584.27000000305</v>
      </c>
      <c r="R2139">
        <v>6878642.4199999999</v>
      </c>
    </row>
    <row r="2140" spans="1:18">
      <c r="A2140">
        <v>3701</v>
      </c>
      <c r="B2140">
        <v>30000960</v>
      </c>
      <c r="C2140" t="e">
        <f>+#REF!</f>
        <v>#REF!</v>
      </c>
      <c r="D2140" t="s">
        <v>20</v>
      </c>
      <c r="E2140">
        <v>610761600000</v>
      </c>
      <c r="F2140" t="s">
        <v>20</v>
      </c>
      <c r="G2140">
        <v>1</v>
      </c>
      <c r="H2140" t="s">
        <v>7252</v>
      </c>
      <c r="I2140" t="s">
        <v>7253</v>
      </c>
      <c r="J2140" t="s">
        <v>26</v>
      </c>
      <c r="K2140" t="s">
        <v>21</v>
      </c>
      <c r="L2140">
        <v>0</v>
      </c>
      <c r="M2140">
        <v>0</v>
      </c>
      <c r="N2140" t="s">
        <v>22</v>
      </c>
      <c r="O2140">
        <v>3</v>
      </c>
      <c r="P2140" s="30">
        <f>SQRT((postes_2[[#This Row],[x]]-$Q$1)^2+(postes_2[[#This Row],[y]]-$R$1)^2)</f>
        <v>335404.66837008658</v>
      </c>
      <c r="Q2140">
        <v>861044.47999999695</v>
      </c>
      <c r="R2140">
        <v>6530508.6200000001</v>
      </c>
    </row>
    <row r="2141" spans="1:18">
      <c r="A2141">
        <v>1181</v>
      </c>
      <c r="B2141">
        <v>30000492</v>
      </c>
      <c r="C2141">
        <f>+PF962</f>
        <v>0</v>
      </c>
      <c r="D2141" t="s">
        <v>168</v>
      </c>
      <c r="E2141">
        <v>1467287494000</v>
      </c>
      <c r="F2141">
        <v>1158334717000</v>
      </c>
      <c r="G2141">
        <v>1</v>
      </c>
      <c r="H2141" t="s">
        <v>5546</v>
      </c>
      <c r="I2141" t="s">
        <v>5547</v>
      </c>
      <c r="J2141" t="s">
        <v>20</v>
      </c>
      <c r="K2141" t="s">
        <v>21</v>
      </c>
      <c r="L2141">
        <v>0</v>
      </c>
      <c r="M2141">
        <v>0</v>
      </c>
      <c r="N2141" t="s">
        <v>22</v>
      </c>
      <c r="O2141">
        <v>3</v>
      </c>
      <c r="P2141" s="30">
        <f>SQRT((postes_2[[#This Row],[x]]-$Q$1)^2+(postes_2[[#This Row],[y]]-$R$1)^2)</f>
        <v>335525.90929114033</v>
      </c>
      <c r="Q2141">
        <v>896713.97999999695</v>
      </c>
      <c r="R2141">
        <v>6578414.8899999997</v>
      </c>
    </row>
    <row r="2142" spans="1:18">
      <c r="A2142">
        <v>404</v>
      </c>
      <c r="B2142">
        <v>20000800</v>
      </c>
      <c r="C2142">
        <f>+PF1740</f>
        <v>0</v>
      </c>
      <c r="D2142" t="s">
        <v>2829</v>
      </c>
      <c r="E2142" s="1">
        <v>794016000000</v>
      </c>
      <c r="F2142">
        <v>1400000292000</v>
      </c>
      <c r="G2142">
        <v>1</v>
      </c>
      <c r="H2142" t="s">
        <v>4112</v>
      </c>
      <c r="I2142" t="s">
        <v>4113</v>
      </c>
      <c r="J2142" t="s">
        <v>20</v>
      </c>
      <c r="K2142" t="s">
        <v>21</v>
      </c>
      <c r="L2142">
        <v>0</v>
      </c>
      <c r="M2142">
        <v>0</v>
      </c>
      <c r="N2142" t="s">
        <v>22</v>
      </c>
      <c r="O2142">
        <v>3</v>
      </c>
      <c r="P2142" s="30">
        <f>SQRT((postes_2[[#This Row],[x]]-$Q$1)^2+(postes_2[[#This Row],[y]]-$R$1)^2)</f>
        <v>335546.14922311128</v>
      </c>
      <c r="Q2142">
        <v>934773.54999999702</v>
      </c>
      <c r="R2142">
        <v>6839589.96</v>
      </c>
    </row>
    <row r="2143" spans="1:18">
      <c r="A2143">
        <v>2424</v>
      </c>
      <c r="B2143">
        <v>20000563</v>
      </c>
      <c r="C2143" t="e">
        <f>+#REF!</f>
        <v>#REF!</v>
      </c>
      <c r="D2143" t="s">
        <v>805</v>
      </c>
      <c r="E2143">
        <v>847238400000</v>
      </c>
      <c r="F2143">
        <v>1276184593000</v>
      </c>
      <c r="G2143">
        <v>1</v>
      </c>
      <c r="H2143" t="s">
        <v>6495</v>
      </c>
      <c r="I2143" t="s">
        <v>6496</v>
      </c>
      <c r="J2143" t="s">
        <v>20</v>
      </c>
      <c r="K2143" t="s">
        <v>21</v>
      </c>
      <c r="L2143">
        <v>0</v>
      </c>
      <c r="M2143">
        <v>0</v>
      </c>
      <c r="N2143" t="s">
        <v>22</v>
      </c>
      <c r="O2143">
        <v>7</v>
      </c>
      <c r="P2143" s="30">
        <f>SQRT((postes_2[[#This Row],[x]]-$Q$1)^2+(postes_2[[#This Row],[y]]-$R$1)^2)</f>
        <v>335569.82580555294</v>
      </c>
      <c r="Q2143">
        <v>926116</v>
      </c>
      <c r="R2143">
        <v>6867366.9699999997</v>
      </c>
    </row>
    <row r="2144" spans="1:18">
      <c r="A2144">
        <v>2546</v>
      </c>
      <c r="B2144">
        <v>50000608</v>
      </c>
      <c r="C2144" t="e">
        <f>+#REF!</f>
        <v>#REF!</v>
      </c>
      <c r="D2144" t="s">
        <v>20</v>
      </c>
      <c r="E2144">
        <v>610761600000</v>
      </c>
      <c r="F2144" t="s">
        <v>20</v>
      </c>
      <c r="G2144">
        <v>1</v>
      </c>
      <c r="H2144" t="s">
        <v>4643</v>
      </c>
      <c r="I2144" t="s">
        <v>4644</v>
      </c>
      <c r="J2144" t="s">
        <v>20</v>
      </c>
      <c r="K2144" t="s">
        <v>21</v>
      </c>
      <c r="L2144">
        <v>0</v>
      </c>
      <c r="M2144">
        <v>0</v>
      </c>
      <c r="N2144" t="s">
        <v>22</v>
      </c>
      <c r="O2144">
        <v>3</v>
      </c>
      <c r="P2144" s="30">
        <f>SQRT((postes_2[[#This Row],[x]]-$Q$1)^2+(postes_2[[#This Row],[y]]-$R$1)^2)</f>
        <v>335655.60911249049</v>
      </c>
      <c r="Q2144">
        <v>611098.15999999596</v>
      </c>
      <c r="R2144">
        <v>6417807.3300000001</v>
      </c>
    </row>
    <row r="2145" spans="1:18">
      <c r="A2145">
        <v>498</v>
      </c>
      <c r="B2145">
        <v>30003118</v>
      </c>
      <c r="C2145">
        <f>+PF1649</f>
        <v>0</v>
      </c>
      <c r="D2145" t="s">
        <v>274</v>
      </c>
      <c r="E2145">
        <v>1027036800000</v>
      </c>
      <c r="F2145">
        <v>1433409154000</v>
      </c>
      <c r="G2145">
        <v>1</v>
      </c>
      <c r="H2145" t="s">
        <v>7856</v>
      </c>
      <c r="I2145" t="s">
        <v>7857</v>
      </c>
      <c r="J2145" t="s">
        <v>2192</v>
      </c>
      <c r="K2145" t="s">
        <v>21</v>
      </c>
      <c r="L2145">
        <v>0</v>
      </c>
      <c r="M2145">
        <v>0</v>
      </c>
      <c r="N2145" t="s">
        <v>22</v>
      </c>
      <c r="O2145">
        <v>3</v>
      </c>
      <c r="P2145" s="30">
        <f>SQRT((postes_2[[#This Row],[x]]-$Q$1)^2+(postes_2[[#This Row],[y]]-$R$1)^2)</f>
        <v>335676.3971202377</v>
      </c>
      <c r="Q2145">
        <v>841294.68999999797</v>
      </c>
      <c r="R2145">
        <v>6509744.7300000004</v>
      </c>
    </row>
    <row r="2146" spans="1:18">
      <c r="A2146">
        <v>911</v>
      </c>
      <c r="B2146">
        <v>10001161</v>
      </c>
      <c r="C2146" t="e">
        <f>+#REF!</f>
        <v>#REF!</v>
      </c>
      <c r="D2146" t="s">
        <v>274</v>
      </c>
      <c r="E2146">
        <v>964569600000</v>
      </c>
      <c r="F2146">
        <v>1423222286000</v>
      </c>
      <c r="G2146">
        <v>1</v>
      </c>
      <c r="H2146" t="s">
        <v>1966</v>
      </c>
      <c r="I2146" t="s">
        <v>1967</v>
      </c>
      <c r="J2146" t="s">
        <v>20</v>
      </c>
      <c r="K2146" t="s">
        <v>21</v>
      </c>
      <c r="L2146">
        <v>0</v>
      </c>
      <c r="M2146">
        <v>0</v>
      </c>
      <c r="N2146" t="s">
        <v>22</v>
      </c>
      <c r="O2146">
        <v>4</v>
      </c>
      <c r="P2146" s="30">
        <f>SQRT((postes_2[[#This Row],[x]]-$Q$1)^2+(postes_2[[#This Row],[y]]-$R$1)^2)</f>
        <v>335679.02451280254</v>
      </c>
      <c r="Q2146">
        <v>709300.56000000203</v>
      </c>
      <c r="R2146">
        <v>7074262.5800000001</v>
      </c>
    </row>
    <row r="2147" spans="1:18">
      <c r="A2147">
        <v>1042</v>
      </c>
      <c r="B2147">
        <v>30001954</v>
      </c>
      <c r="C2147" t="e">
        <f>+#REF!</f>
        <v>#REF!</v>
      </c>
      <c r="D2147" t="s">
        <v>152</v>
      </c>
      <c r="E2147">
        <v>610761600000</v>
      </c>
      <c r="F2147">
        <v>1286187799000</v>
      </c>
      <c r="G2147">
        <v>1</v>
      </c>
      <c r="H2147" t="s">
        <v>3235</v>
      </c>
      <c r="I2147" t="s">
        <v>3236</v>
      </c>
      <c r="J2147" t="s">
        <v>20</v>
      </c>
      <c r="K2147" t="s">
        <v>21</v>
      </c>
      <c r="L2147">
        <v>0</v>
      </c>
      <c r="M2147">
        <v>0</v>
      </c>
      <c r="N2147" t="s">
        <v>22</v>
      </c>
      <c r="O2147">
        <v>3</v>
      </c>
      <c r="P2147" s="30">
        <f>SQRT((postes_2[[#This Row],[x]]-$Q$1)^2+(postes_2[[#This Row],[y]]-$R$1)^2)</f>
        <v>335688.64328387956</v>
      </c>
      <c r="Q2147">
        <v>778798.65999999596</v>
      </c>
      <c r="R2147">
        <v>6463028.04</v>
      </c>
    </row>
    <row r="2148" spans="1:18">
      <c r="A2148">
        <v>3574</v>
      </c>
      <c r="B2148">
        <v>50000458</v>
      </c>
      <c r="C2148" t="e">
        <f>+#REF!</f>
        <v>#REF!</v>
      </c>
      <c r="D2148" t="s">
        <v>23</v>
      </c>
      <c r="E2148">
        <v>788486400000</v>
      </c>
      <c r="F2148">
        <v>1288018240000</v>
      </c>
      <c r="G2148">
        <v>1</v>
      </c>
      <c r="H2148" t="s">
        <v>3611</v>
      </c>
      <c r="I2148" t="s">
        <v>3611</v>
      </c>
      <c r="J2148" t="s">
        <v>20</v>
      </c>
      <c r="K2148" t="s">
        <v>21</v>
      </c>
      <c r="L2148">
        <v>0</v>
      </c>
      <c r="M2148">
        <v>0</v>
      </c>
      <c r="N2148" t="s">
        <v>22</v>
      </c>
      <c r="O2148">
        <v>3</v>
      </c>
      <c r="P2148" s="30">
        <f>SQRT((postes_2[[#This Row],[x]]-$Q$1)^2+(postes_2[[#This Row],[y]]-$R$1)^2)</f>
        <v>335699.49558226852</v>
      </c>
      <c r="Q2148">
        <v>490359.17000000202</v>
      </c>
      <c r="R2148">
        <v>6439985.54</v>
      </c>
    </row>
    <row r="2149" spans="1:18">
      <c r="A2149">
        <v>2620</v>
      </c>
      <c r="B2149">
        <v>20000630</v>
      </c>
      <c r="C2149" t="e">
        <f>+#REF!</f>
        <v>#REF!</v>
      </c>
      <c r="D2149" t="s">
        <v>20</v>
      </c>
      <c r="E2149">
        <v>971049600000</v>
      </c>
      <c r="F2149" t="s">
        <v>20</v>
      </c>
      <c r="G2149">
        <v>1</v>
      </c>
      <c r="H2149" t="s">
        <v>5149</v>
      </c>
      <c r="I2149" t="s">
        <v>5150</v>
      </c>
      <c r="J2149" t="s">
        <v>20</v>
      </c>
      <c r="K2149" t="s">
        <v>21</v>
      </c>
      <c r="L2149">
        <v>0</v>
      </c>
      <c r="M2149">
        <v>0</v>
      </c>
      <c r="N2149" t="s">
        <v>22</v>
      </c>
      <c r="O2149">
        <v>3</v>
      </c>
      <c r="P2149" s="30">
        <f>SQRT((postes_2[[#This Row],[x]]-$Q$1)^2+(postes_2[[#This Row],[y]]-$R$1)^2)</f>
        <v>335797.55867659475</v>
      </c>
      <c r="Q2149">
        <v>929682.60000000102</v>
      </c>
      <c r="R2149">
        <v>6857687.4100000001</v>
      </c>
    </row>
    <row r="2150" spans="1:18">
      <c r="A2150">
        <v>198</v>
      </c>
      <c r="B2150">
        <v>30000446</v>
      </c>
      <c r="C2150">
        <f>+PF1954</f>
        <v>0</v>
      </c>
      <c r="D2150" t="s">
        <v>27</v>
      </c>
      <c r="E2150">
        <v>610761600000</v>
      </c>
      <c r="F2150">
        <v>1296814625000</v>
      </c>
      <c r="G2150">
        <v>1</v>
      </c>
      <c r="H2150" t="s">
        <v>485</v>
      </c>
      <c r="I2150" t="s">
        <v>486</v>
      </c>
      <c r="J2150" t="s">
        <v>20</v>
      </c>
      <c r="K2150" t="s">
        <v>21</v>
      </c>
      <c r="L2150">
        <v>0</v>
      </c>
      <c r="M2150">
        <v>0</v>
      </c>
      <c r="N2150" t="s">
        <v>22</v>
      </c>
      <c r="O2150">
        <v>3</v>
      </c>
      <c r="P2150" s="30">
        <f>SQRT((postes_2[[#This Row],[x]]-$Q$1)^2+(postes_2[[#This Row],[y]]-$R$1)^2)</f>
        <v>335809.30277699581</v>
      </c>
      <c r="Q2150">
        <v>903194.45000000298</v>
      </c>
      <c r="R2150">
        <v>6588902.7300000004</v>
      </c>
    </row>
    <row r="2151" spans="1:18">
      <c r="A2151">
        <v>612</v>
      </c>
      <c r="B2151">
        <v>30001261</v>
      </c>
      <c r="C2151" t="e">
        <f>+#REF!</f>
        <v>#REF!</v>
      </c>
      <c r="D2151" t="s">
        <v>43</v>
      </c>
      <c r="E2151">
        <v>1042502400000</v>
      </c>
      <c r="F2151">
        <v>1110897279000</v>
      </c>
      <c r="G2151">
        <v>1</v>
      </c>
      <c r="H2151" t="s">
        <v>5194</v>
      </c>
      <c r="I2151" t="s">
        <v>236</v>
      </c>
      <c r="J2151" t="s">
        <v>20</v>
      </c>
      <c r="K2151" t="s">
        <v>21</v>
      </c>
      <c r="L2151">
        <v>0</v>
      </c>
      <c r="M2151">
        <v>0</v>
      </c>
      <c r="N2151" t="s">
        <v>22</v>
      </c>
      <c r="O2151">
        <v>3</v>
      </c>
      <c r="P2151" s="30">
        <f>SQRT((postes_2[[#This Row],[x]]-$Q$1)^2+(postes_2[[#This Row],[y]]-$R$1)^2)</f>
        <v>335883.56245979329</v>
      </c>
      <c r="Q2151">
        <v>842817.60999999905</v>
      </c>
      <c r="R2151">
        <v>6510909.21</v>
      </c>
    </row>
    <row r="2152" spans="1:18">
      <c r="A2152">
        <v>674</v>
      </c>
      <c r="B2152">
        <v>20000600</v>
      </c>
      <c r="C2152">
        <f>+PF1480</f>
        <v>0</v>
      </c>
      <c r="D2152" t="s">
        <v>43</v>
      </c>
      <c r="E2152">
        <v>610761600000</v>
      </c>
      <c r="F2152">
        <v>1103016318000</v>
      </c>
      <c r="G2152">
        <v>1</v>
      </c>
      <c r="H2152" t="s">
        <v>1117</v>
      </c>
      <c r="I2152" t="s">
        <v>1118</v>
      </c>
      <c r="J2152" t="s">
        <v>20</v>
      </c>
      <c r="K2152" t="s">
        <v>21</v>
      </c>
      <c r="L2152">
        <v>0</v>
      </c>
      <c r="M2152">
        <v>0</v>
      </c>
      <c r="N2152" t="s">
        <v>22</v>
      </c>
      <c r="O2152">
        <v>3</v>
      </c>
      <c r="P2152" s="30">
        <f>SQRT((postes_2[[#This Row],[x]]-$Q$1)^2+(postes_2[[#This Row],[y]]-$R$1)^2)</f>
        <v>335914.58787540463</v>
      </c>
      <c r="Q2152">
        <v>928717.92000000202</v>
      </c>
      <c r="R2152">
        <v>6860963.1399999997</v>
      </c>
    </row>
    <row r="2153" spans="1:18">
      <c r="A2153">
        <v>4075</v>
      </c>
      <c r="B2153">
        <v>30001247</v>
      </c>
      <c r="C2153" t="e">
        <f>+#REF!</f>
        <v>#REF!</v>
      </c>
      <c r="D2153" t="s">
        <v>36</v>
      </c>
      <c r="E2153">
        <v>1120587874000</v>
      </c>
      <c r="F2153">
        <v>1120587551000</v>
      </c>
      <c r="G2153">
        <v>1</v>
      </c>
      <c r="H2153" t="s">
        <v>4597</v>
      </c>
      <c r="I2153" t="s">
        <v>4598</v>
      </c>
      <c r="J2153" t="s">
        <v>20</v>
      </c>
      <c r="K2153" t="s">
        <v>21</v>
      </c>
      <c r="L2153">
        <v>0</v>
      </c>
      <c r="M2153">
        <v>0</v>
      </c>
      <c r="N2153" t="s">
        <v>22</v>
      </c>
      <c r="O2153">
        <v>1</v>
      </c>
      <c r="P2153" s="30">
        <f>SQRT((postes_2[[#This Row],[x]]-$Q$1)^2+(postes_2[[#This Row],[y]]-$R$1)^2)</f>
        <v>336025.69777407328</v>
      </c>
      <c r="Q2153">
        <v>844144.53000000096</v>
      </c>
      <c r="R2153">
        <v>6511989.4699999997</v>
      </c>
    </row>
    <row r="2154" spans="1:18">
      <c r="A2154">
        <v>4076</v>
      </c>
      <c r="B2154">
        <v>30001253</v>
      </c>
      <c r="C2154" t="e">
        <f>+#REF!</f>
        <v>#REF!</v>
      </c>
      <c r="D2154" t="s">
        <v>36</v>
      </c>
      <c r="E2154">
        <v>1120587935000</v>
      </c>
      <c r="F2154">
        <v>1120587577000</v>
      </c>
      <c r="G2154">
        <v>1</v>
      </c>
      <c r="H2154" t="s">
        <v>4597</v>
      </c>
      <c r="I2154" t="s">
        <v>4598</v>
      </c>
      <c r="J2154" t="s">
        <v>20</v>
      </c>
      <c r="K2154" t="s">
        <v>21</v>
      </c>
      <c r="L2154">
        <v>0</v>
      </c>
      <c r="M2154">
        <v>0</v>
      </c>
      <c r="N2154" t="s">
        <v>22</v>
      </c>
      <c r="O2154">
        <v>1</v>
      </c>
      <c r="P2154" s="30">
        <f>SQRT((postes_2[[#This Row],[x]]-$Q$1)^2+(postes_2[[#This Row],[y]]-$R$1)^2)</f>
        <v>336025.69777407328</v>
      </c>
      <c r="Q2154">
        <v>844144.53000000096</v>
      </c>
      <c r="R2154">
        <v>6511989.4699999997</v>
      </c>
    </row>
    <row r="2155" spans="1:18">
      <c r="A2155">
        <v>1485</v>
      </c>
      <c r="B2155">
        <v>30001778</v>
      </c>
      <c r="C2155">
        <f>+PF672</f>
        <v>0</v>
      </c>
      <c r="D2155" t="s">
        <v>20</v>
      </c>
      <c r="E2155">
        <v>907113600000</v>
      </c>
      <c r="F2155" t="s">
        <v>20</v>
      </c>
      <c r="G2155">
        <v>1</v>
      </c>
      <c r="H2155" t="s">
        <v>5906</v>
      </c>
      <c r="I2155" t="s">
        <v>5907</v>
      </c>
      <c r="J2155" t="s">
        <v>20</v>
      </c>
      <c r="K2155" t="s">
        <v>21</v>
      </c>
      <c r="L2155">
        <v>0</v>
      </c>
      <c r="M2155">
        <v>0</v>
      </c>
      <c r="N2155" t="s">
        <v>22</v>
      </c>
      <c r="O2155">
        <v>3</v>
      </c>
      <c r="P2155" s="30">
        <f>SQRT((postes_2[[#This Row],[x]]-$Q$1)^2+(postes_2[[#This Row],[y]]-$R$1)^2)</f>
        <v>336132.31821575266</v>
      </c>
      <c r="Q2155">
        <v>800566.84000000404</v>
      </c>
      <c r="R2155">
        <v>6476247.8899999997</v>
      </c>
    </row>
    <row r="2156" spans="1:18">
      <c r="A2156">
        <v>2540</v>
      </c>
      <c r="B2156">
        <v>20000707</v>
      </c>
      <c r="C2156" t="e">
        <f>+#REF!</f>
        <v>#REF!</v>
      </c>
      <c r="D2156" t="s">
        <v>168</v>
      </c>
      <c r="E2156">
        <v>1360080351000</v>
      </c>
      <c r="F2156">
        <v>1449758064000</v>
      </c>
      <c r="G2156">
        <v>1</v>
      </c>
      <c r="H2156" t="s">
        <v>4631</v>
      </c>
      <c r="I2156" t="s">
        <v>4632</v>
      </c>
      <c r="J2156" t="s">
        <v>20</v>
      </c>
      <c r="K2156" t="s">
        <v>21</v>
      </c>
      <c r="L2156">
        <v>0</v>
      </c>
      <c r="M2156">
        <v>0</v>
      </c>
      <c r="N2156" t="s">
        <v>22</v>
      </c>
      <c r="O2156">
        <v>3</v>
      </c>
      <c r="P2156" s="30">
        <f>SQRT((postes_2[[#This Row],[x]]-$Q$1)^2+(postes_2[[#This Row],[y]]-$R$1)^2)</f>
        <v>336166.34856637707</v>
      </c>
      <c r="Q2156">
        <v>933890.03999999899</v>
      </c>
      <c r="R2156">
        <v>6845151.1299999999</v>
      </c>
    </row>
    <row r="2157" spans="1:18">
      <c r="A2157">
        <v>1148</v>
      </c>
      <c r="B2157">
        <v>30001771</v>
      </c>
      <c r="C2157" t="e">
        <f>+#REF!</f>
        <v>#REF!</v>
      </c>
      <c r="D2157" t="s">
        <v>20</v>
      </c>
      <c r="E2157">
        <v>610761600000</v>
      </c>
      <c r="F2157" t="s">
        <v>20</v>
      </c>
      <c r="G2157">
        <v>1</v>
      </c>
      <c r="H2157" t="s">
        <v>4773</v>
      </c>
      <c r="I2157" t="s">
        <v>4774</v>
      </c>
      <c r="J2157" t="s">
        <v>20</v>
      </c>
      <c r="K2157" t="s">
        <v>21</v>
      </c>
      <c r="L2157">
        <v>0</v>
      </c>
      <c r="M2157">
        <v>0</v>
      </c>
      <c r="N2157" t="s">
        <v>22</v>
      </c>
      <c r="O2157">
        <v>3</v>
      </c>
      <c r="P2157" s="30">
        <f>SQRT((postes_2[[#This Row],[x]]-$Q$1)^2+(postes_2[[#This Row],[y]]-$R$1)^2)</f>
        <v>336196.3618914322</v>
      </c>
      <c r="Q2157">
        <v>802494.21000000101</v>
      </c>
      <c r="R2157">
        <v>6477501.4400000004</v>
      </c>
    </row>
    <row r="2158" spans="1:18">
      <c r="A2158">
        <v>3607</v>
      </c>
      <c r="B2158">
        <v>30000459</v>
      </c>
      <c r="C2158" t="e">
        <f>+#REF!</f>
        <v>#REF!</v>
      </c>
      <c r="D2158" t="s">
        <v>1573</v>
      </c>
      <c r="E2158">
        <v>610761600000</v>
      </c>
      <c r="F2158">
        <v>1383242285000</v>
      </c>
      <c r="G2158">
        <v>1</v>
      </c>
      <c r="H2158" t="s">
        <v>7671</v>
      </c>
      <c r="I2158" t="s">
        <v>7672</v>
      </c>
      <c r="J2158" t="s">
        <v>20</v>
      </c>
      <c r="K2158" t="s">
        <v>21</v>
      </c>
      <c r="L2158">
        <v>0</v>
      </c>
      <c r="M2158">
        <v>0</v>
      </c>
      <c r="N2158" t="s">
        <v>22</v>
      </c>
      <c r="O2158">
        <v>3</v>
      </c>
      <c r="P2158" s="30">
        <f>SQRT((postes_2[[#This Row],[x]]-$Q$1)^2+(postes_2[[#This Row],[y]]-$R$1)^2)</f>
        <v>336329.24666444026</v>
      </c>
      <c r="Q2158">
        <v>902415.36999999697</v>
      </c>
      <c r="R2158">
        <v>6586474.7800000003</v>
      </c>
    </row>
    <row r="2159" spans="1:18">
      <c r="A2159">
        <v>2904</v>
      </c>
      <c r="B2159">
        <v>30001674</v>
      </c>
      <c r="C2159" t="e">
        <f>+#REF!</f>
        <v>#REF!</v>
      </c>
      <c r="D2159" t="s">
        <v>56</v>
      </c>
      <c r="E2159">
        <v>1328635644000</v>
      </c>
      <c r="F2159">
        <v>1328635607000</v>
      </c>
      <c r="G2159">
        <v>1</v>
      </c>
      <c r="H2159" t="s">
        <v>6087</v>
      </c>
      <c r="I2159" t="s">
        <v>6088</v>
      </c>
      <c r="J2159" t="s">
        <v>20</v>
      </c>
      <c r="K2159" t="s">
        <v>21</v>
      </c>
      <c r="L2159">
        <v>0</v>
      </c>
      <c r="M2159">
        <v>0</v>
      </c>
      <c r="N2159" t="s">
        <v>22</v>
      </c>
      <c r="O2159">
        <v>3</v>
      </c>
      <c r="P2159" s="30">
        <f>SQRT((postes_2[[#This Row],[x]]-$Q$1)^2+(postes_2[[#This Row],[y]]-$R$1)^2)</f>
        <v>336380.72619386512</v>
      </c>
      <c r="Q2159">
        <v>816243.78999999899</v>
      </c>
      <c r="R2159">
        <v>6487363.0300000003</v>
      </c>
    </row>
    <row r="2160" spans="1:18">
      <c r="A2160">
        <v>2722</v>
      </c>
      <c r="B2160">
        <v>70011402</v>
      </c>
      <c r="C2160" t="e">
        <f>+#REF!</f>
        <v>#REF!</v>
      </c>
      <c r="D2160" t="s">
        <v>274</v>
      </c>
      <c r="E2160">
        <v>1138630273000</v>
      </c>
      <c r="F2160">
        <v>1424795519000</v>
      </c>
      <c r="G2160">
        <v>1</v>
      </c>
      <c r="H2160" t="s">
        <v>6314</v>
      </c>
      <c r="I2160" t="s">
        <v>6315</v>
      </c>
      <c r="J2160" t="s">
        <v>20</v>
      </c>
      <c r="K2160" t="s">
        <v>21</v>
      </c>
      <c r="L2160">
        <v>0</v>
      </c>
      <c r="M2160">
        <v>0</v>
      </c>
      <c r="N2160" t="s">
        <v>22</v>
      </c>
      <c r="O2160">
        <v>3</v>
      </c>
      <c r="P2160" s="30">
        <f>SQRT((postes_2[[#This Row],[x]]-$Q$1)^2+(postes_2[[#This Row],[y]]-$R$1)^2)</f>
        <v>336388.86760933633</v>
      </c>
      <c r="Q2160">
        <v>804218.15999999596</v>
      </c>
      <c r="R2160">
        <v>6478473.54</v>
      </c>
    </row>
    <row r="2161" spans="1:18">
      <c r="A2161">
        <v>2084</v>
      </c>
      <c r="B2161">
        <v>60000124</v>
      </c>
      <c r="C2161">
        <f>+PF79</f>
        <v>0</v>
      </c>
      <c r="D2161" t="s">
        <v>1094</v>
      </c>
      <c r="E2161">
        <v>610761600000</v>
      </c>
      <c r="F2161">
        <v>1423821401000</v>
      </c>
      <c r="G2161">
        <v>1</v>
      </c>
      <c r="H2161" t="s">
        <v>3305</v>
      </c>
      <c r="I2161" t="s">
        <v>3306</v>
      </c>
      <c r="J2161" t="s">
        <v>20</v>
      </c>
      <c r="K2161" t="s">
        <v>21</v>
      </c>
      <c r="L2161">
        <v>0</v>
      </c>
      <c r="M2161">
        <v>0</v>
      </c>
      <c r="N2161" t="s">
        <v>22</v>
      </c>
      <c r="O2161">
        <v>3</v>
      </c>
      <c r="P2161" s="30">
        <f>SQRT((postes_2[[#This Row],[x]]-$Q$1)^2+(postes_2[[#This Row],[y]]-$R$1)^2)</f>
        <v>336472.90541875636</v>
      </c>
      <c r="Q2161">
        <v>285113.09000000398</v>
      </c>
      <c r="R2161">
        <v>6839237.4000000004</v>
      </c>
    </row>
    <row r="2162" spans="1:18">
      <c r="A2162">
        <v>3759</v>
      </c>
      <c r="B2162">
        <v>50000574</v>
      </c>
      <c r="C2162" t="e">
        <f>+#REF!</f>
        <v>#REF!</v>
      </c>
      <c r="D2162" t="s">
        <v>20</v>
      </c>
      <c r="E2162">
        <v>1068076800000</v>
      </c>
      <c r="F2162" t="s">
        <v>20</v>
      </c>
      <c r="G2162">
        <v>1</v>
      </c>
      <c r="H2162" t="s">
        <v>7326</v>
      </c>
      <c r="I2162" t="s">
        <v>7327</v>
      </c>
      <c r="J2162" t="s">
        <v>20</v>
      </c>
      <c r="K2162" t="s">
        <v>21</v>
      </c>
      <c r="L2162">
        <v>0</v>
      </c>
      <c r="M2162">
        <v>0</v>
      </c>
      <c r="N2162" t="s">
        <v>22</v>
      </c>
      <c r="O2162">
        <v>3</v>
      </c>
      <c r="P2162" s="30">
        <f>SQRT((postes_2[[#This Row],[x]]-$Q$1)^2+(postes_2[[#This Row],[y]]-$R$1)^2)</f>
        <v>336535.38674389361</v>
      </c>
      <c r="Q2162">
        <v>558703.67000000202</v>
      </c>
      <c r="R2162">
        <v>6420932.0700000003</v>
      </c>
    </row>
    <row r="2163" spans="1:18">
      <c r="A2163">
        <v>463</v>
      </c>
      <c r="B2163">
        <v>30000162</v>
      </c>
      <c r="C2163">
        <f>+PF1702</f>
        <v>0</v>
      </c>
      <c r="D2163" t="s">
        <v>56</v>
      </c>
      <c r="E2163">
        <v>1205424670000</v>
      </c>
      <c r="F2163">
        <v>1205424661000</v>
      </c>
      <c r="G2163">
        <v>1</v>
      </c>
      <c r="H2163" t="s">
        <v>433</v>
      </c>
      <c r="I2163" t="s">
        <v>434</v>
      </c>
      <c r="J2163" t="s">
        <v>20</v>
      </c>
      <c r="K2163" t="s">
        <v>21</v>
      </c>
      <c r="L2163">
        <v>0</v>
      </c>
      <c r="M2163">
        <v>0</v>
      </c>
      <c r="N2163" t="s">
        <v>22</v>
      </c>
      <c r="O2163">
        <v>3</v>
      </c>
      <c r="P2163" s="30">
        <f>SQRT((postes_2[[#This Row],[x]]-$Q$1)^2+(postes_2[[#This Row],[y]]-$R$1)^2)</f>
        <v>336543.08498356584</v>
      </c>
      <c r="Q2163">
        <v>937081.97999999695</v>
      </c>
      <c r="R2163">
        <v>6672311.8799999999</v>
      </c>
    </row>
    <row r="2164" spans="1:18">
      <c r="A2164">
        <v>1600</v>
      </c>
      <c r="B2164">
        <v>70000035</v>
      </c>
      <c r="C2164">
        <f>+PF567</f>
        <v>0</v>
      </c>
      <c r="D2164" t="s">
        <v>38</v>
      </c>
      <c r="E2164">
        <v>757641600000</v>
      </c>
      <c r="F2164">
        <v>1213620800000</v>
      </c>
      <c r="G2164">
        <v>1</v>
      </c>
      <c r="H2164" t="s">
        <v>7164</v>
      </c>
      <c r="I2164" t="s">
        <v>7165</v>
      </c>
      <c r="J2164" t="s">
        <v>7166</v>
      </c>
      <c r="K2164" t="s">
        <v>21</v>
      </c>
      <c r="L2164">
        <v>0</v>
      </c>
      <c r="M2164">
        <v>0</v>
      </c>
      <c r="N2164" t="s">
        <v>22</v>
      </c>
      <c r="O2164">
        <v>4</v>
      </c>
      <c r="P2164" s="30">
        <f>SQRT((postes_2[[#This Row],[x]]-$Q$1)^2+(postes_2[[#This Row],[y]]-$R$1)^2)</f>
        <v>336554.12599205476</v>
      </c>
      <c r="Q2164">
        <v>348198.36999999703</v>
      </c>
      <c r="R2164">
        <v>6964371.4400000004</v>
      </c>
    </row>
    <row r="2165" spans="1:18">
      <c r="A2165">
        <v>3422</v>
      </c>
      <c r="B2165">
        <v>30002382</v>
      </c>
      <c r="C2165" t="e">
        <f>+#REF!</f>
        <v>#REF!</v>
      </c>
      <c r="D2165" t="s">
        <v>36</v>
      </c>
      <c r="E2165">
        <v>1118255248000</v>
      </c>
      <c r="F2165">
        <v>1118255214000</v>
      </c>
      <c r="G2165">
        <v>1</v>
      </c>
      <c r="H2165" t="s">
        <v>172</v>
      </c>
      <c r="I2165" t="s">
        <v>173</v>
      </c>
      <c r="J2165" t="s">
        <v>174</v>
      </c>
      <c r="K2165" t="s">
        <v>21</v>
      </c>
      <c r="L2165">
        <v>0</v>
      </c>
      <c r="M2165">
        <v>0</v>
      </c>
      <c r="N2165" t="s">
        <v>22</v>
      </c>
      <c r="O2165">
        <v>6</v>
      </c>
      <c r="P2165" s="30">
        <f>SQRT((postes_2[[#This Row],[x]]-$Q$1)^2+(postes_2[[#This Row],[y]]-$R$1)^2)</f>
        <v>336583.85553007026</v>
      </c>
      <c r="Q2165">
        <v>851395.63000000303</v>
      </c>
      <c r="R2165">
        <v>6518423.6500000004</v>
      </c>
    </row>
    <row r="2166" spans="1:18">
      <c r="A2166">
        <v>2959</v>
      </c>
      <c r="B2166">
        <v>70003502</v>
      </c>
      <c r="C2166" t="e">
        <f>+#REF!</f>
        <v>#REF!</v>
      </c>
      <c r="D2166" t="s">
        <v>274</v>
      </c>
      <c r="E2166">
        <v>1090841983000</v>
      </c>
      <c r="F2166">
        <v>1464880922000</v>
      </c>
      <c r="G2166">
        <v>1</v>
      </c>
      <c r="H2166" t="s">
        <v>4549</v>
      </c>
      <c r="I2166" t="s">
        <v>4550</v>
      </c>
      <c r="J2166" t="s">
        <v>20</v>
      </c>
      <c r="K2166" t="s">
        <v>21</v>
      </c>
      <c r="L2166">
        <v>0</v>
      </c>
      <c r="M2166">
        <v>0</v>
      </c>
      <c r="N2166" t="s">
        <v>22</v>
      </c>
      <c r="O2166">
        <v>7</v>
      </c>
      <c r="P2166" s="30">
        <f>SQRT((postes_2[[#This Row],[x]]-$Q$1)^2+(postes_2[[#This Row],[y]]-$R$1)^2)</f>
        <v>336608.87715987116</v>
      </c>
      <c r="Q2166">
        <v>927813.07999999798</v>
      </c>
      <c r="R2166">
        <v>6865705.1900000004</v>
      </c>
    </row>
    <row r="2167" spans="1:18">
      <c r="A2167">
        <v>3986</v>
      </c>
      <c r="B2167">
        <v>20000531</v>
      </c>
      <c r="C2167" t="e">
        <f>+#REF!</f>
        <v>#REF!</v>
      </c>
      <c r="D2167" t="s">
        <v>805</v>
      </c>
      <c r="E2167">
        <v>610761600000</v>
      </c>
      <c r="F2167">
        <v>1279536669000</v>
      </c>
      <c r="G2167">
        <v>1</v>
      </c>
      <c r="H2167" t="s">
        <v>8247</v>
      </c>
      <c r="I2167" t="s">
        <v>8248</v>
      </c>
      <c r="J2167" t="s">
        <v>26</v>
      </c>
      <c r="K2167" t="s">
        <v>21</v>
      </c>
      <c r="L2167">
        <v>0</v>
      </c>
      <c r="M2167">
        <v>0</v>
      </c>
      <c r="N2167" t="s">
        <v>22</v>
      </c>
      <c r="O2167">
        <v>3</v>
      </c>
      <c r="P2167" s="30">
        <f>SQRT((postes_2[[#This Row],[x]]-$Q$1)^2+(postes_2[[#This Row],[y]]-$R$1)^2)</f>
        <v>336630.91553070256</v>
      </c>
      <c r="Q2167">
        <v>923452.53000000096</v>
      </c>
      <c r="R2167">
        <v>6877405.3399999999</v>
      </c>
    </row>
    <row r="2168" spans="1:18">
      <c r="A2168">
        <v>3073</v>
      </c>
      <c r="B2168">
        <v>10000094</v>
      </c>
      <c r="C2168" t="e">
        <f>+#REF!</f>
        <v>#REF!</v>
      </c>
      <c r="D2168" t="s">
        <v>56</v>
      </c>
      <c r="E2168">
        <v>1424945336000</v>
      </c>
      <c r="F2168">
        <v>1450376229000</v>
      </c>
      <c r="G2168">
        <v>1</v>
      </c>
      <c r="H2168" t="s">
        <v>2986</v>
      </c>
      <c r="I2168" t="s">
        <v>2987</v>
      </c>
      <c r="J2168" t="s">
        <v>20</v>
      </c>
      <c r="K2168" t="s">
        <v>21</v>
      </c>
      <c r="L2168">
        <v>0</v>
      </c>
      <c r="M2168">
        <v>0</v>
      </c>
      <c r="N2168" t="s">
        <v>22</v>
      </c>
      <c r="O2168">
        <v>7</v>
      </c>
      <c r="P2168" s="30">
        <f>SQRT((postes_2[[#This Row],[x]]-$Q$1)^2+(postes_2[[#This Row],[y]]-$R$1)^2)</f>
        <v>336645.0438966988</v>
      </c>
      <c r="Q2168">
        <v>614242.28999999899</v>
      </c>
      <c r="R2168">
        <v>7090086.25</v>
      </c>
    </row>
    <row r="2169" spans="1:18">
      <c r="A2169">
        <v>3356</v>
      </c>
      <c r="B2169">
        <v>10000985</v>
      </c>
      <c r="C2169" t="e">
        <f>+#REF!</f>
        <v>#REF!</v>
      </c>
      <c r="D2169" t="s">
        <v>27</v>
      </c>
      <c r="E2169">
        <v>1124884034000</v>
      </c>
      <c r="F2169">
        <v>1295358070000</v>
      </c>
      <c r="G2169">
        <v>1</v>
      </c>
      <c r="H2169" t="s">
        <v>4159</v>
      </c>
      <c r="I2169" t="s">
        <v>4160</v>
      </c>
      <c r="J2169" t="s">
        <v>4161</v>
      </c>
      <c r="K2169" t="s">
        <v>21</v>
      </c>
      <c r="L2169">
        <v>0</v>
      </c>
      <c r="M2169">
        <v>0</v>
      </c>
      <c r="N2169" t="s">
        <v>22</v>
      </c>
      <c r="O2169">
        <v>4</v>
      </c>
      <c r="P2169" s="30">
        <f>SQRT((postes_2[[#This Row],[x]]-$Q$1)^2+(postes_2[[#This Row],[y]]-$R$1)^2)</f>
        <v>336700.05114014115</v>
      </c>
      <c r="Q2169">
        <v>707945.43</v>
      </c>
      <c r="R2169">
        <v>7075743.79</v>
      </c>
    </row>
    <row r="2170" spans="1:18">
      <c r="A2170">
        <v>4145</v>
      </c>
      <c r="B2170">
        <v>30001227</v>
      </c>
      <c r="C2170" t="e">
        <f>+#REF!</f>
        <v>#REF!</v>
      </c>
      <c r="D2170" t="s">
        <v>1094</v>
      </c>
      <c r="E2170">
        <v>771724800000</v>
      </c>
      <c r="F2170">
        <v>1424172529000</v>
      </c>
      <c r="G2170">
        <v>1</v>
      </c>
      <c r="H2170" t="s">
        <v>3936</v>
      </c>
      <c r="I2170" t="s">
        <v>3937</v>
      </c>
      <c r="J2170" t="s">
        <v>3938</v>
      </c>
      <c r="K2170" t="s">
        <v>21</v>
      </c>
      <c r="L2170">
        <v>0</v>
      </c>
      <c r="M2170">
        <v>0</v>
      </c>
      <c r="N2170" t="s">
        <v>22</v>
      </c>
      <c r="O2170">
        <v>3</v>
      </c>
      <c r="P2170" s="30">
        <f>SQRT((postes_2[[#This Row],[x]]-$Q$1)^2+(postes_2[[#This Row],[y]]-$R$1)^2)</f>
        <v>336703.29721168551</v>
      </c>
      <c r="Q2170">
        <v>846831.50999999803</v>
      </c>
      <c r="R2170">
        <v>6513666.5800000001</v>
      </c>
    </row>
    <row r="2171" spans="1:18">
      <c r="A2171">
        <v>4146</v>
      </c>
      <c r="B2171">
        <v>30001207</v>
      </c>
      <c r="C2171" t="e">
        <f>+#REF!</f>
        <v>#REF!</v>
      </c>
      <c r="D2171" t="s">
        <v>1094</v>
      </c>
      <c r="E2171">
        <v>771724800000</v>
      </c>
      <c r="F2171">
        <v>1423672693000</v>
      </c>
      <c r="G2171">
        <v>1</v>
      </c>
      <c r="H2171" t="s">
        <v>3936</v>
      </c>
      <c r="I2171" t="s">
        <v>3937</v>
      </c>
      <c r="J2171" t="s">
        <v>3938</v>
      </c>
      <c r="K2171" t="s">
        <v>21</v>
      </c>
      <c r="L2171">
        <v>0</v>
      </c>
      <c r="M2171">
        <v>0</v>
      </c>
      <c r="N2171" t="s">
        <v>22</v>
      </c>
      <c r="O2171">
        <v>3</v>
      </c>
      <c r="P2171" s="30">
        <f>SQRT((postes_2[[#This Row],[x]]-$Q$1)^2+(postes_2[[#This Row],[y]]-$R$1)^2)</f>
        <v>336703.29721168551</v>
      </c>
      <c r="Q2171">
        <v>846831.50999999803</v>
      </c>
      <c r="R2171">
        <v>6513666.5800000001</v>
      </c>
    </row>
    <row r="2172" spans="1:18">
      <c r="A2172">
        <v>3988</v>
      </c>
      <c r="B2172">
        <v>20002124</v>
      </c>
      <c r="C2172" t="e">
        <f>+#REF!</f>
        <v>#REF!</v>
      </c>
      <c r="D2172" t="s">
        <v>805</v>
      </c>
      <c r="E2172">
        <v>971049600000</v>
      </c>
      <c r="F2172">
        <v>1279539750000</v>
      </c>
      <c r="G2172">
        <v>1</v>
      </c>
      <c r="H2172" t="s">
        <v>7972</v>
      </c>
      <c r="I2172" t="s">
        <v>7973</v>
      </c>
      <c r="J2172" t="s">
        <v>20</v>
      </c>
      <c r="K2172" t="s">
        <v>21</v>
      </c>
      <c r="L2172">
        <v>0</v>
      </c>
      <c r="M2172">
        <v>0</v>
      </c>
      <c r="N2172" t="s">
        <v>22</v>
      </c>
      <c r="O2172">
        <v>6</v>
      </c>
      <c r="P2172" s="30">
        <f>SQRT((postes_2[[#This Row],[x]]-$Q$1)^2+(postes_2[[#This Row],[y]]-$R$1)^2)</f>
        <v>336845.44929955539</v>
      </c>
      <c r="Q2172">
        <v>931382.67000000202</v>
      </c>
      <c r="R2172">
        <v>6855831.5800000001</v>
      </c>
    </row>
    <row r="2173" spans="1:18">
      <c r="A2173">
        <v>3276</v>
      </c>
      <c r="B2173">
        <v>30001570</v>
      </c>
      <c r="C2173" t="e">
        <f>+#REF!</f>
        <v>#REF!</v>
      </c>
      <c r="D2173" t="s">
        <v>23</v>
      </c>
      <c r="E2173">
        <v>610761600000</v>
      </c>
      <c r="F2173">
        <v>1312194326000</v>
      </c>
      <c r="G2173">
        <v>1</v>
      </c>
      <c r="H2173" t="s">
        <v>7642</v>
      </c>
      <c r="I2173" t="s">
        <v>396</v>
      </c>
      <c r="J2173" t="s">
        <v>20</v>
      </c>
      <c r="K2173" t="s">
        <v>21</v>
      </c>
      <c r="L2173">
        <v>0</v>
      </c>
      <c r="M2173">
        <v>0</v>
      </c>
      <c r="N2173" t="s">
        <v>22</v>
      </c>
      <c r="O2173">
        <v>3</v>
      </c>
      <c r="P2173" s="30">
        <f>SQRT((postes_2[[#This Row],[x]]-$Q$1)^2+(postes_2[[#This Row],[y]]-$R$1)^2)</f>
        <v>336913.88411361654</v>
      </c>
      <c r="Q2173">
        <v>826403.82</v>
      </c>
      <c r="R2173">
        <v>6494844.4000000004</v>
      </c>
    </row>
    <row r="2174" spans="1:18">
      <c r="A2174">
        <v>1885</v>
      </c>
      <c r="B2174">
        <v>50000555</v>
      </c>
      <c r="C2174" t="e">
        <f>+#REF!</f>
        <v>#REF!</v>
      </c>
      <c r="D2174" t="s">
        <v>23</v>
      </c>
      <c r="E2174">
        <v>788486400000</v>
      </c>
      <c r="F2174">
        <v>1247136992000</v>
      </c>
      <c r="G2174">
        <v>1</v>
      </c>
      <c r="H2174" t="s">
        <v>3384</v>
      </c>
      <c r="I2174" t="s">
        <v>3385</v>
      </c>
      <c r="J2174" t="s">
        <v>20</v>
      </c>
      <c r="K2174" t="s">
        <v>21</v>
      </c>
      <c r="L2174">
        <v>0</v>
      </c>
      <c r="M2174">
        <v>0</v>
      </c>
      <c r="N2174" t="s">
        <v>22</v>
      </c>
      <c r="O2174">
        <v>3</v>
      </c>
      <c r="P2174" s="30">
        <f>SQRT((postes_2[[#This Row],[x]]-$Q$1)^2+(postes_2[[#This Row],[y]]-$R$1)^2)</f>
        <v>336955.05678483075</v>
      </c>
      <c r="Q2174">
        <v>539896.96000000101</v>
      </c>
      <c r="R2174">
        <v>6423980.5499999998</v>
      </c>
    </row>
    <row r="2175" spans="1:18">
      <c r="A2175">
        <v>1482</v>
      </c>
      <c r="B2175">
        <v>30001198</v>
      </c>
      <c r="C2175">
        <f>+PF698</f>
        <v>0</v>
      </c>
      <c r="D2175" t="s">
        <v>43</v>
      </c>
      <c r="E2175" s="1">
        <v>980208000000</v>
      </c>
      <c r="F2175">
        <v>1132224290000</v>
      </c>
      <c r="G2175">
        <v>1</v>
      </c>
      <c r="H2175" t="s">
        <v>5899</v>
      </c>
      <c r="I2175" t="s">
        <v>5900</v>
      </c>
      <c r="J2175" t="s">
        <v>20</v>
      </c>
      <c r="K2175" t="s">
        <v>21</v>
      </c>
      <c r="L2175">
        <v>0</v>
      </c>
      <c r="M2175">
        <v>0</v>
      </c>
      <c r="N2175" t="s">
        <v>22</v>
      </c>
      <c r="O2175">
        <v>6</v>
      </c>
      <c r="P2175" s="30">
        <f>SQRT((postes_2[[#This Row],[x]]-$Q$1)^2+(postes_2[[#This Row],[y]]-$R$1)^2)</f>
        <v>336984.31752757082</v>
      </c>
      <c r="Q2175">
        <v>848562.70000000298</v>
      </c>
      <c r="R2175">
        <v>6514988.1200000001</v>
      </c>
    </row>
    <row r="2176" spans="1:18">
      <c r="A2176">
        <v>4081</v>
      </c>
      <c r="B2176">
        <v>70028177</v>
      </c>
      <c r="C2176" t="e">
        <f>+#REF!</f>
        <v>#REF!</v>
      </c>
      <c r="D2176" t="s">
        <v>30</v>
      </c>
      <c r="E2176">
        <v>1412682116000</v>
      </c>
      <c r="F2176">
        <v>1328196978000</v>
      </c>
      <c r="G2176">
        <v>1</v>
      </c>
      <c r="H2176" t="s">
        <v>8272</v>
      </c>
      <c r="I2176" t="s">
        <v>8273</v>
      </c>
      <c r="J2176" t="s">
        <v>20</v>
      </c>
      <c r="K2176" t="s">
        <v>21</v>
      </c>
      <c r="L2176">
        <v>0</v>
      </c>
      <c r="M2176">
        <v>0</v>
      </c>
      <c r="N2176" t="s">
        <v>22</v>
      </c>
      <c r="O2176">
        <v>3</v>
      </c>
      <c r="P2176" s="30">
        <f>SQRT((postes_2[[#This Row],[x]]-$Q$1)^2+(postes_2[[#This Row],[y]]-$R$1)^2)</f>
        <v>337048.72363018198</v>
      </c>
      <c r="Q2176">
        <v>899552.47999999695</v>
      </c>
      <c r="R2176">
        <v>6580162.75</v>
      </c>
    </row>
    <row r="2177" spans="1:18">
      <c r="A2177">
        <v>4082</v>
      </c>
      <c r="B2177">
        <v>30000488</v>
      </c>
      <c r="C2177" t="e">
        <f>+#REF!</f>
        <v>#REF!</v>
      </c>
      <c r="D2177" t="s">
        <v>30</v>
      </c>
      <c r="E2177">
        <v>1412682122000</v>
      </c>
      <c r="F2177">
        <v>1328198094000</v>
      </c>
      <c r="G2177">
        <v>1</v>
      </c>
      <c r="H2177" t="s">
        <v>8272</v>
      </c>
      <c r="I2177" t="s">
        <v>8273</v>
      </c>
      <c r="J2177" t="s">
        <v>20</v>
      </c>
      <c r="K2177" t="s">
        <v>21</v>
      </c>
      <c r="L2177">
        <v>0</v>
      </c>
      <c r="M2177">
        <v>0</v>
      </c>
      <c r="N2177" t="s">
        <v>22</v>
      </c>
      <c r="O2177">
        <v>3</v>
      </c>
      <c r="P2177" s="30">
        <f>SQRT((postes_2[[#This Row],[x]]-$Q$1)^2+(postes_2[[#This Row],[y]]-$R$1)^2)</f>
        <v>337048.72363018198</v>
      </c>
      <c r="Q2177">
        <v>899552.47999999695</v>
      </c>
      <c r="R2177">
        <v>6580162.75</v>
      </c>
    </row>
    <row r="2178" spans="1:18">
      <c r="A2178">
        <v>3439</v>
      </c>
      <c r="B2178">
        <v>60000934</v>
      </c>
      <c r="C2178" t="e">
        <f>+#REF!</f>
        <v>#REF!</v>
      </c>
      <c r="D2178" t="s">
        <v>20</v>
      </c>
      <c r="E2178">
        <v>990403200000</v>
      </c>
      <c r="F2178" t="s">
        <v>20</v>
      </c>
      <c r="G2178">
        <v>1</v>
      </c>
      <c r="H2178" t="s">
        <v>209</v>
      </c>
      <c r="I2178" t="s">
        <v>209</v>
      </c>
      <c r="J2178" t="s">
        <v>20</v>
      </c>
      <c r="K2178" t="s">
        <v>21</v>
      </c>
      <c r="L2178">
        <v>0</v>
      </c>
      <c r="M2178">
        <v>0</v>
      </c>
      <c r="N2178" t="s">
        <v>22</v>
      </c>
      <c r="O2178">
        <v>6</v>
      </c>
      <c r="P2178" s="30">
        <f>SQRT((postes_2[[#This Row],[x]]-$Q$1)^2+(postes_2[[#This Row],[y]]-$R$1)^2)</f>
        <v>337084.95637218002</v>
      </c>
      <c r="Q2178">
        <v>273520.95000000298</v>
      </c>
      <c r="R2178">
        <v>6743866.3099999996</v>
      </c>
    </row>
    <row r="2179" spans="1:18">
      <c r="A2179">
        <v>2674</v>
      </c>
      <c r="B2179">
        <v>30001872</v>
      </c>
      <c r="C2179" t="e">
        <f>+#REF!</f>
        <v>#REF!</v>
      </c>
      <c r="D2179" t="s">
        <v>152</v>
      </c>
      <c r="E2179">
        <v>610761600000</v>
      </c>
      <c r="F2179">
        <v>1285769836000</v>
      </c>
      <c r="G2179">
        <v>1</v>
      </c>
      <c r="H2179" t="s">
        <v>5069</v>
      </c>
      <c r="I2179" t="s">
        <v>5070</v>
      </c>
      <c r="J2179" t="s">
        <v>20</v>
      </c>
      <c r="K2179" t="s">
        <v>21</v>
      </c>
      <c r="L2179">
        <v>0</v>
      </c>
      <c r="M2179">
        <v>0</v>
      </c>
      <c r="N2179" t="s">
        <v>22</v>
      </c>
      <c r="O2179">
        <v>3</v>
      </c>
      <c r="P2179" s="30">
        <f>SQRT((postes_2[[#This Row],[x]]-$Q$1)^2+(postes_2[[#This Row],[y]]-$R$1)^2)</f>
        <v>337180.79877757578</v>
      </c>
      <c r="Q2179">
        <v>789391.43</v>
      </c>
      <c r="R2179">
        <v>6467669.1399999997</v>
      </c>
    </row>
    <row r="2180" spans="1:18">
      <c r="A2180">
        <v>3083</v>
      </c>
      <c r="B2180">
        <v>30001613</v>
      </c>
      <c r="C2180" t="e">
        <f>+#REF!</f>
        <v>#REF!</v>
      </c>
      <c r="D2180" t="s">
        <v>20</v>
      </c>
      <c r="E2180">
        <v>610761600000</v>
      </c>
      <c r="F2180" t="s">
        <v>20</v>
      </c>
      <c r="G2180">
        <v>1</v>
      </c>
      <c r="H2180" t="s">
        <v>3006</v>
      </c>
      <c r="I2180" t="s">
        <v>3007</v>
      </c>
      <c r="J2180" t="s">
        <v>20</v>
      </c>
      <c r="K2180" t="s">
        <v>21</v>
      </c>
      <c r="L2180">
        <v>0</v>
      </c>
      <c r="M2180">
        <v>0</v>
      </c>
      <c r="N2180" t="s">
        <v>22</v>
      </c>
      <c r="O2180">
        <v>3</v>
      </c>
      <c r="P2180" s="30">
        <f>SQRT((postes_2[[#This Row],[x]]-$Q$1)^2+(postes_2[[#This Row],[y]]-$R$1)^2)</f>
        <v>337260.36541520408</v>
      </c>
      <c r="Q2180">
        <v>823613.71000000101</v>
      </c>
      <c r="R2180">
        <v>6492092.8600000003</v>
      </c>
    </row>
    <row r="2181" spans="1:18">
      <c r="A2181">
        <v>134</v>
      </c>
      <c r="B2181">
        <v>60001981</v>
      </c>
      <c r="C2181">
        <f>+PF2050</f>
        <v>0</v>
      </c>
      <c r="D2181" t="s">
        <v>90</v>
      </c>
      <c r="E2181">
        <v>610761600000</v>
      </c>
      <c r="F2181">
        <v>1147949540000</v>
      </c>
      <c r="G2181">
        <v>1</v>
      </c>
      <c r="H2181" t="s">
        <v>962</v>
      </c>
      <c r="I2181" t="s">
        <v>963</v>
      </c>
      <c r="J2181" t="s">
        <v>964</v>
      </c>
      <c r="K2181" t="s">
        <v>21</v>
      </c>
      <c r="L2181">
        <v>0</v>
      </c>
      <c r="M2181">
        <v>0</v>
      </c>
      <c r="N2181" t="s">
        <v>22</v>
      </c>
      <c r="O2181">
        <v>4</v>
      </c>
      <c r="P2181" s="30">
        <f>SQRT((postes_2[[#This Row],[x]]-$Q$1)^2+(postes_2[[#This Row],[y]]-$R$1)^2)</f>
        <v>337331.4169057699</v>
      </c>
      <c r="Q2181">
        <v>435396.45000000298</v>
      </c>
      <c r="R2181">
        <v>6465118.8300000001</v>
      </c>
    </row>
    <row r="2182" spans="1:18">
      <c r="A2182">
        <v>3751</v>
      </c>
      <c r="B2182">
        <v>30001262</v>
      </c>
      <c r="C2182" t="e">
        <f>+#REF!</f>
        <v>#REF!</v>
      </c>
      <c r="D2182" t="s">
        <v>36</v>
      </c>
      <c r="E2182">
        <v>1120640996000</v>
      </c>
      <c r="F2182">
        <v>1120640987000</v>
      </c>
      <c r="G2182">
        <v>1</v>
      </c>
      <c r="H2182" t="s">
        <v>7234</v>
      </c>
      <c r="I2182" t="s">
        <v>236</v>
      </c>
      <c r="J2182" t="s">
        <v>7235</v>
      </c>
      <c r="K2182" t="s">
        <v>21</v>
      </c>
      <c r="L2182">
        <v>0</v>
      </c>
      <c r="M2182">
        <v>0</v>
      </c>
      <c r="N2182" t="s">
        <v>22</v>
      </c>
      <c r="O2182">
        <v>1</v>
      </c>
      <c r="P2182" s="30">
        <f>SQRT((postes_2[[#This Row],[x]]-$Q$1)^2+(postes_2[[#This Row],[y]]-$R$1)^2)</f>
        <v>337356.42915008235</v>
      </c>
      <c r="Q2182">
        <v>846078.31000000203</v>
      </c>
      <c r="R2182">
        <v>6512013.0800000001</v>
      </c>
    </row>
    <row r="2183" spans="1:18">
      <c r="A2183">
        <v>3848</v>
      </c>
      <c r="B2183">
        <v>20000654</v>
      </c>
      <c r="C2183" t="e">
        <f>+#REF!</f>
        <v>#REF!</v>
      </c>
      <c r="D2183" t="s">
        <v>168</v>
      </c>
      <c r="E2183">
        <v>1129222101000</v>
      </c>
      <c r="F2183">
        <v>1449658615000</v>
      </c>
      <c r="G2183">
        <v>1</v>
      </c>
      <c r="H2183" t="s">
        <v>7908</v>
      </c>
      <c r="I2183" t="s">
        <v>7909</v>
      </c>
      <c r="J2183" t="s">
        <v>20</v>
      </c>
      <c r="K2183" t="s">
        <v>21</v>
      </c>
      <c r="L2183">
        <v>0</v>
      </c>
      <c r="M2183">
        <v>0</v>
      </c>
      <c r="N2183" t="s">
        <v>22</v>
      </c>
      <c r="O2183">
        <v>3</v>
      </c>
      <c r="P2183" s="30">
        <f>SQRT((postes_2[[#This Row],[x]]-$Q$1)^2+(postes_2[[#This Row],[y]]-$R$1)^2)</f>
        <v>337370.41632831836</v>
      </c>
      <c r="Q2183">
        <v>933242.93999999797</v>
      </c>
      <c r="R2183">
        <v>6851625.3200000003</v>
      </c>
    </row>
    <row r="2184" spans="1:18">
      <c r="A2184">
        <v>1484</v>
      </c>
      <c r="B2184">
        <v>30001292</v>
      </c>
      <c r="C2184">
        <f>+PF702</f>
        <v>0</v>
      </c>
      <c r="D2184" t="s">
        <v>43</v>
      </c>
      <c r="E2184">
        <v>1062115200000</v>
      </c>
      <c r="F2184">
        <v>1110897279000</v>
      </c>
      <c r="G2184">
        <v>1</v>
      </c>
      <c r="H2184" t="s">
        <v>5903</v>
      </c>
      <c r="I2184" t="s">
        <v>5904</v>
      </c>
      <c r="J2184" t="s">
        <v>5905</v>
      </c>
      <c r="K2184" t="s">
        <v>21</v>
      </c>
      <c r="L2184">
        <v>0</v>
      </c>
      <c r="M2184">
        <v>0</v>
      </c>
      <c r="N2184" t="s">
        <v>22</v>
      </c>
      <c r="O2184">
        <v>3</v>
      </c>
      <c r="P2184" s="30">
        <f>SQRT((postes_2[[#This Row],[x]]-$Q$1)^2+(postes_2[[#This Row],[y]]-$R$1)^2)</f>
        <v>337439.10769983922</v>
      </c>
      <c r="Q2184">
        <v>842700.49000000197</v>
      </c>
      <c r="R2184">
        <v>6508648.5</v>
      </c>
    </row>
    <row r="2185" spans="1:18">
      <c r="A2185">
        <v>154</v>
      </c>
      <c r="B2185">
        <v>30001607</v>
      </c>
      <c r="C2185">
        <f>+PF2033</f>
        <v>0</v>
      </c>
      <c r="D2185" t="s">
        <v>212</v>
      </c>
      <c r="E2185">
        <v>610761600000</v>
      </c>
      <c r="F2185">
        <v>1169567374000</v>
      </c>
      <c r="G2185">
        <v>1</v>
      </c>
      <c r="H2185" t="s">
        <v>395</v>
      </c>
      <c r="I2185" t="s">
        <v>396</v>
      </c>
      <c r="J2185" t="s">
        <v>26</v>
      </c>
      <c r="K2185" t="s">
        <v>21</v>
      </c>
      <c r="L2185">
        <v>0</v>
      </c>
      <c r="M2185">
        <v>0</v>
      </c>
      <c r="N2185" t="s">
        <v>22</v>
      </c>
      <c r="O2185">
        <v>3</v>
      </c>
      <c r="P2185" s="30">
        <f>SQRT((postes_2[[#This Row],[x]]-$Q$1)^2+(postes_2[[#This Row],[y]]-$R$1)^2)</f>
        <v>337485.80377161177</v>
      </c>
      <c r="Q2185">
        <v>825286.54999999702</v>
      </c>
      <c r="R2185">
        <v>6493173.6399999997</v>
      </c>
    </row>
    <row r="2186" spans="1:18">
      <c r="A2186">
        <v>2861</v>
      </c>
      <c r="B2186">
        <v>30000969</v>
      </c>
      <c r="C2186" t="e">
        <f>+#REF!</f>
        <v>#REF!</v>
      </c>
      <c r="D2186" t="s">
        <v>23</v>
      </c>
      <c r="E2186">
        <v>1179931939000</v>
      </c>
      <c r="F2186" t="s">
        <v>20</v>
      </c>
      <c r="G2186">
        <v>1</v>
      </c>
      <c r="H2186" t="s">
        <v>6588</v>
      </c>
      <c r="I2186" t="s">
        <v>6588</v>
      </c>
      <c r="J2186" t="s">
        <v>2998</v>
      </c>
      <c r="K2186" t="s">
        <v>21</v>
      </c>
      <c r="L2186">
        <v>0</v>
      </c>
      <c r="M2186">
        <v>0</v>
      </c>
      <c r="N2186" t="s">
        <v>22</v>
      </c>
      <c r="O2186">
        <v>3</v>
      </c>
      <c r="P2186" s="30">
        <f>SQRT((postes_2[[#This Row],[x]]-$Q$1)^2+(postes_2[[#This Row],[y]]-$R$1)^2)</f>
        <v>337542.67934259307</v>
      </c>
      <c r="Q2186">
        <v>863032.04999999702</v>
      </c>
      <c r="R2186">
        <v>6529526.8399999999</v>
      </c>
    </row>
    <row r="2187" spans="1:18">
      <c r="A2187">
        <v>2932</v>
      </c>
      <c r="B2187">
        <v>30001269</v>
      </c>
      <c r="C2187" t="e">
        <f>+#REF!</f>
        <v>#REF!</v>
      </c>
      <c r="D2187" t="s">
        <v>20</v>
      </c>
      <c r="E2187" s="1">
        <v>787536000000</v>
      </c>
      <c r="F2187" t="s">
        <v>20</v>
      </c>
      <c r="G2187">
        <v>1</v>
      </c>
      <c r="H2187" t="s">
        <v>6144</v>
      </c>
      <c r="I2187" t="s">
        <v>6145</v>
      </c>
      <c r="J2187" t="s">
        <v>20</v>
      </c>
      <c r="K2187" t="s">
        <v>21</v>
      </c>
      <c r="L2187">
        <v>0</v>
      </c>
      <c r="M2187">
        <v>0</v>
      </c>
      <c r="N2187" t="s">
        <v>22</v>
      </c>
      <c r="O2187">
        <v>1</v>
      </c>
      <c r="P2187" s="30">
        <f>SQRT((postes_2[[#This Row],[x]]-$Q$1)^2+(postes_2[[#This Row],[y]]-$R$1)^2)</f>
        <v>337574.38544434926</v>
      </c>
      <c r="Q2187">
        <v>844094.25</v>
      </c>
      <c r="R2187">
        <v>6509790.7599999998</v>
      </c>
    </row>
    <row r="2188" spans="1:18">
      <c r="A2188">
        <v>1076</v>
      </c>
      <c r="B2188">
        <v>30000685</v>
      </c>
      <c r="C2188" t="e">
        <f>+#REF!</f>
        <v>#REF!</v>
      </c>
      <c r="D2188" t="s">
        <v>1094</v>
      </c>
      <c r="E2188">
        <v>610761600000</v>
      </c>
      <c r="F2188">
        <v>1424338402000</v>
      </c>
      <c r="G2188">
        <v>1</v>
      </c>
      <c r="H2188" t="s">
        <v>6536</v>
      </c>
      <c r="I2188" t="s">
        <v>6537</v>
      </c>
      <c r="J2188" t="s">
        <v>20</v>
      </c>
      <c r="K2188" t="s">
        <v>21</v>
      </c>
      <c r="L2188">
        <v>0</v>
      </c>
      <c r="M2188">
        <v>0</v>
      </c>
      <c r="N2188" t="s">
        <v>22</v>
      </c>
      <c r="O2188">
        <v>3</v>
      </c>
      <c r="P2188" s="30">
        <f>SQRT((postes_2[[#This Row],[x]]-$Q$1)^2+(postes_2[[#This Row],[y]]-$R$1)^2)</f>
        <v>337684.9304434362</v>
      </c>
      <c r="Q2188">
        <v>887086.67000000202</v>
      </c>
      <c r="R2188">
        <v>6559777.2000000002</v>
      </c>
    </row>
    <row r="2189" spans="1:18">
      <c r="A2189">
        <v>4109</v>
      </c>
      <c r="B2189">
        <v>30001561</v>
      </c>
      <c r="C2189" t="e">
        <f>+#REF!</f>
        <v>#REF!</v>
      </c>
      <c r="D2189" t="s">
        <v>20</v>
      </c>
      <c r="E2189">
        <v>610761600000</v>
      </c>
      <c r="F2189" t="s">
        <v>20</v>
      </c>
      <c r="G2189">
        <v>1</v>
      </c>
      <c r="H2189" t="s">
        <v>2245</v>
      </c>
      <c r="I2189" t="s">
        <v>2246</v>
      </c>
      <c r="J2189" t="s">
        <v>2247</v>
      </c>
      <c r="K2189" t="s">
        <v>21</v>
      </c>
      <c r="L2189">
        <v>0</v>
      </c>
      <c r="M2189">
        <v>0</v>
      </c>
      <c r="N2189" t="s">
        <v>22</v>
      </c>
      <c r="O2189">
        <v>6</v>
      </c>
      <c r="P2189" s="30">
        <f>SQRT((postes_2[[#This Row],[x]]-$Q$1)^2+(postes_2[[#This Row],[y]]-$R$1)^2)</f>
        <v>337811.65466376377</v>
      </c>
      <c r="Q2189">
        <v>828528.95000000298</v>
      </c>
      <c r="R2189">
        <v>6495457.1200000001</v>
      </c>
    </row>
    <row r="2190" spans="1:18">
      <c r="A2190">
        <v>4110</v>
      </c>
      <c r="B2190">
        <v>30001572</v>
      </c>
      <c r="C2190" t="e">
        <f>+#REF!</f>
        <v>#REF!</v>
      </c>
      <c r="D2190" t="s">
        <v>43</v>
      </c>
      <c r="E2190">
        <v>1158920897000</v>
      </c>
      <c r="F2190" t="s">
        <v>20</v>
      </c>
      <c r="G2190">
        <v>1</v>
      </c>
      <c r="H2190" t="s">
        <v>2245</v>
      </c>
      <c r="I2190" t="s">
        <v>2246</v>
      </c>
      <c r="J2190" t="s">
        <v>2247</v>
      </c>
      <c r="K2190" t="s">
        <v>21</v>
      </c>
      <c r="L2190">
        <v>0</v>
      </c>
      <c r="M2190">
        <v>0</v>
      </c>
      <c r="N2190" t="s">
        <v>22</v>
      </c>
      <c r="O2190">
        <v>3</v>
      </c>
      <c r="P2190" s="30">
        <f>SQRT((postes_2[[#This Row],[x]]-$Q$1)^2+(postes_2[[#This Row],[y]]-$R$1)^2)</f>
        <v>337811.65466376377</v>
      </c>
      <c r="Q2190">
        <v>828528.95000000298</v>
      </c>
      <c r="R2190">
        <v>6495457.1200000001</v>
      </c>
    </row>
    <row r="2191" spans="1:18">
      <c r="A2191">
        <v>2113</v>
      </c>
      <c r="B2191">
        <v>30001654</v>
      </c>
      <c r="C2191" t="e">
        <f>+#REF!</f>
        <v>#REF!</v>
      </c>
      <c r="D2191" t="s">
        <v>17</v>
      </c>
      <c r="E2191">
        <v>610761600000</v>
      </c>
      <c r="F2191">
        <v>1296810431000</v>
      </c>
      <c r="G2191">
        <v>1</v>
      </c>
      <c r="H2191" t="s">
        <v>4293</v>
      </c>
      <c r="I2191" t="s">
        <v>4294</v>
      </c>
      <c r="J2191" t="s">
        <v>20</v>
      </c>
      <c r="K2191" t="s">
        <v>21</v>
      </c>
      <c r="L2191">
        <v>0</v>
      </c>
      <c r="M2191">
        <v>0</v>
      </c>
      <c r="N2191" t="s">
        <v>22</v>
      </c>
      <c r="O2191">
        <v>3</v>
      </c>
      <c r="P2191" s="30">
        <f>SQRT((postes_2[[#This Row],[x]]-$Q$1)^2+(postes_2[[#This Row],[y]]-$R$1)^2)</f>
        <v>337929.15994256077</v>
      </c>
      <c r="Q2191">
        <v>820551.03999999899</v>
      </c>
      <c r="R2191">
        <v>6488770.5</v>
      </c>
    </row>
    <row r="2192" spans="1:18">
      <c r="A2192">
        <v>3847</v>
      </c>
      <c r="B2192">
        <v>20000744</v>
      </c>
      <c r="C2192" t="e">
        <f>+#REF!</f>
        <v>#REF!</v>
      </c>
      <c r="D2192" t="s">
        <v>168</v>
      </c>
      <c r="E2192" s="1">
        <v>1360586000000</v>
      </c>
      <c r="F2192">
        <v>1449650913000</v>
      </c>
      <c r="G2192">
        <v>1</v>
      </c>
      <c r="H2192" t="s">
        <v>7906</v>
      </c>
      <c r="I2192" t="s">
        <v>7907</v>
      </c>
      <c r="J2192" t="s">
        <v>20</v>
      </c>
      <c r="K2192" t="s">
        <v>21</v>
      </c>
      <c r="L2192">
        <v>0</v>
      </c>
      <c r="M2192">
        <v>0</v>
      </c>
      <c r="N2192" t="s">
        <v>22</v>
      </c>
      <c r="O2192">
        <v>6</v>
      </c>
      <c r="P2192" s="30">
        <f>SQRT((postes_2[[#This Row],[x]]-$Q$1)^2+(postes_2[[#This Row],[y]]-$R$1)^2)</f>
        <v>337973.80063425936</v>
      </c>
      <c r="Q2192">
        <v>936244.40999999596</v>
      </c>
      <c r="R2192">
        <v>6843444.9100000001</v>
      </c>
    </row>
    <row r="2193" spans="1:18">
      <c r="A2193">
        <v>1151</v>
      </c>
      <c r="B2193">
        <v>30001704</v>
      </c>
      <c r="C2193">
        <f>+PF1044</f>
        <v>0</v>
      </c>
      <c r="D2193" t="s">
        <v>17</v>
      </c>
      <c r="E2193">
        <v>610761600000</v>
      </c>
      <c r="F2193">
        <v>1296749135000</v>
      </c>
      <c r="G2193">
        <v>1</v>
      </c>
      <c r="H2193" t="s">
        <v>4779</v>
      </c>
      <c r="I2193" t="s">
        <v>4780</v>
      </c>
      <c r="J2193" t="s">
        <v>26</v>
      </c>
      <c r="K2193" t="s">
        <v>21</v>
      </c>
      <c r="L2193">
        <v>0</v>
      </c>
      <c r="M2193">
        <v>0</v>
      </c>
      <c r="N2193" t="s">
        <v>22</v>
      </c>
      <c r="O2193">
        <v>3</v>
      </c>
      <c r="P2193" s="30">
        <f>SQRT((postes_2[[#This Row],[x]]-$Q$1)^2+(postes_2[[#This Row],[y]]-$R$1)^2)</f>
        <v>338194.78345259698</v>
      </c>
      <c r="Q2193">
        <v>813780.40999999596</v>
      </c>
      <c r="R2193">
        <v>6483202.6600000001</v>
      </c>
    </row>
    <row r="2194" spans="1:18">
      <c r="A2194">
        <v>820</v>
      </c>
      <c r="B2194">
        <v>30001738</v>
      </c>
      <c r="C2194">
        <f>+PF1379</f>
        <v>0</v>
      </c>
      <c r="D2194" t="s">
        <v>274</v>
      </c>
      <c r="E2194">
        <v>996537600000</v>
      </c>
      <c r="F2194">
        <v>1456244509000</v>
      </c>
      <c r="G2194">
        <v>1</v>
      </c>
      <c r="H2194" t="s">
        <v>1773</v>
      </c>
      <c r="I2194" t="s">
        <v>1774</v>
      </c>
      <c r="J2194" t="s">
        <v>20</v>
      </c>
      <c r="K2194" t="s">
        <v>21</v>
      </c>
      <c r="L2194">
        <v>0</v>
      </c>
      <c r="M2194">
        <v>0</v>
      </c>
      <c r="N2194" t="s">
        <v>22</v>
      </c>
      <c r="O2194">
        <v>6</v>
      </c>
      <c r="P2194" s="30">
        <f>SQRT((postes_2[[#This Row],[x]]-$Q$1)^2+(postes_2[[#This Row],[y]]-$R$1)^2)</f>
        <v>338219.56258817943</v>
      </c>
      <c r="Q2194">
        <v>809903.38000000303</v>
      </c>
      <c r="R2194">
        <v>6480298.4500000002</v>
      </c>
    </row>
    <row r="2195" spans="1:18">
      <c r="A2195">
        <v>3787</v>
      </c>
      <c r="B2195">
        <v>30001678</v>
      </c>
      <c r="C2195" t="e">
        <f>+PE0</f>
        <v>#NAME?</v>
      </c>
      <c r="D2195" t="s">
        <v>56</v>
      </c>
      <c r="E2195">
        <v>1328720147000</v>
      </c>
      <c r="F2195">
        <v>1328720050000</v>
      </c>
      <c r="G2195">
        <v>1</v>
      </c>
      <c r="H2195" t="s">
        <v>6743</v>
      </c>
      <c r="I2195" t="s">
        <v>6744</v>
      </c>
      <c r="J2195" t="s">
        <v>6745</v>
      </c>
      <c r="K2195" t="s">
        <v>21</v>
      </c>
      <c r="L2195">
        <v>0</v>
      </c>
      <c r="M2195">
        <v>0</v>
      </c>
      <c r="N2195" t="s">
        <v>22</v>
      </c>
      <c r="O2195">
        <v>0</v>
      </c>
      <c r="P2195" s="30">
        <f>SQRT((postes_2[[#This Row],[x]]-$Q$1)^2+(postes_2[[#This Row],[y]]-$R$1)^2)</f>
        <v>338237.19542953547</v>
      </c>
      <c r="Q2195">
        <v>817907.47999999695</v>
      </c>
      <c r="R2195">
        <v>6486303.5999999996</v>
      </c>
    </row>
    <row r="2196" spans="1:18">
      <c r="A2196">
        <v>2838</v>
      </c>
      <c r="B2196">
        <v>30001652</v>
      </c>
      <c r="C2196" t="e">
        <f>+#REF!</f>
        <v>#REF!</v>
      </c>
      <c r="D2196" t="s">
        <v>212</v>
      </c>
      <c r="E2196">
        <v>610761600000</v>
      </c>
      <c r="F2196">
        <v>1169567453000</v>
      </c>
      <c r="G2196">
        <v>1</v>
      </c>
      <c r="H2196" t="s">
        <v>2248</v>
      </c>
      <c r="I2196" t="s">
        <v>2249</v>
      </c>
      <c r="J2196" t="s">
        <v>2250</v>
      </c>
      <c r="K2196" t="s">
        <v>21</v>
      </c>
      <c r="L2196">
        <v>0</v>
      </c>
      <c r="M2196">
        <v>0</v>
      </c>
      <c r="N2196" t="s">
        <v>22</v>
      </c>
      <c r="O2196">
        <v>3</v>
      </c>
      <c r="P2196" s="30">
        <f>SQRT((postes_2[[#This Row],[x]]-$Q$1)^2+(postes_2[[#This Row],[y]]-$R$1)^2)</f>
        <v>338247.43678006943</v>
      </c>
      <c r="Q2196">
        <v>822284.99000000197</v>
      </c>
      <c r="R2196">
        <v>6489747.6600000001</v>
      </c>
    </row>
    <row r="2197" spans="1:18">
      <c r="A2197">
        <v>730</v>
      </c>
      <c r="B2197">
        <v>70040495</v>
      </c>
      <c r="C2197">
        <f>+PF1473</f>
        <v>0</v>
      </c>
      <c r="D2197" t="s">
        <v>264</v>
      </c>
      <c r="E2197">
        <v>1447322260000</v>
      </c>
      <c r="F2197">
        <v>1389265461000</v>
      </c>
      <c r="G2197">
        <v>1</v>
      </c>
      <c r="H2197" t="s">
        <v>1232</v>
      </c>
      <c r="I2197" t="s">
        <v>1233</v>
      </c>
      <c r="J2197" t="s">
        <v>20</v>
      </c>
      <c r="K2197" t="s">
        <v>21</v>
      </c>
      <c r="L2197">
        <v>0</v>
      </c>
      <c r="M2197">
        <v>0</v>
      </c>
      <c r="N2197" t="s">
        <v>22</v>
      </c>
      <c r="O2197">
        <v>7</v>
      </c>
      <c r="P2197" s="30">
        <f>SQRT((postes_2[[#This Row],[x]]-$Q$1)^2+(postes_2[[#This Row],[y]]-$R$1)^2)</f>
        <v>338376.7909399065</v>
      </c>
      <c r="Q2197">
        <v>444725.77000000299</v>
      </c>
      <c r="R2197">
        <v>6458457.3700000001</v>
      </c>
    </row>
    <row r="2198" spans="1:18">
      <c r="A2198">
        <v>531</v>
      </c>
      <c r="B2198">
        <v>30001276</v>
      </c>
      <c r="C2198">
        <f>+PF1669</f>
        <v>0</v>
      </c>
      <c r="D2198" t="s">
        <v>105</v>
      </c>
      <c r="E2198">
        <v>610761600000</v>
      </c>
      <c r="F2198">
        <v>1311785234000</v>
      </c>
      <c r="G2198">
        <v>1</v>
      </c>
      <c r="H2198" t="s">
        <v>320</v>
      </c>
      <c r="I2198" t="s">
        <v>321</v>
      </c>
      <c r="J2198" t="s">
        <v>322</v>
      </c>
      <c r="K2198" t="s">
        <v>21</v>
      </c>
      <c r="L2198">
        <v>0</v>
      </c>
      <c r="M2198">
        <v>0</v>
      </c>
      <c r="N2198" t="s">
        <v>22</v>
      </c>
      <c r="O2198">
        <v>3</v>
      </c>
      <c r="P2198" s="30">
        <f>SQRT((postes_2[[#This Row],[x]]-$Q$1)^2+(postes_2[[#This Row],[y]]-$R$1)^2)</f>
        <v>338507.72762188496</v>
      </c>
      <c r="Q2198">
        <v>845818.93</v>
      </c>
      <c r="R2198">
        <v>6510155.9000000004</v>
      </c>
    </row>
    <row r="2199" spans="1:18">
      <c r="A2199">
        <v>1036</v>
      </c>
      <c r="B2199">
        <v>30001839</v>
      </c>
      <c r="C2199">
        <f>+PF1165</f>
        <v>0</v>
      </c>
      <c r="D2199" t="s">
        <v>20</v>
      </c>
      <c r="E2199">
        <v>610761600000</v>
      </c>
      <c r="F2199" t="s">
        <v>20</v>
      </c>
      <c r="G2199">
        <v>1</v>
      </c>
      <c r="H2199" t="s">
        <v>3222</v>
      </c>
      <c r="I2199" t="s">
        <v>3223</v>
      </c>
      <c r="J2199" t="s">
        <v>20</v>
      </c>
      <c r="K2199" t="s">
        <v>21</v>
      </c>
      <c r="L2199">
        <v>0</v>
      </c>
      <c r="M2199">
        <v>0</v>
      </c>
      <c r="N2199" t="s">
        <v>22</v>
      </c>
      <c r="O2199">
        <v>3</v>
      </c>
      <c r="P2199" s="30">
        <f>SQRT((postes_2[[#This Row],[x]]-$Q$1)^2+(postes_2[[#This Row],[y]]-$R$1)^2)</f>
        <v>338677.33773283928</v>
      </c>
      <c r="Q2199">
        <v>797700.59000000404</v>
      </c>
      <c r="R2199">
        <v>6471244.7400000002</v>
      </c>
    </row>
    <row r="2200" spans="1:18">
      <c r="A2200">
        <v>127</v>
      </c>
      <c r="B2200">
        <v>70059664</v>
      </c>
      <c r="C2200">
        <f>+PV2079</f>
        <v>0</v>
      </c>
      <c r="D2200" t="s">
        <v>264</v>
      </c>
      <c r="E2200">
        <v>1467386948000</v>
      </c>
      <c r="F2200">
        <v>1449488614000</v>
      </c>
      <c r="G2200">
        <v>1</v>
      </c>
      <c r="H2200" t="s">
        <v>301</v>
      </c>
      <c r="I2200" t="s">
        <v>302</v>
      </c>
      <c r="J2200" t="s">
        <v>303</v>
      </c>
      <c r="K2200" t="s">
        <v>21</v>
      </c>
      <c r="L2200">
        <v>0</v>
      </c>
      <c r="M2200">
        <v>0</v>
      </c>
      <c r="N2200" t="s">
        <v>267</v>
      </c>
      <c r="O2200">
        <v>7</v>
      </c>
      <c r="P2200" s="30">
        <f>SQRT((postes_2[[#This Row],[x]]-$Q$1)^2+(postes_2[[#This Row],[y]]-$R$1)^2)</f>
        <v>338799.35165858205</v>
      </c>
      <c r="Q2200">
        <v>614070.88509999996</v>
      </c>
      <c r="R2200">
        <v>7092242.5577999996</v>
      </c>
    </row>
    <row r="2201" spans="1:18">
      <c r="A2201">
        <v>1302</v>
      </c>
      <c r="B2201">
        <v>10000083</v>
      </c>
      <c r="C2201">
        <f>+PF904</f>
        <v>0</v>
      </c>
      <c r="D2201" t="s">
        <v>274</v>
      </c>
      <c r="E2201">
        <v>1149091609000</v>
      </c>
      <c r="F2201">
        <v>1421931922000</v>
      </c>
      <c r="G2201">
        <v>1</v>
      </c>
      <c r="H2201" t="s">
        <v>2596</v>
      </c>
      <c r="I2201" t="s">
        <v>2597</v>
      </c>
      <c r="J2201" t="s">
        <v>2598</v>
      </c>
      <c r="K2201" t="s">
        <v>21</v>
      </c>
      <c r="L2201">
        <v>0</v>
      </c>
      <c r="M2201">
        <v>0</v>
      </c>
      <c r="N2201" t="s">
        <v>22</v>
      </c>
      <c r="O2201">
        <v>6</v>
      </c>
      <c r="P2201" s="30">
        <f>SQRT((postes_2[[#This Row],[x]]-$Q$1)^2+(postes_2[[#This Row],[y]]-$R$1)^2)</f>
        <v>338891.11376192421</v>
      </c>
      <c r="Q2201">
        <v>615211.68000000005</v>
      </c>
      <c r="R2201">
        <v>7092320.2800000003</v>
      </c>
    </row>
    <row r="2202" spans="1:18">
      <c r="A2202">
        <v>1299</v>
      </c>
      <c r="B2202">
        <v>10000086</v>
      </c>
      <c r="C2202" t="e">
        <f>+#REF!</f>
        <v>#REF!</v>
      </c>
      <c r="D2202" t="s">
        <v>274</v>
      </c>
      <c r="E2202">
        <v>610761600000</v>
      </c>
      <c r="F2202">
        <v>1421933386000</v>
      </c>
      <c r="G2202">
        <v>1</v>
      </c>
      <c r="H2202" t="s">
        <v>2590</v>
      </c>
      <c r="I2202" t="s">
        <v>2591</v>
      </c>
      <c r="J2202" t="s">
        <v>20</v>
      </c>
      <c r="K2202" t="s">
        <v>21</v>
      </c>
      <c r="L2202">
        <v>0</v>
      </c>
      <c r="M2202">
        <v>0</v>
      </c>
      <c r="N2202" t="s">
        <v>22</v>
      </c>
      <c r="O2202">
        <v>7</v>
      </c>
      <c r="P2202" s="30">
        <f>SQRT((postes_2[[#This Row],[x]]-$Q$1)^2+(postes_2[[#This Row],[y]]-$R$1)^2)</f>
        <v>339008.48346200126</v>
      </c>
      <c r="Q2202">
        <v>623487.39999999898</v>
      </c>
      <c r="R2202">
        <v>7092220.79</v>
      </c>
    </row>
    <row r="2203" spans="1:18">
      <c r="A2203">
        <v>1093</v>
      </c>
      <c r="B2203">
        <v>20000680</v>
      </c>
      <c r="C2203">
        <f>+PF1112</f>
        <v>0</v>
      </c>
      <c r="D2203" t="s">
        <v>168</v>
      </c>
      <c r="E2203">
        <v>1360142814000</v>
      </c>
      <c r="F2203">
        <v>1449758037000</v>
      </c>
      <c r="G2203">
        <v>1</v>
      </c>
      <c r="H2203" t="s">
        <v>2449</v>
      </c>
      <c r="I2203" t="s">
        <v>2450</v>
      </c>
      <c r="J2203" t="s">
        <v>20</v>
      </c>
      <c r="K2203" t="s">
        <v>21</v>
      </c>
      <c r="L2203">
        <v>0</v>
      </c>
      <c r="M2203">
        <v>0</v>
      </c>
      <c r="N2203" t="s">
        <v>22</v>
      </c>
      <c r="O2203">
        <v>3</v>
      </c>
      <c r="P2203" s="30">
        <f>SQRT((postes_2[[#This Row],[x]]-$Q$1)^2+(postes_2[[#This Row],[y]]-$R$1)^2)</f>
        <v>339084.93464925099</v>
      </c>
      <c r="Q2203">
        <v>935953.72999999695</v>
      </c>
      <c r="R2203">
        <v>6848533.2300000004</v>
      </c>
    </row>
    <row r="2204" spans="1:18">
      <c r="A2204">
        <v>148</v>
      </c>
      <c r="B2204">
        <v>70013602</v>
      </c>
      <c r="C2204">
        <f>+PF2058</f>
        <v>0</v>
      </c>
      <c r="D2204" t="s">
        <v>43</v>
      </c>
      <c r="E2204">
        <v>1158573315000</v>
      </c>
      <c r="F2204">
        <v>1158070231000</v>
      </c>
      <c r="G2204">
        <v>1</v>
      </c>
      <c r="H2204" t="s">
        <v>383</v>
      </c>
      <c r="I2204" t="s">
        <v>384</v>
      </c>
      <c r="J2204" t="s">
        <v>26</v>
      </c>
      <c r="K2204" t="s">
        <v>21</v>
      </c>
      <c r="L2204">
        <v>0</v>
      </c>
      <c r="M2204">
        <v>0</v>
      </c>
      <c r="N2204" t="s">
        <v>22</v>
      </c>
      <c r="O2204">
        <v>3</v>
      </c>
      <c r="P2204" s="30">
        <f>SQRT((postes_2[[#This Row],[x]]-$Q$1)^2+(postes_2[[#This Row],[y]]-$R$1)^2)</f>
        <v>339288.06343500398</v>
      </c>
      <c r="Q2204">
        <v>574267.00999999803</v>
      </c>
      <c r="R2204">
        <v>6416111.2199999997</v>
      </c>
    </row>
    <row r="2205" spans="1:18">
      <c r="A2205">
        <v>586</v>
      </c>
      <c r="B2205">
        <v>30001338</v>
      </c>
      <c r="C2205">
        <f>+PF1621</f>
        <v>0</v>
      </c>
      <c r="D2205" t="s">
        <v>20</v>
      </c>
      <c r="E2205">
        <v>610761600000</v>
      </c>
      <c r="F2205" t="s">
        <v>20</v>
      </c>
      <c r="G2205">
        <v>1</v>
      </c>
      <c r="H2205" t="s">
        <v>5729</v>
      </c>
      <c r="I2205" t="s">
        <v>5730</v>
      </c>
      <c r="J2205" t="s">
        <v>26</v>
      </c>
      <c r="K2205" t="s">
        <v>21</v>
      </c>
      <c r="L2205">
        <v>0</v>
      </c>
      <c r="M2205">
        <v>0</v>
      </c>
      <c r="N2205" t="s">
        <v>22</v>
      </c>
      <c r="O2205">
        <v>3</v>
      </c>
      <c r="P2205" s="30">
        <f>SQRT((postes_2[[#This Row],[x]]-$Q$1)^2+(postes_2[[#This Row],[y]]-$R$1)^2)</f>
        <v>339324.89707708679</v>
      </c>
      <c r="Q2205">
        <v>843849.17000000202</v>
      </c>
      <c r="R2205">
        <v>6507138.9500000002</v>
      </c>
    </row>
    <row r="2206" spans="1:18">
      <c r="A2206">
        <v>3475</v>
      </c>
      <c r="B2206">
        <v>30000766</v>
      </c>
      <c r="C2206" t="e">
        <f>+#REF!</f>
        <v>#REF!</v>
      </c>
      <c r="D2206" t="s">
        <v>108</v>
      </c>
      <c r="E2206" s="1">
        <v>787536000000</v>
      </c>
      <c r="F2206">
        <v>1235753560000</v>
      </c>
      <c r="G2206">
        <v>1</v>
      </c>
      <c r="H2206" t="s">
        <v>905</v>
      </c>
      <c r="I2206" t="s">
        <v>906</v>
      </c>
      <c r="J2206" t="s">
        <v>20</v>
      </c>
      <c r="K2206" t="s">
        <v>21</v>
      </c>
      <c r="L2206">
        <v>0</v>
      </c>
      <c r="M2206">
        <v>0</v>
      </c>
      <c r="N2206" t="s">
        <v>22</v>
      </c>
      <c r="O2206">
        <v>3</v>
      </c>
      <c r="P2206" s="30">
        <f>SQRT((postes_2[[#This Row],[x]]-$Q$1)^2+(postes_2[[#This Row],[y]]-$R$1)^2)</f>
        <v>339364.08533332206</v>
      </c>
      <c r="Q2206">
        <v>883683.71000000101</v>
      </c>
      <c r="R2206">
        <v>6552161.9199999999</v>
      </c>
    </row>
    <row r="2207" spans="1:18">
      <c r="A2207">
        <v>2592</v>
      </c>
      <c r="B2207">
        <v>30001129</v>
      </c>
      <c r="C2207" t="e">
        <f>+#REF!</f>
        <v>#REF!</v>
      </c>
      <c r="D2207" t="s">
        <v>168</v>
      </c>
      <c r="E2207">
        <v>610761600000</v>
      </c>
      <c r="F2207">
        <v>1445962479000</v>
      </c>
      <c r="G2207">
        <v>1</v>
      </c>
      <c r="H2207" t="s">
        <v>1352</v>
      </c>
      <c r="I2207" t="s">
        <v>1353</v>
      </c>
      <c r="J2207" t="s">
        <v>20</v>
      </c>
      <c r="K2207" t="s">
        <v>21</v>
      </c>
      <c r="L2207">
        <v>0</v>
      </c>
      <c r="M2207">
        <v>0</v>
      </c>
      <c r="N2207" t="s">
        <v>22</v>
      </c>
      <c r="O2207">
        <v>6</v>
      </c>
      <c r="P2207" s="30">
        <f>SQRT((postes_2[[#This Row],[x]]-$Q$1)^2+(postes_2[[#This Row],[y]]-$R$1)^2)</f>
        <v>339391.294395587</v>
      </c>
      <c r="Q2207">
        <v>856480.61999999697</v>
      </c>
      <c r="R2207">
        <v>6519657.1399999997</v>
      </c>
    </row>
    <row r="2208" spans="1:18">
      <c r="A2208">
        <v>280</v>
      </c>
      <c r="B2208">
        <v>60000944</v>
      </c>
      <c r="C2208">
        <f>+PF1930</f>
        <v>0</v>
      </c>
      <c r="D2208" t="s">
        <v>23</v>
      </c>
      <c r="E2208">
        <v>610761600000</v>
      </c>
      <c r="F2208">
        <v>1231234283000</v>
      </c>
      <c r="G2208">
        <v>1</v>
      </c>
      <c r="H2208" t="s">
        <v>661</v>
      </c>
      <c r="I2208" t="s">
        <v>662</v>
      </c>
      <c r="J2208" t="s">
        <v>20</v>
      </c>
      <c r="K2208" t="s">
        <v>21</v>
      </c>
      <c r="L2208">
        <v>0</v>
      </c>
      <c r="M2208">
        <v>0</v>
      </c>
      <c r="N2208" t="s">
        <v>22</v>
      </c>
      <c r="O2208">
        <v>3</v>
      </c>
      <c r="P2208" s="30">
        <f>SQRT((postes_2[[#This Row],[x]]-$Q$1)^2+(postes_2[[#This Row],[y]]-$R$1)^2)</f>
        <v>339452.95399666711</v>
      </c>
      <c r="Q2208">
        <v>271167.25</v>
      </c>
      <c r="R2208">
        <v>6743341.4000000004</v>
      </c>
    </row>
    <row r="2209" spans="1:18">
      <c r="A2209">
        <v>2416</v>
      </c>
      <c r="B2209">
        <v>30000915</v>
      </c>
      <c r="C2209" t="e">
        <f>+#REF!</f>
        <v>#REF!</v>
      </c>
      <c r="D2209" t="s">
        <v>20</v>
      </c>
      <c r="E2209">
        <v>610761600000</v>
      </c>
      <c r="F2209" t="s">
        <v>20</v>
      </c>
      <c r="G2209">
        <v>1</v>
      </c>
      <c r="H2209" t="s">
        <v>6475</v>
      </c>
      <c r="I2209" t="s">
        <v>6476</v>
      </c>
      <c r="J2209" t="s">
        <v>20</v>
      </c>
      <c r="K2209" t="s">
        <v>21</v>
      </c>
      <c r="L2209">
        <v>0</v>
      </c>
      <c r="M2209">
        <v>0</v>
      </c>
      <c r="N2209" t="s">
        <v>22</v>
      </c>
      <c r="O2209">
        <v>3</v>
      </c>
      <c r="P2209" s="30">
        <f>SQRT((postes_2[[#This Row],[x]]-$Q$1)^2+(postes_2[[#This Row],[y]]-$R$1)^2)</f>
        <v>339721.97366706218</v>
      </c>
      <c r="Q2209">
        <v>871502.54999999702</v>
      </c>
      <c r="R2209">
        <v>6536039.5899999999</v>
      </c>
    </row>
    <row r="2210" spans="1:18">
      <c r="A2210">
        <v>2710</v>
      </c>
      <c r="B2210">
        <v>20000393</v>
      </c>
      <c r="C2210" t="e">
        <f>+#REF!</f>
        <v>#REF!</v>
      </c>
      <c r="D2210" t="s">
        <v>56</v>
      </c>
      <c r="E2210">
        <v>1305807129000</v>
      </c>
      <c r="F2210">
        <v>1305807090000</v>
      </c>
      <c r="G2210">
        <v>1</v>
      </c>
      <c r="H2210" t="s">
        <v>6291</v>
      </c>
      <c r="I2210" t="s">
        <v>6292</v>
      </c>
      <c r="J2210" t="s">
        <v>6293</v>
      </c>
      <c r="K2210" t="s">
        <v>21</v>
      </c>
      <c r="L2210">
        <v>0</v>
      </c>
      <c r="M2210">
        <v>0</v>
      </c>
      <c r="N2210" t="s">
        <v>22</v>
      </c>
      <c r="O2210">
        <v>3</v>
      </c>
      <c r="P2210" s="30">
        <f>SQRT((postes_2[[#This Row],[x]]-$Q$1)^2+(postes_2[[#This Row],[y]]-$R$1)^2)</f>
        <v>339780.04575426161</v>
      </c>
      <c r="Q2210">
        <v>916614.50999999803</v>
      </c>
      <c r="R2210">
        <v>6900858.3600000003</v>
      </c>
    </row>
    <row r="2211" spans="1:18">
      <c r="A2211">
        <v>46</v>
      </c>
      <c r="B2211">
        <v>30003528</v>
      </c>
      <c r="C2211">
        <f>+PF2170</f>
        <v>0</v>
      </c>
      <c r="D2211" t="s">
        <v>20</v>
      </c>
      <c r="E2211" s="1">
        <v>1060560000000</v>
      </c>
      <c r="F2211" t="s">
        <v>20</v>
      </c>
      <c r="G2211">
        <v>1</v>
      </c>
      <c r="H2211" t="s">
        <v>6886</v>
      </c>
      <c r="I2211" t="s">
        <v>6887</v>
      </c>
      <c r="J2211" t="s">
        <v>20</v>
      </c>
      <c r="K2211" t="s">
        <v>21</v>
      </c>
      <c r="L2211">
        <v>0</v>
      </c>
      <c r="M2211">
        <v>0</v>
      </c>
      <c r="N2211" t="s">
        <v>22</v>
      </c>
      <c r="O2211">
        <v>6</v>
      </c>
      <c r="P2211" s="30">
        <f>SQRT((postes_2[[#This Row],[x]]-$Q$1)^2+(postes_2[[#This Row],[y]]-$R$1)^2)</f>
        <v>340018.72731859674</v>
      </c>
      <c r="Q2211">
        <v>896616.68</v>
      </c>
      <c r="R2211">
        <v>6569798.5099999998</v>
      </c>
    </row>
    <row r="2212" spans="1:18">
      <c r="A2212">
        <v>3793</v>
      </c>
      <c r="B2212">
        <v>10000078</v>
      </c>
      <c r="C2212" t="e">
        <f>+#REF!</f>
        <v>#REF!</v>
      </c>
      <c r="D2212" t="s">
        <v>20</v>
      </c>
      <c r="E2212">
        <v>610761600000</v>
      </c>
      <c r="F2212" t="s">
        <v>20</v>
      </c>
      <c r="G2212">
        <v>1</v>
      </c>
      <c r="H2212" t="s">
        <v>6753</v>
      </c>
      <c r="I2212" t="s">
        <v>6754</v>
      </c>
      <c r="J2212" t="s">
        <v>20</v>
      </c>
      <c r="K2212" t="s">
        <v>21</v>
      </c>
      <c r="L2212">
        <v>0</v>
      </c>
      <c r="M2212">
        <v>0</v>
      </c>
      <c r="N2212" t="s">
        <v>22</v>
      </c>
      <c r="O2212">
        <v>4</v>
      </c>
      <c r="P2212" s="30">
        <f>SQRT((postes_2[[#This Row],[x]]-$Q$1)^2+(postes_2[[#This Row],[y]]-$R$1)^2)</f>
        <v>340109.41490869247</v>
      </c>
      <c r="Q2212">
        <v>618861.10000000102</v>
      </c>
      <c r="R2212">
        <v>7093468.2199999997</v>
      </c>
    </row>
    <row r="2213" spans="1:18">
      <c r="A2213">
        <v>969</v>
      </c>
      <c r="B2213">
        <v>70058088</v>
      </c>
      <c r="C2213" t="e">
        <f>+IE0</f>
        <v>#NAME?</v>
      </c>
      <c r="D2213" t="s">
        <v>30</v>
      </c>
      <c r="E2213">
        <v>1440605598000</v>
      </c>
      <c r="F2213">
        <v>1440605496000</v>
      </c>
      <c r="G2213">
        <v>1</v>
      </c>
      <c r="H2213" t="s">
        <v>1520</v>
      </c>
      <c r="I2213" t="s">
        <v>1521</v>
      </c>
      <c r="J2213" t="s">
        <v>20</v>
      </c>
      <c r="K2213" t="s">
        <v>21</v>
      </c>
      <c r="L2213">
        <v>0</v>
      </c>
      <c r="M2213">
        <v>1</v>
      </c>
      <c r="N2213" t="s">
        <v>22</v>
      </c>
      <c r="O2213">
        <v>0</v>
      </c>
      <c r="P2213" s="30">
        <f>SQRT((postes_2[[#This Row],[x]]-$Q$1)^2+(postes_2[[#This Row],[y]]-$R$1)^2)</f>
        <v>340257.39364566846</v>
      </c>
      <c r="Q2213">
        <v>859144.22999999695</v>
      </c>
      <c r="R2213">
        <v>6521221.3799999999</v>
      </c>
    </row>
    <row r="2214" spans="1:18">
      <c r="A2214">
        <v>3055</v>
      </c>
      <c r="B2214">
        <v>60000922</v>
      </c>
      <c r="C2214" t="e">
        <f>+#REF!</f>
        <v>#REF!</v>
      </c>
      <c r="D2214" t="s">
        <v>36</v>
      </c>
      <c r="E2214">
        <v>1149592602000</v>
      </c>
      <c r="F2214">
        <v>1149592450000</v>
      </c>
      <c r="G2214">
        <v>1</v>
      </c>
      <c r="H2214" t="s">
        <v>2950</v>
      </c>
      <c r="I2214" t="s">
        <v>2951</v>
      </c>
      <c r="J2214" t="s">
        <v>26</v>
      </c>
      <c r="K2214" t="s">
        <v>21</v>
      </c>
      <c r="L2214">
        <v>0</v>
      </c>
      <c r="M2214">
        <v>0</v>
      </c>
      <c r="N2214" t="s">
        <v>22</v>
      </c>
      <c r="O2214">
        <v>3</v>
      </c>
      <c r="P2214" s="30">
        <f>SQRT((postes_2[[#This Row],[x]]-$Q$1)^2+(postes_2[[#This Row],[y]]-$R$1)^2)</f>
        <v>340343.59808083146</v>
      </c>
      <c r="Q2214">
        <v>270218.54999999702</v>
      </c>
      <c r="R2214">
        <v>6745512.5899999999</v>
      </c>
    </row>
    <row r="2215" spans="1:18">
      <c r="A2215">
        <v>3730</v>
      </c>
      <c r="B2215">
        <v>70004902</v>
      </c>
      <c r="C2215" t="e">
        <f>+#REF!</f>
        <v>#REF!</v>
      </c>
      <c r="D2215" t="s">
        <v>43</v>
      </c>
      <c r="E2215">
        <v>1104852115000</v>
      </c>
      <c r="F2215">
        <v>1104848995000</v>
      </c>
      <c r="G2215">
        <v>1</v>
      </c>
      <c r="H2215" t="s">
        <v>7190</v>
      </c>
      <c r="I2215" t="s">
        <v>7191</v>
      </c>
      <c r="J2215" t="s">
        <v>1379</v>
      </c>
      <c r="K2215" t="s">
        <v>21</v>
      </c>
      <c r="L2215">
        <v>0</v>
      </c>
      <c r="M2215">
        <v>0</v>
      </c>
      <c r="N2215" t="s">
        <v>22</v>
      </c>
      <c r="O2215">
        <v>3</v>
      </c>
      <c r="P2215" s="30">
        <f>SQRT((postes_2[[#This Row],[x]]-$Q$1)^2+(postes_2[[#This Row],[y]]-$R$1)^2)</f>
        <v>340448.96100396814</v>
      </c>
      <c r="Q2215">
        <v>946199.17000000202</v>
      </c>
      <c r="R2215">
        <v>6809950.7800000003</v>
      </c>
    </row>
    <row r="2216" spans="1:18">
      <c r="A2216">
        <v>3473</v>
      </c>
      <c r="B2216">
        <v>60000872</v>
      </c>
      <c r="C2216" t="e">
        <f>+#REF!</f>
        <v>#REF!</v>
      </c>
      <c r="D2216" t="s">
        <v>20</v>
      </c>
      <c r="E2216">
        <v>990403200000</v>
      </c>
      <c r="F2216" t="s">
        <v>20</v>
      </c>
      <c r="G2216">
        <v>1</v>
      </c>
      <c r="H2216" t="s">
        <v>901</v>
      </c>
      <c r="I2216" t="s">
        <v>902</v>
      </c>
      <c r="J2216" t="s">
        <v>20</v>
      </c>
      <c r="K2216" t="s">
        <v>21</v>
      </c>
      <c r="L2216">
        <v>0</v>
      </c>
      <c r="M2216">
        <v>0</v>
      </c>
      <c r="N2216" t="s">
        <v>22</v>
      </c>
      <c r="O2216">
        <v>3</v>
      </c>
      <c r="P2216" s="30">
        <f>SQRT((postes_2[[#This Row],[x]]-$Q$1)^2+(postes_2[[#This Row],[y]]-$R$1)^2)</f>
        <v>340497.90224023251</v>
      </c>
      <c r="Q2216">
        <v>269972.65999999602</v>
      </c>
      <c r="R2216">
        <v>6754393.1500000004</v>
      </c>
    </row>
    <row r="2217" spans="1:18">
      <c r="A2217">
        <v>1854</v>
      </c>
      <c r="B2217">
        <v>30000064</v>
      </c>
      <c r="C2217" t="e">
        <f>+#REF!</f>
        <v>#REF!</v>
      </c>
      <c r="D2217" t="s">
        <v>77</v>
      </c>
      <c r="E2217">
        <v>1205777208000</v>
      </c>
      <c r="F2217">
        <v>1337699247000</v>
      </c>
      <c r="G2217">
        <v>1</v>
      </c>
      <c r="H2217" t="s">
        <v>4375</v>
      </c>
      <c r="I2217" t="s">
        <v>4376</v>
      </c>
      <c r="J2217" t="s">
        <v>4377</v>
      </c>
      <c r="K2217" t="s">
        <v>21</v>
      </c>
      <c r="L2217">
        <v>0</v>
      </c>
      <c r="M2217">
        <v>0</v>
      </c>
      <c r="N2217" t="s">
        <v>22</v>
      </c>
      <c r="O2217">
        <v>3</v>
      </c>
      <c r="P2217" s="30">
        <f>SQRT((postes_2[[#This Row],[x]]-$Q$1)^2+(postes_2[[#This Row],[y]]-$R$1)^2)</f>
        <v>340528.05701253115</v>
      </c>
      <c r="Q2217">
        <v>945996.89999999898</v>
      </c>
      <c r="R2217">
        <v>6695319.5899999999</v>
      </c>
    </row>
    <row r="2218" spans="1:18">
      <c r="A2218">
        <v>1892</v>
      </c>
      <c r="B2218">
        <v>60000566</v>
      </c>
      <c r="C2218" t="e">
        <f>+#REF!</f>
        <v>#REF!</v>
      </c>
      <c r="D2218" t="s">
        <v>27</v>
      </c>
      <c r="E2218">
        <v>791078400000</v>
      </c>
      <c r="F2218">
        <v>1294850719000</v>
      </c>
      <c r="G2218">
        <v>1</v>
      </c>
      <c r="H2218" t="s">
        <v>3400</v>
      </c>
      <c r="I2218" t="s">
        <v>3401</v>
      </c>
      <c r="J2218" t="s">
        <v>20</v>
      </c>
      <c r="K2218" t="s">
        <v>21</v>
      </c>
      <c r="L2218">
        <v>0</v>
      </c>
      <c r="M2218">
        <v>0</v>
      </c>
      <c r="N2218" t="s">
        <v>22</v>
      </c>
      <c r="O2218">
        <v>3</v>
      </c>
      <c r="P2218" s="30">
        <f>SQRT((postes_2[[#This Row],[x]]-$Q$1)^2+(postes_2[[#This Row],[y]]-$R$1)^2)</f>
        <v>340529.57248789002</v>
      </c>
      <c r="Q2218">
        <v>271388.28000000102</v>
      </c>
      <c r="R2218">
        <v>6784838.4299999997</v>
      </c>
    </row>
    <row r="2219" spans="1:18">
      <c r="A2219">
        <v>3421</v>
      </c>
      <c r="B2219">
        <v>20000123</v>
      </c>
      <c r="C2219" t="e">
        <f>+#REF!</f>
        <v>#REF!</v>
      </c>
      <c r="D2219" t="s">
        <v>168</v>
      </c>
      <c r="E2219">
        <v>610761600000</v>
      </c>
      <c r="F2219">
        <v>1424713004000</v>
      </c>
      <c r="G2219">
        <v>1</v>
      </c>
      <c r="H2219" t="s">
        <v>170</v>
      </c>
      <c r="I2219" t="s">
        <v>170</v>
      </c>
      <c r="J2219" t="s">
        <v>171</v>
      </c>
      <c r="K2219" t="s">
        <v>21</v>
      </c>
      <c r="L2219">
        <v>0</v>
      </c>
      <c r="M2219">
        <v>0</v>
      </c>
      <c r="N2219" t="s">
        <v>22</v>
      </c>
      <c r="O2219">
        <v>3</v>
      </c>
      <c r="P2219" s="30">
        <f>SQRT((postes_2[[#This Row],[x]]-$Q$1)^2+(postes_2[[#This Row],[y]]-$R$1)^2)</f>
        <v>340581.91012927284</v>
      </c>
      <c r="Q2219">
        <v>897964.79999999702</v>
      </c>
      <c r="R2219">
        <v>6936061.2800000003</v>
      </c>
    </row>
    <row r="2220" spans="1:18">
      <c r="A2220">
        <v>516</v>
      </c>
      <c r="B2220">
        <v>20000971</v>
      </c>
      <c r="C2220">
        <f>+PF1710</f>
        <v>0</v>
      </c>
      <c r="D2220" t="s">
        <v>168</v>
      </c>
      <c r="E2220">
        <v>610761600000</v>
      </c>
      <c r="F2220">
        <v>1435828488000</v>
      </c>
      <c r="G2220">
        <v>1</v>
      </c>
      <c r="H2220" t="s">
        <v>1084</v>
      </c>
      <c r="I2220" t="s">
        <v>1085</v>
      </c>
      <c r="J2220" t="s">
        <v>20</v>
      </c>
      <c r="K2220" t="s">
        <v>21</v>
      </c>
      <c r="L2220">
        <v>0</v>
      </c>
      <c r="M2220">
        <v>0</v>
      </c>
      <c r="N2220" t="s">
        <v>22</v>
      </c>
      <c r="O2220">
        <v>7</v>
      </c>
      <c r="P2220" s="30">
        <f>SQRT((postes_2[[#This Row],[x]]-$Q$1)^2+(postes_2[[#This Row],[y]]-$R$1)^2)</f>
        <v>340699.75279532769</v>
      </c>
      <c r="Q2220">
        <v>946078.15999999596</v>
      </c>
      <c r="R2220">
        <v>6812139.5</v>
      </c>
    </row>
    <row r="2221" spans="1:18">
      <c r="A2221">
        <v>826</v>
      </c>
      <c r="B2221">
        <v>50000406</v>
      </c>
      <c r="C2221" t="e">
        <f>+#REF!</f>
        <v>#REF!</v>
      </c>
      <c r="D2221" t="s">
        <v>274</v>
      </c>
      <c r="E2221">
        <v>905299200000</v>
      </c>
      <c r="F2221">
        <v>1465401213000</v>
      </c>
      <c r="G2221">
        <v>1</v>
      </c>
      <c r="H2221" t="s">
        <v>1786</v>
      </c>
      <c r="I2221" t="s">
        <v>1785</v>
      </c>
      <c r="J2221" t="s">
        <v>20</v>
      </c>
      <c r="K2221" t="s">
        <v>21</v>
      </c>
      <c r="L2221">
        <v>0</v>
      </c>
      <c r="M2221">
        <v>0</v>
      </c>
      <c r="N2221" t="s">
        <v>22</v>
      </c>
      <c r="O2221">
        <v>4</v>
      </c>
      <c r="P2221" s="30">
        <f>SQRT((postes_2[[#This Row],[x]]-$Q$1)^2+(postes_2[[#This Row],[y]]-$R$1)^2)</f>
        <v>340719.45088307152</v>
      </c>
      <c r="Q2221">
        <v>460213.890000001</v>
      </c>
      <c r="R2221">
        <v>6447663.2999999998</v>
      </c>
    </row>
    <row r="2222" spans="1:18">
      <c r="A2222">
        <v>3890</v>
      </c>
      <c r="B2222">
        <v>60000401</v>
      </c>
      <c r="C2222" t="e">
        <f>+#REF!</f>
        <v>#REF!</v>
      </c>
      <c r="D2222" t="s">
        <v>20</v>
      </c>
      <c r="E2222">
        <v>610761600000</v>
      </c>
      <c r="F2222" t="s">
        <v>20</v>
      </c>
      <c r="G2222">
        <v>1</v>
      </c>
      <c r="H2222" t="s">
        <v>8204</v>
      </c>
      <c r="I2222" t="s">
        <v>8205</v>
      </c>
      <c r="J2222" t="s">
        <v>20</v>
      </c>
      <c r="K2222" t="s">
        <v>21</v>
      </c>
      <c r="L2222">
        <v>0</v>
      </c>
      <c r="M2222">
        <v>0</v>
      </c>
      <c r="N2222" t="s">
        <v>22</v>
      </c>
      <c r="O2222">
        <v>3</v>
      </c>
      <c r="P2222" s="30">
        <f>SQRT((postes_2[[#This Row],[x]]-$Q$1)^2+(postes_2[[#This Row],[y]]-$R$1)^2)</f>
        <v>340753.91802822816</v>
      </c>
      <c r="Q2222">
        <v>273028.82999999798</v>
      </c>
      <c r="R2222">
        <v>6800866.6600000001</v>
      </c>
    </row>
    <row r="2223" spans="1:18">
      <c r="A2223">
        <v>1188</v>
      </c>
      <c r="B2223">
        <v>30001429</v>
      </c>
      <c r="C2223">
        <f>+PF1040</f>
        <v>0</v>
      </c>
      <c r="D2223" t="s">
        <v>168</v>
      </c>
      <c r="E2223">
        <v>610761600000</v>
      </c>
      <c r="F2223">
        <v>1455807549000</v>
      </c>
      <c r="G2223">
        <v>1</v>
      </c>
      <c r="H2223" t="s">
        <v>5560</v>
      </c>
      <c r="I2223" t="s">
        <v>5561</v>
      </c>
      <c r="J2223" t="s">
        <v>20</v>
      </c>
      <c r="K2223" t="s">
        <v>21</v>
      </c>
      <c r="L2223">
        <v>0</v>
      </c>
      <c r="M2223">
        <v>0</v>
      </c>
      <c r="N2223" t="s">
        <v>22</v>
      </c>
      <c r="O2223">
        <v>6</v>
      </c>
      <c r="P2223" s="30">
        <f>SQRT((postes_2[[#This Row],[x]]-$Q$1)^2+(postes_2[[#This Row],[y]]-$R$1)^2)</f>
        <v>340765.33228856575</v>
      </c>
      <c r="Q2223">
        <v>838099.60000000102</v>
      </c>
      <c r="R2223">
        <v>6499877.1500000004</v>
      </c>
    </row>
    <row r="2224" spans="1:18">
      <c r="A2224">
        <v>2521</v>
      </c>
      <c r="B2224">
        <v>30001402</v>
      </c>
      <c r="C2224" t="e">
        <f>+#REF!</f>
        <v>#REF!</v>
      </c>
      <c r="D2224" t="s">
        <v>23</v>
      </c>
      <c r="E2224">
        <v>610761600000</v>
      </c>
      <c r="F2224">
        <v>1246620205000</v>
      </c>
      <c r="G2224">
        <v>1</v>
      </c>
      <c r="H2224" t="s">
        <v>4591</v>
      </c>
      <c r="I2224" t="s">
        <v>4592</v>
      </c>
      <c r="J2224" t="s">
        <v>26</v>
      </c>
      <c r="K2224" t="s">
        <v>21</v>
      </c>
      <c r="L2224">
        <v>0</v>
      </c>
      <c r="M2224">
        <v>0</v>
      </c>
      <c r="N2224" t="s">
        <v>22</v>
      </c>
      <c r="O2224">
        <v>3</v>
      </c>
      <c r="P2224" s="30">
        <f>SQRT((postes_2[[#This Row],[x]]-$Q$1)^2+(postes_2[[#This Row],[y]]-$R$1)^2)</f>
        <v>340939.06887643464</v>
      </c>
      <c r="Q2224">
        <v>839843.92000000202</v>
      </c>
      <c r="R2224">
        <v>6501218.96</v>
      </c>
    </row>
    <row r="2225" spans="1:18">
      <c r="A2225">
        <v>3984</v>
      </c>
      <c r="B2225">
        <v>20000751</v>
      </c>
      <c r="C2225" t="e">
        <f>+#REF!</f>
        <v>#REF!</v>
      </c>
      <c r="D2225" t="s">
        <v>20</v>
      </c>
      <c r="E2225">
        <v>610761600000</v>
      </c>
      <c r="F2225" t="s">
        <v>20</v>
      </c>
      <c r="G2225">
        <v>1</v>
      </c>
      <c r="H2225" t="s">
        <v>8242</v>
      </c>
      <c r="I2225" t="s">
        <v>8243</v>
      </c>
      <c r="J2225" t="s">
        <v>26</v>
      </c>
      <c r="K2225" t="s">
        <v>21</v>
      </c>
      <c r="L2225">
        <v>0</v>
      </c>
      <c r="M2225">
        <v>0</v>
      </c>
      <c r="N2225" t="s">
        <v>22</v>
      </c>
      <c r="O2225">
        <v>3</v>
      </c>
      <c r="P2225" s="30">
        <f>SQRT((postes_2[[#This Row],[x]]-$Q$1)^2+(postes_2[[#This Row],[y]]-$R$1)^2)</f>
        <v>340974.02753561735</v>
      </c>
      <c r="Q2225">
        <v>939321.21000000101</v>
      </c>
      <c r="R2225">
        <v>6843571.7400000002</v>
      </c>
    </row>
    <row r="2226" spans="1:18">
      <c r="A2226">
        <v>1879</v>
      </c>
      <c r="B2226">
        <v>50000208</v>
      </c>
      <c r="C2226" t="e">
        <f>+PE0</f>
        <v>#NAME?</v>
      </c>
      <c r="D2226" t="s">
        <v>482</v>
      </c>
      <c r="E2226">
        <v>1224002435000</v>
      </c>
      <c r="F2226">
        <v>1390567477000</v>
      </c>
      <c r="G2226">
        <v>1</v>
      </c>
      <c r="H2226" t="s">
        <v>3372</v>
      </c>
      <c r="I2226" t="s">
        <v>3373</v>
      </c>
      <c r="J2226" t="s">
        <v>20</v>
      </c>
      <c r="K2226" t="s">
        <v>21</v>
      </c>
      <c r="L2226">
        <v>0</v>
      </c>
      <c r="M2226">
        <v>0</v>
      </c>
      <c r="N2226" t="s">
        <v>22</v>
      </c>
      <c r="O2226">
        <v>0</v>
      </c>
      <c r="P2226" s="30">
        <f>SQRT((postes_2[[#This Row],[x]]-$Q$1)^2+(postes_2[[#This Row],[y]]-$R$1)^2)</f>
        <v>341001.15518345882</v>
      </c>
      <c r="Q2226">
        <v>380986.140000001</v>
      </c>
      <c r="R2226">
        <v>6501233.7400000002</v>
      </c>
    </row>
    <row r="2227" spans="1:18">
      <c r="A2227">
        <v>2656</v>
      </c>
      <c r="B2227">
        <v>60000176</v>
      </c>
      <c r="C2227" t="e">
        <f>+#REF!</f>
        <v>#REF!</v>
      </c>
      <c r="D2227" t="s">
        <v>108</v>
      </c>
      <c r="E2227">
        <v>791078400000</v>
      </c>
      <c r="F2227">
        <v>1256651715000</v>
      </c>
      <c r="G2227">
        <v>1</v>
      </c>
      <c r="H2227" t="s">
        <v>5032</v>
      </c>
      <c r="I2227" t="s">
        <v>5033</v>
      </c>
      <c r="J2227" t="s">
        <v>20</v>
      </c>
      <c r="K2227" t="s">
        <v>21</v>
      </c>
      <c r="L2227">
        <v>0</v>
      </c>
      <c r="M2227">
        <v>0</v>
      </c>
      <c r="N2227" t="s">
        <v>22</v>
      </c>
      <c r="O2227">
        <v>3</v>
      </c>
      <c r="P2227" s="30">
        <f>SQRT((postes_2[[#This Row],[x]]-$Q$1)^2+(postes_2[[#This Row],[y]]-$R$1)^2)</f>
        <v>341328.20247799769</v>
      </c>
      <c r="Q2227">
        <v>279269.06000000198</v>
      </c>
      <c r="R2227">
        <v>6835993.25</v>
      </c>
    </row>
    <row r="2228" spans="1:18">
      <c r="A2228">
        <v>191</v>
      </c>
      <c r="B2228">
        <v>30001192</v>
      </c>
      <c r="C2228">
        <f>+PF2039</f>
        <v>0</v>
      </c>
      <c r="D2228" t="s">
        <v>38</v>
      </c>
      <c r="E2228">
        <v>836179200000</v>
      </c>
      <c r="F2228">
        <v>1224774385000</v>
      </c>
      <c r="G2228">
        <v>1</v>
      </c>
      <c r="H2228" t="s">
        <v>468</v>
      </c>
      <c r="I2228" t="s">
        <v>468</v>
      </c>
      <c r="J2228" t="s">
        <v>20</v>
      </c>
      <c r="K2228" t="s">
        <v>21</v>
      </c>
      <c r="L2228">
        <v>0</v>
      </c>
      <c r="M2228">
        <v>0</v>
      </c>
      <c r="N2228" t="s">
        <v>22</v>
      </c>
      <c r="O2228">
        <v>3</v>
      </c>
      <c r="P2228" s="30">
        <f>SQRT((postes_2[[#This Row],[x]]-$Q$1)^2+(postes_2[[#This Row],[y]]-$R$1)^2)</f>
        <v>341499.37177886715</v>
      </c>
      <c r="Q2228">
        <v>854778.36999999697</v>
      </c>
      <c r="R2228">
        <v>6514852.0099999998</v>
      </c>
    </row>
    <row r="2229" spans="1:18">
      <c r="A2229">
        <v>4028</v>
      </c>
      <c r="B2229">
        <v>20000218</v>
      </c>
      <c r="C2229" t="e">
        <f>+#REF!</f>
        <v>#REF!</v>
      </c>
      <c r="D2229" t="s">
        <v>805</v>
      </c>
      <c r="E2229">
        <v>610761600000</v>
      </c>
      <c r="F2229">
        <v>1279298676000</v>
      </c>
      <c r="G2229">
        <v>1</v>
      </c>
      <c r="H2229" t="s">
        <v>8054</v>
      </c>
      <c r="I2229" t="s">
        <v>8055</v>
      </c>
      <c r="J2229" t="s">
        <v>20</v>
      </c>
      <c r="K2229" t="s">
        <v>21</v>
      </c>
      <c r="L2229">
        <v>0</v>
      </c>
      <c r="M2229">
        <v>0</v>
      </c>
      <c r="N2229" t="s">
        <v>22</v>
      </c>
      <c r="O2229">
        <v>3</v>
      </c>
      <c r="P2229" s="30">
        <f>SQRT((postes_2[[#This Row],[x]]-$Q$1)^2+(postes_2[[#This Row],[y]]-$R$1)^2)</f>
        <v>341786.78640592599</v>
      </c>
      <c r="Q2229">
        <v>910939.28999999899</v>
      </c>
      <c r="R2229">
        <v>6916361.0499999998</v>
      </c>
    </row>
    <row r="2230" spans="1:18">
      <c r="A2230">
        <v>825</v>
      </c>
      <c r="B2230">
        <v>50002146</v>
      </c>
      <c r="C2230" t="e">
        <f>+#REF!</f>
        <v>#REF!</v>
      </c>
      <c r="D2230" t="s">
        <v>274</v>
      </c>
      <c r="E2230">
        <v>905299200000</v>
      </c>
      <c r="F2230">
        <v>1465381951000</v>
      </c>
      <c r="G2230">
        <v>1</v>
      </c>
      <c r="H2230" t="s">
        <v>1784</v>
      </c>
      <c r="I2230" t="s">
        <v>1785</v>
      </c>
      <c r="J2230" t="s">
        <v>26</v>
      </c>
      <c r="K2230" t="s">
        <v>21</v>
      </c>
      <c r="L2230">
        <v>0</v>
      </c>
      <c r="M2230">
        <v>0</v>
      </c>
      <c r="N2230" t="s">
        <v>22</v>
      </c>
      <c r="O2230">
        <v>4</v>
      </c>
      <c r="P2230" s="30">
        <f>SQRT((postes_2[[#This Row],[x]]-$Q$1)^2+(postes_2[[#This Row],[y]]-$R$1)^2)</f>
        <v>341809.81493986101</v>
      </c>
      <c r="Q2230">
        <v>458213.609999999</v>
      </c>
      <c r="R2230">
        <v>6447435.9500000002</v>
      </c>
    </row>
    <row r="2231" spans="1:18">
      <c r="A2231">
        <v>2182</v>
      </c>
      <c r="B2231">
        <v>20000665</v>
      </c>
      <c r="C2231" t="e">
        <f>+#REF!</f>
        <v>#REF!</v>
      </c>
      <c r="D2231" t="s">
        <v>274</v>
      </c>
      <c r="E2231">
        <v>1129221999000</v>
      </c>
      <c r="F2231">
        <v>1443713981000</v>
      </c>
      <c r="G2231">
        <v>1</v>
      </c>
      <c r="H2231" t="s">
        <v>6192</v>
      </c>
      <c r="I2231" t="s">
        <v>6193</v>
      </c>
      <c r="J2231" t="s">
        <v>20</v>
      </c>
      <c r="K2231" t="s">
        <v>21</v>
      </c>
      <c r="L2231">
        <v>0</v>
      </c>
      <c r="M2231">
        <v>0</v>
      </c>
      <c r="N2231" t="s">
        <v>22</v>
      </c>
      <c r="O2231">
        <v>3</v>
      </c>
      <c r="P2231" s="30">
        <f>SQRT((postes_2[[#This Row],[x]]-$Q$1)^2+(postes_2[[#This Row],[y]]-$R$1)^2)</f>
        <v>341957.36886633444</v>
      </c>
      <c r="Q2231">
        <v>938381.59000000404</v>
      </c>
      <c r="R2231">
        <v>6850459.0800000001</v>
      </c>
    </row>
    <row r="2232" spans="1:18">
      <c r="A2232">
        <v>719</v>
      </c>
      <c r="B2232">
        <v>30000544</v>
      </c>
      <c r="C2232" t="e">
        <f>+#REF!</f>
        <v>#REF!</v>
      </c>
      <c r="D2232" t="s">
        <v>274</v>
      </c>
      <c r="E2232">
        <v>1164387037000</v>
      </c>
      <c r="F2232">
        <v>1456848781000</v>
      </c>
      <c r="G2232">
        <v>1</v>
      </c>
      <c r="H2232" t="s">
        <v>1210</v>
      </c>
      <c r="I2232" t="s">
        <v>1211</v>
      </c>
      <c r="J2232" t="s">
        <v>20</v>
      </c>
      <c r="K2232" t="s">
        <v>21</v>
      </c>
      <c r="L2232">
        <v>0</v>
      </c>
      <c r="M2232">
        <v>0</v>
      </c>
      <c r="N2232" t="s">
        <v>22</v>
      </c>
      <c r="O2232">
        <v>3</v>
      </c>
      <c r="P2232" s="30">
        <f>SQRT((postes_2[[#This Row],[x]]-$Q$1)^2+(postes_2[[#This Row],[y]]-$R$1)^2)</f>
        <v>342137.63533712889</v>
      </c>
      <c r="Q2232">
        <v>901821.31000000203</v>
      </c>
      <c r="R2232">
        <v>6574096.3499999996</v>
      </c>
    </row>
    <row r="2233" spans="1:18">
      <c r="A2233">
        <v>3251</v>
      </c>
      <c r="B2233">
        <v>30002234</v>
      </c>
      <c r="C2233" t="e">
        <f>+#REF!</f>
        <v>#REF!</v>
      </c>
      <c r="D2233" t="s">
        <v>805</v>
      </c>
      <c r="E2233" s="1">
        <v>969840000000</v>
      </c>
      <c r="F2233">
        <v>1273655508000</v>
      </c>
      <c r="G2233">
        <v>1</v>
      </c>
      <c r="H2233" t="s">
        <v>6708</v>
      </c>
      <c r="I2233" t="s">
        <v>6709</v>
      </c>
      <c r="J2233" t="s">
        <v>20</v>
      </c>
      <c r="K2233" t="s">
        <v>21</v>
      </c>
      <c r="L2233">
        <v>0</v>
      </c>
      <c r="M2233">
        <v>0</v>
      </c>
      <c r="N2233" t="s">
        <v>22</v>
      </c>
      <c r="O2233">
        <v>6</v>
      </c>
      <c r="P2233" s="30">
        <f>SQRT((postes_2[[#This Row],[x]]-$Q$1)^2+(postes_2[[#This Row],[y]]-$R$1)^2)</f>
        <v>342269.01228965068</v>
      </c>
      <c r="Q2233">
        <v>705853.32999999798</v>
      </c>
      <c r="R2233">
        <v>6424752.8099999996</v>
      </c>
    </row>
    <row r="2234" spans="1:18">
      <c r="A2234">
        <v>953</v>
      </c>
      <c r="B2234">
        <v>50000674</v>
      </c>
      <c r="C2234">
        <f>+PF1283</f>
        <v>0</v>
      </c>
      <c r="D2234" t="s">
        <v>20</v>
      </c>
      <c r="E2234">
        <v>754531200000</v>
      </c>
      <c r="F2234" t="s">
        <v>20</v>
      </c>
      <c r="G2234">
        <v>1</v>
      </c>
      <c r="H2234" t="s">
        <v>1485</v>
      </c>
      <c r="I2234" t="s">
        <v>1486</v>
      </c>
      <c r="J2234" t="s">
        <v>20</v>
      </c>
      <c r="K2234" t="s">
        <v>21</v>
      </c>
      <c r="L2234">
        <v>0</v>
      </c>
      <c r="M2234">
        <v>0</v>
      </c>
      <c r="N2234" t="s">
        <v>22</v>
      </c>
      <c r="O2234">
        <v>3</v>
      </c>
      <c r="P2234" s="30">
        <f>SQRT((postes_2[[#This Row],[x]]-$Q$1)^2+(postes_2[[#This Row],[y]]-$R$1)^2)</f>
        <v>342389.70072253782</v>
      </c>
      <c r="Q2234">
        <v>597183.28000000096</v>
      </c>
      <c r="R2234">
        <v>6411330.5199999996</v>
      </c>
    </row>
    <row r="2235" spans="1:18">
      <c r="A2235">
        <v>718</v>
      </c>
      <c r="B2235">
        <v>30000505</v>
      </c>
      <c r="C2235">
        <f>+PF1519</f>
        <v>0</v>
      </c>
      <c r="D2235" t="s">
        <v>274</v>
      </c>
      <c r="E2235">
        <v>610761600000</v>
      </c>
      <c r="F2235">
        <v>1456909684000</v>
      </c>
      <c r="G2235">
        <v>1</v>
      </c>
      <c r="H2235" t="s">
        <v>1208</v>
      </c>
      <c r="I2235" t="s">
        <v>1209</v>
      </c>
      <c r="J2235" t="s">
        <v>20</v>
      </c>
      <c r="K2235" t="s">
        <v>21</v>
      </c>
      <c r="L2235">
        <v>0</v>
      </c>
      <c r="M2235">
        <v>0</v>
      </c>
      <c r="N2235" t="s">
        <v>22</v>
      </c>
      <c r="O2235">
        <v>3</v>
      </c>
      <c r="P2235" s="30">
        <f>SQRT((postes_2[[#This Row],[x]]-$Q$1)^2+(postes_2[[#This Row],[y]]-$R$1)^2)</f>
        <v>342451.07981685578</v>
      </c>
      <c r="Q2235">
        <v>903980.54999999702</v>
      </c>
      <c r="R2235">
        <v>6577042.7300000004</v>
      </c>
    </row>
    <row r="2236" spans="1:18">
      <c r="A2236">
        <v>3675</v>
      </c>
      <c r="B2236">
        <v>60000928</v>
      </c>
      <c r="C2236" t="e">
        <f>+#REF!</f>
        <v>#REF!</v>
      </c>
      <c r="D2236" t="s">
        <v>17</v>
      </c>
      <c r="E2236">
        <v>990403200000</v>
      </c>
      <c r="F2236">
        <v>1316165052000</v>
      </c>
      <c r="G2236">
        <v>1</v>
      </c>
      <c r="H2236" t="s">
        <v>7408</v>
      </c>
      <c r="I2236" t="s">
        <v>7409</v>
      </c>
      <c r="J2236" t="s">
        <v>20</v>
      </c>
      <c r="K2236" t="s">
        <v>21</v>
      </c>
      <c r="L2236">
        <v>0</v>
      </c>
      <c r="M2236">
        <v>0</v>
      </c>
      <c r="N2236" t="s">
        <v>22</v>
      </c>
      <c r="O2236">
        <v>3</v>
      </c>
      <c r="P2236" s="30">
        <f>SQRT((postes_2[[#This Row],[x]]-$Q$1)^2+(postes_2[[#This Row],[y]]-$R$1)^2)</f>
        <v>342471.51888275077</v>
      </c>
      <c r="Q2236">
        <v>268108.79999999702</v>
      </c>
      <c r="R2236">
        <v>6744742.4800000004</v>
      </c>
    </row>
    <row r="2237" spans="1:18">
      <c r="A2237">
        <v>1607</v>
      </c>
      <c r="B2237">
        <v>20004234</v>
      </c>
      <c r="C2237">
        <f>+PF635</f>
        <v>0</v>
      </c>
      <c r="D2237" t="s">
        <v>20</v>
      </c>
      <c r="E2237">
        <v>1068076800000</v>
      </c>
      <c r="F2237" t="s">
        <v>20</v>
      </c>
      <c r="G2237">
        <v>1</v>
      </c>
      <c r="H2237" t="s">
        <v>3762</v>
      </c>
      <c r="I2237" t="s">
        <v>3763</v>
      </c>
      <c r="J2237" t="s">
        <v>20</v>
      </c>
      <c r="K2237" t="s">
        <v>21</v>
      </c>
      <c r="L2237">
        <v>0</v>
      </c>
      <c r="M2237">
        <v>0</v>
      </c>
      <c r="N2237" t="s">
        <v>22</v>
      </c>
      <c r="O2237">
        <v>6</v>
      </c>
      <c r="P2237" s="30">
        <f>SQRT((postes_2[[#This Row],[x]]-$Q$1)^2+(postes_2[[#This Row],[y]]-$R$1)^2)</f>
        <v>342501.83663597371</v>
      </c>
      <c r="Q2237">
        <v>941147.96000000101</v>
      </c>
      <c r="R2237">
        <v>6842676.2800000003</v>
      </c>
    </row>
    <row r="2238" spans="1:18">
      <c r="A2238">
        <v>810</v>
      </c>
      <c r="B2238">
        <v>30001290</v>
      </c>
      <c r="C2238">
        <f>+PF1430</f>
        <v>0</v>
      </c>
      <c r="D2238" t="s">
        <v>274</v>
      </c>
      <c r="E2238">
        <v>1245345526000</v>
      </c>
      <c r="F2238">
        <v>1441987015000</v>
      </c>
      <c r="G2238">
        <v>1</v>
      </c>
      <c r="H2238" t="s">
        <v>1753</v>
      </c>
      <c r="I2238" t="s">
        <v>1754</v>
      </c>
      <c r="J2238" t="s">
        <v>26</v>
      </c>
      <c r="K2238" t="s">
        <v>21</v>
      </c>
      <c r="L2238">
        <v>0</v>
      </c>
      <c r="M2238">
        <v>0</v>
      </c>
      <c r="N2238" t="s">
        <v>22</v>
      </c>
      <c r="O2238">
        <v>3</v>
      </c>
      <c r="P2238" s="30">
        <f>SQRT((postes_2[[#This Row],[x]]-$Q$1)^2+(postes_2[[#This Row],[y]]-$R$1)^2)</f>
        <v>342557.13231409632</v>
      </c>
      <c r="Q2238">
        <v>852892.02000000305</v>
      </c>
      <c r="R2238">
        <v>6511436.2999999998</v>
      </c>
    </row>
    <row r="2239" spans="1:18">
      <c r="A2239">
        <v>2672</v>
      </c>
      <c r="B2239">
        <v>30001970</v>
      </c>
      <c r="C2239" t="e">
        <f>+#REF!</f>
        <v>#REF!</v>
      </c>
      <c r="D2239" t="s">
        <v>20</v>
      </c>
      <c r="E2239">
        <v>610761600000</v>
      </c>
      <c r="F2239" t="s">
        <v>20</v>
      </c>
      <c r="G2239">
        <v>1</v>
      </c>
      <c r="H2239" t="s">
        <v>5065</v>
      </c>
      <c r="I2239" t="s">
        <v>5066</v>
      </c>
      <c r="J2239" t="s">
        <v>20</v>
      </c>
      <c r="K2239" t="s">
        <v>21</v>
      </c>
      <c r="L2239">
        <v>0</v>
      </c>
      <c r="M2239">
        <v>0</v>
      </c>
      <c r="N2239" t="s">
        <v>22</v>
      </c>
      <c r="O2239">
        <v>3</v>
      </c>
      <c r="P2239" s="30">
        <f>SQRT((postes_2[[#This Row],[x]]-$Q$1)^2+(postes_2[[#This Row],[y]]-$R$1)^2)</f>
        <v>342601.99781067536</v>
      </c>
      <c r="Q2239">
        <v>789135.42000000202</v>
      </c>
      <c r="R2239">
        <v>6461136.2599999998</v>
      </c>
    </row>
    <row r="2240" spans="1:18">
      <c r="A2240">
        <v>2415</v>
      </c>
      <c r="B2240">
        <v>30000842</v>
      </c>
      <c r="C2240" t="e">
        <f>+#REF!</f>
        <v>#REF!</v>
      </c>
      <c r="D2240" t="s">
        <v>20</v>
      </c>
      <c r="E2240">
        <v>610761600000</v>
      </c>
      <c r="F2240" t="s">
        <v>20</v>
      </c>
      <c r="G2240">
        <v>1</v>
      </c>
      <c r="H2240" t="s">
        <v>6473</v>
      </c>
      <c r="I2240" t="s">
        <v>6474</v>
      </c>
      <c r="J2240" t="s">
        <v>20</v>
      </c>
      <c r="K2240" t="s">
        <v>21</v>
      </c>
      <c r="L2240">
        <v>0</v>
      </c>
      <c r="M2240">
        <v>0</v>
      </c>
      <c r="N2240" t="s">
        <v>22</v>
      </c>
      <c r="O2240">
        <v>3</v>
      </c>
      <c r="P2240" s="30">
        <f>SQRT((postes_2[[#This Row],[x]]-$Q$1)^2+(postes_2[[#This Row],[y]]-$R$1)^2)</f>
        <v>342674.47669850598</v>
      </c>
      <c r="Q2240">
        <v>880360.34000000404</v>
      </c>
      <c r="R2240">
        <v>6542311.6500000004</v>
      </c>
    </row>
    <row r="2241" spans="1:18">
      <c r="A2241">
        <v>688</v>
      </c>
      <c r="B2241">
        <v>20000912</v>
      </c>
      <c r="C2241" t="e">
        <f>+#REF!</f>
        <v>#REF!</v>
      </c>
      <c r="D2241" t="s">
        <v>805</v>
      </c>
      <c r="E2241">
        <v>610761600000</v>
      </c>
      <c r="F2241">
        <v>1277218175000</v>
      </c>
      <c r="G2241">
        <v>1</v>
      </c>
      <c r="H2241" t="s">
        <v>1145</v>
      </c>
      <c r="I2241" t="s">
        <v>1145</v>
      </c>
      <c r="J2241" t="s">
        <v>20</v>
      </c>
      <c r="K2241" t="s">
        <v>21</v>
      </c>
      <c r="L2241">
        <v>0</v>
      </c>
      <c r="M2241">
        <v>0</v>
      </c>
      <c r="N2241" t="s">
        <v>22</v>
      </c>
      <c r="O2241">
        <v>3</v>
      </c>
      <c r="P2241" s="30">
        <f>SQRT((postes_2[[#This Row],[x]]-$Q$1)^2+(postes_2[[#This Row],[y]]-$R$1)^2)</f>
        <v>342688.65235572326</v>
      </c>
      <c r="Q2241">
        <v>945694.32</v>
      </c>
      <c r="R2241">
        <v>6824593.8600000003</v>
      </c>
    </row>
    <row r="2242" spans="1:18">
      <c r="A2242">
        <v>41</v>
      </c>
      <c r="B2242">
        <v>30000640</v>
      </c>
      <c r="C2242">
        <f>+PF2203</f>
        <v>0</v>
      </c>
      <c r="D2242" t="s">
        <v>30</v>
      </c>
      <c r="E2242">
        <v>610761600000</v>
      </c>
      <c r="F2242">
        <v>1407326259000</v>
      </c>
      <c r="G2242">
        <v>1</v>
      </c>
      <c r="H2242" t="s">
        <v>6876</v>
      </c>
      <c r="I2242" t="s">
        <v>6877</v>
      </c>
      <c r="J2242" t="s">
        <v>20</v>
      </c>
      <c r="K2242" t="s">
        <v>21</v>
      </c>
      <c r="L2242">
        <v>0</v>
      </c>
      <c r="M2242">
        <v>0</v>
      </c>
      <c r="N2242" t="s">
        <v>22</v>
      </c>
      <c r="O2242">
        <v>3</v>
      </c>
      <c r="P2242" s="30">
        <f>SQRT((postes_2[[#This Row],[x]]-$Q$1)^2+(postes_2[[#This Row],[y]]-$R$1)^2)</f>
        <v>342736.91063391056</v>
      </c>
      <c r="Q2242">
        <v>898093.47999999695</v>
      </c>
      <c r="R2242">
        <v>6567073.2000000002</v>
      </c>
    </row>
    <row r="2243" spans="1:18">
      <c r="A2243">
        <v>1038</v>
      </c>
      <c r="B2243">
        <v>30002111</v>
      </c>
      <c r="C2243">
        <f>+PF1207</f>
        <v>0</v>
      </c>
      <c r="D2243" t="s">
        <v>152</v>
      </c>
      <c r="E2243">
        <v>787795200000</v>
      </c>
      <c r="F2243">
        <v>1285766205000</v>
      </c>
      <c r="G2243">
        <v>1</v>
      </c>
      <c r="H2243" t="s">
        <v>3226</v>
      </c>
      <c r="I2243" t="s">
        <v>3227</v>
      </c>
      <c r="J2243" t="s">
        <v>20</v>
      </c>
      <c r="K2243" t="s">
        <v>21</v>
      </c>
      <c r="L2243">
        <v>0</v>
      </c>
      <c r="M2243">
        <v>0</v>
      </c>
      <c r="N2243" t="s">
        <v>22</v>
      </c>
      <c r="O2243">
        <v>3</v>
      </c>
      <c r="P2243" s="30">
        <f>SQRT((postes_2[[#This Row],[x]]-$Q$1)^2+(postes_2[[#This Row],[y]]-$R$1)^2)</f>
        <v>342797.54205545457</v>
      </c>
      <c r="Q2243">
        <v>761413.71000000101</v>
      </c>
      <c r="R2243">
        <v>6445686.5599999996</v>
      </c>
    </row>
    <row r="2244" spans="1:18">
      <c r="A2244">
        <v>3788</v>
      </c>
      <c r="B2244">
        <v>10000058</v>
      </c>
      <c r="C2244" t="e">
        <f>+#REF!</f>
        <v>#REF!</v>
      </c>
      <c r="D2244" t="s">
        <v>20</v>
      </c>
      <c r="E2244">
        <v>995587200000</v>
      </c>
      <c r="F2244" t="s">
        <v>20</v>
      </c>
      <c r="G2244">
        <v>1</v>
      </c>
      <c r="H2244" t="s">
        <v>6746</v>
      </c>
      <c r="I2244" t="s">
        <v>6747</v>
      </c>
      <c r="J2244" t="s">
        <v>20</v>
      </c>
      <c r="K2244" t="s">
        <v>21</v>
      </c>
      <c r="L2244">
        <v>0</v>
      </c>
      <c r="M2244">
        <v>0</v>
      </c>
      <c r="N2244" t="s">
        <v>22</v>
      </c>
      <c r="O2244">
        <v>4</v>
      </c>
      <c r="P2244" s="30">
        <f>SQRT((postes_2[[#This Row],[x]]-$Q$1)^2+(postes_2[[#This Row],[y]]-$R$1)^2)</f>
        <v>342980.87887115253</v>
      </c>
      <c r="Q2244">
        <v>621633.20000000298</v>
      </c>
      <c r="R2244">
        <v>7096261.4900000002</v>
      </c>
    </row>
    <row r="2245" spans="1:18">
      <c r="A2245">
        <v>1893</v>
      </c>
      <c r="B2245">
        <v>10000070</v>
      </c>
      <c r="C2245">
        <f>+PF358</f>
        <v>0</v>
      </c>
      <c r="D2245" t="s">
        <v>20</v>
      </c>
      <c r="E2245">
        <v>610761600000</v>
      </c>
      <c r="F2245" t="s">
        <v>20</v>
      </c>
      <c r="G2245">
        <v>1</v>
      </c>
      <c r="H2245" t="s">
        <v>3402</v>
      </c>
      <c r="I2245" t="s">
        <v>3403</v>
      </c>
      <c r="J2245" t="s">
        <v>20</v>
      </c>
      <c r="K2245" t="s">
        <v>21</v>
      </c>
      <c r="L2245">
        <v>0</v>
      </c>
      <c r="M2245">
        <v>0</v>
      </c>
      <c r="N2245" t="s">
        <v>22</v>
      </c>
      <c r="O2245">
        <v>7</v>
      </c>
      <c r="P2245" s="30">
        <f>SQRT((postes_2[[#This Row],[x]]-$Q$1)^2+(postes_2[[#This Row],[y]]-$R$1)^2)</f>
        <v>343003.27890309726</v>
      </c>
      <c r="Q2245">
        <v>640900.56000000203</v>
      </c>
      <c r="R2245">
        <v>7095113.0300000003</v>
      </c>
    </row>
    <row r="2246" spans="1:18">
      <c r="A2246">
        <v>425</v>
      </c>
      <c r="B2246">
        <v>50000469</v>
      </c>
      <c r="C2246">
        <f>+PF1824</f>
        <v>0</v>
      </c>
      <c r="D2246" t="s">
        <v>77</v>
      </c>
      <c r="E2246">
        <v>610761600000</v>
      </c>
      <c r="F2246">
        <v>1323085154000</v>
      </c>
      <c r="G2246">
        <v>1</v>
      </c>
      <c r="H2246" t="s">
        <v>3347</v>
      </c>
      <c r="I2246" t="s">
        <v>3348</v>
      </c>
      <c r="J2246" t="s">
        <v>20</v>
      </c>
      <c r="K2246" t="s">
        <v>21</v>
      </c>
      <c r="L2246">
        <v>0</v>
      </c>
      <c r="M2246">
        <v>0</v>
      </c>
      <c r="N2246" t="s">
        <v>22</v>
      </c>
      <c r="O2246">
        <v>4</v>
      </c>
      <c r="P2246" s="30">
        <f>SQRT((postes_2[[#This Row],[x]]-$Q$1)^2+(postes_2[[#This Row],[y]]-$R$1)^2)</f>
        <v>343284.6315443865</v>
      </c>
      <c r="Q2246">
        <v>473821.82999999798</v>
      </c>
      <c r="R2246">
        <v>6438546.79</v>
      </c>
    </row>
    <row r="2247" spans="1:18">
      <c r="A2247">
        <v>2627</v>
      </c>
      <c r="B2247">
        <v>30001442</v>
      </c>
      <c r="C2247" t="e">
        <f>+#REF!</f>
        <v>#REF!</v>
      </c>
      <c r="D2247" t="s">
        <v>20</v>
      </c>
      <c r="E2247">
        <v>610761600000</v>
      </c>
      <c r="F2247" t="s">
        <v>20</v>
      </c>
      <c r="G2247">
        <v>1</v>
      </c>
      <c r="H2247" t="s">
        <v>5163</v>
      </c>
      <c r="I2247" t="s">
        <v>5164</v>
      </c>
      <c r="J2247" t="s">
        <v>20</v>
      </c>
      <c r="K2247" t="s">
        <v>21</v>
      </c>
      <c r="L2247">
        <v>0</v>
      </c>
      <c r="M2247">
        <v>0</v>
      </c>
      <c r="N2247" t="s">
        <v>22</v>
      </c>
      <c r="O2247">
        <v>6</v>
      </c>
      <c r="P2247" s="30">
        <f>SQRT((postes_2[[#This Row],[x]]-$Q$1)^2+(postes_2[[#This Row],[y]]-$R$1)^2)</f>
        <v>343318.14641359739</v>
      </c>
      <c r="Q2247">
        <v>839699.10999999905</v>
      </c>
      <c r="R2247">
        <v>6497882.54</v>
      </c>
    </row>
    <row r="2248" spans="1:18">
      <c r="A2248">
        <v>745</v>
      </c>
      <c r="B2248">
        <v>20001289</v>
      </c>
      <c r="C2248">
        <f>+PF1505</f>
        <v>0</v>
      </c>
      <c r="D2248" t="s">
        <v>77</v>
      </c>
      <c r="E2248">
        <v>1068076800000</v>
      </c>
      <c r="F2248">
        <v>1342195374000</v>
      </c>
      <c r="G2248">
        <v>1</v>
      </c>
      <c r="H2248" t="s">
        <v>1616</v>
      </c>
      <c r="I2248" t="s">
        <v>1617</v>
      </c>
      <c r="J2248" t="s">
        <v>20</v>
      </c>
      <c r="K2248" t="s">
        <v>21</v>
      </c>
      <c r="L2248">
        <v>0</v>
      </c>
      <c r="M2248">
        <v>0</v>
      </c>
      <c r="N2248" t="s">
        <v>22</v>
      </c>
      <c r="O2248">
        <v>3</v>
      </c>
      <c r="P2248" s="30">
        <f>SQRT((postes_2[[#This Row],[x]]-$Q$1)^2+(postes_2[[#This Row],[y]]-$R$1)^2)</f>
        <v>343361.46668052545</v>
      </c>
      <c r="Q2248">
        <v>953825.34000000404</v>
      </c>
      <c r="R2248">
        <v>6751533.6900000004</v>
      </c>
    </row>
    <row r="2249" spans="1:18">
      <c r="A2249">
        <v>1913</v>
      </c>
      <c r="B2249">
        <v>30001536</v>
      </c>
      <c r="C2249" t="e">
        <f>+#REF!</f>
        <v>#REF!</v>
      </c>
      <c r="D2249" t="s">
        <v>20</v>
      </c>
      <c r="E2249" s="1">
        <v>1067904000000</v>
      </c>
      <c r="F2249" t="s">
        <v>20</v>
      </c>
      <c r="G2249">
        <v>1</v>
      </c>
      <c r="H2249" t="s">
        <v>4420</v>
      </c>
      <c r="I2249" t="s">
        <v>4421</v>
      </c>
      <c r="J2249" t="s">
        <v>20</v>
      </c>
      <c r="K2249" t="s">
        <v>21</v>
      </c>
      <c r="L2249">
        <v>0</v>
      </c>
      <c r="M2249">
        <v>0</v>
      </c>
      <c r="N2249" t="s">
        <v>22</v>
      </c>
      <c r="O2249">
        <v>7</v>
      </c>
      <c r="P2249" s="30">
        <f>SQRT((postes_2[[#This Row],[x]]-$Q$1)^2+(postes_2[[#This Row],[y]]-$R$1)^2)</f>
        <v>343364.5143155682</v>
      </c>
      <c r="Q2249">
        <v>834865.06000000203</v>
      </c>
      <c r="R2249">
        <v>6493566.7400000002</v>
      </c>
    </row>
    <row r="2250" spans="1:18">
      <c r="A2250">
        <v>3015</v>
      </c>
      <c r="B2250">
        <v>60000764</v>
      </c>
      <c r="C2250" t="e">
        <f>+#REF!</f>
        <v>#REF!</v>
      </c>
      <c r="D2250" t="s">
        <v>90</v>
      </c>
      <c r="E2250">
        <v>990403200000</v>
      </c>
      <c r="F2250">
        <v>1145972670000</v>
      </c>
      <c r="G2250">
        <v>1</v>
      </c>
      <c r="H2250" t="s">
        <v>6397</v>
      </c>
      <c r="I2250" t="s">
        <v>6398</v>
      </c>
      <c r="J2250" t="s">
        <v>20</v>
      </c>
      <c r="K2250" t="s">
        <v>21</v>
      </c>
      <c r="L2250">
        <v>0</v>
      </c>
      <c r="M2250">
        <v>0</v>
      </c>
      <c r="N2250" t="s">
        <v>22</v>
      </c>
      <c r="O2250">
        <v>3</v>
      </c>
      <c r="P2250" s="30">
        <f>SQRT((postes_2[[#This Row],[x]]-$Q$1)^2+(postes_2[[#This Row],[y]]-$R$1)^2)</f>
        <v>343427.94958576461</v>
      </c>
      <c r="Q2250">
        <v>267377.25999999797</v>
      </c>
      <c r="R2250">
        <v>6768648.3799999999</v>
      </c>
    </row>
    <row r="2251" spans="1:18">
      <c r="A2251">
        <v>1256</v>
      </c>
      <c r="B2251">
        <v>20001159</v>
      </c>
      <c r="C2251">
        <f>+PF997</f>
        <v>0</v>
      </c>
      <c r="D2251" t="s">
        <v>77</v>
      </c>
      <c r="E2251">
        <v>992390400000</v>
      </c>
      <c r="F2251">
        <v>1381749108000</v>
      </c>
      <c r="G2251">
        <v>1</v>
      </c>
      <c r="H2251" t="s">
        <v>3143</v>
      </c>
      <c r="I2251" t="s">
        <v>3144</v>
      </c>
      <c r="J2251" t="s">
        <v>3145</v>
      </c>
      <c r="K2251" t="s">
        <v>21</v>
      </c>
      <c r="L2251">
        <v>0</v>
      </c>
      <c r="M2251">
        <v>0</v>
      </c>
      <c r="N2251" t="s">
        <v>22</v>
      </c>
      <c r="O2251">
        <v>3</v>
      </c>
      <c r="P2251" s="30">
        <f>SQRT((postes_2[[#This Row],[x]]-$Q$1)^2+(postes_2[[#This Row],[y]]-$R$1)^2)</f>
        <v>343553.58186995151</v>
      </c>
      <c r="Q2251">
        <v>952742.64000000095</v>
      </c>
      <c r="R2251">
        <v>6783093.71</v>
      </c>
    </row>
    <row r="2252" spans="1:18">
      <c r="A2252">
        <v>1305</v>
      </c>
      <c r="B2252">
        <v>20000115</v>
      </c>
      <c r="C2252">
        <f>+PF949</f>
        <v>0</v>
      </c>
      <c r="D2252" t="s">
        <v>805</v>
      </c>
      <c r="E2252">
        <v>610761600000</v>
      </c>
      <c r="F2252">
        <v>1277378974000</v>
      </c>
      <c r="G2252">
        <v>1</v>
      </c>
      <c r="H2252" t="s">
        <v>2603</v>
      </c>
      <c r="I2252" t="s">
        <v>2604</v>
      </c>
      <c r="J2252" t="s">
        <v>20</v>
      </c>
      <c r="K2252" t="s">
        <v>21</v>
      </c>
      <c r="L2252">
        <v>0</v>
      </c>
      <c r="M2252">
        <v>0</v>
      </c>
      <c r="N2252" t="s">
        <v>22</v>
      </c>
      <c r="O2252">
        <v>3</v>
      </c>
      <c r="P2252" s="30">
        <f>SQRT((postes_2[[#This Row],[x]]-$Q$1)^2+(postes_2[[#This Row],[y]]-$R$1)^2)</f>
        <v>343691.90633031994</v>
      </c>
      <c r="Q2252">
        <v>900764.78000000096</v>
      </c>
      <c r="R2252">
        <v>6937453.2599999998</v>
      </c>
    </row>
    <row r="2253" spans="1:18">
      <c r="A2253">
        <v>2541</v>
      </c>
      <c r="B2253">
        <v>30001971</v>
      </c>
      <c r="C2253" t="e">
        <f>+#REF!</f>
        <v>#REF!</v>
      </c>
      <c r="D2253" t="s">
        <v>105</v>
      </c>
      <c r="E2253">
        <v>948931200000</v>
      </c>
      <c r="F2253">
        <v>1449833476000</v>
      </c>
      <c r="G2253">
        <v>1</v>
      </c>
      <c r="H2253" t="s">
        <v>4633</v>
      </c>
      <c r="I2253" t="s">
        <v>4634</v>
      </c>
      <c r="J2253" t="s">
        <v>20</v>
      </c>
      <c r="K2253" t="s">
        <v>21</v>
      </c>
      <c r="L2253">
        <v>0</v>
      </c>
      <c r="M2253">
        <v>0</v>
      </c>
      <c r="N2253" t="s">
        <v>22</v>
      </c>
      <c r="O2253">
        <v>6</v>
      </c>
      <c r="P2253" s="30">
        <f>SQRT((postes_2[[#This Row],[x]]-$Q$1)^2+(postes_2[[#This Row],[y]]-$R$1)^2)</f>
        <v>343738.17881265405</v>
      </c>
      <c r="Q2253">
        <v>791531.27000000305</v>
      </c>
      <c r="R2253">
        <v>6461276.6299999999</v>
      </c>
    </row>
    <row r="2254" spans="1:18">
      <c r="A2254">
        <v>2258</v>
      </c>
      <c r="B2254">
        <v>20000133</v>
      </c>
      <c r="C2254">
        <f>+PF2</f>
        <v>0</v>
      </c>
      <c r="D2254" t="s">
        <v>274</v>
      </c>
      <c r="E2254">
        <v>610761600000</v>
      </c>
      <c r="F2254">
        <v>1463133915000</v>
      </c>
      <c r="G2254">
        <v>1</v>
      </c>
      <c r="H2254" t="s">
        <v>4474</v>
      </c>
      <c r="I2254" t="s">
        <v>4475</v>
      </c>
      <c r="J2254" t="s">
        <v>20</v>
      </c>
      <c r="K2254" t="s">
        <v>21</v>
      </c>
      <c r="L2254">
        <v>0</v>
      </c>
      <c r="M2254">
        <v>0</v>
      </c>
      <c r="N2254" t="s">
        <v>22</v>
      </c>
      <c r="O2254">
        <v>7</v>
      </c>
      <c r="P2254" s="30">
        <f>SQRT((postes_2[[#This Row],[x]]-$Q$1)^2+(postes_2[[#This Row],[y]]-$R$1)^2)</f>
        <v>343879.34409572312</v>
      </c>
      <c r="Q2254">
        <v>902412.39999999898</v>
      </c>
      <c r="R2254">
        <v>6935182.5300000003</v>
      </c>
    </row>
    <row r="2255" spans="1:18">
      <c r="A2255">
        <v>2715</v>
      </c>
      <c r="B2255">
        <v>20001256</v>
      </c>
      <c r="C2255" t="e">
        <f>+#REF!</f>
        <v>#REF!</v>
      </c>
      <c r="D2255" t="s">
        <v>77</v>
      </c>
      <c r="E2255">
        <v>1068076800000</v>
      </c>
      <c r="F2255">
        <v>1342435699000</v>
      </c>
      <c r="G2255">
        <v>1</v>
      </c>
      <c r="H2255" t="s">
        <v>6302</v>
      </c>
      <c r="I2255" t="s">
        <v>6303</v>
      </c>
      <c r="J2255" t="s">
        <v>20</v>
      </c>
      <c r="K2255" t="s">
        <v>21</v>
      </c>
      <c r="L2255">
        <v>0</v>
      </c>
      <c r="M2255">
        <v>0</v>
      </c>
      <c r="N2255" t="s">
        <v>22</v>
      </c>
      <c r="O2255">
        <v>3</v>
      </c>
      <c r="P2255" s="30">
        <f>SQRT((postes_2[[#This Row],[x]]-$Q$1)^2+(postes_2[[#This Row],[y]]-$R$1)^2)</f>
        <v>344008.64782958047</v>
      </c>
      <c r="Q2255">
        <v>954422.57999999798</v>
      </c>
      <c r="R2255">
        <v>6759633.5800000001</v>
      </c>
    </row>
    <row r="2256" spans="1:18">
      <c r="A2256">
        <v>3519</v>
      </c>
      <c r="B2256">
        <v>30002240</v>
      </c>
      <c r="C2256" t="e">
        <f>+#REF!</f>
        <v>#REF!</v>
      </c>
      <c r="D2256" t="s">
        <v>2829</v>
      </c>
      <c r="E2256">
        <v>610761600000</v>
      </c>
      <c r="F2256">
        <v>1398166082000</v>
      </c>
      <c r="G2256">
        <v>1</v>
      </c>
      <c r="H2256" t="s">
        <v>6793</v>
      </c>
      <c r="I2256" t="s">
        <v>6793</v>
      </c>
      <c r="J2256" t="s">
        <v>20</v>
      </c>
      <c r="K2256" t="s">
        <v>21</v>
      </c>
      <c r="L2256">
        <v>0</v>
      </c>
      <c r="M2256">
        <v>0</v>
      </c>
      <c r="N2256" t="s">
        <v>22</v>
      </c>
      <c r="O2256">
        <v>6</v>
      </c>
      <c r="P2256" s="30">
        <f>SQRT((postes_2[[#This Row],[x]]-$Q$1)^2+(postes_2[[#This Row],[y]]-$R$1)^2)</f>
        <v>344049.35269693518</v>
      </c>
      <c r="Q2256">
        <v>700236.75999999803</v>
      </c>
      <c r="R2256">
        <v>6421330.21</v>
      </c>
    </row>
    <row r="2257" spans="1:18">
      <c r="A2257">
        <v>791</v>
      </c>
      <c r="B2257">
        <v>50000587</v>
      </c>
      <c r="C2257">
        <f>+PF1468</f>
        <v>0</v>
      </c>
      <c r="D2257" t="s">
        <v>274</v>
      </c>
      <c r="E2257">
        <v>610761600000</v>
      </c>
      <c r="F2257">
        <v>1463656573000</v>
      </c>
      <c r="G2257">
        <v>1</v>
      </c>
      <c r="H2257" t="s">
        <v>1040</v>
      </c>
      <c r="I2257" t="s">
        <v>1041</v>
      </c>
      <c r="J2257" t="s">
        <v>20</v>
      </c>
      <c r="K2257" t="s">
        <v>21</v>
      </c>
      <c r="L2257">
        <v>0</v>
      </c>
      <c r="M2257">
        <v>0</v>
      </c>
      <c r="N2257" t="s">
        <v>22</v>
      </c>
      <c r="O2257">
        <v>3</v>
      </c>
      <c r="P2257" s="30">
        <f>SQRT((postes_2[[#This Row],[x]]-$Q$1)^2+(postes_2[[#This Row],[y]]-$R$1)^2)</f>
        <v>344112.0179047999</v>
      </c>
      <c r="Q2257">
        <v>526790.31999999995</v>
      </c>
      <c r="R2257">
        <v>6419679.6200000001</v>
      </c>
    </row>
    <row r="2258" spans="1:18">
      <c r="A2258">
        <v>2301</v>
      </c>
      <c r="B2258">
        <v>20000316</v>
      </c>
      <c r="C2258" t="e">
        <f>+#REF!</f>
        <v>#REF!</v>
      </c>
      <c r="D2258" t="s">
        <v>20</v>
      </c>
      <c r="E2258">
        <v>919641600000</v>
      </c>
      <c r="F2258" t="s">
        <v>20</v>
      </c>
      <c r="G2258">
        <v>1</v>
      </c>
      <c r="H2258" t="s">
        <v>5346</v>
      </c>
      <c r="I2258" t="s">
        <v>5347</v>
      </c>
      <c r="J2258" t="s">
        <v>5348</v>
      </c>
      <c r="K2258" t="s">
        <v>21</v>
      </c>
      <c r="L2258">
        <v>0</v>
      </c>
      <c r="M2258">
        <v>0</v>
      </c>
      <c r="N2258" t="s">
        <v>22</v>
      </c>
      <c r="O2258">
        <v>6</v>
      </c>
      <c r="P2258" s="30">
        <f>SQRT((postes_2[[#This Row],[x]]-$Q$1)^2+(postes_2[[#This Row],[y]]-$R$1)^2)</f>
        <v>344363.17423600249</v>
      </c>
      <c r="Q2258">
        <v>919361.18</v>
      </c>
      <c r="R2258">
        <v>6905685.2000000002</v>
      </c>
    </row>
    <row r="2259" spans="1:18">
      <c r="A2259">
        <v>399</v>
      </c>
      <c r="B2259">
        <v>20003101</v>
      </c>
      <c r="C2259">
        <f>+PF1862</f>
        <v>0</v>
      </c>
      <c r="D2259" t="s">
        <v>264</v>
      </c>
      <c r="E2259">
        <v>1179939074000</v>
      </c>
      <c r="F2259">
        <v>1395057423000</v>
      </c>
      <c r="G2259">
        <v>1</v>
      </c>
      <c r="H2259" t="s">
        <v>4102</v>
      </c>
      <c r="I2259" t="s">
        <v>3092</v>
      </c>
      <c r="J2259" t="s">
        <v>4103</v>
      </c>
      <c r="K2259" t="s">
        <v>21</v>
      </c>
      <c r="L2259">
        <v>0</v>
      </c>
      <c r="M2259">
        <v>0</v>
      </c>
      <c r="N2259" t="s">
        <v>22</v>
      </c>
      <c r="O2259">
        <v>3</v>
      </c>
      <c r="P2259" s="30">
        <f>SQRT((postes_2[[#This Row],[x]]-$Q$1)^2+(postes_2[[#This Row],[y]]-$R$1)^2)</f>
        <v>344435.85015432397</v>
      </c>
      <c r="Q2259">
        <v>943438.93999999797</v>
      </c>
      <c r="R2259">
        <v>6841594.4500000002</v>
      </c>
    </row>
    <row r="2260" spans="1:18">
      <c r="A2260">
        <v>2253</v>
      </c>
      <c r="B2260">
        <v>10000057</v>
      </c>
      <c r="C2260" t="e">
        <f>+#REF!</f>
        <v>#REF!</v>
      </c>
      <c r="D2260" t="s">
        <v>56</v>
      </c>
      <c r="E2260">
        <v>1378382453000</v>
      </c>
      <c r="F2260">
        <v>1378382424000</v>
      </c>
      <c r="G2260">
        <v>1</v>
      </c>
      <c r="H2260" t="s">
        <v>4461</v>
      </c>
      <c r="I2260" t="s">
        <v>4462</v>
      </c>
      <c r="J2260" t="s">
        <v>4463</v>
      </c>
      <c r="K2260" t="s">
        <v>21</v>
      </c>
      <c r="L2260">
        <v>0</v>
      </c>
      <c r="M2260">
        <v>0</v>
      </c>
      <c r="N2260" t="s">
        <v>22</v>
      </c>
      <c r="O2260">
        <v>4</v>
      </c>
      <c r="P2260" s="30">
        <f>SQRT((postes_2[[#This Row],[x]]-$Q$1)^2+(postes_2[[#This Row],[y]]-$R$1)^2)</f>
        <v>344520.43597923097</v>
      </c>
      <c r="Q2260">
        <v>620418.75</v>
      </c>
      <c r="R2260">
        <v>7097839.0899999999</v>
      </c>
    </row>
    <row r="2261" spans="1:18">
      <c r="A2261">
        <v>3056</v>
      </c>
      <c r="B2261">
        <v>60001051</v>
      </c>
      <c r="C2261" t="e">
        <f>+#REF!</f>
        <v>#REF!</v>
      </c>
      <c r="D2261" t="s">
        <v>17</v>
      </c>
      <c r="E2261">
        <v>610761600000</v>
      </c>
      <c r="F2261">
        <v>1315499846000</v>
      </c>
      <c r="G2261">
        <v>1</v>
      </c>
      <c r="H2261" t="s">
        <v>2952</v>
      </c>
      <c r="I2261" t="s">
        <v>2953</v>
      </c>
      <c r="J2261" t="s">
        <v>20</v>
      </c>
      <c r="K2261" t="s">
        <v>21</v>
      </c>
      <c r="L2261">
        <v>0</v>
      </c>
      <c r="M2261">
        <v>0</v>
      </c>
      <c r="N2261" t="s">
        <v>22</v>
      </c>
      <c r="O2261">
        <v>3</v>
      </c>
      <c r="P2261" s="30">
        <f>SQRT((postes_2[[#This Row],[x]]-$Q$1)^2+(postes_2[[#This Row],[y]]-$R$1)^2)</f>
        <v>344596.55012816988</v>
      </c>
      <c r="Q2261">
        <v>266742.49000000203</v>
      </c>
      <c r="R2261">
        <v>6728994.6299999999</v>
      </c>
    </row>
    <row r="2262" spans="1:18">
      <c r="A2262">
        <v>1456</v>
      </c>
      <c r="B2262">
        <v>30001293</v>
      </c>
      <c r="C2262">
        <f>+PF812</f>
        <v>0</v>
      </c>
      <c r="D2262" t="s">
        <v>274</v>
      </c>
      <c r="E2262">
        <v>610761600000</v>
      </c>
      <c r="F2262">
        <v>1460544396000</v>
      </c>
      <c r="G2262">
        <v>1</v>
      </c>
      <c r="H2262" t="s">
        <v>5846</v>
      </c>
      <c r="I2262" t="s">
        <v>5846</v>
      </c>
      <c r="J2262" t="s">
        <v>20</v>
      </c>
      <c r="K2262" t="s">
        <v>21</v>
      </c>
      <c r="L2262">
        <v>0</v>
      </c>
      <c r="M2262">
        <v>0</v>
      </c>
      <c r="N2262" t="s">
        <v>22</v>
      </c>
      <c r="O2262">
        <v>7</v>
      </c>
      <c r="P2262" s="30">
        <f>SQRT((postes_2[[#This Row],[x]]-$Q$1)^2+(postes_2[[#This Row],[y]]-$R$1)^2)</f>
        <v>344732.58705481089</v>
      </c>
      <c r="Q2262">
        <v>854233.13000000303</v>
      </c>
      <c r="R2262">
        <v>6509700.6900000004</v>
      </c>
    </row>
    <row r="2263" spans="1:18">
      <c r="A2263">
        <v>1</v>
      </c>
      <c r="B2263">
        <v>30000845</v>
      </c>
      <c r="C2263">
        <f>+PF2264</f>
        <v>0</v>
      </c>
      <c r="D2263" t="s">
        <v>20</v>
      </c>
      <c r="E2263">
        <v>610761600000</v>
      </c>
      <c r="F2263" t="s">
        <v>20</v>
      </c>
      <c r="G2263">
        <v>1</v>
      </c>
      <c r="H2263" t="s">
        <v>7268</v>
      </c>
      <c r="I2263" t="s">
        <v>7269</v>
      </c>
      <c r="J2263" t="s">
        <v>26</v>
      </c>
      <c r="K2263" t="s">
        <v>21</v>
      </c>
      <c r="L2263">
        <v>0</v>
      </c>
      <c r="M2263">
        <v>0</v>
      </c>
      <c r="N2263" t="s">
        <v>22</v>
      </c>
      <c r="O2263">
        <v>3</v>
      </c>
      <c r="P2263" s="30">
        <f>SQRT((postes_2[[#This Row],[x]]-$Q$1)^2+(postes_2[[#This Row],[y]]-$R$1)^2)</f>
        <v>344924.30175835744</v>
      </c>
      <c r="Q2263">
        <v>882767.67000000202</v>
      </c>
      <c r="R2263">
        <v>6541739.9699999997</v>
      </c>
    </row>
    <row r="2264" spans="1:18">
      <c r="A2264">
        <v>1999</v>
      </c>
      <c r="B2264">
        <v>50000213</v>
      </c>
      <c r="C2264">
        <f>+PF267</f>
        <v>0</v>
      </c>
      <c r="D2264" t="s">
        <v>274</v>
      </c>
      <c r="E2264">
        <v>1034294400000</v>
      </c>
      <c r="F2264">
        <v>1453133773000</v>
      </c>
      <c r="G2264">
        <v>1</v>
      </c>
      <c r="H2264" t="s">
        <v>4215</v>
      </c>
      <c r="I2264" t="s">
        <v>3471</v>
      </c>
      <c r="J2264" t="s">
        <v>20</v>
      </c>
      <c r="K2264" t="s">
        <v>21</v>
      </c>
      <c r="L2264">
        <v>0</v>
      </c>
      <c r="M2264">
        <v>0</v>
      </c>
      <c r="N2264" t="s">
        <v>22</v>
      </c>
      <c r="O2264">
        <v>3</v>
      </c>
      <c r="P2264" s="30">
        <f>SQRT((postes_2[[#This Row],[x]]-$Q$1)^2+(postes_2[[#This Row],[y]]-$R$1)^2)</f>
        <v>344940.14449207188</v>
      </c>
      <c r="Q2264">
        <v>379525.93</v>
      </c>
      <c r="R2264">
        <v>6497242</v>
      </c>
    </row>
    <row r="2265" spans="1:18">
      <c r="A2265">
        <v>1303</v>
      </c>
      <c r="B2265">
        <v>10000056</v>
      </c>
      <c r="C2265">
        <f>+PF965</f>
        <v>0</v>
      </c>
      <c r="D2265" t="s">
        <v>274</v>
      </c>
      <c r="E2265">
        <v>610761600000</v>
      </c>
      <c r="F2265">
        <v>1421932679000</v>
      </c>
      <c r="G2265">
        <v>1</v>
      </c>
      <c r="H2265" t="s">
        <v>2599</v>
      </c>
      <c r="I2265" t="s">
        <v>2599</v>
      </c>
      <c r="J2265" t="s">
        <v>2600</v>
      </c>
      <c r="K2265" t="s">
        <v>21</v>
      </c>
      <c r="L2265">
        <v>0</v>
      </c>
      <c r="M2265">
        <v>0</v>
      </c>
      <c r="N2265" t="s">
        <v>22</v>
      </c>
      <c r="O2265">
        <v>4</v>
      </c>
      <c r="P2265" s="30">
        <f>SQRT((postes_2[[#This Row],[x]]-$Q$1)^2+(postes_2[[#This Row],[y]]-$R$1)^2)</f>
        <v>344979.70596658596</v>
      </c>
      <c r="Q2265">
        <v>622380.89999999898</v>
      </c>
      <c r="R2265">
        <v>7098236.3499999996</v>
      </c>
    </row>
    <row r="2266" spans="1:18">
      <c r="A2266">
        <v>2409</v>
      </c>
      <c r="B2266">
        <v>20000104</v>
      </c>
      <c r="C2266" t="e">
        <f>+#REF!</f>
        <v>#REF!</v>
      </c>
      <c r="D2266" t="s">
        <v>56</v>
      </c>
      <c r="E2266">
        <v>1257263529000</v>
      </c>
      <c r="F2266">
        <v>1257263477000</v>
      </c>
      <c r="G2266">
        <v>1</v>
      </c>
      <c r="H2266" t="s">
        <v>6462</v>
      </c>
      <c r="I2266" t="s">
        <v>6463</v>
      </c>
      <c r="J2266" t="s">
        <v>20</v>
      </c>
      <c r="K2266" t="s">
        <v>21</v>
      </c>
      <c r="L2266">
        <v>0</v>
      </c>
      <c r="M2266">
        <v>0</v>
      </c>
      <c r="N2266" t="s">
        <v>22</v>
      </c>
      <c r="O2266">
        <v>6</v>
      </c>
      <c r="P2266" s="30">
        <f>SQRT((postes_2[[#This Row],[x]]-$Q$1)^2+(postes_2[[#This Row],[y]]-$R$1)^2)</f>
        <v>345048.61020201078</v>
      </c>
      <c r="Q2266">
        <v>899802.27000000305</v>
      </c>
      <c r="R2266">
        <v>6941464.9299999997</v>
      </c>
    </row>
    <row r="2267" spans="1:18">
      <c r="A2267">
        <v>1123</v>
      </c>
      <c r="B2267">
        <v>20000399</v>
      </c>
      <c r="C2267" t="e">
        <f>+#REF!</f>
        <v>#REF!</v>
      </c>
      <c r="D2267" t="s">
        <v>152</v>
      </c>
      <c r="E2267">
        <v>610761600000</v>
      </c>
      <c r="F2267">
        <v>1276010828000</v>
      </c>
      <c r="G2267">
        <v>1</v>
      </c>
      <c r="H2267" t="s">
        <v>6434</v>
      </c>
      <c r="I2267" t="s">
        <v>6435</v>
      </c>
      <c r="J2267" t="s">
        <v>20</v>
      </c>
      <c r="K2267" t="s">
        <v>21</v>
      </c>
      <c r="L2267">
        <v>0</v>
      </c>
      <c r="M2267">
        <v>0</v>
      </c>
      <c r="N2267" t="s">
        <v>22</v>
      </c>
      <c r="O2267">
        <v>3</v>
      </c>
      <c r="P2267" s="30">
        <f>SQRT((postes_2[[#This Row],[x]]-$Q$1)^2+(postes_2[[#This Row],[y]]-$R$1)^2)</f>
        <v>345123.3746832732</v>
      </c>
      <c r="Q2267">
        <v>922671.78999999899</v>
      </c>
      <c r="R2267">
        <v>6900566.8799999999</v>
      </c>
    </row>
    <row r="2268" spans="1:18">
      <c r="A2268">
        <v>1415</v>
      </c>
      <c r="B2268">
        <v>30000259</v>
      </c>
      <c r="C2268">
        <f>+PF855</f>
        <v>0</v>
      </c>
      <c r="D2268" t="s">
        <v>56</v>
      </c>
      <c r="E2268">
        <v>1207581951000</v>
      </c>
      <c r="F2268">
        <v>1207581929000</v>
      </c>
      <c r="G2268">
        <v>1</v>
      </c>
      <c r="H2268" t="s">
        <v>2370</v>
      </c>
      <c r="I2268" t="s">
        <v>2371</v>
      </c>
      <c r="J2268" t="s">
        <v>26</v>
      </c>
      <c r="K2268" t="s">
        <v>21</v>
      </c>
      <c r="L2268">
        <v>0</v>
      </c>
      <c r="M2268">
        <v>0</v>
      </c>
      <c r="N2268" t="s">
        <v>22</v>
      </c>
      <c r="O2268">
        <v>3</v>
      </c>
      <c r="P2268" s="30">
        <f>SQRT((postes_2[[#This Row],[x]]-$Q$1)^2+(postes_2[[#This Row],[y]]-$R$1)^2)</f>
        <v>345252.41885698092</v>
      </c>
      <c r="Q2268">
        <v>938444.39999999898</v>
      </c>
      <c r="R2268">
        <v>6645612.6399999997</v>
      </c>
    </row>
    <row r="2269" spans="1:18">
      <c r="A2269">
        <v>3305</v>
      </c>
      <c r="B2269">
        <v>70032733</v>
      </c>
      <c r="C2269" t="e">
        <f>+#REF!</f>
        <v>#REF!</v>
      </c>
      <c r="D2269" t="s">
        <v>56</v>
      </c>
      <c r="E2269">
        <v>1357551193000</v>
      </c>
      <c r="F2269">
        <v>1357551182000</v>
      </c>
      <c r="G2269">
        <v>1</v>
      </c>
      <c r="H2269" t="s">
        <v>3672</v>
      </c>
      <c r="I2269" t="s">
        <v>3672</v>
      </c>
      <c r="J2269" t="s">
        <v>3673</v>
      </c>
      <c r="K2269" t="s">
        <v>21</v>
      </c>
      <c r="L2269">
        <v>0</v>
      </c>
      <c r="M2269">
        <v>0</v>
      </c>
      <c r="N2269" t="s">
        <v>22</v>
      </c>
      <c r="O2269">
        <v>3</v>
      </c>
      <c r="P2269" s="30">
        <f>SQRT((postes_2[[#This Row],[x]]-$Q$1)^2+(postes_2[[#This Row],[y]]-$R$1)^2)</f>
        <v>345403.3933932425</v>
      </c>
      <c r="Q2269">
        <v>943922.79999999702</v>
      </c>
      <c r="R2269">
        <v>6843530.4400000004</v>
      </c>
    </row>
    <row r="2270" spans="1:18">
      <c r="A2270">
        <v>2806</v>
      </c>
      <c r="B2270">
        <v>60000146</v>
      </c>
      <c r="C2270" t="e">
        <f>+#REF!</f>
        <v>#REF!</v>
      </c>
      <c r="D2270" t="s">
        <v>20</v>
      </c>
      <c r="E2270">
        <v>610761600000</v>
      </c>
      <c r="F2270" t="s">
        <v>20</v>
      </c>
      <c r="G2270">
        <v>1</v>
      </c>
      <c r="H2270" t="s">
        <v>4729</v>
      </c>
      <c r="I2270" t="s">
        <v>4730</v>
      </c>
      <c r="J2270" t="s">
        <v>4731</v>
      </c>
      <c r="K2270" t="s">
        <v>21</v>
      </c>
      <c r="L2270">
        <v>0</v>
      </c>
      <c r="M2270">
        <v>0</v>
      </c>
      <c r="N2270" t="s">
        <v>22</v>
      </c>
      <c r="O2270">
        <v>3</v>
      </c>
      <c r="P2270" s="30">
        <f>SQRT((postes_2[[#This Row],[x]]-$Q$1)^2+(postes_2[[#This Row],[y]]-$R$1)^2)</f>
        <v>345530.67503059324</v>
      </c>
      <c r="Q2270">
        <v>275390.42000000202</v>
      </c>
      <c r="R2270">
        <v>6837804.5</v>
      </c>
    </row>
    <row r="2271" spans="1:18">
      <c r="A2271">
        <v>1632</v>
      </c>
      <c r="B2271">
        <v>50000212</v>
      </c>
      <c r="C2271">
        <f>+PF641</f>
        <v>0</v>
      </c>
      <c r="D2271" t="s">
        <v>274</v>
      </c>
      <c r="E2271">
        <v>1030579200000</v>
      </c>
      <c r="F2271">
        <v>1453133769000</v>
      </c>
      <c r="G2271">
        <v>1</v>
      </c>
      <c r="H2271" t="s">
        <v>3470</v>
      </c>
      <c r="I2271" t="s">
        <v>3471</v>
      </c>
      <c r="J2271" t="s">
        <v>26</v>
      </c>
      <c r="K2271" t="s">
        <v>21</v>
      </c>
      <c r="L2271">
        <v>0</v>
      </c>
      <c r="M2271">
        <v>0</v>
      </c>
      <c r="N2271" t="s">
        <v>22</v>
      </c>
      <c r="O2271">
        <v>3</v>
      </c>
      <c r="P2271" s="30">
        <f>SQRT((postes_2[[#This Row],[x]]-$Q$1)^2+(postes_2[[#This Row],[y]]-$R$1)^2)</f>
        <v>345549.27009917609</v>
      </c>
      <c r="Q2271">
        <v>377724.95000000298</v>
      </c>
      <c r="R2271">
        <v>6498052.1500000004</v>
      </c>
    </row>
    <row r="2272" spans="1:18">
      <c r="A2272">
        <v>3753</v>
      </c>
      <c r="B2272">
        <v>10000116</v>
      </c>
      <c r="C2272" t="e">
        <f>+#REF!</f>
        <v>#REF!</v>
      </c>
      <c r="D2272" t="s">
        <v>43</v>
      </c>
      <c r="E2272">
        <v>1143804719000</v>
      </c>
      <c r="F2272">
        <v>1123264694000</v>
      </c>
      <c r="G2272">
        <v>1</v>
      </c>
      <c r="H2272" t="s">
        <v>7238</v>
      </c>
      <c r="I2272" t="s">
        <v>7239</v>
      </c>
      <c r="J2272" t="s">
        <v>183</v>
      </c>
      <c r="K2272" t="s">
        <v>21</v>
      </c>
      <c r="L2272">
        <v>0</v>
      </c>
      <c r="M2272">
        <v>0</v>
      </c>
      <c r="N2272" t="s">
        <v>22</v>
      </c>
      <c r="O2272">
        <v>7</v>
      </c>
      <c r="P2272" s="30">
        <f>SQRT((postes_2[[#This Row],[x]]-$Q$1)^2+(postes_2[[#This Row],[y]]-$R$1)^2)</f>
        <v>345567.60835895961</v>
      </c>
      <c r="Q2272">
        <v>733386.71999999904</v>
      </c>
      <c r="R2272">
        <v>7076430.2699999996</v>
      </c>
    </row>
    <row r="2273" spans="1:18">
      <c r="A2273">
        <v>3572</v>
      </c>
      <c r="B2273">
        <v>20000768</v>
      </c>
      <c r="C2273" t="e">
        <f>+#REF!</f>
        <v>#REF!</v>
      </c>
      <c r="D2273" t="s">
        <v>805</v>
      </c>
      <c r="E2273">
        <v>1067299200000</v>
      </c>
      <c r="F2273">
        <v>1278607009000</v>
      </c>
      <c r="G2273">
        <v>1</v>
      </c>
      <c r="H2273" t="s">
        <v>3607</v>
      </c>
      <c r="I2273" t="s">
        <v>3608</v>
      </c>
      <c r="J2273" t="s">
        <v>3609</v>
      </c>
      <c r="K2273" t="s">
        <v>21</v>
      </c>
      <c r="L2273">
        <v>0</v>
      </c>
      <c r="M2273">
        <v>0</v>
      </c>
      <c r="N2273" t="s">
        <v>22</v>
      </c>
      <c r="O2273">
        <v>3</v>
      </c>
      <c r="P2273" s="30">
        <f>SQRT((postes_2[[#This Row],[x]]-$Q$1)^2+(postes_2[[#This Row],[y]]-$R$1)^2)</f>
        <v>345734.82211435697</v>
      </c>
      <c r="Q2273">
        <v>945017.49000000197</v>
      </c>
      <c r="R2273">
        <v>6840698.0599999996</v>
      </c>
    </row>
    <row r="2274" spans="1:18">
      <c r="A2274">
        <v>2204</v>
      </c>
      <c r="B2274">
        <v>70021777</v>
      </c>
      <c r="C2274" t="e">
        <f>+#REF!</f>
        <v>#REF!</v>
      </c>
      <c r="D2274" t="s">
        <v>23</v>
      </c>
      <c r="E2274">
        <v>1213096966000</v>
      </c>
      <c r="F2274">
        <v>1213096966000</v>
      </c>
      <c r="G2274">
        <v>1</v>
      </c>
      <c r="H2274" t="s">
        <v>5642</v>
      </c>
      <c r="I2274" t="s">
        <v>5643</v>
      </c>
      <c r="J2274" t="s">
        <v>20</v>
      </c>
      <c r="K2274" t="s">
        <v>21</v>
      </c>
      <c r="L2274">
        <v>0</v>
      </c>
      <c r="M2274">
        <v>0</v>
      </c>
      <c r="N2274" t="s">
        <v>22</v>
      </c>
      <c r="O2274">
        <v>3</v>
      </c>
      <c r="P2274" s="30">
        <f>SQRT((postes_2[[#This Row],[x]]-$Q$1)^2+(postes_2[[#This Row],[y]]-$R$1)^2)</f>
        <v>345827.60994452127</v>
      </c>
      <c r="Q2274">
        <v>942579.50999999803</v>
      </c>
      <c r="R2274">
        <v>6849896.46</v>
      </c>
    </row>
    <row r="2275" spans="1:18">
      <c r="A2275">
        <v>783</v>
      </c>
      <c r="B2275">
        <v>50000641</v>
      </c>
      <c r="C2275">
        <f>+PF1497</f>
        <v>0</v>
      </c>
      <c r="D2275" t="s">
        <v>152</v>
      </c>
      <c r="E2275">
        <v>754531200000</v>
      </c>
      <c r="F2275">
        <v>1302609902000</v>
      </c>
      <c r="G2275">
        <v>1</v>
      </c>
      <c r="H2275" t="s">
        <v>1553</v>
      </c>
      <c r="I2275" t="s">
        <v>1554</v>
      </c>
      <c r="J2275" t="s">
        <v>20</v>
      </c>
      <c r="K2275" t="s">
        <v>21</v>
      </c>
      <c r="L2275">
        <v>0</v>
      </c>
      <c r="M2275">
        <v>0</v>
      </c>
      <c r="N2275" t="s">
        <v>22</v>
      </c>
      <c r="O2275">
        <v>6</v>
      </c>
      <c r="P2275" s="30">
        <f>SQRT((postes_2[[#This Row],[x]]-$Q$1)^2+(postes_2[[#This Row],[y]]-$R$1)^2)</f>
        <v>345957.98847141402</v>
      </c>
      <c r="Q2275">
        <v>679466.74000000197</v>
      </c>
      <c r="R2275">
        <v>6414454.5599999996</v>
      </c>
    </row>
    <row r="2276" spans="1:18">
      <c r="A2276">
        <v>1153</v>
      </c>
      <c r="B2276">
        <v>10000066</v>
      </c>
      <c r="C2276">
        <f>+PF1126</f>
        <v>0</v>
      </c>
      <c r="D2276" t="s">
        <v>229</v>
      </c>
      <c r="E2276" s="1">
        <v>1010016000000</v>
      </c>
      <c r="F2276">
        <v>1127407143000</v>
      </c>
      <c r="G2276">
        <v>1</v>
      </c>
      <c r="H2276" t="s">
        <v>4783</v>
      </c>
      <c r="I2276" t="s">
        <v>4784</v>
      </c>
      <c r="J2276" t="s">
        <v>20</v>
      </c>
      <c r="K2276" t="s">
        <v>21</v>
      </c>
      <c r="L2276">
        <v>0</v>
      </c>
      <c r="M2276">
        <v>0</v>
      </c>
      <c r="N2276" t="s">
        <v>22</v>
      </c>
      <c r="O2276">
        <v>4</v>
      </c>
      <c r="P2276" s="30">
        <f>SQRT((postes_2[[#This Row],[x]]-$Q$1)^2+(postes_2[[#This Row],[y]]-$R$1)^2)</f>
        <v>346037.06820567691</v>
      </c>
      <c r="Q2276">
        <v>665146.43000000005</v>
      </c>
      <c r="R2276">
        <v>7095152.3600000003</v>
      </c>
    </row>
    <row r="2277" spans="1:18">
      <c r="A2277">
        <v>3628</v>
      </c>
      <c r="B2277">
        <v>50000308</v>
      </c>
      <c r="C2277" t="e">
        <f>+#REF!</f>
        <v>#REF!</v>
      </c>
      <c r="D2277" t="s">
        <v>482</v>
      </c>
      <c r="E2277">
        <v>928195200000</v>
      </c>
      <c r="F2277">
        <v>1393329338000</v>
      </c>
      <c r="G2277">
        <v>1</v>
      </c>
      <c r="H2277" t="s">
        <v>7751</v>
      </c>
      <c r="I2277" t="s">
        <v>7751</v>
      </c>
      <c r="J2277" t="s">
        <v>20</v>
      </c>
      <c r="K2277" t="s">
        <v>21</v>
      </c>
      <c r="L2277">
        <v>0</v>
      </c>
      <c r="M2277">
        <v>0</v>
      </c>
      <c r="N2277" t="s">
        <v>22</v>
      </c>
      <c r="O2277">
        <v>7</v>
      </c>
      <c r="P2277" s="30">
        <f>SQRT((postes_2[[#This Row],[x]]-$Q$1)^2+(postes_2[[#This Row],[y]]-$R$1)^2)</f>
        <v>346141.69480401074</v>
      </c>
      <c r="Q2277">
        <v>411542.46999999898</v>
      </c>
      <c r="R2277">
        <v>6470191.8200000003</v>
      </c>
    </row>
    <row r="2278" spans="1:18">
      <c r="A2278">
        <v>703</v>
      </c>
      <c r="B2278">
        <v>10000054</v>
      </c>
      <c r="C2278">
        <f>+PF1578</f>
        <v>0</v>
      </c>
      <c r="D2278" t="s">
        <v>17</v>
      </c>
      <c r="E2278">
        <v>610761600000</v>
      </c>
      <c r="F2278">
        <v>1311957367000</v>
      </c>
      <c r="G2278">
        <v>1</v>
      </c>
      <c r="H2278" t="s">
        <v>1178</v>
      </c>
      <c r="I2278" t="s">
        <v>1179</v>
      </c>
      <c r="J2278" t="s">
        <v>20</v>
      </c>
      <c r="K2278" t="s">
        <v>21</v>
      </c>
      <c r="L2278">
        <v>0</v>
      </c>
      <c r="M2278">
        <v>0</v>
      </c>
      <c r="N2278" t="s">
        <v>22</v>
      </c>
      <c r="O2278">
        <v>4</v>
      </c>
      <c r="P2278" s="30">
        <f>SQRT((postes_2[[#This Row],[x]]-$Q$1)^2+(postes_2[[#This Row],[y]]-$R$1)^2)</f>
        <v>346181.2535067682</v>
      </c>
      <c r="Q2278">
        <v>638141.42000000202</v>
      </c>
      <c r="R2278">
        <v>7098535.8399999999</v>
      </c>
    </row>
    <row r="2279" spans="1:18">
      <c r="A2279">
        <v>592</v>
      </c>
      <c r="B2279">
        <v>60000117</v>
      </c>
      <c r="C2279">
        <f>+PF1689</f>
        <v>0</v>
      </c>
      <c r="D2279" t="s">
        <v>30</v>
      </c>
      <c r="E2279">
        <v>610761600000</v>
      </c>
      <c r="F2279">
        <v>1390825839000</v>
      </c>
      <c r="G2279">
        <v>1</v>
      </c>
      <c r="H2279" t="s">
        <v>5741</v>
      </c>
      <c r="I2279" t="s">
        <v>5742</v>
      </c>
      <c r="J2279" t="s">
        <v>20</v>
      </c>
      <c r="K2279" t="s">
        <v>21</v>
      </c>
      <c r="L2279">
        <v>0</v>
      </c>
      <c r="M2279">
        <v>0</v>
      </c>
      <c r="N2279" t="s">
        <v>22</v>
      </c>
      <c r="O2279">
        <v>3</v>
      </c>
      <c r="P2279" s="30">
        <f>SQRT((postes_2[[#This Row],[x]]-$Q$1)^2+(postes_2[[#This Row],[y]]-$R$1)^2)</f>
        <v>346193.21827511123</v>
      </c>
      <c r="Q2279">
        <v>275351.140000001</v>
      </c>
      <c r="R2279">
        <v>6840327.5899999999</v>
      </c>
    </row>
    <row r="2280" spans="1:18">
      <c r="A2280">
        <v>1124</v>
      </c>
      <c r="B2280">
        <v>30002012</v>
      </c>
      <c r="C2280">
        <f>+PF1158</f>
        <v>0</v>
      </c>
      <c r="D2280" t="s">
        <v>20</v>
      </c>
      <c r="E2280">
        <v>610761600000</v>
      </c>
      <c r="F2280" t="s">
        <v>20</v>
      </c>
      <c r="G2280">
        <v>1</v>
      </c>
      <c r="H2280" t="s">
        <v>6436</v>
      </c>
      <c r="I2280" t="s">
        <v>6437</v>
      </c>
      <c r="J2280" t="s">
        <v>20</v>
      </c>
      <c r="K2280" t="s">
        <v>21</v>
      </c>
      <c r="L2280">
        <v>0</v>
      </c>
      <c r="M2280">
        <v>0</v>
      </c>
      <c r="N2280" t="s">
        <v>22</v>
      </c>
      <c r="O2280">
        <v>3</v>
      </c>
      <c r="P2280" s="30">
        <f>SQRT((postes_2[[#This Row],[x]]-$Q$1)^2+(postes_2[[#This Row],[y]]-$R$1)^2)</f>
        <v>346209.5594344752</v>
      </c>
      <c r="Q2280">
        <v>792409.63000000303</v>
      </c>
      <c r="R2280">
        <v>6458913.9299999997</v>
      </c>
    </row>
    <row r="2281" spans="1:18">
      <c r="A2281">
        <v>3088</v>
      </c>
      <c r="B2281">
        <v>30000975</v>
      </c>
      <c r="C2281" t="e">
        <f>+#REF!</f>
        <v>#REF!</v>
      </c>
      <c r="D2281" t="s">
        <v>152</v>
      </c>
      <c r="E2281">
        <v>610761600000</v>
      </c>
      <c r="F2281">
        <v>1295276552000</v>
      </c>
      <c r="G2281">
        <v>1</v>
      </c>
      <c r="H2281" t="s">
        <v>3016</v>
      </c>
      <c r="I2281" t="s">
        <v>3017</v>
      </c>
      <c r="J2281" t="s">
        <v>20</v>
      </c>
      <c r="K2281" t="s">
        <v>21</v>
      </c>
      <c r="L2281">
        <v>0</v>
      </c>
      <c r="M2281">
        <v>0</v>
      </c>
      <c r="N2281" t="s">
        <v>22</v>
      </c>
      <c r="O2281">
        <v>3</v>
      </c>
      <c r="P2281" s="30">
        <f>SQRT((postes_2[[#This Row],[x]]-$Q$1)^2+(postes_2[[#This Row],[y]]-$R$1)^2)</f>
        <v>346270.292634262</v>
      </c>
      <c r="Q2281">
        <v>874660.40999999596</v>
      </c>
      <c r="R2281">
        <v>6529618.2800000003</v>
      </c>
    </row>
    <row r="2282" spans="1:18">
      <c r="A2282">
        <v>2429</v>
      </c>
      <c r="B2282">
        <v>50000324</v>
      </c>
      <c r="C2282" t="e">
        <f>+#REF!</f>
        <v>#REF!</v>
      </c>
      <c r="D2282" t="s">
        <v>274</v>
      </c>
      <c r="E2282">
        <v>1055289600000</v>
      </c>
      <c r="F2282">
        <v>1446731792000</v>
      </c>
      <c r="G2282">
        <v>1</v>
      </c>
      <c r="H2282" t="s">
        <v>1399</v>
      </c>
      <c r="I2282" t="s">
        <v>1400</v>
      </c>
      <c r="J2282" t="s">
        <v>1401</v>
      </c>
      <c r="K2282" t="s">
        <v>21</v>
      </c>
      <c r="L2282">
        <v>0</v>
      </c>
      <c r="M2282">
        <v>0</v>
      </c>
      <c r="N2282" t="s">
        <v>22</v>
      </c>
      <c r="O2282">
        <v>3</v>
      </c>
      <c r="P2282" s="30">
        <f>SQRT((postes_2[[#This Row],[x]]-$Q$1)^2+(postes_2[[#This Row],[y]]-$R$1)^2)</f>
        <v>346294.87208744226</v>
      </c>
      <c r="Q2282">
        <v>419866.78999999899</v>
      </c>
      <c r="R2282">
        <v>6464341.5700000003</v>
      </c>
    </row>
    <row r="2283" spans="1:18">
      <c r="A2283">
        <v>2846</v>
      </c>
      <c r="B2283">
        <v>20001234</v>
      </c>
      <c r="C2283" t="e">
        <f>+#REF!</f>
        <v>#REF!</v>
      </c>
      <c r="D2283" t="s">
        <v>20</v>
      </c>
      <c r="E2283" s="1">
        <v>990576000000</v>
      </c>
      <c r="F2283" t="s">
        <v>20</v>
      </c>
      <c r="G2283">
        <v>1</v>
      </c>
      <c r="H2283" t="s">
        <v>2265</v>
      </c>
      <c r="I2283" t="s">
        <v>2266</v>
      </c>
      <c r="J2283" t="s">
        <v>20</v>
      </c>
      <c r="K2283" t="s">
        <v>21</v>
      </c>
      <c r="L2283">
        <v>0</v>
      </c>
      <c r="M2283">
        <v>0</v>
      </c>
      <c r="N2283" t="s">
        <v>22</v>
      </c>
      <c r="O2283">
        <v>5</v>
      </c>
      <c r="P2283" s="30">
        <f>SQRT((postes_2[[#This Row],[x]]-$Q$1)^2+(postes_2[[#This Row],[y]]-$R$1)^2)</f>
        <v>346407.28736723639</v>
      </c>
      <c r="Q2283">
        <v>956695.11999999697</v>
      </c>
      <c r="R2283">
        <v>6764673.21</v>
      </c>
    </row>
    <row r="2284" spans="1:18">
      <c r="A2284">
        <v>2436</v>
      </c>
      <c r="B2284">
        <v>20000454</v>
      </c>
      <c r="C2284" t="e">
        <f>+#REF!</f>
        <v>#REF!</v>
      </c>
      <c r="D2284" t="s">
        <v>20</v>
      </c>
      <c r="E2284">
        <v>1072051200000</v>
      </c>
      <c r="F2284" t="s">
        <v>20</v>
      </c>
      <c r="G2284">
        <v>1</v>
      </c>
      <c r="H2284" t="s">
        <v>1416</v>
      </c>
      <c r="I2284" t="s">
        <v>1416</v>
      </c>
      <c r="J2284" t="s">
        <v>1142</v>
      </c>
      <c r="K2284" t="s">
        <v>21</v>
      </c>
      <c r="L2284">
        <v>0</v>
      </c>
      <c r="M2284">
        <v>0</v>
      </c>
      <c r="N2284" t="s">
        <v>22</v>
      </c>
      <c r="O2284">
        <v>3</v>
      </c>
      <c r="P2284" s="30">
        <f>SQRT((postes_2[[#This Row],[x]]-$Q$1)^2+(postes_2[[#This Row],[y]]-$R$1)^2)</f>
        <v>346453.40815289062</v>
      </c>
      <c r="Q2284">
        <v>927895.46999999904</v>
      </c>
      <c r="R2284">
        <v>6892280.8799999999</v>
      </c>
    </row>
    <row r="2285" spans="1:18">
      <c r="A2285">
        <v>1704</v>
      </c>
      <c r="B2285">
        <v>20001059</v>
      </c>
      <c r="C2285">
        <f>+PF586</f>
        <v>0</v>
      </c>
      <c r="D2285" t="s">
        <v>20</v>
      </c>
      <c r="E2285" s="1">
        <v>910656000000</v>
      </c>
      <c r="F2285" t="s">
        <v>20</v>
      </c>
      <c r="G2285">
        <v>1</v>
      </c>
      <c r="H2285" t="s">
        <v>6930</v>
      </c>
      <c r="I2285" t="s">
        <v>6931</v>
      </c>
      <c r="J2285" t="s">
        <v>20</v>
      </c>
      <c r="K2285" t="s">
        <v>21</v>
      </c>
      <c r="L2285">
        <v>0</v>
      </c>
      <c r="M2285">
        <v>0</v>
      </c>
      <c r="N2285" t="s">
        <v>22</v>
      </c>
      <c r="O2285">
        <v>6</v>
      </c>
      <c r="P2285" s="30">
        <f>SQRT((postes_2[[#This Row],[x]]-$Q$1)^2+(postes_2[[#This Row],[y]]-$R$1)^2)</f>
        <v>346462.81460960774</v>
      </c>
      <c r="Q2285">
        <v>954279.67000000202</v>
      </c>
      <c r="R2285">
        <v>6796251.4199999999</v>
      </c>
    </row>
    <row r="2286" spans="1:18">
      <c r="A2286">
        <v>3259</v>
      </c>
      <c r="B2286">
        <v>30000448</v>
      </c>
      <c r="C2286" t="e">
        <f>+#REF!</f>
        <v>#REF!</v>
      </c>
      <c r="D2286" t="s">
        <v>56</v>
      </c>
      <c r="E2286">
        <v>1324576297000</v>
      </c>
      <c r="F2286">
        <v>1324576256000</v>
      </c>
      <c r="G2286">
        <v>1</v>
      </c>
      <c r="H2286" t="s">
        <v>6723</v>
      </c>
      <c r="I2286" t="s">
        <v>6724</v>
      </c>
      <c r="J2286" t="s">
        <v>20</v>
      </c>
      <c r="K2286" t="s">
        <v>21</v>
      </c>
      <c r="L2286">
        <v>0</v>
      </c>
      <c r="M2286">
        <v>0</v>
      </c>
      <c r="N2286" t="s">
        <v>22</v>
      </c>
      <c r="O2286">
        <v>3</v>
      </c>
      <c r="P2286" s="30">
        <f>SQRT((postes_2[[#This Row],[x]]-$Q$1)^2+(postes_2[[#This Row],[y]]-$R$1)^2)</f>
        <v>346556.93153961498</v>
      </c>
      <c r="Q2286">
        <v>915446.57999999798</v>
      </c>
      <c r="R2286">
        <v>6588870.25</v>
      </c>
    </row>
    <row r="2287" spans="1:18">
      <c r="A2287">
        <v>1919</v>
      </c>
      <c r="B2287">
        <v>20000152</v>
      </c>
      <c r="C2287" t="e">
        <f>+#REF!</f>
        <v>#REF!</v>
      </c>
      <c r="D2287" t="s">
        <v>805</v>
      </c>
      <c r="E2287">
        <v>610761600000</v>
      </c>
      <c r="F2287">
        <v>1279705843000</v>
      </c>
      <c r="G2287">
        <v>1</v>
      </c>
      <c r="H2287" t="s">
        <v>3828</v>
      </c>
      <c r="I2287" t="s">
        <v>3829</v>
      </c>
      <c r="J2287" t="s">
        <v>20</v>
      </c>
      <c r="K2287" t="s">
        <v>21</v>
      </c>
      <c r="L2287">
        <v>0</v>
      </c>
      <c r="M2287">
        <v>0</v>
      </c>
      <c r="N2287" t="s">
        <v>22</v>
      </c>
      <c r="O2287">
        <v>3</v>
      </c>
      <c r="P2287" s="30">
        <f>SQRT((postes_2[[#This Row],[x]]-$Q$1)^2+(postes_2[[#This Row],[y]]-$R$1)^2)</f>
        <v>346770.17350695713</v>
      </c>
      <c r="Q2287">
        <v>910414.89999999898</v>
      </c>
      <c r="R2287">
        <v>6927480.1200000001</v>
      </c>
    </row>
    <row r="2288" spans="1:18">
      <c r="A2288">
        <v>3127</v>
      </c>
      <c r="B2288">
        <v>20000765</v>
      </c>
      <c r="C2288" t="e">
        <f>+#REF!</f>
        <v>#REF!</v>
      </c>
      <c r="D2288" t="s">
        <v>264</v>
      </c>
      <c r="E2288">
        <v>769132800000</v>
      </c>
      <c r="F2288">
        <v>1392723672000</v>
      </c>
      <c r="G2288">
        <v>1</v>
      </c>
      <c r="H2288" t="s">
        <v>3091</v>
      </c>
      <c r="I2288" t="s">
        <v>3092</v>
      </c>
      <c r="J2288" t="s">
        <v>20</v>
      </c>
      <c r="K2288" t="s">
        <v>21</v>
      </c>
      <c r="L2288">
        <v>0</v>
      </c>
      <c r="M2288">
        <v>0</v>
      </c>
      <c r="N2288" t="s">
        <v>22</v>
      </c>
      <c r="O2288">
        <v>3</v>
      </c>
      <c r="P2288" s="30">
        <f>SQRT((postes_2[[#This Row],[x]]-$Q$1)^2+(postes_2[[#This Row],[y]]-$R$1)^2)</f>
        <v>346969.19571668748</v>
      </c>
      <c r="Q2288">
        <v>945764.09000000404</v>
      </c>
      <c r="R2288">
        <v>6842709.3099999996</v>
      </c>
    </row>
    <row r="2289" spans="1:18">
      <c r="A2289">
        <v>676</v>
      </c>
      <c r="B2289">
        <v>60000159</v>
      </c>
      <c r="C2289">
        <f>+PF1618</f>
        <v>0</v>
      </c>
      <c r="D2289" t="s">
        <v>274</v>
      </c>
      <c r="E2289">
        <v>610761600000</v>
      </c>
      <c r="F2289">
        <v>1445260433000</v>
      </c>
      <c r="G2289">
        <v>1</v>
      </c>
      <c r="H2289" t="s">
        <v>1121</v>
      </c>
      <c r="I2289" t="s">
        <v>1122</v>
      </c>
      <c r="J2289" t="s">
        <v>20</v>
      </c>
      <c r="K2289" t="s">
        <v>21</v>
      </c>
      <c r="L2289">
        <v>0</v>
      </c>
      <c r="M2289">
        <v>0</v>
      </c>
      <c r="N2289" t="s">
        <v>22</v>
      </c>
      <c r="O2289">
        <v>6</v>
      </c>
      <c r="P2289" s="30">
        <f>SQRT((postes_2[[#This Row],[x]]-$Q$1)^2+(postes_2[[#This Row],[y]]-$R$1)^2)</f>
        <v>346969.42359967658</v>
      </c>
      <c r="Q2289">
        <v>273588.02000000299</v>
      </c>
      <c r="R2289">
        <v>6836521.3099999996</v>
      </c>
    </row>
    <row r="2290" spans="1:18">
      <c r="A2290">
        <v>1856</v>
      </c>
      <c r="B2290">
        <v>30000050</v>
      </c>
      <c r="C2290" t="e">
        <f>+#REF!</f>
        <v>#REF!</v>
      </c>
      <c r="D2290" t="s">
        <v>56</v>
      </c>
      <c r="E2290">
        <v>1206036215000</v>
      </c>
      <c r="F2290">
        <v>1191250949000</v>
      </c>
      <c r="G2290">
        <v>1</v>
      </c>
      <c r="H2290" t="s">
        <v>4380</v>
      </c>
      <c r="I2290" t="s">
        <v>4381</v>
      </c>
      <c r="J2290" t="s">
        <v>20</v>
      </c>
      <c r="K2290" t="s">
        <v>21</v>
      </c>
      <c r="L2290">
        <v>0</v>
      </c>
      <c r="M2290">
        <v>0</v>
      </c>
      <c r="N2290" t="s">
        <v>22</v>
      </c>
      <c r="O2290">
        <v>3</v>
      </c>
      <c r="P2290" s="30">
        <f>SQRT((postes_2[[#This Row],[x]]-$Q$1)^2+(postes_2[[#This Row],[y]]-$R$1)^2)</f>
        <v>346986.61685315723</v>
      </c>
      <c r="Q2290">
        <v>953215.70000000298</v>
      </c>
      <c r="R2290">
        <v>6699382.6799999997</v>
      </c>
    </row>
    <row r="2291" spans="1:18">
      <c r="A2291">
        <v>3101</v>
      </c>
      <c r="B2291">
        <v>30002002</v>
      </c>
      <c r="C2291" t="e">
        <f>+#REF!</f>
        <v>#REF!</v>
      </c>
      <c r="D2291" t="s">
        <v>20</v>
      </c>
      <c r="E2291">
        <v>610761600000</v>
      </c>
      <c r="F2291" t="s">
        <v>20</v>
      </c>
      <c r="G2291">
        <v>1</v>
      </c>
      <c r="H2291" t="s">
        <v>3041</v>
      </c>
      <c r="I2291" t="s">
        <v>3042</v>
      </c>
      <c r="J2291" t="s">
        <v>20</v>
      </c>
      <c r="K2291" t="s">
        <v>21</v>
      </c>
      <c r="L2291">
        <v>0</v>
      </c>
      <c r="M2291">
        <v>0</v>
      </c>
      <c r="N2291" t="s">
        <v>22</v>
      </c>
      <c r="O2291">
        <v>3</v>
      </c>
      <c r="P2291" s="30">
        <f>SQRT((postes_2[[#This Row],[x]]-$Q$1)^2+(postes_2[[#This Row],[y]]-$R$1)^2)</f>
        <v>347189.80193194363</v>
      </c>
      <c r="Q2291">
        <v>796132.89999999898</v>
      </c>
      <c r="R2291">
        <v>6460085.8300000001</v>
      </c>
    </row>
    <row r="2292" spans="1:18">
      <c r="A2292">
        <v>2613</v>
      </c>
      <c r="B2292">
        <v>20000139</v>
      </c>
      <c r="C2292" t="e">
        <f>+#REF!</f>
        <v>#REF!</v>
      </c>
      <c r="D2292" t="s">
        <v>805</v>
      </c>
      <c r="E2292">
        <v>610761600000</v>
      </c>
      <c r="F2292">
        <v>1277298322000</v>
      </c>
      <c r="G2292">
        <v>1</v>
      </c>
      <c r="H2292" t="s">
        <v>5135</v>
      </c>
      <c r="I2292" t="s">
        <v>5136</v>
      </c>
      <c r="J2292" t="s">
        <v>5137</v>
      </c>
      <c r="K2292" t="s">
        <v>21</v>
      </c>
      <c r="L2292">
        <v>0</v>
      </c>
      <c r="M2292">
        <v>0</v>
      </c>
      <c r="N2292" t="s">
        <v>22</v>
      </c>
      <c r="O2292">
        <v>3</v>
      </c>
      <c r="P2292" s="30">
        <f>SQRT((postes_2[[#This Row],[x]]-$Q$1)^2+(postes_2[[#This Row],[y]]-$R$1)^2)</f>
        <v>347242.41268376849</v>
      </c>
      <c r="Q2292">
        <v>907337.09000000404</v>
      </c>
      <c r="R2292">
        <v>6933592.3099999996</v>
      </c>
    </row>
    <row r="2293" spans="1:18">
      <c r="A2293">
        <v>1180</v>
      </c>
      <c r="B2293">
        <v>60000135</v>
      </c>
      <c r="C2293" t="e">
        <f>+#REF!</f>
        <v>#REF!</v>
      </c>
      <c r="D2293" t="s">
        <v>108</v>
      </c>
      <c r="E2293">
        <v>610761600000</v>
      </c>
      <c r="F2293">
        <v>1256651823000</v>
      </c>
      <c r="G2293">
        <v>1</v>
      </c>
      <c r="H2293" t="s">
        <v>6071</v>
      </c>
      <c r="I2293" t="s">
        <v>6071</v>
      </c>
      <c r="J2293" t="s">
        <v>26</v>
      </c>
      <c r="K2293" t="s">
        <v>21</v>
      </c>
      <c r="L2293">
        <v>0</v>
      </c>
      <c r="M2293">
        <v>0</v>
      </c>
      <c r="N2293" t="s">
        <v>22</v>
      </c>
      <c r="O2293">
        <v>3</v>
      </c>
      <c r="P2293" s="30">
        <f>SQRT((postes_2[[#This Row],[x]]-$Q$1)^2+(postes_2[[#This Row],[y]]-$R$1)^2)</f>
        <v>347299.21783275576</v>
      </c>
      <c r="Q2293">
        <v>273863.79999999702</v>
      </c>
      <c r="R2293">
        <v>6838981.2999999998</v>
      </c>
    </row>
    <row r="2294" spans="1:18">
      <c r="A2294">
        <v>2270</v>
      </c>
      <c r="B2294">
        <v>70033795</v>
      </c>
      <c r="C2294" t="e">
        <f>+#REF!</f>
        <v>#REF!</v>
      </c>
      <c r="D2294" t="s">
        <v>30</v>
      </c>
      <c r="E2294">
        <v>1353489916000</v>
      </c>
      <c r="F2294">
        <v>1300987527000</v>
      </c>
      <c r="G2294">
        <v>1</v>
      </c>
      <c r="H2294" t="s">
        <v>4499</v>
      </c>
      <c r="I2294" t="s">
        <v>4500</v>
      </c>
      <c r="J2294" t="s">
        <v>20</v>
      </c>
      <c r="K2294" t="s">
        <v>21</v>
      </c>
      <c r="L2294">
        <v>0</v>
      </c>
      <c r="M2294">
        <v>0</v>
      </c>
      <c r="N2294" t="s">
        <v>22</v>
      </c>
      <c r="O2294">
        <v>7</v>
      </c>
      <c r="P2294" s="30">
        <f>SQRT((postes_2[[#This Row],[x]]-$Q$1)^2+(postes_2[[#This Row],[y]]-$R$1)^2)</f>
        <v>347376.06049376936</v>
      </c>
      <c r="Q2294">
        <v>940846.68999999797</v>
      </c>
      <c r="R2294">
        <v>6646126.8899999997</v>
      </c>
    </row>
    <row r="2295" spans="1:18">
      <c r="A2295">
        <v>3304</v>
      </c>
      <c r="B2295">
        <v>50000592</v>
      </c>
      <c r="C2295" t="e">
        <f>+#REF!</f>
        <v>#REF!</v>
      </c>
      <c r="D2295" t="s">
        <v>20</v>
      </c>
      <c r="E2295">
        <v>795225600000</v>
      </c>
      <c r="F2295" t="s">
        <v>20</v>
      </c>
      <c r="G2295">
        <v>1</v>
      </c>
      <c r="H2295" t="s">
        <v>3670</v>
      </c>
      <c r="I2295" t="s">
        <v>3671</v>
      </c>
      <c r="J2295" t="s">
        <v>20</v>
      </c>
      <c r="K2295" t="s">
        <v>21</v>
      </c>
      <c r="L2295">
        <v>0</v>
      </c>
      <c r="M2295">
        <v>0</v>
      </c>
      <c r="N2295" t="s">
        <v>22</v>
      </c>
      <c r="O2295">
        <v>3</v>
      </c>
      <c r="P2295" s="30">
        <f>SQRT((postes_2[[#This Row],[x]]-$Q$1)^2+(postes_2[[#This Row],[y]]-$R$1)^2)</f>
        <v>347527.46629470633</v>
      </c>
      <c r="Q2295">
        <v>699568.53999999899</v>
      </c>
      <c r="R2295">
        <v>6417550.6600000001</v>
      </c>
    </row>
    <row r="2296" spans="1:18">
      <c r="A2296">
        <v>117</v>
      </c>
      <c r="B2296">
        <v>70059204</v>
      </c>
      <c r="C2296">
        <f>+PV2184</f>
        <v>0</v>
      </c>
      <c r="D2296" t="s">
        <v>274</v>
      </c>
      <c r="E2296">
        <v>1448540727000</v>
      </c>
      <c r="F2296">
        <v>1448538692000</v>
      </c>
      <c r="G2296">
        <v>1</v>
      </c>
      <c r="H2296" t="s">
        <v>276</v>
      </c>
      <c r="I2296" t="s">
        <v>277</v>
      </c>
      <c r="J2296" t="s">
        <v>20</v>
      </c>
      <c r="K2296" t="s">
        <v>21</v>
      </c>
      <c r="L2296">
        <v>0</v>
      </c>
      <c r="M2296">
        <v>0</v>
      </c>
      <c r="N2296" t="s">
        <v>267</v>
      </c>
      <c r="O2296">
        <v>6</v>
      </c>
      <c r="P2296" s="30">
        <f>SQRT((postes_2[[#This Row],[x]]-$Q$1)^2+(postes_2[[#This Row],[y]]-$R$1)^2)</f>
        <v>347534.18114645226</v>
      </c>
      <c r="Q2296">
        <v>482072.67189999699</v>
      </c>
      <c r="R2296">
        <v>6430516.0455999998</v>
      </c>
    </row>
    <row r="2297" spans="1:18">
      <c r="A2297">
        <v>2189</v>
      </c>
      <c r="B2297">
        <v>20003094</v>
      </c>
      <c r="C2297" t="e">
        <f>+#REF!</f>
        <v>#REF!</v>
      </c>
      <c r="D2297" t="s">
        <v>168</v>
      </c>
      <c r="E2297">
        <v>1067299200000</v>
      </c>
      <c r="F2297">
        <v>1443627972000</v>
      </c>
      <c r="G2297">
        <v>1</v>
      </c>
      <c r="H2297" t="s">
        <v>6205</v>
      </c>
      <c r="I2297" t="s">
        <v>3608</v>
      </c>
      <c r="J2297" t="s">
        <v>6206</v>
      </c>
      <c r="K2297" t="s">
        <v>21</v>
      </c>
      <c r="L2297">
        <v>0</v>
      </c>
      <c r="M2297">
        <v>0</v>
      </c>
      <c r="N2297" t="s">
        <v>22</v>
      </c>
      <c r="O2297">
        <v>3</v>
      </c>
      <c r="P2297" s="30">
        <f>SQRT((postes_2[[#This Row],[x]]-$Q$1)^2+(postes_2[[#This Row],[y]]-$R$1)^2)</f>
        <v>347635.20436956332</v>
      </c>
      <c r="Q2297">
        <v>946890.17000000202</v>
      </c>
      <c r="R2297">
        <v>6841047.8899999997</v>
      </c>
    </row>
    <row r="2298" spans="1:18">
      <c r="A2298">
        <v>124</v>
      </c>
      <c r="B2298">
        <v>70059304</v>
      </c>
      <c r="C2298">
        <f>+ZV2179</f>
        <v>0</v>
      </c>
      <c r="D2298" t="s">
        <v>274</v>
      </c>
      <c r="E2298">
        <v>1448540697000</v>
      </c>
      <c r="F2298">
        <v>1448538954000</v>
      </c>
      <c r="G2298">
        <v>1</v>
      </c>
      <c r="H2298" t="s">
        <v>293</v>
      </c>
      <c r="I2298" t="s">
        <v>294</v>
      </c>
      <c r="J2298" t="s">
        <v>295</v>
      </c>
      <c r="K2298" t="s">
        <v>283</v>
      </c>
      <c r="L2298">
        <v>0</v>
      </c>
      <c r="M2298">
        <v>0</v>
      </c>
      <c r="N2298" t="s">
        <v>267</v>
      </c>
      <c r="O2298">
        <v>6</v>
      </c>
      <c r="P2298" s="30">
        <f>SQRT((postes_2[[#This Row],[x]]-$Q$1)^2+(postes_2[[#This Row],[y]]-$R$1)^2)</f>
        <v>347665.00518989243</v>
      </c>
      <c r="Q2298">
        <v>482086.58049999899</v>
      </c>
      <c r="R2298">
        <v>6430369.7383000003</v>
      </c>
    </row>
    <row r="2299" spans="1:18">
      <c r="A2299">
        <v>1409</v>
      </c>
      <c r="B2299">
        <v>60000936</v>
      </c>
      <c r="C2299">
        <f>+PF892</f>
        <v>0</v>
      </c>
      <c r="D2299" t="s">
        <v>20</v>
      </c>
      <c r="E2299">
        <v>989452800000</v>
      </c>
      <c r="F2299" t="s">
        <v>20</v>
      </c>
      <c r="G2299">
        <v>1</v>
      </c>
      <c r="H2299" t="s">
        <v>2358</v>
      </c>
      <c r="I2299" t="s">
        <v>2359</v>
      </c>
      <c r="J2299" t="s">
        <v>20</v>
      </c>
      <c r="K2299" t="s">
        <v>21</v>
      </c>
      <c r="L2299">
        <v>0</v>
      </c>
      <c r="M2299">
        <v>0</v>
      </c>
      <c r="N2299" t="s">
        <v>22</v>
      </c>
      <c r="O2299">
        <v>3</v>
      </c>
      <c r="P2299" s="30">
        <f>SQRT((postes_2[[#This Row],[x]]-$Q$1)^2+(postes_2[[#This Row],[y]]-$R$1)^2)</f>
        <v>347690.25636656006</v>
      </c>
      <c r="Q2299">
        <v>262895.68999999802</v>
      </c>
      <c r="R2299">
        <v>6744456.4100000001</v>
      </c>
    </row>
    <row r="2300" spans="1:18">
      <c r="A2300">
        <v>686</v>
      </c>
      <c r="B2300">
        <v>20000460</v>
      </c>
      <c r="C2300">
        <f>+PF1616</f>
        <v>0</v>
      </c>
      <c r="D2300" t="s">
        <v>20</v>
      </c>
      <c r="E2300">
        <v>957398400000</v>
      </c>
      <c r="F2300" t="s">
        <v>20</v>
      </c>
      <c r="G2300">
        <v>1</v>
      </c>
      <c r="H2300" t="s">
        <v>1140</v>
      </c>
      <c r="I2300" t="s">
        <v>1141</v>
      </c>
      <c r="J2300" t="s">
        <v>1142</v>
      </c>
      <c r="K2300" t="s">
        <v>21</v>
      </c>
      <c r="L2300">
        <v>0</v>
      </c>
      <c r="M2300">
        <v>0</v>
      </c>
      <c r="N2300" t="s">
        <v>22</v>
      </c>
      <c r="O2300">
        <v>3</v>
      </c>
      <c r="P2300" s="30">
        <f>SQRT((postes_2[[#This Row],[x]]-$Q$1)^2+(postes_2[[#This Row],[y]]-$R$1)^2)</f>
        <v>347798.02046465385</v>
      </c>
      <c r="Q2300">
        <v>929731.39000000095</v>
      </c>
      <c r="R2300">
        <v>6891430.3700000001</v>
      </c>
    </row>
    <row r="2301" spans="1:18">
      <c r="A2301">
        <v>866</v>
      </c>
      <c r="B2301">
        <v>50000622</v>
      </c>
      <c r="C2301">
        <f>+PF1437</f>
        <v>0</v>
      </c>
      <c r="D2301" t="s">
        <v>56</v>
      </c>
      <c r="E2301">
        <v>1165943907000</v>
      </c>
      <c r="F2301">
        <v>1165943890000</v>
      </c>
      <c r="G2301">
        <v>1</v>
      </c>
      <c r="H2301" t="s">
        <v>1866</v>
      </c>
      <c r="I2301" t="s">
        <v>1867</v>
      </c>
      <c r="J2301" t="s">
        <v>20</v>
      </c>
      <c r="K2301" t="s">
        <v>21</v>
      </c>
      <c r="L2301">
        <v>0</v>
      </c>
      <c r="M2301">
        <v>0</v>
      </c>
      <c r="N2301" t="s">
        <v>22</v>
      </c>
      <c r="O2301">
        <v>3</v>
      </c>
      <c r="P2301" s="30">
        <f>SQRT((postes_2[[#This Row],[x]]-$Q$1)^2+(postes_2[[#This Row],[y]]-$R$1)^2)</f>
        <v>347915.68843218824</v>
      </c>
      <c r="Q2301">
        <v>519239.18999999802</v>
      </c>
      <c r="R2301">
        <v>6417720.79</v>
      </c>
    </row>
    <row r="2302" spans="1:18">
      <c r="A2302">
        <v>2385</v>
      </c>
      <c r="B2302">
        <v>10000047</v>
      </c>
      <c r="C2302" t="e">
        <f>+#REF!</f>
        <v>#REF!</v>
      </c>
      <c r="D2302" t="s">
        <v>229</v>
      </c>
      <c r="E2302">
        <v>962582400000</v>
      </c>
      <c r="F2302">
        <v>1121704264000</v>
      </c>
      <c r="G2302">
        <v>1</v>
      </c>
      <c r="H2302" t="s">
        <v>4970</v>
      </c>
      <c r="I2302" t="s">
        <v>4971</v>
      </c>
      <c r="J2302" t="s">
        <v>4972</v>
      </c>
      <c r="K2302" t="s">
        <v>21</v>
      </c>
      <c r="L2302">
        <v>0</v>
      </c>
      <c r="M2302">
        <v>0</v>
      </c>
      <c r="N2302" t="s">
        <v>22</v>
      </c>
      <c r="O2302">
        <v>6</v>
      </c>
      <c r="P2302" s="30">
        <f>SQRT((postes_2[[#This Row],[x]]-$Q$1)^2+(postes_2[[#This Row],[y]]-$R$1)^2)</f>
        <v>347927.19658961205</v>
      </c>
      <c r="Q2302">
        <v>641533.71000000101</v>
      </c>
      <c r="R2302">
        <v>7099999.9900000002</v>
      </c>
    </row>
    <row r="2303" spans="1:18">
      <c r="A2303">
        <v>738</v>
      </c>
      <c r="B2303">
        <v>70016577</v>
      </c>
      <c r="C2303">
        <f>+PF1567</f>
        <v>0</v>
      </c>
      <c r="D2303" t="s">
        <v>264</v>
      </c>
      <c r="E2303">
        <v>1179745826000</v>
      </c>
      <c r="F2303">
        <v>1427451781000</v>
      </c>
      <c r="G2303">
        <v>1</v>
      </c>
      <c r="H2303" t="s">
        <v>1600</v>
      </c>
      <c r="I2303" t="s">
        <v>1601</v>
      </c>
      <c r="J2303" t="s">
        <v>1602</v>
      </c>
      <c r="K2303" t="s">
        <v>21</v>
      </c>
      <c r="L2303">
        <v>0</v>
      </c>
      <c r="M2303">
        <v>0</v>
      </c>
      <c r="N2303" t="s">
        <v>22</v>
      </c>
      <c r="O2303">
        <v>3</v>
      </c>
      <c r="P2303" s="30">
        <f>SQRT((postes_2[[#This Row],[x]]-$Q$1)^2+(postes_2[[#This Row],[y]]-$R$1)^2)</f>
        <v>348003.66808655317</v>
      </c>
      <c r="Q2303">
        <v>572356.97999999695</v>
      </c>
      <c r="R2303">
        <v>6407551.9500000002</v>
      </c>
    </row>
    <row r="2304" spans="1:18">
      <c r="A2304">
        <v>1447</v>
      </c>
      <c r="B2304">
        <v>10000052</v>
      </c>
      <c r="C2304">
        <f>+PF862</f>
        <v>0</v>
      </c>
      <c r="D2304" t="s">
        <v>20</v>
      </c>
      <c r="E2304">
        <v>962582400000</v>
      </c>
      <c r="F2304" t="s">
        <v>20</v>
      </c>
      <c r="G2304">
        <v>1</v>
      </c>
      <c r="H2304" t="s">
        <v>5824</v>
      </c>
      <c r="I2304" t="s">
        <v>5825</v>
      </c>
      <c r="J2304" t="s">
        <v>5826</v>
      </c>
      <c r="K2304" t="s">
        <v>21</v>
      </c>
      <c r="L2304">
        <v>0</v>
      </c>
      <c r="M2304">
        <v>0</v>
      </c>
      <c r="N2304" t="s">
        <v>22</v>
      </c>
      <c r="O2304">
        <v>6</v>
      </c>
      <c r="P2304" s="30">
        <f>SQRT((postes_2[[#This Row],[x]]-$Q$1)^2+(postes_2[[#This Row],[y]]-$R$1)^2)</f>
        <v>348012.0272421831</v>
      </c>
      <c r="Q2304">
        <v>650019.5</v>
      </c>
      <c r="R2304">
        <v>7099219.71</v>
      </c>
    </row>
    <row r="2305" spans="1:18">
      <c r="A2305">
        <v>2135</v>
      </c>
      <c r="B2305">
        <v>60003778</v>
      </c>
      <c r="C2305" t="e">
        <f>+#REF!</f>
        <v>#REF!</v>
      </c>
      <c r="D2305" t="s">
        <v>17</v>
      </c>
      <c r="E2305">
        <v>1106151488000</v>
      </c>
      <c r="F2305">
        <v>1315412587000</v>
      </c>
      <c r="G2305">
        <v>1</v>
      </c>
      <c r="H2305" t="s">
        <v>4986</v>
      </c>
      <c r="I2305" t="s">
        <v>4987</v>
      </c>
      <c r="J2305" t="s">
        <v>20</v>
      </c>
      <c r="K2305" t="s">
        <v>21</v>
      </c>
      <c r="L2305">
        <v>0</v>
      </c>
      <c r="M2305">
        <v>0</v>
      </c>
      <c r="N2305" t="s">
        <v>22</v>
      </c>
      <c r="O2305">
        <v>3</v>
      </c>
      <c r="P2305" s="30">
        <f>SQRT((postes_2[[#This Row],[x]]-$Q$1)^2+(postes_2[[#This Row],[y]]-$R$1)^2)</f>
        <v>348173.91205635743</v>
      </c>
      <c r="Q2305">
        <v>264255.28999999899</v>
      </c>
      <c r="R2305">
        <v>6790353.2599999998</v>
      </c>
    </row>
    <row r="2306" spans="1:18">
      <c r="A2306">
        <v>725</v>
      </c>
      <c r="B2306">
        <v>30000439</v>
      </c>
      <c r="C2306">
        <f>+PF1583</f>
        <v>0</v>
      </c>
      <c r="D2306" t="s">
        <v>274</v>
      </c>
      <c r="E2306">
        <v>610761600000</v>
      </c>
      <c r="F2306">
        <v>1449504220000</v>
      </c>
      <c r="G2306">
        <v>1</v>
      </c>
      <c r="H2306" t="s">
        <v>1222</v>
      </c>
      <c r="I2306" t="s">
        <v>1223</v>
      </c>
      <c r="J2306" t="s">
        <v>20</v>
      </c>
      <c r="K2306" t="s">
        <v>21</v>
      </c>
      <c r="L2306">
        <v>0</v>
      </c>
      <c r="M2306">
        <v>0</v>
      </c>
      <c r="N2306" t="s">
        <v>22</v>
      </c>
      <c r="O2306">
        <v>3</v>
      </c>
      <c r="P2306" s="30">
        <f>SQRT((postes_2[[#This Row],[x]]-$Q$1)^2+(postes_2[[#This Row],[y]]-$R$1)^2)</f>
        <v>348241.9709718888</v>
      </c>
      <c r="Q2306">
        <v>918223.96999999904</v>
      </c>
      <c r="R2306">
        <v>6590491.4100000001</v>
      </c>
    </row>
    <row r="2307" spans="1:18">
      <c r="A2307">
        <v>1997</v>
      </c>
      <c r="B2307">
        <v>50000244</v>
      </c>
      <c r="C2307">
        <f>+PF312</f>
        <v>0</v>
      </c>
      <c r="D2307" t="s">
        <v>482</v>
      </c>
      <c r="E2307">
        <v>788486400000</v>
      </c>
      <c r="F2307">
        <v>1390577474000</v>
      </c>
      <c r="G2307">
        <v>1</v>
      </c>
      <c r="H2307" t="s">
        <v>4211</v>
      </c>
      <c r="I2307" t="s">
        <v>4212</v>
      </c>
      <c r="J2307" t="s">
        <v>20</v>
      </c>
      <c r="K2307" t="s">
        <v>21</v>
      </c>
      <c r="L2307">
        <v>0</v>
      </c>
      <c r="M2307">
        <v>0</v>
      </c>
      <c r="N2307" t="s">
        <v>22</v>
      </c>
      <c r="O2307">
        <v>3</v>
      </c>
      <c r="P2307" s="30">
        <f>SQRT((postes_2[[#This Row],[x]]-$Q$1)^2+(postes_2[[#This Row],[y]]-$R$1)^2)</f>
        <v>348296.66782812268</v>
      </c>
      <c r="Q2307">
        <v>384752.81000000198</v>
      </c>
      <c r="R2307">
        <v>6488202.7800000003</v>
      </c>
    </row>
    <row r="2308" spans="1:18">
      <c r="A2308">
        <v>4085</v>
      </c>
      <c r="B2308">
        <v>70015407</v>
      </c>
      <c r="C2308" t="e">
        <f>+#REF!</f>
        <v>#REF!</v>
      </c>
      <c r="D2308" t="s">
        <v>56</v>
      </c>
      <c r="E2308">
        <v>1166104032000</v>
      </c>
      <c r="F2308">
        <v>1166104001000</v>
      </c>
      <c r="G2308">
        <v>1</v>
      </c>
      <c r="H2308" t="s">
        <v>1722</v>
      </c>
      <c r="I2308" t="s">
        <v>1723</v>
      </c>
      <c r="J2308" t="s">
        <v>20</v>
      </c>
      <c r="K2308" t="s">
        <v>21</v>
      </c>
      <c r="L2308">
        <v>0</v>
      </c>
      <c r="M2308">
        <v>0</v>
      </c>
      <c r="N2308" t="s">
        <v>22</v>
      </c>
      <c r="O2308">
        <v>3</v>
      </c>
      <c r="P2308" s="30">
        <f>SQRT((postes_2[[#This Row],[x]]-$Q$1)^2+(postes_2[[#This Row],[y]]-$R$1)^2)</f>
        <v>348307.95437836496</v>
      </c>
      <c r="Q2308">
        <v>513115.63000000297</v>
      </c>
      <c r="R2308">
        <v>6419036.4299999997</v>
      </c>
    </row>
    <row r="2309" spans="1:18">
      <c r="A2309">
        <v>4086</v>
      </c>
      <c r="B2309">
        <v>50000597</v>
      </c>
      <c r="C2309" t="e">
        <f>+#REF!</f>
        <v>#REF!</v>
      </c>
      <c r="D2309" t="s">
        <v>168</v>
      </c>
      <c r="E2309">
        <v>610761600000</v>
      </c>
      <c r="F2309">
        <v>1441297548000</v>
      </c>
      <c r="G2309">
        <v>1</v>
      </c>
      <c r="H2309" t="s">
        <v>1722</v>
      </c>
      <c r="I2309" t="s">
        <v>1723</v>
      </c>
      <c r="J2309" t="s">
        <v>20</v>
      </c>
      <c r="K2309" t="s">
        <v>21</v>
      </c>
      <c r="L2309">
        <v>0</v>
      </c>
      <c r="M2309">
        <v>0</v>
      </c>
      <c r="N2309" t="s">
        <v>22</v>
      </c>
      <c r="O2309">
        <v>6</v>
      </c>
      <c r="P2309" s="30">
        <f>SQRT((postes_2[[#This Row],[x]]-$Q$1)^2+(postes_2[[#This Row],[y]]-$R$1)^2)</f>
        <v>348307.95437836496</v>
      </c>
      <c r="Q2309">
        <v>513115.63000000297</v>
      </c>
      <c r="R2309">
        <v>6419036.4299999997</v>
      </c>
    </row>
    <row r="2310" spans="1:18">
      <c r="A2310">
        <v>2560</v>
      </c>
      <c r="B2310">
        <v>50000568</v>
      </c>
      <c r="C2310" t="e">
        <f>+#REF!</f>
        <v>#REF!</v>
      </c>
      <c r="D2310" t="s">
        <v>20</v>
      </c>
      <c r="E2310">
        <v>610761600000</v>
      </c>
      <c r="F2310" t="s">
        <v>20</v>
      </c>
      <c r="G2310">
        <v>1</v>
      </c>
      <c r="H2310" t="s">
        <v>1283</v>
      </c>
      <c r="I2310" t="s">
        <v>1284</v>
      </c>
      <c r="J2310" t="s">
        <v>20</v>
      </c>
      <c r="K2310" t="s">
        <v>21</v>
      </c>
      <c r="L2310">
        <v>0</v>
      </c>
      <c r="M2310">
        <v>0</v>
      </c>
      <c r="N2310" t="s">
        <v>22</v>
      </c>
      <c r="O2310">
        <v>3</v>
      </c>
      <c r="P2310" s="30">
        <f>SQRT((postes_2[[#This Row],[x]]-$Q$1)^2+(postes_2[[#This Row],[y]]-$R$1)^2)</f>
        <v>348512.22613898822</v>
      </c>
      <c r="Q2310">
        <v>501664.35000000102</v>
      </c>
      <c r="R2310">
        <v>6422369.8300000001</v>
      </c>
    </row>
    <row r="2311" spans="1:18">
      <c r="A2311">
        <v>4130</v>
      </c>
      <c r="B2311">
        <v>70048385</v>
      </c>
      <c r="C2311" t="e">
        <f>+#REF!</f>
        <v>#REF!</v>
      </c>
      <c r="D2311" t="s">
        <v>482</v>
      </c>
      <c r="E2311">
        <v>1393327848000</v>
      </c>
      <c r="F2311">
        <v>1393326693000</v>
      </c>
      <c r="G2311">
        <v>1</v>
      </c>
      <c r="H2311" t="s">
        <v>4939</v>
      </c>
      <c r="I2311" t="s">
        <v>4940</v>
      </c>
      <c r="J2311" t="s">
        <v>20</v>
      </c>
      <c r="K2311" t="s">
        <v>21</v>
      </c>
      <c r="L2311">
        <v>0</v>
      </c>
      <c r="M2311">
        <v>0</v>
      </c>
      <c r="N2311" t="s">
        <v>22</v>
      </c>
      <c r="O2311">
        <v>7</v>
      </c>
      <c r="P2311" s="30">
        <f>SQRT((postes_2[[#This Row],[x]]-$Q$1)^2+(postes_2[[#This Row],[y]]-$R$1)^2)</f>
        <v>348548.92260030255</v>
      </c>
      <c r="Q2311">
        <v>409990.5</v>
      </c>
      <c r="R2311">
        <v>6468340.2599999998</v>
      </c>
    </row>
    <row r="2312" spans="1:18">
      <c r="A2312">
        <v>4131</v>
      </c>
      <c r="B2312">
        <v>50000305</v>
      </c>
      <c r="C2312" t="e">
        <f>+#REF!</f>
        <v>#REF!</v>
      </c>
      <c r="D2312" t="s">
        <v>482</v>
      </c>
      <c r="E2312">
        <v>1393327934000</v>
      </c>
      <c r="F2312">
        <v>1393326286000</v>
      </c>
      <c r="G2312">
        <v>1</v>
      </c>
      <c r="H2312" t="s">
        <v>4939</v>
      </c>
      <c r="I2312" t="s">
        <v>4940</v>
      </c>
      <c r="J2312" t="s">
        <v>20</v>
      </c>
      <c r="K2312" t="s">
        <v>21</v>
      </c>
      <c r="L2312">
        <v>0</v>
      </c>
      <c r="M2312">
        <v>0</v>
      </c>
      <c r="N2312" t="s">
        <v>22</v>
      </c>
      <c r="O2312">
        <v>7</v>
      </c>
      <c r="P2312" s="30">
        <f>SQRT((postes_2[[#This Row],[x]]-$Q$1)^2+(postes_2[[#This Row],[y]]-$R$1)^2)</f>
        <v>348548.92260030255</v>
      </c>
      <c r="Q2312">
        <v>409990.5</v>
      </c>
      <c r="R2312">
        <v>6468340.2599999998</v>
      </c>
    </row>
    <row r="2313" spans="1:18">
      <c r="A2313">
        <v>4132</v>
      </c>
      <c r="B2313">
        <v>70047985</v>
      </c>
      <c r="C2313" t="e">
        <f>+#REF!</f>
        <v>#REF!</v>
      </c>
      <c r="D2313" t="s">
        <v>482</v>
      </c>
      <c r="E2313">
        <v>1393327829000</v>
      </c>
      <c r="F2313">
        <v>1393326575000</v>
      </c>
      <c r="G2313">
        <v>1</v>
      </c>
      <c r="H2313" t="s">
        <v>4939</v>
      </c>
      <c r="I2313" t="s">
        <v>4940</v>
      </c>
      <c r="J2313" t="s">
        <v>20</v>
      </c>
      <c r="K2313" t="s">
        <v>21</v>
      </c>
      <c r="L2313">
        <v>0</v>
      </c>
      <c r="M2313">
        <v>0</v>
      </c>
      <c r="N2313" t="s">
        <v>22</v>
      </c>
      <c r="O2313">
        <v>6</v>
      </c>
      <c r="P2313" s="30">
        <f>SQRT((postes_2[[#This Row],[x]]-$Q$1)^2+(postes_2[[#This Row],[y]]-$R$1)^2)</f>
        <v>348548.92260030255</v>
      </c>
      <c r="Q2313">
        <v>409990.5</v>
      </c>
      <c r="R2313">
        <v>6468340.2599999998</v>
      </c>
    </row>
    <row r="2314" spans="1:18">
      <c r="A2314">
        <v>4133</v>
      </c>
      <c r="B2314">
        <v>70048085</v>
      </c>
      <c r="C2314" t="e">
        <f>+#REF!</f>
        <v>#REF!</v>
      </c>
      <c r="D2314" t="s">
        <v>482</v>
      </c>
      <c r="E2314">
        <v>1393327834000</v>
      </c>
      <c r="F2314">
        <v>1393326654000</v>
      </c>
      <c r="G2314">
        <v>1</v>
      </c>
      <c r="H2314" t="s">
        <v>4939</v>
      </c>
      <c r="I2314" t="s">
        <v>4940</v>
      </c>
      <c r="J2314" t="s">
        <v>20</v>
      </c>
      <c r="K2314" t="s">
        <v>21</v>
      </c>
      <c r="L2314">
        <v>0</v>
      </c>
      <c r="M2314">
        <v>0</v>
      </c>
      <c r="N2314" t="s">
        <v>22</v>
      </c>
      <c r="O2314">
        <v>7</v>
      </c>
      <c r="P2314" s="30">
        <f>SQRT((postes_2[[#This Row],[x]]-$Q$1)^2+(postes_2[[#This Row],[y]]-$R$1)^2)</f>
        <v>348548.92260030255</v>
      </c>
      <c r="Q2314">
        <v>409990.5</v>
      </c>
      <c r="R2314">
        <v>6468340.2599999998</v>
      </c>
    </row>
    <row r="2315" spans="1:18">
      <c r="A2315">
        <v>4134</v>
      </c>
      <c r="B2315">
        <v>70048185</v>
      </c>
      <c r="C2315" t="e">
        <f>+#REF!</f>
        <v>#REF!</v>
      </c>
      <c r="D2315" t="s">
        <v>482</v>
      </c>
      <c r="E2315">
        <v>1393327840000</v>
      </c>
      <c r="F2315">
        <v>1393326667000</v>
      </c>
      <c r="G2315">
        <v>1</v>
      </c>
      <c r="H2315" t="s">
        <v>4939</v>
      </c>
      <c r="I2315" t="s">
        <v>4940</v>
      </c>
      <c r="J2315" t="s">
        <v>20</v>
      </c>
      <c r="K2315" t="s">
        <v>21</v>
      </c>
      <c r="L2315">
        <v>0</v>
      </c>
      <c r="M2315">
        <v>0</v>
      </c>
      <c r="N2315" t="s">
        <v>22</v>
      </c>
      <c r="O2315">
        <v>7</v>
      </c>
      <c r="P2315" s="30">
        <f>SQRT((postes_2[[#This Row],[x]]-$Q$1)^2+(postes_2[[#This Row],[y]]-$R$1)^2)</f>
        <v>348548.92260030255</v>
      </c>
      <c r="Q2315">
        <v>409990.5</v>
      </c>
      <c r="R2315">
        <v>6468340.2599999998</v>
      </c>
    </row>
    <row r="2316" spans="1:18">
      <c r="A2316">
        <v>4135</v>
      </c>
      <c r="B2316">
        <v>70048285</v>
      </c>
      <c r="C2316" t="e">
        <f>+#REF!</f>
        <v>#REF!</v>
      </c>
      <c r="D2316" t="s">
        <v>482</v>
      </c>
      <c r="E2316">
        <v>1393327844000</v>
      </c>
      <c r="F2316">
        <v>1393326681000</v>
      </c>
      <c r="G2316">
        <v>1</v>
      </c>
      <c r="H2316" t="s">
        <v>4939</v>
      </c>
      <c r="I2316" t="s">
        <v>4940</v>
      </c>
      <c r="J2316" t="s">
        <v>20</v>
      </c>
      <c r="K2316" t="s">
        <v>21</v>
      </c>
      <c r="L2316">
        <v>0</v>
      </c>
      <c r="M2316">
        <v>0</v>
      </c>
      <c r="N2316" t="s">
        <v>22</v>
      </c>
      <c r="O2316">
        <v>7</v>
      </c>
      <c r="P2316" s="30">
        <f>SQRT((postes_2[[#This Row],[x]]-$Q$1)^2+(postes_2[[#This Row],[y]]-$R$1)^2)</f>
        <v>348548.92260030255</v>
      </c>
      <c r="Q2316">
        <v>409990.5</v>
      </c>
      <c r="R2316">
        <v>6468340.2599999998</v>
      </c>
    </row>
    <row r="2317" spans="1:18">
      <c r="A2317">
        <v>1536</v>
      </c>
      <c r="B2317">
        <v>30001141</v>
      </c>
      <c r="C2317" t="e">
        <f>+#REF!</f>
        <v>#REF!</v>
      </c>
      <c r="D2317" t="s">
        <v>274</v>
      </c>
      <c r="E2317">
        <v>610761600000</v>
      </c>
      <c r="F2317">
        <v>1394193301000</v>
      </c>
      <c r="G2317">
        <v>1</v>
      </c>
      <c r="H2317" t="s">
        <v>2472</v>
      </c>
      <c r="I2317" t="s">
        <v>2473</v>
      </c>
      <c r="J2317" t="s">
        <v>2474</v>
      </c>
      <c r="K2317" t="s">
        <v>21</v>
      </c>
      <c r="L2317">
        <v>0</v>
      </c>
      <c r="M2317">
        <v>0</v>
      </c>
      <c r="N2317" t="s">
        <v>22</v>
      </c>
      <c r="O2317">
        <v>3</v>
      </c>
      <c r="P2317" s="30">
        <f>SQRT((postes_2[[#This Row],[x]]-$Q$1)^2+(postes_2[[#This Row],[y]]-$R$1)^2)</f>
        <v>348586.14765073766</v>
      </c>
      <c r="Q2317">
        <v>868147.36999999697</v>
      </c>
      <c r="R2317">
        <v>6518697.9800000004</v>
      </c>
    </row>
    <row r="2318" spans="1:18">
      <c r="A2318">
        <v>1163</v>
      </c>
      <c r="B2318">
        <v>30001526</v>
      </c>
      <c r="C2318">
        <f>+PF1157</f>
        <v>0</v>
      </c>
      <c r="D2318" t="s">
        <v>274</v>
      </c>
      <c r="E2318" s="1">
        <v>1067904000000</v>
      </c>
      <c r="F2318">
        <v>1392036330000</v>
      </c>
      <c r="G2318">
        <v>1</v>
      </c>
      <c r="H2318" t="s">
        <v>4805</v>
      </c>
      <c r="I2318" t="s">
        <v>4806</v>
      </c>
      <c r="J2318" t="s">
        <v>20</v>
      </c>
      <c r="K2318" t="s">
        <v>21</v>
      </c>
      <c r="L2318">
        <v>0</v>
      </c>
      <c r="M2318">
        <v>0</v>
      </c>
      <c r="N2318" t="s">
        <v>22</v>
      </c>
      <c r="O2318">
        <v>3</v>
      </c>
      <c r="P2318" s="30">
        <f>SQRT((postes_2[[#This Row],[x]]-$Q$1)^2+(postes_2[[#This Row],[y]]-$R$1)^2)</f>
        <v>348655.1028259325</v>
      </c>
      <c r="Q2318">
        <v>844783.95000000298</v>
      </c>
      <c r="R2318">
        <v>6495282.1399999997</v>
      </c>
    </row>
    <row r="2319" spans="1:18">
      <c r="A2319">
        <v>660</v>
      </c>
      <c r="B2319">
        <v>20001055</v>
      </c>
      <c r="C2319">
        <f>+PF1661</f>
        <v>0</v>
      </c>
      <c r="D2319" t="s">
        <v>168</v>
      </c>
      <c r="E2319">
        <v>907804800000</v>
      </c>
      <c r="F2319">
        <v>1449660270000</v>
      </c>
      <c r="G2319">
        <v>1</v>
      </c>
      <c r="H2319" t="s">
        <v>1696</v>
      </c>
      <c r="I2319" t="s">
        <v>1697</v>
      </c>
      <c r="J2319" t="s">
        <v>20</v>
      </c>
      <c r="K2319" t="s">
        <v>21</v>
      </c>
      <c r="L2319">
        <v>0</v>
      </c>
      <c r="M2319">
        <v>0</v>
      </c>
      <c r="N2319" t="s">
        <v>22</v>
      </c>
      <c r="O2319">
        <v>3</v>
      </c>
      <c r="P2319" s="30">
        <f>SQRT((postes_2[[#This Row],[x]]-$Q$1)^2+(postes_2[[#This Row],[y]]-$R$1)^2)</f>
        <v>348683.41755614418</v>
      </c>
      <c r="Q2319">
        <v>956498.34000000404</v>
      </c>
      <c r="R2319">
        <v>6796404.4299999997</v>
      </c>
    </row>
    <row r="2320" spans="1:18">
      <c r="A2320">
        <v>3907</v>
      </c>
      <c r="B2320">
        <v>20000100</v>
      </c>
      <c r="C2320" t="e">
        <f>+#REF!</f>
        <v>#REF!</v>
      </c>
      <c r="D2320" t="s">
        <v>152</v>
      </c>
      <c r="E2320">
        <v>1303896661000</v>
      </c>
      <c r="F2320">
        <v>1300464603000</v>
      </c>
      <c r="G2320">
        <v>1</v>
      </c>
      <c r="H2320" t="s">
        <v>8236</v>
      </c>
      <c r="I2320" t="s">
        <v>8237</v>
      </c>
      <c r="J2320" t="s">
        <v>183</v>
      </c>
      <c r="K2320" t="s">
        <v>21</v>
      </c>
      <c r="L2320">
        <v>0</v>
      </c>
      <c r="M2320">
        <v>0</v>
      </c>
      <c r="N2320" t="s">
        <v>22</v>
      </c>
      <c r="O2320">
        <v>6</v>
      </c>
      <c r="P2320" s="30">
        <f>SQRT((postes_2[[#This Row],[x]]-$Q$1)^2+(postes_2[[#This Row],[y]]-$R$1)^2)</f>
        <v>348820.01114296459</v>
      </c>
      <c r="Q2320">
        <v>902425.59000000404</v>
      </c>
      <c r="R2320">
        <v>6944346.9199999999</v>
      </c>
    </row>
    <row r="2321" spans="1:18">
      <c r="A2321">
        <v>4033</v>
      </c>
      <c r="B2321">
        <v>20000171</v>
      </c>
      <c r="C2321" t="e">
        <f>+#REF!</f>
        <v>#REF!</v>
      </c>
      <c r="D2321" t="s">
        <v>152</v>
      </c>
      <c r="E2321">
        <v>994723200000</v>
      </c>
      <c r="F2321">
        <v>1277202169000</v>
      </c>
      <c r="G2321">
        <v>1</v>
      </c>
      <c r="H2321" t="s">
        <v>8063</v>
      </c>
      <c r="I2321" t="s">
        <v>8064</v>
      </c>
      <c r="J2321" t="s">
        <v>20</v>
      </c>
      <c r="K2321" t="s">
        <v>21</v>
      </c>
      <c r="L2321">
        <v>0</v>
      </c>
      <c r="M2321">
        <v>0</v>
      </c>
      <c r="N2321" t="s">
        <v>22</v>
      </c>
      <c r="O2321">
        <v>3</v>
      </c>
      <c r="P2321" s="30">
        <f>SQRT((postes_2[[#This Row],[x]]-$Q$1)^2+(postes_2[[#This Row],[y]]-$R$1)^2)</f>
        <v>349028.78473287198</v>
      </c>
      <c r="Q2321">
        <v>916526.00999999803</v>
      </c>
      <c r="R2321">
        <v>6921243.0899999999</v>
      </c>
    </row>
    <row r="2322" spans="1:18">
      <c r="A2322">
        <v>583</v>
      </c>
      <c r="B2322">
        <v>30001639</v>
      </c>
      <c r="C2322" t="e">
        <f>+#REF!</f>
        <v>#REF!</v>
      </c>
      <c r="D2322" t="s">
        <v>23</v>
      </c>
      <c r="E2322">
        <v>1068076800000</v>
      </c>
      <c r="F2322">
        <v>1246615141000</v>
      </c>
      <c r="G2322">
        <v>1</v>
      </c>
      <c r="H2322" t="s">
        <v>5724</v>
      </c>
      <c r="I2322" t="s">
        <v>5725</v>
      </c>
      <c r="J2322" t="s">
        <v>26</v>
      </c>
      <c r="K2322" t="s">
        <v>21</v>
      </c>
      <c r="L2322">
        <v>0</v>
      </c>
      <c r="M2322">
        <v>0</v>
      </c>
      <c r="N2322" t="s">
        <v>22</v>
      </c>
      <c r="O2322">
        <v>3</v>
      </c>
      <c r="P2322" s="30">
        <f>SQRT((postes_2[[#This Row],[x]]-$Q$1)^2+(postes_2[[#This Row],[y]]-$R$1)^2)</f>
        <v>349047.40918985114</v>
      </c>
      <c r="Q2322">
        <v>840529.39000000095</v>
      </c>
      <c r="R2322">
        <v>6490961.9800000004</v>
      </c>
    </row>
    <row r="2323" spans="1:18">
      <c r="A2323">
        <v>3888</v>
      </c>
      <c r="B2323">
        <v>60002766</v>
      </c>
      <c r="C2323" t="e">
        <f>+#REF!</f>
        <v>#REF!</v>
      </c>
      <c r="D2323" t="s">
        <v>20</v>
      </c>
      <c r="E2323">
        <v>980899200000</v>
      </c>
      <c r="F2323" t="s">
        <v>20</v>
      </c>
      <c r="G2323">
        <v>1</v>
      </c>
      <c r="H2323" t="s">
        <v>8200</v>
      </c>
      <c r="I2323" t="s">
        <v>8201</v>
      </c>
      <c r="J2323" t="s">
        <v>20</v>
      </c>
      <c r="K2323" t="s">
        <v>21</v>
      </c>
      <c r="L2323">
        <v>0</v>
      </c>
      <c r="M2323">
        <v>0</v>
      </c>
      <c r="N2323" t="s">
        <v>22</v>
      </c>
      <c r="O2323">
        <v>3</v>
      </c>
      <c r="P2323" s="30">
        <f>SQRT((postes_2[[#This Row],[x]]-$Q$1)^2+(postes_2[[#This Row],[y]]-$R$1)^2)</f>
        <v>349169.79265822703</v>
      </c>
      <c r="Q2323">
        <v>266471.77000000299</v>
      </c>
      <c r="R2323">
        <v>6813339.3099999996</v>
      </c>
    </row>
    <row r="2324" spans="1:18">
      <c r="A2324">
        <v>2649</v>
      </c>
      <c r="B2324">
        <v>30001063</v>
      </c>
      <c r="C2324" t="e">
        <f>+#REF!</f>
        <v>#REF!</v>
      </c>
      <c r="D2324" t="s">
        <v>30</v>
      </c>
      <c r="E2324" s="1">
        <v>980208000000</v>
      </c>
      <c r="F2324">
        <v>1321434878000</v>
      </c>
      <c r="G2324">
        <v>1</v>
      </c>
      <c r="H2324" t="s">
        <v>5391</v>
      </c>
      <c r="I2324" t="s">
        <v>5392</v>
      </c>
      <c r="J2324" t="s">
        <v>20</v>
      </c>
      <c r="K2324" t="s">
        <v>21</v>
      </c>
      <c r="L2324">
        <v>0</v>
      </c>
      <c r="M2324">
        <v>0</v>
      </c>
      <c r="N2324" t="s">
        <v>22</v>
      </c>
      <c r="O2324">
        <v>6</v>
      </c>
      <c r="P2324" s="30">
        <f>SQRT((postes_2[[#This Row],[x]]-$Q$1)^2+(postes_2[[#This Row],[y]]-$R$1)^2)</f>
        <v>349484.2662783424</v>
      </c>
      <c r="Q2324">
        <v>875714.54999999702</v>
      </c>
      <c r="R2324">
        <v>6525900.9199999999</v>
      </c>
    </row>
    <row r="2325" spans="1:18">
      <c r="A2325">
        <v>1037</v>
      </c>
      <c r="B2325">
        <v>30003433</v>
      </c>
      <c r="C2325">
        <f>+PF1293</f>
        <v>0</v>
      </c>
      <c r="D2325" t="s">
        <v>152</v>
      </c>
      <c r="E2325">
        <v>1023926400000</v>
      </c>
      <c r="F2325">
        <v>1285932048000</v>
      </c>
      <c r="G2325">
        <v>1</v>
      </c>
      <c r="H2325" t="s">
        <v>3224</v>
      </c>
      <c r="I2325" t="s">
        <v>3225</v>
      </c>
      <c r="J2325" t="s">
        <v>20</v>
      </c>
      <c r="K2325" t="s">
        <v>21</v>
      </c>
      <c r="L2325">
        <v>0</v>
      </c>
      <c r="M2325">
        <v>0</v>
      </c>
      <c r="N2325" t="s">
        <v>22</v>
      </c>
      <c r="O2325">
        <v>6</v>
      </c>
      <c r="P2325" s="30">
        <f>SQRT((postes_2[[#This Row],[x]]-$Q$1)^2+(postes_2[[#This Row],[y]]-$R$1)^2)</f>
        <v>349770.42908636347</v>
      </c>
      <c r="Q2325">
        <v>763015.85999999905</v>
      </c>
      <c r="R2325">
        <v>6438710.2300000004</v>
      </c>
    </row>
    <row r="2326" spans="1:18">
      <c r="A2326">
        <v>1662</v>
      </c>
      <c r="B2326">
        <v>30001138</v>
      </c>
      <c r="C2326">
        <f>+PF666</f>
        <v>0</v>
      </c>
      <c r="D2326" t="s">
        <v>274</v>
      </c>
      <c r="E2326">
        <v>610761600000</v>
      </c>
      <c r="F2326">
        <v>1387882504000</v>
      </c>
      <c r="G2326">
        <v>1</v>
      </c>
      <c r="H2326" t="s">
        <v>2389</v>
      </c>
      <c r="I2326" t="s">
        <v>2390</v>
      </c>
      <c r="J2326" t="s">
        <v>20</v>
      </c>
      <c r="K2326" t="s">
        <v>21</v>
      </c>
      <c r="L2326">
        <v>0</v>
      </c>
      <c r="M2326">
        <v>0</v>
      </c>
      <c r="N2326" t="s">
        <v>22</v>
      </c>
      <c r="O2326">
        <v>3</v>
      </c>
      <c r="P2326" s="30">
        <f>SQRT((postes_2[[#This Row],[x]]-$Q$1)^2+(postes_2[[#This Row],[y]]-$R$1)^2)</f>
        <v>349873.89245379902</v>
      </c>
      <c r="Q2326">
        <v>870132.25999999803</v>
      </c>
      <c r="R2326">
        <v>6518969.5300000003</v>
      </c>
    </row>
    <row r="2327" spans="1:18">
      <c r="A2327">
        <v>1448</v>
      </c>
      <c r="B2327">
        <v>30001327</v>
      </c>
      <c r="C2327">
        <f>+PF884</f>
        <v>0</v>
      </c>
      <c r="D2327" t="s">
        <v>274</v>
      </c>
      <c r="E2327">
        <v>771724800000</v>
      </c>
      <c r="F2327">
        <v>1394193749000</v>
      </c>
      <c r="G2327">
        <v>1</v>
      </c>
      <c r="H2327" t="s">
        <v>5827</v>
      </c>
      <c r="I2327" t="s">
        <v>5828</v>
      </c>
      <c r="J2327" t="s">
        <v>476</v>
      </c>
      <c r="K2327" t="s">
        <v>21</v>
      </c>
      <c r="L2327">
        <v>0</v>
      </c>
      <c r="M2327">
        <v>0</v>
      </c>
      <c r="N2327" t="s">
        <v>22</v>
      </c>
      <c r="O2327">
        <v>6</v>
      </c>
      <c r="P2327" s="30">
        <f>SQRT((postes_2[[#This Row],[x]]-$Q$1)^2+(postes_2[[#This Row],[y]]-$R$1)^2)</f>
        <v>349876.81685008382</v>
      </c>
      <c r="Q2327">
        <v>860938.06000000203</v>
      </c>
      <c r="R2327">
        <v>6509169.1200000001</v>
      </c>
    </row>
    <row r="2328" spans="1:18">
      <c r="A2328">
        <v>1874</v>
      </c>
      <c r="B2328">
        <v>30000149</v>
      </c>
      <c r="C2328">
        <f>+PF456</f>
        <v>0</v>
      </c>
      <c r="D2328" t="s">
        <v>56</v>
      </c>
      <c r="E2328">
        <v>1205410567000</v>
      </c>
      <c r="F2328">
        <v>1205409913000</v>
      </c>
      <c r="G2328">
        <v>1</v>
      </c>
      <c r="H2328" t="s">
        <v>3969</v>
      </c>
      <c r="I2328" t="s">
        <v>3970</v>
      </c>
      <c r="J2328" t="s">
        <v>20</v>
      </c>
      <c r="K2328" t="s">
        <v>21</v>
      </c>
      <c r="L2328">
        <v>0</v>
      </c>
      <c r="M2328">
        <v>0</v>
      </c>
      <c r="N2328" t="s">
        <v>22</v>
      </c>
      <c r="O2328">
        <v>3</v>
      </c>
      <c r="P2328" s="30">
        <f>SQRT((postes_2[[#This Row],[x]]-$Q$1)^2+(postes_2[[#This Row],[y]]-$R$1)^2)</f>
        <v>349893.94592172833</v>
      </c>
      <c r="Q2328">
        <v>951873.17000000202</v>
      </c>
      <c r="R2328">
        <v>6676851.8799999999</v>
      </c>
    </row>
    <row r="2329" spans="1:18">
      <c r="A2329">
        <v>708</v>
      </c>
      <c r="B2329">
        <v>10000971</v>
      </c>
      <c r="C2329">
        <f>+PF1624</f>
        <v>0</v>
      </c>
      <c r="D2329" t="s">
        <v>17</v>
      </c>
      <c r="E2329">
        <v>1126798106000</v>
      </c>
      <c r="F2329">
        <v>1311245500000</v>
      </c>
      <c r="G2329">
        <v>1</v>
      </c>
      <c r="H2329" t="s">
        <v>1188</v>
      </c>
      <c r="I2329" t="s">
        <v>1189</v>
      </c>
      <c r="J2329" t="s">
        <v>20</v>
      </c>
      <c r="K2329" t="s">
        <v>21</v>
      </c>
      <c r="L2329">
        <v>0</v>
      </c>
      <c r="M2329">
        <v>0</v>
      </c>
      <c r="N2329" t="s">
        <v>22</v>
      </c>
      <c r="O2329">
        <v>4</v>
      </c>
      <c r="P2329" s="30">
        <f>SQRT((postes_2[[#This Row],[x]]-$Q$1)^2+(postes_2[[#This Row],[y]]-$R$1)^2)</f>
        <v>349942.13267734164</v>
      </c>
      <c r="Q2329">
        <v>654087.22999999695</v>
      </c>
      <c r="R2329">
        <v>7100675.5</v>
      </c>
    </row>
    <row r="2330" spans="1:18">
      <c r="A2330">
        <v>3317</v>
      </c>
      <c r="B2330">
        <v>70013402</v>
      </c>
      <c r="C2330" t="e">
        <f>+#REF!</f>
        <v>#REF!</v>
      </c>
      <c r="D2330" t="s">
        <v>264</v>
      </c>
      <c r="E2330">
        <v>1158063629000</v>
      </c>
      <c r="F2330">
        <v>1427451760000</v>
      </c>
      <c r="G2330">
        <v>1</v>
      </c>
      <c r="H2330" t="s">
        <v>3695</v>
      </c>
      <c r="I2330" t="s">
        <v>1601</v>
      </c>
      <c r="J2330" t="s">
        <v>20</v>
      </c>
      <c r="K2330" t="s">
        <v>21</v>
      </c>
      <c r="L2330">
        <v>0</v>
      </c>
      <c r="M2330">
        <v>0</v>
      </c>
      <c r="N2330" t="s">
        <v>22</v>
      </c>
      <c r="O2330">
        <v>3</v>
      </c>
      <c r="P2330" s="30">
        <f>SQRT((postes_2[[#This Row],[x]]-$Q$1)^2+(postes_2[[#This Row],[y]]-$R$1)^2)</f>
        <v>349978.57700708316</v>
      </c>
      <c r="Q2330">
        <v>572268.34000000404</v>
      </c>
      <c r="R2330">
        <v>6405574.8799999999</v>
      </c>
    </row>
    <row r="2331" spans="1:18">
      <c r="A2331">
        <v>1891</v>
      </c>
      <c r="B2331">
        <v>70025607</v>
      </c>
      <c r="C2331" t="e">
        <f>+#REF!</f>
        <v>#REF!</v>
      </c>
      <c r="D2331" t="s">
        <v>23</v>
      </c>
      <c r="E2331">
        <v>1232982450000</v>
      </c>
      <c r="F2331">
        <v>1281104221000</v>
      </c>
      <c r="G2331">
        <v>1</v>
      </c>
      <c r="H2331" t="s">
        <v>3397</v>
      </c>
      <c r="I2331" t="s">
        <v>3398</v>
      </c>
      <c r="J2331" t="s">
        <v>3399</v>
      </c>
      <c r="K2331" t="s">
        <v>21</v>
      </c>
      <c r="L2331">
        <v>0</v>
      </c>
      <c r="M2331">
        <v>0</v>
      </c>
      <c r="N2331" t="s">
        <v>22</v>
      </c>
      <c r="O2331">
        <v>4</v>
      </c>
      <c r="P2331" s="30">
        <f>SQRT((postes_2[[#This Row],[x]]-$Q$1)^2+(postes_2[[#This Row],[y]]-$R$1)^2)</f>
        <v>350016.65640286967</v>
      </c>
      <c r="Q2331">
        <v>647813.47999999695</v>
      </c>
      <c r="R2331">
        <v>7101481.1299999999</v>
      </c>
    </row>
    <row r="2332" spans="1:18">
      <c r="A2332">
        <v>2133</v>
      </c>
      <c r="B2332">
        <v>10000041</v>
      </c>
      <c r="C2332" t="e">
        <f>+#REF!</f>
        <v>#REF!</v>
      </c>
      <c r="D2332" t="s">
        <v>17</v>
      </c>
      <c r="E2332">
        <v>962582400000</v>
      </c>
      <c r="F2332">
        <v>1311779006000</v>
      </c>
      <c r="G2332">
        <v>1</v>
      </c>
      <c r="H2332" t="s">
        <v>4982</v>
      </c>
      <c r="I2332" t="s">
        <v>4982</v>
      </c>
      <c r="J2332" t="s">
        <v>4983</v>
      </c>
      <c r="K2332" t="s">
        <v>21</v>
      </c>
      <c r="L2332">
        <v>0</v>
      </c>
      <c r="M2332">
        <v>0</v>
      </c>
      <c r="N2332" t="s">
        <v>22</v>
      </c>
      <c r="O2332">
        <v>6</v>
      </c>
      <c r="P2332" s="30">
        <f>SQRT((postes_2[[#This Row],[x]]-$Q$1)^2+(postes_2[[#This Row],[y]]-$R$1)^2)</f>
        <v>350055.39955026901</v>
      </c>
      <c r="Q2332">
        <v>640559.47999999695</v>
      </c>
      <c r="R2332">
        <v>7102222.0999999996</v>
      </c>
    </row>
    <row r="2333" spans="1:18">
      <c r="A2333">
        <v>2349</v>
      </c>
      <c r="B2333">
        <v>30001071</v>
      </c>
      <c r="C2333" t="e">
        <f>+#REF!</f>
        <v>#REF!</v>
      </c>
      <c r="D2333" t="s">
        <v>20</v>
      </c>
      <c r="E2333" s="1">
        <v>980208000000</v>
      </c>
      <c r="F2333" t="s">
        <v>20</v>
      </c>
      <c r="G2333">
        <v>1</v>
      </c>
      <c r="H2333" t="s">
        <v>5497</v>
      </c>
      <c r="I2333" t="s">
        <v>5498</v>
      </c>
      <c r="J2333" t="s">
        <v>20</v>
      </c>
      <c r="K2333" t="s">
        <v>21</v>
      </c>
      <c r="L2333">
        <v>0</v>
      </c>
      <c r="M2333">
        <v>0</v>
      </c>
      <c r="N2333" t="s">
        <v>22</v>
      </c>
      <c r="O2333">
        <v>7</v>
      </c>
      <c r="P2333" s="30">
        <f>SQRT((postes_2[[#This Row],[x]]-$Q$1)^2+(postes_2[[#This Row],[y]]-$R$1)^2)</f>
        <v>350151.97933428315</v>
      </c>
      <c r="Q2333">
        <v>874620</v>
      </c>
      <c r="R2333">
        <v>6523612.8099999996</v>
      </c>
    </row>
    <row r="2334" spans="1:18">
      <c r="A2334">
        <v>1762</v>
      </c>
      <c r="B2334">
        <v>10000032</v>
      </c>
      <c r="C2334">
        <f>+PF578</f>
        <v>0</v>
      </c>
      <c r="D2334" t="s">
        <v>17</v>
      </c>
      <c r="E2334">
        <v>962582400000</v>
      </c>
      <c r="F2334">
        <v>1311260469000</v>
      </c>
      <c r="G2334">
        <v>1</v>
      </c>
      <c r="H2334" t="s">
        <v>7054</v>
      </c>
      <c r="I2334" t="s">
        <v>1179</v>
      </c>
      <c r="J2334" t="s">
        <v>603</v>
      </c>
      <c r="K2334" t="s">
        <v>21</v>
      </c>
      <c r="L2334">
        <v>0</v>
      </c>
      <c r="M2334">
        <v>0</v>
      </c>
      <c r="N2334" t="s">
        <v>22</v>
      </c>
      <c r="O2334">
        <v>7</v>
      </c>
      <c r="P2334" s="30">
        <f>SQRT((postes_2[[#This Row],[x]]-$Q$1)^2+(postes_2[[#This Row],[y]]-$R$1)^2)</f>
        <v>350158.02055784618</v>
      </c>
      <c r="Q2334">
        <v>638184.11999999697</v>
      </c>
      <c r="R2334">
        <v>7102521.8399999999</v>
      </c>
    </row>
    <row r="2335" spans="1:18">
      <c r="A2335">
        <v>1507</v>
      </c>
      <c r="B2335">
        <v>20000485</v>
      </c>
      <c r="C2335">
        <f>+PF830</f>
        <v>0</v>
      </c>
      <c r="D2335" t="s">
        <v>20</v>
      </c>
      <c r="E2335">
        <v>952473600000</v>
      </c>
      <c r="F2335" t="s">
        <v>20</v>
      </c>
      <c r="G2335">
        <v>1</v>
      </c>
      <c r="H2335" t="s">
        <v>3283</v>
      </c>
      <c r="I2335" t="s">
        <v>3284</v>
      </c>
      <c r="J2335" t="s">
        <v>1142</v>
      </c>
      <c r="K2335" t="s">
        <v>21</v>
      </c>
      <c r="L2335">
        <v>0</v>
      </c>
      <c r="M2335">
        <v>0</v>
      </c>
      <c r="N2335" t="s">
        <v>22</v>
      </c>
      <c r="O2335">
        <v>3</v>
      </c>
      <c r="P2335" s="30">
        <f>SQRT((postes_2[[#This Row],[x]]-$Q$1)^2+(postes_2[[#This Row],[y]]-$R$1)^2)</f>
        <v>350172.65689563507</v>
      </c>
      <c r="Q2335">
        <v>935099.28999999899</v>
      </c>
      <c r="R2335">
        <v>6884749.2599999998</v>
      </c>
    </row>
    <row r="2336" spans="1:18">
      <c r="A2336">
        <v>701</v>
      </c>
      <c r="B2336">
        <v>10000051</v>
      </c>
      <c r="C2336">
        <f>+PF1638</f>
        <v>0</v>
      </c>
      <c r="D2336" t="s">
        <v>17</v>
      </c>
      <c r="E2336">
        <v>1111664923000</v>
      </c>
      <c r="F2336">
        <v>1311951674000</v>
      </c>
      <c r="G2336">
        <v>1</v>
      </c>
      <c r="H2336" t="s">
        <v>1174</v>
      </c>
      <c r="I2336" t="s">
        <v>1175</v>
      </c>
      <c r="J2336" t="s">
        <v>670</v>
      </c>
      <c r="K2336" t="s">
        <v>21</v>
      </c>
      <c r="L2336">
        <v>0</v>
      </c>
      <c r="M2336">
        <v>0</v>
      </c>
      <c r="N2336" t="s">
        <v>22</v>
      </c>
      <c r="O2336">
        <v>4</v>
      </c>
      <c r="P2336" s="30">
        <f>SQRT((postes_2[[#This Row],[x]]-$Q$1)^2+(postes_2[[#This Row],[y]]-$R$1)^2)</f>
        <v>350313.2060967639</v>
      </c>
      <c r="Q2336">
        <v>656408.46999999904</v>
      </c>
      <c r="R2336">
        <v>7100750.3200000003</v>
      </c>
    </row>
    <row r="2337" spans="1:18">
      <c r="A2337">
        <v>4069</v>
      </c>
      <c r="B2337">
        <v>70009701</v>
      </c>
      <c r="C2337" t="e">
        <f>+#REF!</f>
        <v>#REF!</v>
      </c>
      <c r="D2337" t="s">
        <v>274</v>
      </c>
      <c r="E2337">
        <v>1126084968000</v>
      </c>
      <c r="F2337">
        <v>1452184602000</v>
      </c>
      <c r="G2337">
        <v>1</v>
      </c>
      <c r="H2337" t="s">
        <v>8263</v>
      </c>
      <c r="I2337" t="s">
        <v>8264</v>
      </c>
      <c r="J2337" t="s">
        <v>20</v>
      </c>
      <c r="K2337" t="s">
        <v>21</v>
      </c>
      <c r="L2337">
        <v>0</v>
      </c>
      <c r="M2337">
        <v>0</v>
      </c>
      <c r="N2337" t="s">
        <v>22</v>
      </c>
      <c r="O2337">
        <v>6</v>
      </c>
      <c r="P2337" s="30">
        <f>SQRT((postes_2[[#This Row],[x]]-$Q$1)^2+(postes_2[[#This Row],[y]]-$R$1)^2)</f>
        <v>350313.91929313977</v>
      </c>
      <c r="Q2337">
        <v>650082.04999999702</v>
      </c>
      <c r="R2337">
        <v>7101529.4000000004</v>
      </c>
    </row>
    <row r="2338" spans="1:18">
      <c r="A2338">
        <v>4070</v>
      </c>
      <c r="B2338">
        <v>10000035</v>
      </c>
      <c r="C2338" t="e">
        <f>+#REF!</f>
        <v>#REF!</v>
      </c>
      <c r="D2338" t="s">
        <v>274</v>
      </c>
      <c r="E2338">
        <v>1057276800000</v>
      </c>
      <c r="F2338">
        <v>1452183808000</v>
      </c>
      <c r="G2338">
        <v>1</v>
      </c>
      <c r="H2338" t="s">
        <v>8263</v>
      </c>
      <c r="I2338" t="s">
        <v>8264</v>
      </c>
      <c r="J2338" t="s">
        <v>20</v>
      </c>
      <c r="K2338" t="s">
        <v>21</v>
      </c>
      <c r="L2338">
        <v>0</v>
      </c>
      <c r="M2338">
        <v>0</v>
      </c>
      <c r="N2338" t="s">
        <v>22</v>
      </c>
      <c r="O2338">
        <v>6</v>
      </c>
      <c r="P2338" s="30">
        <f>SQRT((postes_2[[#This Row],[x]]-$Q$1)^2+(postes_2[[#This Row],[y]]-$R$1)^2)</f>
        <v>350313.91929313977</v>
      </c>
      <c r="Q2338">
        <v>650082.04999999702</v>
      </c>
      <c r="R2338">
        <v>7101529.4000000004</v>
      </c>
    </row>
    <row r="2339" spans="1:18">
      <c r="A2339">
        <v>2677</v>
      </c>
      <c r="B2339">
        <v>20003473</v>
      </c>
      <c r="C2339" t="e">
        <f>+#REF!</f>
        <v>#REF!</v>
      </c>
      <c r="D2339" t="s">
        <v>274</v>
      </c>
      <c r="E2339">
        <v>1063843200000</v>
      </c>
      <c r="F2339">
        <v>1435926188000</v>
      </c>
      <c r="G2339">
        <v>1</v>
      </c>
      <c r="H2339" t="s">
        <v>5075</v>
      </c>
      <c r="I2339" t="s">
        <v>5076</v>
      </c>
      <c r="J2339" t="s">
        <v>20</v>
      </c>
      <c r="K2339" t="s">
        <v>21</v>
      </c>
      <c r="L2339">
        <v>0</v>
      </c>
      <c r="M2339">
        <v>0</v>
      </c>
      <c r="N2339" t="s">
        <v>22</v>
      </c>
      <c r="O2339">
        <v>3</v>
      </c>
      <c r="P2339" s="30">
        <f>SQRT((postes_2[[#This Row],[x]]-$Q$1)^2+(postes_2[[#This Row],[y]]-$R$1)^2)</f>
        <v>350328.98972823442</v>
      </c>
      <c r="Q2339">
        <v>960439.18999999797</v>
      </c>
      <c r="R2339">
        <v>6737604.54</v>
      </c>
    </row>
    <row r="2340" spans="1:18">
      <c r="A2340">
        <v>3123</v>
      </c>
      <c r="B2340">
        <v>50000682</v>
      </c>
      <c r="C2340" t="e">
        <f>+#REF!</f>
        <v>#REF!</v>
      </c>
      <c r="D2340" t="s">
        <v>20</v>
      </c>
      <c r="E2340">
        <v>610761600000</v>
      </c>
      <c r="F2340" t="s">
        <v>20</v>
      </c>
      <c r="G2340">
        <v>1</v>
      </c>
      <c r="H2340" t="s">
        <v>3083</v>
      </c>
      <c r="I2340" t="s">
        <v>3084</v>
      </c>
      <c r="J2340" t="s">
        <v>20</v>
      </c>
      <c r="K2340" t="s">
        <v>21</v>
      </c>
      <c r="L2340">
        <v>0</v>
      </c>
      <c r="M2340">
        <v>0</v>
      </c>
      <c r="N2340" t="s">
        <v>22</v>
      </c>
      <c r="O2340">
        <v>7</v>
      </c>
      <c r="P2340" s="30">
        <f>SQRT((postes_2[[#This Row],[x]]-$Q$1)^2+(postes_2[[#This Row],[y]]-$R$1)^2)</f>
        <v>350335.58878418594</v>
      </c>
      <c r="Q2340">
        <v>675462.14000000095</v>
      </c>
      <c r="R2340">
        <v>6409208.1500000004</v>
      </c>
    </row>
    <row r="2341" spans="1:18">
      <c r="A2341">
        <v>1964</v>
      </c>
      <c r="B2341">
        <v>60000396</v>
      </c>
      <c r="C2341">
        <f>+PF379</f>
        <v>0</v>
      </c>
      <c r="D2341" t="s">
        <v>20</v>
      </c>
      <c r="E2341">
        <v>1082678400000</v>
      </c>
      <c r="F2341" t="s">
        <v>20</v>
      </c>
      <c r="G2341">
        <v>1</v>
      </c>
      <c r="H2341" t="s">
        <v>3996</v>
      </c>
      <c r="I2341" t="s">
        <v>3997</v>
      </c>
      <c r="J2341" t="s">
        <v>20</v>
      </c>
      <c r="K2341" t="s">
        <v>21</v>
      </c>
      <c r="L2341">
        <v>0</v>
      </c>
      <c r="M2341">
        <v>0</v>
      </c>
      <c r="N2341" t="s">
        <v>22</v>
      </c>
      <c r="O2341">
        <v>3</v>
      </c>
      <c r="P2341" s="30">
        <f>SQRT((postes_2[[#This Row],[x]]-$Q$1)^2+(postes_2[[#This Row],[y]]-$R$1)^2)</f>
        <v>350355.4153570598</v>
      </c>
      <c r="Q2341">
        <v>263473.5</v>
      </c>
      <c r="R2341">
        <v>6801865.2300000004</v>
      </c>
    </row>
    <row r="2342" spans="1:18">
      <c r="A2342">
        <v>2370</v>
      </c>
      <c r="B2342">
        <v>10000033</v>
      </c>
      <c r="C2342" t="e">
        <f>+#REF!</f>
        <v>#REF!</v>
      </c>
      <c r="D2342" t="s">
        <v>17</v>
      </c>
      <c r="E2342">
        <v>962582400000</v>
      </c>
      <c r="F2342">
        <v>1311779093000</v>
      </c>
      <c r="G2342">
        <v>1</v>
      </c>
      <c r="H2342" t="s">
        <v>5542</v>
      </c>
      <c r="I2342" t="s">
        <v>5542</v>
      </c>
      <c r="J2342" t="s">
        <v>5543</v>
      </c>
      <c r="K2342" t="s">
        <v>21</v>
      </c>
      <c r="L2342">
        <v>0</v>
      </c>
      <c r="M2342">
        <v>0</v>
      </c>
      <c r="N2342" t="s">
        <v>22</v>
      </c>
      <c r="O2342">
        <v>6</v>
      </c>
      <c r="P2342" s="30">
        <f>SQRT((postes_2[[#This Row],[x]]-$Q$1)^2+(postes_2[[#This Row],[y]]-$R$1)^2)</f>
        <v>350393.43140850303</v>
      </c>
      <c r="Q2342">
        <v>642888.79999999702</v>
      </c>
      <c r="R2342">
        <v>7102352.7800000003</v>
      </c>
    </row>
    <row r="2343" spans="1:18">
      <c r="A2343">
        <v>3122</v>
      </c>
      <c r="B2343">
        <v>50000444</v>
      </c>
      <c r="C2343" t="e">
        <f>+#REF!</f>
        <v>#REF!</v>
      </c>
      <c r="D2343" t="s">
        <v>482</v>
      </c>
      <c r="E2343">
        <v>610761600000</v>
      </c>
      <c r="F2343">
        <v>1392973411000</v>
      </c>
      <c r="G2343">
        <v>1</v>
      </c>
      <c r="H2343" t="s">
        <v>3081</v>
      </c>
      <c r="I2343" t="s">
        <v>3082</v>
      </c>
      <c r="J2343" t="s">
        <v>26</v>
      </c>
      <c r="K2343" t="s">
        <v>21</v>
      </c>
      <c r="L2343">
        <v>0</v>
      </c>
      <c r="M2343">
        <v>0</v>
      </c>
      <c r="N2343" t="s">
        <v>22</v>
      </c>
      <c r="O2343">
        <v>4</v>
      </c>
      <c r="P2343" s="30">
        <f>SQRT((postes_2[[#This Row],[x]]-$Q$1)^2+(postes_2[[#This Row],[y]]-$R$1)^2)</f>
        <v>350415.20749477239</v>
      </c>
      <c r="Q2343">
        <v>452066.43999999802</v>
      </c>
      <c r="R2343">
        <v>6440893.3899999997</v>
      </c>
    </row>
    <row r="2344" spans="1:18">
      <c r="A2344">
        <v>1855</v>
      </c>
      <c r="B2344">
        <v>30000187</v>
      </c>
      <c r="C2344">
        <f>+PF491</f>
        <v>0</v>
      </c>
      <c r="D2344" t="s">
        <v>56</v>
      </c>
      <c r="E2344">
        <v>1205338087000</v>
      </c>
      <c r="F2344">
        <v>1205338056000</v>
      </c>
      <c r="G2344">
        <v>1</v>
      </c>
      <c r="H2344" t="s">
        <v>4378</v>
      </c>
      <c r="I2344" t="s">
        <v>4379</v>
      </c>
      <c r="J2344" t="s">
        <v>20</v>
      </c>
      <c r="K2344" t="s">
        <v>21</v>
      </c>
      <c r="L2344">
        <v>0</v>
      </c>
      <c r="M2344">
        <v>0</v>
      </c>
      <c r="N2344" t="s">
        <v>22</v>
      </c>
      <c r="O2344">
        <v>3</v>
      </c>
      <c r="P2344" s="30">
        <f>SQRT((postes_2[[#This Row],[x]]-$Q$1)^2+(postes_2[[#This Row],[y]]-$R$1)^2)</f>
        <v>350570.9607621411</v>
      </c>
      <c r="Q2344">
        <v>949435.40999999596</v>
      </c>
      <c r="R2344">
        <v>6664008.6299999999</v>
      </c>
    </row>
    <row r="2345" spans="1:18">
      <c r="A2345">
        <v>587</v>
      </c>
      <c r="B2345">
        <v>50000686</v>
      </c>
      <c r="C2345" t="e">
        <f>+#REF!</f>
        <v>#REF!</v>
      </c>
      <c r="D2345" t="s">
        <v>23</v>
      </c>
      <c r="E2345">
        <v>813369600000</v>
      </c>
      <c r="F2345">
        <v>1247218452000</v>
      </c>
      <c r="G2345">
        <v>1</v>
      </c>
      <c r="H2345" t="s">
        <v>5731</v>
      </c>
      <c r="I2345" t="s">
        <v>5732</v>
      </c>
      <c r="J2345" t="s">
        <v>20</v>
      </c>
      <c r="K2345" t="s">
        <v>21</v>
      </c>
      <c r="L2345">
        <v>0</v>
      </c>
      <c r="M2345">
        <v>0</v>
      </c>
      <c r="N2345" t="s">
        <v>22</v>
      </c>
      <c r="O2345">
        <v>3</v>
      </c>
      <c r="P2345" s="30">
        <f>SQRT((postes_2[[#This Row],[x]]-$Q$1)^2+(postes_2[[#This Row],[y]]-$R$1)^2)</f>
        <v>350621.64117367199</v>
      </c>
      <c r="Q2345">
        <v>543946.28000000096</v>
      </c>
      <c r="R2345">
        <v>6409209.21</v>
      </c>
    </row>
    <row r="2346" spans="1:18">
      <c r="A2346">
        <v>3087</v>
      </c>
      <c r="B2346">
        <v>30001646</v>
      </c>
      <c r="C2346" t="e">
        <f>+#REF!</f>
        <v>#REF!</v>
      </c>
      <c r="D2346" t="s">
        <v>20</v>
      </c>
      <c r="E2346" s="1">
        <v>787536000000</v>
      </c>
      <c r="F2346" t="s">
        <v>20</v>
      </c>
      <c r="G2346">
        <v>1</v>
      </c>
      <c r="H2346" t="s">
        <v>3014</v>
      </c>
      <c r="I2346" t="s">
        <v>3015</v>
      </c>
      <c r="J2346" t="s">
        <v>1187</v>
      </c>
      <c r="K2346" t="s">
        <v>21</v>
      </c>
      <c r="L2346">
        <v>0</v>
      </c>
      <c r="M2346">
        <v>0</v>
      </c>
      <c r="N2346" t="s">
        <v>22</v>
      </c>
      <c r="O2346">
        <v>3</v>
      </c>
      <c r="P2346" s="30">
        <f>SQRT((postes_2[[#This Row],[x]]-$Q$1)^2+(postes_2[[#This Row],[y]]-$R$1)^2)</f>
        <v>350683.6188845039</v>
      </c>
      <c r="Q2346">
        <v>842223.75</v>
      </c>
      <c r="R2346">
        <v>6490272.5499999998</v>
      </c>
    </row>
    <row r="2347" spans="1:18">
      <c r="A2347">
        <v>2277</v>
      </c>
      <c r="B2347">
        <v>20000217</v>
      </c>
      <c r="C2347">
        <f>+PF72</f>
        <v>0</v>
      </c>
      <c r="D2347" t="s">
        <v>152</v>
      </c>
      <c r="E2347">
        <v>769132800000</v>
      </c>
      <c r="F2347">
        <v>1276014649000</v>
      </c>
      <c r="G2347">
        <v>1</v>
      </c>
      <c r="H2347" t="s">
        <v>5406</v>
      </c>
      <c r="I2347" t="s">
        <v>5407</v>
      </c>
      <c r="J2347" t="s">
        <v>20</v>
      </c>
      <c r="K2347" t="s">
        <v>21</v>
      </c>
      <c r="L2347">
        <v>0</v>
      </c>
      <c r="M2347">
        <v>0</v>
      </c>
      <c r="N2347" t="s">
        <v>22</v>
      </c>
      <c r="O2347">
        <v>3</v>
      </c>
      <c r="P2347" s="30">
        <f>SQRT((postes_2[[#This Row],[x]]-$Q$1)^2+(postes_2[[#This Row],[y]]-$R$1)^2)</f>
        <v>350739.46176016901</v>
      </c>
      <c r="Q2347">
        <v>921798.5</v>
      </c>
      <c r="R2347">
        <v>6914993.4400000004</v>
      </c>
    </row>
    <row r="2348" spans="1:18">
      <c r="A2348">
        <v>2549</v>
      </c>
      <c r="B2348">
        <v>50000595</v>
      </c>
      <c r="C2348" t="e">
        <f>+#REF!</f>
        <v>#REF!</v>
      </c>
      <c r="D2348" t="s">
        <v>23</v>
      </c>
      <c r="E2348">
        <v>610761600000</v>
      </c>
      <c r="F2348">
        <v>1247222384000</v>
      </c>
      <c r="G2348">
        <v>1</v>
      </c>
      <c r="H2348" t="s">
        <v>1260</v>
      </c>
      <c r="I2348" t="s">
        <v>1261</v>
      </c>
      <c r="J2348" t="s">
        <v>1262</v>
      </c>
      <c r="K2348" t="s">
        <v>21</v>
      </c>
      <c r="L2348">
        <v>0</v>
      </c>
      <c r="M2348">
        <v>0</v>
      </c>
      <c r="N2348" t="s">
        <v>22</v>
      </c>
      <c r="O2348">
        <v>3</v>
      </c>
      <c r="P2348" s="30">
        <f>SQRT((postes_2[[#This Row],[x]]-$Q$1)^2+(postes_2[[#This Row],[y]]-$R$1)^2)</f>
        <v>350849.64671668451</v>
      </c>
      <c r="Q2348">
        <v>504243.93999999802</v>
      </c>
      <c r="R2348">
        <v>6419079.8600000003</v>
      </c>
    </row>
    <row r="2349" spans="1:18">
      <c r="A2349">
        <v>2694</v>
      </c>
      <c r="B2349">
        <v>60005156</v>
      </c>
      <c r="C2349" t="e">
        <f>+#REF!</f>
        <v>#REF!</v>
      </c>
      <c r="D2349" t="s">
        <v>43</v>
      </c>
      <c r="E2349">
        <v>1107879550000</v>
      </c>
      <c r="F2349">
        <v>1107878490000</v>
      </c>
      <c r="G2349">
        <v>1</v>
      </c>
      <c r="H2349" t="s">
        <v>6257</v>
      </c>
      <c r="I2349" t="s">
        <v>6258</v>
      </c>
      <c r="J2349" t="s">
        <v>20</v>
      </c>
      <c r="K2349" t="s">
        <v>21</v>
      </c>
      <c r="L2349">
        <v>0</v>
      </c>
      <c r="M2349">
        <v>0</v>
      </c>
      <c r="N2349" t="s">
        <v>22</v>
      </c>
      <c r="O2349">
        <v>3</v>
      </c>
      <c r="P2349" s="30">
        <f>SQRT((postes_2[[#This Row],[x]]-$Q$1)^2+(postes_2[[#This Row],[y]]-$R$1)^2)</f>
        <v>350880.84661512281</v>
      </c>
      <c r="Q2349">
        <v>270321.75</v>
      </c>
      <c r="R2349">
        <v>6839584.4699999997</v>
      </c>
    </row>
    <row r="2350" spans="1:18">
      <c r="A2350">
        <v>1247</v>
      </c>
      <c r="B2350">
        <v>20001088</v>
      </c>
      <c r="C2350">
        <f>+PF1108</f>
        <v>0</v>
      </c>
      <c r="D2350" t="s">
        <v>56</v>
      </c>
      <c r="E2350">
        <v>610761600000</v>
      </c>
      <c r="F2350">
        <v>1377706564000</v>
      </c>
      <c r="G2350">
        <v>1</v>
      </c>
      <c r="H2350" t="s">
        <v>2214</v>
      </c>
      <c r="I2350" t="s">
        <v>2215</v>
      </c>
      <c r="J2350" t="s">
        <v>20</v>
      </c>
      <c r="K2350" t="s">
        <v>21</v>
      </c>
      <c r="L2350">
        <v>0</v>
      </c>
      <c r="M2350">
        <v>0</v>
      </c>
      <c r="N2350" t="s">
        <v>22</v>
      </c>
      <c r="O2350">
        <v>6</v>
      </c>
      <c r="P2350" s="30">
        <f>SQRT((postes_2[[#This Row],[x]]-$Q$1)^2+(postes_2[[#This Row],[y]]-$R$1)^2)</f>
        <v>350916.41391318233</v>
      </c>
      <c r="Q2350">
        <v>959116.75</v>
      </c>
      <c r="R2350">
        <v>6793303.0099999998</v>
      </c>
    </row>
    <row r="2351" spans="1:18">
      <c r="A2351">
        <v>3989</v>
      </c>
      <c r="B2351">
        <v>20000138</v>
      </c>
      <c r="C2351" t="e">
        <f>+#REF!</f>
        <v>#REF!</v>
      </c>
      <c r="D2351" t="s">
        <v>805</v>
      </c>
      <c r="E2351">
        <v>610761600000</v>
      </c>
      <c r="F2351">
        <v>1277308711000</v>
      </c>
      <c r="G2351">
        <v>1</v>
      </c>
      <c r="H2351" t="s">
        <v>7974</v>
      </c>
      <c r="I2351" t="s">
        <v>7975</v>
      </c>
      <c r="J2351" t="s">
        <v>20</v>
      </c>
      <c r="K2351" t="s">
        <v>21</v>
      </c>
      <c r="L2351">
        <v>0</v>
      </c>
      <c r="M2351">
        <v>0</v>
      </c>
      <c r="N2351" t="s">
        <v>22</v>
      </c>
      <c r="O2351">
        <v>3</v>
      </c>
      <c r="P2351" s="30">
        <f>SQRT((postes_2[[#This Row],[x]]-$Q$1)^2+(postes_2[[#This Row],[y]]-$R$1)^2)</f>
        <v>351000.86729161267</v>
      </c>
      <c r="Q2351">
        <v>911568.70000000298</v>
      </c>
      <c r="R2351">
        <v>6933852.9100000001</v>
      </c>
    </row>
    <row r="2352" spans="1:18">
      <c r="A2352">
        <v>1865</v>
      </c>
      <c r="B2352">
        <v>20000463</v>
      </c>
      <c r="C2352">
        <f>+PF492</f>
        <v>0</v>
      </c>
      <c r="D2352" t="s">
        <v>20</v>
      </c>
      <c r="E2352">
        <v>957398400000</v>
      </c>
      <c r="F2352" t="s">
        <v>20</v>
      </c>
      <c r="G2352">
        <v>1</v>
      </c>
      <c r="H2352" t="s">
        <v>4399</v>
      </c>
      <c r="I2352" t="s">
        <v>4400</v>
      </c>
      <c r="J2352" t="s">
        <v>1142</v>
      </c>
      <c r="K2352" t="s">
        <v>21</v>
      </c>
      <c r="L2352">
        <v>0</v>
      </c>
      <c r="M2352">
        <v>0</v>
      </c>
      <c r="N2352" t="s">
        <v>22</v>
      </c>
      <c r="O2352">
        <v>6</v>
      </c>
      <c r="P2352" s="30">
        <f>SQRT((postes_2[[#This Row],[x]]-$Q$1)^2+(postes_2[[#This Row],[y]]-$R$1)^2)</f>
        <v>351126.80342731916</v>
      </c>
      <c r="Q2352">
        <v>934192</v>
      </c>
      <c r="R2352">
        <v>6889453.6699999999</v>
      </c>
    </row>
    <row r="2353" spans="1:18">
      <c r="A2353">
        <v>2793</v>
      </c>
      <c r="B2353">
        <v>20000449</v>
      </c>
      <c r="C2353" t="e">
        <f>+#REF!</f>
        <v>#REF!</v>
      </c>
      <c r="D2353" t="s">
        <v>20</v>
      </c>
      <c r="E2353">
        <v>992390400000</v>
      </c>
      <c r="F2353" t="s">
        <v>20</v>
      </c>
      <c r="G2353">
        <v>1</v>
      </c>
      <c r="H2353" t="s">
        <v>4436</v>
      </c>
      <c r="I2353" t="s">
        <v>4437</v>
      </c>
      <c r="J2353" t="s">
        <v>1142</v>
      </c>
      <c r="K2353" t="s">
        <v>21</v>
      </c>
      <c r="L2353">
        <v>0</v>
      </c>
      <c r="M2353">
        <v>0</v>
      </c>
      <c r="N2353" t="s">
        <v>22</v>
      </c>
      <c r="O2353">
        <v>3</v>
      </c>
      <c r="P2353" s="30">
        <f>SQRT((postes_2[[#This Row],[x]]-$Q$1)^2+(postes_2[[#This Row],[y]]-$R$1)^2)</f>
        <v>351205.88639825804</v>
      </c>
      <c r="Q2353">
        <v>932477.17000000202</v>
      </c>
      <c r="R2353">
        <v>6893663.9900000002</v>
      </c>
    </row>
    <row r="2354" spans="1:18">
      <c r="A2354">
        <v>3950</v>
      </c>
      <c r="B2354">
        <v>30002206</v>
      </c>
      <c r="C2354" t="e">
        <f>+#REF!</f>
        <v>#REF!</v>
      </c>
      <c r="D2354" t="s">
        <v>152</v>
      </c>
      <c r="E2354">
        <v>610761600000</v>
      </c>
      <c r="F2354">
        <v>1285767003000</v>
      </c>
      <c r="G2354">
        <v>1</v>
      </c>
      <c r="H2354" t="s">
        <v>8340</v>
      </c>
      <c r="I2354" t="s">
        <v>8341</v>
      </c>
      <c r="J2354" t="s">
        <v>20</v>
      </c>
      <c r="K2354" t="s">
        <v>21</v>
      </c>
      <c r="L2354">
        <v>0</v>
      </c>
      <c r="M2354">
        <v>0</v>
      </c>
      <c r="N2354" t="s">
        <v>22</v>
      </c>
      <c r="O2354">
        <v>6</v>
      </c>
      <c r="P2354" s="30">
        <f>SQRT((postes_2[[#This Row],[x]]-$Q$1)^2+(postes_2[[#This Row],[y]]-$R$1)^2)</f>
        <v>351557.11928065459</v>
      </c>
      <c r="Q2354">
        <v>751525.65999999596</v>
      </c>
      <c r="R2354">
        <v>6431444.4800000004</v>
      </c>
    </row>
    <row r="2355" spans="1:18">
      <c r="A2355">
        <v>3951</v>
      </c>
      <c r="B2355">
        <v>70030933</v>
      </c>
      <c r="C2355" t="e">
        <f>+#REF!</f>
        <v>#REF!</v>
      </c>
      <c r="D2355" t="s">
        <v>264</v>
      </c>
      <c r="E2355">
        <v>1464256469000</v>
      </c>
      <c r="F2355">
        <v>1286360403000</v>
      </c>
      <c r="G2355">
        <v>1</v>
      </c>
      <c r="H2355" t="s">
        <v>8340</v>
      </c>
      <c r="I2355" t="s">
        <v>8341</v>
      </c>
      <c r="J2355" t="s">
        <v>20</v>
      </c>
      <c r="K2355" t="s">
        <v>21</v>
      </c>
      <c r="L2355">
        <v>0</v>
      </c>
      <c r="M2355">
        <v>0</v>
      </c>
      <c r="N2355" t="s">
        <v>22</v>
      </c>
      <c r="O2355">
        <v>3</v>
      </c>
      <c r="P2355" s="30">
        <f>SQRT((postes_2[[#This Row],[x]]-$Q$1)^2+(postes_2[[#This Row],[y]]-$R$1)^2)</f>
        <v>351557.11928065459</v>
      </c>
      <c r="Q2355">
        <v>751525.65999999596</v>
      </c>
      <c r="R2355">
        <v>6431444.4800000004</v>
      </c>
    </row>
    <row r="2356" spans="1:18">
      <c r="A2356">
        <v>2513</v>
      </c>
      <c r="B2356">
        <v>20000434</v>
      </c>
      <c r="C2356" t="e">
        <f>+#REF!</f>
        <v>#REF!</v>
      </c>
      <c r="D2356" t="s">
        <v>20</v>
      </c>
      <c r="E2356">
        <v>610761600000</v>
      </c>
      <c r="F2356" t="s">
        <v>20</v>
      </c>
      <c r="G2356">
        <v>1</v>
      </c>
      <c r="H2356" t="s">
        <v>4577</v>
      </c>
      <c r="I2356" t="s">
        <v>4578</v>
      </c>
      <c r="J2356" t="s">
        <v>1142</v>
      </c>
      <c r="K2356" t="s">
        <v>21</v>
      </c>
      <c r="L2356">
        <v>0</v>
      </c>
      <c r="M2356">
        <v>0</v>
      </c>
      <c r="N2356" t="s">
        <v>22</v>
      </c>
      <c r="O2356">
        <v>3</v>
      </c>
      <c r="P2356" s="30">
        <f>SQRT((postes_2[[#This Row],[x]]-$Q$1)^2+(postes_2[[#This Row],[y]]-$R$1)^2)</f>
        <v>351799.211447159</v>
      </c>
      <c r="Q2356">
        <v>931737.24000000197</v>
      </c>
      <c r="R2356">
        <v>6896813.6299999999</v>
      </c>
    </row>
    <row r="2357" spans="1:18">
      <c r="A2357">
        <v>1463</v>
      </c>
      <c r="B2357">
        <v>30001651</v>
      </c>
      <c r="C2357">
        <f>+PF896</f>
        <v>0</v>
      </c>
      <c r="D2357" t="s">
        <v>274</v>
      </c>
      <c r="E2357">
        <v>610761600000</v>
      </c>
      <c r="F2357">
        <v>1394194982000</v>
      </c>
      <c r="G2357">
        <v>1</v>
      </c>
      <c r="H2357" t="s">
        <v>5859</v>
      </c>
      <c r="I2357" t="s">
        <v>3015</v>
      </c>
      <c r="J2357" t="s">
        <v>26</v>
      </c>
      <c r="K2357" t="s">
        <v>21</v>
      </c>
      <c r="L2357">
        <v>0</v>
      </c>
      <c r="M2357">
        <v>0</v>
      </c>
      <c r="N2357" t="s">
        <v>22</v>
      </c>
      <c r="O2357">
        <v>3</v>
      </c>
      <c r="P2357" s="30">
        <f>SQRT((postes_2[[#This Row],[x]]-$Q$1)^2+(postes_2[[#This Row],[y]]-$R$1)^2)</f>
        <v>351837.91186863492</v>
      </c>
      <c r="Q2357">
        <v>841855.71000000101</v>
      </c>
      <c r="R2357">
        <v>6488414.7300000004</v>
      </c>
    </row>
    <row r="2358" spans="1:18">
      <c r="A2358">
        <v>3977</v>
      </c>
      <c r="B2358">
        <v>30001057</v>
      </c>
      <c r="C2358" t="e">
        <f>+#REF!</f>
        <v>#REF!</v>
      </c>
      <c r="D2358" t="s">
        <v>20</v>
      </c>
      <c r="E2358" s="1">
        <v>980208000000</v>
      </c>
      <c r="F2358" t="s">
        <v>20</v>
      </c>
      <c r="G2358">
        <v>1</v>
      </c>
      <c r="H2358" t="s">
        <v>1146</v>
      </c>
      <c r="I2358" t="s">
        <v>1147</v>
      </c>
      <c r="J2358" t="s">
        <v>20</v>
      </c>
      <c r="K2358" t="s">
        <v>21</v>
      </c>
      <c r="L2358">
        <v>0</v>
      </c>
      <c r="M2358">
        <v>0</v>
      </c>
      <c r="N2358" t="s">
        <v>22</v>
      </c>
      <c r="O2358">
        <v>7</v>
      </c>
      <c r="P2358" s="30">
        <f>SQRT((postes_2[[#This Row],[x]]-$Q$1)^2+(postes_2[[#This Row],[y]]-$R$1)^2)</f>
        <v>351860.48641552438</v>
      </c>
      <c r="Q2358">
        <v>877637.02000000305</v>
      </c>
      <c r="R2358">
        <v>6524492.4699999997</v>
      </c>
    </row>
    <row r="2359" spans="1:18">
      <c r="A2359">
        <v>3978</v>
      </c>
      <c r="B2359">
        <v>70053728</v>
      </c>
      <c r="C2359" t="e">
        <f>+#REF!</f>
        <v>#REF!</v>
      </c>
      <c r="D2359" t="s">
        <v>1094</v>
      </c>
      <c r="E2359">
        <v>1425295407000</v>
      </c>
      <c r="F2359">
        <v>1425295346000</v>
      </c>
      <c r="G2359">
        <v>1</v>
      </c>
      <c r="H2359" t="s">
        <v>1146</v>
      </c>
      <c r="I2359" t="s">
        <v>1147</v>
      </c>
      <c r="J2359" t="s">
        <v>20</v>
      </c>
      <c r="K2359" t="s">
        <v>21</v>
      </c>
      <c r="L2359">
        <v>0</v>
      </c>
      <c r="M2359">
        <v>0</v>
      </c>
      <c r="N2359" t="s">
        <v>22</v>
      </c>
      <c r="O2359">
        <v>7</v>
      </c>
      <c r="P2359" s="30">
        <f>SQRT((postes_2[[#This Row],[x]]-$Q$1)^2+(postes_2[[#This Row],[y]]-$R$1)^2)</f>
        <v>351860.48641552438</v>
      </c>
      <c r="Q2359">
        <v>877637.02000000305</v>
      </c>
      <c r="R2359">
        <v>6524492.4699999997</v>
      </c>
    </row>
    <row r="2360" spans="1:18">
      <c r="A2360">
        <v>3979</v>
      </c>
      <c r="B2360">
        <v>70053828</v>
      </c>
      <c r="C2360" t="e">
        <f>+#REF!</f>
        <v>#REF!</v>
      </c>
      <c r="D2360" t="s">
        <v>1094</v>
      </c>
      <c r="E2360">
        <v>1425295456000</v>
      </c>
      <c r="F2360">
        <v>1425295419000</v>
      </c>
      <c r="G2360">
        <v>1</v>
      </c>
      <c r="H2360" t="s">
        <v>1146</v>
      </c>
      <c r="I2360" t="s">
        <v>1147</v>
      </c>
      <c r="J2360" t="s">
        <v>20</v>
      </c>
      <c r="K2360" t="s">
        <v>21</v>
      </c>
      <c r="L2360">
        <v>0</v>
      </c>
      <c r="M2360">
        <v>0</v>
      </c>
      <c r="N2360" t="s">
        <v>22</v>
      </c>
      <c r="O2360">
        <v>7</v>
      </c>
      <c r="P2360" s="30">
        <f>SQRT((postes_2[[#This Row],[x]]-$Q$1)^2+(postes_2[[#This Row],[y]]-$R$1)^2)</f>
        <v>351860.48641552438</v>
      </c>
      <c r="Q2360">
        <v>877637.02000000305</v>
      </c>
      <c r="R2360">
        <v>6524492.4699999997</v>
      </c>
    </row>
    <row r="2361" spans="1:18">
      <c r="A2361">
        <v>3980</v>
      </c>
      <c r="B2361">
        <v>70053928</v>
      </c>
      <c r="C2361" t="e">
        <f>+#REF!</f>
        <v>#REF!</v>
      </c>
      <c r="D2361" t="s">
        <v>1094</v>
      </c>
      <c r="E2361">
        <v>1425295481000</v>
      </c>
      <c r="F2361">
        <v>1425295474000</v>
      </c>
      <c r="G2361">
        <v>1</v>
      </c>
      <c r="H2361" t="s">
        <v>1146</v>
      </c>
      <c r="I2361" t="s">
        <v>1147</v>
      </c>
      <c r="J2361" t="s">
        <v>20</v>
      </c>
      <c r="K2361" t="s">
        <v>21</v>
      </c>
      <c r="L2361">
        <v>0</v>
      </c>
      <c r="M2361">
        <v>0</v>
      </c>
      <c r="N2361" t="s">
        <v>22</v>
      </c>
      <c r="O2361">
        <v>7</v>
      </c>
      <c r="P2361" s="30">
        <f>SQRT((postes_2[[#This Row],[x]]-$Q$1)^2+(postes_2[[#This Row],[y]]-$R$1)^2)</f>
        <v>351860.48641552438</v>
      </c>
      <c r="Q2361">
        <v>877637.02000000305</v>
      </c>
      <c r="R2361">
        <v>6524492.4699999997</v>
      </c>
    </row>
    <row r="2362" spans="1:18">
      <c r="A2362">
        <v>3981</v>
      </c>
      <c r="B2362">
        <v>70054028</v>
      </c>
      <c r="C2362" t="e">
        <f>+#REF!</f>
        <v>#REF!</v>
      </c>
      <c r="D2362" t="s">
        <v>1094</v>
      </c>
      <c r="E2362">
        <v>1425295500000</v>
      </c>
      <c r="F2362">
        <v>1425295492000</v>
      </c>
      <c r="G2362">
        <v>1</v>
      </c>
      <c r="H2362" t="s">
        <v>1146</v>
      </c>
      <c r="I2362" t="s">
        <v>1147</v>
      </c>
      <c r="J2362" t="s">
        <v>20</v>
      </c>
      <c r="K2362" t="s">
        <v>21</v>
      </c>
      <c r="L2362">
        <v>0</v>
      </c>
      <c r="M2362">
        <v>0</v>
      </c>
      <c r="N2362" t="s">
        <v>22</v>
      </c>
      <c r="O2362">
        <v>7</v>
      </c>
      <c r="P2362" s="30">
        <f>SQRT((postes_2[[#This Row],[x]]-$Q$1)^2+(postes_2[[#This Row],[y]]-$R$1)^2)</f>
        <v>351860.48641552438</v>
      </c>
      <c r="Q2362">
        <v>877637.02000000305</v>
      </c>
      <c r="R2362">
        <v>6524492.4699999997</v>
      </c>
    </row>
    <row r="2363" spans="1:18">
      <c r="A2363">
        <v>631</v>
      </c>
      <c r="B2363">
        <v>20000427</v>
      </c>
      <c r="C2363">
        <f>+PF1734</f>
        <v>0</v>
      </c>
      <c r="D2363" t="s">
        <v>43</v>
      </c>
      <c r="E2363">
        <v>1158935062000</v>
      </c>
      <c r="F2363" t="s">
        <v>20</v>
      </c>
      <c r="G2363">
        <v>1</v>
      </c>
      <c r="H2363" t="s">
        <v>2038</v>
      </c>
      <c r="I2363" t="s">
        <v>2039</v>
      </c>
      <c r="J2363" t="s">
        <v>1142</v>
      </c>
      <c r="K2363" t="s">
        <v>21</v>
      </c>
      <c r="L2363">
        <v>0</v>
      </c>
      <c r="M2363">
        <v>0</v>
      </c>
      <c r="N2363" t="s">
        <v>22</v>
      </c>
      <c r="O2363">
        <v>3</v>
      </c>
      <c r="P2363" s="30">
        <f>SQRT((postes_2[[#This Row],[x]]-$Q$1)^2+(postes_2[[#This Row],[y]]-$R$1)^2)</f>
        <v>351926.58747142111</v>
      </c>
      <c r="Q2363">
        <v>930895.63000000303</v>
      </c>
      <c r="R2363">
        <v>6898993.3899999997</v>
      </c>
    </row>
    <row r="2364" spans="1:18">
      <c r="A2364">
        <v>2408</v>
      </c>
      <c r="B2364">
        <v>50000589</v>
      </c>
      <c r="C2364" t="e">
        <f>+#REF!</f>
        <v>#REF!</v>
      </c>
      <c r="D2364" t="s">
        <v>274</v>
      </c>
      <c r="E2364">
        <v>1333360540000</v>
      </c>
      <c r="F2364">
        <v>1424780325000</v>
      </c>
      <c r="G2364">
        <v>1</v>
      </c>
      <c r="H2364" t="s">
        <v>6459</v>
      </c>
      <c r="I2364" t="s">
        <v>6460</v>
      </c>
      <c r="J2364" t="s">
        <v>6461</v>
      </c>
      <c r="K2364" t="s">
        <v>21</v>
      </c>
      <c r="L2364">
        <v>0</v>
      </c>
      <c r="M2364">
        <v>0</v>
      </c>
      <c r="N2364" t="s">
        <v>22</v>
      </c>
      <c r="O2364">
        <v>1</v>
      </c>
      <c r="P2364" s="30">
        <f>SQRT((postes_2[[#This Row],[x]]-$Q$1)^2+(postes_2[[#This Row],[y]]-$R$1)^2)</f>
        <v>351960.59519809607</v>
      </c>
      <c r="Q2364">
        <v>498929.63000000297</v>
      </c>
      <c r="R2364">
        <v>6419643.29</v>
      </c>
    </row>
    <row r="2365" spans="1:18">
      <c r="A2365">
        <v>2096</v>
      </c>
      <c r="B2365">
        <v>30001405</v>
      </c>
      <c r="C2365">
        <f>+PF271</f>
        <v>0</v>
      </c>
      <c r="D2365" t="s">
        <v>274</v>
      </c>
      <c r="E2365">
        <v>610761600000</v>
      </c>
      <c r="F2365">
        <v>1392031602000</v>
      </c>
      <c r="G2365">
        <v>1</v>
      </c>
      <c r="H2365" t="s">
        <v>3328</v>
      </c>
      <c r="I2365" t="s">
        <v>3329</v>
      </c>
      <c r="J2365" t="s">
        <v>3330</v>
      </c>
      <c r="K2365" t="s">
        <v>21</v>
      </c>
      <c r="L2365">
        <v>0</v>
      </c>
      <c r="M2365">
        <v>0</v>
      </c>
      <c r="N2365" t="s">
        <v>22</v>
      </c>
      <c r="O2365">
        <v>3</v>
      </c>
      <c r="P2365" s="30">
        <f>SQRT((postes_2[[#This Row],[x]]-$Q$1)^2+(postes_2[[#This Row],[y]]-$R$1)^2)</f>
        <v>351993.6689433562</v>
      </c>
      <c r="Q2365">
        <v>855220.36999999697</v>
      </c>
      <c r="R2365">
        <v>6500487.1500000004</v>
      </c>
    </row>
    <row r="2366" spans="1:18">
      <c r="A2366">
        <v>3571</v>
      </c>
      <c r="B2366">
        <v>20003355</v>
      </c>
      <c r="C2366" t="e">
        <f>+#REF!</f>
        <v>#REF!</v>
      </c>
      <c r="D2366" t="s">
        <v>23</v>
      </c>
      <c r="E2366">
        <v>994377600000</v>
      </c>
      <c r="F2366">
        <v>1288013824000</v>
      </c>
      <c r="G2366">
        <v>1</v>
      </c>
      <c r="H2366" t="s">
        <v>3605</v>
      </c>
      <c r="I2366" t="s">
        <v>3606</v>
      </c>
      <c r="J2366" t="s">
        <v>20</v>
      </c>
      <c r="K2366" t="s">
        <v>21</v>
      </c>
      <c r="L2366">
        <v>0</v>
      </c>
      <c r="M2366">
        <v>0</v>
      </c>
      <c r="N2366" t="s">
        <v>22</v>
      </c>
      <c r="O2366">
        <v>3</v>
      </c>
      <c r="P2366" s="30">
        <f>SQRT((postes_2[[#This Row],[x]]-$Q$1)^2+(postes_2[[#This Row],[y]]-$R$1)^2)</f>
        <v>352039.43574670737</v>
      </c>
      <c r="Q2366">
        <v>925577.86999999697</v>
      </c>
      <c r="R2366">
        <v>6910428.4199999999</v>
      </c>
    </row>
    <row r="2367" spans="1:18">
      <c r="A2367">
        <v>3277</v>
      </c>
      <c r="B2367">
        <v>10000026</v>
      </c>
      <c r="C2367" t="e">
        <f>+#REF!</f>
        <v>#REF!</v>
      </c>
      <c r="D2367" t="s">
        <v>17</v>
      </c>
      <c r="E2367">
        <v>875836800000</v>
      </c>
      <c r="F2367">
        <v>1311245366000</v>
      </c>
      <c r="G2367">
        <v>1</v>
      </c>
      <c r="H2367" t="s">
        <v>7643</v>
      </c>
      <c r="I2367" t="s">
        <v>6408</v>
      </c>
      <c r="J2367" t="s">
        <v>7644</v>
      </c>
      <c r="K2367" t="s">
        <v>21</v>
      </c>
      <c r="L2367">
        <v>0</v>
      </c>
      <c r="M2367">
        <v>0</v>
      </c>
      <c r="N2367" t="s">
        <v>22</v>
      </c>
      <c r="O2367">
        <v>6</v>
      </c>
      <c r="P2367" s="30">
        <f>SQRT((postes_2[[#This Row],[x]]-$Q$1)^2+(postes_2[[#This Row],[y]]-$R$1)^2)</f>
        <v>352048.3566562265</v>
      </c>
      <c r="Q2367">
        <v>648091.27000000305</v>
      </c>
      <c r="R2367">
        <v>7103494.6799999997</v>
      </c>
    </row>
    <row r="2368" spans="1:18">
      <c r="A2368">
        <v>370</v>
      </c>
      <c r="B2368">
        <v>20001473</v>
      </c>
      <c r="C2368" t="e">
        <f>+#REF!</f>
        <v>#REF!</v>
      </c>
      <c r="D2368" t="s">
        <v>56</v>
      </c>
      <c r="E2368">
        <v>1207066507000</v>
      </c>
      <c r="F2368">
        <v>1207066477000</v>
      </c>
      <c r="G2368">
        <v>1</v>
      </c>
      <c r="H2368" t="s">
        <v>858</v>
      </c>
      <c r="I2368" t="s">
        <v>859</v>
      </c>
      <c r="J2368" t="s">
        <v>20</v>
      </c>
      <c r="K2368" t="s">
        <v>21</v>
      </c>
      <c r="L2368">
        <v>0</v>
      </c>
      <c r="M2368">
        <v>0</v>
      </c>
      <c r="N2368" t="s">
        <v>22</v>
      </c>
      <c r="O2368">
        <v>3</v>
      </c>
      <c r="P2368" s="30">
        <f>SQRT((postes_2[[#This Row],[x]]-$Q$1)^2+(postes_2[[#This Row],[y]]-$R$1)^2)</f>
        <v>352096.06282791804</v>
      </c>
      <c r="Q2368">
        <v>960718.18</v>
      </c>
      <c r="R2368">
        <v>6717443.5700000003</v>
      </c>
    </row>
    <row r="2369" spans="1:18">
      <c r="A2369">
        <v>2748</v>
      </c>
      <c r="B2369">
        <v>30002247</v>
      </c>
      <c r="C2369" t="e">
        <f>+#REF!</f>
        <v>#REF!</v>
      </c>
      <c r="D2369" t="s">
        <v>30</v>
      </c>
      <c r="E2369">
        <v>1034553600000</v>
      </c>
      <c r="F2369">
        <v>1390220127000</v>
      </c>
      <c r="G2369">
        <v>1</v>
      </c>
      <c r="H2369" t="s">
        <v>2324</v>
      </c>
      <c r="I2369" t="s">
        <v>2325</v>
      </c>
      <c r="J2369" t="s">
        <v>26</v>
      </c>
      <c r="K2369" t="s">
        <v>21</v>
      </c>
      <c r="L2369">
        <v>0</v>
      </c>
      <c r="M2369">
        <v>0</v>
      </c>
      <c r="N2369" t="s">
        <v>22</v>
      </c>
      <c r="O2369">
        <v>3</v>
      </c>
      <c r="P2369" s="30">
        <f>SQRT((postes_2[[#This Row],[x]]-$Q$1)^2+(postes_2[[#This Row],[y]]-$R$1)^2)</f>
        <v>352270.06938093348</v>
      </c>
      <c r="Q2369">
        <v>719764.79999999702</v>
      </c>
      <c r="R2369">
        <v>6418576.2599999998</v>
      </c>
    </row>
    <row r="2370" spans="1:18">
      <c r="A2370">
        <v>1462</v>
      </c>
      <c r="B2370">
        <v>70061795</v>
      </c>
      <c r="C2370" t="e">
        <f>+#REF!</f>
        <v>#REF!</v>
      </c>
      <c r="D2370" t="s">
        <v>264</v>
      </c>
      <c r="E2370">
        <v>1463067408000</v>
      </c>
      <c r="F2370">
        <v>1463064988000</v>
      </c>
      <c r="G2370">
        <v>1</v>
      </c>
      <c r="H2370" t="s">
        <v>5857</v>
      </c>
      <c r="I2370" t="s">
        <v>5858</v>
      </c>
      <c r="J2370" t="s">
        <v>20</v>
      </c>
      <c r="K2370" t="s">
        <v>21</v>
      </c>
      <c r="L2370">
        <v>0</v>
      </c>
      <c r="M2370">
        <v>0</v>
      </c>
      <c r="N2370" t="s">
        <v>22</v>
      </c>
      <c r="O2370">
        <v>6</v>
      </c>
      <c r="P2370" s="30">
        <f>SQRT((postes_2[[#This Row],[x]]-$Q$1)^2+(postes_2[[#This Row],[y]]-$R$1)^2)</f>
        <v>352356.00692152797</v>
      </c>
      <c r="Q2370">
        <v>640603.75999999803</v>
      </c>
      <c r="R2370">
        <v>7104527.4000000004</v>
      </c>
    </row>
    <row r="2371" spans="1:18">
      <c r="A2371">
        <v>3450</v>
      </c>
      <c r="B2371">
        <v>70005502</v>
      </c>
      <c r="C2371" t="e">
        <f>+#REF!</f>
        <v>#REF!</v>
      </c>
      <c r="D2371" t="s">
        <v>229</v>
      </c>
      <c r="E2371">
        <v>1111156457000</v>
      </c>
      <c r="F2371">
        <v>1126109517000</v>
      </c>
      <c r="G2371">
        <v>1</v>
      </c>
      <c r="H2371" t="s">
        <v>230</v>
      </c>
      <c r="I2371" t="s">
        <v>231</v>
      </c>
      <c r="J2371" t="s">
        <v>232</v>
      </c>
      <c r="K2371" t="s">
        <v>21</v>
      </c>
      <c r="L2371">
        <v>0</v>
      </c>
      <c r="M2371">
        <v>0</v>
      </c>
      <c r="N2371" t="s">
        <v>22</v>
      </c>
      <c r="O2371">
        <v>4</v>
      </c>
      <c r="P2371" s="30">
        <f>SQRT((postes_2[[#This Row],[x]]-$Q$1)^2+(postes_2[[#This Row],[y]]-$R$1)^2)</f>
        <v>352372.83882132097</v>
      </c>
      <c r="Q2371">
        <v>649976.82999999798</v>
      </c>
      <c r="R2371">
        <v>7103613.4199999999</v>
      </c>
    </row>
    <row r="2372" spans="1:18">
      <c r="A2372">
        <v>1501</v>
      </c>
      <c r="B2372">
        <v>50000613</v>
      </c>
      <c r="C2372" t="e">
        <f>+#REF!</f>
        <v>#REF!</v>
      </c>
      <c r="D2372" t="s">
        <v>20</v>
      </c>
      <c r="E2372">
        <v>610761600000</v>
      </c>
      <c r="F2372" t="s">
        <v>20</v>
      </c>
      <c r="G2372">
        <v>1</v>
      </c>
      <c r="H2372" t="s">
        <v>5938</v>
      </c>
      <c r="I2372" t="s">
        <v>1261</v>
      </c>
      <c r="J2372" t="s">
        <v>20</v>
      </c>
      <c r="K2372" t="s">
        <v>21</v>
      </c>
      <c r="L2372">
        <v>0</v>
      </c>
      <c r="M2372">
        <v>0</v>
      </c>
      <c r="N2372" t="s">
        <v>22</v>
      </c>
      <c r="O2372">
        <v>3</v>
      </c>
      <c r="P2372" s="30">
        <f>SQRT((postes_2[[#This Row],[x]]-$Q$1)^2+(postes_2[[#This Row],[y]]-$R$1)^2)</f>
        <v>352437.78985426162</v>
      </c>
      <c r="Q2372">
        <v>501306.390000001</v>
      </c>
      <c r="R2372">
        <v>6418356.6100000003</v>
      </c>
    </row>
    <row r="2373" spans="1:18">
      <c r="A2373">
        <v>3832</v>
      </c>
      <c r="B2373">
        <v>70037995</v>
      </c>
      <c r="C2373" t="e">
        <f>+#REF!</f>
        <v>#REF!</v>
      </c>
      <c r="D2373" t="s">
        <v>30</v>
      </c>
      <c r="E2373">
        <v>1417611422000</v>
      </c>
      <c r="F2373">
        <v>1417611399000</v>
      </c>
      <c r="G2373">
        <v>1</v>
      </c>
      <c r="H2373" t="s">
        <v>8167</v>
      </c>
      <c r="I2373" t="s">
        <v>8168</v>
      </c>
      <c r="J2373" t="s">
        <v>20</v>
      </c>
      <c r="K2373" t="s">
        <v>21</v>
      </c>
      <c r="L2373">
        <v>0</v>
      </c>
      <c r="M2373">
        <v>0</v>
      </c>
      <c r="N2373" t="s">
        <v>22</v>
      </c>
      <c r="O2373">
        <v>4</v>
      </c>
      <c r="P2373" s="30">
        <f>SQRT((postes_2[[#This Row],[x]]-$Q$1)^2+(postes_2[[#This Row],[y]]-$R$1)^2)</f>
        <v>352484.79368588567</v>
      </c>
      <c r="Q2373">
        <v>643802.96000000101</v>
      </c>
      <c r="R2373">
        <v>7104367.46</v>
      </c>
    </row>
    <row r="2374" spans="1:18">
      <c r="A2374">
        <v>3102</v>
      </c>
      <c r="B2374">
        <v>30002050</v>
      </c>
      <c r="C2374" t="e">
        <f>+#REF!</f>
        <v>#REF!</v>
      </c>
      <c r="D2374" t="s">
        <v>20</v>
      </c>
      <c r="E2374">
        <v>610761600000</v>
      </c>
      <c r="F2374" t="s">
        <v>20</v>
      </c>
      <c r="G2374">
        <v>1</v>
      </c>
      <c r="H2374" t="s">
        <v>3043</v>
      </c>
      <c r="I2374" t="s">
        <v>3044</v>
      </c>
      <c r="J2374" t="s">
        <v>20</v>
      </c>
      <c r="K2374" t="s">
        <v>21</v>
      </c>
      <c r="L2374">
        <v>0</v>
      </c>
      <c r="M2374">
        <v>0</v>
      </c>
      <c r="N2374" t="s">
        <v>22</v>
      </c>
      <c r="O2374">
        <v>3</v>
      </c>
      <c r="P2374" s="30">
        <f>SQRT((postes_2[[#This Row],[x]]-$Q$1)^2+(postes_2[[#This Row],[y]]-$R$1)^2)</f>
        <v>352546.38977498596</v>
      </c>
      <c r="Q2374">
        <v>793296.93</v>
      </c>
      <c r="R2374">
        <v>6452027.4299999997</v>
      </c>
    </row>
    <row r="2375" spans="1:18">
      <c r="A2375">
        <v>1459</v>
      </c>
      <c r="B2375">
        <v>30001590</v>
      </c>
      <c r="C2375">
        <f>+PF918</f>
        <v>0</v>
      </c>
      <c r="D2375" t="s">
        <v>274</v>
      </c>
      <c r="E2375" s="1">
        <v>1067904000000</v>
      </c>
      <c r="F2375">
        <v>1394194645000</v>
      </c>
      <c r="G2375">
        <v>1</v>
      </c>
      <c r="H2375" t="s">
        <v>5851</v>
      </c>
      <c r="I2375" t="s">
        <v>5852</v>
      </c>
      <c r="J2375" t="s">
        <v>20</v>
      </c>
      <c r="K2375" t="s">
        <v>21</v>
      </c>
      <c r="L2375">
        <v>0</v>
      </c>
      <c r="M2375">
        <v>0</v>
      </c>
      <c r="N2375" t="s">
        <v>22</v>
      </c>
      <c r="O2375">
        <v>3</v>
      </c>
      <c r="P2375" s="30">
        <f>SQRT((postes_2[[#This Row],[x]]-$Q$1)^2+(postes_2[[#This Row],[y]]-$R$1)^2)</f>
        <v>352554.75557359192</v>
      </c>
      <c r="Q2375">
        <v>848860.53999999899</v>
      </c>
      <c r="R2375">
        <v>6493723.1200000001</v>
      </c>
    </row>
    <row r="2376" spans="1:18">
      <c r="A2376">
        <v>4128</v>
      </c>
      <c r="B2376">
        <v>50000689</v>
      </c>
      <c r="C2376" t="e">
        <f>+#REF!</f>
        <v>#REF!</v>
      </c>
      <c r="D2376" t="s">
        <v>1094</v>
      </c>
      <c r="E2376">
        <v>824947200000</v>
      </c>
      <c r="F2376">
        <v>1425381157000</v>
      </c>
      <c r="G2376">
        <v>1</v>
      </c>
      <c r="H2376" t="s">
        <v>6270</v>
      </c>
      <c r="I2376" t="s">
        <v>6271</v>
      </c>
      <c r="J2376" t="s">
        <v>20</v>
      </c>
      <c r="K2376" t="s">
        <v>21</v>
      </c>
      <c r="L2376">
        <v>0</v>
      </c>
      <c r="M2376">
        <v>0</v>
      </c>
      <c r="N2376" t="s">
        <v>22</v>
      </c>
      <c r="O2376">
        <v>6</v>
      </c>
      <c r="P2376" s="30">
        <f>SQRT((postes_2[[#This Row],[x]]-$Q$1)^2+(postes_2[[#This Row],[y]]-$R$1)^2)</f>
        <v>352649.50510327861</v>
      </c>
      <c r="Q2376">
        <v>674530.74000000197</v>
      </c>
      <c r="R2376">
        <v>6406680.2800000003</v>
      </c>
    </row>
    <row r="2377" spans="1:18">
      <c r="A2377">
        <v>4129</v>
      </c>
      <c r="B2377">
        <v>50000690</v>
      </c>
      <c r="C2377" t="e">
        <f>+#REF!</f>
        <v>#REF!</v>
      </c>
      <c r="D2377" t="s">
        <v>56</v>
      </c>
      <c r="E2377">
        <v>1157990232000</v>
      </c>
      <c r="F2377">
        <v>1157990116000</v>
      </c>
      <c r="G2377">
        <v>1</v>
      </c>
      <c r="H2377" t="s">
        <v>6270</v>
      </c>
      <c r="I2377" t="s">
        <v>6271</v>
      </c>
      <c r="J2377" t="s">
        <v>20</v>
      </c>
      <c r="K2377" t="s">
        <v>21</v>
      </c>
      <c r="L2377">
        <v>0</v>
      </c>
      <c r="M2377">
        <v>0</v>
      </c>
      <c r="N2377" t="s">
        <v>22</v>
      </c>
      <c r="O2377">
        <v>7</v>
      </c>
      <c r="P2377" s="30">
        <f>SQRT((postes_2[[#This Row],[x]]-$Q$1)^2+(postes_2[[#This Row],[y]]-$R$1)^2)</f>
        <v>352649.50510327861</v>
      </c>
      <c r="Q2377">
        <v>674530.74000000197</v>
      </c>
      <c r="R2377">
        <v>6406680.2800000003</v>
      </c>
    </row>
    <row r="2378" spans="1:18">
      <c r="A2378">
        <v>4015</v>
      </c>
      <c r="B2378">
        <v>30001648</v>
      </c>
      <c r="C2378" t="e">
        <f>+#REF!</f>
        <v>#REF!</v>
      </c>
      <c r="D2378" t="s">
        <v>274</v>
      </c>
      <c r="E2378">
        <v>610761600000</v>
      </c>
      <c r="F2378">
        <v>1392046234000</v>
      </c>
      <c r="G2378">
        <v>1</v>
      </c>
      <c r="H2378" t="s">
        <v>8027</v>
      </c>
      <c r="I2378" t="s">
        <v>8028</v>
      </c>
      <c r="J2378" t="s">
        <v>20</v>
      </c>
      <c r="K2378" t="s">
        <v>21</v>
      </c>
      <c r="L2378">
        <v>0</v>
      </c>
      <c r="M2378">
        <v>0</v>
      </c>
      <c r="N2378" t="s">
        <v>22</v>
      </c>
      <c r="O2378">
        <v>3</v>
      </c>
      <c r="P2378" s="30">
        <f>SQRT((postes_2[[#This Row],[x]]-$Q$1)^2+(postes_2[[#This Row],[y]]-$R$1)^2)</f>
        <v>352661.10593382246</v>
      </c>
      <c r="Q2378">
        <v>843826.64000000095</v>
      </c>
      <c r="R2378">
        <v>6489049.4100000001</v>
      </c>
    </row>
    <row r="2379" spans="1:18">
      <c r="A2379">
        <v>4035</v>
      </c>
      <c r="B2379">
        <v>20000180</v>
      </c>
      <c r="C2379" t="e">
        <f>+#REF!</f>
        <v>#REF!</v>
      </c>
      <c r="D2379" t="s">
        <v>20</v>
      </c>
      <c r="E2379">
        <v>847324800000</v>
      </c>
      <c r="F2379" t="s">
        <v>20</v>
      </c>
      <c r="G2379">
        <v>1</v>
      </c>
      <c r="H2379" t="s">
        <v>8067</v>
      </c>
      <c r="I2379" t="s">
        <v>8068</v>
      </c>
      <c r="J2379" t="s">
        <v>8069</v>
      </c>
      <c r="K2379" t="s">
        <v>21</v>
      </c>
      <c r="L2379">
        <v>0</v>
      </c>
      <c r="M2379">
        <v>0</v>
      </c>
      <c r="N2379" t="s">
        <v>22</v>
      </c>
      <c r="O2379">
        <v>3</v>
      </c>
      <c r="P2379" s="30">
        <f>SQRT((postes_2[[#This Row],[x]]-$Q$1)^2+(postes_2[[#This Row],[y]]-$R$1)^2)</f>
        <v>352787.41198788222</v>
      </c>
      <c r="Q2379">
        <v>921537.79999999702</v>
      </c>
      <c r="R2379">
        <v>6919881.5199999996</v>
      </c>
    </row>
    <row r="2380" spans="1:18">
      <c r="A2380">
        <v>2906</v>
      </c>
      <c r="B2380">
        <v>20001397</v>
      </c>
      <c r="C2380" t="e">
        <f>+#REF!</f>
        <v>#REF!</v>
      </c>
      <c r="D2380" t="s">
        <v>274</v>
      </c>
      <c r="E2380" s="1">
        <v>1063584000000</v>
      </c>
      <c r="F2380">
        <v>1435926213000</v>
      </c>
      <c r="G2380">
        <v>1</v>
      </c>
      <c r="H2380" t="s">
        <v>6091</v>
      </c>
      <c r="I2380" t="s">
        <v>6092</v>
      </c>
      <c r="J2380" t="s">
        <v>20</v>
      </c>
      <c r="K2380" t="s">
        <v>21</v>
      </c>
      <c r="L2380">
        <v>0</v>
      </c>
      <c r="M2380">
        <v>0</v>
      </c>
      <c r="N2380" t="s">
        <v>22</v>
      </c>
      <c r="O2380">
        <v>3</v>
      </c>
      <c r="P2380" s="30">
        <f>SQRT((postes_2[[#This Row],[x]]-$Q$1)^2+(postes_2[[#This Row],[y]]-$R$1)^2)</f>
        <v>352901.37204896531</v>
      </c>
      <c r="Q2380">
        <v>962949.89000000095</v>
      </c>
      <c r="R2380">
        <v>6736234.3200000003</v>
      </c>
    </row>
    <row r="2381" spans="1:18">
      <c r="A2381">
        <v>548</v>
      </c>
      <c r="B2381">
        <v>50000313</v>
      </c>
      <c r="C2381">
        <f>+PF1835</f>
        <v>0</v>
      </c>
      <c r="D2381" t="s">
        <v>482</v>
      </c>
      <c r="E2381">
        <v>610761600000</v>
      </c>
      <c r="F2381">
        <v>1390998818000</v>
      </c>
      <c r="G2381">
        <v>1</v>
      </c>
      <c r="H2381" t="s">
        <v>7887</v>
      </c>
      <c r="I2381" t="s">
        <v>7888</v>
      </c>
      <c r="J2381" t="s">
        <v>7889</v>
      </c>
      <c r="K2381" t="s">
        <v>21</v>
      </c>
      <c r="L2381">
        <v>0</v>
      </c>
      <c r="M2381">
        <v>0</v>
      </c>
      <c r="N2381" t="s">
        <v>22</v>
      </c>
      <c r="O2381">
        <v>3</v>
      </c>
      <c r="P2381" s="30">
        <f>SQRT((postes_2[[#This Row],[x]]-$Q$1)^2+(postes_2[[#This Row],[y]]-$R$1)^2)</f>
        <v>352922.16670743882</v>
      </c>
      <c r="Q2381">
        <v>405738.13000000297</v>
      </c>
      <c r="R2381">
        <v>6465991.9900000002</v>
      </c>
    </row>
    <row r="2382" spans="1:18">
      <c r="A2382">
        <v>2017</v>
      </c>
      <c r="B2382">
        <v>30001312</v>
      </c>
      <c r="C2382" t="e">
        <f>+#REF!</f>
        <v>#REF!</v>
      </c>
      <c r="D2382" t="s">
        <v>43</v>
      </c>
      <c r="E2382">
        <v>1111405362000</v>
      </c>
      <c r="F2382" t="s">
        <v>20</v>
      </c>
      <c r="G2382">
        <v>1</v>
      </c>
      <c r="H2382" t="s">
        <v>4252</v>
      </c>
      <c r="I2382" t="s">
        <v>4253</v>
      </c>
      <c r="J2382" t="s">
        <v>20</v>
      </c>
      <c r="K2382" t="s">
        <v>21</v>
      </c>
      <c r="L2382">
        <v>0</v>
      </c>
      <c r="M2382">
        <v>0</v>
      </c>
      <c r="N2382" t="s">
        <v>22</v>
      </c>
      <c r="O2382">
        <v>7</v>
      </c>
      <c r="P2382" s="30">
        <f>SQRT((postes_2[[#This Row],[x]]-$Q$1)^2+(postes_2[[#This Row],[y]]-$R$1)^2)</f>
        <v>352967.22723635676</v>
      </c>
      <c r="Q2382">
        <v>865246.89999999898</v>
      </c>
      <c r="R2382">
        <v>6509179.25</v>
      </c>
    </row>
    <row r="2383" spans="1:18">
      <c r="A2383">
        <v>3103</v>
      </c>
      <c r="B2383">
        <v>30002170</v>
      </c>
      <c r="C2383" t="e">
        <f>+#REF!</f>
        <v>#REF!</v>
      </c>
      <c r="D2383" t="s">
        <v>152</v>
      </c>
      <c r="E2383">
        <v>610761600000</v>
      </c>
      <c r="F2383">
        <v>1285941375000</v>
      </c>
      <c r="G2383">
        <v>1</v>
      </c>
      <c r="H2383" t="s">
        <v>3045</v>
      </c>
      <c r="I2383" t="s">
        <v>3046</v>
      </c>
      <c r="J2383" t="s">
        <v>20</v>
      </c>
      <c r="K2383" t="s">
        <v>21</v>
      </c>
      <c r="L2383">
        <v>0</v>
      </c>
      <c r="M2383">
        <v>0</v>
      </c>
      <c r="N2383" t="s">
        <v>22</v>
      </c>
      <c r="O2383">
        <v>3</v>
      </c>
      <c r="P2383" s="30">
        <f>SQRT((postes_2[[#This Row],[x]]-$Q$1)^2+(postes_2[[#This Row],[y]]-$R$1)^2)</f>
        <v>353040.62265464861</v>
      </c>
      <c r="Q2383">
        <v>771476.43</v>
      </c>
      <c r="R2383">
        <v>6439273.9000000004</v>
      </c>
    </row>
    <row r="2384" spans="1:18">
      <c r="A2384">
        <v>3025</v>
      </c>
      <c r="B2384">
        <v>30002211</v>
      </c>
      <c r="C2384" t="e">
        <f>+#REF!</f>
        <v>#REF!</v>
      </c>
      <c r="D2384" t="s">
        <v>152</v>
      </c>
      <c r="E2384">
        <v>610761600000</v>
      </c>
      <c r="F2384">
        <v>1285926181000</v>
      </c>
      <c r="G2384">
        <v>1</v>
      </c>
      <c r="H2384" t="s">
        <v>2891</v>
      </c>
      <c r="I2384" t="s">
        <v>2892</v>
      </c>
      <c r="J2384" t="s">
        <v>20</v>
      </c>
      <c r="K2384" t="s">
        <v>21</v>
      </c>
      <c r="L2384">
        <v>0</v>
      </c>
      <c r="M2384">
        <v>0</v>
      </c>
      <c r="N2384" t="s">
        <v>22</v>
      </c>
      <c r="O2384">
        <v>3</v>
      </c>
      <c r="P2384" s="30">
        <f>SQRT((postes_2[[#This Row],[x]]-$Q$1)^2+(postes_2[[#This Row],[y]]-$R$1)^2)</f>
        <v>353056.1261780003</v>
      </c>
      <c r="Q2384">
        <v>750689.15999999596</v>
      </c>
      <c r="R2384">
        <v>6429445.3499999996</v>
      </c>
    </row>
    <row r="2385" spans="1:18">
      <c r="A2385">
        <v>1311</v>
      </c>
      <c r="B2385">
        <v>30001702</v>
      </c>
      <c r="C2385">
        <f>+PF1076</f>
        <v>0</v>
      </c>
      <c r="D2385" t="s">
        <v>274</v>
      </c>
      <c r="E2385">
        <v>610761600000</v>
      </c>
      <c r="F2385">
        <v>1394195098000</v>
      </c>
      <c r="G2385">
        <v>1</v>
      </c>
      <c r="H2385" t="s">
        <v>2616</v>
      </c>
      <c r="I2385" t="s">
        <v>2617</v>
      </c>
      <c r="J2385" t="s">
        <v>20</v>
      </c>
      <c r="K2385" t="s">
        <v>21</v>
      </c>
      <c r="L2385">
        <v>0</v>
      </c>
      <c r="M2385">
        <v>0</v>
      </c>
      <c r="N2385" t="s">
        <v>22</v>
      </c>
      <c r="O2385">
        <v>3</v>
      </c>
      <c r="P2385" s="30">
        <f>SQRT((postes_2[[#This Row],[x]]-$Q$1)^2+(postes_2[[#This Row],[y]]-$R$1)^2)</f>
        <v>353123.09933601168</v>
      </c>
      <c r="Q2385">
        <v>838791.79999999702</v>
      </c>
      <c r="R2385">
        <v>6484083.8899999997</v>
      </c>
    </row>
    <row r="2386" spans="1:18">
      <c r="A2386">
        <v>1417</v>
      </c>
      <c r="B2386">
        <v>20002634</v>
      </c>
      <c r="C2386" t="e">
        <f>+#REF!</f>
        <v>#REF!</v>
      </c>
      <c r="D2386" t="s">
        <v>274</v>
      </c>
      <c r="E2386">
        <v>957484800000</v>
      </c>
      <c r="F2386">
        <v>1429791986000</v>
      </c>
      <c r="G2386">
        <v>1</v>
      </c>
      <c r="H2386" t="s">
        <v>2373</v>
      </c>
      <c r="I2386" t="s">
        <v>2374</v>
      </c>
      <c r="J2386" t="s">
        <v>20</v>
      </c>
      <c r="K2386" t="s">
        <v>21</v>
      </c>
      <c r="L2386">
        <v>0</v>
      </c>
      <c r="M2386">
        <v>0</v>
      </c>
      <c r="N2386" t="s">
        <v>22</v>
      </c>
      <c r="O2386">
        <v>3</v>
      </c>
      <c r="P2386" s="30">
        <f>SQRT((postes_2[[#This Row],[x]]-$Q$1)^2+(postes_2[[#This Row],[y]]-$R$1)^2)</f>
        <v>353208.53771778918</v>
      </c>
      <c r="Q2386">
        <v>962210.18999999797</v>
      </c>
      <c r="R2386">
        <v>6785627.71</v>
      </c>
    </row>
    <row r="2387" spans="1:18">
      <c r="A2387">
        <v>3209</v>
      </c>
      <c r="B2387">
        <v>10000020</v>
      </c>
      <c r="C2387" t="e">
        <f>+#REF!</f>
        <v>#REF!</v>
      </c>
      <c r="D2387" t="s">
        <v>56</v>
      </c>
      <c r="E2387">
        <v>1374755314000</v>
      </c>
      <c r="F2387">
        <v>1374755301000</v>
      </c>
      <c r="G2387">
        <v>1</v>
      </c>
      <c r="H2387" t="s">
        <v>5277</v>
      </c>
      <c r="I2387" t="s">
        <v>5278</v>
      </c>
      <c r="J2387" t="s">
        <v>20</v>
      </c>
      <c r="K2387" t="s">
        <v>21</v>
      </c>
      <c r="L2387">
        <v>0</v>
      </c>
      <c r="M2387">
        <v>0</v>
      </c>
      <c r="N2387" t="s">
        <v>22</v>
      </c>
      <c r="O2387">
        <v>6</v>
      </c>
      <c r="P2387" s="30">
        <f>SQRT((postes_2[[#This Row],[x]]-$Q$1)^2+(postes_2[[#This Row],[y]]-$R$1)^2)</f>
        <v>353367.43613605271</v>
      </c>
      <c r="Q2387">
        <v>656367.21000000101</v>
      </c>
      <c r="R2387">
        <v>7103836.3300000001</v>
      </c>
    </row>
    <row r="2388" spans="1:18">
      <c r="A2388">
        <v>1291</v>
      </c>
      <c r="B2388">
        <v>10001683</v>
      </c>
      <c r="C2388" t="e">
        <f>+#REF!</f>
        <v>#REF!</v>
      </c>
      <c r="D2388" t="s">
        <v>17</v>
      </c>
      <c r="E2388">
        <v>1110457547000</v>
      </c>
      <c r="F2388">
        <v>1311245643000</v>
      </c>
      <c r="G2388">
        <v>1</v>
      </c>
      <c r="H2388" t="s">
        <v>2573</v>
      </c>
      <c r="I2388" t="s">
        <v>2573</v>
      </c>
      <c r="J2388" t="s">
        <v>2574</v>
      </c>
      <c r="K2388" t="s">
        <v>21</v>
      </c>
      <c r="L2388">
        <v>0</v>
      </c>
      <c r="M2388">
        <v>0</v>
      </c>
      <c r="N2388" t="s">
        <v>22</v>
      </c>
      <c r="O2388">
        <v>6</v>
      </c>
      <c r="P2388" s="30">
        <f>SQRT((postes_2[[#This Row],[x]]-$Q$1)^2+(postes_2[[#This Row],[y]]-$R$1)^2)</f>
        <v>353433.94534449314</v>
      </c>
      <c r="Q2388">
        <v>651893.40999999596</v>
      </c>
      <c r="R2388">
        <v>7104460.3499999996</v>
      </c>
    </row>
    <row r="2389" spans="1:18">
      <c r="A2389">
        <v>3904</v>
      </c>
      <c r="B2389">
        <v>20000197</v>
      </c>
      <c r="C2389" t="e">
        <f>+#REF!</f>
        <v>#REF!</v>
      </c>
      <c r="D2389" t="s">
        <v>20</v>
      </c>
      <c r="E2389">
        <v>610761600000</v>
      </c>
      <c r="F2389" t="s">
        <v>20</v>
      </c>
      <c r="G2389">
        <v>1</v>
      </c>
      <c r="H2389" t="s">
        <v>8229</v>
      </c>
      <c r="I2389" t="s">
        <v>8230</v>
      </c>
      <c r="J2389" t="s">
        <v>8069</v>
      </c>
      <c r="K2389" t="s">
        <v>21</v>
      </c>
      <c r="L2389">
        <v>0</v>
      </c>
      <c r="M2389">
        <v>0</v>
      </c>
      <c r="N2389" t="s">
        <v>22</v>
      </c>
      <c r="O2389">
        <v>6</v>
      </c>
      <c r="P2389" s="30">
        <f>SQRT((postes_2[[#This Row],[x]]-$Q$1)^2+(postes_2[[#This Row],[y]]-$R$1)^2)</f>
        <v>353511.07688745466</v>
      </c>
      <c r="Q2389">
        <v>923143.97999999695</v>
      </c>
      <c r="R2389">
        <v>6918400.5800000001</v>
      </c>
    </row>
    <row r="2390" spans="1:18">
      <c r="A2390">
        <v>2671</v>
      </c>
      <c r="B2390">
        <v>30002016</v>
      </c>
      <c r="C2390" t="e">
        <f>+#REF!</f>
        <v>#REF!</v>
      </c>
      <c r="D2390" t="s">
        <v>152</v>
      </c>
      <c r="E2390">
        <v>610761600000</v>
      </c>
      <c r="F2390">
        <v>1285947226000</v>
      </c>
      <c r="G2390">
        <v>1</v>
      </c>
      <c r="H2390" t="s">
        <v>5063</v>
      </c>
      <c r="I2390" t="s">
        <v>5064</v>
      </c>
      <c r="J2390" t="s">
        <v>20</v>
      </c>
      <c r="K2390" t="s">
        <v>21</v>
      </c>
      <c r="L2390">
        <v>0</v>
      </c>
      <c r="M2390">
        <v>0</v>
      </c>
      <c r="N2390" t="s">
        <v>22</v>
      </c>
      <c r="O2390">
        <v>3</v>
      </c>
      <c r="P2390" s="30">
        <f>SQRT((postes_2[[#This Row],[x]]-$Q$1)^2+(postes_2[[#This Row],[y]]-$R$1)^2)</f>
        <v>353550.52359403006</v>
      </c>
      <c r="Q2390">
        <v>804943.64000000095</v>
      </c>
      <c r="R2390">
        <v>6458203.6500000004</v>
      </c>
    </row>
    <row r="2391" spans="1:18">
      <c r="A2391">
        <v>1137</v>
      </c>
      <c r="B2391">
        <v>20001649</v>
      </c>
      <c r="C2391">
        <f>+PF1256</f>
        <v>0</v>
      </c>
      <c r="D2391" t="s">
        <v>56</v>
      </c>
      <c r="E2391">
        <v>1245326279000</v>
      </c>
      <c r="F2391">
        <v>1245326250000</v>
      </c>
      <c r="G2391">
        <v>1</v>
      </c>
      <c r="H2391" t="s">
        <v>4705</v>
      </c>
      <c r="I2391" t="s">
        <v>3606</v>
      </c>
      <c r="J2391" t="s">
        <v>964</v>
      </c>
      <c r="K2391" t="s">
        <v>21</v>
      </c>
      <c r="L2391">
        <v>0</v>
      </c>
      <c r="M2391">
        <v>0</v>
      </c>
      <c r="N2391" t="s">
        <v>22</v>
      </c>
      <c r="O2391">
        <v>3</v>
      </c>
      <c r="P2391" s="30">
        <f>SQRT((postes_2[[#This Row],[x]]-$Q$1)^2+(postes_2[[#This Row],[y]]-$R$1)^2)</f>
        <v>353808.07267608441</v>
      </c>
      <c r="Q2391">
        <v>927504.14999999898</v>
      </c>
      <c r="R2391">
        <v>6910526.1900000004</v>
      </c>
    </row>
    <row r="2392" spans="1:18">
      <c r="A2392">
        <v>1312</v>
      </c>
      <c r="B2392">
        <v>30001707</v>
      </c>
      <c r="C2392" t="e">
        <f>+#REF!</f>
        <v>#REF!</v>
      </c>
      <c r="D2392" t="s">
        <v>274</v>
      </c>
      <c r="E2392">
        <v>610761600000</v>
      </c>
      <c r="F2392">
        <v>1394195159000</v>
      </c>
      <c r="G2392">
        <v>1</v>
      </c>
      <c r="H2392" t="s">
        <v>2618</v>
      </c>
      <c r="I2392" t="s">
        <v>2619</v>
      </c>
      <c r="J2392" t="s">
        <v>26</v>
      </c>
      <c r="K2392" t="s">
        <v>21</v>
      </c>
      <c r="L2392">
        <v>0</v>
      </c>
      <c r="M2392">
        <v>0</v>
      </c>
      <c r="N2392" t="s">
        <v>22</v>
      </c>
      <c r="O2392">
        <v>3</v>
      </c>
      <c r="P2392" s="30">
        <f>SQRT((postes_2[[#This Row],[x]]-$Q$1)^2+(postes_2[[#This Row],[y]]-$R$1)^2)</f>
        <v>353821.30574532796</v>
      </c>
      <c r="Q2392">
        <v>837849.10999999905</v>
      </c>
      <c r="R2392">
        <v>6482375.7699999996</v>
      </c>
    </row>
    <row r="2393" spans="1:18">
      <c r="A2393">
        <v>3170</v>
      </c>
      <c r="B2393">
        <v>20000446</v>
      </c>
      <c r="C2393" t="e">
        <f>+#REF!</f>
        <v>#REF!</v>
      </c>
      <c r="D2393" t="s">
        <v>152</v>
      </c>
      <c r="E2393">
        <v>992390400000</v>
      </c>
      <c r="F2393">
        <v>1276010567000</v>
      </c>
      <c r="G2393">
        <v>1</v>
      </c>
      <c r="H2393" t="s">
        <v>6320</v>
      </c>
      <c r="I2393" t="s">
        <v>6321</v>
      </c>
      <c r="J2393" t="s">
        <v>6322</v>
      </c>
      <c r="K2393" t="s">
        <v>21</v>
      </c>
      <c r="L2393">
        <v>0</v>
      </c>
      <c r="M2393">
        <v>0</v>
      </c>
      <c r="N2393" t="s">
        <v>22</v>
      </c>
      <c r="O2393">
        <v>3</v>
      </c>
      <c r="P2393" s="30">
        <f>SQRT((postes_2[[#This Row],[x]]-$Q$1)^2+(postes_2[[#This Row],[y]]-$R$1)^2)</f>
        <v>353871.96296518401</v>
      </c>
      <c r="Q2393">
        <v>935105.24000000197</v>
      </c>
      <c r="R2393">
        <v>6894305.7599999998</v>
      </c>
    </row>
    <row r="2394" spans="1:18">
      <c r="A2394">
        <v>1450</v>
      </c>
      <c r="B2394">
        <v>30001340</v>
      </c>
      <c r="C2394" t="e">
        <f>+#REF!</f>
        <v>#REF!</v>
      </c>
      <c r="D2394" t="s">
        <v>274</v>
      </c>
      <c r="E2394">
        <v>771724800000</v>
      </c>
      <c r="F2394">
        <v>1394193860000</v>
      </c>
      <c r="G2394">
        <v>1</v>
      </c>
      <c r="H2394" t="s">
        <v>5831</v>
      </c>
      <c r="I2394" t="s">
        <v>5832</v>
      </c>
      <c r="J2394" t="s">
        <v>5833</v>
      </c>
      <c r="K2394" t="s">
        <v>21</v>
      </c>
      <c r="L2394">
        <v>0</v>
      </c>
      <c r="M2394">
        <v>0</v>
      </c>
      <c r="N2394" t="s">
        <v>22</v>
      </c>
      <c r="O2394">
        <v>3</v>
      </c>
      <c r="P2394" s="30">
        <f>SQRT((postes_2[[#This Row],[x]]-$Q$1)^2+(postes_2[[#This Row],[y]]-$R$1)^2)</f>
        <v>353871.96379836305</v>
      </c>
      <c r="Q2394">
        <v>864288.28000000096</v>
      </c>
      <c r="R2394">
        <v>6506883.1799999997</v>
      </c>
    </row>
    <row r="2395" spans="1:18">
      <c r="A2395">
        <v>3996</v>
      </c>
      <c r="B2395">
        <v>10000018</v>
      </c>
      <c r="C2395" t="e">
        <f>+#REF!</f>
        <v>#REF!</v>
      </c>
      <c r="D2395" t="s">
        <v>229</v>
      </c>
      <c r="E2395">
        <v>1125658919000</v>
      </c>
      <c r="F2395">
        <v>1125658654000</v>
      </c>
      <c r="G2395">
        <v>1</v>
      </c>
      <c r="H2395" t="s">
        <v>7988</v>
      </c>
      <c r="I2395" t="s">
        <v>7989</v>
      </c>
      <c r="J2395" t="s">
        <v>7990</v>
      </c>
      <c r="K2395" t="s">
        <v>21</v>
      </c>
      <c r="L2395">
        <v>0</v>
      </c>
      <c r="M2395">
        <v>0</v>
      </c>
      <c r="N2395" t="s">
        <v>22</v>
      </c>
      <c r="O2395">
        <v>6</v>
      </c>
      <c r="P2395" s="30">
        <f>SQRT((postes_2[[#This Row],[x]]-$Q$1)^2+(postes_2[[#This Row],[y]]-$R$1)^2)</f>
        <v>353960.45073993067</v>
      </c>
      <c r="Q2395">
        <v>646872.71999999904</v>
      </c>
      <c r="R2395">
        <v>7105545.8499999996</v>
      </c>
    </row>
    <row r="2396" spans="1:18">
      <c r="A2396">
        <v>1730</v>
      </c>
      <c r="B2396">
        <v>50000714</v>
      </c>
      <c r="C2396">
        <f>+PF668</f>
        <v>0</v>
      </c>
      <c r="D2396" t="s">
        <v>20</v>
      </c>
      <c r="E2396">
        <v>610761600000</v>
      </c>
      <c r="F2396" t="s">
        <v>20</v>
      </c>
      <c r="G2396">
        <v>1</v>
      </c>
      <c r="H2396" t="s">
        <v>6984</v>
      </c>
      <c r="I2396" t="s">
        <v>6984</v>
      </c>
      <c r="J2396" t="s">
        <v>20</v>
      </c>
      <c r="K2396" t="s">
        <v>21</v>
      </c>
      <c r="L2396">
        <v>0</v>
      </c>
      <c r="M2396">
        <v>0</v>
      </c>
      <c r="N2396" t="s">
        <v>22</v>
      </c>
      <c r="O2396">
        <v>3</v>
      </c>
      <c r="P2396" s="30">
        <f>SQRT((postes_2[[#This Row],[x]]-$Q$1)^2+(postes_2[[#This Row],[y]]-$R$1)^2)</f>
        <v>354108.13429922546</v>
      </c>
      <c r="Q2396">
        <v>637087.03999999899</v>
      </c>
      <c r="R2396">
        <v>6400356.04</v>
      </c>
    </row>
    <row r="2397" spans="1:18">
      <c r="A2397">
        <v>4013</v>
      </c>
      <c r="B2397">
        <v>60000217</v>
      </c>
      <c r="C2397" t="e">
        <f>+#REF!</f>
        <v>#REF!</v>
      </c>
      <c r="D2397" t="s">
        <v>20</v>
      </c>
      <c r="E2397">
        <v>791078400000</v>
      </c>
      <c r="F2397" t="s">
        <v>20</v>
      </c>
      <c r="G2397">
        <v>1</v>
      </c>
      <c r="H2397" t="s">
        <v>8023</v>
      </c>
      <c r="I2397" t="s">
        <v>8024</v>
      </c>
      <c r="J2397" t="s">
        <v>20</v>
      </c>
      <c r="K2397" t="s">
        <v>21</v>
      </c>
      <c r="L2397">
        <v>0</v>
      </c>
      <c r="M2397">
        <v>0</v>
      </c>
      <c r="N2397" t="s">
        <v>22</v>
      </c>
      <c r="O2397">
        <v>7</v>
      </c>
      <c r="P2397" s="30">
        <f>SQRT((postes_2[[#This Row],[x]]-$Q$1)^2+(postes_2[[#This Row],[y]]-$R$1)^2)</f>
        <v>354187.26116736635</v>
      </c>
      <c r="Q2397">
        <v>264827.02000000299</v>
      </c>
      <c r="R2397">
        <v>6830793.0499999998</v>
      </c>
    </row>
    <row r="2398" spans="1:18">
      <c r="A2398">
        <v>4032</v>
      </c>
      <c r="B2398">
        <v>20001648</v>
      </c>
      <c r="C2398" t="e">
        <f>+#REF!</f>
        <v>#REF!</v>
      </c>
      <c r="D2398" t="s">
        <v>152</v>
      </c>
      <c r="E2398" s="1">
        <v>888192000000</v>
      </c>
      <c r="F2398">
        <v>1277200541000</v>
      </c>
      <c r="G2398">
        <v>1</v>
      </c>
      <c r="H2398" t="s">
        <v>8061</v>
      </c>
      <c r="I2398" t="s">
        <v>8061</v>
      </c>
      <c r="J2398" t="s">
        <v>8062</v>
      </c>
      <c r="K2398" t="s">
        <v>21</v>
      </c>
      <c r="L2398">
        <v>0</v>
      </c>
      <c r="M2398">
        <v>0</v>
      </c>
      <c r="N2398" t="s">
        <v>22</v>
      </c>
      <c r="O2398">
        <v>3</v>
      </c>
      <c r="P2398" s="30">
        <f>SQRT((postes_2[[#This Row],[x]]-$Q$1)^2+(postes_2[[#This Row],[y]]-$R$1)^2)</f>
        <v>354239.48393205315</v>
      </c>
      <c r="Q2398">
        <v>930471.09000000404</v>
      </c>
      <c r="R2398">
        <v>6905398.0599999996</v>
      </c>
    </row>
    <row r="2399" spans="1:18">
      <c r="A2399">
        <v>2389</v>
      </c>
      <c r="B2399">
        <v>10000012</v>
      </c>
      <c r="C2399">
        <f>+PF15</f>
        <v>0</v>
      </c>
      <c r="D2399" t="s">
        <v>229</v>
      </c>
      <c r="E2399" s="1">
        <v>759456000000</v>
      </c>
      <c r="F2399">
        <v>1122048693000</v>
      </c>
      <c r="G2399">
        <v>1</v>
      </c>
      <c r="H2399" t="s">
        <v>4978</v>
      </c>
      <c r="I2399" t="s">
        <v>4979</v>
      </c>
      <c r="J2399" t="s">
        <v>20</v>
      </c>
      <c r="K2399" t="s">
        <v>21</v>
      </c>
      <c r="L2399">
        <v>0</v>
      </c>
      <c r="M2399">
        <v>0</v>
      </c>
      <c r="N2399" t="s">
        <v>22</v>
      </c>
      <c r="O2399">
        <v>6</v>
      </c>
      <c r="P2399" s="30">
        <f>SQRT((postes_2[[#This Row],[x]]-$Q$1)^2+(postes_2[[#This Row],[y]]-$R$1)^2)</f>
        <v>354283.98476039112</v>
      </c>
      <c r="Q2399">
        <v>649220.35999999905</v>
      </c>
      <c r="R2399">
        <v>7105620.6900000004</v>
      </c>
    </row>
    <row r="2400" spans="1:18">
      <c r="A2400">
        <v>3053</v>
      </c>
      <c r="B2400">
        <v>30002098</v>
      </c>
      <c r="C2400" t="e">
        <f>+#REF!</f>
        <v>#REF!</v>
      </c>
      <c r="D2400" t="s">
        <v>152</v>
      </c>
      <c r="E2400">
        <v>610761600000</v>
      </c>
      <c r="F2400">
        <v>1285766535000</v>
      </c>
      <c r="G2400">
        <v>1</v>
      </c>
      <c r="H2400" t="s">
        <v>2946</v>
      </c>
      <c r="I2400" t="s">
        <v>2947</v>
      </c>
      <c r="J2400" t="s">
        <v>20</v>
      </c>
      <c r="K2400" t="s">
        <v>21</v>
      </c>
      <c r="L2400">
        <v>0</v>
      </c>
      <c r="M2400">
        <v>0</v>
      </c>
      <c r="N2400" t="s">
        <v>22</v>
      </c>
      <c r="O2400">
        <v>3</v>
      </c>
      <c r="P2400" s="30">
        <f>SQRT((postes_2[[#This Row],[x]]-$Q$1)^2+(postes_2[[#This Row],[y]]-$R$1)^2)</f>
        <v>354285.81275052356</v>
      </c>
      <c r="Q2400">
        <v>788482.63000000303</v>
      </c>
      <c r="R2400">
        <v>6447146.0300000003</v>
      </c>
    </row>
    <row r="2401" spans="1:18">
      <c r="A2401">
        <v>1904</v>
      </c>
      <c r="B2401">
        <v>50000286</v>
      </c>
      <c r="C2401">
        <f>+PF499</f>
        <v>0</v>
      </c>
      <c r="D2401" t="s">
        <v>482</v>
      </c>
      <c r="E2401">
        <v>610761600000</v>
      </c>
      <c r="F2401">
        <v>1390560223000</v>
      </c>
      <c r="G2401">
        <v>1</v>
      </c>
      <c r="H2401" t="s">
        <v>3426</v>
      </c>
      <c r="I2401" t="s">
        <v>3427</v>
      </c>
      <c r="J2401" t="s">
        <v>26</v>
      </c>
      <c r="K2401" t="s">
        <v>21</v>
      </c>
      <c r="L2401">
        <v>0</v>
      </c>
      <c r="M2401">
        <v>0</v>
      </c>
      <c r="N2401" t="s">
        <v>22</v>
      </c>
      <c r="O2401">
        <v>3</v>
      </c>
      <c r="P2401" s="30">
        <f>SQRT((postes_2[[#This Row],[x]]-$Q$1)^2+(postes_2[[#This Row],[y]]-$R$1)^2)</f>
        <v>354289.82312044513</v>
      </c>
      <c r="Q2401">
        <v>390705.52000000299</v>
      </c>
      <c r="R2401">
        <v>6475568.1900000004</v>
      </c>
    </row>
    <row r="2402" spans="1:18">
      <c r="A2402">
        <v>726</v>
      </c>
      <c r="B2402">
        <v>30000380</v>
      </c>
      <c r="C2402">
        <f>+PF1678</f>
        <v>0</v>
      </c>
      <c r="D2402" t="s">
        <v>274</v>
      </c>
      <c r="E2402">
        <v>610761600000</v>
      </c>
      <c r="F2402">
        <v>1449501477000</v>
      </c>
      <c r="G2402">
        <v>1</v>
      </c>
      <c r="H2402" t="s">
        <v>1224</v>
      </c>
      <c r="I2402" t="s">
        <v>1224</v>
      </c>
      <c r="J2402" t="s">
        <v>20</v>
      </c>
      <c r="K2402" t="s">
        <v>21</v>
      </c>
      <c r="L2402">
        <v>0</v>
      </c>
      <c r="M2402">
        <v>0</v>
      </c>
      <c r="N2402" t="s">
        <v>22</v>
      </c>
      <c r="O2402">
        <v>3</v>
      </c>
      <c r="P2402" s="30">
        <f>SQRT((postes_2[[#This Row],[x]]-$Q$1)^2+(postes_2[[#This Row],[y]]-$R$1)^2)</f>
        <v>354327.67644191528</v>
      </c>
      <c r="Q2402">
        <v>932043.53999999899</v>
      </c>
      <c r="R2402">
        <v>6604673.5599999996</v>
      </c>
    </row>
    <row r="2403" spans="1:18">
      <c r="A2403">
        <v>3177</v>
      </c>
      <c r="B2403">
        <v>30000950</v>
      </c>
      <c r="C2403" t="e">
        <f>+#REF!</f>
        <v>#REF!</v>
      </c>
      <c r="D2403" t="s">
        <v>20</v>
      </c>
      <c r="E2403">
        <v>610761600000</v>
      </c>
      <c r="F2403" t="s">
        <v>20</v>
      </c>
      <c r="G2403">
        <v>1</v>
      </c>
      <c r="H2403" t="s">
        <v>6334</v>
      </c>
      <c r="I2403" t="s">
        <v>6335</v>
      </c>
      <c r="J2403" t="s">
        <v>1187</v>
      </c>
      <c r="K2403" t="s">
        <v>21</v>
      </c>
      <c r="L2403">
        <v>0</v>
      </c>
      <c r="M2403">
        <v>0</v>
      </c>
      <c r="N2403" t="s">
        <v>22</v>
      </c>
      <c r="O2403">
        <v>3</v>
      </c>
      <c r="P2403" s="30">
        <f>SQRT((postes_2[[#This Row],[x]]-$Q$1)^2+(postes_2[[#This Row],[y]]-$R$1)^2)</f>
        <v>354337.49113047007</v>
      </c>
      <c r="Q2403">
        <v>886661.43999999797</v>
      </c>
      <c r="R2403">
        <v>6531487.2300000004</v>
      </c>
    </row>
    <row r="2404" spans="1:18">
      <c r="A2404">
        <v>1460</v>
      </c>
      <c r="B2404">
        <v>30001598</v>
      </c>
      <c r="C2404">
        <f>+PF949</f>
        <v>0</v>
      </c>
      <c r="D2404" t="s">
        <v>274</v>
      </c>
      <c r="E2404" s="1">
        <v>1067904000000</v>
      </c>
      <c r="F2404">
        <v>1394194708000</v>
      </c>
      <c r="G2404">
        <v>1</v>
      </c>
      <c r="H2404" t="s">
        <v>5853</v>
      </c>
      <c r="I2404" t="s">
        <v>5854</v>
      </c>
      <c r="J2404" t="s">
        <v>20</v>
      </c>
      <c r="K2404" t="s">
        <v>21</v>
      </c>
      <c r="L2404">
        <v>0</v>
      </c>
      <c r="M2404">
        <v>0</v>
      </c>
      <c r="N2404" t="s">
        <v>22</v>
      </c>
      <c r="O2404">
        <v>6</v>
      </c>
      <c r="P2404" s="30">
        <f>SQRT((postes_2[[#This Row],[x]]-$Q$1)^2+(postes_2[[#This Row],[y]]-$R$1)^2)</f>
        <v>354479.44106084184</v>
      </c>
      <c r="Q2404">
        <v>850962</v>
      </c>
      <c r="R2404">
        <v>6493041.6699999999</v>
      </c>
    </row>
    <row r="2405" spans="1:18">
      <c r="A2405">
        <v>3085</v>
      </c>
      <c r="B2405">
        <v>30001767</v>
      </c>
      <c r="C2405" t="e">
        <f>+#REF!</f>
        <v>#REF!</v>
      </c>
      <c r="D2405" t="s">
        <v>17</v>
      </c>
      <c r="E2405">
        <v>907718400000</v>
      </c>
      <c r="F2405">
        <v>1296814643000</v>
      </c>
      <c r="G2405">
        <v>1</v>
      </c>
      <c r="H2405" t="s">
        <v>3010</v>
      </c>
      <c r="I2405" t="s">
        <v>3011</v>
      </c>
      <c r="J2405" t="s">
        <v>20</v>
      </c>
      <c r="K2405" t="s">
        <v>21</v>
      </c>
      <c r="L2405">
        <v>0</v>
      </c>
      <c r="M2405">
        <v>0</v>
      </c>
      <c r="N2405" t="s">
        <v>22</v>
      </c>
      <c r="O2405">
        <v>3</v>
      </c>
      <c r="P2405" s="30">
        <f>SQRT((postes_2[[#This Row],[x]]-$Q$1)^2+(postes_2[[#This Row],[y]]-$R$1)^2)</f>
        <v>354663.52884977544</v>
      </c>
      <c r="Q2405">
        <v>833239.89999999898</v>
      </c>
      <c r="R2405">
        <v>6477492.29</v>
      </c>
    </row>
    <row r="2406" spans="1:18">
      <c r="A2406">
        <v>3808</v>
      </c>
      <c r="B2406">
        <v>50000708</v>
      </c>
      <c r="C2406" t="e">
        <f>+#REF!</f>
        <v>#REF!</v>
      </c>
      <c r="D2406" t="s">
        <v>212</v>
      </c>
      <c r="E2406">
        <v>754531200000</v>
      </c>
      <c r="F2406">
        <v>1128437948000</v>
      </c>
      <c r="G2406">
        <v>1</v>
      </c>
      <c r="H2406" t="s">
        <v>8121</v>
      </c>
      <c r="I2406" t="s">
        <v>1980</v>
      </c>
      <c r="J2406" t="s">
        <v>8122</v>
      </c>
      <c r="K2406" t="s">
        <v>21</v>
      </c>
      <c r="L2406">
        <v>0</v>
      </c>
      <c r="M2406">
        <v>0</v>
      </c>
      <c r="N2406" t="s">
        <v>22</v>
      </c>
      <c r="O2406">
        <v>7</v>
      </c>
      <c r="P2406" s="30">
        <f>SQRT((postes_2[[#This Row],[x]]-$Q$1)^2+(postes_2[[#This Row],[y]]-$R$1)^2)</f>
        <v>354700.12620802748</v>
      </c>
      <c r="Q2406">
        <v>671370.46999999904</v>
      </c>
      <c r="R2406">
        <v>6404029.6299999999</v>
      </c>
    </row>
    <row r="2407" spans="1:18">
      <c r="A2407">
        <v>2670</v>
      </c>
      <c r="B2407">
        <v>30002169</v>
      </c>
      <c r="C2407" t="e">
        <f>+#REF!</f>
        <v>#REF!</v>
      </c>
      <c r="D2407" t="s">
        <v>152</v>
      </c>
      <c r="E2407">
        <v>610761600000</v>
      </c>
      <c r="F2407">
        <v>1285941739000</v>
      </c>
      <c r="G2407">
        <v>1</v>
      </c>
      <c r="H2407" t="s">
        <v>5061</v>
      </c>
      <c r="I2407" t="s">
        <v>5062</v>
      </c>
      <c r="J2407" t="s">
        <v>20</v>
      </c>
      <c r="K2407" t="s">
        <v>21</v>
      </c>
      <c r="L2407">
        <v>0</v>
      </c>
      <c r="M2407">
        <v>0</v>
      </c>
      <c r="N2407" t="s">
        <v>22</v>
      </c>
      <c r="O2407">
        <v>3</v>
      </c>
      <c r="P2407" s="30">
        <f>SQRT((postes_2[[#This Row],[x]]-$Q$1)^2+(postes_2[[#This Row],[y]]-$R$1)^2)</f>
        <v>354716.85388998868</v>
      </c>
      <c r="Q2407">
        <v>775849.25</v>
      </c>
      <c r="R2407">
        <v>6439657.4500000002</v>
      </c>
    </row>
    <row r="2408" spans="1:18">
      <c r="A2408">
        <v>3906</v>
      </c>
      <c r="B2408">
        <v>20000258</v>
      </c>
      <c r="C2408" t="e">
        <f>+#REF!</f>
        <v>#REF!</v>
      </c>
      <c r="D2408" t="s">
        <v>152</v>
      </c>
      <c r="E2408" s="1">
        <v>910656000000</v>
      </c>
      <c r="F2408">
        <v>1276012433000</v>
      </c>
      <c r="G2408">
        <v>1</v>
      </c>
      <c r="H2408" t="s">
        <v>8233</v>
      </c>
      <c r="I2408" t="s">
        <v>8234</v>
      </c>
      <c r="J2408" t="s">
        <v>8235</v>
      </c>
      <c r="K2408" t="s">
        <v>21</v>
      </c>
      <c r="L2408">
        <v>0</v>
      </c>
      <c r="M2408">
        <v>0</v>
      </c>
      <c r="N2408" t="s">
        <v>22</v>
      </c>
      <c r="O2408">
        <v>6</v>
      </c>
      <c r="P2408" s="30">
        <f>SQRT((postes_2[[#This Row],[x]]-$Q$1)^2+(postes_2[[#This Row],[y]]-$R$1)^2)</f>
        <v>354728.97090211412</v>
      </c>
      <c r="Q2408">
        <v>927544.78000000096</v>
      </c>
      <c r="R2408">
        <v>6912508.8099999996</v>
      </c>
    </row>
    <row r="2409" spans="1:18">
      <c r="A2409">
        <v>549</v>
      </c>
      <c r="B2409">
        <v>50000330</v>
      </c>
      <c r="C2409">
        <f>+PF1862</f>
        <v>0</v>
      </c>
      <c r="D2409" t="s">
        <v>482</v>
      </c>
      <c r="E2409">
        <v>962755200000</v>
      </c>
      <c r="F2409">
        <v>1390993496000</v>
      </c>
      <c r="G2409">
        <v>1</v>
      </c>
      <c r="H2409" t="s">
        <v>7890</v>
      </c>
      <c r="I2409" t="s">
        <v>1874</v>
      </c>
      <c r="J2409" t="s">
        <v>20</v>
      </c>
      <c r="K2409" t="s">
        <v>21</v>
      </c>
      <c r="L2409">
        <v>0</v>
      </c>
      <c r="M2409">
        <v>0</v>
      </c>
      <c r="N2409" t="s">
        <v>22</v>
      </c>
      <c r="O2409">
        <v>3</v>
      </c>
      <c r="P2409" s="30">
        <f>SQRT((postes_2[[#This Row],[x]]-$Q$1)^2+(postes_2[[#This Row],[y]]-$R$1)^2)</f>
        <v>354790.50823641219</v>
      </c>
      <c r="Q2409">
        <v>405250.68</v>
      </c>
      <c r="R2409">
        <v>6464046.3399999999</v>
      </c>
    </row>
    <row r="2410" spans="1:18">
      <c r="A2410">
        <v>3032</v>
      </c>
      <c r="B2410">
        <v>20000415</v>
      </c>
      <c r="C2410" t="e">
        <f>+#REF!</f>
        <v>#REF!</v>
      </c>
      <c r="D2410" t="s">
        <v>152</v>
      </c>
      <c r="E2410">
        <v>610761600000</v>
      </c>
      <c r="F2410">
        <v>1276528570000</v>
      </c>
      <c r="G2410">
        <v>1</v>
      </c>
      <c r="H2410" t="s">
        <v>2905</v>
      </c>
      <c r="I2410" t="s">
        <v>2906</v>
      </c>
      <c r="J2410" t="s">
        <v>20</v>
      </c>
      <c r="K2410" t="s">
        <v>21</v>
      </c>
      <c r="L2410">
        <v>0</v>
      </c>
      <c r="M2410">
        <v>0</v>
      </c>
      <c r="N2410" t="s">
        <v>22</v>
      </c>
      <c r="O2410">
        <v>6</v>
      </c>
      <c r="P2410" s="30">
        <f>SQRT((postes_2[[#This Row],[x]]-$Q$1)^2+(postes_2[[#This Row],[y]]-$R$1)^2)</f>
        <v>354840.58204277145</v>
      </c>
      <c r="Q2410">
        <v>933236.77000000305</v>
      </c>
      <c r="R2410">
        <v>6900883.4900000002</v>
      </c>
    </row>
    <row r="2411" spans="1:18">
      <c r="A2411">
        <v>3806</v>
      </c>
      <c r="B2411">
        <v>30000877</v>
      </c>
      <c r="C2411" t="e">
        <f>+#REF!</f>
        <v>#REF!</v>
      </c>
      <c r="D2411" t="s">
        <v>152</v>
      </c>
      <c r="E2411">
        <v>610761600000</v>
      </c>
      <c r="F2411">
        <v>1303897292000</v>
      </c>
      <c r="G2411">
        <v>1</v>
      </c>
      <c r="H2411" t="s">
        <v>8118</v>
      </c>
      <c r="I2411" t="s">
        <v>8118</v>
      </c>
      <c r="J2411" t="s">
        <v>195</v>
      </c>
      <c r="K2411" t="s">
        <v>21</v>
      </c>
      <c r="L2411">
        <v>0</v>
      </c>
      <c r="M2411">
        <v>0</v>
      </c>
      <c r="N2411" t="s">
        <v>22</v>
      </c>
      <c r="O2411">
        <v>3</v>
      </c>
      <c r="P2411" s="30">
        <f>SQRT((postes_2[[#This Row],[x]]-$Q$1)^2+(postes_2[[#This Row],[y]]-$R$1)^2)</f>
        <v>355128.51815409184</v>
      </c>
      <c r="Q2411">
        <v>893655.92000000202</v>
      </c>
      <c r="R2411">
        <v>6539169.0999999996</v>
      </c>
    </row>
    <row r="2412" spans="1:18">
      <c r="A2412">
        <v>3192</v>
      </c>
      <c r="B2412">
        <v>50000712</v>
      </c>
      <c r="C2412" t="e">
        <f>+#REF!</f>
        <v>#REF!</v>
      </c>
      <c r="D2412" t="s">
        <v>805</v>
      </c>
      <c r="E2412">
        <v>754531200000</v>
      </c>
      <c r="F2412">
        <v>1274109961000</v>
      </c>
      <c r="G2412">
        <v>1</v>
      </c>
      <c r="H2412" t="s">
        <v>4825</v>
      </c>
      <c r="I2412" t="s">
        <v>4826</v>
      </c>
      <c r="J2412" t="s">
        <v>20</v>
      </c>
      <c r="K2412" t="s">
        <v>21</v>
      </c>
      <c r="L2412">
        <v>0</v>
      </c>
      <c r="M2412">
        <v>0</v>
      </c>
      <c r="N2412" t="s">
        <v>22</v>
      </c>
      <c r="O2412">
        <v>3</v>
      </c>
      <c r="P2412" s="30">
        <f>SQRT((postes_2[[#This Row],[x]]-$Q$1)^2+(postes_2[[#This Row],[y]]-$R$1)^2)</f>
        <v>355129.54555087775</v>
      </c>
      <c r="Q2412">
        <v>654889.06999999995</v>
      </c>
      <c r="R2412">
        <v>6401121.7800000003</v>
      </c>
    </row>
    <row r="2413" spans="1:18">
      <c r="A2413">
        <v>1321</v>
      </c>
      <c r="B2413">
        <v>30001742</v>
      </c>
      <c r="C2413">
        <f>+PF1098</f>
        <v>0</v>
      </c>
      <c r="D2413" t="s">
        <v>274</v>
      </c>
      <c r="E2413">
        <v>610761600000</v>
      </c>
      <c r="F2413">
        <v>1394195293000</v>
      </c>
      <c r="G2413">
        <v>1</v>
      </c>
      <c r="H2413" t="s">
        <v>2640</v>
      </c>
      <c r="I2413" t="s">
        <v>2641</v>
      </c>
      <c r="J2413" t="s">
        <v>20</v>
      </c>
      <c r="K2413" t="s">
        <v>21</v>
      </c>
      <c r="L2413">
        <v>0</v>
      </c>
      <c r="M2413">
        <v>0</v>
      </c>
      <c r="N2413" t="s">
        <v>22</v>
      </c>
      <c r="O2413">
        <v>7</v>
      </c>
      <c r="P2413" s="30">
        <f>SQRT((postes_2[[#This Row],[x]]-$Q$1)^2+(postes_2[[#This Row],[y]]-$R$1)^2)</f>
        <v>355232.99413085019</v>
      </c>
      <c r="Q2413">
        <v>836351</v>
      </c>
      <c r="R2413">
        <v>6479294.6399999997</v>
      </c>
    </row>
    <row r="2414" spans="1:18">
      <c r="A2414">
        <v>3426</v>
      </c>
      <c r="B2414">
        <v>20001008</v>
      </c>
      <c r="C2414" t="e">
        <f>+#REF!</f>
        <v>#REF!</v>
      </c>
      <c r="D2414" t="s">
        <v>43</v>
      </c>
      <c r="E2414">
        <v>1143804520000</v>
      </c>
      <c r="F2414" t="s">
        <v>20</v>
      </c>
      <c r="G2414">
        <v>1</v>
      </c>
      <c r="H2414" t="s">
        <v>181</v>
      </c>
      <c r="I2414" t="s">
        <v>182</v>
      </c>
      <c r="J2414" t="s">
        <v>183</v>
      </c>
      <c r="K2414" t="s">
        <v>21</v>
      </c>
      <c r="L2414">
        <v>0</v>
      </c>
      <c r="M2414">
        <v>0</v>
      </c>
      <c r="N2414" t="s">
        <v>22</v>
      </c>
      <c r="O2414">
        <v>7</v>
      </c>
      <c r="P2414" s="30">
        <f>SQRT((postes_2[[#This Row],[x]]-$Q$1)^2+(postes_2[[#This Row],[y]]-$R$1)^2)</f>
        <v>355276.78724156256</v>
      </c>
      <c r="Q2414">
        <v>840495.42000000202</v>
      </c>
      <c r="R2414">
        <v>7024219.7599999998</v>
      </c>
    </row>
    <row r="2415" spans="1:18">
      <c r="A2415">
        <v>3537</v>
      </c>
      <c r="B2415">
        <v>60000512</v>
      </c>
      <c r="C2415" t="e">
        <f>+#REF!</f>
        <v>#REF!</v>
      </c>
      <c r="D2415" t="s">
        <v>274</v>
      </c>
      <c r="E2415" s="1">
        <v>990576000000</v>
      </c>
      <c r="F2415">
        <v>1464103918000</v>
      </c>
      <c r="G2415">
        <v>1</v>
      </c>
      <c r="H2415" t="s">
        <v>6828</v>
      </c>
      <c r="I2415" t="s">
        <v>6829</v>
      </c>
      <c r="J2415" t="s">
        <v>20</v>
      </c>
      <c r="K2415" t="s">
        <v>21</v>
      </c>
      <c r="L2415">
        <v>0</v>
      </c>
      <c r="M2415">
        <v>0</v>
      </c>
      <c r="N2415" t="s">
        <v>22</v>
      </c>
      <c r="O2415">
        <v>3</v>
      </c>
      <c r="P2415" s="30">
        <f>SQRT((postes_2[[#This Row],[x]]-$Q$1)^2+(postes_2[[#This Row],[y]]-$R$1)^2)</f>
        <v>355409.5307129788</v>
      </c>
      <c r="Q2415">
        <v>256905.07</v>
      </c>
      <c r="R2415">
        <v>6789632.46</v>
      </c>
    </row>
    <row r="2416" spans="1:18">
      <c r="A2416">
        <v>3973</v>
      </c>
      <c r="B2416">
        <v>70052004</v>
      </c>
      <c r="C2416" t="e">
        <f>+#REF!</f>
        <v>#REF!</v>
      </c>
      <c r="D2416" t="s">
        <v>168</v>
      </c>
      <c r="E2416">
        <v>1441025249000</v>
      </c>
      <c r="F2416">
        <v>1449741687000</v>
      </c>
      <c r="G2416">
        <v>1</v>
      </c>
      <c r="H2416" t="s">
        <v>8352</v>
      </c>
      <c r="I2416" t="s">
        <v>8353</v>
      </c>
      <c r="J2416" t="s">
        <v>8354</v>
      </c>
      <c r="K2416" t="s">
        <v>21</v>
      </c>
      <c r="L2416">
        <v>0</v>
      </c>
      <c r="M2416">
        <v>0</v>
      </c>
      <c r="N2416" t="s">
        <v>22</v>
      </c>
      <c r="O2416">
        <v>3</v>
      </c>
      <c r="P2416" s="30">
        <f>SQRT((postes_2[[#This Row],[x]]-$Q$1)^2+(postes_2[[#This Row],[y]]-$R$1)^2)</f>
        <v>355423.07720272447</v>
      </c>
      <c r="Q2416">
        <v>930316.03000000096</v>
      </c>
      <c r="R2416">
        <v>6908457.9199999999</v>
      </c>
    </row>
    <row r="2417" spans="1:18">
      <c r="A2417">
        <v>3974</v>
      </c>
      <c r="B2417">
        <v>20000280</v>
      </c>
      <c r="C2417" t="e">
        <f>+#REF!</f>
        <v>#REF!</v>
      </c>
      <c r="D2417" t="s">
        <v>264</v>
      </c>
      <c r="E2417">
        <v>1441025239000</v>
      </c>
      <c r="F2417">
        <v>1424872105000</v>
      </c>
      <c r="G2417">
        <v>1</v>
      </c>
      <c r="H2417" t="s">
        <v>8352</v>
      </c>
      <c r="I2417" t="s">
        <v>8353</v>
      </c>
      <c r="J2417" t="s">
        <v>8354</v>
      </c>
      <c r="K2417" t="s">
        <v>21</v>
      </c>
      <c r="L2417">
        <v>0</v>
      </c>
      <c r="M2417">
        <v>0</v>
      </c>
      <c r="N2417" t="s">
        <v>22</v>
      </c>
      <c r="O2417">
        <v>6</v>
      </c>
      <c r="P2417" s="30">
        <f>SQRT((postes_2[[#This Row],[x]]-$Q$1)^2+(postes_2[[#This Row],[y]]-$R$1)^2)</f>
        <v>355423.07720272447</v>
      </c>
      <c r="Q2417">
        <v>930316.03000000096</v>
      </c>
      <c r="R2417">
        <v>6908457.9199999999</v>
      </c>
    </row>
    <row r="2418" spans="1:18">
      <c r="A2418">
        <v>557</v>
      </c>
      <c r="B2418">
        <v>20000426</v>
      </c>
      <c r="C2418">
        <f>+PF1866</f>
        <v>0</v>
      </c>
      <c r="D2418" t="s">
        <v>168</v>
      </c>
      <c r="E2418">
        <v>992390400000</v>
      </c>
      <c r="F2418">
        <v>1446800423000</v>
      </c>
      <c r="G2418">
        <v>1</v>
      </c>
      <c r="H2418" t="s">
        <v>7764</v>
      </c>
      <c r="I2418" t="s">
        <v>5286</v>
      </c>
      <c r="J2418" t="s">
        <v>20</v>
      </c>
      <c r="K2418" t="s">
        <v>21</v>
      </c>
      <c r="L2418">
        <v>0</v>
      </c>
      <c r="M2418">
        <v>0</v>
      </c>
      <c r="N2418" t="s">
        <v>22</v>
      </c>
      <c r="O2418">
        <v>6</v>
      </c>
      <c r="P2418" s="30">
        <f>SQRT((postes_2[[#This Row],[x]]-$Q$1)^2+(postes_2[[#This Row],[y]]-$R$1)^2)</f>
        <v>355451.13144547411</v>
      </c>
      <c r="Q2418">
        <v>934760.71000000101</v>
      </c>
      <c r="R2418">
        <v>6898997.8499999996</v>
      </c>
    </row>
    <row r="2419" spans="1:18">
      <c r="A2419">
        <v>2153</v>
      </c>
      <c r="B2419">
        <v>20000191</v>
      </c>
      <c r="C2419">
        <f>+PF268</f>
        <v>0</v>
      </c>
      <c r="D2419" t="s">
        <v>20</v>
      </c>
      <c r="E2419">
        <v>610761600000</v>
      </c>
      <c r="F2419" t="s">
        <v>20</v>
      </c>
      <c r="G2419">
        <v>1</v>
      </c>
      <c r="H2419" t="s">
        <v>5099</v>
      </c>
      <c r="I2419" t="s">
        <v>5100</v>
      </c>
      <c r="J2419" t="s">
        <v>5101</v>
      </c>
      <c r="K2419" t="s">
        <v>21</v>
      </c>
      <c r="L2419">
        <v>0</v>
      </c>
      <c r="M2419">
        <v>0</v>
      </c>
      <c r="N2419" t="s">
        <v>22</v>
      </c>
      <c r="O2419">
        <v>3</v>
      </c>
      <c r="P2419" s="30">
        <f>SQRT((postes_2[[#This Row],[x]]-$Q$1)^2+(postes_2[[#This Row],[y]]-$R$1)^2)</f>
        <v>355461.65480930934</v>
      </c>
      <c r="Q2419">
        <v>925313.63000000303</v>
      </c>
      <c r="R2419">
        <v>6918465.4699999997</v>
      </c>
    </row>
    <row r="2420" spans="1:18">
      <c r="A2420">
        <v>3341</v>
      </c>
      <c r="B2420">
        <v>10000011</v>
      </c>
      <c r="C2420" t="e">
        <f>+#REF!</f>
        <v>#REF!</v>
      </c>
      <c r="D2420" t="s">
        <v>229</v>
      </c>
      <c r="E2420">
        <v>1122645697000</v>
      </c>
      <c r="F2420">
        <v>1122643897000</v>
      </c>
      <c r="G2420">
        <v>1</v>
      </c>
      <c r="H2420" t="s">
        <v>3744</v>
      </c>
      <c r="I2420" t="s">
        <v>3745</v>
      </c>
      <c r="J2420" t="s">
        <v>3746</v>
      </c>
      <c r="K2420" t="s">
        <v>21</v>
      </c>
      <c r="L2420">
        <v>0</v>
      </c>
      <c r="M2420">
        <v>0</v>
      </c>
      <c r="N2420" t="s">
        <v>22</v>
      </c>
      <c r="O2420">
        <v>6</v>
      </c>
      <c r="P2420" s="30">
        <f>SQRT((postes_2[[#This Row],[x]]-$Q$1)^2+(postes_2[[#This Row],[y]]-$R$1)^2)</f>
        <v>355658.45651598327</v>
      </c>
      <c r="Q2420">
        <v>651268.79999999702</v>
      </c>
      <c r="R2420">
        <v>7106772.8899999997</v>
      </c>
    </row>
    <row r="2421" spans="1:18">
      <c r="A2421">
        <v>2695</v>
      </c>
      <c r="B2421">
        <v>60000251</v>
      </c>
      <c r="C2421" t="e">
        <f>+#REF!</f>
        <v>#REF!</v>
      </c>
      <c r="D2421" t="s">
        <v>20</v>
      </c>
      <c r="E2421">
        <v>610761600000</v>
      </c>
      <c r="F2421" t="s">
        <v>20</v>
      </c>
      <c r="G2421">
        <v>1</v>
      </c>
      <c r="H2421" t="s">
        <v>6259</v>
      </c>
      <c r="I2421" t="s">
        <v>6260</v>
      </c>
      <c r="J2421" t="s">
        <v>20</v>
      </c>
      <c r="K2421" t="s">
        <v>21</v>
      </c>
      <c r="L2421">
        <v>0</v>
      </c>
      <c r="M2421">
        <v>0</v>
      </c>
      <c r="N2421" t="s">
        <v>22</v>
      </c>
      <c r="O2421">
        <v>3</v>
      </c>
      <c r="P2421" s="30">
        <f>SQRT((postes_2[[#This Row],[x]]-$Q$1)^2+(postes_2[[#This Row],[y]]-$R$1)^2)</f>
        <v>355660.74586341757</v>
      </c>
      <c r="Q2421">
        <v>261869.78999999899</v>
      </c>
      <c r="R2421">
        <v>6823981.5300000003</v>
      </c>
    </row>
    <row r="2422" spans="1:18">
      <c r="A2422">
        <v>2914</v>
      </c>
      <c r="B2422">
        <v>50000289</v>
      </c>
      <c r="C2422" t="e">
        <f>+#REF!</f>
        <v>#REF!</v>
      </c>
      <c r="D2422" t="s">
        <v>108</v>
      </c>
      <c r="E2422">
        <v>788486400000</v>
      </c>
      <c r="F2422">
        <v>1259661987000</v>
      </c>
      <c r="G2422">
        <v>1</v>
      </c>
      <c r="H2422" t="s">
        <v>6105</v>
      </c>
      <c r="I2422" t="s">
        <v>6106</v>
      </c>
      <c r="J2422" t="s">
        <v>20</v>
      </c>
      <c r="K2422" t="s">
        <v>21</v>
      </c>
      <c r="L2422">
        <v>0</v>
      </c>
      <c r="M2422">
        <v>0</v>
      </c>
      <c r="N2422" t="s">
        <v>22</v>
      </c>
      <c r="O2422">
        <v>3</v>
      </c>
      <c r="P2422" s="30">
        <f>SQRT((postes_2[[#This Row],[x]]-$Q$1)^2+(postes_2[[#This Row],[y]]-$R$1)^2)</f>
        <v>355722.47415710229</v>
      </c>
      <c r="Q2422">
        <v>390906.68999999802</v>
      </c>
      <c r="R2422">
        <v>6473586.0499999998</v>
      </c>
    </row>
    <row r="2423" spans="1:18">
      <c r="A2423">
        <v>1452</v>
      </c>
      <c r="B2423">
        <v>30001344</v>
      </c>
      <c r="C2423">
        <f>+PF973</f>
        <v>0</v>
      </c>
      <c r="D2423" t="s">
        <v>274</v>
      </c>
      <c r="E2423">
        <v>610761600000</v>
      </c>
      <c r="F2423">
        <v>1394193935000</v>
      </c>
      <c r="G2423">
        <v>1</v>
      </c>
      <c r="H2423" t="s">
        <v>5836</v>
      </c>
      <c r="I2423" t="s">
        <v>5837</v>
      </c>
      <c r="J2423" t="s">
        <v>20</v>
      </c>
      <c r="K2423" t="s">
        <v>21</v>
      </c>
      <c r="L2423">
        <v>0</v>
      </c>
      <c r="M2423">
        <v>0</v>
      </c>
      <c r="N2423" t="s">
        <v>22</v>
      </c>
      <c r="O2423">
        <v>3</v>
      </c>
      <c r="P2423" s="30">
        <f>SQRT((postes_2[[#This Row],[x]]-$Q$1)^2+(postes_2[[#This Row],[y]]-$R$1)^2)</f>
        <v>355748.81208179658</v>
      </c>
      <c r="Q2423">
        <v>867151.35000000102</v>
      </c>
      <c r="R2423">
        <v>6507146.4199999999</v>
      </c>
    </row>
    <row r="2424" spans="1:18">
      <c r="A2424">
        <v>746</v>
      </c>
      <c r="B2424">
        <v>20000443</v>
      </c>
      <c r="C2424" t="e">
        <f>+#REF!</f>
        <v>#REF!</v>
      </c>
      <c r="D2424" t="s">
        <v>20</v>
      </c>
      <c r="E2424">
        <v>992390400000</v>
      </c>
      <c r="F2424" t="s">
        <v>20</v>
      </c>
      <c r="G2424">
        <v>1</v>
      </c>
      <c r="H2424" t="s">
        <v>1618</v>
      </c>
      <c r="I2424" t="s">
        <v>1618</v>
      </c>
      <c r="J2424" t="s">
        <v>1142</v>
      </c>
      <c r="K2424" t="s">
        <v>21</v>
      </c>
      <c r="L2424">
        <v>0</v>
      </c>
      <c r="M2424">
        <v>0</v>
      </c>
      <c r="N2424" t="s">
        <v>22</v>
      </c>
      <c r="O2424">
        <v>3</v>
      </c>
      <c r="P2424" s="30">
        <f>SQRT((postes_2[[#This Row],[x]]-$Q$1)^2+(postes_2[[#This Row],[y]]-$R$1)^2)</f>
        <v>355845.34323410428</v>
      </c>
      <c r="Q2424">
        <v>936936.14000000095</v>
      </c>
      <c r="R2424">
        <v>6895043.79</v>
      </c>
    </row>
    <row r="2425" spans="1:18">
      <c r="A2425">
        <v>2284</v>
      </c>
      <c r="B2425">
        <v>30001724</v>
      </c>
      <c r="C2425">
        <f>+PF147</f>
        <v>0</v>
      </c>
      <c r="D2425" t="s">
        <v>20</v>
      </c>
      <c r="E2425">
        <v>610761600000</v>
      </c>
      <c r="F2425" t="s">
        <v>20</v>
      </c>
      <c r="G2425">
        <v>1</v>
      </c>
      <c r="H2425" t="s">
        <v>5422</v>
      </c>
      <c r="I2425" t="s">
        <v>5423</v>
      </c>
      <c r="J2425" t="s">
        <v>20</v>
      </c>
      <c r="K2425" t="s">
        <v>21</v>
      </c>
      <c r="L2425">
        <v>0</v>
      </c>
      <c r="M2425">
        <v>0</v>
      </c>
      <c r="N2425" t="s">
        <v>22</v>
      </c>
      <c r="O2425">
        <v>7</v>
      </c>
      <c r="P2425" s="30">
        <f>SQRT((postes_2[[#This Row],[x]]-$Q$1)^2+(postes_2[[#This Row],[y]]-$R$1)^2)</f>
        <v>355883.753233194</v>
      </c>
      <c r="Q2425">
        <v>838553.22999999695</v>
      </c>
      <c r="R2425">
        <v>6480275.6699999999</v>
      </c>
    </row>
    <row r="2426" spans="1:18">
      <c r="A2426">
        <v>44</v>
      </c>
      <c r="B2426">
        <v>50000414</v>
      </c>
      <c r="C2426">
        <f>+PF2388</f>
        <v>0</v>
      </c>
      <c r="D2426" t="s">
        <v>482</v>
      </c>
      <c r="E2426" s="1">
        <v>1005264000000</v>
      </c>
      <c r="F2426">
        <v>1393847649000</v>
      </c>
      <c r="G2426">
        <v>1</v>
      </c>
      <c r="H2426" t="s">
        <v>6883</v>
      </c>
      <c r="I2426" t="s">
        <v>6884</v>
      </c>
      <c r="J2426" t="s">
        <v>20</v>
      </c>
      <c r="K2426" t="s">
        <v>21</v>
      </c>
      <c r="L2426">
        <v>0</v>
      </c>
      <c r="M2426">
        <v>0</v>
      </c>
      <c r="N2426" t="s">
        <v>22</v>
      </c>
      <c r="O2426">
        <v>7</v>
      </c>
      <c r="P2426" s="30">
        <f>SQRT((postes_2[[#This Row],[x]]-$Q$1)^2+(postes_2[[#This Row],[y]]-$R$1)^2)</f>
        <v>355888.15612137748</v>
      </c>
      <c r="Q2426">
        <v>429709.64999999898</v>
      </c>
      <c r="R2426">
        <v>6446896.9699999997</v>
      </c>
    </row>
    <row r="2427" spans="1:18">
      <c r="A2427">
        <v>3905</v>
      </c>
      <c r="B2427">
        <v>20000262</v>
      </c>
      <c r="C2427" t="e">
        <f>+#REF!</f>
        <v>#REF!</v>
      </c>
      <c r="D2427" t="s">
        <v>20</v>
      </c>
      <c r="E2427">
        <v>610761600000</v>
      </c>
      <c r="F2427" t="s">
        <v>20</v>
      </c>
      <c r="G2427">
        <v>1</v>
      </c>
      <c r="H2427" t="s">
        <v>8231</v>
      </c>
      <c r="I2427" t="s">
        <v>8232</v>
      </c>
      <c r="J2427" t="s">
        <v>8069</v>
      </c>
      <c r="K2427" t="s">
        <v>21</v>
      </c>
      <c r="L2427">
        <v>0</v>
      </c>
      <c r="M2427">
        <v>0</v>
      </c>
      <c r="N2427" t="s">
        <v>22</v>
      </c>
      <c r="O2427">
        <v>6</v>
      </c>
      <c r="P2427" s="30">
        <f>SQRT((postes_2[[#This Row],[x]]-$Q$1)^2+(postes_2[[#This Row],[y]]-$R$1)^2)</f>
        <v>356136.77927841747</v>
      </c>
      <c r="Q2427">
        <v>929474.32</v>
      </c>
      <c r="R2427">
        <v>6911794.9000000004</v>
      </c>
    </row>
    <row r="2428" spans="1:18">
      <c r="A2428">
        <v>2865</v>
      </c>
      <c r="B2428">
        <v>30002192</v>
      </c>
      <c r="C2428" t="e">
        <f>+#REF!</f>
        <v>#REF!</v>
      </c>
      <c r="D2428" t="s">
        <v>229</v>
      </c>
      <c r="E2428">
        <v>1089993344000</v>
      </c>
      <c r="F2428">
        <v>1089991634000</v>
      </c>
      <c r="G2428">
        <v>1</v>
      </c>
      <c r="H2428" t="s">
        <v>6595</v>
      </c>
      <c r="I2428" t="s">
        <v>6596</v>
      </c>
      <c r="J2428" t="s">
        <v>20</v>
      </c>
      <c r="K2428" t="s">
        <v>21</v>
      </c>
      <c r="L2428">
        <v>0</v>
      </c>
      <c r="M2428">
        <v>0</v>
      </c>
      <c r="N2428" t="s">
        <v>22</v>
      </c>
      <c r="O2428">
        <v>3</v>
      </c>
      <c r="P2428" s="30">
        <f>SQRT((postes_2[[#This Row],[x]]-$Q$1)^2+(postes_2[[#This Row],[y]]-$R$1)^2)</f>
        <v>356178.87651712989</v>
      </c>
      <c r="Q2428">
        <v>769760.59000000404</v>
      </c>
      <c r="R2428">
        <v>6434887.9100000001</v>
      </c>
    </row>
    <row r="2429" spans="1:18">
      <c r="A2429">
        <v>958</v>
      </c>
      <c r="B2429">
        <v>50000740</v>
      </c>
      <c r="C2429" t="e">
        <f>+#REF!</f>
        <v>#REF!</v>
      </c>
      <c r="D2429" t="s">
        <v>77</v>
      </c>
      <c r="E2429">
        <v>610761600000</v>
      </c>
      <c r="F2429">
        <v>1313166278000</v>
      </c>
      <c r="G2429">
        <v>1</v>
      </c>
      <c r="H2429" t="s">
        <v>1496</v>
      </c>
      <c r="I2429" t="s">
        <v>1497</v>
      </c>
      <c r="J2429" t="s">
        <v>20</v>
      </c>
      <c r="K2429" t="s">
        <v>21</v>
      </c>
      <c r="L2429">
        <v>0</v>
      </c>
      <c r="M2429">
        <v>0</v>
      </c>
      <c r="N2429" t="s">
        <v>22</v>
      </c>
      <c r="O2429">
        <v>3</v>
      </c>
      <c r="P2429" s="30">
        <f>SQRT((postes_2[[#This Row],[x]]-$Q$1)^2+(postes_2[[#This Row],[y]]-$R$1)^2)</f>
        <v>356206.92605271668</v>
      </c>
      <c r="Q2429">
        <v>611063.75999999803</v>
      </c>
      <c r="R2429">
        <v>6397255.9199999999</v>
      </c>
    </row>
    <row r="2430" spans="1:18">
      <c r="A2430">
        <v>3546</v>
      </c>
      <c r="B2430">
        <v>20000229</v>
      </c>
      <c r="C2430" t="e">
        <f>+#REF!</f>
        <v>#REF!</v>
      </c>
      <c r="D2430" t="s">
        <v>168</v>
      </c>
      <c r="E2430">
        <v>952387200000</v>
      </c>
      <c r="F2430">
        <v>1449743319000</v>
      </c>
      <c r="G2430">
        <v>1</v>
      </c>
      <c r="H2430" t="s">
        <v>7471</v>
      </c>
      <c r="I2430" t="s">
        <v>7472</v>
      </c>
      <c r="J2430" t="s">
        <v>7473</v>
      </c>
      <c r="K2430" t="s">
        <v>21</v>
      </c>
      <c r="L2430">
        <v>0</v>
      </c>
      <c r="M2430">
        <v>0</v>
      </c>
      <c r="N2430" t="s">
        <v>22</v>
      </c>
      <c r="O2430">
        <v>6</v>
      </c>
      <c r="P2430" s="30">
        <f>SQRT((postes_2[[#This Row],[x]]-$Q$1)^2+(postes_2[[#This Row],[y]]-$R$1)^2)</f>
        <v>356227.59250917123</v>
      </c>
      <c r="Q2430">
        <v>927766.64000000095</v>
      </c>
      <c r="R2430">
        <v>6915389.7699999996</v>
      </c>
    </row>
    <row r="2431" spans="1:18">
      <c r="A2431">
        <v>1267</v>
      </c>
      <c r="B2431">
        <v>20001143</v>
      </c>
      <c r="C2431">
        <f>+PF1166</f>
        <v>0</v>
      </c>
      <c r="D2431" t="s">
        <v>20</v>
      </c>
      <c r="E2431">
        <v>610761600000</v>
      </c>
      <c r="F2431" t="s">
        <v>20</v>
      </c>
      <c r="G2431">
        <v>1</v>
      </c>
      <c r="H2431" t="s">
        <v>3166</v>
      </c>
      <c r="I2431" t="s">
        <v>3167</v>
      </c>
      <c r="J2431" t="s">
        <v>20</v>
      </c>
      <c r="K2431" t="s">
        <v>21</v>
      </c>
      <c r="L2431">
        <v>0</v>
      </c>
      <c r="M2431">
        <v>0</v>
      </c>
      <c r="N2431" t="s">
        <v>22</v>
      </c>
      <c r="O2431">
        <v>3</v>
      </c>
      <c r="P2431" s="30">
        <f>SQRT((postes_2[[#This Row],[x]]-$Q$1)^2+(postes_2[[#This Row],[y]]-$R$1)^2)</f>
        <v>356228.40197517019</v>
      </c>
      <c r="Q2431">
        <v>965305.67000000202</v>
      </c>
      <c r="R2431">
        <v>6784923.7199999997</v>
      </c>
    </row>
    <row r="2432" spans="1:18">
      <c r="A2432">
        <v>869</v>
      </c>
      <c r="B2432">
        <v>50000332</v>
      </c>
      <c r="C2432">
        <f>+PF1565</f>
        <v>0</v>
      </c>
      <c r="D2432" t="s">
        <v>482</v>
      </c>
      <c r="E2432">
        <v>962755200000</v>
      </c>
      <c r="F2432">
        <v>1390994894000</v>
      </c>
      <c r="G2432">
        <v>1</v>
      </c>
      <c r="H2432" t="s">
        <v>1873</v>
      </c>
      <c r="I2432" t="s">
        <v>1874</v>
      </c>
      <c r="J2432" t="s">
        <v>26</v>
      </c>
      <c r="K2432" t="s">
        <v>21</v>
      </c>
      <c r="L2432">
        <v>0</v>
      </c>
      <c r="M2432">
        <v>0</v>
      </c>
      <c r="N2432" t="s">
        <v>22</v>
      </c>
      <c r="O2432">
        <v>3</v>
      </c>
      <c r="P2432" s="30">
        <f>SQRT((postes_2[[#This Row],[x]]-$Q$1)^2+(postes_2[[#This Row],[y]]-$R$1)^2)</f>
        <v>356398.20803237107</v>
      </c>
      <c r="Q2432">
        <v>405257.75999999797</v>
      </c>
      <c r="R2432">
        <v>6462072.7300000004</v>
      </c>
    </row>
    <row r="2433" spans="1:18">
      <c r="A2433">
        <v>3887</v>
      </c>
      <c r="B2433">
        <v>60000151</v>
      </c>
      <c r="C2433" t="e">
        <f>+#REF!</f>
        <v>#REF!</v>
      </c>
      <c r="D2433" t="s">
        <v>20</v>
      </c>
      <c r="E2433">
        <v>610761600000</v>
      </c>
      <c r="F2433" t="s">
        <v>20</v>
      </c>
      <c r="G2433">
        <v>1</v>
      </c>
      <c r="H2433" t="s">
        <v>8198</v>
      </c>
      <c r="I2433" t="s">
        <v>8199</v>
      </c>
      <c r="J2433" t="s">
        <v>20</v>
      </c>
      <c r="K2433" t="s">
        <v>21</v>
      </c>
      <c r="L2433">
        <v>0</v>
      </c>
      <c r="M2433">
        <v>0</v>
      </c>
      <c r="N2433" t="s">
        <v>22</v>
      </c>
      <c r="O2433">
        <v>3</v>
      </c>
      <c r="P2433" s="30">
        <f>SQRT((postes_2[[#This Row],[x]]-$Q$1)^2+(postes_2[[#This Row],[y]]-$R$1)^2)</f>
        <v>356456.24934660352</v>
      </c>
      <c r="Q2433">
        <v>264031.96000000101</v>
      </c>
      <c r="R2433">
        <v>6837380.3700000001</v>
      </c>
    </row>
    <row r="2434" spans="1:18">
      <c r="A2434">
        <v>1317</v>
      </c>
      <c r="B2434">
        <v>20000867</v>
      </c>
      <c r="C2434">
        <f>+PF1119</f>
        <v>0</v>
      </c>
      <c r="D2434" t="s">
        <v>805</v>
      </c>
      <c r="E2434">
        <v>610761600000</v>
      </c>
      <c r="F2434">
        <v>1277128111000</v>
      </c>
      <c r="G2434">
        <v>1</v>
      </c>
      <c r="H2434" t="s">
        <v>2632</v>
      </c>
      <c r="I2434" t="s">
        <v>2633</v>
      </c>
      <c r="J2434" t="s">
        <v>20</v>
      </c>
      <c r="K2434" t="s">
        <v>21</v>
      </c>
      <c r="L2434">
        <v>0</v>
      </c>
      <c r="M2434">
        <v>0</v>
      </c>
      <c r="N2434" t="s">
        <v>22</v>
      </c>
      <c r="O2434">
        <v>3</v>
      </c>
      <c r="P2434" s="30">
        <f>SQRT((postes_2[[#This Row],[x]]-$Q$1)^2+(postes_2[[#This Row],[y]]-$R$1)^2)</f>
        <v>356460.34149086673</v>
      </c>
      <c r="Q2434">
        <v>957305.38000000303</v>
      </c>
      <c r="R2434">
        <v>6835734.4699999997</v>
      </c>
    </row>
    <row r="2435" spans="1:18">
      <c r="A2435">
        <v>4092</v>
      </c>
      <c r="B2435">
        <v>10000003</v>
      </c>
      <c r="C2435" t="e">
        <f>+#REF!</f>
        <v>#REF!</v>
      </c>
      <c r="D2435" t="s">
        <v>36</v>
      </c>
      <c r="E2435">
        <v>962582400000</v>
      </c>
      <c r="F2435">
        <v>1127842654000</v>
      </c>
      <c r="G2435">
        <v>1</v>
      </c>
      <c r="H2435" t="s">
        <v>8359</v>
      </c>
      <c r="I2435" t="s">
        <v>8360</v>
      </c>
      <c r="J2435" t="s">
        <v>8361</v>
      </c>
      <c r="K2435" t="s">
        <v>21</v>
      </c>
      <c r="L2435">
        <v>0</v>
      </c>
      <c r="M2435">
        <v>0</v>
      </c>
      <c r="N2435" t="s">
        <v>22</v>
      </c>
      <c r="O2435">
        <v>6</v>
      </c>
      <c r="P2435" s="30">
        <f>SQRT((postes_2[[#This Row],[x]]-$Q$1)^2+(postes_2[[#This Row],[y]]-$R$1)^2)</f>
        <v>356624.39059651445</v>
      </c>
      <c r="Q2435">
        <v>662366.39000000095</v>
      </c>
      <c r="R2435">
        <v>7106290.4199999999</v>
      </c>
    </row>
    <row r="2436" spans="1:18">
      <c r="A2436">
        <v>4093</v>
      </c>
      <c r="B2436">
        <v>10000002</v>
      </c>
      <c r="C2436" t="e">
        <f>+#REF!</f>
        <v>#REF!</v>
      </c>
      <c r="D2436" t="s">
        <v>229</v>
      </c>
      <c r="E2436">
        <v>962582400000</v>
      </c>
      <c r="F2436">
        <v>1125672957000</v>
      </c>
      <c r="G2436">
        <v>1</v>
      </c>
      <c r="H2436" t="s">
        <v>8359</v>
      </c>
      <c r="I2436" t="s">
        <v>8360</v>
      </c>
      <c r="J2436" t="s">
        <v>8361</v>
      </c>
      <c r="K2436" t="s">
        <v>21</v>
      </c>
      <c r="L2436">
        <v>0</v>
      </c>
      <c r="M2436">
        <v>0</v>
      </c>
      <c r="N2436" t="s">
        <v>22</v>
      </c>
      <c r="O2436">
        <v>4</v>
      </c>
      <c r="P2436" s="30">
        <f>SQRT((postes_2[[#This Row],[x]]-$Q$1)^2+(postes_2[[#This Row],[y]]-$R$1)^2)</f>
        <v>356624.39059651445</v>
      </c>
      <c r="Q2436">
        <v>662366.39000000095</v>
      </c>
      <c r="R2436">
        <v>7106290.4199999999</v>
      </c>
    </row>
    <row r="2437" spans="1:18">
      <c r="A2437">
        <v>917</v>
      </c>
      <c r="B2437">
        <v>50000709</v>
      </c>
      <c r="C2437">
        <f>+PF1526</f>
        <v>0</v>
      </c>
      <c r="D2437" t="s">
        <v>20</v>
      </c>
      <c r="E2437">
        <v>610761600000</v>
      </c>
      <c r="F2437" t="s">
        <v>20</v>
      </c>
      <c r="G2437">
        <v>1</v>
      </c>
      <c r="H2437" t="s">
        <v>1979</v>
      </c>
      <c r="I2437" t="s">
        <v>1980</v>
      </c>
      <c r="J2437" t="s">
        <v>603</v>
      </c>
      <c r="K2437" t="s">
        <v>21</v>
      </c>
      <c r="L2437">
        <v>0</v>
      </c>
      <c r="M2437">
        <v>0</v>
      </c>
      <c r="N2437" t="s">
        <v>22</v>
      </c>
      <c r="O2437">
        <v>7</v>
      </c>
      <c r="P2437" s="30">
        <f>SQRT((postes_2[[#This Row],[x]]-$Q$1)^2+(postes_2[[#This Row],[y]]-$R$1)^2)</f>
        <v>356802.5099572711</v>
      </c>
      <c r="Q2437">
        <v>672685.78000000096</v>
      </c>
      <c r="R2437">
        <v>6402126.1299999999</v>
      </c>
    </row>
    <row r="2438" spans="1:18">
      <c r="A2438">
        <v>4034</v>
      </c>
      <c r="B2438">
        <v>20000264</v>
      </c>
      <c r="C2438" t="e">
        <f>+#REF!</f>
        <v>#REF!</v>
      </c>
      <c r="D2438" t="s">
        <v>152</v>
      </c>
      <c r="E2438">
        <v>610761600000</v>
      </c>
      <c r="F2438">
        <v>1276530783000</v>
      </c>
      <c r="G2438">
        <v>1</v>
      </c>
      <c r="H2438" t="s">
        <v>8065</v>
      </c>
      <c r="I2438" t="s">
        <v>8066</v>
      </c>
      <c r="J2438" t="s">
        <v>20</v>
      </c>
      <c r="K2438" t="s">
        <v>21</v>
      </c>
      <c r="L2438">
        <v>0</v>
      </c>
      <c r="M2438">
        <v>0</v>
      </c>
      <c r="N2438" t="s">
        <v>22</v>
      </c>
      <c r="O2438">
        <v>3</v>
      </c>
      <c r="P2438" s="30">
        <f>SQRT((postes_2[[#This Row],[x]]-$Q$1)^2+(postes_2[[#This Row],[y]]-$R$1)^2)</f>
        <v>356980.82989942061</v>
      </c>
      <c r="Q2438">
        <v>931037.65999999596</v>
      </c>
      <c r="R2438">
        <v>6910533.1399999997</v>
      </c>
    </row>
    <row r="2439" spans="1:18">
      <c r="A2439">
        <v>1814</v>
      </c>
      <c r="B2439">
        <v>30001021</v>
      </c>
      <c r="C2439">
        <f>+PF627</f>
        <v>0</v>
      </c>
      <c r="D2439" t="s">
        <v>20</v>
      </c>
      <c r="E2439">
        <v>1022716800000</v>
      </c>
      <c r="F2439" t="s">
        <v>20</v>
      </c>
      <c r="G2439">
        <v>1</v>
      </c>
      <c r="H2439" t="s">
        <v>7495</v>
      </c>
      <c r="I2439" t="s">
        <v>7496</v>
      </c>
      <c r="J2439" t="s">
        <v>20</v>
      </c>
      <c r="K2439" t="s">
        <v>21</v>
      </c>
      <c r="L2439">
        <v>0</v>
      </c>
      <c r="M2439">
        <v>0</v>
      </c>
      <c r="N2439" t="s">
        <v>22</v>
      </c>
      <c r="O2439">
        <v>3</v>
      </c>
      <c r="P2439" s="30">
        <f>SQRT((postes_2[[#This Row],[x]]-$Q$1)^2+(postes_2[[#This Row],[y]]-$R$1)^2)</f>
        <v>357085.76143987576</v>
      </c>
      <c r="Q2439">
        <v>885927.79999999702</v>
      </c>
      <c r="R2439">
        <v>6526233.7199999997</v>
      </c>
    </row>
    <row r="2440" spans="1:18">
      <c r="A2440">
        <v>2214</v>
      </c>
      <c r="B2440">
        <v>20003162</v>
      </c>
      <c r="C2440">
        <f>+PF228</f>
        <v>0</v>
      </c>
      <c r="D2440" t="s">
        <v>1094</v>
      </c>
      <c r="E2440" s="1">
        <v>995328000000</v>
      </c>
      <c r="F2440">
        <v>1424099277000</v>
      </c>
      <c r="G2440">
        <v>1</v>
      </c>
      <c r="H2440" t="s">
        <v>5666</v>
      </c>
      <c r="I2440" t="s">
        <v>5667</v>
      </c>
      <c r="J2440" t="s">
        <v>20</v>
      </c>
      <c r="K2440" t="s">
        <v>21</v>
      </c>
      <c r="L2440">
        <v>0</v>
      </c>
      <c r="M2440">
        <v>0</v>
      </c>
      <c r="N2440" t="s">
        <v>22</v>
      </c>
      <c r="O2440">
        <v>3</v>
      </c>
      <c r="P2440" s="30">
        <f>SQRT((postes_2[[#This Row],[x]]-$Q$1)^2+(postes_2[[#This Row],[y]]-$R$1)^2)</f>
        <v>357165.34554863733</v>
      </c>
      <c r="Q2440">
        <v>925152.93999999797</v>
      </c>
      <c r="R2440">
        <v>6922404.0099999998</v>
      </c>
    </row>
    <row r="2441" spans="1:18">
      <c r="A2441">
        <v>1453</v>
      </c>
      <c r="B2441">
        <v>30001353</v>
      </c>
      <c r="C2441">
        <f>+PF990</f>
        <v>0</v>
      </c>
      <c r="D2441" t="s">
        <v>274</v>
      </c>
      <c r="E2441">
        <v>610761600000</v>
      </c>
      <c r="F2441">
        <v>1394194037000</v>
      </c>
      <c r="G2441">
        <v>1</v>
      </c>
      <c r="H2441" t="s">
        <v>5838</v>
      </c>
      <c r="I2441" t="s">
        <v>5839</v>
      </c>
      <c r="J2441" t="s">
        <v>20</v>
      </c>
      <c r="K2441" t="s">
        <v>21</v>
      </c>
      <c r="L2441">
        <v>0</v>
      </c>
      <c r="M2441">
        <v>0</v>
      </c>
      <c r="N2441" t="s">
        <v>22</v>
      </c>
      <c r="O2441">
        <v>3</v>
      </c>
      <c r="P2441" s="30">
        <f>SQRT((postes_2[[#This Row],[x]]-$Q$1)^2+(postes_2[[#This Row],[y]]-$R$1)^2)</f>
        <v>357297.32685710728</v>
      </c>
      <c r="Q2441">
        <v>867413.85000000102</v>
      </c>
      <c r="R2441">
        <v>6505186.5499999998</v>
      </c>
    </row>
    <row r="2442" spans="1:18">
      <c r="A2442">
        <v>75</v>
      </c>
      <c r="B2442">
        <v>20001337</v>
      </c>
      <c r="C2442">
        <f>+PF2369</f>
        <v>0</v>
      </c>
      <c r="D2442" t="s">
        <v>168</v>
      </c>
      <c r="E2442">
        <v>1037836800000</v>
      </c>
      <c r="F2442">
        <v>1449748471000</v>
      </c>
      <c r="G2442">
        <v>1</v>
      </c>
      <c r="H2442" t="s">
        <v>3536</v>
      </c>
      <c r="I2442" t="s">
        <v>3537</v>
      </c>
      <c r="J2442" t="s">
        <v>20</v>
      </c>
      <c r="K2442" t="s">
        <v>21</v>
      </c>
      <c r="L2442">
        <v>0</v>
      </c>
      <c r="M2442">
        <v>0</v>
      </c>
      <c r="N2442" t="s">
        <v>22</v>
      </c>
      <c r="O2442">
        <v>3</v>
      </c>
      <c r="P2442" s="30">
        <f>SQRT((postes_2[[#This Row],[x]]-$Q$1)^2+(postes_2[[#This Row],[y]]-$R$1)^2)</f>
        <v>357731.97860582999</v>
      </c>
      <c r="Q2442">
        <v>928388.72999999695</v>
      </c>
      <c r="R2442">
        <v>6917472.71</v>
      </c>
    </row>
    <row r="2443" spans="1:18">
      <c r="A2443">
        <v>3844</v>
      </c>
      <c r="B2443">
        <v>50002368</v>
      </c>
      <c r="C2443" t="e">
        <f>+#REF!</f>
        <v>#REF!</v>
      </c>
      <c r="D2443" t="s">
        <v>274</v>
      </c>
      <c r="E2443">
        <v>923356800000</v>
      </c>
      <c r="F2443">
        <v>1448546199000</v>
      </c>
      <c r="G2443">
        <v>1</v>
      </c>
      <c r="H2443" t="s">
        <v>7900</v>
      </c>
      <c r="I2443" t="s">
        <v>7901</v>
      </c>
      <c r="J2443" t="s">
        <v>20</v>
      </c>
      <c r="K2443" t="s">
        <v>21</v>
      </c>
      <c r="L2443">
        <v>0</v>
      </c>
      <c r="M2443">
        <v>0</v>
      </c>
      <c r="N2443" t="s">
        <v>22</v>
      </c>
      <c r="O2443">
        <v>3</v>
      </c>
      <c r="P2443" s="30">
        <f>SQRT((postes_2[[#This Row],[x]]-$Q$1)^2+(postes_2[[#This Row],[y]]-$R$1)^2)</f>
        <v>357940.09962841222</v>
      </c>
      <c r="Q2443">
        <v>481586.34000000398</v>
      </c>
      <c r="R2443">
        <v>6419530.7699999996</v>
      </c>
    </row>
    <row r="2444" spans="1:18">
      <c r="A2444">
        <v>3021</v>
      </c>
      <c r="B2444">
        <v>20000283</v>
      </c>
      <c r="C2444" t="e">
        <f>+#REF!</f>
        <v>#REF!</v>
      </c>
      <c r="D2444" t="s">
        <v>152</v>
      </c>
      <c r="E2444">
        <v>960422400000</v>
      </c>
      <c r="F2444">
        <v>1276012934000</v>
      </c>
      <c r="G2444">
        <v>1</v>
      </c>
      <c r="H2444" t="s">
        <v>2881</v>
      </c>
      <c r="I2444" t="s">
        <v>2882</v>
      </c>
      <c r="J2444" t="s">
        <v>1142</v>
      </c>
      <c r="K2444" t="s">
        <v>21</v>
      </c>
      <c r="L2444">
        <v>0</v>
      </c>
      <c r="M2444">
        <v>0</v>
      </c>
      <c r="N2444" t="s">
        <v>22</v>
      </c>
      <c r="O2444">
        <v>3</v>
      </c>
      <c r="P2444" s="30">
        <f>SQRT((postes_2[[#This Row],[x]]-$Q$1)^2+(postes_2[[#This Row],[y]]-$R$1)^2)</f>
        <v>358215.73807905911</v>
      </c>
      <c r="Q2444">
        <v>933875.5</v>
      </c>
      <c r="R2444">
        <v>6907497.8600000003</v>
      </c>
    </row>
    <row r="2445" spans="1:18">
      <c r="A2445">
        <v>2275</v>
      </c>
      <c r="B2445">
        <v>20000181</v>
      </c>
      <c r="C2445" t="e">
        <f>+#REF!</f>
        <v>#REF!</v>
      </c>
      <c r="D2445" t="s">
        <v>152</v>
      </c>
      <c r="E2445">
        <v>610761600000</v>
      </c>
      <c r="F2445">
        <v>1277114211000</v>
      </c>
      <c r="G2445">
        <v>1</v>
      </c>
      <c r="H2445" t="s">
        <v>5400</v>
      </c>
      <c r="I2445" t="s">
        <v>5401</v>
      </c>
      <c r="J2445" t="s">
        <v>5402</v>
      </c>
      <c r="K2445" t="s">
        <v>21</v>
      </c>
      <c r="L2445">
        <v>0</v>
      </c>
      <c r="M2445">
        <v>0</v>
      </c>
      <c r="N2445" t="s">
        <v>22</v>
      </c>
      <c r="O2445">
        <v>3</v>
      </c>
      <c r="P2445" s="30">
        <f>SQRT((postes_2[[#This Row],[x]]-$Q$1)^2+(postes_2[[#This Row],[y]]-$R$1)^2)</f>
        <v>358252.93173750269</v>
      </c>
      <c r="Q2445">
        <v>928069.88000000303</v>
      </c>
      <c r="R2445">
        <v>6919218.2800000003</v>
      </c>
    </row>
    <row r="2446" spans="1:18">
      <c r="A2446">
        <v>2127</v>
      </c>
      <c r="B2446">
        <v>50000716</v>
      </c>
      <c r="C2446" t="e">
        <f>+#REF!</f>
        <v>#REF!</v>
      </c>
      <c r="D2446" t="s">
        <v>83</v>
      </c>
      <c r="E2446">
        <v>610761600000</v>
      </c>
      <c r="F2446">
        <v>1334851730000</v>
      </c>
      <c r="G2446">
        <v>1</v>
      </c>
      <c r="H2446" t="s">
        <v>4328</v>
      </c>
      <c r="I2446" t="s">
        <v>4329</v>
      </c>
      <c r="J2446" t="s">
        <v>20</v>
      </c>
      <c r="K2446" t="s">
        <v>21</v>
      </c>
      <c r="L2446">
        <v>0</v>
      </c>
      <c r="M2446">
        <v>0</v>
      </c>
      <c r="N2446" t="s">
        <v>22</v>
      </c>
      <c r="O2446">
        <v>6</v>
      </c>
      <c r="P2446" s="30">
        <f>SQRT((postes_2[[#This Row],[x]]-$Q$1)^2+(postes_2[[#This Row],[y]]-$R$1)^2)</f>
        <v>358275.24317773129</v>
      </c>
      <c r="Q2446">
        <v>666939.03999999899</v>
      </c>
      <c r="R2446">
        <v>6399665.3499999996</v>
      </c>
    </row>
    <row r="2447" spans="1:18">
      <c r="A2447">
        <v>2958</v>
      </c>
      <c r="B2447">
        <v>20000242</v>
      </c>
      <c r="C2447" t="e">
        <f>+#REF!</f>
        <v>#REF!</v>
      </c>
      <c r="D2447" t="s">
        <v>152</v>
      </c>
      <c r="E2447">
        <v>610761600000</v>
      </c>
      <c r="F2447">
        <v>1276080669000</v>
      </c>
      <c r="G2447">
        <v>1</v>
      </c>
      <c r="H2447" t="s">
        <v>4546</v>
      </c>
      <c r="I2447" t="s">
        <v>4547</v>
      </c>
      <c r="J2447" t="s">
        <v>4548</v>
      </c>
      <c r="K2447" t="s">
        <v>21</v>
      </c>
      <c r="L2447">
        <v>0</v>
      </c>
      <c r="M2447">
        <v>0</v>
      </c>
      <c r="N2447" t="s">
        <v>22</v>
      </c>
      <c r="O2447">
        <v>6</v>
      </c>
      <c r="P2447" s="30">
        <f>SQRT((postes_2[[#This Row],[x]]-$Q$1)^2+(postes_2[[#This Row],[y]]-$R$1)^2)</f>
        <v>358331.28972625342</v>
      </c>
      <c r="Q2447">
        <v>930299.71000000101</v>
      </c>
      <c r="R2447">
        <v>6915047.6699999999</v>
      </c>
    </row>
    <row r="2448" spans="1:18">
      <c r="A2448">
        <v>3002</v>
      </c>
      <c r="B2448">
        <v>20000248</v>
      </c>
      <c r="C2448" t="e">
        <f>+#REF!</f>
        <v>#REF!</v>
      </c>
      <c r="D2448" t="s">
        <v>20</v>
      </c>
      <c r="E2448">
        <v>610761600000</v>
      </c>
      <c r="F2448" t="s">
        <v>20</v>
      </c>
      <c r="G2448">
        <v>1</v>
      </c>
      <c r="H2448" t="s">
        <v>6372</v>
      </c>
      <c r="I2448" t="s">
        <v>6373</v>
      </c>
      <c r="J2448" t="s">
        <v>20</v>
      </c>
      <c r="K2448" t="s">
        <v>21</v>
      </c>
      <c r="L2448">
        <v>0</v>
      </c>
      <c r="M2448">
        <v>0</v>
      </c>
      <c r="N2448" t="s">
        <v>22</v>
      </c>
      <c r="O2448">
        <v>6</v>
      </c>
      <c r="P2448" s="30">
        <f>SQRT((postes_2[[#This Row],[x]]-$Q$1)^2+(postes_2[[#This Row],[y]]-$R$1)^2)</f>
        <v>358383.51812428172</v>
      </c>
      <c r="Q2448">
        <v>931387.53000000096</v>
      </c>
      <c r="R2448">
        <v>6912993.6299999999</v>
      </c>
    </row>
    <row r="2449" spans="1:18">
      <c r="A2449">
        <v>3704</v>
      </c>
      <c r="B2449">
        <v>50000664</v>
      </c>
      <c r="C2449" t="e">
        <f>+#REF!</f>
        <v>#REF!</v>
      </c>
      <c r="D2449" t="s">
        <v>274</v>
      </c>
      <c r="E2449">
        <v>610761600000</v>
      </c>
      <c r="F2449">
        <v>1407404678000</v>
      </c>
      <c r="G2449">
        <v>1</v>
      </c>
      <c r="H2449" t="s">
        <v>3544</v>
      </c>
      <c r="I2449" t="s">
        <v>3545</v>
      </c>
      <c r="J2449" t="s">
        <v>3546</v>
      </c>
      <c r="K2449" t="s">
        <v>21</v>
      </c>
      <c r="L2449">
        <v>0</v>
      </c>
      <c r="M2449">
        <v>0</v>
      </c>
      <c r="N2449" t="s">
        <v>22</v>
      </c>
      <c r="O2449">
        <v>3</v>
      </c>
      <c r="P2449" s="30">
        <f>SQRT((postes_2[[#This Row],[x]]-$Q$1)^2+(postes_2[[#This Row],[y]]-$R$1)^2)</f>
        <v>358406.40038484737</v>
      </c>
      <c r="Q2449">
        <v>721218.75</v>
      </c>
      <c r="R2449">
        <v>6412596.2400000002</v>
      </c>
    </row>
    <row r="2450" spans="1:18">
      <c r="A2450">
        <v>211</v>
      </c>
      <c r="B2450">
        <v>30000269</v>
      </c>
      <c r="C2450">
        <f>+PF2241</f>
        <v>0</v>
      </c>
      <c r="D2450" t="s">
        <v>56</v>
      </c>
      <c r="E2450">
        <v>1430815395000</v>
      </c>
      <c r="F2450">
        <v>1196863605000</v>
      </c>
      <c r="G2450">
        <v>1</v>
      </c>
      <c r="H2450" t="s">
        <v>573</v>
      </c>
      <c r="I2450" t="s">
        <v>574</v>
      </c>
      <c r="J2450" t="s">
        <v>20</v>
      </c>
      <c r="K2450" t="s">
        <v>21</v>
      </c>
      <c r="L2450">
        <v>0</v>
      </c>
      <c r="M2450">
        <v>0</v>
      </c>
      <c r="N2450" t="s">
        <v>22</v>
      </c>
      <c r="O2450">
        <v>3</v>
      </c>
      <c r="P2450" s="30">
        <f>SQRT((postes_2[[#This Row],[x]]-$Q$1)^2+(postes_2[[#This Row],[y]]-$R$1)^2)</f>
        <v>358487.15050411498</v>
      </c>
      <c r="Q2450">
        <v>949767.96999999904</v>
      </c>
      <c r="R2450">
        <v>6637749.5899999999</v>
      </c>
    </row>
    <row r="2451" spans="1:18">
      <c r="A2451">
        <v>2209</v>
      </c>
      <c r="B2451">
        <v>60000037</v>
      </c>
      <c r="C2451">
        <f>+PF244</f>
        <v>0</v>
      </c>
      <c r="D2451" t="s">
        <v>20</v>
      </c>
      <c r="E2451">
        <v>610761600000</v>
      </c>
      <c r="F2451" t="s">
        <v>20</v>
      </c>
      <c r="G2451">
        <v>1</v>
      </c>
      <c r="H2451" t="s">
        <v>5653</v>
      </c>
      <c r="I2451" t="s">
        <v>5654</v>
      </c>
      <c r="J2451" t="s">
        <v>20</v>
      </c>
      <c r="K2451" t="s">
        <v>21</v>
      </c>
      <c r="L2451">
        <v>0</v>
      </c>
      <c r="M2451">
        <v>0</v>
      </c>
      <c r="N2451" t="s">
        <v>22</v>
      </c>
      <c r="O2451">
        <v>3</v>
      </c>
      <c r="P2451" s="30">
        <f>SQRT((postes_2[[#This Row],[x]]-$Q$1)^2+(postes_2[[#This Row],[y]]-$R$1)^2)</f>
        <v>358492.96413681714</v>
      </c>
      <c r="Q2451">
        <v>266123.640000001</v>
      </c>
      <c r="R2451">
        <v>6853178.3399999999</v>
      </c>
    </row>
    <row r="2452" spans="1:18">
      <c r="A2452">
        <v>2431</v>
      </c>
      <c r="B2452">
        <v>20001194</v>
      </c>
      <c r="C2452">
        <f>+PF23</f>
        <v>0</v>
      </c>
      <c r="D2452" t="s">
        <v>274</v>
      </c>
      <c r="E2452">
        <v>974246400000</v>
      </c>
      <c r="F2452">
        <v>1446136115000</v>
      </c>
      <c r="G2452">
        <v>1</v>
      </c>
      <c r="H2452" t="s">
        <v>1404</v>
      </c>
      <c r="I2452" t="s">
        <v>1405</v>
      </c>
      <c r="J2452" t="s">
        <v>20</v>
      </c>
      <c r="K2452" t="s">
        <v>21</v>
      </c>
      <c r="L2452">
        <v>0</v>
      </c>
      <c r="M2452">
        <v>0</v>
      </c>
      <c r="N2452" t="s">
        <v>22</v>
      </c>
      <c r="O2452">
        <v>3</v>
      </c>
      <c r="P2452" s="30">
        <f>SQRT((postes_2[[#This Row],[x]]-$Q$1)^2+(postes_2[[#This Row],[y]]-$R$1)^2)</f>
        <v>358522.79632207478</v>
      </c>
      <c r="Q2452">
        <v>968387.38000000303</v>
      </c>
      <c r="R2452">
        <v>6774276.6799999997</v>
      </c>
    </row>
    <row r="2453" spans="1:18">
      <c r="A2453">
        <v>1330</v>
      </c>
      <c r="B2453">
        <v>50000317</v>
      </c>
      <c r="C2453" t="e">
        <f>+#REF!</f>
        <v>#REF!</v>
      </c>
      <c r="D2453" t="s">
        <v>20</v>
      </c>
      <c r="E2453">
        <v>610761600000</v>
      </c>
      <c r="F2453" t="s">
        <v>20</v>
      </c>
      <c r="G2453">
        <v>1</v>
      </c>
      <c r="H2453" t="s">
        <v>5963</v>
      </c>
      <c r="I2453" t="s">
        <v>5964</v>
      </c>
      <c r="J2453" t="s">
        <v>20</v>
      </c>
      <c r="K2453" t="s">
        <v>21</v>
      </c>
      <c r="L2453">
        <v>0</v>
      </c>
      <c r="M2453">
        <v>0</v>
      </c>
      <c r="N2453" t="s">
        <v>22</v>
      </c>
      <c r="O2453">
        <v>6</v>
      </c>
      <c r="P2453" s="30">
        <f>SQRT((postes_2[[#This Row],[x]]-$Q$1)^2+(postes_2[[#This Row],[y]]-$R$1)^2)</f>
        <v>358583.91969494376</v>
      </c>
      <c r="Q2453">
        <v>397728.21000000101</v>
      </c>
      <c r="R2453">
        <v>6464803.9699999997</v>
      </c>
    </row>
    <row r="2454" spans="1:18">
      <c r="A2454">
        <v>1659</v>
      </c>
      <c r="B2454">
        <v>20001167</v>
      </c>
      <c r="C2454">
        <f>+PF800</f>
        <v>0</v>
      </c>
      <c r="D2454" t="s">
        <v>20</v>
      </c>
      <c r="E2454">
        <v>610761600000</v>
      </c>
      <c r="F2454" t="s">
        <v>20</v>
      </c>
      <c r="G2454">
        <v>1</v>
      </c>
      <c r="H2454" t="s">
        <v>2383</v>
      </c>
      <c r="I2454" t="s">
        <v>2384</v>
      </c>
      <c r="J2454" t="s">
        <v>20</v>
      </c>
      <c r="K2454" t="s">
        <v>21</v>
      </c>
      <c r="L2454">
        <v>0</v>
      </c>
      <c r="M2454">
        <v>0</v>
      </c>
      <c r="N2454" t="s">
        <v>22</v>
      </c>
      <c r="O2454">
        <v>6</v>
      </c>
      <c r="P2454" s="30">
        <f>SQRT((postes_2[[#This Row],[x]]-$Q$1)^2+(postes_2[[#This Row],[y]]-$R$1)^2)</f>
        <v>358920.29166880029</v>
      </c>
      <c r="Q2454">
        <v>968351.06000000203</v>
      </c>
      <c r="R2454">
        <v>6780746.3099999996</v>
      </c>
    </row>
    <row r="2455" spans="1:18">
      <c r="A2455">
        <v>1245</v>
      </c>
      <c r="B2455">
        <v>30001037</v>
      </c>
      <c r="C2455" t="e">
        <f>+#REF!</f>
        <v>#REF!</v>
      </c>
      <c r="D2455" t="s">
        <v>274</v>
      </c>
      <c r="E2455">
        <v>610761600000</v>
      </c>
      <c r="F2455">
        <v>1394192821000</v>
      </c>
      <c r="G2455">
        <v>1</v>
      </c>
      <c r="H2455" t="s">
        <v>2209</v>
      </c>
      <c r="I2455" t="s">
        <v>2210</v>
      </c>
      <c r="J2455" t="s">
        <v>2211</v>
      </c>
      <c r="K2455" t="s">
        <v>21</v>
      </c>
      <c r="L2455">
        <v>0</v>
      </c>
      <c r="M2455">
        <v>0</v>
      </c>
      <c r="N2455" t="s">
        <v>22</v>
      </c>
      <c r="O2455">
        <v>3</v>
      </c>
      <c r="P2455" s="30">
        <f>SQRT((postes_2[[#This Row],[x]]-$Q$1)^2+(postes_2[[#This Row],[y]]-$R$1)^2)</f>
        <v>359061.84060976899</v>
      </c>
      <c r="Q2455">
        <v>887504.64000000095</v>
      </c>
      <c r="R2455">
        <v>6525039.8899999997</v>
      </c>
    </row>
    <row r="2456" spans="1:18">
      <c r="A2456">
        <v>33</v>
      </c>
      <c r="B2456">
        <v>30001781</v>
      </c>
      <c r="C2456">
        <f>+PF2425</f>
        <v>0</v>
      </c>
      <c r="D2456" t="s">
        <v>38</v>
      </c>
      <c r="E2456">
        <v>610761600000</v>
      </c>
      <c r="F2456">
        <v>1209390340000</v>
      </c>
      <c r="G2456">
        <v>1</v>
      </c>
      <c r="H2456" t="s">
        <v>948</v>
      </c>
      <c r="I2456" t="s">
        <v>949</v>
      </c>
      <c r="J2456" t="s">
        <v>26</v>
      </c>
      <c r="K2456" t="s">
        <v>21</v>
      </c>
      <c r="L2456">
        <v>0</v>
      </c>
      <c r="M2456">
        <v>0</v>
      </c>
      <c r="N2456" t="s">
        <v>22</v>
      </c>
      <c r="O2456">
        <v>3</v>
      </c>
      <c r="P2456" s="30">
        <f>SQRT((postes_2[[#This Row],[x]]-$Q$1)^2+(postes_2[[#This Row],[y]]-$R$1)^2)</f>
        <v>359344.68801987998</v>
      </c>
      <c r="Q2456">
        <v>837679.95000000298</v>
      </c>
      <c r="R2456">
        <v>6475067.0899999999</v>
      </c>
    </row>
    <row r="2457" spans="1:18">
      <c r="A2457">
        <v>3278</v>
      </c>
      <c r="B2457">
        <v>50000752</v>
      </c>
      <c r="C2457" t="e">
        <f>+#REF!</f>
        <v>#REF!</v>
      </c>
      <c r="D2457" t="s">
        <v>90</v>
      </c>
      <c r="E2457">
        <v>610761600000</v>
      </c>
      <c r="F2457">
        <v>1143566098000</v>
      </c>
      <c r="G2457">
        <v>1</v>
      </c>
      <c r="H2457" t="s">
        <v>7645</v>
      </c>
      <c r="I2457" t="s">
        <v>7633</v>
      </c>
      <c r="J2457" t="s">
        <v>26</v>
      </c>
      <c r="K2457" t="s">
        <v>21</v>
      </c>
      <c r="L2457">
        <v>0</v>
      </c>
      <c r="M2457">
        <v>0</v>
      </c>
      <c r="N2457" t="s">
        <v>22</v>
      </c>
      <c r="O2457">
        <v>3</v>
      </c>
      <c r="P2457" s="30">
        <f>SQRT((postes_2[[#This Row],[x]]-$Q$1)^2+(postes_2[[#This Row],[y]]-$R$1)^2)</f>
        <v>359435.97752660996</v>
      </c>
      <c r="Q2457">
        <v>567936.32999999798</v>
      </c>
      <c r="R2457">
        <v>6396551.7599999998</v>
      </c>
    </row>
    <row r="2458" spans="1:18">
      <c r="A2458">
        <v>2152</v>
      </c>
      <c r="B2458">
        <v>20000182</v>
      </c>
      <c r="C2458" t="e">
        <f>+#REF!</f>
        <v>#REF!</v>
      </c>
      <c r="D2458" t="s">
        <v>20</v>
      </c>
      <c r="E2458">
        <v>610761600000</v>
      </c>
      <c r="F2458" t="s">
        <v>20</v>
      </c>
      <c r="G2458">
        <v>1</v>
      </c>
      <c r="H2458" t="s">
        <v>5096</v>
      </c>
      <c r="I2458" t="s">
        <v>5097</v>
      </c>
      <c r="J2458" t="s">
        <v>5098</v>
      </c>
      <c r="K2458" t="s">
        <v>21</v>
      </c>
      <c r="L2458">
        <v>0</v>
      </c>
      <c r="M2458">
        <v>0</v>
      </c>
      <c r="N2458" t="s">
        <v>22</v>
      </c>
      <c r="O2458">
        <v>3</v>
      </c>
      <c r="P2458" s="30">
        <f>SQRT((postes_2[[#This Row],[x]]-$Q$1)^2+(postes_2[[#This Row],[y]]-$R$1)^2)</f>
        <v>359677.79087189224</v>
      </c>
      <c r="Q2458">
        <v>929990.10999999905</v>
      </c>
      <c r="R2458">
        <v>6918612.46</v>
      </c>
    </row>
    <row r="2459" spans="1:18">
      <c r="A2459">
        <v>49</v>
      </c>
      <c r="B2459">
        <v>60000373</v>
      </c>
      <c r="C2459">
        <f>+PF2412</f>
        <v>0</v>
      </c>
      <c r="D2459" t="s">
        <v>274</v>
      </c>
      <c r="E2459">
        <v>948153600000</v>
      </c>
      <c r="F2459">
        <v>1464104850000</v>
      </c>
      <c r="G2459">
        <v>1</v>
      </c>
      <c r="H2459" t="s">
        <v>6832</v>
      </c>
      <c r="I2459" t="s">
        <v>6833</v>
      </c>
      <c r="J2459" t="s">
        <v>20</v>
      </c>
      <c r="K2459" t="s">
        <v>21</v>
      </c>
      <c r="L2459">
        <v>0</v>
      </c>
      <c r="M2459">
        <v>0</v>
      </c>
      <c r="N2459" t="s">
        <v>22</v>
      </c>
      <c r="O2459">
        <v>3</v>
      </c>
      <c r="P2459" s="30">
        <f>SQRT((postes_2[[#This Row],[x]]-$Q$1)^2+(postes_2[[#This Row],[y]]-$R$1)^2)</f>
        <v>359700.77268780465</v>
      </c>
      <c r="Q2459">
        <v>254588.77000000299</v>
      </c>
      <c r="R2459">
        <v>6805747.1600000001</v>
      </c>
    </row>
    <row r="2460" spans="1:18">
      <c r="A2460">
        <v>3271</v>
      </c>
      <c r="B2460">
        <v>70024107</v>
      </c>
      <c r="C2460" t="e">
        <f>+#REF!</f>
        <v>#REF!</v>
      </c>
      <c r="D2460" t="s">
        <v>77</v>
      </c>
      <c r="E2460">
        <v>1225887027000</v>
      </c>
      <c r="F2460">
        <v>1313500769000</v>
      </c>
      <c r="G2460">
        <v>1</v>
      </c>
      <c r="H2460" t="s">
        <v>7632</v>
      </c>
      <c r="I2460" t="s">
        <v>7633</v>
      </c>
      <c r="J2460" t="s">
        <v>98</v>
      </c>
      <c r="K2460" t="s">
        <v>21</v>
      </c>
      <c r="L2460">
        <v>0</v>
      </c>
      <c r="M2460">
        <v>0</v>
      </c>
      <c r="N2460" t="s">
        <v>22</v>
      </c>
      <c r="O2460">
        <v>3</v>
      </c>
      <c r="P2460" s="30">
        <f>SQRT((postes_2[[#This Row],[x]]-$Q$1)^2+(postes_2[[#This Row],[y]]-$R$1)^2)</f>
        <v>359732.66477362858</v>
      </c>
      <c r="Q2460">
        <v>569864.96000000101</v>
      </c>
      <c r="R2460">
        <v>6396028.6100000003</v>
      </c>
    </row>
    <row r="2461" spans="1:18">
      <c r="A2461">
        <v>1105</v>
      </c>
      <c r="B2461">
        <v>30000235</v>
      </c>
      <c r="C2461">
        <f>+PF1361</f>
        <v>0</v>
      </c>
      <c r="D2461" t="s">
        <v>168</v>
      </c>
      <c r="E2461">
        <v>1205410640000</v>
      </c>
      <c r="F2461">
        <v>1450363423000</v>
      </c>
      <c r="G2461">
        <v>1</v>
      </c>
      <c r="H2461" t="s">
        <v>6557</v>
      </c>
      <c r="I2461" t="s">
        <v>6558</v>
      </c>
      <c r="J2461" t="s">
        <v>20</v>
      </c>
      <c r="K2461" t="s">
        <v>21</v>
      </c>
      <c r="L2461">
        <v>0</v>
      </c>
      <c r="M2461">
        <v>0</v>
      </c>
      <c r="N2461" t="s">
        <v>22</v>
      </c>
      <c r="O2461">
        <v>6</v>
      </c>
      <c r="P2461" s="30">
        <f>SQRT((postes_2[[#This Row],[x]]-$Q$1)^2+(postes_2[[#This Row],[y]]-$R$1)^2)</f>
        <v>359853.16138196026</v>
      </c>
      <c r="Q2461">
        <v>955471.27000000305</v>
      </c>
      <c r="R2461">
        <v>6651149.4400000004</v>
      </c>
    </row>
    <row r="2462" spans="1:18">
      <c r="A2462">
        <v>523</v>
      </c>
      <c r="B2462">
        <v>60000907</v>
      </c>
      <c r="C2462" t="e">
        <f>+#REF!</f>
        <v>#REF!</v>
      </c>
      <c r="D2462" t="s">
        <v>90</v>
      </c>
      <c r="E2462">
        <v>989452800000</v>
      </c>
      <c r="F2462">
        <v>1145973918000</v>
      </c>
      <c r="G2462">
        <v>1</v>
      </c>
      <c r="H2462" t="s">
        <v>1099</v>
      </c>
      <c r="I2462" t="s">
        <v>1099</v>
      </c>
      <c r="J2462" t="s">
        <v>20</v>
      </c>
      <c r="K2462" t="s">
        <v>21</v>
      </c>
      <c r="L2462">
        <v>0</v>
      </c>
      <c r="M2462">
        <v>0</v>
      </c>
      <c r="N2462" t="s">
        <v>22</v>
      </c>
      <c r="O2462">
        <v>3</v>
      </c>
      <c r="P2462" s="30">
        <f>SQRT((postes_2[[#This Row],[x]]-$Q$1)^2+(postes_2[[#This Row],[y]]-$R$1)^2)</f>
        <v>360138.80179075029</v>
      </c>
      <c r="Q2462">
        <v>250357.70000000301</v>
      </c>
      <c r="R2462">
        <v>6749035.2400000002</v>
      </c>
    </row>
    <row r="2463" spans="1:18">
      <c r="A2463">
        <v>3709</v>
      </c>
      <c r="B2463">
        <v>50000666</v>
      </c>
      <c r="C2463" t="e">
        <f>+#REF!</f>
        <v>#REF!</v>
      </c>
      <c r="D2463" t="s">
        <v>274</v>
      </c>
      <c r="E2463">
        <v>610761600000</v>
      </c>
      <c r="F2463">
        <v>1407405228000</v>
      </c>
      <c r="G2463">
        <v>1</v>
      </c>
      <c r="H2463" t="s">
        <v>3555</v>
      </c>
      <c r="I2463" t="s">
        <v>3545</v>
      </c>
      <c r="J2463" t="s">
        <v>3556</v>
      </c>
      <c r="K2463" t="s">
        <v>21</v>
      </c>
      <c r="L2463">
        <v>0</v>
      </c>
      <c r="M2463">
        <v>0</v>
      </c>
      <c r="N2463" t="s">
        <v>22</v>
      </c>
      <c r="O2463">
        <v>3</v>
      </c>
      <c r="P2463" s="30">
        <f>SQRT((postes_2[[#This Row],[x]]-$Q$1)^2+(postes_2[[#This Row],[y]]-$R$1)^2)</f>
        <v>360244.18309820606</v>
      </c>
      <c r="Q2463">
        <v>721343.90999999596</v>
      </c>
      <c r="R2463">
        <v>6410704.8700000001</v>
      </c>
    </row>
    <row r="2464" spans="1:18">
      <c r="A2464">
        <v>862</v>
      </c>
      <c r="B2464">
        <v>30001784</v>
      </c>
      <c r="C2464">
        <f>+PF1604</f>
        <v>0</v>
      </c>
      <c r="D2464" t="s">
        <v>20</v>
      </c>
      <c r="E2464">
        <v>610761600000</v>
      </c>
      <c r="F2464" t="s">
        <v>20</v>
      </c>
      <c r="G2464">
        <v>1</v>
      </c>
      <c r="H2464" t="s">
        <v>1855</v>
      </c>
      <c r="I2464" t="s">
        <v>1856</v>
      </c>
      <c r="J2464" t="s">
        <v>1857</v>
      </c>
      <c r="K2464" t="s">
        <v>21</v>
      </c>
      <c r="L2464">
        <v>0</v>
      </c>
      <c r="M2464">
        <v>0</v>
      </c>
      <c r="N2464" t="s">
        <v>22</v>
      </c>
      <c r="O2464">
        <v>3</v>
      </c>
      <c r="P2464" s="30">
        <f>SQRT((postes_2[[#This Row],[x]]-$Q$1)^2+(postes_2[[#This Row],[y]]-$R$1)^2)</f>
        <v>360472.13420984452</v>
      </c>
      <c r="Q2464">
        <v>840342.17000000202</v>
      </c>
      <c r="R2464">
        <v>6475795.9699999997</v>
      </c>
    </row>
    <row r="2465" spans="1:18">
      <c r="A2465">
        <v>1667</v>
      </c>
      <c r="B2465">
        <v>20001110</v>
      </c>
      <c r="C2465" t="e">
        <f>+#REF!</f>
        <v>#REF!</v>
      </c>
      <c r="D2465" t="s">
        <v>168</v>
      </c>
      <c r="E2465" s="1">
        <v>794016000000</v>
      </c>
      <c r="F2465">
        <v>1449659422000</v>
      </c>
      <c r="G2465">
        <v>1</v>
      </c>
      <c r="H2465" t="s">
        <v>5988</v>
      </c>
      <c r="I2465" t="s">
        <v>5989</v>
      </c>
      <c r="J2465" t="s">
        <v>5990</v>
      </c>
      <c r="K2465" t="s">
        <v>21</v>
      </c>
      <c r="L2465">
        <v>0</v>
      </c>
      <c r="M2465">
        <v>0</v>
      </c>
      <c r="N2465" t="s">
        <v>22</v>
      </c>
      <c r="O2465">
        <v>3</v>
      </c>
      <c r="P2465" s="30">
        <f>SQRT((postes_2[[#This Row],[x]]-$Q$1)^2+(postes_2[[#This Row],[y]]-$R$1)^2)</f>
        <v>360472.28797288617</v>
      </c>
      <c r="Q2465">
        <v>969163.88000000303</v>
      </c>
      <c r="R2465">
        <v>6789217.9299999997</v>
      </c>
    </row>
    <row r="2466" spans="1:18">
      <c r="A2466">
        <v>2154</v>
      </c>
      <c r="B2466">
        <v>20000176</v>
      </c>
      <c r="C2466">
        <f>+PF314</f>
        <v>0</v>
      </c>
      <c r="D2466" t="s">
        <v>152</v>
      </c>
      <c r="E2466">
        <v>610761600000</v>
      </c>
      <c r="F2466">
        <v>1277113799000</v>
      </c>
      <c r="G2466">
        <v>1</v>
      </c>
      <c r="H2466" t="s">
        <v>5102</v>
      </c>
      <c r="I2466" t="s">
        <v>5103</v>
      </c>
      <c r="J2466" t="s">
        <v>5104</v>
      </c>
      <c r="K2466" t="s">
        <v>21</v>
      </c>
      <c r="L2466">
        <v>0</v>
      </c>
      <c r="M2466">
        <v>0</v>
      </c>
      <c r="N2466" t="s">
        <v>22</v>
      </c>
      <c r="O2466">
        <v>3</v>
      </c>
      <c r="P2466" s="30">
        <f>SQRT((postes_2[[#This Row],[x]]-$Q$1)^2+(postes_2[[#This Row],[y]]-$R$1)^2)</f>
        <v>360523.18466873805</v>
      </c>
      <c r="Q2466">
        <v>929963.07</v>
      </c>
      <c r="R2466">
        <v>6920497.3499999996</v>
      </c>
    </row>
    <row r="2467" spans="1:18">
      <c r="A2467">
        <v>2805</v>
      </c>
      <c r="B2467">
        <v>30001355</v>
      </c>
      <c r="C2467" t="e">
        <f>+#REF!</f>
        <v>#REF!</v>
      </c>
      <c r="D2467" t="s">
        <v>274</v>
      </c>
      <c r="E2467">
        <v>771724800000</v>
      </c>
      <c r="F2467">
        <v>1392030498000</v>
      </c>
      <c r="G2467">
        <v>1</v>
      </c>
      <c r="H2467" t="s">
        <v>4727</v>
      </c>
      <c r="I2467" t="s">
        <v>4728</v>
      </c>
      <c r="J2467" t="s">
        <v>20</v>
      </c>
      <c r="K2467" t="s">
        <v>21</v>
      </c>
      <c r="L2467">
        <v>0</v>
      </c>
      <c r="M2467">
        <v>0</v>
      </c>
      <c r="N2467" t="s">
        <v>22</v>
      </c>
      <c r="O2467">
        <v>3</v>
      </c>
      <c r="P2467" s="30">
        <f>SQRT((postes_2[[#This Row],[x]]-$Q$1)^2+(postes_2[[#This Row],[y]]-$R$1)^2)</f>
        <v>360566.25029184495</v>
      </c>
      <c r="Q2467">
        <v>872312.82</v>
      </c>
      <c r="R2467">
        <v>6505579.3399999999</v>
      </c>
    </row>
    <row r="2468" spans="1:18">
      <c r="A2468">
        <v>2775</v>
      </c>
      <c r="B2468">
        <v>20000172</v>
      </c>
      <c r="C2468" t="e">
        <f>+#REF!</f>
        <v>#REF!</v>
      </c>
      <c r="D2468" t="s">
        <v>20</v>
      </c>
      <c r="E2468">
        <v>610761600000</v>
      </c>
      <c r="F2468" t="s">
        <v>20</v>
      </c>
      <c r="G2468">
        <v>1</v>
      </c>
      <c r="H2468" t="s">
        <v>4912</v>
      </c>
      <c r="I2468" t="s">
        <v>4913</v>
      </c>
      <c r="J2468" t="s">
        <v>20</v>
      </c>
      <c r="K2468" t="s">
        <v>21</v>
      </c>
      <c r="L2468">
        <v>0</v>
      </c>
      <c r="M2468">
        <v>0</v>
      </c>
      <c r="N2468" t="s">
        <v>22</v>
      </c>
      <c r="O2468">
        <v>3</v>
      </c>
      <c r="P2468" s="30">
        <f>SQRT((postes_2[[#This Row],[x]]-$Q$1)^2+(postes_2[[#This Row],[y]]-$R$1)^2)</f>
        <v>361018.87771663605</v>
      </c>
      <c r="Q2468">
        <v>929572.53999999899</v>
      </c>
      <c r="R2468">
        <v>6922304.7199999997</v>
      </c>
    </row>
    <row r="2469" spans="1:18">
      <c r="A2469">
        <v>921</v>
      </c>
      <c r="B2469">
        <v>70030107</v>
      </c>
      <c r="C2469">
        <f>+PF1553</f>
        <v>0</v>
      </c>
      <c r="D2469" t="s">
        <v>264</v>
      </c>
      <c r="E2469">
        <v>1464256722000</v>
      </c>
      <c r="F2469">
        <v>1276689228000</v>
      </c>
      <c r="G2469">
        <v>1</v>
      </c>
      <c r="H2469" t="s">
        <v>1987</v>
      </c>
      <c r="I2469" t="s">
        <v>1988</v>
      </c>
      <c r="J2469" t="s">
        <v>20</v>
      </c>
      <c r="K2469" t="s">
        <v>21</v>
      </c>
      <c r="L2469">
        <v>0</v>
      </c>
      <c r="M2469">
        <v>0</v>
      </c>
      <c r="N2469" t="s">
        <v>22</v>
      </c>
      <c r="O2469">
        <v>6</v>
      </c>
      <c r="P2469" s="30">
        <f>SQRT((postes_2[[#This Row],[x]]-$Q$1)^2+(postes_2[[#This Row],[y]]-$R$1)^2)</f>
        <v>361229.49777868559</v>
      </c>
      <c r="Q2469">
        <v>953557.53000000096</v>
      </c>
      <c r="R2469">
        <v>6866498.6699999999</v>
      </c>
    </row>
    <row r="2470" spans="1:18">
      <c r="A2470">
        <v>844</v>
      </c>
      <c r="B2470">
        <v>60000383</v>
      </c>
      <c r="C2470">
        <f>+PF1628</f>
        <v>0</v>
      </c>
      <c r="D2470" t="s">
        <v>20</v>
      </c>
      <c r="E2470">
        <v>610761600000</v>
      </c>
      <c r="F2470" t="s">
        <v>20</v>
      </c>
      <c r="G2470">
        <v>1</v>
      </c>
      <c r="H2470" t="s">
        <v>1821</v>
      </c>
      <c r="I2470" t="s">
        <v>1822</v>
      </c>
      <c r="J2470" t="s">
        <v>20</v>
      </c>
      <c r="K2470" t="s">
        <v>21</v>
      </c>
      <c r="L2470">
        <v>0</v>
      </c>
      <c r="M2470">
        <v>0</v>
      </c>
      <c r="N2470" t="s">
        <v>22</v>
      </c>
      <c r="O2470">
        <v>3</v>
      </c>
      <c r="P2470" s="30">
        <f>SQRT((postes_2[[#This Row],[x]]-$Q$1)^2+(postes_2[[#This Row],[y]]-$R$1)^2)</f>
        <v>361460.38320705236</v>
      </c>
      <c r="Q2470">
        <v>252710.53000000099</v>
      </c>
      <c r="R2470">
        <v>6805059.6200000001</v>
      </c>
    </row>
    <row r="2471" spans="1:18">
      <c r="A2471">
        <v>3051</v>
      </c>
      <c r="B2471">
        <v>20002590</v>
      </c>
      <c r="C2471" t="e">
        <f>+#REF!</f>
        <v>#REF!</v>
      </c>
      <c r="D2471" t="s">
        <v>20</v>
      </c>
      <c r="E2471">
        <v>1060732800000</v>
      </c>
      <c r="F2471" t="s">
        <v>20</v>
      </c>
      <c r="G2471">
        <v>1</v>
      </c>
      <c r="H2471" t="s">
        <v>2943</v>
      </c>
      <c r="I2471" t="s">
        <v>2944</v>
      </c>
      <c r="J2471" t="s">
        <v>20</v>
      </c>
      <c r="K2471" t="s">
        <v>21</v>
      </c>
      <c r="L2471">
        <v>0</v>
      </c>
      <c r="M2471">
        <v>0</v>
      </c>
      <c r="N2471" t="s">
        <v>22</v>
      </c>
      <c r="O2471">
        <v>7</v>
      </c>
      <c r="P2471" s="30">
        <f>SQRT((postes_2[[#This Row],[x]]-$Q$1)^2+(postes_2[[#This Row],[y]]-$R$1)^2)</f>
        <v>361517.12930952862</v>
      </c>
      <c r="Q2471">
        <v>938816.46999999904</v>
      </c>
      <c r="R2471">
        <v>6904732.8499999996</v>
      </c>
    </row>
    <row r="2472" spans="1:18">
      <c r="A2472">
        <v>1060</v>
      </c>
      <c r="B2472">
        <v>30001790</v>
      </c>
      <c r="C2472">
        <f>+PF1414</f>
        <v>0</v>
      </c>
      <c r="D2472" t="s">
        <v>274</v>
      </c>
      <c r="E2472">
        <v>610761600000</v>
      </c>
      <c r="F2472">
        <v>1394195698000</v>
      </c>
      <c r="G2472">
        <v>1</v>
      </c>
      <c r="H2472" t="s">
        <v>3274</v>
      </c>
      <c r="I2472" t="s">
        <v>3275</v>
      </c>
      <c r="J2472" t="s">
        <v>3276</v>
      </c>
      <c r="K2472" t="s">
        <v>21</v>
      </c>
      <c r="L2472">
        <v>0</v>
      </c>
      <c r="M2472">
        <v>0</v>
      </c>
      <c r="N2472" t="s">
        <v>22</v>
      </c>
      <c r="O2472">
        <v>3</v>
      </c>
      <c r="P2472" s="30">
        <f>SQRT((postes_2[[#This Row],[x]]-$Q$1)^2+(postes_2[[#This Row],[y]]-$R$1)^2)</f>
        <v>361564.17759076483</v>
      </c>
      <c r="Q2472">
        <v>839779.81000000203</v>
      </c>
      <c r="R2472">
        <v>6473917.4699999997</v>
      </c>
    </row>
    <row r="2473" spans="1:18">
      <c r="A2473">
        <v>3556</v>
      </c>
      <c r="B2473">
        <v>50000751</v>
      </c>
      <c r="C2473" t="e">
        <f>+#REF!</f>
        <v>#REF!</v>
      </c>
      <c r="D2473" t="s">
        <v>20</v>
      </c>
      <c r="E2473">
        <v>610761600000</v>
      </c>
      <c r="F2473" t="s">
        <v>20</v>
      </c>
      <c r="G2473">
        <v>1</v>
      </c>
      <c r="H2473" t="s">
        <v>3575</v>
      </c>
      <c r="I2473" t="s">
        <v>3576</v>
      </c>
      <c r="J2473" t="s">
        <v>20</v>
      </c>
      <c r="K2473" t="s">
        <v>21</v>
      </c>
      <c r="L2473">
        <v>0</v>
      </c>
      <c r="M2473">
        <v>0</v>
      </c>
      <c r="N2473" t="s">
        <v>22</v>
      </c>
      <c r="O2473">
        <v>6</v>
      </c>
      <c r="P2473" s="30">
        <f>SQRT((postes_2[[#This Row],[x]]-$Q$1)^2+(postes_2[[#This Row],[y]]-$R$1)^2)</f>
        <v>361590.95076069026</v>
      </c>
      <c r="Q2473">
        <v>667342.75</v>
      </c>
      <c r="R2473">
        <v>6396372.1299999999</v>
      </c>
    </row>
    <row r="2474" spans="1:18">
      <c r="A2474">
        <v>3124</v>
      </c>
      <c r="B2474">
        <v>50000485</v>
      </c>
      <c r="C2474" t="e">
        <f>+#REF!</f>
        <v>#REF!</v>
      </c>
      <c r="D2474" t="s">
        <v>482</v>
      </c>
      <c r="E2474">
        <v>610761600000</v>
      </c>
      <c r="F2474">
        <v>1392985612000</v>
      </c>
      <c r="G2474">
        <v>1</v>
      </c>
      <c r="H2474" t="s">
        <v>3085</v>
      </c>
      <c r="I2474" t="s">
        <v>3086</v>
      </c>
      <c r="J2474" t="s">
        <v>20</v>
      </c>
      <c r="K2474" t="s">
        <v>21</v>
      </c>
      <c r="L2474">
        <v>0</v>
      </c>
      <c r="M2474">
        <v>0</v>
      </c>
      <c r="N2474" t="s">
        <v>22</v>
      </c>
      <c r="O2474">
        <v>4</v>
      </c>
      <c r="P2474" s="30">
        <f>SQRT((postes_2[[#This Row],[x]]-$Q$1)^2+(postes_2[[#This Row],[y]]-$R$1)^2)</f>
        <v>361672.00173807348</v>
      </c>
      <c r="Q2474">
        <v>445174.17000000202</v>
      </c>
      <c r="R2474">
        <v>6431772.8099999996</v>
      </c>
    </row>
    <row r="2475" spans="1:18">
      <c r="A2475">
        <v>524</v>
      </c>
      <c r="B2475">
        <v>60000745</v>
      </c>
      <c r="C2475" t="e">
        <f>+#REF!</f>
        <v>#REF!</v>
      </c>
      <c r="D2475" t="s">
        <v>20</v>
      </c>
      <c r="E2475" s="1">
        <v>990576000000</v>
      </c>
      <c r="F2475" t="s">
        <v>20</v>
      </c>
      <c r="G2475">
        <v>1</v>
      </c>
      <c r="H2475" t="s">
        <v>1100</v>
      </c>
      <c r="I2475" t="s">
        <v>1101</v>
      </c>
      <c r="J2475" t="s">
        <v>20</v>
      </c>
      <c r="K2475" t="s">
        <v>21</v>
      </c>
      <c r="L2475">
        <v>0</v>
      </c>
      <c r="M2475">
        <v>0</v>
      </c>
      <c r="N2475" t="s">
        <v>22</v>
      </c>
      <c r="O2475">
        <v>3</v>
      </c>
      <c r="P2475" s="30">
        <f>SQRT((postes_2[[#This Row],[x]]-$Q$1)^2+(postes_2[[#This Row],[y]]-$R$1)^2)</f>
        <v>361707.5453279806</v>
      </c>
      <c r="Q2475">
        <v>249154.42000000199</v>
      </c>
      <c r="R2475">
        <v>6770312.0700000003</v>
      </c>
    </row>
    <row r="2476" spans="1:18">
      <c r="A2476">
        <v>3711</v>
      </c>
      <c r="B2476">
        <v>50000673</v>
      </c>
      <c r="C2476" t="e">
        <f>+#REF!</f>
        <v>#REF!</v>
      </c>
      <c r="D2476" t="s">
        <v>274</v>
      </c>
      <c r="E2476">
        <v>610761600000</v>
      </c>
      <c r="F2476">
        <v>1407405839000</v>
      </c>
      <c r="G2476">
        <v>1</v>
      </c>
      <c r="H2476" t="s">
        <v>3558</v>
      </c>
      <c r="I2476" t="s">
        <v>3559</v>
      </c>
      <c r="J2476" t="s">
        <v>20</v>
      </c>
      <c r="K2476" t="s">
        <v>21</v>
      </c>
      <c r="L2476">
        <v>0</v>
      </c>
      <c r="M2476">
        <v>0</v>
      </c>
      <c r="N2476" t="s">
        <v>22</v>
      </c>
      <c r="O2476">
        <v>6</v>
      </c>
      <c r="P2476" s="30">
        <f>SQRT((postes_2[[#This Row],[x]]-$Q$1)^2+(postes_2[[#This Row],[y]]-$R$1)^2)</f>
        <v>361716.84399454686</v>
      </c>
      <c r="Q2476">
        <v>723340.99000000197</v>
      </c>
      <c r="R2476">
        <v>6409806.9199999999</v>
      </c>
    </row>
    <row r="2477" spans="1:18">
      <c r="A2477">
        <v>779</v>
      </c>
      <c r="B2477">
        <v>20001368</v>
      </c>
      <c r="C2477">
        <f>+PF1700</f>
        <v>0</v>
      </c>
      <c r="D2477" t="s">
        <v>20</v>
      </c>
      <c r="E2477" s="1">
        <v>1003104000000</v>
      </c>
      <c r="F2477" t="s">
        <v>20</v>
      </c>
      <c r="G2477">
        <v>1</v>
      </c>
      <c r="H2477" t="s">
        <v>1544</v>
      </c>
      <c r="I2477" t="s">
        <v>1545</v>
      </c>
      <c r="J2477" t="s">
        <v>20</v>
      </c>
      <c r="K2477" t="s">
        <v>21</v>
      </c>
      <c r="L2477">
        <v>0</v>
      </c>
      <c r="M2477">
        <v>0</v>
      </c>
      <c r="N2477" t="s">
        <v>22</v>
      </c>
      <c r="O2477">
        <v>3</v>
      </c>
      <c r="P2477" s="30">
        <f>SQRT((postes_2[[#This Row],[x]]-$Q$1)^2+(postes_2[[#This Row],[y]]-$R$1)^2)</f>
        <v>361800.38512722985</v>
      </c>
      <c r="Q2477">
        <v>971982.86999999697</v>
      </c>
      <c r="R2477">
        <v>6739059.2199999997</v>
      </c>
    </row>
    <row r="2478" spans="1:18">
      <c r="A2478">
        <v>3914</v>
      </c>
      <c r="B2478">
        <v>20001482</v>
      </c>
      <c r="C2478" t="e">
        <f>+#REF!</f>
        <v>#REF!</v>
      </c>
      <c r="D2478" t="s">
        <v>56</v>
      </c>
      <c r="E2478">
        <v>1207043086000</v>
      </c>
      <c r="F2478">
        <v>1207043061000</v>
      </c>
      <c r="G2478">
        <v>1</v>
      </c>
      <c r="H2478" t="s">
        <v>8288</v>
      </c>
      <c r="I2478" t="s">
        <v>8289</v>
      </c>
      <c r="J2478" t="s">
        <v>20</v>
      </c>
      <c r="K2478" t="s">
        <v>21</v>
      </c>
      <c r="L2478">
        <v>0</v>
      </c>
      <c r="M2478">
        <v>0</v>
      </c>
      <c r="N2478" t="s">
        <v>22</v>
      </c>
      <c r="O2478">
        <v>3</v>
      </c>
      <c r="P2478" s="30">
        <f>SQRT((postes_2[[#This Row],[x]]-$Q$1)^2+(postes_2[[#This Row],[y]]-$R$1)^2)</f>
        <v>361947.14069482143</v>
      </c>
      <c r="Q2478">
        <v>969833.5</v>
      </c>
      <c r="R2478">
        <v>6710298.7400000002</v>
      </c>
    </row>
    <row r="2479" spans="1:18">
      <c r="A2479">
        <v>3577</v>
      </c>
      <c r="B2479">
        <v>50000404</v>
      </c>
      <c r="C2479" t="e">
        <f>+#REF!</f>
        <v>#REF!</v>
      </c>
      <c r="D2479" t="s">
        <v>274</v>
      </c>
      <c r="E2479">
        <v>1055289600000</v>
      </c>
      <c r="F2479">
        <v>1457003230000</v>
      </c>
      <c r="G2479">
        <v>1</v>
      </c>
      <c r="H2479" t="s">
        <v>7811</v>
      </c>
      <c r="I2479" t="s">
        <v>7812</v>
      </c>
      <c r="J2479" t="s">
        <v>20</v>
      </c>
      <c r="K2479" t="s">
        <v>21</v>
      </c>
      <c r="L2479">
        <v>0</v>
      </c>
      <c r="M2479">
        <v>0</v>
      </c>
      <c r="N2479" t="s">
        <v>22</v>
      </c>
      <c r="O2479">
        <v>3</v>
      </c>
      <c r="P2479" s="30">
        <f>SQRT((postes_2[[#This Row],[x]]-$Q$1)^2+(postes_2[[#This Row],[y]]-$R$1)^2)</f>
        <v>362293.02624055714</v>
      </c>
      <c r="Q2479">
        <v>414196.84000000398</v>
      </c>
      <c r="R2479">
        <v>6448940.8200000003</v>
      </c>
    </row>
    <row r="2480" spans="1:18">
      <c r="A2480">
        <v>1059</v>
      </c>
      <c r="B2480">
        <v>30001792</v>
      </c>
      <c r="C2480">
        <f>+PF1423</f>
        <v>0</v>
      </c>
      <c r="D2480" t="s">
        <v>274</v>
      </c>
      <c r="E2480">
        <v>610761600000</v>
      </c>
      <c r="F2480">
        <v>1394195649000</v>
      </c>
      <c r="G2480">
        <v>1</v>
      </c>
      <c r="H2480" t="s">
        <v>3272</v>
      </c>
      <c r="I2480" t="s">
        <v>3273</v>
      </c>
      <c r="J2480" t="s">
        <v>20</v>
      </c>
      <c r="K2480" t="s">
        <v>21</v>
      </c>
      <c r="L2480">
        <v>0</v>
      </c>
      <c r="M2480">
        <v>0</v>
      </c>
      <c r="N2480" t="s">
        <v>22</v>
      </c>
      <c r="O2480">
        <v>3</v>
      </c>
      <c r="P2480" s="30">
        <f>SQRT((postes_2[[#This Row],[x]]-$Q$1)^2+(postes_2[[#This Row],[y]]-$R$1)^2)</f>
        <v>362413.65846270235</v>
      </c>
      <c r="Q2480">
        <v>841939.68999999797</v>
      </c>
      <c r="R2480">
        <v>6474598.3799999999</v>
      </c>
    </row>
    <row r="2481" spans="1:18">
      <c r="A2481">
        <v>116</v>
      </c>
      <c r="B2481">
        <v>70058904</v>
      </c>
      <c r="C2481">
        <f>+PV2370</f>
        <v>0</v>
      </c>
      <c r="D2481" t="s">
        <v>274</v>
      </c>
      <c r="E2481">
        <v>1442313474000</v>
      </c>
      <c r="F2481">
        <v>1442313488000</v>
      </c>
      <c r="G2481">
        <v>1</v>
      </c>
      <c r="H2481" t="s">
        <v>275</v>
      </c>
      <c r="I2481" t="s">
        <v>275</v>
      </c>
      <c r="J2481" t="s">
        <v>20</v>
      </c>
      <c r="K2481" t="s">
        <v>21</v>
      </c>
      <c r="L2481">
        <v>0</v>
      </c>
      <c r="M2481">
        <v>0</v>
      </c>
      <c r="N2481" t="s">
        <v>267</v>
      </c>
      <c r="O2481">
        <v>6</v>
      </c>
      <c r="P2481" s="30">
        <f>SQRT((postes_2[[#This Row],[x]]-$Q$1)^2+(postes_2[[#This Row],[y]]-$R$1)^2)</f>
        <v>362608.73953716818</v>
      </c>
      <c r="Q2481">
        <v>840506.49560000002</v>
      </c>
      <c r="R2481">
        <v>6473162.5426000003</v>
      </c>
    </row>
    <row r="2482" spans="1:18">
      <c r="A2482">
        <v>3729</v>
      </c>
      <c r="B2482">
        <v>20000962</v>
      </c>
      <c r="C2482" t="e">
        <f>+#REF!</f>
        <v>#REF!</v>
      </c>
      <c r="D2482" t="s">
        <v>43</v>
      </c>
      <c r="E2482">
        <v>610761600000</v>
      </c>
      <c r="F2482">
        <v>1127836698000</v>
      </c>
      <c r="G2482">
        <v>1</v>
      </c>
      <c r="H2482" t="s">
        <v>7188</v>
      </c>
      <c r="I2482" t="s">
        <v>7189</v>
      </c>
      <c r="J2482" t="s">
        <v>20</v>
      </c>
      <c r="K2482" t="s">
        <v>21</v>
      </c>
      <c r="L2482">
        <v>0</v>
      </c>
      <c r="M2482">
        <v>0</v>
      </c>
      <c r="N2482" t="s">
        <v>22</v>
      </c>
      <c r="O2482">
        <v>3</v>
      </c>
      <c r="P2482" s="30">
        <f>SQRT((postes_2[[#This Row],[x]]-$Q$1)^2+(postes_2[[#This Row],[y]]-$R$1)^2)</f>
        <v>362907.38602414698</v>
      </c>
      <c r="Q2482">
        <v>968478.59000000404</v>
      </c>
      <c r="R2482">
        <v>6812885.5099999998</v>
      </c>
    </row>
    <row r="2483" spans="1:18">
      <c r="A2483">
        <v>3033</v>
      </c>
      <c r="B2483">
        <v>70004402</v>
      </c>
      <c r="C2483" t="e">
        <f>+#REF!</f>
        <v>#REF!</v>
      </c>
      <c r="D2483" t="s">
        <v>152</v>
      </c>
      <c r="E2483">
        <v>1131964065000</v>
      </c>
      <c r="F2483">
        <v>1276601026000</v>
      </c>
      <c r="G2483">
        <v>1</v>
      </c>
      <c r="H2483" t="s">
        <v>2907</v>
      </c>
      <c r="I2483" t="s">
        <v>2907</v>
      </c>
      <c r="J2483" t="s">
        <v>20</v>
      </c>
      <c r="K2483" t="s">
        <v>21</v>
      </c>
      <c r="L2483">
        <v>0</v>
      </c>
      <c r="M2483">
        <v>0</v>
      </c>
      <c r="N2483" t="s">
        <v>22</v>
      </c>
      <c r="O2483">
        <v>3</v>
      </c>
      <c r="P2483" s="30">
        <f>SQRT((postes_2[[#This Row],[x]]-$Q$1)^2+(postes_2[[#This Row],[y]]-$R$1)^2)</f>
        <v>362910.60479721887</v>
      </c>
      <c r="Q2483">
        <v>930986.27000000305</v>
      </c>
      <c r="R2483">
        <v>6923676.8399999999</v>
      </c>
    </row>
    <row r="2484" spans="1:18">
      <c r="A2484">
        <v>2852</v>
      </c>
      <c r="B2484">
        <v>50000757</v>
      </c>
      <c r="C2484" t="e">
        <f>+#REF!</f>
        <v>#REF!</v>
      </c>
      <c r="D2484" t="s">
        <v>20</v>
      </c>
      <c r="E2484">
        <v>610761600000</v>
      </c>
      <c r="F2484" t="s">
        <v>20</v>
      </c>
      <c r="G2484">
        <v>1</v>
      </c>
      <c r="H2484" t="s">
        <v>2279</v>
      </c>
      <c r="I2484" t="s">
        <v>2280</v>
      </c>
      <c r="J2484" t="s">
        <v>20</v>
      </c>
      <c r="K2484" t="s">
        <v>21</v>
      </c>
      <c r="L2484">
        <v>0</v>
      </c>
      <c r="M2484">
        <v>0</v>
      </c>
      <c r="N2484" t="s">
        <v>22</v>
      </c>
      <c r="O2484">
        <v>3</v>
      </c>
      <c r="P2484" s="30">
        <f>SQRT((postes_2[[#This Row],[x]]-$Q$1)^2+(postes_2[[#This Row],[y]]-$R$1)^2)</f>
        <v>362963.57945839514</v>
      </c>
      <c r="Q2484">
        <v>665847.64000000095</v>
      </c>
      <c r="R2484">
        <v>6394748.2599999998</v>
      </c>
    </row>
    <row r="2485" spans="1:18">
      <c r="A2485">
        <v>1063</v>
      </c>
      <c r="B2485">
        <v>30001795</v>
      </c>
      <c r="C2485" t="e">
        <f>+#REF!</f>
        <v>#REF!</v>
      </c>
      <c r="D2485" t="s">
        <v>274</v>
      </c>
      <c r="E2485">
        <v>907286400000</v>
      </c>
      <c r="F2485">
        <v>1394195756000</v>
      </c>
      <c r="G2485">
        <v>1</v>
      </c>
      <c r="H2485" t="s">
        <v>3281</v>
      </c>
      <c r="I2485" t="s">
        <v>3282</v>
      </c>
      <c r="J2485" t="s">
        <v>26</v>
      </c>
      <c r="K2485" t="s">
        <v>21</v>
      </c>
      <c r="L2485">
        <v>0</v>
      </c>
      <c r="M2485">
        <v>0</v>
      </c>
      <c r="N2485" t="s">
        <v>22</v>
      </c>
      <c r="O2485">
        <v>3</v>
      </c>
      <c r="P2485" s="30">
        <f>SQRT((postes_2[[#This Row],[x]]-$Q$1)^2+(postes_2[[#This Row],[y]]-$R$1)^2)</f>
        <v>363364.23561432795</v>
      </c>
      <c r="Q2485">
        <v>841246.60999999905</v>
      </c>
      <c r="R2485">
        <v>6472792.7999999998</v>
      </c>
    </row>
    <row r="2486" spans="1:18">
      <c r="A2486">
        <v>3185</v>
      </c>
      <c r="B2486">
        <v>50000773</v>
      </c>
      <c r="C2486" t="e">
        <f>+#REF!</f>
        <v>#REF!</v>
      </c>
      <c r="D2486" t="s">
        <v>36</v>
      </c>
      <c r="E2486">
        <v>1112292471000</v>
      </c>
      <c r="F2486">
        <v>1112348351000</v>
      </c>
      <c r="G2486">
        <v>1</v>
      </c>
      <c r="H2486" t="s">
        <v>6349</v>
      </c>
      <c r="I2486" t="s">
        <v>6350</v>
      </c>
      <c r="J2486" t="s">
        <v>20</v>
      </c>
      <c r="K2486" t="s">
        <v>21</v>
      </c>
      <c r="L2486">
        <v>0</v>
      </c>
      <c r="M2486">
        <v>0</v>
      </c>
      <c r="N2486" t="s">
        <v>22</v>
      </c>
      <c r="O2486">
        <v>3</v>
      </c>
      <c r="P2486" s="30">
        <f>SQRT((postes_2[[#This Row],[x]]-$Q$1)^2+(postes_2[[#This Row],[y]]-$R$1)^2)</f>
        <v>363387.74624379817</v>
      </c>
      <c r="Q2486">
        <v>620626.64999999898</v>
      </c>
      <c r="R2486">
        <v>6390216.5899999999</v>
      </c>
    </row>
    <row r="2487" spans="1:18">
      <c r="A2487">
        <v>978</v>
      </c>
      <c r="B2487">
        <v>20001646</v>
      </c>
      <c r="C2487" t="e">
        <f>+#REF!</f>
        <v>#REF!</v>
      </c>
      <c r="D2487" t="s">
        <v>168</v>
      </c>
      <c r="E2487" s="1">
        <v>924048000000</v>
      </c>
      <c r="F2487">
        <v>1450346541000</v>
      </c>
      <c r="G2487">
        <v>1</v>
      </c>
      <c r="H2487" t="s">
        <v>1539</v>
      </c>
      <c r="I2487" t="s">
        <v>1540</v>
      </c>
      <c r="J2487" t="s">
        <v>1541</v>
      </c>
      <c r="K2487" t="s">
        <v>21</v>
      </c>
      <c r="L2487">
        <v>0</v>
      </c>
      <c r="M2487">
        <v>0</v>
      </c>
      <c r="N2487" t="s">
        <v>22</v>
      </c>
      <c r="O2487">
        <v>3</v>
      </c>
      <c r="P2487" s="30">
        <f>SQRT((postes_2[[#This Row],[x]]-$Q$1)^2+(postes_2[[#This Row],[y]]-$R$1)^2)</f>
        <v>363448.12126575591</v>
      </c>
      <c r="Q2487">
        <v>956514.21999999904</v>
      </c>
      <c r="R2487">
        <v>6864581.4000000004</v>
      </c>
    </row>
    <row r="2488" spans="1:18">
      <c r="A2488">
        <v>3683</v>
      </c>
      <c r="B2488">
        <v>50000465</v>
      </c>
      <c r="C2488" t="e">
        <f>+#REF!</f>
        <v>#REF!</v>
      </c>
      <c r="D2488" t="s">
        <v>482</v>
      </c>
      <c r="E2488" s="1">
        <v>1005264000000</v>
      </c>
      <c r="F2488">
        <v>1393578267000</v>
      </c>
      <c r="G2488">
        <v>1</v>
      </c>
      <c r="H2488" t="s">
        <v>7583</v>
      </c>
      <c r="I2488" t="s">
        <v>7584</v>
      </c>
      <c r="J2488" t="s">
        <v>20</v>
      </c>
      <c r="K2488" t="s">
        <v>21</v>
      </c>
      <c r="L2488">
        <v>0</v>
      </c>
      <c r="M2488">
        <v>0</v>
      </c>
      <c r="N2488" t="s">
        <v>22</v>
      </c>
      <c r="O2488">
        <v>3</v>
      </c>
      <c r="P2488" s="30">
        <f>SQRT((postes_2[[#This Row],[x]]-$Q$1)^2+(postes_2[[#This Row],[y]]-$R$1)^2)</f>
        <v>363515.68487078912</v>
      </c>
      <c r="Q2488">
        <v>427311.53999999899</v>
      </c>
      <c r="R2488">
        <v>6439460.9299999997</v>
      </c>
    </row>
    <row r="2489" spans="1:18">
      <c r="A2489">
        <v>3052</v>
      </c>
      <c r="B2489">
        <v>30000693</v>
      </c>
      <c r="C2489" t="e">
        <f>+#REF!</f>
        <v>#REF!</v>
      </c>
      <c r="D2489" t="s">
        <v>43</v>
      </c>
      <c r="E2489">
        <v>1138118462000</v>
      </c>
      <c r="F2489" t="s">
        <v>20</v>
      </c>
      <c r="G2489">
        <v>1</v>
      </c>
      <c r="H2489" t="s">
        <v>2945</v>
      </c>
      <c r="I2489" t="s">
        <v>2945</v>
      </c>
      <c r="J2489" t="s">
        <v>20</v>
      </c>
      <c r="K2489" t="s">
        <v>21</v>
      </c>
      <c r="L2489">
        <v>0</v>
      </c>
      <c r="M2489">
        <v>0</v>
      </c>
      <c r="N2489" t="s">
        <v>22</v>
      </c>
      <c r="O2489">
        <v>6</v>
      </c>
      <c r="P2489" s="30">
        <f>SQRT((postes_2[[#This Row],[x]]-$Q$1)^2+(postes_2[[#This Row],[y]]-$R$1)^2)</f>
        <v>363537.05620228301</v>
      </c>
      <c r="Q2489">
        <v>917773.43999999797</v>
      </c>
      <c r="R2489">
        <v>6559237.3499999996</v>
      </c>
    </row>
    <row r="2490" spans="1:18">
      <c r="A2490">
        <v>3619</v>
      </c>
      <c r="B2490">
        <v>30001909</v>
      </c>
      <c r="C2490" t="e">
        <f>+#REF!</f>
        <v>#REF!</v>
      </c>
      <c r="D2490" t="s">
        <v>20</v>
      </c>
      <c r="E2490">
        <v>610761600000</v>
      </c>
      <c r="F2490" t="s">
        <v>20</v>
      </c>
      <c r="G2490">
        <v>1</v>
      </c>
      <c r="H2490" t="s">
        <v>7733</v>
      </c>
      <c r="I2490" t="s">
        <v>7734</v>
      </c>
      <c r="J2490" t="s">
        <v>20</v>
      </c>
      <c r="K2490" t="s">
        <v>21</v>
      </c>
      <c r="L2490">
        <v>0</v>
      </c>
      <c r="M2490">
        <v>0</v>
      </c>
      <c r="N2490" t="s">
        <v>22</v>
      </c>
      <c r="O2490">
        <v>3</v>
      </c>
      <c r="P2490" s="30">
        <f>SQRT((postes_2[[#This Row],[x]]-$Q$1)^2+(postes_2[[#This Row],[y]]-$R$1)^2)</f>
        <v>363636.63457108085</v>
      </c>
      <c r="Q2490">
        <v>830896.59000000404</v>
      </c>
      <c r="R2490">
        <v>6464250.6500000004</v>
      </c>
    </row>
    <row r="2491" spans="1:18">
      <c r="A2491">
        <v>1122</v>
      </c>
      <c r="B2491">
        <v>20000213</v>
      </c>
      <c r="C2491">
        <f>+PF1371</f>
        <v>0</v>
      </c>
      <c r="D2491" t="s">
        <v>20</v>
      </c>
      <c r="E2491">
        <v>610761600000</v>
      </c>
      <c r="F2491" t="s">
        <v>20</v>
      </c>
      <c r="G2491">
        <v>1</v>
      </c>
      <c r="H2491" t="s">
        <v>6432</v>
      </c>
      <c r="I2491" t="s">
        <v>6433</v>
      </c>
      <c r="J2491" t="s">
        <v>20</v>
      </c>
      <c r="K2491" t="s">
        <v>21</v>
      </c>
      <c r="L2491">
        <v>0</v>
      </c>
      <c r="M2491">
        <v>0</v>
      </c>
      <c r="N2491" t="s">
        <v>22</v>
      </c>
      <c r="O2491">
        <v>3</v>
      </c>
      <c r="P2491" s="30">
        <f>SQRT((postes_2[[#This Row],[x]]-$Q$1)^2+(postes_2[[#This Row],[y]]-$R$1)^2)</f>
        <v>363933.3004014222</v>
      </c>
      <c r="Q2491">
        <v>935806.21000000101</v>
      </c>
      <c r="R2491">
        <v>6916567.6399999997</v>
      </c>
    </row>
    <row r="2492" spans="1:18">
      <c r="A2492">
        <v>1792</v>
      </c>
      <c r="B2492">
        <v>50000753</v>
      </c>
      <c r="C2492">
        <f>+PF702</f>
        <v>0</v>
      </c>
      <c r="D2492" t="s">
        <v>1094</v>
      </c>
      <c r="E2492">
        <v>610761600000</v>
      </c>
      <c r="F2492">
        <v>1424174272000</v>
      </c>
      <c r="G2492">
        <v>1</v>
      </c>
      <c r="H2492" t="s">
        <v>7111</v>
      </c>
      <c r="I2492" t="s">
        <v>7112</v>
      </c>
      <c r="J2492" t="s">
        <v>7113</v>
      </c>
      <c r="K2492" t="s">
        <v>21</v>
      </c>
      <c r="L2492">
        <v>0</v>
      </c>
      <c r="M2492">
        <v>0</v>
      </c>
      <c r="N2492" t="s">
        <v>22</v>
      </c>
      <c r="O2492">
        <v>3</v>
      </c>
      <c r="P2492" s="30">
        <f>SQRT((postes_2[[#This Row],[x]]-$Q$1)^2+(postes_2[[#This Row],[y]]-$R$1)^2)</f>
        <v>363949.25284744467</v>
      </c>
      <c r="Q2492">
        <v>675030.85000000102</v>
      </c>
      <c r="R2492">
        <v>6395285.21</v>
      </c>
    </row>
    <row r="2493" spans="1:18">
      <c r="A2493">
        <v>3031</v>
      </c>
      <c r="B2493">
        <v>20000487</v>
      </c>
      <c r="C2493" t="e">
        <f>+#REF!</f>
        <v>#REF!</v>
      </c>
      <c r="D2493" t="s">
        <v>152</v>
      </c>
      <c r="E2493">
        <v>610761600000</v>
      </c>
      <c r="F2493">
        <v>1276525171000</v>
      </c>
      <c r="G2493">
        <v>1</v>
      </c>
      <c r="H2493" t="s">
        <v>2903</v>
      </c>
      <c r="I2493" t="s">
        <v>2904</v>
      </c>
      <c r="J2493" t="s">
        <v>26</v>
      </c>
      <c r="K2493" t="s">
        <v>21</v>
      </c>
      <c r="L2493">
        <v>0</v>
      </c>
      <c r="M2493">
        <v>0</v>
      </c>
      <c r="N2493" t="s">
        <v>22</v>
      </c>
      <c r="O2493">
        <v>3</v>
      </c>
      <c r="P2493" s="30">
        <f>SQRT((postes_2[[#This Row],[x]]-$Q$1)^2+(postes_2[[#This Row],[y]]-$R$1)^2)</f>
        <v>364140.62093441328</v>
      </c>
      <c r="Q2493">
        <v>950614.92000000202</v>
      </c>
      <c r="R2493">
        <v>6883459.8200000003</v>
      </c>
    </row>
    <row r="2494" spans="1:18">
      <c r="A2494">
        <v>1526</v>
      </c>
      <c r="B2494">
        <v>50000429</v>
      </c>
      <c r="C2494" t="e">
        <f>+#REF!</f>
        <v>#REF!</v>
      </c>
      <c r="D2494" t="s">
        <v>482</v>
      </c>
      <c r="E2494">
        <v>1004659200000</v>
      </c>
      <c r="F2494">
        <v>1394618696000</v>
      </c>
      <c r="G2494">
        <v>1</v>
      </c>
      <c r="H2494" t="s">
        <v>2720</v>
      </c>
      <c r="I2494" t="s">
        <v>2721</v>
      </c>
      <c r="J2494" t="s">
        <v>20</v>
      </c>
      <c r="K2494" t="s">
        <v>21</v>
      </c>
      <c r="L2494">
        <v>0</v>
      </c>
      <c r="M2494">
        <v>0</v>
      </c>
      <c r="N2494" t="s">
        <v>22</v>
      </c>
      <c r="O2494">
        <v>6</v>
      </c>
      <c r="P2494" s="30">
        <f>SQRT((postes_2[[#This Row],[x]]-$Q$1)^2+(postes_2[[#This Row],[y]]-$R$1)^2)</f>
        <v>364213.48574207665</v>
      </c>
      <c r="Q2494">
        <v>417401.15999999602</v>
      </c>
      <c r="R2494">
        <v>6444632.04</v>
      </c>
    </row>
    <row r="2495" spans="1:18">
      <c r="A2495">
        <v>488</v>
      </c>
      <c r="B2495">
        <v>30000732</v>
      </c>
      <c r="C2495">
        <f>+PF2013</f>
        <v>0</v>
      </c>
      <c r="D2495" t="s">
        <v>274</v>
      </c>
      <c r="E2495">
        <v>610761600000</v>
      </c>
      <c r="F2495">
        <v>1428423877000</v>
      </c>
      <c r="G2495">
        <v>1</v>
      </c>
      <c r="H2495" t="s">
        <v>7838</v>
      </c>
      <c r="I2495" t="s">
        <v>7839</v>
      </c>
      <c r="J2495" t="s">
        <v>20</v>
      </c>
      <c r="K2495" t="s">
        <v>21</v>
      </c>
      <c r="L2495">
        <v>0</v>
      </c>
      <c r="M2495">
        <v>0</v>
      </c>
      <c r="N2495" t="s">
        <v>22</v>
      </c>
      <c r="O2495">
        <v>7</v>
      </c>
      <c r="P2495" s="30">
        <f>SQRT((postes_2[[#This Row],[x]]-$Q$1)^2+(postes_2[[#This Row],[y]]-$R$1)^2)</f>
        <v>364435.59987418394</v>
      </c>
      <c r="Q2495">
        <v>915932.24000000197</v>
      </c>
      <c r="R2495">
        <v>6554701.96</v>
      </c>
    </row>
    <row r="2496" spans="1:18">
      <c r="A2496">
        <v>3030</v>
      </c>
      <c r="B2496">
        <v>20000467</v>
      </c>
      <c r="C2496" t="e">
        <f>+#REF!</f>
        <v>#REF!</v>
      </c>
      <c r="D2496" t="s">
        <v>152</v>
      </c>
      <c r="E2496">
        <v>610761600000</v>
      </c>
      <c r="F2496">
        <v>1276524701000</v>
      </c>
      <c r="G2496">
        <v>1</v>
      </c>
      <c r="H2496" t="s">
        <v>2901</v>
      </c>
      <c r="I2496" t="s">
        <v>2902</v>
      </c>
      <c r="J2496" t="s">
        <v>20</v>
      </c>
      <c r="K2496" t="s">
        <v>21</v>
      </c>
      <c r="L2496">
        <v>0</v>
      </c>
      <c r="M2496">
        <v>0</v>
      </c>
      <c r="N2496" t="s">
        <v>22</v>
      </c>
      <c r="O2496">
        <v>3</v>
      </c>
      <c r="P2496" s="30">
        <f>SQRT((postes_2[[#This Row],[x]]-$Q$1)^2+(postes_2[[#This Row],[y]]-$R$1)^2)</f>
        <v>364471.10393730452</v>
      </c>
      <c r="Q2496">
        <v>949098.42000000202</v>
      </c>
      <c r="R2496">
        <v>6888256.6299999999</v>
      </c>
    </row>
    <row r="2497" spans="1:18">
      <c r="A2497">
        <v>3054</v>
      </c>
      <c r="B2497">
        <v>30002148</v>
      </c>
      <c r="C2497" t="e">
        <f>+#REF!</f>
        <v>#REF!</v>
      </c>
      <c r="D2497" t="s">
        <v>152</v>
      </c>
      <c r="E2497">
        <v>610761600000</v>
      </c>
      <c r="F2497">
        <v>1285943603000</v>
      </c>
      <c r="G2497">
        <v>1</v>
      </c>
      <c r="H2497" t="s">
        <v>2948</v>
      </c>
      <c r="I2497" t="s">
        <v>2949</v>
      </c>
      <c r="J2497" t="s">
        <v>20</v>
      </c>
      <c r="K2497" t="s">
        <v>21</v>
      </c>
      <c r="L2497">
        <v>0</v>
      </c>
      <c r="M2497">
        <v>0</v>
      </c>
      <c r="N2497" t="s">
        <v>22</v>
      </c>
      <c r="O2497">
        <v>3</v>
      </c>
      <c r="P2497" s="30">
        <f>SQRT((postes_2[[#This Row],[x]]-$Q$1)^2+(postes_2[[#This Row],[y]]-$R$1)^2)</f>
        <v>364856.9313205466</v>
      </c>
      <c r="Q2497">
        <v>801170.31000000203</v>
      </c>
      <c r="R2497">
        <v>6442409.7800000003</v>
      </c>
    </row>
    <row r="2498" spans="1:18">
      <c r="A2498">
        <v>1815</v>
      </c>
      <c r="B2498">
        <v>30001113</v>
      </c>
      <c r="C2498" t="e">
        <f>+#REF!</f>
        <v>#REF!</v>
      </c>
      <c r="D2498" t="s">
        <v>20</v>
      </c>
      <c r="E2498" s="1">
        <v>1022544000000</v>
      </c>
      <c r="F2498" t="s">
        <v>20</v>
      </c>
      <c r="G2498">
        <v>1</v>
      </c>
      <c r="H2498" t="s">
        <v>7497</v>
      </c>
      <c r="I2498" t="s">
        <v>7497</v>
      </c>
      <c r="J2498" t="s">
        <v>20</v>
      </c>
      <c r="K2498" t="s">
        <v>21</v>
      </c>
      <c r="L2498">
        <v>0</v>
      </c>
      <c r="M2498">
        <v>0</v>
      </c>
      <c r="N2498" t="s">
        <v>22</v>
      </c>
      <c r="O2498">
        <v>7</v>
      </c>
      <c r="P2498" s="30">
        <f>SQRT((postes_2[[#This Row],[x]]-$Q$1)^2+(postes_2[[#This Row],[y]]-$R$1)^2)</f>
        <v>364932.142392173</v>
      </c>
      <c r="Q2498">
        <v>891689.13000000303</v>
      </c>
      <c r="R2498">
        <v>6520887.9100000001</v>
      </c>
    </row>
    <row r="2499" spans="1:18">
      <c r="A2499">
        <v>2178</v>
      </c>
      <c r="B2499">
        <v>30001805</v>
      </c>
      <c r="C2499" t="e">
        <f>+#REF!</f>
        <v>#REF!</v>
      </c>
      <c r="D2499" t="s">
        <v>168</v>
      </c>
      <c r="E2499">
        <v>610761600000</v>
      </c>
      <c r="F2499" s="1">
        <v>1450364000000</v>
      </c>
      <c r="G2499">
        <v>1</v>
      </c>
      <c r="H2499" t="s">
        <v>6183</v>
      </c>
      <c r="I2499" t="s">
        <v>6184</v>
      </c>
      <c r="J2499" t="s">
        <v>20</v>
      </c>
      <c r="K2499" t="s">
        <v>21</v>
      </c>
      <c r="L2499">
        <v>0</v>
      </c>
      <c r="M2499">
        <v>0</v>
      </c>
      <c r="N2499" t="s">
        <v>22</v>
      </c>
      <c r="O2499">
        <v>6</v>
      </c>
      <c r="P2499" s="30">
        <f>SQRT((postes_2[[#This Row],[x]]-$Q$1)^2+(postes_2[[#This Row],[y]]-$R$1)^2)</f>
        <v>365223.50795677293</v>
      </c>
      <c r="Q2499">
        <v>843593.85000000102</v>
      </c>
      <c r="R2499">
        <v>6472319.7699999996</v>
      </c>
    </row>
    <row r="2500" spans="1:18">
      <c r="A2500">
        <v>1353</v>
      </c>
      <c r="B2500">
        <v>50000453</v>
      </c>
      <c r="C2500">
        <f>+PF1153</f>
        <v>0</v>
      </c>
      <c r="D2500" t="s">
        <v>20</v>
      </c>
      <c r="E2500">
        <v>610761600000</v>
      </c>
      <c r="F2500" t="s">
        <v>20</v>
      </c>
      <c r="G2500">
        <v>1</v>
      </c>
      <c r="H2500" t="s">
        <v>5607</v>
      </c>
      <c r="I2500" t="s">
        <v>5608</v>
      </c>
      <c r="J2500" t="s">
        <v>20</v>
      </c>
      <c r="K2500" t="s">
        <v>21</v>
      </c>
      <c r="L2500">
        <v>0</v>
      </c>
      <c r="M2500">
        <v>0</v>
      </c>
      <c r="N2500" t="s">
        <v>22</v>
      </c>
      <c r="O2500">
        <v>7</v>
      </c>
      <c r="P2500" s="30">
        <f>SQRT((postes_2[[#This Row],[x]]-$Q$1)^2+(postes_2[[#This Row],[y]]-$R$1)^2)</f>
        <v>365375.81321607152</v>
      </c>
      <c r="Q2500">
        <v>420455.09000000398</v>
      </c>
      <c r="R2500">
        <v>6441382.0899999999</v>
      </c>
    </row>
    <row r="2501" spans="1:18">
      <c r="A2501">
        <v>1461</v>
      </c>
      <c r="B2501">
        <v>30001621</v>
      </c>
      <c r="C2501">
        <f>+PF1042</f>
        <v>0</v>
      </c>
      <c r="D2501" t="s">
        <v>274</v>
      </c>
      <c r="E2501">
        <v>1068076800000</v>
      </c>
      <c r="F2501">
        <v>1394194779000</v>
      </c>
      <c r="G2501">
        <v>1</v>
      </c>
      <c r="H2501" t="s">
        <v>5855</v>
      </c>
      <c r="I2501" t="s">
        <v>5856</v>
      </c>
      <c r="J2501" t="s">
        <v>20</v>
      </c>
      <c r="K2501" t="s">
        <v>21</v>
      </c>
      <c r="L2501">
        <v>0</v>
      </c>
      <c r="M2501">
        <v>0</v>
      </c>
      <c r="N2501" t="s">
        <v>22</v>
      </c>
      <c r="O2501">
        <v>3</v>
      </c>
      <c r="P2501" s="30">
        <f>SQRT((postes_2[[#This Row],[x]]-$Q$1)^2+(postes_2[[#This Row],[y]]-$R$1)^2)</f>
        <v>365597.13023436681</v>
      </c>
      <c r="Q2501">
        <v>865234.60999999905</v>
      </c>
      <c r="R2501">
        <v>6491248.9000000004</v>
      </c>
    </row>
    <row r="2502" spans="1:18">
      <c r="A2502">
        <v>473</v>
      </c>
      <c r="B2502">
        <v>20000160</v>
      </c>
      <c r="C2502" t="e">
        <f>+#REF!</f>
        <v>#REF!</v>
      </c>
      <c r="D2502" t="s">
        <v>274</v>
      </c>
      <c r="E2502">
        <v>610761600000</v>
      </c>
      <c r="F2502">
        <v>1447766553000</v>
      </c>
      <c r="G2502">
        <v>1</v>
      </c>
      <c r="H2502" t="s">
        <v>1238</v>
      </c>
      <c r="I2502" t="s">
        <v>1239</v>
      </c>
      <c r="J2502" t="s">
        <v>20</v>
      </c>
      <c r="K2502" t="s">
        <v>21</v>
      </c>
      <c r="L2502">
        <v>0</v>
      </c>
      <c r="M2502">
        <v>0</v>
      </c>
      <c r="N2502" t="s">
        <v>22</v>
      </c>
      <c r="O2502">
        <v>6</v>
      </c>
      <c r="P2502" s="30">
        <f>SQRT((postes_2[[#This Row],[x]]-$Q$1)^2+(postes_2[[#This Row],[y]]-$R$1)^2)</f>
        <v>365824.09364028205</v>
      </c>
      <c r="Q2502">
        <v>934386.75</v>
      </c>
      <c r="R2502">
        <v>6923476.3099999996</v>
      </c>
    </row>
    <row r="2503" spans="1:18">
      <c r="A2503">
        <v>1234</v>
      </c>
      <c r="B2503">
        <v>70052828</v>
      </c>
      <c r="C2503" t="e">
        <f>+#REF!</f>
        <v>#REF!</v>
      </c>
      <c r="D2503" t="s">
        <v>1094</v>
      </c>
      <c r="E2503">
        <v>1425030201000</v>
      </c>
      <c r="F2503">
        <v>1425030182000</v>
      </c>
      <c r="G2503">
        <v>1</v>
      </c>
      <c r="H2503" t="s">
        <v>2193</v>
      </c>
      <c r="I2503" t="s">
        <v>2194</v>
      </c>
      <c r="J2503" t="s">
        <v>20</v>
      </c>
      <c r="K2503" t="s">
        <v>21</v>
      </c>
      <c r="L2503">
        <v>0</v>
      </c>
      <c r="M2503">
        <v>0</v>
      </c>
      <c r="N2503" t="s">
        <v>22</v>
      </c>
      <c r="O2503">
        <v>7</v>
      </c>
      <c r="P2503" s="30">
        <f>SQRT((postes_2[[#This Row],[x]]-$Q$1)^2+(postes_2[[#This Row],[y]]-$R$1)^2)</f>
        <v>365889.1288037714</v>
      </c>
      <c r="Q2503">
        <v>932756.93999999797</v>
      </c>
      <c r="R2503">
        <v>6926683.3799999999</v>
      </c>
    </row>
    <row r="2504" spans="1:18">
      <c r="A2504">
        <v>3049</v>
      </c>
      <c r="B2504">
        <v>30002216</v>
      </c>
      <c r="C2504" t="e">
        <f>+#REF!</f>
        <v>#REF!</v>
      </c>
      <c r="D2504" t="s">
        <v>152</v>
      </c>
      <c r="E2504">
        <v>1089993103000</v>
      </c>
      <c r="F2504">
        <v>1285928904000</v>
      </c>
      <c r="G2504">
        <v>1</v>
      </c>
      <c r="H2504" t="s">
        <v>2940</v>
      </c>
      <c r="I2504" t="s">
        <v>2941</v>
      </c>
      <c r="J2504" t="s">
        <v>20</v>
      </c>
      <c r="K2504" t="s">
        <v>21</v>
      </c>
      <c r="L2504">
        <v>0</v>
      </c>
      <c r="M2504">
        <v>0</v>
      </c>
      <c r="N2504" t="s">
        <v>22</v>
      </c>
      <c r="O2504">
        <v>3</v>
      </c>
      <c r="P2504" s="30">
        <f>SQRT((postes_2[[#This Row],[x]]-$Q$1)^2+(postes_2[[#This Row],[y]]-$R$1)^2)</f>
        <v>365982.37173212063</v>
      </c>
      <c r="Q2504">
        <v>780552.02000000305</v>
      </c>
      <c r="R2504">
        <v>6429402.2300000004</v>
      </c>
    </row>
    <row r="2505" spans="1:18">
      <c r="A2505">
        <v>3048</v>
      </c>
      <c r="B2505">
        <v>20001534</v>
      </c>
      <c r="C2505" t="e">
        <f>+#REF!</f>
        <v>#REF!</v>
      </c>
      <c r="D2505" t="s">
        <v>152</v>
      </c>
      <c r="E2505">
        <v>994809600000</v>
      </c>
      <c r="F2505">
        <v>1276600014000</v>
      </c>
      <c r="G2505">
        <v>1</v>
      </c>
      <c r="H2505" t="s">
        <v>2938</v>
      </c>
      <c r="I2505" t="s">
        <v>2939</v>
      </c>
      <c r="J2505" t="s">
        <v>20</v>
      </c>
      <c r="K2505" t="s">
        <v>21</v>
      </c>
      <c r="L2505">
        <v>0</v>
      </c>
      <c r="M2505">
        <v>0</v>
      </c>
      <c r="N2505" t="s">
        <v>22</v>
      </c>
      <c r="O2505">
        <v>3</v>
      </c>
      <c r="P2505" s="30">
        <f>SQRT((postes_2[[#This Row],[x]]-$Q$1)^2+(postes_2[[#This Row],[y]]-$R$1)^2)</f>
        <v>366025.00573814398</v>
      </c>
      <c r="Q2505">
        <v>930050.20000000298</v>
      </c>
      <c r="R2505">
        <v>6931906.5899999999</v>
      </c>
    </row>
    <row r="2506" spans="1:18">
      <c r="A2506">
        <v>1164</v>
      </c>
      <c r="B2506">
        <v>30000461</v>
      </c>
      <c r="C2506">
        <f>+PF1344</f>
        <v>0</v>
      </c>
      <c r="D2506" t="s">
        <v>30</v>
      </c>
      <c r="E2506" s="1">
        <v>886032000000</v>
      </c>
      <c r="F2506">
        <v>1395076314000</v>
      </c>
      <c r="G2506">
        <v>1</v>
      </c>
      <c r="H2506" t="s">
        <v>4807</v>
      </c>
      <c r="I2506" t="s">
        <v>4808</v>
      </c>
      <c r="J2506" t="s">
        <v>20</v>
      </c>
      <c r="K2506" t="s">
        <v>21</v>
      </c>
      <c r="L2506">
        <v>0</v>
      </c>
      <c r="M2506">
        <v>0</v>
      </c>
      <c r="N2506" t="s">
        <v>22</v>
      </c>
      <c r="O2506">
        <v>3</v>
      </c>
      <c r="P2506" s="30">
        <f>SQRT((postes_2[[#This Row],[x]]-$Q$1)^2+(postes_2[[#This Row],[y]]-$R$1)^2)</f>
        <v>366087.27797297708</v>
      </c>
      <c r="Q2506">
        <v>935623.63000000303</v>
      </c>
      <c r="R2506">
        <v>6585252.5099999998</v>
      </c>
    </row>
    <row r="2507" spans="1:18">
      <c r="A2507">
        <v>1304</v>
      </c>
      <c r="B2507">
        <v>30001854</v>
      </c>
      <c r="C2507">
        <f>+PF1208</f>
        <v>0</v>
      </c>
      <c r="D2507" t="s">
        <v>274</v>
      </c>
      <c r="E2507">
        <v>610761600000</v>
      </c>
      <c r="F2507">
        <v>1394195823000</v>
      </c>
      <c r="G2507">
        <v>1</v>
      </c>
      <c r="H2507" t="s">
        <v>2601</v>
      </c>
      <c r="I2507" t="s">
        <v>2602</v>
      </c>
      <c r="J2507" t="s">
        <v>1187</v>
      </c>
      <c r="K2507" t="s">
        <v>21</v>
      </c>
      <c r="L2507">
        <v>0</v>
      </c>
      <c r="M2507">
        <v>0</v>
      </c>
      <c r="N2507" t="s">
        <v>22</v>
      </c>
      <c r="O2507">
        <v>6</v>
      </c>
      <c r="P2507" s="30">
        <f>SQRT((postes_2[[#This Row],[x]]-$Q$1)^2+(postes_2[[#This Row],[y]]-$R$1)^2)</f>
        <v>366098.88129410648</v>
      </c>
      <c r="Q2507">
        <v>840804.96000000101</v>
      </c>
      <c r="R2507">
        <v>6468903.2699999996</v>
      </c>
    </row>
    <row r="2508" spans="1:18">
      <c r="A2508">
        <v>1238</v>
      </c>
      <c r="B2508">
        <v>70052728</v>
      </c>
      <c r="C2508" t="e">
        <f>+#REF!</f>
        <v>#REF!</v>
      </c>
      <c r="D2508" t="s">
        <v>1094</v>
      </c>
      <c r="E2508">
        <v>1425030174000</v>
      </c>
      <c r="F2508">
        <v>1425030164000</v>
      </c>
      <c r="G2508">
        <v>1</v>
      </c>
      <c r="H2508" t="s">
        <v>2193</v>
      </c>
      <c r="I2508" t="s">
        <v>2194</v>
      </c>
      <c r="J2508" t="s">
        <v>20</v>
      </c>
      <c r="K2508" t="s">
        <v>21</v>
      </c>
      <c r="L2508">
        <v>0</v>
      </c>
      <c r="M2508">
        <v>0</v>
      </c>
      <c r="N2508" t="s">
        <v>22</v>
      </c>
      <c r="O2508">
        <v>7</v>
      </c>
      <c r="P2508" s="30">
        <f>SQRT((postes_2[[#This Row],[x]]-$Q$1)^2+(postes_2[[#This Row],[y]]-$R$1)^2)</f>
        <v>366136.81005819427</v>
      </c>
      <c r="Q2508">
        <v>931873.11999999697</v>
      </c>
      <c r="R2508">
        <v>6928835.5</v>
      </c>
    </row>
    <row r="2509" spans="1:18">
      <c r="A2509">
        <v>2428</v>
      </c>
      <c r="B2509">
        <v>30000740</v>
      </c>
      <c r="C2509" t="e">
        <f>+#REF!</f>
        <v>#REF!</v>
      </c>
      <c r="D2509" t="s">
        <v>274</v>
      </c>
      <c r="E2509">
        <v>610761600000</v>
      </c>
      <c r="F2509">
        <v>1446727278000</v>
      </c>
      <c r="G2509">
        <v>1</v>
      </c>
      <c r="H2509" t="s">
        <v>1397</v>
      </c>
      <c r="I2509" t="s">
        <v>1398</v>
      </c>
      <c r="J2509" t="s">
        <v>865</v>
      </c>
      <c r="K2509" t="s">
        <v>21</v>
      </c>
      <c r="L2509">
        <v>0</v>
      </c>
      <c r="M2509">
        <v>0</v>
      </c>
      <c r="N2509" t="s">
        <v>22</v>
      </c>
      <c r="O2509">
        <v>6</v>
      </c>
      <c r="P2509" s="30">
        <f>SQRT((postes_2[[#This Row],[x]]-$Q$1)^2+(postes_2[[#This Row],[y]]-$R$1)^2)</f>
        <v>366223.15603051503</v>
      </c>
      <c r="Q2509">
        <v>917864.15999999596</v>
      </c>
      <c r="R2509">
        <v>6554395.04</v>
      </c>
    </row>
    <row r="2510" spans="1:18">
      <c r="A2510">
        <v>3802</v>
      </c>
      <c r="B2510">
        <v>50000442</v>
      </c>
      <c r="C2510" t="e">
        <f>+#REF!</f>
        <v>#REF!</v>
      </c>
      <c r="D2510" t="s">
        <v>482</v>
      </c>
      <c r="E2510">
        <v>610761600000</v>
      </c>
      <c r="F2510">
        <v>1394546190000</v>
      </c>
      <c r="G2510">
        <v>1</v>
      </c>
      <c r="H2510" t="s">
        <v>7967</v>
      </c>
      <c r="I2510" t="s">
        <v>7968</v>
      </c>
      <c r="J2510" t="s">
        <v>7969</v>
      </c>
      <c r="K2510" t="s">
        <v>21</v>
      </c>
      <c r="L2510">
        <v>0</v>
      </c>
      <c r="M2510">
        <v>0</v>
      </c>
      <c r="N2510" t="s">
        <v>22</v>
      </c>
      <c r="O2510">
        <v>3</v>
      </c>
      <c r="P2510" s="30">
        <f>SQRT((postes_2[[#This Row],[x]]-$Q$1)^2+(postes_2[[#This Row],[y]]-$R$1)^2)</f>
        <v>366389.57932944136</v>
      </c>
      <c r="Q2510">
        <v>418095.79999999702</v>
      </c>
      <c r="R2510">
        <v>6441639.0599999996</v>
      </c>
    </row>
    <row r="2511" spans="1:18">
      <c r="A2511">
        <v>4052</v>
      </c>
      <c r="B2511">
        <v>50000433</v>
      </c>
      <c r="C2511" t="e">
        <f>+#REF!</f>
        <v>#REF!</v>
      </c>
      <c r="D2511" t="s">
        <v>83</v>
      </c>
      <c r="E2511">
        <v>1333360515000</v>
      </c>
      <c r="F2511" t="s">
        <v>20</v>
      </c>
      <c r="G2511">
        <v>1</v>
      </c>
      <c r="H2511" t="s">
        <v>8104</v>
      </c>
      <c r="I2511" t="s">
        <v>8105</v>
      </c>
      <c r="J2511" t="s">
        <v>20</v>
      </c>
      <c r="K2511" t="s">
        <v>21</v>
      </c>
      <c r="L2511">
        <v>0</v>
      </c>
      <c r="M2511">
        <v>0</v>
      </c>
      <c r="N2511" t="s">
        <v>22</v>
      </c>
      <c r="O2511">
        <v>1</v>
      </c>
      <c r="P2511" s="30">
        <f>SQRT((postes_2[[#This Row],[x]]-$Q$1)^2+(postes_2[[#This Row],[y]]-$R$1)^2)</f>
        <v>366420.62895324558</v>
      </c>
      <c r="Q2511">
        <v>416412.45000000298</v>
      </c>
      <c r="R2511">
        <v>6442647.2599999998</v>
      </c>
    </row>
    <row r="2512" spans="1:18">
      <c r="A2512">
        <v>1502</v>
      </c>
      <c r="B2512">
        <v>50000569</v>
      </c>
      <c r="C2512">
        <f>+PF1012</f>
        <v>0</v>
      </c>
      <c r="D2512" t="s">
        <v>482</v>
      </c>
      <c r="E2512">
        <v>610761600000</v>
      </c>
      <c r="F2512">
        <v>1392810161000</v>
      </c>
      <c r="G2512">
        <v>1</v>
      </c>
      <c r="H2512" t="s">
        <v>5939</v>
      </c>
      <c r="I2512" t="s">
        <v>5940</v>
      </c>
      <c r="J2512" t="s">
        <v>20</v>
      </c>
      <c r="K2512" t="s">
        <v>21</v>
      </c>
      <c r="L2512">
        <v>0</v>
      </c>
      <c r="M2512">
        <v>0</v>
      </c>
      <c r="N2512" t="s">
        <v>22</v>
      </c>
      <c r="O2512">
        <v>3</v>
      </c>
      <c r="P2512" s="30">
        <f>SQRT((postes_2[[#This Row],[x]]-$Q$1)^2+(postes_2[[#This Row],[y]]-$R$1)^2)</f>
        <v>366430.94100053521</v>
      </c>
      <c r="Q2512">
        <v>453338.10000000102</v>
      </c>
      <c r="R2512">
        <v>6422431.5</v>
      </c>
    </row>
    <row r="2513" spans="1:18">
      <c r="A2513">
        <v>2812</v>
      </c>
      <c r="B2513">
        <v>50000461</v>
      </c>
      <c r="C2513" t="e">
        <f>+#REF!</f>
        <v>#REF!</v>
      </c>
      <c r="D2513" t="s">
        <v>482</v>
      </c>
      <c r="E2513">
        <v>788486400000</v>
      </c>
      <c r="F2513">
        <v>1394539922000</v>
      </c>
      <c r="G2513">
        <v>1</v>
      </c>
      <c r="H2513" t="s">
        <v>4743</v>
      </c>
      <c r="I2513" t="s">
        <v>4744</v>
      </c>
      <c r="J2513" t="s">
        <v>4745</v>
      </c>
      <c r="K2513" t="s">
        <v>21</v>
      </c>
      <c r="L2513">
        <v>0</v>
      </c>
      <c r="M2513">
        <v>0</v>
      </c>
      <c r="N2513" t="s">
        <v>22</v>
      </c>
      <c r="O2513">
        <v>3</v>
      </c>
      <c r="P2513" s="30">
        <f>SQRT((postes_2[[#This Row],[x]]-$Q$1)^2+(postes_2[[#This Row],[y]]-$R$1)^2)</f>
        <v>366654.63873107778</v>
      </c>
      <c r="Q2513">
        <v>421480.36999999703</v>
      </c>
      <c r="R2513">
        <v>6439266.8499999996</v>
      </c>
    </row>
    <row r="2514" spans="1:18">
      <c r="A2514">
        <v>2820</v>
      </c>
      <c r="B2514">
        <v>30001384</v>
      </c>
      <c r="C2514" t="e">
        <f>+#REF!</f>
        <v>#REF!</v>
      </c>
      <c r="D2514" t="s">
        <v>274</v>
      </c>
      <c r="E2514" s="1">
        <v>971136000000</v>
      </c>
      <c r="F2514">
        <v>1392050644000</v>
      </c>
      <c r="G2514">
        <v>1</v>
      </c>
      <c r="H2514" t="s">
        <v>2820</v>
      </c>
      <c r="I2514" t="s">
        <v>2821</v>
      </c>
      <c r="J2514" t="s">
        <v>20</v>
      </c>
      <c r="K2514" t="s">
        <v>21</v>
      </c>
      <c r="L2514">
        <v>0</v>
      </c>
      <c r="M2514">
        <v>0</v>
      </c>
      <c r="N2514" t="s">
        <v>22</v>
      </c>
      <c r="O2514">
        <v>3</v>
      </c>
      <c r="P2514" s="30">
        <f>SQRT((postes_2[[#This Row],[x]]-$Q$1)^2+(postes_2[[#This Row],[y]]-$R$1)^2)</f>
        <v>366821.72887001815</v>
      </c>
      <c r="Q2514">
        <v>877496.68</v>
      </c>
      <c r="R2514">
        <v>6501957.7699999996</v>
      </c>
    </row>
    <row r="2515" spans="1:18">
      <c r="A2515">
        <v>3050</v>
      </c>
      <c r="B2515">
        <v>20000155</v>
      </c>
      <c r="C2515" t="e">
        <f>+#REF!</f>
        <v>#REF!</v>
      </c>
      <c r="D2515" t="s">
        <v>20</v>
      </c>
      <c r="E2515">
        <v>610761600000</v>
      </c>
      <c r="F2515" t="s">
        <v>20</v>
      </c>
      <c r="G2515">
        <v>1</v>
      </c>
      <c r="H2515" t="s">
        <v>2942</v>
      </c>
      <c r="I2515" t="s">
        <v>2194</v>
      </c>
      <c r="J2515" t="s">
        <v>1870</v>
      </c>
      <c r="K2515" t="s">
        <v>21</v>
      </c>
      <c r="L2515">
        <v>0</v>
      </c>
      <c r="M2515">
        <v>0</v>
      </c>
      <c r="N2515" t="s">
        <v>22</v>
      </c>
      <c r="O2515">
        <v>3</v>
      </c>
      <c r="P2515" s="30">
        <f>SQRT((postes_2[[#This Row],[x]]-$Q$1)^2+(postes_2[[#This Row],[y]]-$R$1)^2)</f>
        <v>367126.74347316014</v>
      </c>
      <c r="Q2515">
        <v>934715.07999999798</v>
      </c>
      <c r="R2515">
        <v>6925644.5599999996</v>
      </c>
    </row>
    <row r="2516" spans="1:18">
      <c r="A2516">
        <v>3712</v>
      </c>
      <c r="B2516">
        <v>30002255</v>
      </c>
      <c r="C2516" t="e">
        <f>+#REF!</f>
        <v>#REF!</v>
      </c>
      <c r="D2516" t="s">
        <v>274</v>
      </c>
      <c r="E2516">
        <v>823478400000</v>
      </c>
      <c r="F2516">
        <v>1407406813000</v>
      </c>
      <c r="G2516">
        <v>1</v>
      </c>
      <c r="H2516" t="s">
        <v>3560</v>
      </c>
      <c r="I2516" t="s">
        <v>3561</v>
      </c>
      <c r="J2516" t="s">
        <v>20</v>
      </c>
      <c r="K2516" t="s">
        <v>21</v>
      </c>
      <c r="L2516">
        <v>0</v>
      </c>
      <c r="M2516">
        <v>0</v>
      </c>
      <c r="N2516" t="s">
        <v>22</v>
      </c>
      <c r="O2516">
        <v>3</v>
      </c>
      <c r="P2516" s="30">
        <f>SQRT((postes_2[[#This Row],[x]]-$Q$1)^2+(postes_2[[#This Row],[y]]-$R$1)^2)</f>
        <v>367269.89183417108</v>
      </c>
      <c r="Q2516">
        <v>750217.22999999695</v>
      </c>
      <c r="R2516">
        <v>6413818.8799999999</v>
      </c>
    </row>
    <row r="2517" spans="1:18">
      <c r="A2517">
        <v>3474</v>
      </c>
      <c r="B2517">
        <v>30000667</v>
      </c>
      <c r="C2517" t="e">
        <f>+#REF!</f>
        <v>#REF!</v>
      </c>
      <c r="D2517" t="s">
        <v>212</v>
      </c>
      <c r="E2517">
        <v>610761600000</v>
      </c>
      <c r="F2517">
        <v>1151579321000</v>
      </c>
      <c r="G2517">
        <v>1</v>
      </c>
      <c r="H2517" t="s">
        <v>903</v>
      </c>
      <c r="I2517" t="s">
        <v>904</v>
      </c>
      <c r="J2517" t="s">
        <v>26</v>
      </c>
      <c r="K2517" t="s">
        <v>21</v>
      </c>
      <c r="L2517">
        <v>0</v>
      </c>
      <c r="M2517">
        <v>0</v>
      </c>
      <c r="N2517" t="s">
        <v>22</v>
      </c>
      <c r="O2517">
        <v>3</v>
      </c>
      <c r="P2517" s="30">
        <f>SQRT((postes_2[[#This Row],[x]]-$Q$1)^2+(postes_2[[#This Row],[y]]-$R$1)^2)</f>
        <v>367424.19651283592</v>
      </c>
      <c r="Q2517">
        <v>923314.65999999596</v>
      </c>
      <c r="R2517">
        <v>6560775.2599999998</v>
      </c>
    </row>
    <row r="2518" spans="1:18">
      <c r="A2518">
        <v>3601</v>
      </c>
      <c r="B2518">
        <v>50000730</v>
      </c>
      <c r="C2518" t="e">
        <f>+#REF!</f>
        <v>#REF!</v>
      </c>
      <c r="D2518" t="s">
        <v>20</v>
      </c>
      <c r="E2518">
        <v>811382400000</v>
      </c>
      <c r="F2518" t="s">
        <v>20</v>
      </c>
      <c r="G2518">
        <v>1</v>
      </c>
      <c r="H2518" t="s">
        <v>7659</v>
      </c>
      <c r="I2518" t="s">
        <v>7660</v>
      </c>
      <c r="J2518" t="s">
        <v>20</v>
      </c>
      <c r="K2518" t="s">
        <v>21</v>
      </c>
      <c r="L2518">
        <v>0</v>
      </c>
      <c r="M2518">
        <v>0</v>
      </c>
      <c r="N2518" t="s">
        <v>22</v>
      </c>
      <c r="O2518">
        <v>3</v>
      </c>
      <c r="P2518" s="30">
        <f>SQRT((postes_2[[#This Row],[x]]-$Q$1)^2+(postes_2[[#This Row],[y]]-$R$1)^2)</f>
        <v>367552.19006191811</v>
      </c>
      <c r="Q2518">
        <v>515265.20000000298</v>
      </c>
      <c r="R2518">
        <v>6398454.1900000004</v>
      </c>
    </row>
    <row r="2519" spans="1:18">
      <c r="A2519">
        <v>2909</v>
      </c>
      <c r="B2519">
        <v>30000529</v>
      </c>
      <c r="C2519" t="e">
        <f>+#REF!</f>
        <v>#REF!</v>
      </c>
      <c r="D2519" t="s">
        <v>274</v>
      </c>
      <c r="E2519">
        <v>610761600000</v>
      </c>
      <c r="F2519">
        <v>1436372985000</v>
      </c>
      <c r="G2519">
        <v>1</v>
      </c>
      <c r="H2519" t="s">
        <v>6097</v>
      </c>
      <c r="I2519" t="s">
        <v>6098</v>
      </c>
      <c r="J2519" t="s">
        <v>20</v>
      </c>
      <c r="K2519" t="s">
        <v>21</v>
      </c>
      <c r="L2519">
        <v>0</v>
      </c>
      <c r="M2519">
        <v>0</v>
      </c>
      <c r="N2519" t="s">
        <v>22</v>
      </c>
      <c r="O2519">
        <v>3</v>
      </c>
      <c r="P2519" s="30">
        <f>SQRT((postes_2[[#This Row],[x]]-$Q$1)^2+(postes_2[[#This Row],[y]]-$R$1)^2)</f>
        <v>367585.76967377478</v>
      </c>
      <c r="Q2519">
        <v>932320.57</v>
      </c>
      <c r="R2519">
        <v>6575892.5</v>
      </c>
    </row>
    <row r="2520" spans="1:18">
      <c r="A2520">
        <v>3621</v>
      </c>
      <c r="B2520">
        <v>30001968</v>
      </c>
      <c r="C2520" t="e">
        <f>+#REF!</f>
        <v>#REF!</v>
      </c>
      <c r="D2520" t="s">
        <v>38</v>
      </c>
      <c r="E2520">
        <v>786499200000</v>
      </c>
      <c r="F2520">
        <v>1209390499000</v>
      </c>
      <c r="G2520">
        <v>1</v>
      </c>
      <c r="H2520" t="s">
        <v>7737</v>
      </c>
      <c r="I2520" t="s">
        <v>7738</v>
      </c>
      <c r="J2520" t="s">
        <v>20</v>
      </c>
      <c r="K2520" t="s">
        <v>21</v>
      </c>
      <c r="L2520">
        <v>0</v>
      </c>
      <c r="M2520">
        <v>0</v>
      </c>
      <c r="N2520" t="s">
        <v>22</v>
      </c>
      <c r="O2520">
        <v>3</v>
      </c>
      <c r="P2520" s="30">
        <f>SQRT((postes_2[[#This Row],[x]]-$Q$1)^2+(postes_2[[#This Row],[y]]-$R$1)^2)</f>
        <v>367680.51465825894</v>
      </c>
      <c r="Q2520">
        <v>833502.53999999899</v>
      </c>
      <c r="R2520">
        <v>6461152.3600000003</v>
      </c>
    </row>
    <row r="2521" spans="1:18">
      <c r="A2521">
        <v>4113</v>
      </c>
      <c r="B2521">
        <v>70048685</v>
      </c>
      <c r="C2521" t="e">
        <f>+PE0</f>
        <v>#NAME?</v>
      </c>
      <c r="D2521" t="s">
        <v>482</v>
      </c>
      <c r="E2521">
        <v>1394538694000</v>
      </c>
      <c r="F2521">
        <v>1394538694000</v>
      </c>
      <c r="G2521">
        <v>1</v>
      </c>
      <c r="H2521" t="s">
        <v>7968</v>
      </c>
      <c r="I2521" t="s">
        <v>7968</v>
      </c>
      <c r="J2521" t="s">
        <v>20</v>
      </c>
      <c r="K2521" t="s">
        <v>21</v>
      </c>
      <c r="L2521">
        <v>0</v>
      </c>
      <c r="M2521">
        <v>0</v>
      </c>
      <c r="N2521" t="s">
        <v>22</v>
      </c>
      <c r="O2521">
        <v>0</v>
      </c>
      <c r="P2521" s="30">
        <f>SQRT((postes_2[[#This Row],[x]]-$Q$1)^2+(postes_2[[#This Row],[y]]-$R$1)^2)</f>
        <v>367707.67947780073</v>
      </c>
      <c r="Q2521">
        <v>419188.86999999703</v>
      </c>
      <c r="R2521">
        <v>6439422.96</v>
      </c>
    </row>
    <row r="2522" spans="1:18">
      <c r="A2522">
        <v>4114</v>
      </c>
      <c r="B2522">
        <v>70048585</v>
      </c>
      <c r="C2522" t="e">
        <f>+PE0</f>
        <v>#NAME?</v>
      </c>
      <c r="D2522" t="s">
        <v>482</v>
      </c>
      <c r="E2522">
        <v>1394538665000</v>
      </c>
      <c r="F2522">
        <v>1394538665000</v>
      </c>
      <c r="G2522">
        <v>1</v>
      </c>
      <c r="H2522" t="s">
        <v>7968</v>
      </c>
      <c r="I2522" t="s">
        <v>7968</v>
      </c>
      <c r="J2522" t="s">
        <v>20</v>
      </c>
      <c r="K2522" t="s">
        <v>21</v>
      </c>
      <c r="L2522">
        <v>0</v>
      </c>
      <c r="M2522">
        <v>0</v>
      </c>
      <c r="N2522" t="s">
        <v>22</v>
      </c>
      <c r="O2522">
        <v>0</v>
      </c>
      <c r="P2522" s="30">
        <f>SQRT((postes_2[[#This Row],[x]]-$Q$1)^2+(postes_2[[#This Row],[y]]-$R$1)^2)</f>
        <v>367707.67947780073</v>
      </c>
      <c r="Q2522">
        <v>419188.86999999703</v>
      </c>
      <c r="R2522">
        <v>6439422.96</v>
      </c>
    </row>
    <row r="2523" spans="1:18">
      <c r="A2523">
        <v>4115</v>
      </c>
      <c r="B2523">
        <v>50000459</v>
      </c>
      <c r="C2523" t="e">
        <f>+PE0</f>
        <v>#NAME?</v>
      </c>
      <c r="D2523" t="s">
        <v>482</v>
      </c>
      <c r="E2523">
        <v>1118744726000</v>
      </c>
      <c r="F2523">
        <v>1394539158000</v>
      </c>
      <c r="G2523">
        <v>1</v>
      </c>
      <c r="H2523" t="s">
        <v>7968</v>
      </c>
      <c r="I2523" t="s">
        <v>7968</v>
      </c>
      <c r="J2523" t="s">
        <v>20</v>
      </c>
      <c r="K2523" t="s">
        <v>21</v>
      </c>
      <c r="L2523">
        <v>0</v>
      </c>
      <c r="M2523">
        <v>0</v>
      </c>
      <c r="N2523" t="s">
        <v>22</v>
      </c>
      <c r="O2523">
        <v>0</v>
      </c>
      <c r="P2523" s="30">
        <f>SQRT((postes_2[[#This Row],[x]]-$Q$1)^2+(postes_2[[#This Row],[y]]-$R$1)^2)</f>
        <v>367707.67947780073</v>
      </c>
      <c r="Q2523">
        <v>419188.86999999703</v>
      </c>
      <c r="R2523">
        <v>6439422.96</v>
      </c>
    </row>
    <row r="2524" spans="1:18">
      <c r="A2524">
        <v>4116</v>
      </c>
      <c r="B2524">
        <v>70048785</v>
      </c>
      <c r="C2524" t="e">
        <f>+PE0</f>
        <v>#NAME?</v>
      </c>
      <c r="D2524" t="s">
        <v>482</v>
      </c>
      <c r="E2524">
        <v>1394538730000</v>
      </c>
      <c r="F2524">
        <v>1394538730000</v>
      </c>
      <c r="G2524">
        <v>1</v>
      </c>
      <c r="H2524" t="s">
        <v>7968</v>
      </c>
      <c r="I2524" t="s">
        <v>7968</v>
      </c>
      <c r="J2524" t="s">
        <v>20</v>
      </c>
      <c r="K2524" t="s">
        <v>21</v>
      </c>
      <c r="L2524">
        <v>0</v>
      </c>
      <c r="M2524">
        <v>0</v>
      </c>
      <c r="N2524" t="s">
        <v>22</v>
      </c>
      <c r="O2524">
        <v>0</v>
      </c>
      <c r="P2524" s="30">
        <f>SQRT((postes_2[[#This Row],[x]]-$Q$1)^2+(postes_2[[#This Row],[y]]-$R$1)^2)</f>
        <v>367707.67947780073</v>
      </c>
      <c r="Q2524">
        <v>419188.86999999703</v>
      </c>
      <c r="R2524">
        <v>6439422.96</v>
      </c>
    </row>
    <row r="2525" spans="1:18">
      <c r="A2525">
        <v>4117</v>
      </c>
      <c r="B2525">
        <v>70048485</v>
      </c>
      <c r="C2525" t="e">
        <f>+PE0</f>
        <v>#NAME?</v>
      </c>
      <c r="D2525" t="s">
        <v>482</v>
      </c>
      <c r="E2525">
        <v>1394538619000</v>
      </c>
      <c r="F2525">
        <v>1394538574000</v>
      </c>
      <c r="G2525">
        <v>1</v>
      </c>
      <c r="H2525" t="s">
        <v>7968</v>
      </c>
      <c r="I2525" t="s">
        <v>7968</v>
      </c>
      <c r="J2525" t="s">
        <v>20</v>
      </c>
      <c r="K2525" t="s">
        <v>21</v>
      </c>
      <c r="L2525">
        <v>0</v>
      </c>
      <c r="M2525">
        <v>0</v>
      </c>
      <c r="N2525" t="s">
        <v>22</v>
      </c>
      <c r="O2525">
        <v>0</v>
      </c>
      <c r="P2525" s="30">
        <f>SQRT((postes_2[[#This Row],[x]]-$Q$1)^2+(postes_2[[#This Row],[y]]-$R$1)^2)</f>
        <v>367707.67947780073</v>
      </c>
      <c r="Q2525">
        <v>419188.86999999703</v>
      </c>
      <c r="R2525">
        <v>6439422.96</v>
      </c>
    </row>
    <row r="2526" spans="1:18">
      <c r="A2526">
        <v>1331</v>
      </c>
      <c r="B2526">
        <v>50000425</v>
      </c>
      <c r="C2526">
        <f>+PF1197</f>
        <v>0</v>
      </c>
      <c r="D2526" t="s">
        <v>482</v>
      </c>
      <c r="E2526">
        <v>1056412800000</v>
      </c>
      <c r="F2526">
        <v>1391444358000</v>
      </c>
      <c r="G2526">
        <v>1</v>
      </c>
      <c r="H2526" t="s">
        <v>5965</v>
      </c>
      <c r="I2526" t="s">
        <v>5966</v>
      </c>
      <c r="J2526" t="s">
        <v>20</v>
      </c>
      <c r="K2526" t="s">
        <v>21</v>
      </c>
      <c r="L2526">
        <v>0</v>
      </c>
      <c r="M2526">
        <v>0</v>
      </c>
      <c r="N2526" t="s">
        <v>22</v>
      </c>
      <c r="O2526">
        <v>3</v>
      </c>
      <c r="P2526" s="30">
        <f>SQRT((postes_2[[#This Row],[x]]-$Q$1)^2+(postes_2[[#This Row],[y]]-$R$1)^2)</f>
        <v>367869.83692070196</v>
      </c>
      <c r="Q2526">
        <v>410039.89999999898</v>
      </c>
      <c r="R2526">
        <v>6444988.2400000002</v>
      </c>
    </row>
    <row r="2527" spans="1:18">
      <c r="A2527">
        <v>2866</v>
      </c>
      <c r="B2527">
        <v>20000147</v>
      </c>
      <c r="C2527" t="e">
        <f>+#REF!</f>
        <v>#REF!</v>
      </c>
      <c r="D2527" t="s">
        <v>152</v>
      </c>
      <c r="E2527">
        <v>610761600000</v>
      </c>
      <c r="F2527">
        <v>1276599620000</v>
      </c>
      <c r="G2527">
        <v>1</v>
      </c>
      <c r="H2527" t="s">
        <v>2193</v>
      </c>
      <c r="I2527" t="s">
        <v>2194</v>
      </c>
      <c r="J2527" t="s">
        <v>20</v>
      </c>
      <c r="K2527" t="s">
        <v>21</v>
      </c>
      <c r="L2527">
        <v>0</v>
      </c>
      <c r="M2527">
        <v>0</v>
      </c>
      <c r="N2527" t="s">
        <v>22</v>
      </c>
      <c r="O2527">
        <v>7</v>
      </c>
      <c r="P2527" s="30">
        <f>SQRT((postes_2[[#This Row],[x]]-$Q$1)^2+(postes_2[[#This Row],[y]]-$R$1)^2)</f>
        <v>367947.32140753925</v>
      </c>
      <c r="Q2527">
        <v>932744.93999999797</v>
      </c>
      <c r="R2527">
        <v>6931011.3200000003</v>
      </c>
    </row>
    <row r="2528" spans="1:18">
      <c r="A2528">
        <v>3099</v>
      </c>
      <c r="B2528">
        <v>30000780</v>
      </c>
      <c r="C2528" t="e">
        <f>+#REF!</f>
        <v>#REF!</v>
      </c>
      <c r="D2528" t="s">
        <v>152</v>
      </c>
      <c r="E2528">
        <v>610761600000</v>
      </c>
      <c r="F2528">
        <v>1294825457000</v>
      </c>
      <c r="G2528">
        <v>1</v>
      </c>
      <c r="H2528" t="s">
        <v>3038</v>
      </c>
      <c r="I2528" t="s">
        <v>3039</v>
      </c>
      <c r="J2528" t="s">
        <v>26</v>
      </c>
      <c r="K2528" t="s">
        <v>21</v>
      </c>
      <c r="L2528">
        <v>0</v>
      </c>
      <c r="M2528">
        <v>0</v>
      </c>
      <c r="N2528" t="s">
        <v>22</v>
      </c>
      <c r="O2528">
        <v>3</v>
      </c>
      <c r="P2528" s="30">
        <f>SQRT((postes_2[[#This Row],[x]]-$Q$1)^2+(postes_2[[#This Row],[y]]-$R$1)^2)</f>
        <v>367993.34866615594</v>
      </c>
      <c r="Q2528">
        <v>917307.71000000101</v>
      </c>
      <c r="R2528">
        <v>6550313.9100000001</v>
      </c>
    </row>
    <row r="2529" spans="1:18">
      <c r="A2529">
        <v>3467</v>
      </c>
      <c r="B2529">
        <v>30000982</v>
      </c>
      <c r="C2529" t="e">
        <f>+#REF!</f>
        <v>#REF!</v>
      </c>
      <c r="D2529" t="s">
        <v>43</v>
      </c>
      <c r="E2529">
        <v>610761600000</v>
      </c>
      <c r="F2529">
        <v>1158333311000</v>
      </c>
      <c r="G2529">
        <v>1</v>
      </c>
      <c r="H2529" t="s">
        <v>890</v>
      </c>
      <c r="I2529" t="s">
        <v>891</v>
      </c>
      <c r="J2529" t="s">
        <v>26</v>
      </c>
      <c r="K2529" t="s">
        <v>21</v>
      </c>
      <c r="L2529">
        <v>0</v>
      </c>
      <c r="M2529">
        <v>0</v>
      </c>
      <c r="N2529" t="s">
        <v>22</v>
      </c>
      <c r="O2529">
        <v>3</v>
      </c>
      <c r="P2529" s="30">
        <f>SQRT((postes_2[[#This Row],[x]]-$Q$1)^2+(postes_2[[#This Row],[y]]-$R$1)^2)</f>
        <v>367999.21796946152</v>
      </c>
      <c r="Q2529">
        <v>901767.52000000305</v>
      </c>
      <c r="R2529">
        <v>6528587.3499999996</v>
      </c>
    </row>
    <row r="2530" spans="1:18">
      <c r="A2530">
        <v>1333</v>
      </c>
      <c r="B2530">
        <v>50000437</v>
      </c>
      <c r="C2530">
        <f>+PF1199</f>
        <v>0</v>
      </c>
      <c r="D2530" t="s">
        <v>482</v>
      </c>
      <c r="E2530">
        <v>610761600000</v>
      </c>
      <c r="F2530">
        <v>1391508929000</v>
      </c>
      <c r="G2530">
        <v>1</v>
      </c>
      <c r="H2530" t="s">
        <v>5969</v>
      </c>
      <c r="I2530" t="s">
        <v>5970</v>
      </c>
      <c r="J2530" t="s">
        <v>26</v>
      </c>
      <c r="K2530" t="s">
        <v>21</v>
      </c>
      <c r="L2530">
        <v>0</v>
      </c>
      <c r="M2530">
        <v>0</v>
      </c>
      <c r="N2530" t="s">
        <v>22</v>
      </c>
      <c r="O2530">
        <v>3</v>
      </c>
      <c r="P2530" s="30">
        <f>SQRT((postes_2[[#This Row],[x]]-$Q$1)^2+(postes_2[[#This Row],[y]]-$R$1)^2)</f>
        <v>368133.74231350631</v>
      </c>
      <c r="Q2530">
        <v>413208.71999999898</v>
      </c>
      <c r="R2530">
        <v>6442639.7000000002</v>
      </c>
    </row>
    <row r="2531" spans="1:18">
      <c r="A2531">
        <v>3816</v>
      </c>
      <c r="B2531">
        <v>50000774</v>
      </c>
      <c r="C2531" t="e">
        <f>+#REF!</f>
        <v>#REF!</v>
      </c>
      <c r="D2531" t="s">
        <v>152</v>
      </c>
      <c r="E2531">
        <v>610761600000</v>
      </c>
      <c r="F2531">
        <v>1302713607000</v>
      </c>
      <c r="G2531">
        <v>1</v>
      </c>
      <c r="H2531" t="s">
        <v>8137</v>
      </c>
      <c r="I2531" t="s">
        <v>8138</v>
      </c>
      <c r="J2531" t="s">
        <v>20</v>
      </c>
      <c r="K2531" t="s">
        <v>21</v>
      </c>
      <c r="L2531">
        <v>0</v>
      </c>
      <c r="M2531">
        <v>0</v>
      </c>
      <c r="N2531" t="s">
        <v>22</v>
      </c>
      <c r="O2531">
        <v>6</v>
      </c>
      <c r="P2531" s="30">
        <f>SQRT((postes_2[[#This Row],[x]]-$Q$1)^2+(postes_2[[#This Row],[y]]-$R$1)^2)</f>
        <v>368405.29580324789</v>
      </c>
      <c r="Q2531">
        <v>668617.60000000102</v>
      </c>
      <c r="R2531">
        <v>6389675</v>
      </c>
    </row>
    <row r="2532" spans="1:18">
      <c r="A2532">
        <v>1525</v>
      </c>
      <c r="B2532">
        <v>50000532</v>
      </c>
      <c r="C2532">
        <f>+PF1009</f>
        <v>0</v>
      </c>
      <c r="D2532" t="s">
        <v>482</v>
      </c>
      <c r="E2532">
        <v>610761600000</v>
      </c>
      <c r="F2532">
        <v>1393839821000</v>
      </c>
      <c r="G2532">
        <v>1</v>
      </c>
      <c r="H2532" t="s">
        <v>2718</v>
      </c>
      <c r="I2532" t="s">
        <v>2719</v>
      </c>
      <c r="J2532" t="s">
        <v>26</v>
      </c>
      <c r="K2532" t="s">
        <v>21</v>
      </c>
      <c r="L2532">
        <v>0</v>
      </c>
      <c r="M2532">
        <v>0</v>
      </c>
      <c r="N2532" t="s">
        <v>22</v>
      </c>
      <c r="O2532">
        <v>3</v>
      </c>
      <c r="P2532" s="30">
        <f>SQRT((postes_2[[#This Row],[x]]-$Q$1)^2+(postes_2[[#This Row],[y]]-$R$1)^2)</f>
        <v>368480.72763550485</v>
      </c>
      <c r="Q2532">
        <v>437574.25999999797</v>
      </c>
      <c r="R2532">
        <v>6428062.0499999998</v>
      </c>
    </row>
    <row r="2533" spans="1:18">
      <c r="A2533">
        <v>2787</v>
      </c>
      <c r="B2533">
        <v>50000520</v>
      </c>
      <c r="C2533" t="e">
        <f>+#REF!</f>
        <v>#REF!</v>
      </c>
      <c r="D2533" t="s">
        <v>482</v>
      </c>
      <c r="E2533">
        <v>610761600000</v>
      </c>
      <c r="F2533">
        <v>1394705411000</v>
      </c>
      <c r="G2533">
        <v>1</v>
      </c>
      <c r="H2533" t="s">
        <v>4941</v>
      </c>
      <c r="I2533" t="s">
        <v>4942</v>
      </c>
      <c r="J2533" t="s">
        <v>20</v>
      </c>
      <c r="K2533" t="s">
        <v>21</v>
      </c>
      <c r="L2533">
        <v>0</v>
      </c>
      <c r="M2533">
        <v>0</v>
      </c>
      <c r="N2533" t="s">
        <v>22</v>
      </c>
      <c r="O2533">
        <v>3</v>
      </c>
      <c r="P2533" s="30">
        <f>SQRT((postes_2[[#This Row],[x]]-$Q$1)^2+(postes_2[[#This Row],[y]]-$R$1)^2)</f>
        <v>368806.54801725684</v>
      </c>
      <c r="Q2533">
        <v>435142.57999999798</v>
      </c>
      <c r="R2533">
        <v>6428995.3799999999</v>
      </c>
    </row>
    <row r="2534" spans="1:18">
      <c r="A2534">
        <v>1763</v>
      </c>
      <c r="B2534">
        <v>50000791</v>
      </c>
      <c r="C2534">
        <f>+PF773</f>
        <v>0</v>
      </c>
      <c r="D2534" t="s">
        <v>20</v>
      </c>
      <c r="E2534">
        <v>610761600000</v>
      </c>
      <c r="F2534" t="s">
        <v>20</v>
      </c>
      <c r="G2534">
        <v>1</v>
      </c>
      <c r="H2534" t="s">
        <v>7055</v>
      </c>
      <c r="I2534" t="s">
        <v>7056</v>
      </c>
      <c r="J2534" t="s">
        <v>7057</v>
      </c>
      <c r="K2534" t="s">
        <v>21</v>
      </c>
      <c r="L2534">
        <v>0</v>
      </c>
      <c r="M2534">
        <v>0</v>
      </c>
      <c r="N2534" t="s">
        <v>22</v>
      </c>
      <c r="O2534">
        <v>3</v>
      </c>
      <c r="P2534" s="30">
        <f>SQRT((postes_2[[#This Row],[x]]-$Q$1)^2+(postes_2[[#This Row],[y]]-$R$1)^2)</f>
        <v>368893.53715600685</v>
      </c>
      <c r="Q2534">
        <v>637909.89000000095</v>
      </c>
      <c r="R2534">
        <v>6385590.8300000001</v>
      </c>
    </row>
    <row r="2535" spans="1:18">
      <c r="A2535">
        <v>1237</v>
      </c>
      <c r="B2535">
        <v>70052628</v>
      </c>
      <c r="C2535" t="e">
        <f>+#REF!</f>
        <v>#REF!</v>
      </c>
      <c r="D2535" t="s">
        <v>1094</v>
      </c>
      <c r="E2535">
        <v>1425030131000</v>
      </c>
      <c r="F2535">
        <v>1425030093000</v>
      </c>
      <c r="G2535">
        <v>1</v>
      </c>
      <c r="H2535" t="s">
        <v>2193</v>
      </c>
      <c r="I2535" t="s">
        <v>2194</v>
      </c>
      <c r="J2535" t="s">
        <v>20</v>
      </c>
      <c r="K2535" t="s">
        <v>21</v>
      </c>
      <c r="L2535">
        <v>0</v>
      </c>
      <c r="M2535">
        <v>0</v>
      </c>
      <c r="N2535" t="s">
        <v>22</v>
      </c>
      <c r="O2535">
        <v>7</v>
      </c>
      <c r="P2535" s="30">
        <f>SQRT((postes_2[[#This Row],[x]]-$Q$1)^2+(postes_2[[#This Row],[y]]-$R$1)^2)</f>
        <v>369146.74747312942</v>
      </c>
      <c r="Q2535">
        <v>935348.82</v>
      </c>
      <c r="R2535">
        <v>6928741.0199999996</v>
      </c>
    </row>
    <row r="2536" spans="1:18">
      <c r="A2536">
        <v>3724</v>
      </c>
      <c r="B2536">
        <v>50000783</v>
      </c>
      <c r="C2536" t="e">
        <f>+#REF!</f>
        <v>#REF!</v>
      </c>
      <c r="D2536" t="s">
        <v>264</v>
      </c>
      <c r="E2536">
        <v>610761600000</v>
      </c>
      <c r="F2536">
        <v>1427716828000</v>
      </c>
      <c r="G2536">
        <v>1</v>
      </c>
      <c r="H2536" t="s">
        <v>7424</v>
      </c>
      <c r="I2536" t="s">
        <v>7425</v>
      </c>
      <c r="J2536" t="s">
        <v>26</v>
      </c>
      <c r="K2536" t="s">
        <v>21</v>
      </c>
      <c r="L2536">
        <v>0</v>
      </c>
      <c r="M2536">
        <v>0</v>
      </c>
      <c r="N2536" t="s">
        <v>22</v>
      </c>
      <c r="O2536">
        <v>3</v>
      </c>
      <c r="P2536" s="30">
        <f>SQRT((postes_2[[#This Row],[x]]-$Q$1)^2+(postes_2[[#This Row],[y]]-$R$1)^2)</f>
        <v>369384.3869890002</v>
      </c>
      <c r="Q2536">
        <v>571836.70000000298</v>
      </c>
      <c r="R2536">
        <v>6386103.7400000002</v>
      </c>
    </row>
    <row r="2537" spans="1:18">
      <c r="A2537">
        <v>1540</v>
      </c>
      <c r="B2537">
        <v>20001485</v>
      </c>
      <c r="C2537">
        <f>+PF1003</f>
        <v>0</v>
      </c>
      <c r="D2537" t="s">
        <v>20</v>
      </c>
      <c r="E2537">
        <v>610761600000</v>
      </c>
      <c r="F2537" t="s">
        <v>20</v>
      </c>
      <c r="G2537">
        <v>1</v>
      </c>
      <c r="H2537" t="s">
        <v>2481</v>
      </c>
      <c r="I2537" t="s">
        <v>2482</v>
      </c>
      <c r="J2537" t="s">
        <v>20</v>
      </c>
      <c r="K2537" t="s">
        <v>21</v>
      </c>
      <c r="L2537">
        <v>0</v>
      </c>
      <c r="M2537">
        <v>0</v>
      </c>
      <c r="N2537" t="s">
        <v>22</v>
      </c>
      <c r="O2537">
        <v>7</v>
      </c>
      <c r="P2537" s="30">
        <f>SQRT((postes_2[[#This Row],[x]]-$Q$1)^2+(postes_2[[#This Row],[y]]-$R$1)^2)</f>
        <v>369435.66031217523</v>
      </c>
      <c r="Q2537">
        <v>976405.32999999798</v>
      </c>
      <c r="R2537">
        <v>6702732.46</v>
      </c>
    </row>
    <row r="2538" spans="1:18">
      <c r="A2538">
        <v>369</v>
      </c>
      <c r="B2538">
        <v>20001481</v>
      </c>
      <c r="C2538">
        <f>+PF2171</f>
        <v>0</v>
      </c>
      <c r="D2538" t="s">
        <v>56</v>
      </c>
      <c r="E2538">
        <v>1207045438000</v>
      </c>
      <c r="F2538">
        <v>1191251856000</v>
      </c>
      <c r="G2538">
        <v>1</v>
      </c>
      <c r="H2538" t="s">
        <v>855</v>
      </c>
      <c r="I2538" t="s">
        <v>856</v>
      </c>
      <c r="J2538" t="s">
        <v>857</v>
      </c>
      <c r="K2538" t="s">
        <v>21</v>
      </c>
      <c r="L2538">
        <v>0</v>
      </c>
      <c r="M2538">
        <v>0</v>
      </c>
      <c r="N2538" t="s">
        <v>22</v>
      </c>
      <c r="O2538">
        <v>3</v>
      </c>
      <c r="P2538" s="30">
        <f>SQRT((postes_2[[#This Row],[x]]-$Q$1)^2+(postes_2[[#This Row],[y]]-$R$1)^2)</f>
        <v>369474.00764364348</v>
      </c>
      <c r="Q2538">
        <v>977657.84000000404</v>
      </c>
      <c r="R2538">
        <v>6712430.5199999996</v>
      </c>
    </row>
    <row r="2539" spans="1:18">
      <c r="A2539">
        <v>3470</v>
      </c>
      <c r="B2539">
        <v>30000497</v>
      </c>
      <c r="C2539" t="e">
        <f>+#REF!</f>
        <v>#REF!</v>
      </c>
      <c r="D2539" t="s">
        <v>20</v>
      </c>
      <c r="E2539">
        <v>610761600000</v>
      </c>
      <c r="F2539" t="s">
        <v>20</v>
      </c>
      <c r="G2539">
        <v>1</v>
      </c>
      <c r="H2539" t="s">
        <v>896</v>
      </c>
      <c r="I2539" t="s">
        <v>897</v>
      </c>
      <c r="J2539" t="s">
        <v>20</v>
      </c>
      <c r="K2539" t="s">
        <v>21</v>
      </c>
      <c r="L2539">
        <v>0</v>
      </c>
      <c r="M2539">
        <v>0</v>
      </c>
      <c r="N2539" t="s">
        <v>22</v>
      </c>
      <c r="O2539">
        <v>7</v>
      </c>
      <c r="P2539" s="30">
        <f>SQRT((postes_2[[#This Row],[x]]-$Q$1)^2+(postes_2[[#This Row],[y]]-$R$1)^2)</f>
        <v>369538.90402154089</v>
      </c>
      <c r="Q2539">
        <v>935779.32999999798</v>
      </c>
      <c r="R2539">
        <v>6578155.8200000003</v>
      </c>
    </row>
    <row r="2540" spans="1:18">
      <c r="A2540">
        <v>973</v>
      </c>
      <c r="B2540">
        <v>50000342</v>
      </c>
      <c r="C2540">
        <f>+PF1569</f>
        <v>0</v>
      </c>
      <c r="D2540" t="s">
        <v>168</v>
      </c>
      <c r="E2540">
        <v>788486400000</v>
      </c>
      <c r="F2540">
        <v>1440759481000</v>
      </c>
      <c r="G2540">
        <v>1</v>
      </c>
      <c r="H2540" t="s">
        <v>1528</v>
      </c>
      <c r="I2540" t="s">
        <v>1529</v>
      </c>
      <c r="J2540" t="s">
        <v>20</v>
      </c>
      <c r="K2540" t="s">
        <v>21</v>
      </c>
      <c r="L2540">
        <v>0</v>
      </c>
      <c r="M2540">
        <v>0</v>
      </c>
      <c r="N2540" t="s">
        <v>22</v>
      </c>
      <c r="O2540">
        <v>3</v>
      </c>
      <c r="P2540" s="30">
        <f>SQRT((postes_2[[#This Row],[x]]-$Q$1)^2+(postes_2[[#This Row],[y]]-$R$1)^2)</f>
        <v>369770.11579398409</v>
      </c>
      <c r="Q2540">
        <v>382586.17000000202</v>
      </c>
      <c r="R2540">
        <v>6462259.29</v>
      </c>
    </row>
    <row r="2541" spans="1:18">
      <c r="A2541">
        <v>2104</v>
      </c>
      <c r="B2541">
        <v>50000487</v>
      </c>
      <c r="C2541">
        <f>+PF440</f>
        <v>0</v>
      </c>
      <c r="D2541" t="s">
        <v>482</v>
      </c>
      <c r="E2541">
        <v>610761600000</v>
      </c>
      <c r="F2541">
        <v>1393935714000</v>
      </c>
      <c r="G2541">
        <v>1</v>
      </c>
      <c r="H2541" t="s">
        <v>4275</v>
      </c>
      <c r="I2541" t="s">
        <v>4276</v>
      </c>
      <c r="J2541" t="s">
        <v>26</v>
      </c>
      <c r="K2541" t="s">
        <v>21</v>
      </c>
      <c r="L2541">
        <v>0</v>
      </c>
      <c r="M2541">
        <v>0</v>
      </c>
      <c r="N2541" t="s">
        <v>22</v>
      </c>
      <c r="O2541">
        <v>4</v>
      </c>
      <c r="P2541" s="30">
        <f>SQRT((postes_2[[#This Row],[x]]-$Q$1)^2+(postes_2[[#This Row],[y]]-$R$1)^2)</f>
        <v>369955.06949692115</v>
      </c>
      <c r="Q2541">
        <v>427516.56000000198</v>
      </c>
      <c r="R2541">
        <v>6431911.3399999999</v>
      </c>
    </row>
    <row r="2542" spans="1:18">
      <c r="A2542">
        <v>1260</v>
      </c>
      <c r="B2542">
        <v>20001245</v>
      </c>
      <c r="C2542">
        <f>+PF1284</f>
        <v>0</v>
      </c>
      <c r="D2542" t="s">
        <v>77</v>
      </c>
      <c r="E2542">
        <v>610761600000</v>
      </c>
      <c r="F2542">
        <v>1381754847000</v>
      </c>
      <c r="G2542">
        <v>1</v>
      </c>
      <c r="H2542" t="s">
        <v>3152</v>
      </c>
      <c r="I2542" t="s">
        <v>3153</v>
      </c>
      <c r="J2542" t="s">
        <v>20</v>
      </c>
      <c r="K2542" t="s">
        <v>21</v>
      </c>
      <c r="L2542">
        <v>0</v>
      </c>
      <c r="M2542">
        <v>0</v>
      </c>
      <c r="N2542" t="s">
        <v>22</v>
      </c>
      <c r="O2542">
        <v>3</v>
      </c>
      <c r="P2542" s="30">
        <f>SQRT((postes_2[[#This Row],[x]]-$Q$1)^2+(postes_2[[#This Row],[y]]-$R$1)^2)</f>
        <v>369995.68759986479</v>
      </c>
      <c r="Q2542">
        <v>980394.57</v>
      </c>
      <c r="R2542">
        <v>6760680.1100000003</v>
      </c>
    </row>
    <row r="2543" spans="1:18">
      <c r="A2543">
        <v>1235</v>
      </c>
      <c r="B2543">
        <v>70052528</v>
      </c>
      <c r="C2543" t="e">
        <f>+#REF!</f>
        <v>#REF!</v>
      </c>
      <c r="D2543" t="s">
        <v>1094</v>
      </c>
      <c r="E2543">
        <v>1425030083000</v>
      </c>
      <c r="F2543">
        <v>1425030047000</v>
      </c>
      <c r="G2543">
        <v>1</v>
      </c>
      <c r="H2543" t="s">
        <v>2193</v>
      </c>
      <c r="I2543" t="s">
        <v>2194</v>
      </c>
      <c r="J2543" t="s">
        <v>20</v>
      </c>
      <c r="K2543" t="s">
        <v>21</v>
      </c>
      <c r="L2543">
        <v>0</v>
      </c>
      <c r="M2543">
        <v>0</v>
      </c>
      <c r="N2543" t="s">
        <v>22</v>
      </c>
      <c r="O2543">
        <v>7</v>
      </c>
      <c r="P2543" s="30">
        <f>SQRT((postes_2[[#This Row],[x]]-$Q$1)^2+(postes_2[[#This Row],[y]]-$R$1)^2)</f>
        <v>370050.5812862427</v>
      </c>
      <c r="Q2543">
        <v>935122.02000000305</v>
      </c>
      <c r="R2543">
        <v>6931051.8700000001</v>
      </c>
    </row>
    <row r="2544" spans="1:18">
      <c r="A2544">
        <v>1058</v>
      </c>
      <c r="B2544">
        <v>20000911</v>
      </c>
      <c r="C2544">
        <f>+PF1488</f>
        <v>0</v>
      </c>
      <c r="D2544" t="s">
        <v>805</v>
      </c>
      <c r="E2544">
        <v>610761600000</v>
      </c>
      <c r="F2544">
        <v>1277139850000</v>
      </c>
      <c r="G2544">
        <v>1</v>
      </c>
      <c r="H2544" t="s">
        <v>3270</v>
      </c>
      <c r="I2544" t="s">
        <v>3271</v>
      </c>
      <c r="J2544" t="s">
        <v>20</v>
      </c>
      <c r="K2544" t="s">
        <v>21</v>
      </c>
      <c r="L2544">
        <v>0</v>
      </c>
      <c r="M2544">
        <v>0</v>
      </c>
      <c r="N2544" t="s">
        <v>22</v>
      </c>
      <c r="O2544">
        <v>3</v>
      </c>
      <c r="P2544" s="30">
        <f>SQRT((postes_2[[#This Row],[x]]-$Q$1)^2+(postes_2[[#This Row],[y]]-$R$1)^2)</f>
        <v>370240.36442965217</v>
      </c>
      <c r="Q2544">
        <v>973822.42000000202</v>
      </c>
      <c r="R2544">
        <v>6824542.7999999998</v>
      </c>
    </row>
    <row r="2545" spans="1:18">
      <c r="A2545">
        <v>785</v>
      </c>
      <c r="B2545">
        <v>30000504</v>
      </c>
      <c r="C2545" t="e">
        <f>+#REF!</f>
        <v>#REF!</v>
      </c>
      <c r="D2545" t="s">
        <v>30</v>
      </c>
      <c r="E2545">
        <v>972604800000</v>
      </c>
      <c r="F2545">
        <v>1395075929000</v>
      </c>
      <c r="G2545">
        <v>1</v>
      </c>
      <c r="H2545" t="s">
        <v>1558</v>
      </c>
      <c r="I2545" t="s">
        <v>1559</v>
      </c>
      <c r="J2545" t="s">
        <v>20</v>
      </c>
      <c r="K2545" t="s">
        <v>21</v>
      </c>
      <c r="L2545">
        <v>0</v>
      </c>
      <c r="M2545">
        <v>0</v>
      </c>
      <c r="N2545" t="s">
        <v>22</v>
      </c>
      <c r="O2545">
        <v>7</v>
      </c>
      <c r="P2545" s="30">
        <f>SQRT((postes_2[[#This Row],[x]]-$Q$1)^2+(postes_2[[#This Row],[y]]-$R$1)^2)</f>
        <v>370252.78348031093</v>
      </c>
      <c r="Q2545">
        <v>935313.45000000298</v>
      </c>
      <c r="R2545">
        <v>6575801.4500000002</v>
      </c>
    </row>
    <row r="2546" spans="1:18">
      <c r="A2546">
        <v>238</v>
      </c>
      <c r="B2546">
        <v>70048988</v>
      </c>
      <c r="C2546">
        <f>+PV2310</f>
        <v>0</v>
      </c>
      <c r="D2546" t="s">
        <v>30</v>
      </c>
      <c r="E2546">
        <v>1395076963000</v>
      </c>
      <c r="F2546">
        <v>1395076943000</v>
      </c>
      <c r="G2546">
        <v>1</v>
      </c>
      <c r="H2546" t="s">
        <v>544</v>
      </c>
      <c r="I2546" t="s">
        <v>545</v>
      </c>
      <c r="J2546" t="s">
        <v>98</v>
      </c>
      <c r="K2546" t="s">
        <v>21</v>
      </c>
      <c r="L2546">
        <v>0</v>
      </c>
      <c r="M2546">
        <v>0</v>
      </c>
      <c r="N2546" t="s">
        <v>267</v>
      </c>
      <c r="O2546">
        <v>3</v>
      </c>
      <c r="P2546" s="30">
        <f>SQRT((postes_2[[#This Row],[x]]-$Q$1)^2+(postes_2[[#This Row],[y]]-$R$1)^2)</f>
        <v>370285.33010811417</v>
      </c>
      <c r="Q2546">
        <v>937124.57129999995</v>
      </c>
      <c r="R2546">
        <v>6579084.7341999998</v>
      </c>
    </row>
    <row r="2547" spans="1:18">
      <c r="A2547">
        <v>2159</v>
      </c>
      <c r="B2547">
        <v>60000971</v>
      </c>
      <c r="C2547" t="e">
        <f>+#REF!</f>
        <v>#REF!</v>
      </c>
      <c r="D2547" t="s">
        <v>56</v>
      </c>
      <c r="E2547">
        <v>1348488139000</v>
      </c>
      <c r="F2547" t="s">
        <v>20</v>
      </c>
      <c r="G2547">
        <v>1</v>
      </c>
      <c r="H2547" t="s">
        <v>5112</v>
      </c>
      <c r="I2547" t="s">
        <v>5113</v>
      </c>
      <c r="J2547" t="s">
        <v>20</v>
      </c>
      <c r="K2547" t="s">
        <v>21</v>
      </c>
      <c r="L2547">
        <v>0</v>
      </c>
      <c r="M2547">
        <v>0</v>
      </c>
      <c r="N2547" t="s">
        <v>22</v>
      </c>
      <c r="O2547">
        <v>3</v>
      </c>
      <c r="P2547" s="30">
        <f>SQRT((postes_2[[#This Row],[x]]-$Q$1)^2+(postes_2[[#This Row],[y]]-$R$1)^2)</f>
        <v>370294.02430999209</v>
      </c>
      <c r="Q2547">
        <v>240381.100000001</v>
      </c>
      <c r="R2547">
        <v>6741117.4699999997</v>
      </c>
    </row>
    <row r="2548" spans="1:18">
      <c r="A2548">
        <v>1232</v>
      </c>
      <c r="B2548">
        <v>60000096</v>
      </c>
      <c r="C2548">
        <f>+PF1318</f>
        <v>0</v>
      </c>
      <c r="D2548" t="s">
        <v>274</v>
      </c>
      <c r="E2548">
        <v>964483200000</v>
      </c>
      <c r="F2548">
        <v>1452171485000</v>
      </c>
      <c r="G2548">
        <v>1</v>
      </c>
      <c r="H2548" t="s">
        <v>2188</v>
      </c>
      <c r="I2548" t="s">
        <v>2189</v>
      </c>
      <c r="J2548" t="s">
        <v>20</v>
      </c>
      <c r="K2548" t="s">
        <v>21</v>
      </c>
      <c r="L2548">
        <v>0</v>
      </c>
      <c r="M2548">
        <v>0</v>
      </c>
      <c r="N2548" t="s">
        <v>22</v>
      </c>
      <c r="O2548">
        <v>3</v>
      </c>
      <c r="P2548" s="30">
        <f>SQRT((postes_2[[#This Row],[x]]-$Q$1)^2+(postes_2[[#This Row],[y]]-$R$1)^2)</f>
        <v>370389.79510143801</v>
      </c>
      <c r="Q2548">
        <v>251735.70000000301</v>
      </c>
      <c r="R2548">
        <v>6845651.3499999996</v>
      </c>
    </row>
    <row r="2549" spans="1:18">
      <c r="A2549">
        <v>846</v>
      </c>
      <c r="B2549">
        <v>60000493</v>
      </c>
      <c r="C2549">
        <f>+PF1705</f>
        <v>0</v>
      </c>
      <c r="D2549" t="s">
        <v>20</v>
      </c>
      <c r="E2549" s="1">
        <v>990576000000</v>
      </c>
      <c r="F2549" t="s">
        <v>20</v>
      </c>
      <c r="G2549">
        <v>1</v>
      </c>
      <c r="H2549" t="s">
        <v>1825</v>
      </c>
      <c r="I2549" t="s">
        <v>1826</v>
      </c>
      <c r="J2549" t="s">
        <v>20</v>
      </c>
      <c r="K2549" t="s">
        <v>21</v>
      </c>
      <c r="L2549">
        <v>0</v>
      </c>
      <c r="M2549">
        <v>0</v>
      </c>
      <c r="N2549" t="s">
        <v>22</v>
      </c>
      <c r="O2549">
        <v>3</v>
      </c>
      <c r="P2549" s="30">
        <f>SQRT((postes_2[[#This Row],[x]]-$Q$1)^2+(postes_2[[#This Row],[y]]-$R$1)^2)</f>
        <v>370400.58933629625</v>
      </c>
      <c r="Q2549">
        <v>242017.380000003</v>
      </c>
      <c r="R2549">
        <v>6791406.8700000001</v>
      </c>
    </row>
    <row r="2550" spans="1:18">
      <c r="A2550">
        <v>1849</v>
      </c>
      <c r="B2550">
        <v>30000643</v>
      </c>
      <c r="C2550">
        <f>+PF705</f>
        <v>0</v>
      </c>
      <c r="D2550" t="s">
        <v>20</v>
      </c>
      <c r="E2550">
        <v>888451200000</v>
      </c>
      <c r="F2550" t="s">
        <v>20</v>
      </c>
      <c r="G2550">
        <v>1</v>
      </c>
      <c r="H2550" t="s">
        <v>4364</v>
      </c>
      <c r="I2550" t="s">
        <v>4365</v>
      </c>
      <c r="J2550" t="s">
        <v>20</v>
      </c>
      <c r="K2550" t="s">
        <v>21</v>
      </c>
      <c r="L2550">
        <v>0</v>
      </c>
      <c r="M2550">
        <v>0</v>
      </c>
      <c r="N2550" t="s">
        <v>22</v>
      </c>
      <c r="O2550">
        <v>5</v>
      </c>
      <c r="P2550" s="30">
        <f>SQRT((postes_2[[#This Row],[x]]-$Q$1)^2+(postes_2[[#This Row],[y]]-$R$1)^2)</f>
        <v>370408.10046767845</v>
      </c>
      <c r="Q2550">
        <v>930194.77000000305</v>
      </c>
      <c r="R2550">
        <v>6566438.8799999999</v>
      </c>
    </row>
    <row r="2551" spans="1:18">
      <c r="A2551">
        <v>506</v>
      </c>
      <c r="B2551">
        <v>20001090</v>
      </c>
      <c r="C2551">
        <f>+PF2047</f>
        <v>0</v>
      </c>
      <c r="D2551" t="s">
        <v>43</v>
      </c>
      <c r="E2551">
        <v>610761600000</v>
      </c>
      <c r="F2551">
        <v>1127839696000</v>
      </c>
      <c r="G2551">
        <v>1</v>
      </c>
      <c r="H2551" t="s">
        <v>7872</v>
      </c>
      <c r="I2551" t="s">
        <v>7873</v>
      </c>
      <c r="J2551" t="s">
        <v>20</v>
      </c>
      <c r="K2551" t="s">
        <v>21</v>
      </c>
      <c r="L2551">
        <v>0</v>
      </c>
      <c r="M2551">
        <v>0</v>
      </c>
      <c r="N2551" t="s">
        <v>22</v>
      </c>
      <c r="O2551">
        <v>3</v>
      </c>
      <c r="P2551" s="30">
        <f>SQRT((postes_2[[#This Row],[x]]-$Q$1)^2+(postes_2[[#This Row],[y]]-$R$1)^2)</f>
        <v>370534.19187508774</v>
      </c>
      <c r="Q2551">
        <v>978874.99000000197</v>
      </c>
      <c r="R2551">
        <v>6793121.2400000002</v>
      </c>
    </row>
    <row r="2552" spans="1:18">
      <c r="A2552">
        <v>1738</v>
      </c>
      <c r="B2552">
        <v>60000291</v>
      </c>
      <c r="C2552">
        <f>+PF816</f>
        <v>0</v>
      </c>
      <c r="D2552" t="s">
        <v>20</v>
      </c>
      <c r="E2552">
        <v>822614400000</v>
      </c>
      <c r="F2552" t="s">
        <v>20</v>
      </c>
      <c r="G2552">
        <v>1</v>
      </c>
      <c r="H2552" t="s">
        <v>7000</v>
      </c>
      <c r="I2552" t="s">
        <v>7001</v>
      </c>
      <c r="J2552" t="s">
        <v>7002</v>
      </c>
      <c r="K2552" t="s">
        <v>21</v>
      </c>
      <c r="L2552">
        <v>0</v>
      </c>
      <c r="M2552">
        <v>0</v>
      </c>
      <c r="N2552" t="s">
        <v>22</v>
      </c>
      <c r="O2552">
        <v>3</v>
      </c>
      <c r="P2552" s="30">
        <f>SQRT((postes_2[[#This Row],[x]]-$Q$1)^2+(postes_2[[#This Row],[y]]-$R$1)^2)</f>
        <v>370628.33603591437</v>
      </c>
      <c r="Q2552">
        <v>245670.54999999699</v>
      </c>
      <c r="R2552">
        <v>6818939.3899999997</v>
      </c>
    </row>
    <row r="2553" spans="1:18">
      <c r="A2553">
        <v>2851</v>
      </c>
      <c r="B2553">
        <v>50000795</v>
      </c>
      <c r="C2553" t="e">
        <f>+#REF!</f>
        <v>#REF!</v>
      </c>
      <c r="D2553" t="s">
        <v>212</v>
      </c>
      <c r="E2553">
        <v>610761600000</v>
      </c>
      <c r="F2553">
        <v>1128436138000</v>
      </c>
      <c r="G2553">
        <v>1</v>
      </c>
      <c r="H2553" t="s">
        <v>2276</v>
      </c>
      <c r="I2553" t="s">
        <v>2277</v>
      </c>
      <c r="J2553" t="s">
        <v>2278</v>
      </c>
      <c r="K2553" t="s">
        <v>21</v>
      </c>
      <c r="L2553">
        <v>0</v>
      </c>
      <c r="M2553">
        <v>0</v>
      </c>
      <c r="N2553" t="s">
        <v>22</v>
      </c>
      <c r="O2553">
        <v>6</v>
      </c>
      <c r="P2553" s="30">
        <f>SQRT((postes_2[[#This Row],[x]]-$Q$1)^2+(postes_2[[#This Row],[y]]-$R$1)^2)</f>
        <v>370971.5958958136</v>
      </c>
      <c r="Q2553">
        <v>638442.21999999904</v>
      </c>
      <c r="R2553">
        <v>6383546.9000000004</v>
      </c>
    </row>
    <row r="2554" spans="1:18">
      <c r="A2554">
        <v>1309</v>
      </c>
      <c r="B2554">
        <v>30001765</v>
      </c>
      <c r="C2554">
        <f>+PF1247</f>
        <v>0</v>
      </c>
      <c r="D2554" t="s">
        <v>274</v>
      </c>
      <c r="E2554">
        <v>610761600000</v>
      </c>
      <c r="F2554">
        <v>1394195954000</v>
      </c>
      <c r="G2554">
        <v>1</v>
      </c>
      <c r="H2554" t="s">
        <v>2611</v>
      </c>
      <c r="I2554" t="s">
        <v>2612</v>
      </c>
      <c r="J2554" t="s">
        <v>2613</v>
      </c>
      <c r="K2554" t="s">
        <v>21</v>
      </c>
      <c r="L2554">
        <v>0</v>
      </c>
      <c r="M2554">
        <v>0</v>
      </c>
      <c r="N2554" t="s">
        <v>22</v>
      </c>
      <c r="O2554">
        <v>3</v>
      </c>
      <c r="P2554" s="30">
        <f>SQRT((postes_2[[#This Row],[x]]-$Q$1)^2+(postes_2[[#This Row],[y]]-$R$1)^2)</f>
        <v>371062.22457052424</v>
      </c>
      <c r="Q2554">
        <v>858230.74000000197</v>
      </c>
      <c r="R2554">
        <v>6477235.2000000002</v>
      </c>
    </row>
    <row r="2555" spans="1:18">
      <c r="A2555">
        <v>1500</v>
      </c>
      <c r="B2555">
        <v>30001224</v>
      </c>
      <c r="C2555">
        <f>+PF1057</f>
        <v>0</v>
      </c>
      <c r="D2555" t="s">
        <v>20</v>
      </c>
      <c r="E2555">
        <v>1022716800000</v>
      </c>
      <c r="F2555" t="s">
        <v>20</v>
      </c>
      <c r="G2555">
        <v>1</v>
      </c>
      <c r="H2555" t="s">
        <v>5936</v>
      </c>
      <c r="I2555" t="s">
        <v>5937</v>
      </c>
      <c r="J2555" t="s">
        <v>20</v>
      </c>
      <c r="K2555" t="s">
        <v>21</v>
      </c>
      <c r="L2555">
        <v>0</v>
      </c>
      <c r="M2555">
        <v>0</v>
      </c>
      <c r="N2555" t="s">
        <v>22</v>
      </c>
      <c r="O2555">
        <v>3</v>
      </c>
      <c r="P2555" s="30">
        <f>SQRT((postes_2[[#This Row],[x]]-$Q$1)^2+(postes_2[[#This Row],[y]]-$R$1)^2)</f>
        <v>371278.92872499034</v>
      </c>
      <c r="Q2555">
        <v>894106.81000000203</v>
      </c>
      <c r="R2555">
        <v>6513883.9699999997</v>
      </c>
    </row>
    <row r="2556" spans="1:18">
      <c r="A2556">
        <v>505</v>
      </c>
      <c r="B2556">
        <v>30000589</v>
      </c>
      <c r="C2556" t="e">
        <f>+#REF!</f>
        <v>#REF!</v>
      </c>
      <c r="D2556" t="s">
        <v>43</v>
      </c>
      <c r="E2556">
        <v>1143801150000</v>
      </c>
      <c r="F2556" t="s">
        <v>20</v>
      </c>
      <c r="G2556">
        <v>1</v>
      </c>
      <c r="H2556" t="s">
        <v>7870</v>
      </c>
      <c r="I2556" t="s">
        <v>7871</v>
      </c>
      <c r="J2556" t="s">
        <v>577</v>
      </c>
      <c r="K2556" t="s">
        <v>21</v>
      </c>
      <c r="L2556">
        <v>0</v>
      </c>
      <c r="M2556">
        <v>0</v>
      </c>
      <c r="N2556" t="s">
        <v>22</v>
      </c>
      <c r="O2556">
        <v>7</v>
      </c>
      <c r="P2556" s="30">
        <f>SQRT((postes_2[[#This Row],[x]]-$Q$1)^2+(postes_2[[#This Row],[y]]-$R$1)^2)</f>
        <v>371367.77672097133</v>
      </c>
      <c r="Q2556">
        <v>933388.89000000095</v>
      </c>
      <c r="R2556">
        <v>6570058.54</v>
      </c>
    </row>
    <row r="2557" spans="1:18">
      <c r="A2557">
        <v>3754</v>
      </c>
      <c r="B2557">
        <v>60000831</v>
      </c>
      <c r="C2557" t="e">
        <f>+#REF!</f>
        <v>#REF!</v>
      </c>
      <c r="D2557" t="s">
        <v>20</v>
      </c>
      <c r="E2557">
        <v>993427200000</v>
      </c>
      <c r="F2557" t="s">
        <v>20</v>
      </c>
      <c r="G2557">
        <v>1</v>
      </c>
      <c r="H2557" t="s">
        <v>7240</v>
      </c>
      <c r="I2557" t="s">
        <v>7241</v>
      </c>
      <c r="J2557" t="s">
        <v>20</v>
      </c>
      <c r="K2557" t="s">
        <v>21</v>
      </c>
      <c r="L2557">
        <v>0</v>
      </c>
      <c r="M2557">
        <v>0</v>
      </c>
      <c r="N2557" t="s">
        <v>22</v>
      </c>
      <c r="O2557">
        <v>3</v>
      </c>
      <c r="P2557" s="30">
        <f>SQRT((postes_2[[#This Row],[x]]-$Q$1)^2+(postes_2[[#This Row],[y]]-$R$1)^2)</f>
        <v>371816.5045941305</v>
      </c>
      <c r="Q2557">
        <v>238708.92000000199</v>
      </c>
      <c r="R2557">
        <v>6759923.0300000003</v>
      </c>
    </row>
    <row r="2558" spans="1:18">
      <c r="A2558">
        <v>1128</v>
      </c>
      <c r="B2558">
        <v>60001061</v>
      </c>
      <c r="C2558">
        <f>+PF1432</f>
        <v>0</v>
      </c>
      <c r="D2558" t="s">
        <v>90</v>
      </c>
      <c r="E2558">
        <v>989452800000</v>
      </c>
      <c r="F2558">
        <v>1145973874000</v>
      </c>
      <c r="G2558">
        <v>1</v>
      </c>
      <c r="H2558" t="s">
        <v>6447</v>
      </c>
      <c r="I2558" t="s">
        <v>6448</v>
      </c>
      <c r="J2558" t="s">
        <v>20</v>
      </c>
      <c r="K2558" t="s">
        <v>21</v>
      </c>
      <c r="L2558">
        <v>0</v>
      </c>
      <c r="M2558">
        <v>0</v>
      </c>
      <c r="N2558" t="s">
        <v>22</v>
      </c>
      <c r="O2558">
        <v>3</v>
      </c>
      <c r="P2558" s="30">
        <f>SQRT((postes_2[[#This Row],[x]]-$Q$1)^2+(postes_2[[#This Row],[y]]-$R$1)^2)</f>
        <v>371919.58570175804</v>
      </c>
      <c r="Q2558">
        <v>239444.07999999801</v>
      </c>
      <c r="R2558">
        <v>6727685</v>
      </c>
    </row>
    <row r="2559" spans="1:18">
      <c r="A2559">
        <v>1870</v>
      </c>
      <c r="B2559">
        <v>30000805</v>
      </c>
      <c r="C2559">
        <f>+PF691</f>
        <v>0</v>
      </c>
      <c r="D2559" t="s">
        <v>20</v>
      </c>
      <c r="E2559">
        <v>959212800000</v>
      </c>
      <c r="F2559" t="s">
        <v>20</v>
      </c>
      <c r="G2559">
        <v>1</v>
      </c>
      <c r="H2559" t="s">
        <v>4409</v>
      </c>
      <c r="I2559" t="s">
        <v>4410</v>
      </c>
      <c r="J2559" t="s">
        <v>20</v>
      </c>
      <c r="K2559" t="s">
        <v>21</v>
      </c>
      <c r="L2559">
        <v>0</v>
      </c>
      <c r="M2559">
        <v>0</v>
      </c>
      <c r="N2559" t="s">
        <v>22</v>
      </c>
      <c r="O2559">
        <v>3</v>
      </c>
      <c r="P2559" s="30">
        <f>SQRT((postes_2[[#This Row],[x]]-$Q$1)^2+(postes_2[[#This Row],[y]]-$R$1)^2)</f>
        <v>372104.67926422536</v>
      </c>
      <c r="Q2559">
        <v>918783.34000000404</v>
      </c>
      <c r="R2559">
        <v>6545125.2699999996</v>
      </c>
    </row>
    <row r="2560" spans="1:18">
      <c r="A2560">
        <v>3454</v>
      </c>
      <c r="B2560">
        <v>30001897</v>
      </c>
      <c r="C2560" t="e">
        <f>+#REF!</f>
        <v>#REF!</v>
      </c>
      <c r="D2560" t="s">
        <v>20</v>
      </c>
      <c r="E2560">
        <v>907027200000</v>
      </c>
      <c r="F2560" t="s">
        <v>20</v>
      </c>
      <c r="G2560">
        <v>1</v>
      </c>
      <c r="H2560" t="s">
        <v>241</v>
      </c>
      <c r="I2560" t="s">
        <v>242</v>
      </c>
      <c r="J2560" t="s">
        <v>20</v>
      </c>
      <c r="K2560" t="s">
        <v>21</v>
      </c>
      <c r="L2560">
        <v>0</v>
      </c>
      <c r="M2560">
        <v>0</v>
      </c>
      <c r="N2560" t="s">
        <v>22</v>
      </c>
      <c r="O2560">
        <v>3</v>
      </c>
      <c r="P2560" s="30">
        <f>SQRT((postes_2[[#This Row],[x]]-$Q$1)^2+(postes_2[[#This Row],[y]]-$R$1)^2)</f>
        <v>372219.32833675499</v>
      </c>
      <c r="Q2560">
        <v>845713.10999999905</v>
      </c>
      <c r="R2560">
        <v>6465005.1200000001</v>
      </c>
    </row>
    <row r="2561" spans="1:18">
      <c r="A2561">
        <v>1005</v>
      </c>
      <c r="B2561">
        <v>60000005</v>
      </c>
      <c r="C2561">
        <f>+PF1558</f>
        <v>0</v>
      </c>
      <c r="D2561" t="s">
        <v>274</v>
      </c>
      <c r="E2561">
        <v>610761600000</v>
      </c>
      <c r="F2561">
        <v>1451997039000</v>
      </c>
      <c r="G2561">
        <v>1</v>
      </c>
      <c r="H2561" t="s">
        <v>2152</v>
      </c>
      <c r="I2561" t="s">
        <v>2153</v>
      </c>
      <c r="J2561" t="s">
        <v>20</v>
      </c>
      <c r="K2561" t="s">
        <v>21</v>
      </c>
      <c r="L2561">
        <v>0</v>
      </c>
      <c r="M2561">
        <v>0</v>
      </c>
      <c r="N2561" t="s">
        <v>22</v>
      </c>
      <c r="O2561">
        <v>3</v>
      </c>
      <c r="P2561" s="30">
        <f>SQRT((postes_2[[#This Row],[x]]-$Q$1)^2+(postes_2[[#This Row],[y]]-$R$1)^2)</f>
        <v>372405.19371492299</v>
      </c>
      <c r="Q2561">
        <v>256286.509999998</v>
      </c>
      <c r="R2561">
        <v>6868528.3600000003</v>
      </c>
    </row>
    <row r="2562" spans="1:18">
      <c r="A2562">
        <v>3873</v>
      </c>
      <c r="B2562">
        <v>20001449</v>
      </c>
      <c r="C2562" t="e">
        <f>+#REF!</f>
        <v>#REF!</v>
      </c>
      <c r="D2562" t="s">
        <v>56</v>
      </c>
      <c r="E2562">
        <v>1207149937000</v>
      </c>
      <c r="F2562">
        <v>1207149910000</v>
      </c>
      <c r="G2562">
        <v>1</v>
      </c>
      <c r="H2562" t="s">
        <v>8171</v>
      </c>
      <c r="I2562" t="s">
        <v>7612</v>
      </c>
      <c r="J2562" t="s">
        <v>20</v>
      </c>
      <c r="K2562" t="s">
        <v>21</v>
      </c>
      <c r="L2562">
        <v>0</v>
      </c>
      <c r="M2562">
        <v>0</v>
      </c>
      <c r="N2562" t="s">
        <v>22</v>
      </c>
      <c r="O2562">
        <v>3</v>
      </c>
      <c r="P2562" s="30">
        <f>SQRT((postes_2[[#This Row],[x]]-$Q$1)^2+(postes_2[[#This Row],[y]]-$R$1)^2)</f>
        <v>372463.86660946551</v>
      </c>
      <c r="Q2562">
        <v>981857.10000000102</v>
      </c>
      <c r="R2562">
        <v>6725170.54</v>
      </c>
    </row>
    <row r="2563" spans="1:18">
      <c r="A2563">
        <v>1007</v>
      </c>
      <c r="B2563">
        <v>70016907</v>
      </c>
      <c r="C2563">
        <f>+PF1561</f>
        <v>0</v>
      </c>
      <c r="D2563" t="s">
        <v>274</v>
      </c>
      <c r="E2563">
        <v>1192549366000</v>
      </c>
      <c r="F2563">
        <v>1455289816000</v>
      </c>
      <c r="G2563">
        <v>1</v>
      </c>
      <c r="H2563" t="s">
        <v>2156</v>
      </c>
      <c r="I2563" t="s">
        <v>2157</v>
      </c>
      <c r="J2563" t="s">
        <v>20</v>
      </c>
      <c r="K2563" t="s">
        <v>21</v>
      </c>
      <c r="L2563">
        <v>0</v>
      </c>
      <c r="M2563">
        <v>0</v>
      </c>
      <c r="N2563" t="s">
        <v>22</v>
      </c>
      <c r="O2563">
        <v>6</v>
      </c>
      <c r="P2563" s="30">
        <f>SQRT((postes_2[[#This Row],[x]]-$Q$1)^2+(postes_2[[#This Row],[y]]-$R$1)^2)</f>
        <v>372843.17984731356</v>
      </c>
      <c r="Q2563">
        <v>961299.68999999797</v>
      </c>
      <c r="R2563">
        <v>6879676.7199999997</v>
      </c>
    </row>
    <row r="2564" spans="1:18">
      <c r="A2564">
        <v>113</v>
      </c>
      <c r="B2564">
        <v>70056183</v>
      </c>
      <c r="C2564">
        <f>+PV2456</f>
        <v>0</v>
      </c>
      <c r="D2564" t="s">
        <v>264</v>
      </c>
      <c r="E2564">
        <v>1426855013000</v>
      </c>
      <c r="F2564">
        <v>1426851425000</v>
      </c>
      <c r="G2564">
        <v>1</v>
      </c>
      <c r="H2564" t="s">
        <v>268</v>
      </c>
      <c r="I2564" t="s">
        <v>269</v>
      </c>
      <c r="J2564" t="s">
        <v>20</v>
      </c>
      <c r="K2564" t="s">
        <v>21</v>
      </c>
      <c r="L2564">
        <v>0</v>
      </c>
      <c r="M2564">
        <v>0</v>
      </c>
      <c r="N2564" t="s">
        <v>267</v>
      </c>
      <c r="O2564">
        <v>6</v>
      </c>
      <c r="P2564" s="30">
        <f>SQRT((postes_2[[#This Row],[x]]-$Q$1)^2+(postes_2[[#This Row],[y]]-$R$1)^2)</f>
        <v>372931.46792865271</v>
      </c>
      <c r="Q2564">
        <v>756929.587200001</v>
      </c>
      <c r="R2564">
        <v>6410494.0407999996</v>
      </c>
    </row>
    <row r="2565" spans="1:18">
      <c r="A2565">
        <v>3107</v>
      </c>
      <c r="B2565">
        <v>50000797</v>
      </c>
      <c r="C2565" t="e">
        <f>+#REF!</f>
        <v>#REF!</v>
      </c>
      <c r="D2565" t="s">
        <v>20</v>
      </c>
      <c r="E2565">
        <v>610761600000</v>
      </c>
      <c r="F2565" t="s">
        <v>20</v>
      </c>
      <c r="G2565">
        <v>1</v>
      </c>
      <c r="H2565" t="s">
        <v>3053</v>
      </c>
      <c r="I2565" t="s">
        <v>3053</v>
      </c>
      <c r="J2565" t="s">
        <v>20</v>
      </c>
      <c r="K2565" t="s">
        <v>21</v>
      </c>
      <c r="L2565">
        <v>0</v>
      </c>
      <c r="M2565">
        <v>0</v>
      </c>
      <c r="N2565" t="s">
        <v>22</v>
      </c>
      <c r="O2565">
        <v>6</v>
      </c>
      <c r="P2565" s="30">
        <f>SQRT((postes_2[[#This Row],[x]]-$Q$1)^2+(postes_2[[#This Row],[y]]-$R$1)^2)</f>
        <v>372972.41613540449</v>
      </c>
      <c r="Q2565">
        <v>639875.68000000005</v>
      </c>
      <c r="R2565">
        <v>6381650.9900000002</v>
      </c>
    </row>
    <row r="2566" spans="1:18">
      <c r="A2566">
        <v>3121</v>
      </c>
      <c r="B2566">
        <v>50000687</v>
      </c>
      <c r="C2566" t="e">
        <f>+#REF!</f>
        <v>#REF!</v>
      </c>
      <c r="D2566" t="s">
        <v>482</v>
      </c>
      <c r="E2566">
        <v>610761600000</v>
      </c>
      <c r="F2566">
        <v>1392800664000</v>
      </c>
      <c r="G2566">
        <v>1</v>
      </c>
      <c r="H2566" t="s">
        <v>3079</v>
      </c>
      <c r="I2566" t="s">
        <v>3080</v>
      </c>
      <c r="J2566" t="s">
        <v>20</v>
      </c>
      <c r="K2566" t="s">
        <v>21</v>
      </c>
      <c r="L2566">
        <v>0</v>
      </c>
      <c r="M2566">
        <v>0</v>
      </c>
      <c r="N2566" t="s">
        <v>22</v>
      </c>
      <c r="O2566">
        <v>3</v>
      </c>
      <c r="P2566" s="30">
        <f>SQRT((postes_2[[#This Row],[x]]-$Q$1)^2+(postes_2[[#This Row],[y]]-$R$1)^2)</f>
        <v>373312.12738503417</v>
      </c>
      <c r="Q2566">
        <v>465359.109999999</v>
      </c>
      <c r="R2566">
        <v>6409507.4400000004</v>
      </c>
    </row>
    <row r="2567" spans="1:18">
      <c r="A2567">
        <v>3696</v>
      </c>
      <c r="B2567">
        <v>20001446</v>
      </c>
      <c r="C2567" t="e">
        <f>+#REF!</f>
        <v>#REF!</v>
      </c>
      <c r="D2567" t="s">
        <v>23</v>
      </c>
      <c r="E2567">
        <v>868492800000</v>
      </c>
      <c r="F2567">
        <v>1232029678000</v>
      </c>
      <c r="G2567">
        <v>1</v>
      </c>
      <c r="H2567" t="s">
        <v>7611</v>
      </c>
      <c r="I2567" t="s">
        <v>7612</v>
      </c>
      <c r="J2567" t="s">
        <v>670</v>
      </c>
      <c r="K2567" t="s">
        <v>21</v>
      </c>
      <c r="L2567">
        <v>0</v>
      </c>
      <c r="M2567">
        <v>0</v>
      </c>
      <c r="N2567" t="s">
        <v>22</v>
      </c>
      <c r="O2567">
        <v>3</v>
      </c>
      <c r="P2567" s="30">
        <f>SQRT((postes_2[[#This Row],[x]]-$Q$1)^2+(postes_2[[#This Row],[y]]-$R$1)^2)</f>
        <v>373836.84928522073</v>
      </c>
      <c r="Q2567">
        <v>983324.82999999798</v>
      </c>
      <c r="R2567">
        <v>6726393.25</v>
      </c>
    </row>
    <row r="2568" spans="1:18">
      <c r="A2568">
        <v>828</v>
      </c>
      <c r="B2568">
        <v>50000525</v>
      </c>
      <c r="C2568">
        <f>+PF1742</f>
        <v>0</v>
      </c>
      <c r="D2568" t="s">
        <v>274</v>
      </c>
      <c r="E2568" s="1">
        <v>824688000000</v>
      </c>
      <c r="F2568">
        <v>1465403399000</v>
      </c>
      <c r="G2568">
        <v>1</v>
      </c>
      <c r="H2568" t="s">
        <v>1789</v>
      </c>
      <c r="I2568" t="s">
        <v>1790</v>
      </c>
      <c r="J2568" t="s">
        <v>20</v>
      </c>
      <c r="K2568" t="s">
        <v>21</v>
      </c>
      <c r="L2568">
        <v>0</v>
      </c>
      <c r="M2568">
        <v>0</v>
      </c>
      <c r="N2568" t="s">
        <v>22</v>
      </c>
      <c r="O2568">
        <v>3</v>
      </c>
      <c r="P2568" s="30">
        <f>SQRT((postes_2[[#This Row],[x]]-$Q$1)^2+(postes_2[[#This Row],[y]]-$R$1)^2)</f>
        <v>374115.03176199325</v>
      </c>
      <c r="Q2568">
        <v>423907.64999999898</v>
      </c>
      <c r="R2568">
        <v>6429183.4400000004</v>
      </c>
    </row>
    <row r="2569" spans="1:18">
      <c r="A2569">
        <v>3654</v>
      </c>
      <c r="B2569">
        <v>50000627</v>
      </c>
      <c r="C2569" t="e">
        <f>+#REF!</f>
        <v>#REF!</v>
      </c>
      <c r="D2569" t="s">
        <v>482</v>
      </c>
      <c r="E2569">
        <v>824947200000</v>
      </c>
      <c r="F2569">
        <v>1393860271000</v>
      </c>
      <c r="G2569">
        <v>1</v>
      </c>
      <c r="H2569" t="s">
        <v>7183</v>
      </c>
      <c r="I2569" t="s">
        <v>7184</v>
      </c>
      <c r="J2569" t="s">
        <v>20</v>
      </c>
      <c r="K2569" t="s">
        <v>21</v>
      </c>
      <c r="L2569">
        <v>0</v>
      </c>
      <c r="M2569">
        <v>0</v>
      </c>
      <c r="N2569" t="s">
        <v>22</v>
      </c>
      <c r="O2569">
        <v>6</v>
      </c>
      <c r="P2569" s="30">
        <f>SQRT((postes_2[[#This Row],[x]]-$Q$1)^2+(postes_2[[#This Row],[y]]-$R$1)^2)</f>
        <v>374329.76661369647</v>
      </c>
      <c r="Q2569">
        <v>444562.36999999703</v>
      </c>
      <c r="R2569">
        <v>6417906.5899999999</v>
      </c>
    </row>
    <row r="2570" spans="1:18">
      <c r="A2570">
        <v>3028</v>
      </c>
      <c r="B2570">
        <v>20000205</v>
      </c>
      <c r="C2570" t="e">
        <f>+#REF!</f>
        <v>#REF!</v>
      </c>
      <c r="D2570" t="s">
        <v>20</v>
      </c>
      <c r="E2570">
        <v>1056067200000</v>
      </c>
      <c r="F2570" t="s">
        <v>20</v>
      </c>
      <c r="G2570">
        <v>1</v>
      </c>
      <c r="H2570" t="s">
        <v>2897</v>
      </c>
      <c r="I2570" t="s">
        <v>2898</v>
      </c>
      <c r="J2570" t="s">
        <v>20</v>
      </c>
      <c r="K2570" t="s">
        <v>21</v>
      </c>
      <c r="L2570">
        <v>0</v>
      </c>
      <c r="M2570">
        <v>0</v>
      </c>
      <c r="N2570" t="s">
        <v>22</v>
      </c>
      <c r="O2570">
        <v>3</v>
      </c>
      <c r="P2570" s="30">
        <f>SQRT((postes_2[[#This Row],[x]]-$Q$1)^2+(postes_2[[#This Row],[y]]-$R$1)^2)</f>
        <v>374472.24853541167</v>
      </c>
      <c r="Q2570">
        <v>947222.79999999702</v>
      </c>
      <c r="R2570">
        <v>6917250.4400000004</v>
      </c>
    </row>
    <row r="2571" spans="1:18">
      <c r="A2571">
        <v>2813</v>
      </c>
      <c r="B2571">
        <v>50000507</v>
      </c>
      <c r="C2571" t="e">
        <f>+#REF!</f>
        <v>#REF!</v>
      </c>
      <c r="D2571" t="s">
        <v>482</v>
      </c>
      <c r="E2571">
        <v>1003276800000</v>
      </c>
      <c r="F2571">
        <v>1394459424000</v>
      </c>
      <c r="G2571">
        <v>1</v>
      </c>
      <c r="H2571" t="s">
        <v>4746</v>
      </c>
      <c r="I2571" t="s">
        <v>4747</v>
      </c>
      <c r="J2571" t="s">
        <v>261</v>
      </c>
      <c r="K2571" t="s">
        <v>21</v>
      </c>
      <c r="L2571">
        <v>0</v>
      </c>
      <c r="M2571">
        <v>0</v>
      </c>
      <c r="N2571" t="s">
        <v>22</v>
      </c>
      <c r="O2571">
        <v>3</v>
      </c>
      <c r="P2571" s="30">
        <f>SQRT((postes_2[[#This Row],[x]]-$Q$1)^2+(postes_2[[#This Row],[y]]-$R$1)^2)</f>
        <v>374474.85179136641</v>
      </c>
      <c r="Q2571">
        <v>422154.03999999899</v>
      </c>
      <c r="R2571">
        <v>6429782.29</v>
      </c>
    </row>
    <row r="2572" spans="1:18">
      <c r="A2572">
        <v>1250</v>
      </c>
      <c r="B2572">
        <v>20001218</v>
      </c>
      <c r="C2572" t="e">
        <f>+#REF!</f>
        <v>#REF!</v>
      </c>
      <c r="D2572" t="s">
        <v>77</v>
      </c>
      <c r="E2572">
        <v>610761600000</v>
      </c>
      <c r="F2572">
        <v>1381751714000</v>
      </c>
      <c r="G2572">
        <v>1</v>
      </c>
      <c r="H2572" t="s">
        <v>2221</v>
      </c>
      <c r="I2572" t="s">
        <v>2222</v>
      </c>
      <c r="J2572" t="s">
        <v>20</v>
      </c>
      <c r="K2572" t="s">
        <v>21</v>
      </c>
      <c r="L2572">
        <v>0</v>
      </c>
      <c r="M2572">
        <v>0</v>
      </c>
      <c r="N2572" t="s">
        <v>22</v>
      </c>
      <c r="O2572">
        <v>3</v>
      </c>
      <c r="P2572" s="30">
        <f>SQRT((postes_2[[#This Row],[x]]-$Q$1)^2+(postes_2[[#This Row],[y]]-$R$1)^2)</f>
        <v>374515.00491191912</v>
      </c>
      <c r="Q2572">
        <v>984693.56000000203</v>
      </c>
      <c r="R2572">
        <v>6768216.4900000002</v>
      </c>
    </row>
    <row r="2573" spans="1:18">
      <c r="A2573">
        <v>437</v>
      </c>
      <c r="B2573">
        <v>30002009</v>
      </c>
      <c r="C2573">
        <f>+PF2141</f>
        <v>0</v>
      </c>
      <c r="D2573" t="s">
        <v>20</v>
      </c>
      <c r="E2573">
        <v>917308800000</v>
      </c>
      <c r="F2573" t="s">
        <v>20</v>
      </c>
      <c r="G2573">
        <v>1</v>
      </c>
      <c r="H2573" t="s">
        <v>991</v>
      </c>
      <c r="I2573" t="s">
        <v>992</v>
      </c>
      <c r="J2573" t="s">
        <v>993</v>
      </c>
      <c r="K2573" t="s">
        <v>21</v>
      </c>
      <c r="L2573">
        <v>0</v>
      </c>
      <c r="M2573">
        <v>0</v>
      </c>
      <c r="N2573" t="s">
        <v>22</v>
      </c>
      <c r="O2573">
        <v>6</v>
      </c>
      <c r="P2573" s="30">
        <f>SQRT((postes_2[[#This Row],[x]]-$Q$1)^2+(postes_2[[#This Row],[y]]-$R$1)^2)</f>
        <v>374576.73645270691</v>
      </c>
      <c r="Q2573">
        <v>842218.40999999596</v>
      </c>
      <c r="R2573">
        <v>6459183.4400000004</v>
      </c>
    </row>
    <row r="2574" spans="1:18">
      <c r="A2574">
        <v>2908</v>
      </c>
      <c r="B2574">
        <v>20001517</v>
      </c>
      <c r="C2574" t="e">
        <f>+#REF!</f>
        <v>#REF!</v>
      </c>
      <c r="D2574" t="s">
        <v>168</v>
      </c>
      <c r="E2574">
        <v>1196855653000</v>
      </c>
      <c r="F2574">
        <v>1436187752000</v>
      </c>
      <c r="G2574">
        <v>1</v>
      </c>
      <c r="H2574" t="s">
        <v>6095</v>
      </c>
      <c r="I2574" t="s">
        <v>6096</v>
      </c>
      <c r="J2574" t="s">
        <v>20</v>
      </c>
      <c r="K2574" t="s">
        <v>21</v>
      </c>
      <c r="L2574">
        <v>0</v>
      </c>
      <c r="M2574">
        <v>0</v>
      </c>
      <c r="N2574" t="s">
        <v>22</v>
      </c>
      <c r="O2574">
        <v>3</v>
      </c>
      <c r="P2574" s="30">
        <f>SQRT((postes_2[[#This Row],[x]]-$Q$1)^2+(postes_2[[#This Row],[y]]-$R$1)^2)</f>
        <v>374636.1748401791</v>
      </c>
      <c r="Q2574">
        <v>976007.75</v>
      </c>
      <c r="R2574">
        <v>6671402.0199999996</v>
      </c>
    </row>
    <row r="2575" spans="1:18">
      <c r="A2575">
        <v>1144</v>
      </c>
      <c r="B2575">
        <v>50000505</v>
      </c>
      <c r="C2575" t="e">
        <f>+#REF!</f>
        <v>#REF!</v>
      </c>
      <c r="D2575" t="s">
        <v>482</v>
      </c>
      <c r="E2575">
        <v>1030579200000</v>
      </c>
      <c r="F2575">
        <v>1394465290000</v>
      </c>
      <c r="G2575">
        <v>1</v>
      </c>
      <c r="H2575" t="s">
        <v>4766</v>
      </c>
      <c r="I2575" t="s">
        <v>4747</v>
      </c>
      <c r="J2575" t="s">
        <v>20</v>
      </c>
      <c r="K2575" t="s">
        <v>21</v>
      </c>
      <c r="L2575">
        <v>0</v>
      </c>
      <c r="M2575">
        <v>0</v>
      </c>
      <c r="N2575" t="s">
        <v>22</v>
      </c>
      <c r="O2575">
        <v>3</v>
      </c>
      <c r="P2575" s="30">
        <f>SQRT((postes_2[[#This Row],[x]]-$Q$1)^2+(postes_2[[#This Row],[y]]-$R$1)^2)</f>
        <v>374767.11072157609</v>
      </c>
      <c r="Q2575">
        <v>420334.640000001</v>
      </c>
      <c r="R2575">
        <v>6430508.4800000004</v>
      </c>
    </row>
    <row r="2576" spans="1:18">
      <c r="A2576">
        <v>321</v>
      </c>
      <c r="B2576">
        <v>50000477</v>
      </c>
      <c r="C2576">
        <f>+PF2257</f>
        <v>0</v>
      </c>
      <c r="D2576" t="s">
        <v>482</v>
      </c>
      <c r="E2576">
        <v>610761600000</v>
      </c>
      <c r="F2576">
        <v>1391510119000</v>
      </c>
      <c r="G2576">
        <v>1</v>
      </c>
      <c r="H2576" t="s">
        <v>673</v>
      </c>
      <c r="I2576" t="s">
        <v>674</v>
      </c>
      <c r="J2576" t="s">
        <v>20</v>
      </c>
      <c r="K2576" t="s">
        <v>21</v>
      </c>
      <c r="L2576">
        <v>0</v>
      </c>
      <c r="M2576">
        <v>0</v>
      </c>
      <c r="N2576" t="s">
        <v>22</v>
      </c>
      <c r="O2576">
        <v>3</v>
      </c>
      <c r="P2576" s="30">
        <f>SQRT((postes_2[[#This Row],[x]]-$Q$1)^2+(postes_2[[#This Row],[y]]-$R$1)^2)</f>
        <v>374771.02408843633</v>
      </c>
      <c r="Q2576">
        <v>414101</v>
      </c>
      <c r="R2576">
        <v>6434255.8099999996</v>
      </c>
    </row>
    <row r="2577" spans="1:18">
      <c r="A2577">
        <v>721</v>
      </c>
      <c r="B2577">
        <v>20001475</v>
      </c>
      <c r="C2577">
        <f>+PF1858</f>
        <v>0</v>
      </c>
      <c r="D2577" t="s">
        <v>168</v>
      </c>
      <c r="E2577">
        <v>1207058685000</v>
      </c>
      <c r="F2577">
        <v>1449133661000</v>
      </c>
      <c r="G2577">
        <v>1</v>
      </c>
      <c r="H2577" t="s">
        <v>1214</v>
      </c>
      <c r="I2577" t="s">
        <v>1215</v>
      </c>
      <c r="J2577" t="s">
        <v>20</v>
      </c>
      <c r="K2577" t="s">
        <v>21</v>
      </c>
      <c r="L2577">
        <v>0</v>
      </c>
      <c r="M2577">
        <v>0</v>
      </c>
      <c r="N2577" t="s">
        <v>22</v>
      </c>
      <c r="O2577">
        <v>3</v>
      </c>
      <c r="P2577" s="30">
        <f>SQRT((postes_2[[#This Row],[x]]-$Q$1)^2+(postes_2[[#This Row],[y]]-$R$1)^2)</f>
        <v>375174.48004193796</v>
      </c>
      <c r="Q2577">
        <v>983799.64999999898</v>
      </c>
      <c r="R2577">
        <v>6716309.5199999996</v>
      </c>
    </row>
    <row r="2578" spans="1:18">
      <c r="A2578">
        <v>3029</v>
      </c>
      <c r="B2578">
        <v>20000343</v>
      </c>
      <c r="C2578" t="e">
        <f>+#REF!</f>
        <v>#REF!</v>
      </c>
      <c r="D2578" t="s">
        <v>152</v>
      </c>
      <c r="E2578">
        <v>610761600000</v>
      </c>
      <c r="F2578">
        <v>1276513526000</v>
      </c>
      <c r="G2578">
        <v>1</v>
      </c>
      <c r="H2578" t="s">
        <v>2899</v>
      </c>
      <c r="I2578" t="s">
        <v>2900</v>
      </c>
      <c r="J2578" t="s">
        <v>20</v>
      </c>
      <c r="K2578" t="s">
        <v>21</v>
      </c>
      <c r="L2578">
        <v>0</v>
      </c>
      <c r="M2578">
        <v>0</v>
      </c>
      <c r="N2578" t="s">
        <v>22</v>
      </c>
      <c r="O2578">
        <v>3</v>
      </c>
      <c r="P2578" s="30">
        <f>SQRT((postes_2[[#This Row],[x]]-$Q$1)^2+(postes_2[[#This Row],[y]]-$R$1)^2)</f>
        <v>375183.12915016123</v>
      </c>
      <c r="Q2578">
        <v>953956.96999999904</v>
      </c>
      <c r="R2578">
        <v>6904388.1399999997</v>
      </c>
    </row>
    <row r="2579" spans="1:18">
      <c r="A2579">
        <v>3565</v>
      </c>
      <c r="B2579">
        <v>50000748</v>
      </c>
      <c r="C2579" t="e">
        <f>+#REF!</f>
        <v>#REF!</v>
      </c>
      <c r="D2579" t="s">
        <v>274</v>
      </c>
      <c r="E2579">
        <v>610761600000</v>
      </c>
      <c r="F2579">
        <v>1407413558000</v>
      </c>
      <c r="G2579">
        <v>1</v>
      </c>
      <c r="H2579" t="s">
        <v>3593</v>
      </c>
      <c r="I2579" t="s">
        <v>3594</v>
      </c>
      <c r="J2579" t="s">
        <v>26</v>
      </c>
      <c r="K2579" t="s">
        <v>21</v>
      </c>
      <c r="L2579">
        <v>0</v>
      </c>
      <c r="M2579">
        <v>0</v>
      </c>
      <c r="N2579" t="s">
        <v>22</v>
      </c>
      <c r="O2579">
        <v>3</v>
      </c>
      <c r="P2579" s="30">
        <f>SQRT((postes_2[[#This Row],[x]]-$Q$1)^2+(postes_2[[#This Row],[y]]-$R$1)^2)</f>
        <v>375341.20808353304</v>
      </c>
      <c r="Q2579">
        <v>724246.53000000096</v>
      </c>
      <c r="R2579">
        <v>6395781.2599999998</v>
      </c>
    </row>
    <row r="2580" spans="1:18">
      <c r="A2580">
        <v>2749</v>
      </c>
      <c r="B2580">
        <v>20000509</v>
      </c>
      <c r="C2580" t="e">
        <f>+#REF!</f>
        <v>#REF!</v>
      </c>
      <c r="D2580" t="s">
        <v>152</v>
      </c>
      <c r="E2580">
        <v>610761600000</v>
      </c>
      <c r="F2580">
        <v>1276182868000</v>
      </c>
      <c r="G2580">
        <v>1</v>
      </c>
      <c r="H2580" t="s">
        <v>2326</v>
      </c>
      <c r="I2580" t="s">
        <v>2327</v>
      </c>
      <c r="J2580" t="s">
        <v>20</v>
      </c>
      <c r="K2580" t="s">
        <v>21</v>
      </c>
      <c r="L2580">
        <v>0</v>
      </c>
      <c r="M2580">
        <v>0</v>
      </c>
      <c r="N2580" t="s">
        <v>22</v>
      </c>
      <c r="O2580">
        <v>3</v>
      </c>
      <c r="P2580" s="30">
        <f>SQRT((postes_2[[#This Row],[x]]-$Q$1)^2+(postes_2[[#This Row],[y]]-$R$1)^2)</f>
        <v>375486.74510706798</v>
      </c>
      <c r="Q2580">
        <v>964321.39999999898</v>
      </c>
      <c r="R2580">
        <v>6879076.7599999998</v>
      </c>
    </row>
    <row r="2581" spans="1:18">
      <c r="A2581">
        <v>3320</v>
      </c>
      <c r="B2581">
        <v>50000745</v>
      </c>
      <c r="C2581" t="e">
        <f>+#REF!</f>
        <v>#REF!</v>
      </c>
      <c r="D2581" t="s">
        <v>274</v>
      </c>
      <c r="E2581">
        <v>610761600000</v>
      </c>
      <c r="F2581">
        <v>1386678835000</v>
      </c>
      <c r="G2581">
        <v>1</v>
      </c>
      <c r="H2581" t="s">
        <v>1181</v>
      </c>
      <c r="I2581" t="s">
        <v>3700</v>
      </c>
      <c r="J2581" t="s">
        <v>20</v>
      </c>
      <c r="K2581" t="s">
        <v>21</v>
      </c>
      <c r="L2581">
        <v>0</v>
      </c>
      <c r="M2581">
        <v>0</v>
      </c>
      <c r="N2581" t="s">
        <v>22</v>
      </c>
      <c r="O2581">
        <v>3</v>
      </c>
      <c r="P2581" s="30">
        <f>SQRT((postes_2[[#This Row],[x]]-$Q$1)^2+(postes_2[[#This Row],[y]]-$R$1)^2)</f>
        <v>375659.39804455871</v>
      </c>
      <c r="Q2581">
        <v>489140.04999999702</v>
      </c>
      <c r="R2581">
        <v>6397935.7000000002</v>
      </c>
    </row>
    <row r="2582" spans="1:18">
      <c r="A2582">
        <v>1786</v>
      </c>
      <c r="B2582">
        <v>30000883</v>
      </c>
      <c r="C2582" t="e">
        <f>+#REF!</f>
        <v>#REF!</v>
      </c>
      <c r="D2582" t="s">
        <v>1094</v>
      </c>
      <c r="E2582">
        <v>610761600000</v>
      </c>
      <c r="F2582">
        <v>1424169046000</v>
      </c>
      <c r="G2582">
        <v>1</v>
      </c>
      <c r="H2582" t="s">
        <v>7101</v>
      </c>
      <c r="I2582" t="s">
        <v>7102</v>
      </c>
      <c r="J2582" t="s">
        <v>1538</v>
      </c>
      <c r="K2582" t="s">
        <v>21</v>
      </c>
      <c r="L2582">
        <v>0</v>
      </c>
      <c r="M2582">
        <v>0</v>
      </c>
      <c r="N2582" t="s">
        <v>22</v>
      </c>
      <c r="O2582">
        <v>3</v>
      </c>
      <c r="P2582" s="30">
        <f>SQRT((postes_2[[#This Row],[x]]-$Q$1)^2+(postes_2[[#This Row],[y]]-$R$1)^2)</f>
        <v>375661.96304704255</v>
      </c>
      <c r="Q2582">
        <v>919028.65999999596</v>
      </c>
      <c r="R2582">
        <v>6539189.0999999996</v>
      </c>
    </row>
    <row r="2583" spans="1:18">
      <c r="A2583">
        <v>880</v>
      </c>
      <c r="B2583">
        <v>70026507</v>
      </c>
      <c r="C2583" t="e">
        <f>+#REF!</f>
        <v>#REF!</v>
      </c>
      <c r="D2583" t="s">
        <v>274</v>
      </c>
      <c r="E2583">
        <v>1299577175000</v>
      </c>
      <c r="F2583">
        <v>1445354374000</v>
      </c>
      <c r="G2583">
        <v>1</v>
      </c>
      <c r="H2583" t="s">
        <v>1896</v>
      </c>
      <c r="I2583" t="s">
        <v>1897</v>
      </c>
      <c r="J2583" t="s">
        <v>26</v>
      </c>
      <c r="K2583" t="s">
        <v>21</v>
      </c>
      <c r="L2583">
        <v>0</v>
      </c>
      <c r="M2583">
        <v>0</v>
      </c>
      <c r="N2583" t="s">
        <v>22</v>
      </c>
      <c r="O2583">
        <v>6</v>
      </c>
      <c r="P2583" s="30">
        <f>SQRT((postes_2[[#This Row],[x]]-$Q$1)^2+(postes_2[[#This Row],[y]]-$R$1)^2)</f>
        <v>375977.03550458938</v>
      </c>
      <c r="Q2583">
        <v>985334.06000000203</v>
      </c>
      <c r="R2583">
        <v>6724563.6399999997</v>
      </c>
    </row>
    <row r="2584" spans="1:18">
      <c r="A2584">
        <v>2759</v>
      </c>
      <c r="B2584">
        <v>50000813</v>
      </c>
      <c r="C2584" t="e">
        <f>+#REF!</f>
        <v>#REF!</v>
      </c>
      <c r="D2584" t="s">
        <v>77</v>
      </c>
      <c r="E2584">
        <v>844387200000</v>
      </c>
      <c r="F2584">
        <v>1313499274000</v>
      </c>
      <c r="G2584">
        <v>1</v>
      </c>
      <c r="H2584" t="s">
        <v>4880</v>
      </c>
      <c r="I2584" t="s">
        <v>4881</v>
      </c>
      <c r="J2584" t="s">
        <v>20</v>
      </c>
      <c r="K2584" t="s">
        <v>21</v>
      </c>
      <c r="L2584">
        <v>0</v>
      </c>
      <c r="M2584">
        <v>0</v>
      </c>
      <c r="N2584" t="s">
        <v>22</v>
      </c>
      <c r="O2584">
        <v>3</v>
      </c>
      <c r="P2584" s="30">
        <f>SQRT((postes_2[[#This Row],[x]]-$Q$1)^2+(postes_2[[#This Row],[y]]-$R$1)^2)</f>
        <v>376163.80219070753</v>
      </c>
      <c r="Q2584">
        <v>575957.88000000303</v>
      </c>
      <c r="R2584">
        <v>6378885.0300000003</v>
      </c>
    </row>
    <row r="2585" spans="1:18">
      <c r="A2585">
        <v>1274</v>
      </c>
      <c r="B2585">
        <v>30000855</v>
      </c>
      <c r="C2585">
        <f>+PF1313</f>
        <v>0</v>
      </c>
      <c r="D2585" t="s">
        <v>274</v>
      </c>
      <c r="E2585">
        <v>610761600000</v>
      </c>
      <c r="F2585">
        <v>1415271748000</v>
      </c>
      <c r="G2585">
        <v>1</v>
      </c>
      <c r="H2585" t="s">
        <v>3180</v>
      </c>
      <c r="I2585" t="s">
        <v>3181</v>
      </c>
      <c r="J2585" t="s">
        <v>20</v>
      </c>
      <c r="K2585" t="s">
        <v>21</v>
      </c>
      <c r="L2585">
        <v>0</v>
      </c>
      <c r="M2585">
        <v>0</v>
      </c>
      <c r="N2585" t="s">
        <v>22</v>
      </c>
      <c r="O2585">
        <v>3</v>
      </c>
      <c r="P2585" s="30">
        <f>SQRT((postes_2[[#This Row],[x]]-$Q$1)^2+(postes_2[[#This Row],[y]]-$R$1)^2)</f>
        <v>376231.7746707538</v>
      </c>
      <c r="Q2585">
        <v>921303.96999999904</v>
      </c>
      <c r="R2585">
        <v>6541490.2999999998</v>
      </c>
    </row>
    <row r="2586" spans="1:18">
      <c r="A2586">
        <v>3128</v>
      </c>
      <c r="B2586">
        <v>50002406</v>
      </c>
      <c r="C2586" t="e">
        <f>+#REF!</f>
        <v>#REF!</v>
      </c>
      <c r="D2586" t="s">
        <v>482</v>
      </c>
      <c r="E2586" s="1">
        <v>921456000000</v>
      </c>
      <c r="F2586">
        <v>1394453126000</v>
      </c>
      <c r="G2586">
        <v>1</v>
      </c>
      <c r="H2586" t="s">
        <v>3093</v>
      </c>
      <c r="I2586" t="s">
        <v>3094</v>
      </c>
      <c r="J2586" t="s">
        <v>26</v>
      </c>
      <c r="K2586" t="s">
        <v>21</v>
      </c>
      <c r="L2586">
        <v>0</v>
      </c>
      <c r="M2586">
        <v>0</v>
      </c>
      <c r="N2586" t="s">
        <v>22</v>
      </c>
      <c r="O2586">
        <v>3</v>
      </c>
      <c r="P2586" s="30">
        <f>SQRT((postes_2[[#This Row],[x]]-$Q$1)^2+(postes_2[[#This Row],[y]]-$R$1)^2)</f>
        <v>376367.67317942</v>
      </c>
      <c r="Q2586">
        <v>421674.09000000398</v>
      </c>
      <c r="R2586">
        <v>6427872.1200000001</v>
      </c>
    </row>
    <row r="2587" spans="1:18">
      <c r="A2587">
        <v>2690</v>
      </c>
      <c r="B2587">
        <v>30002025</v>
      </c>
      <c r="C2587" t="e">
        <f>+#REF!</f>
        <v>#REF!</v>
      </c>
      <c r="D2587" t="s">
        <v>20</v>
      </c>
      <c r="E2587">
        <v>917308800000</v>
      </c>
      <c r="F2587" t="s">
        <v>20</v>
      </c>
      <c r="G2587">
        <v>1</v>
      </c>
      <c r="H2587" t="s">
        <v>6248</v>
      </c>
      <c r="I2587" t="s">
        <v>6249</v>
      </c>
      <c r="J2587" t="s">
        <v>195</v>
      </c>
      <c r="K2587" t="s">
        <v>21</v>
      </c>
      <c r="L2587">
        <v>0</v>
      </c>
      <c r="M2587">
        <v>0</v>
      </c>
      <c r="N2587" t="s">
        <v>22</v>
      </c>
      <c r="O2587">
        <v>3</v>
      </c>
      <c r="P2587" s="30">
        <f>SQRT((postes_2[[#This Row],[x]]-$Q$1)^2+(postes_2[[#This Row],[y]]-$R$1)^2)</f>
        <v>376528.68046601367</v>
      </c>
      <c r="Q2587">
        <v>842580.95000000298</v>
      </c>
      <c r="R2587">
        <v>6456986.3399999999</v>
      </c>
    </row>
    <row r="2588" spans="1:18">
      <c r="A2588">
        <v>167</v>
      </c>
      <c r="B2588">
        <v>30000947</v>
      </c>
      <c r="C2588">
        <f>+PF2423</f>
        <v>0</v>
      </c>
      <c r="D2588" t="s">
        <v>20</v>
      </c>
      <c r="E2588">
        <v>771724800000</v>
      </c>
      <c r="F2588" t="s">
        <v>20</v>
      </c>
      <c r="G2588">
        <v>1</v>
      </c>
      <c r="H2588" t="s">
        <v>422</v>
      </c>
      <c r="I2588" t="s">
        <v>423</v>
      </c>
      <c r="J2588" t="s">
        <v>20</v>
      </c>
      <c r="K2588" t="s">
        <v>21</v>
      </c>
      <c r="L2588">
        <v>0</v>
      </c>
      <c r="M2588">
        <v>0</v>
      </c>
      <c r="N2588" t="s">
        <v>22</v>
      </c>
      <c r="O2588">
        <v>3</v>
      </c>
      <c r="P2588" s="30">
        <f>SQRT((postes_2[[#This Row],[x]]-$Q$1)^2+(postes_2[[#This Row],[y]]-$R$1)^2)</f>
        <v>376544.25683471397</v>
      </c>
      <c r="Q2588">
        <v>914690.57</v>
      </c>
      <c r="R2588">
        <v>6531572.7599999998</v>
      </c>
    </row>
    <row r="2589" spans="1:18">
      <c r="A2589">
        <v>2010</v>
      </c>
      <c r="B2589">
        <v>20001340</v>
      </c>
      <c r="C2589" t="e">
        <f>+#REF!</f>
        <v>#REF!</v>
      </c>
      <c r="D2589" t="s">
        <v>274</v>
      </c>
      <c r="E2589">
        <v>610761600000</v>
      </c>
      <c r="F2589">
        <v>1404307548000</v>
      </c>
      <c r="G2589">
        <v>1</v>
      </c>
      <c r="H2589" t="s">
        <v>4238</v>
      </c>
      <c r="I2589" t="s">
        <v>4239</v>
      </c>
      <c r="J2589" t="s">
        <v>20</v>
      </c>
      <c r="K2589" t="s">
        <v>21</v>
      </c>
      <c r="L2589">
        <v>0</v>
      </c>
      <c r="M2589">
        <v>0</v>
      </c>
      <c r="N2589" t="s">
        <v>22</v>
      </c>
      <c r="O2589">
        <v>3</v>
      </c>
      <c r="P2589" s="30">
        <f>SQRT((postes_2[[#This Row],[x]]-$Q$1)^2+(postes_2[[#This Row],[y]]-$R$1)^2)</f>
        <v>376552.87372465635</v>
      </c>
      <c r="Q2589">
        <v>986906.39999999898</v>
      </c>
      <c r="R2589">
        <v>6744125.9199999999</v>
      </c>
    </row>
    <row r="2590" spans="1:18">
      <c r="A2590">
        <v>3854</v>
      </c>
      <c r="B2590">
        <v>20001456</v>
      </c>
      <c r="C2590" t="e">
        <f>+#REF!</f>
        <v>#REF!</v>
      </c>
      <c r="D2590" t="s">
        <v>168</v>
      </c>
      <c r="E2590">
        <v>1207136310000</v>
      </c>
      <c r="F2590">
        <v>1449066259000</v>
      </c>
      <c r="G2590">
        <v>1</v>
      </c>
      <c r="H2590" t="s">
        <v>7919</v>
      </c>
      <c r="I2590" t="s">
        <v>7920</v>
      </c>
      <c r="J2590" t="s">
        <v>20</v>
      </c>
      <c r="K2590" t="s">
        <v>21</v>
      </c>
      <c r="L2590">
        <v>0</v>
      </c>
      <c r="M2590">
        <v>0</v>
      </c>
      <c r="N2590" t="s">
        <v>22</v>
      </c>
      <c r="O2590">
        <v>3</v>
      </c>
      <c r="P2590" s="30">
        <f>SQRT((postes_2[[#This Row],[x]]-$Q$1)^2+(postes_2[[#This Row],[y]]-$R$1)^2)</f>
        <v>376647.85858019599</v>
      </c>
      <c r="Q2590">
        <v>985784.96999999904</v>
      </c>
      <c r="R2590">
        <v>6721811.9199999999</v>
      </c>
    </row>
    <row r="2591" spans="1:18">
      <c r="A2591">
        <v>1102</v>
      </c>
      <c r="B2591">
        <v>70030277</v>
      </c>
      <c r="C2591" t="e">
        <f>+#REF!</f>
        <v>#REF!</v>
      </c>
      <c r="D2591" t="s">
        <v>168</v>
      </c>
      <c r="E2591">
        <v>1348573721000</v>
      </c>
      <c r="F2591">
        <v>1450354405000</v>
      </c>
      <c r="G2591">
        <v>1</v>
      </c>
      <c r="H2591" t="s">
        <v>6551</v>
      </c>
      <c r="I2591" t="s">
        <v>6552</v>
      </c>
      <c r="J2591" t="s">
        <v>20</v>
      </c>
      <c r="K2591" t="s">
        <v>21</v>
      </c>
      <c r="L2591">
        <v>0</v>
      </c>
      <c r="M2591">
        <v>0</v>
      </c>
      <c r="N2591" t="s">
        <v>22</v>
      </c>
      <c r="O2591">
        <v>6</v>
      </c>
      <c r="P2591" s="30">
        <f>SQRT((postes_2[[#This Row],[x]]-$Q$1)^2+(postes_2[[#This Row],[y]]-$R$1)^2)</f>
        <v>376693.13204791216</v>
      </c>
      <c r="Q2591">
        <v>984548.21999999904</v>
      </c>
      <c r="R2591">
        <v>6709160.3200000003</v>
      </c>
    </row>
    <row r="2592" spans="1:18">
      <c r="A2592">
        <v>39</v>
      </c>
      <c r="B2592">
        <v>50000498</v>
      </c>
      <c r="C2592">
        <f>+PF2555</f>
        <v>0</v>
      </c>
      <c r="D2592" t="s">
        <v>20</v>
      </c>
      <c r="E2592">
        <v>610761600000</v>
      </c>
      <c r="F2592" t="s">
        <v>20</v>
      </c>
      <c r="G2592">
        <v>1</v>
      </c>
      <c r="H2592" t="s">
        <v>960</v>
      </c>
      <c r="I2592" t="s">
        <v>667</v>
      </c>
      <c r="J2592" t="s">
        <v>961</v>
      </c>
      <c r="K2592" t="s">
        <v>21</v>
      </c>
      <c r="L2592">
        <v>0</v>
      </c>
      <c r="M2592">
        <v>0</v>
      </c>
      <c r="N2592" t="s">
        <v>22</v>
      </c>
      <c r="O2592">
        <v>3</v>
      </c>
      <c r="P2592" s="30">
        <f>SQRT((postes_2[[#This Row],[x]]-$Q$1)^2+(postes_2[[#This Row],[y]]-$R$1)^2)</f>
        <v>376732.03480797861</v>
      </c>
      <c r="Q2592">
        <v>415435.46999999898</v>
      </c>
      <c r="R2592">
        <v>6431144.4400000004</v>
      </c>
    </row>
    <row r="2593" spans="1:18">
      <c r="A2593">
        <v>847</v>
      </c>
      <c r="B2593">
        <v>20002217</v>
      </c>
      <c r="C2593" t="e">
        <f>+#REF!</f>
        <v>#REF!</v>
      </c>
      <c r="D2593" t="s">
        <v>77</v>
      </c>
      <c r="E2593">
        <v>610761600000</v>
      </c>
      <c r="F2593">
        <v>1315322637000</v>
      </c>
      <c r="G2593">
        <v>1</v>
      </c>
      <c r="H2593" t="s">
        <v>1827</v>
      </c>
      <c r="I2593" t="s">
        <v>1828</v>
      </c>
      <c r="J2593" t="s">
        <v>20</v>
      </c>
      <c r="K2593" t="s">
        <v>21</v>
      </c>
      <c r="L2593">
        <v>0</v>
      </c>
      <c r="M2593">
        <v>0</v>
      </c>
      <c r="N2593" t="s">
        <v>22</v>
      </c>
      <c r="O2593">
        <v>6</v>
      </c>
      <c r="P2593" s="30">
        <f>SQRT((postes_2[[#This Row],[x]]-$Q$1)^2+(postes_2[[#This Row],[y]]-$R$1)^2)</f>
        <v>376778.90226889157</v>
      </c>
      <c r="Q2593">
        <v>986471.82999999798</v>
      </c>
      <c r="R2593">
        <v>6729287.3399999999</v>
      </c>
    </row>
    <row r="2594" spans="1:18">
      <c r="A2594">
        <v>2092</v>
      </c>
      <c r="B2594">
        <v>30001823</v>
      </c>
      <c r="C2594" t="e">
        <f>+#REF!</f>
        <v>#REF!</v>
      </c>
      <c r="D2594" t="s">
        <v>274</v>
      </c>
      <c r="E2594">
        <v>610761600000</v>
      </c>
      <c r="F2594">
        <v>1392197027000</v>
      </c>
      <c r="G2594">
        <v>1</v>
      </c>
      <c r="H2594" t="s">
        <v>3320</v>
      </c>
      <c r="I2594" t="s">
        <v>3321</v>
      </c>
      <c r="J2594" t="s">
        <v>20</v>
      </c>
      <c r="K2594" t="s">
        <v>21</v>
      </c>
      <c r="L2594">
        <v>0</v>
      </c>
      <c r="M2594">
        <v>0</v>
      </c>
      <c r="N2594" t="s">
        <v>22</v>
      </c>
      <c r="O2594">
        <v>3</v>
      </c>
      <c r="P2594" s="30">
        <f>SQRT((postes_2[[#This Row],[x]]-$Q$1)^2+(postes_2[[#This Row],[y]]-$R$1)^2)</f>
        <v>376998.30208647193</v>
      </c>
      <c r="Q2594">
        <v>860937.97999999695</v>
      </c>
      <c r="R2594">
        <v>6471694.4400000004</v>
      </c>
    </row>
    <row r="2595" spans="1:18">
      <c r="A2595">
        <v>1858</v>
      </c>
      <c r="B2595">
        <v>20001493</v>
      </c>
      <c r="C2595" t="e">
        <f>+#REF!</f>
        <v>#REF!</v>
      </c>
      <c r="D2595" t="s">
        <v>77</v>
      </c>
      <c r="E2595">
        <v>1206528719000</v>
      </c>
      <c r="F2595">
        <v>1337357341000</v>
      </c>
      <c r="G2595">
        <v>1</v>
      </c>
      <c r="H2595" t="s">
        <v>4384</v>
      </c>
      <c r="I2595" t="s">
        <v>4385</v>
      </c>
      <c r="J2595" t="s">
        <v>20</v>
      </c>
      <c r="K2595" t="s">
        <v>21</v>
      </c>
      <c r="L2595">
        <v>0</v>
      </c>
      <c r="M2595">
        <v>0</v>
      </c>
      <c r="N2595" t="s">
        <v>22</v>
      </c>
      <c r="O2595">
        <v>3</v>
      </c>
      <c r="P2595" s="30">
        <f>SQRT((postes_2[[#This Row],[x]]-$Q$1)^2+(postes_2[[#This Row],[y]]-$R$1)^2)</f>
        <v>377207.524552199</v>
      </c>
      <c r="Q2595">
        <v>983861.85999999905</v>
      </c>
      <c r="R2595">
        <v>6699950.6200000001</v>
      </c>
    </row>
    <row r="2596" spans="1:18">
      <c r="A2596">
        <v>460</v>
      </c>
      <c r="B2596">
        <v>20001484</v>
      </c>
      <c r="C2596">
        <f>+PF2138</f>
        <v>0</v>
      </c>
      <c r="D2596" t="s">
        <v>56</v>
      </c>
      <c r="E2596">
        <v>1206636886000</v>
      </c>
      <c r="F2596">
        <v>1206636871000</v>
      </c>
      <c r="G2596">
        <v>1</v>
      </c>
      <c r="H2596" t="s">
        <v>424</v>
      </c>
      <c r="I2596" t="s">
        <v>425</v>
      </c>
      <c r="J2596" t="s">
        <v>20</v>
      </c>
      <c r="K2596" t="s">
        <v>21</v>
      </c>
      <c r="L2596">
        <v>0</v>
      </c>
      <c r="M2596">
        <v>0</v>
      </c>
      <c r="N2596" t="s">
        <v>22</v>
      </c>
      <c r="O2596">
        <v>3</v>
      </c>
      <c r="P2596" s="30">
        <f>SQRT((postes_2[[#This Row],[x]]-$Q$1)^2+(postes_2[[#This Row],[y]]-$R$1)^2)</f>
        <v>377227.5690387318</v>
      </c>
      <c r="Q2596">
        <v>984502.20000000298</v>
      </c>
      <c r="R2596">
        <v>6704472.3399999999</v>
      </c>
    </row>
    <row r="2597" spans="1:18">
      <c r="A2597">
        <v>696</v>
      </c>
      <c r="B2597">
        <v>20000462</v>
      </c>
      <c r="C2597">
        <f>+PF1903</f>
        <v>0</v>
      </c>
      <c r="D2597" t="s">
        <v>20</v>
      </c>
      <c r="E2597">
        <v>954979200000</v>
      </c>
      <c r="F2597" t="s">
        <v>20</v>
      </c>
      <c r="G2597">
        <v>1</v>
      </c>
      <c r="H2597" t="s">
        <v>1163</v>
      </c>
      <c r="I2597" t="s">
        <v>1163</v>
      </c>
      <c r="J2597" t="s">
        <v>1164</v>
      </c>
      <c r="K2597" t="s">
        <v>21</v>
      </c>
      <c r="L2597">
        <v>0</v>
      </c>
      <c r="M2597">
        <v>0</v>
      </c>
      <c r="N2597" t="s">
        <v>22</v>
      </c>
      <c r="O2597">
        <v>3</v>
      </c>
      <c r="P2597" s="30">
        <f>SQRT((postes_2[[#This Row],[x]]-$Q$1)^2+(postes_2[[#This Row],[y]]-$R$1)^2)</f>
        <v>377278.17648698023</v>
      </c>
      <c r="Q2597">
        <v>962463.24000000197</v>
      </c>
      <c r="R2597">
        <v>6889252.9299999997</v>
      </c>
    </row>
    <row r="2598" spans="1:18">
      <c r="A2598">
        <v>2085</v>
      </c>
      <c r="B2598">
        <v>30000921</v>
      </c>
      <c r="C2598" t="e">
        <f>+#REF!</f>
        <v>#REF!</v>
      </c>
      <c r="D2598" t="s">
        <v>1094</v>
      </c>
      <c r="E2598">
        <v>610761600000</v>
      </c>
      <c r="F2598">
        <v>1423822349000</v>
      </c>
      <c r="G2598">
        <v>1</v>
      </c>
      <c r="H2598" t="s">
        <v>3307</v>
      </c>
      <c r="I2598" t="s">
        <v>3308</v>
      </c>
      <c r="J2598" t="s">
        <v>1187</v>
      </c>
      <c r="K2598" t="s">
        <v>21</v>
      </c>
      <c r="L2598">
        <v>0</v>
      </c>
      <c r="M2598">
        <v>0</v>
      </c>
      <c r="N2598" t="s">
        <v>22</v>
      </c>
      <c r="O2598">
        <v>3</v>
      </c>
      <c r="P2598" s="30">
        <f>SQRT((postes_2[[#This Row],[x]]-$Q$1)^2+(postes_2[[#This Row],[y]]-$R$1)^2)</f>
        <v>377341.9386849947</v>
      </c>
      <c r="Q2598">
        <v>917946.31000000203</v>
      </c>
      <c r="R2598">
        <v>6534727.7599999998</v>
      </c>
    </row>
    <row r="2599" spans="1:18">
      <c r="A2599">
        <v>672</v>
      </c>
      <c r="B2599">
        <v>20001417</v>
      </c>
      <c r="C2599">
        <f>+PF1929</f>
        <v>0</v>
      </c>
      <c r="D2599" t="s">
        <v>77</v>
      </c>
      <c r="E2599">
        <v>1079481600000</v>
      </c>
      <c r="F2599">
        <v>1315320291000</v>
      </c>
      <c r="G2599">
        <v>1</v>
      </c>
      <c r="H2599" t="s">
        <v>1113</v>
      </c>
      <c r="I2599" t="s">
        <v>1114</v>
      </c>
      <c r="J2599" t="s">
        <v>20</v>
      </c>
      <c r="K2599" t="s">
        <v>21</v>
      </c>
      <c r="L2599">
        <v>0</v>
      </c>
      <c r="M2599">
        <v>0</v>
      </c>
      <c r="N2599" t="s">
        <v>22</v>
      </c>
      <c r="O2599">
        <v>3</v>
      </c>
      <c r="P2599" s="30">
        <f>SQRT((postes_2[[#This Row],[x]]-$Q$1)^2+(postes_2[[#This Row],[y]]-$R$1)^2)</f>
        <v>377347.22914059146</v>
      </c>
      <c r="Q2599">
        <v>987252.60999999905</v>
      </c>
      <c r="R2599">
        <v>6732840.4900000002</v>
      </c>
    </row>
    <row r="2600" spans="1:18">
      <c r="A2600">
        <v>2821</v>
      </c>
      <c r="B2600">
        <v>30003237</v>
      </c>
      <c r="C2600" t="e">
        <f>+#REF!</f>
        <v>#REF!</v>
      </c>
      <c r="D2600" t="s">
        <v>20</v>
      </c>
      <c r="E2600">
        <v>971308800000</v>
      </c>
      <c r="F2600" t="s">
        <v>20</v>
      </c>
      <c r="G2600">
        <v>1</v>
      </c>
      <c r="H2600" t="s">
        <v>2822</v>
      </c>
      <c r="I2600" t="s">
        <v>2823</v>
      </c>
      <c r="J2600" t="s">
        <v>20</v>
      </c>
      <c r="K2600" t="s">
        <v>21</v>
      </c>
      <c r="L2600">
        <v>0</v>
      </c>
      <c r="M2600">
        <v>0</v>
      </c>
      <c r="N2600" t="s">
        <v>22</v>
      </c>
      <c r="O2600">
        <v>3</v>
      </c>
      <c r="P2600" s="30">
        <f>SQRT((postes_2[[#This Row],[x]]-$Q$1)^2+(postes_2[[#This Row],[y]]-$R$1)^2)</f>
        <v>377418.23779204785</v>
      </c>
      <c r="Q2600">
        <v>889639.14999999898</v>
      </c>
      <c r="R2600">
        <v>6499476.6900000004</v>
      </c>
    </row>
    <row r="2601" spans="1:18">
      <c r="A2601">
        <v>3662</v>
      </c>
      <c r="B2601">
        <v>50000822</v>
      </c>
      <c r="C2601" t="e">
        <f>+#REF!</f>
        <v>#REF!</v>
      </c>
      <c r="D2601" t="s">
        <v>274</v>
      </c>
      <c r="E2601">
        <v>610761600000</v>
      </c>
      <c r="F2601">
        <v>1427194499000</v>
      </c>
      <c r="G2601">
        <v>1</v>
      </c>
      <c r="H2601" t="s">
        <v>7455</v>
      </c>
      <c r="I2601" t="s">
        <v>7456</v>
      </c>
      <c r="J2601" t="s">
        <v>20</v>
      </c>
      <c r="K2601" t="s">
        <v>21</v>
      </c>
      <c r="L2601">
        <v>0</v>
      </c>
      <c r="M2601">
        <v>0</v>
      </c>
      <c r="N2601" t="s">
        <v>22</v>
      </c>
      <c r="O2601">
        <v>3</v>
      </c>
      <c r="P2601" s="30">
        <f>SQRT((postes_2[[#This Row],[x]]-$Q$1)^2+(postes_2[[#This Row],[y]]-$R$1)^2)</f>
        <v>377651.80021838308</v>
      </c>
      <c r="Q2601">
        <v>607120.22999999695</v>
      </c>
      <c r="R2601">
        <v>6375825.4000000004</v>
      </c>
    </row>
    <row r="2602" spans="1:18">
      <c r="A2602">
        <v>245</v>
      </c>
      <c r="B2602">
        <v>70062004</v>
      </c>
      <c r="C2602">
        <f>+ZV2359</f>
        <v>0</v>
      </c>
      <c r="D2602" t="s">
        <v>274</v>
      </c>
      <c r="E2602">
        <v>1465487272000</v>
      </c>
      <c r="F2602">
        <v>1465487214000</v>
      </c>
      <c r="G2602">
        <v>1</v>
      </c>
      <c r="H2602" t="s">
        <v>558</v>
      </c>
      <c r="I2602" t="s">
        <v>559</v>
      </c>
      <c r="J2602" t="s">
        <v>560</v>
      </c>
      <c r="K2602" t="s">
        <v>283</v>
      </c>
      <c r="L2602">
        <v>0</v>
      </c>
      <c r="M2602">
        <v>0</v>
      </c>
      <c r="N2602" t="s">
        <v>267</v>
      </c>
      <c r="O2602">
        <v>3</v>
      </c>
      <c r="P2602" s="30">
        <f>SQRT((postes_2[[#This Row],[x]]-$Q$1)^2+(postes_2[[#This Row],[y]]-$R$1)^2)</f>
        <v>377656.02581224422</v>
      </c>
      <c r="Q2602">
        <v>414100.57900000399</v>
      </c>
      <c r="R2602">
        <v>6430873.7526000002</v>
      </c>
    </row>
    <row r="2603" spans="1:18">
      <c r="A2603">
        <v>165</v>
      </c>
      <c r="B2603">
        <v>30001084</v>
      </c>
      <c r="C2603">
        <f>+PF2440</f>
        <v>0</v>
      </c>
      <c r="D2603" t="s">
        <v>43</v>
      </c>
      <c r="E2603">
        <v>610761600000</v>
      </c>
      <c r="F2603">
        <v>1158318053000</v>
      </c>
      <c r="G2603">
        <v>1</v>
      </c>
      <c r="H2603" t="s">
        <v>418</v>
      </c>
      <c r="I2603" t="s">
        <v>419</v>
      </c>
      <c r="J2603" t="s">
        <v>20</v>
      </c>
      <c r="K2603" t="s">
        <v>21</v>
      </c>
      <c r="L2603">
        <v>0</v>
      </c>
      <c r="M2603">
        <v>0</v>
      </c>
      <c r="N2603" t="s">
        <v>22</v>
      </c>
      <c r="O2603">
        <v>3</v>
      </c>
      <c r="P2603" s="30">
        <f>SQRT((postes_2[[#This Row],[x]]-$Q$1)^2+(postes_2[[#This Row],[y]]-$R$1)^2)</f>
        <v>377731.21983515983</v>
      </c>
      <c r="Q2603">
        <v>909296.11999999697</v>
      </c>
      <c r="R2603">
        <v>6522413.8700000001</v>
      </c>
    </row>
    <row r="2604" spans="1:18">
      <c r="A2604">
        <v>2753</v>
      </c>
      <c r="B2604">
        <v>50000809</v>
      </c>
      <c r="C2604" t="e">
        <f>+#REF!</f>
        <v>#REF!</v>
      </c>
      <c r="D2604" t="s">
        <v>20</v>
      </c>
      <c r="E2604">
        <v>1035331200000</v>
      </c>
      <c r="F2604" t="s">
        <v>20</v>
      </c>
      <c r="G2604">
        <v>1</v>
      </c>
      <c r="H2604" t="s">
        <v>4869</v>
      </c>
      <c r="I2604" t="s">
        <v>4870</v>
      </c>
      <c r="J2604" t="s">
        <v>20</v>
      </c>
      <c r="K2604" t="s">
        <v>21</v>
      </c>
      <c r="L2604">
        <v>0</v>
      </c>
      <c r="M2604">
        <v>0</v>
      </c>
      <c r="N2604" t="s">
        <v>22</v>
      </c>
      <c r="O2604">
        <v>3</v>
      </c>
      <c r="P2604" s="30">
        <f>SQRT((postes_2[[#This Row],[x]]-$Q$1)^2+(postes_2[[#This Row],[y]]-$R$1)^2)</f>
        <v>377743.09414064104</v>
      </c>
      <c r="Q2604">
        <v>554869.85000000102</v>
      </c>
      <c r="R2604">
        <v>6379833.46</v>
      </c>
    </row>
    <row r="2605" spans="1:18">
      <c r="A2605">
        <v>1934</v>
      </c>
      <c r="B2605">
        <v>20000582</v>
      </c>
      <c r="C2605" t="e">
        <f>+#REF!</f>
        <v>#REF!</v>
      </c>
      <c r="D2605" t="s">
        <v>20</v>
      </c>
      <c r="E2605">
        <v>610761600000</v>
      </c>
      <c r="F2605" t="s">
        <v>20</v>
      </c>
      <c r="G2605">
        <v>1</v>
      </c>
      <c r="H2605" t="s">
        <v>3858</v>
      </c>
      <c r="I2605" t="s">
        <v>3859</v>
      </c>
      <c r="J2605" t="s">
        <v>20</v>
      </c>
      <c r="K2605" t="s">
        <v>21</v>
      </c>
      <c r="L2605">
        <v>0</v>
      </c>
      <c r="M2605">
        <v>0</v>
      </c>
      <c r="N2605" t="s">
        <v>22</v>
      </c>
      <c r="O2605">
        <v>3</v>
      </c>
      <c r="P2605" s="30">
        <f>SQRT((postes_2[[#This Row],[x]]-$Q$1)^2+(postes_2[[#This Row],[y]]-$R$1)^2)</f>
        <v>377890.77380132792</v>
      </c>
      <c r="Q2605">
        <v>971851.28999999899</v>
      </c>
      <c r="R2605">
        <v>6863936.2699999996</v>
      </c>
    </row>
    <row r="2606" spans="1:18">
      <c r="A2606">
        <v>2433</v>
      </c>
      <c r="B2606">
        <v>20001463</v>
      </c>
      <c r="C2606">
        <f>+PF175</f>
        <v>0</v>
      </c>
      <c r="D2606" t="s">
        <v>274</v>
      </c>
      <c r="E2606">
        <v>1207765333000</v>
      </c>
      <c r="F2606">
        <v>1446126757000</v>
      </c>
      <c r="G2606">
        <v>1</v>
      </c>
      <c r="H2606" t="s">
        <v>1408</v>
      </c>
      <c r="I2606" t="s">
        <v>1409</v>
      </c>
      <c r="J2606" t="s">
        <v>1410</v>
      </c>
      <c r="K2606" t="s">
        <v>21</v>
      </c>
      <c r="L2606">
        <v>0</v>
      </c>
      <c r="M2606">
        <v>0</v>
      </c>
      <c r="N2606" t="s">
        <v>22</v>
      </c>
      <c r="O2606">
        <v>3</v>
      </c>
      <c r="P2606" s="30">
        <f>SQRT((postes_2[[#This Row],[x]]-$Q$1)^2+(postes_2[[#This Row],[y]]-$R$1)^2)</f>
        <v>378101.67138560262</v>
      </c>
      <c r="Q2606">
        <v>987059.54999999702</v>
      </c>
      <c r="R2606">
        <v>6719688.8399999999</v>
      </c>
    </row>
    <row r="2607" spans="1:18">
      <c r="A2607">
        <v>3731</v>
      </c>
      <c r="B2607">
        <v>60005180</v>
      </c>
      <c r="C2607" t="e">
        <f>+#REF!</f>
        <v>#REF!</v>
      </c>
      <c r="D2607" t="s">
        <v>30</v>
      </c>
      <c r="E2607">
        <v>1130165430000</v>
      </c>
      <c r="F2607">
        <v>1378134865000</v>
      </c>
      <c r="G2607">
        <v>1</v>
      </c>
      <c r="H2607" t="s">
        <v>7192</v>
      </c>
      <c r="I2607" t="s">
        <v>7193</v>
      </c>
      <c r="J2607" t="s">
        <v>20</v>
      </c>
      <c r="K2607" t="s">
        <v>21</v>
      </c>
      <c r="L2607">
        <v>0</v>
      </c>
      <c r="M2607">
        <v>0</v>
      </c>
      <c r="N2607" t="s">
        <v>22</v>
      </c>
      <c r="O2607">
        <v>3</v>
      </c>
      <c r="P2607" s="30">
        <f>SQRT((postes_2[[#This Row],[x]]-$Q$1)^2+(postes_2[[#This Row],[y]]-$R$1)^2)</f>
        <v>378233.62143304356</v>
      </c>
      <c r="Q2607">
        <v>248413.600000001</v>
      </c>
      <c r="R2607">
        <v>6862898.8600000003</v>
      </c>
    </row>
    <row r="2608" spans="1:18">
      <c r="A2608">
        <v>18</v>
      </c>
      <c r="B2608">
        <v>50000547</v>
      </c>
      <c r="C2608">
        <f>+PF2595</f>
        <v>0</v>
      </c>
      <c r="D2608" t="s">
        <v>56</v>
      </c>
      <c r="E2608">
        <v>1338975949000</v>
      </c>
      <c r="F2608">
        <v>1338975899000</v>
      </c>
      <c r="G2608">
        <v>1</v>
      </c>
      <c r="H2608" t="s">
        <v>7303</v>
      </c>
      <c r="I2608" t="s">
        <v>7304</v>
      </c>
      <c r="J2608" t="s">
        <v>20</v>
      </c>
      <c r="K2608" t="s">
        <v>21</v>
      </c>
      <c r="L2608">
        <v>0</v>
      </c>
      <c r="M2608">
        <v>0</v>
      </c>
      <c r="N2608" t="s">
        <v>22</v>
      </c>
      <c r="O2608">
        <v>6</v>
      </c>
      <c r="P2608" s="30">
        <f>SQRT((postes_2[[#This Row],[x]]-$Q$1)^2+(postes_2[[#This Row],[y]]-$R$1)^2)</f>
        <v>378379.47739068337</v>
      </c>
      <c r="Q2608">
        <v>419966.57999999798</v>
      </c>
      <c r="R2608">
        <v>6426537.6699999999</v>
      </c>
    </row>
    <row r="2609" spans="1:18">
      <c r="A2609">
        <v>2660</v>
      </c>
      <c r="B2609">
        <v>20000944</v>
      </c>
      <c r="C2609" t="e">
        <f>+#REF!</f>
        <v>#REF!</v>
      </c>
      <c r="D2609" t="s">
        <v>77</v>
      </c>
      <c r="E2609">
        <v>769132800000</v>
      </c>
      <c r="F2609">
        <v>1381825753000</v>
      </c>
      <c r="G2609">
        <v>1</v>
      </c>
      <c r="H2609" t="s">
        <v>5040</v>
      </c>
      <c r="I2609" t="s">
        <v>5041</v>
      </c>
      <c r="J2609" t="s">
        <v>20</v>
      </c>
      <c r="K2609" t="s">
        <v>21</v>
      </c>
      <c r="L2609">
        <v>0</v>
      </c>
      <c r="M2609">
        <v>0</v>
      </c>
      <c r="N2609" t="s">
        <v>22</v>
      </c>
      <c r="O2609">
        <v>3</v>
      </c>
      <c r="P2609" s="30">
        <f>SQRT((postes_2[[#This Row],[x]]-$Q$1)^2+(postes_2[[#This Row],[y]]-$R$1)^2)</f>
        <v>378440.99772274646</v>
      </c>
      <c r="Q2609">
        <v>983156.72999999695</v>
      </c>
      <c r="R2609">
        <v>6819201.6900000004</v>
      </c>
    </row>
    <row r="2610" spans="1:18">
      <c r="A2610">
        <v>1182</v>
      </c>
      <c r="B2610">
        <v>60000081</v>
      </c>
      <c r="C2610">
        <f>+PF1430</f>
        <v>0</v>
      </c>
      <c r="D2610" t="s">
        <v>108</v>
      </c>
      <c r="E2610">
        <v>610761600000</v>
      </c>
      <c r="F2610">
        <v>1256655540000</v>
      </c>
      <c r="G2610">
        <v>1</v>
      </c>
      <c r="H2610" t="s">
        <v>5548</v>
      </c>
      <c r="I2610" t="s">
        <v>5549</v>
      </c>
      <c r="J2610" t="s">
        <v>20</v>
      </c>
      <c r="K2610" t="s">
        <v>21</v>
      </c>
      <c r="L2610">
        <v>0</v>
      </c>
      <c r="M2610">
        <v>0</v>
      </c>
      <c r="N2610" t="s">
        <v>22</v>
      </c>
      <c r="O2610">
        <v>3</v>
      </c>
      <c r="P2610" s="30">
        <f>SQRT((postes_2[[#This Row],[x]]-$Q$1)^2+(postes_2[[#This Row],[y]]-$R$1)^2)</f>
        <v>378457.65106348391</v>
      </c>
      <c r="Q2610">
        <v>243845.759999998</v>
      </c>
      <c r="R2610">
        <v>6847363.2599999998</v>
      </c>
    </row>
    <row r="2611" spans="1:18">
      <c r="A2611">
        <v>3047</v>
      </c>
      <c r="B2611">
        <v>30000949</v>
      </c>
      <c r="C2611" t="e">
        <f>+#REF!</f>
        <v>#REF!</v>
      </c>
      <c r="D2611" t="s">
        <v>274</v>
      </c>
      <c r="E2611">
        <v>610761600000</v>
      </c>
      <c r="F2611">
        <v>1424426338000</v>
      </c>
      <c r="G2611">
        <v>1</v>
      </c>
      <c r="H2611" t="s">
        <v>2937</v>
      </c>
      <c r="I2611" t="s">
        <v>2937</v>
      </c>
      <c r="J2611" t="s">
        <v>26</v>
      </c>
      <c r="K2611" t="s">
        <v>21</v>
      </c>
      <c r="L2611">
        <v>0</v>
      </c>
      <c r="M2611">
        <v>0</v>
      </c>
      <c r="N2611" t="s">
        <v>22</v>
      </c>
      <c r="O2611">
        <v>3</v>
      </c>
      <c r="P2611" s="30">
        <f>SQRT((postes_2[[#This Row],[x]]-$Q$1)^2+(postes_2[[#This Row],[y]]-$R$1)^2)</f>
        <v>378535.97753574274</v>
      </c>
      <c r="Q2611">
        <v>916382.17000000202</v>
      </c>
      <c r="R2611">
        <v>6530512.1399999997</v>
      </c>
    </row>
    <row r="2612" spans="1:18">
      <c r="A2612">
        <v>2982</v>
      </c>
      <c r="B2612">
        <v>30000916</v>
      </c>
      <c r="C2612" t="e">
        <f>+#REF!</f>
        <v>#REF!</v>
      </c>
      <c r="D2612" t="s">
        <v>20</v>
      </c>
      <c r="E2612">
        <v>978652800000</v>
      </c>
      <c r="F2612" t="s">
        <v>20</v>
      </c>
      <c r="G2612">
        <v>1</v>
      </c>
      <c r="H2612" t="s">
        <v>2802</v>
      </c>
      <c r="I2612" t="s">
        <v>2803</v>
      </c>
      <c r="J2612" t="s">
        <v>20</v>
      </c>
      <c r="K2612" t="s">
        <v>21</v>
      </c>
      <c r="L2612">
        <v>0</v>
      </c>
      <c r="M2612">
        <v>0</v>
      </c>
      <c r="N2612" t="s">
        <v>22</v>
      </c>
      <c r="O2612">
        <v>6</v>
      </c>
      <c r="P2612" s="30">
        <f>SQRT((postes_2[[#This Row],[x]]-$Q$1)^2+(postes_2[[#This Row],[y]]-$R$1)^2)</f>
        <v>378604.29268478509</v>
      </c>
      <c r="Q2612">
        <v>920331.22999999695</v>
      </c>
      <c r="R2612">
        <v>6535915.1399999997</v>
      </c>
    </row>
    <row r="2613" spans="1:18">
      <c r="A2613">
        <v>96</v>
      </c>
      <c r="B2613">
        <v>20001402</v>
      </c>
      <c r="C2613">
        <f>+PF2519</f>
        <v>0</v>
      </c>
      <c r="D2613" t="s">
        <v>23</v>
      </c>
      <c r="E2613">
        <v>610761600000</v>
      </c>
      <c r="F2613">
        <v>1245236918000</v>
      </c>
      <c r="G2613">
        <v>1</v>
      </c>
      <c r="H2613" t="s">
        <v>4063</v>
      </c>
      <c r="I2613" t="s">
        <v>4064</v>
      </c>
      <c r="J2613" t="s">
        <v>4065</v>
      </c>
      <c r="K2613" t="s">
        <v>21</v>
      </c>
      <c r="L2613">
        <v>0</v>
      </c>
      <c r="M2613">
        <v>0</v>
      </c>
      <c r="N2613" t="s">
        <v>22</v>
      </c>
      <c r="O2613">
        <v>3</v>
      </c>
      <c r="P2613" s="30">
        <f>SQRT((postes_2[[#This Row],[x]]-$Q$1)^2+(postes_2[[#This Row],[y]]-$R$1)^2)</f>
        <v>378668.82048751495</v>
      </c>
      <c r="Q2613">
        <v>988683.57999999798</v>
      </c>
      <c r="R2613">
        <v>6734914.4000000004</v>
      </c>
    </row>
    <row r="2614" spans="1:18">
      <c r="A2614">
        <v>282</v>
      </c>
      <c r="B2614">
        <v>50000523</v>
      </c>
      <c r="C2614">
        <f>+PF2334</f>
        <v>0</v>
      </c>
      <c r="D2614" t="s">
        <v>482</v>
      </c>
      <c r="E2614">
        <v>610761600000</v>
      </c>
      <c r="F2614">
        <v>1391511731000</v>
      </c>
      <c r="G2614">
        <v>1</v>
      </c>
      <c r="H2614" t="s">
        <v>666</v>
      </c>
      <c r="I2614" t="s">
        <v>667</v>
      </c>
      <c r="J2614" t="s">
        <v>26</v>
      </c>
      <c r="K2614" t="s">
        <v>21</v>
      </c>
      <c r="L2614">
        <v>0</v>
      </c>
      <c r="M2614">
        <v>0</v>
      </c>
      <c r="N2614" t="s">
        <v>22</v>
      </c>
      <c r="O2614">
        <v>3</v>
      </c>
      <c r="P2614" s="30">
        <f>SQRT((postes_2[[#This Row],[x]]-$Q$1)^2+(postes_2[[#This Row],[y]]-$R$1)^2)</f>
        <v>378686.51089467917</v>
      </c>
      <c r="Q2614">
        <v>414091.89999999898</v>
      </c>
      <c r="R2614">
        <v>6429673.2300000004</v>
      </c>
    </row>
    <row r="2615" spans="1:18">
      <c r="A2615">
        <v>3493</v>
      </c>
      <c r="B2615">
        <v>30002877</v>
      </c>
      <c r="C2615" t="e">
        <f>+#REF!</f>
        <v>#REF!</v>
      </c>
      <c r="D2615" t="s">
        <v>77</v>
      </c>
      <c r="E2615">
        <v>996537600000</v>
      </c>
      <c r="F2615">
        <v>1353343779000</v>
      </c>
      <c r="G2615">
        <v>1</v>
      </c>
      <c r="H2615" t="s">
        <v>6671</v>
      </c>
      <c r="I2615" t="s">
        <v>6672</v>
      </c>
      <c r="J2615" t="s">
        <v>20</v>
      </c>
      <c r="K2615" t="s">
        <v>21</v>
      </c>
      <c r="L2615">
        <v>0</v>
      </c>
      <c r="M2615">
        <v>0</v>
      </c>
      <c r="N2615" t="s">
        <v>22</v>
      </c>
      <c r="O2615">
        <v>3</v>
      </c>
      <c r="P2615" s="30">
        <f>SQRT((postes_2[[#This Row],[x]]-$Q$1)^2+(postes_2[[#This Row],[y]]-$R$1)^2)</f>
        <v>378714.45440412802</v>
      </c>
      <c r="Q2615">
        <v>841895.56000000203</v>
      </c>
      <c r="R2615">
        <v>6453684.9000000004</v>
      </c>
    </row>
    <row r="2616" spans="1:18">
      <c r="A2616">
        <v>774</v>
      </c>
      <c r="B2616">
        <v>20001465</v>
      </c>
      <c r="C2616">
        <f>+PF1844</f>
        <v>0</v>
      </c>
      <c r="D2616" t="s">
        <v>27</v>
      </c>
      <c r="E2616">
        <v>610761600000</v>
      </c>
      <c r="F2616">
        <v>1289992033000</v>
      </c>
      <c r="G2616">
        <v>1</v>
      </c>
      <c r="H2616" t="s">
        <v>1687</v>
      </c>
      <c r="I2616" t="s">
        <v>1688</v>
      </c>
      <c r="J2616" t="s">
        <v>1410</v>
      </c>
      <c r="K2616" t="s">
        <v>21</v>
      </c>
      <c r="L2616">
        <v>0</v>
      </c>
      <c r="M2616">
        <v>0</v>
      </c>
      <c r="N2616" t="s">
        <v>22</v>
      </c>
      <c r="O2616">
        <v>3</v>
      </c>
      <c r="P2616" s="30">
        <f>SQRT((postes_2[[#This Row],[x]]-$Q$1)^2+(postes_2[[#This Row],[y]]-$R$1)^2)</f>
        <v>378814.66947213619</v>
      </c>
      <c r="Q2616">
        <v>987603.61999999697</v>
      </c>
      <c r="R2616">
        <v>6717821.7699999996</v>
      </c>
    </row>
    <row r="2617" spans="1:18">
      <c r="A2617">
        <v>2755</v>
      </c>
      <c r="B2617">
        <v>50000820</v>
      </c>
      <c r="C2617" t="e">
        <f>+#REF!</f>
        <v>#REF!</v>
      </c>
      <c r="D2617" t="s">
        <v>20</v>
      </c>
      <c r="E2617">
        <v>610761600000</v>
      </c>
      <c r="F2617" t="s">
        <v>20</v>
      </c>
      <c r="G2617">
        <v>1</v>
      </c>
      <c r="H2617" t="s">
        <v>4873</v>
      </c>
      <c r="I2617" t="s">
        <v>4874</v>
      </c>
      <c r="J2617" t="s">
        <v>20</v>
      </c>
      <c r="K2617" t="s">
        <v>21</v>
      </c>
      <c r="L2617">
        <v>0</v>
      </c>
      <c r="M2617">
        <v>0</v>
      </c>
      <c r="N2617" t="s">
        <v>22</v>
      </c>
      <c r="O2617">
        <v>3</v>
      </c>
      <c r="P2617" s="30">
        <f>SQRT((postes_2[[#This Row],[x]]-$Q$1)^2+(postes_2[[#This Row],[y]]-$R$1)^2)</f>
        <v>379089.40961829724</v>
      </c>
      <c r="Q2617">
        <v>563585.11999999697</v>
      </c>
      <c r="R2617">
        <v>6377283.3300000001</v>
      </c>
    </row>
    <row r="2618" spans="1:18">
      <c r="A2618">
        <v>1542</v>
      </c>
      <c r="B2618">
        <v>30000653</v>
      </c>
      <c r="C2618">
        <f>+PF1078</f>
        <v>0</v>
      </c>
      <c r="D2618" t="s">
        <v>274</v>
      </c>
      <c r="E2618" s="1">
        <v>969840000000</v>
      </c>
      <c r="F2618">
        <v>1415271800000</v>
      </c>
      <c r="G2618">
        <v>1</v>
      </c>
      <c r="H2618" t="s">
        <v>2485</v>
      </c>
      <c r="I2618" t="s">
        <v>2486</v>
      </c>
      <c r="J2618" t="s">
        <v>20</v>
      </c>
      <c r="K2618" t="s">
        <v>21</v>
      </c>
      <c r="L2618">
        <v>0</v>
      </c>
      <c r="M2618">
        <v>0</v>
      </c>
      <c r="N2618" t="s">
        <v>22</v>
      </c>
      <c r="O2618">
        <v>3</v>
      </c>
      <c r="P2618" s="30">
        <f>SQRT((postes_2[[#This Row],[x]]-$Q$1)^2+(postes_2[[#This Row],[y]]-$R$1)^2)</f>
        <v>379169.29546242702</v>
      </c>
      <c r="Q2618">
        <v>938614.64000000095</v>
      </c>
      <c r="R2618">
        <v>6563488.71</v>
      </c>
    </row>
    <row r="2619" spans="1:18">
      <c r="A2619">
        <v>1351</v>
      </c>
      <c r="B2619">
        <v>50000560</v>
      </c>
      <c r="C2619" t="e">
        <f>+#REF!</f>
        <v>#REF!</v>
      </c>
      <c r="D2619" t="s">
        <v>482</v>
      </c>
      <c r="E2619">
        <v>973641600000</v>
      </c>
      <c r="F2619">
        <v>1394440270000</v>
      </c>
      <c r="G2619">
        <v>1</v>
      </c>
      <c r="H2619" t="s">
        <v>5605</v>
      </c>
      <c r="I2619" t="s">
        <v>5605</v>
      </c>
      <c r="J2619" t="s">
        <v>20</v>
      </c>
      <c r="K2619" t="s">
        <v>21</v>
      </c>
      <c r="L2619">
        <v>0</v>
      </c>
      <c r="M2619">
        <v>0</v>
      </c>
      <c r="N2619" t="s">
        <v>22</v>
      </c>
      <c r="O2619">
        <v>3</v>
      </c>
      <c r="P2619" s="30">
        <f>SQRT((postes_2[[#This Row],[x]]-$Q$1)^2+(postes_2[[#This Row],[y]]-$R$1)^2)</f>
        <v>379312.62355610536</v>
      </c>
      <c r="Q2619">
        <v>421844.27000000299</v>
      </c>
      <c r="R2619">
        <v>6424374.7199999997</v>
      </c>
    </row>
    <row r="2620" spans="1:18">
      <c r="A2620">
        <v>522</v>
      </c>
      <c r="B2620">
        <v>20003172</v>
      </c>
      <c r="C2620" t="e">
        <f>+#REF!</f>
        <v>#REF!</v>
      </c>
      <c r="D2620" t="s">
        <v>77</v>
      </c>
      <c r="E2620">
        <v>1079481600000</v>
      </c>
      <c r="F2620">
        <v>1315319262000</v>
      </c>
      <c r="G2620">
        <v>1</v>
      </c>
      <c r="H2620" t="s">
        <v>1098</v>
      </c>
      <c r="I2620" t="s">
        <v>1098</v>
      </c>
      <c r="J2620" t="s">
        <v>20</v>
      </c>
      <c r="K2620" t="s">
        <v>21</v>
      </c>
      <c r="L2620">
        <v>0</v>
      </c>
      <c r="M2620">
        <v>0</v>
      </c>
      <c r="N2620" t="s">
        <v>22</v>
      </c>
      <c r="O2620">
        <v>3</v>
      </c>
      <c r="P2620" s="30">
        <f>SQRT((postes_2[[#This Row],[x]]-$Q$1)^2+(postes_2[[#This Row],[y]]-$R$1)^2)</f>
        <v>379579.58122606465</v>
      </c>
      <c r="Q2620">
        <v>989674.97999999695</v>
      </c>
      <c r="R2620">
        <v>6736618.8600000003</v>
      </c>
    </row>
    <row r="2621" spans="1:18">
      <c r="A2621">
        <v>205</v>
      </c>
      <c r="B2621">
        <v>30001146</v>
      </c>
      <c r="C2621">
        <f>+PF2421</f>
        <v>0</v>
      </c>
      <c r="D2621" t="s">
        <v>20</v>
      </c>
      <c r="E2621">
        <v>610761600000</v>
      </c>
      <c r="F2621" t="s">
        <v>20</v>
      </c>
      <c r="G2621">
        <v>1</v>
      </c>
      <c r="H2621" t="s">
        <v>500</v>
      </c>
      <c r="I2621" t="s">
        <v>501</v>
      </c>
      <c r="J2621" t="s">
        <v>20</v>
      </c>
      <c r="K2621" t="s">
        <v>21</v>
      </c>
      <c r="L2621">
        <v>0</v>
      </c>
      <c r="M2621">
        <v>0</v>
      </c>
      <c r="N2621" t="s">
        <v>22</v>
      </c>
      <c r="O2621">
        <v>6</v>
      </c>
      <c r="P2621" s="30">
        <f>SQRT((postes_2[[#This Row],[x]]-$Q$1)^2+(postes_2[[#This Row],[y]]-$R$1)^2)</f>
        <v>379889.34097160882</v>
      </c>
      <c r="Q2621">
        <v>909107.54999999702</v>
      </c>
      <c r="R2621">
        <v>6518662.2199999997</v>
      </c>
    </row>
    <row r="2622" spans="1:18">
      <c r="A2622">
        <v>863</v>
      </c>
      <c r="B2622">
        <v>60000646</v>
      </c>
      <c r="C2622">
        <f>+PF1761</f>
        <v>0</v>
      </c>
      <c r="D2622" t="s">
        <v>17</v>
      </c>
      <c r="E2622" s="1">
        <v>990576000000</v>
      </c>
      <c r="F2622">
        <v>1315391375000</v>
      </c>
      <c r="G2622">
        <v>1</v>
      </c>
      <c r="H2622" t="s">
        <v>1858</v>
      </c>
      <c r="I2622" t="s">
        <v>1859</v>
      </c>
      <c r="J2622" t="s">
        <v>20</v>
      </c>
      <c r="K2622" t="s">
        <v>21</v>
      </c>
      <c r="L2622">
        <v>0</v>
      </c>
      <c r="M2622">
        <v>0</v>
      </c>
      <c r="N2622" t="s">
        <v>22</v>
      </c>
      <c r="O2622">
        <v>3</v>
      </c>
      <c r="P2622" s="30">
        <f>SQRT((postes_2[[#This Row],[x]]-$Q$1)^2+(postes_2[[#This Row],[y]]-$R$1)^2)</f>
        <v>379995.1927292805</v>
      </c>
      <c r="Q2622">
        <v>231256.56000000201</v>
      </c>
      <c r="R2622">
        <v>6777835.5300000003</v>
      </c>
    </row>
    <row r="2623" spans="1:18">
      <c r="A2623">
        <v>418</v>
      </c>
      <c r="B2623">
        <v>20001479</v>
      </c>
      <c r="C2623">
        <f>+PF2207</f>
        <v>0</v>
      </c>
      <c r="D2623" t="s">
        <v>56</v>
      </c>
      <c r="E2623">
        <v>1208342418000</v>
      </c>
      <c r="F2623">
        <v>1197289283000</v>
      </c>
      <c r="G2623">
        <v>1</v>
      </c>
      <c r="H2623" t="s">
        <v>4139</v>
      </c>
      <c r="I2623" t="s">
        <v>4140</v>
      </c>
      <c r="J2623" t="s">
        <v>20</v>
      </c>
      <c r="K2623" t="s">
        <v>21</v>
      </c>
      <c r="L2623">
        <v>0</v>
      </c>
      <c r="M2623">
        <v>0</v>
      </c>
      <c r="N2623" t="s">
        <v>22</v>
      </c>
      <c r="O2623">
        <v>3</v>
      </c>
      <c r="P2623" s="30">
        <f>SQRT((postes_2[[#This Row],[x]]-$Q$1)^2+(postes_2[[#This Row],[y]]-$R$1)^2)</f>
        <v>380017.66837397107</v>
      </c>
      <c r="Q2623">
        <v>988328.03000000096</v>
      </c>
      <c r="R2623">
        <v>6713012.3700000001</v>
      </c>
    </row>
    <row r="2624" spans="1:18">
      <c r="A2624">
        <v>2563</v>
      </c>
      <c r="B2624">
        <v>50000843</v>
      </c>
      <c r="C2624" t="e">
        <f>+#REF!</f>
        <v>#REF!</v>
      </c>
      <c r="D2624" t="s">
        <v>1094</v>
      </c>
      <c r="E2624">
        <v>610761600000</v>
      </c>
      <c r="F2624">
        <v>1424105590000</v>
      </c>
      <c r="G2624">
        <v>1</v>
      </c>
      <c r="H2624" t="s">
        <v>1289</v>
      </c>
      <c r="I2624" t="s">
        <v>1290</v>
      </c>
      <c r="J2624" t="s">
        <v>26</v>
      </c>
      <c r="K2624" t="s">
        <v>21</v>
      </c>
      <c r="L2624">
        <v>0</v>
      </c>
      <c r="M2624">
        <v>0</v>
      </c>
      <c r="N2624" t="s">
        <v>22</v>
      </c>
      <c r="O2624">
        <v>3</v>
      </c>
      <c r="P2624" s="30">
        <f>SQRT((postes_2[[#This Row],[x]]-$Q$1)^2+(postes_2[[#This Row],[y]]-$R$1)^2)</f>
        <v>380328.109218153</v>
      </c>
      <c r="Q2624">
        <v>575479.10000000102</v>
      </c>
      <c r="R2624">
        <v>6374747.21</v>
      </c>
    </row>
    <row r="2625" spans="1:18">
      <c r="A2625">
        <v>1004</v>
      </c>
      <c r="B2625">
        <v>20001156</v>
      </c>
      <c r="C2625">
        <f>+PF1623</f>
        <v>0</v>
      </c>
      <c r="D2625" t="s">
        <v>168</v>
      </c>
      <c r="E2625">
        <v>610761600000</v>
      </c>
      <c r="F2625">
        <v>1449573024000</v>
      </c>
      <c r="G2625">
        <v>1</v>
      </c>
      <c r="H2625" t="s">
        <v>2150</v>
      </c>
      <c r="I2625" t="s">
        <v>2151</v>
      </c>
      <c r="J2625" t="s">
        <v>20</v>
      </c>
      <c r="K2625" t="s">
        <v>21</v>
      </c>
      <c r="L2625">
        <v>0</v>
      </c>
      <c r="M2625">
        <v>0</v>
      </c>
      <c r="N2625" t="s">
        <v>22</v>
      </c>
      <c r="O2625">
        <v>3</v>
      </c>
      <c r="P2625" s="30">
        <f>SQRT((postes_2[[#This Row],[x]]-$Q$1)^2+(postes_2[[#This Row],[y]]-$R$1)^2)</f>
        <v>380350.98282752949</v>
      </c>
      <c r="Q2625">
        <v>989654.78999999899</v>
      </c>
      <c r="R2625">
        <v>6783215.1100000003</v>
      </c>
    </row>
    <row r="2626" spans="1:18">
      <c r="A2626">
        <v>788</v>
      </c>
      <c r="B2626">
        <v>50000807</v>
      </c>
      <c r="C2626">
        <f>+PF1840</f>
        <v>0</v>
      </c>
      <c r="D2626" t="s">
        <v>152</v>
      </c>
      <c r="E2626">
        <v>1035331200000</v>
      </c>
      <c r="F2626">
        <v>1302769541000</v>
      </c>
      <c r="G2626">
        <v>1</v>
      </c>
      <c r="H2626" t="s">
        <v>1564</v>
      </c>
      <c r="I2626" t="s">
        <v>1565</v>
      </c>
      <c r="J2626" t="s">
        <v>20</v>
      </c>
      <c r="K2626" t="s">
        <v>21</v>
      </c>
      <c r="L2626">
        <v>0</v>
      </c>
      <c r="M2626">
        <v>0</v>
      </c>
      <c r="N2626" t="s">
        <v>22</v>
      </c>
      <c r="O2626">
        <v>3</v>
      </c>
      <c r="P2626" s="30">
        <f>SQRT((postes_2[[#This Row],[x]]-$Q$1)^2+(postes_2[[#This Row],[y]]-$R$1)^2)</f>
        <v>380378.11179643037</v>
      </c>
      <c r="Q2626">
        <v>682889.36999999697</v>
      </c>
      <c r="R2626">
        <v>6380041.8899999997</v>
      </c>
    </row>
    <row r="2627" spans="1:18">
      <c r="A2627">
        <v>215</v>
      </c>
      <c r="B2627">
        <v>20001503</v>
      </c>
      <c r="C2627">
        <f>+PF2414</f>
        <v>0</v>
      </c>
      <c r="D2627" t="s">
        <v>56</v>
      </c>
      <c r="E2627">
        <v>1206466254000</v>
      </c>
      <c r="F2627">
        <v>1206466243000</v>
      </c>
      <c r="G2627">
        <v>1</v>
      </c>
      <c r="H2627" t="s">
        <v>582</v>
      </c>
      <c r="I2627" t="s">
        <v>583</v>
      </c>
      <c r="J2627" t="s">
        <v>20</v>
      </c>
      <c r="K2627" t="s">
        <v>21</v>
      </c>
      <c r="L2627">
        <v>0</v>
      </c>
      <c r="M2627">
        <v>0</v>
      </c>
      <c r="N2627" t="s">
        <v>22</v>
      </c>
      <c r="O2627">
        <v>3</v>
      </c>
      <c r="P2627" s="30">
        <f>SQRT((postes_2[[#This Row],[x]]-$Q$1)^2+(postes_2[[#This Row],[y]]-$R$1)^2)</f>
        <v>380499.51665833715</v>
      </c>
      <c r="Q2627">
        <v>987046.04999999702</v>
      </c>
      <c r="R2627">
        <v>6698966.2400000002</v>
      </c>
    </row>
    <row r="2628" spans="1:18">
      <c r="A2628">
        <v>3715</v>
      </c>
      <c r="B2628">
        <v>30002289</v>
      </c>
      <c r="C2628" t="e">
        <f>+#REF!</f>
        <v>#REF!</v>
      </c>
      <c r="D2628" t="s">
        <v>274</v>
      </c>
      <c r="E2628" s="1">
        <v>899424000000</v>
      </c>
      <c r="F2628">
        <v>1407407003000</v>
      </c>
      <c r="G2628">
        <v>1</v>
      </c>
      <c r="H2628" t="s">
        <v>3565</v>
      </c>
      <c r="I2628" t="s">
        <v>3566</v>
      </c>
      <c r="J2628" t="s">
        <v>3567</v>
      </c>
      <c r="K2628" t="s">
        <v>21</v>
      </c>
      <c r="L2628">
        <v>0</v>
      </c>
      <c r="M2628">
        <v>0</v>
      </c>
      <c r="N2628" t="s">
        <v>22</v>
      </c>
      <c r="O2628">
        <v>3</v>
      </c>
      <c r="P2628" s="30">
        <f>SQRT((postes_2[[#This Row],[x]]-$Q$1)^2+(postes_2[[#This Row],[y]]-$R$1)^2)</f>
        <v>380532.2852041818</v>
      </c>
      <c r="Q2628">
        <v>765648.60999999905</v>
      </c>
      <c r="R2628">
        <v>6406008.4699999997</v>
      </c>
    </row>
    <row r="2629" spans="1:18">
      <c r="A2629">
        <v>2658</v>
      </c>
      <c r="B2629">
        <v>20000956</v>
      </c>
      <c r="C2629" t="e">
        <f>+#REF!</f>
        <v>#REF!</v>
      </c>
      <c r="D2629" t="s">
        <v>43</v>
      </c>
      <c r="E2629">
        <v>943833600000</v>
      </c>
      <c r="F2629">
        <v>1104918653000</v>
      </c>
      <c r="G2629">
        <v>1</v>
      </c>
      <c r="H2629" t="s">
        <v>5036</v>
      </c>
      <c r="I2629" t="s">
        <v>5037</v>
      </c>
      <c r="J2629" t="s">
        <v>20</v>
      </c>
      <c r="K2629" t="s">
        <v>21</v>
      </c>
      <c r="L2629">
        <v>0</v>
      </c>
      <c r="M2629">
        <v>0</v>
      </c>
      <c r="N2629" t="s">
        <v>22</v>
      </c>
      <c r="O2629">
        <v>6</v>
      </c>
      <c r="P2629" s="30">
        <f>SQRT((postes_2[[#This Row],[x]]-$Q$1)^2+(postes_2[[#This Row],[y]]-$R$1)^2)</f>
        <v>380604.68013012601</v>
      </c>
      <c r="Q2629">
        <v>985760.97999999695</v>
      </c>
      <c r="R2629">
        <v>6816834.8200000003</v>
      </c>
    </row>
    <row r="2630" spans="1:18">
      <c r="A2630">
        <v>3916</v>
      </c>
      <c r="B2630">
        <v>20001467</v>
      </c>
      <c r="C2630" t="e">
        <f>+#REF!</f>
        <v>#REF!</v>
      </c>
      <c r="D2630" t="s">
        <v>56</v>
      </c>
      <c r="E2630">
        <v>1204297405000</v>
      </c>
      <c r="F2630">
        <v>1204297366000</v>
      </c>
      <c r="G2630">
        <v>1</v>
      </c>
      <c r="H2630" t="s">
        <v>8292</v>
      </c>
      <c r="I2630" t="s">
        <v>8293</v>
      </c>
      <c r="J2630" t="s">
        <v>20</v>
      </c>
      <c r="K2630" t="s">
        <v>21</v>
      </c>
      <c r="L2630">
        <v>0</v>
      </c>
      <c r="M2630">
        <v>0</v>
      </c>
      <c r="N2630" t="s">
        <v>22</v>
      </c>
      <c r="O2630">
        <v>6</v>
      </c>
      <c r="P2630" s="30">
        <f>SQRT((postes_2[[#This Row],[x]]-$Q$1)^2+(postes_2[[#This Row],[y]]-$R$1)^2)</f>
        <v>380651.35121603758</v>
      </c>
      <c r="Q2630">
        <v>989553.56000000203</v>
      </c>
      <c r="R2630">
        <v>6718957.75</v>
      </c>
    </row>
    <row r="2631" spans="1:18">
      <c r="A2631">
        <v>3210</v>
      </c>
      <c r="B2631">
        <v>50000812</v>
      </c>
      <c r="C2631" t="e">
        <f>+#REF!</f>
        <v>#REF!</v>
      </c>
      <c r="D2631" t="s">
        <v>30</v>
      </c>
      <c r="E2631">
        <v>610761600000</v>
      </c>
      <c r="F2631">
        <v>1374233702000</v>
      </c>
      <c r="G2631">
        <v>1</v>
      </c>
      <c r="H2631" t="s">
        <v>5279</v>
      </c>
      <c r="I2631" t="s">
        <v>5280</v>
      </c>
      <c r="J2631" t="s">
        <v>20</v>
      </c>
      <c r="K2631" t="s">
        <v>21</v>
      </c>
      <c r="L2631">
        <v>0</v>
      </c>
      <c r="M2631">
        <v>0</v>
      </c>
      <c r="N2631" t="s">
        <v>22</v>
      </c>
      <c r="O2631">
        <v>3</v>
      </c>
      <c r="P2631" s="30">
        <f>SQRT((postes_2[[#This Row],[x]]-$Q$1)^2+(postes_2[[#This Row],[y]]-$R$1)^2)</f>
        <v>380730.42205029732</v>
      </c>
      <c r="Q2631">
        <v>536462.88000000303</v>
      </c>
      <c r="R2631">
        <v>6379993.8700000001</v>
      </c>
    </row>
    <row r="2632" spans="1:18">
      <c r="A2632">
        <v>2529</v>
      </c>
      <c r="B2632">
        <v>50000542</v>
      </c>
      <c r="C2632" t="e">
        <f>+#REF!</f>
        <v>#REF!</v>
      </c>
      <c r="D2632" t="s">
        <v>168</v>
      </c>
      <c r="E2632" s="1">
        <v>1025568000000</v>
      </c>
      <c r="F2632">
        <v>1450353495000</v>
      </c>
      <c r="G2632">
        <v>1</v>
      </c>
      <c r="H2632" t="s">
        <v>4609</v>
      </c>
      <c r="I2632" t="s">
        <v>4610</v>
      </c>
      <c r="J2632" t="s">
        <v>20</v>
      </c>
      <c r="K2632" t="s">
        <v>21</v>
      </c>
      <c r="L2632">
        <v>0</v>
      </c>
      <c r="M2632">
        <v>0</v>
      </c>
      <c r="N2632" t="s">
        <v>22</v>
      </c>
      <c r="O2632">
        <v>6</v>
      </c>
      <c r="P2632" s="30">
        <f>SQRT((postes_2[[#This Row],[x]]-$Q$1)^2+(postes_2[[#This Row],[y]]-$R$1)^2)</f>
        <v>380908.83850085665</v>
      </c>
      <c r="Q2632">
        <v>412927.54999999702</v>
      </c>
      <c r="R2632">
        <v>6427780.29</v>
      </c>
    </row>
    <row r="2633" spans="1:18">
      <c r="A2633">
        <v>3915</v>
      </c>
      <c r="B2633">
        <v>70010602</v>
      </c>
      <c r="C2633" t="e">
        <f>+#REF!</f>
        <v>#REF!</v>
      </c>
      <c r="D2633" t="s">
        <v>56</v>
      </c>
      <c r="E2633">
        <v>1338803785000</v>
      </c>
      <c r="F2633">
        <v>1338486011000</v>
      </c>
      <c r="G2633">
        <v>1</v>
      </c>
      <c r="H2633" t="s">
        <v>8290</v>
      </c>
      <c r="I2633" t="s">
        <v>8291</v>
      </c>
      <c r="J2633" t="s">
        <v>20</v>
      </c>
      <c r="K2633" t="s">
        <v>21</v>
      </c>
      <c r="L2633">
        <v>0</v>
      </c>
      <c r="M2633">
        <v>0</v>
      </c>
      <c r="N2633" t="s">
        <v>22</v>
      </c>
      <c r="O2633">
        <v>3</v>
      </c>
      <c r="P2633" s="30">
        <f>SQRT((postes_2[[#This Row],[x]]-$Q$1)^2+(postes_2[[#This Row],[y]]-$R$1)^2)</f>
        <v>380919.67425021343</v>
      </c>
      <c r="Q2633">
        <v>417700.07</v>
      </c>
      <c r="R2633">
        <v>6424920.3799999999</v>
      </c>
    </row>
    <row r="2634" spans="1:18">
      <c r="A2634">
        <v>1857</v>
      </c>
      <c r="B2634">
        <v>20001512</v>
      </c>
      <c r="C2634">
        <f>+PF779</f>
        <v>0</v>
      </c>
      <c r="D2634" t="s">
        <v>77</v>
      </c>
      <c r="E2634">
        <v>1206453601000</v>
      </c>
      <c r="F2634">
        <v>1337352044000</v>
      </c>
      <c r="G2634">
        <v>1</v>
      </c>
      <c r="H2634" t="s">
        <v>4382</v>
      </c>
      <c r="I2634" t="s">
        <v>4383</v>
      </c>
      <c r="J2634" t="s">
        <v>20</v>
      </c>
      <c r="K2634" t="s">
        <v>21</v>
      </c>
      <c r="L2634">
        <v>0</v>
      </c>
      <c r="M2634">
        <v>0</v>
      </c>
      <c r="N2634" t="s">
        <v>22</v>
      </c>
      <c r="O2634">
        <v>3</v>
      </c>
      <c r="P2634" s="30">
        <f>SQRT((postes_2[[#This Row],[x]]-$Q$1)^2+(postes_2[[#This Row],[y]]-$R$1)^2)</f>
        <v>381062.44509736239</v>
      </c>
      <c r="Q2634">
        <v>986199.27000000305</v>
      </c>
      <c r="R2634">
        <v>6689936.2199999997</v>
      </c>
    </row>
    <row r="2635" spans="1:18">
      <c r="A2635">
        <v>1789</v>
      </c>
      <c r="B2635">
        <v>30001300</v>
      </c>
      <c r="C2635" t="e">
        <f>+#REF!</f>
        <v>#REF!</v>
      </c>
      <c r="D2635" t="s">
        <v>1094</v>
      </c>
      <c r="E2635">
        <v>610761600000</v>
      </c>
      <c r="F2635">
        <v>1424169451000</v>
      </c>
      <c r="G2635">
        <v>1</v>
      </c>
      <c r="H2635" t="s">
        <v>7107</v>
      </c>
      <c r="I2635" t="s">
        <v>7108</v>
      </c>
      <c r="J2635" t="s">
        <v>1187</v>
      </c>
      <c r="K2635" t="s">
        <v>21</v>
      </c>
      <c r="L2635">
        <v>0</v>
      </c>
      <c r="M2635">
        <v>0</v>
      </c>
      <c r="N2635" t="s">
        <v>22</v>
      </c>
      <c r="O2635">
        <v>3</v>
      </c>
      <c r="P2635" s="30">
        <f>SQRT((postes_2[[#This Row],[x]]-$Q$1)^2+(postes_2[[#This Row],[y]]-$R$1)^2)</f>
        <v>381149.2945365592</v>
      </c>
      <c r="Q2635">
        <v>903493.81000000203</v>
      </c>
      <c r="R2635">
        <v>6509717.7800000003</v>
      </c>
    </row>
    <row r="2636" spans="1:18">
      <c r="A2636">
        <v>3202</v>
      </c>
      <c r="B2636">
        <v>20000957</v>
      </c>
      <c r="C2636" t="e">
        <f>+#REF!</f>
        <v>#REF!</v>
      </c>
      <c r="D2636" t="s">
        <v>77</v>
      </c>
      <c r="E2636">
        <v>610761600000</v>
      </c>
      <c r="F2636">
        <v>1381403583000</v>
      </c>
      <c r="G2636">
        <v>1</v>
      </c>
      <c r="H2636" t="s">
        <v>4844</v>
      </c>
      <c r="I2636" t="s">
        <v>4845</v>
      </c>
      <c r="J2636" t="s">
        <v>4846</v>
      </c>
      <c r="K2636" t="s">
        <v>21</v>
      </c>
      <c r="L2636">
        <v>0</v>
      </c>
      <c r="M2636">
        <v>0</v>
      </c>
      <c r="N2636" t="s">
        <v>22</v>
      </c>
      <c r="O2636">
        <v>3</v>
      </c>
      <c r="P2636" s="30">
        <f>SQRT((postes_2[[#This Row],[x]]-$Q$1)^2+(postes_2[[#This Row],[y]]-$R$1)^2)</f>
        <v>381154.54549138597</v>
      </c>
      <c r="Q2636">
        <v>986898.68</v>
      </c>
      <c r="R2636">
        <v>6813292.96</v>
      </c>
    </row>
    <row r="2637" spans="1:18">
      <c r="A2637">
        <v>813</v>
      </c>
      <c r="B2637">
        <v>70060295</v>
      </c>
      <c r="C2637">
        <f>+PF1826</f>
        <v>0</v>
      </c>
      <c r="D2637" t="s">
        <v>264</v>
      </c>
      <c r="E2637">
        <v>1455038942000</v>
      </c>
      <c r="F2637">
        <v>1455038867000</v>
      </c>
      <c r="G2637">
        <v>1</v>
      </c>
      <c r="H2637" t="s">
        <v>1759</v>
      </c>
      <c r="I2637" t="s">
        <v>1760</v>
      </c>
      <c r="J2637" t="s">
        <v>20</v>
      </c>
      <c r="K2637" t="s">
        <v>21</v>
      </c>
      <c r="L2637">
        <v>0</v>
      </c>
      <c r="M2637">
        <v>0</v>
      </c>
      <c r="N2637" t="s">
        <v>22</v>
      </c>
      <c r="O2637">
        <v>3</v>
      </c>
      <c r="P2637" s="30">
        <f>SQRT((postes_2[[#This Row],[x]]-$Q$1)^2+(postes_2[[#This Row],[y]]-$R$1)^2)</f>
        <v>381178.8314516219</v>
      </c>
      <c r="Q2637">
        <v>421019.609999999</v>
      </c>
      <c r="R2637">
        <v>6422696.3899999997</v>
      </c>
    </row>
    <row r="2638" spans="1:18">
      <c r="A2638">
        <v>839</v>
      </c>
      <c r="B2638">
        <v>20001440</v>
      </c>
      <c r="C2638">
        <f>+PF1801</f>
        <v>0</v>
      </c>
      <c r="D2638" t="s">
        <v>38</v>
      </c>
      <c r="E2638">
        <v>610761600000</v>
      </c>
      <c r="F2638">
        <v>1224692053000</v>
      </c>
      <c r="G2638">
        <v>1</v>
      </c>
      <c r="H2638" t="s">
        <v>1811</v>
      </c>
      <c r="I2638" t="s">
        <v>1812</v>
      </c>
      <c r="J2638" t="s">
        <v>1813</v>
      </c>
      <c r="K2638" t="s">
        <v>21</v>
      </c>
      <c r="L2638">
        <v>0</v>
      </c>
      <c r="M2638">
        <v>0</v>
      </c>
      <c r="N2638" t="s">
        <v>22</v>
      </c>
      <c r="O2638">
        <v>3</v>
      </c>
      <c r="P2638" s="30">
        <f>SQRT((postes_2[[#This Row],[x]]-$Q$1)^2+(postes_2[[#This Row],[y]]-$R$1)^2)</f>
        <v>381263.70029306022</v>
      </c>
      <c r="Q2638">
        <v>990857.32999999798</v>
      </c>
      <c r="R2638">
        <v>6727637.0099999998</v>
      </c>
    </row>
    <row r="2639" spans="1:18">
      <c r="A2639">
        <v>3609</v>
      </c>
      <c r="B2639">
        <v>50000793</v>
      </c>
      <c r="C2639" t="e">
        <f>+#REF!</f>
        <v>#REF!</v>
      </c>
      <c r="D2639" t="s">
        <v>20</v>
      </c>
      <c r="E2639">
        <v>610761600000</v>
      </c>
      <c r="F2639" t="s">
        <v>20</v>
      </c>
      <c r="G2639">
        <v>1</v>
      </c>
      <c r="H2639" t="s">
        <v>7675</v>
      </c>
      <c r="I2639" t="s">
        <v>7676</v>
      </c>
      <c r="J2639" t="s">
        <v>20</v>
      </c>
      <c r="K2639" t="s">
        <v>21</v>
      </c>
      <c r="L2639">
        <v>0</v>
      </c>
      <c r="M2639">
        <v>0</v>
      </c>
      <c r="N2639" t="s">
        <v>22</v>
      </c>
      <c r="O2639">
        <v>3</v>
      </c>
      <c r="P2639" s="30">
        <f>SQRT((postes_2[[#This Row],[x]]-$Q$1)^2+(postes_2[[#This Row],[y]]-$R$1)^2)</f>
        <v>381352.27917661454</v>
      </c>
      <c r="Q2639">
        <v>513075.390000001</v>
      </c>
      <c r="R2639">
        <v>6384756.5199999996</v>
      </c>
    </row>
    <row r="2640" spans="1:18">
      <c r="A2640">
        <v>2950</v>
      </c>
      <c r="B2640">
        <v>70020177</v>
      </c>
      <c r="C2640" t="e">
        <f>+#REF!</f>
        <v>#REF!</v>
      </c>
      <c r="D2640" t="s">
        <v>23</v>
      </c>
      <c r="E2640">
        <v>1288092828000</v>
      </c>
      <c r="F2640">
        <v>1201171163000</v>
      </c>
      <c r="G2640">
        <v>1</v>
      </c>
      <c r="H2640" t="s">
        <v>4695</v>
      </c>
      <c r="I2640" t="s">
        <v>4696</v>
      </c>
      <c r="J2640" t="s">
        <v>20</v>
      </c>
      <c r="K2640" t="s">
        <v>21</v>
      </c>
      <c r="L2640">
        <v>0</v>
      </c>
      <c r="M2640">
        <v>0</v>
      </c>
      <c r="N2640" t="s">
        <v>22</v>
      </c>
      <c r="O2640">
        <v>7</v>
      </c>
      <c r="P2640" s="30">
        <f>SQRT((postes_2[[#This Row],[x]]-$Q$1)^2+(postes_2[[#This Row],[y]]-$R$1)^2)</f>
        <v>381566.8136135778</v>
      </c>
      <c r="Q2640">
        <v>229356.869999997</v>
      </c>
      <c r="R2640">
        <v>6772078.3799999999</v>
      </c>
    </row>
    <row r="2641" spans="1:18">
      <c r="A2641">
        <v>2261</v>
      </c>
      <c r="B2641">
        <v>50002263</v>
      </c>
      <c r="C2641" t="e">
        <f>+#REF!</f>
        <v>#REF!</v>
      </c>
      <c r="D2641" t="s">
        <v>482</v>
      </c>
      <c r="E2641">
        <v>1064793600000</v>
      </c>
      <c r="F2641">
        <v>1392048694000</v>
      </c>
      <c r="G2641">
        <v>1</v>
      </c>
      <c r="H2641" t="s">
        <v>4480</v>
      </c>
      <c r="I2641" t="s">
        <v>4481</v>
      </c>
      <c r="J2641" t="s">
        <v>4482</v>
      </c>
      <c r="K2641" t="s">
        <v>21</v>
      </c>
      <c r="L2641">
        <v>0</v>
      </c>
      <c r="M2641">
        <v>0</v>
      </c>
      <c r="N2641" t="s">
        <v>22</v>
      </c>
      <c r="O2641">
        <v>6</v>
      </c>
      <c r="P2641" s="30">
        <f>SQRT((postes_2[[#This Row],[x]]-$Q$1)^2+(postes_2[[#This Row],[y]]-$R$1)^2)</f>
        <v>381676.5033459916</v>
      </c>
      <c r="Q2641">
        <v>415132.09000000398</v>
      </c>
      <c r="R2641">
        <v>6425559.4199999999</v>
      </c>
    </row>
    <row r="2642" spans="1:18">
      <c r="A2642">
        <v>1847</v>
      </c>
      <c r="B2642">
        <v>70005002</v>
      </c>
      <c r="C2642">
        <f>+PF797</f>
        <v>0</v>
      </c>
      <c r="D2642" t="s">
        <v>30</v>
      </c>
      <c r="E2642">
        <v>1104919124000</v>
      </c>
      <c r="F2642">
        <v>1330100051000</v>
      </c>
      <c r="G2642">
        <v>1</v>
      </c>
      <c r="H2642" t="s">
        <v>4360</v>
      </c>
      <c r="I2642" t="s">
        <v>4361</v>
      </c>
      <c r="J2642" t="s">
        <v>1379</v>
      </c>
      <c r="K2642" t="s">
        <v>21</v>
      </c>
      <c r="L2642">
        <v>0</v>
      </c>
      <c r="M2642">
        <v>0</v>
      </c>
      <c r="N2642" t="s">
        <v>22</v>
      </c>
      <c r="O2642">
        <v>3</v>
      </c>
      <c r="P2642" s="30">
        <f>SQRT((postes_2[[#This Row],[x]]-$Q$1)^2+(postes_2[[#This Row],[y]]-$R$1)^2)</f>
        <v>381753.99780581589</v>
      </c>
      <c r="Q2642">
        <v>987200.31000000203</v>
      </c>
      <c r="R2642">
        <v>6815186.3600000003</v>
      </c>
    </row>
    <row r="2643" spans="1:18">
      <c r="A2643">
        <v>426</v>
      </c>
      <c r="B2643">
        <v>70039295</v>
      </c>
      <c r="C2643">
        <f>+PF2219</f>
        <v>0</v>
      </c>
      <c r="D2643" t="s">
        <v>83</v>
      </c>
      <c r="E2643">
        <v>1353579120000</v>
      </c>
      <c r="F2643">
        <v>1339666768000</v>
      </c>
      <c r="G2643">
        <v>1</v>
      </c>
      <c r="H2643" t="s">
        <v>3349</v>
      </c>
      <c r="I2643" t="s">
        <v>3350</v>
      </c>
      <c r="J2643" t="s">
        <v>20</v>
      </c>
      <c r="K2643" t="s">
        <v>21</v>
      </c>
      <c r="L2643">
        <v>0</v>
      </c>
      <c r="M2643">
        <v>0</v>
      </c>
      <c r="N2643" t="s">
        <v>22</v>
      </c>
      <c r="O2643">
        <v>3</v>
      </c>
      <c r="P2643" s="30">
        <f>SQRT((postes_2[[#This Row],[x]]-$Q$1)^2+(postes_2[[#This Row],[y]]-$R$1)^2)</f>
        <v>381763.25670723338</v>
      </c>
      <c r="Q2643">
        <v>228876.56000000201</v>
      </c>
      <c r="R2643">
        <v>6764871.6699999999</v>
      </c>
    </row>
    <row r="2644" spans="1:18">
      <c r="A2644">
        <v>38</v>
      </c>
      <c r="B2644">
        <v>50000815</v>
      </c>
      <c r="C2644">
        <f>+PF2608</f>
        <v>0</v>
      </c>
      <c r="D2644" t="s">
        <v>274</v>
      </c>
      <c r="E2644">
        <v>610761600000</v>
      </c>
      <c r="F2644">
        <v>1386609066000</v>
      </c>
      <c r="G2644">
        <v>1</v>
      </c>
      <c r="H2644" t="s">
        <v>958</v>
      </c>
      <c r="I2644" t="s">
        <v>958</v>
      </c>
      <c r="J2644" t="s">
        <v>959</v>
      </c>
      <c r="K2644" t="s">
        <v>21</v>
      </c>
      <c r="L2644">
        <v>0</v>
      </c>
      <c r="M2644">
        <v>0</v>
      </c>
      <c r="N2644" t="s">
        <v>22</v>
      </c>
      <c r="O2644">
        <v>3</v>
      </c>
      <c r="P2644" s="30">
        <f>SQRT((postes_2[[#This Row],[x]]-$Q$1)^2+(postes_2[[#This Row],[y]]-$R$1)^2)</f>
        <v>381900.3797685047</v>
      </c>
      <c r="Q2644">
        <v>537833.09000000404</v>
      </c>
      <c r="R2644">
        <v>6378533.1799999997</v>
      </c>
    </row>
    <row r="2645" spans="1:18">
      <c r="A2645">
        <v>3651</v>
      </c>
      <c r="B2645">
        <v>50000655</v>
      </c>
      <c r="C2645" t="e">
        <f>+#REF!</f>
        <v>#REF!</v>
      </c>
      <c r="D2645" t="s">
        <v>482</v>
      </c>
      <c r="E2645">
        <v>788486400000</v>
      </c>
      <c r="F2645">
        <v>1393852540000</v>
      </c>
      <c r="G2645">
        <v>1</v>
      </c>
      <c r="H2645" t="s">
        <v>7175</v>
      </c>
      <c r="I2645" t="s">
        <v>7176</v>
      </c>
      <c r="J2645" t="s">
        <v>20</v>
      </c>
      <c r="K2645" t="s">
        <v>21</v>
      </c>
      <c r="L2645">
        <v>0</v>
      </c>
      <c r="M2645">
        <v>0</v>
      </c>
      <c r="N2645" t="s">
        <v>22</v>
      </c>
      <c r="O2645">
        <v>3</v>
      </c>
      <c r="P2645" s="30">
        <f>SQRT((postes_2[[#This Row],[x]]-$Q$1)^2+(postes_2[[#This Row],[y]]-$R$1)^2)</f>
        <v>381908.83973454742</v>
      </c>
      <c r="Q2645">
        <v>432870.79999999702</v>
      </c>
      <c r="R2645">
        <v>6415360.0899999999</v>
      </c>
    </row>
    <row r="2646" spans="1:18">
      <c r="A2646">
        <v>1483</v>
      </c>
      <c r="B2646">
        <v>20000211</v>
      </c>
      <c r="C2646" t="e">
        <f>+#REF!</f>
        <v>#REF!</v>
      </c>
      <c r="D2646" t="s">
        <v>168</v>
      </c>
      <c r="E2646">
        <v>610761600000</v>
      </c>
      <c r="F2646">
        <v>1461944169000</v>
      </c>
      <c r="G2646">
        <v>1</v>
      </c>
      <c r="H2646" t="s">
        <v>5901</v>
      </c>
      <c r="I2646" t="s">
        <v>5902</v>
      </c>
      <c r="J2646" t="s">
        <v>20</v>
      </c>
      <c r="K2646" t="s">
        <v>21</v>
      </c>
      <c r="L2646">
        <v>0</v>
      </c>
      <c r="M2646">
        <v>0</v>
      </c>
      <c r="N2646" t="s">
        <v>22</v>
      </c>
      <c r="O2646">
        <v>3</v>
      </c>
      <c r="P2646" s="30">
        <f>SQRT((postes_2[[#This Row],[x]]-$Q$1)^2+(postes_2[[#This Row],[y]]-$R$1)^2)</f>
        <v>381929.52300830069</v>
      </c>
      <c r="Q2646">
        <v>955825.17000000202</v>
      </c>
      <c r="R2646">
        <v>6916555.8099999996</v>
      </c>
    </row>
    <row r="2647" spans="1:18">
      <c r="A2647">
        <v>707</v>
      </c>
      <c r="B2647">
        <v>30001151</v>
      </c>
      <c r="C2647" t="e">
        <f>+#REF!</f>
        <v>#REF!</v>
      </c>
      <c r="D2647" t="s">
        <v>1094</v>
      </c>
      <c r="E2647">
        <v>610761600000</v>
      </c>
      <c r="F2647">
        <v>1424877595000</v>
      </c>
      <c r="G2647">
        <v>1</v>
      </c>
      <c r="H2647" t="s">
        <v>1186</v>
      </c>
      <c r="I2647" t="s">
        <v>1186</v>
      </c>
      <c r="J2647" t="s">
        <v>1187</v>
      </c>
      <c r="K2647" t="s">
        <v>21</v>
      </c>
      <c r="L2647">
        <v>0</v>
      </c>
      <c r="M2647">
        <v>0</v>
      </c>
      <c r="N2647" t="s">
        <v>22</v>
      </c>
      <c r="O2647">
        <v>6</v>
      </c>
      <c r="P2647" s="30">
        <f>SQRT((postes_2[[#This Row],[x]]-$Q$1)^2+(postes_2[[#This Row],[y]]-$R$1)^2)</f>
        <v>382105.73696028395</v>
      </c>
      <c r="Q2647">
        <v>910276.77000000305</v>
      </c>
      <c r="R2647">
        <v>6516565.1799999997</v>
      </c>
    </row>
    <row r="2648" spans="1:18">
      <c r="A2648">
        <v>185</v>
      </c>
      <c r="B2648">
        <v>30002063</v>
      </c>
      <c r="C2648">
        <f>+PF2465</f>
        <v>0</v>
      </c>
      <c r="D2648" t="s">
        <v>77</v>
      </c>
      <c r="E2648">
        <v>610761600000</v>
      </c>
      <c r="F2648">
        <v>1311589716000</v>
      </c>
      <c r="G2648">
        <v>1</v>
      </c>
      <c r="H2648" t="s">
        <v>456</v>
      </c>
      <c r="I2648" t="s">
        <v>457</v>
      </c>
      <c r="J2648" t="s">
        <v>26</v>
      </c>
      <c r="K2648" t="s">
        <v>21</v>
      </c>
      <c r="L2648">
        <v>0</v>
      </c>
      <c r="M2648">
        <v>0</v>
      </c>
      <c r="N2648" t="s">
        <v>22</v>
      </c>
      <c r="O2648">
        <v>3</v>
      </c>
      <c r="P2648" s="30">
        <f>SQRT((postes_2[[#This Row],[x]]-$Q$1)^2+(postes_2[[#This Row],[y]]-$R$1)^2)</f>
        <v>382235.80672691081</v>
      </c>
      <c r="Q2648">
        <v>842894.15999999596</v>
      </c>
      <c r="R2648">
        <v>6450010.7199999997</v>
      </c>
    </row>
    <row r="2649" spans="1:18">
      <c r="A2649">
        <v>2758</v>
      </c>
      <c r="B2649">
        <v>50000846</v>
      </c>
      <c r="C2649" t="e">
        <f>+#REF!</f>
        <v>#REF!</v>
      </c>
      <c r="D2649" t="s">
        <v>20</v>
      </c>
      <c r="E2649">
        <v>610761600000</v>
      </c>
      <c r="F2649" t="s">
        <v>20</v>
      </c>
      <c r="G2649">
        <v>1</v>
      </c>
      <c r="H2649" t="s">
        <v>4879</v>
      </c>
      <c r="I2649" t="s">
        <v>1290</v>
      </c>
      <c r="J2649" t="s">
        <v>20</v>
      </c>
      <c r="K2649" t="s">
        <v>21</v>
      </c>
      <c r="L2649">
        <v>0</v>
      </c>
      <c r="M2649">
        <v>0</v>
      </c>
      <c r="N2649" t="s">
        <v>22</v>
      </c>
      <c r="O2649">
        <v>3</v>
      </c>
      <c r="P2649" s="30">
        <f>SQRT((postes_2[[#This Row],[x]]-$Q$1)^2+(postes_2[[#This Row],[y]]-$R$1)^2)</f>
        <v>382285.56522470043</v>
      </c>
      <c r="Q2649">
        <v>574945.96000000101</v>
      </c>
      <c r="R2649">
        <v>6372830.8399999999</v>
      </c>
    </row>
    <row r="2650" spans="1:18">
      <c r="A2650">
        <v>816</v>
      </c>
      <c r="B2650">
        <v>70050088</v>
      </c>
      <c r="C2650" t="e">
        <f>+#REF!</f>
        <v>#REF!</v>
      </c>
      <c r="D2650" t="s">
        <v>264</v>
      </c>
      <c r="E2650">
        <v>1448555371000</v>
      </c>
      <c r="F2650">
        <v>1455038723000</v>
      </c>
      <c r="G2650">
        <v>1</v>
      </c>
      <c r="H2650" t="s">
        <v>1765</v>
      </c>
      <c r="I2650" t="s">
        <v>1766</v>
      </c>
      <c r="J2650" t="s">
        <v>20</v>
      </c>
      <c r="K2650" t="s">
        <v>21</v>
      </c>
      <c r="L2650">
        <v>0</v>
      </c>
      <c r="M2650">
        <v>0</v>
      </c>
      <c r="N2650" t="s">
        <v>22</v>
      </c>
      <c r="O2650">
        <v>3</v>
      </c>
      <c r="P2650" s="30">
        <f>SQRT((postes_2[[#This Row],[x]]-$Q$1)^2+(postes_2[[#This Row],[y]]-$R$1)^2)</f>
        <v>382348.42025028827</v>
      </c>
      <c r="Q2650">
        <v>419232.35000000102</v>
      </c>
      <c r="R2650">
        <v>6422375.1299999999</v>
      </c>
    </row>
    <row r="2651" spans="1:18">
      <c r="A2651">
        <v>1553</v>
      </c>
      <c r="B2651">
        <v>30000890</v>
      </c>
      <c r="C2651">
        <f>+PF1100</f>
        <v>0</v>
      </c>
      <c r="D2651" t="s">
        <v>274</v>
      </c>
      <c r="E2651">
        <v>610761600000</v>
      </c>
      <c r="F2651">
        <v>1415276299000</v>
      </c>
      <c r="G2651">
        <v>1</v>
      </c>
      <c r="H2651" t="s">
        <v>2505</v>
      </c>
      <c r="I2651" t="s">
        <v>2506</v>
      </c>
      <c r="J2651" t="s">
        <v>20</v>
      </c>
      <c r="K2651" t="s">
        <v>21</v>
      </c>
      <c r="L2651">
        <v>0</v>
      </c>
      <c r="M2651">
        <v>0</v>
      </c>
      <c r="N2651" t="s">
        <v>22</v>
      </c>
      <c r="O2651">
        <v>3</v>
      </c>
      <c r="P2651" s="30">
        <f>SQRT((postes_2[[#This Row],[x]]-$Q$1)^2+(postes_2[[#This Row],[y]]-$R$1)^2)</f>
        <v>382453.30930440821</v>
      </c>
      <c r="Q2651">
        <v>926826.24000000197</v>
      </c>
      <c r="R2651">
        <v>6538546.5199999996</v>
      </c>
    </row>
    <row r="2652" spans="1:18">
      <c r="A2652">
        <v>2947</v>
      </c>
      <c r="B2652">
        <v>60000773</v>
      </c>
      <c r="C2652" t="e">
        <f>+#REF!</f>
        <v>#REF!</v>
      </c>
      <c r="D2652" t="s">
        <v>23</v>
      </c>
      <c r="E2652" s="1">
        <v>990576000000</v>
      </c>
      <c r="F2652">
        <v>1231163563000</v>
      </c>
      <c r="G2652">
        <v>1</v>
      </c>
      <c r="H2652" t="s">
        <v>4690</v>
      </c>
      <c r="I2652" t="s">
        <v>4691</v>
      </c>
      <c r="J2652" t="s">
        <v>20</v>
      </c>
      <c r="K2652" t="s">
        <v>21</v>
      </c>
      <c r="L2652">
        <v>0</v>
      </c>
      <c r="M2652">
        <v>0</v>
      </c>
      <c r="N2652" t="s">
        <v>22</v>
      </c>
      <c r="O2652">
        <v>6</v>
      </c>
      <c r="P2652" s="30">
        <f>SQRT((postes_2[[#This Row],[x]]-$Q$1)^2+(postes_2[[#This Row],[y]]-$R$1)^2)</f>
        <v>382460.40844372305</v>
      </c>
      <c r="Q2652">
        <v>228247.45000000301</v>
      </c>
      <c r="R2652">
        <v>6766968.9800000004</v>
      </c>
    </row>
    <row r="2653" spans="1:18">
      <c r="A2653">
        <v>1721</v>
      </c>
      <c r="B2653">
        <v>30002263</v>
      </c>
      <c r="C2653">
        <f>+PF934</f>
        <v>0</v>
      </c>
      <c r="D2653" t="s">
        <v>274</v>
      </c>
      <c r="E2653">
        <v>610761600000</v>
      </c>
      <c r="F2653">
        <v>1407407451000</v>
      </c>
      <c r="G2653">
        <v>1</v>
      </c>
      <c r="H2653" t="s">
        <v>6965</v>
      </c>
      <c r="I2653" t="s">
        <v>6966</v>
      </c>
      <c r="J2653" t="s">
        <v>20</v>
      </c>
      <c r="K2653" t="s">
        <v>21</v>
      </c>
      <c r="L2653">
        <v>0</v>
      </c>
      <c r="M2653">
        <v>0</v>
      </c>
      <c r="N2653" t="s">
        <v>22</v>
      </c>
      <c r="O2653">
        <v>3</v>
      </c>
      <c r="P2653" s="30">
        <f>SQRT((postes_2[[#This Row],[x]]-$Q$1)^2+(postes_2[[#This Row],[y]]-$R$1)^2)</f>
        <v>382527.16884414473</v>
      </c>
      <c r="Q2653">
        <v>767516.28999999899</v>
      </c>
      <c r="R2653">
        <v>6404659.7199999997</v>
      </c>
    </row>
    <row r="2654" spans="1:18">
      <c r="A2654">
        <v>3118</v>
      </c>
      <c r="B2654">
        <v>20000984</v>
      </c>
      <c r="C2654" t="e">
        <f>+#REF!</f>
        <v>#REF!</v>
      </c>
      <c r="D2654" t="s">
        <v>77</v>
      </c>
      <c r="E2654" s="1">
        <v>794016000000</v>
      </c>
      <c r="F2654">
        <v>1381404190000</v>
      </c>
      <c r="G2654">
        <v>1</v>
      </c>
      <c r="H2654" t="s">
        <v>3074</v>
      </c>
      <c r="I2654" t="s">
        <v>3075</v>
      </c>
      <c r="J2654" t="s">
        <v>20</v>
      </c>
      <c r="K2654" t="s">
        <v>21</v>
      </c>
      <c r="L2654">
        <v>0</v>
      </c>
      <c r="M2654">
        <v>0</v>
      </c>
      <c r="N2654" t="s">
        <v>22</v>
      </c>
      <c r="O2654">
        <v>3</v>
      </c>
      <c r="P2654" s="30">
        <f>SQRT((postes_2[[#This Row],[x]]-$Q$1)^2+(postes_2[[#This Row],[y]]-$R$1)^2)</f>
        <v>382602.62801048963</v>
      </c>
      <c r="Q2654">
        <v>988950.25999999803</v>
      </c>
      <c r="R2654">
        <v>6809470.6200000001</v>
      </c>
    </row>
    <row r="2655" spans="1:18">
      <c r="A2655">
        <v>1773</v>
      </c>
      <c r="B2655">
        <v>50000593</v>
      </c>
      <c r="C2655" t="e">
        <f>+#REF!</f>
        <v>#REF!</v>
      </c>
      <c r="D2655" t="s">
        <v>482</v>
      </c>
      <c r="E2655">
        <v>610761600000</v>
      </c>
      <c r="F2655">
        <v>1394704249000</v>
      </c>
      <c r="G2655">
        <v>1</v>
      </c>
      <c r="H2655" t="s">
        <v>7077</v>
      </c>
      <c r="I2655" t="s">
        <v>7078</v>
      </c>
      <c r="J2655" t="s">
        <v>20</v>
      </c>
      <c r="K2655" t="s">
        <v>21</v>
      </c>
      <c r="L2655">
        <v>0</v>
      </c>
      <c r="M2655">
        <v>0</v>
      </c>
      <c r="N2655" t="s">
        <v>22</v>
      </c>
      <c r="O2655">
        <v>6</v>
      </c>
      <c r="P2655" s="30">
        <f>SQRT((postes_2[[#This Row],[x]]-$Q$1)^2+(postes_2[[#This Row],[y]]-$R$1)^2)</f>
        <v>382616.72981398331</v>
      </c>
      <c r="Q2655">
        <v>421677.03000000102</v>
      </c>
      <c r="R2655">
        <v>6420666.5499999998</v>
      </c>
    </row>
    <row r="2656" spans="1:18">
      <c r="A2656">
        <v>1318</v>
      </c>
      <c r="B2656">
        <v>30001750</v>
      </c>
      <c r="C2656" t="e">
        <f>+#REF!</f>
        <v>#REF!</v>
      </c>
      <c r="D2656" t="s">
        <v>274</v>
      </c>
      <c r="E2656">
        <v>610761600000</v>
      </c>
      <c r="F2656">
        <v>1394196065000</v>
      </c>
      <c r="G2656">
        <v>1</v>
      </c>
      <c r="H2656" t="s">
        <v>2634</v>
      </c>
      <c r="I2656" t="s">
        <v>2635</v>
      </c>
      <c r="J2656" t="s">
        <v>20</v>
      </c>
      <c r="K2656" t="s">
        <v>21</v>
      </c>
      <c r="L2656">
        <v>0</v>
      </c>
      <c r="M2656">
        <v>0</v>
      </c>
      <c r="N2656" t="s">
        <v>22</v>
      </c>
      <c r="O2656">
        <v>3</v>
      </c>
      <c r="P2656" s="30">
        <f>SQRT((postes_2[[#This Row],[x]]-$Q$1)^2+(postes_2[[#This Row],[y]]-$R$1)^2)</f>
        <v>382772.05287090706</v>
      </c>
      <c r="Q2656">
        <v>876804.81000000203</v>
      </c>
      <c r="R2656">
        <v>6478544.4800000004</v>
      </c>
    </row>
    <row r="2657" spans="1:18">
      <c r="A2657">
        <v>414</v>
      </c>
      <c r="B2657">
        <v>20001476</v>
      </c>
      <c r="C2657">
        <f>+PF2245</f>
        <v>0</v>
      </c>
      <c r="D2657" t="s">
        <v>20</v>
      </c>
      <c r="E2657">
        <v>610761600000</v>
      </c>
      <c r="F2657" t="s">
        <v>20</v>
      </c>
      <c r="G2657">
        <v>1</v>
      </c>
      <c r="H2657" t="s">
        <v>4132</v>
      </c>
      <c r="I2657" t="s">
        <v>4133</v>
      </c>
      <c r="J2657" t="s">
        <v>20</v>
      </c>
      <c r="K2657" t="s">
        <v>21</v>
      </c>
      <c r="L2657">
        <v>0</v>
      </c>
      <c r="M2657">
        <v>0</v>
      </c>
      <c r="N2657" t="s">
        <v>22</v>
      </c>
      <c r="O2657">
        <v>3</v>
      </c>
      <c r="P2657" s="30">
        <f>SQRT((postes_2[[#This Row],[x]]-$Q$1)^2+(postes_2[[#This Row],[y]]-$R$1)^2)</f>
        <v>382982.62855423259</v>
      </c>
      <c r="Q2657">
        <v>991461.35999999905</v>
      </c>
      <c r="R2657">
        <v>6714465.7300000004</v>
      </c>
    </row>
    <row r="2658" spans="1:18">
      <c r="A2658">
        <v>1079</v>
      </c>
      <c r="B2658">
        <v>50000573</v>
      </c>
      <c r="C2658" t="e">
        <f>+#REF!</f>
        <v>#REF!</v>
      </c>
      <c r="D2658" t="s">
        <v>274</v>
      </c>
      <c r="E2658">
        <v>610761600000</v>
      </c>
      <c r="F2658">
        <v>1423832334000</v>
      </c>
      <c r="G2658">
        <v>1</v>
      </c>
      <c r="H2658" t="s">
        <v>6543</v>
      </c>
      <c r="I2658" t="s">
        <v>6544</v>
      </c>
      <c r="J2658" t="s">
        <v>20</v>
      </c>
      <c r="K2658" t="s">
        <v>21</v>
      </c>
      <c r="L2658">
        <v>0</v>
      </c>
      <c r="M2658">
        <v>0</v>
      </c>
      <c r="N2658" t="s">
        <v>22</v>
      </c>
      <c r="O2658">
        <v>6</v>
      </c>
      <c r="P2658" s="30">
        <f>SQRT((postes_2[[#This Row],[x]]-$Q$1)^2+(postes_2[[#This Row],[y]]-$R$1)^2)</f>
        <v>383063.06939932558</v>
      </c>
      <c r="Q2658">
        <v>417025.43999999802</v>
      </c>
      <c r="R2658">
        <v>6422831.4500000002</v>
      </c>
    </row>
    <row r="2659" spans="1:18">
      <c r="A2659">
        <v>1983</v>
      </c>
      <c r="B2659">
        <v>20000692</v>
      </c>
      <c r="C2659">
        <f>+PF678</f>
        <v>0</v>
      </c>
      <c r="D2659" t="s">
        <v>43</v>
      </c>
      <c r="E2659">
        <v>1127820024000</v>
      </c>
      <c r="F2659">
        <v>1127818658000</v>
      </c>
      <c r="G2659">
        <v>1</v>
      </c>
      <c r="H2659" t="s">
        <v>4182</v>
      </c>
      <c r="I2659" t="s">
        <v>4183</v>
      </c>
      <c r="J2659" t="s">
        <v>20</v>
      </c>
      <c r="K2659" t="s">
        <v>21</v>
      </c>
      <c r="L2659">
        <v>0</v>
      </c>
      <c r="M2659">
        <v>0</v>
      </c>
      <c r="N2659" t="s">
        <v>22</v>
      </c>
      <c r="O2659">
        <v>3</v>
      </c>
      <c r="P2659" s="30">
        <f>SQRT((postes_2[[#This Row],[x]]-$Q$1)^2+(postes_2[[#This Row],[y]]-$R$1)^2)</f>
        <v>383217.69663412694</v>
      </c>
      <c r="Q2659">
        <v>982179.60000000102</v>
      </c>
      <c r="R2659">
        <v>6846667.7599999998</v>
      </c>
    </row>
    <row r="2660" spans="1:18">
      <c r="A2660">
        <v>2850</v>
      </c>
      <c r="B2660">
        <v>50000811</v>
      </c>
      <c r="C2660" t="e">
        <f>+#REF!</f>
        <v>#REF!</v>
      </c>
      <c r="D2660" t="s">
        <v>152</v>
      </c>
      <c r="E2660">
        <v>610761600000</v>
      </c>
      <c r="F2660">
        <v>1302769258000</v>
      </c>
      <c r="G2660">
        <v>1</v>
      </c>
      <c r="H2660" t="s">
        <v>2274</v>
      </c>
      <c r="I2660" t="s">
        <v>2275</v>
      </c>
      <c r="J2660" t="s">
        <v>20</v>
      </c>
      <c r="K2660" t="s">
        <v>21</v>
      </c>
      <c r="L2660">
        <v>0</v>
      </c>
      <c r="M2660">
        <v>0</v>
      </c>
      <c r="N2660" t="s">
        <v>22</v>
      </c>
      <c r="O2660">
        <v>3</v>
      </c>
      <c r="P2660" s="30">
        <f>SQRT((postes_2[[#This Row],[x]]-$Q$1)^2+(postes_2[[#This Row],[y]]-$R$1)^2)</f>
        <v>383319.19960173022</v>
      </c>
      <c r="Q2660">
        <v>689994.36999999697</v>
      </c>
      <c r="R2660">
        <v>6378483.1900000004</v>
      </c>
    </row>
    <row r="2661" spans="1:18">
      <c r="A2661">
        <v>212</v>
      </c>
      <c r="B2661">
        <v>20001516</v>
      </c>
      <c r="C2661" t="e">
        <f>+#REF!</f>
        <v>#REF!</v>
      </c>
      <c r="D2661" t="s">
        <v>20</v>
      </c>
      <c r="E2661">
        <v>610761600000</v>
      </c>
      <c r="F2661" t="s">
        <v>20</v>
      </c>
      <c r="G2661">
        <v>1</v>
      </c>
      <c r="H2661" t="s">
        <v>575</v>
      </c>
      <c r="I2661" t="s">
        <v>576</v>
      </c>
      <c r="J2661" t="s">
        <v>577</v>
      </c>
      <c r="K2661" t="s">
        <v>21</v>
      </c>
      <c r="L2661">
        <v>0</v>
      </c>
      <c r="M2661">
        <v>0</v>
      </c>
      <c r="N2661" t="s">
        <v>22</v>
      </c>
      <c r="O2661">
        <v>3</v>
      </c>
      <c r="P2661" s="30">
        <f>SQRT((postes_2[[#This Row],[x]]-$Q$1)^2+(postes_2[[#This Row],[y]]-$R$1)^2)</f>
        <v>383404.6952139975</v>
      </c>
      <c r="Q2661">
        <v>985925.02000000305</v>
      </c>
      <c r="R2661">
        <v>6675795.4000000004</v>
      </c>
    </row>
    <row r="2662" spans="1:18">
      <c r="A2662">
        <v>904</v>
      </c>
      <c r="B2662">
        <v>60000817</v>
      </c>
      <c r="C2662">
        <f>+PF1760</f>
        <v>0</v>
      </c>
      <c r="D2662" t="s">
        <v>20</v>
      </c>
      <c r="E2662">
        <v>936835200000</v>
      </c>
      <c r="F2662" t="s">
        <v>20</v>
      </c>
      <c r="G2662">
        <v>1</v>
      </c>
      <c r="H2662" t="s">
        <v>1949</v>
      </c>
      <c r="I2662" t="s">
        <v>1950</v>
      </c>
      <c r="J2662" t="s">
        <v>1951</v>
      </c>
      <c r="K2662" t="s">
        <v>21</v>
      </c>
      <c r="L2662">
        <v>0</v>
      </c>
      <c r="M2662">
        <v>0</v>
      </c>
      <c r="N2662" t="s">
        <v>22</v>
      </c>
      <c r="O2662">
        <v>3</v>
      </c>
      <c r="P2662" s="30">
        <f>SQRT((postes_2[[#This Row],[x]]-$Q$1)^2+(postes_2[[#This Row],[y]]-$R$1)^2)</f>
        <v>383539.63203720027</v>
      </c>
      <c r="Q2662">
        <v>227007.67000000199</v>
      </c>
      <c r="R2662">
        <v>6761197.6799999997</v>
      </c>
    </row>
    <row r="2663" spans="1:18">
      <c r="A2663">
        <v>346</v>
      </c>
      <c r="B2663">
        <v>50000857</v>
      </c>
      <c r="C2663" t="e">
        <f>+#REF!</f>
        <v>#REF!</v>
      </c>
      <c r="D2663" t="s">
        <v>20</v>
      </c>
      <c r="E2663">
        <v>610761600000</v>
      </c>
      <c r="F2663" t="s">
        <v>20</v>
      </c>
      <c r="G2663">
        <v>1</v>
      </c>
      <c r="H2663" t="s">
        <v>808</v>
      </c>
      <c r="I2663" t="s">
        <v>809</v>
      </c>
      <c r="J2663" t="s">
        <v>20</v>
      </c>
      <c r="K2663" t="s">
        <v>21</v>
      </c>
      <c r="L2663">
        <v>0</v>
      </c>
      <c r="M2663">
        <v>0</v>
      </c>
      <c r="N2663" t="s">
        <v>22</v>
      </c>
      <c r="O2663">
        <v>3</v>
      </c>
      <c r="P2663" s="30">
        <f>SQRT((postes_2[[#This Row],[x]]-$Q$1)^2+(postes_2[[#This Row],[y]]-$R$1)^2)</f>
        <v>383549.78457907849</v>
      </c>
      <c r="Q2663">
        <v>635809.89000000095</v>
      </c>
      <c r="R2663">
        <v>6370750.5899999999</v>
      </c>
    </row>
    <row r="2664" spans="1:18">
      <c r="A2664">
        <v>466</v>
      </c>
      <c r="B2664">
        <v>70021077</v>
      </c>
      <c r="C2664">
        <f>+PF2200</f>
        <v>0</v>
      </c>
      <c r="D2664" t="s">
        <v>23</v>
      </c>
      <c r="E2664">
        <v>1211298453000</v>
      </c>
      <c r="F2664">
        <v>1211298351000</v>
      </c>
      <c r="G2664">
        <v>1</v>
      </c>
      <c r="H2664" t="s">
        <v>441</v>
      </c>
      <c r="I2664" t="s">
        <v>442</v>
      </c>
      <c r="J2664" t="s">
        <v>20</v>
      </c>
      <c r="K2664" t="s">
        <v>21</v>
      </c>
      <c r="L2664">
        <v>0</v>
      </c>
      <c r="M2664">
        <v>0</v>
      </c>
      <c r="N2664" t="s">
        <v>22</v>
      </c>
      <c r="O2664">
        <v>3</v>
      </c>
      <c r="P2664" s="30">
        <f>SQRT((postes_2[[#This Row],[x]]-$Q$1)^2+(postes_2[[#This Row],[y]]-$R$1)^2)</f>
        <v>383958.74720192357</v>
      </c>
      <c r="Q2664">
        <v>652675.61999999697</v>
      </c>
      <c r="R2664">
        <v>6371830.4000000004</v>
      </c>
    </row>
    <row r="2665" spans="1:18">
      <c r="A2665">
        <v>1541</v>
      </c>
      <c r="B2665">
        <v>30000475</v>
      </c>
      <c r="C2665" t="e">
        <f>+#REF!</f>
        <v>#REF!</v>
      </c>
      <c r="D2665" t="s">
        <v>274</v>
      </c>
      <c r="E2665">
        <v>610761600000</v>
      </c>
      <c r="F2665">
        <v>1415269165000</v>
      </c>
      <c r="G2665">
        <v>1</v>
      </c>
      <c r="H2665" t="s">
        <v>2483</v>
      </c>
      <c r="I2665" t="s">
        <v>2484</v>
      </c>
      <c r="J2665" t="s">
        <v>20</v>
      </c>
      <c r="K2665" t="s">
        <v>21</v>
      </c>
      <c r="L2665">
        <v>0</v>
      </c>
      <c r="M2665">
        <v>0</v>
      </c>
      <c r="N2665" t="s">
        <v>22</v>
      </c>
      <c r="O2665">
        <v>3</v>
      </c>
      <c r="P2665" s="30">
        <f>SQRT((postes_2[[#This Row],[x]]-$Q$1)^2+(postes_2[[#This Row],[y]]-$R$1)^2)</f>
        <v>384012.84864439082</v>
      </c>
      <c r="Q2665">
        <v>954393.11999999697</v>
      </c>
      <c r="R2665">
        <v>6582634.1699999999</v>
      </c>
    </row>
    <row r="2666" spans="1:18">
      <c r="A2666">
        <v>961</v>
      </c>
      <c r="B2666">
        <v>60000338</v>
      </c>
      <c r="C2666">
        <f>+PF1707</f>
        <v>0</v>
      </c>
      <c r="D2666" t="s">
        <v>20</v>
      </c>
      <c r="E2666">
        <v>1007596800000</v>
      </c>
      <c r="F2666" t="s">
        <v>20</v>
      </c>
      <c r="G2666">
        <v>1</v>
      </c>
      <c r="H2666" t="s">
        <v>1502</v>
      </c>
      <c r="I2666" t="s">
        <v>1503</v>
      </c>
      <c r="J2666" t="s">
        <v>20</v>
      </c>
      <c r="K2666" t="s">
        <v>21</v>
      </c>
      <c r="L2666">
        <v>0</v>
      </c>
      <c r="M2666">
        <v>0</v>
      </c>
      <c r="N2666" t="s">
        <v>22</v>
      </c>
      <c r="O2666">
        <v>3</v>
      </c>
      <c r="P2666" s="30">
        <f>SQRT((postes_2[[#This Row],[x]]-$Q$1)^2+(postes_2[[#This Row],[y]]-$R$1)^2)</f>
        <v>384030.06632722024</v>
      </c>
      <c r="Q2666">
        <v>231060.240000002</v>
      </c>
      <c r="R2666">
        <v>6812858.1799999997</v>
      </c>
    </row>
    <row r="2667" spans="1:18">
      <c r="A2667">
        <v>3656</v>
      </c>
      <c r="B2667">
        <v>30000744</v>
      </c>
      <c r="C2667" t="e">
        <f>+#REF!</f>
        <v>#REF!</v>
      </c>
      <c r="D2667" t="s">
        <v>30</v>
      </c>
      <c r="E2667">
        <v>788659200000</v>
      </c>
      <c r="F2667">
        <v>1409933740000</v>
      </c>
      <c r="G2667">
        <v>1</v>
      </c>
      <c r="H2667" t="s">
        <v>7186</v>
      </c>
      <c r="I2667" t="s">
        <v>7187</v>
      </c>
      <c r="J2667" t="s">
        <v>20</v>
      </c>
      <c r="K2667" t="s">
        <v>21</v>
      </c>
      <c r="L2667">
        <v>0</v>
      </c>
      <c r="M2667">
        <v>0</v>
      </c>
      <c r="N2667" t="s">
        <v>22</v>
      </c>
      <c r="O2667">
        <v>6</v>
      </c>
      <c r="P2667" s="30">
        <f>SQRT((postes_2[[#This Row],[x]]-$Q$1)^2+(postes_2[[#This Row],[y]]-$R$1)^2)</f>
        <v>384108.59368573199</v>
      </c>
      <c r="Q2667">
        <v>939262.93999999797</v>
      </c>
      <c r="R2667">
        <v>6554882.0199999996</v>
      </c>
    </row>
    <row r="2668" spans="1:18">
      <c r="A2668">
        <v>1104</v>
      </c>
      <c r="B2668">
        <v>70026977</v>
      </c>
      <c r="C2668">
        <f>+PF1566</f>
        <v>0</v>
      </c>
      <c r="D2668" t="s">
        <v>168</v>
      </c>
      <c r="E2668">
        <v>1319537111000</v>
      </c>
      <c r="F2668">
        <v>1450363609000</v>
      </c>
      <c r="G2668">
        <v>1</v>
      </c>
      <c r="H2668" t="s">
        <v>6555</v>
      </c>
      <c r="I2668" t="s">
        <v>6556</v>
      </c>
      <c r="J2668" t="s">
        <v>1046</v>
      </c>
      <c r="K2668" t="s">
        <v>21</v>
      </c>
      <c r="L2668">
        <v>0</v>
      </c>
      <c r="M2668">
        <v>0</v>
      </c>
      <c r="N2668" t="s">
        <v>22</v>
      </c>
      <c r="O2668">
        <v>3</v>
      </c>
      <c r="P2668" s="30">
        <f>SQRT((postes_2[[#This Row],[x]]-$Q$1)^2+(postes_2[[#This Row],[y]]-$R$1)^2)</f>
        <v>384151.14202083007</v>
      </c>
      <c r="Q2668">
        <v>856266.53000000096</v>
      </c>
      <c r="R2668">
        <v>6458240.71</v>
      </c>
    </row>
    <row r="2669" spans="1:18">
      <c r="A2669">
        <v>3946</v>
      </c>
      <c r="B2669">
        <v>70050704</v>
      </c>
      <c r="C2669" t="e">
        <f>+#REF!</f>
        <v>#REF!</v>
      </c>
      <c r="D2669" t="s">
        <v>274</v>
      </c>
      <c r="E2669">
        <v>1422440127000</v>
      </c>
      <c r="F2669">
        <v>1422440065000</v>
      </c>
      <c r="G2669">
        <v>1</v>
      </c>
      <c r="H2669" t="s">
        <v>8337</v>
      </c>
      <c r="I2669" t="s">
        <v>8338</v>
      </c>
      <c r="J2669" t="s">
        <v>20</v>
      </c>
      <c r="K2669" t="s">
        <v>21</v>
      </c>
      <c r="L2669">
        <v>0</v>
      </c>
      <c r="M2669">
        <v>0</v>
      </c>
      <c r="N2669" t="s">
        <v>22</v>
      </c>
      <c r="O2669">
        <v>3</v>
      </c>
      <c r="P2669" s="30">
        <f>SQRT((postes_2[[#This Row],[x]]-$Q$1)^2+(postes_2[[#This Row],[y]]-$R$1)^2)</f>
        <v>384710.1140486775</v>
      </c>
      <c r="Q2669">
        <v>843341.39999999898</v>
      </c>
      <c r="R2669">
        <v>6447239.4699999997</v>
      </c>
    </row>
    <row r="2670" spans="1:18">
      <c r="A2670">
        <v>3947</v>
      </c>
      <c r="B2670">
        <v>30002095</v>
      </c>
      <c r="C2670" t="e">
        <f>+#REF!</f>
        <v>#REF!</v>
      </c>
      <c r="D2670" t="s">
        <v>20</v>
      </c>
      <c r="E2670" s="1">
        <v>907200000000</v>
      </c>
      <c r="F2670" t="s">
        <v>20</v>
      </c>
      <c r="G2670">
        <v>1</v>
      </c>
      <c r="H2670" t="s">
        <v>8337</v>
      </c>
      <c r="I2670" t="s">
        <v>8338</v>
      </c>
      <c r="J2670" t="s">
        <v>20</v>
      </c>
      <c r="K2670" t="s">
        <v>21</v>
      </c>
      <c r="L2670">
        <v>0</v>
      </c>
      <c r="M2670">
        <v>0</v>
      </c>
      <c r="N2670" t="s">
        <v>22</v>
      </c>
      <c r="O2670">
        <v>6</v>
      </c>
      <c r="P2670" s="30">
        <f>SQRT((postes_2[[#This Row],[x]]-$Q$1)^2+(postes_2[[#This Row],[y]]-$R$1)^2)</f>
        <v>384710.1140486775</v>
      </c>
      <c r="Q2670">
        <v>843341.39999999898</v>
      </c>
      <c r="R2670">
        <v>6447239.4699999997</v>
      </c>
    </row>
    <row r="2671" spans="1:18">
      <c r="A2671">
        <v>1703</v>
      </c>
      <c r="B2671">
        <v>50000611</v>
      </c>
      <c r="C2671" t="e">
        <f>+#REF!</f>
        <v>#REF!</v>
      </c>
      <c r="D2671" t="s">
        <v>30</v>
      </c>
      <c r="E2671">
        <v>1070323200000</v>
      </c>
      <c r="F2671">
        <v>1374163708000</v>
      </c>
      <c r="G2671">
        <v>1</v>
      </c>
      <c r="H2671" t="s">
        <v>6929</v>
      </c>
      <c r="I2671" t="s">
        <v>4281</v>
      </c>
      <c r="J2671" t="s">
        <v>20</v>
      </c>
      <c r="K2671" t="s">
        <v>21</v>
      </c>
      <c r="L2671">
        <v>0</v>
      </c>
      <c r="M2671">
        <v>0</v>
      </c>
      <c r="N2671" t="s">
        <v>22</v>
      </c>
      <c r="O2671">
        <v>3</v>
      </c>
      <c r="P2671" s="30">
        <f>SQRT((postes_2[[#This Row],[x]]-$Q$1)^2+(postes_2[[#This Row],[y]]-$R$1)^2)</f>
        <v>384754.25420353259</v>
      </c>
      <c r="Q2671">
        <v>419156.54999999702</v>
      </c>
      <c r="R2671">
        <v>6419643.1299999999</v>
      </c>
    </row>
    <row r="2672" spans="1:18">
      <c r="A2672">
        <v>2107</v>
      </c>
      <c r="B2672">
        <v>50000612</v>
      </c>
      <c r="C2672" t="e">
        <f>+#REF!</f>
        <v>#REF!</v>
      </c>
      <c r="D2672" t="s">
        <v>482</v>
      </c>
      <c r="E2672">
        <v>1070323200000</v>
      </c>
      <c r="F2672">
        <v>1394012147000</v>
      </c>
      <c r="G2672">
        <v>1</v>
      </c>
      <c r="H2672" t="s">
        <v>4280</v>
      </c>
      <c r="I2672" t="s">
        <v>4281</v>
      </c>
      <c r="J2672" t="s">
        <v>4282</v>
      </c>
      <c r="K2672" t="s">
        <v>21</v>
      </c>
      <c r="L2672">
        <v>0</v>
      </c>
      <c r="M2672">
        <v>0</v>
      </c>
      <c r="N2672" t="s">
        <v>22</v>
      </c>
      <c r="O2672">
        <v>3</v>
      </c>
      <c r="P2672" s="30">
        <f>SQRT((postes_2[[#This Row],[x]]-$Q$1)^2+(postes_2[[#This Row],[y]]-$R$1)^2)</f>
        <v>384795.83387655381</v>
      </c>
      <c r="Q2672">
        <v>420955.03999999899</v>
      </c>
      <c r="R2672">
        <v>6418571.0499999998</v>
      </c>
    </row>
    <row r="2673" spans="1:18">
      <c r="A2673">
        <v>3438</v>
      </c>
      <c r="B2673">
        <v>50000534</v>
      </c>
      <c r="C2673" t="e">
        <f>+#REF!</f>
        <v>#REF!</v>
      </c>
      <c r="D2673" t="s">
        <v>30</v>
      </c>
      <c r="E2673">
        <v>610761600000</v>
      </c>
      <c r="F2673">
        <v>1412677479000</v>
      </c>
      <c r="G2673">
        <v>1</v>
      </c>
      <c r="H2673" t="s">
        <v>207</v>
      </c>
      <c r="I2673" t="s">
        <v>208</v>
      </c>
      <c r="J2673" t="s">
        <v>20</v>
      </c>
      <c r="K2673" t="s">
        <v>21</v>
      </c>
      <c r="L2673">
        <v>0</v>
      </c>
      <c r="M2673">
        <v>0</v>
      </c>
      <c r="N2673" t="s">
        <v>22</v>
      </c>
      <c r="O2673">
        <v>3</v>
      </c>
      <c r="P2673" s="30">
        <f>SQRT((postes_2[[#This Row],[x]]-$Q$1)^2+(postes_2[[#This Row],[y]]-$R$1)^2)</f>
        <v>384830.34142049111</v>
      </c>
      <c r="Q2673">
        <v>404629.04999999702</v>
      </c>
      <c r="R2673">
        <v>6428309.79</v>
      </c>
    </row>
    <row r="2674" spans="1:18">
      <c r="A2674">
        <v>1406</v>
      </c>
      <c r="B2674">
        <v>50000575</v>
      </c>
      <c r="C2674">
        <f>+PF1270</f>
        <v>0</v>
      </c>
      <c r="D2674" t="s">
        <v>108</v>
      </c>
      <c r="E2674">
        <v>610761600000</v>
      </c>
      <c r="F2674">
        <v>1259600943000</v>
      </c>
      <c r="G2674">
        <v>1</v>
      </c>
      <c r="H2674" t="s">
        <v>2352</v>
      </c>
      <c r="I2674" t="s">
        <v>2353</v>
      </c>
      <c r="J2674" t="s">
        <v>20</v>
      </c>
      <c r="K2674" t="s">
        <v>21</v>
      </c>
      <c r="L2674">
        <v>0</v>
      </c>
      <c r="M2674">
        <v>0</v>
      </c>
      <c r="N2674" t="s">
        <v>22</v>
      </c>
      <c r="O2674">
        <v>3</v>
      </c>
      <c r="P2674" s="30">
        <f>SQRT((postes_2[[#This Row],[x]]-$Q$1)^2+(postes_2[[#This Row],[y]]-$R$1)^2)</f>
        <v>384886.09810120414</v>
      </c>
      <c r="Q2674">
        <v>414607.15999999602</v>
      </c>
      <c r="R2674">
        <v>6422138.7400000002</v>
      </c>
    </row>
    <row r="2675" spans="1:18">
      <c r="A2675">
        <v>3736</v>
      </c>
      <c r="B2675">
        <v>50002265</v>
      </c>
      <c r="C2675" t="e">
        <f>+#REF!</f>
        <v>#REF!</v>
      </c>
      <c r="D2675" t="s">
        <v>20</v>
      </c>
      <c r="E2675">
        <v>973123200000</v>
      </c>
      <c r="F2675" t="s">
        <v>20</v>
      </c>
      <c r="G2675">
        <v>1</v>
      </c>
      <c r="H2675" t="s">
        <v>7202</v>
      </c>
      <c r="I2675" t="s">
        <v>7203</v>
      </c>
      <c r="J2675" t="s">
        <v>20</v>
      </c>
      <c r="K2675" t="s">
        <v>21</v>
      </c>
      <c r="L2675">
        <v>0</v>
      </c>
      <c r="M2675">
        <v>0</v>
      </c>
      <c r="N2675" t="s">
        <v>22</v>
      </c>
      <c r="O2675">
        <v>3</v>
      </c>
      <c r="P2675" s="30">
        <f>SQRT((postes_2[[#This Row],[x]]-$Q$1)^2+(postes_2[[#This Row],[y]]-$R$1)^2)</f>
        <v>385318.9250452884</v>
      </c>
      <c r="Q2675">
        <v>417335.63000000297</v>
      </c>
      <c r="R2675">
        <v>6420040.5999999996</v>
      </c>
    </row>
    <row r="2676" spans="1:18">
      <c r="A2676">
        <v>3289</v>
      </c>
      <c r="B2676">
        <v>30000588</v>
      </c>
      <c r="C2676" t="e">
        <f>+#REF!</f>
        <v>#REF!</v>
      </c>
      <c r="D2676" t="s">
        <v>56</v>
      </c>
      <c r="E2676">
        <v>1353610482000</v>
      </c>
      <c r="F2676">
        <v>1353610435000</v>
      </c>
      <c r="G2676">
        <v>1</v>
      </c>
      <c r="H2676" t="s">
        <v>3638</v>
      </c>
      <c r="I2676" t="s">
        <v>3639</v>
      </c>
      <c r="J2676" t="s">
        <v>20</v>
      </c>
      <c r="K2676" t="s">
        <v>21</v>
      </c>
      <c r="L2676">
        <v>0</v>
      </c>
      <c r="M2676">
        <v>0</v>
      </c>
      <c r="N2676" t="s">
        <v>22</v>
      </c>
      <c r="O2676">
        <v>3</v>
      </c>
      <c r="P2676" s="30">
        <f>SQRT((postes_2[[#This Row],[x]]-$Q$1)^2+(postes_2[[#This Row],[y]]-$R$1)^2)</f>
        <v>385338.12616446195</v>
      </c>
      <c r="Q2676">
        <v>949313.18999999797</v>
      </c>
      <c r="R2676">
        <v>6569967.71</v>
      </c>
    </row>
    <row r="2677" spans="1:18">
      <c r="A2677">
        <v>3494</v>
      </c>
      <c r="B2677">
        <v>30002198</v>
      </c>
      <c r="C2677" t="e">
        <f>+#REF!</f>
        <v>#REF!</v>
      </c>
      <c r="D2677" t="s">
        <v>77</v>
      </c>
      <c r="E2677" s="1">
        <v>907200000000</v>
      </c>
      <c r="F2677">
        <v>1353346808000</v>
      </c>
      <c r="G2677">
        <v>1</v>
      </c>
      <c r="H2677" t="s">
        <v>6673</v>
      </c>
      <c r="I2677" t="s">
        <v>6674</v>
      </c>
      <c r="J2677" t="s">
        <v>20</v>
      </c>
      <c r="K2677" t="s">
        <v>21</v>
      </c>
      <c r="L2677">
        <v>0</v>
      </c>
      <c r="M2677">
        <v>0</v>
      </c>
      <c r="N2677" t="s">
        <v>22</v>
      </c>
      <c r="O2677">
        <v>3</v>
      </c>
      <c r="P2677" s="30">
        <f>SQRT((postes_2[[#This Row],[x]]-$Q$1)^2+(postes_2[[#This Row],[y]]-$R$1)^2)</f>
        <v>385394.11130317248</v>
      </c>
      <c r="Q2677">
        <v>823197.72999999695</v>
      </c>
      <c r="R2677">
        <v>6432097.71</v>
      </c>
    </row>
    <row r="2678" spans="1:18">
      <c r="A2678">
        <v>1548</v>
      </c>
      <c r="B2678">
        <v>30000922</v>
      </c>
      <c r="C2678">
        <f>+PF1132</f>
        <v>0</v>
      </c>
      <c r="D2678" t="s">
        <v>274</v>
      </c>
      <c r="E2678">
        <v>610761600000</v>
      </c>
      <c r="F2678">
        <v>1415276392000</v>
      </c>
      <c r="G2678">
        <v>1</v>
      </c>
      <c r="H2678" t="s">
        <v>2496</v>
      </c>
      <c r="I2678" t="s">
        <v>2497</v>
      </c>
      <c r="J2678" t="s">
        <v>26</v>
      </c>
      <c r="K2678" t="s">
        <v>21</v>
      </c>
      <c r="L2678">
        <v>0</v>
      </c>
      <c r="M2678">
        <v>0</v>
      </c>
      <c r="N2678" t="s">
        <v>22</v>
      </c>
      <c r="O2678">
        <v>3</v>
      </c>
      <c r="P2678" s="30">
        <f>SQRT((postes_2[[#This Row],[x]]-$Q$1)^2+(postes_2[[#This Row],[y]]-$R$1)^2)</f>
        <v>385510.98381962156</v>
      </c>
      <c r="Q2678">
        <v>927927.46000000101</v>
      </c>
      <c r="R2678">
        <v>6534741</v>
      </c>
    </row>
    <row r="2679" spans="1:18">
      <c r="A2679">
        <v>2601</v>
      </c>
      <c r="B2679">
        <v>50000549</v>
      </c>
      <c r="C2679">
        <f>+PF80</f>
        <v>0</v>
      </c>
      <c r="D2679" t="s">
        <v>482</v>
      </c>
      <c r="E2679">
        <v>610761600000</v>
      </c>
      <c r="F2679">
        <v>1392111113000</v>
      </c>
      <c r="G2679">
        <v>1</v>
      </c>
      <c r="H2679" t="s">
        <v>1370</v>
      </c>
      <c r="I2679" t="s">
        <v>1371</v>
      </c>
      <c r="J2679" t="s">
        <v>1372</v>
      </c>
      <c r="K2679" t="s">
        <v>21</v>
      </c>
      <c r="L2679">
        <v>0</v>
      </c>
      <c r="M2679">
        <v>0</v>
      </c>
      <c r="N2679" t="s">
        <v>22</v>
      </c>
      <c r="O2679">
        <v>3</v>
      </c>
      <c r="P2679" s="30">
        <f>SQRT((postes_2[[#This Row],[x]]-$Q$1)^2+(postes_2[[#This Row],[y]]-$R$1)^2)</f>
        <v>385681.26330875949</v>
      </c>
      <c r="Q2679">
        <v>405772.71999999898</v>
      </c>
      <c r="R2679">
        <v>6426584.1600000001</v>
      </c>
    </row>
    <row r="2680" spans="1:18">
      <c r="A2680">
        <v>2518</v>
      </c>
      <c r="B2680">
        <v>20001070</v>
      </c>
      <c r="C2680" t="e">
        <f>+#REF!</f>
        <v>#REF!</v>
      </c>
      <c r="D2680" t="s">
        <v>168</v>
      </c>
      <c r="E2680">
        <v>996105600000</v>
      </c>
      <c r="F2680">
        <v>1449586489000</v>
      </c>
      <c r="G2680">
        <v>1</v>
      </c>
      <c r="H2680" t="s">
        <v>4585</v>
      </c>
      <c r="I2680" t="s">
        <v>4586</v>
      </c>
      <c r="J2680" t="s">
        <v>20</v>
      </c>
      <c r="K2680" t="s">
        <v>21</v>
      </c>
      <c r="L2680">
        <v>0</v>
      </c>
      <c r="M2680">
        <v>0</v>
      </c>
      <c r="N2680" t="s">
        <v>22</v>
      </c>
      <c r="O2680">
        <v>6</v>
      </c>
      <c r="P2680" s="30">
        <f>SQRT((postes_2[[#This Row],[x]]-$Q$1)^2+(postes_2[[#This Row],[y]]-$R$1)^2)</f>
        <v>385937.08115128602</v>
      </c>
      <c r="Q2680">
        <v>994212.67000000202</v>
      </c>
      <c r="R2680">
        <v>6794553.0899999999</v>
      </c>
    </row>
    <row r="2681" spans="1:18">
      <c r="A2681">
        <v>2109</v>
      </c>
      <c r="B2681">
        <v>50000598</v>
      </c>
      <c r="C2681">
        <f>+PF574</f>
        <v>0</v>
      </c>
      <c r="D2681" t="s">
        <v>482</v>
      </c>
      <c r="E2681">
        <v>874281600000</v>
      </c>
      <c r="F2681">
        <v>1394024595000</v>
      </c>
      <c r="G2681">
        <v>1</v>
      </c>
      <c r="H2681" t="s">
        <v>4285</v>
      </c>
      <c r="I2681" t="s">
        <v>4286</v>
      </c>
      <c r="J2681" t="s">
        <v>26</v>
      </c>
      <c r="K2681" t="s">
        <v>21</v>
      </c>
      <c r="L2681">
        <v>0</v>
      </c>
      <c r="M2681">
        <v>0</v>
      </c>
      <c r="N2681" t="s">
        <v>22</v>
      </c>
      <c r="O2681">
        <v>3</v>
      </c>
      <c r="P2681" s="30">
        <f>SQRT((postes_2[[#This Row],[x]]-$Q$1)^2+(postes_2[[#This Row],[y]]-$R$1)^2)</f>
        <v>386094.39256812062</v>
      </c>
      <c r="Q2681">
        <v>415366.61999999703</v>
      </c>
      <c r="R2681">
        <v>6420289.9800000004</v>
      </c>
    </row>
    <row r="2682" spans="1:18">
      <c r="A2682">
        <v>1023</v>
      </c>
      <c r="B2682">
        <v>50000565</v>
      </c>
      <c r="C2682">
        <f>+PF1661</f>
        <v>0</v>
      </c>
      <c r="D2682" t="s">
        <v>482</v>
      </c>
      <c r="E2682">
        <v>893203200000</v>
      </c>
      <c r="F2682">
        <v>1392121441000</v>
      </c>
      <c r="G2682">
        <v>1</v>
      </c>
      <c r="H2682" t="s">
        <v>1578</v>
      </c>
      <c r="I2682" t="s">
        <v>1579</v>
      </c>
      <c r="J2682" t="s">
        <v>20</v>
      </c>
      <c r="K2682" t="s">
        <v>21</v>
      </c>
      <c r="L2682">
        <v>0</v>
      </c>
      <c r="M2682">
        <v>0</v>
      </c>
      <c r="N2682" t="s">
        <v>22</v>
      </c>
      <c r="O2682">
        <v>3</v>
      </c>
      <c r="P2682" s="30">
        <f>SQRT((postes_2[[#This Row],[x]]-$Q$1)^2+(postes_2[[#This Row],[y]]-$R$1)^2)</f>
        <v>386100.18803980947</v>
      </c>
      <c r="Q2682">
        <v>410059.89999999898</v>
      </c>
      <c r="R2682">
        <v>6423448.0599999996</v>
      </c>
    </row>
    <row r="2683" spans="1:18">
      <c r="A2683">
        <v>1966</v>
      </c>
      <c r="B2683">
        <v>60000847</v>
      </c>
      <c r="C2683">
        <f>+PF719</f>
        <v>0</v>
      </c>
      <c r="D2683" t="s">
        <v>264</v>
      </c>
      <c r="E2683">
        <v>610761600000</v>
      </c>
      <c r="F2683">
        <v>1389800785000</v>
      </c>
      <c r="G2683">
        <v>1</v>
      </c>
      <c r="H2683" t="s">
        <v>3999</v>
      </c>
      <c r="I2683" t="s">
        <v>4000</v>
      </c>
      <c r="J2683" t="s">
        <v>20</v>
      </c>
      <c r="K2683" t="s">
        <v>21</v>
      </c>
      <c r="L2683">
        <v>0</v>
      </c>
      <c r="M2683">
        <v>0</v>
      </c>
      <c r="N2683" t="s">
        <v>22</v>
      </c>
      <c r="O2683">
        <v>3</v>
      </c>
      <c r="P2683" s="30">
        <f>SQRT((postes_2[[#This Row],[x]]-$Q$1)^2+(postes_2[[#This Row],[y]]-$R$1)^2)</f>
        <v>386151.67350737465</v>
      </c>
      <c r="Q2683">
        <v>224353.03000000099</v>
      </c>
      <c r="R2683">
        <v>6758691.9500000002</v>
      </c>
    </row>
    <row r="2684" spans="1:18">
      <c r="A2684">
        <v>3119</v>
      </c>
      <c r="B2684">
        <v>30001387</v>
      </c>
      <c r="C2684" t="e">
        <f>+#REF!</f>
        <v>#REF!</v>
      </c>
      <c r="D2684" t="s">
        <v>274</v>
      </c>
      <c r="E2684">
        <v>610761600000</v>
      </c>
      <c r="F2684">
        <v>1391787394000</v>
      </c>
      <c r="G2684">
        <v>1</v>
      </c>
      <c r="H2684" t="s">
        <v>3076</v>
      </c>
      <c r="I2684" t="s">
        <v>3076</v>
      </c>
      <c r="J2684" t="s">
        <v>20</v>
      </c>
      <c r="K2684" t="s">
        <v>21</v>
      </c>
      <c r="L2684">
        <v>0</v>
      </c>
      <c r="M2684">
        <v>0</v>
      </c>
      <c r="N2684" t="s">
        <v>22</v>
      </c>
      <c r="O2684">
        <v>6</v>
      </c>
      <c r="P2684" s="30">
        <f>SQRT((postes_2[[#This Row],[x]]-$Q$1)^2+(postes_2[[#This Row],[y]]-$R$1)^2)</f>
        <v>386448.55919121904</v>
      </c>
      <c r="Q2684">
        <v>903507.04999999702</v>
      </c>
      <c r="R2684">
        <v>6501527.1200000001</v>
      </c>
    </row>
    <row r="2685" spans="1:18">
      <c r="A2685">
        <v>3313</v>
      </c>
      <c r="B2685">
        <v>50000830</v>
      </c>
      <c r="C2685" t="e">
        <f>+#REF!</f>
        <v>#REF!</v>
      </c>
      <c r="D2685" t="s">
        <v>20</v>
      </c>
      <c r="E2685">
        <v>788486400000</v>
      </c>
      <c r="F2685" t="s">
        <v>20</v>
      </c>
      <c r="G2685">
        <v>1</v>
      </c>
      <c r="H2685" t="s">
        <v>3688</v>
      </c>
      <c r="I2685" t="s">
        <v>3689</v>
      </c>
      <c r="J2685" t="s">
        <v>20</v>
      </c>
      <c r="K2685" t="s">
        <v>21</v>
      </c>
      <c r="L2685">
        <v>0</v>
      </c>
      <c r="M2685">
        <v>0</v>
      </c>
      <c r="N2685" t="s">
        <v>22</v>
      </c>
      <c r="O2685">
        <v>6</v>
      </c>
      <c r="P2685" s="30">
        <f>SQRT((postes_2[[#This Row],[x]]-$Q$1)^2+(postes_2[[#This Row],[y]]-$R$1)^2)</f>
        <v>386508.6812351371</v>
      </c>
      <c r="Q2685">
        <v>527422.46000000101</v>
      </c>
      <c r="R2685">
        <v>6375980.9800000004</v>
      </c>
    </row>
    <row r="2686" spans="1:18">
      <c r="A2686">
        <v>2288</v>
      </c>
      <c r="B2686">
        <v>40000011</v>
      </c>
      <c r="C2686" t="e">
        <f>+#REF!</f>
        <v>#REF!</v>
      </c>
      <c r="D2686" t="s">
        <v>77</v>
      </c>
      <c r="E2686">
        <v>610761600000</v>
      </c>
      <c r="F2686">
        <v>1353347200000</v>
      </c>
      <c r="G2686">
        <v>1</v>
      </c>
      <c r="H2686" t="s">
        <v>5315</v>
      </c>
      <c r="I2686" t="s">
        <v>5316</v>
      </c>
      <c r="J2686" t="s">
        <v>20</v>
      </c>
      <c r="K2686" t="s">
        <v>21</v>
      </c>
      <c r="L2686">
        <v>0</v>
      </c>
      <c r="M2686">
        <v>0</v>
      </c>
      <c r="N2686" t="s">
        <v>22</v>
      </c>
      <c r="O2686">
        <v>3</v>
      </c>
      <c r="P2686" s="30">
        <f>SQRT((postes_2[[#This Row],[x]]-$Q$1)^2+(postes_2[[#This Row],[y]]-$R$1)^2)</f>
        <v>386618.11968863022</v>
      </c>
      <c r="Q2686">
        <v>813902.75</v>
      </c>
      <c r="R2686">
        <v>6424694.3499999996</v>
      </c>
    </row>
    <row r="2687" spans="1:18">
      <c r="A2687">
        <v>1699</v>
      </c>
      <c r="B2687">
        <v>50002262</v>
      </c>
      <c r="C2687">
        <f>+PF990</f>
        <v>0</v>
      </c>
      <c r="D2687" t="s">
        <v>482</v>
      </c>
      <c r="E2687">
        <v>1070323200000</v>
      </c>
      <c r="F2687">
        <v>1394017513000</v>
      </c>
      <c r="G2687">
        <v>1</v>
      </c>
      <c r="H2687" t="s">
        <v>6922</v>
      </c>
      <c r="I2687" t="s">
        <v>6923</v>
      </c>
      <c r="J2687" t="s">
        <v>6924</v>
      </c>
      <c r="K2687" t="s">
        <v>21</v>
      </c>
      <c r="L2687">
        <v>0</v>
      </c>
      <c r="M2687">
        <v>0</v>
      </c>
      <c r="N2687" t="s">
        <v>22</v>
      </c>
      <c r="O2687">
        <v>3</v>
      </c>
      <c r="P2687" s="30">
        <f>SQRT((postes_2[[#This Row],[x]]-$Q$1)^2+(postes_2[[#This Row],[y]]-$R$1)^2)</f>
        <v>386681.06445303245</v>
      </c>
      <c r="Q2687">
        <v>420374.90999999602</v>
      </c>
      <c r="R2687">
        <v>6416733.4199999999</v>
      </c>
    </row>
    <row r="2688" spans="1:18">
      <c r="A2688">
        <v>2980</v>
      </c>
      <c r="B2688">
        <v>20000916</v>
      </c>
      <c r="C2688" t="e">
        <f>+#REF!</f>
        <v>#REF!</v>
      </c>
      <c r="D2688" t="s">
        <v>168</v>
      </c>
      <c r="E2688">
        <v>610761600000</v>
      </c>
      <c r="F2688">
        <v>1449660840000</v>
      </c>
      <c r="G2688">
        <v>1</v>
      </c>
      <c r="H2688" t="s">
        <v>2874</v>
      </c>
      <c r="I2688" t="s">
        <v>2875</v>
      </c>
      <c r="J2688" t="s">
        <v>20</v>
      </c>
      <c r="K2688" t="s">
        <v>21</v>
      </c>
      <c r="L2688">
        <v>0</v>
      </c>
      <c r="M2688">
        <v>0</v>
      </c>
      <c r="N2688" t="s">
        <v>22</v>
      </c>
      <c r="O2688">
        <v>3</v>
      </c>
      <c r="P2688" s="30">
        <f>SQRT((postes_2[[#This Row],[x]]-$Q$1)^2+(postes_2[[#This Row],[y]]-$R$1)^2)</f>
        <v>386698.71868917206</v>
      </c>
      <c r="Q2688">
        <v>990726.36999999697</v>
      </c>
      <c r="R2688">
        <v>6823750.7000000002</v>
      </c>
    </row>
    <row r="2689" spans="1:18">
      <c r="A2689">
        <v>3770</v>
      </c>
      <c r="B2689">
        <v>50000543</v>
      </c>
      <c r="C2689" t="e">
        <f>+#REF!</f>
        <v>#REF!</v>
      </c>
      <c r="D2689" t="s">
        <v>482</v>
      </c>
      <c r="E2689">
        <v>610761600000</v>
      </c>
      <c r="F2689">
        <v>1391595613000</v>
      </c>
      <c r="G2689">
        <v>1</v>
      </c>
      <c r="H2689" t="s">
        <v>7350</v>
      </c>
      <c r="I2689" t="s">
        <v>7350</v>
      </c>
      <c r="J2689" t="s">
        <v>7141</v>
      </c>
      <c r="K2689" t="s">
        <v>21</v>
      </c>
      <c r="L2689">
        <v>0</v>
      </c>
      <c r="M2689">
        <v>0</v>
      </c>
      <c r="N2689" t="s">
        <v>22</v>
      </c>
      <c r="O2689">
        <v>3</v>
      </c>
      <c r="P2689" s="30">
        <f>SQRT((postes_2[[#This Row],[x]]-$Q$1)^2+(postes_2[[#This Row],[y]]-$R$1)^2)</f>
        <v>386862.87136766216</v>
      </c>
      <c r="Q2689">
        <v>401779.46999999898</v>
      </c>
      <c r="R2689">
        <v>6427714.8399999999</v>
      </c>
    </row>
    <row r="2690" spans="1:18">
      <c r="A2690">
        <v>447</v>
      </c>
      <c r="B2690">
        <v>30001173</v>
      </c>
      <c r="C2690">
        <f>+PF2245</f>
        <v>0</v>
      </c>
      <c r="D2690" t="s">
        <v>17</v>
      </c>
      <c r="E2690">
        <v>771724800000</v>
      </c>
      <c r="F2690">
        <v>1318949951000</v>
      </c>
      <c r="G2690">
        <v>1</v>
      </c>
      <c r="H2690" t="s">
        <v>1012</v>
      </c>
      <c r="I2690" t="s">
        <v>1012</v>
      </c>
      <c r="J2690" t="s">
        <v>20</v>
      </c>
      <c r="K2690" t="s">
        <v>21</v>
      </c>
      <c r="L2690">
        <v>0</v>
      </c>
      <c r="M2690">
        <v>0</v>
      </c>
      <c r="N2690" t="s">
        <v>22</v>
      </c>
      <c r="O2690">
        <v>3</v>
      </c>
      <c r="P2690" s="30">
        <f>SQRT((postes_2[[#This Row],[x]]-$Q$1)^2+(postes_2[[#This Row],[y]]-$R$1)^2)</f>
        <v>387050.11332552787</v>
      </c>
      <c r="Q2690">
        <v>916056.93999999797</v>
      </c>
      <c r="R2690">
        <v>6515925.0300000003</v>
      </c>
    </row>
    <row r="2691" spans="1:18">
      <c r="A2691">
        <v>699</v>
      </c>
      <c r="B2691">
        <v>20000998</v>
      </c>
      <c r="C2691">
        <f>+PF1994</f>
        <v>0</v>
      </c>
      <c r="D2691" t="s">
        <v>20</v>
      </c>
      <c r="E2691">
        <v>1060300800000</v>
      </c>
      <c r="F2691" t="s">
        <v>20</v>
      </c>
      <c r="G2691">
        <v>1</v>
      </c>
      <c r="H2691" t="s">
        <v>1169</v>
      </c>
      <c r="I2691" t="s">
        <v>1170</v>
      </c>
      <c r="J2691" t="s">
        <v>20</v>
      </c>
      <c r="K2691" t="s">
        <v>21</v>
      </c>
      <c r="L2691">
        <v>0</v>
      </c>
      <c r="M2691">
        <v>0</v>
      </c>
      <c r="N2691" t="s">
        <v>22</v>
      </c>
      <c r="O2691">
        <v>3</v>
      </c>
      <c r="P2691" s="30">
        <f>SQRT((postes_2[[#This Row],[x]]-$Q$1)^2+(postes_2[[#This Row],[y]]-$R$1)^2)</f>
        <v>387059.14257253677</v>
      </c>
      <c r="Q2691">
        <v>994153.84000000404</v>
      </c>
      <c r="R2691">
        <v>6804461.8200000003</v>
      </c>
    </row>
    <row r="2692" spans="1:18">
      <c r="A2692">
        <v>9</v>
      </c>
      <c r="B2692">
        <v>30002258</v>
      </c>
      <c r="C2692">
        <f>+PF2685</f>
        <v>0</v>
      </c>
      <c r="D2692" t="s">
        <v>38</v>
      </c>
      <c r="E2692">
        <v>610761600000</v>
      </c>
      <c r="F2692">
        <v>1209389055000</v>
      </c>
      <c r="G2692">
        <v>1</v>
      </c>
      <c r="H2692" t="s">
        <v>7284</v>
      </c>
      <c r="I2692" t="s">
        <v>7285</v>
      </c>
      <c r="J2692" t="s">
        <v>20</v>
      </c>
      <c r="K2692" t="s">
        <v>21</v>
      </c>
      <c r="L2692">
        <v>0</v>
      </c>
      <c r="M2692">
        <v>0</v>
      </c>
      <c r="N2692" t="s">
        <v>22</v>
      </c>
      <c r="O2692">
        <v>3</v>
      </c>
      <c r="P2692" s="30">
        <f>SQRT((postes_2[[#This Row],[x]]-$Q$1)^2+(postes_2[[#This Row],[y]]-$R$1)^2)</f>
        <v>387176.12224286475</v>
      </c>
      <c r="Q2692">
        <v>787222.47999999695</v>
      </c>
      <c r="R2692">
        <v>6408986.4299999997</v>
      </c>
    </row>
    <row r="2693" spans="1:18">
      <c r="A2693">
        <v>3111</v>
      </c>
      <c r="B2693">
        <v>60000004</v>
      </c>
      <c r="C2693" t="e">
        <f>+#REF!</f>
        <v>#REF!</v>
      </c>
      <c r="D2693" t="s">
        <v>27</v>
      </c>
      <c r="E2693">
        <v>931132800000</v>
      </c>
      <c r="F2693">
        <v>1299257969000</v>
      </c>
      <c r="G2693">
        <v>1</v>
      </c>
      <c r="H2693" t="s">
        <v>3060</v>
      </c>
      <c r="I2693" t="s">
        <v>3061</v>
      </c>
      <c r="J2693" t="s">
        <v>20</v>
      </c>
      <c r="K2693" t="s">
        <v>21</v>
      </c>
      <c r="L2693">
        <v>0</v>
      </c>
      <c r="M2693">
        <v>0</v>
      </c>
      <c r="N2693" t="s">
        <v>22</v>
      </c>
      <c r="O2693">
        <v>3</v>
      </c>
      <c r="P2693" s="30">
        <f>SQRT((postes_2[[#This Row],[x]]-$Q$1)^2+(postes_2[[#This Row],[y]]-$R$1)^2)</f>
        <v>387263.47005587944</v>
      </c>
      <c r="Q2693">
        <v>241143.25</v>
      </c>
      <c r="R2693">
        <v>6869958.1500000004</v>
      </c>
    </row>
    <row r="2694" spans="1:18">
      <c r="A2694">
        <v>1706</v>
      </c>
      <c r="B2694">
        <v>50000606</v>
      </c>
      <c r="C2694">
        <f>+PF990</f>
        <v>0</v>
      </c>
      <c r="D2694" t="s">
        <v>482</v>
      </c>
      <c r="E2694">
        <v>894326400000</v>
      </c>
      <c r="F2694">
        <v>1394032526000</v>
      </c>
      <c r="G2694">
        <v>1</v>
      </c>
      <c r="H2694" t="s">
        <v>6934</v>
      </c>
      <c r="I2694" t="s">
        <v>6935</v>
      </c>
      <c r="J2694" t="s">
        <v>20</v>
      </c>
      <c r="K2694" t="s">
        <v>21</v>
      </c>
      <c r="L2694">
        <v>0</v>
      </c>
      <c r="M2694">
        <v>0</v>
      </c>
      <c r="N2694" t="s">
        <v>22</v>
      </c>
      <c r="O2694">
        <v>3</v>
      </c>
      <c r="P2694" s="30">
        <f>SQRT((postes_2[[#This Row],[x]]-$Q$1)^2+(postes_2[[#This Row],[y]]-$R$1)^2)</f>
        <v>387283.03258920403</v>
      </c>
      <c r="Q2694">
        <v>416138.03999999899</v>
      </c>
      <c r="R2694">
        <v>6418464.5700000003</v>
      </c>
    </row>
    <row r="2695" spans="1:18">
      <c r="A2695">
        <v>540</v>
      </c>
      <c r="B2695">
        <v>70011202</v>
      </c>
      <c r="C2695">
        <f>+PF2157</f>
        <v>0</v>
      </c>
      <c r="D2695" t="s">
        <v>2025</v>
      </c>
      <c r="E2695">
        <v>1146658075000</v>
      </c>
      <c r="F2695">
        <v>1133257343000</v>
      </c>
      <c r="G2695">
        <v>1</v>
      </c>
      <c r="H2695" t="s">
        <v>2026</v>
      </c>
      <c r="I2695" t="s">
        <v>2027</v>
      </c>
      <c r="J2695" t="s">
        <v>2028</v>
      </c>
      <c r="K2695" t="s">
        <v>21</v>
      </c>
      <c r="L2695">
        <v>0</v>
      </c>
      <c r="M2695">
        <v>0</v>
      </c>
      <c r="N2695" t="s">
        <v>22</v>
      </c>
      <c r="O2695">
        <v>3</v>
      </c>
      <c r="P2695" s="30">
        <f>SQRT((postes_2[[#This Row],[x]]-$Q$1)^2+(postes_2[[#This Row],[y]]-$R$1)^2)</f>
        <v>387498.09041463566</v>
      </c>
      <c r="Q2695">
        <v>969341.03000000096</v>
      </c>
      <c r="R2695">
        <v>6899632.9500000002</v>
      </c>
    </row>
    <row r="2696" spans="1:18">
      <c r="A2696">
        <v>1555</v>
      </c>
      <c r="B2696">
        <v>30000929</v>
      </c>
      <c r="C2696" t="e">
        <f>+#REF!</f>
        <v>#REF!</v>
      </c>
      <c r="D2696" t="s">
        <v>274</v>
      </c>
      <c r="E2696">
        <v>610761600000</v>
      </c>
      <c r="F2696">
        <v>1415276464000</v>
      </c>
      <c r="G2696">
        <v>1</v>
      </c>
      <c r="H2696" t="s">
        <v>2509</v>
      </c>
      <c r="I2696" t="s">
        <v>2510</v>
      </c>
      <c r="J2696" t="s">
        <v>20</v>
      </c>
      <c r="K2696" t="s">
        <v>21</v>
      </c>
      <c r="L2696">
        <v>0</v>
      </c>
      <c r="M2696">
        <v>0</v>
      </c>
      <c r="N2696" t="s">
        <v>22</v>
      </c>
      <c r="O2696">
        <v>3</v>
      </c>
      <c r="P2696" s="30">
        <f>SQRT((postes_2[[#This Row],[x]]-$Q$1)^2+(postes_2[[#This Row],[y]]-$R$1)^2)</f>
        <v>387511.68981684226</v>
      </c>
      <c r="Q2696">
        <v>929545.10999999905</v>
      </c>
      <c r="R2696">
        <v>6533562.5300000003</v>
      </c>
    </row>
    <row r="2697" spans="1:18">
      <c r="A2697">
        <v>1955</v>
      </c>
      <c r="B2697">
        <v>60000862</v>
      </c>
      <c r="C2697">
        <f>+PF744</f>
        <v>0</v>
      </c>
      <c r="D2697" t="s">
        <v>23</v>
      </c>
      <c r="E2697">
        <v>610761600000</v>
      </c>
      <c r="F2697">
        <v>1254850851000</v>
      </c>
      <c r="G2697">
        <v>1</v>
      </c>
      <c r="H2697" t="s">
        <v>3977</v>
      </c>
      <c r="I2697" t="s">
        <v>3978</v>
      </c>
      <c r="J2697" t="s">
        <v>20</v>
      </c>
      <c r="K2697" t="s">
        <v>21</v>
      </c>
      <c r="L2697">
        <v>0</v>
      </c>
      <c r="M2697">
        <v>0</v>
      </c>
      <c r="N2697" t="s">
        <v>22</v>
      </c>
      <c r="O2697">
        <v>3</v>
      </c>
      <c r="P2697" s="30">
        <f>SQRT((postes_2[[#This Row],[x]]-$Q$1)^2+(postes_2[[#This Row],[y]]-$R$1)^2)</f>
        <v>387748.52183692786</v>
      </c>
      <c r="Q2697">
        <v>222732.28999999899</v>
      </c>
      <c r="R2697">
        <v>6756451.5</v>
      </c>
    </row>
    <row r="2698" spans="1:18">
      <c r="A2698">
        <v>1341</v>
      </c>
      <c r="B2698">
        <v>20000416</v>
      </c>
      <c r="C2698">
        <f>+PF1363</f>
        <v>0</v>
      </c>
      <c r="D2698" t="s">
        <v>168</v>
      </c>
      <c r="E2698">
        <v>909100800000</v>
      </c>
      <c r="F2698">
        <v>1449750912000</v>
      </c>
      <c r="G2698">
        <v>1</v>
      </c>
      <c r="H2698" t="s">
        <v>5582</v>
      </c>
      <c r="I2698" t="s">
        <v>5583</v>
      </c>
      <c r="J2698" t="s">
        <v>20</v>
      </c>
      <c r="K2698" t="s">
        <v>21</v>
      </c>
      <c r="L2698">
        <v>0</v>
      </c>
      <c r="M2698">
        <v>0</v>
      </c>
      <c r="N2698" t="s">
        <v>22</v>
      </c>
      <c r="O2698">
        <v>7</v>
      </c>
      <c r="P2698" s="30">
        <f>SQRT((postes_2[[#This Row],[x]]-$Q$1)^2+(postes_2[[#This Row],[y]]-$R$1)^2)</f>
        <v>388019.24607839971</v>
      </c>
      <c r="Q2698">
        <v>970586.82</v>
      </c>
      <c r="R2698">
        <v>6897941.7599999998</v>
      </c>
    </row>
    <row r="2699" spans="1:18">
      <c r="A2699">
        <v>1262</v>
      </c>
      <c r="B2699">
        <v>30000597</v>
      </c>
      <c r="C2699" t="e">
        <f>+#REF!</f>
        <v>#REF!</v>
      </c>
      <c r="D2699" t="s">
        <v>274</v>
      </c>
      <c r="E2699">
        <v>1026172800000</v>
      </c>
      <c r="F2699">
        <v>1415269972000</v>
      </c>
      <c r="G2699">
        <v>1</v>
      </c>
      <c r="H2699" t="s">
        <v>3156</v>
      </c>
      <c r="I2699" t="s">
        <v>3156</v>
      </c>
      <c r="J2699" t="s">
        <v>20</v>
      </c>
      <c r="K2699" t="s">
        <v>21</v>
      </c>
      <c r="L2699">
        <v>0</v>
      </c>
      <c r="M2699">
        <v>0</v>
      </c>
      <c r="N2699" t="s">
        <v>22</v>
      </c>
      <c r="O2699">
        <v>3</v>
      </c>
      <c r="P2699" s="30">
        <f>SQRT((postes_2[[#This Row],[x]]-$Q$1)^2+(postes_2[[#This Row],[y]]-$R$1)^2)</f>
        <v>388257.39378665347</v>
      </c>
      <c r="Q2699">
        <v>952643.64000000095</v>
      </c>
      <c r="R2699">
        <v>6569994.3200000003</v>
      </c>
    </row>
    <row r="2700" spans="1:18">
      <c r="A2700">
        <v>1062</v>
      </c>
      <c r="B2700">
        <v>30001693</v>
      </c>
      <c r="C2700" t="e">
        <f>+#REF!</f>
        <v>#REF!</v>
      </c>
      <c r="D2700" t="s">
        <v>274</v>
      </c>
      <c r="E2700" s="1">
        <v>1034640000000</v>
      </c>
      <c r="F2700">
        <v>1394196145000</v>
      </c>
      <c r="G2700">
        <v>1</v>
      </c>
      <c r="H2700" t="s">
        <v>3279</v>
      </c>
      <c r="I2700" t="s">
        <v>3280</v>
      </c>
      <c r="J2700" t="s">
        <v>20</v>
      </c>
      <c r="K2700" t="s">
        <v>21</v>
      </c>
      <c r="L2700">
        <v>0</v>
      </c>
      <c r="M2700">
        <v>0</v>
      </c>
      <c r="N2700" t="s">
        <v>22</v>
      </c>
      <c r="O2700">
        <v>3</v>
      </c>
      <c r="P2700" s="30">
        <f>SQRT((postes_2[[#This Row],[x]]-$Q$1)^2+(postes_2[[#This Row],[y]]-$R$1)^2)</f>
        <v>388386.41650741291</v>
      </c>
      <c r="Q2700">
        <v>890130.36999999697</v>
      </c>
      <c r="R2700">
        <v>6483955.9699999997</v>
      </c>
    </row>
    <row r="2701" spans="1:18">
      <c r="A2701">
        <v>371</v>
      </c>
      <c r="B2701">
        <v>20000392</v>
      </c>
      <c r="C2701">
        <f>+PF2336</f>
        <v>0</v>
      </c>
      <c r="D2701" t="s">
        <v>30</v>
      </c>
      <c r="E2701">
        <v>1410972498000</v>
      </c>
      <c r="F2701" t="s">
        <v>20</v>
      </c>
      <c r="G2701">
        <v>1</v>
      </c>
      <c r="H2701" t="s">
        <v>860</v>
      </c>
      <c r="I2701" t="s">
        <v>861</v>
      </c>
      <c r="J2701" t="s">
        <v>862</v>
      </c>
      <c r="K2701" t="s">
        <v>21</v>
      </c>
      <c r="L2701">
        <v>0</v>
      </c>
      <c r="M2701">
        <v>0</v>
      </c>
      <c r="N2701" t="s">
        <v>22</v>
      </c>
      <c r="O2701">
        <v>7</v>
      </c>
      <c r="P2701" s="30">
        <f>SQRT((postes_2[[#This Row],[x]]-$Q$1)^2+(postes_2[[#This Row],[y]]-$R$1)^2)</f>
        <v>388615.27773812803</v>
      </c>
      <c r="Q2701">
        <v>969696.25</v>
      </c>
      <c r="R2701">
        <v>6901711.5499999998</v>
      </c>
    </row>
    <row r="2702" spans="1:18">
      <c r="A2702">
        <v>2231</v>
      </c>
      <c r="B2702">
        <v>20001314</v>
      </c>
      <c r="C2702">
        <f>+PF473</f>
        <v>0</v>
      </c>
      <c r="D2702" t="s">
        <v>20</v>
      </c>
      <c r="E2702">
        <v>917913600000</v>
      </c>
      <c r="F2702" t="s">
        <v>20</v>
      </c>
      <c r="G2702">
        <v>1</v>
      </c>
      <c r="H2702" t="s">
        <v>5698</v>
      </c>
      <c r="I2702" t="s">
        <v>5699</v>
      </c>
      <c r="J2702" t="s">
        <v>20</v>
      </c>
      <c r="K2702" t="s">
        <v>21</v>
      </c>
      <c r="L2702">
        <v>0</v>
      </c>
      <c r="M2702">
        <v>0</v>
      </c>
      <c r="N2702" t="s">
        <v>22</v>
      </c>
      <c r="O2702">
        <v>3</v>
      </c>
      <c r="P2702" s="30">
        <f>SQRT((postes_2[[#This Row],[x]]-$Q$1)^2+(postes_2[[#This Row],[y]]-$R$1)^2)</f>
        <v>388844.83099863055</v>
      </c>
      <c r="Q2702">
        <v>999292.77000000305</v>
      </c>
      <c r="R2702">
        <v>6749387.5499999998</v>
      </c>
    </row>
    <row r="2703" spans="1:18">
      <c r="A2703">
        <v>972</v>
      </c>
      <c r="B2703">
        <v>50000467</v>
      </c>
      <c r="C2703">
        <f>+PF1733</f>
        <v>0</v>
      </c>
      <c r="D2703" t="s">
        <v>168</v>
      </c>
      <c r="E2703">
        <v>788486400000</v>
      </c>
      <c r="F2703">
        <v>1440759451000</v>
      </c>
      <c r="G2703">
        <v>1</v>
      </c>
      <c r="H2703" t="s">
        <v>1526</v>
      </c>
      <c r="I2703" t="s">
        <v>1527</v>
      </c>
      <c r="J2703" t="s">
        <v>20</v>
      </c>
      <c r="K2703" t="s">
        <v>21</v>
      </c>
      <c r="L2703">
        <v>0</v>
      </c>
      <c r="M2703">
        <v>0</v>
      </c>
      <c r="N2703" t="s">
        <v>22</v>
      </c>
      <c r="O2703">
        <v>3</v>
      </c>
      <c r="P2703" s="30">
        <f>SQRT((postes_2[[#This Row],[x]]-$Q$1)^2+(postes_2[[#This Row],[y]]-$R$1)^2)</f>
        <v>389005.05168224097</v>
      </c>
      <c r="Q2703">
        <v>380573.75999999797</v>
      </c>
      <c r="R2703">
        <v>6439658.3099999996</v>
      </c>
    </row>
    <row r="2704" spans="1:18">
      <c r="A2704">
        <v>213</v>
      </c>
      <c r="B2704">
        <v>20001514</v>
      </c>
      <c r="C2704">
        <f>+PF2493</f>
        <v>0</v>
      </c>
      <c r="D2704" t="s">
        <v>38</v>
      </c>
      <c r="E2704">
        <v>610761600000</v>
      </c>
      <c r="F2704">
        <v>1191250551000</v>
      </c>
      <c r="G2704">
        <v>1</v>
      </c>
      <c r="H2704" t="s">
        <v>578</v>
      </c>
      <c r="I2704" t="s">
        <v>579</v>
      </c>
      <c r="J2704" t="s">
        <v>20</v>
      </c>
      <c r="K2704" t="s">
        <v>21</v>
      </c>
      <c r="L2704">
        <v>0</v>
      </c>
      <c r="M2704">
        <v>0</v>
      </c>
      <c r="N2704" t="s">
        <v>22</v>
      </c>
      <c r="O2704">
        <v>3</v>
      </c>
      <c r="P2704" s="30">
        <f>SQRT((postes_2[[#This Row],[x]]-$Q$1)^2+(postes_2[[#This Row],[y]]-$R$1)^2)</f>
        <v>389031.48752143327</v>
      </c>
      <c r="Q2704">
        <v>993163.67000000202</v>
      </c>
      <c r="R2704">
        <v>6683530.1699999999</v>
      </c>
    </row>
    <row r="2705" spans="1:18">
      <c r="A2705">
        <v>3016</v>
      </c>
      <c r="B2705">
        <v>50000634</v>
      </c>
      <c r="C2705" t="e">
        <f>+#REF!</f>
        <v>#REF!</v>
      </c>
      <c r="D2705" t="s">
        <v>482</v>
      </c>
      <c r="E2705" s="1">
        <v>1041984000000</v>
      </c>
      <c r="F2705">
        <v>1394033673000</v>
      </c>
      <c r="G2705">
        <v>1</v>
      </c>
      <c r="H2705" t="s">
        <v>3616</v>
      </c>
      <c r="I2705" t="s">
        <v>3617</v>
      </c>
      <c r="J2705" t="s">
        <v>20</v>
      </c>
      <c r="K2705" t="s">
        <v>21</v>
      </c>
      <c r="L2705">
        <v>0</v>
      </c>
      <c r="M2705">
        <v>0</v>
      </c>
      <c r="N2705" t="s">
        <v>22</v>
      </c>
      <c r="O2705">
        <v>3</v>
      </c>
      <c r="P2705" s="30">
        <f>SQRT((postes_2[[#This Row],[x]]-$Q$1)^2+(postes_2[[#This Row],[y]]-$R$1)^2)</f>
        <v>389110.88274452859</v>
      </c>
      <c r="Q2705">
        <v>414522.20000000298</v>
      </c>
      <c r="R2705">
        <v>6417289.75</v>
      </c>
    </row>
    <row r="2706" spans="1:18">
      <c r="A2706">
        <v>2417</v>
      </c>
      <c r="B2706">
        <v>20000408</v>
      </c>
      <c r="C2706">
        <f>+PF291</f>
        <v>0</v>
      </c>
      <c r="D2706" t="s">
        <v>274</v>
      </c>
      <c r="E2706">
        <v>1146649968000</v>
      </c>
      <c r="F2706">
        <v>1442579721000</v>
      </c>
      <c r="G2706">
        <v>1</v>
      </c>
      <c r="H2706" t="s">
        <v>6477</v>
      </c>
      <c r="I2706" t="s">
        <v>6478</v>
      </c>
      <c r="J2706" t="s">
        <v>6479</v>
      </c>
      <c r="K2706" t="s">
        <v>21</v>
      </c>
      <c r="L2706">
        <v>0</v>
      </c>
      <c r="M2706">
        <v>0</v>
      </c>
      <c r="N2706" t="s">
        <v>22</v>
      </c>
      <c r="O2706">
        <v>3</v>
      </c>
      <c r="P2706" s="30">
        <f>SQRT((postes_2[[#This Row],[x]]-$Q$1)^2+(postes_2[[#This Row],[y]]-$R$1)^2)</f>
        <v>389398.83825417008</v>
      </c>
      <c r="Q2706">
        <v>971216</v>
      </c>
      <c r="R2706">
        <v>6900068.1699999999</v>
      </c>
    </row>
    <row r="2707" spans="1:18">
      <c r="A2707">
        <v>3472</v>
      </c>
      <c r="B2707">
        <v>30002489</v>
      </c>
      <c r="C2707" t="e">
        <f>+#REF!</f>
        <v>#REF!</v>
      </c>
      <c r="D2707" t="s">
        <v>274</v>
      </c>
      <c r="E2707">
        <v>893635200000</v>
      </c>
      <c r="F2707">
        <v>1415114559000</v>
      </c>
      <c r="G2707">
        <v>1</v>
      </c>
      <c r="H2707" t="s">
        <v>900</v>
      </c>
      <c r="I2707" t="s">
        <v>900</v>
      </c>
      <c r="J2707" t="s">
        <v>20</v>
      </c>
      <c r="K2707" t="s">
        <v>21</v>
      </c>
      <c r="L2707">
        <v>0</v>
      </c>
      <c r="M2707">
        <v>0</v>
      </c>
      <c r="N2707" t="s">
        <v>22</v>
      </c>
      <c r="O2707">
        <v>3</v>
      </c>
      <c r="P2707" s="30">
        <f>SQRT((postes_2[[#This Row],[x]]-$Q$1)^2+(postes_2[[#This Row],[y]]-$R$1)^2)</f>
        <v>389474.05750120588</v>
      </c>
      <c r="Q2707">
        <v>937500.13000000303</v>
      </c>
      <c r="R2707">
        <v>6541941.9699999997</v>
      </c>
    </row>
    <row r="2708" spans="1:18">
      <c r="A2708">
        <v>2090</v>
      </c>
      <c r="B2708">
        <v>50000669</v>
      </c>
      <c r="C2708">
        <f>+PF620</f>
        <v>0</v>
      </c>
      <c r="D2708" t="s">
        <v>482</v>
      </c>
      <c r="E2708">
        <v>795225600000</v>
      </c>
      <c r="F2708">
        <v>1392639112000</v>
      </c>
      <c r="G2708">
        <v>1</v>
      </c>
      <c r="H2708" t="s">
        <v>3316</v>
      </c>
      <c r="I2708" t="s">
        <v>3317</v>
      </c>
      <c r="J2708" t="s">
        <v>20</v>
      </c>
      <c r="K2708" t="s">
        <v>21</v>
      </c>
      <c r="L2708">
        <v>0</v>
      </c>
      <c r="M2708">
        <v>0</v>
      </c>
      <c r="N2708" t="s">
        <v>22</v>
      </c>
      <c r="O2708">
        <v>3</v>
      </c>
      <c r="P2708" s="30">
        <f>SQRT((postes_2[[#This Row],[x]]-$Q$1)^2+(postes_2[[#This Row],[y]]-$R$1)^2)</f>
        <v>389587.46875650052</v>
      </c>
      <c r="Q2708">
        <v>418703.56000000198</v>
      </c>
      <c r="R2708">
        <v>6414339.5099999998</v>
      </c>
    </row>
    <row r="2709" spans="1:18">
      <c r="A2709">
        <v>3478</v>
      </c>
      <c r="B2709">
        <v>30000896</v>
      </c>
      <c r="C2709" t="e">
        <f>+#REF!</f>
        <v>#REF!</v>
      </c>
      <c r="D2709" t="s">
        <v>274</v>
      </c>
      <c r="E2709">
        <v>610761600000</v>
      </c>
      <c r="F2709">
        <v>1414661214000</v>
      </c>
      <c r="G2709">
        <v>1</v>
      </c>
      <c r="H2709" t="s">
        <v>911</v>
      </c>
      <c r="I2709" t="s">
        <v>912</v>
      </c>
      <c r="J2709" t="s">
        <v>20</v>
      </c>
      <c r="K2709" t="s">
        <v>21</v>
      </c>
      <c r="L2709">
        <v>0</v>
      </c>
      <c r="M2709">
        <v>0</v>
      </c>
      <c r="N2709" t="s">
        <v>22</v>
      </c>
      <c r="O2709">
        <v>3</v>
      </c>
      <c r="P2709" s="30">
        <f>SQRT((postes_2[[#This Row],[x]]-$Q$1)^2+(postes_2[[#This Row],[y]]-$R$1)^2)</f>
        <v>389682.77848414605</v>
      </c>
      <c r="Q2709">
        <v>935200.10999999905</v>
      </c>
      <c r="R2709">
        <v>6538049.8099999996</v>
      </c>
    </row>
    <row r="2710" spans="1:18">
      <c r="A2710">
        <v>139</v>
      </c>
      <c r="B2710">
        <v>20001490</v>
      </c>
      <c r="C2710">
        <f>+PF2573</f>
        <v>0</v>
      </c>
      <c r="D2710" t="s">
        <v>38</v>
      </c>
      <c r="E2710">
        <v>610761600000</v>
      </c>
      <c r="F2710">
        <v>1191251528000</v>
      </c>
      <c r="G2710">
        <v>1</v>
      </c>
      <c r="H2710" t="s">
        <v>972</v>
      </c>
      <c r="I2710" t="s">
        <v>973</v>
      </c>
      <c r="J2710" t="s">
        <v>20</v>
      </c>
      <c r="K2710" t="s">
        <v>21</v>
      </c>
      <c r="L2710">
        <v>0</v>
      </c>
      <c r="M2710">
        <v>0</v>
      </c>
      <c r="N2710" t="s">
        <v>22</v>
      </c>
      <c r="O2710">
        <v>3</v>
      </c>
      <c r="P2710" s="30">
        <f>SQRT((postes_2[[#This Row],[x]]-$Q$1)^2+(postes_2[[#This Row],[y]]-$R$1)^2)</f>
        <v>389781.22913092276</v>
      </c>
      <c r="Q2710">
        <v>996653.89999999898</v>
      </c>
      <c r="R2710">
        <v>6700633.8200000003</v>
      </c>
    </row>
    <row r="2711" spans="1:18">
      <c r="A2711">
        <v>3983</v>
      </c>
      <c r="B2711">
        <v>20000815</v>
      </c>
      <c r="C2711" t="e">
        <f>+#REF!</f>
        <v>#REF!</v>
      </c>
      <c r="D2711" t="s">
        <v>805</v>
      </c>
      <c r="E2711">
        <v>1127820871000</v>
      </c>
      <c r="F2711">
        <v>1277133744000</v>
      </c>
      <c r="G2711">
        <v>1</v>
      </c>
      <c r="H2711" t="s">
        <v>8240</v>
      </c>
      <c r="I2711" t="s">
        <v>8241</v>
      </c>
      <c r="J2711" t="s">
        <v>20</v>
      </c>
      <c r="K2711" t="s">
        <v>21</v>
      </c>
      <c r="L2711">
        <v>0</v>
      </c>
      <c r="M2711">
        <v>0</v>
      </c>
      <c r="N2711" t="s">
        <v>22</v>
      </c>
      <c r="O2711">
        <v>3</v>
      </c>
      <c r="P2711" s="30">
        <f>SQRT((postes_2[[#This Row],[x]]-$Q$1)^2+(postes_2[[#This Row],[y]]-$R$1)^2)</f>
        <v>389867.20502033527</v>
      </c>
      <c r="Q2711">
        <v>991174.68999999797</v>
      </c>
      <c r="R2711">
        <v>6837485.1799999997</v>
      </c>
    </row>
    <row r="2712" spans="1:18">
      <c r="A2712">
        <v>2332</v>
      </c>
      <c r="B2712">
        <v>70005807</v>
      </c>
      <c r="C2712" t="e">
        <f>+#REF!</f>
        <v>#REF!</v>
      </c>
      <c r="D2712" t="s">
        <v>2025</v>
      </c>
      <c r="E2712">
        <v>1146657556000</v>
      </c>
      <c r="F2712">
        <v>1111427455000</v>
      </c>
      <c r="G2712">
        <v>1</v>
      </c>
      <c r="H2712" t="s">
        <v>5464</v>
      </c>
      <c r="I2712" t="s">
        <v>5465</v>
      </c>
      <c r="J2712" t="s">
        <v>2028</v>
      </c>
      <c r="K2712" t="s">
        <v>21</v>
      </c>
      <c r="L2712">
        <v>0</v>
      </c>
      <c r="M2712">
        <v>0</v>
      </c>
      <c r="N2712" t="s">
        <v>22</v>
      </c>
      <c r="O2712">
        <v>3</v>
      </c>
      <c r="P2712" s="30">
        <f>SQRT((postes_2[[#This Row],[x]]-$Q$1)^2+(postes_2[[#This Row],[y]]-$R$1)^2)</f>
        <v>390052.26859271282</v>
      </c>
      <c r="Q2712">
        <v>972845</v>
      </c>
      <c r="R2712">
        <v>6897769.7199999997</v>
      </c>
    </row>
    <row r="2713" spans="1:18">
      <c r="A2713">
        <v>3026</v>
      </c>
      <c r="B2713">
        <v>20000362</v>
      </c>
      <c r="C2713" t="e">
        <f>+#REF!</f>
        <v>#REF!</v>
      </c>
      <c r="D2713" t="s">
        <v>152</v>
      </c>
      <c r="E2713">
        <v>610761600000</v>
      </c>
      <c r="F2713">
        <v>1276505867000</v>
      </c>
      <c r="G2713">
        <v>1</v>
      </c>
      <c r="H2713" t="s">
        <v>2893</v>
      </c>
      <c r="I2713" t="s">
        <v>2894</v>
      </c>
      <c r="J2713" t="s">
        <v>26</v>
      </c>
      <c r="K2713" t="s">
        <v>21</v>
      </c>
      <c r="L2713">
        <v>0</v>
      </c>
      <c r="M2713">
        <v>0</v>
      </c>
      <c r="N2713" t="s">
        <v>22</v>
      </c>
      <c r="O2713">
        <v>3</v>
      </c>
      <c r="P2713" s="30">
        <f>SQRT((postes_2[[#This Row],[x]]-$Q$1)^2+(postes_2[[#This Row],[y]]-$R$1)^2)</f>
        <v>390176.4299035818</v>
      </c>
      <c r="Q2713">
        <v>970574.89999999898</v>
      </c>
      <c r="R2713">
        <v>6903667.5300000003</v>
      </c>
    </row>
    <row r="2714" spans="1:18">
      <c r="A2714">
        <v>3564</v>
      </c>
      <c r="B2714">
        <v>50000808</v>
      </c>
      <c r="C2714" t="e">
        <f>+#REF!</f>
        <v>#REF!</v>
      </c>
      <c r="D2714" t="s">
        <v>274</v>
      </c>
      <c r="E2714">
        <v>610761600000</v>
      </c>
      <c r="F2714">
        <v>1407413206000</v>
      </c>
      <c r="G2714">
        <v>1</v>
      </c>
      <c r="H2714" t="s">
        <v>3591</v>
      </c>
      <c r="I2714" t="s">
        <v>3592</v>
      </c>
      <c r="J2714" t="s">
        <v>20</v>
      </c>
      <c r="K2714" t="s">
        <v>21</v>
      </c>
      <c r="L2714">
        <v>0</v>
      </c>
      <c r="M2714">
        <v>0</v>
      </c>
      <c r="N2714" t="s">
        <v>22</v>
      </c>
      <c r="O2714">
        <v>3</v>
      </c>
      <c r="P2714" s="30">
        <f>SQRT((postes_2[[#This Row],[x]]-$Q$1)^2+(postes_2[[#This Row],[y]]-$R$1)^2)</f>
        <v>390245.19415820221</v>
      </c>
      <c r="Q2714">
        <v>720137.63000000303</v>
      </c>
      <c r="R2714">
        <v>6378943.7699999996</v>
      </c>
    </row>
    <row r="2715" spans="1:18">
      <c r="A2715">
        <v>1737</v>
      </c>
      <c r="B2715">
        <v>20001248</v>
      </c>
      <c r="C2715" t="e">
        <f>+#REF!</f>
        <v>#REF!</v>
      </c>
      <c r="D2715" t="s">
        <v>274</v>
      </c>
      <c r="E2715">
        <v>610761600000</v>
      </c>
      <c r="F2715">
        <v>1404147695000</v>
      </c>
      <c r="G2715">
        <v>1</v>
      </c>
      <c r="H2715" t="s">
        <v>6998</v>
      </c>
      <c r="I2715" t="s">
        <v>6999</v>
      </c>
      <c r="J2715" t="s">
        <v>20</v>
      </c>
      <c r="K2715" t="s">
        <v>21</v>
      </c>
      <c r="L2715">
        <v>0</v>
      </c>
      <c r="M2715">
        <v>0</v>
      </c>
      <c r="N2715" t="s">
        <v>22</v>
      </c>
      <c r="O2715">
        <v>3</v>
      </c>
      <c r="P2715" s="30">
        <f>SQRT((postes_2[[#This Row],[x]]-$Q$1)^2+(postes_2[[#This Row],[y]]-$R$1)^2)</f>
        <v>390312.62195439724</v>
      </c>
      <c r="Q2715">
        <v>1000723.02</v>
      </c>
      <c r="R2715">
        <v>6760242.4000000004</v>
      </c>
    </row>
    <row r="2716" spans="1:18">
      <c r="A2716">
        <v>3931</v>
      </c>
      <c r="B2716">
        <v>60000028</v>
      </c>
      <c r="C2716" t="e">
        <f>+#REF!</f>
        <v>#REF!</v>
      </c>
      <c r="D2716" t="s">
        <v>20</v>
      </c>
      <c r="E2716">
        <v>791078400000</v>
      </c>
      <c r="F2716" t="s">
        <v>20</v>
      </c>
      <c r="G2716">
        <v>1</v>
      </c>
      <c r="H2716" t="s">
        <v>8322</v>
      </c>
      <c r="I2716" t="s">
        <v>8323</v>
      </c>
      <c r="J2716" t="s">
        <v>20</v>
      </c>
      <c r="K2716" t="s">
        <v>21</v>
      </c>
      <c r="L2716">
        <v>0</v>
      </c>
      <c r="M2716">
        <v>0</v>
      </c>
      <c r="N2716" t="s">
        <v>22</v>
      </c>
      <c r="O2716">
        <v>3</v>
      </c>
      <c r="P2716" s="30">
        <f>SQRT((postes_2[[#This Row],[x]]-$Q$1)^2+(postes_2[[#This Row],[y]]-$R$1)^2)</f>
        <v>390414.86519091536</v>
      </c>
      <c r="Q2716">
        <v>233850.06000000201</v>
      </c>
      <c r="R2716">
        <v>6856329.8499999996</v>
      </c>
    </row>
    <row r="2717" spans="1:18">
      <c r="A2717">
        <v>12</v>
      </c>
      <c r="B2717">
        <v>50000771</v>
      </c>
      <c r="C2717">
        <f>+PF2707</f>
        <v>0</v>
      </c>
      <c r="D2717" t="s">
        <v>482</v>
      </c>
      <c r="E2717">
        <v>610761600000</v>
      </c>
      <c r="F2717">
        <v>1388050722000</v>
      </c>
      <c r="G2717">
        <v>1</v>
      </c>
      <c r="H2717" t="s">
        <v>7291</v>
      </c>
      <c r="I2717" t="s">
        <v>7292</v>
      </c>
      <c r="J2717" t="s">
        <v>20</v>
      </c>
      <c r="K2717" t="s">
        <v>21</v>
      </c>
      <c r="L2717">
        <v>0</v>
      </c>
      <c r="M2717">
        <v>0</v>
      </c>
      <c r="N2717" t="s">
        <v>22</v>
      </c>
      <c r="O2717">
        <v>3</v>
      </c>
      <c r="P2717" s="30">
        <f>SQRT((postes_2[[#This Row],[x]]-$Q$1)^2+(postes_2[[#This Row],[y]]-$R$1)^2)</f>
        <v>390775.36217860685</v>
      </c>
      <c r="Q2717">
        <v>459390.71999999898</v>
      </c>
      <c r="R2717">
        <v>6393072.7699999996</v>
      </c>
    </row>
    <row r="2718" spans="1:18">
      <c r="A2718">
        <v>693</v>
      </c>
      <c r="B2718">
        <v>30002715</v>
      </c>
      <c r="C2718">
        <f>+PF2027</f>
        <v>0</v>
      </c>
      <c r="D2718" t="s">
        <v>20</v>
      </c>
      <c r="E2718">
        <v>972345600000</v>
      </c>
      <c r="F2718" t="s">
        <v>20</v>
      </c>
      <c r="G2718">
        <v>1</v>
      </c>
      <c r="H2718" t="s">
        <v>1157</v>
      </c>
      <c r="I2718" t="s">
        <v>1158</v>
      </c>
      <c r="J2718" t="s">
        <v>26</v>
      </c>
      <c r="K2718" t="s">
        <v>21</v>
      </c>
      <c r="L2718">
        <v>0</v>
      </c>
      <c r="M2718">
        <v>0</v>
      </c>
      <c r="N2718" t="s">
        <v>22</v>
      </c>
      <c r="O2718">
        <v>3</v>
      </c>
      <c r="P2718" s="30">
        <f>SQRT((postes_2[[#This Row],[x]]-$Q$1)^2+(postes_2[[#This Row],[y]]-$R$1)^2)</f>
        <v>390803.90016381798</v>
      </c>
      <c r="Q2718">
        <v>843997.39000000095</v>
      </c>
      <c r="R2718">
        <v>6440105.8200000003</v>
      </c>
    </row>
    <row r="2719" spans="1:18">
      <c r="A2719">
        <v>1352</v>
      </c>
      <c r="B2719">
        <v>50000782</v>
      </c>
      <c r="C2719">
        <f>+PF1372</f>
        <v>0</v>
      </c>
      <c r="D2719" t="s">
        <v>20</v>
      </c>
      <c r="E2719">
        <v>610761600000</v>
      </c>
      <c r="F2719" t="s">
        <v>20</v>
      </c>
      <c r="G2719">
        <v>1</v>
      </c>
      <c r="H2719" t="s">
        <v>5606</v>
      </c>
      <c r="I2719" t="s">
        <v>5606</v>
      </c>
      <c r="J2719" t="s">
        <v>20</v>
      </c>
      <c r="K2719" t="s">
        <v>21</v>
      </c>
      <c r="L2719">
        <v>0</v>
      </c>
      <c r="M2719">
        <v>0</v>
      </c>
      <c r="N2719" t="s">
        <v>22</v>
      </c>
      <c r="O2719">
        <v>6</v>
      </c>
      <c r="P2719" s="30">
        <f>SQRT((postes_2[[#This Row],[x]]-$Q$1)^2+(postes_2[[#This Row],[y]]-$R$1)^2)</f>
        <v>390856.21850355598</v>
      </c>
      <c r="Q2719">
        <v>473008.46999999898</v>
      </c>
      <c r="R2719">
        <v>6387575.6100000003</v>
      </c>
    </row>
    <row r="2720" spans="1:18">
      <c r="A2720">
        <v>2750</v>
      </c>
      <c r="B2720">
        <v>50000883</v>
      </c>
      <c r="C2720" t="e">
        <f>+#REF!</f>
        <v>#REF!</v>
      </c>
      <c r="D2720" t="s">
        <v>20</v>
      </c>
      <c r="E2720">
        <v>610761600000</v>
      </c>
      <c r="F2720" t="s">
        <v>20</v>
      </c>
      <c r="G2720">
        <v>1</v>
      </c>
      <c r="H2720" t="s">
        <v>2328</v>
      </c>
      <c r="I2720" t="s">
        <v>2329</v>
      </c>
      <c r="J2720" t="s">
        <v>26</v>
      </c>
      <c r="K2720" t="s">
        <v>21</v>
      </c>
      <c r="L2720">
        <v>0</v>
      </c>
      <c r="M2720">
        <v>0</v>
      </c>
      <c r="N2720" t="s">
        <v>22</v>
      </c>
      <c r="O2720">
        <v>3</v>
      </c>
      <c r="P2720" s="30">
        <f>SQRT((postes_2[[#This Row],[x]]-$Q$1)^2+(postes_2[[#This Row],[y]]-$R$1)^2)</f>
        <v>390907.31916847377</v>
      </c>
      <c r="Q2720">
        <v>579996.10000000102</v>
      </c>
      <c r="R2720">
        <v>6363744.6100000003</v>
      </c>
    </row>
    <row r="2721" spans="1:18">
      <c r="A2721">
        <v>637</v>
      </c>
      <c r="B2721">
        <v>20000396</v>
      </c>
      <c r="C2721">
        <f>+PF2086</f>
        <v>0</v>
      </c>
      <c r="D2721" t="s">
        <v>274</v>
      </c>
      <c r="E2721">
        <v>1146742718000</v>
      </c>
      <c r="F2721">
        <v>1442577844000</v>
      </c>
      <c r="G2721">
        <v>1</v>
      </c>
      <c r="H2721" t="s">
        <v>2051</v>
      </c>
      <c r="I2721" t="s">
        <v>2052</v>
      </c>
      <c r="J2721" t="s">
        <v>862</v>
      </c>
      <c r="K2721" t="s">
        <v>21</v>
      </c>
      <c r="L2721">
        <v>0</v>
      </c>
      <c r="M2721">
        <v>0</v>
      </c>
      <c r="N2721" t="s">
        <v>22</v>
      </c>
      <c r="O2721">
        <v>3</v>
      </c>
      <c r="P2721" s="30">
        <f>SQRT((postes_2[[#This Row],[x]]-$Q$1)^2+(postes_2[[#This Row],[y]]-$R$1)^2)</f>
        <v>390925.63944134448</v>
      </c>
      <c r="Q2721">
        <v>971959.38000000303</v>
      </c>
      <c r="R2721">
        <v>6902283.6200000001</v>
      </c>
    </row>
    <row r="2722" spans="1:18">
      <c r="A2722">
        <v>2057</v>
      </c>
      <c r="B2722">
        <v>30000445</v>
      </c>
      <c r="C2722">
        <f>+PF667</f>
        <v>0</v>
      </c>
      <c r="D2722" t="s">
        <v>274</v>
      </c>
      <c r="E2722">
        <v>610761600000</v>
      </c>
      <c r="F2722">
        <v>1414144994000</v>
      </c>
      <c r="G2722">
        <v>1</v>
      </c>
      <c r="H2722" t="s">
        <v>3963</v>
      </c>
      <c r="I2722" t="s">
        <v>3964</v>
      </c>
      <c r="J2722" t="s">
        <v>26</v>
      </c>
      <c r="K2722" t="s">
        <v>21</v>
      </c>
      <c r="L2722">
        <v>0</v>
      </c>
      <c r="M2722">
        <v>0</v>
      </c>
      <c r="N2722" t="s">
        <v>22</v>
      </c>
      <c r="O2722">
        <v>3</v>
      </c>
      <c r="P2722" s="30">
        <f>SQRT((postes_2[[#This Row],[x]]-$Q$1)^2+(postes_2[[#This Row],[y]]-$R$1)^2)</f>
        <v>391007.38551865623</v>
      </c>
      <c r="Q2722">
        <v>965172.38000000303</v>
      </c>
      <c r="R2722">
        <v>6588925.1399999997</v>
      </c>
    </row>
    <row r="2723" spans="1:18">
      <c r="A2723">
        <v>2421</v>
      </c>
      <c r="B2723">
        <v>20000395</v>
      </c>
      <c r="C2723">
        <f>+PF304</f>
        <v>0</v>
      </c>
      <c r="D2723" t="s">
        <v>274</v>
      </c>
      <c r="E2723">
        <v>908236800000</v>
      </c>
      <c r="F2723">
        <v>1442580237000</v>
      </c>
      <c r="G2723">
        <v>1</v>
      </c>
      <c r="H2723" t="s">
        <v>6489</v>
      </c>
      <c r="I2723" t="s">
        <v>6489</v>
      </c>
      <c r="J2723" t="s">
        <v>6490</v>
      </c>
      <c r="K2723" t="s">
        <v>21</v>
      </c>
      <c r="L2723">
        <v>0</v>
      </c>
      <c r="M2723">
        <v>0</v>
      </c>
      <c r="N2723" t="s">
        <v>22</v>
      </c>
      <c r="O2723">
        <v>3</v>
      </c>
      <c r="P2723" s="30">
        <f>SQRT((postes_2[[#This Row],[x]]-$Q$1)^2+(postes_2[[#This Row],[y]]-$R$1)^2)</f>
        <v>391163.44867715583</v>
      </c>
      <c r="Q2723">
        <v>972991.85999999905</v>
      </c>
      <c r="R2723">
        <v>6900384.8799999999</v>
      </c>
    </row>
    <row r="2724" spans="1:18">
      <c r="A2724">
        <v>1557</v>
      </c>
      <c r="B2724">
        <v>30000870</v>
      </c>
      <c r="C2724" t="e">
        <f>+#REF!</f>
        <v>#REF!</v>
      </c>
      <c r="D2724" t="s">
        <v>274</v>
      </c>
      <c r="E2724">
        <v>1026950400000</v>
      </c>
      <c r="F2724">
        <v>1415277910000</v>
      </c>
      <c r="G2724">
        <v>1</v>
      </c>
      <c r="H2724" t="s">
        <v>2514</v>
      </c>
      <c r="I2724" t="s">
        <v>2515</v>
      </c>
      <c r="J2724" t="s">
        <v>20</v>
      </c>
      <c r="K2724" t="s">
        <v>21</v>
      </c>
      <c r="L2724">
        <v>0</v>
      </c>
      <c r="M2724">
        <v>0</v>
      </c>
      <c r="N2724" t="s">
        <v>22</v>
      </c>
      <c r="O2724">
        <v>3</v>
      </c>
      <c r="P2724" s="30">
        <f>SQRT((postes_2[[#This Row],[x]]-$Q$1)^2+(postes_2[[#This Row],[y]]-$R$1)^2)</f>
        <v>391383.73451680935</v>
      </c>
      <c r="Q2724">
        <v>938471.32999999798</v>
      </c>
      <c r="R2724">
        <v>6539930.4100000001</v>
      </c>
    </row>
    <row r="2725" spans="1:18">
      <c r="A2725">
        <v>1264</v>
      </c>
      <c r="B2725">
        <v>30000862</v>
      </c>
      <c r="C2725">
        <f>+PF1463</f>
        <v>0</v>
      </c>
      <c r="D2725" t="s">
        <v>274</v>
      </c>
      <c r="E2725">
        <v>1026950400000</v>
      </c>
      <c r="F2725">
        <v>1414664639000</v>
      </c>
      <c r="G2725">
        <v>1</v>
      </c>
      <c r="H2725" t="s">
        <v>3159</v>
      </c>
      <c r="I2725" t="s">
        <v>3160</v>
      </c>
      <c r="J2725" t="s">
        <v>3161</v>
      </c>
      <c r="K2725" t="s">
        <v>21</v>
      </c>
      <c r="L2725">
        <v>0</v>
      </c>
      <c r="M2725">
        <v>0</v>
      </c>
      <c r="N2725" t="s">
        <v>22</v>
      </c>
      <c r="O2725">
        <v>3</v>
      </c>
      <c r="P2725" s="30">
        <f>SQRT((postes_2[[#This Row],[x]]-$Q$1)^2+(postes_2[[#This Row],[y]]-$R$1)^2)</f>
        <v>391413.03789373871</v>
      </c>
      <c r="Q2725">
        <v>940048.17000000202</v>
      </c>
      <c r="R2725">
        <v>6542318.0199999996</v>
      </c>
    </row>
    <row r="2726" spans="1:18">
      <c r="A2726">
        <v>2752</v>
      </c>
      <c r="B2726">
        <v>50000884</v>
      </c>
      <c r="C2726" t="e">
        <f>+#REF!</f>
        <v>#REF!</v>
      </c>
      <c r="D2726" t="s">
        <v>20</v>
      </c>
      <c r="E2726">
        <v>989366400000</v>
      </c>
      <c r="F2726" t="s">
        <v>20</v>
      </c>
      <c r="G2726">
        <v>1</v>
      </c>
      <c r="H2726" t="s">
        <v>4867</v>
      </c>
      <c r="I2726" t="s">
        <v>4868</v>
      </c>
      <c r="J2726" t="s">
        <v>20</v>
      </c>
      <c r="K2726" t="s">
        <v>21</v>
      </c>
      <c r="L2726">
        <v>0</v>
      </c>
      <c r="M2726">
        <v>0</v>
      </c>
      <c r="N2726" t="s">
        <v>22</v>
      </c>
      <c r="O2726">
        <v>3</v>
      </c>
      <c r="P2726" s="30">
        <f>SQRT((postes_2[[#This Row],[x]]-$Q$1)^2+(postes_2[[#This Row],[y]]-$R$1)^2)</f>
        <v>391414.26015830692</v>
      </c>
      <c r="Q2726">
        <v>582920.10999999905</v>
      </c>
      <c r="R2726">
        <v>6363018.7999999998</v>
      </c>
    </row>
    <row r="2727" spans="1:18">
      <c r="A2727">
        <v>3023</v>
      </c>
      <c r="B2727">
        <v>20000311</v>
      </c>
      <c r="C2727" t="e">
        <f>+#REF!</f>
        <v>#REF!</v>
      </c>
      <c r="D2727" t="s">
        <v>152</v>
      </c>
      <c r="E2727">
        <v>992217600000</v>
      </c>
      <c r="F2727">
        <v>1276503950000</v>
      </c>
      <c r="G2727">
        <v>1</v>
      </c>
      <c r="H2727" t="s">
        <v>2886</v>
      </c>
      <c r="I2727" t="s">
        <v>2887</v>
      </c>
      <c r="J2727" t="s">
        <v>2888</v>
      </c>
      <c r="K2727" t="s">
        <v>21</v>
      </c>
      <c r="L2727">
        <v>0</v>
      </c>
      <c r="M2727">
        <v>0</v>
      </c>
      <c r="N2727" t="s">
        <v>22</v>
      </c>
      <c r="O2727">
        <v>3</v>
      </c>
      <c r="P2727" s="30">
        <f>SQRT((postes_2[[#This Row],[x]]-$Q$1)^2+(postes_2[[#This Row],[y]]-$R$1)^2)</f>
        <v>391494.58399225079</v>
      </c>
      <c r="Q2727">
        <v>971244.64000000095</v>
      </c>
      <c r="R2727">
        <v>6905479.3099999996</v>
      </c>
    </row>
    <row r="2728" spans="1:18">
      <c r="A2728">
        <v>3379</v>
      </c>
      <c r="B2728">
        <v>20001468</v>
      </c>
      <c r="C2728" t="e">
        <f>+#REF!</f>
        <v>#REF!</v>
      </c>
      <c r="D2728" t="s">
        <v>20</v>
      </c>
      <c r="E2728">
        <v>610761600000</v>
      </c>
      <c r="F2728" t="s">
        <v>20</v>
      </c>
      <c r="G2728">
        <v>1</v>
      </c>
      <c r="H2728" t="s">
        <v>82</v>
      </c>
      <c r="I2728" t="s">
        <v>82</v>
      </c>
      <c r="J2728" t="s">
        <v>20</v>
      </c>
      <c r="K2728" t="s">
        <v>21</v>
      </c>
      <c r="L2728">
        <v>0</v>
      </c>
      <c r="M2728">
        <v>0</v>
      </c>
      <c r="N2728" t="s">
        <v>22</v>
      </c>
      <c r="O2728">
        <v>3</v>
      </c>
      <c r="P2728" s="30">
        <f>SQRT((postes_2[[#This Row],[x]]-$Q$1)^2+(postes_2[[#This Row],[y]]-$R$1)^2)</f>
        <v>391517.65467853827</v>
      </c>
      <c r="Q2728">
        <v>1000451.97</v>
      </c>
      <c r="R2728">
        <v>6718827.3499999996</v>
      </c>
    </row>
    <row r="2729" spans="1:18">
      <c r="A2729">
        <v>2854</v>
      </c>
      <c r="B2729">
        <v>50000888</v>
      </c>
      <c r="C2729" t="e">
        <f>+#REF!</f>
        <v>#REF!</v>
      </c>
      <c r="D2729" t="s">
        <v>20</v>
      </c>
      <c r="E2729">
        <v>610761600000</v>
      </c>
      <c r="F2729" t="s">
        <v>20</v>
      </c>
      <c r="G2729">
        <v>1</v>
      </c>
      <c r="H2729" t="s">
        <v>2283</v>
      </c>
      <c r="I2729" t="s">
        <v>2284</v>
      </c>
      <c r="J2729" t="s">
        <v>20</v>
      </c>
      <c r="K2729" t="s">
        <v>21</v>
      </c>
      <c r="L2729">
        <v>0</v>
      </c>
      <c r="M2729">
        <v>0</v>
      </c>
      <c r="N2729" t="s">
        <v>22</v>
      </c>
      <c r="O2729">
        <v>3</v>
      </c>
      <c r="P2729" s="30">
        <f>SQRT((postes_2[[#This Row],[x]]-$Q$1)^2+(postes_2[[#This Row],[y]]-$R$1)^2)</f>
        <v>391756.26081445342</v>
      </c>
      <c r="Q2729">
        <v>621579.36999999697</v>
      </c>
      <c r="R2729">
        <v>6361863.6600000001</v>
      </c>
    </row>
    <row r="2730" spans="1:18">
      <c r="A2730">
        <v>2108</v>
      </c>
      <c r="B2730">
        <v>50000643</v>
      </c>
      <c r="C2730">
        <f>+PF627</f>
        <v>0</v>
      </c>
      <c r="D2730" t="s">
        <v>20</v>
      </c>
      <c r="E2730">
        <v>610761600000</v>
      </c>
      <c r="F2730" t="s">
        <v>20</v>
      </c>
      <c r="G2730">
        <v>1</v>
      </c>
      <c r="H2730" t="s">
        <v>4283</v>
      </c>
      <c r="I2730" t="s">
        <v>4284</v>
      </c>
      <c r="J2730" t="s">
        <v>20</v>
      </c>
      <c r="K2730" t="s">
        <v>21</v>
      </c>
      <c r="L2730">
        <v>0</v>
      </c>
      <c r="M2730">
        <v>0</v>
      </c>
      <c r="N2730" t="s">
        <v>22</v>
      </c>
      <c r="O2730">
        <v>6</v>
      </c>
      <c r="P2730" s="30">
        <f>SQRT((postes_2[[#This Row],[x]]-$Q$1)^2+(postes_2[[#This Row],[y]]-$R$1)^2)</f>
        <v>391922.90573325608</v>
      </c>
      <c r="Q2730">
        <v>410123.63000000297</v>
      </c>
      <c r="R2730">
        <v>6416616.4199999999</v>
      </c>
    </row>
    <row r="2731" spans="1:18">
      <c r="A2731">
        <v>3874</v>
      </c>
      <c r="B2731">
        <v>30002158</v>
      </c>
      <c r="C2731" t="e">
        <f>+#REF!</f>
        <v>#REF!</v>
      </c>
      <c r="D2731" t="s">
        <v>20</v>
      </c>
      <c r="E2731">
        <v>972345600000</v>
      </c>
      <c r="F2731" t="s">
        <v>20</v>
      </c>
      <c r="G2731">
        <v>1</v>
      </c>
      <c r="H2731" t="s">
        <v>8172</v>
      </c>
      <c r="I2731" t="s">
        <v>8173</v>
      </c>
      <c r="J2731" t="s">
        <v>20</v>
      </c>
      <c r="K2731" t="s">
        <v>21</v>
      </c>
      <c r="L2731">
        <v>0</v>
      </c>
      <c r="M2731">
        <v>0</v>
      </c>
      <c r="N2731" t="s">
        <v>22</v>
      </c>
      <c r="O2731">
        <v>3</v>
      </c>
      <c r="P2731" s="30">
        <f>SQRT((postes_2[[#This Row],[x]]-$Q$1)^2+(postes_2[[#This Row],[y]]-$R$1)^2)</f>
        <v>391996.80086988356</v>
      </c>
      <c r="Q2731">
        <v>846874.97999999695</v>
      </c>
      <c r="R2731">
        <v>6440774.2599999998</v>
      </c>
    </row>
    <row r="2732" spans="1:18">
      <c r="A2732">
        <v>3126</v>
      </c>
      <c r="B2732">
        <v>50000699</v>
      </c>
      <c r="C2732" t="e">
        <f>+#REF!</f>
        <v>#REF!</v>
      </c>
      <c r="D2732" t="s">
        <v>482</v>
      </c>
      <c r="E2732">
        <v>610761600000</v>
      </c>
      <c r="F2732">
        <v>1392629919000</v>
      </c>
      <c r="G2732">
        <v>1</v>
      </c>
      <c r="H2732" t="s">
        <v>3089</v>
      </c>
      <c r="I2732" t="s">
        <v>3090</v>
      </c>
      <c r="J2732" t="s">
        <v>26</v>
      </c>
      <c r="K2732" t="s">
        <v>21</v>
      </c>
      <c r="L2732">
        <v>0</v>
      </c>
      <c r="M2732">
        <v>0</v>
      </c>
      <c r="N2732" t="s">
        <v>22</v>
      </c>
      <c r="O2732">
        <v>3</v>
      </c>
      <c r="P2732" s="30">
        <f>SQRT((postes_2[[#This Row],[x]]-$Q$1)^2+(postes_2[[#This Row],[y]]-$R$1)^2)</f>
        <v>392106.74284882616</v>
      </c>
      <c r="Q2732">
        <v>422881.90999999602</v>
      </c>
      <c r="R2732">
        <v>6409138.8499999996</v>
      </c>
    </row>
    <row r="2733" spans="1:18">
      <c r="A2733">
        <v>4010</v>
      </c>
      <c r="B2733">
        <v>50000880</v>
      </c>
      <c r="C2733" t="e">
        <f>+#REF!</f>
        <v>#REF!</v>
      </c>
      <c r="D2733" t="s">
        <v>152</v>
      </c>
      <c r="E2733">
        <v>938044800000</v>
      </c>
      <c r="F2733">
        <v>1302772902000</v>
      </c>
      <c r="G2733">
        <v>1</v>
      </c>
      <c r="H2733" t="s">
        <v>8017</v>
      </c>
      <c r="I2733" t="s">
        <v>8018</v>
      </c>
      <c r="J2733" t="s">
        <v>20</v>
      </c>
      <c r="K2733" t="s">
        <v>21</v>
      </c>
      <c r="L2733">
        <v>0</v>
      </c>
      <c r="M2733">
        <v>0</v>
      </c>
      <c r="N2733" t="s">
        <v>22</v>
      </c>
      <c r="O2733">
        <v>6</v>
      </c>
      <c r="P2733" s="30">
        <f>SQRT((postes_2[[#This Row],[x]]-$Q$1)^2+(postes_2[[#This Row],[y]]-$R$1)^2)</f>
        <v>392373.42239826621</v>
      </c>
      <c r="Q2733">
        <v>668717.60000000102</v>
      </c>
      <c r="R2733">
        <v>6365436.5300000003</v>
      </c>
    </row>
    <row r="2734" spans="1:18">
      <c r="A2734">
        <v>1621</v>
      </c>
      <c r="B2734">
        <v>30000424</v>
      </c>
      <c r="C2734">
        <f>+PF1115</f>
        <v>0</v>
      </c>
      <c r="D2734" t="s">
        <v>274</v>
      </c>
      <c r="E2734">
        <v>888451200000</v>
      </c>
      <c r="F2734">
        <v>1414685670000</v>
      </c>
      <c r="G2734">
        <v>1</v>
      </c>
      <c r="H2734" t="s">
        <v>3447</v>
      </c>
      <c r="I2734" t="s">
        <v>3448</v>
      </c>
      <c r="J2734" t="s">
        <v>20</v>
      </c>
      <c r="K2734" t="s">
        <v>21</v>
      </c>
      <c r="L2734">
        <v>0</v>
      </c>
      <c r="M2734">
        <v>0</v>
      </c>
      <c r="N2734" t="s">
        <v>22</v>
      </c>
      <c r="O2734">
        <v>3</v>
      </c>
      <c r="P2734" s="30">
        <f>SQRT((postes_2[[#This Row],[x]]-$Q$1)^2+(postes_2[[#This Row],[y]]-$R$1)^2)</f>
        <v>392373.52154543315</v>
      </c>
      <c r="Q2734">
        <v>968701.81000000203</v>
      </c>
      <c r="R2734">
        <v>6593379.7400000002</v>
      </c>
    </row>
    <row r="2735" spans="1:18">
      <c r="A2735">
        <v>2055</v>
      </c>
      <c r="B2735">
        <v>30000440</v>
      </c>
      <c r="C2735">
        <f>+PF682</f>
        <v>0</v>
      </c>
      <c r="D2735" t="s">
        <v>152</v>
      </c>
      <c r="E2735">
        <v>610761600000</v>
      </c>
      <c r="F2735">
        <v>1287483284000</v>
      </c>
      <c r="G2735">
        <v>1</v>
      </c>
      <c r="H2735" t="s">
        <v>3958</v>
      </c>
      <c r="I2735" t="s">
        <v>3959</v>
      </c>
      <c r="J2735" t="s">
        <v>20</v>
      </c>
      <c r="K2735" t="s">
        <v>21</v>
      </c>
      <c r="L2735">
        <v>0</v>
      </c>
      <c r="M2735">
        <v>0</v>
      </c>
      <c r="N2735" t="s">
        <v>22</v>
      </c>
      <c r="O2735">
        <v>3</v>
      </c>
      <c r="P2735" s="30">
        <f>SQRT((postes_2[[#This Row],[x]]-$Q$1)^2+(postes_2[[#This Row],[y]]-$R$1)^2)</f>
        <v>392457.44781613594</v>
      </c>
      <c r="Q2735">
        <v>967170.20000000298</v>
      </c>
      <c r="R2735">
        <v>6589794.0599999996</v>
      </c>
    </row>
    <row r="2736" spans="1:18">
      <c r="A2736">
        <v>870</v>
      </c>
      <c r="B2736">
        <v>60000073</v>
      </c>
      <c r="C2736">
        <f>+PF1868</f>
        <v>0</v>
      </c>
      <c r="D2736" t="s">
        <v>30</v>
      </c>
      <c r="E2736">
        <v>791078400000</v>
      </c>
      <c r="F2736">
        <v>1391013778000</v>
      </c>
      <c r="G2736">
        <v>1</v>
      </c>
      <c r="H2736" t="s">
        <v>1875</v>
      </c>
      <c r="I2736" t="s">
        <v>1875</v>
      </c>
      <c r="J2736" t="s">
        <v>20</v>
      </c>
      <c r="K2736" t="s">
        <v>21</v>
      </c>
      <c r="L2736">
        <v>0</v>
      </c>
      <c r="M2736">
        <v>0</v>
      </c>
      <c r="N2736" t="s">
        <v>22</v>
      </c>
      <c r="O2736">
        <v>3</v>
      </c>
      <c r="P2736" s="30">
        <f>SQRT((postes_2[[#This Row],[x]]-$Q$1)^2+(postes_2[[#This Row],[y]]-$R$1)^2)</f>
        <v>392472.41616089083</v>
      </c>
      <c r="Q2736">
        <v>229481.619999997</v>
      </c>
      <c r="R2736">
        <v>6847711.9800000004</v>
      </c>
    </row>
    <row r="2737" spans="1:18">
      <c r="A2737">
        <v>750</v>
      </c>
      <c r="B2737">
        <v>50000775</v>
      </c>
      <c r="C2737">
        <f>+PF1989</f>
        <v>0</v>
      </c>
      <c r="D2737" t="s">
        <v>274</v>
      </c>
      <c r="E2737">
        <v>610761600000</v>
      </c>
      <c r="F2737">
        <v>1424436653000</v>
      </c>
      <c r="G2737">
        <v>1</v>
      </c>
      <c r="H2737" t="s">
        <v>1627</v>
      </c>
      <c r="I2737" t="s">
        <v>1628</v>
      </c>
      <c r="J2737" t="s">
        <v>26</v>
      </c>
      <c r="K2737" t="s">
        <v>21</v>
      </c>
      <c r="L2737">
        <v>0</v>
      </c>
      <c r="M2737">
        <v>0</v>
      </c>
      <c r="N2737" t="s">
        <v>22</v>
      </c>
      <c r="O2737">
        <v>3</v>
      </c>
      <c r="P2737" s="30">
        <f>SQRT((postes_2[[#This Row],[x]]-$Q$1)^2+(postes_2[[#This Row],[y]]-$R$1)^2)</f>
        <v>392564.75056787772</v>
      </c>
      <c r="Q2737">
        <v>459537.18999999802</v>
      </c>
      <c r="R2737">
        <v>6391072.25</v>
      </c>
    </row>
    <row r="2738" spans="1:18">
      <c r="A2738">
        <v>1273</v>
      </c>
      <c r="B2738">
        <v>30000875</v>
      </c>
      <c r="C2738">
        <f>+PF1467</f>
        <v>0</v>
      </c>
      <c r="D2738" t="s">
        <v>274</v>
      </c>
      <c r="E2738">
        <v>1026950400000</v>
      </c>
      <c r="F2738">
        <v>1414667720000</v>
      </c>
      <c r="G2738">
        <v>1</v>
      </c>
      <c r="H2738" t="s">
        <v>3177</v>
      </c>
      <c r="I2738" t="s">
        <v>3178</v>
      </c>
      <c r="J2738" t="s">
        <v>3179</v>
      </c>
      <c r="K2738" t="s">
        <v>21</v>
      </c>
      <c r="L2738">
        <v>0</v>
      </c>
      <c r="M2738">
        <v>0</v>
      </c>
      <c r="N2738" t="s">
        <v>22</v>
      </c>
      <c r="O2738">
        <v>3</v>
      </c>
      <c r="P2738" s="30">
        <f>SQRT((postes_2[[#This Row],[x]]-$Q$1)^2+(postes_2[[#This Row],[y]]-$R$1)^2)</f>
        <v>392647.36139974708</v>
      </c>
      <c r="Q2738">
        <v>940345.14000000095</v>
      </c>
      <c r="R2738">
        <v>6540497.8600000003</v>
      </c>
    </row>
    <row r="2739" spans="1:18">
      <c r="A2739">
        <v>610</v>
      </c>
      <c r="B2739">
        <v>30000894</v>
      </c>
      <c r="C2739">
        <f>+PF2134</f>
        <v>0</v>
      </c>
      <c r="D2739" t="s">
        <v>274</v>
      </c>
      <c r="E2739">
        <v>1355241528000</v>
      </c>
      <c r="F2739">
        <v>1415277275000</v>
      </c>
      <c r="G2739">
        <v>1</v>
      </c>
      <c r="H2739" t="s">
        <v>5190</v>
      </c>
      <c r="I2739" t="s">
        <v>5191</v>
      </c>
      <c r="J2739" t="s">
        <v>20</v>
      </c>
      <c r="K2739" t="s">
        <v>21</v>
      </c>
      <c r="L2739">
        <v>0</v>
      </c>
      <c r="M2739">
        <v>0</v>
      </c>
      <c r="N2739" t="s">
        <v>22</v>
      </c>
      <c r="O2739">
        <v>6</v>
      </c>
      <c r="P2739" s="30">
        <f>SQRT((postes_2[[#This Row],[x]]-$Q$1)^2+(postes_2[[#This Row],[y]]-$R$1)^2)</f>
        <v>392788.71640464966</v>
      </c>
      <c r="Q2739">
        <v>938089.17000000202</v>
      </c>
      <c r="R2739">
        <v>6536787.04</v>
      </c>
    </row>
    <row r="2740" spans="1:18">
      <c r="A2740">
        <v>1618</v>
      </c>
      <c r="B2740">
        <v>30002285</v>
      </c>
      <c r="C2740">
        <f>+PF1124</f>
        <v>0</v>
      </c>
      <c r="D2740" t="s">
        <v>274</v>
      </c>
      <c r="E2740">
        <v>888451200000</v>
      </c>
      <c r="F2740">
        <v>1414685681000</v>
      </c>
      <c r="G2740">
        <v>1</v>
      </c>
      <c r="H2740" t="s">
        <v>3441</v>
      </c>
      <c r="I2740" t="s">
        <v>3442</v>
      </c>
      <c r="J2740" t="s">
        <v>20</v>
      </c>
      <c r="K2740" t="s">
        <v>21</v>
      </c>
      <c r="L2740">
        <v>0</v>
      </c>
      <c r="M2740">
        <v>0</v>
      </c>
      <c r="N2740" t="s">
        <v>22</v>
      </c>
      <c r="O2740">
        <v>3</v>
      </c>
      <c r="P2740" s="30">
        <f>SQRT((postes_2[[#This Row],[x]]-$Q$1)^2+(postes_2[[#This Row],[y]]-$R$1)^2)</f>
        <v>393292.43953337852</v>
      </c>
      <c r="Q2740">
        <v>970257.82999999798</v>
      </c>
      <c r="R2740">
        <v>6594619.1900000004</v>
      </c>
    </row>
    <row r="2741" spans="1:18">
      <c r="A2741">
        <v>649</v>
      </c>
      <c r="B2741">
        <v>30000882</v>
      </c>
      <c r="C2741" t="e">
        <f>+PE0</f>
        <v>#NAME?</v>
      </c>
      <c r="D2741" t="s">
        <v>274</v>
      </c>
      <c r="E2741">
        <v>1340636687000</v>
      </c>
      <c r="F2741">
        <v>1424685292000</v>
      </c>
      <c r="G2741">
        <v>1</v>
      </c>
      <c r="H2741" t="s">
        <v>2077</v>
      </c>
      <c r="I2741" t="s">
        <v>2078</v>
      </c>
      <c r="J2741" t="s">
        <v>2079</v>
      </c>
      <c r="K2741" t="s">
        <v>21</v>
      </c>
      <c r="L2741">
        <v>0</v>
      </c>
      <c r="M2741">
        <v>0</v>
      </c>
      <c r="N2741" t="s">
        <v>22</v>
      </c>
      <c r="O2741">
        <v>0</v>
      </c>
      <c r="P2741" s="30">
        <f>SQRT((postes_2[[#This Row],[x]]-$Q$1)^2+(postes_2[[#This Row],[y]]-$R$1)^2)</f>
        <v>393445.72634000634</v>
      </c>
      <c r="Q2741">
        <v>939744.85999999905</v>
      </c>
      <c r="R2741">
        <v>6538108.8300000001</v>
      </c>
    </row>
    <row r="2742" spans="1:18">
      <c r="A2742">
        <v>3479</v>
      </c>
      <c r="B2742">
        <v>70011802</v>
      </c>
      <c r="C2742" t="e">
        <f>+#REF!</f>
        <v>#REF!</v>
      </c>
      <c r="D2742" t="s">
        <v>56</v>
      </c>
      <c r="E2742">
        <v>1192121132000</v>
      </c>
      <c r="F2742">
        <v>1159780764000</v>
      </c>
      <c r="G2742">
        <v>1</v>
      </c>
      <c r="H2742" t="s">
        <v>913</v>
      </c>
      <c r="I2742" t="s">
        <v>914</v>
      </c>
      <c r="J2742" t="s">
        <v>20</v>
      </c>
      <c r="K2742" t="s">
        <v>21</v>
      </c>
      <c r="L2742">
        <v>0</v>
      </c>
      <c r="M2742">
        <v>0</v>
      </c>
      <c r="N2742" t="s">
        <v>22</v>
      </c>
      <c r="O2742">
        <v>7</v>
      </c>
      <c r="P2742" s="30">
        <f>SQRT((postes_2[[#This Row],[x]]-$Q$1)^2+(postes_2[[#This Row],[y]]-$R$1)^2)</f>
        <v>393452.42078780977</v>
      </c>
      <c r="Q2742">
        <v>937102.21000000101</v>
      </c>
      <c r="R2742">
        <v>6534109.3399999999</v>
      </c>
    </row>
    <row r="2743" spans="1:18">
      <c r="A2743">
        <v>2961</v>
      </c>
      <c r="B2743">
        <v>20000657</v>
      </c>
      <c r="C2743" t="e">
        <f>+#REF!</f>
        <v>#REF!</v>
      </c>
      <c r="D2743" t="s">
        <v>152</v>
      </c>
      <c r="E2743">
        <v>610761600000</v>
      </c>
      <c r="F2743">
        <v>1276164590000</v>
      </c>
      <c r="G2743">
        <v>1</v>
      </c>
      <c r="H2743" t="s">
        <v>4553</v>
      </c>
      <c r="I2743" t="s">
        <v>4554</v>
      </c>
      <c r="J2743" t="s">
        <v>4555</v>
      </c>
      <c r="K2743" t="s">
        <v>21</v>
      </c>
      <c r="L2743">
        <v>0</v>
      </c>
      <c r="M2743">
        <v>0</v>
      </c>
      <c r="N2743" t="s">
        <v>22</v>
      </c>
      <c r="O2743">
        <v>3</v>
      </c>
      <c r="P2743" s="30">
        <f>SQRT((postes_2[[#This Row],[x]]-$Q$1)^2+(postes_2[[#This Row],[y]]-$R$1)^2)</f>
        <v>393579.50479837559</v>
      </c>
      <c r="Q2743">
        <v>991898.97999999695</v>
      </c>
      <c r="R2743">
        <v>6850499.5499999998</v>
      </c>
    </row>
    <row r="2744" spans="1:18">
      <c r="A2744">
        <v>2368</v>
      </c>
      <c r="B2744">
        <v>50000800</v>
      </c>
      <c r="C2744" t="e">
        <f>+#REF!</f>
        <v>#REF!</v>
      </c>
      <c r="D2744" t="s">
        <v>274</v>
      </c>
      <c r="E2744">
        <v>610761600000</v>
      </c>
      <c r="F2744">
        <v>1386843202000</v>
      </c>
      <c r="G2744">
        <v>1</v>
      </c>
      <c r="H2744" t="s">
        <v>5538</v>
      </c>
      <c r="I2744" t="s">
        <v>5539</v>
      </c>
      <c r="J2744" t="s">
        <v>20</v>
      </c>
      <c r="K2744" t="s">
        <v>21</v>
      </c>
      <c r="L2744">
        <v>0</v>
      </c>
      <c r="M2744">
        <v>0</v>
      </c>
      <c r="N2744" t="s">
        <v>22</v>
      </c>
      <c r="O2744">
        <v>3</v>
      </c>
      <c r="P2744" s="30">
        <f>SQRT((postes_2[[#This Row],[x]]-$Q$1)^2+(postes_2[[#This Row],[y]]-$R$1)^2)</f>
        <v>393854.95159911981</v>
      </c>
      <c r="Q2744">
        <v>475339.93999999802</v>
      </c>
      <c r="R2744">
        <v>6383514</v>
      </c>
    </row>
    <row r="2745" spans="1:18">
      <c r="A2745">
        <v>1958</v>
      </c>
      <c r="B2745">
        <v>50000697</v>
      </c>
      <c r="C2745">
        <f>+PF789</f>
        <v>0</v>
      </c>
      <c r="D2745" t="s">
        <v>482</v>
      </c>
      <c r="E2745">
        <v>830390400000</v>
      </c>
      <c r="F2745">
        <v>1392629752000</v>
      </c>
      <c r="G2745">
        <v>1</v>
      </c>
      <c r="H2745" t="s">
        <v>3983</v>
      </c>
      <c r="I2745" t="s">
        <v>3984</v>
      </c>
      <c r="J2745" t="s">
        <v>20</v>
      </c>
      <c r="K2745" t="s">
        <v>21</v>
      </c>
      <c r="L2745">
        <v>0</v>
      </c>
      <c r="M2745">
        <v>0</v>
      </c>
      <c r="N2745" t="s">
        <v>22</v>
      </c>
      <c r="O2745">
        <v>3</v>
      </c>
      <c r="P2745" s="30">
        <f>SQRT((postes_2[[#This Row],[x]]-$Q$1)^2+(postes_2[[#This Row],[y]]-$R$1)^2)</f>
        <v>393948.92026477912</v>
      </c>
      <c r="Q2745">
        <v>421405.99000000203</v>
      </c>
      <c r="R2745">
        <v>6407845.7699999996</v>
      </c>
    </row>
    <row r="2746" spans="1:18">
      <c r="A2746">
        <v>408</v>
      </c>
      <c r="B2746">
        <v>30000453</v>
      </c>
      <c r="C2746" t="e">
        <f>+#REF!</f>
        <v>#REF!</v>
      </c>
      <c r="D2746" t="s">
        <v>36</v>
      </c>
      <c r="E2746">
        <v>937958400000</v>
      </c>
      <c r="F2746">
        <v>1115734386000</v>
      </c>
      <c r="G2746">
        <v>1</v>
      </c>
      <c r="H2746" t="s">
        <v>4120</v>
      </c>
      <c r="I2746" t="s">
        <v>4121</v>
      </c>
      <c r="J2746" t="s">
        <v>20</v>
      </c>
      <c r="K2746" t="s">
        <v>21</v>
      </c>
      <c r="L2746">
        <v>0</v>
      </c>
      <c r="M2746">
        <v>0</v>
      </c>
      <c r="N2746" t="s">
        <v>22</v>
      </c>
      <c r="O2746">
        <v>6</v>
      </c>
      <c r="P2746" s="30">
        <f>SQRT((postes_2[[#This Row],[x]]-$Q$1)^2+(postes_2[[#This Row],[y]]-$R$1)^2)</f>
        <v>393971.10069833713</v>
      </c>
      <c r="Q2746">
        <v>967572.93999999797</v>
      </c>
      <c r="R2746">
        <v>6587058.5899999999</v>
      </c>
    </row>
    <row r="2747" spans="1:18">
      <c r="A2747">
        <v>3561</v>
      </c>
      <c r="B2747">
        <v>50000801</v>
      </c>
      <c r="C2747" t="e">
        <f>+#REF!</f>
        <v>#REF!</v>
      </c>
      <c r="D2747" t="s">
        <v>274</v>
      </c>
      <c r="E2747">
        <v>610761600000</v>
      </c>
      <c r="F2747">
        <v>1407412700000</v>
      </c>
      <c r="G2747">
        <v>1</v>
      </c>
      <c r="H2747" t="s">
        <v>3586</v>
      </c>
      <c r="I2747" t="s">
        <v>3586</v>
      </c>
      <c r="J2747" t="s">
        <v>20</v>
      </c>
      <c r="K2747" t="s">
        <v>21</v>
      </c>
      <c r="L2747">
        <v>0</v>
      </c>
      <c r="M2747">
        <v>0</v>
      </c>
      <c r="N2747" t="s">
        <v>22</v>
      </c>
      <c r="O2747">
        <v>3</v>
      </c>
      <c r="P2747" s="30">
        <f>SQRT((postes_2[[#This Row],[x]]-$Q$1)^2+(postes_2[[#This Row],[y]]-$R$1)^2)</f>
        <v>394027.82534025295</v>
      </c>
      <c r="Q2747">
        <v>739543.13000000303</v>
      </c>
      <c r="R2747">
        <v>6381175</v>
      </c>
    </row>
    <row r="2748" spans="1:18">
      <c r="A2748">
        <v>555</v>
      </c>
      <c r="B2748">
        <v>50000878</v>
      </c>
      <c r="C2748" t="e">
        <f>+#REF!</f>
        <v>#REF!</v>
      </c>
      <c r="D2748" t="s">
        <v>20</v>
      </c>
      <c r="E2748">
        <v>769737600000</v>
      </c>
      <c r="F2748" t="s">
        <v>20</v>
      </c>
      <c r="G2748">
        <v>1</v>
      </c>
      <c r="H2748" t="s">
        <v>7760</v>
      </c>
      <c r="I2748" t="s">
        <v>7761</v>
      </c>
      <c r="J2748" t="s">
        <v>20</v>
      </c>
      <c r="K2748" t="s">
        <v>21</v>
      </c>
      <c r="L2748">
        <v>0</v>
      </c>
      <c r="M2748">
        <v>0</v>
      </c>
      <c r="N2748" t="s">
        <v>22</v>
      </c>
      <c r="O2748">
        <v>3</v>
      </c>
      <c r="P2748" s="30">
        <f>SQRT((postes_2[[#This Row],[x]]-$Q$1)^2+(postes_2[[#This Row],[y]]-$R$1)^2)</f>
        <v>394171.28288464929</v>
      </c>
      <c r="Q2748">
        <v>683842.88000000303</v>
      </c>
      <c r="R2748">
        <v>6366180.3899999997</v>
      </c>
    </row>
    <row r="2749" spans="1:18">
      <c r="A2749">
        <v>2467</v>
      </c>
      <c r="B2749">
        <v>30000426</v>
      </c>
      <c r="C2749">
        <f>+PF284</f>
        <v>0</v>
      </c>
      <c r="D2749" t="s">
        <v>152</v>
      </c>
      <c r="E2749">
        <v>888451200000</v>
      </c>
      <c r="F2749">
        <v>1287484408000</v>
      </c>
      <c r="G2749">
        <v>1</v>
      </c>
      <c r="H2749" t="s">
        <v>6508</v>
      </c>
      <c r="I2749" t="s">
        <v>6509</v>
      </c>
      <c r="J2749" t="s">
        <v>6510</v>
      </c>
      <c r="K2749" t="s">
        <v>21</v>
      </c>
      <c r="L2749">
        <v>0</v>
      </c>
      <c r="M2749">
        <v>0</v>
      </c>
      <c r="N2749" t="s">
        <v>22</v>
      </c>
      <c r="O2749">
        <v>3</v>
      </c>
      <c r="P2749" s="30">
        <f>SQRT((postes_2[[#This Row],[x]]-$Q$1)^2+(postes_2[[#This Row],[y]]-$R$1)^2)</f>
        <v>394368.72593983432</v>
      </c>
      <c r="Q2749">
        <v>970560.68999999797</v>
      </c>
      <c r="R2749">
        <v>6592649.1799999997</v>
      </c>
    </row>
    <row r="2750" spans="1:18">
      <c r="A2750">
        <v>1556</v>
      </c>
      <c r="B2750">
        <v>30000826</v>
      </c>
      <c r="C2750" t="e">
        <f>+#REF!</f>
        <v>#REF!</v>
      </c>
      <c r="D2750" t="s">
        <v>274</v>
      </c>
      <c r="E2750">
        <v>610761600000</v>
      </c>
      <c r="F2750">
        <v>1415277346000</v>
      </c>
      <c r="G2750">
        <v>1</v>
      </c>
      <c r="H2750" t="s">
        <v>2511</v>
      </c>
      <c r="I2750" t="s">
        <v>2512</v>
      </c>
      <c r="J2750" t="s">
        <v>2513</v>
      </c>
      <c r="K2750" t="s">
        <v>21</v>
      </c>
      <c r="L2750">
        <v>0</v>
      </c>
      <c r="M2750">
        <v>0</v>
      </c>
      <c r="N2750" t="s">
        <v>22</v>
      </c>
      <c r="O2750">
        <v>3</v>
      </c>
      <c r="P2750" s="30">
        <f>SQRT((postes_2[[#This Row],[x]]-$Q$1)^2+(postes_2[[#This Row],[y]]-$R$1)^2)</f>
        <v>394396.1036379807</v>
      </c>
      <c r="Q2750">
        <v>943920.85999999905</v>
      </c>
      <c r="R2750">
        <v>6542848.1600000001</v>
      </c>
    </row>
    <row r="2751" spans="1:18">
      <c r="A2751">
        <v>702</v>
      </c>
      <c r="B2751">
        <v>30000881</v>
      </c>
      <c r="C2751">
        <f>+PF2051</f>
        <v>0</v>
      </c>
      <c r="D2751" t="s">
        <v>30</v>
      </c>
      <c r="E2751">
        <v>1178901567000</v>
      </c>
      <c r="F2751">
        <v>1334239884000</v>
      </c>
      <c r="G2751">
        <v>1</v>
      </c>
      <c r="H2751" t="s">
        <v>1176</v>
      </c>
      <c r="I2751" t="s">
        <v>1177</v>
      </c>
      <c r="J2751" t="s">
        <v>20</v>
      </c>
      <c r="K2751" t="s">
        <v>21</v>
      </c>
      <c r="L2751">
        <v>0</v>
      </c>
      <c r="M2751">
        <v>0</v>
      </c>
      <c r="N2751" t="s">
        <v>22</v>
      </c>
      <c r="O2751">
        <v>3</v>
      </c>
      <c r="P2751" s="30">
        <f>SQRT((postes_2[[#This Row],[x]]-$Q$1)^2+(postes_2[[#This Row],[y]]-$R$1)^2)</f>
        <v>394453.07419346797</v>
      </c>
      <c r="Q2751">
        <v>941277.86999999697</v>
      </c>
      <c r="R2751">
        <v>6538616.0999999996</v>
      </c>
    </row>
    <row r="2752" spans="1:18">
      <c r="A2752">
        <v>3677</v>
      </c>
      <c r="B2752">
        <v>50000725</v>
      </c>
      <c r="C2752" t="e">
        <f>+#REF!</f>
        <v>#REF!</v>
      </c>
      <c r="D2752" t="s">
        <v>274</v>
      </c>
      <c r="E2752">
        <v>610761600000</v>
      </c>
      <c r="F2752">
        <v>1461082470000</v>
      </c>
      <c r="G2752">
        <v>1</v>
      </c>
      <c r="H2752" t="s">
        <v>7570</v>
      </c>
      <c r="I2752" t="s">
        <v>7571</v>
      </c>
      <c r="J2752" t="s">
        <v>20</v>
      </c>
      <c r="K2752" t="s">
        <v>21</v>
      </c>
      <c r="L2752">
        <v>0</v>
      </c>
      <c r="M2752">
        <v>0</v>
      </c>
      <c r="N2752" t="s">
        <v>22</v>
      </c>
      <c r="O2752">
        <v>3</v>
      </c>
      <c r="P2752" s="30">
        <f>SQRT((postes_2[[#This Row],[x]]-$Q$1)^2+(postes_2[[#This Row],[y]]-$R$1)^2)</f>
        <v>394501.36281745369</v>
      </c>
      <c r="Q2752">
        <v>435082.71000000101</v>
      </c>
      <c r="R2752">
        <v>6400091.6200000001</v>
      </c>
    </row>
    <row r="2753" spans="1:18">
      <c r="A2753">
        <v>1929</v>
      </c>
      <c r="B2753">
        <v>20001849</v>
      </c>
      <c r="C2753" t="e">
        <f>+#REF!</f>
        <v>#REF!</v>
      </c>
      <c r="D2753" t="s">
        <v>152</v>
      </c>
      <c r="E2753">
        <v>994636800000</v>
      </c>
      <c r="F2753">
        <v>1276009802000</v>
      </c>
      <c r="G2753">
        <v>1</v>
      </c>
      <c r="H2753" t="s">
        <v>3849</v>
      </c>
      <c r="I2753" t="s">
        <v>3850</v>
      </c>
      <c r="J2753" t="s">
        <v>20</v>
      </c>
      <c r="K2753" t="s">
        <v>21</v>
      </c>
      <c r="L2753">
        <v>0</v>
      </c>
      <c r="M2753">
        <v>0</v>
      </c>
      <c r="N2753" t="s">
        <v>22</v>
      </c>
      <c r="O2753">
        <v>3</v>
      </c>
      <c r="P2753" s="30">
        <f>SQRT((postes_2[[#This Row],[x]]-$Q$1)^2+(postes_2[[#This Row],[y]]-$R$1)^2)</f>
        <v>394577.10078718583</v>
      </c>
      <c r="Q2753">
        <v>984197.57999999798</v>
      </c>
      <c r="R2753">
        <v>6880025.5899999999</v>
      </c>
    </row>
    <row r="2754" spans="1:18">
      <c r="A2754">
        <v>3311</v>
      </c>
      <c r="B2754">
        <v>50000871</v>
      </c>
      <c r="C2754" t="e">
        <f>+#REF!</f>
        <v>#REF!</v>
      </c>
      <c r="D2754" t="s">
        <v>274</v>
      </c>
      <c r="E2754">
        <v>610761600000</v>
      </c>
      <c r="F2754">
        <v>1386604286000</v>
      </c>
      <c r="G2754">
        <v>1</v>
      </c>
      <c r="H2754" t="s">
        <v>3684</v>
      </c>
      <c r="I2754" t="s">
        <v>3685</v>
      </c>
      <c r="J2754" t="s">
        <v>20</v>
      </c>
      <c r="K2754" t="s">
        <v>21</v>
      </c>
      <c r="L2754">
        <v>0</v>
      </c>
      <c r="M2754">
        <v>0</v>
      </c>
      <c r="N2754" t="s">
        <v>22</v>
      </c>
      <c r="O2754">
        <v>3</v>
      </c>
      <c r="P2754" s="30">
        <f>SQRT((postes_2[[#This Row],[x]]-$Q$1)^2+(postes_2[[#This Row],[y]]-$R$1)^2)</f>
        <v>394638.61470662314</v>
      </c>
      <c r="Q2754">
        <v>518676.93999999802</v>
      </c>
      <c r="R2754">
        <v>6369647.5499999998</v>
      </c>
    </row>
    <row r="2755" spans="1:18">
      <c r="A2755">
        <v>3495</v>
      </c>
      <c r="B2755">
        <v>30001177</v>
      </c>
      <c r="C2755" t="e">
        <f>+#REF!</f>
        <v>#REF!</v>
      </c>
      <c r="D2755" t="s">
        <v>212</v>
      </c>
      <c r="E2755">
        <v>610761600000</v>
      </c>
      <c r="F2755">
        <v>1155130449000</v>
      </c>
      <c r="G2755">
        <v>1</v>
      </c>
      <c r="H2755" t="s">
        <v>6675</v>
      </c>
      <c r="I2755" t="s">
        <v>1955</v>
      </c>
      <c r="J2755" t="s">
        <v>26</v>
      </c>
      <c r="K2755" t="s">
        <v>21</v>
      </c>
      <c r="L2755">
        <v>0</v>
      </c>
      <c r="M2755">
        <v>0</v>
      </c>
      <c r="N2755" t="s">
        <v>22</v>
      </c>
      <c r="O2755">
        <v>3</v>
      </c>
      <c r="P2755" s="30">
        <f>SQRT((postes_2[[#This Row],[x]]-$Q$1)^2+(postes_2[[#This Row],[y]]-$R$1)^2)</f>
        <v>394692.7315734342</v>
      </c>
      <c r="Q2755">
        <v>925237.57</v>
      </c>
      <c r="R2755">
        <v>6515337.8399999999</v>
      </c>
    </row>
    <row r="2756" spans="1:18">
      <c r="A2756">
        <v>3652</v>
      </c>
      <c r="B2756">
        <v>60000219</v>
      </c>
      <c r="C2756" t="e">
        <f>+#REF!</f>
        <v>#REF!</v>
      </c>
      <c r="D2756" t="s">
        <v>30</v>
      </c>
      <c r="E2756">
        <v>1026086400000</v>
      </c>
      <c r="F2756">
        <v>1407415564000</v>
      </c>
      <c r="G2756">
        <v>1</v>
      </c>
      <c r="H2756" t="s">
        <v>7177</v>
      </c>
      <c r="I2756" t="s">
        <v>7178</v>
      </c>
      <c r="J2756" t="s">
        <v>20</v>
      </c>
      <c r="K2756" t="s">
        <v>21</v>
      </c>
      <c r="L2756">
        <v>0</v>
      </c>
      <c r="M2756">
        <v>0</v>
      </c>
      <c r="N2756" t="s">
        <v>22</v>
      </c>
      <c r="O2756">
        <v>3</v>
      </c>
      <c r="P2756" s="30">
        <f>SQRT((postes_2[[#This Row],[x]]-$Q$1)^2+(postes_2[[#This Row],[y]]-$R$1)^2)</f>
        <v>394720.67037791677</v>
      </c>
      <c r="Q2756">
        <v>223238.850000001</v>
      </c>
      <c r="R2756">
        <v>6829993.3499999996</v>
      </c>
    </row>
    <row r="2757" spans="1:18">
      <c r="A2757">
        <v>3466</v>
      </c>
      <c r="B2757">
        <v>30000686</v>
      </c>
      <c r="C2757" t="e">
        <f>+#REF!</f>
        <v>#REF!</v>
      </c>
      <c r="D2757" t="s">
        <v>274</v>
      </c>
      <c r="E2757">
        <v>1026172800000</v>
      </c>
      <c r="F2757">
        <v>1414165428000</v>
      </c>
      <c r="G2757">
        <v>1</v>
      </c>
      <c r="H2757" t="s">
        <v>888</v>
      </c>
      <c r="I2757" t="s">
        <v>889</v>
      </c>
      <c r="J2757" t="s">
        <v>195</v>
      </c>
      <c r="K2757" t="s">
        <v>21</v>
      </c>
      <c r="L2757">
        <v>0</v>
      </c>
      <c r="M2757">
        <v>0</v>
      </c>
      <c r="N2757" t="s">
        <v>22</v>
      </c>
      <c r="O2757">
        <v>7</v>
      </c>
      <c r="P2757" s="30">
        <f>SQRT((postes_2[[#This Row],[x]]-$Q$1)^2+(postes_2[[#This Row],[y]]-$R$1)^2)</f>
        <v>395045.77638837148</v>
      </c>
      <c r="Q2757">
        <v>954457.57999999798</v>
      </c>
      <c r="R2757">
        <v>6559211.9400000004</v>
      </c>
    </row>
    <row r="2758" spans="1:18">
      <c r="A2758">
        <v>470</v>
      </c>
      <c r="B2758">
        <v>30002154</v>
      </c>
      <c r="C2758">
        <f>+PF2290</f>
        <v>0</v>
      </c>
      <c r="D2758" t="s">
        <v>20</v>
      </c>
      <c r="E2758">
        <v>786499200000</v>
      </c>
      <c r="F2758" t="s">
        <v>20</v>
      </c>
      <c r="G2758">
        <v>1</v>
      </c>
      <c r="H2758" t="s">
        <v>449</v>
      </c>
      <c r="I2758" t="s">
        <v>450</v>
      </c>
      <c r="J2758" t="s">
        <v>451</v>
      </c>
      <c r="K2758" t="s">
        <v>21</v>
      </c>
      <c r="L2758">
        <v>0</v>
      </c>
      <c r="M2758">
        <v>0</v>
      </c>
      <c r="N2758" t="s">
        <v>22</v>
      </c>
      <c r="O2758">
        <v>3</v>
      </c>
      <c r="P2758" s="30">
        <f>SQRT((postes_2[[#This Row],[x]]-$Q$1)^2+(postes_2[[#This Row],[y]]-$R$1)^2)</f>
        <v>395054.25498077704</v>
      </c>
      <c r="Q2758">
        <v>852543.71999999904</v>
      </c>
      <c r="R2758">
        <v>6441263.96</v>
      </c>
    </row>
    <row r="2759" spans="1:18">
      <c r="A2759">
        <v>2031</v>
      </c>
      <c r="B2759">
        <v>50000661</v>
      </c>
      <c r="C2759" t="e">
        <f>+#REF!</f>
        <v>#REF!</v>
      </c>
      <c r="D2759" t="s">
        <v>482</v>
      </c>
      <c r="E2759">
        <v>610761600000</v>
      </c>
      <c r="F2759">
        <v>1392306741000</v>
      </c>
      <c r="G2759">
        <v>1</v>
      </c>
      <c r="H2759" t="s">
        <v>3904</v>
      </c>
      <c r="I2759" t="s">
        <v>3905</v>
      </c>
      <c r="J2759" t="s">
        <v>3906</v>
      </c>
      <c r="K2759" t="s">
        <v>21</v>
      </c>
      <c r="L2759">
        <v>0</v>
      </c>
      <c r="M2759">
        <v>0</v>
      </c>
      <c r="N2759" t="s">
        <v>22</v>
      </c>
      <c r="O2759">
        <v>3</v>
      </c>
      <c r="P2759" s="30">
        <f>SQRT((postes_2[[#This Row],[x]]-$Q$1)^2+(postes_2[[#This Row],[y]]-$R$1)^2)</f>
        <v>395170.00004933518</v>
      </c>
      <c r="Q2759">
        <v>408657.81000000198</v>
      </c>
      <c r="R2759">
        <v>6413710.2999999998</v>
      </c>
    </row>
    <row r="2760" spans="1:18">
      <c r="A2760">
        <v>2315</v>
      </c>
      <c r="B2760">
        <v>50000805</v>
      </c>
      <c r="C2760" t="e">
        <f>+#REF!</f>
        <v>#REF!</v>
      </c>
      <c r="D2760" t="s">
        <v>274</v>
      </c>
      <c r="E2760">
        <v>1116332041000</v>
      </c>
      <c r="F2760">
        <v>1386846623000</v>
      </c>
      <c r="G2760">
        <v>1</v>
      </c>
      <c r="H2760" t="s">
        <v>5431</v>
      </c>
      <c r="I2760" t="s">
        <v>5432</v>
      </c>
      <c r="J2760" t="s">
        <v>26</v>
      </c>
      <c r="K2760" t="s">
        <v>21</v>
      </c>
      <c r="L2760">
        <v>0</v>
      </c>
      <c r="M2760">
        <v>0</v>
      </c>
      <c r="N2760" t="s">
        <v>22</v>
      </c>
      <c r="O2760">
        <v>3</v>
      </c>
      <c r="P2760" s="30">
        <f>SQRT((postes_2[[#This Row],[x]]-$Q$1)^2+(postes_2[[#This Row],[y]]-$R$1)^2)</f>
        <v>395204.15359380766</v>
      </c>
      <c r="Q2760">
        <v>473502.10000000102</v>
      </c>
      <c r="R2760">
        <v>6382751.7999999998</v>
      </c>
    </row>
    <row r="2761" spans="1:18">
      <c r="A2761">
        <v>1937</v>
      </c>
      <c r="B2761">
        <v>20000404</v>
      </c>
      <c r="C2761" t="e">
        <f>+#REF!</f>
        <v>#REF!</v>
      </c>
      <c r="D2761" t="s">
        <v>152</v>
      </c>
      <c r="E2761">
        <v>610761600000</v>
      </c>
      <c r="F2761">
        <v>1276274132000</v>
      </c>
      <c r="G2761">
        <v>1</v>
      </c>
      <c r="H2761" t="s">
        <v>3863</v>
      </c>
      <c r="I2761" t="s">
        <v>3864</v>
      </c>
      <c r="J2761" t="s">
        <v>20</v>
      </c>
      <c r="K2761" t="s">
        <v>21</v>
      </c>
      <c r="L2761">
        <v>0</v>
      </c>
      <c r="M2761">
        <v>0</v>
      </c>
      <c r="N2761" t="s">
        <v>22</v>
      </c>
      <c r="O2761">
        <v>3</v>
      </c>
      <c r="P2761" s="30">
        <f>SQRT((postes_2[[#This Row],[x]]-$Q$1)^2+(postes_2[[#This Row],[y]]-$R$1)^2)</f>
        <v>395258.29629933287</v>
      </c>
      <c r="Q2761">
        <v>977564.45000000298</v>
      </c>
      <c r="R2761">
        <v>6899989.7000000002</v>
      </c>
    </row>
    <row r="2762" spans="1:18">
      <c r="A2762">
        <v>312</v>
      </c>
      <c r="B2762">
        <v>20001118</v>
      </c>
      <c r="C2762">
        <f>+PF2455</f>
        <v>0</v>
      </c>
      <c r="D2762" t="s">
        <v>77</v>
      </c>
      <c r="E2762">
        <v>1158855509000</v>
      </c>
      <c r="F2762">
        <v>1327574019000</v>
      </c>
      <c r="G2762">
        <v>1</v>
      </c>
      <c r="H2762" t="s">
        <v>736</v>
      </c>
      <c r="I2762" t="s">
        <v>737</v>
      </c>
      <c r="J2762" t="s">
        <v>20</v>
      </c>
      <c r="K2762" t="s">
        <v>21</v>
      </c>
      <c r="L2762">
        <v>0</v>
      </c>
      <c r="M2762">
        <v>0</v>
      </c>
      <c r="N2762" t="s">
        <v>22</v>
      </c>
      <c r="O2762">
        <v>6</v>
      </c>
      <c r="P2762" s="30">
        <f>SQRT((postes_2[[#This Row],[x]]-$Q$1)^2+(postes_2[[#This Row],[y]]-$R$1)^2)</f>
        <v>395259.32336232497</v>
      </c>
      <c r="Q2762">
        <v>1004310.74</v>
      </c>
      <c r="R2762">
        <v>6786911.4900000002</v>
      </c>
    </row>
    <row r="2763" spans="1:18">
      <c r="A2763">
        <v>3300</v>
      </c>
      <c r="B2763">
        <v>70040895</v>
      </c>
      <c r="C2763" t="e">
        <f>+#REF!</f>
        <v>#REF!</v>
      </c>
      <c r="D2763" t="s">
        <v>56</v>
      </c>
      <c r="E2763">
        <v>1354198530000</v>
      </c>
      <c r="F2763">
        <v>1354198496000</v>
      </c>
      <c r="G2763">
        <v>1</v>
      </c>
      <c r="H2763" t="s">
        <v>3662</v>
      </c>
      <c r="I2763" t="s">
        <v>3663</v>
      </c>
      <c r="J2763" t="s">
        <v>20</v>
      </c>
      <c r="K2763" t="s">
        <v>21</v>
      </c>
      <c r="L2763">
        <v>0</v>
      </c>
      <c r="M2763">
        <v>0</v>
      </c>
      <c r="N2763" t="s">
        <v>22</v>
      </c>
      <c r="O2763">
        <v>3</v>
      </c>
      <c r="P2763" s="30">
        <f>SQRT((postes_2[[#This Row],[x]]-$Q$1)^2+(postes_2[[#This Row],[y]]-$R$1)^2)</f>
        <v>395269.97902081435</v>
      </c>
      <c r="Q2763">
        <v>940906.82999999798</v>
      </c>
      <c r="R2763">
        <v>6536553.6399999997</v>
      </c>
    </row>
    <row r="2764" spans="1:18">
      <c r="A2764">
        <v>786</v>
      </c>
      <c r="B2764">
        <v>50000885</v>
      </c>
      <c r="C2764">
        <f>+PF1980</f>
        <v>0</v>
      </c>
      <c r="D2764" t="s">
        <v>56</v>
      </c>
      <c r="E2764">
        <v>1158321870000</v>
      </c>
      <c r="F2764">
        <v>1158320607000</v>
      </c>
      <c r="G2764">
        <v>1</v>
      </c>
      <c r="H2764" t="s">
        <v>1560</v>
      </c>
      <c r="I2764" t="s">
        <v>1561</v>
      </c>
      <c r="J2764" t="s">
        <v>20</v>
      </c>
      <c r="K2764" t="s">
        <v>21</v>
      </c>
      <c r="L2764">
        <v>0</v>
      </c>
      <c r="M2764">
        <v>0</v>
      </c>
      <c r="N2764" t="s">
        <v>22</v>
      </c>
      <c r="O2764">
        <v>3</v>
      </c>
      <c r="P2764" s="30">
        <f>SQRT((postes_2[[#This Row],[x]]-$Q$1)^2+(postes_2[[#This Row],[y]]-$R$1)^2)</f>
        <v>395500.3434023686</v>
      </c>
      <c r="Q2764">
        <v>668684.57999999798</v>
      </c>
      <c r="R2764">
        <v>6362269.9400000004</v>
      </c>
    </row>
    <row r="2765" spans="1:18">
      <c r="A2765">
        <v>3381</v>
      </c>
      <c r="B2765">
        <v>60000430</v>
      </c>
      <c r="C2765" t="e">
        <f>+#REF!</f>
        <v>#REF!</v>
      </c>
      <c r="D2765" t="s">
        <v>20</v>
      </c>
      <c r="E2765">
        <v>989884800000</v>
      </c>
      <c r="F2765" t="s">
        <v>20</v>
      </c>
      <c r="G2765">
        <v>1</v>
      </c>
      <c r="H2765" t="s">
        <v>86</v>
      </c>
      <c r="I2765" t="s">
        <v>87</v>
      </c>
      <c r="J2765" t="s">
        <v>20</v>
      </c>
      <c r="K2765" t="s">
        <v>21</v>
      </c>
      <c r="L2765">
        <v>0</v>
      </c>
      <c r="M2765">
        <v>0</v>
      </c>
      <c r="N2765" t="s">
        <v>22</v>
      </c>
      <c r="O2765">
        <v>3</v>
      </c>
      <c r="P2765" s="30">
        <f>SQRT((postes_2[[#This Row],[x]]-$Q$1)^2+(postes_2[[#This Row],[y]]-$R$1)^2)</f>
        <v>395558.49528754578</v>
      </c>
      <c r="Q2765">
        <v>217306.21999999901</v>
      </c>
      <c r="R2765">
        <v>6796928.7000000002</v>
      </c>
    </row>
    <row r="2766" spans="1:18">
      <c r="A2766">
        <v>352</v>
      </c>
      <c r="B2766">
        <v>50000866</v>
      </c>
      <c r="C2766">
        <f>+PF2416</f>
        <v>0</v>
      </c>
      <c r="D2766" t="s">
        <v>23</v>
      </c>
      <c r="E2766">
        <v>610761600000</v>
      </c>
      <c r="F2766">
        <v>1258715402000</v>
      </c>
      <c r="G2766">
        <v>1</v>
      </c>
      <c r="H2766" t="s">
        <v>820</v>
      </c>
      <c r="I2766" t="s">
        <v>821</v>
      </c>
      <c r="J2766" t="s">
        <v>26</v>
      </c>
      <c r="K2766" t="s">
        <v>21</v>
      </c>
      <c r="L2766">
        <v>0</v>
      </c>
      <c r="M2766">
        <v>0</v>
      </c>
      <c r="N2766" t="s">
        <v>22</v>
      </c>
      <c r="O2766">
        <v>3</v>
      </c>
      <c r="P2766" s="30">
        <f>SQRT((postes_2[[#This Row],[x]]-$Q$1)^2+(postes_2[[#This Row],[y]]-$R$1)^2)</f>
        <v>395727.07937785221</v>
      </c>
      <c r="Q2766">
        <v>705063.57</v>
      </c>
      <c r="R2766">
        <v>6369207.4299999997</v>
      </c>
    </row>
    <row r="2767" spans="1:18">
      <c r="A2767">
        <v>3920</v>
      </c>
      <c r="B2767">
        <v>60000823</v>
      </c>
      <c r="C2767" t="e">
        <f>+#REF!</f>
        <v>#REF!</v>
      </c>
      <c r="D2767" t="s">
        <v>20</v>
      </c>
      <c r="E2767">
        <v>990489600000</v>
      </c>
      <c r="F2767" t="s">
        <v>20</v>
      </c>
      <c r="G2767">
        <v>1</v>
      </c>
      <c r="H2767" t="s">
        <v>8300</v>
      </c>
      <c r="I2767" t="s">
        <v>8301</v>
      </c>
      <c r="J2767" t="s">
        <v>20</v>
      </c>
      <c r="K2767" t="s">
        <v>21</v>
      </c>
      <c r="L2767">
        <v>0</v>
      </c>
      <c r="M2767">
        <v>0</v>
      </c>
      <c r="N2767" t="s">
        <v>22</v>
      </c>
      <c r="O2767">
        <v>3</v>
      </c>
      <c r="P2767" s="30">
        <f>SQRT((postes_2[[#This Row],[x]]-$Q$1)^2+(postes_2[[#This Row],[y]]-$R$1)^2)</f>
        <v>395850.88103224331</v>
      </c>
      <c r="Q2767">
        <v>214685.04999999699</v>
      </c>
      <c r="R2767">
        <v>6760725.6399999997</v>
      </c>
    </row>
    <row r="2768" spans="1:18">
      <c r="A2768">
        <v>1206</v>
      </c>
      <c r="B2768">
        <v>30001463</v>
      </c>
      <c r="C2768" t="e">
        <f>+#REF!</f>
        <v>#REF!</v>
      </c>
      <c r="D2768" t="s">
        <v>17</v>
      </c>
      <c r="E2768">
        <v>610761600000</v>
      </c>
      <c r="F2768">
        <v>1319474319000</v>
      </c>
      <c r="G2768">
        <v>1</v>
      </c>
      <c r="H2768" t="s">
        <v>2411</v>
      </c>
      <c r="I2768" t="s">
        <v>2412</v>
      </c>
      <c r="J2768" t="s">
        <v>20</v>
      </c>
      <c r="K2768" t="s">
        <v>21</v>
      </c>
      <c r="L2768">
        <v>0</v>
      </c>
      <c r="M2768">
        <v>0</v>
      </c>
      <c r="N2768" t="s">
        <v>22</v>
      </c>
      <c r="O2768">
        <v>3</v>
      </c>
      <c r="P2768" s="30">
        <f>SQRT((postes_2[[#This Row],[x]]-$Q$1)^2+(postes_2[[#This Row],[y]]-$R$1)^2)</f>
        <v>395890.91241242184</v>
      </c>
      <c r="Q2768">
        <v>913631.38000000303</v>
      </c>
      <c r="R2768">
        <v>6498859.9900000002</v>
      </c>
    </row>
    <row r="2769" spans="1:18">
      <c r="A2769">
        <v>2531</v>
      </c>
      <c r="B2769">
        <v>30000861</v>
      </c>
      <c r="C2769">
        <f>+PF240</f>
        <v>0</v>
      </c>
      <c r="D2769" t="s">
        <v>168</v>
      </c>
      <c r="E2769">
        <v>888364800000</v>
      </c>
      <c r="F2769">
        <v>1450432626000</v>
      </c>
      <c r="G2769">
        <v>1</v>
      </c>
      <c r="H2769" t="s">
        <v>4613</v>
      </c>
      <c r="I2769" t="s">
        <v>4614</v>
      </c>
      <c r="J2769" t="s">
        <v>20</v>
      </c>
      <c r="K2769" t="s">
        <v>21</v>
      </c>
      <c r="L2769">
        <v>0</v>
      </c>
      <c r="M2769">
        <v>0</v>
      </c>
      <c r="N2769" t="s">
        <v>22</v>
      </c>
      <c r="O2769">
        <v>3</v>
      </c>
      <c r="P2769" s="30">
        <f>SQRT((postes_2[[#This Row],[x]]-$Q$1)^2+(postes_2[[#This Row],[y]]-$R$1)^2)</f>
        <v>395928.43178117491</v>
      </c>
      <c r="Q2769">
        <v>943954.50999999803</v>
      </c>
      <c r="R2769">
        <v>6540045.0800000001</v>
      </c>
    </row>
    <row r="2770" spans="1:18">
      <c r="A2770">
        <v>2036</v>
      </c>
      <c r="B2770">
        <v>30000545</v>
      </c>
      <c r="C2770" t="e">
        <f>+#REF!</f>
        <v>#REF!</v>
      </c>
      <c r="D2770" t="s">
        <v>20</v>
      </c>
      <c r="E2770">
        <v>772761600000</v>
      </c>
      <c r="F2770" t="s">
        <v>20</v>
      </c>
      <c r="G2770">
        <v>1</v>
      </c>
      <c r="H2770" t="s">
        <v>3916</v>
      </c>
      <c r="I2770" t="s">
        <v>3916</v>
      </c>
      <c r="J2770" t="s">
        <v>20</v>
      </c>
      <c r="K2770" t="s">
        <v>21</v>
      </c>
      <c r="L2770">
        <v>0</v>
      </c>
      <c r="M2770">
        <v>0</v>
      </c>
      <c r="N2770" t="s">
        <v>22</v>
      </c>
      <c r="O2770">
        <v>3</v>
      </c>
      <c r="P2770" s="30">
        <f>SQRT((postes_2[[#This Row],[x]]-$Q$1)^2+(postes_2[[#This Row],[y]]-$R$1)^2)</f>
        <v>396205.49272389367</v>
      </c>
      <c r="Q2770">
        <v>963456.68999999797</v>
      </c>
      <c r="R2770">
        <v>6573521.5599999996</v>
      </c>
    </row>
    <row r="2771" spans="1:18">
      <c r="A2771">
        <v>1133</v>
      </c>
      <c r="B2771">
        <v>70028677</v>
      </c>
      <c r="C2771">
        <f>+PF1640</f>
        <v>0</v>
      </c>
      <c r="D2771" t="s">
        <v>27</v>
      </c>
      <c r="E2771">
        <v>1297958435000</v>
      </c>
      <c r="F2771">
        <v>1265707198000</v>
      </c>
      <c r="G2771">
        <v>1</v>
      </c>
      <c r="H2771" t="s">
        <v>6457</v>
      </c>
      <c r="I2771" t="s">
        <v>6458</v>
      </c>
      <c r="J2771" t="s">
        <v>20</v>
      </c>
      <c r="K2771" t="s">
        <v>21</v>
      </c>
      <c r="L2771">
        <v>0</v>
      </c>
      <c r="M2771">
        <v>0</v>
      </c>
      <c r="N2771" t="s">
        <v>22</v>
      </c>
      <c r="O2771">
        <v>3</v>
      </c>
      <c r="P2771" s="30">
        <f>SQRT((postes_2[[#This Row],[x]]-$Q$1)^2+(postes_2[[#This Row],[y]]-$R$1)^2)</f>
        <v>396314.04809775623</v>
      </c>
      <c r="Q2771">
        <v>476994.54999999702</v>
      </c>
      <c r="R2771">
        <v>6380301.0999999996</v>
      </c>
    </row>
    <row r="2772" spans="1:18">
      <c r="A2772">
        <v>781</v>
      </c>
      <c r="B2772">
        <v>30000884</v>
      </c>
      <c r="C2772">
        <f>+PF1993</f>
        <v>0</v>
      </c>
      <c r="D2772" t="s">
        <v>56</v>
      </c>
      <c r="E2772">
        <v>1340903040000</v>
      </c>
      <c r="F2772">
        <v>1340903015000</v>
      </c>
      <c r="G2772">
        <v>1</v>
      </c>
      <c r="H2772" t="s">
        <v>1548</v>
      </c>
      <c r="I2772" t="s">
        <v>1549</v>
      </c>
      <c r="J2772" t="s">
        <v>1550</v>
      </c>
      <c r="K2772" t="s">
        <v>21</v>
      </c>
      <c r="L2772">
        <v>0</v>
      </c>
      <c r="M2772">
        <v>0</v>
      </c>
      <c r="N2772" t="s">
        <v>22</v>
      </c>
      <c r="O2772">
        <v>3</v>
      </c>
      <c r="P2772" s="30">
        <f>SQRT((postes_2[[#This Row],[x]]-$Q$1)^2+(postes_2[[#This Row],[y]]-$R$1)^2)</f>
        <v>396390.24764585227</v>
      </c>
      <c r="Q2772">
        <v>943276.43</v>
      </c>
      <c r="R2772">
        <v>6538137.8600000003</v>
      </c>
    </row>
    <row r="2773" spans="1:18">
      <c r="A2773">
        <v>2635</v>
      </c>
      <c r="B2773">
        <v>50000729</v>
      </c>
      <c r="C2773" t="e">
        <f>+#REF!</f>
        <v>#REF!</v>
      </c>
      <c r="D2773" t="s">
        <v>482</v>
      </c>
      <c r="E2773">
        <v>832118400000</v>
      </c>
      <c r="F2773">
        <v>1388139202000</v>
      </c>
      <c r="G2773">
        <v>1</v>
      </c>
      <c r="H2773" t="s">
        <v>5180</v>
      </c>
      <c r="I2773" t="s">
        <v>5181</v>
      </c>
      <c r="J2773" t="s">
        <v>26</v>
      </c>
      <c r="K2773" t="s">
        <v>21</v>
      </c>
      <c r="L2773">
        <v>0</v>
      </c>
      <c r="M2773">
        <v>0</v>
      </c>
      <c r="N2773" t="s">
        <v>22</v>
      </c>
      <c r="O2773">
        <v>3</v>
      </c>
      <c r="P2773" s="30">
        <f>SQRT((postes_2[[#This Row],[x]]-$Q$1)^2+(postes_2[[#This Row],[y]]-$R$1)^2)</f>
        <v>396428.65866305633</v>
      </c>
      <c r="Q2773">
        <v>434646.82</v>
      </c>
      <c r="R2773">
        <v>6398156.6500000004</v>
      </c>
    </row>
    <row r="2774" spans="1:18">
      <c r="A2774">
        <v>906</v>
      </c>
      <c r="B2774">
        <v>30001178</v>
      </c>
      <c r="C2774" t="e">
        <f>+#REF!</f>
        <v>#REF!</v>
      </c>
      <c r="D2774" t="s">
        <v>1094</v>
      </c>
      <c r="E2774">
        <v>610761600000</v>
      </c>
      <c r="F2774">
        <v>1425312451000</v>
      </c>
      <c r="G2774">
        <v>1</v>
      </c>
      <c r="H2774" t="s">
        <v>1954</v>
      </c>
      <c r="I2774" t="s">
        <v>1955</v>
      </c>
      <c r="J2774" t="s">
        <v>20</v>
      </c>
      <c r="K2774" t="s">
        <v>21</v>
      </c>
      <c r="L2774">
        <v>0</v>
      </c>
      <c r="M2774">
        <v>0</v>
      </c>
      <c r="N2774" t="s">
        <v>22</v>
      </c>
      <c r="O2774">
        <v>3</v>
      </c>
      <c r="P2774" s="30">
        <f>SQRT((postes_2[[#This Row],[x]]-$Q$1)^2+(postes_2[[#This Row],[y]]-$R$1)^2)</f>
        <v>396639.97087677527</v>
      </c>
      <c r="Q2774">
        <v>927054.72999999695</v>
      </c>
      <c r="R2774">
        <v>6514512.7199999997</v>
      </c>
    </row>
    <row r="2775" spans="1:18">
      <c r="A2775">
        <v>2093</v>
      </c>
      <c r="B2775">
        <v>30001761</v>
      </c>
      <c r="C2775">
        <f>+PF684</f>
        <v>0</v>
      </c>
      <c r="D2775" t="s">
        <v>20</v>
      </c>
      <c r="E2775">
        <v>610761600000</v>
      </c>
      <c r="F2775" t="s">
        <v>20</v>
      </c>
      <c r="G2775">
        <v>1</v>
      </c>
      <c r="H2775" t="s">
        <v>3322</v>
      </c>
      <c r="I2775" t="s">
        <v>3323</v>
      </c>
      <c r="J2775" t="s">
        <v>20</v>
      </c>
      <c r="K2775" t="s">
        <v>21</v>
      </c>
      <c r="L2775">
        <v>0</v>
      </c>
      <c r="M2775">
        <v>0</v>
      </c>
      <c r="N2775" t="s">
        <v>22</v>
      </c>
      <c r="O2775">
        <v>3</v>
      </c>
      <c r="P2775" s="30">
        <f>SQRT((postes_2[[#This Row],[x]]-$Q$1)^2+(postes_2[[#This Row],[y]]-$R$1)^2)</f>
        <v>396705.32661618368</v>
      </c>
      <c r="Q2775">
        <v>894972.47999999695</v>
      </c>
      <c r="R2775">
        <v>6476997.0700000003</v>
      </c>
    </row>
    <row r="2776" spans="1:18">
      <c r="A2776">
        <v>199</v>
      </c>
      <c r="B2776">
        <v>50000590</v>
      </c>
      <c r="C2776">
        <f>+PF2579</f>
        <v>0</v>
      </c>
      <c r="D2776" t="s">
        <v>482</v>
      </c>
      <c r="E2776">
        <v>905385600000</v>
      </c>
      <c r="F2776">
        <v>1392206455000</v>
      </c>
      <c r="G2776">
        <v>1</v>
      </c>
      <c r="H2776" t="s">
        <v>487</v>
      </c>
      <c r="I2776" t="s">
        <v>488</v>
      </c>
      <c r="J2776" t="s">
        <v>20</v>
      </c>
      <c r="K2776" t="s">
        <v>21</v>
      </c>
      <c r="L2776">
        <v>0</v>
      </c>
      <c r="M2776">
        <v>0</v>
      </c>
      <c r="N2776" t="s">
        <v>22</v>
      </c>
      <c r="O2776">
        <v>3</v>
      </c>
      <c r="P2776" s="30">
        <f>SQRT((postes_2[[#This Row],[x]]-$Q$1)^2+(postes_2[[#This Row],[y]]-$R$1)^2)</f>
        <v>396736.00190716982</v>
      </c>
      <c r="Q2776">
        <v>395150.13000000297</v>
      </c>
      <c r="R2776">
        <v>6420240.0300000003</v>
      </c>
    </row>
    <row r="2777" spans="1:18">
      <c r="A2777">
        <v>2708</v>
      </c>
      <c r="B2777">
        <v>50000891</v>
      </c>
      <c r="C2777">
        <f>+PF71</f>
        <v>0</v>
      </c>
      <c r="D2777" t="s">
        <v>152</v>
      </c>
      <c r="E2777">
        <v>1158252955000</v>
      </c>
      <c r="F2777">
        <v>1302861709000</v>
      </c>
      <c r="G2777">
        <v>1</v>
      </c>
      <c r="H2777" t="s">
        <v>6288</v>
      </c>
      <c r="I2777" t="s">
        <v>6288</v>
      </c>
      <c r="J2777" t="s">
        <v>20</v>
      </c>
      <c r="K2777" t="s">
        <v>21</v>
      </c>
      <c r="L2777">
        <v>0</v>
      </c>
      <c r="M2777">
        <v>0</v>
      </c>
      <c r="N2777" t="s">
        <v>22</v>
      </c>
      <c r="O2777">
        <v>3</v>
      </c>
      <c r="P2777" s="30">
        <f>SQRT((postes_2[[#This Row],[x]]-$Q$1)^2+(postes_2[[#This Row],[y]]-$R$1)^2)</f>
        <v>396811.03403932805</v>
      </c>
      <c r="Q2777">
        <v>666040.81000000203</v>
      </c>
      <c r="R2777">
        <v>6360561.8499999996</v>
      </c>
    </row>
    <row r="2778" spans="1:18">
      <c r="A2778">
        <v>1269</v>
      </c>
      <c r="B2778">
        <v>30000421</v>
      </c>
      <c r="C2778">
        <f>+PF1511</f>
        <v>0</v>
      </c>
      <c r="D2778" t="s">
        <v>274</v>
      </c>
      <c r="E2778">
        <v>1277813571000</v>
      </c>
      <c r="F2778">
        <v>1415268002000</v>
      </c>
      <c r="G2778">
        <v>1</v>
      </c>
      <c r="H2778" t="s">
        <v>3170</v>
      </c>
      <c r="I2778" t="s">
        <v>3170</v>
      </c>
      <c r="J2778" t="s">
        <v>20</v>
      </c>
      <c r="K2778" t="s">
        <v>21</v>
      </c>
      <c r="L2778">
        <v>0</v>
      </c>
      <c r="M2778">
        <v>0</v>
      </c>
      <c r="N2778" t="s">
        <v>22</v>
      </c>
      <c r="O2778">
        <v>3</v>
      </c>
      <c r="P2778" s="30">
        <f>SQRT((postes_2[[#This Row],[x]]-$Q$1)^2+(postes_2[[#This Row],[y]]-$R$1)^2)</f>
        <v>397277.97215458041</v>
      </c>
      <c r="Q2778">
        <v>974632.84000000404</v>
      </c>
      <c r="R2778">
        <v>6594670.9900000002</v>
      </c>
    </row>
    <row r="2779" spans="1:18">
      <c r="A2779">
        <v>2198</v>
      </c>
      <c r="B2779">
        <v>60000010</v>
      </c>
      <c r="C2779">
        <f>+PF586</f>
        <v>0</v>
      </c>
      <c r="D2779" t="s">
        <v>20</v>
      </c>
      <c r="E2779">
        <v>964137600000</v>
      </c>
      <c r="F2779" t="s">
        <v>20</v>
      </c>
      <c r="G2779">
        <v>1</v>
      </c>
      <c r="H2779" t="s">
        <v>5630</v>
      </c>
      <c r="I2779" t="s">
        <v>5631</v>
      </c>
      <c r="J2779" t="s">
        <v>20</v>
      </c>
      <c r="K2779" t="s">
        <v>21</v>
      </c>
      <c r="L2779">
        <v>0</v>
      </c>
      <c r="M2779">
        <v>0</v>
      </c>
      <c r="N2779" t="s">
        <v>22</v>
      </c>
      <c r="O2779">
        <v>6</v>
      </c>
      <c r="P2779" s="30">
        <f>SQRT((postes_2[[#This Row],[x]]-$Q$1)^2+(postes_2[[#This Row],[y]]-$R$1)^2)</f>
        <v>397305.445657662</v>
      </c>
      <c r="Q2779">
        <v>229502.18999999799</v>
      </c>
      <c r="R2779">
        <v>6866226.2000000002</v>
      </c>
    </row>
    <row r="2780" spans="1:18">
      <c r="A2780">
        <v>34</v>
      </c>
      <c r="B2780">
        <v>20001276</v>
      </c>
      <c r="C2780">
        <f>+PF2748</f>
        <v>0</v>
      </c>
      <c r="D2780" t="s">
        <v>77</v>
      </c>
      <c r="E2780">
        <v>1096455348000</v>
      </c>
      <c r="F2780">
        <v>1327502113000</v>
      </c>
      <c r="G2780">
        <v>1</v>
      </c>
      <c r="H2780" t="s">
        <v>950</v>
      </c>
      <c r="I2780" t="s">
        <v>950</v>
      </c>
      <c r="J2780" t="s">
        <v>20</v>
      </c>
      <c r="K2780" t="s">
        <v>21</v>
      </c>
      <c r="L2780">
        <v>0</v>
      </c>
      <c r="M2780">
        <v>0</v>
      </c>
      <c r="N2780" t="s">
        <v>22</v>
      </c>
      <c r="O2780">
        <v>3</v>
      </c>
      <c r="P2780" s="30">
        <f>SQRT((postes_2[[#This Row],[x]]-$Q$1)^2+(postes_2[[#This Row],[y]]-$R$1)^2)</f>
        <v>397423.11996580393</v>
      </c>
      <c r="Q2780">
        <v>1007891.6</v>
      </c>
      <c r="R2780">
        <v>6752659.9800000004</v>
      </c>
    </row>
    <row r="2781" spans="1:18">
      <c r="A2781">
        <v>3174</v>
      </c>
      <c r="B2781">
        <v>50000873</v>
      </c>
      <c r="C2781" t="e">
        <f>+#REF!</f>
        <v>#REF!</v>
      </c>
      <c r="D2781" t="s">
        <v>20</v>
      </c>
      <c r="E2781">
        <v>610761600000</v>
      </c>
      <c r="F2781" t="s">
        <v>20</v>
      </c>
      <c r="G2781">
        <v>1</v>
      </c>
      <c r="H2781" t="s">
        <v>6329</v>
      </c>
      <c r="I2781" t="s">
        <v>6330</v>
      </c>
      <c r="J2781" t="s">
        <v>20</v>
      </c>
      <c r="K2781" t="s">
        <v>21</v>
      </c>
      <c r="L2781">
        <v>0</v>
      </c>
      <c r="M2781">
        <v>0</v>
      </c>
      <c r="N2781" t="s">
        <v>22</v>
      </c>
      <c r="O2781">
        <v>3</v>
      </c>
      <c r="P2781" s="30">
        <f>SQRT((postes_2[[#This Row],[x]]-$Q$1)^2+(postes_2[[#This Row],[y]]-$R$1)^2)</f>
        <v>397441.91303048056</v>
      </c>
      <c r="Q2781">
        <v>509474.56000000198</v>
      </c>
      <c r="R2781">
        <v>6369066.54</v>
      </c>
    </row>
    <row r="2782" spans="1:18">
      <c r="A2782">
        <v>3252</v>
      </c>
      <c r="B2782">
        <v>30000908</v>
      </c>
      <c r="C2782" t="e">
        <f>+#REF!</f>
        <v>#REF!</v>
      </c>
      <c r="D2782" t="s">
        <v>20</v>
      </c>
      <c r="E2782">
        <v>610761600000</v>
      </c>
      <c r="F2782" t="s">
        <v>20</v>
      </c>
      <c r="G2782">
        <v>1</v>
      </c>
      <c r="H2782" t="s">
        <v>6710</v>
      </c>
      <c r="I2782" t="s">
        <v>6711</v>
      </c>
      <c r="J2782" t="s">
        <v>20</v>
      </c>
      <c r="K2782" t="s">
        <v>21</v>
      </c>
      <c r="L2782">
        <v>0</v>
      </c>
      <c r="M2782">
        <v>0</v>
      </c>
      <c r="N2782" t="s">
        <v>22</v>
      </c>
      <c r="O2782">
        <v>3</v>
      </c>
      <c r="P2782" s="30">
        <f>SQRT((postes_2[[#This Row],[x]]-$Q$1)^2+(postes_2[[#This Row],[y]]-$R$1)^2)</f>
        <v>397683.04189948668</v>
      </c>
      <c r="Q2782">
        <v>943569</v>
      </c>
      <c r="R2782">
        <v>6536215.0599999996</v>
      </c>
    </row>
    <row r="2783" spans="1:18">
      <c r="A2783">
        <v>2808</v>
      </c>
      <c r="B2783">
        <v>30002179</v>
      </c>
      <c r="C2783" t="e">
        <f>+#REF!</f>
        <v>#REF!</v>
      </c>
      <c r="D2783" t="s">
        <v>20</v>
      </c>
      <c r="E2783">
        <v>1020038400000</v>
      </c>
      <c r="F2783" t="s">
        <v>20</v>
      </c>
      <c r="G2783">
        <v>1</v>
      </c>
      <c r="H2783" t="s">
        <v>4734</v>
      </c>
      <c r="I2783" t="s">
        <v>4735</v>
      </c>
      <c r="J2783" t="s">
        <v>20</v>
      </c>
      <c r="K2783" t="s">
        <v>21</v>
      </c>
      <c r="L2783">
        <v>0</v>
      </c>
      <c r="M2783">
        <v>0</v>
      </c>
      <c r="N2783" t="s">
        <v>22</v>
      </c>
      <c r="O2783">
        <v>7</v>
      </c>
      <c r="P2783" s="30">
        <f>SQRT((postes_2[[#This Row],[x]]-$Q$1)^2+(postes_2[[#This Row],[y]]-$R$1)^2)</f>
        <v>397712.27355354128</v>
      </c>
      <c r="Q2783">
        <v>851746.82</v>
      </c>
      <c r="R2783">
        <v>6437297.5099999998</v>
      </c>
    </row>
    <row r="2784" spans="1:18">
      <c r="A2784">
        <v>1982</v>
      </c>
      <c r="B2784">
        <v>20001272</v>
      </c>
      <c r="C2784">
        <f>+PF807</f>
        <v>0</v>
      </c>
      <c r="D2784" t="s">
        <v>43</v>
      </c>
      <c r="E2784">
        <v>1158855427000</v>
      </c>
      <c r="F2784" t="s">
        <v>20</v>
      </c>
      <c r="G2784">
        <v>1</v>
      </c>
      <c r="H2784" t="s">
        <v>4179</v>
      </c>
      <c r="I2784" t="s">
        <v>4180</v>
      </c>
      <c r="J2784" t="s">
        <v>4181</v>
      </c>
      <c r="K2784" t="s">
        <v>21</v>
      </c>
      <c r="L2784">
        <v>0</v>
      </c>
      <c r="M2784">
        <v>0</v>
      </c>
      <c r="N2784" t="s">
        <v>22</v>
      </c>
      <c r="O2784">
        <v>6</v>
      </c>
      <c r="P2784" s="30">
        <f>SQRT((postes_2[[#This Row],[x]]-$Q$1)^2+(postes_2[[#This Row],[y]]-$R$1)^2)</f>
        <v>397912.28640069062</v>
      </c>
      <c r="Q2784">
        <v>1008378.79</v>
      </c>
      <c r="R2784">
        <v>6754951.4699999997</v>
      </c>
    </row>
    <row r="2785" spans="1:18">
      <c r="A2785">
        <v>319</v>
      </c>
      <c r="B2785">
        <v>20001173</v>
      </c>
      <c r="C2785">
        <f>+PF2468</f>
        <v>0</v>
      </c>
      <c r="D2785" t="s">
        <v>77</v>
      </c>
      <c r="E2785">
        <v>610761600000</v>
      </c>
      <c r="F2785">
        <v>1327578696000</v>
      </c>
      <c r="G2785">
        <v>1</v>
      </c>
      <c r="H2785" t="s">
        <v>750</v>
      </c>
      <c r="I2785" t="s">
        <v>751</v>
      </c>
      <c r="J2785" t="s">
        <v>20</v>
      </c>
      <c r="K2785" t="s">
        <v>21</v>
      </c>
      <c r="L2785">
        <v>0</v>
      </c>
      <c r="M2785">
        <v>0</v>
      </c>
      <c r="N2785" t="s">
        <v>22</v>
      </c>
      <c r="O2785">
        <v>3</v>
      </c>
      <c r="P2785" s="30">
        <f>SQRT((postes_2[[#This Row],[x]]-$Q$1)^2+(postes_2[[#This Row],[y]]-$R$1)^2)</f>
        <v>398054.13401293469</v>
      </c>
      <c r="Q2785">
        <v>1007717.81</v>
      </c>
      <c r="R2785">
        <v>6778774.54</v>
      </c>
    </row>
    <row r="2786" spans="1:18">
      <c r="A2786">
        <v>1886</v>
      </c>
      <c r="B2786">
        <v>30002166</v>
      </c>
      <c r="C2786">
        <f>+PF902</f>
        <v>0</v>
      </c>
      <c r="D2786" t="s">
        <v>90</v>
      </c>
      <c r="E2786">
        <v>610761600000</v>
      </c>
      <c r="F2786">
        <v>1169634674000</v>
      </c>
      <c r="G2786">
        <v>1</v>
      </c>
      <c r="H2786" t="s">
        <v>3386</v>
      </c>
      <c r="I2786" t="s">
        <v>3387</v>
      </c>
      <c r="J2786" t="s">
        <v>20</v>
      </c>
      <c r="K2786" t="s">
        <v>21</v>
      </c>
      <c r="L2786">
        <v>0</v>
      </c>
      <c r="M2786">
        <v>0</v>
      </c>
      <c r="N2786" t="s">
        <v>22</v>
      </c>
      <c r="O2786">
        <v>3</v>
      </c>
      <c r="P2786" s="30">
        <f>SQRT((postes_2[[#This Row],[x]]-$Q$1)^2+(postes_2[[#This Row],[y]]-$R$1)^2)</f>
        <v>398588.02746272227</v>
      </c>
      <c r="Q2786">
        <v>856177.89999999898</v>
      </c>
      <c r="R2786">
        <v>6439615.7400000002</v>
      </c>
    </row>
    <row r="2787" spans="1:18">
      <c r="A2787">
        <v>3089</v>
      </c>
      <c r="B2787">
        <v>20000209</v>
      </c>
      <c r="C2787" t="e">
        <f>+#REF!</f>
        <v>#REF!</v>
      </c>
      <c r="D2787" t="s">
        <v>27</v>
      </c>
      <c r="E2787">
        <v>1291025597000</v>
      </c>
      <c r="F2787" t="s">
        <v>20</v>
      </c>
      <c r="G2787">
        <v>1</v>
      </c>
      <c r="H2787" t="s">
        <v>3018</v>
      </c>
      <c r="I2787" t="s">
        <v>3019</v>
      </c>
      <c r="J2787" t="s">
        <v>1463</v>
      </c>
      <c r="K2787" t="s">
        <v>21</v>
      </c>
      <c r="L2787">
        <v>0</v>
      </c>
      <c r="M2787">
        <v>0</v>
      </c>
      <c r="N2787" t="s">
        <v>22</v>
      </c>
      <c r="O2787">
        <v>7</v>
      </c>
      <c r="P2787" s="30">
        <f>SQRT((postes_2[[#This Row],[x]]-$Q$1)^2+(postes_2[[#This Row],[y]]-$R$1)^2)</f>
        <v>398708.45027956838</v>
      </c>
      <c r="Q2787">
        <v>974284.54999999702</v>
      </c>
      <c r="R2787">
        <v>6916578.5199999996</v>
      </c>
    </row>
    <row r="2788" spans="1:18">
      <c r="A2788">
        <v>2689</v>
      </c>
      <c r="B2788">
        <v>50000897</v>
      </c>
      <c r="C2788">
        <f>+PF101</f>
        <v>0</v>
      </c>
      <c r="D2788" t="s">
        <v>20</v>
      </c>
      <c r="E2788">
        <v>610761600000</v>
      </c>
      <c r="F2788" t="s">
        <v>20</v>
      </c>
      <c r="G2788">
        <v>1</v>
      </c>
      <c r="H2788" t="s">
        <v>6246</v>
      </c>
      <c r="I2788" t="s">
        <v>6247</v>
      </c>
      <c r="J2788" t="s">
        <v>20</v>
      </c>
      <c r="K2788" t="s">
        <v>21</v>
      </c>
      <c r="L2788">
        <v>0</v>
      </c>
      <c r="M2788">
        <v>0</v>
      </c>
      <c r="N2788" t="s">
        <v>22</v>
      </c>
      <c r="O2788">
        <v>3</v>
      </c>
      <c r="P2788" s="30">
        <f>SQRT((postes_2[[#This Row],[x]]-$Q$1)^2+(postes_2[[#This Row],[y]]-$R$1)^2)</f>
        <v>398762.33877147955</v>
      </c>
      <c r="Q2788">
        <v>565610.95000000298</v>
      </c>
      <c r="R2788">
        <v>6357231.1900000004</v>
      </c>
    </row>
    <row r="2789" spans="1:18">
      <c r="A2789">
        <v>4143</v>
      </c>
      <c r="B2789">
        <v>40000055</v>
      </c>
      <c r="C2789" t="e">
        <f>+#REF!</f>
        <v>#REF!</v>
      </c>
      <c r="D2789" t="s">
        <v>20</v>
      </c>
      <c r="E2789">
        <v>610761600000</v>
      </c>
      <c r="F2789" t="s">
        <v>20</v>
      </c>
      <c r="G2789">
        <v>1</v>
      </c>
      <c r="H2789" t="s">
        <v>8372</v>
      </c>
      <c r="I2789" t="s">
        <v>4071</v>
      </c>
      <c r="J2789" t="s">
        <v>20</v>
      </c>
      <c r="K2789" t="s">
        <v>21</v>
      </c>
      <c r="L2789">
        <v>0</v>
      </c>
      <c r="M2789">
        <v>0</v>
      </c>
      <c r="N2789" t="s">
        <v>22</v>
      </c>
      <c r="O2789">
        <v>6</v>
      </c>
      <c r="P2789" s="30">
        <f>SQRT((postes_2[[#This Row],[x]]-$Q$1)^2+(postes_2[[#This Row],[y]]-$R$1)^2)</f>
        <v>398882.5351164224</v>
      </c>
      <c r="Q2789">
        <v>797456.35000000102</v>
      </c>
      <c r="R2789">
        <v>6401122.8600000003</v>
      </c>
    </row>
    <row r="2790" spans="1:18">
      <c r="A2790">
        <v>4144</v>
      </c>
      <c r="B2790">
        <v>70030777</v>
      </c>
      <c r="C2790" t="e">
        <f>+#REF!</f>
        <v>#REF!</v>
      </c>
      <c r="D2790" t="s">
        <v>56</v>
      </c>
      <c r="E2790">
        <v>1287584835000</v>
      </c>
      <c r="F2790">
        <v>1287584803000</v>
      </c>
      <c r="G2790">
        <v>1</v>
      </c>
      <c r="H2790" t="s">
        <v>8372</v>
      </c>
      <c r="I2790" t="s">
        <v>4071</v>
      </c>
      <c r="J2790" t="s">
        <v>20</v>
      </c>
      <c r="K2790" t="s">
        <v>21</v>
      </c>
      <c r="L2790">
        <v>0</v>
      </c>
      <c r="M2790">
        <v>0</v>
      </c>
      <c r="N2790" t="s">
        <v>22</v>
      </c>
      <c r="O2790">
        <v>3</v>
      </c>
      <c r="P2790" s="30">
        <f>SQRT((postes_2[[#This Row],[x]]-$Q$1)^2+(postes_2[[#This Row],[y]]-$R$1)^2)</f>
        <v>398882.5351164224</v>
      </c>
      <c r="Q2790">
        <v>797456.35000000102</v>
      </c>
      <c r="R2790">
        <v>6401122.8600000003</v>
      </c>
    </row>
    <row r="2791" spans="1:18">
      <c r="A2791">
        <v>3244</v>
      </c>
      <c r="B2791">
        <v>60000705</v>
      </c>
      <c r="C2791" t="e">
        <f>+#REF!</f>
        <v>#REF!</v>
      </c>
      <c r="D2791" t="s">
        <v>168</v>
      </c>
      <c r="E2791" s="1">
        <v>990576000000</v>
      </c>
      <c r="F2791">
        <v>1424966978000</v>
      </c>
      <c r="G2791">
        <v>1</v>
      </c>
      <c r="H2791" t="s">
        <v>4684</v>
      </c>
      <c r="I2791" t="s">
        <v>4685</v>
      </c>
      <c r="J2791" t="s">
        <v>1970</v>
      </c>
      <c r="K2791" t="s">
        <v>21</v>
      </c>
      <c r="L2791">
        <v>0</v>
      </c>
      <c r="M2791">
        <v>0</v>
      </c>
      <c r="N2791" t="s">
        <v>22</v>
      </c>
      <c r="O2791">
        <v>3</v>
      </c>
      <c r="P2791" s="30">
        <f>SQRT((postes_2[[#This Row],[x]]-$Q$1)^2+(postes_2[[#This Row],[y]]-$R$1)^2)</f>
        <v>398890.20939786051</v>
      </c>
      <c r="Q2791">
        <v>212122.32</v>
      </c>
      <c r="R2791">
        <v>6774273.1799999997</v>
      </c>
    </row>
    <row r="2792" spans="1:18">
      <c r="A2792">
        <v>37</v>
      </c>
      <c r="B2792">
        <v>50000776</v>
      </c>
      <c r="C2792">
        <f>+PF2757</f>
        <v>0</v>
      </c>
      <c r="D2792" t="s">
        <v>482</v>
      </c>
      <c r="E2792">
        <v>610761600000</v>
      </c>
      <c r="F2792">
        <v>1388052363000</v>
      </c>
      <c r="G2792">
        <v>1</v>
      </c>
      <c r="H2792" t="s">
        <v>956</v>
      </c>
      <c r="I2792" t="s">
        <v>957</v>
      </c>
      <c r="J2792" t="s">
        <v>26</v>
      </c>
      <c r="K2792" t="s">
        <v>21</v>
      </c>
      <c r="L2792">
        <v>0</v>
      </c>
      <c r="M2792">
        <v>0</v>
      </c>
      <c r="N2792" t="s">
        <v>22</v>
      </c>
      <c r="O2792">
        <v>3</v>
      </c>
      <c r="P2792" s="30">
        <f>SQRT((postes_2[[#This Row],[x]]-$Q$1)^2+(postes_2[[#This Row],[y]]-$R$1)^2)</f>
        <v>399276.58071295818</v>
      </c>
      <c r="Q2792">
        <v>443642.390000001</v>
      </c>
      <c r="R2792">
        <v>6390708.2000000002</v>
      </c>
    </row>
    <row r="2793" spans="1:18">
      <c r="A2793">
        <v>2776</v>
      </c>
      <c r="B2793">
        <v>20000637</v>
      </c>
      <c r="C2793" t="e">
        <f>+#REF!</f>
        <v>#REF!</v>
      </c>
      <c r="D2793" t="s">
        <v>152</v>
      </c>
      <c r="E2793">
        <v>957830400000</v>
      </c>
      <c r="F2793">
        <v>1276009480000</v>
      </c>
      <c r="G2793">
        <v>1</v>
      </c>
      <c r="H2793" t="s">
        <v>4914</v>
      </c>
      <c r="I2793" t="s">
        <v>4915</v>
      </c>
      <c r="J2793" t="s">
        <v>26</v>
      </c>
      <c r="K2793" t="s">
        <v>21</v>
      </c>
      <c r="L2793">
        <v>0</v>
      </c>
      <c r="M2793">
        <v>0</v>
      </c>
      <c r="N2793" t="s">
        <v>22</v>
      </c>
      <c r="O2793">
        <v>3</v>
      </c>
      <c r="P2793" s="30">
        <f>SQRT((postes_2[[#This Row],[x]]-$Q$1)^2+(postes_2[[#This Row],[y]]-$R$1)^2)</f>
        <v>399306.3711051998</v>
      </c>
      <c r="Q2793">
        <v>996751.77000000305</v>
      </c>
      <c r="R2793">
        <v>6854612.8499999996</v>
      </c>
    </row>
    <row r="2794" spans="1:18">
      <c r="A2794">
        <v>3435</v>
      </c>
      <c r="B2794">
        <v>30002159</v>
      </c>
      <c r="C2794" t="e">
        <f>+#REF!</f>
        <v>#REF!</v>
      </c>
      <c r="D2794" t="s">
        <v>77</v>
      </c>
      <c r="E2794">
        <v>610761600000</v>
      </c>
      <c r="F2794">
        <v>1311693646000</v>
      </c>
      <c r="G2794">
        <v>1</v>
      </c>
      <c r="H2794" t="s">
        <v>202</v>
      </c>
      <c r="I2794" t="s">
        <v>203</v>
      </c>
      <c r="J2794" t="s">
        <v>20</v>
      </c>
      <c r="K2794" t="s">
        <v>21</v>
      </c>
      <c r="L2794">
        <v>0</v>
      </c>
      <c r="M2794">
        <v>0</v>
      </c>
      <c r="N2794" t="s">
        <v>22</v>
      </c>
      <c r="O2794">
        <v>3</v>
      </c>
      <c r="P2794" s="30">
        <f>SQRT((postes_2[[#This Row],[x]]-$Q$1)^2+(postes_2[[#This Row],[y]]-$R$1)^2)</f>
        <v>399574.58961393818</v>
      </c>
      <c r="Q2794">
        <v>858753.45000000298</v>
      </c>
      <c r="R2794">
        <v>6440389.1500000004</v>
      </c>
    </row>
    <row r="2795" spans="1:18">
      <c r="A2795">
        <v>1455</v>
      </c>
      <c r="B2795">
        <v>30001618</v>
      </c>
      <c r="C2795">
        <f>+PF1342</f>
        <v>0</v>
      </c>
      <c r="D2795" t="s">
        <v>274</v>
      </c>
      <c r="E2795">
        <v>610761600000</v>
      </c>
      <c r="F2795">
        <v>1394194441000</v>
      </c>
      <c r="G2795">
        <v>1</v>
      </c>
      <c r="H2795" t="s">
        <v>5843</v>
      </c>
      <c r="I2795" t="s">
        <v>5844</v>
      </c>
      <c r="J2795" t="s">
        <v>5845</v>
      </c>
      <c r="K2795" t="s">
        <v>21</v>
      </c>
      <c r="L2795">
        <v>0</v>
      </c>
      <c r="M2795">
        <v>0</v>
      </c>
      <c r="N2795" t="s">
        <v>22</v>
      </c>
      <c r="O2795">
        <v>3</v>
      </c>
      <c r="P2795" s="30">
        <f>SQRT((postes_2[[#This Row],[x]]-$Q$1)^2+(postes_2[[#This Row],[y]]-$R$1)^2)</f>
        <v>399586.07366496982</v>
      </c>
      <c r="Q2795">
        <v>912163.18</v>
      </c>
      <c r="R2795">
        <v>6491451.2300000004</v>
      </c>
    </row>
    <row r="2796" spans="1:18">
      <c r="A2796">
        <v>3344</v>
      </c>
      <c r="B2796">
        <v>30002546</v>
      </c>
      <c r="C2796" t="e">
        <f>+#REF!</f>
        <v>#REF!</v>
      </c>
      <c r="D2796" t="s">
        <v>27</v>
      </c>
      <c r="E2796">
        <v>1097237449000</v>
      </c>
      <c r="F2796">
        <v>1297246498000</v>
      </c>
      <c r="G2796">
        <v>1</v>
      </c>
      <c r="H2796" t="s">
        <v>3752</v>
      </c>
      <c r="I2796" t="s">
        <v>3753</v>
      </c>
      <c r="J2796" t="s">
        <v>20</v>
      </c>
      <c r="K2796" t="s">
        <v>21</v>
      </c>
      <c r="L2796">
        <v>0</v>
      </c>
      <c r="M2796">
        <v>0</v>
      </c>
      <c r="N2796" t="s">
        <v>22</v>
      </c>
      <c r="O2796">
        <v>3</v>
      </c>
      <c r="P2796" s="30">
        <f>SQRT((postes_2[[#This Row],[x]]-$Q$1)^2+(postes_2[[#This Row],[y]]-$R$1)^2)</f>
        <v>399730.64886300568</v>
      </c>
      <c r="Q2796">
        <v>927092.02000000305</v>
      </c>
      <c r="R2796">
        <v>6509465.1399999997</v>
      </c>
    </row>
    <row r="2797" spans="1:18">
      <c r="A2797">
        <v>3175</v>
      </c>
      <c r="B2797">
        <v>50000875</v>
      </c>
      <c r="C2797" t="e">
        <f>+#REF!</f>
        <v>#REF!</v>
      </c>
      <c r="D2797" t="s">
        <v>56</v>
      </c>
      <c r="E2797">
        <v>1350660327000</v>
      </c>
      <c r="F2797">
        <v>1350660266000</v>
      </c>
      <c r="G2797">
        <v>1</v>
      </c>
      <c r="H2797" t="s">
        <v>6331</v>
      </c>
      <c r="I2797" t="s">
        <v>4373</v>
      </c>
      <c r="J2797" t="s">
        <v>20</v>
      </c>
      <c r="K2797" t="s">
        <v>21</v>
      </c>
      <c r="L2797">
        <v>0</v>
      </c>
      <c r="M2797">
        <v>0</v>
      </c>
      <c r="N2797" t="s">
        <v>22</v>
      </c>
      <c r="O2797">
        <v>3</v>
      </c>
      <c r="P2797" s="30">
        <f>SQRT((postes_2[[#This Row],[x]]-$Q$1)^2+(postes_2[[#This Row],[y]]-$R$1)^2)</f>
        <v>399770.6772566837</v>
      </c>
      <c r="Q2797">
        <v>500699.890000001</v>
      </c>
      <c r="R2797">
        <v>6369057.2599999998</v>
      </c>
    </row>
    <row r="2798" spans="1:18">
      <c r="A2798">
        <v>1926</v>
      </c>
      <c r="B2798">
        <v>20000625</v>
      </c>
      <c r="C2798">
        <f>+PF874</f>
        <v>0</v>
      </c>
      <c r="D2798" t="s">
        <v>152</v>
      </c>
      <c r="E2798">
        <v>1233593260000</v>
      </c>
      <c r="F2798">
        <v>1276176453000</v>
      </c>
      <c r="G2798">
        <v>1</v>
      </c>
      <c r="H2798" t="s">
        <v>3841</v>
      </c>
      <c r="I2798" t="s">
        <v>3842</v>
      </c>
      <c r="J2798" t="s">
        <v>20</v>
      </c>
      <c r="K2798" t="s">
        <v>21</v>
      </c>
      <c r="L2798">
        <v>0</v>
      </c>
      <c r="M2798">
        <v>0</v>
      </c>
      <c r="N2798" t="s">
        <v>22</v>
      </c>
      <c r="O2798">
        <v>3</v>
      </c>
      <c r="P2798" s="30">
        <f>SQRT((postes_2[[#This Row],[x]]-$Q$1)^2+(postes_2[[#This Row],[y]]-$R$1)^2)</f>
        <v>399863.40793923481</v>
      </c>
      <c r="Q2798">
        <v>996797.18999999797</v>
      </c>
      <c r="R2798">
        <v>6856619.9900000002</v>
      </c>
    </row>
    <row r="2799" spans="1:18">
      <c r="A2799">
        <v>3762</v>
      </c>
      <c r="B2799">
        <v>30001360</v>
      </c>
      <c r="C2799" t="e">
        <f>+#REF!</f>
        <v>#REF!</v>
      </c>
      <c r="D2799" t="s">
        <v>17</v>
      </c>
      <c r="E2799">
        <v>610761600000</v>
      </c>
      <c r="F2799">
        <v>1319537207000</v>
      </c>
      <c r="G2799">
        <v>1</v>
      </c>
      <c r="H2799" t="s">
        <v>7333</v>
      </c>
      <c r="I2799" t="s">
        <v>7334</v>
      </c>
      <c r="J2799" t="s">
        <v>20</v>
      </c>
      <c r="K2799" t="s">
        <v>21</v>
      </c>
      <c r="L2799">
        <v>0</v>
      </c>
      <c r="M2799">
        <v>0</v>
      </c>
      <c r="N2799" t="s">
        <v>22</v>
      </c>
      <c r="O2799">
        <v>3</v>
      </c>
      <c r="P2799" s="30">
        <f>SQRT((postes_2[[#This Row],[x]]-$Q$1)^2+(postes_2[[#This Row],[y]]-$R$1)^2)</f>
        <v>400099.52560914698</v>
      </c>
      <c r="Q2799">
        <v>923761.22999999695</v>
      </c>
      <c r="R2799">
        <v>6504609.4000000004</v>
      </c>
    </row>
    <row r="2800" spans="1:18">
      <c r="A2800">
        <v>740</v>
      </c>
      <c r="B2800">
        <v>30001749</v>
      </c>
      <c r="C2800">
        <f>+PF2062</f>
        <v>0</v>
      </c>
      <c r="D2800" t="s">
        <v>30</v>
      </c>
      <c r="E2800">
        <v>610761600000</v>
      </c>
      <c r="F2800">
        <v>1360845857000</v>
      </c>
      <c r="G2800">
        <v>1</v>
      </c>
      <c r="H2800" t="s">
        <v>1605</v>
      </c>
      <c r="I2800" t="s">
        <v>1606</v>
      </c>
      <c r="J2800" t="s">
        <v>20</v>
      </c>
      <c r="K2800" t="s">
        <v>21</v>
      </c>
      <c r="L2800">
        <v>0</v>
      </c>
      <c r="M2800">
        <v>0</v>
      </c>
      <c r="N2800" t="s">
        <v>22</v>
      </c>
      <c r="O2800">
        <v>3</v>
      </c>
      <c r="P2800" s="30">
        <f>SQRT((postes_2[[#This Row],[x]]-$Q$1)^2+(postes_2[[#This Row],[y]]-$R$1)^2)</f>
        <v>400105.62193914125</v>
      </c>
      <c r="Q2800">
        <v>901164.52000000305</v>
      </c>
      <c r="R2800">
        <v>6478542.7400000002</v>
      </c>
    </row>
    <row r="2801" spans="1:18">
      <c r="A2801">
        <v>661</v>
      </c>
      <c r="B2801">
        <v>20000456</v>
      </c>
      <c r="C2801">
        <f>+PF2142</f>
        <v>0</v>
      </c>
      <c r="D2801" t="s">
        <v>168</v>
      </c>
      <c r="E2801">
        <v>994636800000</v>
      </c>
      <c r="F2801">
        <v>1449665855000</v>
      </c>
      <c r="G2801">
        <v>1</v>
      </c>
      <c r="H2801" t="s">
        <v>1698</v>
      </c>
      <c r="I2801" t="s">
        <v>1699</v>
      </c>
      <c r="J2801" t="s">
        <v>20</v>
      </c>
      <c r="K2801" t="s">
        <v>21</v>
      </c>
      <c r="L2801">
        <v>0</v>
      </c>
      <c r="M2801">
        <v>0</v>
      </c>
      <c r="N2801" t="s">
        <v>22</v>
      </c>
      <c r="O2801">
        <v>3</v>
      </c>
      <c r="P2801" s="30">
        <f>SQRT((postes_2[[#This Row],[x]]-$Q$1)^2+(postes_2[[#This Row],[y]]-$R$1)^2)</f>
        <v>400205.92985055834</v>
      </c>
      <c r="Q2801">
        <v>986196.61999999697</v>
      </c>
      <c r="R2801">
        <v>6891280.2000000002</v>
      </c>
    </row>
    <row r="2802" spans="1:18">
      <c r="A2802">
        <v>1933</v>
      </c>
      <c r="B2802">
        <v>20000344</v>
      </c>
      <c r="C2802">
        <f>+PF871</f>
        <v>0</v>
      </c>
      <c r="D2802" t="s">
        <v>152</v>
      </c>
      <c r="E2802">
        <v>610761600000</v>
      </c>
      <c r="F2802">
        <v>1276270271000</v>
      </c>
      <c r="G2802">
        <v>1</v>
      </c>
      <c r="H2802" t="s">
        <v>203</v>
      </c>
      <c r="I2802" t="s">
        <v>3857</v>
      </c>
      <c r="J2802" t="s">
        <v>20</v>
      </c>
      <c r="K2802" t="s">
        <v>21</v>
      </c>
      <c r="L2802">
        <v>0</v>
      </c>
      <c r="M2802">
        <v>0</v>
      </c>
      <c r="N2802" t="s">
        <v>22</v>
      </c>
      <c r="O2802">
        <v>3</v>
      </c>
      <c r="P2802" s="30">
        <f>SQRT((postes_2[[#This Row],[x]]-$Q$1)^2+(postes_2[[#This Row],[y]]-$R$1)^2)</f>
        <v>400613.12407387357</v>
      </c>
      <c r="Q2802">
        <v>981852.07</v>
      </c>
      <c r="R2802">
        <v>6903681.21</v>
      </c>
    </row>
    <row r="2803" spans="1:18">
      <c r="A2803">
        <v>4060</v>
      </c>
      <c r="B2803">
        <v>60000707</v>
      </c>
      <c r="C2803" t="e">
        <f>+#REF!</f>
        <v>#REF!</v>
      </c>
      <c r="D2803" t="s">
        <v>90</v>
      </c>
      <c r="E2803" s="1">
        <v>990576000000</v>
      </c>
      <c r="F2803">
        <v>1150730340000</v>
      </c>
      <c r="G2803">
        <v>1</v>
      </c>
      <c r="H2803" t="s">
        <v>7961</v>
      </c>
      <c r="I2803" t="s">
        <v>7962</v>
      </c>
      <c r="J2803" t="s">
        <v>20</v>
      </c>
      <c r="K2803" t="s">
        <v>21</v>
      </c>
      <c r="L2803">
        <v>0</v>
      </c>
      <c r="M2803">
        <v>0</v>
      </c>
      <c r="N2803" t="s">
        <v>22</v>
      </c>
      <c r="O2803">
        <v>3</v>
      </c>
      <c r="P2803" s="30">
        <f>SQRT((postes_2[[#This Row],[x]]-$Q$1)^2+(postes_2[[#This Row],[y]]-$R$1)^2)</f>
        <v>400690.41814572969</v>
      </c>
      <c r="Q2803">
        <v>210282.27000000299</v>
      </c>
      <c r="R2803">
        <v>6773541.2000000002</v>
      </c>
    </row>
    <row r="2804" spans="1:18">
      <c r="A2804">
        <v>1765</v>
      </c>
      <c r="B2804">
        <v>30002196</v>
      </c>
      <c r="C2804" t="e">
        <f>+#REF!</f>
        <v>#REF!</v>
      </c>
      <c r="D2804" t="s">
        <v>90</v>
      </c>
      <c r="E2804">
        <v>610761600000</v>
      </c>
      <c r="F2804">
        <v>1169634598000</v>
      </c>
      <c r="G2804">
        <v>1</v>
      </c>
      <c r="H2804" t="s">
        <v>7061</v>
      </c>
      <c r="I2804" t="s">
        <v>7062</v>
      </c>
      <c r="J2804" t="s">
        <v>26</v>
      </c>
      <c r="K2804" t="s">
        <v>21</v>
      </c>
      <c r="L2804">
        <v>0</v>
      </c>
      <c r="M2804">
        <v>0</v>
      </c>
      <c r="N2804" t="s">
        <v>22</v>
      </c>
      <c r="O2804">
        <v>3</v>
      </c>
      <c r="P2804" s="30">
        <f>SQRT((postes_2[[#This Row],[x]]-$Q$1)^2+(postes_2[[#This Row],[y]]-$R$1)^2)</f>
        <v>400878.5290665616</v>
      </c>
      <c r="Q2804">
        <v>849281.11999999697</v>
      </c>
      <c r="R2804">
        <v>6431480.2000000002</v>
      </c>
    </row>
    <row r="2805" spans="1:18">
      <c r="A2805">
        <v>99</v>
      </c>
      <c r="B2805">
        <v>50000901</v>
      </c>
      <c r="C2805">
        <f>+PF2708</f>
        <v>0</v>
      </c>
      <c r="D2805" t="s">
        <v>77</v>
      </c>
      <c r="E2805">
        <v>610761600000</v>
      </c>
      <c r="F2805">
        <v>1331635884000</v>
      </c>
      <c r="G2805">
        <v>1</v>
      </c>
      <c r="H2805" t="s">
        <v>4070</v>
      </c>
      <c r="I2805" t="s">
        <v>4071</v>
      </c>
      <c r="J2805" t="s">
        <v>26</v>
      </c>
      <c r="K2805" t="s">
        <v>21</v>
      </c>
      <c r="L2805">
        <v>0</v>
      </c>
      <c r="M2805">
        <v>0</v>
      </c>
      <c r="N2805" t="s">
        <v>22</v>
      </c>
      <c r="O2805">
        <v>3</v>
      </c>
      <c r="P2805" s="30">
        <f>SQRT((postes_2[[#This Row],[x]]-$Q$1)^2+(postes_2[[#This Row],[y]]-$R$1)^2)</f>
        <v>400933.66241171001</v>
      </c>
      <c r="Q2805">
        <v>580636.78999999899</v>
      </c>
      <c r="R2805">
        <v>6353640.1100000003</v>
      </c>
    </row>
    <row r="2806" spans="1:18">
      <c r="A2806">
        <v>2367</v>
      </c>
      <c r="B2806">
        <v>50000861</v>
      </c>
      <c r="C2806">
        <f>+PF441</f>
        <v>0</v>
      </c>
      <c r="D2806" t="s">
        <v>274</v>
      </c>
      <c r="E2806">
        <v>874281600000</v>
      </c>
      <c r="F2806">
        <v>1386593235000</v>
      </c>
      <c r="G2806">
        <v>1</v>
      </c>
      <c r="H2806" t="s">
        <v>5536</v>
      </c>
      <c r="I2806" t="s">
        <v>5537</v>
      </c>
      <c r="J2806" t="s">
        <v>20</v>
      </c>
      <c r="K2806" t="s">
        <v>21</v>
      </c>
      <c r="L2806">
        <v>0</v>
      </c>
      <c r="M2806">
        <v>0</v>
      </c>
      <c r="N2806" t="s">
        <v>22</v>
      </c>
      <c r="O2806">
        <v>3</v>
      </c>
      <c r="P2806" s="30">
        <f>SQRT((postes_2[[#This Row],[x]]-$Q$1)^2+(postes_2[[#This Row],[y]]-$R$1)^2)</f>
        <v>401122.37150043162</v>
      </c>
      <c r="Q2806">
        <v>485619.00999999797</v>
      </c>
      <c r="R2806">
        <v>6372264.8099999996</v>
      </c>
    </row>
    <row r="2807" spans="1:18">
      <c r="A2807">
        <v>1407</v>
      </c>
      <c r="B2807">
        <v>60000014</v>
      </c>
      <c r="C2807">
        <f>+PF1402</f>
        <v>0</v>
      </c>
      <c r="D2807" t="s">
        <v>20</v>
      </c>
      <c r="E2807">
        <v>610761600000</v>
      </c>
      <c r="F2807" t="s">
        <v>20</v>
      </c>
      <c r="G2807">
        <v>1</v>
      </c>
      <c r="H2807" t="s">
        <v>2354</v>
      </c>
      <c r="I2807" t="s">
        <v>2355</v>
      </c>
      <c r="J2807" t="s">
        <v>20</v>
      </c>
      <c r="K2807" t="s">
        <v>21</v>
      </c>
      <c r="L2807">
        <v>0</v>
      </c>
      <c r="M2807">
        <v>0</v>
      </c>
      <c r="N2807" t="s">
        <v>22</v>
      </c>
      <c r="O2807">
        <v>3</v>
      </c>
      <c r="P2807" s="30">
        <f>SQRT((postes_2[[#This Row],[x]]-$Q$1)^2+(postes_2[[#This Row],[y]]-$R$1)^2)</f>
        <v>401190.15521401039</v>
      </c>
      <c r="Q2807">
        <v>225512.04999999699</v>
      </c>
      <c r="R2807">
        <v>6866429</v>
      </c>
    </row>
    <row r="2808" spans="1:18">
      <c r="A2808">
        <v>3936</v>
      </c>
      <c r="B2808">
        <v>70061311</v>
      </c>
      <c r="C2808" t="e">
        <f>+#REF!</f>
        <v>#REF!</v>
      </c>
      <c r="D2808" t="s">
        <v>56</v>
      </c>
      <c r="E2808">
        <v>1467302162000</v>
      </c>
      <c r="F2808">
        <v>1461934533000</v>
      </c>
      <c r="G2808">
        <v>1</v>
      </c>
      <c r="H2808" t="s">
        <v>8331</v>
      </c>
      <c r="I2808" t="s">
        <v>8332</v>
      </c>
      <c r="J2808" t="s">
        <v>20</v>
      </c>
      <c r="K2808" t="s">
        <v>21</v>
      </c>
      <c r="L2808">
        <v>0</v>
      </c>
      <c r="M2808">
        <v>0</v>
      </c>
      <c r="N2808" t="s">
        <v>22</v>
      </c>
      <c r="O2808">
        <v>3</v>
      </c>
      <c r="P2808" s="30">
        <f>SQRT((postes_2[[#This Row],[x]]-$Q$1)^2+(postes_2[[#This Row],[y]]-$R$1)^2)</f>
        <v>401393.66432835755</v>
      </c>
      <c r="Q2808">
        <v>400689.45000000298</v>
      </c>
      <c r="R2808">
        <v>6411250</v>
      </c>
    </row>
    <row r="2809" spans="1:18">
      <c r="A2809">
        <v>1988</v>
      </c>
      <c r="B2809">
        <v>30002202</v>
      </c>
      <c r="C2809" t="e">
        <f>+#REF!</f>
        <v>#REF!</v>
      </c>
      <c r="D2809" t="s">
        <v>20</v>
      </c>
      <c r="E2809">
        <v>610761600000</v>
      </c>
      <c r="F2809" t="s">
        <v>20</v>
      </c>
      <c r="G2809">
        <v>1</v>
      </c>
      <c r="H2809" t="s">
        <v>4193</v>
      </c>
      <c r="I2809" t="s">
        <v>4194</v>
      </c>
      <c r="J2809" t="s">
        <v>20</v>
      </c>
      <c r="K2809" t="s">
        <v>21</v>
      </c>
      <c r="L2809">
        <v>0</v>
      </c>
      <c r="M2809">
        <v>0</v>
      </c>
      <c r="N2809" t="s">
        <v>22</v>
      </c>
      <c r="O2809">
        <v>6</v>
      </c>
      <c r="P2809" s="30">
        <f>SQRT((postes_2[[#This Row],[x]]-$Q$1)^2+(postes_2[[#This Row],[y]]-$R$1)^2)</f>
        <v>401473.43029342731</v>
      </c>
      <c r="Q2809">
        <v>847998.82</v>
      </c>
      <c r="R2809">
        <v>6429794.8700000001</v>
      </c>
    </row>
    <row r="2810" spans="1:18">
      <c r="A2810">
        <v>3339</v>
      </c>
      <c r="B2810">
        <v>60000295</v>
      </c>
      <c r="C2810" t="e">
        <f>+#REF!</f>
        <v>#REF!</v>
      </c>
      <c r="D2810" t="s">
        <v>20</v>
      </c>
      <c r="E2810">
        <v>1007596800000</v>
      </c>
      <c r="F2810" t="s">
        <v>20</v>
      </c>
      <c r="G2810">
        <v>1</v>
      </c>
      <c r="H2810" t="s">
        <v>3740</v>
      </c>
      <c r="I2810" t="s">
        <v>3741</v>
      </c>
      <c r="J2810" t="s">
        <v>20</v>
      </c>
      <c r="K2810" t="s">
        <v>21</v>
      </c>
      <c r="L2810">
        <v>0</v>
      </c>
      <c r="M2810">
        <v>0</v>
      </c>
      <c r="N2810" t="s">
        <v>22</v>
      </c>
      <c r="O2810">
        <v>3</v>
      </c>
      <c r="P2810" s="30">
        <f>SQRT((postes_2[[#This Row],[x]]-$Q$1)^2+(postes_2[[#This Row],[y]]-$R$1)^2)</f>
        <v>401486.09960769414</v>
      </c>
      <c r="Q2810">
        <v>214274.96999999901</v>
      </c>
      <c r="R2810">
        <v>6818432.7199999997</v>
      </c>
    </row>
    <row r="2811" spans="1:18">
      <c r="A2811">
        <v>3841</v>
      </c>
      <c r="B2811">
        <v>30002185</v>
      </c>
      <c r="C2811" t="e">
        <f>+#REF!</f>
        <v>#REF!</v>
      </c>
      <c r="D2811" t="s">
        <v>20</v>
      </c>
      <c r="E2811">
        <v>818121600000</v>
      </c>
      <c r="F2811" t="s">
        <v>20</v>
      </c>
      <c r="G2811">
        <v>1</v>
      </c>
      <c r="H2811" t="s">
        <v>7825</v>
      </c>
      <c r="I2811" t="s">
        <v>7826</v>
      </c>
      <c r="J2811" t="s">
        <v>26</v>
      </c>
      <c r="K2811" t="s">
        <v>21</v>
      </c>
      <c r="L2811">
        <v>0</v>
      </c>
      <c r="M2811">
        <v>0</v>
      </c>
      <c r="N2811" t="s">
        <v>22</v>
      </c>
      <c r="O2811">
        <v>6</v>
      </c>
      <c r="P2811" s="30">
        <f>SQRT((postes_2[[#This Row],[x]]-$Q$1)^2+(postes_2[[#This Row],[y]]-$R$1)^2)</f>
        <v>401545.59684837167</v>
      </c>
      <c r="Q2811">
        <v>855724.64000000095</v>
      </c>
      <c r="R2811">
        <v>6435517.8899999997</v>
      </c>
    </row>
    <row r="2812" spans="1:18">
      <c r="A2812">
        <v>1783</v>
      </c>
      <c r="B2812">
        <v>40000056</v>
      </c>
      <c r="C2812">
        <f>+PF1031</f>
        <v>0</v>
      </c>
      <c r="D2812" t="s">
        <v>1094</v>
      </c>
      <c r="E2812">
        <v>785116800000</v>
      </c>
      <c r="F2812">
        <v>1423828360000</v>
      </c>
      <c r="G2812">
        <v>1</v>
      </c>
      <c r="H2812" t="s">
        <v>7095</v>
      </c>
      <c r="I2812" t="s">
        <v>7096</v>
      </c>
      <c r="J2812" t="s">
        <v>20</v>
      </c>
      <c r="K2812" t="s">
        <v>21</v>
      </c>
      <c r="L2812">
        <v>0</v>
      </c>
      <c r="M2812">
        <v>0</v>
      </c>
      <c r="N2812" t="s">
        <v>22</v>
      </c>
      <c r="O2812">
        <v>3</v>
      </c>
      <c r="P2812" s="30">
        <f>SQRT((postes_2[[#This Row],[x]]-$Q$1)^2+(postes_2[[#This Row],[y]]-$R$1)^2)</f>
        <v>401621.93289887172</v>
      </c>
      <c r="Q2812">
        <v>800772.18</v>
      </c>
      <c r="R2812">
        <v>6399788.79</v>
      </c>
    </row>
    <row r="2813" spans="1:18">
      <c r="A2813">
        <v>2392</v>
      </c>
      <c r="B2813">
        <v>50000904</v>
      </c>
      <c r="C2813">
        <f>+PF423</f>
        <v>0</v>
      </c>
      <c r="D2813" t="s">
        <v>20</v>
      </c>
      <c r="E2813">
        <v>769737600000</v>
      </c>
      <c r="F2813" t="s">
        <v>20</v>
      </c>
      <c r="G2813">
        <v>1</v>
      </c>
      <c r="H2813" t="s">
        <v>4507</v>
      </c>
      <c r="I2813" t="s">
        <v>4508</v>
      </c>
      <c r="J2813" t="s">
        <v>20</v>
      </c>
      <c r="K2813" t="s">
        <v>21</v>
      </c>
      <c r="L2813">
        <v>0</v>
      </c>
      <c r="M2813">
        <v>0</v>
      </c>
      <c r="N2813" t="s">
        <v>22</v>
      </c>
      <c r="O2813">
        <v>3</v>
      </c>
      <c r="P2813" s="30">
        <f>SQRT((postes_2[[#This Row],[x]]-$Q$1)^2+(postes_2[[#This Row],[y]]-$R$1)^2)</f>
        <v>401729.65430300223</v>
      </c>
      <c r="Q2813">
        <v>641465.28999999899</v>
      </c>
      <c r="R2813">
        <v>6352930.25</v>
      </c>
    </row>
    <row r="2814" spans="1:18">
      <c r="A2814">
        <v>2105</v>
      </c>
      <c r="B2814">
        <v>40000027</v>
      </c>
      <c r="C2814">
        <f>+PF711</f>
        <v>0</v>
      </c>
      <c r="D2814" t="s">
        <v>20</v>
      </c>
      <c r="E2814" s="1">
        <v>884304000000</v>
      </c>
      <c r="F2814" t="s">
        <v>20</v>
      </c>
      <c r="G2814">
        <v>1</v>
      </c>
      <c r="H2814" t="s">
        <v>4277</v>
      </c>
      <c r="I2814" t="s">
        <v>3594</v>
      </c>
      <c r="J2814" t="s">
        <v>20</v>
      </c>
      <c r="K2814" t="s">
        <v>21</v>
      </c>
      <c r="L2814">
        <v>0</v>
      </c>
      <c r="M2814">
        <v>0</v>
      </c>
      <c r="N2814" t="s">
        <v>22</v>
      </c>
      <c r="O2814">
        <v>3</v>
      </c>
      <c r="P2814" s="30">
        <f>SQRT((postes_2[[#This Row],[x]]-$Q$1)^2+(postes_2[[#This Row],[y]]-$R$1)^2)</f>
        <v>402014.83128512639</v>
      </c>
      <c r="Q2814">
        <v>826299.29999999702</v>
      </c>
      <c r="R2814">
        <v>6414296.71</v>
      </c>
    </row>
    <row r="2815" spans="1:18">
      <c r="A2815">
        <v>30</v>
      </c>
      <c r="B2815">
        <v>30002221</v>
      </c>
      <c r="C2815">
        <f>+PF2787</f>
        <v>0</v>
      </c>
      <c r="D2815" t="s">
        <v>77</v>
      </c>
      <c r="E2815">
        <v>786499200000</v>
      </c>
      <c r="F2815">
        <v>1353497546000</v>
      </c>
      <c r="G2815">
        <v>1</v>
      </c>
      <c r="H2815" t="s">
        <v>942</v>
      </c>
      <c r="I2815" t="s">
        <v>943</v>
      </c>
      <c r="J2815" t="s">
        <v>20</v>
      </c>
      <c r="K2815" t="s">
        <v>21</v>
      </c>
      <c r="L2815">
        <v>0</v>
      </c>
      <c r="M2815">
        <v>0</v>
      </c>
      <c r="N2815" t="s">
        <v>22</v>
      </c>
      <c r="O2815">
        <v>3</v>
      </c>
      <c r="P2815" s="30">
        <f>SQRT((postes_2[[#This Row],[x]]-$Q$1)^2+(postes_2[[#This Row],[y]]-$R$1)^2)</f>
        <v>402133.87493663846</v>
      </c>
      <c r="Q2815">
        <v>846687.61999999697</v>
      </c>
      <c r="R2815">
        <v>6428020.2599999998</v>
      </c>
    </row>
    <row r="2816" spans="1:18">
      <c r="A2816">
        <v>314</v>
      </c>
      <c r="B2816">
        <v>20001100</v>
      </c>
      <c r="C2816">
        <f>+PF2504</f>
        <v>0</v>
      </c>
      <c r="D2816" t="s">
        <v>77</v>
      </c>
      <c r="E2816">
        <v>610761600000</v>
      </c>
      <c r="F2816">
        <v>1327576942000</v>
      </c>
      <c r="G2816">
        <v>1</v>
      </c>
      <c r="H2816" t="s">
        <v>740</v>
      </c>
      <c r="I2816" t="s">
        <v>741</v>
      </c>
      <c r="J2816" t="s">
        <v>20</v>
      </c>
      <c r="K2816" t="s">
        <v>21</v>
      </c>
      <c r="L2816">
        <v>0</v>
      </c>
      <c r="M2816">
        <v>0</v>
      </c>
      <c r="N2816" t="s">
        <v>22</v>
      </c>
      <c r="O2816">
        <v>3</v>
      </c>
      <c r="P2816" s="30">
        <f>SQRT((postes_2[[#This Row],[x]]-$Q$1)^2+(postes_2[[#This Row],[y]]-$R$1)^2)</f>
        <v>402202.8088982504</v>
      </c>
      <c r="Q2816">
        <v>1010942.98</v>
      </c>
      <c r="R2816">
        <v>6790717.1900000004</v>
      </c>
    </row>
    <row r="2817" spans="1:18">
      <c r="A2817">
        <v>1869</v>
      </c>
      <c r="B2817">
        <v>30000458</v>
      </c>
      <c r="C2817" t="e">
        <f>+#REF!</f>
        <v>#REF!</v>
      </c>
      <c r="D2817" t="s">
        <v>20</v>
      </c>
      <c r="E2817">
        <v>610761600000</v>
      </c>
      <c r="F2817" t="s">
        <v>20</v>
      </c>
      <c r="G2817">
        <v>1</v>
      </c>
      <c r="H2817" t="s">
        <v>4408</v>
      </c>
      <c r="I2817" t="s">
        <v>4408</v>
      </c>
      <c r="J2817" t="s">
        <v>20</v>
      </c>
      <c r="K2817" t="s">
        <v>21</v>
      </c>
      <c r="L2817">
        <v>0</v>
      </c>
      <c r="M2817">
        <v>0</v>
      </c>
      <c r="N2817" t="s">
        <v>22</v>
      </c>
      <c r="O2817">
        <v>3</v>
      </c>
      <c r="P2817" s="30">
        <f>SQRT((postes_2[[#This Row],[x]]-$Q$1)^2+(postes_2[[#This Row],[y]]-$R$1)^2)</f>
        <v>402248.40606453817</v>
      </c>
      <c r="Q2817">
        <v>976588.49000000197</v>
      </c>
      <c r="R2817">
        <v>6586847.4900000002</v>
      </c>
    </row>
    <row r="2818" spans="1:18">
      <c r="A2818">
        <v>1882</v>
      </c>
      <c r="B2818">
        <v>30001367</v>
      </c>
      <c r="C2818" t="e">
        <f>+#REF!</f>
        <v>#REF!</v>
      </c>
      <c r="D2818" t="s">
        <v>20</v>
      </c>
      <c r="E2818">
        <v>610761600000</v>
      </c>
      <c r="F2818" t="s">
        <v>20</v>
      </c>
      <c r="G2818">
        <v>1</v>
      </c>
      <c r="H2818" t="s">
        <v>3379</v>
      </c>
      <c r="I2818" t="s">
        <v>3379</v>
      </c>
      <c r="J2818" t="s">
        <v>20</v>
      </c>
      <c r="K2818" t="s">
        <v>21</v>
      </c>
      <c r="L2818">
        <v>0</v>
      </c>
      <c r="M2818">
        <v>0</v>
      </c>
      <c r="N2818" t="s">
        <v>22</v>
      </c>
      <c r="O2818">
        <v>6</v>
      </c>
      <c r="P2818" s="30">
        <f>SQRT((postes_2[[#This Row],[x]]-$Q$1)^2+(postes_2[[#This Row],[y]]-$R$1)^2)</f>
        <v>402263.24004728883</v>
      </c>
      <c r="Q2818">
        <v>925480.25999999803</v>
      </c>
      <c r="R2818">
        <v>6503294.7999999998</v>
      </c>
    </row>
    <row r="2819" spans="1:18">
      <c r="A2819">
        <v>405</v>
      </c>
      <c r="B2819">
        <v>30000705</v>
      </c>
      <c r="C2819">
        <f>+PF2416</f>
        <v>0</v>
      </c>
      <c r="D2819" t="s">
        <v>274</v>
      </c>
      <c r="E2819">
        <v>772761600000</v>
      </c>
      <c r="F2819">
        <v>1414167626000</v>
      </c>
      <c r="G2819">
        <v>1</v>
      </c>
      <c r="H2819" t="s">
        <v>4114</v>
      </c>
      <c r="I2819" t="s">
        <v>4115</v>
      </c>
      <c r="J2819" t="s">
        <v>20</v>
      </c>
      <c r="K2819" t="s">
        <v>21</v>
      </c>
      <c r="L2819">
        <v>0</v>
      </c>
      <c r="M2819">
        <v>0</v>
      </c>
      <c r="N2819" t="s">
        <v>22</v>
      </c>
      <c r="O2819">
        <v>3</v>
      </c>
      <c r="P2819" s="30">
        <f>SQRT((postes_2[[#This Row],[x]]-$Q$1)^2+(postes_2[[#This Row],[y]]-$R$1)^2)</f>
        <v>402346.91784854606</v>
      </c>
      <c r="Q2819">
        <v>962026.22999999695</v>
      </c>
      <c r="R2819">
        <v>6557782.0999999996</v>
      </c>
    </row>
    <row r="2820" spans="1:18">
      <c r="A2820">
        <v>1928</v>
      </c>
      <c r="B2820">
        <v>20000298</v>
      </c>
      <c r="C2820">
        <f>+PF897</f>
        <v>0</v>
      </c>
      <c r="D2820" t="s">
        <v>152</v>
      </c>
      <c r="E2820">
        <v>1179768924000</v>
      </c>
      <c r="F2820">
        <v>1276251907000</v>
      </c>
      <c r="G2820">
        <v>1</v>
      </c>
      <c r="H2820" t="s">
        <v>3846</v>
      </c>
      <c r="I2820" t="s">
        <v>3847</v>
      </c>
      <c r="J2820" t="s">
        <v>3848</v>
      </c>
      <c r="K2820" t="s">
        <v>21</v>
      </c>
      <c r="L2820">
        <v>0</v>
      </c>
      <c r="M2820">
        <v>0</v>
      </c>
      <c r="N2820" t="s">
        <v>22</v>
      </c>
      <c r="O2820">
        <v>6</v>
      </c>
      <c r="P2820" s="30">
        <f>SQRT((postes_2[[#This Row],[x]]-$Q$1)^2+(postes_2[[#This Row],[y]]-$R$1)^2)</f>
        <v>402456.16780710459</v>
      </c>
      <c r="Q2820">
        <v>982611.10000000102</v>
      </c>
      <c r="R2820">
        <v>6906698.9000000004</v>
      </c>
    </row>
    <row r="2821" spans="1:18">
      <c r="A2821">
        <v>3098</v>
      </c>
      <c r="B2821">
        <v>70046588</v>
      </c>
      <c r="C2821" t="e">
        <f>+#REF!</f>
        <v>#REF!</v>
      </c>
      <c r="D2821" t="s">
        <v>274</v>
      </c>
      <c r="E2821">
        <v>1418641847000</v>
      </c>
      <c r="F2821">
        <v>1385138076000</v>
      </c>
      <c r="G2821">
        <v>1</v>
      </c>
      <c r="H2821" t="s">
        <v>3035</v>
      </c>
      <c r="I2821" t="s">
        <v>3036</v>
      </c>
      <c r="J2821" t="s">
        <v>3037</v>
      </c>
      <c r="K2821" t="s">
        <v>21</v>
      </c>
      <c r="L2821">
        <v>0</v>
      </c>
      <c r="M2821">
        <v>0</v>
      </c>
      <c r="N2821" t="s">
        <v>22</v>
      </c>
      <c r="O2821">
        <v>6</v>
      </c>
      <c r="P2821" s="30">
        <f>SQRT((postes_2[[#This Row],[x]]-$Q$1)^2+(postes_2[[#This Row],[y]]-$R$1)^2)</f>
        <v>402480.77512646001</v>
      </c>
      <c r="Q2821">
        <v>998624.57</v>
      </c>
      <c r="R2821">
        <v>6859887.2199999997</v>
      </c>
    </row>
    <row r="2822" spans="1:18">
      <c r="A2822">
        <v>2693</v>
      </c>
      <c r="B2822">
        <v>60000003</v>
      </c>
      <c r="C2822">
        <f>+PF131</f>
        <v>0</v>
      </c>
      <c r="D2822" t="s">
        <v>20</v>
      </c>
      <c r="E2822">
        <v>610761600000</v>
      </c>
      <c r="F2822" t="s">
        <v>20</v>
      </c>
      <c r="G2822">
        <v>1</v>
      </c>
      <c r="H2822" t="s">
        <v>6255</v>
      </c>
      <c r="I2822" t="s">
        <v>6256</v>
      </c>
      <c r="J2822" t="s">
        <v>20</v>
      </c>
      <c r="K2822" t="s">
        <v>21</v>
      </c>
      <c r="L2822">
        <v>0</v>
      </c>
      <c r="M2822">
        <v>0</v>
      </c>
      <c r="N2822" t="s">
        <v>22</v>
      </c>
      <c r="O2822">
        <v>3</v>
      </c>
      <c r="P2822" s="30">
        <f>SQRT((postes_2[[#This Row],[x]]-$Q$1)^2+(postes_2[[#This Row],[y]]-$R$1)^2)</f>
        <v>402561.61501304986</v>
      </c>
      <c r="Q2822">
        <v>226058.78000000099</v>
      </c>
      <c r="R2822">
        <v>6872979.7699999996</v>
      </c>
    </row>
    <row r="2823" spans="1:18">
      <c r="A2823">
        <v>1263</v>
      </c>
      <c r="B2823">
        <v>30000719</v>
      </c>
      <c r="C2823">
        <f>+PF1562</f>
        <v>0</v>
      </c>
      <c r="D2823" t="s">
        <v>274</v>
      </c>
      <c r="E2823">
        <v>610761600000</v>
      </c>
      <c r="F2823">
        <v>1414771650000</v>
      </c>
      <c r="G2823">
        <v>1</v>
      </c>
      <c r="H2823" t="s">
        <v>3157</v>
      </c>
      <c r="I2823" t="s">
        <v>3158</v>
      </c>
      <c r="J2823" t="s">
        <v>20</v>
      </c>
      <c r="K2823" t="s">
        <v>21</v>
      </c>
      <c r="L2823">
        <v>0</v>
      </c>
      <c r="M2823">
        <v>0</v>
      </c>
      <c r="N2823" t="s">
        <v>22</v>
      </c>
      <c r="O2823">
        <v>3</v>
      </c>
      <c r="P2823" s="30">
        <f>SQRT((postes_2[[#This Row],[x]]-$Q$1)^2+(postes_2[[#This Row],[y]]-$R$1)^2)</f>
        <v>402602.68678100203</v>
      </c>
      <c r="Q2823">
        <v>960884.43999999797</v>
      </c>
      <c r="R2823">
        <v>6555224.75</v>
      </c>
    </row>
    <row r="2824" spans="1:18">
      <c r="A2824">
        <v>1120</v>
      </c>
      <c r="B2824">
        <v>60000742</v>
      </c>
      <c r="C2824">
        <f>+PF1706</f>
        <v>0</v>
      </c>
      <c r="D2824" t="s">
        <v>20</v>
      </c>
      <c r="E2824" s="1">
        <v>990576000000</v>
      </c>
      <c r="F2824" t="s">
        <v>20</v>
      </c>
      <c r="G2824">
        <v>1</v>
      </c>
      <c r="H2824" t="s">
        <v>6584</v>
      </c>
      <c r="I2824" t="s">
        <v>6585</v>
      </c>
      <c r="J2824" t="s">
        <v>20</v>
      </c>
      <c r="K2824" t="s">
        <v>21</v>
      </c>
      <c r="L2824">
        <v>0</v>
      </c>
      <c r="M2824">
        <v>0</v>
      </c>
      <c r="N2824" t="s">
        <v>22</v>
      </c>
      <c r="O2824">
        <v>3</v>
      </c>
      <c r="P2824" s="30">
        <f>SQRT((postes_2[[#This Row],[x]]-$Q$1)^2+(postes_2[[#This Row],[y]]-$R$1)^2)</f>
        <v>402701.12045029551</v>
      </c>
      <c r="Q2824">
        <v>208136.93999999799</v>
      </c>
      <c r="R2824">
        <v>6770692.3399999999</v>
      </c>
    </row>
    <row r="2825" spans="1:18">
      <c r="A2825">
        <v>1283</v>
      </c>
      <c r="B2825">
        <v>30001797</v>
      </c>
      <c r="C2825">
        <f>+PF1547</f>
        <v>0</v>
      </c>
      <c r="D2825" t="s">
        <v>274</v>
      </c>
      <c r="E2825">
        <v>933638400000</v>
      </c>
      <c r="F2825">
        <v>1394196523000</v>
      </c>
      <c r="G2825">
        <v>1</v>
      </c>
      <c r="H2825" t="s">
        <v>3198</v>
      </c>
      <c r="I2825" t="s">
        <v>3199</v>
      </c>
      <c r="J2825" t="s">
        <v>20</v>
      </c>
      <c r="K2825" t="s">
        <v>21</v>
      </c>
      <c r="L2825">
        <v>0</v>
      </c>
      <c r="M2825">
        <v>0</v>
      </c>
      <c r="N2825" t="s">
        <v>22</v>
      </c>
      <c r="O2825">
        <v>6</v>
      </c>
      <c r="P2825" s="30">
        <f>SQRT((postes_2[[#This Row],[x]]-$Q$1)^2+(postes_2[[#This Row],[y]]-$R$1)^2)</f>
        <v>402751.21160745103</v>
      </c>
      <c r="Q2825">
        <v>899610.36999999697</v>
      </c>
      <c r="R2825">
        <v>6473094.7800000003</v>
      </c>
    </row>
    <row r="2826" spans="1:18">
      <c r="A2826">
        <v>1257</v>
      </c>
      <c r="B2826">
        <v>20004211</v>
      </c>
      <c r="C2826" t="e">
        <f>+#REF!</f>
        <v>#REF!</v>
      </c>
      <c r="D2826" t="s">
        <v>168</v>
      </c>
      <c r="E2826">
        <v>1121852021000</v>
      </c>
      <c r="F2826">
        <v>1430138378000</v>
      </c>
      <c r="G2826">
        <v>1</v>
      </c>
      <c r="H2826" t="s">
        <v>3146</v>
      </c>
      <c r="I2826" t="s">
        <v>3147</v>
      </c>
      <c r="J2826" t="s">
        <v>20</v>
      </c>
      <c r="K2826" t="s">
        <v>21</v>
      </c>
      <c r="L2826">
        <v>0</v>
      </c>
      <c r="M2826">
        <v>0</v>
      </c>
      <c r="N2826" t="s">
        <v>22</v>
      </c>
      <c r="O2826">
        <v>3</v>
      </c>
      <c r="P2826" s="30">
        <f>SQRT((postes_2[[#This Row],[x]]-$Q$1)^2+(postes_2[[#This Row],[y]]-$R$1)^2)</f>
        <v>402820.82585872029</v>
      </c>
      <c r="Q2826">
        <v>1001778.52</v>
      </c>
      <c r="R2826">
        <v>6849074.6100000003</v>
      </c>
    </row>
    <row r="2827" spans="1:18">
      <c r="A2827">
        <v>428</v>
      </c>
      <c r="B2827">
        <v>20000941</v>
      </c>
      <c r="C2827">
        <f>+PF2401</f>
        <v>0</v>
      </c>
      <c r="D2827" t="s">
        <v>20</v>
      </c>
      <c r="E2827">
        <v>610761600000</v>
      </c>
      <c r="F2827" t="s">
        <v>20</v>
      </c>
      <c r="G2827">
        <v>1</v>
      </c>
      <c r="H2827" t="s">
        <v>3354</v>
      </c>
      <c r="I2827" t="s">
        <v>3355</v>
      </c>
      <c r="J2827" t="s">
        <v>20</v>
      </c>
      <c r="K2827" t="s">
        <v>21</v>
      </c>
      <c r="L2827">
        <v>0</v>
      </c>
      <c r="M2827">
        <v>0</v>
      </c>
      <c r="N2827" t="s">
        <v>22</v>
      </c>
      <c r="O2827">
        <v>3</v>
      </c>
      <c r="P2827" s="30">
        <f>SQRT((postes_2[[#This Row],[x]]-$Q$1)^2+(postes_2[[#This Row],[y]]-$R$1)^2)</f>
        <v>402841.30427376425</v>
      </c>
      <c r="Q2827">
        <v>1007804</v>
      </c>
      <c r="R2827">
        <v>6819841.9000000004</v>
      </c>
    </row>
    <row r="2828" spans="1:18">
      <c r="A2828">
        <v>2099</v>
      </c>
      <c r="B2828">
        <v>50000785</v>
      </c>
      <c r="C2828" t="e">
        <f>+#REF!</f>
        <v>#REF!</v>
      </c>
      <c r="D2828" t="s">
        <v>482</v>
      </c>
      <c r="E2828" s="1">
        <v>1054080000000</v>
      </c>
      <c r="F2828">
        <v>1388053452000</v>
      </c>
      <c r="G2828">
        <v>1</v>
      </c>
      <c r="H2828" t="s">
        <v>3337</v>
      </c>
      <c r="I2828" t="s">
        <v>3338</v>
      </c>
      <c r="J2828" t="s">
        <v>20</v>
      </c>
      <c r="K2828" t="s">
        <v>21</v>
      </c>
      <c r="L2828">
        <v>0</v>
      </c>
      <c r="M2828">
        <v>0</v>
      </c>
      <c r="N2828" t="s">
        <v>22</v>
      </c>
      <c r="O2828">
        <v>3</v>
      </c>
      <c r="P2828" s="30">
        <f>SQRT((postes_2[[#This Row],[x]]-$Q$1)^2+(postes_2[[#This Row],[y]]-$R$1)^2)</f>
        <v>403014.63098247</v>
      </c>
      <c r="Q2828">
        <v>442470.71999999898</v>
      </c>
      <c r="R2828">
        <v>6387132.8899999997</v>
      </c>
    </row>
    <row r="2829" spans="1:18">
      <c r="A2829">
        <v>3898</v>
      </c>
      <c r="B2829">
        <v>50000867</v>
      </c>
      <c r="C2829" t="e">
        <f>+#REF!</f>
        <v>#REF!</v>
      </c>
      <c r="D2829" t="s">
        <v>274</v>
      </c>
      <c r="E2829">
        <v>610761600000</v>
      </c>
      <c r="F2829">
        <v>1386348855000</v>
      </c>
      <c r="G2829">
        <v>1</v>
      </c>
      <c r="H2829" t="s">
        <v>8218</v>
      </c>
      <c r="I2829" t="s">
        <v>8219</v>
      </c>
      <c r="J2829" t="s">
        <v>26</v>
      </c>
      <c r="K2829" t="s">
        <v>21</v>
      </c>
      <c r="L2829">
        <v>0</v>
      </c>
      <c r="M2829">
        <v>0</v>
      </c>
      <c r="N2829" t="s">
        <v>22</v>
      </c>
      <c r="O2829">
        <v>3</v>
      </c>
      <c r="P2829" s="30">
        <f>SQRT((postes_2[[#This Row],[x]]-$Q$1)^2+(postes_2[[#This Row],[y]]-$R$1)^2)</f>
        <v>403096.46791589248</v>
      </c>
      <c r="Q2829">
        <v>485271.10000000102</v>
      </c>
      <c r="R2829">
        <v>6370301.5800000001</v>
      </c>
    </row>
    <row r="2830" spans="1:18">
      <c r="A2830">
        <v>3935</v>
      </c>
      <c r="B2830">
        <v>70049595</v>
      </c>
      <c r="C2830" t="e">
        <f>+#REF!</f>
        <v>#REF!</v>
      </c>
      <c r="D2830" t="s">
        <v>56</v>
      </c>
      <c r="E2830">
        <v>1467302184000</v>
      </c>
      <c r="F2830">
        <v>1448876092000</v>
      </c>
      <c r="G2830">
        <v>1</v>
      </c>
      <c r="H2830" t="s">
        <v>8329</v>
      </c>
      <c r="I2830" t="s">
        <v>8330</v>
      </c>
      <c r="J2830" t="s">
        <v>20</v>
      </c>
      <c r="K2830" t="s">
        <v>21</v>
      </c>
      <c r="L2830">
        <v>0</v>
      </c>
      <c r="M2830">
        <v>0</v>
      </c>
      <c r="N2830" t="s">
        <v>22</v>
      </c>
      <c r="O2830">
        <v>6</v>
      </c>
      <c r="P2830" s="30">
        <f>SQRT((postes_2[[#This Row],[x]]-$Q$1)^2+(postes_2[[#This Row],[y]]-$R$1)^2)</f>
        <v>403290.31433435687</v>
      </c>
      <c r="Q2830">
        <v>398907.46000000101</v>
      </c>
      <c r="R2830">
        <v>6410118.9800000004</v>
      </c>
    </row>
    <row r="2831" spans="1:18">
      <c r="A2831">
        <v>2391</v>
      </c>
      <c r="B2831">
        <v>50000906</v>
      </c>
      <c r="C2831" t="e">
        <f>+#REF!</f>
        <v>#REF!</v>
      </c>
      <c r="D2831" t="s">
        <v>20</v>
      </c>
      <c r="E2831">
        <v>938044800000</v>
      </c>
      <c r="F2831" t="s">
        <v>20</v>
      </c>
      <c r="G2831">
        <v>1</v>
      </c>
      <c r="H2831" t="s">
        <v>4505</v>
      </c>
      <c r="I2831" t="s">
        <v>4506</v>
      </c>
      <c r="J2831" t="s">
        <v>20</v>
      </c>
      <c r="K2831" t="s">
        <v>21</v>
      </c>
      <c r="L2831">
        <v>0</v>
      </c>
      <c r="M2831">
        <v>0</v>
      </c>
      <c r="N2831" t="s">
        <v>22</v>
      </c>
      <c r="O2831">
        <v>3</v>
      </c>
      <c r="P2831" s="30">
        <f>SQRT((postes_2[[#This Row],[x]]-$Q$1)^2+(postes_2[[#This Row],[y]]-$R$1)^2)</f>
        <v>403413.14152701193</v>
      </c>
      <c r="Q2831">
        <v>653707.97999999695</v>
      </c>
      <c r="R2831">
        <v>6352373.1100000003</v>
      </c>
    </row>
    <row r="2832" spans="1:18">
      <c r="A2832">
        <v>3434</v>
      </c>
      <c r="B2832">
        <v>30002164</v>
      </c>
      <c r="C2832" t="e">
        <f>+#REF!</f>
        <v>#REF!</v>
      </c>
      <c r="D2832" t="s">
        <v>90</v>
      </c>
      <c r="E2832">
        <v>969321600000</v>
      </c>
      <c r="F2832">
        <v>1178807330000</v>
      </c>
      <c r="G2832">
        <v>1</v>
      </c>
      <c r="H2832" t="s">
        <v>200</v>
      </c>
      <c r="I2832" t="s">
        <v>201</v>
      </c>
      <c r="J2832" t="s">
        <v>20</v>
      </c>
      <c r="K2832" t="s">
        <v>21</v>
      </c>
      <c r="L2832">
        <v>0</v>
      </c>
      <c r="M2832">
        <v>0</v>
      </c>
      <c r="N2832" t="s">
        <v>22</v>
      </c>
      <c r="O2832">
        <v>3</v>
      </c>
      <c r="P2832" s="30">
        <f>SQRT((postes_2[[#This Row],[x]]-$Q$1)^2+(postes_2[[#This Row],[y]]-$R$1)^2)</f>
        <v>403480.82377981482</v>
      </c>
      <c r="Q2832">
        <v>864401.5</v>
      </c>
      <c r="R2832">
        <v>6439909.79</v>
      </c>
    </row>
    <row r="2833" spans="1:18">
      <c r="A2833">
        <v>3038</v>
      </c>
      <c r="B2833">
        <v>30001377</v>
      </c>
      <c r="C2833" t="e">
        <f>+#REF!</f>
        <v>#REF!</v>
      </c>
      <c r="D2833" t="s">
        <v>17</v>
      </c>
      <c r="E2833">
        <v>1005868800000</v>
      </c>
      <c r="F2833">
        <v>1317226239000</v>
      </c>
      <c r="G2833">
        <v>1</v>
      </c>
      <c r="H2833" t="s">
        <v>2916</v>
      </c>
      <c r="I2833" t="s">
        <v>2917</v>
      </c>
      <c r="J2833" t="s">
        <v>2918</v>
      </c>
      <c r="K2833" t="s">
        <v>21</v>
      </c>
      <c r="L2833">
        <v>0</v>
      </c>
      <c r="M2833">
        <v>0</v>
      </c>
      <c r="N2833" t="s">
        <v>22</v>
      </c>
      <c r="O2833">
        <v>3</v>
      </c>
      <c r="P2833" s="30">
        <f>SQRT((postes_2[[#This Row],[x]]-$Q$1)^2+(postes_2[[#This Row],[y]]-$R$1)^2)</f>
        <v>403540.86441793398</v>
      </c>
      <c r="Q2833">
        <v>925257.07999999798</v>
      </c>
      <c r="R2833">
        <v>6500967.0499999998</v>
      </c>
    </row>
    <row r="2834" spans="1:18">
      <c r="A2834">
        <v>1930</v>
      </c>
      <c r="B2834">
        <v>20000330</v>
      </c>
      <c r="C2834" t="e">
        <f>+#REF!</f>
        <v>#REF!</v>
      </c>
      <c r="D2834" t="s">
        <v>152</v>
      </c>
      <c r="E2834">
        <v>610761600000</v>
      </c>
      <c r="F2834">
        <v>1276253693000</v>
      </c>
      <c r="G2834">
        <v>1</v>
      </c>
      <c r="H2834" t="s">
        <v>3851</v>
      </c>
      <c r="I2834" t="s">
        <v>3852</v>
      </c>
      <c r="J2834" t="s">
        <v>20</v>
      </c>
      <c r="K2834" t="s">
        <v>21</v>
      </c>
      <c r="L2834">
        <v>0</v>
      </c>
      <c r="M2834">
        <v>0</v>
      </c>
      <c r="N2834" t="s">
        <v>22</v>
      </c>
      <c r="O2834">
        <v>3</v>
      </c>
      <c r="P2834" s="30">
        <f>SQRT((postes_2[[#This Row],[x]]-$Q$1)^2+(postes_2[[#This Row],[y]]-$R$1)^2)</f>
        <v>403572.97046864423</v>
      </c>
      <c r="Q2834">
        <v>984404.36999999697</v>
      </c>
      <c r="R2834">
        <v>6905263.8600000003</v>
      </c>
    </row>
    <row r="2835" spans="1:18">
      <c r="A2835">
        <v>3377</v>
      </c>
      <c r="B2835">
        <v>30002226</v>
      </c>
      <c r="C2835" t="e">
        <f>+#REF!</f>
        <v>#REF!</v>
      </c>
      <c r="D2835" t="s">
        <v>77</v>
      </c>
      <c r="E2835">
        <v>610761600000</v>
      </c>
      <c r="F2835">
        <v>1353496951000</v>
      </c>
      <c r="G2835">
        <v>1</v>
      </c>
      <c r="H2835" t="s">
        <v>78</v>
      </c>
      <c r="I2835" t="s">
        <v>79</v>
      </c>
      <c r="J2835" t="s">
        <v>26</v>
      </c>
      <c r="K2835" t="s">
        <v>21</v>
      </c>
      <c r="L2835">
        <v>0</v>
      </c>
      <c r="M2835">
        <v>0</v>
      </c>
      <c r="N2835" t="s">
        <v>22</v>
      </c>
      <c r="O2835">
        <v>3</v>
      </c>
      <c r="P2835" s="30">
        <f>SQRT((postes_2[[#This Row],[x]]-$Q$1)^2+(postes_2[[#This Row],[y]]-$R$1)^2)</f>
        <v>403735.21907798585</v>
      </c>
      <c r="Q2835">
        <v>846652.78999999899</v>
      </c>
      <c r="R2835">
        <v>6426018.4900000002</v>
      </c>
    </row>
    <row r="2836" spans="1:18">
      <c r="A2836">
        <v>2911</v>
      </c>
      <c r="B2836">
        <v>30002217</v>
      </c>
      <c r="C2836" t="e">
        <f>+#REF!</f>
        <v>#REF!</v>
      </c>
      <c r="D2836" t="s">
        <v>274</v>
      </c>
      <c r="E2836">
        <v>933811200000</v>
      </c>
      <c r="F2836">
        <v>1435756648000</v>
      </c>
      <c r="G2836">
        <v>1</v>
      </c>
      <c r="H2836" t="s">
        <v>6101</v>
      </c>
      <c r="I2836" t="s">
        <v>4812</v>
      </c>
      <c r="J2836" t="s">
        <v>20</v>
      </c>
      <c r="K2836" t="s">
        <v>21</v>
      </c>
      <c r="L2836">
        <v>0</v>
      </c>
      <c r="M2836">
        <v>0</v>
      </c>
      <c r="N2836" t="s">
        <v>22</v>
      </c>
      <c r="O2836">
        <v>3</v>
      </c>
      <c r="P2836" s="30">
        <f>SQRT((postes_2[[#This Row],[x]]-$Q$1)^2+(postes_2[[#This Row],[y]]-$R$1)^2)</f>
        <v>403816.43057003303</v>
      </c>
      <c r="Q2836">
        <v>850236.27000000305</v>
      </c>
      <c r="R2836">
        <v>6428532.3499999996</v>
      </c>
    </row>
    <row r="2837" spans="1:18">
      <c r="A2837">
        <v>3846</v>
      </c>
      <c r="B2837">
        <v>70049695</v>
      </c>
      <c r="C2837" t="e">
        <f>+#REF!</f>
        <v>#REF!</v>
      </c>
      <c r="D2837" t="s">
        <v>274</v>
      </c>
      <c r="E2837">
        <v>1448641476000</v>
      </c>
      <c r="F2837">
        <v>1448641414000</v>
      </c>
      <c r="G2837">
        <v>1</v>
      </c>
      <c r="H2837" t="s">
        <v>7904</v>
      </c>
      <c r="I2837" t="s">
        <v>7905</v>
      </c>
      <c r="J2837" t="s">
        <v>20</v>
      </c>
      <c r="K2837" t="s">
        <v>21</v>
      </c>
      <c r="L2837">
        <v>0</v>
      </c>
      <c r="M2837">
        <v>0</v>
      </c>
      <c r="N2837" t="s">
        <v>22</v>
      </c>
      <c r="O2837">
        <v>6</v>
      </c>
      <c r="P2837" s="30">
        <f>SQRT((postes_2[[#This Row],[x]]-$Q$1)^2+(postes_2[[#This Row],[y]]-$R$1)^2)</f>
        <v>403821.18474785011</v>
      </c>
      <c r="Q2837">
        <v>396692.36999999703</v>
      </c>
      <c r="R2837">
        <v>6410867.8700000001</v>
      </c>
    </row>
    <row r="2838" spans="1:18">
      <c r="A2838">
        <v>2681</v>
      </c>
      <c r="B2838">
        <v>20001012</v>
      </c>
      <c r="C2838">
        <f>+PF159</f>
        <v>0</v>
      </c>
      <c r="D2838" t="s">
        <v>168</v>
      </c>
      <c r="E2838">
        <v>1062633600000</v>
      </c>
      <c r="F2838">
        <v>1438185126000</v>
      </c>
      <c r="G2838">
        <v>1</v>
      </c>
      <c r="H2838" t="s">
        <v>5084</v>
      </c>
      <c r="I2838" t="s">
        <v>5085</v>
      </c>
      <c r="J2838" t="s">
        <v>20</v>
      </c>
      <c r="K2838" t="s">
        <v>21</v>
      </c>
      <c r="L2838">
        <v>0</v>
      </c>
      <c r="M2838">
        <v>0</v>
      </c>
      <c r="N2838" t="s">
        <v>22</v>
      </c>
      <c r="O2838">
        <v>3</v>
      </c>
      <c r="P2838" s="30">
        <f>SQRT((postes_2[[#This Row],[x]]-$Q$1)^2+(postes_2[[#This Row],[y]]-$R$1)^2)</f>
        <v>404066.08165878739</v>
      </c>
      <c r="Q2838">
        <v>1011522.08</v>
      </c>
      <c r="R2838">
        <v>6802717.3799999999</v>
      </c>
    </row>
    <row r="2839" spans="1:18">
      <c r="A2839">
        <v>424</v>
      </c>
      <c r="B2839">
        <v>30001371</v>
      </c>
      <c r="C2839">
        <f>+PF2417</f>
        <v>0</v>
      </c>
      <c r="D2839" t="s">
        <v>274</v>
      </c>
      <c r="E2839">
        <v>610761600000</v>
      </c>
      <c r="F2839">
        <v>1422364074000</v>
      </c>
      <c r="G2839">
        <v>1</v>
      </c>
      <c r="H2839" t="s">
        <v>4151</v>
      </c>
      <c r="I2839" t="s">
        <v>4152</v>
      </c>
      <c r="J2839" t="s">
        <v>26</v>
      </c>
      <c r="K2839" t="s">
        <v>21</v>
      </c>
      <c r="L2839">
        <v>0</v>
      </c>
      <c r="M2839">
        <v>0</v>
      </c>
      <c r="N2839" t="s">
        <v>22</v>
      </c>
      <c r="O2839">
        <v>3</v>
      </c>
      <c r="P2839" s="30">
        <f>SQRT((postes_2[[#This Row],[x]]-$Q$1)^2+(postes_2[[#This Row],[y]]-$R$1)^2)</f>
        <v>404291.88787848252</v>
      </c>
      <c r="Q2839">
        <v>927439.93</v>
      </c>
      <c r="R2839">
        <v>6502501.1100000003</v>
      </c>
    </row>
    <row r="2840" spans="1:18">
      <c r="A2840">
        <v>3668</v>
      </c>
      <c r="B2840">
        <v>70043695</v>
      </c>
      <c r="C2840" t="e">
        <f>+#REF!</f>
        <v>#REF!</v>
      </c>
      <c r="D2840" t="s">
        <v>274</v>
      </c>
      <c r="E2840">
        <v>1385132986000</v>
      </c>
      <c r="F2840">
        <v>1391618673000</v>
      </c>
      <c r="G2840">
        <v>1</v>
      </c>
      <c r="H2840" t="s">
        <v>7468</v>
      </c>
      <c r="I2840" t="s">
        <v>7469</v>
      </c>
      <c r="J2840" t="s">
        <v>26</v>
      </c>
      <c r="K2840" t="s">
        <v>21</v>
      </c>
      <c r="L2840">
        <v>0</v>
      </c>
      <c r="M2840">
        <v>0</v>
      </c>
      <c r="N2840" t="s">
        <v>22</v>
      </c>
      <c r="O2840">
        <v>6</v>
      </c>
      <c r="P2840" s="30">
        <f>SQRT((postes_2[[#This Row],[x]]-$Q$1)^2+(postes_2[[#This Row],[y]]-$R$1)^2)</f>
        <v>404364.41687534261</v>
      </c>
      <c r="Q2840">
        <v>902017.18999999797</v>
      </c>
      <c r="R2840">
        <v>6473265.2699999996</v>
      </c>
    </row>
    <row r="2841" spans="1:18">
      <c r="A2841">
        <v>1284</v>
      </c>
      <c r="B2841">
        <v>30004466</v>
      </c>
      <c r="C2841">
        <f>+PF1559</f>
        <v>0</v>
      </c>
      <c r="D2841" t="s">
        <v>274</v>
      </c>
      <c r="E2841">
        <v>1057622400000</v>
      </c>
      <c r="F2841">
        <v>1394196812000</v>
      </c>
      <c r="G2841">
        <v>1</v>
      </c>
      <c r="H2841" t="s">
        <v>3200</v>
      </c>
      <c r="I2841" t="s">
        <v>3200</v>
      </c>
      <c r="J2841" t="s">
        <v>20</v>
      </c>
      <c r="K2841" t="s">
        <v>21</v>
      </c>
      <c r="L2841">
        <v>0</v>
      </c>
      <c r="M2841">
        <v>0</v>
      </c>
      <c r="N2841" t="s">
        <v>22</v>
      </c>
      <c r="O2841">
        <v>3</v>
      </c>
      <c r="P2841" s="30">
        <f>SQRT((postes_2[[#This Row],[x]]-$Q$1)^2+(postes_2[[#This Row],[y]]-$R$1)^2)</f>
        <v>404436.34241534554</v>
      </c>
      <c r="Q2841">
        <v>888093.97999999695</v>
      </c>
      <c r="R2841">
        <v>6459364.9400000004</v>
      </c>
    </row>
    <row r="2842" spans="1:18">
      <c r="A2842">
        <v>1202</v>
      </c>
      <c r="B2842">
        <v>50000902</v>
      </c>
      <c r="C2842">
        <f>+PF1642</f>
        <v>0</v>
      </c>
      <c r="D2842" t="s">
        <v>77</v>
      </c>
      <c r="E2842">
        <v>786931200000</v>
      </c>
      <c r="F2842">
        <v>1331654681000</v>
      </c>
      <c r="G2842">
        <v>1</v>
      </c>
      <c r="H2842" t="s">
        <v>2404</v>
      </c>
      <c r="I2842" t="s">
        <v>2405</v>
      </c>
      <c r="J2842" t="s">
        <v>20</v>
      </c>
      <c r="K2842" t="s">
        <v>21</v>
      </c>
      <c r="L2842">
        <v>0</v>
      </c>
      <c r="M2842">
        <v>0</v>
      </c>
      <c r="N2842" t="s">
        <v>22</v>
      </c>
      <c r="O2842">
        <v>3</v>
      </c>
      <c r="P2842" s="30">
        <f>SQRT((postes_2[[#This Row],[x]]-$Q$1)^2+(postes_2[[#This Row],[y]]-$R$1)^2)</f>
        <v>404452.68321070686</v>
      </c>
      <c r="Q2842">
        <v>548474.36999999697</v>
      </c>
      <c r="R2842">
        <v>6353789.2300000004</v>
      </c>
    </row>
    <row r="2843" spans="1:18">
      <c r="A2843">
        <v>195</v>
      </c>
      <c r="B2843">
        <v>20000290</v>
      </c>
      <c r="C2843">
        <f>+PF2650</f>
        <v>0</v>
      </c>
      <c r="D2843" t="s">
        <v>43</v>
      </c>
      <c r="E2843">
        <v>1158933845000</v>
      </c>
      <c r="F2843" t="s">
        <v>20</v>
      </c>
      <c r="G2843">
        <v>1</v>
      </c>
      <c r="H2843" t="s">
        <v>477</v>
      </c>
      <c r="I2843" t="s">
        <v>478</v>
      </c>
      <c r="J2843" t="s">
        <v>479</v>
      </c>
      <c r="K2843" t="s">
        <v>21</v>
      </c>
      <c r="L2843">
        <v>0</v>
      </c>
      <c r="M2843">
        <v>0</v>
      </c>
      <c r="N2843" t="s">
        <v>22</v>
      </c>
      <c r="O2843">
        <v>3</v>
      </c>
      <c r="P2843" s="30">
        <f>SQRT((postes_2[[#This Row],[x]]-$Q$1)^2+(postes_2[[#This Row],[y]]-$R$1)^2)</f>
        <v>404656.91083441285</v>
      </c>
      <c r="Q2843">
        <v>984751</v>
      </c>
      <c r="R2843">
        <v>6907281.7800000003</v>
      </c>
    </row>
    <row r="2844" spans="1:18">
      <c r="A2844">
        <v>2098</v>
      </c>
      <c r="B2844">
        <v>30001668</v>
      </c>
      <c r="C2844" t="e">
        <f>+#REF!</f>
        <v>#REF!</v>
      </c>
      <c r="D2844" t="s">
        <v>17</v>
      </c>
      <c r="E2844">
        <v>610761600000</v>
      </c>
      <c r="F2844">
        <v>1319475047000</v>
      </c>
      <c r="G2844">
        <v>1</v>
      </c>
      <c r="H2844" t="s">
        <v>3335</v>
      </c>
      <c r="I2844" t="s">
        <v>3336</v>
      </c>
      <c r="J2844" t="s">
        <v>20</v>
      </c>
      <c r="K2844" t="s">
        <v>21</v>
      </c>
      <c r="L2844">
        <v>0</v>
      </c>
      <c r="M2844">
        <v>0</v>
      </c>
      <c r="N2844" t="s">
        <v>22</v>
      </c>
      <c r="O2844">
        <v>3</v>
      </c>
      <c r="P2844" s="30">
        <f>SQRT((postes_2[[#This Row],[x]]-$Q$1)^2+(postes_2[[#This Row],[y]]-$R$1)^2)</f>
        <v>404669.04818962165</v>
      </c>
      <c r="Q2844">
        <v>914473.28999999899</v>
      </c>
      <c r="R2844">
        <v>6486369.4699999997</v>
      </c>
    </row>
    <row r="2845" spans="1:18">
      <c r="A2845">
        <v>1287</v>
      </c>
      <c r="B2845">
        <v>70017307</v>
      </c>
      <c r="C2845" t="e">
        <f>+#REF!</f>
        <v>#REF!</v>
      </c>
      <c r="D2845" t="s">
        <v>56</v>
      </c>
      <c r="E2845">
        <v>1225110628000</v>
      </c>
      <c r="F2845">
        <v>1202914631000</v>
      </c>
      <c r="G2845">
        <v>1</v>
      </c>
      <c r="H2845" t="s">
        <v>2564</v>
      </c>
      <c r="I2845" t="s">
        <v>2565</v>
      </c>
      <c r="J2845" t="s">
        <v>20</v>
      </c>
      <c r="K2845" t="s">
        <v>21</v>
      </c>
      <c r="L2845">
        <v>0</v>
      </c>
      <c r="M2845">
        <v>0</v>
      </c>
      <c r="N2845" t="s">
        <v>22</v>
      </c>
      <c r="O2845">
        <v>6</v>
      </c>
      <c r="P2845" s="30">
        <f>SQRT((postes_2[[#This Row],[x]]-$Q$1)^2+(postes_2[[#This Row],[y]]-$R$1)^2)</f>
        <v>404808.3769036727</v>
      </c>
      <c r="Q2845">
        <v>1001073.7</v>
      </c>
      <c r="R2845">
        <v>6859754.4800000004</v>
      </c>
    </row>
    <row r="2846" spans="1:18">
      <c r="A2846">
        <v>1285</v>
      </c>
      <c r="B2846">
        <v>30002044</v>
      </c>
      <c r="C2846">
        <f>+PF1563</f>
        <v>0</v>
      </c>
      <c r="D2846" t="s">
        <v>274</v>
      </c>
      <c r="E2846">
        <v>610761600000</v>
      </c>
      <c r="F2846">
        <v>1394196874000</v>
      </c>
      <c r="G2846">
        <v>1</v>
      </c>
      <c r="H2846" t="s">
        <v>3201</v>
      </c>
      <c r="I2846" t="s">
        <v>3202</v>
      </c>
      <c r="J2846" t="s">
        <v>20</v>
      </c>
      <c r="K2846" t="s">
        <v>21</v>
      </c>
      <c r="L2846">
        <v>0</v>
      </c>
      <c r="M2846">
        <v>0</v>
      </c>
      <c r="N2846" t="s">
        <v>22</v>
      </c>
      <c r="O2846">
        <v>3</v>
      </c>
      <c r="P2846" s="30">
        <f>SQRT((postes_2[[#This Row],[x]]-$Q$1)^2+(postes_2[[#This Row],[y]]-$R$1)^2)</f>
        <v>405122.80820205912</v>
      </c>
      <c r="Q2846">
        <v>881415.27000000305</v>
      </c>
      <c r="R2846">
        <v>6452276.75</v>
      </c>
    </row>
    <row r="2847" spans="1:18">
      <c r="A2847">
        <v>3040</v>
      </c>
      <c r="B2847">
        <v>30001379</v>
      </c>
      <c r="C2847" t="e">
        <f>+#REF!</f>
        <v>#REF!</v>
      </c>
      <c r="D2847" t="s">
        <v>17</v>
      </c>
      <c r="E2847">
        <v>1005868800000</v>
      </c>
      <c r="F2847">
        <v>1317226275000</v>
      </c>
      <c r="G2847">
        <v>1</v>
      </c>
      <c r="H2847" t="s">
        <v>2921</v>
      </c>
      <c r="I2847" t="s">
        <v>2922</v>
      </c>
      <c r="J2847" t="s">
        <v>20</v>
      </c>
      <c r="K2847" t="s">
        <v>21</v>
      </c>
      <c r="L2847">
        <v>0</v>
      </c>
      <c r="M2847">
        <v>0</v>
      </c>
      <c r="N2847" t="s">
        <v>22</v>
      </c>
      <c r="O2847">
        <v>3</v>
      </c>
      <c r="P2847" s="30">
        <f>SQRT((postes_2[[#This Row],[x]]-$Q$1)^2+(postes_2[[#This Row],[y]]-$R$1)^2)</f>
        <v>405307.46830728929</v>
      </c>
      <c r="Q2847">
        <v>927214.89999999898</v>
      </c>
      <c r="R2847">
        <v>6500586.1699999999</v>
      </c>
    </row>
    <row r="2848" spans="1:18">
      <c r="A2848">
        <v>3850</v>
      </c>
      <c r="B2848">
        <v>20001235</v>
      </c>
      <c r="C2848" t="e">
        <f>+#REF!</f>
        <v>#REF!</v>
      </c>
      <c r="D2848" t="s">
        <v>168</v>
      </c>
      <c r="E2848">
        <v>923961600000</v>
      </c>
      <c r="F2848">
        <v>1449072362000</v>
      </c>
      <c r="G2848">
        <v>1</v>
      </c>
      <c r="H2848" t="s">
        <v>7911</v>
      </c>
      <c r="I2848" t="s">
        <v>7912</v>
      </c>
      <c r="J2848" t="s">
        <v>20</v>
      </c>
      <c r="K2848" t="s">
        <v>21</v>
      </c>
      <c r="L2848">
        <v>0</v>
      </c>
      <c r="M2848">
        <v>0</v>
      </c>
      <c r="N2848" t="s">
        <v>22</v>
      </c>
      <c r="O2848">
        <v>6</v>
      </c>
      <c r="P2848" s="30">
        <f>SQRT((postes_2[[#This Row],[x]]-$Q$1)^2+(postes_2[[#This Row],[y]]-$R$1)^2)</f>
        <v>405318.76247627352</v>
      </c>
      <c r="Q2848">
        <v>1015652.66</v>
      </c>
      <c r="R2848">
        <v>6763937.8399999999</v>
      </c>
    </row>
    <row r="2849" spans="1:18">
      <c r="A2849">
        <v>737</v>
      </c>
      <c r="B2849">
        <v>50000701</v>
      </c>
      <c r="C2849">
        <f>+PF2114</f>
        <v>0</v>
      </c>
      <c r="D2849" t="s">
        <v>482</v>
      </c>
      <c r="E2849">
        <v>1161704974000</v>
      </c>
      <c r="F2849">
        <v>1392212105000</v>
      </c>
      <c r="G2849">
        <v>1</v>
      </c>
      <c r="H2849" t="s">
        <v>1598</v>
      </c>
      <c r="I2849" t="s">
        <v>1599</v>
      </c>
      <c r="J2849" t="s">
        <v>26</v>
      </c>
      <c r="K2849" t="s">
        <v>21</v>
      </c>
      <c r="L2849">
        <v>0</v>
      </c>
      <c r="M2849">
        <v>0</v>
      </c>
      <c r="N2849" t="s">
        <v>22</v>
      </c>
      <c r="O2849">
        <v>3</v>
      </c>
      <c r="P2849" s="30">
        <f>SQRT((postes_2[[#This Row],[x]]-$Q$1)^2+(postes_2[[#This Row],[y]]-$R$1)^2)</f>
        <v>405398.09754081152</v>
      </c>
      <c r="Q2849">
        <v>397193.14999999898</v>
      </c>
      <c r="R2849">
        <v>6408700.25</v>
      </c>
    </row>
    <row r="2850" spans="1:18">
      <c r="A2850">
        <v>720</v>
      </c>
      <c r="B2850">
        <v>50000894</v>
      </c>
      <c r="C2850">
        <f>+PF2132</f>
        <v>0</v>
      </c>
      <c r="D2850" t="s">
        <v>274</v>
      </c>
      <c r="E2850">
        <v>1458211172000</v>
      </c>
      <c r="F2850">
        <v>1458211178000</v>
      </c>
      <c r="G2850">
        <v>1</v>
      </c>
      <c r="H2850" t="s">
        <v>1212</v>
      </c>
      <c r="I2850" t="s">
        <v>1213</v>
      </c>
      <c r="J2850" t="s">
        <v>20</v>
      </c>
      <c r="K2850" t="s">
        <v>21</v>
      </c>
      <c r="L2850">
        <v>0</v>
      </c>
      <c r="M2850">
        <v>0</v>
      </c>
      <c r="N2850" t="s">
        <v>22</v>
      </c>
      <c r="O2850">
        <v>3</v>
      </c>
      <c r="P2850" s="30">
        <f>SQRT((postes_2[[#This Row],[x]]-$Q$1)^2+(postes_2[[#This Row],[y]]-$R$1)^2)</f>
        <v>405880.9303797023</v>
      </c>
      <c r="Q2850">
        <v>704409.82</v>
      </c>
      <c r="R2850">
        <v>6358602.2400000002</v>
      </c>
    </row>
    <row r="2851" spans="1:18">
      <c r="A2851">
        <v>2828</v>
      </c>
      <c r="B2851">
        <v>20003415</v>
      </c>
      <c r="C2851" t="e">
        <f>+#REF!</f>
        <v>#REF!</v>
      </c>
      <c r="D2851" t="s">
        <v>274</v>
      </c>
      <c r="E2851">
        <v>1066780800000</v>
      </c>
      <c r="F2851">
        <v>1464266461000</v>
      </c>
      <c r="G2851">
        <v>1</v>
      </c>
      <c r="H2851" t="s">
        <v>2837</v>
      </c>
      <c r="I2851" t="s">
        <v>2838</v>
      </c>
      <c r="J2851" t="s">
        <v>20</v>
      </c>
      <c r="K2851" t="s">
        <v>21</v>
      </c>
      <c r="L2851">
        <v>0</v>
      </c>
      <c r="M2851">
        <v>0</v>
      </c>
      <c r="N2851" t="s">
        <v>22</v>
      </c>
      <c r="O2851">
        <v>3</v>
      </c>
      <c r="P2851" s="30">
        <f>SQRT((postes_2[[#This Row],[x]]-$Q$1)^2+(postes_2[[#This Row],[y]]-$R$1)^2)</f>
        <v>406008.23955340276</v>
      </c>
      <c r="Q2851">
        <v>994760.99000000197</v>
      </c>
      <c r="R2851">
        <v>6884468.3799999999</v>
      </c>
    </row>
    <row r="2852" spans="1:18">
      <c r="A2852">
        <v>1872</v>
      </c>
      <c r="B2852">
        <v>30000650</v>
      </c>
      <c r="C2852" t="e">
        <f>+#REF!</f>
        <v>#REF!</v>
      </c>
      <c r="D2852" t="s">
        <v>274</v>
      </c>
      <c r="E2852" s="1">
        <v>1026864000000</v>
      </c>
      <c r="F2852">
        <v>1414168138000</v>
      </c>
      <c r="G2852">
        <v>1</v>
      </c>
      <c r="H2852" t="s">
        <v>4413</v>
      </c>
      <c r="I2852" t="s">
        <v>4414</v>
      </c>
      <c r="J2852" t="s">
        <v>4415</v>
      </c>
      <c r="K2852" t="s">
        <v>21</v>
      </c>
      <c r="L2852">
        <v>0</v>
      </c>
      <c r="M2852">
        <v>0</v>
      </c>
      <c r="N2852" t="s">
        <v>22</v>
      </c>
      <c r="O2852">
        <v>3</v>
      </c>
      <c r="P2852" s="30">
        <f>SQRT((postes_2[[#This Row],[x]]-$Q$1)^2+(postes_2[[#This Row],[y]]-$R$1)^2)</f>
        <v>406082.96100066166</v>
      </c>
      <c r="Q2852">
        <v>969747.97999999695</v>
      </c>
      <c r="R2852">
        <v>6564194.8300000001</v>
      </c>
    </row>
    <row r="2853" spans="1:18">
      <c r="A2853">
        <v>3164</v>
      </c>
      <c r="B2853">
        <v>30002232</v>
      </c>
      <c r="C2853" t="e">
        <f>+#REF!</f>
        <v>#REF!</v>
      </c>
      <c r="D2853" t="s">
        <v>77</v>
      </c>
      <c r="E2853">
        <v>610761600000</v>
      </c>
      <c r="F2853">
        <v>1311586922000</v>
      </c>
      <c r="G2853">
        <v>1</v>
      </c>
      <c r="H2853" t="s">
        <v>2226</v>
      </c>
      <c r="I2853" t="s">
        <v>2792</v>
      </c>
      <c r="J2853" t="s">
        <v>26</v>
      </c>
      <c r="K2853" t="s">
        <v>21</v>
      </c>
      <c r="L2853">
        <v>0</v>
      </c>
      <c r="M2853">
        <v>0</v>
      </c>
      <c r="N2853" t="s">
        <v>22</v>
      </c>
      <c r="O2853">
        <v>3</v>
      </c>
      <c r="P2853" s="30">
        <f>SQRT((postes_2[[#This Row],[x]]-$Q$1)^2+(postes_2[[#This Row],[y]]-$R$1)^2)</f>
        <v>406130.38468036841</v>
      </c>
      <c r="Q2853">
        <v>847665.93999999797</v>
      </c>
      <c r="R2853">
        <v>6423796.4000000004</v>
      </c>
    </row>
    <row r="2854" spans="1:18">
      <c r="A2854">
        <v>101</v>
      </c>
      <c r="B2854">
        <v>20000274</v>
      </c>
      <c r="C2854">
        <f>+PF2755</f>
        <v>0</v>
      </c>
      <c r="D2854" t="s">
        <v>20</v>
      </c>
      <c r="E2854" s="1">
        <v>794016000000</v>
      </c>
      <c r="F2854" t="s">
        <v>20</v>
      </c>
      <c r="G2854">
        <v>1</v>
      </c>
      <c r="H2854" t="s">
        <v>4075</v>
      </c>
      <c r="I2854" t="s">
        <v>4076</v>
      </c>
      <c r="J2854" t="s">
        <v>862</v>
      </c>
      <c r="K2854" t="s">
        <v>21</v>
      </c>
      <c r="L2854">
        <v>0</v>
      </c>
      <c r="M2854">
        <v>0</v>
      </c>
      <c r="N2854" t="s">
        <v>22</v>
      </c>
      <c r="O2854">
        <v>3</v>
      </c>
      <c r="P2854" s="30">
        <f>SQRT((postes_2[[#This Row],[x]]-$Q$1)^2+(postes_2[[#This Row],[y]]-$R$1)^2)</f>
        <v>406406.64806661324</v>
      </c>
      <c r="Q2854">
        <v>985997.38000000303</v>
      </c>
      <c r="R2854">
        <v>6908849.0199999996</v>
      </c>
    </row>
    <row r="2855" spans="1:18">
      <c r="A2855">
        <v>3693</v>
      </c>
      <c r="B2855">
        <v>20000515</v>
      </c>
      <c r="C2855" t="e">
        <f>+#REF!</f>
        <v>#REF!</v>
      </c>
      <c r="D2855" t="s">
        <v>77</v>
      </c>
      <c r="E2855">
        <v>1161097132000</v>
      </c>
      <c r="F2855">
        <v>1367506304000</v>
      </c>
      <c r="G2855">
        <v>1</v>
      </c>
      <c r="H2855" t="s">
        <v>7604</v>
      </c>
      <c r="I2855" t="s">
        <v>7605</v>
      </c>
      <c r="J2855" t="s">
        <v>20</v>
      </c>
      <c r="K2855" t="s">
        <v>21</v>
      </c>
      <c r="L2855">
        <v>0</v>
      </c>
      <c r="M2855">
        <v>0</v>
      </c>
      <c r="N2855" t="s">
        <v>22</v>
      </c>
      <c r="O2855">
        <v>3</v>
      </c>
      <c r="P2855" s="30">
        <f>SQRT((postes_2[[#This Row],[x]]-$Q$1)^2+(postes_2[[#This Row],[y]]-$R$1)^2)</f>
        <v>406419.44828745327</v>
      </c>
      <c r="Q2855">
        <v>997318</v>
      </c>
      <c r="R2855">
        <v>6878061.0800000001</v>
      </c>
    </row>
    <row r="2856" spans="1:18">
      <c r="A2856">
        <v>299</v>
      </c>
      <c r="B2856">
        <v>60000397</v>
      </c>
      <c r="C2856">
        <f>+PF2559</f>
        <v>0</v>
      </c>
      <c r="D2856" t="s">
        <v>90</v>
      </c>
      <c r="E2856">
        <v>989884800000</v>
      </c>
      <c r="F2856">
        <v>1145973238000</v>
      </c>
      <c r="G2856">
        <v>1</v>
      </c>
      <c r="H2856" t="s">
        <v>705</v>
      </c>
      <c r="I2856" t="s">
        <v>706</v>
      </c>
      <c r="J2856" t="s">
        <v>20</v>
      </c>
      <c r="K2856" t="s">
        <v>21</v>
      </c>
      <c r="L2856">
        <v>0</v>
      </c>
      <c r="M2856">
        <v>0</v>
      </c>
      <c r="N2856" t="s">
        <v>22</v>
      </c>
      <c r="O2856">
        <v>3</v>
      </c>
      <c r="P2856" s="30">
        <f>SQRT((postes_2[[#This Row],[x]]-$Q$1)^2+(postes_2[[#This Row],[y]]-$R$1)^2)</f>
        <v>406503.25917085906</v>
      </c>
      <c r="Q2856">
        <v>206877.53999999899</v>
      </c>
      <c r="R2856">
        <v>6802027.7599999998</v>
      </c>
    </row>
    <row r="2857" spans="1:18">
      <c r="A2857">
        <v>2944</v>
      </c>
      <c r="B2857">
        <v>20000471</v>
      </c>
      <c r="C2857" t="e">
        <f>+#REF!</f>
        <v>#REF!</v>
      </c>
      <c r="D2857" t="s">
        <v>274</v>
      </c>
      <c r="E2857">
        <v>991180800000</v>
      </c>
      <c r="F2857">
        <v>1464266597000</v>
      </c>
      <c r="G2857">
        <v>1</v>
      </c>
      <c r="H2857" t="s">
        <v>6242</v>
      </c>
      <c r="I2857" t="s">
        <v>6243</v>
      </c>
      <c r="J2857" t="s">
        <v>3609</v>
      </c>
      <c r="K2857" t="s">
        <v>21</v>
      </c>
      <c r="L2857">
        <v>0</v>
      </c>
      <c r="M2857">
        <v>0</v>
      </c>
      <c r="N2857" t="s">
        <v>22</v>
      </c>
      <c r="O2857">
        <v>3</v>
      </c>
      <c r="P2857" s="30">
        <f>SQRT((postes_2[[#This Row],[x]]-$Q$1)^2+(postes_2[[#This Row],[y]]-$R$1)^2)</f>
        <v>406503.38964022032</v>
      </c>
      <c r="Q2857">
        <v>994649.45000000298</v>
      </c>
      <c r="R2857">
        <v>6886317.9500000002</v>
      </c>
    </row>
    <row r="2858" spans="1:18">
      <c r="A2858">
        <v>4018</v>
      </c>
      <c r="B2858">
        <v>30001830</v>
      </c>
      <c r="C2858" t="e">
        <f>+#REF!</f>
        <v>#REF!</v>
      </c>
      <c r="D2858" t="s">
        <v>274</v>
      </c>
      <c r="E2858">
        <v>992563200000</v>
      </c>
      <c r="F2858">
        <v>1391608188000</v>
      </c>
      <c r="G2858">
        <v>1</v>
      </c>
      <c r="H2858" t="s">
        <v>8033</v>
      </c>
      <c r="I2858" t="s">
        <v>8034</v>
      </c>
      <c r="J2858" t="s">
        <v>8035</v>
      </c>
      <c r="K2858" t="s">
        <v>21</v>
      </c>
      <c r="L2858">
        <v>0</v>
      </c>
      <c r="M2858">
        <v>0</v>
      </c>
      <c r="N2858" t="s">
        <v>22</v>
      </c>
      <c r="O2858">
        <v>3</v>
      </c>
      <c r="P2858" s="30">
        <f>SQRT((postes_2[[#This Row],[x]]-$Q$1)^2+(postes_2[[#This Row],[y]]-$R$1)^2)</f>
        <v>406557.54571219435</v>
      </c>
      <c r="Q2858">
        <v>903721.50999999803</v>
      </c>
      <c r="R2858">
        <v>6471873.6900000004</v>
      </c>
    </row>
    <row r="2859" spans="1:18">
      <c r="A2859">
        <v>1131</v>
      </c>
      <c r="B2859">
        <v>30001394</v>
      </c>
      <c r="C2859" t="e">
        <f>+#REF!</f>
        <v>#REF!</v>
      </c>
      <c r="D2859" t="s">
        <v>23</v>
      </c>
      <c r="E2859">
        <v>610761600000</v>
      </c>
      <c r="F2859">
        <v>1265623556000</v>
      </c>
      <c r="G2859">
        <v>1</v>
      </c>
      <c r="H2859" t="s">
        <v>6453</v>
      </c>
      <c r="I2859" t="s">
        <v>6454</v>
      </c>
      <c r="J2859" t="s">
        <v>26</v>
      </c>
      <c r="K2859" t="s">
        <v>21</v>
      </c>
      <c r="L2859">
        <v>0</v>
      </c>
      <c r="M2859">
        <v>0</v>
      </c>
      <c r="N2859" t="s">
        <v>22</v>
      </c>
      <c r="O2859">
        <v>3</v>
      </c>
      <c r="P2859" s="30">
        <f>SQRT((postes_2[[#This Row],[x]]-$Q$1)^2+(postes_2[[#This Row],[y]]-$R$1)^2)</f>
        <v>406730.46029436629</v>
      </c>
      <c r="Q2859">
        <v>929175.52000000305</v>
      </c>
      <c r="R2859">
        <v>6500764.8899999997</v>
      </c>
    </row>
    <row r="2860" spans="1:18">
      <c r="A2860">
        <v>2686</v>
      </c>
      <c r="B2860">
        <v>30002227</v>
      </c>
      <c r="C2860">
        <f>+PF179</f>
        <v>0</v>
      </c>
      <c r="D2860" t="s">
        <v>274</v>
      </c>
      <c r="E2860">
        <v>976492800000</v>
      </c>
      <c r="F2860">
        <v>1435753565000</v>
      </c>
      <c r="G2860">
        <v>1</v>
      </c>
      <c r="H2860" t="s">
        <v>4503</v>
      </c>
      <c r="I2860" t="s">
        <v>4504</v>
      </c>
      <c r="J2860" t="s">
        <v>20</v>
      </c>
      <c r="K2860" t="s">
        <v>21</v>
      </c>
      <c r="L2860">
        <v>0</v>
      </c>
      <c r="M2860">
        <v>0</v>
      </c>
      <c r="N2860" t="s">
        <v>22</v>
      </c>
      <c r="O2860">
        <v>6</v>
      </c>
      <c r="P2860" s="30">
        <f>SQRT((postes_2[[#This Row],[x]]-$Q$1)^2+(postes_2[[#This Row],[y]]-$R$1)^2)</f>
        <v>406810.66390506172</v>
      </c>
      <c r="Q2860">
        <v>852051.10000000102</v>
      </c>
      <c r="R2860">
        <v>6426150.3499999996</v>
      </c>
    </row>
    <row r="2861" spans="1:18">
      <c r="A2861">
        <v>3432</v>
      </c>
      <c r="B2861">
        <v>30002115</v>
      </c>
      <c r="C2861" t="e">
        <f>+#REF!</f>
        <v>#REF!</v>
      </c>
      <c r="D2861" t="s">
        <v>77</v>
      </c>
      <c r="E2861">
        <v>610761600000</v>
      </c>
      <c r="F2861">
        <v>1311695039000</v>
      </c>
      <c r="G2861">
        <v>1</v>
      </c>
      <c r="H2861" t="s">
        <v>196</v>
      </c>
      <c r="I2861" t="s">
        <v>197</v>
      </c>
      <c r="J2861" t="s">
        <v>20</v>
      </c>
      <c r="K2861" t="s">
        <v>21</v>
      </c>
      <c r="L2861">
        <v>0</v>
      </c>
      <c r="M2861">
        <v>0</v>
      </c>
      <c r="N2861" t="s">
        <v>22</v>
      </c>
      <c r="O2861">
        <v>3</v>
      </c>
      <c r="P2861" s="30">
        <f>SQRT((postes_2[[#This Row],[x]]-$Q$1)^2+(postes_2[[#This Row],[y]]-$R$1)^2)</f>
        <v>406841.45780028676</v>
      </c>
      <c r="Q2861">
        <v>875055.28999999899</v>
      </c>
      <c r="R2861">
        <v>6444408.5999999996</v>
      </c>
    </row>
    <row r="2862" spans="1:18">
      <c r="A2862">
        <v>3131</v>
      </c>
      <c r="B2862">
        <v>50000907</v>
      </c>
      <c r="C2862" t="e">
        <f>+#REF!</f>
        <v>#REF!</v>
      </c>
      <c r="D2862" t="s">
        <v>23</v>
      </c>
      <c r="E2862" s="1">
        <v>973728000000</v>
      </c>
      <c r="F2862">
        <v>1258713870000</v>
      </c>
      <c r="G2862">
        <v>1</v>
      </c>
      <c r="H2862" t="s">
        <v>3100</v>
      </c>
      <c r="I2862" t="s">
        <v>3101</v>
      </c>
      <c r="J2862" t="s">
        <v>20</v>
      </c>
      <c r="K2862" t="s">
        <v>21</v>
      </c>
      <c r="L2862">
        <v>0</v>
      </c>
      <c r="M2862">
        <v>0</v>
      </c>
      <c r="N2862" t="s">
        <v>22</v>
      </c>
      <c r="O2862">
        <v>3</v>
      </c>
      <c r="P2862" s="30">
        <f>SQRT((postes_2[[#This Row],[x]]-$Q$1)^2+(postes_2[[#This Row],[y]]-$R$1)^2)</f>
        <v>407010.58487583161</v>
      </c>
      <c r="Q2862">
        <v>677782.40999999596</v>
      </c>
      <c r="R2862">
        <v>6352056.6200000001</v>
      </c>
    </row>
    <row r="2863" spans="1:18">
      <c r="A2863">
        <v>1596</v>
      </c>
      <c r="B2863">
        <v>20001413</v>
      </c>
      <c r="C2863" t="e">
        <f>+#REF!</f>
        <v>#REF!</v>
      </c>
      <c r="D2863" t="s">
        <v>77</v>
      </c>
      <c r="E2863">
        <v>610761600000</v>
      </c>
      <c r="F2863">
        <v>1327929530000</v>
      </c>
      <c r="G2863">
        <v>1</v>
      </c>
      <c r="H2863" t="s">
        <v>7156</v>
      </c>
      <c r="I2863" t="s">
        <v>7157</v>
      </c>
      <c r="J2863" t="s">
        <v>20</v>
      </c>
      <c r="K2863" t="s">
        <v>21</v>
      </c>
      <c r="L2863">
        <v>0</v>
      </c>
      <c r="M2863">
        <v>0</v>
      </c>
      <c r="N2863" t="s">
        <v>22</v>
      </c>
      <c r="O2863">
        <v>3</v>
      </c>
      <c r="P2863" s="30">
        <f>SQRT((postes_2[[#This Row],[x]]-$Q$1)^2+(postes_2[[#This Row],[y]]-$R$1)^2)</f>
        <v>407164.03282726451</v>
      </c>
      <c r="Q2863">
        <v>1017154.76</v>
      </c>
      <c r="R2863">
        <v>6733727.1500000004</v>
      </c>
    </row>
    <row r="2864" spans="1:18">
      <c r="A2864">
        <v>1505</v>
      </c>
      <c r="B2864">
        <v>50000764</v>
      </c>
      <c r="C2864">
        <f>+PF1365</f>
        <v>0</v>
      </c>
      <c r="D2864" t="s">
        <v>20</v>
      </c>
      <c r="E2864">
        <v>610761600000</v>
      </c>
      <c r="F2864" t="s">
        <v>20</v>
      </c>
      <c r="G2864">
        <v>1</v>
      </c>
      <c r="H2864" t="s">
        <v>5945</v>
      </c>
      <c r="I2864" t="s">
        <v>5946</v>
      </c>
      <c r="J2864" t="s">
        <v>20</v>
      </c>
      <c r="K2864" t="s">
        <v>21</v>
      </c>
      <c r="L2864">
        <v>0</v>
      </c>
      <c r="M2864">
        <v>0</v>
      </c>
      <c r="N2864" t="s">
        <v>22</v>
      </c>
      <c r="O2864">
        <v>7</v>
      </c>
      <c r="P2864" s="30">
        <f>SQRT((postes_2[[#This Row],[x]]-$Q$1)^2+(postes_2[[#This Row],[y]]-$R$1)^2)</f>
        <v>407257.05321031623</v>
      </c>
      <c r="Q2864">
        <v>413349.79999999702</v>
      </c>
      <c r="R2864">
        <v>6397088.6500000004</v>
      </c>
    </row>
    <row r="2865" spans="1:18">
      <c r="A2865">
        <v>337</v>
      </c>
      <c r="B2865">
        <v>60000094</v>
      </c>
      <c r="C2865">
        <f>+PF2530</f>
        <v>0</v>
      </c>
      <c r="D2865" t="s">
        <v>20</v>
      </c>
      <c r="E2865">
        <v>992217600000</v>
      </c>
      <c r="F2865" t="s">
        <v>20</v>
      </c>
      <c r="G2865">
        <v>1</v>
      </c>
      <c r="H2865" t="s">
        <v>789</v>
      </c>
      <c r="I2865" t="s">
        <v>790</v>
      </c>
      <c r="J2865" t="s">
        <v>20</v>
      </c>
      <c r="K2865" t="s">
        <v>21</v>
      </c>
      <c r="L2865">
        <v>0</v>
      </c>
      <c r="M2865">
        <v>0</v>
      </c>
      <c r="N2865" t="s">
        <v>22</v>
      </c>
      <c r="O2865">
        <v>3</v>
      </c>
      <c r="P2865" s="30">
        <f>SQRT((postes_2[[#This Row],[x]]-$Q$1)^2+(postes_2[[#This Row],[y]]-$R$1)^2)</f>
        <v>407343.21290065075</v>
      </c>
      <c r="Q2865">
        <v>213869.06000000201</v>
      </c>
      <c r="R2865">
        <v>6846396.4699999997</v>
      </c>
    </row>
    <row r="2866" spans="1:18">
      <c r="A2866">
        <v>3896</v>
      </c>
      <c r="B2866">
        <v>50000882</v>
      </c>
      <c r="C2866" t="e">
        <f>+#REF!</f>
        <v>#REF!</v>
      </c>
      <c r="D2866" t="s">
        <v>274</v>
      </c>
      <c r="E2866">
        <v>610761600000</v>
      </c>
      <c r="F2866">
        <v>1386777499000</v>
      </c>
      <c r="G2866">
        <v>1</v>
      </c>
      <c r="H2866" t="s">
        <v>8214</v>
      </c>
      <c r="I2866" t="s">
        <v>8215</v>
      </c>
      <c r="J2866" t="s">
        <v>20</v>
      </c>
      <c r="K2866" t="s">
        <v>21</v>
      </c>
      <c r="L2866">
        <v>0</v>
      </c>
      <c r="M2866">
        <v>0</v>
      </c>
      <c r="N2866" t="s">
        <v>22</v>
      </c>
      <c r="O2866">
        <v>3</v>
      </c>
      <c r="P2866" s="30">
        <f>SQRT((postes_2[[#This Row],[x]]-$Q$1)^2+(postes_2[[#This Row],[y]]-$R$1)^2)</f>
        <v>407437.92755853565</v>
      </c>
      <c r="Q2866">
        <v>487307.640000001</v>
      </c>
      <c r="R2866">
        <v>6365085.1200000001</v>
      </c>
    </row>
    <row r="2867" spans="1:18">
      <c r="A2867">
        <v>313</v>
      </c>
      <c r="B2867">
        <v>20000897</v>
      </c>
      <c r="C2867">
        <f>+PF2556</f>
        <v>0</v>
      </c>
      <c r="D2867" t="s">
        <v>20</v>
      </c>
      <c r="E2867">
        <v>610761600000</v>
      </c>
      <c r="F2867" t="s">
        <v>20</v>
      </c>
      <c r="G2867">
        <v>1</v>
      </c>
      <c r="H2867" t="s">
        <v>738</v>
      </c>
      <c r="I2867" t="s">
        <v>739</v>
      </c>
      <c r="J2867" t="s">
        <v>186</v>
      </c>
      <c r="K2867" t="s">
        <v>21</v>
      </c>
      <c r="L2867">
        <v>0</v>
      </c>
      <c r="M2867">
        <v>0</v>
      </c>
      <c r="N2867" t="s">
        <v>22</v>
      </c>
      <c r="O2867">
        <v>3</v>
      </c>
      <c r="P2867" s="30">
        <f>SQRT((postes_2[[#This Row],[x]]-$Q$1)^2+(postes_2[[#This Row],[y]]-$R$1)^2)</f>
        <v>407459.14803021541</v>
      </c>
      <c r="Q2867">
        <v>1011252.38</v>
      </c>
      <c r="R2867">
        <v>6826918.9500000002</v>
      </c>
    </row>
    <row r="2868" spans="1:18">
      <c r="A2868">
        <v>1231</v>
      </c>
      <c r="B2868">
        <v>30002066</v>
      </c>
      <c r="C2868" t="e">
        <f>+#REF!</f>
        <v>#REF!</v>
      </c>
      <c r="D2868" t="s">
        <v>168</v>
      </c>
      <c r="E2868">
        <v>610761600000</v>
      </c>
      <c r="F2868">
        <v>1452253371000</v>
      </c>
      <c r="G2868">
        <v>1</v>
      </c>
      <c r="H2868" t="s">
        <v>2186</v>
      </c>
      <c r="I2868" t="s">
        <v>2187</v>
      </c>
      <c r="J2868" t="s">
        <v>20</v>
      </c>
      <c r="K2868" t="s">
        <v>21</v>
      </c>
      <c r="L2868">
        <v>0</v>
      </c>
      <c r="M2868">
        <v>0</v>
      </c>
      <c r="N2868" t="s">
        <v>22</v>
      </c>
      <c r="O2868">
        <v>3</v>
      </c>
      <c r="P2868" s="30">
        <f>SQRT((postes_2[[#This Row],[x]]-$Q$1)^2+(postes_2[[#This Row],[y]]-$R$1)^2)</f>
        <v>407490.4110204755</v>
      </c>
      <c r="Q2868">
        <v>881540.14999999898</v>
      </c>
      <c r="R2868">
        <v>6449210.7699999996</v>
      </c>
    </row>
    <row r="2869" spans="1:18">
      <c r="A2869">
        <v>3557</v>
      </c>
      <c r="B2869">
        <v>30001400</v>
      </c>
      <c r="C2869" t="e">
        <f>+#REF!</f>
        <v>#REF!</v>
      </c>
      <c r="D2869" t="s">
        <v>168</v>
      </c>
      <c r="E2869">
        <v>610761600000</v>
      </c>
      <c r="F2869">
        <v>1429871632000</v>
      </c>
      <c r="G2869">
        <v>1</v>
      </c>
      <c r="H2869" t="s">
        <v>3577</v>
      </c>
      <c r="I2869" t="s">
        <v>3578</v>
      </c>
      <c r="J2869" t="s">
        <v>20</v>
      </c>
      <c r="K2869" t="s">
        <v>21</v>
      </c>
      <c r="L2869">
        <v>0</v>
      </c>
      <c r="M2869">
        <v>0</v>
      </c>
      <c r="N2869" t="s">
        <v>22</v>
      </c>
      <c r="O2869">
        <v>3</v>
      </c>
      <c r="P2869" s="30">
        <f>SQRT((postes_2[[#This Row],[x]]-$Q$1)^2+(postes_2[[#This Row],[y]]-$R$1)^2)</f>
        <v>407505.19525586779</v>
      </c>
      <c r="Q2869">
        <v>928688.79999999702</v>
      </c>
      <c r="R2869">
        <v>6498910.1399999997</v>
      </c>
    </row>
    <row r="2870" spans="1:18">
      <c r="A2870">
        <v>3674</v>
      </c>
      <c r="B2870">
        <v>30002237</v>
      </c>
      <c r="C2870" t="e">
        <f>+#REF!</f>
        <v>#REF!</v>
      </c>
      <c r="D2870" t="s">
        <v>77</v>
      </c>
      <c r="E2870">
        <v>1311873288000</v>
      </c>
      <c r="F2870">
        <v>1311873239000</v>
      </c>
      <c r="G2870">
        <v>1</v>
      </c>
      <c r="H2870" t="s">
        <v>7406</v>
      </c>
      <c r="I2870" t="s">
        <v>7407</v>
      </c>
      <c r="J2870" t="s">
        <v>20</v>
      </c>
      <c r="K2870" t="s">
        <v>21</v>
      </c>
      <c r="L2870">
        <v>0</v>
      </c>
      <c r="M2870">
        <v>0</v>
      </c>
      <c r="N2870" t="s">
        <v>22</v>
      </c>
      <c r="O2870">
        <v>3</v>
      </c>
      <c r="P2870" s="30">
        <f>SQRT((postes_2[[#This Row],[x]]-$Q$1)^2+(postes_2[[#This Row],[y]]-$R$1)^2)</f>
        <v>407630.64988895349</v>
      </c>
      <c r="Q2870">
        <v>849621.14000000095</v>
      </c>
      <c r="R2870">
        <v>6423357.6100000003</v>
      </c>
    </row>
    <row r="2871" spans="1:18">
      <c r="A2871">
        <v>3676</v>
      </c>
      <c r="B2871">
        <v>30002238</v>
      </c>
      <c r="C2871" t="e">
        <f>+#REF!</f>
        <v>#REF!</v>
      </c>
      <c r="D2871" t="s">
        <v>77</v>
      </c>
      <c r="E2871">
        <v>1311873276000</v>
      </c>
      <c r="F2871">
        <v>1311869971000</v>
      </c>
      <c r="G2871">
        <v>1</v>
      </c>
      <c r="H2871" t="s">
        <v>7410</v>
      </c>
      <c r="I2871" t="s">
        <v>7411</v>
      </c>
      <c r="J2871" t="s">
        <v>7412</v>
      </c>
      <c r="K2871" t="s">
        <v>21</v>
      </c>
      <c r="L2871">
        <v>0</v>
      </c>
      <c r="M2871">
        <v>0</v>
      </c>
      <c r="N2871" t="s">
        <v>22</v>
      </c>
      <c r="O2871">
        <v>3</v>
      </c>
      <c r="P2871" s="30">
        <f>SQRT((postes_2[[#This Row],[x]]-$Q$1)^2+(postes_2[[#This Row],[y]]-$R$1)^2)</f>
        <v>408020.01460523962</v>
      </c>
      <c r="Q2871">
        <v>848266.65999999596</v>
      </c>
      <c r="R2871">
        <v>6421901.2800000003</v>
      </c>
    </row>
    <row r="2872" spans="1:18">
      <c r="A2872">
        <v>2608</v>
      </c>
      <c r="B2872">
        <v>20003155</v>
      </c>
      <c r="C2872" t="e">
        <f>+#REF!</f>
        <v>#REF!</v>
      </c>
      <c r="D2872" t="s">
        <v>274</v>
      </c>
      <c r="E2872">
        <v>1257853140000</v>
      </c>
      <c r="F2872">
        <v>1444994754000</v>
      </c>
      <c r="G2872">
        <v>1</v>
      </c>
      <c r="H2872" t="s">
        <v>1386</v>
      </c>
      <c r="I2872" t="s">
        <v>1387</v>
      </c>
      <c r="J2872" t="s">
        <v>20</v>
      </c>
      <c r="K2872" t="s">
        <v>21</v>
      </c>
      <c r="L2872">
        <v>0</v>
      </c>
      <c r="M2872">
        <v>0</v>
      </c>
      <c r="N2872" t="s">
        <v>22</v>
      </c>
      <c r="O2872">
        <v>3</v>
      </c>
      <c r="P2872" s="30">
        <f>SQRT((postes_2[[#This Row],[x]]-$Q$1)^2+(postes_2[[#This Row],[y]]-$R$1)^2)</f>
        <v>408442.34243381745</v>
      </c>
      <c r="Q2872">
        <v>990368.07</v>
      </c>
      <c r="R2872">
        <v>6903469.2300000004</v>
      </c>
    </row>
    <row r="2873" spans="1:18">
      <c r="A2873">
        <v>824</v>
      </c>
      <c r="B2873">
        <v>30001831</v>
      </c>
      <c r="C2873">
        <f>+PF2051</f>
        <v>0</v>
      </c>
      <c r="D2873" t="s">
        <v>168</v>
      </c>
      <c r="E2873">
        <v>1465389708000</v>
      </c>
      <c r="F2873">
        <v>1391614598000</v>
      </c>
      <c r="G2873">
        <v>1</v>
      </c>
      <c r="H2873" t="s">
        <v>1781</v>
      </c>
      <c r="I2873" t="s">
        <v>1782</v>
      </c>
      <c r="J2873" t="s">
        <v>1783</v>
      </c>
      <c r="K2873" t="s">
        <v>21</v>
      </c>
      <c r="L2873">
        <v>0</v>
      </c>
      <c r="M2873">
        <v>0</v>
      </c>
      <c r="N2873" t="s">
        <v>22</v>
      </c>
      <c r="O2873">
        <v>3</v>
      </c>
      <c r="P2873" s="30">
        <f>SQRT((postes_2[[#This Row],[x]]-$Q$1)^2+(postes_2[[#This Row],[y]]-$R$1)^2)</f>
        <v>408463.18214721489</v>
      </c>
      <c r="Q2873">
        <v>905378.47999999695</v>
      </c>
      <c r="R2873">
        <v>6470848.2300000004</v>
      </c>
    </row>
    <row r="2874" spans="1:18">
      <c r="A2874">
        <v>2179</v>
      </c>
      <c r="B2874">
        <v>20001327</v>
      </c>
      <c r="C2874">
        <f>+PF700</f>
        <v>0</v>
      </c>
      <c r="D2874" t="s">
        <v>168</v>
      </c>
      <c r="E2874">
        <v>923961600000</v>
      </c>
      <c r="F2874">
        <v>1450366010000</v>
      </c>
      <c r="G2874">
        <v>1</v>
      </c>
      <c r="H2874" t="s">
        <v>6185</v>
      </c>
      <c r="I2874" t="s">
        <v>6186</v>
      </c>
      <c r="J2874" t="s">
        <v>20</v>
      </c>
      <c r="K2874" t="s">
        <v>21</v>
      </c>
      <c r="L2874">
        <v>0</v>
      </c>
      <c r="M2874">
        <v>0</v>
      </c>
      <c r="N2874" t="s">
        <v>22</v>
      </c>
      <c r="O2874">
        <v>6</v>
      </c>
      <c r="P2874" s="30">
        <f>SQRT((postes_2[[#This Row],[x]]-$Q$1)^2+(postes_2[[#This Row],[y]]-$R$1)^2)</f>
        <v>408481.50203252549</v>
      </c>
      <c r="Q2874">
        <v>1018911.52</v>
      </c>
      <c r="R2874">
        <v>6747798.2300000004</v>
      </c>
    </row>
    <row r="2875" spans="1:18">
      <c r="A2875">
        <v>1552</v>
      </c>
      <c r="B2875">
        <v>30000899</v>
      </c>
      <c r="C2875">
        <f>+PF1325</f>
        <v>0</v>
      </c>
      <c r="D2875" t="s">
        <v>274</v>
      </c>
      <c r="E2875">
        <v>888364800000</v>
      </c>
      <c r="F2875">
        <v>1415276104000</v>
      </c>
      <c r="G2875">
        <v>1</v>
      </c>
      <c r="H2875" t="s">
        <v>2503</v>
      </c>
      <c r="I2875" t="s">
        <v>2504</v>
      </c>
      <c r="J2875" t="s">
        <v>20</v>
      </c>
      <c r="K2875" t="s">
        <v>21</v>
      </c>
      <c r="L2875">
        <v>0</v>
      </c>
      <c r="M2875">
        <v>0</v>
      </c>
      <c r="N2875" t="s">
        <v>22</v>
      </c>
      <c r="O2875">
        <v>3</v>
      </c>
      <c r="P2875" s="30">
        <f>SQRT((postes_2[[#This Row],[x]]-$Q$1)^2+(postes_2[[#This Row],[y]]-$R$1)^2)</f>
        <v>408872.22625714191</v>
      </c>
      <c r="Q2875">
        <v>957391.79999999702</v>
      </c>
      <c r="R2875">
        <v>6537080.1200000001</v>
      </c>
    </row>
    <row r="2876" spans="1:18">
      <c r="A2876">
        <v>1378</v>
      </c>
      <c r="B2876">
        <v>40000067</v>
      </c>
      <c r="C2876">
        <f>+PF1500</f>
        <v>0</v>
      </c>
      <c r="D2876" t="s">
        <v>77</v>
      </c>
      <c r="E2876">
        <v>610761600000</v>
      </c>
      <c r="F2876">
        <v>1353412319000</v>
      </c>
      <c r="G2876">
        <v>1</v>
      </c>
      <c r="H2876" t="s">
        <v>2740</v>
      </c>
      <c r="I2876" t="s">
        <v>2741</v>
      </c>
      <c r="J2876" t="s">
        <v>20</v>
      </c>
      <c r="K2876" t="s">
        <v>21</v>
      </c>
      <c r="L2876">
        <v>0</v>
      </c>
      <c r="M2876">
        <v>0</v>
      </c>
      <c r="N2876" t="s">
        <v>22</v>
      </c>
      <c r="O2876">
        <v>3</v>
      </c>
      <c r="P2876" s="30">
        <f>SQRT((postes_2[[#This Row],[x]]-$Q$1)^2+(postes_2[[#This Row],[y]]-$R$1)^2)</f>
        <v>408976.29810508399</v>
      </c>
      <c r="Q2876">
        <v>808397.60000000102</v>
      </c>
      <c r="R2876">
        <v>6395571.3099999996</v>
      </c>
    </row>
    <row r="2877" spans="1:18">
      <c r="A2877">
        <v>285</v>
      </c>
      <c r="B2877">
        <v>20001259</v>
      </c>
      <c r="C2877">
        <f>+PF2594</f>
        <v>0</v>
      </c>
      <c r="D2877" t="s">
        <v>56</v>
      </c>
      <c r="E2877">
        <v>1379002004000</v>
      </c>
      <c r="F2877">
        <v>1379001966000</v>
      </c>
      <c r="G2877">
        <v>1</v>
      </c>
      <c r="H2877" t="s">
        <v>675</v>
      </c>
      <c r="I2877" t="s">
        <v>676</v>
      </c>
      <c r="J2877" t="s">
        <v>20</v>
      </c>
      <c r="K2877" t="s">
        <v>21</v>
      </c>
      <c r="L2877">
        <v>0</v>
      </c>
      <c r="M2877">
        <v>0</v>
      </c>
      <c r="N2877" t="s">
        <v>22</v>
      </c>
      <c r="O2877">
        <v>3</v>
      </c>
      <c r="P2877" s="30">
        <f>SQRT((postes_2[[#This Row],[x]]-$Q$1)^2+(postes_2[[#This Row],[y]]-$R$1)^2)</f>
        <v>409067.29905875307</v>
      </c>
      <c r="Q2877">
        <v>1019525.46</v>
      </c>
      <c r="R2877">
        <v>6756479.79</v>
      </c>
    </row>
    <row r="2878" spans="1:18">
      <c r="A2878">
        <v>1633</v>
      </c>
      <c r="B2878">
        <v>60000626</v>
      </c>
      <c r="C2878" t="e">
        <f>+#REF!</f>
        <v>#REF!</v>
      </c>
      <c r="D2878" t="s">
        <v>20</v>
      </c>
      <c r="E2878" s="1">
        <v>991008000000</v>
      </c>
      <c r="F2878" t="s">
        <v>20</v>
      </c>
      <c r="G2878">
        <v>1</v>
      </c>
      <c r="H2878" t="s">
        <v>3472</v>
      </c>
      <c r="I2878" t="s">
        <v>3473</v>
      </c>
      <c r="J2878" t="s">
        <v>20</v>
      </c>
      <c r="K2878" t="s">
        <v>21</v>
      </c>
      <c r="L2878">
        <v>0</v>
      </c>
      <c r="M2878">
        <v>0</v>
      </c>
      <c r="N2878" t="s">
        <v>22</v>
      </c>
      <c r="O2878">
        <v>3</v>
      </c>
      <c r="P2878" s="30">
        <f>SQRT((postes_2[[#This Row],[x]]-$Q$1)^2+(postes_2[[#This Row],[y]]-$R$1)^2)</f>
        <v>409185.69983692642</v>
      </c>
      <c r="Q2878">
        <v>202098.18999999799</v>
      </c>
      <c r="R2878">
        <v>6779268.9699999997</v>
      </c>
    </row>
    <row r="2879" spans="1:18">
      <c r="A2879">
        <v>2641</v>
      </c>
      <c r="B2879">
        <v>20000453</v>
      </c>
      <c r="C2879" t="e">
        <f>+#REF!</f>
        <v>#REF!</v>
      </c>
      <c r="D2879" t="s">
        <v>20</v>
      </c>
      <c r="E2879">
        <v>919641600000</v>
      </c>
      <c r="F2879" t="s">
        <v>20</v>
      </c>
      <c r="G2879">
        <v>1</v>
      </c>
      <c r="H2879" t="s">
        <v>5375</v>
      </c>
      <c r="I2879" t="s">
        <v>5376</v>
      </c>
      <c r="J2879" t="s">
        <v>20</v>
      </c>
      <c r="K2879" t="s">
        <v>21</v>
      </c>
      <c r="L2879">
        <v>0</v>
      </c>
      <c r="M2879">
        <v>0</v>
      </c>
      <c r="N2879" t="s">
        <v>22</v>
      </c>
      <c r="O2879">
        <v>3</v>
      </c>
      <c r="P2879" s="30">
        <f>SQRT((postes_2[[#This Row],[x]]-$Q$1)^2+(postes_2[[#This Row],[y]]-$R$1)^2)</f>
        <v>409347.24161858263</v>
      </c>
      <c r="Q2879">
        <v>996099.35000000102</v>
      </c>
      <c r="R2879">
        <v>6890774.4800000004</v>
      </c>
    </row>
    <row r="2880" spans="1:18">
      <c r="A2880">
        <v>88</v>
      </c>
      <c r="B2880">
        <v>20001128</v>
      </c>
      <c r="C2880">
        <f>+PF2794</f>
        <v>0</v>
      </c>
      <c r="D2880" t="s">
        <v>77</v>
      </c>
      <c r="E2880">
        <v>768182400000</v>
      </c>
      <c r="F2880">
        <v>1327511062000</v>
      </c>
      <c r="G2880">
        <v>1</v>
      </c>
      <c r="H2880" t="s">
        <v>4047</v>
      </c>
      <c r="I2880" t="s">
        <v>4048</v>
      </c>
      <c r="J2880" t="s">
        <v>4049</v>
      </c>
      <c r="K2880" t="s">
        <v>21</v>
      </c>
      <c r="L2880">
        <v>0</v>
      </c>
      <c r="M2880">
        <v>0</v>
      </c>
      <c r="N2880" t="s">
        <v>22</v>
      </c>
      <c r="O2880">
        <v>3</v>
      </c>
      <c r="P2880" s="30">
        <f>SQRT((postes_2[[#This Row],[x]]-$Q$1)^2+(postes_2[[#This Row],[y]]-$R$1)^2)</f>
        <v>409569.76579768257</v>
      </c>
      <c r="Q2880">
        <v>1018770.75</v>
      </c>
      <c r="R2880">
        <v>6785669.6600000001</v>
      </c>
    </row>
    <row r="2881" spans="1:18">
      <c r="A2881">
        <v>3543</v>
      </c>
      <c r="B2881">
        <v>60000544</v>
      </c>
      <c r="C2881" t="e">
        <f>+#REF!</f>
        <v>#REF!</v>
      </c>
      <c r="D2881" t="s">
        <v>56</v>
      </c>
      <c r="E2881">
        <v>1171384523000</v>
      </c>
      <c r="F2881">
        <v>1171384496000</v>
      </c>
      <c r="G2881">
        <v>1</v>
      </c>
      <c r="H2881" t="s">
        <v>7429</v>
      </c>
      <c r="I2881" t="s">
        <v>7430</v>
      </c>
      <c r="J2881" t="s">
        <v>7431</v>
      </c>
      <c r="K2881" t="s">
        <v>21</v>
      </c>
      <c r="L2881">
        <v>0</v>
      </c>
      <c r="M2881">
        <v>0</v>
      </c>
      <c r="N2881" t="s">
        <v>22</v>
      </c>
      <c r="O2881">
        <v>3</v>
      </c>
      <c r="P2881" s="30">
        <f>SQRT((postes_2[[#This Row],[x]]-$Q$1)^2+(postes_2[[#This Row],[y]]-$R$1)^2)</f>
        <v>409589.83659519878</v>
      </c>
      <c r="Q2881">
        <v>202324.72999999701</v>
      </c>
      <c r="R2881">
        <v>6787840.4299999997</v>
      </c>
    </row>
    <row r="2882" spans="1:18">
      <c r="A2882">
        <v>4071</v>
      </c>
      <c r="B2882">
        <v>40000021</v>
      </c>
      <c r="C2882" t="e">
        <f>+#REF!</f>
        <v>#REF!</v>
      </c>
      <c r="D2882" t="s">
        <v>20</v>
      </c>
      <c r="E2882">
        <v>610761600000</v>
      </c>
      <c r="F2882" t="s">
        <v>20</v>
      </c>
      <c r="G2882">
        <v>1</v>
      </c>
      <c r="H2882" t="s">
        <v>2625</v>
      </c>
      <c r="I2882" t="s">
        <v>2626</v>
      </c>
      <c r="J2882" t="s">
        <v>20</v>
      </c>
      <c r="K2882" t="s">
        <v>21</v>
      </c>
      <c r="L2882">
        <v>0</v>
      </c>
      <c r="M2882">
        <v>0</v>
      </c>
      <c r="N2882" t="s">
        <v>22</v>
      </c>
      <c r="O2882">
        <v>6</v>
      </c>
      <c r="P2882" s="30">
        <f>SQRT((postes_2[[#This Row],[x]]-$Q$1)^2+(postes_2[[#This Row],[y]]-$R$1)^2)</f>
        <v>410160.05705968163</v>
      </c>
      <c r="Q2882">
        <v>843310.81000000203</v>
      </c>
      <c r="R2882">
        <v>6415799.6500000004</v>
      </c>
    </row>
    <row r="2883" spans="1:18">
      <c r="A2883">
        <v>4072</v>
      </c>
      <c r="B2883">
        <v>70030577</v>
      </c>
      <c r="C2883" t="e">
        <f>+#REF!</f>
        <v>#REF!</v>
      </c>
      <c r="D2883" t="s">
        <v>23</v>
      </c>
      <c r="E2883">
        <v>1283878772000</v>
      </c>
      <c r="F2883">
        <v>1283878718000</v>
      </c>
      <c r="G2883">
        <v>1</v>
      </c>
      <c r="H2883" t="s">
        <v>2625</v>
      </c>
      <c r="I2883" t="s">
        <v>2626</v>
      </c>
      <c r="J2883" t="s">
        <v>20</v>
      </c>
      <c r="K2883" t="s">
        <v>21</v>
      </c>
      <c r="L2883">
        <v>0</v>
      </c>
      <c r="M2883">
        <v>0</v>
      </c>
      <c r="N2883" t="s">
        <v>22</v>
      </c>
      <c r="O2883">
        <v>3</v>
      </c>
      <c r="P2883" s="30">
        <f>SQRT((postes_2[[#This Row],[x]]-$Q$1)^2+(postes_2[[#This Row],[y]]-$R$1)^2)</f>
        <v>410160.05705968163</v>
      </c>
      <c r="Q2883">
        <v>843310.81000000203</v>
      </c>
      <c r="R2883">
        <v>6415799.6500000004</v>
      </c>
    </row>
    <row r="2884" spans="1:18">
      <c r="A2884">
        <v>1265</v>
      </c>
      <c r="B2884">
        <v>30000704</v>
      </c>
      <c r="C2884">
        <f>+PF1621</f>
        <v>0</v>
      </c>
      <c r="D2884" t="s">
        <v>274</v>
      </c>
      <c r="E2884">
        <v>971049600000</v>
      </c>
      <c r="F2884">
        <v>1414772760000</v>
      </c>
      <c r="G2884">
        <v>1</v>
      </c>
      <c r="H2884" t="s">
        <v>3162</v>
      </c>
      <c r="I2884" t="s">
        <v>3162</v>
      </c>
      <c r="J2884" t="s">
        <v>20</v>
      </c>
      <c r="K2884" t="s">
        <v>21</v>
      </c>
      <c r="L2884">
        <v>0</v>
      </c>
      <c r="M2884">
        <v>0</v>
      </c>
      <c r="N2884" t="s">
        <v>22</v>
      </c>
      <c r="O2884">
        <v>3</v>
      </c>
      <c r="P2884" s="30">
        <f>SQRT((postes_2[[#This Row],[x]]-$Q$1)^2+(postes_2[[#This Row],[y]]-$R$1)^2)</f>
        <v>410199.63945865561</v>
      </c>
      <c r="Q2884">
        <v>971033.97999999695</v>
      </c>
      <c r="R2884">
        <v>6557868.7699999996</v>
      </c>
    </row>
    <row r="2885" spans="1:18">
      <c r="A2885">
        <v>2003</v>
      </c>
      <c r="B2885">
        <v>30001849</v>
      </c>
      <c r="C2885">
        <f>+PF884</f>
        <v>0</v>
      </c>
      <c r="D2885" t="s">
        <v>20</v>
      </c>
      <c r="E2885">
        <v>996451200000</v>
      </c>
      <c r="F2885" t="s">
        <v>20</v>
      </c>
      <c r="G2885">
        <v>1</v>
      </c>
      <c r="H2885" t="s">
        <v>4222</v>
      </c>
      <c r="I2885" t="s">
        <v>4223</v>
      </c>
      <c r="J2885" t="s">
        <v>20</v>
      </c>
      <c r="K2885" t="s">
        <v>21</v>
      </c>
      <c r="L2885">
        <v>0</v>
      </c>
      <c r="M2885">
        <v>0</v>
      </c>
      <c r="N2885" t="s">
        <v>22</v>
      </c>
      <c r="O2885">
        <v>3</v>
      </c>
      <c r="P2885" s="30">
        <f>SQRT((postes_2[[#This Row],[x]]-$Q$1)^2+(postes_2[[#This Row],[y]]-$R$1)^2)</f>
        <v>410286.52728249057</v>
      </c>
      <c r="Q2885">
        <v>906152.57999999798</v>
      </c>
      <c r="R2885">
        <v>6469021.7999999998</v>
      </c>
    </row>
    <row r="2886" spans="1:18">
      <c r="A2886">
        <v>1635</v>
      </c>
      <c r="B2886">
        <v>70032677</v>
      </c>
      <c r="C2886">
        <f>+PF1253</f>
        <v>0</v>
      </c>
      <c r="D2886" t="s">
        <v>482</v>
      </c>
      <c r="E2886">
        <v>1298989546000</v>
      </c>
      <c r="F2886">
        <v>1390235028000</v>
      </c>
      <c r="G2886">
        <v>1</v>
      </c>
      <c r="H2886" t="s">
        <v>3476</v>
      </c>
      <c r="I2886" t="s">
        <v>3477</v>
      </c>
      <c r="J2886" t="s">
        <v>20</v>
      </c>
      <c r="K2886" t="s">
        <v>21</v>
      </c>
      <c r="L2886">
        <v>0</v>
      </c>
      <c r="M2886">
        <v>0</v>
      </c>
      <c r="N2886" t="s">
        <v>22</v>
      </c>
      <c r="O2886">
        <v>3</v>
      </c>
      <c r="P2886" s="30">
        <f>SQRT((postes_2[[#This Row],[x]]-$Q$1)^2+(postes_2[[#This Row],[y]]-$R$1)^2)</f>
        <v>410556.29963544453</v>
      </c>
      <c r="Q2886">
        <v>381511.25999999797</v>
      </c>
      <c r="R2886">
        <v>6412676.9400000004</v>
      </c>
    </row>
    <row r="2887" spans="1:18">
      <c r="A2887">
        <v>2830</v>
      </c>
      <c r="B2887">
        <v>20004341</v>
      </c>
      <c r="C2887" t="e">
        <f>+#REF!</f>
        <v>#REF!</v>
      </c>
      <c r="D2887" t="s">
        <v>274</v>
      </c>
      <c r="E2887">
        <v>1179919793000</v>
      </c>
      <c r="F2887">
        <v>1464364194000</v>
      </c>
      <c r="G2887">
        <v>1</v>
      </c>
      <c r="H2887" t="s">
        <v>2229</v>
      </c>
      <c r="I2887" t="s">
        <v>2230</v>
      </c>
      <c r="J2887" t="s">
        <v>20</v>
      </c>
      <c r="K2887" t="s">
        <v>21</v>
      </c>
      <c r="L2887">
        <v>0</v>
      </c>
      <c r="M2887">
        <v>0</v>
      </c>
      <c r="N2887" t="s">
        <v>22</v>
      </c>
      <c r="O2887">
        <v>6</v>
      </c>
      <c r="P2887" s="30">
        <f>SQRT((postes_2[[#This Row],[x]]-$Q$1)^2+(postes_2[[#This Row],[y]]-$R$1)^2)</f>
        <v>410559.09536867664</v>
      </c>
      <c r="Q2887">
        <v>1020326.36</v>
      </c>
      <c r="R2887">
        <v>6729463.3300000001</v>
      </c>
    </row>
    <row r="2888" spans="1:18">
      <c r="A2888">
        <v>3227</v>
      </c>
      <c r="B2888">
        <v>40000025</v>
      </c>
      <c r="C2888" t="e">
        <f>+#REF!</f>
        <v>#REF!</v>
      </c>
      <c r="D2888" t="s">
        <v>20</v>
      </c>
      <c r="E2888">
        <v>610761600000</v>
      </c>
      <c r="F2888" t="s">
        <v>20</v>
      </c>
      <c r="G2888">
        <v>1</v>
      </c>
      <c r="H2888" t="s">
        <v>5313</v>
      </c>
      <c r="I2888" t="s">
        <v>5314</v>
      </c>
      <c r="J2888" t="s">
        <v>20</v>
      </c>
      <c r="K2888" t="s">
        <v>21</v>
      </c>
      <c r="L2888">
        <v>0</v>
      </c>
      <c r="M2888">
        <v>0</v>
      </c>
      <c r="N2888" t="s">
        <v>22</v>
      </c>
      <c r="O2888">
        <v>3</v>
      </c>
      <c r="P2888" s="30">
        <f>SQRT((postes_2[[#This Row],[x]]-$Q$1)^2+(postes_2[[#This Row],[y]]-$R$1)^2)</f>
        <v>410629.21038169635</v>
      </c>
      <c r="Q2888">
        <v>841798.99000000197</v>
      </c>
      <c r="R2888">
        <v>6414194.1399999997</v>
      </c>
    </row>
    <row r="2889" spans="1:18">
      <c r="A2889">
        <v>3200</v>
      </c>
      <c r="B2889">
        <v>40000047</v>
      </c>
      <c r="C2889" t="e">
        <f>+#REF!</f>
        <v>#REF!</v>
      </c>
      <c r="D2889" t="s">
        <v>43</v>
      </c>
      <c r="E2889">
        <v>610761600000</v>
      </c>
      <c r="F2889">
        <v>1131983572000</v>
      </c>
      <c r="G2889">
        <v>1</v>
      </c>
      <c r="H2889" t="s">
        <v>4840</v>
      </c>
      <c r="I2889" t="s">
        <v>4841</v>
      </c>
      <c r="J2889" t="s">
        <v>20</v>
      </c>
      <c r="K2889" t="s">
        <v>21</v>
      </c>
      <c r="L2889">
        <v>0</v>
      </c>
      <c r="M2889">
        <v>0</v>
      </c>
      <c r="N2889" t="s">
        <v>22</v>
      </c>
      <c r="O2889">
        <v>3</v>
      </c>
      <c r="P2889" s="30">
        <f>SQRT((postes_2[[#This Row],[x]]-$Q$1)^2+(postes_2[[#This Row],[y]]-$R$1)^2)</f>
        <v>411007.78528231598</v>
      </c>
      <c r="Q2889">
        <v>826933.89999999898</v>
      </c>
      <c r="R2889">
        <v>6404076.5</v>
      </c>
    </row>
    <row r="2890" spans="1:18">
      <c r="A2890">
        <v>3560</v>
      </c>
      <c r="B2890">
        <v>40001888</v>
      </c>
      <c r="C2890" t="e">
        <f>+#REF!</f>
        <v>#REF!</v>
      </c>
      <c r="D2890" t="s">
        <v>274</v>
      </c>
      <c r="E2890">
        <v>916099200000</v>
      </c>
      <c r="F2890">
        <v>1407410768000</v>
      </c>
      <c r="G2890">
        <v>1</v>
      </c>
      <c r="H2890" t="s">
        <v>3584</v>
      </c>
      <c r="I2890" t="s">
        <v>3585</v>
      </c>
      <c r="J2890" t="s">
        <v>20</v>
      </c>
      <c r="K2890" t="s">
        <v>21</v>
      </c>
      <c r="L2890">
        <v>0</v>
      </c>
      <c r="M2890">
        <v>0</v>
      </c>
      <c r="N2890" t="s">
        <v>22</v>
      </c>
      <c r="O2890">
        <v>3</v>
      </c>
      <c r="P2890" s="30">
        <f>SQRT((postes_2[[#This Row],[x]]-$Q$1)^2+(postes_2[[#This Row],[y]]-$R$1)^2)</f>
        <v>411170.33268735179</v>
      </c>
      <c r="Q2890">
        <v>775771.85000000102</v>
      </c>
      <c r="R2890">
        <v>6376983.79</v>
      </c>
    </row>
    <row r="2891" spans="1:18">
      <c r="A2891">
        <v>739</v>
      </c>
      <c r="B2891">
        <v>50003888</v>
      </c>
      <c r="C2891" t="e">
        <f>+#REF!</f>
        <v>#REF!</v>
      </c>
      <c r="D2891" t="s">
        <v>482</v>
      </c>
      <c r="E2891">
        <v>1123498598000</v>
      </c>
      <c r="F2891">
        <v>1389110413000</v>
      </c>
      <c r="G2891">
        <v>1</v>
      </c>
      <c r="H2891" t="s">
        <v>1603</v>
      </c>
      <c r="I2891" t="s">
        <v>1604</v>
      </c>
      <c r="J2891" t="s">
        <v>20</v>
      </c>
      <c r="K2891" t="s">
        <v>21</v>
      </c>
      <c r="L2891">
        <v>0</v>
      </c>
      <c r="M2891">
        <v>0</v>
      </c>
      <c r="N2891" t="s">
        <v>22</v>
      </c>
      <c r="O2891">
        <v>6</v>
      </c>
      <c r="P2891" s="30">
        <f>SQRT((postes_2[[#This Row],[x]]-$Q$1)^2+(postes_2[[#This Row],[y]]-$R$1)^2)</f>
        <v>411205.52713274182</v>
      </c>
      <c r="Q2891">
        <v>399890.14999999898</v>
      </c>
      <c r="R2891">
        <v>6400267.7699999996</v>
      </c>
    </row>
    <row r="2892" spans="1:18">
      <c r="A2892">
        <v>2596</v>
      </c>
      <c r="B2892">
        <v>20001136</v>
      </c>
      <c r="C2892" t="e">
        <f>+#REF!</f>
        <v>#REF!</v>
      </c>
      <c r="D2892" t="s">
        <v>168</v>
      </c>
      <c r="E2892">
        <v>923961600000</v>
      </c>
      <c r="F2892">
        <v>1449222072000</v>
      </c>
      <c r="G2892">
        <v>1</v>
      </c>
      <c r="H2892" t="s">
        <v>1360</v>
      </c>
      <c r="I2892" t="s">
        <v>1361</v>
      </c>
      <c r="J2892" t="s">
        <v>20</v>
      </c>
      <c r="K2892" t="s">
        <v>21</v>
      </c>
      <c r="L2892">
        <v>0</v>
      </c>
      <c r="M2892">
        <v>0</v>
      </c>
      <c r="N2892" t="s">
        <v>22</v>
      </c>
      <c r="O2892">
        <v>7</v>
      </c>
      <c r="P2892" s="30">
        <f>SQRT((postes_2[[#This Row],[x]]-$Q$1)^2+(postes_2[[#This Row],[y]]-$R$1)^2)</f>
        <v>411302.88979176513</v>
      </c>
      <c r="Q2892">
        <v>1020601.01</v>
      </c>
      <c r="R2892">
        <v>6784479.1100000003</v>
      </c>
    </row>
    <row r="2893" spans="1:18">
      <c r="A2893">
        <v>3853</v>
      </c>
      <c r="B2893">
        <v>70022677</v>
      </c>
      <c r="C2893" t="e">
        <f>+#REF!</f>
        <v>#REF!</v>
      </c>
      <c r="D2893" t="s">
        <v>168</v>
      </c>
      <c r="E2893">
        <v>1223564057000</v>
      </c>
      <c r="F2893">
        <v>1449068982000</v>
      </c>
      <c r="G2893">
        <v>1</v>
      </c>
      <c r="H2893" t="s">
        <v>7917</v>
      </c>
      <c r="I2893" t="s">
        <v>7918</v>
      </c>
      <c r="J2893" t="s">
        <v>20</v>
      </c>
      <c r="K2893" t="s">
        <v>21</v>
      </c>
      <c r="L2893">
        <v>0</v>
      </c>
      <c r="M2893">
        <v>0</v>
      </c>
      <c r="N2893" t="s">
        <v>22</v>
      </c>
      <c r="O2893">
        <v>3</v>
      </c>
      <c r="P2893" s="30">
        <f>SQRT((postes_2[[#This Row],[x]]-$Q$1)^2+(postes_2[[#This Row],[y]]-$R$1)^2)</f>
        <v>411588.81842270761</v>
      </c>
      <c r="Q2893">
        <v>1022013.75</v>
      </c>
      <c r="R2893">
        <v>6747419.7599999998</v>
      </c>
    </row>
    <row r="2894" spans="1:18">
      <c r="A2894">
        <v>1096</v>
      </c>
      <c r="B2894">
        <v>50000620</v>
      </c>
      <c r="C2894">
        <f>+PF1800</f>
        <v>0</v>
      </c>
      <c r="D2894" t="s">
        <v>168</v>
      </c>
      <c r="E2894">
        <v>1056499200000</v>
      </c>
      <c r="F2894">
        <v>1450365730000</v>
      </c>
      <c r="G2894">
        <v>1</v>
      </c>
      <c r="H2894" t="s">
        <v>2455</v>
      </c>
      <c r="I2894" t="s">
        <v>2456</v>
      </c>
      <c r="J2894" t="s">
        <v>20</v>
      </c>
      <c r="K2894" t="s">
        <v>21</v>
      </c>
      <c r="L2894">
        <v>0</v>
      </c>
      <c r="M2894">
        <v>0</v>
      </c>
      <c r="N2894" t="s">
        <v>22</v>
      </c>
      <c r="O2894">
        <v>3</v>
      </c>
      <c r="P2894" s="30">
        <f>SQRT((postes_2[[#This Row],[x]]-$Q$1)^2+(postes_2[[#This Row],[y]]-$R$1)^2)</f>
        <v>411742.16482575791</v>
      </c>
      <c r="Q2894">
        <v>370386.89999999898</v>
      </c>
      <c r="R2894">
        <v>6418959.6500000004</v>
      </c>
    </row>
    <row r="2895" spans="1:18">
      <c r="A2895">
        <v>2734</v>
      </c>
      <c r="B2895">
        <v>50000939</v>
      </c>
      <c r="C2895" t="e">
        <f>+#REF!</f>
        <v>#REF!</v>
      </c>
      <c r="D2895" t="s">
        <v>77</v>
      </c>
      <c r="E2895">
        <v>610761600000</v>
      </c>
      <c r="F2895">
        <v>1331643866000</v>
      </c>
      <c r="G2895">
        <v>1</v>
      </c>
      <c r="H2895" t="s">
        <v>6428</v>
      </c>
      <c r="I2895" t="s">
        <v>6429</v>
      </c>
      <c r="J2895" t="s">
        <v>20</v>
      </c>
      <c r="K2895" t="s">
        <v>21</v>
      </c>
      <c r="L2895">
        <v>0</v>
      </c>
      <c r="M2895">
        <v>0</v>
      </c>
      <c r="N2895" t="s">
        <v>22</v>
      </c>
      <c r="O2895">
        <v>3</v>
      </c>
      <c r="P2895" s="30">
        <f>SQRT((postes_2[[#This Row],[x]]-$Q$1)^2+(postes_2[[#This Row],[y]]-$R$1)^2)</f>
        <v>412095.7231167311</v>
      </c>
      <c r="Q2895">
        <v>581503.14999999898</v>
      </c>
      <c r="R2895">
        <v>6342385.9000000004</v>
      </c>
    </row>
    <row r="2896" spans="1:18">
      <c r="A2896">
        <v>3713</v>
      </c>
      <c r="B2896">
        <v>40000123</v>
      </c>
      <c r="C2896" t="e">
        <f>+#REF!</f>
        <v>#REF!</v>
      </c>
      <c r="D2896" t="s">
        <v>274</v>
      </c>
      <c r="E2896" s="1">
        <v>812160000000</v>
      </c>
      <c r="F2896">
        <v>1407410051000</v>
      </c>
      <c r="G2896">
        <v>1</v>
      </c>
      <c r="H2896" t="s">
        <v>3562</v>
      </c>
      <c r="I2896" t="s">
        <v>3563</v>
      </c>
      <c r="J2896" t="s">
        <v>20</v>
      </c>
      <c r="K2896" t="s">
        <v>21</v>
      </c>
      <c r="L2896">
        <v>0</v>
      </c>
      <c r="M2896">
        <v>0</v>
      </c>
      <c r="N2896" t="s">
        <v>22</v>
      </c>
      <c r="O2896">
        <v>3</v>
      </c>
      <c r="P2896" s="30">
        <f>SQRT((postes_2[[#This Row],[x]]-$Q$1)^2+(postes_2[[#This Row],[y]]-$R$1)^2)</f>
        <v>412166.44734620815</v>
      </c>
      <c r="Q2896">
        <v>777738.97999999695</v>
      </c>
      <c r="R2896">
        <v>6376763.4900000002</v>
      </c>
    </row>
    <row r="2897" spans="1:18">
      <c r="A2897">
        <v>1925</v>
      </c>
      <c r="B2897">
        <v>20000437</v>
      </c>
      <c r="C2897">
        <f>+PF977</f>
        <v>0</v>
      </c>
      <c r="D2897" t="s">
        <v>152</v>
      </c>
      <c r="E2897">
        <v>1258019710000</v>
      </c>
      <c r="F2897">
        <v>1276249381000</v>
      </c>
      <c r="G2897">
        <v>1</v>
      </c>
      <c r="H2897" t="s">
        <v>3839</v>
      </c>
      <c r="I2897" t="s">
        <v>3840</v>
      </c>
      <c r="J2897" t="s">
        <v>20</v>
      </c>
      <c r="K2897" t="s">
        <v>21</v>
      </c>
      <c r="L2897">
        <v>0</v>
      </c>
      <c r="M2897">
        <v>0</v>
      </c>
      <c r="N2897" t="s">
        <v>22</v>
      </c>
      <c r="O2897">
        <v>6</v>
      </c>
      <c r="P2897" s="30">
        <f>SQRT((postes_2[[#This Row],[x]]-$Q$1)^2+(postes_2[[#This Row],[y]]-$R$1)^2)</f>
        <v>412321.44834539341</v>
      </c>
      <c r="Q2897">
        <v>997413.81000000203</v>
      </c>
      <c r="R2897">
        <v>6895880.4500000002</v>
      </c>
    </row>
    <row r="2898" spans="1:18">
      <c r="A2898">
        <v>1844</v>
      </c>
      <c r="B2898">
        <v>50000944</v>
      </c>
      <c r="C2898">
        <f>+PF1056</f>
        <v>0</v>
      </c>
      <c r="D2898" t="s">
        <v>77</v>
      </c>
      <c r="E2898">
        <v>1169485645000</v>
      </c>
      <c r="F2898">
        <v>1331645608000</v>
      </c>
      <c r="G2898">
        <v>1</v>
      </c>
      <c r="H2898" t="s">
        <v>4354</v>
      </c>
      <c r="I2898" t="s">
        <v>4355</v>
      </c>
      <c r="J2898" t="s">
        <v>20</v>
      </c>
      <c r="K2898" t="s">
        <v>21</v>
      </c>
      <c r="L2898">
        <v>0</v>
      </c>
      <c r="M2898">
        <v>0</v>
      </c>
      <c r="N2898" t="s">
        <v>22</v>
      </c>
      <c r="O2898">
        <v>3</v>
      </c>
      <c r="P2898" s="30">
        <f>SQRT((postes_2[[#This Row],[x]]-$Q$1)^2+(postes_2[[#This Row],[y]]-$R$1)^2)</f>
        <v>412641.91196108045</v>
      </c>
      <c r="Q2898">
        <v>597855.64999999898</v>
      </c>
      <c r="R2898">
        <v>6341013.2699999996</v>
      </c>
    </row>
    <row r="2899" spans="1:18">
      <c r="A2899">
        <v>1121</v>
      </c>
      <c r="B2899">
        <v>60000715</v>
      </c>
      <c r="C2899">
        <f>+PF1780</f>
        <v>0</v>
      </c>
      <c r="D2899" t="s">
        <v>20</v>
      </c>
      <c r="E2899" s="1">
        <v>991008000000</v>
      </c>
      <c r="F2899" t="s">
        <v>20</v>
      </c>
      <c r="G2899">
        <v>1</v>
      </c>
      <c r="H2899" t="s">
        <v>6586</v>
      </c>
      <c r="I2899" t="s">
        <v>6587</v>
      </c>
      <c r="J2899" t="s">
        <v>20</v>
      </c>
      <c r="K2899" t="s">
        <v>21</v>
      </c>
      <c r="L2899">
        <v>0</v>
      </c>
      <c r="M2899">
        <v>0</v>
      </c>
      <c r="N2899" t="s">
        <v>22</v>
      </c>
      <c r="O2899">
        <v>3</v>
      </c>
      <c r="P2899" s="30">
        <f>SQRT((postes_2[[#This Row],[x]]-$Q$1)^2+(postes_2[[#This Row],[y]]-$R$1)^2)</f>
        <v>412642.89690259215</v>
      </c>
      <c r="Q2899">
        <v>198293.92000000199</v>
      </c>
      <c r="R2899">
        <v>6773099.6799999997</v>
      </c>
    </row>
    <row r="2900" spans="1:18">
      <c r="A2900">
        <v>3892</v>
      </c>
      <c r="B2900">
        <v>60000467</v>
      </c>
      <c r="C2900" t="e">
        <f>+#REF!</f>
        <v>#REF!</v>
      </c>
      <c r="D2900" t="s">
        <v>38</v>
      </c>
      <c r="E2900" s="1">
        <v>991008000000</v>
      </c>
      <c r="F2900">
        <v>1244553863000</v>
      </c>
      <c r="G2900">
        <v>1</v>
      </c>
      <c r="H2900" t="s">
        <v>8207</v>
      </c>
      <c r="I2900" t="s">
        <v>8207</v>
      </c>
      <c r="J2900" t="s">
        <v>20</v>
      </c>
      <c r="K2900" t="s">
        <v>21</v>
      </c>
      <c r="L2900">
        <v>0</v>
      </c>
      <c r="M2900">
        <v>0</v>
      </c>
      <c r="N2900" t="s">
        <v>22</v>
      </c>
      <c r="O2900">
        <v>3</v>
      </c>
      <c r="P2900" s="30">
        <f>SQRT((postes_2[[#This Row],[x]]-$Q$1)^2+(postes_2[[#This Row],[y]]-$R$1)^2)</f>
        <v>412755.81811683375</v>
      </c>
      <c r="Q2900">
        <v>199618.27000000299</v>
      </c>
      <c r="R2900">
        <v>6793070.4900000002</v>
      </c>
    </row>
    <row r="2901" spans="1:18">
      <c r="A2901">
        <v>1546</v>
      </c>
      <c r="B2901">
        <v>30000673</v>
      </c>
      <c r="C2901">
        <f>+PF1360</f>
        <v>0</v>
      </c>
      <c r="D2901" t="s">
        <v>20</v>
      </c>
      <c r="E2901">
        <v>972518400000</v>
      </c>
      <c r="F2901" t="s">
        <v>20</v>
      </c>
      <c r="G2901">
        <v>1</v>
      </c>
      <c r="H2901" t="s">
        <v>2492</v>
      </c>
      <c r="I2901" t="s">
        <v>2493</v>
      </c>
      <c r="J2901" t="s">
        <v>20</v>
      </c>
      <c r="K2901" t="s">
        <v>21</v>
      </c>
      <c r="L2901">
        <v>0</v>
      </c>
      <c r="M2901">
        <v>0</v>
      </c>
      <c r="N2901" t="s">
        <v>22</v>
      </c>
      <c r="O2901">
        <v>6</v>
      </c>
      <c r="P2901" s="30">
        <f>SQRT((postes_2[[#This Row],[x]]-$Q$1)^2+(postes_2[[#This Row],[y]]-$R$1)^2)</f>
        <v>412810.06982478697</v>
      </c>
      <c r="Q2901">
        <v>974991.89000000095</v>
      </c>
      <c r="R2901">
        <v>6559721.7300000004</v>
      </c>
    </row>
    <row r="2902" spans="1:18">
      <c r="A2902">
        <v>1601</v>
      </c>
      <c r="B2902">
        <v>30000654</v>
      </c>
      <c r="C2902">
        <f>+PF1303</f>
        <v>0</v>
      </c>
      <c r="D2902" t="s">
        <v>23</v>
      </c>
      <c r="E2902">
        <v>940204800000</v>
      </c>
      <c r="F2902">
        <v>1268670530000</v>
      </c>
      <c r="G2902">
        <v>1</v>
      </c>
      <c r="H2902" t="s">
        <v>7167</v>
      </c>
      <c r="I2902" t="s">
        <v>7168</v>
      </c>
      <c r="J2902" t="s">
        <v>20</v>
      </c>
      <c r="K2902" t="s">
        <v>21</v>
      </c>
      <c r="L2902">
        <v>0</v>
      </c>
      <c r="M2902">
        <v>0</v>
      </c>
      <c r="N2902" t="s">
        <v>22</v>
      </c>
      <c r="O2902">
        <v>3</v>
      </c>
      <c r="P2902" s="30">
        <f>SQRT((postes_2[[#This Row],[x]]-$Q$1)^2+(postes_2[[#This Row],[y]]-$R$1)^2)</f>
        <v>413066.52672973112</v>
      </c>
      <c r="Q2902">
        <v>976857.14999999898</v>
      </c>
      <c r="R2902">
        <v>6562716.7300000004</v>
      </c>
    </row>
    <row r="2903" spans="1:18">
      <c r="A2903">
        <v>1593</v>
      </c>
      <c r="B2903">
        <v>50000942</v>
      </c>
      <c r="C2903" t="e">
        <f>+#REF!</f>
        <v>#REF!</v>
      </c>
      <c r="D2903" t="s">
        <v>77</v>
      </c>
      <c r="E2903">
        <v>610761600000</v>
      </c>
      <c r="F2903">
        <v>1331643658000</v>
      </c>
      <c r="G2903">
        <v>1</v>
      </c>
      <c r="H2903" t="s">
        <v>7566</v>
      </c>
      <c r="I2903" t="s">
        <v>7567</v>
      </c>
      <c r="J2903" t="s">
        <v>26</v>
      </c>
      <c r="K2903" t="s">
        <v>21</v>
      </c>
      <c r="L2903">
        <v>0</v>
      </c>
      <c r="M2903">
        <v>0</v>
      </c>
      <c r="N2903" t="s">
        <v>22</v>
      </c>
      <c r="O2903">
        <v>3</v>
      </c>
      <c r="P2903" s="30">
        <f>SQRT((postes_2[[#This Row],[x]]-$Q$1)^2+(postes_2[[#This Row],[y]]-$R$1)^2)</f>
        <v>413145.25540753751</v>
      </c>
      <c r="Q2903">
        <v>583841.14000000095</v>
      </c>
      <c r="R2903">
        <v>6341176.1100000003</v>
      </c>
    </row>
    <row r="2904" spans="1:18">
      <c r="A2904">
        <v>2122</v>
      </c>
      <c r="B2904">
        <v>20001258</v>
      </c>
      <c r="C2904">
        <f>+PF784</f>
        <v>0</v>
      </c>
      <c r="D2904" t="s">
        <v>43</v>
      </c>
      <c r="E2904">
        <v>1152549547000</v>
      </c>
      <c r="F2904" t="s">
        <v>20</v>
      </c>
      <c r="G2904">
        <v>1</v>
      </c>
      <c r="H2904" t="s">
        <v>4317</v>
      </c>
      <c r="I2904" t="s">
        <v>4318</v>
      </c>
      <c r="J2904" t="s">
        <v>4319</v>
      </c>
      <c r="K2904" t="s">
        <v>21</v>
      </c>
      <c r="L2904">
        <v>0</v>
      </c>
      <c r="M2904">
        <v>0</v>
      </c>
      <c r="N2904" t="s">
        <v>22</v>
      </c>
      <c r="O2904">
        <v>3</v>
      </c>
      <c r="P2904" s="30">
        <f>SQRT((postes_2[[#This Row],[x]]-$Q$1)^2+(postes_2[[#This Row],[y]]-$R$1)^2)</f>
        <v>413196.91121008381</v>
      </c>
      <c r="Q2904">
        <v>1023653.8</v>
      </c>
      <c r="R2904">
        <v>6756663.6200000001</v>
      </c>
    </row>
    <row r="2905" spans="1:18">
      <c r="A2905">
        <v>943</v>
      </c>
      <c r="B2905">
        <v>20001273</v>
      </c>
      <c r="C2905" t="e">
        <f>+#REF!</f>
        <v>#REF!</v>
      </c>
      <c r="D2905" t="s">
        <v>168</v>
      </c>
      <c r="E2905">
        <v>610761600000</v>
      </c>
      <c r="F2905">
        <v>1450260275000</v>
      </c>
      <c r="G2905">
        <v>1</v>
      </c>
      <c r="H2905" t="s">
        <v>1658</v>
      </c>
      <c r="I2905" t="s">
        <v>1659</v>
      </c>
      <c r="J2905" t="s">
        <v>20</v>
      </c>
      <c r="K2905" t="s">
        <v>21</v>
      </c>
      <c r="L2905">
        <v>0</v>
      </c>
      <c r="M2905">
        <v>0</v>
      </c>
      <c r="N2905" t="s">
        <v>22</v>
      </c>
      <c r="O2905">
        <v>3</v>
      </c>
      <c r="P2905" s="30">
        <f>SQRT((postes_2[[#This Row],[x]]-$Q$1)^2+(postes_2[[#This Row],[y]]-$R$1)^2)</f>
        <v>413209.01105944312</v>
      </c>
      <c r="Q2905">
        <v>1023678.18</v>
      </c>
      <c r="R2905">
        <v>6753146.0499999998</v>
      </c>
    </row>
    <row r="2906" spans="1:18">
      <c r="A2906">
        <v>560</v>
      </c>
      <c r="B2906">
        <v>20001323</v>
      </c>
      <c r="C2906">
        <f>+PF2348</f>
        <v>0</v>
      </c>
      <c r="D2906" t="s">
        <v>168</v>
      </c>
      <c r="E2906">
        <v>791769600000</v>
      </c>
      <c r="F2906">
        <v>1449138772000</v>
      </c>
      <c r="G2906">
        <v>1</v>
      </c>
      <c r="H2906" t="s">
        <v>7769</v>
      </c>
      <c r="I2906" t="s">
        <v>7770</v>
      </c>
      <c r="J2906" t="s">
        <v>20</v>
      </c>
      <c r="K2906" t="s">
        <v>21</v>
      </c>
      <c r="L2906">
        <v>0</v>
      </c>
      <c r="M2906">
        <v>0</v>
      </c>
      <c r="N2906" t="s">
        <v>22</v>
      </c>
      <c r="O2906">
        <v>3</v>
      </c>
      <c r="P2906" s="30">
        <f>SQRT((postes_2[[#This Row],[x]]-$Q$1)^2+(postes_2[[#This Row],[y]]-$R$1)^2)</f>
        <v>413267.93361932383</v>
      </c>
      <c r="Q2906">
        <v>1023707.54</v>
      </c>
      <c r="R2906">
        <v>6748509.2000000002</v>
      </c>
    </row>
    <row r="2907" spans="1:18">
      <c r="A2907">
        <v>3614</v>
      </c>
      <c r="B2907">
        <v>30000853</v>
      </c>
      <c r="C2907" t="e">
        <f>+#REF!</f>
        <v>#REF!</v>
      </c>
      <c r="D2907" t="s">
        <v>56</v>
      </c>
      <c r="E2907">
        <v>1168597346000</v>
      </c>
      <c r="F2907">
        <v>1168597291000</v>
      </c>
      <c r="G2907">
        <v>1</v>
      </c>
      <c r="H2907" t="s">
        <v>7722</v>
      </c>
      <c r="I2907" t="s">
        <v>7723</v>
      </c>
      <c r="J2907" t="s">
        <v>7724</v>
      </c>
      <c r="K2907" t="s">
        <v>21</v>
      </c>
      <c r="L2907">
        <v>0</v>
      </c>
      <c r="M2907">
        <v>0</v>
      </c>
      <c r="N2907" t="s">
        <v>22</v>
      </c>
      <c r="O2907">
        <v>3</v>
      </c>
      <c r="P2907" s="30">
        <f>SQRT((postes_2[[#This Row],[x]]-$Q$1)^2+(postes_2[[#This Row],[y]]-$R$1)^2)</f>
        <v>413378.07636126183</v>
      </c>
      <c r="Q2907">
        <v>964905.85000000102</v>
      </c>
      <c r="R2907">
        <v>6540727.4000000004</v>
      </c>
    </row>
    <row r="2908" spans="1:18">
      <c r="A2908">
        <v>1841</v>
      </c>
      <c r="B2908">
        <v>20001138</v>
      </c>
      <c r="C2908" t="e">
        <f>+#REF!</f>
        <v>#REF!</v>
      </c>
      <c r="D2908" t="s">
        <v>20</v>
      </c>
      <c r="E2908">
        <v>791769600000</v>
      </c>
      <c r="F2908" t="s">
        <v>20</v>
      </c>
      <c r="G2908">
        <v>1</v>
      </c>
      <c r="H2908" t="s">
        <v>4347</v>
      </c>
      <c r="I2908" t="s">
        <v>4348</v>
      </c>
      <c r="J2908" t="s">
        <v>754</v>
      </c>
      <c r="K2908" t="s">
        <v>21</v>
      </c>
      <c r="L2908">
        <v>0</v>
      </c>
      <c r="M2908">
        <v>0</v>
      </c>
      <c r="N2908" t="s">
        <v>22</v>
      </c>
      <c r="O2908">
        <v>3</v>
      </c>
      <c r="P2908" s="30">
        <f>SQRT((postes_2[[#This Row],[x]]-$Q$1)^2+(postes_2[[#This Row],[y]]-$R$1)^2)</f>
        <v>413408.43658343371</v>
      </c>
      <c r="Q2908">
        <v>1022744.7</v>
      </c>
      <c r="R2908">
        <v>6784048.6500000004</v>
      </c>
    </row>
    <row r="2909" spans="1:18">
      <c r="A2909">
        <v>3436</v>
      </c>
      <c r="B2909">
        <v>30002156</v>
      </c>
      <c r="C2909" t="e">
        <f>+#REF!</f>
        <v>#REF!</v>
      </c>
      <c r="D2909" t="s">
        <v>77</v>
      </c>
      <c r="E2909">
        <v>610761600000</v>
      </c>
      <c r="F2909">
        <v>1311697389000</v>
      </c>
      <c r="G2909">
        <v>1</v>
      </c>
      <c r="H2909" t="s">
        <v>204</v>
      </c>
      <c r="I2909" t="s">
        <v>205</v>
      </c>
      <c r="J2909" t="s">
        <v>20</v>
      </c>
      <c r="K2909" t="s">
        <v>21</v>
      </c>
      <c r="L2909">
        <v>0</v>
      </c>
      <c r="M2909">
        <v>0</v>
      </c>
      <c r="N2909" t="s">
        <v>22</v>
      </c>
      <c r="O2909">
        <v>3</v>
      </c>
      <c r="P2909" s="30">
        <f>SQRT((postes_2[[#This Row],[x]]-$Q$1)^2+(postes_2[[#This Row],[y]]-$R$1)^2)</f>
        <v>413443.23231642816</v>
      </c>
      <c r="Q2909">
        <v>881104.59000000404</v>
      </c>
      <c r="R2909">
        <v>6440905.4100000001</v>
      </c>
    </row>
    <row r="2910" spans="1:18">
      <c r="A2910">
        <v>722</v>
      </c>
      <c r="B2910">
        <v>20001334</v>
      </c>
      <c r="C2910">
        <f>+PF2190</f>
        <v>0</v>
      </c>
      <c r="D2910" t="s">
        <v>168</v>
      </c>
      <c r="E2910">
        <v>916358400000</v>
      </c>
      <c r="F2910">
        <v>1449135918000</v>
      </c>
      <c r="G2910">
        <v>1</v>
      </c>
      <c r="H2910" t="s">
        <v>1216</v>
      </c>
      <c r="I2910" t="s">
        <v>1217</v>
      </c>
      <c r="J2910" t="s">
        <v>20</v>
      </c>
      <c r="K2910" t="s">
        <v>21</v>
      </c>
      <c r="L2910">
        <v>0</v>
      </c>
      <c r="M2910">
        <v>0</v>
      </c>
      <c r="N2910" t="s">
        <v>22</v>
      </c>
      <c r="O2910">
        <v>3</v>
      </c>
      <c r="P2910" s="30">
        <f>SQRT((postes_2[[#This Row],[x]]-$Q$1)^2+(postes_2[[#This Row],[y]]-$R$1)^2)</f>
        <v>413986.14629079757</v>
      </c>
      <c r="Q2910">
        <v>1024398.91</v>
      </c>
      <c r="R2910">
        <v>6746621.3700000001</v>
      </c>
    </row>
    <row r="2911" spans="1:18">
      <c r="A2911">
        <v>3705</v>
      </c>
      <c r="B2911">
        <v>40001879</v>
      </c>
      <c r="C2911" t="e">
        <f>+#REF!</f>
        <v>#REF!</v>
      </c>
      <c r="D2911" t="s">
        <v>805</v>
      </c>
      <c r="E2911" s="1">
        <v>916272000000</v>
      </c>
      <c r="F2911">
        <v>1291908189000</v>
      </c>
      <c r="G2911">
        <v>1</v>
      </c>
      <c r="H2911" t="s">
        <v>3547</v>
      </c>
      <c r="I2911" t="s">
        <v>3548</v>
      </c>
      <c r="J2911" t="s">
        <v>20</v>
      </c>
      <c r="K2911" t="s">
        <v>21</v>
      </c>
      <c r="L2911">
        <v>0</v>
      </c>
      <c r="M2911">
        <v>0</v>
      </c>
      <c r="N2911" t="s">
        <v>22</v>
      </c>
      <c r="O2911">
        <v>6</v>
      </c>
      <c r="P2911" s="30">
        <f>SQRT((postes_2[[#This Row],[x]]-$Q$1)^2+(postes_2[[#This Row],[y]]-$R$1)^2)</f>
        <v>414143.48284507525</v>
      </c>
      <c r="Q2911">
        <v>779374.32999999798</v>
      </c>
      <c r="R2911">
        <v>6375327.5700000003</v>
      </c>
    </row>
    <row r="2912" spans="1:18">
      <c r="A2912">
        <v>1279</v>
      </c>
      <c r="B2912">
        <v>30002139</v>
      </c>
      <c r="C2912">
        <f>+PF1635</f>
        <v>0</v>
      </c>
      <c r="D2912" t="s">
        <v>274</v>
      </c>
      <c r="E2912">
        <v>610761600000</v>
      </c>
      <c r="F2912">
        <v>1394196978000</v>
      </c>
      <c r="G2912">
        <v>1</v>
      </c>
      <c r="H2912" t="s">
        <v>3190</v>
      </c>
      <c r="I2912" t="s">
        <v>3191</v>
      </c>
      <c r="J2912" t="s">
        <v>20</v>
      </c>
      <c r="K2912" t="s">
        <v>21</v>
      </c>
      <c r="L2912">
        <v>0</v>
      </c>
      <c r="M2912">
        <v>0</v>
      </c>
      <c r="N2912" t="s">
        <v>22</v>
      </c>
      <c r="O2912">
        <v>3</v>
      </c>
      <c r="P2912" s="30">
        <f>SQRT((postes_2[[#This Row],[x]]-$Q$1)^2+(postes_2[[#This Row],[y]]-$R$1)^2)</f>
        <v>414303.66903377092</v>
      </c>
      <c r="Q2912">
        <v>884422.82999999798</v>
      </c>
      <c r="R2912">
        <v>6442661.79</v>
      </c>
    </row>
    <row r="2913" spans="1:18">
      <c r="A2913">
        <v>1922</v>
      </c>
      <c r="B2913">
        <v>20000431</v>
      </c>
      <c r="C2913">
        <f>+PF993</f>
        <v>0</v>
      </c>
      <c r="D2913" t="s">
        <v>152</v>
      </c>
      <c r="E2913">
        <v>769132800000</v>
      </c>
      <c r="F2913">
        <v>1276073860000</v>
      </c>
      <c r="G2913">
        <v>1</v>
      </c>
      <c r="H2913" t="s">
        <v>3833</v>
      </c>
      <c r="I2913" t="s">
        <v>3834</v>
      </c>
      <c r="J2913" t="s">
        <v>3835</v>
      </c>
      <c r="K2913" t="s">
        <v>21</v>
      </c>
      <c r="L2913">
        <v>0</v>
      </c>
      <c r="M2913">
        <v>0</v>
      </c>
      <c r="N2913" t="s">
        <v>22</v>
      </c>
      <c r="O2913">
        <v>3</v>
      </c>
      <c r="P2913" s="30">
        <f>SQRT((postes_2[[#This Row],[x]]-$Q$1)^2+(postes_2[[#This Row],[y]]-$R$1)^2)</f>
        <v>414388.64315513492</v>
      </c>
      <c r="Q2913">
        <v>999077.77000000305</v>
      </c>
      <c r="R2913">
        <v>6897342.1500000004</v>
      </c>
    </row>
    <row r="2914" spans="1:18">
      <c r="A2914">
        <v>2442</v>
      </c>
      <c r="B2914">
        <v>70038489</v>
      </c>
      <c r="C2914" t="e">
        <f>+#REF!</f>
        <v>#REF!</v>
      </c>
      <c r="D2914" t="s">
        <v>56</v>
      </c>
      <c r="E2914">
        <v>1337876554000</v>
      </c>
      <c r="F2914">
        <v>1337876483000</v>
      </c>
      <c r="G2914">
        <v>1</v>
      </c>
      <c r="H2914" t="s">
        <v>1427</v>
      </c>
      <c r="I2914" t="s">
        <v>1428</v>
      </c>
      <c r="J2914" t="s">
        <v>1429</v>
      </c>
      <c r="K2914" t="s">
        <v>21</v>
      </c>
      <c r="L2914">
        <v>0</v>
      </c>
      <c r="M2914">
        <v>0</v>
      </c>
      <c r="N2914" t="s">
        <v>22</v>
      </c>
      <c r="O2914">
        <v>3</v>
      </c>
      <c r="P2914" s="30">
        <f>SQRT((postes_2[[#This Row],[x]]-$Q$1)^2+(postes_2[[#This Row],[y]]-$R$1)^2)</f>
        <v>414533.39529276331</v>
      </c>
      <c r="Q2914">
        <v>471146.70000000298</v>
      </c>
      <c r="R2914">
        <v>6363043.1500000004</v>
      </c>
    </row>
    <row r="2915" spans="1:18">
      <c r="A2915">
        <v>3225</v>
      </c>
      <c r="B2915">
        <v>20000550</v>
      </c>
      <c r="C2915" t="e">
        <f>+#REF!</f>
        <v>#REF!</v>
      </c>
      <c r="D2915" t="s">
        <v>77</v>
      </c>
      <c r="E2915">
        <v>610761600000</v>
      </c>
      <c r="F2915">
        <v>1367508486000</v>
      </c>
      <c r="G2915">
        <v>1</v>
      </c>
      <c r="H2915" t="s">
        <v>5309</v>
      </c>
      <c r="I2915" t="s">
        <v>5310</v>
      </c>
      <c r="J2915" t="s">
        <v>20</v>
      </c>
      <c r="K2915" t="s">
        <v>21</v>
      </c>
      <c r="L2915">
        <v>0</v>
      </c>
      <c r="M2915">
        <v>0</v>
      </c>
      <c r="N2915" t="s">
        <v>22</v>
      </c>
      <c r="O2915">
        <v>3</v>
      </c>
      <c r="P2915" s="30">
        <f>SQRT((postes_2[[#This Row],[x]]-$Q$1)^2+(postes_2[[#This Row],[y]]-$R$1)^2)</f>
        <v>414606.27417666186</v>
      </c>
      <c r="Q2915">
        <v>1008273.34</v>
      </c>
      <c r="R2915">
        <v>6870296.8499999996</v>
      </c>
    </row>
    <row r="2916" spans="1:18">
      <c r="A2916">
        <v>3748</v>
      </c>
      <c r="B2916">
        <v>20004430</v>
      </c>
      <c r="C2916" t="e">
        <f>+#REF!</f>
        <v>#REF!</v>
      </c>
      <c r="D2916" t="s">
        <v>30</v>
      </c>
      <c r="E2916">
        <v>1081987200000</v>
      </c>
      <c r="F2916">
        <v>1324484961000</v>
      </c>
      <c r="G2916">
        <v>1</v>
      </c>
      <c r="H2916" t="s">
        <v>7228</v>
      </c>
      <c r="I2916" t="s">
        <v>7229</v>
      </c>
      <c r="J2916" t="s">
        <v>186</v>
      </c>
      <c r="K2916" t="s">
        <v>21</v>
      </c>
      <c r="L2916">
        <v>0</v>
      </c>
      <c r="M2916">
        <v>0</v>
      </c>
      <c r="N2916" t="s">
        <v>22</v>
      </c>
      <c r="O2916">
        <v>3</v>
      </c>
      <c r="P2916" s="30">
        <f>SQRT((postes_2[[#This Row],[x]]-$Q$1)^2+(postes_2[[#This Row],[y]]-$R$1)^2)</f>
        <v>414628.81717381423</v>
      </c>
      <c r="Q2916">
        <v>1017443.81</v>
      </c>
      <c r="R2916">
        <v>6832764.2800000003</v>
      </c>
    </row>
    <row r="2917" spans="1:18">
      <c r="A2917">
        <v>3293</v>
      </c>
      <c r="B2917">
        <v>40000038</v>
      </c>
      <c r="C2917" t="e">
        <f>+#REF!</f>
        <v>#REF!</v>
      </c>
      <c r="D2917" t="s">
        <v>77</v>
      </c>
      <c r="E2917">
        <v>610761600000</v>
      </c>
      <c r="F2917">
        <v>1353680049000</v>
      </c>
      <c r="G2917">
        <v>1</v>
      </c>
      <c r="H2917" t="s">
        <v>3647</v>
      </c>
      <c r="I2917" t="s">
        <v>3648</v>
      </c>
      <c r="J2917" t="s">
        <v>26</v>
      </c>
      <c r="K2917" t="s">
        <v>21</v>
      </c>
      <c r="L2917">
        <v>0</v>
      </c>
      <c r="M2917">
        <v>0</v>
      </c>
      <c r="N2917" t="s">
        <v>22</v>
      </c>
      <c r="O2917">
        <v>3</v>
      </c>
      <c r="P2917" s="30">
        <f>SQRT((postes_2[[#This Row],[x]]-$Q$1)^2+(postes_2[[#This Row],[y]]-$R$1)^2)</f>
        <v>414648.27240210312</v>
      </c>
      <c r="Q2917">
        <v>838598.11999999697</v>
      </c>
      <c r="R2917">
        <v>6407210.3799999999</v>
      </c>
    </row>
    <row r="2918" spans="1:18">
      <c r="A2918">
        <v>317</v>
      </c>
      <c r="B2918">
        <v>20001124</v>
      </c>
      <c r="C2918">
        <f>+PF2603</f>
        <v>0</v>
      </c>
      <c r="D2918" t="s">
        <v>77</v>
      </c>
      <c r="E2918">
        <v>610761600000</v>
      </c>
      <c r="F2918">
        <v>1327588367000</v>
      </c>
      <c r="G2918">
        <v>1</v>
      </c>
      <c r="H2918" t="s">
        <v>746</v>
      </c>
      <c r="I2918" t="s">
        <v>747</v>
      </c>
      <c r="J2918" t="s">
        <v>26</v>
      </c>
      <c r="K2918" t="s">
        <v>21</v>
      </c>
      <c r="L2918">
        <v>0</v>
      </c>
      <c r="M2918">
        <v>0</v>
      </c>
      <c r="N2918" t="s">
        <v>22</v>
      </c>
      <c r="O2918">
        <v>3</v>
      </c>
      <c r="P2918" s="30">
        <f>SQRT((postes_2[[#This Row],[x]]-$Q$1)^2+(postes_2[[#This Row],[y]]-$R$1)^2)</f>
        <v>414827.5463313816</v>
      </c>
      <c r="Q2918">
        <v>1024076.4</v>
      </c>
      <c r="R2918">
        <v>6785259.3899999997</v>
      </c>
    </row>
    <row r="2919" spans="1:18">
      <c r="A2919">
        <v>4031</v>
      </c>
      <c r="B2919">
        <v>30000706</v>
      </c>
      <c r="C2919" t="e">
        <f>+#REF!</f>
        <v>#REF!</v>
      </c>
      <c r="D2919" t="s">
        <v>20</v>
      </c>
      <c r="E2919">
        <v>610761600000</v>
      </c>
      <c r="F2919" t="s">
        <v>20</v>
      </c>
      <c r="G2919">
        <v>1</v>
      </c>
      <c r="H2919" t="s">
        <v>8059</v>
      </c>
      <c r="I2919" t="s">
        <v>8060</v>
      </c>
      <c r="J2919" t="s">
        <v>20</v>
      </c>
      <c r="K2919" t="s">
        <v>21</v>
      </c>
      <c r="L2919">
        <v>0</v>
      </c>
      <c r="M2919">
        <v>0</v>
      </c>
      <c r="N2919" t="s">
        <v>22</v>
      </c>
      <c r="O2919">
        <v>3</v>
      </c>
      <c r="P2919" s="30">
        <f>SQRT((postes_2[[#This Row],[x]]-$Q$1)^2+(postes_2[[#This Row],[y]]-$R$1)^2)</f>
        <v>414846.28025679535</v>
      </c>
      <c r="Q2919">
        <v>976394.09000000404</v>
      </c>
      <c r="R2919">
        <v>6558023.1600000001</v>
      </c>
    </row>
    <row r="2920" spans="1:18">
      <c r="A2920">
        <v>1803</v>
      </c>
      <c r="B2920">
        <v>50000852</v>
      </c>
      <c r="C2920" t="e">
        <f>+#REF!</f>
        <v>#REF!</v>
      </c>
      <c r="D2920" t="s">
        <v>482</v>
      </c>
      <c r="E2920">
        <v>610761600000</v>
      </c>
      <c r="F2920">
        <v>1387881843000</v>
      </c>
      <c r="G2920">
        <v>1</v>
      </c>
      <c r="H2920" t="s">
        <v>7136</v>
      </c>
      <c r="I2920" t="s">
        <v>7136</v>
      </c>
      <c r="J2920" t="s">
        <v>20</v>
      </c>
      <c r="K2920" t="s">
        <v>21</v>
      </c>
      <c r="L2920">
        <v>0</v>
      </c>
      <c r="M2920">
        <v>0</v>
      </c>
      <c r="N2920" t="s">
        <v>22</v>
      </c>
      <c r="O2920">
        <v>3</v>
      </c>
      <c r="P2920" s="30">
        <f>SQRT((postes_2[[#This Row],[x]]-$Q$1)^2+(postes_2[[#This Row],[y]]-$R$1)^2)</f>
        <v>414876.37925021612</v>
      </c>
      <c r="Q2920">
        <v>443802.68999999802</v>
      </c>
      <c r="R2920">
        <v>6373535.1799999997</v>
      </c>
    </row>
    <row r="2921" spans="1:18">
      <c r="A2921">
        <v>559</v>
      </c>
      <c r="B2921">
        <v>20001448</v>
      </c>
      <c r="C2921">
        <f>+PF2364</f>
        <v>0</v>
      </c>
      <c r="D2921" t="s">
        <v>168</v>
      </c>
      <c r="E2921">
        <v>610761600000</v>
      </c>
      <c r="F2921">
        <v>1449157438000</v>
      </c>
      <c r="G2921">
        <v>1</v>
      </c>
      <c r="H2921" t="s">
        <v>7767</v>
      </c>
      <c r="I2921" t="s">
        <v>7768</v>
      </c>
      <c r="J2921" t="s">
        <v>20</v>
      </c>
      <c r="K2921" t="s">
        <v>21</v>
      </c>
      <c r="L2921">
        <v>0</v>
      </c>
      <c r="M2921">
        <v>0</v>
      </c>
      <c r="N2921" t="s">
        <v>22</v>
      </c>
      <c r="O2921">
        <v>3</v>
      </c>
      <c r="P2921" s="30">
        <f>SQRT((postes_2[[#This Row],[x]]-$Q$1)^2+(postes_2[[#This Row],[y]]-$R$1)^2)</f>
        <v>415027.09719868813</v>
      </c>
      <c r="Q2921">
        <v>1024511.11</v>
      </c>
      <c r="R2921">
        <v>6724881.54</v>
      </c>
    </row>
    <row r="2922" spans="1:18">
      <c r="A2922">
        <v>1381</v>
      </c>
      <c r="B2922">
        <v>40000085</v>
      </c>
      <c r="C2922" t="e">
        <f>+#REF!</f>
        <v>#REF!</v>
      </c>
      <c r="D2922" t="s">
        <v>20</v>
      </c>
      <c r="E2922" s="1">
        <v>765504000000</v>
      </c>
      <c r="F2922" t="s">
        <v>20</v>
      </c>
      <c r="G2922">
        <v>1</v>
      </c>
      <c r="H2922" t="s">
        <v>2746</v>
      </c>
      <c r="I2922" t="s">
        <v>2747</v>
      </c>
      <c r="J2922" t="s">
        <v>20</v>
      </c>
      <c r="K2922" t="s">
        <v>21</v>
      </c>
      <c r="L2922">
        <v>0</v>
      </c>
      <c r="M2922">
        <v>0</v>
      </c>
      <c r="N2922" t="s">
        <v>22</v>
      </c>
      <c r="O2922">
        <v>3</v>
      </c>
      <c r="P2922" s="30">
        <f>SQRT((postes_2[[#This Row],[x]]-$Q$1)^2+(postes_2[[#This Row],[y]]-$R$1)^2)</f>
        <v>415085.07391622843</v>
      </c>
      <c r="Q2922">
        <v>811394.5</v>
      </c>
      <c r="R2922">
        <v>6390247.9800000004</v>
      </c>
    </row>
    <row r="2923" spans="1:18">
      <c r="A2923">
        <v>1906</v>
      </c>
      <c r="B2923">
        <v>30000466</v>
      </c>
      <c r="C2923" t="e">
        <f>+#REF!</f>
        <v>#REF!</v>
      </c>
      <c r="D2923" t="s">
        <v>152</v>
      </c>
      <c r="E2923">
        <v>610761600000</v>
      </c>
      <c r="F2923">
        <v>1287483222000</v>
      </c>
      <c r="G2923">
        <v>1</v>
      </c>
      <c r="H2923" t="s">
        <v>3430</v>
      </c>
      <c r="I2923" t="s">
        <v>3431</v>
      </c>
      <c r="J2923" t="s">
        <v>20</v>
      </c>
      <c r="K2923" t="s">
        <v>21</v>
      </c>
      <c r="L2923">
        <v>0</v>
      </c>
      <c r="M2923">
        <v>0</v>
      </c>
      <c r="N2923" t="s">
        <v>22</v>
      </c>
      <c r="O2923">
        <v>3</v>
      </c>
      <c r="P2923" s="30">
        <f>SQRT((postes_2[[#This Row],[x]]-$Q$1)^2+(postes_2[[#This Row],[y]]-$R$1)^2)</f>
        <v>415243.402079764</v>
      </c>
      <c r="Q2923">
        <v>989541.46999999904</v>
      </c>
      <c r="R2923">
        <v>6583959.0599999996</v>
      </c>
    </row>
    <row r="2924" spans="1:18">
      <c r="A2924">
        <v>756</v>
      </c>
      <c r="B2924">
        <v>70059995</v>
      </c>
      <c r="C2924">
        <f>+PF2173</f>
        <v>0</v>
      </c>
      <c r="D2924" t="s">
        <v>168</v>
      </c>
      <c r="E2924">
        <v>1465813404000</v>
      </c>
      <c r="F2924">
        <v>1449856767000</v>
      </c>
      <c r="G2924">
        <v>1</v>
      </c>
      <c r="H2924" t="s">
        <v>1640</v>
      </c>
      <c r="I2924" t="s">
        <v>1641</v>
      </c>
      <c r="J2924" t="s">
        <v>98</v>
      </c>
      <c r="K2924" t="s">
        <v>21</v>
      </c>
      <c r="L2924">
        <v>0</v>
      </c>
      <c r="M2924">
        <v>0</v>
      </c>
      <c r="N2924" t="s">
        <v>22</v>
      </c>
      <c r="O2924">
        <v>6</v>
      </c>
      <c r="P2924" s="30">
        <f>SQRT((postes_2[[#This Row],[x]]-$Q$1)^2+(postes_2[[#This Row],[y]]-$R$1)^2)</f>
        <v>415320.2742152781</v>
      </c>
      <c r="Q2924">
        <v>852595.85000000102</v>
      </c>
      <c r="R2924">
        <v>6416022.4900000002</v>
      </c>
    </row>
    <row r="2925" spans="1:18">
      <c r="A2925">
        <v>353</v>
      </c>
      <c r="B2925">
        <v>50000934</v>
      </c>
      <c r="C2925" t="e">
        <f>+#REF!</f>
        <v>#REF!</v>
      </c>
      <c r="D2925" t="s">
        <v>23</v>
      </c>
      <c r="E2925">
        <v>769737600000</v>
      </c>
      <c r="F2925">
        <v>1258713819000</v>
      </c>
      <c r="G2925">
        <v>1</v>
      </c>
      <c r="H2925" t="s">
        <v>822</v>
      </c>
      <c r="I2925" t="s">
        <v>823</v>
      </c>
      <c r="J2925" t="s">
        <v>20</v>
      </c>
      <c r="K2925" t="s">
        <v>21</v>
      </c>
      <c r="L2925">
        <v>0</v>
      </c>
      <c r="M2925">
        <v>0</v>
      </c>
      <c r="N2925" t="s">
        <v>22</v>
      </c>
      <c r="O2925">
        <v>3</v>
      </c>
      <c r="P2925" s="30">
        <f>SQRT((postes_2[[#This Row],[x]]-$Q$1)^2+(postes_2[[#This Row],[y]]-$R$1)^2)</f>
        <v>415356.60902109818</v>
      </c>
      <c r="Q2925">
        <v>673303.25999999803</v>
      </c>
      <c r="R2925">
        <v>6342885.9199999999</v>
      </c>
    </row>
    <row r="2926" spans="1:18">
      <c r="A2926">
        <v>186</v>
      </c>
      <c r="B2926">
        <v>50000927</v>
      </c>
      <c r="C2926">
        <f>+PF2742</f>
        <v>0</v>
      </c>
      <c r="D2926" t="s">
        <v>23</v>
      </c>
      <c r="E2926">
        <v>610761600000</v>
      </c>
      <c r="F2926">
        <v>1280758354000</v>
      </c>
      <c r="G2926">
        <v>1</v>
      </c>
      <c r="H2926" t="s">
        <v>458</v>
      </c>
      <c r="I2926" t="s">
        <v>459</v>
      </c>
      <c r="J2926" t="s">
        <v>20</v>
      </c>
      <c r="K2926" t="s">
        <v>21</v>
      </c>
      <c r="L2926">
        <v>0</v>
      </c>
      <c r="M2926">
        <v>0</v>
      </c>
      <c r="N2926" t="s">
        <v>22</v>
      </c>
      <c r="O2926">
        <v>3</v>
      </c>
      <c r="P2926" s="30">
        <f>SQRT((postes_2[[#This Row],[x]]-$Q$1)^2+(postes_2[[#This Row],[y]]-$R$1)^2)</f>
        <v>415665.77396783861</v>
      </c>
      <c r="Q2926">
        <v>512269.59000000398</v>
      </c>
      <c r="R2926">
        <v>6349562.79</v>
      </c>
    </row>
    <row r="2927" spans="1:18">
      <c r="A2927">
        <v>2131</v>
      </c>
      <c r="B2927">
        <v>30001928</v>
      </c>
      <c r="C2927">
        <f>+PF798</f>
        <v>0</v>
      </c>
      <c r="D2927" t="s">
        <v>274</v>
      </c>
      <c r="E2927">
        <v>786499200000</v>
      </c>
      <c r="F2927">
        <v>1391604580000</v>
      </c>
      <c r="G2927">
        <v>1</v>
      </c>
      <c r="H2927" t="s">
        <v>4335</v>
      </c>
      <c r="I2927" t="s">
        <v>4336</v>
      </c>
      <c r="J2927" t="s">
        <v>20</v>
      </c>
      <c r="K2927" t="s">
        <v>21</v>
      </c>
      <c r="L2927">
        <v>0</v>
      </c>
      <c r="M2927">
        <v>0</v>
      </c>
      <c r="N2927" t="s">
        <v>22</v>
      </c>
      <c r="O2927">
        <v>3</v>
      </c>
      <c r="P2927" s="30">
        <f>SQRT((postes_2[[#This Row],[x]]-$Q$1)^2+(postes_2[[#This Row],[y]]-$R$1)^2)</f>
        <v>415681.20282272017</v>
      </c>
      <c r="Q2927">
        <v>908185.46000000101</v>
      </c>
      <c r="R2927">
        <v>6463365.9100000001</v>
      </c>
    </row>
    <row r="2928" spans="1:18">
      <c r="A2928">
        <v>3708</v>
      </c>
      <c r="B2928">
        <v>50000889</v>
      </c>
      <c r="C2928" t="e">
        <f>+#REF!</f>
        <v>#REF!</v>
      </c>
      <c r="D2928" t="s">
        <v>56</v>
      </c>
      <c r="E2928">
        <v>1328529019000</v>
      </c>
      <c r="F2928">
        <v>1311589536000</v>
      </c>
      <c r="G2928">
        <v>1</v>
      </c>
      <c r="H2928" t="s">
        <v>3553</v>
      </c>
      <c r="I2928" t="s">
        <v>3554</v>
      </c>
      <c r="J2928" t="s">
        <v>20</v>
      </c>
      <c r="K2928" t="s">
        <v>21</v>
      </c>
      <c r="L2928">
        <v>0</v>
      </c>
      <c r="M2928">
        <v>0</v>
      </c>
      <c r="N2928" t="s">
        <v>22</v>
      </c>
      <c r="O2928">
        <v>3</v>
      </c>
      <c r="P2928" s="30">
        <f>SQRT((postes_2[[#This Row],[x]]-$Q$1)^2+(postes_2[[#This Row],[y]]-$R$1)^2)</f>
        <v>415740.16414458136</v>
      </c>
      <c r="Q2928">
        <v>746390.09000000404</v>
      </c>
      <c r="R2928">
        <v>6360568.7000000002</v>
      </c>
    </row>
    <row r="2929" spans="1:18">
      <c r="A2929">
        <v>723</v>
      </c>
      <c r="B2929">
        <v>20001326</v>
      </c>
      <c r="C2929">
        <f>+PF2208</f>
        <v>0</v>
      </c>
      <c r="D2929" t="s">
        <v>168</v>
      </c>
      <c r="E2929">
        <v>1323106096000</v>
      </c>
      <c r="F2929">
        <v>1449135930000</v>
      </c>
      <c r="G2929">
        <v>1</v>
      </c>
      <c r="H2929" t="s">
        <v>1218</v>
      </c>
      <c r="I2929" t="s">
        <v>1219</v>
      </c>
      <c r="J2929" t="s">
        <v>20</v>
      </c>
      <c r="K2929" t="s">
        <v>21</v>
      </c>
      <c r="L2929">
        <v>0</v>
      </c>
      <c r="M2929">
        <v>0</v>
      </c>
      <c r="N2929" t="s">
        <v>22</v>
      </c>
      <c r="O2929">
        <v>3</v>
      </c>
      <c r="P2929" s="30">
        <f>SQRT((postes_2[[#This Row],[x]]-$Q$1)^2+(postes_2[[#This Row],[y]]-$R$1)^2)</f>
        <v>415829.61465064425</v>
      </c>
      <c r="Q2929">
        <v>1026256.08</v>
      </c>
      <c r="R2929">
        <v>6747494.6299999999</v>
      </c>
    </row>
    <row r="2930" spans="1:18">
      <c r="A2930">
        <v>1544</v>
      </c>
      <c r="B2930">
        <v>30001081</v>
      </c>
      <c r="C2930" t="e">
        <f>+#REF!</f>
        <v>#REF!</v>
      </c>
      <c r="D2930" t="s">
        <v>274</v>
      </c>
      <c r="E2930">
        <v>610761600000</v>
      </c>
      <c r="F2930">
        <v>1415271878000</v>
      </c>
      <c r="G2930">
        <v>1</v>
      </c>
      <c r="H2930" t="s">
        <v>2488</v>
      </c>
      <c r="I2930" t="s">
        <v>2489</v>
      </c>
      <c r="J2930" t="s">
        <v>20</v>
      </c>
      <c r="K2930" t="s">
        <v>21</v>
      </c>
      <c r="L2930">
        <v>0</v>
      </c>
      <c r="M2930">
        <v>0</v>
      </c>
      <c r="N2930" t="s">
        <v>22</v>
      </c>
      <c r="O2930">
        <v>3</v>
      </c>
      <c r="P2930" s="30">
        <f>SQRT((postes_2[[#This Row],[x]]-$Q$1)^2+(postes_2[[#This Row],[y]]-$R$1)^2)</f>
        <v>415841.17304435279</v>
      </c>
      <c r="Q2930">
        <v>956323.61999999697</v>
      </c>
      <c r="R2930">
        <v>6522575.6600000001</v>
      </c>
    </row>
    <row r="2931" spans="1:18">
      <c r="A2931">
        <v>1522</v>
      </c>
      <c r="B2931">
        <v>30000562</v>
      </c>
      <c r="C2931">
        <f>+PF1411</f>
        <v>0</v>
      </c>
      <c r="D2931" t="s">
        <v>56</v>
      </c>
      <c r="E2931">
        <v>610761600000</v>
      </c>
      <c r="F2931">
        <v>1277226782000</v>
      </c>
      <c r="G2931">
        <v>1</v>
      </c>
      <c r="H2931" t="s">
        <v>2712</v>
      </c>
      <c r="I2931" t="s">
        <v>2713</v>
      </c>
      <c r="J2931" t="s">
        <v>20</v>
      </c>
      <c r="K2931" t="s">
        <v>21</v>
      </c>
      <c r="L2931">
        <v>0</v>
      </c>
      <c r="M2931">
        <v>0</v>
      </c>
      <c r="N2931" t="s">
        <v>22</v>
      </c>
      <c r="O2931">
        <v>3</v>
      </c>
      <c r="P2931" s="30">
        <f>SQRT((postes_2[[#This Row],[x]]-$Q$1)^2+(postes_2[[#This Row],[y]]-$R$1)^2)</f>
        <v>415846.45551853202</v>
      </c>
      <c r="Q2931">
        <v>984769.5</v>
      </c>
      <c r="R2931">
        <v>6572278.3899999997</v>
      </c>
    </row>
    <row r="2932" spans="1:18">
      <c r="A2932">
        <v>3385</v>
      </c>
      <c r="B2932">
        <v>70036595</v>
      </c>
      <c r="C2932" t="e">
        <f>+#REF!</f>
        <v>#REF!</v>
      </c>
      <c r="D2932" t="s">
        <v>83</v>
      </c>
      <c r="E2932">
        <v>1353577870000</v>
      </c>
      <c r="F2932">
        <v>1322656925000</v>
      </c>
      <c r="G2932">
        <v>1</v>
      </c>
      <c r="H2932" t="s">
        <v>96</v>
      </c>
      <c r="I2932" t="s">
        <v>97</v>
      </c>
      <c r="J2932" t="s">
        <v>98</v>
      </c>
      <c r="K2932" t="s">
        <v>21</v>
      </c>
      <c r="L2932">
        <v>0</v>
      </c>
      <c r="M2932">
        <v>0</v>
      </c>
      <c r="N2932" t="s">
        <v>22</v>
      </c>
      <c r="O2932">
        <v>3</v>
      </c>
      <c r="P2932" s="30">
        <f>SQRT((postes_2[[#This Row],[x]]-$Q$1)^2+(postes_2[[#This Row],[y]]-$R$1)^2)</f>
        <v>416058.12145406823</v>
      </c>
      <c r="Q2932">
        <v>1025851.42</v>
      </c>
      <c r="R2932">
        <v>6777169.8700000001</v>
      </c>
    </row>
    <row r="2933" spans="1:18">
      <c r="A2933">
        <v>1782</v>
      </c>
      <c r="B2933">
        <v>20001121</v>
      </c>
      <c r="C2933" t="e">
        <f>+#REF!</f>
        <v>#REF!</v>
      </c>
      <c r="D2933" t="s">
        <v>1094</v>
      </c>
      <c r="E2933">
        <v>610761600000</v>
      </c>
      <c r="F2933">
        <v>1423827597000</v>
      </c>
      <c r="G2933">
        <v>1</v>
      </c>
      <c r="H2933" t="s">
        <v>7093</v>
      </c>
      <c r="I2933" t="s">
        <v>7094</v>
      </c>
      <c r="J2933" t="s">
        <v>754</v>
      </c>
      <c r="K2933" t="s">
        <v>21</v>
      </c>
      <c r="L2933">
        <v>0</v>
      </c>
      <c r="M2933">
        <v>0</v>
      </c>
      <c r="N2933" t="s">
        <v>22</v>
      </c>
      <c r="O2933">
        <v>3</v>
      </c>
      <c r="P2933" s="30">
        <f>SQRT((postes_2[[#This Row],[x]]-$Q$1)^2+(postes_2[[#This Row],[y]]-$R$1)^2)</f>
        <v>416119.70770759432</v>
      </c>
      <c r="Q2933">
        <v>1025253.84</v>
      </c>
      <c r="R2933">
        <v>6786769.8300000001</v>
      </c>
    </row>
    <row r="2934" spans="1:18">
      <c r="A2934">
        <v>174</v>
      </c>
      <c r="B2934">
        <v>20001044</v>
      </c>
      <c r="C2934">
        <f>+PF2762</f>
        <v>0</v>
      </c>
      <c r="D2934" t="s">
        <v>38</v>
      </c>
      <c r="E2934">
        <v>933033600000</v>
      </c>
      <c r="F2934">
        <v>1223562585000</v>
      </c>
      <c r="G2934">
        <v>1</v>
      </c>
      <c r="H2934" t="s">
        <v>39</v>
      </c>
      <c r="I2934" t="s">
        <v>40</v>
      </c>
      <c r="J2934" t="s">
        <v>20</v>
      </c>
      <c r="K2934" t="s">
        <v>21</v>
      </c>
      <c r="L2934">
        <v>0</v>
      </c>
      <c r="M2934">
        <v>0</v>
      </c>
      <c r="N2934" t="s">
        <v>22</v>
      </c>
      <c r="O2934">
        <v>3</v>
      </c>
      <c r="P2934" s="30">
        <f>SQRT((postes_2[[#This Row],[x]]-$Q$1)^2+(postes_2[[#This Row],[y]]-$R$1)^2)</f>
        <v>416264.60428718012</v>
      </c>
      <c r="Q2934">
        <v>1024490.36</v>
      </c>
      <c r="R2934">
        <v>6796622.2199999997</v>
      </c>
    </row>
    <row r="2935" spans="1:18">
      <c r="A2935">
        <v>194</v>
      </c>
      <c r="B2935">
        <v>50000899</v>
      </c>
      <c r="C2935" t="e">
        <f>+#REF!</f>
        <v>#REF!</v>
      </c>
      <c r="D2935" t="s">
        <v>274</v>
      </c>
      <c r="E2935">
        <v>610761600000</v>
      </c>
      <c r="F2935">
        <v>1386165724000</v>
      </c>
      <c r="G2935">
        <v>1</v>
      </c>
      <c r="H2935" t="s">
        <v>474</v>
      </c>
      <c r="I2935" t="s">
        <v>475</v>
      </c>
      <c r="J2935" t="s">
        <v>476</v>
      </c>
      <c r="K2935" t="s">
        <v>21</v>
      </c>
      <c r="L2935">
        <v>0</v>
      </c>
      <c r="M2935">
        <v>0</v>
      </c>
      <c r="N2935" t="s">
        <v>22</v>
      </c>
      <c r="O2935">
        <v>3</v>
      </c>
      <c r="P2935" s="30">
        <f>SQRT((postes_2[[#This Row],[x]]-$Q$1)^2+(postes_2[[#This Row],[y]]-$R$1)^2)</f>
        <v>416305.11984047049</v>
      </c>
      <c r="Q2935">
        <v>487689.93</v>
      </c>
      <c r="R2935">
        <v>6355674.4900000002</v>
      </c>
    </row>
    <row r="2936" spans="1:18">
      <c r="A2936">
        <v>254</v>
      </c>
      <c r="B2936">
        <v>50000918</v>
      </c>
      <c r="C2936">
        <f>+PF2684</f>
        <v>0</v>
      </c>
      <c r="D2936" t="s">
        <v>108</v>
      </c>
      <c r="E2936">
        <v>610761600000</v>
      </c>
      <c r="F2936">
        <v>1242121066000</v>
      </c>
      <c r="G2936">
        <v>1</v>
      </c>
      <c r="H2936" t="s">
        <v>606</v>
      </c>
      <c r="I2936" t="s">
        <v>606</v>
      </c>
      <c r="J2936" t="s">
        <v>26</v>
      </c>
      <c r="K2936" t="s">
        <v>21</v>
      </c>
      <c r="L2936">
        <v>0</v>
      </c>
      <c r="M2936">
        <v>0</v>
      </c>
      <c r="N2936" t="s">
        <v>22</v>
      </c>
      <c r="O2936">
        <v>3</v>
      </c>
      <c r="P2936" s="30">
        <f>SQRT((postes_2[[#This Row],[x]]-$Q$1)^2+(postes_2[[#This Row],[y]]-$R$1)^2)</f>
        <v>416308.1458208721</v>
      </c>
      <c r="Q2936">
        <v>503412.53999999899</v>
      </c>
      <c r="R2936">
        <v>6351154.8499999996</v>
      </c>
    </row>
    <row r="2937" spans="1:18">
      <c r="A2937">
        <v>253</v>
      </c>
      <c r="B2937">
        <v>50000921</v>
      </c>
      <c r="C2937">
        <f>+PF2689</f>
        <v>0</v>
      </c>
      <c r="D2937" t="s">
        <v>20</v>
      </c>
      <c r="E2937">
        <v>928195200000</v>
      </c>
      <c r="F2937" t="s">
        <v>20</v>
      </c>
      <c r="G2937">
        <v>1</v>
      </c>
      <c r="H2937" t="s">
        <v>604</v>
      </c>
      <c r="I2937" t="s">
        <v>605</v>
      </c>
      <c r="J2937" t="s">
        <v>20</v>
      </c>
      <c r="K2937" t="s">
        <v>21</v>
      </c>
      <c r="L2937">
        <v>0</v>
      </c>
      <c r="M2937">
        <v>0</v>
      </c>
      <c r="N2937" t="s">
        <v>22</v>
      </c>
      <c r="O2937">
        <v>6</v>
      </c>
      <c r="P2937" s="30">
        <f>SQRT((postes_2[[#This Row],[x]]-$Q$1)^2+(postes_2[[#This Row],[y]]-$R$1)^2)</f>
        <v>416321.42975203437</v>
      </c>
      <c r="Q2937">
        <v>505558.609999999</v>
      </c>
      <c r="R2937">
        <v>6350576.1600000001</v>
      </c>
    </row>
    <row r="2938" spans="1:18">
      <c r="A2938">
        <v>3870</v>
      </c>
      <c r="B2938">
        <v>60000207</v>
      </c>
      <c r="C2938" t="e">
        <f>+PE0</f>
        <v>#NAME?</v>
      </c>
      <c r="D2938" t="s">
        <v>23</v>
      </c>
      <c r="E2938">
        <v>1186067510000</v>
      </c>
      <c r="F2938" t="s">
        <v>20</v>
      </c>
      <c r="G2938">
        <v>1</v>
      </c>
      <c r="H2938" t="s">
        <v>7950</v>
      </c>
      <c r="I2938" t="s">
        <v>7951</v>
      </c>
      <c r="J2938" t="s">
        <v>7952</v>
      </c>
      <c r="K2938" t="s">
        <v>21</v>
      </c>
      <c r="L2938">
        <v>0</v>
      </c>
      <c r="M2938">
        <v>0</v>
      </c>
      <c r="N2938" t="s">
        <v>22</v>
      </c>
      <c r="O2938">
        <v>0</v>
      </c>
      <c r="P2938" s="30">
        <f>SQRT((postes_2[[#This Row],[x]]-$Q$1)^2+(postes_2[[#This Row],[y]]-$R$1)^2)</f>
        <v>416407.57512572157</v>
      </c>
      <c r="Q2938">
        <v>201893.72999999701</v>
      </c>
      <c r="R2938">
        <v>6833844.4400000004</v>
      </c>
    </row>
    <row r="2939" spans="1:18">
      <c r="A2939">
        <v>3176</v>
      </c>
      <c r="B2939">
        <v>50000893</v>
      </c>
      <c r="C2939" t="e">
        <f>+#REF!</f>
        <v>#REF!</v>
      </c>
      <c r="D2939" t="s">
        <v>56</v>
      </c>
      <c r="E2939">
        <v>1337863415000</v>
      </c>
      <c r="F2939">
        <v>1337863401000</v>
      </c>
      <c r="G2939">
        <v>1</v>
      </c>
      <c r="H2939" t="s">
        <v>6332</v>
      </c>
      <c r="I2939" t="s">
        <v>6333</v>
      </c>
      <c r="J2939" t="s">
        <v>20</v>
      </c>
      <c r="K2939" t="s">
        <v>21</v>
      </c>
      <c r="L2939">
        <v>0</v>
      </c>
      <c r="M2939">
        <v>0</v>
      </c>
      <c r="N2939" t="s">
        <v>22</v>
      </c>
      <c r="O2939">
        <v>3</v>
      </c>
      <c r="P2939" s="30">
        <f>SQRT((postes_2[[#This Row],[x]]-$Q$1)^2+(postes_2[[#This Row],[y]]-$R$1)^2)</f>
        <v>416432.12178349227</v>
      </c>
      <c r="Q2939">
        <v>468312.79999999702</v>
      </c>
      <c r="R2939">
        <v>6362045.3799999999</v>
      </c>
    </row>
    <row r="2940" spans="1:18">
      <c r="A2940">
        <v>320</v>
      </c>
      <c r="B2940">
        <v>20001129</v>
      </c>
      <c r="C2940">
        <f>+PF2622</f>
        <v>0</v>
      </c>
      <c r="D2940" t="s">
        <v>77</v>
      </c>
      <c r="E2940">
        <v>610761600000</v>
      </c>
      <c r="F2940">
        <v>1327589022000</v>
      </c>
      <c r="G2940">
        <v>1</v>
      </c>
      <c r="H2940" t="s">
        <v>752</v>
      </c>
      <c r="I2940" t="s">
        <v>753</v>
      </c>
      <c r="J2940" t="s">
        <v>754</v>
      </c>
      <c r="K2940" t="s">
        <v>21</v>
      </c>
      <c r="L2940">
        <v>0</v>
      </c>
      <c r="M2940">
        <v>0</v>
      </c>
      <c r="N2940" t="s">
        <v>22</v>
      </c>
      <c r="O2940">
        <v>3</v>
      </c>
      <c r="P2940" s="30">
        <f>SQRT((postes_2[[#This Row],[x]]-$Q$1)^2+(postes_2[[#This Row],[y]]-$R$1)^2)</f>
        <v>416561.70181633194</v>
      </c>
      <c r="Q2940">
        <v>1025872.22</v>
      </c>
      <c r="R2940">
        <v>6784511.6200000001</v>
      </c>
    </row>
    <row r="2941" spans="1:18">
      <c r="A2941">
        <v>3295</v>
      </c>
      <c r="B2941">
        <v>40000090</v>
      </c>
      <c r="C2941" t="e">
        <f>+#REF!</f>
        <v>#REF!</v>
      </c>
      <c r="D2941" t="s">
        <v>77</v>
      </c>
      <c r="E2941" s="1">
        <v>765504000000</v>
      </c>
      <c r="F2941">
        <v>1353418884000</v>
      </c>
      <c r="G2941">
        <v>1</v>
      </c>
      <c r="H2941" t="s">
        <v>3651</v>
      </c>
      <c r="I2941" t="s">
        <v>3652</v>
      </c>
      <c r="J2941" t="s">
        <v>20</v>
      </c>
      <c r="K2941" t="s">
        <v>21</v>
      </c>
      <c r="L2941">
        <v>0</v>
      </c>
      <c r="M2941">
        <v>0</v>
      </c>
      <c r="N2941" t="s">
        <v>22</v>
      </c>
      <c r="O2941">
        <v>6</v>
      </c>
      <c r="P2941" s="30">
        <f>SQRT((postes_2[[#This Row],[x]]-$Q$1)^2+(postes_2[[#This Row],[y]]-$R$1)^2)</f>
        <v>416590.27840281324</v>
      </c>
      <c r="Q2941">
        <v>808973.28000000096</v>
      </c>
      <c r="R2941">
        <v>6387206.1200000001</v>
      </c>
    </row>
    <row r="2942" spans="1:18">
      <c r="A2942">
        <v>2125</v>
      </c>
      <c r="B2942">
        <v>20001242</v>
      </c>
      <c r="C2942" t="e">
        <f>+#REF!</f>
        <v>#REF!</v>
      </c>
      <c r="D2942" t="s">
        <v>105</v>
      </c>
      <c r="E2942">
        <v>610761600000</v>
      </c>
      <c r="F2942">
        <v>1319552872000</v>
      </c>
      <c r="G2942">
        <v>1</v>
      </c>
      <c r="H2942" t="s">
        <v>4324</v>
      </c>
      <c r="I2942" t="s">
        <v>4325</v>
      </c>
      <c r="J2942" t="s">
        <v>20</v>
      </c>
      <c r="K2942" t="s">
        <v>21</v>
      </c>
      <c r="L2942">
        <v>0</v>
      </c>
      <c r="M2942">
        <v>0</v>
      </c>
      <c r="N2942" t="s">
        <v>22</v>
      </c>
      <c r="O2942">
        <v>3</v>
      </c>
      <c r="P2942" s="30">
        <f>SQRT((postes_2[[#This Row],[x]]-$Q$1)^2+(postes_2[[#This Row],[y]]-$R$1)^2)</f>
        <v>416641.0806765763</v>
      </c>
      <c r="Q2942">
        <v>1027045.55</v>
      </c>
      <c r="R2942">
        <v>6760811.4800000004</v>
      </c>
    </row>
    <row r="2943" spans="1:18">
      <c r="A2943">
        <v>3431</v>
      </c>
      <c r="B2943">
        <v>40000036</v>
      </c>
      <c r="C2943" t="e">
        <f>+#REF!</f>
        <v>#REF!</v>
      </c>
      <c r="D2943" t="s">
        <v>77</v>
      </c>
      <c r="E2943">
        <v>610761600000</v>
      </c>
      <c r="F2943">
        <v>1311784402000</v>
      </c>
      <c r="G2943">
        <v>1</v>
      </c>
      <c r="H2943" t="s">
        <v>193</v>
      </c>
      <c r="I2943" t="s">
        <v>194</v>
      </c>
      <c r="J2943" t="s">
        <v>195</v>
      </c>
      <c r="K2943" t="s">
        <v>21</v>
      </c>
      <c r="L2943">
        <v>0</v>
      </c>
      <c r="M2943">
        <v>0</v>
      </c>
      <c r="N2943" t="s">
        <v>22</v>
      </c>
      <c r="O2943">
        <v>3</v>
      </c>
      <c r="P2943" s="30">
        <f>SQRT((postes_2[[#This Row],[x]]-$Q$1)^2+(postes_2[[#This Row],[y]]-$R$1)^2)</f>
        <v>416879.35589839524</v>
      </c>
      <c r="Q2943">
        <v>844001</v>
      </c>
      <c r="R2943">
        <v>6408134.4800000004</v>
      </c>
    </row>
    <row r="2944" spans="1:18">
      <c r="A2944">
        <v>3163</v>
      </c>
      <c r="B2944">
        <v>30002193</v>
      </c>
      <c r="C2944" t="e">
        <f>+#REF!</f>
        <v>#REF!</v>
      </c>
      <c r="D2944" t="s">
        <v>77</v>
      </c>
      <c r="E2944">
        <v>610761600000</v>
      </c>
      <c r="F2944">
        <v>1311592628000</v>
      </c>
      <c r="G2944">
        <v>1</v>
      </c>
      <c r="H2944" t="s">
        <v>2790</v>
      </c>
      <c r="I2944" t="s">
        <v>2791</v>
      </c>
      <c r="J2944" t="s">
        <v>20</v>
      </c>
      <c r="K2944" t="s">
        <v>21</v>
      </c>
      <c r="L2944">
        <v>0</v>
      </c>
      <c r="M2944">
        <v>0</v>
      </c>
      <c r="N2944" t="s">
        <v>22</v>
      </c>
      <c r="O2944">
        <v>3</v>
      </c>
      <c r="P2944" s="30">
        <f>SQRT((postes_2[[#This Row],[x]]-$Q$1)^2+(postes_2[[#This Row],[y]]-$R$1)^2)</f>
        <v>416921.2257479782</v>
      </c>
      <c r="Q2944">
        <v>878310.39999999898</v>
      </c>
      <c r="R2944">
        <v>6433955.7800000003</v>
      </c>
    </row>
    <row r="2945" spans="1:18">
      <c r="A2945">
        <v>3112</v>
      </c>
      <c r="B2945">
        <v>60000021</v>
      </c>
      <c r="C2945" t="e">
        <f>+#REF!</f>
        <v>#REF!</v>
      </c>
      <c r="D2945" t="s">
        <v>27</v>
      </c>
      <c r="E2945">
        <v>992217600000</v>
      </c>
      <c r="F2945">
        <v>1299258217000</v>
      </c>
      <c r="G2945">
        <v>1</v>
      </c>
      <c r="H2945" t="s">
        <v>3062</v>
      </c>
      <c r="I2945" t="s">
        <v>3063</v>
      </c>
      <c r="J2945" t="s">
        <v>20</v>
      </c>
      <c r="K2945" t="s">
        <v>21</v>
      </c>
      <c r="L2945">
        <v>0</v>
      </c>
      <c r="M2945">
        <v>0</v>
      </c>
      <c r="N2945" t="s">
        <v>22</v>
      </c>
      <c r="O2945">
        <v>3</v>
      </c>
      <c r="P2945" s="30">
        <f>SQRT((postes_2[[#This Row],[x]]-$Q$1)^2+(postes_2[[#This Row],[y]]-$R$1)^2)</f>
        <v>416996.80222363211</v>
      </c>
      <c r="Q2945">
        <v>207434.630000003</v>
      </c>
      <c r="R2945">
        <v>6860464.2000000002</v>
      </c>
    </row>
    <row r="2946" spans="1:18">
      <c r="A2946">
        <v>402</v>
      </c>
      <c r="B2946">
        <v>30001942</v>
      </c>
      <c r="C2946">
        <f>+PF2546</f>
        <v>0</v>
      </c>
      <c r="D2946" t="s">
        <v>274</v>
      </c>
      <c r="E2946">
        <v>977270400000</v>
      </c>
      <c r="F2946">
        <v>1391602799000</v>
      </c>
      <c r="G2946">
        <v>1</v>
      </c>
      <c r="H2946" t="s">
        <v>4108</v>
      </c>
      <c r="I2946" t="s">
        <v>4109</v>
      </c>
      <c r="J2946" t="s">
        <v>20</v>
      </c>
      <c r="K2946" t="s">
        <v>21</v>
      </c>
      <c r="L2946">
        <v>0</v>
      </c>
      <c r="M2946">
        <v>0</v>
      </c>
      <c r="N2946" t="s">
        <v>22</v>
      </c>
      <c r="O2946">
        <v>3</v>
      </c>
      <c r="P2946" s="30">
        <f>SQRT((postes_2[[#This Row],[x]]-$Q$1)^2+(postes_2[[#This Row],[y]]-$R$1)^2)</f>
        <v>417266.05361240031</v>
      </c>
      <c r="Q2946">
        <v>910131.60999999905</v>
      </c>
      <c r="R2946">
        <v>6463094.5599999996</v>
      </c>
    </row>
    <row r="2947" spans="1:18">
      <c r="A2947">
        <v>1376</v>
      </c>
      <c r="B2947">
        <v>20000595</v>
      </c>
      <c r="C2947">
        <f>+PF1573</f>
        <v>0</v>
      </c>
      <c r="D2947" t="s">
        <v>152</v>
      </c>
      <c r="E2947">
        <v>610761600000</v>
      </c>
      <c r="F2947">
        <v>1276009904000</v>
      </c>
      <c r="G2947">
        <v>1</v>
      </c>
      <c r="H2947" t="s">
        <v>2736</v>
      </c>
      <c r="I2947" t="s">
        <v>2737</v>
      </c>
      <c r="J2947" t="s">
        <v>20</v>
      </c>
      <c r="K2947" t="s">
        <v>21</v>
      </c>
      <c r="L2947">
        <v>0</v>
      </c>
      <c r="M2947">
        <v>0</v>
      </c>
      <c r="N2947" t="s">
        <v>22</v>
      </c>
      <c r="O2947">
        <v>3</v>
      </c>
      <c r="P2947" s="30">
        <f>SQRT((postes_2[[#This Row],[x]]-$Q$1)^2+(postes_2[[#This Row],[y]]-$R$1)^2)</f>
        <v>417437.55655157921</v>
      </c>
      <c r="Q2947">
        <v>1013778.61</v>
      </c>
      <c r="R2947">
        <v>6861145.71</v>
      </c>
    </row>
    <row r="2948" spans="1:18">
      <c r="A2948">
        <v>734</v>
      </c>
      <c r="B2948">
        <v>50000719</v>
      </c>
      <c r="C2948">
        <f>+PF2216</f>
        <v>0</v>
      </c>
      <c r="D2948" t="s">
        <v>56</v>
      </c>
      <c r="E2948">
        <v>989452800000</v>
      </c>
      <c r="F2948">
        <v>1377872964000</v>
      </c>
      <c r="G2948">
        <v>1</v>
      </c>
      <c r="H2948" t="s">
        <v>1592</v>
      </c>
      <c r="I2948" t="s">
        <v>1593</v>
      </c>
      <c r="J2948" t="s">
        <v>20</v>
      </c>
      <c r="K2948" t="s">
        <v>21</v>
      </c>
      <c r="L2948">
        <v>0</v>
      </c>
      <c r="M2948">
        <v>0</v>
      </c>
      <c r="N2948" t="s">
        <v>22</v>
      </c>
      <c r="O2948">
        <v>3</v>
      </c>
      <c r="P2948" s="30">
        <f>SQRT((postes_2[[#This Row],[x]]-$Q$1)^2+(postes_2[[#This Row],[y]]-$R$1)^2)</f>
        <v>417512.85212313902</v>
      </c>
      <c r="Q2948">
        <v>385431.359999999</v>
      </c>
      <c r="R2948">
        <v>6401787.9100000001</v>
      </c>
    </row>
    <row r="2949" spans="1:18">
      <c r="A2949">
        <v>511</v>
      </c>
      <c r="B2949">
        <v>20001295</v>
      </c>
      <c r="C2949">
        <f>+PF2443</f>
        <v>0</v>
      </c>
      <c r="D2949" t="s">
        <v>168</v>
      </c>
      <c r="E2949">
        <v>1323161228000</v>
      </c>
      <c r="F2949">
        <v>1450267193000</v>
      </c>
      <c r="G2949">
        <v>1</v>
      </c>
      <c r="H2949" t="s">
        <v>1073</v>
      </c>
      <c r="I2949" t="s">
        <v>1074</v>
      </c>
      <c r="J2949" t="s">
        <v>20</v>
      </c>
      <c r="K2949" t="s">
        <v>21</v>
      </c>
      <c r="L2949">
        <v>0</v>
      </c>
      <c r="M2949">
        <v>0</v>
      </c>
      <c r="N2949" t="s">
        <v>22</v>
      </c>
      <c r="O2949">
        <v>6</v>
      </c>
      <c r="P2949" s="30">
        <f>SQRT((postes_2[[#This Row],[x]]-$Q$1)^2+(postes_2[[#This Row],[y]]-$R$1)^2)</f>
        <v>417535.73265642748</v>
      </c>
      <c r="Q2949">
        <v>1027990.71</v>
      </c>
      <c r="R2949">
        <v>6750005.2000000002</v>
      </c>
    </row>
    <row r="2950" spans="1:18">
      <c r="A2950">
        <v>3767</v>
      </c>
      <c r="B2950">
        <v>30001546</v>
      </c>
      <c r="C2950" t="e">
        <f>+#REF!</f>
        <v>#REF!</v>
      </c>
      <c r="D2950" t="s">
        <v>17</v>
      </c>
      <c r="E2950">
        <v>610761600000</v>
      </c>
      <c r="F2950">
        <v>1319542319000</v>
      </c>
      <c r="G2950">
        <v>1</v>
      </c>
      <c r="H2950" t="s">
        <v>7344</v>
      </c>
      <c r="I2950" t="s">
        <v>7345</v>
      </c>
      <c r="J2950" t="s">
        <v>26</v>
      </c>
      <c r="K2950" t="s">
        <v>21</v>
      </c>
      <c r="L2950">
        <v>0</v>
      </c>
      <c r="M2950">
        <v>0</v>
      </c>
      <c r="N2950" t="s">
        <v>22</v>
      </c>
      <c r="O2950">
        <v>3</v>
      </c>
      <c r="P2950" s="30">
        <f>SQRT((postes_2[[#This Row],[x]]-$Q$1)^2+(postes_2[[#This Row],[y]]-$R$1)^2)</f>
        <v>417540.96919514186</v>
      </c>
      <c r="Q2950">
        <v>937003.03999999899</v>
      </c>
      <c r="R2950">
        <v>6493239.04</v>
      </c>
    </row>
    <row r="2951" spans="1:18">
      <c r="A2951">
        <v>3599</v>
      </c>
      <c r="B2951">
        <v>50000950</v>
      </c>
      <c r="C2951" t="e">
        <f>+#REF!</f>
        <v>#REF!</v>
      </c>
      <c r="D2951" t="s">
        <v>30</v>
      </c>
      <c r="E2951">
        <v>610761600000</v>
      </c>
      <c r="F2951">
        <v>1378138351000</v>
      </c>
      <c r="G2951">
        <v>1</v>
      </c>
      <c r="H2951" t="s">
        <v>7444</v>
      </c>
      <c r="I2951" t="s">
        <v>7445</v>
      </c>
      <c r="J2951" t="s">
        <v>20</v>
      </c>
      <c r="K2951" t="s">
        <v>21</v>
      </c>
      <c r="L2951">
        <v>0</v>
      </c>
      <c r="M2951">
        <v>0</v>
      </c>
      <c r="N2951" t="s">
        <v>22</v>
      </c>
      <c r="O2951">
        <v>3</v>
      </c>
      <c r="P2951" s="30">
        <f>SQRT((postes_2[[#This Row],[x]]-$Q$1)^2+(postes_2[[#This Row],[y]]-$R$1)^2)</f>
        <v>417880.11114564637</v>
      </c>
      <c r="Q2951">
        <v>640383.53000000096</v>
      </c>
      <c r="R2951">
        <v>6336654.3300000001</v>
      </c>
    </row>
    <row r="2952" spans="1:18">
      <c r="A2952">
        <v>467</v>
      </c>
      <c r="B2952">
        <v>50000932</v>
      </c>
      <c r="C2952">
        <f>+PF2487</f>
        <v>0</v>
      </c>
      <c r="D2952" t="s">
        <v>274</v>
      </c>
      <c r="E2952">
        <v>1080518400000</v>
      </c>
      <c r="F2952">
        <v>1386765484000</v>
      </c>
      <c r="G2952">
        <v>1</v>
      </c>
      <c r="H2952" t="s">
        <v>443</v>
      </c>
      <c r="I2952" t="s">
        <v>444</v>
      </c>
      <c r="J2952" t="s">
        <v>20</v>
      </c>
      <c r="K2952" t="s">
        <v>21</v>
      </c>
      <c r="L2952">
        <v>0</v>
      </c>
      <c r="M2952">
        <v>0</v>
      </c>
      <c r="N2952" t="s">
        <v>22</v>
      </c>
      <c r="O2952">
        <v>3</v>
      </c>
      <c r="P2952" s="30">
        <f>SQRT((postes_2[[#This Row],[x]]-$Q$1)^2+(postes_2[[#This Row],[y]]-$R$1)^2)</f>
        <v>417952.03539648704</v>
      </c>
      <c r="Q2952">
        <v>508431.77000000299</v>
      </c>
      <c r="R2952">
        <v>6348157.2199999997</v>
      </c>
    </row>
    <row r="2953" spans="1:18">
      <c r="A2953">
        <v>1519</v>
      </c>
      <c r="B2953">
        <v>30001977</v>
      </c>
      <c r="C2953">
        <f>+PF1436</f>
        <v>0</v>
      </c>
      <c r="D2953" t="s">
        <v>274</v>
      </c>
      <c r="E2953">
        <v>610761600000</v>
      </c>
      <c r="F2953">
        <v>1394207261000</v>
      </c>
      <c r="G2953">
        <v>1</v>
      </c>
      <c r="H2953" t="s">
        <v>2704</v>
      </c>
      <c r="I2953" t="s">
        <v>2705</v>
      </c>
      <c r="J2953" t="s">
        <v>20</v>
      </c>
      <c r="K2953" t="s">
        <v>21</v>
      </c>
      <c r="L2953">
        <v>0</v>
      </c>
      <c r="M2953">
        <v>0</v>
      </c>
      <c r="N2953" t="s">
        <v>22</v>
      </c>
      <c r="O2953">
        <v>3</v>
      </c>
      <c r="P2953" s="30">
        <f>SQRT((postes_2[[#This Row],[x]]-$Q$1)^2+(postes_2[[#This Row],[y]]-$R$1)^2)</f>
        <v>418342.88393268711</v>
      </c>
      <c r="Q2953">
        <v>909088.75</v>
      </c>
      <c r="R2953">
        <v>6460482.5099999998</v>
      </c>
    </row>
    <row r="2954" spans="1:18">
      <c r="A2954">
        <v>1029</v>
      </c>
      <c r="B2954">
        <v>30002131</v>
      </c>
      <c r="C2954" t="e">
        <f>+#REF!</f>
        <v>#REF!</v>
      </c>
      <c r="D2954" t="s">
        <v>274</v>
      </c>
      <c r="E2954">
        <v>610761600000</v>
      </c>
      <c r="F2954">
        <v>1394197052000</v>
      </c>
      <c r="G2954">
        <v>1</v>
      </c>
      <c r="H2954" t="s">
        <v>3208</v>
      </c>
      <c r="I2954" t="s">
        <v>3209</v>
      </c>
      <c r="J2954" t="s">
        <v>20</v>
      </c>
      <c r="K2954" t="s">
        <v>21</v>
      </c>
      <c r="L2954">
        <v>0</v>
      </c>
      <c r="M2954">
        <v>0</v>
      </c>
      <c r="N2954" t="s">
        <v>22</v>
      </c>
      <c r="O2954">
        <v>3</v>
      </c>
      <c r="P2954" s="30">
        <f>SQRT((postes_2[[#This Row],[x]]-$Q$1)^2+(postes_2[[#This Row],[y]]-$R$1)^2)</f>
        <v>418345.33345954661</v>
      </c>
      <c r="Q2954">
        <v>891018.15999999596</v>
      </c>
      <c r="R2954">
        <v>6443131.6399999997</v>
      </c>
    </row>
    <row r="2955" spans="1:18">
      <c r="A2955">
        <v>3238</v>
      </c>
      <c r="B2955">
        <v>30001629</v>
      </c>
      <c r="C2955" t="e">
        <f>+#REF!</f>
        <v>#REF!</v>
      </c>
      <c r="D2955" t="s">
        <v>264</v>
      </c>
      <c r="E2955">
        <v>610761600000</v>
      </c>
      <c r="F2955">
        <v>1448382123000</v>
      </c>
      <c r="G2955">
        <v>1</v>
      </c>
      <c r="H2955" t="s">
        <v>4673</v>
      </c>
      <c r="I2955" t="s">
        <v>4674</v>
      </c>
      <c r="J2955" t="s">
        <v>20</v>
      </c>
      <c r="K2955" t="s">
        <v>21</v>
      </c>
      <c r="L2955">
        <v>0</v>
      </c>
      <c r="M2955">
        <v>0</v>
      </c>
      <c r="N2955" t="s">
        <v>22</v>
      </c>
      <c r="O2955">
        <v>7</v>
      </c>
      <c r="P2955" s="30">
        <f>SQRT((postes_2[[#This Row],[x]]-$Q$1)^2+(postes_2[[#This Row],[y]]-$R$1)^2)</f>
        <v>418575.7620356374</v>
      </c>
      <c r="Q2955">
        <v>935950</v>
      </c>
      <c r="R2955">
        <v>6490274.25</v>
      </c>
    </row>
    <row r="2956" spans="1:18">
      <c r="A2956">
        <v>3294</v>
      </c>
      <c r="B2956">
        <v>40000134</v>
      </c>
      <c r="C2956" t="e">
        <f>+#REF!</f>
        <v>#REF!</v>
      </c>
      <c r="D2956" t="s">
        <v>77</v>
      </c>
      <c r="E2956">
        <v>610761600000</v>
      </c>
      <c r="F2956">
        <v>1353680266000</v>
      </c>
      <c r="G2956">
        <v>1</v>
      </c>
      <c r="H2956" t="s">
        <v>3649</v>
      </c>
      <c r="I2956" t="s">
        <v>3650</v>
      </c>
      <c r="J2956" t="s">
        <v>20</v>
      </c>
      <c r="K2956" t="s">
        <v>21</v>
      </c>
      <c r="L2956">
        <v>0</v>
      </c>
      <c r="M2956">
        <v>0</v>
      </c>
      <c r="N2956" t="s">
        <v>22</v>
      </c>
      <c r="O2956">
        <v>6</v>
      </c>
      <c r="P2956" s="30">
        <f>SQRT((postes_2[[#This Row],[x]]-$Q$1)^2+(postes_2[[#This Row],[y]]-$R$1)^2)</f>
        <v>418980.51496756513</v>
      </c>
      <c r="Q2956">
        <v>782817.5</v>
      </c>
      <c r="R2956">
        <v>6371571.3099999996</v>
      </c>
    </row>
    <row r="2957" spans="1:18">
      <c r="A2957">
        <v>2187</v>
      </c>
      <c r="B2957">
        <v>50000741</v>
      </c>
      <c r="C2957">
        <f>+PF775</f>
        <v>0</v>
      </c>
      <c r="D2957" t="s">
        <v>168</v>
      </c>
      <c r="E2957">
        <v>1158339011000</v>
      </c>
      <c r="F2957">
        <v>1450368220000</v>
      </c>
      <c r="G2957">
        <v>1</v>
      </c>
      <c r="H2957" t="s">
        <v>6201</v>
      </c>
      <c r="I2957" t="s">
        <v>6202</v>
      </c>
      <c r="J2957" t="s">
        <v>20</v>
      </c>
      <c r="K2957" t="s">
        <v>21</v>
      </c>
      <c r="L2957">
        <v>0</v>
      </c>
      <c r="M2957">
        <v>0</v>
      </c>
      <c r="N2957" t="s">
        <v>22</v>
      </c>
      <c r="O2957">
        <v>6</v>
      </c>
      <c r="P2957" s="30">
        <f>SQRT((postes_2[[#This Row],[x]]-$Q$1)^2+(postes_2[[#This Row],[y]]-$R$1)^2)</f>
        <v>419092.75753474538</v>
      </c>
      <c r="Q2957">
        <v>386765.25</v>
      </c>
      <c r="R2957">
        <v>6399068.1600000001</v>
      </c>
    </row>
    <row r="2958" spans="1:18">
      <c r="A2958">
        <v>3719</v>
      </c>
      <c r="B2958">
        <v>30001626</v>
      </c>
      <c r="C2958" t="e">
        <f>+#REF!</f>
        <v>#REF!</v>
      </c>
      <c r="D2958" t="s">
        <v>17</v>
      </c>
      <c r="E2958">
        <v>610761600000</v>
      </c>
      <c r="F2958">
        <v>1319543401000</v>
      </c>
      <c r="G2958">
        <v>1</v>
      </c>
      <c r="H2958" t="s">
        <v>7413</v>
      </c>
      <c r="I2958" t="s">
        <v>7414</v>
      </c>
      <c r="J2958" t="s">
        <v>20</v>
      </c>
      <c r="K2958" t="s">
        <v>21</v>
      </c>
      <c r="L2958">
        <v>0</v>
      </c>
      <c r="M2958">
        <v>0</v>
      </c>
      <c r="N2958" t="s">
        <v>22</v>
      </c>
      <c r="O2958">
        <v>3</v>
      </c>
      <c r="P2958" s="30">
        <f>SQRT((postes_2[[#This Row],[x]]-$Q$1)^2+(postes_2[[#This Row],[y]]-$R$1)^2)</f>
        <v>419299.79770060274</v>
      </c>
      <c r="Q2958">
        <v>937833.25</v>
      </c>
      <c r="R2958">
        <v>6491460.1399999997</v>
      </c>
    </row>
    <row r="2959" spans="1:18">
      <c r="A2959">
        <v>3237</v>
      </c>
      <c r="B2959">
        <v>50000722</v>
      </c>
      <c r="C2959" t="e">
        <f>+#REF!</f>
        <v>#REF!</v>
      </c>
      <c r="D2959" t="s">
        <v>274</v>
      </c>
      <c r="E2959">
        <v>610761600000</v>
      </c>
      <c r="F2959">
        <v>1457701858000</v>
      </c>
      <c r="G2959">
        <v>1</v>
      </c>
      <c r="H2959" t="s">
        <v>4671</v>
      </c>
      <c r="I2959" t="s">
        <v>1593</v>
      </c>
      <c r="J2959" t="s">
        <v>4672</v>
      </c>
      <c r="K2959" t="s">
        <v>21</v>
      </c>
      <c r="L2959">
        <v>0</v>
      </c>
      <c r="M2959">
        <v>0</v>
      </c>
      <c r="N2959" t="s">
        <v>22</v>
      </c>
      <c r="O2959">
        <v>3</v>
      </c>
      <c r="P2959" s="30">
        <f>SQRT((postes_2[[#This Row],[x]]-$Q$1)^2+(postes_2[[#This Row],[y]]-$R$1)^2)</f>
        <v>419484.61842980306</v>
      </c>
      <c r="Q2959">
        <v>384520</v>
      </c>
      <c r="R2959">
        <v>6400030.2300000004</v>
      </c>
    </row>
    <row r="2960" spans="1:18">
      <c r="A2960">
        <v>2210</v>
      </c>
      <c r="B2960">
        <v>30001995</v>
      </c>
      <c r="C2960" t="e">
        <f>+#REF!</f>
        <v>#REF!</v>
      </c>
      <c r="D2960" t="s">
        <v>20</v>
      </c>
      <c r="E2960">
        <v>890265600000</v>
      </c>
      <c r="F2960" t="s">
        <v>20</v>
      </c>
      <c r="G2960">
        <v>1</v>
      </c>
      <c r="H2960" t="s">
        <v>5658</v>
      </c>
      <c r="I2960" t="s">
        <v>5659</v>
      </c>
      <c r="J2960" t="s">
        <v>20</v>
      </c>
      <c r="K2960" t="s">
        <v>21</v>
      </c>
      <c r="L2960">
        <v>0</v>
      </c>
      <c r="M2960">
        <v>0</v>
      </c>
      <c r="N2960" t="s">
        <v>22</v>
      </c>
      <c r="O2960">
        <v>1</v>
      </c>
      <c r="P2960" s="30">
        <f>SQRT((postes_2[[#This Row],[x]]-$Q$1)^2+(postes_2[[#This Row],[y]]-$R$1)^2)</f>
        <v>419669.70036658354</v>
      </c>
      <c r="Q2960">
        <v>911975.25</v>
      </c>
      <c r="R2960">
        <v>6461543.1600000001</v>
      </c>
    </row>
    <row r="2961" spans="1:18">
      <c r="A2961">
        <v>1198</v>
      </c>
      <c r="B2961">
        <v>20001324</v>
      </c>
      <c r="C2961">
        <f>+PF1765</f>
        <v>0</v>
      </c>
      <c r="D2961" t="s">
        <v>77</v>
      </c>
      <c r="E2961">
        <v>610761600000</v>
      </c>
      <c r="F2961">
        <v>1327942482000</v>
      </c>
      <c r="G2961">
        <v>1</v>
      </c>
      <c r="H2961" t="s">
        <v>2395</v>
      </c>
      <c r="I2961" t="s">
        <v>2396</v>
      </c>
      <c r="J2961" t="s">
        <v>26</v>
      </c>
      <c r="K2961" t="s">
        <v>21</v>
      </c>
      <c r="L2961">
        <v>0</v>
      </c>
      <c r="M2961">
        <v>0</v>
      </c>
      <c r="N2961" t="s">
        <v>22</v>
      </c>
      <c r="O2961">
        <v>3</v>
      </c>
      <c r="P2961" s="30">
        <f>SQRT((postes_2[[#This Row],[x]]-$Q$1)^2+(postes_2[[#This Row],[y]]-$R$1)^2)</f>
        <v>419679.29396881774</v>
      </c>
      <c r="Q2961">
        <v>1030113</v>
      </c>
      <c r="R2961">
        <v>6747997.3300000001</v>
      </c>
    </row>
    <row r="2962" spans="1:18">
      <c r="A2962">
        <v>1043</v>
      </c>
      <c r="B2962">
        <v>30002109</v>
      </c>
      <c r="C2962" t="e">
        <f>+#REF!</f>
        <v>#REF!</v>
      </c>
      <c r="D2962" t="s">
        <v>274</v>
      </c>
      <c r="E2962">
        <v>610761600000</v>
      </c>
      <c r="F2962">
        <v>1394197339000</v>
      </c>
      <c r="G2962">
        <v>1</v>
      </c>
      <c r="H2962" t="s">
        <v>3237</v>
      </c>
      <c r="I2962" t="s">
        <v>3238</v>
      </c>
      <c r="J2962" t="s">
        <v>20</v>
      </c>
      <c r="K2962" t="s">
        <v>21</v>
      </c>
      <c r="L2962">
        <v>0</v>
      </c>
      <c r="M2962">
        <v>0</v>
      </c>
      <c r="N2962" t="s">
        <v>22</v>
      </c>
      <c r="O2962">
        <v>3</v>
      </c>
      <c r="P2962" s="30">
        <f>SQRT((postes_2[[#This Row],[x]]-$Q$1)^2+(postes_2[[#This Row],[y]]-$R$1)^2)</f>
        <v>419823.1351746908</v>
      </c>
      <c r="Q2962">
        <v>895754.25999999803</v>
      </c>
      <c r="R2962">
        <v>6445462.4299999997</v>
      </c>
    </row>
    <row r="2963" spans="1:18">
      <c r="A2963">
        <v>3340</v>
      </c>
      <c r="B2963">
        <v>60000243</v>
      </c>
      <c r="C2963" t="e">
        <f>+#REF!</f>
        <v>#REF!</v>
      </c>
      <c r="D2963" t="s">
        <v>20</v>
      </c>
      <c r="E2963">
        <v>992390400000</v>
      </c>
      <c r="F2963" t="s">
        <v>20</v>
      </c>
      <c r="G2963">
        <v>1</v>
      </c>
      <c r="H2963" t="s">
        <v>3742</v>
      </c>
      <c r="I2963" t="s">
        <v>3743</v>
      </c>
      <c r="J2963" t="s">
        <v>20</v>
      </c>
      <c r="K2963" t="s">
        <v>21</v>
      </c>
      <c r="L2963">
        <v>0</v>
      </c>
      <c r="M2963">
        <v>0</v>
      </c>
      <c r="N2963" t="s">
        <v>22</v>
      </c>
      <c r="O2963">
        <v>3</v>
      </c>
      <c r="P2963" s="30">
        <f>SQRT((postes_2[[#This Row],[x]]-$Q$1)^2+(postes_2[[#This Row],[y]]-$R$1)^2)</f>
        <v>419999.08226944879</v>
      </c>
      <c r="Q2963">
        <v>196471.509999998</v>
      </c>
      <c r="R2963">
        <v>6824208.8499999996</v>
      </c>
    </row>
    <row r="2964" spans="1:18">
      <c r="A2964">
        <v>3429</v>
      </c>
      <c r="B2964">
        <v>40000053</v>
      </c>
      <c r="C2964" t="e">
        <f>+#REF!</f>
        <v>#REF!</v>
      </c>
      <c r="D2964" t="s">
        <v>77</v>
      </c>
      <c r="E2964">
        <v>610761600000</v>
      </c>
      <c r="F2964">
        <v>1311845895000</v>
      </c>
      <c r="G2964">
        <v>1</v>
      </c>
      <c r="H2964" t="s">
        <v>189</v>
      </c>
      <c r="I2964" t="s">
        <v>190</v>
      </c>
      <c r="J2964" t="s">
        <v>26</v>
      </c>
      <c r="K2964" t="s">
        <v>21</v>
      </c>
      <c r="L2964">
        <v>0</v>
      </c>
      <c r="M2964">
        <v>0</v>
      </c>
      <c r="N2964" t="s">
        <v>22</v>
      </c>
      <c r="O2964">
        <v>3</v>
      </c>
      <c r="P2964" s="30">
        <f>SQRT((postes_2[[#This Row],[x]]-$Q$1)^2+(postes_2[[#This Row],[y]]-$R$1)^2)</f>
        <v>420250.09095217002</v>
      </c>
      <c r="Q2964">
        <v>841094.24000000197</v>
      </c>
      <c r="R2964">
        <v>6402147.29</v>
      </c>
    </row>
    <row r="2965" spans="1:18">
      <c r="A2965">
        <v>3780</v>
      </c>
      <c r="B2965">
        <v>70019077</v>
      </c>
      <c r="C2965" t="e">
        <f>+#REF!</f>
        <v>#REF!</v>
      </c>
      <c r="D2965" t="s">
        <v>105</v>
      </c>
      <c r="E2965">
        <v>1210076256000</v>
      </c>
      <c r="F2965">
        <v>1321614480000</v>
      </c>
      <c r="G2965">
        <v>1</v>
      </c>
      <c r="H2965" t="s">
        <v>6729</v>
      </c>
      <c r="I2965" t="s">
        <v>6730</v>
      </c>
      <c r="J2965" t="s">
        <v>20</v>
      </c>
      <c r="K2965" t="s">
        <v>21</v>
      </c>
      <c r="L2965">
        <v>0</v>
      </c>
      <c r="M2965">
        <v>0</v>
      </c>
      <c r="N2965" t="s">
        <v>22</v>
      </c>
      <c r="O2965">
        <v>6</v>
      </c>
      <c r="P2965" s="30">
        <f>SQRT((postes_2[[#This Row],[x]]-$Q$1)^2+(postes_2[[#This Row],[y]]-$R$1)^2)</f>
        <v>420265.89139102929</v>
      </c>
      <c r="Q2965">
        <v>685428.10000000102</v>
      </c>
      <c r="R2965">
        <v>6339935.3300000001</v>
      </c>
    </row>
    <row r="2966" spans="1:18">
      <c r="A2966">
        <v>916</v>
      </c>
      <c r="B2966">
        <v>30000542</v>
      </c>
      <c r="C2966" t="e">
        <f>+#REF!</f>
        <v>#REF!</v>
      </c>
      <c r="D2966" t="s">
        <v>274</v>
      </c>
      <c r="E2966">
        <v>788659200000</v>
      </c>
      <c r="F2966">
        <v>1432915667000</v>
      </c>
      <c r="G2966">
        <v>1</v>
      </c>
      <c r="H2966" t="s">
        <v>1977</v>
      </c>
      <c r="I2966" t="s">
        <v>1978</v>
      </c>
      <c r="J2966" t="s">
        <v>20</v>
      </c>
      <c r="K2966" t="s">
        <v>21</v>
      </c>
      <c r="L2966">
        <v>0</v>
      </c>
      <c r="M2966">
        <v>0</v>
      </c>
      <c r="N2966" t="s">
        <v>22</v>
      </c>
      <c r="O2966">
        <v>3</v>
      </c>
      <c r="P2966" s="30">
        <f>SQRT((postes_2[[#This Row],[x]]-$Q$1)^2+(postes_2[[#This Row],[y]]-$R$1)^2)</f>
        <v>420421.46848658758</v>
      </c>
      <c r="Q2966">
        <v>990383.25</v>
      </c>
      <c r="R2966">
        <v>6573407.9299999997</v>
      </c>
    </row>
    <row r="2967" spans="1:18">
      <c r="A2967">
        <v>196</v>
      </c>
      <c r="B2967">
        <v>50000933</v>
      </c>
      <c r="C2967">
        <f>+PF2773</f>
        <v>0</v>
      </c>
      <c r="D2967" t="s">
        <v>274</v>
      </c>
      <c r="E2967">
        <v>788486400000</v>
      </c>
      <c r="F2967">
        <v>1386757054000</v>
      </c>
      <c r="G2967">
        <v>1</v>
      </c>
      <c r="H2967" t="s">
        <v>480</v>
      </c>
      <c r="I2967" t="s">
        <v>481</v>
      </c>
      <c r="J2967" t="s">
        <v>20</v>
      </c>
      <c r="K2967" t="s">
        <v>21</v>
      </c>
      <c r="L2967">
        <v>0</v>
      </c>
      <c r="M2967">
        <v>0</v>
      </c>
      <c r="N2967" t="s">
        <v>22</v>
      </c>
      <c r="O2967">
        <v>3</v>
      </c>
      <c r="P2967" s="30">
        <f>SQRT((postes_2[[#This Row],[x]]-$Q$1)^2+(postes_2[[#This Row],[y]]-$R$1)^2)</f>
        <v>420519.35263198306</v>
      </c>
      <c r="Q2967">
        <v>513168.77000000299</v>
      </c>
      <c r="R2967">
        <v>6344354.6200000001</v>
      </c>
    </row>
    <row r="2968" spans="1:18">
      <c r="A2968">
        <v>1837</v>
      </c>
      <c r="B2968">
        <v>20000145</v>
      </c>
      <c r="C2968" t="e">
        <f>+#REF!</f>
        <v>#REF!</v>
      </c>
      <c r="D2968" t="s">
        <v>43</v>
      </c>
      <c r="E2968">
        <v>1143802612000</v>
      </c>
      <c r="F2968" t="s">
        <v>20</v>
      </c>
      <c r="G2968">
        <v>1</v>
      </c>
      <c r="H2968" t="s">
        <v>4339</v>
      </c>
      <c r="I2968" t="s">
        <v>4340</v>
      </c>
      <c r="J2968" t="s">
        <v>1463</v>
      </c>
      <c r="K2968" t="s">
        <v>21</v>
      </c>
      <c r="L2968">
        <v>0</v>
      </c>
      <c r="M2968">
        <v>0</v>
      </c>
      <c r="N2968" t="s">
        <v>22</v>
      </c>
      <c r="O2968">
        <v>7</v>
      </c>
      <c r="P2968" s="30">
        <f>SQRT((postes_2[[#This Row],[x]]-$Q$1)^2+(postes_2[[#This Row],[y]]-$R$1)^2)</f>
        <v>420621.56981159293</v>
      </c>
      <c r="Q2968">
        <v>992767.10999999905</v>
      </c>
      <c r="R2968">
        <v>6928878.6600000001</v>
      </c>
    </row>
    <row r="2969" spans="1:18">
      <c r="A2969">
        <v>732</v>
      </c>
      <c r="B2969">
        <v>50000806</v>
      </c>
      <c r="C2969">
        <f>+PF2239</f>
        <v>0</v>
      </c>
      <c r="D2969" t="s">
        <v>482</v>
      </c>
      <c r="E2969">
        <v>610761600000</v>
      </c>
      <c r="F2969">
        <v>1389088894000</v>
      </c>
      <c r="G2969">
        <v>1</v>
      </c>
      <c r="H2969" t="s">
        <v>1588</v>
      </c>
      <c r="I2969" t="s">
        <v>1589</v>
      </c>
      <c r="J2969" t="s">
        <v>20</v>
      </c>
      <c r="K2969" t="s">
        <v>21</v>
      </c>
      <c r="L2969">
        <v>0</v>
      </c>
      <c r="M2969">
        <v>0</v>
      </c>
      <c r="N2969" t="s">
        <v>22</v>
      </c>
      <c r="O2969">
        <v>3</v>
      </c>
      <c r="P2969" s="30">
        <f>SQRT((postes_2[[#This Row],[x]]-$Q$1)^2+(postes_2[[#This Row],[y]]-$R$1)^2)</f>
        <v>420738.29134557658</v>
      </c>
      <c r="Q2969">
        <v>410815.77000000299</v>
      </c>
      <c r="R2969">
        <v>6383112.2699999996</v>
      </c>
    </row>
    <row r="2970" spans="1:18">
      <c r="A2970">
        <v>2006</v>
      </c>
      <c r="B2970">
        <v>50000734</v>
      </c>
      <c r="C2970">
        <f>+PF966</f>
        <v>0</v>
      </c>
      <c r="D2970" t="s">
        <v>20</v>
      </c>
      <c r="E2970">
        <v>610761600000</v>
      </c>
      <c r="F2970" t="s">
        <v>20</v>
      </c>
      <c r="G2970">
        <v>1</v>
      </c>
      <c r="H2970" t="s">
        <v>4229</v>
      </c>
      <c r="I2970" t="s">
        <v>4230</v>
      </c>
      <c r="J2970" t="s">
        <v>26</v>
      </c>
      <c r="K2970" t="s">
        <v>21</v>
      </c>
      <c r="L2970">
        <v>0</v>
      </c>
      <c r="M2970">
        <v>0</v>
      </c>
      <c r="N2970" t="s">
        <v>22</v>
      </c>
      <c r="O2970">
        <v>3</v>
      </c>
      <c r="P2970" s="30">
        <f>SQRT((postes_2[[#This Row],[x]]-$Q$1)^2+(postes_2[[#This Row],[y]]-$R$1)^2)</f>
        <v>420782.20761037694</v>
      </c>
      <c r="Q2970">
        <v>382530.15999999602</v>
      </c>
      <c r="R2970">
        <v>6399765.5599999996</v>
      </c>
    </row>
    <row r="2971" spans="1:18">
      <c r="A2971">
        <v>1204</v>
      </c>
      <c r="B2971">
        <v>50000956</v>
      </c>
      <c r="C2971">
        <f>+PF1769</f>
        <v>0</v>
      </c>
      <c r="D2971" t="s">
        <v>77</v>
      </c>
      <c r="E2971">
        <v>1169466222000</v>
      </c>
      <c r="F2971">
        <v>1331655344000</v>
      </c>
      <c r="G2971">
        <v>1</v>
      </c>
      <c r="H2971" t="s">
        <v>2408</v>
      </c>
      <c r="I2971" t="s">
        <v>2409</v>
      </c>
      <c r="J2971" t="s">
        <v>20</v>
      </c>
      <c r="K2971" t="s">
        <v>21</v>
      </c>
      <c r="L2971">
        <v>0</v>
      </c>
      <c r="M2971">
        <v>0</v>
      </c>
      <c r="N2971" t="s">
        <v>22</v>
      </c>
      <c r="O2971">
        <v>3</v>
      </c>
      <c r="P2971" s="30">
        <f>SQRT((postes_2[[#This Row],[x]]-$Q$1)^2+(postes_2[[#This Row],[y]]-$R$1)^2)</f>
        <v>420809.05950680852</v>
      </c>
      <c r="Q2971">
        <v>549552.75</v>
      </c>
      <c r="R2971">
        <v>6337085.79</v>
      </c>
    </row>
    <row r="2972" spans="1:18">
      <c r="A2972">
        <v>450</v>
      </c>
      <c r="B2972">
        <v>60000640</v>
      </c>
      <c r="C2972">
        <f>+PF2524</f>
        <v>0</v>
      </c>
      <c r="D2972" t="s">
        <v>152</v>
      </c>
      <c r="E2972">
        <v>1000166400000</v>
      </c>
      <c r="F2972">
        <v>1301666032000</v>
      </c>
      <c r="G2972">
        <v>1</v>
      </c>
      <c r="H2972" t="s">
        <v>1018</v>
      </c>
      <c r="I2972" t="s">
        <v>1019</v>
      </c>
      <c r="J2972" t="s">
        <v>20</v>
      </c>
      <c r="K2972" t="s">
        <v>21</v>
      </c>
      <c r="L2972">
        <v>0</v>
      </c>
      <c r="M2972">
        <v>0</v>
      </c>
      <c r="N2972" t="s">
        <v>22</v>
      </c>
      <c r="O2972">
        <v>3</v>
      </c>
      <c r="P2972" s="30">
        <f>SQRT((postes_2[[#This Row],[x]]-$Q$1)^2+(postes_2[[#This Row],[y]]-$R$1)^2)</f>
        <v>420852.82094599202</v>
      </c>
      <c r="Q2972">
        <v>190356.149999999</v>
      </c>
      <c r="R2972">
        <v>6778403.21</v>
      </c>
    </row>
    <row r="2973" spans="1:18">
      <c r="A2973">
        <v>1520</v>
      </c>
      <c r="B2973">
        <v>30002004</v>
      </c>
      <c r="C2973" t="e">
        <f>+#REF!</f>
        <v>#REF!</v>
      </c>
      <c r="D2973" t="s">
        <v>274</v>
      </c>
      <c r="E2973" s="1">
        <v>978912000000</v>
      </c>
      <c r="F2973">
        <v>1394207457000</v>
      </c>
      <c r="G2973">
        <v>1</v>
      </c>
      <c r="H2973" t="s">
        <v>2706</v>
      </c>
      <c r="I2973" t="s">
        <v>2707</v>
      </c>
      <c r="J2973" t="s">
        <v>2708</v>
      </c>
      <c r="K2973" t="s">
        <v>21</v>
      </c>
      <c r="L2973">
        <v>0</v>
      </c>
      <c r="M2973">
        <v>0</v>
      </c>
      <c r="N2973" t="s">
        <v>22</v>
      </c>
      <c r="O2973">
        <v>6</v>
      </c>
      <c r="P2973" s="30">
        <f>SQRT((postes_2[[#This Row],[x]]-$Q$1)^2+(postes_2[[#This Row],[y]]-$R$1)^2)</f>
        <v>420865.07008683326</v>
      </c>
      <c r="Q2973">
        <v>911658.71000000101</v>
      </c>
      <c r="R2973">
        <v>6459502.5899999999</v>
      </c>
    </row>
    <row r="2974" spans="1:18">
      <c r="A2974">
        <v>3065</v>
      </c>
      <c r="B2974">
        <v>20001291</v>
      </c>
      <c r="C2974" t="e">
        <f>+#REF!</f>
        <v>#REF!</v>
      </c>
      <c r="D2974" t="s">
        <v>77</v>
      </c>
      <c r="E2974">
        <v>610761600000</v>
      </c>
      <c r="F2974">
        <v>1327943335000</v>
      </c>
      <c r="G2974">
        <v>1</v>
      </c>
      <c r="H2974" t="s">
        <v>2970</v>
      </c>
      <c r="I2974" t="s">
        <v>2971</v>
      </c>
      <c r="J2974" t="s">
        <v>2972</v>
      </c>
      <c r="K2974" t="s">
        <v>21</v>
      </c>
      <c r="L2974">
        <v>0</v>
      </c>
      <c r="M2974">
        <v>0</v>
      </c>
      <c r="N2974" t="s">
        <v>22</v>
      </c>
      <c r="O2974">
        <v>3</v>
      </c>
      <c r="P2974" s="30">
        <f>SQRT((postes_2[[#This Row],[x]]-$Q$1)^2+(postes_2[[#This Row],[y]]-$R$1)^2)</f>
        <v>420888.58716288925</v>
      </c>
      <c r="Q2974">
        <v>1031349</v>
      </c>
      <c r="R2974">
        <v>6750728.7599999998</v>
      </c>
    </row>
    <row r="2975" spans="1:18">
      <c r="A2975">
        <v>144</v>
      </c>
      <c r="B2975">
        <v>50000936</v>
      </c>
      <c r="C2975">
        <f>+PF2833</f>
        <v>0</v>
      </c>
      <c r="D2975" t="s">
        <v>274</v>
      </c>
      <c r="E2975">
        <v>610761600000</v>
      </c>
      <c r="F2975">
        <v>1386757340000</v>
      </c>
      <c r="G2975">
        <v>1</v>
      </c>
      <c r="H2975" t="s">
        <v>982</v>
      </c>
      <c r="I2975" t="s">
        <v>982</v>
      </c>
      <c r="J2975" t="s">
        <v>26</v>
      </c>
      <c r="K2975" t="s">
        <v>21</v>
      </c>
      <c r="L2975">
        <v>0</v>
      </c>
      <c r="M2975">
        <v>0</v>
      </c>
      <c r="N2975" t="s">
        <v>22</v>
      </c>
      <c r="O2975">
        <v>3</v>
      </c>
      <c r="P2975" s="30">
        <f>SQRT((postes_2[[#This Row],[x]]-$Q$1)^2+(postes_2[[#This Row],[y]]-$R$1)^2)</f>
        <v>420890.42305731971</v>
      </c>
      <c r="Q2975">
        <v>515998.04999999702</v>
      </c>
      <c r="R2975">
        <v>6343311.2400000002</v>
      </c>
    </row>
    <row r="2976" spans="1:18">
      <c r="A2976">
        <v>2864</v>
      </c>
      <c r="B2976">
        <v>70043488</v>
      </c>
      <c r="C2976" t="e">
        <f>+#REF!</f>
        <v>#REF!</v>
      </c>
      <c r="D2976" t="s">
        <v>30</v>
      </c>
      <c r="E2976">
        <v>1376311061000</v>
      </c>
      <c r="F2976">
        <v>1361796809000</v>
      </c>
      <c r="G2976">
        <v>1</v>
      </c>
      <c r="H2976" t="s">
        <v>6593</v>
      </c>
      <c r="I2976" t="s">
        <v>6594</v>
      </c>
      <c r="J2976" t="s">
        <v>3721</v>
      </c>
      <c r="K2976" t="s">
        <v>21</v>
      </c>
      <c r="L2976">
        <v>0</v>
      </c>
      <c r="M2976">
        <v>0</v>
      </c>
      <c r="N2976" t="s">
        <v>22</v>
      </c>
      <c r="O2976">
        <v>6</v>
      </c>
      <c r="P2976" s="30">
        <f>SQRT((postes_2[[#This Row],[x]]-$Q$1)^2+(postes_2[[#This Row],[y]]-$R$1)^2)</f>
        <v>420924.70830055687</v>
      </c>
      <c r="Q2976">
        <v>937336.5</v>
      </c>
      <c r="R2976">
        <v>6488254.0599999996</v>
      </c>
    </row>
    <row r="2977" spans="1:18">
      <c r="A2977">
        <v>1382</v>
      </c>
      <c r="B2977">
        <v>40000111</v>
      </c>
      <c r="C2977">
        <f>+PF1597</f>
        <v>0</v>
      </c>
      <c r="D2977" t="s">
        <v>77</v>
      </c>
      <c r="E2977">
        <v>610761600000</v>
      </c>
      <c r="F2977">
        <v>1353427676000</v>
      </c>
      <c r="G2977">
        <v>1</v>
      </c>
      <c r="H2977" t="s">
        <v>2748</v>
      </c>
      <c r="I2977" t="s">
        <v>2749</v>
      </c>
      <c r="J2977" t="s">
        <v>20</v>
      </c>
      <c r="K2977" t="s">
        <v>21</v>
      </c>
      <c r="L2977">
        <v>0</v>
      </c>
      <c r="M2977">
        <v>0</v>
      </c>
      <c r="N2977" t="s">
        <v>22</v>
      </c>
      <c r="O2977">
        <v>3</v>
      </c>
      <c r="P2977" s="30">
        <f>SQRT((postes_2[[#This Row],[x]]-$Q$1)^2+(postes_2[[#This Row],[y]]-$R$1)^2)</f>
        <v>421258.67749474349</v>
      </c>
      <c r="Q2977">
        <v>804029.5</v>
      </c>
      <c r="R2977">
        <v>6379305.54</v>
      </c>
    </row>
    <row r="2978" spans="1:18">
      <c r="A2978">
        <v>3417</v>
      </c>
      <c r="B2978">
        <v>30001404</v>
      </c>
      <c r="C2978" t="e">
        <f>+#REF!</f>
        <v>#REF!</v>
      </c>
      <c r="D2978" t="s">
        <v>20</v>
      </c>
      <c r="E2978">
        <v>610761600000</v>
      </c>
      <c r="F2978" t="s">
        <v>20</v>
      </c>
      <c r="G2978">
        <v>1</v>
      </c>
      <c r="H2978" t="s">
        <v>162</v>
      </c>
      <c r="I2978" t="s">
        <v>163</v>
      </c>
      <c r="J2978" t="s">
        <v>20</v>
      </c>
      <c r="K2978" t="s">
        <v>21</v>
      </c>
      <c r="L2978">
        <v>0</v>
      </c>
      <c r="M2978">
        <v>0</v>
      </c>
      <c r="N2978" t="s">
        <v>22</v>
      </c>
      <c r="O2978">
        <v>3</v>
      </c>
      <c r="P2978" s="30">
        <f>SQRT((postes_2[[#This Row],[x]]-$Q$1)^2+(postes_2[[#This Row],[y]]-$R$1)^2)</f>
        <v>421288.20545759564</v>
      </c>
      <c r="Q2978">
        <v>946548.74000000197</v>
      </c>
      <c r="R2978">
        <v>6499426.2199999997</v>
      </c>
    </row>
    <row r="2979" spans="1:18">
      <c r="A2979">
        <v>1981</v>
      </c>
      <c r="B2979">
        <v>50000971</v>
      </c>
      <c r="C2979" t="e">
        <f>+#REF!</f>
        <v>#REF!</v>
      </c>
      <c r="D2979" t="s">
        <v>77</v>
      </c>
      <c r="E2979">
        <v>610761600000</v>
      </c>
      <c r="F2979">
        <v>1331646238000</v>
      </c>
      <c r="G2979">
        <v>1</v>
      </c>
      <c r="H2979" t="s">
        <v>4177</v>
      </c>
      <c r="I2979" t="s">
        <v>4178</v>
      </c>
      <c r="J2979" t="s">
        <v>26</v>
      </c>
      <c r="K2979" t="s">
        <v>21</v>
      </c>
      <c r="L2979">
        <v>0</v>
      </c>
      <c r="M2979">
        <v>0</v>
      </c>
      <c r="N2979" t="s">
        <v>22</v>
      </c>
      <c r="O2979">
        <v>3</v>
      </c>
      <c r="P2979" s="30">
        <f>SQRT((postes_2[[#This Row],[x]]-$Q$1)^2+(postes_2[[#This Row],[y]]-$R$1)^2)</f>
        <v>421357.73302242783</v>
      </c>
      <c r="Q2979">
        <v>575189.40999999596</v>
      </c>
      <c r="R2979">
        <v>6333584.1900000004</v>
      </c>
    </row>
    <row r="2980" spans="1:18">
      <c r="A2980">
        <v>3424</v>
      </c>
      <c r="B2980">
        <v>30002510</v>
      </c>
      <c r="C2980" t="e">
        <f>+#REF!</f>
        <v>#REF!</v>
      </c>
      <c r="D2980" t="s">
        <v>17</v>
      </c>
      <c r="E2980">
        <v>893721600000</v>
      </c>
      <c r="F2980">
        <v>1319622552000</v>
      </c>
      <c r="G2980">
        <v>1</v>
      </c>
      <c r="H2980" t="s">
        <v>177</v>
      </c>
      <c r="I2980" t="s">
        <v>163</v>
      </c>
      <c r="J2980" t="s">
        <v>26</v>
      </c>
      <c r="K2980" t="s">
        <v>21</v>
      </c>
      <c r="L2980">
        <v>0</v>
      </c>
      <c r="M2980">
        <v>0</v>
      </c>
      <c r="N2980" t="s">
        <v>22</v>
      </c>
      <c r="O2980">
        <v>3</v>
      </c>
      <c r="P2980" s="30">
        <f>SQRT((postes_2[[#This Row],[x]]-$Q$1)^2+(postes_2[[#This Row],[y]]-$R$1)^2)</f>
        <v>421358.00745804084</v>
      </c>
      <c r="Q2980">
        <v>947865.78000000096</v>
      </c>
      <c r="R2980">
        <v>6501061.5199999996</v>
      </c>
    </row>
    <row r="2981" spans="1:18">
      <c r="A2981">
        <v>1674</v>
      </c>
      <c r="B2981">
        <v>50000930</v>
      </c>
      <c r="C2981" t="e">
        <f>+#REF!</f>
        <v>#REF!</v>
      </c>
      <c r="D2981" t="s">
        <v>108</v>
      </c>
      <c r="E2981">
        <v>1080518400000</v>
      </c>
      <c r="F2981">
        <v>1242120793000</v>
      </c>
      <c r="G2981">
        <v>1</v>
      </c>
      <c r="H2981" t="s">
        <v>6003</v>
      </c>
      <c r="I2981" t="s">
        <v>6003</v>
      </c>
      <c r="J2981" t="s">
        <v>20</v>
      </c>
      <c r="K2981" t="s">
        <v>21</v>
      </c>
      <c r="L2981">
        <v>0</v>
      </c>
      <c r="M2981">
        <v>0</v>
      </c>
      <c r="N2981" t="s">
        <v>22</v>
      </c>
      <c r="O2981">
        <v>3</v>
      </c>
      <c r="P2981" s="30">
        <f>SQRT((postes_2[[#This Row],[x]]-$Q$1)^2+(postes_2[[#This Row],[y]]-$R$1)^2)</f>
        <v>421439.28212634259</v>
      </c>
      <c r="Q2981">
        <v>493463.21999999898</v>
      </c>
      <c r="R2981">
        <v>6348591.2000000002</v>
      </c>
    </row>
    <row r="2982" spans="1:18">
      <c r="A2982">
        <v>1545</v>
      </c>
      <c r="B2982">
        <v>30000749</v>
      </c>
      <c r="C2982" t="e">
        <f>+#REF!</f>
        <v>#REF!</v>
      </c>
      <c r="D2982" t="s">
        <v>274</v>
      </c>
      <c r="E2982">
        <v>853804800000</v>
      </c>
      <c r="F2982">
        <v>1415272946000</v>
      </c>
      <c r="G2982">
        <v>1</v>
      </c>
      <c r="H2982" t="s">
        <v>2490</v>
      </c>
      <c r="I2982" t="s">
        <v>2491</v>
      </c>
      <c r="J2982" t="s">
        <v>20</v>
      </c>
      <c r="K2982" t="s">
        <v>21</v>
      </c>
      <c r="L2982">
        <v>0</v>
      </c>
      <c r="M2982">
        <v>0</v>
      </c>
      <c r="N2982" t="s">
        <v>22</v>
      </c>
      <c r="O2982">
        <v>3</v>
      </c>
      <c r="P2982" s="30">
        <f>SQRT((postes_2[[#This Row],[x]]-$Q$1)^2+(postes_2[[#This Row],[y]]-$R$1)^2)</f>
        <v>421472.84834234748</v>
      </c>
      <c r="Q2982">
        <v>981136.97999999695</v>
      </c>
      <c r="R2982">
        <v>6552851.2199999997</v>
      </c>
    </row>
    <row r="2983" spans="1:18">
      <c r="A2983">
        <v>3967</v>
      </c>
      <c r="B2983">
        <v>70047804</v>
      </c>
      <c r="C2983" t="e">
        <f>+PE0</f>
        <v>#NAME?</v>
      </c>
      <c r="D2983" t="s">
        <v>274</v>
      </c>
      <c r="E2983">
        <v>1393319609000</v>
      </c>
      <c r="F2983">
        <v>1393319769000</v>
      </c>
      <c r="G2983">
        <v>1</v>
      </c>
      <c r="H2983" t="s">
        <v>8347</v>
      </c>
      <c r="I2983" t="s">
        <v>8348</v>
      </c>
      <c r="J2983" t="s">
        <v>8349</v>
      </c>
      <c r="K2983" t="s">
        <v>21</v>
      </c>
      <c r="L2983">
        <v>0</v>
      </c>
      <c r="M2983">
        <v>0</v>
      </c>
      <c r="N2983" t="s">
        <v>22</v>
      </c>
      <c r="O2983">
        <v>0</v>
      </c>
      <c r="P2983" s="30">
        <f>SQRT((postes_2[[#This Row],[x]]-$Q$1)^2+(postes_2[[#This Row],[y]]-$R$1)^2)</f>
        <v>421490.34279937198</v>
      </c>
      <c r="Q2983">
        <v>935457.31000000203</v>
      </c>
      <c r="R2983">
        <v>6485065.4500000002</v>
      </c>
    </row>
    <row r="2984" spans="1:18">
      <c r="A2984">
        <v>3968</v>
      </c>
      <c r="B2984">
        <v>70046904</v>
      </c>
      <c r="C2984" t="e">
        <f>+PE0</f>
        <v>#NAME?</v>
      </c>
      <c r="D2984" t="s">
        <v>274</v>
      </c>
      <c r="E2984">
        <v>1389110170000</v>
      </c>
      <c r="F2984">
        <v>1389109749000</v>
      </c>
      <c r="G2984">
        <v>1</v>
      </c>
      <c r="H2984" t="s">
        <v>8347</v>
      </c>
      <c r="I2984" t="s">
        <v>8348</v>
      </c>
      <c r="J2984" t="s">
        <v>8349</v>
      </c>
      <c r="K2984" t="s">
        <v>21</v>
      </c>
      <c r="L2984">
        <v>0</v>
      </c>
      <c r="M2984">
        <v>0</v>
      </c>
      <c r="N2984" t="s">
        <v>22</v>
      </c>
      <c r="O2984">
        <v>0</v>
      </c>
      <c r="P2984" s="30">
        <f>SQRT((postes_2[[#This Row],[x]]-$Q$1)^2+(postes_2[[#This Row],[y]]-$R$1)^2)</f>
        <v>421490.34279937198</v>
      </c>
      <c r="Q2984">
        <v>935457.31000000203</v>
      </c>
      <c r="R2984">
        <v>6485065.4500000002</v>
      </c>
    </row>
    <row r="2985" spans="1:18">
      <c r="A2985">
        <v>2361</v>
      </c>
      <c r="B2985">
        <v>30002000</v>
      </c>
      <c r="C2985">
        <f>+PF626</f>
        <v>0</v>
      </c>
      <c r="D2985" t="s">
        <v>805</v>
      </c>
      <c r="E2985">
        <v>786931200000</v>
      </c>
      <c r="F2985">
        <v>1291131378000</v>
      </c>
      <c r="G2985">
        <v>1</v>
      </c>
      <c r="H2985" t="s">
        <v>5523</v>
      </c>
      <c r="I2985" t="s">
        <v>5524</v>
      </c>
      <c r="J2985" t="s">
        <v>1106</v>
      </c>
      <c r="K2985" t="s">
        <v>21</v>
      </c>
      <c r="L2985">
        <v>0</v>
      </c>
      <c r="M2985">
        <v>0</v>
      </c>
      <c r="N2985" t="s">
        <v>22</v>
      </c>
      <c r="O2985">
        <v>3</v>
      </c>
      <c r="P2985" s="30">
        <f>SQRT((postes_2[[#This Row],[x]]-$Q$1)^2+(postes_2[[#This Row],[y]]-$R$1)^2)</f>
        <v>421576.79635475314</v>
      </c>
      <c r="Q2985">
        <v>913724.82</v>
      </c>
      <c r="R2985">
        <v>6460609.0099999998</v>
      </c>
    </row>
    <row r="2986" spans="1:18">
      <c r="A2986">
        <v>981</v>
      </c>
      <c r="B2986">
        <v>20000992</v>
      </c>
      <c r="C2986">
        <f>+PF2007</f>
        <v>0</v>
      </c>
      <c r="D2986" t="s">
        <v>168</v>
      </c>
      <c r="E2986" s="1">
        <v>933120000000</v>
      </c>
      <c r="F2986">
        <v>1450351026000</v>
      </c>
      <c r="G2986">
        <v>1</v>
      </c>
      <c r="H2986" t="s">
        <v>2104</v>
      </c>
      <c r="I2986" t="s">
        <v>2105</v>
      </c>
      <c r="J2986" t="s">
        <v>20</v>
      </c>
      <c r="K2986" t="s">
        <v>21</v>
      </c>
      <c r="L2986">
        <v>0</v>
      </c>
      <c r="M2986">
        <v>0</v>
      </c>
      <c r="N2986" t="s">
        <v>22</v>
      </c>
      <c r="O2986">
        <v>3</v>
      </c>
      <c r="P2986" s="30">
        <f>SQRT((postes_2[[#This Row],[x]]-$Q$1)^2+(postes_2[[#This Row],[y]]-$R$1)^2)</f>
        <v>421616.02193431824</v>
      </c>
      <c r="Q2986">
        <v>1028825.6</v>
      </c>
      <c r="R2986">
        <v>6805788.9000000004</v>
      </c>
    </row>
    <row r="2987" spans="1:18">
      <c r="A2987">
        <v>1661</v>
      </c>
      <c r="B2987">
        <v>30001670</v>
      </c>
      <c r="C2987">
        <f>+PF1328</f>
        <v>0</v>
      </c>
      <c r="D2987" t="s">
        <v>274</v>
      </c>
      <c r="E2987">
        <v>610761600000</v>
      </c>
      <c r="F2987">
        <v>1387814887000</v>
      </c>
      <c r="G2987">
        <v>1</v>
      </c>
      <c r="H2987" t="s">
        <v>2387</v>
      </c>
      <c r="I2987" t="s">
        <v>2388</v>
      </c>
      <c r="J2987" t="s">
        <v>20</v>
      </c>
      <c r="K2987" t="s">
        <v>21</v>
      </c>
      <c r="L2987">
        <v>0</v>
      </c>
      <c r="M2987">
        <v>0</v>
      </c>
      <c r="N2987" t="s">
        <v>22</v>
      </c>
      <c r="O2987">
        <v>3</v>
      </c>
      <c r="P2987" s="30">
        <f>SQRT((postes_2[[#This Row],[x]]-$Q$1)^2+(postes_2[[#This Row],[y]]-$R$1)^2)</f>
        <v>422030.72558520857</v>
      </c>
      <c r="Q2987">
        <v>937064.34000000404</v>
      </c>
      <c r="R2987">
        <v>6486169.2400000002</v>
      </c>
    </row>
    <row r="2988" spans="1:18">
      <c r="A2988">
        <v>351</v>
      </c>
      <c r="B2988">
        <v>50000958</v>
      </c>
      <c r="C2988" t="e">
        <f>+#REF!</f>
        <v>#REF!</v>
      </c>
      <c r="D2988" t="s">
        <v>152</v>
      </c>
      <c r="E2988">
        <v>610761600000</v>
      </c>
      <c r="F2988">
        <v>1302603639000</v>
      </c>
      <c r="G2988">
        <v>1</v>
      </c>
      <c r="H2988" t="s">
        <v>818</v>
      </c>
      <c r="I2988" t="s">
        <v>819</v>
      </c>
      <c r="J2988" t="s">
        <v>20</v>
      </c>
      <c r="K2988" t="s">
        <v>21</v>
      </c>
      <c r="L2988">
        <v>0</v>
      </c>
      <c r="M2988">
        <v>0</v>
      </c>
      <c r="N2988" t="s">
        <v>22</v>
      </c>
      <c r="O2988">
        <v>3</v>
      </c>
      <c r="P2988" s="30">
        <f>SQRT((postes_2[[#This Row],[x]]-$Q$1)^2+(postes_2[[#This Row],[y]]-$R$1)^2)</f>
        <v>422097.00104635005</v>
      </c>
      <c r="Q2988">
        <v>675698.45000000298</v>
      </c>
      <c r="R2988">
        <v>6336435.9299999997</v>
      </c>
    </row>
    <row r="2989" spans="1:18">
      <c r="A2989">
        <v>2056</v>
      </c>
      <c r="B2989">
        <v>30002019</v>
      </c>
      <c r="C2989">
        <f>+PF938</f>
        <v>0</v>
      </c>
      <c r="D2989" t="s">
        <v>30</v>
      </c>
      <c r="E2989">
        <v>1190130412000</v>
      </c>
      <c r="F2989">
        <v>1360583409000</v>
      </c>
      <c r="G2989">
        <v>1</v>
      </c>
      <c r="H2989" t="s">
        <v>3960</v>
      </c>
      <c r="I2989" t="s">
        <v>3961</v>
      </c>
      <c r="J2989" t="s">
        <v>3962</v>
      </c>
      <c r="K2989" t="s">
        <v>21</v>
      </c>
      <c r="L2989">
        <v>0</v>
      </c>
      <c r="M2989">
        <v>0</v>
      </c>
      <c r="N2989" t="s">
        <v>22</v>
      </c>
      <c r="O2989">
        <v>6</v>
      </c>
      <c r="P2989" s="30">
        <f>SQRT((postes_2[[#This Row],[x]]-$Q$1)^2+(postes_2[[#This Row],[y]]-$R$1)^2)</f>
        <v>422161.43526523653</v>
      </c>
      <c r="Q2989">
        <v>910737.35000000102</v>
      </c>
      <c r="R2989">
        <v>6456714.3600000003</v>
      </c>
    </row>
    <row r="2990" spans="1:18">
      <c r="A2990">
        <v>420</v>
      </c>
      <c r="B2990">
        <v>60000353</v>
      </c>
      <c r="C2990">
        <f>+PF2572</f>
        <v>0</v>
      </c>
      <c r="D2990" t="s">
        <v>38</v>
      </c>
      <c r="E2990">
        <v>991180800000</v>
      </c>
      <c r="F2990">
        <v>1244477849000</v>
      </c>
      <c r="G2990">
        <v>1</v>
      </c>
      <c r="H2990" t="s">
        <v>4144</v>
      </c>
      <c r="I2990" t="s">
        <v>4145</v>
      </c>
      <c r="J2990" t="s">
        <v>20</v>
      </c>
      <c r="K2990" t="s">
        <v>21</v>
      </c>
      <c r="L2990">
        <v>0</v>
      </c>
      <c r="M2990">
        <v>0</v>
      </c>
      <c r="N2990" t="s">
        <v>22</v>
      </c>
      <c r="O2990">
        <v>3</v>
      </c>
      <c r="P2990" s="30">
        <f>SQRT((postes_2[[#This Row],[x]]-$Q$1)^2+(postes_2[[#This Row],[y]]-$R$1)^2)</f>
        <v>422361.91152485745</v>
      </c>
      <c r="Q2990">
        <v>191756.850000001</v>
      </c>
      <c r="R2990">
        <v>6808865.21</v>
      </c>
    </row>
    <row r="2991" spans="1:18">
      <c r="A2991">
        <v>736</v>
      </c>
      <c r="B2991">
        <v>50000786</v>
      </c>
      <c r="C2991" t="e">
        <f>+#REF!</f>
        <v>#REF!</v>
      </c>
      <c r="D2991" t="s">
        <v>482</v>
      </c>
      <c r="E2991">
        <v>610761600000</v>
      </c>
      <c r="F2991">
        <v>1389094506000</v>
      </c>
      <c r="G2991">
        <v>1</v>
      </c>
      <c r="H2991" t="s">
        <v>1596</v>
      </c>
      <c r="I2991" t="s">
        <v>1597</v>
      </c>
      <c r="J2991" t="s">
        <v>20</v>
      </c>
      <c r="K2991" t="s">
        <v>21</v>
      </c>
      <c r="L2991">
        <v>0</v>
      </c>
      <c r="M2991">
        <v>0</v>
      </c>
      <c r="N2991" t="s">
        <v>22</v>
      </c>
      <c r="O2991">
        <v>3</v>
      </c>
      <c r="P2991" s="30">
        <f>SQRT((postes_2[[#This Row],[x]]-$Q$1)^2+(postes_2[[#This Row],[y]]-$R$1)^2)</f>
        <v>422578.96657524194</v>
      </c>
      <c r="Q2991">
        <v>399573.86999999703</v>
      </c>
      <c r="R2991">
        <v>6387271</v>
      </c>
    </row>
    <row r="2992" spans="1:18">
      <c r="A2992">
        <v>2318</v>
      </c>
      <c r="B2992">
        <v>50000951</v>
      </c>
      <c r="C2992">
        <f>+PF676</f>
        <v>0</v>
      </c>
      <c r="D2992" t="s">
        <v>20</v>
      </c>
      <c r="E2992">
        <v>992476800000</v>
      </c>
      <c r="F2992" t="s">
        <v>20</v>
      </c>
      <c r="G2992">
        <v>1</v>
      </c>
      <c r="H2992" t="s">
        <v>5437</v>
      </c>
      <c r="I2992" t="s">
        <v>5438</v>
      </c>
      <c r="J2992" t="s">
        <v>20</v>
      </c>
      <c r="K2992" t="s">
        <v>21</v>
      </c>
      <c r="L2992">
        <v>0</v>
      </c>
      <c r="M2992">
        <v>0</v>
      </c>
      <c r="N2992" t="s">
        <v>22</v>
      </c>
      <c r="O2992">
        <v>3</v>
      </c>
      <c r="P2992" s="30">
        <f>SQRT((postes_2[[#This Row],[x]]-$Q$1)^2+(postes_2[[#This Row],[y]]-$R$1)^2)</f>
        <v>422605.16715474072</v>
      </c>
      <c r="Q2992">
        <v>530803.65999999596</v>
      </c>
      <c r="R2992">
        <v>6338434.0199999996</v>
      </c>
    </row>
    <row r="2993" spans="1:18">
      <c r="A2993">
        <v>1078</v>
      </c>
      <c r="B2993">
        <v>70062211</v>
      </c>
      <c r="C2993">
        <f>+PF1916</f>
        <v>0</v>
      </c>
      <c r="D2993" t="s">
        <v>168</v>
      </c>
      <c r="E2993">
        <v>1467214074000</v>
      </c>
      <c r="F2993">
        <v>1467206638000</v>
      </c>
      <c r="G2993">
        <v>1</v>
      </c>
      <c r="H2993" t="s">
        <v>6541</v>
      </c>
      <c r="I2993" t="s">
        <v>6542</v>
      </c>
      <c r="J2993" t="s">
        <v>405</v>
      </c>
      <c r="K2993" t="s">
        <v>21</v>
      </c>
      <c r="L2993">
        <v>0</v>
      </c>
      <c r="M2993">
        <v>0</v>
      </c>
      <c r="N2993" t="s">
        <v>22</v>
      </c>
      <c r="O2993">
        <v>1</v>
      </c>
      <c r="P2993" s="30">
        <f>SQRT((postes_2[[#This Row],[x]]-$Q$1)^2+(postes_2[[#This Row],[y]]-$R$1)^2)</f>
        <v>422675.21784120332</v>
      </c>
      <c r="Q2993">
        <v>841047.79999999702</v>
      </c>
      <c r="R2993">
        <v>6399219.6500000004</v>
      </c>
    </row>
    <row r="2994" spans="1:18">
      <c r="A2994">
        <v>1380</v>
      </c>
      <c r="B2994">
        <v>40000138</v>
      </c>
      <c r="C2994">
        <f>+PF1616</f>
        <v>0</v>
      </c>
      <c r="D2994" t="s">
        <v>77</v>
      </c>
      <c r="E2994">
        <v>610761600000</v>
      </c>
      <c r="F2994">
        <v>1353428316000</v>
      </c>
      <c r="G2994">
        <v>1</v>
      </c>
      <c r="H2994" t="s">
        <v>2744</v>
      </c>
      <c r="I2994" t="s">
        <v>2745</v>
      </c>
      <c r="J2994" t="s">
        <v>20</v>
      </c>
      <c r="K2994" t="s">
        <v>21</v>
      </c>
      <c r="L2994">
        <v>0</v>
      </c>
      <c r="M2994">
        <v>0</v>
      </c>
      <c r="N2994" t="s">
        <v>22</v>
      </c>
      <c r="O2994">
        <v>3</v>
      </c>
      <c r="P2994" s="30">
        <f>SQRT((postes_2[[#This Row],[x]]-$Q$1)^2+(postes_2[[#This Row],[y]]-$R$1)^2)</f>
        <v>422747.59164071054</v>
      </c>
      <c r="Q2994">
        <v>788066.39999999898</v>
      </c>
      <c r="R2994">
        <v>6369828.6799999997</v>
      </c>
    </row>
    <row r="2995" spans="1:18">
      <c r="A2995">
        <v>3779</v>
      </c>
      <c r="B2995">
        <v>30001078</v>
      </c>
      <c r="C2995" t="e">
        <f>+#REF!</f>
        <v>#REF!</v>
      </c>
      <c r="D2995" t="s">
        <v>20</v>
      </c>
      <c r="E2995">
        <v>610761600000</v>
      </c>
      <c r="F2995" t="s">
        <v>20</v>
      </c>
      <c r="G2995">
        <v>1</v>
      </c>
      <c r="H2995" t="s">
        <v>6140</v>
      </c>
      <c r="I2995" t="s">
        <v>6140</v>
      </c>
      <c r="J2995" t="s">
        <v>6141</v>
      </c>
      <c r="K2995" t="s">
        <v>21</v>
      </c>
      <c r="L2995">
        <v>0</v>
      </c>
      <c r="M2995">
        <v>0</v>
      </c>
      <c r="N2995" t="s">
        <v>22</v>
      </c>
      <c r="O2995">
        <v>6</v>
      </c>
      <c r="P2995" s="30">
        <f>SQRT((postes_2[[#This Row],[x]]-$Q$1)^2+(postes_2[[#This Row],[y]]-$R$1)^2)</f>
        <v>422793.11276857386</v>
      </c>
      <c r="Q2995">
        <v>965243.28999999899</v>
      </c>
      <c r="R2995">
        <v>6523485.3399999999</v>
      </c>
    </row>
    <row r="2996" spans="1:18">
      <c r="A2996">
        <v>2316</v>
      </c>
      <c r="B2996">
        <v>50000964</v>
      </c>
      <c r="C2996">
        <f>+PF682</f>
        <v>0</v>
      </c>
      <c r="D2996" t="s">
        <v>77</v>
      </c>
      <c r="E2996">
        <v>610761600000</v>
      </c>
      <c r="F2996">
        <v>1331657817000</v>
      </c>
      <c r="G2996">
        <v>1</v>
      </c>
      <c r="H2996" t="s">
        <v>5433</v>
      </c>
      <c r="I2996" t="s">
        <v>5434</v>
      </c>
      <c r="J2996" t="s">
        <v>26</v>
      </c>
      <c r="K2996" t="s">
        <v>21</v>
      </c>
      <c r="L2996">
        <v>0</v>
      </c>
      <c r="M2996">
        <v>0</v>
      </c>
      <c r="N2996" t="s">
        <v>22</v>
      </c>
      <c r="O2996">
        <v>3</v>
      </c>
      <c r="P2996" s="30">
        <f>SQRT((postes_2[[#This Row],[x]]-$Q$1)^2+(postes_2[[#This Row],[y]]-$R$1)^2)</f>
        <v>422923.51450615592</v>
      </c>
      <c r="Q2996">
        <v>545764.17000000202</v>
      </c>
      <c r="R2996">
        <v>6335517.9199999999</v>
      </c>
    </row>
    <row r="2997" spans="1:18">
      <c r="A2997">
        <v>526</v>
      </c>
      <c r="B2997">
        <v>30003038</v>
      </c>
      <c r="C2997" t="e">
        <f>+#REF!</f>
        <v>#REF!</v>
      </c>
      <c r="D2997" t="s">
        <v>274</v>
      </c>
      <c r="E2997">
        <v>1394124641000</v>
      </c>
      <c r="F2997" t="s">
        <v>20</v>
      </c>
      <c r="G2997">
        <v>1</v>
      </c>
      <c r="H2997" t="s">
        <v>1104</v>
      </c>
      <c r="I2997" t="s">
        <v>1105</v>
      </c>
      <c r="J2997" t="s">
        <v>1106</v>
      </c>
      <c r="K2997" t="s">
        <v>21</v>
      </c>
      <c r="L2997">
        <v>0</v>
      </c>
      <c r="M2997">
        <v>0</v>
      </c>
      <c r="N2997" t="s">
        <v>22</v>
      </c>
      <c r="O2997">
        <v>3</v>
      </c>
      <c r="P2997" s="30">
        <f>SQRT((postes_2[[#This Row],[x]]-$Q$1)^2+(postes_2[[#This Row],[y]]-$R$1)^2)</f>
        <v>422951.73205583653</v>
      </c>
      <c r="Q2997">
        <v>912584.03000000096</v>
      </c>
      <c r="R2997">
        <v>6457464.29</v>
      </c>
    </row>
    <row r="2998" spans="1:18">
      <c r="A2998">
        <v>755</v>
      </c>
      <c r="B2998">
        <v>50000987</v>
      </c>
      <c r="C2998">
        <f>+PF2245</f>
        <v>0</v>
      </c>
      <c r="D2998" t="s">
        <v>274</v>
      </c>
      <c r="E2998">
        <v>921542400000</v>
      </c>
      <c r="F2998">
        <v>1465474738000</v>
      </c>
      <c r="G2998">
        <v>1</v>
      </c>
      <c r="H2998" t="s">
        <v>1638</v>
      </c>
      <c r="I2998" t="s">
        <v>1639</v>
      </c>
      <c r="J2998" t="s">
        <v>20</v>
      </c>
      <c r="K2998" t="s">
        <v>21</v>
      </c>
      <c r="L2998">
        <v>0</v>
      </c>
      <c r="M2998">
        <v>0</v>
      </c>
      <c r="N2998" t="s">
        <v>22</v>
      </c>
      <c r="O2998">
        <v>3</v>
      </c>
      <c r="P2998" s="30">
        <f>SQRT((postes_2[[#This Row],[x]]-$Q$1)^2+(postes_2[[#This Row],[y]]-$R$1)^2)</f>
        <v>422962.90501814563</v>
      </c>
      <c r="Q2998">
        <v>619108.29999999702</v>
      </c>
      <c r="R2998">
        <v>6330587.6799999997</v>
      </c>
    </row>
    <row r="2999" spans="1:18">
      <c r="A2999">
        <v>3160</v>
      </c>
      <c r="B2999">
        <v>30002010</v>
      </c>
      <c r="C2999" t="e">
        <f>+#REF!</f>
        <v>#REF!</v>
      </c>
      <c r="D2999" t="s">
        <v>274</v>
      </c>
      <c r="E2999">
        <v>786931200000</v>
      </c>
      <c r="F2999">
        <v>1424435455000</v>
      </c>
      <c r="G2999">
        <v>1</v>
      </c>
      <c r="H2999" t="s">
        <v>2784</v>
      </c>
      <c r="I2999" t="s">
        <v>2785</v>
      </c>
      <c r="J2999" t="s">
        <v>1106</v>
      </c>
      <c r="K2999" t="s">
        <v>21</v>
      </c>
      <c r="L2999">
        <v>0</v>
      </c>
      <c r="M2999">
        <v>0</v>
      </c>
      <c r="N2999" t="s">
        <v>22</v>
      </c>
      <c r="O2999">
        <v>3</v>
      </c>
      <c r="P2999" s="30">
        <f>SQRT((postes_2[[#This Row],[x]]-$Q$1)^2+(postes_2[[#This Row],[y]]-$R$1)^2)</f>
        <v>422989.74880642077</v>
      </c>
      <c r="Q2999">
        <v>913860.78999999899</v>
      </c>
      <c r="R2999">
        <v>6458718.5199999996</v>
      </c>
    </row>
    <row r="3000" spans="1:18">
      <c r="A3000">
        <v>1045</v>
      </c>
      <c r="B3000">
        <v>30002105</v>
      </c>
      <c r="C3000">
        <f>+PF1957</f>
        <v>0</v>
      </c>
      <c r="D3000" t="s">
        <v>274</v>
      </c>
      <c r="E3000">
        <v>610761600000</v>
      </c>
      <c r="F3000">
        <v>1394197386000</v>
      </c>
      <c r="G3000">
        <v>1</v>
      </c>
      <c r="H3000" t="s">
        <v>3241</v>
      </c>
      <c r="I3000" t="s">
        <v>3242</v>
      </c>
      <c r="J3000" t="s">
        <v>20</v>
      </c>
      <c r="K3000" t="s">
        <v>21</v>
      </c>
      <c r="L3000">
        <v>0</v>
      </c>
      <c r="M3000">
        <v>0</v>
      </c>
      <c r="N3000" t="s">
        <v>22</v>
      </c>
      <c r="O3000">
        <v>3</v>
      </c>
      <c r="P3000" s="30">
        <f>SQRT((postes_2[[#This Row],[x]]-$Q$1)^2+(postes_2[[#This Row],[y]]-$R$1)^2)</f>
        <v>423004.26826883492</v>
      </c>
      <c r="Q3000">
        <v>900870.13000000303</v>
      </c>
      <c r="R3000">
        <v>6445891.2800000003</v>
      </c>
    </row>
    <row r="3001" spans="1:18">
      <c r="A3001">
        <v>2930</v>
      </c>
      <c r="B3001">
        <v>30001083</v>
      </c>
      <c r="C3001">
        <f>+PF72</f>
        <v>0</v>
      </c>
      <c r="D3001" t="s">
        <v>20</v>
      </c>
      <c r="E3001">
        <v>610761600000</v>
      </c>
      <c r="F3001" t="s">
        <v>20</v>
      </c>
      <c r="G3001">
        <v>1</v>
      </c>
      <c r="H3001" t="s">
        <v>6139</v>
      </c>
      <c r="I3001" t="s">
        <v>6140</v>
      </c>
      <c r="J3001" t="s">
        <v>6141</v>
      </c>
      <c r="K3001" t="s">
        <v>21</v>
      </c>
      <c r="L3001">
        <v>0</v>
      </c>
      <c r="M3001">
        <v>0</v>
      </c>
      <c r="N3001" t="s">
        <v>22</v>
      </c>
      <c r="O3001">
        <v>2</v>
      </c>
      <c r="P3001" s="30">
        <f>SQRT((postes_2[[#This Row],[x]]-$Q$1)^2+(postes_2[[#This Row],[y]]-$R$1)^2)</f>
        <v>423184.35408451245</v>
      </c>
      <c r="Q3001">
        <v>964429.64000000095</v>
      </c>
      <c r="R3001">
        <v>6521520.4000000004</v>
      </c>
    </row>
    <row r="3002" spans="1:18">
      <c r="A3002">
        <v>2569</v>
      </c>
      <c r="B3002">
        <v>30002005</v>
      </c>
      <c r="C3002" t="e">
        <f>+#REF!</f>
        <v>#REF!</v>
      </c>
      <c r="D3002" t="s">
        <v>805</v>
      </c>
      <c r="E3002">
        <v>610761600000</v>
      </c>
      <c r="F3002">
        <v>1291131711000</v>
      </c>
      <c r="G3002">
        <v>1</v>
      </c>
      <c r="H3002" t="s">
        <v>1302</v>
      </c>
      <c r="I3002" t="s">
        <v>1303</v>
      </c>
      <c r="J3002" t="s">
        <v>1304</v>
      </c>
      <c r="K3002" t="s">
        <v>21</v>
      </c>
      <c r="L3002">
        <v>0</v>
      </c>
      <c r="M3002">
        <v>0</v>
      </c>
      <c r="N3002" t="s">
        <v>22</v>
      </c>
      <c r="O3002">
        <v>3</v>
      </c>
      <c r="P3002" s="30">
        <f>SQRT((postes_2[[#This Row],[x]]-$Q$1)^2+(postes_2[[#This Row],[y]]-$R$1)^2)</f>
        <v>423385.81182645139</v>
      </c>
      <c r="Q3002">
        <v>915741.65999999596</v>
      </c>
      <c r="R3002">
        <v>6460095.1299999999</v>
      </c>
    </row>
    <row r="3003" spans="1:18">
      <c r="A3003">
        <v>1196</v>
      </c>
      <c r="B3003">
        <v>30001711</v>
      </c>
      <c r="C3003" t="e">
        <f>+#REF!</f>
        <v>#REF!</v>
      </c>
      <c r="D3003" t="s">
        <v>274</v>
      </c>
      <c r="E3003">
        <v>610761600000</v>
      </c>
      <c r="F3003">
        <v>1391420352000</v>
      </c>
      <c r="G3003">
        <v>1</v>
      </c>
      <c r="H3003" t="s">
        <v>2391</v>
      </c>
      <c r="I3003" t="s">
        <v>2392</v>
      </c>
      <c r="J3003" t="s">
        <v>20</v>
      </c>
      <c r="K3003" t="s">
        <v>21</v>
      </c>
      <c r="L3003">
        <v>0</v>
      </c>
      <c r="M3003">
        <v>0</v>
      </c>
      <c r="N3003" t="s">
        <v>22</v>
      </c>
      <c r="O3003">
        <v>7</v>
      </c>
      <c r="P3003" s="30">
        <f>SQRT((postes_2[[#This Row],[x]]-$Q$1)^2+(postes_2[[#This Row],[y]]-$R$1)^2)</f>
        <v>423465.42100116453</v>
      </c>
      <c r="Q3003">
        <v>935053.68</v>
      </c>
      <c r="R3003">
        <v>6481491.8799999999</v>
      </c>
    </row>
    <row r="3004" spans="1:18">
      <c r="A3004">
        <v>1538</v>
      </c>
      <c r="B3004">
        <v>50000959</v>
      </c>
      <c r="C3004">
        <f>+PF1468</f>
        <v>0</v>
      </c>
      <c r="D3004" t="s">
        <v>77</v>
      </c>
      <c r="E3004">
        <v>986515200000</v>
      </c>
      <c r="F3004">
        <v>1331717415000</v>
      </c>
      <c r="G3004">
        <v>1</v>
      </c>
      <c r="H3004" t="s">
        <v>2477</v>
      </c>
      <c r="I3004" t="s">
        <v>2478</v>
      </c>
      <c r="J3004" t="s">
        <v>20</v>
      </c>
      <c r="K3004" t="s">
        <v>21</v>
      </c>
      <c r="L3004">
        <v>0</v>
      </c>
      <c r="M3004">
        <v>0</v>
      </c>
      <c r="N3004" t="s">
        <v>22</v>
      </c>
      <c r="O3004">
        <v>3</v>
      </c>
      <c r="P3004" s="30">
        <f>SQRT((postes_2[[#This Row],[x]]-$Q$1)^2+(postes_2[[#This Row],[y]]-$R$1)^2)</f>
        <v>423786.5794150185</v>
      </c>
      <c r="Q3004">
        <v>529034.72999999695</v>
      </c>
      <c r="R3004">
        <v>6337573.5700000003</v>
      </c>
    </row>
    <row r="3005" spans="1:18">
      <c r="A3005">
        <v>3290</v>
      </c>
      <c r="B3005">
        <v>40000062</v>
      </c>
      <c r="C3005" t="e">
        <f>+#REF!</f>
        <v>#REF!</v>
      </c>
      <c r="D3005" t="s">
        <v>77</v>
      </c>
      <c r="E3005">
        <v>610761600000</v>
      </c>
      <c r="F3005">
        <v>1353664782000</v>
      </c>
      <c r="G3005">
        <v>1</v>
      </c>
      <c r="H3005" t="s">
        <v>3640</v>
      </c>
      <c r="I3005" t="s">
        <v>3641</v>
      </c>
      <c r="J3005" t="s">
        <v>3642</v>
      </c>
      <c r="K3005" t="s">
        <v>21</v>
      </c>
      <c r="L3005">
        <v>0</v>
      </c>
      <c r="M3005">
        <v>0</v>
      </c>
      <c r="N3005" t="s">
        <v>22</v>
      </c>
      <c r="O3005">
        <v>3</v>
      </c>
      <c r="P3005" s="30">
        <f>SQRT((postes_2[[#This Row],[x]]-$Q$1)^2+(postes_2[[#This Row],[y]]-$R$1)^2)</f>
        <v>424142.21054225782</v>
      </c>
      <c r="Q3005">
        <v>840378.63000000303</v>
      </c>
      <c r="R3005">
        <v>6397038.0099999998</v>
      </c>
    </row>
    <row r="3006" spans="1:18">
      <c r="A3006">
        <v>2005</v>
      </c>
      <c r="B3006">
        <v>50000710</v>
      </c>
      <c r="C3006" t="e">
        <f>+#REF!</f>
        <v>#REF!</v>
      </c>
      <c r="D3006" t="s">
        <v>482</v>
      </c>
      <c r="E3006">
        <v>1269444675000</v>
      </c>
      <c r="F3006">
        <v>1389355746000</v>
      </c>
      <c r="G3006">
        <v>1</v>
      </c>
      <c r="H3006" t="s">
        <v>4227</v>
      </c>
      <c r="I3006" t="s">
        <v>4228</v>
      </c>
      <c r="J3006" t="s">
        <v>98</v>
      </c>
      <c r="K3006" t="s">
        <v>21</v>
      </c>
      <c r="L3006">
        <v>0</v>
      </c>
      <c r="M3006">
        <v>0</v>
      </c>
      <c r="N3006" t="s">
        <v>22</v>
      </c>
      <c r="O3006">
        <v>3</v>
      </c>
      <c r="P3006" s="30">
        <f>SQRT((postes_2[[#This Row],[x]]-$Q$1)^2+(postes_2[[#This Row],[y]]-$R$1)^2)</f>
        <v>424164.00879601348</v>
      </c>
      <c r="Q3006">
        <v>370069.43999999802</v>
      </c>
      <c r="R3006">
        <v>6404001.3099999996</v>
      </c>
    </row>
    <row r="3007" spans="1:18">
      <c r="A3007">
        <v>3292</v>
      </c>
      <c r="B3007">
        <v>40000064</v>
      </c>
      <c r="C3007" t="e">
        <f>+#REF!</f>
        <v>#REF!</v>
      </c>
      <c r="D3007" t="s">
        <v>77</v>
      </c>
      <c r="E3007">
        <v>610761600000</v>
      </c>
      <c r="F3007">
        <v>1353679899000</v>
      </c>
      <c r="G3007">
        <v>1</v>
      </c>
      <c r="H3007" t="s">
        <v>3645</v>
      </c>
      <c r="I3007" t="s">
        <v>3645</v>
      </c>
      <c r="J3007" t="s">
        <v>3646</v>
      </c>
      <c r="K3007" t="s">
        <v>21</v>
      </c>
      <c r="L3007">
        <v>0</v>
      </c>
      <c r="M3007">
        <v>0</v>
      </c>
      <c r="N3007" t="s">
        <v>22</v>
      </c>
      <c r="O3007">
        <v>3</v>
      </c>
      <c r="P3007" s="30">
        <f>SQRT((postes_2[[#This Row],[x]]-$Q$1)^2+(postes_2[[#This Row],[y]]-$R$1)^2)</f>
        <v>424212.08192473586</v>
      </c>
      <c r="Q3007">
        <v>838846.53999999899</v>
      </c>
      <c r="R3007">
        <v>6395971.4800000004</v>
      </c>
    </row>
    <row r="3008" spans="1:18">
      <c r="A3008">
        <v>2985</v>
      </c>
      <c r="B3008">
        <v>30002028</v>
      </c>
      <c r="C3008">
        <f>+PF25</f>
        <v>0</v>
      </c>
      <c r="D3008" t="s">
        <v>20</v>
      </c>
      <c r="E3008">
        <v>934156800000</v>
      </c>
      <c r="F3008" t="s">
        <v>20</v>
      </c>
      <c r="G3008">
        <v>1</v>
      </c>
      <c r="H3008" t="s">
        <v>2808</v>
      </c>
      <c r="I3008" t="s">
        <v>2809</v>
      </c>
      <c r="J3008" t="s">
        <v>1106</v>
      </c>
      <c r="K3008" t="s">
        <v>21</v>
      </c>
      <c r="L3008">
        <v>0</v>
      </c>
      <c r="M3008">
        <v>0</v>
      </c>
      <c r="N3008" t="s">
        <v>22</v>
      </c>
      <c r="O3008">
        <v>3</v>
      </c>
      <c r="P3008" s="30">
        <f>SQRT((postes_2[[#This Row],[x]]-$Q$1)^2+(postes_2[[#This Row],[y]]-$R$1)^2)</f>
        <v>424224.16126990039</v>
      </c>
      <c r="Q3008">
        <v>912733.35999999905</v>
      </c>
      <c r="R3008">
        <v>6455800.5099999998</v>
      </c>
    </row>
    <row r="3009" spans="1:18">
      <c r="A3009">
        <v>629</v>
      </c>
      <c r="B3009">
        <v>30002013</v>
      </c>
      <c r="C3009">
        <f>+PF2382</f>
        <v>0</v>
      </c>
      <c r="D3009" t="s">
        <v>20</v>
      </c>
      <c r="E3009">
        <v>786931200000</v>
      </c>
      <c r="F3009" t="s">
        <v>20</v>
      </c>
      <c r="G3009">
        <v>1</v>
      </c>
      <c r="H3009" t="s">
        <v>2034</v>
      </c>
      <c r="I3009" t="s">
        <v>2035</v>
      </c>
      <c r="J3009" t="s">
        <v>1106</v>
      </c>
      <c r="K3009" t="s">
        <v>21</v>
      </c>
      <c r="L3009">
        <v>0</v>
      </c>
      <c r="M3009">
        <v>0</v>
      </c>
      <c r="N3009" t="s">
        <v>22</v>
      </c>
      <c r="O3009">
        <v>3</v>
      </c>
      <c r="P3009" s="30">
        <f>SQRT((postes_2[[#This Row],[x]]-$Q$1)^2+(postes_2[[#This Row],[y]]-$R$1)^2)</f>
        <v>424311.13817219797</v>
      </c>
      <c r="Q3009">
        <v>915285.34000000404</v>
      </c>
      <c r="R3009">
        <v>6458289.3200000003</v>
      </c>
    </row>
    <row r="3010" spans="1:18">
      <c r="A3010">
        <v>1270</v>
      </c>
      <c r="B3010">
        <v>30000795</v>
      </c>
      <c r="C3010">
        <f>+PF1742</f>
        <v>0</v>
      </c>
      <c r="D3010" t="s">
        <v>274</v>
      </c>
      <c r="E3010">
        <v>610761600000</v>
      </c>
      <c r="F3010">
        <v>1415273009000</v>
      </c>
      <c r="G3010">
        <v>1</v>
      </c>
      <c r="H3010" t="s">
        <v>3171</v>
      </c>
      <c r="I3010" t="s">
        <v>3172</v>
      </c>
      <c r="J3010" t="s">
        <v>20</v>
      </c>
      <c r="K3010" t="s">
        <v>21</v>
      </c>
      <c r="L3010">
        <v>0</v>
      </c>
      <c r="M3010">
        <v>0</v>
      </c>
      <c r="N3010" t="s">
        <v>22</v>
      </c>
      <c r="O3010">
        <v>3</v>
      </c>
      <c r="P3010" s="30">
        <f>SQRT((postes_2[[#This Row],[x]]-$Q$1)^2+(postes_2[[#This Row],[y]]-$R$1)^2)</f>
        <v>424401.64171767404</v>
      </c>
      <c r="Q3010">
        <v>980672.99000000197</v>
      </c>
      <c r="R3010">
        <v>6545938.9199999999</v>
      </c>
    </row>
    <row r="3011" spans="1:18">
      <c r="A3011">
        <v>939</v>
      </c>
      <c r="B3011">
        <v>40000071</v>
      </c>
      <c r="C3011">
        <f>+PF2078</f>
        <v>0</v>
      </c>
      <c r="D3011" t="s">
        <v>274</v>
      </c>
      <c r="E3011">
        <v>610761600000</v>
      </c>
      <c r="F3011">
        <v>1444214009000</v>
      </c>
      <c r="G3011">
        <v>1</v>
      </c>
      <c r="H3011" t="s">
        <v>1649</v>
      </c>
      <c r="I3011" t="s">
        <v>1650</v>
      </c>
      <c r="J3011" t="s">
        <v>20</v>
      </c>
      <c r="K3011" t="s">
        <v>21</v>
      </c>
      <c r="L3011">
        <v>0</v>
      </c>
      <c r="M3011">
        <v>0</v>
      </c>
      <c r="N3011" t="s">
        <v>22</v>
      </c>
      <c r="O3011">
        <v>7</v>
      </c>
      <c r="P3011" s="30">
        <f>SQRT((postes_2[[#This Row],[x]]-$Q$1)^2+(postes_2[[#This Row],[y]]-$R$1)^2)</f>
        <v>424481.10776467843</v>
      </c>
      <c r="Q3011">
        <v>836340.40999999596</v>
      </c>
      <c r="R3011">
        <v>6394065.0099999998</v>
      </c>
    </row>
    <row r="3012" spans="1:18">
      <c r="A3012">
        <v>2413</v>
      </c>
      <c r="B3012">
        <v>30001079</v>
      </c>
      <c r="C3012">
        <f>+PF600</f>
        <v>0</v>
      </c>
      <c r="D3012" t="s">
        <v>168</v>
      </c>
      <c r="E3012">
        <v>610761600000</v>
      </c>
      <c r="F3012">
        <v>1424792962000</v>
      </c>
      <c r="G3012">
        <v>1</v>
      </c>
      <c r="H3012" t="s">
        <v>6470</v>
      </c>
      <c r="I3012" t="s">
        <v>6140</v>
      </c>
      <c r="J3012" t="s">
        <v>6141</v>
      </c>
      <c r="K3012" t="s">
        <v>21</v>
      </c>
      <c r="L3012">
        <v>0</v>
      </c>
      <c r="M3012">
        <v>0</v>
      </c>
      <c r="N3012" t="s">
        <v>22</v>
      </c>
      <c r="O3012">
        <v>2</v>
      </c>
      <c r="P3012" s="30">
        <f>SQRT((postes_2[[#This Row],[x]]-$Q$1)^2+(postes_2[[#This Row],[y]]-$R$1)^2)</f>
        <v>424491.33709080139</v>
      </c>
      <c r="Q3012">
        <v>966315.28999999899</v>
      </c>
      <c r="R3012">
        <v>6522017.9299999997</v>
      </c>
    </row>
    <row r="3013" spans="1:18">
      <c r="A3013">
        <v>343</v>
      </c>
      <c r="B3013">
        <v>60000049</v>
      </c>
      <c r="C3013">
        <f>+PF2672</f>
        <v>0</v>
      </c>
      <c r="D3013" t="s">
        <v>20</v>
      </c>
      <c r="E3013">
        <v>610761600000</v>
      </c>
      <c r="F3013" t="s">
        <v>20</v>
      </c>
      <c r="G3013">
        <v>1</v>
      </c>
      <c r="H3013" t="s">
        <v>801</v>
      </c>
      <c r="I3013" t="s">
        <v>802</v>
      </c>
      <c r="J3013" t="s">
        <v>20</v>
      </c>
      <c r="K3013" t="s">
        <v>21</v>
      </c>
      <c r="L3013">
        <v>0</v>
      </c>
      <c r="M3013">
        <v>0</v>
      </c>
      <c r="N3013" t="s">
        <v>22</v>
      </c>
      <c r="O3013">
        <v>3</v>
      </c>
      <c r="P3013" s="30">
        <f>SQRT((postes_2[[#This Row],[x]]-$Q$1)^2+(postes_2[[#This Row],[y]]-$R$1)^2)</f>
        <v>424499.97215815721</v>
      </c>
      <c r="Q3013">
        <v>197247.009999998</v>
      </c>
      <c r="R3013">
        <v>6850660.9800000004</v>
      </c>
    </row>
    <row r="3014" spans="1:18">
      <c r="A3014">
        <v>890</v>
      </c>
      <c r="B3014">
        <v>30001715</v>
      </c>
      <c r="C3014">
        <f>+PF2129</f>
        <v>0</v>
      </c>
      <c r="D3014" t="s">
        <v>274</v>
      </c>
      <c r="E3014">
        <v>786499200000</v>
      </c>
      <c r="F3014">
        <v>1457968940000</v>
      </c>
      <c r="G3014">
        <v>1</v>
      </c>
      <c r="H3014" t="s">
        <v>1916</v>
      </c>
      <c r="I3014" t="s">
        <v>1917</v>
      </c>
      <c r="J3014" t="s">
        <v>1918</v>
      </c>
      <c r="K3014" t="s">
        <v>21</v>
      </c>
      <c r="L3014">
        <v>0</v>
      </c>
      <c r="M3014">
        <v>0</v>
      </c>
      <c r="N3014" t="s">
        <v>22</v>
      </c>
      <c r="O3014">
        <v>6</v>
      </c>
      <c r="P3014" s="30">
        <f>SQRT((postes_2[[#This Row],[x]]-$Q$1)^2+(postes_2[[#This Row],[y]]-$R$1)^2)</f>
        <v>424543.33760957851</v>
      </c>
      <c r="Q3014">
        <v>934494.5</v>
      </c>
      <c r="R3014">
        <v>6479154.6600000001</v>
      </c>
    </row>
    <row r="3015" spans="1:18">
      <c r="A3015">
        <v>1539</v>
      </c>
      <c r="B3015">
        <v>30002015</v>
      </c>
      <c r="C3015">
        <f>+PF1478</f>
        <v>0</v>
      </c>
      <c r="D3015" t="s">
        <v>20</v>
      </c>
      <c r="E3015">
        <v>786931200000</v>
      </c>
      <c r="F3015" t="s">
        <v>20</v>
      </c>
      <c r="G3015">
        <v>1</v>
      </c>
      <c r="H3015" t="s">
        <v>2479</v>
      </c>
      <c r="I3015" t="s">
        <v>2480</v>
      </c>
      <c r="J3015" t="s">
        <v>1106</v>
      </c>
      <c r="K3015" t="s">
        <v>21</v>
      </c>
      <c r="L3015">
        <v>0</v>
      </c>
      <c r="M3015">
        <v>0</v>
      </c>
      <c r="N3015" t="s">
        <v>22</v>
      </c>
      <c r="O3015">
        <v>3</v>
      </c>
      <c r="P3015" s="30">
        <f>SQRT((postes_2[[#This Row],[x]]-$Q$1)^2+(postes_2[[#This Row],[y]]-$R$1)^2)</f>
        <v>424571.6079846049</v>
      </c>
      <c r="Q3015">
        <v>914164.70000000298</v>
      </c>
      <c r="R3015">
        <v>6456763.5999999996</v>
      </c>
    </row>
    <row r="3016" spans="1:18">
      <c r="A3016">
        <v>2319</v>
      </c>
      <c r="B3016">
        <v>50000957</v>
      </c>
      <c r="C3016" t="e">
        <f>+#REF!</f>
        <v>#REF!</v>
      </c>
      <c r="D3016" t="s">
        <v>77</v>
      </c>
      <c r="E3016">
        <v>610761600000</v>
      </c>
      <c r="F3016">
        <v>1331724187000</v>
      </c>
      <c r="G3016">
        <v>1</v>
      </c>
      <c r="H3016" t="s">
        <v>5439</v>
      </c>
      <c r="I3016" t="s">
        <v>5440</v>
      </c>
      <c r="J3016" t="s">
        <v>26</v>
      </c>
      <c r="K3016" t="s">
        <v>21</v>
      </c>
      <c r="L3016">
        <v>0</v>
      </c>
      <c r="M3016">
        <v>0</v>
      </c>
      <c r="N3016" t="s">
        <v>22</v>
      </c>
      <c r="O3016">
        <v>3</v>
      </c>
      <c r="P3016" s="30">
        <f>SQRT((postes_2[[#This Row],[x]]-$Q$1)^2+(postes_2[[#This Row],[y]]-$R$1)^2)</f>
        <v>424587.4811829204</v>
      </c>
      <c r="Q3016">
        <v>530693.70000000298</v>
      </c>
      <c r="R3016">
        <v>6336436.71</v>
      </c>
    </row>
    <row r="3017" spans="1:18">
      <c r="A3017">
        <v>1650</v>
      </c>
      <c r="B3017">
        <v>50000705</v>
      </c>
      <c r="C3017">
        <f>+PF1369</f>
        <v>0</v>
      </c>
      <c r="D3017" t="s">
        <v>482</v>
      </c>
      <c r="E3017">
        <v>788486400000</v>
      </c>
      <c r="F3017">
        <v>1390471007000</v>
      </c>
      <c r="G3017">
        <v>1</v>
      </c>
      <c r="H3017" t="s">
        <v>3508</v>
      </c>
      <c r="I3017" t="s">
        <v>3509</v>
      </c>
      <c r="J3017" t="s">
        <v>3510</v>
      </c>
      <c r="K3017" t="s">
        <v>21</v>
      </c>
      <c r="L3017">
        <v>0</v>
      </c>
      <c r="M3017">
        <v>0</v>
      </c>
      <c r="N3017" t="s">
        <v>22</v>
      </c>
      <c r="O3017">
        <v>3</v>
      </c>
      <c r="P3017" s="30">
        <f>SQRT((postes_2[[#This Row],[x]]-$Q$1)^2+(postes_2[[#This Row],[y]]-$R$1)^2)</f>
        <v>424656.82830534672</v>
      </c>
      <c r="Q3017">
        <v>363984.14999999898</v>
      </c>
      <c r="R3017">
        <v>6407661.1100000003</v>
      </c>
    </row>
    <row r="3018" spans="1:18">
      <c r="A3018">
        <v>1335</v>
      </c>
      <c r="B3018">
        <v>40000060</v>
      </c>
      <c r="C3018">
        <f>+PF1688</f>
        <v>0</v>
      </c>
      <c r="D3018" t="s">
        <v>20</v>
      </c>
      <c r="E3018">
        <v>610761600000</v>
      </c>
      <c r="F3018" t="s">
        <v>20</v>
      </c>
      <c r="G3018">
        <v>1</v>
      </c>
      <c r="H3018" t="s">
        <v>5973</v>
      </c>
      <c r="I3018" t="s">
        <v>5974</v>
      </c>
      <c r="J3018" t="s">
        <v>20</v>
      </c>
      <c r="K3018" t="s">
        <v>21</v>
      </c>
      <c r="L3018">
        <v>0</v>
      </c>
      <c r="M3018">
        <v>0</v>
      </c>
      <c r="N3018" t="s">
        <v>22</v>
      </c>
      <c r="O3018">
        <v>6</v>
      </c>
      <c r="P3018" s="30">
        <f>SQRT((postes_2[[#This Row],[x]]-$Q$1)^2+(postes_2[[#This Row],[y]]-$R$1)^2)</f>
        <v>424672.57128279732</v>
      </c>
      <c r="Q3018">
        <v>842857.78999999899</v>
      </c>
      <c r="R3018">
        <v>6398015.6200000001</v>
      </c>
    </row>
    <row r="3019" spans="1:18">
      <c r="A3019">
        <v>68</v>
      </c>
      <c r="B3019">
        <v>20000599</v>
      </c>
      <c r="C3019">
        <f>+PF2953</f>
        <v>0</v>
      </c>
      <c r="D3019" t="s">
        <v>23</v>
      </c>
      <c r="E3019">
        <v>610761600000</v>
      </c>
      <c r="F3019">
        <v>1240505991000</v>
      </c>
      <c r="G3019">
        <v>1</v>
      </c>
      <c r="H3019" t="s">
        <v>6872</v>
      </c>
      <c r="I3019" t="s">
        <v>6873</v>
      </c>
      <c r="J3019" t="s">
        <v>20</v>
      </c>
      <c r="K3019" t="s">
        <v>21</v>
      </c>
      <c r="L3019">
        <v>0</v>
      </c>
      <c r="M3019">
        <v>0</v>
      </c>
      <c r="N3019" t="s">
        <v>22</v>
      </c>
      <c r="O3019">
        <v>3</v>
      </c>
      <c r="P3019" s="30">
        <f>SQRT((postes_2[[#This Row],[x]]-$Q$1)^2+(postes_2[[#This Row],[y]]-$R$1)^2)</f>
        <v>424679.46245109063</v>
      </c>
      <c r="Q3019">
        <v>1021519.57</v>
      </c>
      <c r="R3019">
        <v>6860187.7599999998</v>
      </c>
    </row>
    <row r="3020" spans="1:18">
      <c r="A3020">
        <v>3778</v>
      </c>
      <c r="B3020">
        <v>30001077</v>
      </c>
      <c r="C3020" t="e">
        <f>+#REF!</f>
        <v>#REF!</v>
      </c>
      <c r="D3020" t="s">
        <v>212</v>
      </c>
      <c r="E3020">
        <v>971049600000</v>
      </c>
      <c r="F3020">
        <v>1155130897000</v>
      </c>
      <c r="G3020">
        <v>1</v>
      </c>
      <c r="H3020" t="s">
        <v>7320</v>
      </c>
      <c r="I3020" t="s">
        <v>7321</v>
      </c>
      <c r="J3020" t="s">
        <v>20</v>
      </c>
      <c r="K3020" t="s">
        <v>21</v>
      </c>
      <c r="L3020">
        <v>0</v>
      </c>
      <c r="M3020">
        <v>0</v>
      </c>
      <c r="N3020" t="s">
        <v>22</v>
      </c>
      <c r="O3020">
        <v>3</v>
      </c>
      <c r="P3020" s="30">
        <f>SQRT((postes_2[[#This Row],[x]]-$Q$1)^2+(postes_2[[#This Row],[y]]-$R$1)^2)</f>
        <v>424683.0143530796</v>
      </c>
      <c r="Q3020">
        <v>967952.22999999695</v>
      </c>
      <c r="R3020">
        <v>6524199.1600000001</v>
      </c>
    </row>
    <row r="3021" spans="1:18">
      <c r="A3021">
        <v>1468</v>
      </c>
      <c r="B3021">
        <v>30001162</v>
      </c>
      <c r="C3021">
        <f>+PF1554</f>
        <v>0</v>
      </c>
      <c r="D3021" t="s">
        <v>1622</v>
      </c>
      <c r="E3021">
        <v>888537600000</v>
      </c>
      <c r="F3021">
        <v>1424684823000</v>
      </c>
      <c r="G3021">
        <v>1</v>
      </c>
      <c r="H3021" t="s">
        <v>5867</v>
      </c>
      <c r="I3021" t="s">
        <v>5868</v>
      </c>
      <c r="J3021" t="s">
        <v>603</v>
      </c>
      <c r="K3021" t="s">
        <v>21</v>
      </c>
      <c r="L3021">
        <v>0</v>
      </c>
      <c r="M3021">
        <v>0</v>
      </c>
      <c r="N3021" t="s">
        <v>22</v>
      </c>
      <c r="O3021">
        <v>2</v>
      </c>
      <c r="P3021" s="30">
        <f>SQRT((postes_2[[#This Row],[x]]-$Q$1)^2+(postes_2[[#This Row],[y]]-$R$1)^2)</f>
        <v>424765.69979791495</v>
      </c>
      <c r="Q3021">
        <v>963594.31000000203</v>
      </c>
      <c r="R3021">
        <v>6517393.25</v>
      </c>
    </row>
    <row r="3022" spans="1:18">
      <c r="A3022">
        <v>2007</v>
      </c>
      <c r="B3022">
        <v>50000717</v>
      </c>
      <c r="C3022">
        <f>+PF1017</f>
        <v>0</v>
      </c>
      <c r="D3022" t="s">
        <v>482</v>
      </c>
      <c r="E3022">
        <v>610761600000</v>
      </c>
      <c r="F3022">
        <v>1389281894000</v>
      </c>
      <c r="G3022">
        <v>1</v>
      </c>
      <c r="H3022" t="s">
        <v>4231</v>
      </c>
      <c r="I3022" t="s">
        <v>4232</v>
      </c>
      <c r="J3022" t="s">
        <v>20</v>
      </c>
      <c r="K3022" t="s">
        <v>21</v>
      </c>
      <c r="L3022">
        <v>0</v>
      </c>
      <c r="M3022">
        <v>0</v>
      </c>
      <c r="N3022" t="s">
        <v>22</v>
      </c>
      <c r="O3022">
        <v>3</v>
      </c>
      <c r="P3022" s="30">
        <f>SQRT((postes_2[[#This Row],[x]]-$Q$1)^2+(postes_2[[#This Row],[y]]-$R$1)^2)</f>
        <v>425034.48783120222</v>
      </c>
      <c r="Q3022">
        <v>372036.46000000101</v>
      </c>
      <c r="R3022">
        <v>6401604.2800000003</v>
      </c>
    </row>
    <row r="3023" spans="1:18">
      <c r="A3023">
        <v>1227</v>
      </c>
      <c r="B3023">
        <v>30002038</v>
      </c>
      <c r="C3023">
        <f>+PF1798</f>
        <v>0</v>
      </c>
      <c r="D3023" t="s">
        <v>274</v>
      </c>
      <c r="E3023">
        <v>610761600000</v>
      </c>
      <c r="F3023">
        <v>1394207202000</v>
      </c>
      <c r="G3023">
        <v>1</v>
      </c>
      <c r="H3023" t="s">
        <v>2180</v>
      </c>
      <c r="I3023" t="s">
        <v>2181</v>
      </c>
      <c r="J3023" t="s">
        <v>20</v>
      </c>
      <c r="K3023" t="s">
        <v>21</v>
      </c>
      <c r="L3023">
        <v>0</v>
      </c>
      <c r="M3023">
        <v>0</v>
      </c>
      <c r="N3023" t="s">
        <v>22</v>
      </c>
      <c r="O3023">
        <v>3</v>
      </c>
      <c r="P3023" s="30">
        <f>SQRT((postes_2[[#This Row],[x]]-$Q$1)^2+(postes_2[[#This Row],[y]]-$R$1)^2)</f>
        <v>425101.90816804481</v>
      </c>
      <c r="Q3023">
        <v>912315.79999999702</v>
      </c>
      <c r="R3023">
        <v>6454129.2300000004</v>
      </c>
    </row>
    <row r="3024" spans="1:18">
      <c r="A3024">
        <v>504</v>
      </c>
      <c r="B3024">
        <v>30001257</v>
      </c>
      <c r="C3024">
        <f>+PF2522</f>
        <v>0</v>
      </c>
      <c r="D3024" t="s">
        <v>17</v>
      </c>
      <c r="E3024">
        <v>788659200000</v>
      </c>
      <c r="F3024">
        <v>1319623708000</v>
      </c>
      <c r="G3024">
        <v>1</v>
      </c>
      <c r="H3024" t="s">
        <v>7869</v>
      </c>
      <c r="I3024" t="s">
        <v>7869</v>
      </c>
      <c r="J3024" t="s">
        <v>26</v>
      </c>
      <c r="K3024" t="s">
        <v>21</v>
      </c>
      <c r="L3024">
        <v>0</v>
      </c>
      <c r="M3024">
        <v>0</v>
      </c>
      <c r="N3024" t="s">
        <v>22</v>
      </c>
      <c r="O3024">
        <v>3</v>
      </c>
      <c r="P3024" s="30">
        <f>SQRT((postes_2[[#This Row],[x]]-$Q$1)^2+(postes_2[[#This Row],[y]]-$R$1)^2)</f>
        <v>425117.7251183652</v>
      </c>
      <c r="Q3024">
        <v>959765.75</v>
      </c>
      <c r="R3024">
        <v>6511146.3099999996</v>
      </c>
    </row>
    <row r="3025" spans="1:18">
      <c r="A3025">
        <v>2923</v>
      </c>
      <c r="B3025">
        <v>30001085</v>
      </c>
      <c r="C3025">
        <f>+PF103</f>
        <v>0</v>
      </c>
      <c r="D3025" t="s">
        <v>274</v>
      </c>
      <c r="E3025">
        <v>610761600000</v>
      </c>
      <c r="F3025">
        <v>1423669216000</v>
      </c>
      <c r="G3025">
        <v>1</v>
      </c>
      <c r="H3025" t="s">
        <v>6125</v>
      </c>
      <c r="I3025" t="s">
        <v>6126</v>
      </c>
      <c r="J3025" t="s">
        <v>6127</v>
      </c>
      <c r="K3025" t="s">
        <v>21</v>
      </c>
      <c r="L3025">
        <v>0</v>
      </c>
      <c r="M3025">
        <v>0</v>
      </c>
      <c r="N3025" t="s">
        <v>22</v>
      </c>
      <c r="O3025">
        <v>2</v>
      </c>
      <c r="P3025" s="30">
        <f>SQRT((postes_2[[#This Row],[x]]-$Q$1)^2+(postes_2[[#This Row],[y]]-$R$1)^2)</f>
        <v>425155.69676226494</v>
      </c>
      <c r="Q3025">
        <v>965917.5</v>
      </c>
      <c r="R3025">
        <v>6520194.4000000004</v>
      </c>
    </row>
    <row r="3026" spans="1:18">
      <c r="A3026">
        <v>3333</v>
      </c>
      <c r="B3026">
        <v>60000227</v>
      </c>
      <c r="C3026" t="e">
        <f>+#REF!</f>
        <v>#REF!</v>
      </c>
      <c r="D3026" t="s">
        <v>90</v>
      </c>
      <c r="E3026">
        <v>1171041479000</v>
      </c>
      <c r="F3026">
        <v>1174917056000</v>
      </c>
      <c r="G3026">
        <v>1</v>
      </c>
      <c r="H3026" t="s">
        <v>3728</v>
      </c>
      <c r="I3026" t="s">
        <v>3729</v>
      </c>
      <c r="J3026" t="s">
        <v>20</v>
      </c>
      <c r="K3026" t="s">
        <v>21</v>
      </c>
      <c r="L3026">
        <v>0</v>
      </c>
      <c r="M3026">
        <v>0</v>
      </c>
      <c r="N3026" t="s">
        <v>22</v>
      </c>
      <c r="O3026">
        <v>6</v>
      </c>
      <c r="P3026" s="30">
        <f>SQRT((postes_2[[#This Row],[x]]-$Q$1)^2+(postes_2[[#This Row],[y]]-$R$1)^2)</f>
        <v>425241.81752786459</v>
      </c>
      <c r="Q3026">
        <v>191838.02000000299</v>
      </c>
      <c r="R3026">
        <v>6828151.46</v>
      </c>
    </row>
    <row r="3027" spans="1:18">
      <c r="A3027">
        <v>1592</v>
      </c>
      <c r="B3027">
        <v>20001384</v>
      </c>
      <c r="C3027">
        <f>+PF1441</f>
        <v>0</v>
      </c>
      <c r="D3027" t="s">
        <v>20</v>
      </c>
      <c r="E3027">
        <v>610761600000</v>
      </c>
      <c r="F3027" t="s">
        <v>20</v>
      </c>
      <c r="G3027">
        <v>1</v>
      </c>
      <c r="H3027" t="s">
        <v>7564</v>
      </c>
      <c r="I3027" t="s">
        <v>7565</v>
      </c>
      <c r="J3027" t="s">
        <v>20</v>
      </c>
      <c r="K3027" t="s">
        <v>21</v>
      </c>
      <c r="L3027">
        <v>0</v>
      </c>
      <c r="M3027">
        <v>0</v>
      </c>
      <c r="N3027" t="s">
        <v>22</v>
      </c>
      <c r="O3027">
        <v>7</v>
      </c>
      <c r="P3027" s="30">
        <f>SQRT((postes_2[[#This Row],[x]]-$Q$1)^2+(postes_2[[#This Row],[y]]-$R$1)^2)</f>
        <v>425431.19555398618</v>
      </c>
      <c r="Q3027">
        <v>1035577.23</v>
      </c>
      <c r="R3027">
        <v>6736880.9900000002</v>
      </c>
    </row>
    <row r="3028" spans="1:18">
      <c r="A3028">
        <v>4157</v>
      </c>
      <c r="B3028">
        <v>70051204</v>
      </c>
      <c r="C3028" t="e">
        <f>+#REF!</f>
        <v>#REF!</v>
      </c>
      <c r="D3028" t="s">
        <v>274</v>
      </c>
      <c r="E3028">
        <v>1423134976000</v>
      </c>
      <c r="F3028">
        <v>1423134949000</v>
      </c>
      <c r="G3028">
        <v>1</v>
      </c>
      <c r="H3028" t="s">
        <v>8258</v>
      </c>
      <c r="I3028" t="s">
        <v>8259</v>
      </c>
      <c r="J3028" t="s">
        <v>20</v>
      </c>
      <c r="K3028" t="s">
        <v>21</v>
      </c>
      <c r="L3028">
        <v>0</v>
      </c>
      <c r="M3028">
        <v>0</v>
      </c>
      <c r="N3028" t="s">
        <v>22</v>
      </c>
      <c r="O3028">
        <v>7</v>
      </c>
      <c r="P3028" s="30">
        <f>SQRT((postes_2[[#This Row],[x]]-$Q$1)^2+(postes_2[[#This Row],[y]]-$R$1)^2)</f>
        <v>425465.61939500051</v>
      </c>
      <c r="Q3028">
        <v>527420.25</v>
      </c>
      <c r="R3028">
        <v>6336180.8499999996</v>
      </c>
    </row>
    <row r="3029" spans="1:18">
      <c r="A3029">
        <v>4158</v>
      </c>
      <c r="B3029">
        <v>70051304</v>
      </c>
      <c r="C3029" t="e">
        <f>+#REF!</f>
        <v>#REF!</v>
      </c>
      <c r="D3029" t="s">
        <v>274</v>
      </c>
      <c r="E3029">
        <v>1423135007000</v>
      </c>
      <c r="F3029">
        <v>1423134997000</v>
      </c>
      <c r="G3029">
        <v>1</v>
      </c>
      <c r="H3029" t="s">
        <v>8258</v>
      </c>
      <c r="I3029" t="s">
        <v>8259</v>
      </c>
      <c r="J3029" t="s">
        <v>20</v>
      </c>
      <c r="K3029" t="s">
        <v>21</v>
      </c>
      <c r="L3029">
        <v>0</v>
      </c>
      <c r="M3029">
        <v>0</v>
      </c>
      <c r="N3029" t="s">
        <v>22</v>
      </c>
      <c r="O3029">
        <v>7</v>
      </c>
      <c r="P3029" s="30">
        <f>SQRT((postes_2[[#This Row],[x]]-$Q$1)^2+(postes_2[[#This Row],[y]]-$R$1)^2)</f>
        <v>425465.61939500051</v>
      </c>
      <c r="Q3029">
        <v>527420.25</v>
      </c>
      <c r="R3029">
        <v>6336180.8499999996</v>
      </c>
    </row>
    <row r="3030" spans="1:18">
      <c r="A3030">
        <v>449</v>
      </c>
      <c r="B3030">
        <v>60000675</v>
      </c>
      <c r="C3030">
        <f>+PF2586</f>
        <v>0</v>
      </c>
      <c r="D3030" t="s">
        <v>152</v>
      </c>
      <c r="E3030">
        <v>1171279766000</v>
      </c>
      <c r="F3030">
        <v>1301664340000</v>
      </c>
      <c r="G3030">
        <v>1</v>
      </c>
      <c r="H3030" t="s">
        <v>1015</v>
      </c>
      <c r="I3030" t="s">
        <v>1016</v>
      </c>
      <c r="J3030" t="s">
        <v>1017</v>
      </c>
      <c r="K3030" t="s">
        <v>21</v>
      </c>
      <c r="L3030">
        <v>0</v>
      </c>
      <c r="M3030">
        <v>0</v>
      </c>
      <c r="N3030" t="s">
        <v>22</v>
      </c>
      <c r="O3030">
        <v>6</v>
      </c>
      <c r="P3030" s="30">
        <f>SQRT((postes_2[[#This Row],[x]]-$Q$1)^2+(postes_2[[#This Row],[y]]-$R$1)^2)</f>
        <v>425524.6419243071</v>
      </c>
      <c r="Q3030">
        <v>185618.43999999799</v>
      </c>
      <c r="R3030">
        <v>6777399.2699999996</v>
      </c>
    </row>
    <row r="3031" spans="1:18">
      <c r="A3031">
        <v>224</v>
      </c>
      <c r="B3031">
        <v>70046788</v>
      </c>
      <c r="C3031">
        <f>+PV2812</f>
        <v>0</v>
      </c>
      <c r="D3031" t="s">
        <v>30</v>
      </c>
      <c r="E3031">
        <v>1385461049000</v>
      </c>
      <c r="F3031">
        <v>1385461301000</v>
      </c>
      <c r="G3031">
        <v>1</v>
      </c>
      <c r="H3031" t="s">
        <v>514</v>
      </c>
      <c r="I3031" t="s">
        <v>514</v>
      </c>
      <c r="J3031" t="s">
        <v>20</v>
      </c>
      <c r="K3031" t="s">
        <v>21</v>
      </c>
      <c r="L3031">
        <v>0</v>
      </c>
      <c r="M3031">
        <v>0</v>
      </c>
      <c r="N3031" t="s">
        <v>267</v>
      </c>
      <c r="O3031">
        <v>6</v>
      </c>
      <c r="P3031" s="30">
        <f>SQRT((postes_2[[#This Row],[x]]-$Q$1)^2+(postes_2[[#This Row],[y]]-$R$1)^2)</f>
        <v>425547.95042552362</v>
      </c>
      <c r="Q3031">
        <v>1035700.5618</v>
      </c>
      <c r="R3031">
        <v>6737048.2220999999</v>
      </c>
    </row>
    <row r="3032" spans="1:18">
      <c r="A3032">
        <v>821</v>
      </c>
      <c r="B3032">
        <v>30001972</v>
      </c>
      <c r="C3032">
        <f>+PF2213</f>
        <v>0</v>
      </c>
      <c r="D3032" t="s">
        <v>20</v>
      </c>
      <c r="E3032">
        <v>917395200000</v>
      </c>
      <c r="F3032" t="s">
        <v>20</v>
      </c>
      <c r="G3032">
        <v>1</v>
      </c>
      <c r="H3032" t="s">
        <v>1775</v>
      </c>
      <c r="I3032" t="s">
        <v>1776</v>
      </c>
      <c r="J3032" t="s">
        <v>20</v>
      </c>
      <c r="K3032" t="s">
        <v>21</v>
      </c>
      <c r="L3032">
        <v>0</v>
      </c>
      <c r="M3032">
        <v>0</v>
      </c>
      <c r="N3032" t="s">
        <v>22</v>
      </c>
      <c r="O3032">
        <v>3</v>
      </c>
      <c r="P3032" s="30">
        <f>SQRT((postes_2[[#This Row],[x]]-$Q$1)^2+(postes_2[[#This Row],[y]]-$R$1)^2)</f>
        <v>425552.93940788083</v>
      </c>
      <c r="Q3032">
        <v>918817.75999999803</v>
      </c>
      <c r="R3032">
        <v>6460176.6100000003</v>
      </c>
    </row>
    <row r="3033" spans="1:18">
      <c r="A3033">
        <v>3382</v>
      </c>
      <c r="B3033">
        <v>50001023</v>
      </c>
      <c r="C3033" t="e">
        <f>+#REF!</f>
        <v>#REF!</v>
      </c>
      <c r="D3033" t="s">
        <v>27</v>
      </c>
      <c r="E3033">
        <v>610761600000</v>
      </c>
      <c r="F3033">
        <v>1295949601000</v>
      </c>
      <c r="G3033">
        <v>1</v>
      </c>
      <c r="H3033" t="s">
        <v>88</v>
      </c>
      <c r="I3033" t="s">
        <v>89</v>
      </c>
      <c r="J3033" t="s">
        <v>20</v>
      </c>
      <c r="K3033" t="s">
        <v>21</v>
      </c>
      <c r="L3033">
        <v>0</v>
      </c>
      <c r="M3033">
        <v>0</v>
      </c>
      <c r="N3033" t="s">
        <v>22</v>
      </c>
      <c r="O3033">
        <v>3</v>
      </c>
      <c r="P3033" s="30">
        <f>SQRT((postes_2[[#This Row],[x]]-$Q$1)^2+(postes_2[[#This Row],[y]]-$R$1)^2)</f>
        <v>425620.663564633</v>
      </c>
      <c r="Q3033">
        <v>631568.86999999697</v>
      </c>
      <c r="R3033">
        <v>6328365</v>
      </c>
    </row>
    <row r="3034" spans="1:18">
      <c r="A3034">
        <v>1612</v>
      </c>
      <c r="B3034">
        <v>30001650</v>
      </c>
      <c r="C3034">
        <f>+PF1424</f>
        <v>0</v>
      </c>
      <c r="D3034" t="s">
        <v>1094</v>
      </c>
      <c r="E3034">
        <v>610761600000</v>
      </c>
      <c r="F3034">
        <v>1424191200000</v>
      </c>
      <c r="G3034">
        <v>1</v>
      </c>
      <c r="H3034" t="s">
        <v>3774</v>
      </c>
      <c r="I3034" t="s">
        <v>3775</v>
      </c>
      <c r="J3034" t="s">
        <v>3776</v>
      </c>
      <c r="K3034" t="s">
        <v>21</v>
      </c>
      <c r="L3034">
        <v>0</v>
      </c>
      <c r="M3034">
        <v>0</v>
      </c>
      <c r="N3034" t="s">
        <v>22</v>
      </c>
      <c r="O3034">
        <v>3</v>
      </c>
      <c r="P3034" s="30">
        <f>SQRT((postes_2[[#This Row],[x]]-$Q$1)^2+(postes_2[[#This Row],[y]]-$R$1)^2)</f>
        <v>425627.75532347604</v>
      </c>
      <c r="Q3034">
        <v>943747.35000000102</v>
      </c>
      <c r="R3034">
        <v>6488727.1600000001</v>
      </c>
    </row>
    <row r="3035" spans="1:18">
      <c r="A3035">
        <v>1225</v>
      </c>
      <c r="B3035">
        <v>30003392</v>
      </c>
      <c r="C3035" t="e">
        <f>+#REF!</f>
        <v>#REF!</v>
      </c>
      <c r="D3035" t="s">
        <v>274</v>
      </c>
      <c r="E3035" s="1">
        <v>1025568000000</v>
      </c>
      <c r="F3035">
        <v>1394206815000</v>
      </c>
      <c r="G3035">
        <v>1</v>
      </c>
      <c r="H3035" t="s">
        <v>2687</v>
      </c>
      <c r="I3035" t="s">
        <v>2688</v>
      </c>
      <c r="J3035" t="s">
        <v>20</v>
      </c>
      <c r="K3035" t="s">
        <v>21</v>
      </c>
      <c r="L3035">
        <v>0</v>
      </c>
      <c r="M3035">
        <v>0</v>
      </c>
      <c r="N3035" t="s">
        <v>22</v>
      </c>
      <c r="O3035">
        <v>6</v>
      </c>
      <c r="P3035" s="30">
        <f>SQRT((postes_2[[#This Row],[x]]-$Q$1)^2+(postes_2[[#This Row],[y]]-$R$1)^2)</f>
        <v>425673.6637158611</v>
      </c>
      <c r="Q3035">
        <v>925796.88000000303</v>
      </c>
      <c r="R3035">
        <v>6467513.79</v>
      </c>
    </row>
    <row r="3036" spans="1:18">
      <c r="A3036">
        <v>648</v>
      </c>
      <c r="B3036">
        <v>30002024</v>
      </c>
      <c r="C3036" t="e">
        <f>+#REF!</f>
        <v>#REF!</v>
      </c>
      <c r="D3036" t="s">
        <v>274</v>
      </c>
      <c r="E3036">
        <v>786931200000</v>
      </c>
      <c r="F3036">
        <v>1424445458000</v>
      </c>
      <c r="G3036">
        <v>1</v>
      </c>
      <c r="H3036" t="s">
        <v>2075</v>
      </c>
      <c r="I3036" t="s">
        <v>2076</v>
      </c>
      <c r="J3036" t="s">
        <v>1106</v>
      </c>
      <c r="K3036" t="s">
        <v>21</v>
      </c>
      <c r="L3036">
        <v>0</v>
      </c>
      <c r="M3036">
        <v>0</v>
      </c>
      <c r="N3036" t="s">
        <v>22</v>
      </c>
      <c r="O3036">
        <v>3</v>
      </c>
      <c r="P3036" s="30">
        <f>SQRT((postes_2[[#This Row],[x]]-$Q$1)^2+(postes_2[[#This Row],[y]]-$R$1)^2)</f>
        <v>425799.1804530368</v>
      </c>
      <c r="Q3036">
        <v>916019.02000000305</v>
      </c>
      <c r="R3036">
        <v>6456908.2999999998</v>
      </c>
    </row>
    <row r="3037" spans="1:18">
      <c r="A3037">
        <v>357</v>
      </c>
      <c r="B3037">
        <v>50000945</v>
      </c>
      <c r="C3037" t="e">
        <f>+#REF!</f>
        <v>#REF!</v>
      </c>
      <c r="D3037" t="s">
        <v>90</v>
      </c>
      <c r="E3037">
        <v>610761600000</v>
      </c>
      <c r="F3037">
        <v>1140535813000</v>
      </c>
      <c r="G3037">
        <v>1</v>
      </c>
      <c r="H3037" t="s">
        <v>829</v>
      </c>
      <c r="I3037" t="s">
        <v>830</v>
      </c>
      <c r="J3037" t="s">
        <v>26</v>
      </c>
      <c r="K3037" t="s">
        <v>21</v>
      </c>
      <c r="L3037">
        <v>0</v>
      </c>
      <c r="M3037">
        <v>0</v>
      </c>
      <c r="N3037" t="s">
        <v>22</v>
      </c>
      <c r="O3037">
        <v>3</v>
      </c>
      <c r="P3037" s="30">
        <f>SQRT((postes_2[[#This Row],[x]]-$Q$1)^2+(postes_2[[#This Row],[y]]-$R$1)^2)</f>
        <v>425824.26927906612</v>
      </c>
      <c r="Q3037">
        <v>707910.47999999695</v>
      </c>
      <c r="R3037">
        <v>6338936.6900000004</v>
      </c>
    </row>
    <row r="3038" spans="1:18">
      <c r="A3038">
        <v>4136</v>
      </c>
      <c r="B3038">
        <v>70054728</v>
      </c>
      <c r="C3038" t="e">
        <f>+#REF!</f>
        <v>#REF!</v>
      </c>
      <c r="D3038" t="s">
        <v>168</v>
      </c>
      <c r="E3038">
        <v>1442586166000</v>
      </c>
      <c r="F3038">
        <v>1425375665000</v>
      </c>
      <c r="G3038">
        <v>1</v>
      </c>
      <c r="H3038" t="s">
        <v>6480</v>
      </c>
      <c r="I3038" t="s">
        <v>6481</v>
      </c>
      <c r="J3038" t="s">
        <v>6482</v>
      </c>
      <c r="K3038" t="s">
        <v>21</v>
      </c>
      <c r="L3038">
        <v>0</v>
      </c>
      <c r="M3038">
        <v>0</v>
      </c>
      <c r="N3038" t="s">
        <v>22</v>
      </c>
      <c r="O3038">
        <v>7</v>
      </c>
      <c r="P3038" s="30">
        <f>SQRT((postes_2[[#This Row],[x]]-$Q$1)^2+(postes_2[[#This Row],[y]]-$R$1)^2)</f>
        <v>425930.67329501035</v>
      </c>
      <c r="Q3038">
        <v>838734.60000000102</v>
      </c>
      <c r="R3038">
        <v>6393862.7300000004</v>
      </c>
    </row>
    <row r="3039" spans="1:18">
      <c r="A3039">
        <v>4137</v>
      </c>
      <c r="B3039">
        <v>70054828</v>
      </c>
      <c r="C3039" t="e">
        <f>+#REF!</f>
        <v>#REF!</v>
      </c>
      <c r="D3039" t="s">
        <v>168</v>
      </c>
      <c r="E3039">
        <v>1442586191000</v>
      </c>
      <c r="F3039">
        <v>1425375689000</v>
      </c>
      <c r="G3039">
        <v>1</v>
      </c>
      <c r="H3039" t="s">
        <v>6480</v>
      </c>
      <c r="I3039" t="s">
        <v>6481</v>
      </c>
      <c r="J3039" t="s">
        <v>6482</v>
      </c>
      <c r="K3039" t="s">
        <v>21</v>
      </c>
      <c r="L3039">
        <v>0</v>
      </c>
      <c r="M3039">
        <v>0</v>
      </c>
      <c r="N3039" t="s">
        <v>22</v>
      </c>
      <c r="O3039">
        <v>7</v>
      </c>
      <c r="P3039" s="30">
        <f>SQRT((postes_2[[#This Row],[x]]-$Q$1)^2+(postes_2[[#This Row],[y]]-$R$1)^2)</f>
        <v>425930.67329501035</v>
      </c>
      <c r="Q3039">
        <v>838734.60000000102</v>
      </c>
      <c r="R3039">
        <v>6393862.7300000004</v>
      </c>
    </row>
    <row r="3040" spans="1:18">
      <c r="A3040">
        <v>4138</v>
      </c>
      <c r="B3040">
        <v>70054628</v>
      </c>
      <c r="C3040" t="e">
        <f>+#REF!</f>
        <v>#REF!</v>
      </c>
      <c r="D3040" t="s">
        <v>168</v>
      </c>
      <c r="E3040">
        <v>1442586154000</v>
      </c>
      <c r="F3040">
        <v>1425375579000</v>
      </c>
      <c r="G3040">
        <v>1</v>
      </c>
      <c r="H3040" t="s">
        <v>6480</v>
      </c>
      <c r="I3040" t="s">
        <v>6481</v>
      </c>
      <c r="J3040" t="s">
        <v>6482</v>
      </c>
      <c r="K3040" t="s">
        <v>21</v>
      </c>
      <c r="L3040">
        <v>0</v>
      </c>
      <c r="M3040">
        <v>0</v>
      </c>
      <c r="N3040" t="s">
        <v>22</v>
      </c>
      <c r="O3040">
        <v>7</v>
      </c>
      <c r="P3040" s="30">
        <f>SQRT((postes_2[[#This Row],[x]]-$Q$1)^2+(postes_2[[#This Row],[y]]-$R$1)^2)</f>
        <v>425930.67329501035</v>
      </c>
      <c r="Q3040">
        <v>838734.60000000102</v>
      </c>
      <c r="R3040">
        <v>6393862.7300000004</v>
      </c>
    </row>
    <row r="3041" spans="1:18">
      <c r="A3041">
        <v>4139</v>
      </c>
      <c r="B3041">
        <v>40000070</v>
      </c>
      <c r="C3041" t="e">
        <f>+#REF!</f>
        <v>#REF!</v>
      </c>
      <c r="D3041" t="s">
        <v>168</v>
      </c>
      <c r="E3041">
        <v>1442586524000</v>
      </c>
      <c r="F3041" t="s">
        <v>20</v>
      </c>
      <c r="G3041">
        <v>1</v>
      </c>
      <c r="H3041" t="s">
        <v>6480</v>
      </c>
      <c r="I3041" t="s">
        <v>6481</v>
      </c>
      <c r="J3041" t="s">
        <v>6482</v>
      </c>
      <c r="K3041" t="s">
        <v>21</v>
      </c>
      <c r="L3041">
        <v>0</v>
      </c>
      <c r="M3041">
        <v>0</v>
      </c>
      <c r="N3041" t="s">
        <v>22</v>
      </c>
      <c r="O3041">
        <v>7</v>
      </c>
      <c r="P3041" s="30">
        <f>SQRT((postes_2[[#This Row],[x]]-$Q$1)^2+(postes_2[[#This Row],[y]]-$R$1)^2)</f>
        <v>425930.67329501035</v>
      </c>
      <c r="Q3041">
        <v>838734.60000000102</v>
      </c>
      <c r="R3041">
        <v>6393862.7300000004</v>
      </c>
    </row>
    <row r="3042" spans="1:18">
      <c r="A3042">
        <v>4140</v>
      </c>
      <c r="B3042">
        <v>70054928</v>
      </c>
      <c r="C3042" t="e">
        <f>+#REF!</f>
        <v>#REF!</v>
      </c>
      <c r="D3042" t="s">
        <v>168</v>
      </c>
      <c r="E3042">
        <v>1442586202000</v>
      </c>
      <c r="F3042">
        <v>1425375716000</v>
      </c>
      <c r="G3042">
        <v>1</v>
      </c>
      <c r="H3042" t="s">
        <v>6480</v>
      </c>
      <c r="I3042" t="s">
        <v>6481</v>
      </c>
      <c r="J3042" t="s">
        <v>6482</v>
      </c>
      <c r="K3042" t="s">
        <v>21</v>
      </c>
      <c r="L3042">
        <v>0</v>
      </c>
      <c r="M3042">
        <v>0</v>
      </c>
      <c r="N3042" t="s">
        <v>22</v>
      </c>
      <c r="O3042">
        <v>7</v>
      </c>
      <c r="P3042" s="30">
        <f>SQRT((postes_2[[#This Row],[x]]-$Q$1)^2+(postes_2[[#This Row],[y]]-$R$1)^2)</f>
        <v>425930.67329501035</v>
      </c>
      <c r="Q3042">
        <v>838734.60000000102</v>
      </c>
      <c r="R3042">
        <v>6393862.7300000004</v>
      </c>
    </row>
    <row r="3043" spans="1:18">
      <c r="A3043">
        <v>2008</v>
      </c>
      <c r="B3043">
        <v>30001782</v>
      </c>
      <c r="C3043" t="e">
        <f>+#REF!</f>
        <v>#REF!</v>
      </c>
      <c r="D3043" t="s">
        <v>274</v>
      </c>
      <c r="E3043">
        <v>934156800000</v>
      </c>
      <c r="F3043">
        <v>1391423843000</v>
      </c>
      <c r="G3043">
        <v>1</v>
      </c>
      <c r="H3043" t="s">
        <v>4233</v>
      </c>
      <c r="I3043" t="s">
        <v>4234</v>
      </c>
      <c r="J3043" t="s">
        <v>4235</v>
      </c>
      <c r="K3043" t="s">
        <v>21</v>
      </c>
      <c r="L3043">
        <v>0</v>
      </c>
      <c r="M3043">
        <v>0</v>
      </c>
      <c r="N3043" t="s">
        <v>22</v>
      </c>
      <c r="O3043">
        <v>3</v>
      </c>
      <c r="P3043" s="30">
        <f>SQRT((postes_2[[#This Row],[x]]-$Q$1)^2+(postes_2[[#This Row],[y]]-$R$1)^2)</f>
        <v>425970.24090721679</v>
      </c>
      <c r="Q3043">
        <v>932397.36999999697</v>
      </c>
      <c r="R3043">
        <v>6474512.6100000003</v>
      </c>
    </row>
    <row r="3044" spans="1:18">
      <c r="A3044">
        <v>1615</v>
      </c>
      <c r="B3044">
        <v>30001221</v>
      </c>
      <c r="C3044" t="e">
        <f>+#REF!</f>
        <v>#REF!</v>
      </c>
      <c r="D3044" t="s">
        <v>43</v>
      </c>
      <c r="E3044">
        <v>610761600000</v>
      </c>
      <c r="F3044">
        <v>1132051072000</v>
      </c>
      <c r="G3044">
        <v>1</v>
      </c>
      <c r="H3044" t="s">
        <v>3781</v>
      </c>
      <c r="I3044" t="s">
        <v>3782</v>
      </c>
      <c r="J3044" t="s">
        <v>20</v>
      </c>
      <c r="K3044" t="s">
        <v>21</v>
      </c>
      <c r="L3044">
        <v>0</v>
      </c>
      <c r="M3044">
        <v>0</v>
      </c>
      <c r="N3044" t="s">
        <v>22</v>
      </c>
      <c r="O3044">
        <v>3</v>
      </c>
      <c r="P3044" s="30">
        <f>SQRT((postes_2[[#This Row],[x]]-$Q$1)^2+(postes_2[[#This Row],[y]]-$R$1)^2)</f>
        <v>426007.1254320697</v>
      </c>
      <c r="Q3044">
        <v>962086.18</v>
      </c>
      <c r="R3044">
        <v>6512947</v>
      </c>
    </row>
    <row r="3045" spans="1:18">
      <c r="A3045">
        <v>2472</v>
      </c>
      <c r="B3045">
        <v>30002029</v>
      </c>
      <c r="C3045" t="e">
        <f>+#REF!</f>
        <v>#REF!</v>
      </c>
      <c r="D3045" t="s">
        <v>20</v>
      </c>
      <c r="E3045">
        <v>934156800000</v>
      </c>
      <c r="F3045" t="s">
        <v>20</v>
      </c>
      <c r="G3045">
        <v>1</v>
      </c>
      <c r="H3045" t="s">
        <v>6152</v>
      </c>
      <c r="I3045" t="s">
        <v>6153</v>
      </c>
      <c r="J3045" t="s">
        <v>1106</v>
      </c>
      <c r="K3045" t="s">
        <v>21</v>
      </c>
      <c r="L3045">
        <v>0</v>
      </c>
      <c r="M3045">
        <v>0</v>
      </c>
      <c r="N3045" t="s">
        <v>22</v>
      </c>
      <c r="O3045">
        <v>3</v>
      </c>
      <c r="P3045" s="30">
        <f>SQRT((postes_2[[#This Row],[x]]-$Q$1)^2+(postes_2[[#This Row],[y]]-$R$1)^2)</f>
        <v>426048.09574369161</v>
      </c>
      <c r="Q3045">
        <v>914025.60999999905</v>
      </c>
      <c r="R3045">
        <v>6454513.29</v>
      </c>
    </row>
    <row r="3046" spans="1:18">
      <c r="A3046">
        <v>3461</v>
      </c>
      <c r="B3046">
        <v>50000961</v>
      </c>
      <c r="C3046" t="e">
        <f>+#REF!</f>
        <v>#REF!</v>
      </c>
      <c r="D3046" t="s">
        <v>20</v>
      </c>
      <c r="E3046">
        <v>1005523200000</v>
      </c>
      <c r="F3046" t="s">
        <v>20</v>
      </c>
      <c r="G3046">
        <v>1</v>
      </c>
      <c r="H3046" t="s">
        <v>256</v>
      </c>
      <c r="I3046" t="s">
        <v>257</v>
      </c>
      <c r="J3046" t="s">
        <v>20</v>
      </c>
      <c r="K3046" t="s">
        <v>21</v>
      </c>
      <c r="L3046">
        <v>0</v>
      </c>
      <c r="M3046">
        <v>0</v>
      </c>
      <c r="N3046" t="s">
        <v>22</v>
      </c>
      <c r="O3046">
        <v>7</v>
      </c>
      <c r="P3046" s="30">
        <f>SQRT((postes_2[[#This Row],[x]]-$Q$1)^2+(postes_2[[#This Row],[y]]-$R$1)^2)</f>
        <v>426050.4676720954</v>
      </c>
      <c r="Q3046">
        <v>525023.60000000102</v>
      </c>
      <c r="R3046">
        <v>6336068.0099999998</v>
      </c>
    </row>
    <row r="3047" spans="1:18">
      <c r="A3047">
        <v>2746</v>
      </c>
      <c r="B3047">
        <v>30002048</v>
      </c>
      <c r="C3047">
        <f>+PF303</f>
        <v>0</v>
      </c>
      <c r="D3047" t="s">
        <v>274</v>
      </c>
      <c r="E3047" s="1">
        <v>1002240000000</v>
      </c>
      <c r="F3047">
        <v>1391528954000</v>
      </c>
      <c r="G3047">
        <v>1</v>
      </c>
      <c r="H3047" t="s">
        <v>2319</v>
      </c>
      <c r="I3047" t="s">
        <v>2320</v>
      </c>
      <c r="J3047" t="s">
        <v>2321</v>
      </c>
      <c r="K3047" t="s">
        <v>21</v>
      </c>
      <c r="L3047">
        <v>0</v>
      </c>
      <c r="M3047">
        <v>0</v>
      </c>
      <c r="N3047" t="s">
        <v>22</v>
      </c>
      <c r="O3047">
        <v>3</v>
      </c>
      <c r="P3047" s="30">
        <f>SQRT((postes_2[[#This Row],[x]]-$Q$1)^2+(postes_2[[#This Row],[y]]-$R$1)^2)</f>
        <v>426111.52150906011</v>
      </c>
      <c r="Q3047">
        <v>912222.18999999797</v>
      </c>
      <c r="R3047">
        <v>6452603.2199999997</v>
      </c>
    </row>
    <row r="3048" spans="1:18">
      <c r="A3048">
        <v>1213</v>
      </c>
      <c r="B3048">
        <v>30001671</v>
      </c>
      <c r="C3048" t="e">
        <f>+#REF!</f>
        <v>#REF!</v>
      </c>
      <c r="D3048" t="s">
        <v>274</v>
      </c>
      <c r="E3048">
        <v>772761600000</v>
      </c>
      <c r="F3048">
        <v>1394198380000</v>
      </c>
      <c r="G3048">
        <v>1</v>
      </c>
      <c r="H3048" t="s">
        <v>2426</v>
      </c>
      <c r="I3048" t="s">
        <v>2427</v>
      </c>
      <c r="J3048" t="s">
        <v>20</v>
      </c>
      <c r="K3048" t="s">
        <v>21</v>
      </c>
      <c r="L3048">
        <v>0</v>
      </c>
      <c r="M3048">
        <v>0</v>
      </c>
      <c r="N3048" t="s">
        <v>22</v>
      </c>
      <c r="O3048">
        <v>3</v>
      </c>
      <c r="P3048" s="30">
        <f>SQRT((postes_2[[#This Row],[x]]-$Q$1)^2+(postes_2[[#This Row],[y]]-$R$1)^2)</f>
        <v>426230.75313713739</v>
      </c>
      <c r="Q3048">
        <v>942287.15999999596</v>
      </c>
      <c r="R3048">
        <v>6485937.4800000004</v>
      </c>
    </row>
    <row r="3049" spans="1:18">
      <c r="A3049">
        <v>339</v>
      </c>
      <c r="B3049">
        <v>60000032</v>
      </c>
      <c r="C3049">
        <f>+PF2712</f>
        <v>0</v>
      </c>
      <c r="D3049" t="s">
        <v>20</v>
      </c>
      <c r="E3049">
        <v>610761600000</v>
      </c>
      <c r="F3049" t="s">
        <v>20</v>
      </c>
      <c r="G3049">
        <v>1</v>
      </c>
      <c r="H3049" t="s">
        <v>793</v>
      </c>
      <c r="I3049" t="s">
        <v>794</v>
      </c>
      <c r="J3049" t="s">
        <v>20</v>
      </c>
      <c r="K3049" t="s">
        <v>21</v>
      </c>
      <c r="L3049">
        <v>0</v>
      </c>
      <c r="M3049">
        <v>0</v>
      </c>
      <c r="N3049" t="s">
        <v>22</v>
      </c>
      <c r="O3049">
        <v>3</v>
      </c>
      <c r="P3049" s="30">
        <f>SQRT((postes_2[[#This Row],[x]]-$Q$1)^2+(postes_2[[#This Row],[y]]-$R$1)^2)</f>
        <v>426377.51394722797</v>
      </c>
      <c r="Q3049">
        <v>196104.240000002</v>
      </c>
      <c r="R3049">
        <v>6853958.0700000003</v>
      </c>
    </row>
    <row r="3050" spans="1:18">
      <c r="A3050">
        <v>2015</v>
      </c>
      <c r="B3050">
        <v>30002052</v>
      </c>
      <c r="C3050">
        <f>+PF1037</f>
        <v>0</v>
      </c>
      <c r="D3050" t="s">
        <v>274</v>
      </c>
      <c r="E3050" s="1">
        <v>1002240000000</v>
      </c>
      <c r="F3050">
        <v>1391528909000</v>
      </c>
      <c r="G3050">
        <v>1</v>
      </c>
      <c r="H3050" t="s">
        <v>2319</v>
      </c>
      <c r="I3050" t="s">
        <v>2320</v>
      </c>
      <c r="J3050" t="s">
        <v>2321</v>
      </c>
      <c r="K3050" t="s">
        <v>21</v>
      </c>
      <c r="L3050">
        <v>0</v>
      </c>
      <c r="M3050">
        <v>0</v>
      </c>
      <c r="N3050" t="s">
        <v>22</v>
      </c>
      <c r="O3050">
        <v>3</v>
      </c>
      <c r="P3050" s="30">
        <f>SQRT((postes_2[[#This Row],[x]]-$Q$1)^2+(postes_2[[#This Row],[y]]-$R$1)^2)</f>
        <v>426482.85664133501</v>
      </c>
      <c r="Q3050">
        <v>911491.32</v>
      </c>
      <c r="R3050">
        <v>6451347.5300000003</v>
      </c>
    </row>
    <row r="3051" spans="1:18">
      <c r="A3051">
        <v>3722</v>
      </c>
      <c r="B3051">
        <v>30001342</v>
      </c>
      <c r="C3051" t="e">
        <f>+#REF!</f>
        <v>#REF!</v>
      </c>
      <c r="D3051" t="s">
        <v>17</v>
      </c>
      <c r="E3051">
        <v>610761600000</v>
      </c>
      <c r="F3051">
        <v>1320061349000</v>
      </c>
      <c r="G3051">
        <v>1</v>
      </c>
      <c r="H3051" t="s">
        <v>7419</v>
      </c>
      <c r="I3051" t="s">
        <v>7420</v>
      </c>
      <c r="J3051" t="s">
        <v>7421</v>
      </c>
      <c r="K3051" t="s">
        <v>21</v>
      </c>
      <c r="L3051">
        <v>0</v>
      </c>
      <c r="M3051">
        <v>0</v>
      </c>
      <c r="N3051" t="s">
        <v>22</v>
      </c>
      <c r="O3051">
        <v>2</v>
      </c>
      <c r="P3051" s="30">
        <f>SQRT((postes_2[[#This Row],[x]]-$Q$1)^2+(postes_2[[#This Row],[y]]-$R$1)^2)</f>
        <v>426576.94921529241</v>
      </c>
      <c r="Q3051">
        <v>958423.04999999702</v>
      </c>
      <c r="R3051">
        <v>6506691.0499999998</v>
      </c>
    </row>
    <row r="3052" spans="1:18">
      <c r="A3052">
        <v>3291</v>
      </c>
      <c r="B3052">
        <v>40000081</v>
      </c>
      <c r="C3052" t="e">
        <f>+#REF!</f>
        <v>#REF!</v>
      </c>
      <c r="D3052" t="s">
        <v>77</v>
      </c>
      <c r="E3052">
        <v>610761600000</v>
      </c>
      <c r="F3052">
        <v>1353674232000</v>
      </c>
      <c r="G3052">
        <v>1</v>
      </c>
      <c r="H3052" t="s">
        <v>3643</v>
      </c>
      <c r="I3052" t="s">
        <v>3644</v>
      </c>
      <c r="J3052" t="s">
        <v>26</v>
      </c>
      <c r="K3052" t="s">
        <v>21</v>
      </c>
      <c r="L3052">
        <v>0</v>
      </c>
      <c r="M3052">
        <v>0</v>
      </c>
      <c r="N3052" t="s">
        <v>22</v>
      </c>
      <c r="O3052">
        <v>3</v>
      </c>
      <c r="P3052" s="30">
        <f>SQRT((postes_2[[#This Row],[x]]-$Q$1)^2+(postes_2[[#This Row],[y]]-$R$1)^2)</f>
        <v>426757.57803925098</v>
      </c>
      <c r="Q3052">
        <v>837218.65999999596</v>
      </c>
      <c r="R3052">
        <v>6391928.46</v>
      </c>
    </row>
    <row r="3053" spans="1:18">
      <c r="A3053">
        <v>410</v>
      </c>
      <c r="B3053">
        <v>30002026</v>
      </c>
      <c r="C3053" t="e">
        <f>+#REF!</f>
        <v>#REF!</v>
      </c>
      <c r="D3053" t="s">
        <v>274</v>
      </c>
      <c r="E3053">
        <v>610761600000</v>
      </c>
      <c r="F3053">
        <v>1392123976000</v>
      </c>
      <c r="G3053">
        <v>1</v>
      </c>
      <c r="H3053" t="s">
        <v>4124</v>
      </c>
      <c r="I3053" t="s">
        <v>4125</v>
      </c>
      <c r="J3053" t="s">
        <v>20</v>
      </c>
      <c r="K3053" t="s">
        <v>21</v>
      </c>
      <c r="L3053">
        <v>0</v>
      </c>
      <c r="M3053">
        <v>0</v>
      </c>
      <c r="N3053" t="s">
        <v>22</v>
      </c>
      <c r="O3053">
        <v>3</v>
      </c>
      <c r="P3053" s="30">
        <f>SQRT((postes_2[[#This Row],[x]]-$Q$1)^2+(postes_2[[#This Row],[y]]-$R$1)^2)</f>
        <v>426766.86013322504</v>
      </c>
      <c r="Q3053">
        <v>915812.31000000203</v>
      </c>
      <c r="R3053">
        <v>6455308.71</v>
      </c>
    </row>
    <row r="3054" spans="1:18">
      <c r="A3054">
        <v>3720</v>
      </c>
      <c r="B3054">
        <v>30001164</v>
      </c>
      <c r="C3054" t="e">
        <f>+#REF!</f>
        <v>#REF!</v>
      </c>
      <c r="D3054" t="s">
        <v>20</v>
      </c>
      <c r="E3054">
        <v>885254400000</v>
      </c>
      <c r="F3054" t="s">
        <v>20</v>
      </c>
      <c r="G3054">
        <v>1</v>
      </c>
      <c r="H3054" t="s">
        <v>7415</v>
      </c>
      <c r="I3054" t="s">
        <v>7416</v>
      </c>
      <c r="J3054" t="s">
        <v>20</v>
      </c>
      <c r="K3054" t="s">
        <v>21</v>
      </c>
      <c r="L3054">
        <v>0</v>
      </c>
      <c r="M3054">
        <v>0</v>
      </c>
      <c r="N3054" t="s">
        <v>22</v>
      </c>
      <c r="O3054">
        <v>6</v>
      </c>
      <c r="P3054" s="30">
        <f>SQRT((postes_2[[#This Row],[x]]-$Q$1)^2+(postes_2[[#This Row],[y]]-$R$1)^2)</f>
        <v>426852.56481797236</v>
      </c>
      <c r="Q3054">
        <v>965185.53000000096</v>
      </c>
      <c r="R3054">
        <v>6516018.6699999999</v>
      </c>
    </row>
    <row r="3055" spans="1:18">
      <c r="A3055">
        <v>1831</v>
      </c>
      <c r="B3055">
        <v>30001983</v>
      </c>
      <c r="C3055" t="e">
        <f>+#REF!</f>
        <v>#REF!</v>
      </c>
      <c r="D3055" t="s">
        <v>274</v>
      </c>
      <c r="E3055">
        <v>610761600000</v>
      </c>
      <c r="F3055">
        <v>1391432913000</v>
      </c>
      <c r="G3055">
        <v>1</v>
      </c>
      <c r="H3055" t="s">
        <v>7530</v>
      </c>
      <c r="I3055" t="s">
        <v>7531</v>
      </c>
      <c r="J3055" t="s">
        <v>20</v>
      </c>
      <c r="K3055" t="s">
        <v>21</v>
      </c>
      <c r="L3055">
        <v>0</v>
      </c>
      <c r="M3055">
        <v>0</v>
      </c>
      <c r="N3055" t="s">
        <v>22</v>
      </c>
      <c r="O3055">
        <v>3</v>
      </c>
      <c r="P3055" s="30">
        <f>SQRT((postes_2[[#This Row],[x]]-$Q$1)^2+(postes_2[[#This Row],[y]]-$R$1)^2)</f>
        <v>426924.54981256864</v>
      </c>
      <c r="Q3055">
        <v>920972.47999999695</v>
      </c>
      <c r="R3055">
        <v>6460456.6500000004</v>
      </c>
    </row>
    <row r="3056" spans="1:18">
      <c r="A3056">
        <v>1224</v>
      </c>
      <c r="B3056">
        <v>30004586</v>
      </c>
      <c r="C3056">
        <f>+PF1834</f>
        <v>0</v>
      </c>
      <c r="D3056" t="s">
        <v>274</v>
      </c>
      <c r="E3056" s="1">
        <v>1066176000000</v>
      </c>
      <c r="F3056">
        <v>1394206634000</v>
      </c>
      <c r="G3056">
        <v>1</v>
      </c>
      <c r="H3056" t="s">
        <v>2684</v>
      </c>
      <c r="I3056" t="s">
        <v>2685</v>
      </c>
      <c r="J3056" t="s">
        <v>2686</v>
      </c>
      <c r="K3056" t="s">
        <v>21</v>
      </c>
      <c r="L3056">
        <v>0</v>
      </c>
      <c r="M3056">
        <v>0</v>
      </c>
      <c r="N3056" t="s">
        <v>22</v>
      </c>
      <c r="O3056">
        <v>3</v>
      </c>
      <c r="P3056" s="30">
        <f>SQRT((postes_2[[#This Row],[x]]-$Q$1)^2+(postes_2[[#This Row],[y]]-$R$1)^2)</f>
        <v>426998.36640599725</v>
      </c>
      <c r="Q3056">
        <v>928746.25</v>
      </c>
      <c r="R3056">
        <v>6468809.2599999998</v>
      </c>
    </row>
    <row r="3057" spans="1:18">
      <c r="A3057">
        <v>2002</v>
      </c>
      <c r="B3057">
        <v>50000738</v>
      </c>
      <c r="C3057">
        <f>+PF1057</f>
        <v>0</v>
      </c>
      <c r="D3057" t="s">
        <v>482</v>
      </c>
      <c r="E3057">
        <v>610761600000</v>
      </c>
      <c r="F3057">
        <v>1389350352000</v>
      </c>
      <c r="G3057">
        <v>1</v>
      </c>
      <c r="H3057" t="s">
        <v>4220</v>
      </c>
      <c r="I3057" t="s">
        <v>4221</v>
      </c>
      <c r="J3057" t="s">
        <v>20</v>
      </c>
      <c r="K3057" t="s">
        <v>21</v>
      </c>
      <c r="L3057">
        <v>0</v>
      </c>
      <c r="M3057">
        <v>0</v>
      </c>
      <c r="N3057" t="s">
        <v>22</v>
      </c>
      <c r="O3057">
        <v>3</v>
      </c>
      <c r="P3057" s="30">
        <f>SQRT((postes_2[[#This Row],[x]]-$Q$1)^2+(postes_2[[#This Row],[y]]-$R$1)^2)</f>
        <v>427131.26868105191</v>
      </c>
      <c r="Q3057">
        <v>372851.359999999</v>
      </c>
      <c r="R3057">
        <v>6398527.3700000001</v>
      </c>
    </row>
    <row r="3058" spans="1:18">
      <c r="A3058">
        <v>2232</v>
      </c>
      <c r="B3058">
        <v>30001663</v>
      </c>
      <c r="C3058" t="e">
        <f>+#REF!</f>
        <v>#REF!</v>
      </c>
      <c r="D3058" t="s">
        <v>17</v>
      </c>
      <c r="E3058">
        <v>610761600000</v>
      </c>
      <c r="F3058">
        <v>1319023259000</v>
      </c>
      <c r="G3058">
        <v>1</v>
      </c>
      <c r="H3058" t="s">
        <v>5700</v>
      </c>
      <c r="I3058" t="s">
        <v>5701</v>
      </c>
      <c r="J3058" t="s">
        <v>20</v>
      </c>
      <c r="K3058" t="s">
        <v>21</v>
      </c>
      <c r="L3058">
        <v>0</v>
      </c>
      <c r="M3058">
        <v>0</v>
      </c>
      <c r="N3058" t="s">
        <v>22</v>
      </c>
      <c r="O3058">
        <v>3</v>
      </c>
      <c r="P3058" s="30">
        <f>SQRT((postes_2[[#This Row],[x]]-$Q$1)^2+(postes_2[[#This Row],[y]]-$R$1)^2)</f>
        <v>427150.36987588106</v>
      </c>
      <c r="Q3058">
        <v>944126.22999999695</v>
      </c>
      <c r="R3058">
        <v>6486759.3600000003</v>
      </c>
    </row>
    <row r="3059" spans="1:18">
      <c r="A3059">
        <v>1957</v>
      </c>
      <c r="B3059">
        <v>50002618</v>
      </c>
      <c r="C3059" t="e">
        <f>+#REF!</f>
        <v>#REF!</v>
      </c>
      <c r="D3059" t="s">
        <v>482</v>
      </c>
      <c r="E3059">
        <v>973209600000</v>
      </c>
      <c r="F3059">
        <v>1387876606000</v>
      </c>
      <c r="G3059">
        <v>1</v>
      </c>
      <c r="H3059" t="s">
        <v>3981</v>
      </c>
      <c r="I3059" t="s">
        <v>3982</v>
      </c>
      <c r="J3059" t="s">
        <v>20</v>
      </c>
      <c r="K3059" t="s">
        <v>21</v>
      </c>
      <c r="L3059">
        <v>0</v>
      </c>
      <c r="M3059">
        <v>0</v>
      </c>
      <c r="N3059" t="s">
        <v>22</v>
      </c>
      <c r="O3059">
        <v>3</v>
      </c>
      <c r="P3059" s="30">
        <f>SQRT((postes_2[[#This Row],[x]]-$Q$1)^2+(postes_2[[#This Row],[y]]-$R$1)^2)</f>
        <v>427204.06830396503</v>
      </c>
      <c r="Q3059">
        <v>432911.88000000297</v>
      </c>
      <c r="R3059">
        <v>6364905.1699999999</v>
      </c>
    </row>
    <row r="3060" spans="1:18">
      <c r="A3060">
        <v>2440</v>
      </c>
      <c r="B3060">
        <v>40002136</v>
      </c>
      <c r="C3060" t="e">
        <f>+#REF!</f>
        <v>#REF!</v>
      </c>
      <c r="D3060" t="s">
        <v>20</v>
      </c>
      <c r="E3060">
        <v>1023321600000</v>
      </c>
      <c r="F3060" t="s">
        <v>20</v>
      </c>
      <c r="G3060">
        <v>1</v>
      </c>
      <c r="H3060" t="s">
        <v>1423</v>
      </c>
      <c r="I3060" t="s">
        <v>1424</v>
      </c>
      <c r="J3060" t="s">
        <v>26</v>
      </c>
      <c r="K3060" t="s">
        <v>21</v>
      </c>
      <c r="L3060">
        <v>0</v>
      </c>
      <c r="M3060">
        <v>0</v>
      </c>
      <c r="N3060" t="s">
        <v>22</v>
      </c>
      <c r="O3060">
        <v>6</v>
      </c>
      <c r="P3060" s="30">
        <f>SQRT((postes_2[[#This Row],[x]]-$Q$1)^2+(postes_2[[#This Row],[y]]-$R$1)^2)</f>
        <v>427214.005261607</v>
      </c>
      <c r="Q3060">
        <v>853939.45000000298</v>
      </c>
      <c r="R3060">
        <v>6402415.2199999997</v>
      </c>
    </row>
    <row r="3061" spans="1:18">
      <c r="A3061">
        <v>1223</v>
      </c>
      <c r="B3061">
        <v>30002061</v>
      </c>
      <c r="C3061" t="e">
        <f>+PE0</f>
        <v>#NAME?</v>
      </c>
      <c r="D3061" t="s">
        <v>274</v>
      </c>
      <c r="E3061">
        <v>1234349799000</v>
      </c>
      <c r="F3061">
        <v>1394206175000</v>
      </c>
      <c r="G3061">
        <v>1</v>
      </c>
      <c r="H3061" t="s">
        <v>2681</v>
      </c>
      <c r="I3061" t="s">
        <v>2682</v>
      </c>
      <c r="J3061" t="s">
        <v>2683</v>
      </c>
      <c r="K3061" t="s">
        <v>21</v>
      </c>
      <c r="L3061">
        <v>0</v>
      </c>
      <c r="M3061">
        <v>0</v>
      </c>
      <c r="N3061" t="s">
        <v>22</v>
      </c>
      <c r="O3061">
        <v>0</v>
      </c>
      <c r="P3061" s="30">
        <f>SQRT((postes_2[[#This Row],[x]]-$Q$1)^2+(postes_2[[#This Row],[y]]-$R$1)^2)</f>
        <v>427532.6025205875</v>
      </c>
      <c r="Q3061">
        <v>911525.93</v>
      </c>
      <c r="R3061">
        <v>6449901.7699999996</v>
      </c>
    </row>
    <row r="3062" spans="1:18">
      <c r="A3062">
        <v>2053</v>
      </c>
      <c r="B3062">
        <v>50001026</v>
      </c>
      <c r="C3062">
        <f>+PF1011</f>
        <v>0</v>
      </c>
      <c r="D3062" t="s">
        <v>77</v>
      </c>
      <c r="E3062">
        <v>610761600000</v>
      </c>
      <c r="F3062">
        <v>1331649006000</v>
      </c>
      <c r="G3062">
        <v>1</v>
      </c>
      <c r="H3062" t="s">
        <v>3954</v>
      </c>
      <c r="I3062" t="s">
        <v>3955</v>
      </c>
      <c r="J3062" t="s">
        <v>20</v>
      </c>
      <c r="K3062" t="s">
        <v>21</v>
      </c>
      <c r="L3062">
        <v>0</v>
      </c>
      <c r="M3062">
        <v>0</v>
      </c>
      <c r="N3062" t="s">
        <v>22</v>
      </c>
      <c r="O3062">
        <v>3</v>
      </c>
      <c r="P3062" s="30">
        <f>SQRT((postes_2[[#This Row],[x]]-$Q$1)^2+(postes_2[[#This Row],[y]]-$R$1)^2)</f>
        <v>427542.35228144052</v>
      </c>
      <c r="Q3062">
        <v>569033.85999999905</v>
      </c>
      <c r="R3062">
        <v>6327932.5999999996</v>
      </c>
    </row>
    <row r="3063" spans="1:18">
      <c r="A3063">
        <v>2626</v>
      </c>
      <c r="B3063">
        <v>60000088</v>
      </c>
      <c r="C3063">
        <f>+PF442</f>
        <v>0</v>
      </c>
      <c r="D3063" t="s">
        <v>20</v>
      </c>
      <c r="E3063">
        <v>610761600000</v>
      </c>
      <c r="F3063" t="s">
        <v>20</v>
      </c>
      <c r="G3063">
        <v>1</v>
      </c>
      <c r="H3063" t="s">
        <v>5161</v>
      </c>
      <c r="I3063" t="s">
        <v>5162</v>
      </c>
      <c r="J3063" t="s">
        <v>20</v>
      </c>
      <c r="K3063" t="s">
        <v>21</v>
      </c>
      <c r="L3063">
        <v>0</v>
      </c>
      <c r="M3063">
        <v>0</v>
      </c>
      <c r="N3063" t="s">
        <v>22</v>
      </c>
      <c r="O3063">
        <v>6</v>
      </c>
      <c r="P3063" s="30">
        <f>SQRT((postes_2[[#This Row],[x]]-$Q$1)^2+(postes_2[[#This Row],[y]]-$R$1)^2)</f>
        <v>427604.30962967459</v>
      </c>
      <c r="Q3063">
        <v>193268.52000000299</v>
      </c>
      <c r="R3063">
        <v>6847211.8200000003</v>
      </c>
    </row>
    <row r="3064" spans="1:18">
      <c r="A3064">
        <v>2020</v>
      </c>
      <c r="B3064">
        <v>30002054</v>
      </c>
      <c r="C3064">
        <f>+PF1046</f>
        <v>0</v>
      </c>
      <c r="D3064" t="s">
        <v>274</v>
      </c>
      <c r="E3064">
        <v>610761600000</v>
      </c>
      <c r="F3064">
        <v>1391530701000</v>
      </c>
      <c r="G3064">
        <v>1</v>
      </c>
      <c r="H3064" t="s">
        <v>4257</v>
      </c>
      <c r="I3064" t="s">
        <v>4258</v>
      </c>
      <c r="J3064" t="s">
        <v>4259</v>
      </c>
      <c r="K3064" t="s">
        <v>21</v>
      </c>
      <c r="L3064">
        <v>0</v>
      </c>
      <c r="M3064">
        <v>0</v>
      </c>
      <c r="N3064" t="s">
        <v>22</v>
      </c>
      <c r="O3064">
        <v>3</v>
      </c>
      <c r="P3064" s="30">
        <f>SQRT((postes_2[[#This Row],[x]]-$Q$1)^2+(postes_2[[#This Row],[y]]-$R$1)^2)</f>
        <v>427776.14176902961</v>
      </c>
      <c r="Q3064">
        <v>913127.74000000197</v>
      </c>
      <c r="R3064">
        <v>6451154.0800000001</v>
      </c>
    </row>
    <row r="3065" spans="1:18">
      <c r="A3065">
        <v>3667</v>
      </c>
      <c r="B3065">
        <v>40000074</v>
      </c>
      <c r="C3065" t="e">
        <f>+#REF!</f>
        <v>#REF!</v>
      </c>
      <c r="D3065" t="s">
        <v>77</v>
      </c>
      <c r="E3065">
        <v>610761600000</v>
      </c>
      <c r="F3065">
        <v>1311592228000</v>
      </c>
      <c r="G3065">
        <v>1</v>
      </c>
      <c r="H3065" t="s">
        <v>7466</v>
      </c>
      <c r="I3065" t="s">
        <v>7467</v>
      </c>
      <c r="J3065" t="s">
        <v>26</v>
      </c>
      <c r="K3065" t="s">
        <v>21</v>
      </c>
      <c r="L3065">
        <v>0</v>
      </c>
      <c r="M3065">
        <v>0</v>
      </c>
      <c r="N3065" t="s">
        <v>22</v>
      </c>
      <c r="O3065">
        <v>3</v>
      </c>
      <c r="P3065" s="30">
        <f>SQRT((postes_2[[#This Row],[x]]-$Q$1)^2+(postes_2[[#This Row],[y]]-$R$1)^2)</f>
        <v>427801.41769024625</v>
      </c>
      <c r="Q3065">
        <v>840640.93999999797</v>
      </c>
      <c r="R3065">
        <v>6392858.5999999996</v>
      </c>
    </row>
    <row r="3066" spans="1:18">
      <c r="A3066">
        <v>547</v>
      </c>
      <c r="B3066">
        <v>30001228</v>
      </c>
      <c r="C3066" t="e">
        <f>+#REF!</f>
        <v>#REF!</v>
      </c>
      <c r="D3066" t="s">
        <v>17</v>
      </c>
      <c r="E3066">
        <v>969926400000</v>
      </c>
      <c r="F3066">
        <v>1319195500000</v>
      </c>
      <c r="G3066">
        <v>1</v>
      </c>
      <c r="H3066" t="s">
        <v>7885</v>
      </c>
      <c r="I3066" t="s">
        <v>7886</v>
      </c>
      <c r="J3066" t="s">
        <v>20</v>
      </c>
      <c r="K3066" t="s">
        <v>21</v>
      </c>
      <c r="L3066">
        <v>0</v>
      </c>
      <c r="M3066">
        <v>0</v>
      </c>
      <c r="N3066" t="s">
        <v>22</v>
      </c>
      <c r="O3066">
        <v>7</v>
      </c>
      <c r="P3066" s="30">
        <f>SQRT((postes_2[[#This Row],[x]]-$Q$1)^2+(postes_2[[#This Row],[y]]-$R$1)^2)</f>
        <v>427928.11671390972</v>
      </c>
      <c r="Q3066">
        <v>964687.14000000095</v>
      </c>
      <c r="R3066">
        <v>6513353.6500000004</v>
      </c>
    </row>
    <row r="3067" spans="1:18">
      <c r="A3067">
        <v>3437</v>
      </c>
      <c r="B3067">
        <v>40000042</v>
      </c>
      <c r="C3067" t="e">
        <f>+#REF!</f>
        <v>#REF!</v>
      </c>
      <c r="D3067" t="s">
        <v>77</v>
      </c>
      <c r="E3067">
        <v>610761600000</v>
      </c>
      <c r="F3067">
        <v>1311849240000</v>
      </c>
      <c r="G3067">
        <v>1</v>
      </c>
      <c r="H3067" t="s">
        <v>206</v>
      </c>
      <c r="I3067" t="s">
        <v>206</v>
      </c>
      <c r="J3067" t="s">
        <v>20</v>
      </c>
      <c r="K3067" t="s">
        <v>21</v>
      </c>
      <c r="L3067">
        <v>0</v>
      </c>
      <c r="M3067">
        <v>0</v>
      </c>
      <c r="N3067" t="s">
        <v>22</v>
      </c>
      <c r="O3067">
        <v>3</v>
      </c>
      <c r="P3067" s="30">
        <f>SQRT((postes_2[[#This Row],[x]]-$Q$1)^2+(postes_2[[#This Row],[y]]-$R$1)^2)</f>
        <v>427963.71674703638</v>
      </c>
      <c r="Q3067">
        <v>858921.60000000102</v>
      </c>
      <c r="R3067">
        <v>6405002.3200000003</v>
      </c>
    </row>
    <row r="3068" spans="1:18">
      <c r="A3068">
        <v>3042</v>
      </c>
      <c r="B3068">
        <v>70009902</v>
      </c>
      <c r="C3068">
        <f>+PF28</f>
        <v>0</v>
      </c>
      <c r="D3068" t="s">
        <v>274</v>
      </c>
      <c r="E3068">
        <v>1133368243000</v>
      </c>
      <c r="F3068">
        <v>1424347838000</v>
      </c>
      <c r="G3068">
        <v>1</v>
      </c>
      <c r="H3068" t="s">
        <v>2926</v>
      </c>
      <c r="I3068" t="s">
        <v>2927</v>
      </c>
      <c r="J3068" t="s">
        <v>2928</v>
      </c>
      <c r="K3068" t="s">
        <v>21</v>
      </c>
      <c r="L3068">
        <v>0</v>
      </c>
      <c r="M3068">
        <v>0</v>
      </c>
      <c r="N3068" t="s">
        <v>22</v>
      </c>
      <c r="O3068">
        <v>3</v>
      </c>
      <c r="P3068" s="30">
        <f>SQRT((postes_2[[#This Row],[x]]-$Q$1)^2+(postes_2[[#This Row],[y]]-$R$1)^2)</f>
        <v>427980.02600677399</v>
      </c>
      <c r="Q3068">
        <v>915311.53999999899</v>
      </c>
      <c r="R3068">
        <v>6453065.7699999996</v>
      </c>
    </row>
    <row r="3069" spans="1:18">
      <c r="A3069">
        <v>1080</v>
      </c>
      <c r="B3069">
        <v>30001132</v>
      </c>
      <c r="C3069">
        <f>+PF1991</f>
        <v>0</v>
      </c>
      <c r="D3069" t="s">
        <v>1094</v>
      </c>
      <c r="E3069">
        <v>610761600000</v>
      </c>
      <c r="F3069">
        <v>1424083623000</v>
      </c>
      <c r="G3069">
        <v>1</v>
      </c>
      <c r="H3069" t="s">
        <v>6545</v>
      </c>
      <c r="I3069" t="s">
        <v>6546</v>
      </c>
      <c r="J3069" t="s">
        <v>20</v>
      </c>
      <c r="K3069" t="s">
        <v>21</v>
      </c>
      <c r="L3069">
        <v>0</v>
      </c>
      <c r="M3069">
        <v>0</v>
      </c>
      <c r="N3069" t="s">
        <v>22</v>
      </c>
      <c r="O3069">
        <v>3</v>
      </c>
      <c r="P3069" s="30">
        <f>SQRT((postes_2[[#This Row],[x]]-$Q$1)^2+(postes_2[[#This Row],[y]]-$R$1)^2)</f>
        <v>428044.65689954231</v>
      </c>
      <c r="Q3069">
        <v>969051.56000000203</v>
      </c>
      <c r="R3069">
        <v>6519708.2400000002</v>
      </c>
    </row>
    <row r="3070" spans="1:18">
      <c r="A3070">
        <v>1840</v>
      </c>
      <c r="B3070">
        <v>20001266</v>
      </c>
      <c r="C3070" t="e">
        <f>+#REF!</f>
        <v>#REF!</v>
      </c>
      <c r="D3070" t="s">
        <v>38</v>
      </c>
      <c r="E3070">
        <v>868579200000</v>
      </c>
      <c r="F3070">
        <v>1223568764000</v>
      </c>
      <c r="G3070">
        <v>1</v>
      </c>
      <c r="H3070" t="s">
        <v>4344</v>
      </c>
      <c r="I3070" t="s">
        <v>4345</v>
      </c>
      <c r="J3070" t="s">
        <v>4346</v>
      </c>
      <c r="K3070" t="s">
        <v>21</v>
      </c>
      <c r="L3070">
        <v>0</v>
      </c>
      <c r="M3070">
        <v>0</v>
      </c>
      <c r="N3070" t="s">
        <v>22</v>
      </c>
      <c r="O3070">
        <v>6</v>
      </c>
      <c r="P3070" s="30">
        <f>SQRT((postes_2[[#This Row],[x]]-$Q$1)^2+(postes_2[[#This Row],[y]]-$R$1)^2)</f>
        <v>428064.55508757796</v>
      </c>
      <c r="Q3070">
        <v>1038528.03</v>
      </c>
      <c r="R3070">
        <v>6755693.5899999999</v>
      </c>
    </row>
    <row r="3071" spans="1:18">
      <c r="A3071">
        <v>2103</v>
      </c>
      <c r="B3071">
        <v>20000685</v>
      </c>
      <c r="C3071">
        <f>+PF970</f>
        <v>0</v>
      </c>
      <c r="D3071" t="s">
        <v>30</v>
      </c>
      <c r="E3071">
        <v>610761600000</v>
      </c>
      <c r="F3071">
        <v>1324475822000</v>
      </c>
      <c r="G3071">
        <v>1</v>
      </c>
      <c r="H3071" t="s">
        <v>3345</v>
      </c>
      <c r="I3071" t="s">
        <v>3346</v>
      </c>
      <c r="J3071" t="s">
        <v>186</v>
      </c>
      <c r="K3071" t="s">
        <v>21</v>
      </c>
      <c r="L3071">
        <v>0</v>
      </c>
      <c r="M3071">
        <v>0</v>
      </c>
      <c r="N3071" t="s">
        <v>22</v>
      </c>
      <c r="O3071">
        <v>3</v>
      </c>
      <c r="P3071" s="30">
        <f>SQRT((postes_2[[#This Row],[x]]-$Q$1)^2+(postes_2[[#This Row],[y]]-$R$1)^2)</f>
        <v>428157.52565995016</v>
      </c>
      <c r="Q3071">
        <v>1028341.19</v>
      </c>
      <c r="R3071">
        <v>6846746.5499999998</v>
      </c>
    </row>
    <row r="3072" spans="1:18">
      <c r="A3072">
        <v>2597</v>
      </c>
      <c r="B3072">
        <v>20001274</v>
      </c>
      <c r="C3072">
        <f>+PF477</f>
        <v>0</v>
      </c>
      <c r="D3072" t="s">
        <v>168</v>
      </c>
      <c r="E3072">
        <v>610761600000</v>
      </c>
      <c r="F3072">
        <v>1449222981000</v>
      </c>
      <c r="G3072">
        <v>1</v>
      </c>
      <c r="H3072" t="s">
        <v>1362</v>
      </c>
      <c r="I3072" t="s">
        <v>1363</v>
      </c>
      <c r="J3072" t="s">
        <v>1364</v>
      </c>
      <c r="K3072" t="s">
        <v>21</v>
      </c>
      <c r="L3072">
        <v>0</v>
      </c>
      <c r="M3072">
        <v>0</v>
      </c>
      <c r="N3072" t="s">
        <v>22</v>
      </c>
      <c r="O3072">
        <v>3</v>
      </c>
      <c r="P3072" s="30">
        <f>SQRT((postes_2[[#This Row],[x]]-$Q$1)^2+(postes_2[[#This Row],[y]]-$R$1)^2)</f>
        <v>428283.63073374954</v>
      </c>
      <c r="Q3072">
        <v>1038752.92</v>
      </c>
      <c r="R3072">
        <v>6753487.4199999999</v>
      </c>
    </row>
    <row r="3073" spans="1:18">
      <c r="A3073">
        <v>1008</v>
      </c>
      <c r="B3073">
        <v>50001013</v>
      </c>
      <c r="C3073">
        <f>+PF2067</f>
        <v>0</v>
      </c>
      <c r="D3073" t="s">
        <v>274</v>
      </c>
      <c r="E3073">
        <v>610761600000</v>
      </c>
      <c r="F3073">
        <v>1455284465000</v>
      </c>
      <c r="G3073">
        <v>1</v>
      </c>
      <c r="H3073" t="s">
        <v>2158</v>
      </c>
      <c r="I3073" t="s">
        <v>2159</v>
      </c>
      <c r="J3073" t="s">
        <v>2160</v>
      </c>
      <c r="K3073" t="s">
        <v>21</v>
      </c>
      <c r="L3073">
        <v>0</v>
      </c>
      <c r="M3073">
        <v>0</v>
      </c>
      <c r="N3073" t="s">
        <v>22</v>
      </c>
      <c r="O3073">
        <v>3</v>
      </c>
      <c r="P3073" s="30">
        <f>SQRT((postes_2[[#This Row],[x]]-$Q$1)^2+(postes_2[[#This Row],[y]]-$R$1)^2)</f>
        <v>428302.60138615826</v>
      </c>
      <c r="Q3073">
        <v>548155.04999999702</v>
      </c>
      <c r="R3073">
        <v>6329717.0800000001</v>
      </c>
    </row>
    <row r="3074" spans="1:18">
      <c r="A3074">
        <v>664</v>
      </c>
      <c r="B3074">
        <v>20001286</v>
      </c>
      <c r="C3074">
        <f>+PF2415</f>
        <v>0</v>
      </c>
      <c r="D3074" t="s">
        <v>168</v>
      </c>
      <c r="E3074">
        <v>610761600000</v>
      </c>
      <c r="F3074">
        <v>1449222991000</v>
      </c>
      <c r="G3074">
        <v>1</v>
      </c>
      <c r="H3074" t="s">
        <v>1704</v>
      </c>
      <c r="I3074" t="s">
        <v>1705</v>
      </c>
      <c r="J3074" t="s">
        <v>20</v>
      </c>
      <c r="K3074" t="s">
        <v>21</v>
      </c>
      <c r="L3074">
        <v>0</v>
      </c>
      <c r="M3074">
        <v>0</v>
      </c>
      <c r="N3074" t="s">
        <v>22</v>
      </c>
      <c r="O3074">
        <v>6</v>
      </c>
      <c r="P3074" s="30">
        <f>SQRT((postes_2[[#This Row],[x]]-$Q$1)^2+(postes_2[[#This Row],[y]]-$R$1)^2)</f>
        <v>428303.13666415255</v>
      </c>
      <c r="Q3074">
        <v>1038766.82</v>
      </c>
      <c r="R3074">
        <v>6751270.8499999996</v>
      </c>
    </row>
    <row r="3075" spans="1:18">
      <c r="A3075">
        <v>1732</v>
      </c>
      <c r="B3075">
        <v>30001864</v>
      </c>
      <c r="C3075" t="e">
        <f>+#REF!</f>
        <v>#REF!</v>
      </c>
      <c r="D3075" t="s">
        <v>274</v>
      </c>
      <c r="E3075">
        <v>934156800000</v>
      </c>
      <c r="F3075">
        <v>1393341723000</v>
      </c>
      <c r="G3075">
        <v>1</v>
      </c>
      <c r="H3075" t="s">
        <v>6987</v>
      </c>
      <c r="I3075" t="s">
        <v>6988</v>
      </c>
      <c r="J3075" t="s">
        <v>20</v>
      </c>
      <c r="K3075" t="s">
        <v>21</v>
      </c>
      <c r="L3075">
        <v>0</v>
      </c>
      <c r="M3075">
        <v>0</v>
      </c>
      <c r="N3075" t="s">
        <v>22</v>
      </c>
      <c r="O3075">
        <v>6</v>
      </c>
      <c r="P3075" s="30">
        <f>SQRT((postes_2[[#This Row],[x]]-$Q$1)^2+(postes_2[[#This Row],[y]]-$R$1)^2)</f>
        <v>428319.7496144707</v>
      </c>
      <c r="Q3075">
        <v>928550.56000000203</v>
      </c>
      <c r="R3075">
        <v>6466613.7599999998</v>
      </c>
    </row>
    <row r="3076" spans="1:18">
      <c r="A3076">
        <v>2346</v>
      </c>
      <c r="B3076">
        <v>20003194</v>
      </c>
      <c r="C3076">
        <f>+PF732</f>
        <v>0</v>
      </c>
      <c r="D3076" t="s">
        <v>20</v>
      </c>
      <c r="E3076" s="1">
        <v>969408000000</v>
      </c>
      <c r="F3076" t="s">
        <v>20</v>
      </c>
      <c r="G3076">
        <v>1</v>
      </c>
      <c r="H3076" t="s">
        <v>5491</v>
      </c>
      <c r="I3076" t="s">
        <v>5492</v>
      </c>
      <c r="J3076" t="s">
        <v>5493</v>
      </c>
      <c r="K3076" t="s">
        <v>21</v>
      </c>
      <c r="L3076">
        <v>0</v>
      </c>
      <c r="M3076">
        <v>0</v>
      </c>
      <c r="N3076" t="s">
        <v>22</v>
      </c>
      <c r="O3076">
        <v>3</v>
      </c>
      <c r="P3076" s="30">
        <f>SQRT((postes_2[[#This Row],[x]]-$Q$1)^2+(postes_2[[#This Row],[y]]-$R$1)^2)</f>
        <v>428538.78413413384</v>
      </c>
      <c r="Q3076">
        <v>1038428.44</v>
      </c>
      <c r="R3076">
        <v>6775743.6299999999</v>
      </c>
    </row>
    <row r="3077" spans="1:18">
      <c r="A3077">
        <v>1863</v>
      </c>
      <c r="B3077">
        <v>20002473</v>
      </c>
      <c r="C3077">
        <f>+PF1219</f>
        <v>0</v>
      </c>
      <c r="D3077" t="s">
        <v>20</v>
      </c>
      <c r="E3077" s="1">
        <v>971136000000</v>
      </c>
      <c r="F3077" t="s">
        <v>20</v>
      </c>
      <c r="G3077">
        <v>1</v>
      </c>
      <c r="H3077" t="s">
        <v>4395</v>
      </c>
      <c r="I3077" t="s">
        <v>4396</v>
      </c>
      <c r="J3077" t="s">
        <v>186</v>
      </c>
      <c r="K3077" t="s">
        <v>21</v>
      </c>
      <c r="L3077">
        <v>0</v>
      </c>
      <c r="M3077">
        <v>0</v>
      </c>
      <c r="N3077" t="s">
        <v>22</v>
      </c>
      <c r="O3077">
        <v>6</v>
      </c>
      <c r="P3077" s="30">
        <f>SQRT((postes_2[[#This Row],[x]]-$Q$1)^2+(postes_2[[#This Row],[y]]-$R$1)^2)</f>
        <v>428603.38441681326</v>
      </c>
      <c r="Q3077">
        <v>1031206.29</v>
      </c>
      <c r="R3077">
        <v>6835201.1900000004</v>
      </c>
    </row>
    <row r="3078" spans="1:18">
      <c r="A3078">
        <v>611</v>
      </c>
      <c r="B3078">
        <v>70022277</v>
      </c>
      <c r="C3078">
        <f>+PF2473</f>
        <v>0</v>
      </c>
      <c r="D3078" t="s">
        <v>23</v>
      </c>
      <c r="E3078">
        <v>1288006777000</v>
      </c>
      <c r="F3078">
        <v>1217515136000</v>
      </c>
      <c r="G3078">
        <v>1</v>
      </c>
      <c r="H3078" t="s">
        <v>5192</v>
      </c>
      <c r="I3078" t="s">
        <v>5193</v>
      </c>
      <c r="J3078" t="s">
        <v>20</v>
      </c>
      <c r="K3078" t="s">
        <v>21</v>
      </c>
      <c r="L3078">
        <v>0</v>
      </c>
      <c r="M3078">
        <v>0</v>
      </c>
      <c r="N3078" t="s">
        <v>22</v>
      </c>
      <c r="O3078">
        <v>7</v>
      </c>
      <c r="P3078" s="30">
        <f>SQRT((postes_2[[#This Row],[x]]-$Q$1)^2+(postes_2[[#This Row],[y]]-$R$1)^2)</f>
        <v>428688.91809576179</v>
      </c>
      <c r="Q3078">
        <v>1034591.62</v>
      </c>
      <c r="R3078">
        <v>6815867.7800000003</v>
      </c>
    </row>
    <row r="3079" spans="1:18">
      <c r="A3079">
        <v>4073</v>
      </c>
      <c r="B3079">
        <v>30001904</v>
      </c>
      <c r="C3079" t="e">
        <f>+#REF!</f>
        <v>#REF!</v>
      </c>
      <c r="D3079" t="s">
        <v>274</v>
      </c>
      <c r="E3079">
        <v>1231854319000</v>
      </c>
      <c r="F3079">
        <v>1391431321000</v>
      </c>
      <c r="G3079">
        <v>1</v>
      </c>
      <c r="H3079" t="s">
        <v>8265</v>
      </c>
      <c r="I3079" t="s">
        <v>8266</v>
      </c>
      <c r="J3079" t="s">
        <v>8267</v>
      </c>
      <c r="K3079" t="s">
        <v>21</v>
      </c>
      <c r="L3079">
        <v>0</v>
      </c>
      <c r="M3079">
        <v>0</v>
      </c>
      <c r="N3079" t="s">
        <v>22</v>
      </c>
      <c r="O3079">
        <v>3</v>
      </c>
      <c r="P3079" s="30">
        <f>SQRT((postes_2[[#This Row],[x]]-$Q$1)^2+(postes_2[[#This Row],[y]]-$R$1)^2)</f>
        <v>428785.21865441778</v>
      </c>
      <c r="Q3079">
        <v>926528.85999999905</v>
      </c>
      <c r="R3079">
        <v>6463698.46</v>
      </c>
    </row>
    <row r="3080" spans="1:18">
      <c r="A3080">
        <v>4074</v>
      </c>
      <c r="B3080">
        <v>70047304</v>
      </c>
      <c r="C3080" t="e">
        <f>+PE0</f>
        <v>#NAME?</v>
      </c>
      <c r="D3080" t="s">
        <v>274</v>
      </c>
      <c r="E3080">
        <v>1393604167000</v>
      </c>
      <c r="F3080">
        <v>1391431371000</v>
      </c>
      <c r="G3080">
        <v>1</v>
      </c>
      <c r="H3080" t="s">
        <v>8265</v>
      </c>
      <c r="I3080" t="s">
        <v>8266</v>
      </c>
      <c r="J3080" t="s">
        <v>8267</v>
      </c>
      <c r="K3080" t="s">
        <v>21</v>
      </c>
      <c r="L3080">
        <v>0</v>
      </c>
      <c r="M3080">
        <v>0</v>
      </c>
      <c r="N3080" t="s">
        <v>22</v>
      </c>
      <c r="O3080">
        <v>0</v>
      </c>
      <c r="P3080" s="30">
        <f>SQRT((postes_2[[#This Row],[x]]-$Q$1)^2+(postes_2[[#This Row],[y]]-$R$1)^2)</f>
        <v>428785.21865441778</v>
      </c>
      <c r="Q3080">
        <v>926528.85999999905</v>
      </c>
      <c r="R3080">
        <v>6463698.46</v>
      </c>
    </row>
    <row r="3081" spans="1:18">
      <c r="A3081">
        <v>632</v>
      </c>
      <c r="B3081">
        <v>30001988</v>
      </c>
      <c r="C3081" t="e">
        <f>+PE0</f>
        <v>#NAME?</v>
      </c>
      <c r="D3081" t="s">
        <v>274</v>
      </c>
      <c r="E3081">
        <v>1186070403000</v>
      </c>
      <c r="F3081">
        <v>1424693693000</v>
      </c>
      <c r="G3081">
        <v>1</v>
      </c>
      <c r="H3081" t="s">
        <v>2040</v>
      </c>
      <c r="I3081" t="s">
        <v>2041</v>
      </c>
      <c r="J3081" t="s">
        <v>2042</v>
      </c>
      <c r="K3081" t="s">
        <v>21</v>
      </c>
      <c r="L3081">
        <v>0</v>
      </c>
      <c r="M3081">
        <v>0</v>
      </c>
      <c r="N3081" t="s">
        <v>22</v>
      </c>
      <c r="O3081">
        <v>0</v>
      </c>
      <c r="P3081" s="30">
        <f>SQRT((postes_2[[#This Row],[x]]-$Q$1)^2+(postes_2[[#This Row],[y]]-$R$1)^2)</f>
        <v>428833.64105142228</v>
      </c>
      <c r="Q3081">
        <v>922590.35999999905</v>
      </c>
      <c r="R3081">
        <v>6459389.6900000004</v>
      </c>
    </row>
    <row r="3082" spans="1:18">
      <c r="A3082">
        <v>3514</v>
      </c>
      <c r="B3082">
        <v>30002034</v>
      </c>
      <c r="C3082" t="e">
        <f>+#REF!</f>
        <v>#REF!</v>
      </c>
      <c r="D3082" t="s">
        <v>274</v>
      </c>
      <c r="E3082">
        <v>610761600000</v>
      </c>
      <c r="F3082">
        <v>1394207115000</v>
      </c>
      <c r="G3082">
        <v>1</v>
      </c>
      <c r="H3082" t="s">
        <v>6785</v>
      </c>
      <c r="I3082" t="s">
        <v>6786</v>
      </c>
      <c r="J3082" t="s">
        <v>20</v>
      </c>
      <c r="K3082" t="s">
        <v>21</v>
      </c>
      <c r="L3082">
        <v>0</v>
      </c>
      <c r="M3082">
        <v>0</v>
      </c>
      <c r="N3082" t="s">
        <v>22</v>
      </c>
      <c r="O3082">
        <v>6</v>
      </c>
      <c r="P3082" s="30">
        <f>SQRT((postes_2[[#This Row],[x]]-$Q$1)^2+(postes_2[[#This Row],[y]]-$R$1)^2)</f>
        <v>428857.1666987288</v>
      </c>
      <c r="Q3082">
        <v>917329.79999999702</v>
      </c>
      <c r="R3082">
        <v>6453870.7999999998</v>
      </c>
    </row>
    <row r="3083" spans="1:18">
      <c r="A3083">
        <v>354</v>
      </c>
      <c r="B3083">
        <v>50000985</v>
      </c>
      <c r="C3083">
        <f>+PF2731</f>
        <v>0</v>
      </c>
      <c r="D3083" t="s">
        <v>20</v>
      </c>
      <c r="E3083">
        <v>610761600000</v>
      </c>
      <c r="F3083" t="s">
        <v>20</v>
      </c>
      <c r="G3083">
        <v>1</v>
      </c>
      <c r="H3083" t="s">
        <v>824</v>
      </c>
      <c r="I3083" t="s">
        <v>824</v>
      </c>
      <c r="J3083" t="s">
        <v>20</v>
      </c>
      <c r="K3083" t="s">
        <v>21</v>
      </c>
      <c r="L3083">
        <v>0</v>
      </c>
      <c r="M3083">
        <v>0</v>
      </c>
      <c r="N3083" t="s">
        <v>22</v>
      </c>
      <c r="O3083">
        <v>3</v>
      </c>
      <c r="P3083" s="30">
        <f>SQRT((postes_2[[#This Row],[x]]-$Q$1)^2+(postes_2[[#This Row],[y]]-$R$1)^2)</f>
        <v>428871.02240136382</v>
      </c>
      <c r="Q3083">
        <v>684160.99000000197</v>
      </c>
      <c r="R3083">
        <v>6330969.8799999999</v>
      </c>
    </row>
    <row r="3084" spans="1:18">
      <c r="A3084">
        <v>1638</v>
      </c>
      <c r="B3084">
        <v>30002065</v>
      </c>
      <c r="C3084" t="e">
        <f>+#REF!</f>
        <v>#REF!</v>
      </c>
      <c r="D3084" t="s">
        <v>30</v>
      </c>
      <c r="E3084">
        <v>1339584480000</v>
      </c>
      <c r="F3084">
        <v>1339584442000</v>
      </c>
      <c r="G3084">
        <v>1</v>
      </c>
      <c r="H3084" t="s">
        <v>3482</v>
      </c>
      <c r="I3084" t="s">
        <v>3483</v>
      </c>
      <c r="J3084" t="s">
        <v>20</v>
      </c>
      <c r="K3084" t="s">
        <v>21</v>
      </c>
      <c r="L3084">
        <v>0</v>
      </c>
      <c r="M3084">
        <v>0</v>
      </c>
      <c r="N3084" t="s">
        <v>22</v>
      </c>
      <c r="O3084">
        <v>1</v>
      </c>
      <c r="P3084" s="30">
        <f>SQRT((postes_2[[#This Row],[x]]-$Q$1)^2+(postes_2[[#This Row],[y]]-$R$1)^2)</f>
        <v>428906.08484187984</v>
      </c>
      <c r="Q3084">
        <v>911953.22999999695</v>
      </c>
      <c r="R3084">
        <v>6448392.0899999999</v>
      </c>
    </row>
    <row r="3085" spans="1:18">
      <c r="A3085">
        <v>2018</v>
      </c>
      <c r="B3085">
        <v>30002056</v>
      </c>
      <c r="C3085">
        <f>+PF1069</f>
        <v>0</v>
      </c>
      <c r="D3085" t="s">
        <v>274</v>
      </c>
      <c r="E3085" s="1">
        <v>1002240000000</v>
      </c>
      <c r="F3085">
        <v>1391528550000</v>
      </c>
      <c r="G3085">
        <v>1</v>
      </c>
      <c r="H3085" t="s">
        <v>2319</v>
      </c>
      <c r="I3085" t="s">
        <v>2320</v>
      </c>
      <c r="J3085" t="s">
        <v>2321</v>
      </c>
      <c r="K3085" t="s">
        <v>21</v>
      </c>
      <c r="L3085">
        <v>0</v>
      </c>
      <c r="M3085">
        <v>0</v>
      </c>
      <c r="N3085" t="s">
        <v>22</v>
      </c>
      <c r="O3085">
        <v>3</v>
      </c>
      <c r="P3085" s="30">
        <f>SQRT((postes_2[[#This Row],[x]]-$Q$1)^2+(postes_2[[#This Row],[y]]-$R$1)^2)</f>
        <v>428933.59346837585</v>
      </c>
      <c r="Q3085">
        <v>913204.88000000303</v>
      </c>
      <c r="R3085">
        <v>6449595.29</v>
      </c>
    </row>
    <row r="3086" spans="1:18">
      <c r="A3086">
        <v>2581</v>
      </c>
      <c r="B3086">
        <v>50001027</v>
      </c>
      <c r="C3086" t="e">
        <f>+#REF!</f>
        <v>#REF!</v>
      </c>
      <c r="D3086" t="s">
        <v>90</v>
      </c>
      <c r="E3086">
        <v>610761600000</v>
      </c>
      <c r="F3086">
        <v>1168439010000</v>
      </c>
      <c r="G3086">
        <v>1</v>
      </c>
      <c r="H3086" t="s">
        <v>1332</v>
      </c>
      <c r="I3086" t="s">
        <v>1333</v>
      </c>
      <c r="J3086" t="s">
        <v>26</v>
      </c>
      <c r="K3086" t="s">
        <v>21</v>
      </c>
      <c r="L3086">
        <v>0</v>
      </c>
      <c r="M3086">
        <v>0</v>
      </c>
      <c r="N3086" t="s">
        <v>22</v>
      </c>
      <c r="O3086">
        <v>3</v>
      </c>
      <c r="P3086" s="30">
        <f>SQRT((postes_2[[#This Row],[x]]-$Q$1)^2+(postes_2[[#This Row],[y]]-$R$1)^2)</f>
        <v>429009.34370790556</v>
      </c>
      <c r="Q3086">
        <v>555373.96999999904</v>
      </c>
      <c r="R3086">
        <v>6328005.5099999998</v>
      </c>
    </row>
    <row r="3087" spans="1:18">
      <c r="A3087">
        <v>3427</v>
      </c>
      <c r="B3087">
        <v>20000896</v>
      </c>
      <c r="C3087" t="e">
        <f>+#REF!</f>
        <v>#REF!</v>
      </c>
      <c r="D3087" t="s">
        <v>20</v>
      </c>
      <c r="E3087">
        <v>934934400000</v>
      </c>
      <c r="F3087" t="s">
        <v>20</v>
      </c>
      <c r="G3087">
        <v>1</v>
      </c>
      <c r="H3087" t="s">
        <v>184</v>
      </c>
      <c r="I3087" t="s">
        <v>185</v>
      </c>
      <c r="J3087" t="s">
        <v>186</v>
      </c>
      <c r="K3087" t="s">
        <v>21</v>
      </c>
      <c r="L3087">
        <v>0</v>
      </c>
      <c r="M3087">
        <v>0</v>
      </c>
      <c r="N3087" t="s">
        <v>22</v>
      </c>
      <c r="O3087">
        <v>3</v>
      </c>
      <c r="P3087" s="30">
        <f>SQRT((postes_2[[#This Row],[x]]-$Q$1)^2+(postes_2[[#This Row],[y]]-$R$1)^2)</f>
        <v>429038.28675350669</v>
      </c>
      <c r="Q3087">
        <v>1033126.46</v>
      </c>
      <c r="R3087">
        <v>6827183.2300000004</v>
      </c>
    </row>
    <row r="3088" spans="1:18">
      <c r="A3088">
        <v>1589</v>
      </c>
      <c r="B3088">
        <v>20001371</v>
      </c>
      <c r="C3088">
        <f>+PF1504</f>
        <v>0</v>
      </c>
      <c r="D3088" t="s">
        <v>20</v>
      </c>
      <c r="E3088">
        <v>610761600000</v>
      </c>
      <c r="F3088" t="s">
        <v>20</v>
      </c>
      <c r="G3088">
        <v>1</v>
      </c>
      <c r="H3088" t="s">
        <v>7559</v>
      </c>
      <c r="I3088" t="s">
        <v>7559</v>
      </c>
      <c r="J3088" t="s">
        <v>20</v>
      </c>
      <c r="K3088" t="s">
        <v>21</v>
      </c>
      <c r="L3088">
        <v>0</v>
      </c>
      <c r="M3088">
        <v>0</v>
      </c>
      <c r="N3088" t="s">
        <v>22</v>
      </c>
      <c r="O3088">
        <v>6</v>
      </c>
      <c r="P3088" s="30">
        <f>SQRT((postes_2[[#This Row],[x]]-$Q$1)^2+(postes_2[[#This Row],[y]]-$R$1)^2)</f>
        <v>429304.15018054796</v>
      </c>
      <c r="Q3088">
        <v>1039441.89</v>
      </c>
      <c r="R3088">
        <v>6736593.3899999997</v>
      </c>
    </row>
    <row r="3089" spans="1:18">
      <c r="A3089">
        <v>1272</v>
      </c>
      <c r="B3089">
        <v>30000920</v>
      </c>
      <c r="C3089">
        <f>+PF1819</f>
        <v>0</v>
      </c>
      <c r="D3089" t="s">
        <v>274</v>
      </c>
      <c r="E3089">
        <v>610761600000</v>
      </c>
      <c r="F3089">
        <v>1415271029000</v>
      </c>
      <c r="G3089">
        <v>1</v>
      </c>
      <c r="H3089" t="s">
        <v>3175</v>
      </c>
      <c r="I3089" t="s">
        <v>3176</v>
      </c>
      <c r="J3089" t="s">
        <v>20</v>
      </c>
      <c r="K3089" t="s">
        <v>21</v>
      </c>
      <c r="L3089">
        <v>0</v>
      </c>
      <c r="M3089">
        <v>0</v>
      </c>
      <c r="N3089" t="s">
        <v>22</v>
      </c>
      <c r="O3089">
        <v>3</v>
      </c>
      <c r="P3089" s="30">
        <f>SQRT((postes_2[[#This Row],[x]]-$Q$1)^2+(postes_2[[#This Row],[y]]-$R$1)^2)</f>
        <v>429414.54112498503</v>
      </c>
      <c r="Q3089">
        <v>980272.57</v>
      </c>
      <c r="R3089">
        <v>6535191</v>
      </c>
    </row>
    <row r="3090" spans="1:18">
      <c r="A3090">
        <v>1797</v>
      </c>
      <c r="B3090">
        <v>20000885</v>
      </c>
      <c r="C3090">
        <f>+PF1295</f>
        <v>0</v>
      </c>
      <c r="D3090" t="s">
        <v>1094</v>
      </c>
      <c r="E3090" s="1">
        <v>924048000000</v>
      </c>
      <c r="F3090">
        <v>1424185035000</v>
      </c>
      <c r="G3090">
        <v>1</v>
      </c>
      <c r="H3090" t="s">
        <v>7123</v>
      </c>
      <c r="I3090" t="s">
        <v>185</v>
      </c>
      <c r="J3090" t="s">
        <v>7124</v>
      </c>
      <c r="K3090" t="s">
        <v>21</v>
      </c>
      <c r="L3090">
        <v>0</v>
      </c>
      <c r="M3090">
        <v>0</v>
      </c>
      <c r="N3090" t="s">
        <v>22</v>
      </c>
      <c r="O3090">
        <v>3</v>
      </c>
      <c r="P3090" s="30">
        <f>SQRT((postes_2[[#This Row],[x]]-$Q$1)^2+(postes_2[[#This Row],[y]]-$R$1)^2)</f>
        <v>429458.26232954615</v>
      </c>
      <c r="Q3090">
        <v>1033194.69</v>
      </c>
      <c r="R3090">
        <v>6829209.5300000003</v>
      </c>
    </row>
    <row r="3091" spans="1:18">
      <c r="A3091">
        <v>1205</v>
      </c>
      <c r="B3091">
        <v>50001025</v>
      </c>
      <c r="C3091">
        <f>+PF1888</f>
        <v>0</v>
      </c>
      <c r="D3091" t="s">
        <v>56</v>
      </c>
      <c r="E3091">
        <v>1169227413000</v>
      </c>
      <c r="F3091">
        <v>1169227397000</v>
      </c>
      <c r="G3091">
        <v>1</v>
      </c>
      <c r="H3091" t="s">
        <v>2410</v>
      </c>
      <c r="I3091" t="s">
        <v>2159</v>
      </c>
      <c r="J3091" t="s">
        <v>20</v>
      </c>
      <c r="K3091" t="s">
        <v>21</v>
      </c>
      <c r="L3091">
        <v>0</v>
      </c>
      <c r="M3091">
        <v>0</v>
      </c>
      <c r="N3091" t="s">
        <v>22</v>
      </c>
      <c r="O3091">
        <v>3</v>
      </c>
      <c r="P3091" s="30">
        <f>SQRT((postes_2[[#This Row],[x]]-$Q$1)^2+(postes_2[[#This Row],[y]]-$R$1)^2)</f>
        <v>429487.76737402688</v>
      </c>
      <c r="Q3091">
        <v>549581.15999999596</v>
      </c>
      <c r="R3091">
        <v>6328312.5199999996</v>
      </c>
    </row>
    <row r="3092" spans="1:18">
      <c r="A3092">
        <v>2519</v>
      </c>
      <c r="B3092">
        <v>20000481</v>
      </c>
      <c r="C3092" t="e">
        <f>+#REF!</f>
        <v>#REF!</v>
      </c>
      <c r="D3092" t="s">
        <v>168</v>
      </c>
      <c r="E3092">
        <v>1146134777000</v>
      </c>
      <c r="F3092">
        <v>1449591088000</v>
      </c>
      <c r="G3092">
        <v>1</v>
      </c>
      <c r="H3092" t="s">
        <v>4587</v>
      </c>
      <c r="I3092" t="s">
        <v>4588</v>
      </c>
      <c r="J3092" t="s">
        <v>20</v>
      </c>
      <c r="K3092" t="s">
        <v>21</v>
      </c>
      <c r="L3092">
        <v>0</v>
      </c>
      <c r="M3092">
        <v>0</v>
      </c>
      <c r="N3092" t="s">
        <v>22</v>
      </c>
      <c r="O3092">
        <v>3</v>
      </c>
      <c r="P3092" s="30">
        <f>SQRT((postes_2[[#This Row],[x]]-$Q$1)^2+(postes_2[[#This Row],[y]]-$R$1)^2)</f>
        <v>429513.54337698576</v>
      </c>
      <c r="Q3092">
        <v>1019716.49</v>
      </c>
      <c r="R3092">
        <v>6883841.0800000001</v>
      </c>
    </row>
    <row r="3093" spans="1:18">
      <c r="A3093">
        <v>458</v>
      </c>
      <c r="B3093">
        <v>50000941</v>
      </c>
      <c r="C3093">
        <f>+PF2637</f>
        <v>0</v>
      </c>
      <c r="D3093" t="s">
        <v>274</v>
      </c>
      <c r="E3093">
        <v>610761600000</v>
      </c>
      <c r="F3093">
        <v>1386752104000</v>
      </c>
      <c r="G3093">
        <v>1</v>
      </c>
      <c r="H3093" t="s">
        <v>1034</v>
      </c>
      <c r="I3093" t="s">
        <v>1034</v>
      </c>
      <c r="J3093" t="s">
        <v>20</v>
      </c>
      <c r="K3093" t="s">
        <v>21</v>
      </c>
      <c r="L3093">
        <v>0</v>
      </c>
      <c r="M3093">
        <v>0</v>
      </c>
      <c r="N3093" t="s">
        <v>22</v>
      </c>
      <c r="O3093">
        <v>3</v>
      </c>
      <c r="P3093" s="30">
        <f>SQRT((postes_2[[#This Row],[x]]-$Q$1)^2+(postes_2[[#This Row],[y]]-$R$1)^2)</f>
        <v>429584.22173315089</v>
      </c>
      <c r="Q3093">
        <v>485977.65999999602</v>
      </c>
      <c r="R3093">
        <v>6342312.21</v>
      </c>
    </row>
    <row r="3094" spans="1:18">
      <c r="A3094">
        <v>1210</v>
      </c>
      <c r="B3094">
        <v>50001004</v>
      </c>
      <c r="C3094">
        <f>+PF1889</f>
        <v>0</v>
      </c>
      <c r="D3094" t="s">
        <v>274</v>
      </c>
      <c r="E3094">
        <v>610761600000</v>
      </c>
      <c r="F3094">
        <v>1424274430000</v>
      </c>
      <c r="G3094">
        <v>1</v>
      </c>
      <c r="H3094" t="s">
        <v>2419</v>
      </c>
      <c r="I3094" t="s">
        <v>2420</v>
      </c>
      <c r="J3094" t="s">
        <v>20</v>
      </c>
      <c r="K3094" t="s">
        <v>21</v>
      </c>
      <c r="L3094">
        <v>0</v>
      </c>
      <c r="M3094">
        <v>0</v>
      </c>
      <c r="N3094" t="s">
        <v>22</v>
      </c>
      <c r="O3094">
        <v>6</v>
      </c>
      <c r="P3094" s="30">
        <f>SQRT((postes_2[[#This Row],[x]]-$Q$1)^2+(postes_2[[#This Row],[y]]-$R$1)^2)</f>
        <v>429735.95996949374</v>
      </c>
      <c r="Q3094">
        <v>679942.02000000305</v>
      </c>
      <c r="R3094">
        <v>6329379.1799999997</v>
      </c>
    </row>
    <row r="3095" spans="1:18">
      <c r="A3095">
        <v>323</v>
      </c>
      <c r="B3095">
        <v>20001149</v>
      </c>
      <c r="C3095">
        <f>+PF2774</f>
        <v>0</v>
      </c>
      <c r="D3095" t="s">
        <v>77</v>
      </c>
      <c r="E3095">
        <v>610761600000</v>
      </c>
      <c r="F3095">
        <v>1327512435000</v>
      </c>
      <c r="G3095">
        <v>1</v>
      </c>
      <c r="H3095" t="s">
        <v>758</v>
      </c>
      <c r="I3095" t="s">
        <v>759</v>
      </c>
      <c r="J3095" t="s">
        <v>760</v>
      </c>
      <c r="K3095" t="s">
        <v>21</v>
      </c>
      <c r="L3095">
        <v>0</v>
      </c>
      <c r="M3095">
        <v>0</v>
      </c>
      <c r="N3095" t="s">
        <v>22</v>
      </c>
      <c r="O3095">
        <v>3</v>
      </c>
      <c r="P3095" s="30">
        <f>SQRT((postes_2[[#This Row],[x]]-$Q$1)^2+(postes_2[[#This Row],[y]]-$R$1)^2)</f>
        <v>429850.81854103261</v>
      </c>
      <c r="Q3095">
        <v>1039238.47</v>
      </c>
      <c r="R3095">
        <v>6783937.2000000002</v>
      </c>
    </row>
    <row r="3096" spans="1:18">
      <c r="A3096">
        <v>2192</v>
      </c>
      <c r="B3096">
        <v>20001230</v>
      </c>
      <c r="C3096">
        <f>+PF910</f>
        <v>0</v>
      </c>
      <c r="D3096" t="s">
        <v>38</v>
      </c>
      <c r="E3096">
        <v>610761600000</v>
      </c>
      <c r="F3096">
        <v>1250502719000</v>
      </c>
      <c r="G3096">
        <v>1</v>
      </c>
      <c r="H3096" t="s">
        <v>6211</v>
      </c>
      <c r="I3096" t="s">
        <v>6212</v>
      </c>
      <c r="J3096" t="s">
        <v>20</v>
      </c>
      <c r="K3096" t="s">
        <v>21</v>
      </c>
      <c r="L3096">
        <v>0</v>
      </c>
      <c r="M3096">
        <v>0</v>
      </c>
      <c r="N3096" t="s">
        <v>22</v>
      </c>
      <c r="O3096">
        <v>7</v>
      </c>
      <c r="P3096" s="30">
        <f>SQRT((postes_2[[#This Row],[x]]-$Q$1)^2+(postes_2[[#This Row],[y]]-$R$1)^2)</f>
        <v>429864.20219425921</v>
      </c>
      <c r="Q3096">
        <v>1040143.35</v>
      </c>
      <c r="R3096">
        <v>6766246.5</v>
      </c>
    </row>
    <row r="3097" spans="1:18">
      <c r="A3097">
        <v>850</v>
      </c>
      <c r="B3097">
        <v>30001226</v>
      </c>
      <c r="C3097">
        <f>+PF2249</f>
        <v>0</v>
      </c>
      <c r="D3097" t="s">
        <v>17</v>
      </c>
      <c r="E3097">
        <v>788659200000</v>
      </c>
      <c r="F3097">
        <v>1318949650000</v>
      </c>
      <c r="G3097">
        <v>1</v>
      </c>
      <c r="H3097" t="s">
        <v>1833</v>
      </c>
      <c r="I3097" t="s">
        <v>1834</v>
      </c>
      <c r="J3097" t="s">
        <v>26</v>
      </c>
      <c r="K3097" t="s">
        <v>21</v>
      </c>
      <c r="L3097">
        <v>0</v>
      </c>
      <c r="M3097">
        <v>0</v>
      </c>
      <c r="N3097" t="s">
        <v>22</v>
      </c>
      <c r="O3097">
        <v>3</v>
      </c>
      <c r="P3097" s="30">
        <f>SQRT((postes_2[[#This Row],[x]]-$Q$1)^2+(postes_2[[#This Row],[y]]-$R$1)^2)</f>
        <v>429990.57228832121</v>
      </c>
      <c r="Q3097">
        <v>966464.53999999899</v>
      </c>
      <c r="R3097">
        <v>6512300.0099999998</v>
      </c>
    </row>
    <row r="3098" spans="1:18">
      <c r="A3098">
        <v>2779</v>
      </c>
      <c r="B3098">
        <v>50001030</v>
      </c>
      <c r="C3098">
        <f>+PF321</f>
        <v>0</v>
      </c>
      <c r="D3098" t="s">
        <v>20</v>
      </c>
      <c r="E3098">
        <v>610761600000</v>
      </c>
      <c r="F3098" t="s">
        <v>20</v>
      </c>
      <c r="G3098">
        <v>1</v>
      </c>
      <c r="H3098" t="s">
        <v>4920</v>
      </c>
      <c r="I3098" t="s">
        <v>4921</v>
      </c>
      <c r="J3098" t="s">
        <v>20</v>
      </c>
      <c r="K3098" t="s">
        <v>21</v>
      </c>
      <c r="L3098">
        <v>0</v>
      </c>
      <c r="M3098">
        <v>0</v>
      </c>
      <c r="N3098" t="s">
        <v>22</v>
      </c>
      <c r="O3098">
        <v>3</v>
      </c>
      <c r="P3098" s="30">
        <f>SQRT((postes_2[[#This Row],[x]]-$Q$1)^2+(postes_2[[#This Row],[y]]-$R$1)^2)</f>
        <v>430076.99915258767</v>
      </c>
      <c r="Q3098">
        <v>661541.96999999904</v>
      </c>
      <c r="R3098">
        <v>6326428.6200000001</v>
      </c>
    </row>
    <row r="3099" spans="1:18">
      <c r="A3099">
        <v>2918</v>
      </c>
      <c r="B3099">
        <v>20000605</v>
      </c>
      <c r="C3099" t="e">
        <f>+#REF!</f>
        <v>#REF!</v>
      </c>
      <c r="D3099" t="s">
        <v>274</v>
      </c>
      <c r="E3099">
        <v>1024012800000</v>
      </c>
      <c r="F3099">
        <v>1423739900000</v>
      </c>
      <c r="G3099">
        <v>1</v>
      </c>
      <c r="H3099" t="s">
        <v>6114</v>
      </c>
      <c r="I3099" t="s">
        <v>6115</v>
      </c>
      <c r="J3099" t="s">
        <v>186</v>
      </c>
      <c r="K3099" t="s">
        <v>21</v>
      </c>
      <c r="L3099">
        <v>0</v>
      </c>
      <c r="M3099">
        <v>0</v>
      </c>
      <c r="N3099" t="s">
        <v>22</v>
      </c>
      <c r="O3099">
        <v>6</v>
      </c>
      <c r="P3099" s="30">
        <f>SQRT((postes_2[[#This Row],[x]]-$Q$1)^2+(postes_2[[#This Row],[y]]-$R$1)^2)</f>
        <v>430238.66445458122</v>
      </c>
      <c r="Q3099">
        <v>1027630.32</v>
      </c>
      <c r="R3099">
        <v>6858733.3499999996</v>
      </c>
    </row>
    <row r="3100" spans="1:18">
      <c r="A3100">
        <v>322</v>
      </c>
      <c r="B3100">
        <v>20001161</v>
      </c>
      <c r="C3100">
        <f>+PF2783</f>
        <v>0</v>
      </c>
      <c r="D3100" t="s">
        <v>77</v>
      </c>
      <c r="E3100">
        <v>610761600000</v>
      </c>
      <c r="F3100">
        <v>1327595026000</v>
      </c>
      <c r="G3100">
        <v>1</v>
      </c>
      <c r="H3100" t="s">
        <v>755</v>
      </c>
      <c r="I3100" t="s">
        <v>756</v>
      </c>
      <c r="J3100" t="s">
        <v>757</v>
      </c>
      <c r="K3100" t="s">
        <v>21</v>
      </c>
      <c r="L3100">
        <v>0</v>
      </c>
      <c r="M3100">
        <v>0</v>
      </c>
      <c r="N3100" t="s">
        <v>22</v>
      </c>
      <c r="O3100">
        <v>6</v>
      </c>
      <c r="P3100" s="30">
        <f>SQRT((postes_2[[#This Row],[x]]-$Q$1)^2+(postes_2[[#This Row],[y]]-$R$1)^2)</f>
        <v>430573.03129819519</v>
      </c>
      <c r="Q3100">
        <v>1040106.75</v>
      </c>
      <c r="R3100">
        <v>6781831.1399999997</v>
      </c>
    </row>
    <row r="3101" spans="1:18">
      <c r="A3101">
        <v>1222</v>
      </c>
      <c r="B3101">
        <v>30002068</v>
      </c>
      <c r="C3101" t="e">
        <f>+#REF!</f>
        <v>#REF!</v>
      </c>
      <c r="D3101" t="s">
        <v>274</v>
      </c>
      <c r="E3101">
        <v>610761600000</v>
      </c>
      <c r="F3101">
        <v>1394205174000</v>
      </c>
      <c r="G3101">
        <v>1</v>
      </c>
      <c r="H3101" t="s">
        <v>2679</v>
      </c>
      <c r="I3101" t="s">
        <v>2680</v>
      </c>
      <c r="J3101" t="s">
        <v>20</v>
      </c>
      <c r="K3101" t="s">
        <v>21</v>
      </c>
      <c r="L3101">
        <v>0</v>
      </c>
      <c r="M3101">
        <v>0</v>
      </c>
      <c r="N3101" t="s">
        <v>22</v>
      </c>
      <c r="O3101">
        <v>7</v>
      </c>
      <c r="P3101" s="30">
        <f>SQRT((postes_2[[#This Row],[x]]-$Q$1)^2+(postes_2[[#This Row],[y]]-$R$1)^2)</f>
        <v>430653.82467496791</v>
      </c>
      <c r="Q3101">
        <v>912815.03999999899</v>
      </c>
      <c r="R3101">
        <v>6446787.0099999998</v>
      </c>
    </row>
    <row r="3102" spans="1:18">
      <c r="A3102">
        <v>3717</v>
      </c>
      <c r="B3102">
        <v>30001423</v>
      </c>
      <c r="C3102" t="e">
        <f>+#REF!</f>
        <v>#REF!</v>
      </c>
      <c r="D3102" t="s">
        <v>17</v>
      </c>
      <c r="E3102">
        <v>1005868800000</v>
      </c>
      <c r="F3102">
        <v>1320059902000</v>
      </c>
      <c r="G3102">
        <v>1</v>
      </c>
      <c r="H3102" t="s">
        <v>3570</v>
      </c>
      <c r="I3102" t="s">
        <v>1634</v>
      </c>
      <c r="J3102" t="s">
        <v>26</v>
      </c>
      <c r="K3102" t="s">
        <v>21</v>
      </c>
      <c r="L3102">
        <v>0</v>
      </c>
      <c r="M3102">
        <v>0</v>
      </c>
      <c r="N3102" t="s">
        <v>22</v>
      </c>
      <c r="O3102">
        <v>2</v>
      </c>
      <c r="P3102" s="30">
        <f>SQRT((postes_2[[#This Row],[x]]-$Q$1)^2+(postes_2[[#This Row],[y]]-$R$1)^2)</f>
        <v>430684.51111017994</v>
      </c>
      <c r="Q3102">
        <v>958201.10999999905</v>
      </c>
      <c r="R3102">
        <v>6499352.6699999999</v>
      </c>
    </row>
    <row r="3103" spans="1:18">
      <c r="A3103">
        <v>2921</v>
      </c>
      <c r="B3103">
        <v>30001121</v>
      </c>
      <c r="C3103">
        <f>+PF183</f>
        <v>0</v>
      </c>
      <c r="D3103" t="s">
        <v>274</v>
      </c>
      <c r="E3103">
        <v>610761600000</v>
      </c>
      <c r="F3103">
        <v>1423668599000</v>
      </c>
      <c r="G3103">
        <v>1</v>
      </c>
      <c r="H3103" t="s">
        <v>6121</v>
      </c>
      <c r="I3103" t="s">
        <v>6122</v>
      </c>
      <c r="J3103" t="s">
        <v>20</v>
      </c>
      <c r="K3103" t="s">
        <v>21</v>
      </c>
      <c r="L3103">
        <v>0</v>
      </c>
      <c r="M3103">
        <v>0</v>
      </c>
      <c r="N3103" t="s">
        <v>22</v>
      </c>
      <c r="O3103">
        <v>2</v>
      </c>
      <c r="P3103" s="30">
        <f>SQRT((postes_2[[#This Row],[x]]-$Q$1)^2+(postes_2[[#This Row],[y]]-$R$1)^2)</f>
        <v>430799.42148886679</v>
      </c>
      <c r="Q3103">
        <v>972080.78000000096</v>
      </c>
      <c r="R3103">
        <v>6519314.3799999999</v>
      </c>
    </row>
    <row r="3104" spans="1:18">
      <c r="A3104">
        <v>2780</v>
      </c>
      <c r="B3104">
        <v>50001006</v>
      </c>
      <c r="C3104">
        <f>+PF326</f>
        <v>0</v>
      </c>
      <c r="D3104" t="s">
        <v>152</v>
      </c>
      <c r="E3104">
        <v>610761600000</v>
      </c>
      <c r="F3104">
        <v>1303139535000</v>
      </c>
      <c r="G3104">
        <v>1</v>
      </c>
      <c r="H3104" t="s">
        <v>4922</v>
      </c>
      <c r="I3104" t="s">
        <v>4923</v>
      </c>
      <c r="J3104" t="s">
        <v>20</v>
      </c>
      <c r="K3104" t="s">
        <v>21</v>
      </c>
      <c r="L3104">
        <v>0</v>
      </c>
      <c r="M3104">
        <v>0</v>
      </c>
      <c r="N3104" t="s">
        <v>22</v>
      </c>
      <c r="O3104">
        <v>3</v>
      </c>
      <c r="P3104" s="30">
        <f>SQRT((postes_2[[#This Row],[x]]-$Q$1)^2+(postes_2[[#This Row],[y]]-$R$1)^2)</f>
        <v>430923.19811951689</v>
      </c>
      <c r="Q3104">
        <v>681862.39999999898</v>
      </c>
      <c r="R3104">
        <v>6328494.3200000003</v>
      </c>
    </row>
    <row r="3105" spans="1:18">
      <c r="A3105">
        <v>3388</v>
      </c>
      <c r="B3105">
        <v>50001036</v>
      </c>
      <c r="C3105" t="e">
        <f>+#REF!</f>
        <v>#REF!</v>
      </c>
      <c r="D3105" t="s">
        <v>56</v>
      </c>
      <c r="E3105">
        <v>1168602555000</v>
      </c>
      <c r="F3105">
        <v>1168602535000</v>
      </c>
      <c r="G3105">
        <v>1</v>
      </c>
      <c r="H3105" t="s">
        <v>103</v>
      </c>
      <c r="I3105" t="s">
        <v>104</v>
      </c>
      <c r="J3105" t="s">
        <v>20</v>
      </c>
      <c r="K3105" t="s">
        <v>21</v>
      </c>
      <c r="L3105">
        <v>0</v>
      </c>
      <c r="M3105">
        <v>0</v>
      </c>
      <c r="N3105" t="s">
        <v>22</v>
      </c>
      <c r="O3105">
        <v>3</v>
      </c>
      <c r="P3105" s="30">
        <f>SQRT((postes_2[[#This Row],[x]]-$Q$1)^2+(postes_2[[#This Row],[y]]-$R$1)^2)</f>
        <v>430987.9911006359</v>
      </c>
      <c r="Q3105">
        <v>566947.65999999596</v>
      </c>
      <c r="R3105">
        <v>6324677.4199999999</v>
      </c>
    </row>
    <row r="3106" spans="1:18">
      <c r="A3106">
        <v>2011</v>
      </c>
      <c r="B3106">
        <v>30002075</v>
      </c>
      <c r="C3106" t="e">
        <f>+PE0</f>
        <v>#NAME?</v>
      </c>
      <c r="D3106" t="s">
        <v>274</v>
      </c>
      <c r="E3106">
        <v>1189606819000</v>
      </c>
      <c r="F3106">
        <v>1394016780000</v>
      </c>
      <c r="G3106">
        <v>1</v>
      </c>
      <c r="H3106" t="s">
        <v>4240</v>
      </c>
      <c r="I3106" t="s">
        <v>4241</v>
      </c>
      <c r="J3106" t="s">
        <v>4242</v>
      </c>
      <c r="K3106" t="s">
        <v>21</v>
      </c>
      <c r="L3106">
        <v>0</v>
      </c>
      <c r="M3106">
        <v>0</v>
      </c>
      <c r="N3106" t="s">
        <v>22</v>
      </c>
      <c r="O3106">
        <v>0</v>
      </c>
      <c r="P3106" s="30">
        <f>SQRT((postes_2[[#This Row],[x]]-$Q$1)^2+(postes_2[[#This Row],[y]]-$R$1)^2)</f>
        <v>431153.51425840368</v>
      </c>
      <c r="Q3106">
        <v>914856.81000000203</v>
      </c>
      <c r="R3106">
        <v>6448107.4900000002</v>
      </c>
    </row>
    <row r="3107" spans="1:18">
      <c r="A3107">
        <v>2882</v>
      </c>
      <c r="B3107">
        <v>50000970</v>
      </c>
      <c r="C3107" t="e">
        <f>+#REF!</f>
        <v>#REF!</v>
      </c>
      <c r="D3107" t="s">
        <v>168</v>
      </c>
      <c r="E3107">
        <v>610761600000</v>
      </c>
      <c r="F3107">
        <v>1460979114000</v>
      </c>
      <c r="G3107">
        <v>1</v>
      </c>
      <c r="H3107" t="s">
        <v>6626</v>
      </c>
      <c r="I3107" t="s">
        <v>6627</v>
      </c>
      <c r="J3107" t="s">
        <v>20</v>
      </c>
      <c r="K3107" t="s">
        <v>21</v>
      </c>
      <c r="L3107">
        <v>0</v>
      </c>
      <c r="M3107">
        <v>0</v>
      </c>
      <c r="N3107" t="s">
        <v>22</v>
      </c>
      <c r="O3107">
        <v>3</v>
      </c>
      <c r="P3107" s="30">
        <f>SQRT((postes_2[[#This Row],[x]]-$Q$1)^2+(postes_2[[#This Row],[y]]-$R$1)^2)</f>
        <v>431428.97387328115</v>
      </c>
      <c r="Q3107">
        <v>705674.50999999803</v>
      </c>
      <c r="R3107">
        <v>6332669.1399999997</v>
      </c>
    </row>
    <row r="3108" spans="1:18">
      <c r="A3108">
        <v>3497</v>
      </c>
      <c r="B3108">
        <v>20001171</v>
      </c>
      <c r="C3108" t="e">
        <f>+#REF!</f>
        <v>#REF!</v>
      </c>
      <c r="D3108" t="s">
        <v>30</v>
      </c>
      <c r="E3108">
        <v>1317290155000</v>
      </c>
      <c r="F3108">
        <v>1374576810000</v>
      </c>
      <c r="G3108">
        <v>1</v>
      </c>
      <c r="H3108" t="s">
        <v>6678</v>
      </c>
      <c r="I3108" t="s">
        <v>6679</v>
      </c>
      <c r="J3108" t="s">
        <v>20</v>
      </c>
      <c r="K3108" t="s">
        <v>21</v>
      </c>
      <c r="L3108">
        <v>0</v>
      </c>
      <c r="M3108">
        <v>0</v>
      </c>
      <c r="N3108" t="s">
        <v>22</v>
      </c>
      <c r="O3108">
        <v>6</v>
      </c>
      <c r="P3108" s="30">
        <f>SQRT((postes_2[[#This Row],[x]]-$Q$1)^2+(postes_2[[#This Row],[y]]-$R$1)^2)</f>
        <v>431463.75437170494</v>
      </c>
      <c r="Q3108">
        <v>1041177.35</v>
      </c>
      <c r="R3108">
        <v>6778987.5999999996</v>
      </c>
    </row>
    <row r="3109" spans="1:18">
      <c r="A3109">
        <v>1547</v>
      </c>
      <c r="B3109">
        <v>30000816</v>
      </c>
      <c r="C3109" t="e">
        <f>+#REF!</f>
        <v>#REF!</v>
      </c>
      <c r="D3109" t="s">
        <v>274</v>
      </c>
      <c r="E3109">
        <v>610761600000</v>
      </c>
      <c r="F3109">
        <v>1415273220000</v>
      </c>
      <c r="G3109">
        <v>1</v>
      </c>
      <c r="H3109" t="s">
        <v>2494</v>
      </c>
      <c r="I3109" t="s">
        <v>2495</v>
      </c>
      <c r="J3109" t="s">
        <v>26</v>
      </c>
      <c r="K3109" t="s">
        <v>21</v>
      </c>
      <c r="L3109">
        <v>0</v>
      </c>
      <c r="M3109">
        <v>0</v>
      </c>
      <c r="N3109" t="s">
        <v>22</v>
      </c>
      <c r="O3109">
        <v>2</v>
      </c>
      <c r="P3109" s="30">
        <f>SQRT((postes_2[[#This Row],[x]]-$Q$1)^2+(postes_2[[#This Row],[y]]-$R$1)^2)</f>
        <v>431494.03982001607</v>
      </c>
      <c r="Q3109">
        <v>987515.25</v>
      </c>
      <c r="R3109">
        <v>6543644.6900000004</v>
      </c>
    </row>
    <row r="3110" spans="1:18">
      <c r="A3110">
        <v>4147</v>
      </c>
      <c r="B3110">
        <v>20001232</v>
      </c>
      <c r="C3110" t="e">
        <f>+#REF!</f>
        <v>#REF!</v>
      </c>
      <c r="D3110" t="s">
        <v>38</v>
      </c>
      <c r="E3110">
        <v>610761600000</v>
      </c>
      <c r="F3110">
        <v>1250502719000</v>
      </c>
      <c r="G3110">
        <v>1</v>
      </c>
      <c r="H3110" t="s">
        <v>8251</v>
      </c>
      <c r="I3110" t="s">
        <v>4350</v>
      </c>
      <c r="J3110" t="s">
        <v>8253</v>
      </c>
      <c r="K3110" t="s">
        <v>21</v>
      </c>
      <c r="L3110">
        <v>0</v>
      </c>
      <c r="M3110">
        <v>0</v>
      </c>
      <c r="N3110" t="s">
        <v>22</v>
      </c>
      <c r="O3110">
        <v>7</v>
      </c>
      <c r="P3110" s="30">
        <f>SQRT((postes_2[[#This Row],[x]]-$Q$1)^2+(postes_2[[#This Row],[y]]-$R$1)^2)</f>
        <v>431518.35807662061</v>
      </c>
      <c r="Q3110">
        <v>1041842.45</v>
      </c>
      <c r="R3110">
        <v>6764655.6600000001</v>
      </c>
    </row>
    <row r="3111" spans="1:18">
      <c r="A3111">
        <v>4148</v>
      </c>
      <c r="B3111">
        <v>70055328</v>
      </c>
      <c r="C3111" t="e">
        <f>+#REF!</f>
        <v>#REF!</v>
      </c>
      <c r="D3111" t="s">
        <v>1094</v>
      </c>
      <c r="E3111">
        <v>1425385430000</v>
      </c>
      <c r="F3111">
        <v>1425385404000</v>
      </c>
      <c r="G3111">
        <v>1</v>
      </c>
      <c r="H3111" t="s">
        <v>8251</v>
      </c>
      <c r="I3111" t="s">
        <v>8252</v>
      </c>
      <c r="J3111" t="s">
        <v>8253</v>
      </c>
      <c r="K3111" t="s">
        <v>21</v>
      </c>
      <c r="L3111">
        <v>0</v>
      </c>
      <c r="M3111">
        <v>0</v>
      </c>
      <c r="N3111" t="s">
        <v>22</v>
      </c>
      <c r="O3111">
        <v>6</v>
      </c>
      <c r="P3111" s="30">
        <f>SQRT((postes_2[[#This Row],[x]]-$Q$1)^2+(postes_2[[#This Row],[y]]-$R$1)^2)</f>
        <v>431518.35807662061</v>
      </c>
      <c r="Q3111">
        <v>1041842.45</v>
      </c>
      <c r="R3111">
        <v>6764655.6600000001</v>
      </c>
    </row>
    <row r="3112" spans="1:18">
      <c r="A3112">
        <v>4149</v>
      </c>
      <c r="B3112">
        <v>70055128</v>
      </c>
      <c r="C3112" t="e">
        <f>+#REF!</f>
        <v>#REF!</v>
      </c>
      <c r="D3112" t="s">
        <v>1094</v>
      </c>
      <c r="E3112">
        <v>1425385304000</v>
      </c>
      <c r="F3112">
        <v>1425385211000</v>
      </c>
      <c r="G3112">
        <v>1</v>
      </c>
      <c r="H3112" t="s">
        <v>8251</v>
      </c>
      <c r="I3112" t="s">
        <v>8252</v>
      </c>
      <c r="J3112" t="s">
        <v>8253</v>
      </c>
      <c r="K3112" t="s">
        <v>21</v>
      </c>
      <c r="L3112">
        <v>0</v>
      </c>
      <c r="M3112">
        <v>0</v>
      </c>
      <c r="N3112" t="s">
        <v>22</v>
      </c>
      <c r="O3112">
        <v>7</v>
      </c>
      <c r="P3112" s="30">
        <f>SQRT((postes_2[[#This Row],[x]]-$Q$1)^2+(postes_2[[#This Row],[y]]-$R$1)^2)</f>
        <v>431518.35807662061</v>
      </c>
      <c r="Q3112">
        <v>1041842.45</v>
      </c>
      <c r="R3112">
        <v>6764655.6600000001</v>
      </c>
    </row>
    <row r="3113" spans="1:18">
      <c r="A3113">
        <v>4150</v>
      </c>
      <c r="B3113">
        <v>70055228</v>
      </c>
      <c r="C3113" t="e">
        <f>+#REF!</f>
        <v>#REF!</v>
      </c>
      <c r="D3113" t="s">
        <v>1094</v>
      </c>
      <c r="E3113">
        <v>1425385423000</v>
      </c>
      <c r="F3113">
        <v>1425385390000</v>
      </c>
      <c r="G3113">
        <v>1</v>
      </c>
      <c r="H3113" t="s">
        <v>8251</v>
      </c>
      <c r="I3113" t="s">
        <v>8252</v>
      </c>
      <c r="J3113" t="s">
        <v>8253</v>
      </c>
      <c r="K3113" t="s">
        <v>21</v>
      </c>
      <c r="L3113">
        <v>0</v>
      </c>
      <c r="M3113">
        <v>0</v>
      </c>
      <c r="N3113" t="s">
        <v>22</v>
      </c>
      <c r="O3113">
        <v>6</v>
      </c>
      <c r="P3113" s="30">
        <f>SQRT((postes_2[[#This Row],[x]]-$Q$1)^2+(postes_2[[#This Row],[y]]-$R$1)^2)</f>
        <v>431518.35807662061</v>
      </c>
      <c r="Q3113">
        <v>1041842.45</v>
      </c>
      <c r="R3113">
        <v>6764655.6600000001</v>
      </c>
    </row>
    <row r="3114" spans="1:18">
      <c r="A3114">
        <v>4151</v>
      </c>
      <c r="B3114">
        <v>70055028</v>
      </c>
      <c r="C3114" t="e">
        <f>+#REF!</f>
        <v>#REF!</v>
      </c>
      <c r="D3114" t="s">
        <v>1094</v>
      </c>
      <c r="E3114">
        <v>1425385296000</v>
      </c>
      <c r="F3114">
        <v>1425385155000</v>
      </c>
      <c r="G3114">
        <v>1</v>
      </c>
      <c r="H3114" t="s">
        <v>8251</v>
      </c>
      <c r="I3114" t="s">
        <v>8252</v>
      </c>
      <c r="J3114" t="s">
        <v>8253</v>
      </c>
      <c r="K3114" t="s">
        <v>21</v>
      </c>
      <c r="L3114">
        <v>0</v>
      </c>
      <c r="M3114">
        <v>0</v>
      </c>
      <c r="N3114" t="s">
        <v>22</v>
      </c>
      <c r="O3114">
        <v>7</v>
      </c>
      <c r="P3114" s="30">
        <f>SQRT((postes_2[[#This Row],[x]]-$Q$1)^2+(postes_2[[#This Row],[y]]-$R$1)^2)</f>
        <v>431518.35807662061</v>
      </c>
      <c r="Q3114">
        <v>1041842.45</v>
      </c>
      <c r="R3114">
        <v>6764655.6600000001</v>
      </c>
    </row>
    <row r="3115" spans="1:18">
      <c r="A3115">
        <v>1842</v>
      </c>
      <c r="B3115">
        <v>20001222</v>
      </c>
      <c r="C3115" t="e">
        <f>+#REF!</f>
        <v>#REF!</v>
      </c>
      <c r="D3115" t="s">
        <v>27</v>
      </c>
      <c r="E3115">
        <v>610761600000</v>
      </c>
      <c r="F3115">
        <v>1299171831000</v>
      </c>
      <c r="G3115">
        <v>1</v>
      </c>
      <c r="H3115" t="s">
        <v>4349</v>
      </c>
      <c r="I3115" t="s">
        <v>4350</v>
      </c>
      <c r="J3115" t="s">
        <v>4351</v>
      </c>
      <c r="K3115" t="s">
        <v>21</v>
      </c>
      <c r="L3115">
        <v>0</v>
      </c>
      <c r="M3115">
        <v>0</v>
      </c>
      <c r="N3115" t="s">
        <v>22</v>
      </c>
      <c r="O3115">
        <v>6</v>
      </c>
      <c r="P3115" s="30">
        <f>SQRT((postes_2[[#This Row],[x]]-$Q$1)^2+(postes_2[[#This Row],[y]]-$R$1)^2)</f>
        <v>431753.22039323353</v>
      </c>
      <c r="Q3115">
        <v>1041987.35</v>
      </c>
      <c r="R3115">
        <v>6767710.4100000001</v>
      </c>
    </row>
    <row r="3116" spans="1:18">
      <c r="A3116">
        <v>633</v>
      </c>
      <c r="B3116">
        <v>50001018</v>
      </c>
      <c r="C3116">
        <f>+PF2488</f>
        <v>0</v>
      </c>
      <c r="D3116" t="s">
        <v>274</v>
      </c>
      <c r="E3116">
        <v>610761600000</v>
      </c>
      <c r="F3116">
        <v>1458749503000</v>
      </c>
      <c r="G3116">
        <v>1</v>
      </c>
      <c r="H3116" t="s">
        <v>2043</v>
      </c>
      <c r="I3116" t="s">
        <v>2044</v>
      </c>
      <c r="J3116" t="s">
        <v>20</v>
      </c>
      <c r="K3116" t="s">
        <v>21</v>
      </c>
      <c r="L3116">
        <v>0</v>
      </c>
      <c r="M3116">
        <v>0</v>
      </c>
      <c r="N3116" t="s">
        <v>22</v>
      </c>
      <c r="O3116">
        <v>6</v>
      </c>
      <c r="P3116" s="30">
        <f>SQRT((postes_2[[#This Row],[x]]-$Q$1)^2+(postes_2[[#This Row],[y]]-$R$1)^2)</f>
        <v>431775.3265918821</v>
      </c>
      <c r="Q3116">
        <v>684305.57999999798</v>
      </c>
      <c r="R3116">
        <v>6328047.0999999996</v>
      </c>
    </row>
    <row r="3117" spans="1:18">
      <c r="A3117">
        <v>2804</v>
      </c>
      <c r="B3117">
        <v>20001401</v>
      </c>
      <c r="C3117">
        <f>+PF315</f>
        <v>0</v>
      </c>
      <c r="D3117" t="s">
        <v>20</v>
      </c>
      <c r="E3117">
        <v>610761600000</v>
      </c>
      <c r="F3117" t="s">
        <v>20</v>
      </c>
      <c r="G3117">
        <v>1</v>
      </c>
      <c r="H3117" t="s">
        <v>4725</v>
      </c>
      <c r="I3117" t="s">
        <v>4726</v>
      </c>
      <c r="J3117" t="s">
        <v>20</v>
      </c>
      <c r="K3117" t="s">
        <v>21</v>
      </c>
      <c r="L3117">
        <v>0</v>
      </c>
      <c r="M3117">
        <v>0</v>
      </c>
      <c r="N3117" t="s">
        <v>22</v>
      </c>
      <c r="O3117">
        <v>3</v>
      </c>
      <c r="P3117" s="30">
        <f>SQRT((postes_2[[#This Row],[x]]-$Q$1)^2+(postes_2[[#This Row],[y]]-$R$1)^2)</f>
        <v>431805.422576098</v>
      </c>
      <c r="Q3117">
        <v>1041872.13</v>
      </c>
      <c r="R3117">
        <v>6734820.6600000001</v>
      </c>
    </row>
    <row r="3118" spans="1:18">
      <c r="A3118">
        <v>776</v>
      </c>
      <c r="B3118">
        <v>70037667</v>
      </c>
      <c r="C3118">
        <f>+PF2344</f>
        <v>0</v>
      </c>
      <c r="D3118" t="s">
        <v>30</v>
      </c>
      <c r="E3118">
        <v>1330600291000</v>
      </c>
      <c r="F3118">
        <v>1335436919000</v>
      </c>
      <c r="G3118">
        <v>1</v>
      </c>
      <c r="H3118" t="s">
        <v>1691</v>
      </c>
      <c r="I3118" t="s">
        <v>1692</v>
      </c>
      <c r="J3118" t="s">
        <v>1693</v>
      </c>
      <c r="K3118" t="s">
        <v>21</v>
      </c>
      <c r="L3118">
        <v>0</v>
      </c>
      <c r="M3118">
        <v>0</v>
      </c>
      <c r="N3118" t="s">
        <v>22</v>
      </c>
      <c r="O3118">
        <v>3</v>
      </c>
      <c r="P3118" s="30">
        <f>SQRT((postes_2[[#This Row],[x]]-$Q$1)^2+(postes_2[[#This Row],[y]]-$R$1)^2)</f>
        <v>431860.55144673132</v>
      </c>
      <c r="Q3118">
        <v>1041712.77</v>
      </c>
      <c r="R3118">
        <v>6730384.29</v>
      </c>
    </row>
    <row r="3119" spans="1:18">
      <c r="A3119">
        <v>1543</v>
      </c>
      <c r="B3119">
        <v>30000843</v>
      </c>
      <c r="C3119" t="e">
        <f>+#REF!</f>
        <v>#REF!</v>
      </c>
      <c r="D3119" t="s">
        <v>152</v>
      </c>
      <c r="E3119">
        <v>610761600000</v>
      </c>
      <c r="F3119">
        <v>1287418444000</v>
      </c>
      <c r="G3119">
        <v>1</v>
      </c>
      <c r="H3119" t="s">
        <v>2487</v>
      </c>
      <c r="I3119" t="s">
        <v>2076</v>
      </c>
      <c r="J3119" t="s">
        <v>26</v>
      </c>
      <c r="K3119" t="s">
        <v>21</v>
      </c>
      <c r="L3119">
        <v>0</v>
      </c>
      <c r="M3119">
        <v>0</v>
      </c>
      <c r="N3119" t="s">
        <v>22</v>
      </c>
      <c r="O3119">
        <v>2</v>
      </c>
      <c r="P3119" s="30">
        <f>SQRT((postes_2[[#This Row],[x]]-$Q$1)^2+(postes_2[[#This Row],[y]]-$R$1)^2)</f>
        <v>431935.36221146956</v>
      </c>
      <c r="Q3119">
        <v>986968.89000000095</v>
      </c>
      <c r="R3119">
        <v>6541763.96</v>
      </c>
    </row>
    <row r="3120" spans="1:18">
      <c r="A3120">
        <v>1271</v>
      </c>
      <c r="B3120">
        <v>30000851</v>
      </c>
      <c r="C3120">
        <f>+PF1851</f>
        <v>0</v>
      </c>
      <c r="D3120" t="s">
        <v>274</v>
      </c>
      <c r="E3120">
        <v>610761600000</v>
      </c>
      <c r="F3120">
        <v>1415008493000</v>
      </c>
      <c r="G3120">
        <v>1</v>
      </c>
      <c r="H3120" t="s">
        <v>3173</v>
      </c>
      <c r="I3120" t="s">
        <v>3174</v>
      </c>
      <c r="J3120" t="s">
        <v>20</v>
      </c>
      <c r="K3120" t="s">
        <v>21</v>
      </c>
      <c r="L3120">
        <v>0</v>
      </c>
      <c r="M3120">
        <v>0</v>
      </c>
      <c r="N3120" t="s">
        <v>22</v>
      </c>
      <c r="O3120">
        <v>3</v>
      </c>
      <c r="P3120" s="30">
        <f>SQRT((postes_2[[#This Row],[x]]-$Q$1)^2+(postes_2[[#This Row],[y]]-$R$1)^2)</f>
        <v>432040.87476922094</v>
      </c>
      <c r="Q3120">
        <v>986120.64999999898</v>
      </c>
      <c r="R3120">
        <v>6540048.7300000004</v>
      </c>
    </row>
    <row r="3121" spans="1:18">
      <c r="A3121">
        <v>3670</v>
      </c>
      <c r="B3121">
        <v>40000092</v>
      </c>
      <c r="C3121" t="e">
        <f>+#REF!</f>
        <v>#REF!</v>
      </c>
      <c r="D3121" t="s">
        <v>77</v>
      </c>
      <c r="E3121">
        <v>610761600000</v>
      </c>
      <c r="F3121">
        <v>1311864581000</v>
      </c>
      <c r="G3121">
        <v>1</v>
      </c>
      <c r="H3121" t="s">
        <v>7397</v>
      </c>
      <c r="I3121" t="s">
        <v>7398</v>
      </c>
      <c r="J3121" t="s">
        <v>20</v>
      </c>
      <c r="K3121" t="s">
        <v>21</v>
      </c>
      <c r="L3121">
        <v>0</v>
      </c>
      <c r="M3121">
        <v>0</v>
      </c>
      <c r="N3121" t="s">
        <v>22</v>
      </c>
      <c r="O3121">
        <v>3</v>
      </c>
      <c r="P3121" s="30">
        <f>SQRT((postes_2[[#This Row],[x]]-$Q$1)^2+(postes_2[[#This Row],[y]]-$R$1)^2)</f>
        <v>432075.89350666379</v>
      </c>
      <c r="Q3121">
        <v>838204.70000000298</v>
      </c>
      <c r="R3121">
        <v>6386275.5300000003</v>
      </c>
    </row>
    <row r="3122" spans="1:18">
      <c r="A3122">
        <v>2291</v>
      </c>
      <c r="B3122">
        <v>40000095</v>
      </c>
      <c r="C3122">
        <f>+PF833</f>
        <v>0</v>
      </c>
      <c r="D3122" t="s">
        <v>20</v>
      </c>
      <c r="E3122">
        <v>610761600000</v>
      </c>
      <c r="F3122" t="s">
        <v>20</v>
      </c>
      <c r="G3122">
        <v>1</v>
      </c>
      <c r="H3122" t="s">
        <v>5322</v>
      </c>
      <c r="I3122" t="s">
        <v>5323</v>
      </c>
      <c r="J3122" t="s">
        <v>20</v>
      </c>
      <c r="K3122" t="s">
        <v>21</v>
      </c>
      <c r="L3122">
        <v>0</v>
      </c>
      <c r="M3122">
        <v>0</v>
      </c>
      <c r="N3122" t="s">
        <v>22</v>
      </c>
      <c r="O3122">
        <v>3</v>
      </c>
      <c r="P3122" s="30">
        <f>SQRT((postes_2[[#This Row],[x]]-$Q$1)^2+(postes_2[[#This Row],[y]]-$R$1)^2)</f>
        <v>432256.62489148939</v>
      </c>
      <c r="Q3122">
        <v>834400.56000000203</v>
      </c>
      <c r="R3122">
        <v>6383731.9400000004</v>
      </c>
    </row>
    <row r="3123" spans="1:18">
      <c r="A3123">
        <v>3686</v>
      </c>
      <c r="B3123">
        <v>20001076</v>
      </c>
      <c r="C3123" t="e">
        <f>+#REF!</f>
        <v>#REF!</v>
      </c>
      <c r="D3123" t="s">
        <v>23</v>
      </c>
      <c r="E3123">
        <v>610761600000</v>
      </c>
      <c r="F3123">
        <v>1240565978000</v>
      </c>
      <c r="G3123">
        <v>1</v>
      </c>
      <c r="H3123" t="s">
        <v>7589</v>
      </c>
      <c r="I3123" t="s">
        <v>7590</v>
      </c>
      <c r="J3123" t="s">
        <v>20</v>
      </c>
      <c r="K3123" t="s">
        <v>21</v>
      </c>
      <c r="L3123">
        <v>0</v>
      </c>
      <c r="M3123">
        <v>0</v>
      </c>
      <c r="N3123" t="s">
        <v>22</v>
      </c>
      <c r="O3123">
        <v>6</v>
      </c>
      <c r="P3123" s="30">
        <f>SQRT((postes_2[[#This Row],[x]]-$Q$1)^2+(postes_2[[#This Row],[y]]-$R$1)^2)</f>
        <v>432285.6777719449</v>
      </c>
      <c r="Q3123">
        <v>1040898.89</v>
      </c>
      <c r="R3123">
        <v>6793478.1799999997</v>
      </c>
    </row>
    <row r="3124" spans="1:18">
      <c r="A3124">
        <v>1292</v>
      </c>
      <c r="B3124">
        <v>30002107</v>
      </c>
      <c r="C3124" t="e">
        <f>+#REF!</f>
        <v>#REF!</v>
      </c>
      <c r="D3124" t="s">
        <v>274</v>
      </c>
      <c r="E3124">
        <v>934156800000</v>
      </c>
      <c r="F3124">
        <v>1458041148000</v>
      </c>
      <c r="G3124">
        <v>1</v>
      </c>
      <c r="H3124" t="s">
        <v>2575</v>
      </c>
      <c r="I3124" t="s">
        <v>2575</v>
      </c>
      <c r="J3124" t="s">
        <v>2576</v>
      </c>
      <c r="K3124" t="s">
        <v>21</v>
      </c>
      <c r="L3124">
        <v>0</v>
      </c>
      <c r="M3124">
        <v>0</v>
      </c>
      <c r="N3124" t="s">
        <v>22</v>
      </c>
      <c r="O3124">
        <v>3</v>
      </c>
      <c r="P3124" s="30">
        <f>SQRT((postes_2[[#This Row],[x]]-$Q$1)^2+(postes_2[[#This Row],[y]]-$R$1)^2)</f>
        <v>432332.89246272092</v>
      </c>
      <c r="Q3124">
        <v>913145.75999999803</v>
      </c>
      <c r="R3124">
        <v>6444757.5</v>
      </c>
    </row>
    <row r="3125" spans="1:18">
      <c r="A3125">
        <v>1221</v>
      </c>
      <c r="B3125">
        <v>30002089</v>
      </c>
      <c r="C3125">
        <f>+PF1906</f>
        <v>0</v>
      </c>
      <c r="D3125" t="s">
        <v>274</v>
      </c>
      <c r="E3125">
        <v>610761600000</v>
      </c>
      <c r="F3125">
        <v>1394204886000</v>
      </c>
      <c r="G3125">
        <v>1</v>
      </c>
      <c r="H3125" t="s">
        <v>2676</v>
      </c>
      <c r="I3125" t="s">
        <v>2677</v>
      </c>
      <c r="J3125" t="s">
        <v>2678</v>
      </c>
      <c r="K3125" t="s">
        <v>21</v>
      </c>
      <c r="L3125">
        <v>0</v>
      </c>
      <c r="M3125">
        <v>0</v>
      </c>
      <c r="N3125" t="s">
        <v>22</v>
      </c>
      <c r="O3125">
        <v>3</v>
      </c>
      <c r="P3125" s="30">
        <f>SQRT((postes_2[[#This Row],[x]]-$Q$1)^2+(postes_2[[#This Row],[y]]-$R$1)^2)</f>
        <v>432410.49912556936</v>
      </c>
      <c r="Q3125">
        <v>914871.96000000101</v>
      </c>
      <c r="R3125">
        <v>6446350.2300000004</v>
      </c>
    </row>
    <row r="3126" spans="1:18">
      <c r="A3126">
        <v>977</v>
      </c>
      <c r="B3126">
        <v>30001267</v>
      </c>
      <c r="C3126">
        <f>+PF2151</f>
        <v>0</v>
      </c>
      <c r="D3126" t="s">
        <v>274</v>
      </c>
      <c r="E3126">
        <v>969926400000</v>
      </c>
      <c r="F3126">
        <v>1445603574000</v>
      </c>
      <c r="G3126">
        <v>1</v>
      </c>
      <c r="H3126" t="s">
        <v>1536</v>
      </c>
      <c r="I3126" t="s">
        <v>1537</v>
      </c>
      <c r="J3126" t="s">
        <v>1538</v>
      </c>
      <c r="K3126" t="s">
        <v>21</v>
      </c>
      <c r="L3126">
        <v>0</v>
      </c>
      <c r="M3126">
        <v>0</v>
      </c>
      <c r="N3126" t="s">
        <v>22</v>
      </c>
      <c r="O3126">
        <v>3</v>
      </c>
      <c r="P3126" s="30">
        <f>SQRT((postes_2[[#This Row],[x]]-$Q$1)^2+(postes_2[[#This Row],[y]]-$R$1)^2)</f>
        <v>432413.95055139187</v>
      </c>
      <c r="Q3126">
        <v>967536.49000000197</v>
      </c>
      <c r="R3126">
        <v>6509567.21</v>
      </c>
    </row>
    <row r="3127" spans="1:18">
      <c r="A3127">
        <v>1979</v>
      </c>
      <c r="B3127">
        <v>20000715</v>
      </c>
      <c r="C3127">
        <f>+PF1154</f>
        <v>0</v>
      </c>
      <c r="D3127" t="s">
        <v>20</v>
      </c>
      <c r="E3127">
        <v>610761600000</v>
      </c>
      <c r="F3127" t="s">
        <v>20</v>
      </c>
      <c r="G3127">
        <v>1</v>
      </c>
      <c r="H3127" t="s">
        <v>4028</v>
      </c>
      <c r="I3127" t="s">
        <v>4029</v>
      </c>
      <c r="J3127" t="s">
        <v>20</v>
      </c>
      <c r="K3127" t="s">
        <v>21</v>
      </c>
      <c r="L3127">
        <v>0</v>
      </c>
      <c r="M3127">
        <v>0</v>
      </c>
      <c r="N3127" t="s">
        <v>22</v>
      </c>
      <c r="O3127">
        <v>7</v>
      </c>
      <c r="P3127" s="30">
        <f>SQRT((postes_2[[#This Row],[x]]-$Q$1)^2+(postes_2[[#This Row],[y]]-$R$1)^2)</f>
        <v>432644.97541658964</v>
      </c>
      <c r="Q3127">
        <v>1033493.35</v>
      </c>
      <c r="R3127">
        <v>6844194.4800000004</v>
      </c>
    </row>
    <row r="3128" spans="1:18">
      <c r="A3128">
        <v>3938</v>
      </c>
      <c r="B3128">
        <v>30001263</v>
      </c>
      <c r="C3128" t="e">
        <f>+#REF!</f>
        <v>#REF!</v>
      </c>
      <c r="D3128" t="s">
        <v>17</v>
      </c>
      <c r="E3128">
        <v>1130511843000</v>
      </c>
      <c r="F3128">
        <v>1319102656000</v>
      </c>
      <c r="G3128">
        <v>1</v>
      </c>
      <c r="H3128" t="s">
        <v>8335</v>
      </c>
      <c r="I3128" t="s">
        <v>8336</v>
      </c>
      <c r="J3128" t="s">
        <v>20</v>
      </c>
      <c r="K3128" t="s">
        <v>21</v>
      </c>
      <c r="L3128">
        <v>0</v>
      </c>
      <c r="M3128">
        <v>0</v>
      </c>
      <c r="N3128" t="s">
        <v>22</v>
      </c>
      <c r="O3128">
        <v>7</v>
      </c>
      <c r="P3128" s="30">
        <f>SQRT((postes_2[[#This Row],[x]]-$Q$1)^2+(postes_2[[#This Row],[y]]-$R$1)^2)</f>
        <v>432819.96284331137</v>
      </c>
      <c r="Q3128">
        <v>969164.07999999798</v>
      </c>
      <c r="R3128">
        <v>6511241.0300000003</v>
      </c>
    </row>
    <row r="3129" spans="1:18">
      <c r="A3129">
        <v>3939</v>
      </c>
      <c r="B3129">
        <v>70060711</v>
      </c>
      <c r="C3129" t="e">
        <f>+#REF!</f>
        <v>#REF!</v>
      </c>
      <c r="D3129" t="s">
        <v>168</v>
      </c>
      <c r="E3129">
        <v>1456838606000</v>
      </c>
      <c r="F3129">
        <v>1456836807000</v>
      </c>
      <c r="G3129">
        <v>1</v>
      </c>
      <c r="H3129" t="s">
        <v>8335</v>
      </c>
      <c r="I3129" t="s">
        <v>8336</v>
      </c>
      <c r="J3129" t="s">
        <v>20</v>
      </c>
      <c r="K3129" t="s">
        <v>21</v>
      </c>
      <c r="L3129">
        <v>0</v>
      </c>
      <c r="M3129">
        <v>0</v>
      </c>
      <c r="N3129" t="s">
        <v>22</v>
      </c>
      <c r="O3129">
        <v>3</v>
      </c>
      <c r="P3129" s="30">
        <f>SQRT((postes_2[[#This Row],[x]]-$Q$1)^2+(postes_2[[#This Row],[y]]-$R$1)^2)</f>
        <v>432819.96284331137</v>
      </c>
      <c r="Q3129">
        <v>969164.07999999798</v>
      </c>
      <c r="R3129">
        <v>6511241.0300000003</v>
      </c>
    </row>
    <row r="3130" spans="1:18">
      <c r="A3130">
        <v>2654</v>
      </c>
      <c r="B3130">
        <v>20000945</v>
      </c>
      <c r="C3130" t="e">
        <f>+#REF!</f>
        <v>#REF!</v>
      </c>
      <c r="D3130" t="s">
        <v>20</v>
      </c>
      <c r="E3130">
        <v>934934400000</v>
      </c>
      <c r="F3130" t="s">
        <v>20</v>
      </c>
      <c r="G3130">
        <v>1</v>
      </c>
      <c r="H3130" t="s">
        <v>5028</v>
      </c>
      <c r="I3130" t="s">
        <v>5029</v>
      </c>
      <c r="J3130" t="s">
        <v>186</v>
      </c>
      <c r="K3130" t="s">
        <v>21</v>
      </c>
      <c r="L3130">
        <v>0</v>
      </c>
      <c r="M3130">
        <v>0</v>
      </c>
      <c r="N3130" t="s">
        <v>22</v>
      </c>
      <c r="O3130">
        <v>3</v>
      </c>
      <c r="P3130" s="30">
        <f>SQRT((postes_2[[#This Row],[x]]-$Q$1)^2+(postes_2[[#This Row],[y]]-$R$1)^2)</f>
        <v>433041.96120501042</v>
      </c>
      <c r="Q3130">
        <v>1038625.01</v>
      </c>
      <c r="R3130">
        <v>6818331.5999999996</v>
      </c>
    </row>
    <row r="3131" spans="1:18">
      <c r="A3131">
        <v>1551</v>
      </c>
      <c r="B3131">
        <v>30000812</v>
      </c>
      <c r="C3131" t="e">
        <f>+#REF!</f>
        <v>#REF!</v>
      </c>
      <c r="D3131" t="s">
        <v>274</v>
      </c>
      <c r="E3131">
        <v>610761600000</v>
      </c>
      <c r="F3131">
        <v>1415015931000</v>
      </c>
      <c r="G3131">
        <v>1</v>
      </c>
      <c r="H3131" t="s">
        <v>2501</v>
      </c>
      <c r="I3131" t="s">
        <v>2495</v>
      </c>
      <c r="J3131" t="s">
        <v>2502</v>
      </c>
      <c r="K3131" t="s">
        <v>21</v>
      </c>
      <c r="L3131">
        <v>0</v>
      </c>
      <c r="M3131">
        <v>0</v>
      </c>
      <c r="N3131" t="s">
        <v>22</v>
      </c>
      <c r="O3131">
        <v>2</v>
      </c>
      <c r="P3131" s="30">
        <f>SQRT((postes_2[[#This Row],[x]]-$Q$1)^2+(postes_2[[#This Row],[y]]-$R$1)^2)</f>
        <v>433051.97229738289</v>
      </c>
      <c r="Q3131">
        <v>989465.57999999798</v>
      </c>
      <c r="R3131">
        <v>6543949.0499999998</v>
      </c>
    </row>
    <row r="3132" spans="1:18">
      <c r="A3132">
        <v>104</v>
      </c>
      <c r="B3132">
        <v>30002092</v>
      </c>
      <c r="C3132">
        <f>+PF3030</f>
        <v>0</v>
      </c>
      <c r="D3132" t="s">
        <v>274</v>
      </c>
      <c r="E3132">
        <v>937785600000</v>
      </c>
      <c r="F3132">
        <v>1391506140000</v>
      </c>
      <c r="G3132">
        <v>1</v>
      </c>
      <c r="H3132" t="s">
        <v>4081</v>
      </c>
      <c r="I3132" t="s">
        <v>4082</v>
      </c>
      <c r="J3132" t="s">
        <v>4083</v>
      </c>
      <c r="K3132" t="s">
        <v>21</v>
      </c>
      <c r="L3132">
        <v>0</v>
      </c>
      <c r="M3132">
        <v>0</v>
      </c>
      <c r="N3132" t="s">
        <v>22</v>
      </c>
      <c r="O3132">
        <v>3</v>
      </c>
      <c r="P3132" s="30">
        <f>SQRT((postes_2[[#This Row],[x]]-$Q$1)^2+(postes_2[[#This Row],[y]]-$R$1)^2)</f>
        <v>433129.31434509211</v>
      </c>
      <c r="Q3132">
        <v>916233.18</v>
      </c>
      <c r="R3132">
        <v>6446689.7199999997</v>
      </c>
    </row>
    <row r="3133" spans="1:18">
      <c r="A3133">
        <v>1161</v>
      </c>
      <c r="B3133">
        <v>50001046</v>
      </c>
      <c r="C3133">
        <f>+PF1974</f>
        <v>0</v>
      </c>
      <c r="D3133" t="s">
        <v>77</v>
      </c>
      <c r="E3133">
        <v>1168855952000</v>
      </c>
      <c r="F3133">
        <v>1331739106000</v>
      </c>
      <c r="G3133">
        <v>1</v>
      </c>
      <c r="H3133" t="s">
        <v>4801</v>
      </c>
      <c r="I3133" t="s">
        <v>104</v>
      </c>
      <c r="J3133" t="s">
        <v>4802</v>
      </c>
      <c r="K3133" t="s">
        <v>21</v>
      </c>
      <c r="L3133">
        <v>0</v>
      </c>
      <c r="M3133">
        <v>0</v>
      </c>
      <c r="N3133" t="s">
        <v>22</v>
      </c>
      <c r="O3133">
        <v>3</v>
      </c>
      <c r="P3133" s="30">
        <f>SQRT((postes_2[[#This Row],[x]]-$Q$1)^2+(postes_2[[#This Row],[y]]-$R$1)^2)</f>
        <v>433161.3143488724</v>
      </c>
      <c r="Q3133">
        <v>565218.81000000203</v>
      </c>
      <c r="R3133">
        <v>6322671.0800000001</v>
      </c>
    </row>
    <row r="3134" spans="1:18">
      <c r="A3134">
        <v>753</v>
      </c>
      <c r="B3134">
        <v>30001455</v>
      </c>
      <c r="C3134" t="e">
        <f>+#REF!</f>
        <v>#REF!</v>
      </c>
      <c r="D3134" t="s">
        <v>17</v>
      </c>
      <c r="E3134">
        <v>610761600000</v>
      </c>
      <c r="F3134">
        <v>1318938688000</v>
      </c>
      <c r="G3134">
        <v>1</v>
      </c>
      <c r="H3134" t="s">
        <v>1633</v>
      </c>
      <c r="I3134" t="s">
        <v>1634</v>
      </c>
      <c r="J3134" t="s">
        <v>20</v>
      </c>
      <c r="K3134" t="s">
        <v>21</v>
      </c>
      <c r="L3134">
        <v>0</v>
      </c>
      <c r="M3134">
        <v>0</v>
      </c>
      <c r="N3134" t="s">
        <v>22</v>
      </c>
      <c r="O3134">
        <v>2</v>
      </c>
      <c r="P3134" s="30">
        <f>SQRT((postes_2[[#This Row],[x]]-$Q$1)^2+(postes_2[[#This Row],[y]]-$R$1)^2)</f>
        <v>433168.92012428801</v>
      </c>
      <c r="Q3134">
        <v>959130.09000000404</v>
      </c>
      <c r="R3134">
        <v>6496419.6299999999</v>
      </c>
    </row>
    <row r="3135" spans="1:18">
      <c r="A3135">
        <v>3342</v>
      </c>
      <c r="B3135">
        <v>20000444</v>
      </c>
      <c r="C3135" t="e">
        <f>+#REF!</f>
        <v>#REF!</v>
      </c>
      <c r="D3135" t="s">
        <v>36</v>
      </c>
      <c r="E3135">
        <v>1094223449000</v>
      </c>
      <c r="F3135">
        <v>1094223395000</v>
      </c>
      <c r="G3135">
        <v>1</v>
      </c>
      <c r="H3135" t="s">
        <v>3747</v>
      </c>
      <c r="I3135" t="s">
        <v>3748</v>
      </c>
      <c r="J3135" t="s">
        <v>20</v>
      </c>
      <c r="K3135" t="s">
        <v>21</v>
      </c>
      <c r="L3135">
        <v>0</v>
      </c>
      <c r="M3135">
        <v>0</v>
      </c>
      <c r="N3135" t="s">
        <v>22</v>
      </c>
      <c r="O3135">
        <v>3</v>
      </c>
      <c r="P3135" s="30">
        <f>SQRT((postes_2[[#This Row],[x]]-$Q$1)^2+(postes_2[[#This Row],[y]]-$R$1)^2)</f>
        <v>433183.66404590843</v>
      </c>
      <c r="Q3135">
        <v>1020315.55</v>
      </c>
      <c r="R3135">
        <v>6893726.8499999996</v>
      </c>
    </row>
    <row r="3136" spans="1:18">
      <c r="A3136">
        <v>3540</v>
      </c>
      <c r="B3136">
        <v>30000874</v>
      </c>
      <c r="C3136" t="e">
        <f>+#REF!</f>
        <v>#REF!</v>
      </c>
      <c r="D3136" t="s">
        <v>274</v>
      </c>
      <c r="E3136">
        <v>610761600000</v>
      </c>
      <c r="F3136">
        <v>1414495392000</v>
      </c>
      <c r="G3136">
        <v>1</v>
      </c>
      <c r="H3136" t="s">
        <v>7360</v>
      </c>
      <c r="I3136" t="s">
        <v>7361</v>
      </c>
      <c r="J3136" t="s">
        <v>20</v>
      </c>
      <c r="K3136" t="s">
        <v>21</v>
      </c>
      <c r="L3136">
        <v>0</v>
      </c>
      <c r="M3136">
        <v>0</v>
      </c>
      <c r="N3136" t="s">
        <v>22</v>
      </c>
      <c r="O3136">
        <v>3</v>
      </c>
      <c r="P3136" s="30">
        <f>SQRT((postes_2[[#This Row],[x]]-$Q$1)^2+(postes_2[[#This Row],[y]]-$R$1)^2)</f>
        <v>433868.94692937919</v>
      </c>
      <c r="Q3136">
        <v>987434.14999999898</v>
      </c>
      <c r="R3136">
        <v>6538660.6799999997</v>
      </c>
    </row>
    <row r="3137" spans="1:18">
      <c r="A3137">
        <v>3687</v>
      </c>
      <c r="B3137">
        <v>20001058</v>
      </c>
      <c r="C3137" t="e">
        <f>+#REF!</f>
        <v>#REF!</v>
      </c>
      <c r="D3137" t="s">
        <v>77</v>
      </c>
      <c r="E3137">
        <v>768182400000</v>
      </c>
      <c r="F3137">
        <v>1367923114000</v>
      </c>
      <c r="G3137">
        <v>1</v>
      </c>
      <c r="H3137" t="s">
        <v>7591</v>
      </c>
      <c r="I3137" t="s">
        <v>7592</v>
      </c>
      <c r="J3137" t="s">
        <v>7593</v>
      </c>
      <c r="K3137" t="s">
        <v>21</v>
      </c>
      <c r="L3137">
        <v>0</v>
      </c>
      <c r="M3137">
        <v>0</v>
      </c>
      <c r="N3137" t="s">
        <v>22</v>
      </c>
      <c r="O3137">
        <v>6</v>
      </c>
      <c r="P3137" s="30">
        <f>SQRT((postes_2[[#This Row],[x]]-$Q$1)^2+(postes_2[[#This Row],[y]]-$R$1)^2)</f>
        <v>433873.52117558097</v>
      </c>
      <c r="Q3137">
        <v>1042304.39</v>
      </c>
      <c r="R3137">
        <v>6795470.4299999997</v>
      </c>
    </row>
    <row r="3138" spans="1:18">
      <c r="A3138">
        <v>1549</v>
      </c>
      <c r="B3138">
        <v>30000832</v>
      </c>
      <c r="C3138">
        <f>+PF1594</f>
        <v>0</v>
      </c>
      <c r="D3138" t="s">
        <v>274</v>
      </c>
      <c r="E3138">
        <v>1326286104000</v>
      </c>
      <c r="F3138">
        <v>1415273321000</v>
      </c>
      <c r="G3138">
        <v>1</v>
      </c>
      <c r="H3138" t="s">
        <v>2498</v>
      </c>
      <c r="I3138" t="s">
        <v>2498</v>
      </c>
      <c r="J3138" t="s">
        <v>20</v>
      </c>
      <c r="K3138" t="s">
        <v>21</v>
      </c>
      <c r="L3138">
        <v>0</v>
      </c>
      <c r="M3138">
        <v>0</v>
      </c>
      <c r="N3138" t="s">
        <v>22</v>
      </c>
      <c r="O3138">
        <v>6</v>
      </c>
      <c r="P3138" s="30">
        <f>SQRT((postes_2[[#This Row],[x]]-$Q$1)^2+(postes_2[[#This Row],[y]]-$R$1)^2)</f>
        <v>433888.97141350125</v>
      </c>
      <c r="Q3138">
        <v>989158.09000000404</v>
      </c>
      <c r="R3138">
        <v>6541673.7000000002</v>
      </c>
    </row>
    <row r="3139" spans="1:18">
      <c r="A3139">
        <v>1047</v>
      </c>
      <c r="B3139">
        <v>30002130</v>
      </c>
      <c r="C3139">
        <f>+PF2094</f>
        <v>0</v>
      </c>
      <c r="D3139" t="s">
        <v>274</v>
      </c>
      <c r="E3139">
        <v>610761600000</v>
      </c>
      <c r="F3139">
        <v>1394204560000</v>
      </c>
      <c r="G3139">
        <v>1</v>
      </c>
      <c r="H3139" t="s">
        <v>3245</v>
      </c>
      <c r="I3139" t="s">
        <v>3246</v>
      </c>
      <c r="J3139" t="s">
        <v>20</v>
      </c>
      <c r="K3139" t="s">
        <v>21</v>
      </c>
      <c r="L3139">
        <v>0</v>
      </c>
      <c r="M3139">
        <v>0</v>
      </c>
      <c r="N3139" t="s">
        <v>22</v>
      </c>
      <c r="O3139">
        <v>3</v>
      </c>
      <c r="P3139" s="30">
        <f>SQRT((postes_2[[#This Row],[x]]-$Q$1)^2+(postes_2[[#This Row],[y]]-$R$1)^2)</f>
        <v>433929.54670312582</v>
      </c>
      <c r="Q3139">
        <v>913481.63000000303</v>
      </c>
      <c r="R3139">
        <v>6442852.6699999999</v>
      </c>
    </row>
    <row r="3140" spans="1:18">
      <c r="A3140">
        <v>3924</v>
      </c>
      <c r="B3140">
        <v>20001425</v>
      </c>
      <c r="C3140" t="e">
        <f>+#REF!</f>
        <v>#REF!</v>
      </c>
      <c r="D3140" t="s">
        <v>30</v>
      </c>
      <c r="E3140">
        <v>917827200000</v>
      </c>
      <c r="F3140">
        <v>1330599977000</v>
      </c>
      <c r="G3140">
        <v>1</v>
      </c>
      <c r="H3140" t="s">
        <v>8307</v>
      </c>
      <c r="I3140" t="s">
        <v>8308</v>
      </c>
      <c r="J3140" t="s">
        <v>8309</v>
      </c>
      <c r="K3140" t="s">
        <v>21</v>
      </c>
      <c r="L3140">
        <v>0</v>
      </c>
      <c r="M3140">
        <v>0</v>
      </c>
      <c r="N3140" t="s">
        <v>22</v>
      </c>
      <c r="O3140">
        <v>3</v>
      </c>
      <c r="P3140" s="30">
        <f>SQRT((postes_2[[#This Row],[x]]-$Q$1)^2+(postes_2[[#This Row],[y]]-$R$1)^2)</f>
        <v>433950.7226323759</v>
      </c>
      <c r="Q3140">
        <v>1043819.19</v>
      </c>
      <c r="R3140">
        <v>6730634.8700000001</v>
      </c>
    </row>
    <row r="3141" spans="1:18">
      <c r="A3141">
        <v>3773</v>
      </c>
      <c r="B3141">
        <v>30001318</v>
      </c>
      <c r="C3141" t="e">
        <f>+#REF!</f>
        <v>#REF!</v>
      </c>
      <c r="D3141" t="s">
        <v>17</v>
      </c>
      <c r="E3141">
        <v>970444800000</v>
      </c>
      <c r="F3141">
        <v>1320074377000</v>
      </c>
      <c r="G3141">
        <v>1</v>
      </c>
      <c r="H3141" t="s">
        <v>6892</v>
      </c>
      <c r="I3141" t="s">
        <v>6893</v>
      </c>
      <c r="J3141" t="s">
        <v>20</v>
      </c>
      <c r="K3141" t="s">
        <v>21</v>
      </c>
      <c r="L3141">
        <v>0</v>
      </c>
      <c r="M3141">
        <v>0</v>
      </c>
      <c r="N3141" t="s">
        <v>22</v>
      </c>
      <c r="O3141">
        <v>3</v>
      </c>
      <c r="P3141" s="30">
        <f>SQRT((postes_2[[#This Row],[x]]-$Q$1)^2+(postes_2[[#This Row],[y]]-$R$1)^2)</f>
        <v>433962.99389491323</v>
      </c>
      <c r="Q3141">
        <v>968180.99000000197</v>
      </c>
      <c r="R3141">
        <v>6507766.9699999997</v>
      </c>
    </row>
    <row r="3142" spans="1:18">
      <c r="A3142">
        <v>628</v>
      </c>
      <c r="B3142">
        <v>30001479</v>
      </c>
      <c r="C3142" t="e">
        <f>+PE0</f>
        <v>#NAME?</v>
      </c>
      <c r="D3142" t="s">
        <v>274</v>
      </c>
      <c r="E3142">
        <v>1422610483000</v>
      </c>
      <c r="F3142">
        <v>1424689312000</v>
      </c>
      <c r="G3142">
        <v>1</v>
      </c>
      <c r="H3142" t="s">
        <v>2031</v>
      </c>
      <c r="I3142" t="s">
        <v>2032</v>
      </c>
      <c r="J3142" t="s">
        <v>2033</v>
      </c>
      <c r="K3142" t="s">
        <v>21</v>
      </c>
      <c r="L3142">
        <v>0</v>
      </c>
      <c r="M3142">
        <v>0</v>
      </c>
      <c r="N3142" t="s">
        <v>22</v>
      </c>
      <c r="O3142">
        <v>0</v>
      </c>
      <c r="P3142" s="30">
        <f>SQRT((postes_2[[#This Row],[x]]-$Q$1)^2+(postes_2[[#This Row],[y]]-$R$1)^2)</f>
        <v>434022.03571742604</v>
      </c>
      <c r="Q3142">
        <v>958724.22999999695</v>
      </c>
      <c r="R3142">
        <v>6494437.9800000004</v>
      </c>
    </row>
    <row r="3143" spans="1:18">
      <c r="A3143">
        <v>2289</v>
      </c>
      <c r="B3143">
        <v>40000101</v>
      </c>
      <c r="C3143">
        <f>+PF856</f>
        <v>0</v>
      </c>
      <c r="D3143" t="s">
        <v>77</v>
      </c>
      <c r="E3143">
        <v>610761600000</v>
      </c>
      <c r="F3143">
        <v>1353415576000</v>
      </c>
      <c r="G3143">
        <v>1</v>
      </c>
      <c r="H3143" t="s">
        <v>5317</v>
      </c>
      <c r="I3143" t="s">
        <v>5318</v>
      </c>
      <c r="J3143" t="s">
        <v>5319</v>
      </c>
      <c r="K3143" t="s">
        <v>21</v>
      </c>
      <c r="L3143">
        <v>0</v>
      </c>
      <c r="M3143">
        <v>0</v>
      </c>
      <c r="N3143" t="s">
        <v>22</v>
      </c>
      <c r="O3143">
        <v>3</v>
      </c>
      <c r="P3143" s="30">
        <f>SQRT((postes_2[[#This Row],[x]]-$Q$1)^2+(postes_2[[#This Row],[y]]-$R$1)^2)</f>
        <v>434106.1394140913</v>
      </c>
      <c r="Q3143">
        <v>834307.43999999797</v>
      </c>
      <c r="R3143">
        <v>6381515.2800000003</v>
      </c>
    </row>
    <row r="3144" spans="1:18">
      <c r="A3144">
        <v>1220</v>
      </c>
      <c r="B3144">
        <v>30002097</v>
      </c>
      <c r="C3144">
        <f>+PF1929</f>
        <v>0</v>
      </c>
      <c r="D3144" t="s">
        <v>274</v>
      </c>
      <c r="E3144">
        <v>1179938840000</v>
      </c>
      <c r="F3144">
        <v>1394204792000</v>
      </c>
      <c r="G3144">
        <v>1</v>
      </c>
      <c r="H3144" t="s">
        <v>2442</v>
      </c>
      <c r="I3144" t="s">
        <v>2443</v>
      </c>
      <c r="J3144" t="s">
        <v>2444</v>
      </c>
      <c r="K3144" t="s">
        <v>21</v>
      </c>
      <c r="L3144">
        <v>0</v>
      </c>
      <c r="M3144">
        <v>0</v>
      </c>
      <c r="N3144" t="s">
        <v>22</v>
      </c>
      <c r="O3144">
        <v>6</v>
      </c>
      <c r="P3144" s="30">
        <f>SQRT((postes_2[[#This Row],[x]]-$Q$1)^2+(postes_2[[#This Row],[y]]-$R$1)^2)</f>
        <v>434238.47807764937</v>
      </c>
      <c r="Q3144">
        <v>915551.78000000096</v>
      </c>
      <c r="R3144">
        <v>6444451.46</v>
      </c>
    </row>
    <row r="3145" spans="1:18">
      <c r="A3145">
        <v>451</v>
      </c>
      <c r="B3145">
        <v>60000411</v>
      </c>
      <c r="C3145">
        <f>+PF2696</f>
        <v>0</v>
      </c>
      <c r="D3145" t="s">
        <v>152</v>
      </c>
      <c r="E3145">
        <v>867974400000</v>
      </c>
      <c r="F3145">
        <v>1301670402000</v>
      </c>
      <c r="G3145">
        <v>1</v>
      </c>
      <c r="H3145" t="s">
        <v>1020</v>
      </c>
      <c r="I3145" t="s">
        <v>1020</v>
      </c>
      <c r="J3145" t="s">
        <v>20</v>
      </c>
      <c r="K3145" t="s">
        <v>21</v>
      </c>
      <c r="L3145">
        <v>0</v>
      </c>
      <c r="M3145">
        <v>0</v>
      </c>
      <c r="N3145" t="s">
        <v>22</v>
      </c>
      <c r="O3145">
        <v>3</v>
      </c>
      <c r="P3145" s="30">
        <f>SQRT((postes_2[[#This Row],[x]]-$Q$1)^2+(postes_2[[#This Row],[y]]-$R$1)^2)</f>
        <v>434241.38696207531</v>
      </c>
      <c r="Q3145">
        <v>178827.509999998</v>
      </c>
      <c r="R3145">
        <v>6800906.5899999999</v>
      </c>
    </row>
    <row r="3146" spans="1:18">
      <c r="A3146">
        <v>651</v>
      </c>
      <c r="B3146">
        <v>50001035</v>
      </c>
      <c r="C3146">
        <f>+PF2497</f>
        <v>0</v>
      </c>
      <c r="D3146" t="s">
        <v>274</v>
      </c>
      <c r="E3146">
        <v>610761600000</v>
      </c>
      <c r="F3146">
        <v>1444044392000</v>
      </c>
      <c r="G3146">
        <v>1</v>
      </c>
      <c r="H3146" t="s">
        <v>2082</v>
      </c>
      <c r="I3146" t="s">
        <v>2083</v>
      </c>
      <c r="J3146" t="s">
        <v>20</v>
      </c>
      <c r="K3146" t="s">
        <v>21</v>
      </c>
      <c r="L3146">
        <v>0</v>
      </c>
      <c r="M3146">
        <v>0</v>
      </c>
      <c r="N3146" t="s">
        <v>22</v>
      </c>
      <c r="O3146">
        <v>3</v>
      </c>
      <c r="P3146" s="30">
        <f>SQRT((postes_2[[#This Row],[x]]-$Q$1)^2+(postes_2[[#This Row],[y]]-$R$1)^2)</f>
        <v>434296.57626146358</v>
      </c>
      <c r="Q3146">
        <v>676937.14000000095</v>
      </c>
      <c r="R3146">
        <v>6324282.2699999996</v>
      </c>
    </row>
    <row r="3147" spans="1:18">
      <c r="A3147">
        <v>3745</v>
      </c>
      <c r="B3147">
        <v>30001316</v>
      </c>
      <c r="C3147" t="e">
        <f>+#REF!</f>
        <v>#REF!</v>
      </c>
      <c r="D3147" t="s">
        <v>17</v>
      </c>
      <c r="E3147">
        <v>1131103982000</v>
      </c>
      <c r="F3147">
        <v>1318947857000</v>
      </c>
      <c r="G3147">
        <v>1</v>
      </c>
      <c r="H3147" t="s">
        <v>7220</v>
      </c>
      <c r="I3147" t="s">
        <v>7221</v>
      </c>
      <c r="J3147" t="s">
        <v>7222</v>
      </c>
      <c r="K3147" t="s">
        <v>21</v>
      </c>
      <c r="L3147">
        <v>0</v>
      </c>
      <c r="M3147">
        <v>0</v>
      </c>
      <c r="N3147" t="s">
        <v>22</v>
      </c>
      <c r="O3147">
        <v>2</v>
      </c>
      <c r="P3147" s="30">
        <f>SQRT((postes_2[[#This Row],[x]]-$Q$1)^2+(postes_2[[#This Row],[y]]-$R$1)^2)</f>
        <v>434432.82076408854</v>
      </c>
      <c r="Q3147">
        <v>969644.53999999899</v>
      </c>
      <c r="R3147">
        <v>6509075.3300000001</v>
      </c>
    </row>
    <row r="3148" spans="1:18">
      <c r="A3148">
        <v>2579</v>
      </c>
      <c r="B3148">
        <v>60000481</v>
      </c>
      <c r="C3148">
        <f>+PF571</f>
        <v>0</v>
      </c>
      <c r="D3148" t="s">
        <v>38</v>
      </c>
      <c r="E3148">
        <v>991180800000</v>
      </c>
      <c r="F3148">
        <v>1244563300000</v>
      </c>
      <c r="G3148">
        <v>1</v>
      </c>
      <c r="H3148" t="s">
        <v>1328</v>
      </c>
      <c r="I3148" t="s">
        <v>1329</v>
      </c>
      <c r="J3148" t="s">
        <v>20</v>
      </c>
      <c r="K3148" t="s">
        <v>21</v>
      </c>
      <c r="L3148">
        <v>0</v>
      </c>
      <c r="M3148">
        <v>0</v>
      </c>
      <c r="N3148" t="s">
        <v>22</v>
      </c>
      <c r="O3148">
        <v>3</v>
      </c>
      <c r="P3148" s="30">
        <f>SQRT((postes_2[[#This Row],[x]]-$Q$1)^2+(postes_2[[#This Row],[y]]-$R$1)^2)</f>
        <v>434458.39170808898</v>
      </c>
      <c r="Q3148">
        <v>177776.46000000101</v>
      </c>
      <c r="R3148">
        <v>6792590.46</v>
      </c>
    </row>
    <row r="3149" spans="1:18">
      <c r="A3149">
        <v>264</v>
      </c>
      <c r="B3149">
        <v>20000825</v>
      </c>
      <c r="C3149" t="e">
        <f>+#REF!</f>
        <v>#REF!</v>
      </c>
      <c r="D3149" t="s">
        <v>38</v>
      </c>
      <c r="E3149">
        <v>935539200000</v>
      </c>
      <c r="F3149">
        <v>1222426391000</v>
      </c>
      <c r="G3149">
        <v>1</v>
      </c>
      <c r="H3149" t="s">
        <v>627</v>
      </c>
      <c r="I3149" t="s">
        <v>628</v>
      </c>
      <c r="J3149" t="s">
        <v>186</v>
      </c>
      <c r="K3149" t="s">
        <v>21</v>
      </c>
      <c r="L3149">
        <v>0</v>
      </c>
      <c r="M3149">
        <v>0</v>
      </c>
      <c r="N3149" t="s">
        <v>22</v>
      </c>
      <c r="O3149">
        <v>3</v>
      </c>
      <c r="P3149" s="30">
        <f>SQRT((postes_2[[#This Row],[x]]-$Q$1)^2+(postes_2[[#This Row],[y]]-$R$1)^2)</f>
        <v>434469.43743874796</v>
      </c>
      <c r="Q3149">
        <v>1036980.45</v>
      </c>
      <c r="R3149">
        <v>6836238.6900000004</v>
      </c>
    </row>
    <row r="3150" spans="1:18">
      <c r="A3150">
        <v>3776</v>
      </c>
      <c r="B3150">
        <v>30001099</v>
      </c>
      <c r="C3150" t="e">
        <f>+#REF!</f>
        <v>#REF!</v>
      </c>
      <c r="D3150" t="s">
        <v>17</v>
      </c>
      <c r="E3150">
        <v>610761600000</v>
      </c>
      <c r="F3150">
        <v>1320070366000</v>
      </c>
      <c r="G3150">
        <v>1</v>
      </c>
      <c r="H3150" t="s">
        <v>6897</v>
      </c>
      <c r="I3150" t="s">
        <v>6898</v>
      </c>
      <c r="J3150" t="s">
        <v>20</v>
      </c>
      <c r="K3150" t="s">
        <v>21</v>
      </c>
      <c r="L3150">
        <v>0</v>
      </c>
      <c r="M3150">
        <v>0</v>
      </c>
      <c r="N3150" t="s">
        <v>22</v>
      </c>
      <c r="O3150">
        <v>2</v>
      </c>
      <c r="P3150" s="30">
        <f>SQRT((postes_2[[#This Row],[x]]-$Q$1)^2+(postes_2[[#This Row],[y]]-$R$1)^2)</f>
        <v>434522.77740803541</v>
      </c>
      <c r="Q3150">
        <v>977477.67000000202</v>
      </c>
      <c r="R3150">
        <v>6520836.2699999996</v>
      </c>
    </row>
    <row r="3151" spans="1:18">
      <c r="A3151">
        <v>1056</v>
      </c>
      <c r="B3151">
        <v>30001627</v>
      </c>
      <c r="C3151" t="e">
        <f>+#REF!</f>
        <v>#REF!</v>
      </c>
      <c r="D3151" t="s">
        <v>274</v>
      </c>
      <c r="E3151">
        <v>610761600000</v>
      </c>
      <c r="F3151">
        <v>1442936695000</v>
      </c>
      <c r="G3151">
        <v>1</v>
      </c>
      <c r="H3151" t="s">
        <v>3265</v>
      </c>
      <c r="I3151" t="s">
        <v>3266</v>
      </c>
      <c r="J3151" t="s">
        <v>3267</v>
      </c>
      <c r="K3151" t="s">
        <v>21</v>
      </c>
      <c r="L3151">
        <v>0</v>
      </c>
      <c r="M3151">
        <v>0</v>
      </c>
      <c r="N3151" t="s">
        <v>22</v>
      </c>
      <c r="O3151">
        <v>2</v>
      </c>
      <c r="P3151" s="30">
        <f>SQRT((postes_2[[#This Row],[x]]-$Q$1)^2+(postes_2[[#This Row],[y]]-$R$1)^2)</f>
        <v>434770.15570452414</v>
      </c>
      <c r="Q3151">
        <v>957346.34000000404</v>
      </c>
      <c r="R3151">
        <v>6491352.8300000001</v>
      </c>
    </row>
    <row r="3152" spans="1:18">
      <c r="A3152">
        <v>1550</v>
      </c>
      <c r="B3152">
        <v>30000891</v>
      </c>
      <c r="C3152" t="e">
        <f>+#REF!</f>
        <v>#REF!</v>
      </c>
      <c r="D3152" t="s">
        <v>274</v>
      </c>
      <c r="E3152">
        <v>610761600000</v>
      </c>
      <c r="F3152">
        <v>1415275384000</v>
      </c>
      <c r="G3152">
        <v>1</v>
      </c>
      <c r="H3152" t="s">
        <v>2499</v>
      </c>
      <c r="I3152" t="s">
        <v>2500</v>
      </c>
      <c r="J3152" t="s">
        <v>20</v>
      </c>
      <c r="K3152" t="s">
        <v>21</v>
      </c>
      <c r="L3152">
        <v>0</v>
      </c>
      <c r="M3152">
        <v>0</v>
      </c>
      <c r="N3152" t="s">
        <v>22</v>
      </c>
      <c r="O3152">
        <v>3</v>
      </c>
      <c r="P3152" s="30">
        <f>SQRT((postes_2[[#This Row],[x]]-$Q$1)^2+(postes_2[[#This Row],[y]]-$R$1)^2)</f>
        <v>434918.75770996173</v>
      </c>
      <c r="Q3152">
        <v>987528.13000000303</v>
      </c>
      <c r="R3152">
        <v>6536711.4400000004</v>
      </c>
    </row>
    <row r="3153" spans="1:18">
      <c r="A3153">
        <v>3963</v>
      </c>
      <c r="B3153">
        <v>30001445</v>
      </c>
      <c r="C3153" t="e">
        <f>+#REF!</f>
        <v>#REF!</v>
      </c>
      <c r="D3153" t="s">
        <v>105</v>
      </c>
      <c r="E3153">
        <v>1322735394000</v>
      </c>
      <c r="F3153">
        <v>1322735299000</v>
      </c>
      <c r="G3153">
        <v>1</v>
      </c>
      <c r="H3153" t="s">
        <v>8343</v>
      </c>
      <c r="I3153" t="s">
        <v>8344</v>
      </c>
      <c r="J3153" t="s">
        <v>20</v>
      </c>
      <c r="K3153" t="s">
        <v>21</v>
      </c>
      <c r="L3153">
        <v>0</v>
      </c>
      <c r="M3153">
        <v>0</v>
      </c>
      <c r="N3153" t="s">
        <v>22</v>
      </c>
      <c r="O3153">
        <v>2</v>
      </c>
      <c r="P3153" s="30">
        <f>SQRT((postes_2[[#This Row],[x]]-$Q$1)^2+(postes_2[[#This Row],[y]]-$R$1)^2)</f>
        <v>435012.83361687022</v>
      </c>
      <c r="Q3153">
        <v>961031.32</v>
      </c>
      <c r="R3153">
        <v>6495892.1100000003</v>
      </c>
    </row>
    <row r="3154" spans="1:18">
      <c r="A3154">
        <v>3964</v>
      </c>
      <c r="B3154">
        <v>70036695</v>
      </c>
      <c r="C3154" t="e">
        <f>+#REF!</f>
        <v>#REF!</v>
      </c>
      <c r="D3154" t="s">
        <v>105</v>
      </c>
      <c r="E3154">
        <v>1322735259000</v>
      </c>
      <c r="F3154">
        <v>1322735371000</v>
      </c>
      <c r="G3154">
        <v>1</v>
      </c>
      <c r="H3154" t="s">
        <v>8343</v>
      </c>
      <c r="I3154" t="s">
        <v>8344</v>
      </c>
      <c r="J3154" t="s">
        <v>20</v>
      </c>
      <c r="K3154" t="s">
        <v>21</v>
      </c>
      <c r="L3154">
        <v>0</v>
      </c>
      <c r="M3154">
        <v>0</v>
      </c>
      <c r="N3154" t="s">
        <v>22</v>
      </c>
      <c r="O3154">
        <v>6</v>
      </c>
      <c r="P3154" s="30">
        <f>SQRT((postes_2[[#This Row],[x]]-$Q$1)^2+(postes_2[[#This Row],[y]]-$R$1)^2)</f>
        <v>435012.83361687022</v>
      </c>
      <c r="Q3154">
        <v>961031.32</v>
      </c>
      <c r="R3154">
        <v>6495892.1100000003</v>
      </c>
    </row>
    <row r="3155" spans="1:18">
      <c r="A3155">
        <v>2794</v>
      </c>
      <c r="B3155">
        <v>50001048</v>
      </c>
      <c r="C3155">
        <f>+PF366</f>
        <v>0</v>
      </c>
      <c r="D3155" t="s">
        <v>20</v>
      </c>
      <c r="E3155">
        <v>610761600000</v>
      </c>
      <c r="F3155" t="s">
        <v>20</v>
      </c>
      <c r="G3155">
        <v>1</v>
      </c>
      <c r="H3155" t="s">
        <v>4706</v>
      </c>
      <c r="I3155" t="s">
        <v>4707</v>
      </c>
      <c r="J3155" t="s">
        <v>20</v>
      </c>
      <c r="K3155" t="s">
        <v>21</v>
      </c>
      <c r="L3155">
        <v>0</v>
      </c>
      <c r="M3155">
        <v>0</v>
      </c>
      <c r="N3155" t="s">
        <v>22</v>
      </c>
      <c r="O3155">
        <v>6</v>
      </c>
      <c r="P3155" s="30">
        <f>SQRT((postes_2[[#This Row],[x]]-$Q$1)^2+(postes_2[[#This Row],[y]]-$R$1)^2)</f>
        <v>435043.5343858031</v>
      </c>
      <c r="Q3155">
        <v>563920.39000000095</v>
      </c>
      <c r="R3155">
        <v>6320916.3099999996</v>
      </c>
    </row>
    <row r="3156" spans="1:18">
      <c r="A3156">
        <v>2001</v>
      </c>
      <c r="B3156">
        <v>50000777</v>
      </c>
      <c r="C3156" t="e">
        <f>+#REF!</f>
        <v>#REF!</v>
      </c>
      <c r="D3156" t="s">
        <v>482</v>
      </c>
      <c r="E3156">
        <v>610761600000</v>
      </c>
      <c r="F3156">
        <v>1389280467000</v>
      </c>
      <c r="G3156">
        <v>1</v>
      </c>
      <c r="H3156" t="s">
        <v>4218</v>
      </c>
      <c r="I3156" t="s">
        <v>4219</v>
      </c>
      <c r="J3156" t="s">
        <v>20</v>
      </c>
      <c r="K3156" t="s">
        <v>21</v>
      </c>
      <c r="L3156">
        <v>0</v>
      </c>
      <c r="M3156">
        <v>0</v>
      </c>
      <c r="N3156" t="s">
        <v>22</v>
      </c>
      <c r="O3156">
        <v>3</v>
      </c>
      <c r="P3156" s="30">
        <f>SQRT((postes_2[[#This Row],[x]]-$Q$1)^2+(postes_2[[#This Row],[y]]-$R$1)^2)</f>
        <v>435160.2658205711</v>
      </c>
      <c r="Q3156">
        <v>369614.57</v>
      </c>
      <c r="R3156">
        <v>6391035.1699999999</v>
      </c>
    </row>
    <row r="3157" spans="1:18">
      <c r="A3157">
        <v>47</v>
      </c>
      <c r="B3157">
        <v>30001074</v>
      </c>
      <c r="C3157">
        <f>+PF3111</f>
        <v>0</v>
      </c>
      <c r="D3157" t="s">
        <v>17</v>
      </c>
      <c r="E3157">
        <v>610761600000</v>
      </c>
      <c r="F3157">
        <v>1318950765000</v>
      </c>
      <c r="G3157">
        <v>1</v>
      </c>
      <c r="H3157" t="s">
        <v>6888</v>
      </c>
      <c r="I3157" t="s">
        <v>6889</v>
      </c>
      <c r="J3157" t="s">
        <v>20</v>
      </c>
      <c r="K3157" t="s">
        <v>21</v>
      </c>
      <c r="L3157">
        <v>0</v>
      </c>
      <c r="M3157">
        <v>0</v>
      </c>
      <c r="N3157" t="s">
        <v>22</v>
      </c>
      <c r="O3157">
        <v>2</v>
      </c>
      <c r="P3157" s="30">
        <f>SQRT((postes_2[[#This Row],[x]]-$Q$1)^2+(postes_2[[#This Row],[y]]-$R$1)^2)</f>
        <v>435192.26782807073</v>
      </c>
      <c r="Q3157">
        <v>979541.06000000203</v>
      </c>
      <c r="R3157">
        <v>6522858.0599999996</v>
      </c>
    </row>
    <row r="3158" spans="1:18">
      <c r="A3158">
        <v>2570</v>
      </c>
      <c r="B3158">
        <v>30002100</v>
      </c>
      <c r="C3158">
        <f>+PF590</f>
        <v>0</v>
      </c>
      <c r="D3158" t="s">
        <v>274</v>
      </c>
      <c r="E3158" s="1">
        <v>888192000000</v>
      </c>
      <c r="F3158">
        <v>1390914221000</v>
      </c>
      <c r="G3158">
        <v>1</v>
      </c>
      <c r="H3158" t="s">
        <v>1305</v>
      </c>
      <c r="I3158" t="s">
        <v>1306</v>
      </c>
      <c r="J3158" t="s">
        <v>20</v>
      </c>
      <c r="K3158" t="s">
        <v>21</v>
      </c>
      <c r="L3158">
        <v>0</v>
      </c>
      <c r="M3158">
        <v>0</v>
      </c>
      <c r="N3158" t="s">
        <v>22</v>
      </c>
      <c r="O3158">
        <v>3</v>
      </c>
      <c r="P3158" s="30">
        <f>SQRT((postes_2[[#This Row],[x]]-$Q$1)^2+(postes_2[[#This Row],[y]]-$R$1)^2)</f>
        <v>435470.2681727137</v>
      </c>
      <c r="Q3158">
        <v>918811.65999999596</v>
      </c>
      <c r="R3158">
        <v>6445957.3300000001</v>
      </c>
    </row>
    <row r="3159" spans="1:18">
      <c r="A3159">
        <v>845</v>
      </c>
      <c r="B3159">
        <v>40000211</v>
      </c>
      <c r="C3159" t="e">
        <f>+#REF!</f>
        <v>#REF!</v>
      </c>
      <c r="D3159" t="s">
        <v>90</v>
      </c>
      <c r="E3159">
        <v>610761600000</v>
      </c>
      <c r="F3159">
        <v>1151924027000</v>
      </c>
      <c r="G3159">
        <v>1</v>
      </c>
      <c r="H3159" t="s">
        <v>1823</v>
      </c>
      <c r="I3159" t="s">
        <v>1824</v>
      </c>
      <c r="J3159" t="s">
        <v>20</v>
      </c>
      <c r="K3159" t="s">
        <v>21</v>
      </c>
      <c r="L3159">
        <v>0</v>
      </c>
      <c r="M3159">
        <v>0</v>
      </c>
      <c r="N3159" t="s">
        <v>22</v>
      </c>
      <c r="O3159">
        <v>3</v>
      </c>
      <c r="P3159" s="30">
        <f>SQRT((postes_2[[#This Row],[x]]-$Q$1)^2+(postes_2[[#This Row],[y]]-$R$1)^2)</f>
        <v>435585.22738846147</v>
      </c>
      <c r="Q3159">
        <v>786925.97999999695</v>
      </c>
      <c r="R3159">
        <v>6355219.2999999998</v>
      </c>
    </row>
    <row r="3160" spans="1:18">
      <c r="A3160">
        <v>3109</v>
      </c>
      <c r="B3160">
        <v>30002404</v>
      </c>
      <c r="C3160" t="e">
        <f>+#REF!</f>
        <v>#REF!</v>
      </c>
      <c r="D3160" t="s">
        <v>43</v>
      </c>
      <c r="E3160">
        <v>1143800792000</v>
      </c>
      <c r="F3160" t="s">
        <v>20</v>
      </c>
      <c r="G3160">
        <v>1</v>
      </c>
      <c r="H3160" t="s">
        <v>3056</v>
      </c>
      <c r="I3160" t="s">
        <v>3057</v>
      </c>
      <c r="J3160" t="s">
        <v>577</v>
      </c>
      <c r="K3160" t="s">
        <v>21</v>
      </c>
      <c r="L3160">
        <v>0</v>
      </c>
      <c r="M3160">
        <v>0</v>
      </c>
      <c r="N3160" t="s">
        <v>22</v>
      </c>
      <c r="O3160">
        <v>6</v>
      </c>
      <c r="P3160" s="30">
        <f>SQRT((postes_2[[#This Row],[x]]-$Q$1)^2+(postes_2[[#This Row],[y]]-$R$1)^2)</f>
        <v>435655.45676214382</v>
      </c>
      <c r="Q3160">
        <v>1008697.84</v>
      </c>
      <c r="R3160">
        <v>6576799.6799999997</v>
      </c>
    </row>
    <row r="3161" spans="1:18">
      <c r="A3161">
        <v>3664</v>
      </c>
      <c r="B3161">
        <v>20000542</v>
      </c>
      <c r="C3161" t="e">
        <f>+#REF!</f>
        <v>#REF!</v>
      </c>
      <c r="D3161" t="s">
        <v>38</v>
      </c>
      <c r="E3161">
        <v>610761600000</v>
      </c>
      <c r="F3161">
        <v>1222420778000</v>
      </c>
      <c r="G3161">
        <v>1</v>
      </c>
      <c r="H3161" t="s">
        <v>7460</v>
      </c>
      <c r="I3161" t="s">
        <v>7461</v>
      </c>
      <c r="J3161" t="s">
        <v>186</v>
      </c>
      <c r="K3161" t="s">
        <v>21</v>
      </c>
      <c r="L3161">
        <v>0</v>
      </c>
      <c r="M3161">
        <v>0</v>
      </c>
      <c r="N3161" t="s">
        <v>22</v>
      </c>
      <c r="O3161">
        <v>3</v>
      </c>
      <c r="P3161" s="30">
        <f>SQRT((postes_2[[#This Row],[x]]-$Q$1)^2+(postes_2[[#This Row],[y]]-$R$1)^2)</f>
        <v>435664.74519605207</v>
      </c>
      <c r="Q3161">
        <v>1029314.31</v>
      </c>
      <c r="R3161">
        <v>6873348.21</v>
      </c>
    </row>
    <row r="3162" spans="1:18">
      <c r="A3162">
        <v>1469</v>
      </c>
      <c r="B3162">
        <v>30001323</v>
      </c>
      <c r="C3162" t="e">
        <f>+#REF!</f>
        <v>#REF!</v>
      </c>
      <c r="D3162" t="s">
        <v>1622</v>
      </c>
      <c r="E3162">
        <v>1131104026000</v>
      </c>
      <c r="F3162">
        <v>1424685518000</v>
      </c>
      <c r="G3162">
        <v>1</v>
      </c>
      <c r="H3162" t="s">
        <v>5869</v>
      </c>
      <c r="I3162" t="s">
        <v>5870</v>
      </c>
      <c r="J3162" t="s">
        <v>5871</v>
      </c>
      <c r="K3162" t="s">
        <v>21</v>
      </c>
      <c r="L3162">
        <v>0</v>
      </c>
      <c r="M3162">
        <v>0</v>
      </c>
      <c r="N3162" t="s">
        <v>22</v>
      </c>
      <c r="O3162">
        <v>2</v>
      </c>
      <c r="P3162" s="30">
        <f>SQRT((postes_2[[#This Row],[x]]-$Q$1)^2+(postes_2[[#This Row],[y]]-$R$1)^2)</f>
        <v>435835.28802739934</v>
      </c>
      <c r="Q3162">
        <v>969979.72999999695</v>
      </c>
      <c r="R3162">
        <v>6507079.2300000004</v>
      </c>
    </row>
    <row r="3163" spans="1:18">
      <c r="A3163">
        <v>1178</v>
      </c>
      <c r="B3163">
        <v>50001077</v>
      </c>
      <c r="C3163">
        <f>+PF1987</f>
        <v>0</v>
      </c>
      <c r="D3163" t="s">
        <v>1094</v>
      </c>
      <c r="E3163">
        <v>792374400000</v>
      </c>
      <c r="F3163">
        <v>1424344035000</v>
      </c>
      <c r="G3163">
        <v>1</v>
      </c>
      <c r="H3163" t="s">
        <v>6066</v>
      </c>
      <c r="I3163" t="s">
        <v>6067</v>
      </c>
      <c r="J3163" t="s">
        <v>20</v>
      </c>
      <c r="K3163" t="s">
        <v>21</v>
      </c>
      <c r="L3163">
        <v>0</v>
      </c>
      <c r="M3163">
        <v>0</v>
      </c>
      <c r="N3163" t="s">
        <v>22</v>
      </c>
      <c r="O3163">
        <v>3</v>
      </c>
      <c r="P3163" s="30">
        <f>SQRT((postes_2[[#This Row],[x]]-$Q$1)^2+(postes_2[[#This Row],[y]]-$R$1)^2)</f>
        <v>435897.21152695821</v>
      </c>
      <c r="Q3163">
        <v>636368.31999999995</v>
      </c>
      <c r="R3163">
        <v>6318335.2199999997</v>
      </c>
    </row>
    <row r="3164" spans="1:18">
      <c r="A3164">
        <v>145</v>
      </c>
      <c r="B3164">
        <v>30000807</v>
      </c>
      <c r="C3164">
        <f>+PF3020</f>
        <v>0</v>
      </c>
      <c r="D3164" t="s">
        <v>36</v>
      </c>
      <c r="E3164">
        <v>610761600000</v>
      </c>
      <c r="F3164">
        <v>1121075439000</v>
      </c>
      <c r="G3164">
        <v>1</v>
      </c>
      <c r="H3164" t="s">
        <v>377</v>
      </c>
      <c r="I3164" t="s">
        <v>378</v>
      </c>
      <c r="J3164" t="s">
        <v>20</v>
      </c>
      <c r="K3164" t="s">
        <v>21</v>
      </c>
      <c r="L3164">
        <v>0</v>
      </c>
      <c r="M3164">
        <v>0</v>
      </c>
      <c r="N3164" t="s">
        <v>22</v>
      </c>
      <c r="O3164">
        <v>2</v>
      </c>
      <c r="P3164" s="30">
        <f>SQRT((postes_2[[#This Row],[x]]-$Q$1)^2+(postes_2[[#This Row],[y]]-$R$1)^2)</f>
        <v>435919.79768481554</v>
      </c>
      <c r="Q3164">
        <v>992696.65999999596</v>
      </c>
      <c r="R3164">
        <v>6543871.54</v>
      </c>
    </row>
    <row r="3165" spans="1:18">
      <c r="A3165">
        <v>1214</v>
      </c>
      <c r="B3165">
        <v>30001845</v>
      </c>
      <c r="C3165">
        <f>+PF1953</f>
        <v>0</v>
      </c>
      <c r="D3165" t="s">
        <v>274</v>
      </c>
      <c r="E3165">
        <v>934156800000</v>
      </c>
      <c r="F3165">
        <v>1394198763000</v>
      </c>
      <c r="G3165">
        <v>1</v>
      </c>
      <c r="H3165" t="s">
        <v>2428</v>
      </c>
      <c r="I3165" t="s">
        <v>2429</v>
      </c>
      <c r="J3165" t="s">
        <v>20</v>
      </c>
      <c r="K3165" t="s">
        <v>21</v>
      </c>
      <c r="L3165">
        <v>0</v>
      </c>
      <c r="M3165">
        <v>0</v>
      </c>
      <c r="N3165" t="s">
        <v>22</v>
      </c>
      <c r="O3165">
        <v>3</v>
      </c>
      <c r="P3165" s="30">
        <f>SQRT((postes_2[[#This Row],[x]]-$Q$1)^2+(postes_2[[#This Row],[y]]-$R$1)^2)</f>
        <v>435983.7253863184</v>
      </c>
      <c r="Q3165">
        <v>941027.32999999798</v>
      </c>
      <c r="R3165">
        <v>6469185.7400000002</v>
      </c>
    </row>
    <row r="3166" spans="1:18">
      <c r="A3166">
        <v>1474</v>
      </c>
      <c r="B3166">
        <v>70027807</v>
      </c>
      <c r="C3166" t="e">
        <f>+#REF!</f>
        <v>#REF!</v>
      </c>
      <c r="D3166" t="s">
        <v>1622</v>
      </c>
      <c r="E3166">
        <v>1261395288000</v>
      </c>
      <c r="F3166">
        <v>1424691098000</v>
      </c>
      <c r="G3166">
        <v>1</v>
      </c>
      <c r="H3166" t="s">
        <v>5882</v>
      </c>
      <c r="I3166" t="s">
        <v>3266</v>
      </c>
      <c r="J3166" t="s">
        <v>5883</v>
      </c>
      <c r="K3166" t="s">
        <v>21</v>
      </c>
      <c r="L3166">
        <v>0</v>
      </c>
      <c r="M3166">
        <v>0</v>
      </c>
      <c r="N3166" t="s">
        <v>22</v>
      </c>
      <c r="O3166">
        <v>2</v>
      </c>
      <c r="P3166" s="30">
        <f>SQRT((postes_2[[#This Row],[x]]-$Q$1)^2+(postes_2[[#This Row],[y]]-$R$1)^2)</f>
        <v>436140.46636865434</v>
      </c>
      <c r="Q3166">
        <v>957593.36999999697</v>
      </c>
      <c r="R3166">
        <v>6489410.5</v>
      </c>
    </row>
    <row r="3167" spans="1:18">
      <c r="A3167">
        <v>829</v>
      </c>
      <c r="B3167">
        <v>50001075</v>
      </c>
      <c r="C3167">
        <f>+PF2343</f>
        <v>0</v>
      </c>
      <c r="D3167" t="s">
        <v>274</v>
      </c>
      <c r="E3167">
        <v>610761600000</v>
      </c>
      <c r="F3167">
        <v>1465302607000</v>
      </c>
      <c r="G3167">
        <v>1</v>
      </c>
      <c r="H3167" t="s">
        <v>1791</v>
      </c>
      <c r="I3167" t="s">
        <v>1792</v>
      </c>
      <c r="J3167" t="s">
        <v>20</v>
      </c>
      <c r="K3167" t="s">
        <v>21</v>
      </c>
      <c r="L3167">
        <v>0</v>
      </c>
      <c r="M3167">
        <v>0</v>
      </c>
      <c r="N3167" t="s">
        <v>22</v>
      </c>
      <c r="O3167">
        <v>6</v>
      </c>
      <c r="P3167" s="30">
        <f>SQRT((postes_2[[#This Row],[x]]-$Q$1)^2+(postes_2[[#This Row],[y]]-$R$1)^2)</f>
        <v>436236.92620729317</v>
      </c>
      <c r="Q3167">
        <v>630827.95000000298</v>
      </c>
      <c r="R3167">
        <v>6317700.7400000002</v>
      </c>
    </row>
    <row r="3168" spans="1:18">
      <c r="A3168">
        <v>3409</v>
      </c>
      <c r="B3168">
        <v>50001053</v>
      </c>
      <c r="C3168" t="e">
        <f>+#REF!</f>
        <v>#REF!</v>
      </c>
      <c r="D3168" t="s">
        <v>23</v>
      </c>
      <c r="E3168">
        <v>610761600000</v>
      </c>
      <c r="F3168">
        <v>1247739226000</v>
      </c>
      <c r="G3168">
        <v>1</v>
      </c>
      <c r="H3168" t="s">
        <v>144</v>
      </c>
      <c r="I3168" t="s">
        <v>145</v>
      </c>
      <c r="J3168" t="s">
        <v>20</v>
      </c>
      <c r="K3168" t="s">
        <v>21</v>
      </c>
      <c r="L3168">
        <v>0</v>
      </c>
      <c r="M3168">
        <v>0</v>
      </c>
      <c r="N3168" t="s">
        <v>22</v>
      </c>
      <c r="O3168">
        <v>3</v>
      </c>
      <c r="P3168" s="30">
        <f>SQRT((postes_2[[#This Row],[x]]-$Q$1)^2+(postes_2[[#This Row],[y]]-$R$1)^2)</f>
        <v>436305.93421338865</v>
      </c>
      <c r="Q3168">
        <v>662296.78999999899</v>
      </c>
      <c r="R3168">
        <v>6320245.5700000003</v>
      </c>
    </row>
    <row r="3169" spans="1:18">
      <c r="A3169">
        <v>3774</v>
      </c>
      <c r="B3169">
        <v>30001016</v>
      </c>
      <c r="C3169" t="e">
        <f>+#REF!</f>
        <v>#REF!</v>
      </c>
      <c r="D3169" t="s">
        <v>20</v>
      </c>
      <c r="E3169">
        <v>978566400000</v>
      </c>
      <c r="F3169" t="s">
        <v>20</v>
      </c>
      <c r="G3169">
        <v>1</v>
      </c>
      <c r="H3169" t="s">
        <v>6894</v>
      </c>
      <c r="I3169" t="s">
        <v>2057</v>
      </c>
      <c r="J3169" t="s">
        <v>20</v>
      </c>
      <c r="K3169" t="s">
        <v>21</v>
      </c>
      <c r="L3169">
        <v>0</v>
      </c>
      <c r="M3169">
        <v>0</v>
      </c>
      <c r="N3169" t="s">
        <v>22</v>
      </c>
      <c r="O3169">
        <v>2</v>
      </c>
      <c r="P3169" s="30">
        <f>SQRT((postes_2[[#This Row],[x]]-$Q$1)^2+(postes_2[[#This Row],[y]]-$R$1)^2)</f>
        <v>436307.29021784459</v>
      </c>
      <c r="Q3169">
        <v>982629.42000000202</v>
      </c>
      <c r="R3169">
        <v>6525732.4900000002</v>
      </c>
    </row>
    <row r="3170" spans="1:18">
      <c r="A3170">
        <v>926</v>
      </c>
      <c r="B3170">
        <v>30002123</v>
      </c>
      <c r="C3170">
        <f>+PF2246</f>
        <v>0</v>
      </c>
      <c r="D3170" t="s">
        <v>274</v>
      </c>
      <c r="E3170">
        <v>848534400000</v>
      </c>
      <c r="F3170">
        <v>1453460722000</v>
      </c>
      <c r="G3170">
        <v>1</v>
      </c>
      <c r="H3170" t="s">
        <v>1999</v>
      </c>
      <c r="I3170" t="s">
        <v>2000</v>
      </c>
      <c r="J3170" t="s">
        <v>20</v>
      </c>
      <c r="K3170" t="s">
        <v>21</v>
      </c>
      <c r="L3170">
        <v>0</v>
      </c>
      <c r="M3170">
        <v>0</v>
      </c>
      <c r="N3170" t="s">
        <v>22</v>
      </c>
      <c r="O3170">
        <v>3</v>
      </c>
      <c r="P3170" s="30">
        <f>SQRT((postes_2[[#This Row],[x]]-$Q$1)^2+(postes_2[[#This Row],[y]]-$R$1)^2)</f>
        <v>436825.41170394293</v>
      </c>
      <c r="Q3170">
        <v>918520.14000000095</v>
      </c>
      <c r="R3170">
        <v>6443751.0099999998</v>
      </c>
    </row>
    <row r="3171" spans="1:18">
      <c r="A3171">
        <v>654</v>
      </c>
      <c r="B3171">
        <v>50001082</v>
      </c>
      <c r="C3171">
        <f>+PF2519</f>
        <v>0</v>
      </c>
      <c r="D3171" t="s">
        <v>274</v>
      </c>
      <c r="E3171">
        <v>769737600000</v>
      </c>
      <c r="F3171">
        <v>1447864280000</v>
      </c>
      <c r="G3171">
        <v>1</v>
      </c>
      <c r="H3171" t="s">
        <v>2088</v>
      </c>
      <c r="I3171" t="s">
        <v>2089</v>
      </c>
      <c r="J3171" t="s">
        <v>20</v>
      </c>
      <c r="K3171" t="s">
        <v>21</v>
      </c>
      <c r="L3171">
        <v>0</v>
      </c>
      <c r="M3171">
        <v>0</v>
      </c>
      <c r="N3171" t="s">
        <v>22</v>
      </c>
      <c r="O3171">
        <v>3</v>
      </c>
      <c r="P3171" s="30">
        <f>SQRT((postes_2[[#This Row],[x]]-$Q$1)^2+(postes_2[[#This Row],[y]]-$R$1)^2)</f>
        <v>436869.14268866985</v>
      </c>
      <c r="Q3171">
        <v>638177.46000000101</v>
      </c>
      <c r="R3171">
        <v>6317472.7800000003</v>
      </c>
    </row>
    <row r="3172" spans="1:18">
      <c r="A3172">
        <v>690</v>
      </c>
      <c r="B3172">
        <v>40000112</v>
      </c>
      <c r="C3172">
        <f>+PF2487</f>
        <v>0</v>
      </c>
      <c r="D3172" t="s">
        <v>20</v>
      </c>
      <c r="E3172">
        <v>610761600000</v>
      </c>
      <c r="F3172" t="s">
        <v>20</v>
      </c>
      <c r="G3172">
        <v>1</v>
      </c>
      <c r="H3172" t="s">
        <v>1151</v>
      </c>
      <c r="I3172" t="s">
        <v>1152</v>
      </c>
      <c r="J3172" t="s">
        <v>20</v>
      </c>
      <c r="K3172" t="s">
        <v>21</v>
      </c>
      <c r="L3172">
        <v>0</v>
      </c>
      <c r="M3172">
        <v>0</v>
      </c>
      <c r="N3172" t="s">
        <v>22</v>
      </c>
      <c r="O3172">
        <v>6</v>
      </c>
      <c r="P3172" s="30">
        <f>SQRT((postes_2[[#This Row],[x]]-$Q$1)^2+(postes_2[[#This Row],[y]]-$R$1)^2)</f>
        <v>437102.92709483713</v>
      </c>
      <c r="Q3172">
        <v>835867.93</v>
      </c>
      <c r="R3172">
        <v>6378956.7800000003</v>
      </c>
    </row>
    <row r="3173" spans="1:18">
      <c r="A3173">
        <v>3768</v>
      </c>
      <c r="B3173">
        <v>30001653</v>
      </c>
      <c r="C3173" t="e">
        <f>+#REF!</f>
        <v>#REF!</v>
      </c>
      <c r="D3173" t="s">
        <v>17</v>
      </c>
      <c r="E3173">
        <v>610761600000</v>
      </c>
      <c r="F3173">
        <v>1320058721000</v>
      </c>
      <c r="G3173">
        <v>1</v>
      </c>
      <c r="H3173" t="s">
        <v>7346</v>
      </c>
      <c r="I3173" t="s">
        <v>7347</v>
      </c>
      <c r="J3173" t="s">
        <v>26</v>
      </c>
      <c r="K3173" t="s">
        <v>21</v>
      </c>
      <c r="L3173">
        <v>0</v>
      </c>
      <c r="M3173">
        <v>0</v>
      </c>
      <c r="N3173" t="s">
        <v>22</v>
      </c>
      <c r="O3173">
        <v>2</v>
      </c>
      <c r="P3173" s="30">
        <f>SQRT((postes_2[[#This Row],[x]]-$Q$1)^2+(postes_2[[#This Row],[y]]-$R$1)^2)</f>
        <v>437109.88051630382</v>
      </c>
      <c r="Q3173">
        <v>957312.82</v>
      </c>
      <c r="R3173">
        <v>6487446.1600000001</v>
      </c>
    </row>
    <row r="3174" spans="1:18">
      <c r="A3174">
        <v>1116</v>
      </c>
      <c r="B3174">
        <v>60000526</v>
      </c>
      <c r="C3174">
        <f>+PF2060</f>
        <v>0</v>
      </c>
      <c r="D3174" t="s">
        <v>36</v>
      </c>
      <c r="E3174">
        <v>1096272456000</v>
      </c>
      <c r="F3174">
        <v>1096272387000</v>
      </c>
      <c r="G3174">
        <v>1</v>
      </c>
      <c r="H3174" t="s">
        <v>6576</v>
      </c>
      <c r="I3174" t="s">
        <v>6577</v>
      </c>
      <c r="J3174" t="s">
        <v>20</v>
      </c>
      <c r="K3174" t="s">
        <v>21</v>
      </c>
      <c r="L3174">
        <v>0</v>
      </c>
      <c r="M3174">
        <v>0</v>
      </c>
      <c r="N3174" t="s">
        <v>22</v>
      </c>
      <c r="O3174">
        <v>3</v>
      </c>
      <c r="P3174" s="30">
        <f>SQRT((postes_2[[#This Row],[x]]-$Q$1)^2+(postes_2[[#This Row],[y]]-$R$1)^2)</f>
        <v>437264.06955680851</v>
      </c>
      <c r="Q3174">
        <v>174673.29999999699</v>
      </c>
      <c r="R3174">
        <v>6789263.4900000002</v>
      </c>
    </row>
    <row r="3175" spans="1:18">
      <c r="A3175">
        <v>471</v>
      </c>
      <c r="B3175">
        <v>60000490</v>
      </c>
      <c r="C3175">
        <f>+PF2709</f>
        <v>0</v>
      </c>
      <c r="D3175" t="s">
        <v>168</v>
      </c>
      <c r="E3175">
        <v>991094400000</v>
      </c>
      <c r="F3175">
        <v>1447413824000</v>
      </c>
      <c r="G3175">
        <v>1</v>
      </c>
      <c r="H3175" t="s">
        <v>1234</v>
      </c>
      <c r="I3175" t="s">
        <v>1235</v>
      </c>
      <c r="J3175" t="s">
        <v>20</v>
      </c>
      <c r="K3175" t="s">
        <v>21</v>
      </c>
      <c r="L3175">
        <v>0</v>
      </c>
      <c r="M3175">
        <v>0</v>
      </c>
      <c r="N3175" t="s">
        <v>22</v>
      </c>
      <c r="O3175">
        <v>6</v>
      </c>
      <c r="P3175" s="30">
        <f>SQRT((postes_2[[#This Row],[x]]-$Q$1)^2+(postes_2[[#This Row],[y]]-$R$1)^2)</f>
        <v>437332.40328967571</v>
      </c>
      <c r="Q3175">
        <v>174841.619999997</v>
      </c>
      <c r="R3175">
        <v>6792039.0800000001</v>
      </c>
    </row>
    <row r="3176" spans="1:18">
      <c r="A3176">
        <v>2506</v>
      </c>
      <c r="B3176">
        <v>60000658</v>
      </c>
      <c r="C3176" t="e">
        <f>+#REF!</f>
        <v>#REF!</v>
      </c>
      <c r="D3176" t="s">
        <v>56</v>
      </c>
      <c r="E3176">
        <v>1171302333000</v>
      </c>
      <c r="F3176">
        <v>1171302318000</v>
      </c>
      <c r="G3176">
        <v>1</v>
      </c>
      <c r="H3176" t="s">
        <v>5261</v>
      </c>
      <c r="I3176" t="s">
        <v>5262</v>
      </c>
      <c r="J3176" t="s">
        <v>20</v>
      </c>
      <c r="K3176" t="s">
        <v>21</v>
      </c>
      <c r="L3176">
        <v>0</v>
      </c>
      <c r="M3176">
        <v>0</v>
      </c>
      <c r="N3176" t="s">
        <v>22</v>
      </c>
      <c r="O3176">
        <v>3</v>
      </c>
      <c r="P3176" s="30">
        <f>SQRT((postes_2[[#This Row],[x]]-$Q$1)^2+(postes_2[[#This Row],[y]]-$R$1)^2)</f>
        <v>437730.39069994085</v>
      </c>
      <c r="Q3176">
        <v>173405.509999998</v>
      </c>
      <c r="R3176">
        <v>6777610.79</v>
      </c>
    </row>
    <row r="3177" spans="1:18">
      <c r="A3177">
        <v>1358</v>
      </c>
      <c r="B3177">
        <v>50001080</v>
      </c>
      <c r="C3177">
        <f>+PF1821</f>
        <v>0</v>
      </c>
      <c r="D3177" t="s">
        <v>38</v>
      </c>
      <c r="E3177">
        <v>610761600000</v>
      </c>
      <c r="F3177">
        <v>1204713447000</v>
      </c>
      <c r="G3177">
        <v>1</v>
      </c>
      <c r="H3177" t="s">
        <v>5617</v>
      </c>
      <c r="I3177" t="s">
        <v>5618</v>
      </c>
      <c r="J3177" t="s">
        <v>5619</v>
      </c>
      <c r="K3177" t="s">
        <v>21</v>
      </c>
      <c r="L3177">
        <v>0</v>
      </c>
      <c r="M3177">
        <v>0</v>
      </c>
      <c r="N3177" t="s">
        <v>22</v>
      </c>
      <c r="O3177">
        <v>3</v>
      </c>
      <c r="P3177" s="30">
        <f>SQRT((postes_2[[#This Row],[x]]-$Q$1)^2+(postes_2[[#This Row],[y]]-$R$1)^2)</f>
        <v>437885.98881408386</v>
      </c>
      <c r="Q3177">
        <v>636533.38000000303</v>
      </c>
      <c r="R3177">
        <v>6316352.75</v>
      </c>
    </row>
    <row r="3178" spans="1:18">
      <c r="A3178">
        <v>957</v>
      </c>
      <c r="B3178">
        <v>20000910</v>
      </c>
      <c r="C3178">
        <f>+PF2223</f>
        <v>0</v>
      </c>
      <c r="D3178" t="s">
        <v>20</v>
      </c>
      <c r="E3178">
        <v>791769600000</v>
      </c>
      <c r="F3178" t="s">
        <v>20</v>
      </c>
      <c r="G3178">
        <v>1</v>
      </c>
      <c r="H3178" t="s">
        <v>1494</v>
      </c>
      <c r="I3178" t="s">
        <v>1495</v>
      </c>
      <c r="J3178" t="s">
        <v>186</v>
      </c>
      <c r="K3178" t="s">
        <v>21</v>
      </c>
      <c r="L3178">
        <v>0</v>
      </c>
      <c r="M3178">
        <v>0</v>
      </c>
      <c r="N3178" t="s">
        <v>22</v>
      </c>
      <c r="O3178">
        <v>3</v>
      </c>
      <c r="P3178" s="30">
        <f>SQRT((postes_2[[#This Row],[x]]-$Q$1)^2+(postes_2[[#This Row],[y]]-$R$1)^2)</f>
        <v>438239.29186203773</v>
      </c>
      <c r="Q3178">
        <v>1043023.97</v>
      </c>
      <c r="R3178">
        <v>6823819.4800000004</v>
      </c>
    </row>
    <row r="3179" spans="1:18">
      <c r="A3179">
        <v>209</v>
      </c>
      <c r="B3179">
        <v>60000352</v>
      </c>
      <c r="C3179">
        <f>+PF2972</f>
        <v>0</v>
      </c>
      <c r="D3179" t="s">
        <v>20</v>
      </c>
      <c r="E3179">
        <v>991180800000</v>
      </c>
      <c r="F3179" t="s">
        <v>20</v>
      </c>
      <c r="G3179">
        <v>1</v>
      </c>
      <c r="H3179" t="s">
        <v>569</v>
      </c>
      <c r="I3179" t="s">
        <v>570</v>
      </c>
      <c r="J3179" t="s">
        <v>20</v>
      </c>
      <c r="K3179" t="s">
        <v>21</v>
      </c>
      <c r="L3179">
        <v>0</v>
      </c>
      <c r="M3179">
        <v>0</v>
      </c>
      <c r="N3179" t="s">
        <v>22</v>
      </c>
      <c r="O3179">
        <v>3</v>
      </c>
      <c r="P3179" s="30">
        <f>SQRT((postes_2[[#This Row],[x]]-$Q$1)^2+(postes_2[[#This Row],[y]]-$R$1)^2)</f>
        <v>438330.86988047307</v>
      </c>
      <c r="Q3179">
        <v>175745.17000000199</v>
      </c>
      <c r="R3179">
        <v>6809577.3300000001</v>
      </c>
    </row>
    <row r="3180" spans="1:18">
      <c r="A3180">
        <v>3721</v>
      </c>
      <c r="B3180">
        <v>30001055</v>
      </c>
      <c r="C3180" t="e">
        <f>+#REF!</f>
        <v>#REF!</v>
      </c>
      <c r="D3180" t="s">
        <v>17</v>
      </c>
      <c r="E3180">
        <v>978566400000</v>
      </c>
      <c r="F3180">
        <v>1319022362000</v>
      </c>
      <c r="G3180">
        <v>1</v>
      </c>
      <c r="H3180" t="s">
        <v>7417</v>
      </c>
      <c r="I3180" t="s">
        <v>7418</v>
      </c>
      <c r="J3180" t="s">
        <v>20</v>
      </c>
      <c r="K3180" t="s">
        <v>21</v>
      </c>
      <c r="L3180">
        <v>0</v>
      </c>
      <c r="M3180">
        <v>0</v>
      </c>
      <c r="N3180" t="s">
        <v>22</v>
      </c>
      <c r="O3180">
        <v>2</v>
      </c>
      <c r="P3180" s="30">
        <f>SQRT((postes_2[[#This Row],[x]]-$Q$1)^2+(postes_2[[#This Row],[y]]-$R$1)^2)</f>
        <v>438434.66281813843</v>
      </c>
      <c r="Q3180">
        <v>984010.86999999697</v>
      </c>
      <c r="R3180">
        <v>6523915.75</v>
      </c>
    </row>
    <row r="3181" spans="1:18">
      <c r="A3181">
        <v>521</v>
      </c>
      <c r="B3181">
        <v>50001090</v>
      </c>
      <c r="C3181" t="e">
        <f>+#REF!</f>
        <v>#REF!</v>
      </c>
      <c r="D3181" t="s">
        <v>1094</v>
      </c>
      <c r="E3181">
        <v>936230400000</v>
      </c>
      <c r="F3181">
        <v>1424702099000</v>
      </c>
      <c r="G3181">
        <v>1</v>
      </c>
      <c r="H3181" t="s">
        <v>1095</v>
      </c>
      <c r="I3181" t="s">
        <v>1096</v>
      </c>
      <c r="J3181" t="s">
        <v>1097</v>
      </c>
      <c r="K3181" t="s">
        <v>21</v>
      </c>
      <c r="L3181">
        <v>0</v>
      </c>
      <c r="M3181">
        <v>0</v>
      </c>
      <c r="N3181" t="s">
        <v>22</v>
      </c>
      <c r="O3181">
        <v>1</v>
      </c>
      <c r="P3181" s="30">
        <f>SQRT((postes_2[[#This Row],[x]]-$Q$1)^2+(postes_2[[#This Row],[y]]-$R$1)^2)</f>
        <v>438473.03453669202</v>
      </c>
      <c r="Q3181">
        <v>639533.24000000197</v>
      </c>
      <c r="R3181">
        <v>6315953.6200000001</v>
      </c>
    </row>
    <row r="3182" spans="1:18">
      <c r="A3182">
        <v>2571</v>
      </c>
      <c r="B3182">
        <v>30002138</v>
      </c>
      <c r="C3182" t="e">
        <f>+#REF!</f>
        <v>#REF!</v>
      </c>
      <c r="D3182" t="s">
        <v>20</v>
      </c>
      <c r="E3182">
        <v>988329600000</v>
      </c>
      <c r="F3182" t="s">
        <v>20</v>
      </c>
      <c r="G3182">
        <v>1</v>
      </c>
      <c r="H3182" t="s">
        <v>1307</v>
      </c>
      <c r="I3182" t="s">
        <v>1308</v>
      </c>
      <c r="J3182" t="s">
        <v>20</v>
      </c>
      <c r="K3182" t="s">
        <v>21</v>
      </c>
      <c r="L3182">
        <v>0</v>
      </c>
      <c r="M3182">
        <v>0</v>
      </c>
      <c r="N3182" t="s">
        <v>22</v>
      </c>
      <c r="O3182">
        <v>3</v>
      </c>
      <c r="P3182" s="30">
        <f>SQRT((postes_2[[#This Row],[x]]-$Q$1)^2+(postes_2[[#This Row],[y]]-$R$1)^2)</f>
        <v>438836.04940507241</v>
      </c>
      <c r="Q3182">
        <v>919873.25</v>
      </c>
      <c r="R3182">
        <v>6442261.0199999996</v>
      </c>
    </row>
    <row r="3183" spans="1:18">
      <c r="A3183">
        <v>316</v>
      </c>
      <c r="B3183">
        <v>20000670</v>
      </c>
      <c r="C3183">
        <f>+PF2869</f>
        <v>0</v>
      </c>
      <c r="D3183" t="s">
        <v>30</v>
      </c>
      <c r="E3183">
        <v>1024012800000</v>
      </c>
      <c r="F3183">
        <v>1324554472000</v>
      </c>
      <c r="G3183">
        <v>1</v>
      </c>
      <c r="H3183" t="s">
        <v>744</v>
      </c>
      <c r="I3183" t="s">
        <v>745</v>
      </c>
      <c r="J3183" t="s">
        <v>186</v>
      </c>
      <c r="K3183" t="s">
        <v>21</v>
      </c>
      <c r="L3183">
        <v>0</v>
      </c>
      <c r="M3183">
        <v>0</v>
      </c>
      <c r="N3183" t="s">
        <v>22</v>
      </c>
      <c r="O3183">
        <v>3</v>
      </c>
      <c r="P3183" s="30">
        <f>SQRT((postes_2[[#This Row],[x]]-$Q$1)^2+(postes_2[[#This Row],[y]]-$R$1)^2)</f>
        <v>438978.02282593225</v>
      </c>
      <c r="Q3183">
        <v>1038913.55</v>
      </c>
      <c r="R3183">
        <v>6849051.1600000001</v>
      </c>
    </row>
    <row r="3184" spans="1:18">
      <c r="A3184">
        <v>1118</v>
      </c>
      <c r="B3184">
        <v>60000520</v>
      </c>
      <c r="C3184">
        <f>+PF2068</f>
        <v>0</v>
      </c>
      <c r="D3184" t="s">
        <v>20</v>
      </c>
      <c r="E3184">
        <v>991094400000</v>
      </c>
      <c r="F3184" t="s">
        <v>20</v>
      </c>
      <c r="G3184">
        <v>1</v>
      </c>
      <c r="H3184" t="s">
        <v>6580</v>
      </c>
      <c r="I3184" t="s">
        <v>6581</v>
      </c>
      <c r="J3184" t="s">
        <v>20</v>
      </c>
      <c r="K3184" t="s">
        <v>21</v>
      </c>
      <c r="L3184">
        <v>0</v>
      </c>
      <c r="M3184">
        <v>0</v>
      </c>
      <c r="N3184" t="s">
        <v>22</v>
      </c>
      <c r="O3184">
        <v>3</v>
      </c>
      <c r="P3184" s="30">
        <f>SQRT((postes_2[[#This Row],[x]]-$Q$1)^2+(postes_2[[#This Row],[y]]-$R$1)^2)</f>
        <v>439081.71315584169</v>
      </c>
      <c r="Q3184">
        <v>172794.93</v>
      </c>
      <c r="R3184">
        <v>6788589.3399999999</v>
      </c>
    </row>
    <row r="3185" spans="1:18">
      <c r="A3185">
        <v>1915</v>
      </c>
      <c r="B3185">
        <v>60000517</v>
      </c>
      <c r="C3185">
        <f>+PF1272</f>
        <v>0</v>
      </c>
      <c r="D3185" t="s">
        <v>274</v>
      </c>
      <c r="E3185">
        <v>991094400000</v>
      </c>
      <c r="F3185">
        <v>1405508709000</v>
      </c>
      <c r="G3185">
        <v>1</v>
      </c>
      <c r="H3185" t="s">
        <v>3820</v>
      </c>
      <c r="I3185" t="s">
        <v>3821</v>
      </c>
      <c r="J3185" t="s">
        <v>3822</v>
      </c>
      <c r="K3185" t="s">
        <v>21</v>
      </c>
      <c r="L3185">
        <v>0</v>
      </c>
      <c r="M3185">
        <v>0</v>
      </c>
      <c r="N3185" t="s">
        <v>22</v>
      </c>
      <c r="O3185">
        <v>3</v>
      </c>
      <c r="P3185" s="30">
        <f>SQRT((postes_2[[#This Row],[x]]-$Q$1)^2+(postes_2[[#This Row],[y]]-$R$1)^2)</f>
        <v>439143.5672821023</v>
      </c>
      <c r="Q3185">
        <v>172896.740000002</v>
      </c>
      <c r="R3185">
        <v>6790574.8300000001</v>
      </c>
    </row>
    <row r="3186" spans="1:18">
      <c r="A3186">
        <v>2757</v>
      </c>
      <c r="B3186">
        <v>40000118</v>
      </c>
      <c r="C3186" t="e">
        <f>+#REF!</f>
        <v>#REF!</v>
      </c>
      <c r="D3186" t="s">
        <v>77</v>
      </c>
      <c r="E3186">
        <v>610761600000</v>
      </c>
      <c r="F3186">
        <v>1311936090000</v>
      </c>
      <c r="G3186">
        <v>1</v>
      </c>
      <c r="H3186" t="s">
        <v>4877</v>
      </c>
      <c r="I3186" t="s">
        <v>4878</v>
      </c>
      <c r="J3186" t="s">
        <v>26</v>
      </c>
      <c r="K3186" t="s">
        <v>21</v>
      </c>
      <c r="L3186">
        <v>0</v>
      </c>
      <c r="M3186">
        <v>0</v>
      </c>
      <c r="N3186" t="s">
        <v>22</v>
      </c>
      <c r="O3186">
        <v>3</v>
      </c>
      <c r="P3186" s="30">
        <f>SQRT((postes_2[[#This Row],[x]]-$Q$1)^2+(postes_2[[#This Row],[y]]-$R$1)^2)</f>
        <v>439143.88015992357</v>
      </c>
      <c r="Q3186">
        <v>835847.82999999798</v>
      </c>
      <c r="R3186">
        <v>6376564.6699999999</v>
      </c>
    </row>
    <row r="3187" spans="1:18">
      <c r="A3187">
        <v>31</v>
      </c>
      <c r="B3187">
        <v>40000127</v>
      </c>
      <c r="C3187">
        <f>+PF3158</f>
        <v>0</v>
      </c>
      <c r="D3187" t="s">
        <v>77</v>
      </c>
      <c r="E3187">
        <v>610761600000</v>
      </c>
      <c r="F3187">
        <v>1353674038000</v>
      </c>
      <c r="G3187">
        <v>1</v>
      </c>
      <c r="H3187" t="s">
        <v>944</v>
      </c>
      <c r="I3187" t="s">
        <v>945</v>
      </c>
      <c r="J3187" t="s">
        <v>26</v>
      </c>
      <c r="K3187" t="s">
        <v>21</v>
      </c>
      <c r="L3187">
        <v>0</v>
      </c>
      <c r="M3187">
        <v>0</v>
      </c>
      <c r="N3187" t="s">
        <v>22</v>
      </c>
      <c r="O3187">
        <v>3</v>
      </c>
      <c r="P3187" s="30">
        <f>SQRT((postes_2[[#This Row],[x]]-$Q$1)^2+(postes_2[[#This Row],[y]]-$R$1)^2)</f>
        <v>439296.15441972698</v>
      </c>
      <c r="Q3187">
        <v>834227.81000000203</v>
      </c>
      <c r="R3187">
        <v>6375423.6799999997</v>
      </c>
    </row>
    <row r="3188" spans="1:18">
      <c r="A3188">
        <v>3442</v>
      </c>
      <c r="B3188">
        <v>30001374</v>
      </c>
      <c r="C3188" t="e">
        <f>+#REF!</f>
        <v>#REF!</v>
      </c>
      <c r="D3188" t="s">
        <v>17</v>
      </c>
      <c r="E3188">
        <v>970531200000</v>
      </c>
      <c r="F3188">
        <v>1318952201000</v>
      </c>
      <c r="G3188">
        <v>1</v>
      </c>
      <c r="H3188" t="s">
        <v>214</v>
      </c>
      <c r="I3188" t="s">
        <v>215</v>
      </c>
      <c r="J3188" t="s">
        <v>20</v>
      </c>
      <c r="K3188" t="s">
        <v>21</v>
      </c>
      <c r="L3188">
        <v>0</v>
      </c>
      <c r="M3188">
        <v>0</v>
      </c>
      <c r="N3188" t="s">
        <v>22</v>
      </c>
      <c r="O3188">
        <v>3</v>
      </c>
      <c r="P3188" s="30">
        <f>SQRT((postes_2[[#This Row],[x]]-$Q$1)^2+(postes_2[[#This Row],[y]]-$R$1)^2)</f>
        <v>439310.38496226148</v>
      </c>
      <c r="Q3188">
        <v>970579.25</v>
      </c>
      <c r="R3188">
        <v>6501838.7599999998</v>
      </c>
    </row>
    <row r="3189" spans="1:18">
      <c r="A3189">
        <v>3110</v>
      </c>
      <c r="B3189">
        <v>30000605</v>
      </c>
      <c r="C3189" t="e">
        <f>+#REF!</f>
        <v>#REF!</v>
      </c>
      <c r="D3189" t="s">
        <v>43</v>
      </c>
      <c r="E3189">
        <v>1143800678000</v>
      </c>
      <c r="F3189" t="s">
        <v>20</v>
      </c>
      <c r="G3189">
        <v>1</v>
      </c>
      <c r="H3189" t="s">
        <v>3058</v>
      </c>
      <c r="I3189" t="s">
        <v>3059</v>
      </c>
      <c r="J3189" t="s">
        <v>577</v>
      </c>
      <c r="K3189" t="s">
        <v>21</v>
      </c>
      <c r="L3189">
        <v>0</v>
      </c>
      <c r="M3189">
        <v>0</v>
      </c>
      <c r="N3189" t="s">
        <v>22</v>
      </c>
      <c r="O3189">
        <v>6</v>
      </c>
      <c r="P3189" s="30">
        <f>SQRT((postes_2[[#This Row],[x]]-$Q$1)^2+(postes_2[[#This Row],[y]]-$R$1)^2)</f>
        <v>439336.20099738182</v>
      </c>
      <c r="Q3189">
        <v>1009276.25</v>
      </c>
      <c r="R3189">
        <v>6569154.71</v>
      </c>
    </row>
    <row r="3190" spans="1:18">
      <c r="A3190">
        <v>1451</v>
      </c>
      <c r="B3190">
        <v>20000985</v>
      </c>
      <c r="C3190">
        <f>+PF1744</f>
        <v>0</v>
      </c>
      <c r="D3190" t="s">
        <v>20</v>
      </c>
      <c r="E3190">
        <v>610761600000</v>
      </c>
      <c r="F3190" t="s">
        <v>20</v>
      </c>
      <c r="G3190">
        <v>1</v>
      </c>
      <c r="H3190" t="s">
        <v>5834</v>
      </c>
      <c r="I3190" t="s">
        <v>5835</v>
      </c>
      <c r="J3190" t="s">
        <v>20</v>
      </c>
      <c r="K3190" t="s">
        <v>21</v>
      </c>
      <c r="L3190">
        <v>0</v>
      </c>
      <c r="M3190">
        <v>0</v>
      </c>
      <c r="N3190" t="s">
        <v>22</v>
      </c>
      <c r="O3190">
        <v>6</v>
      </c>
      <c r="P3190" s="30">
        <f>SQRT((postes_2[[#This Row],[x]]-$Q$1)^2+(postes_2[[#This Row],[y]]-$R$1)^2)</f>
        <v>439605.21863264305</v>
      </c>
      <c r="Q3190">
        <v>1046630.32</v>
      </c>
      <c r="R3190">
        <v>6808383.2400000002</v>
      </c>
    </row>
    <row r="3191" spans="1:18">
      <c r="A3191">
        <v>1731</v>
      </c>
      <c r="B3191">
        <v>30002194</v>
      </c>
      <c r="C3191">
        <f>+PF1465</f>
        <v>0</v>
      </c>
      <c r="D3191" t="s">
        <v>274</v>
      </c>
      <c r="E3191">
        <v>610761600000</v>
      </c>
      <c r="F3191">
        <v>1393579080000</v>
      </c>
      <c r="G3191">
        <v>1</v>
      </c>
      <c r="H3191" t="s">
        <v>6985</v>
      </c>
      <c r="I3191" t="s">
        <v>6986</v>
      </c>
      <c r="J3191" t="s">
        <v>20</v>
      </c>
      <c r="K3191" t="s">
        <v>21</v>
      </c>
      <c r="L3191">
        <v>0</v>
      </c>
      <c r="M3191">
        <v>0</v>
      </c>
      <c r="N3191" t="s">
        <v>22</v>
      </c>
      <c r="O3191">
        <v>6</v>
      </c>
      <c r="P3191" s="30">
        <f>SQRT((postes_2[[#This Row],[x]]-$Q$1)^2+(postes_2[[#This Row],[y]]-$R$1)^2)</f>
        <v>439669.90523999702</v>
      </c>
      <c r="Q3191">
        <v>911744.13000000303</v>
      </c>
      <c r="R3191">
        <v>6433238.8399999999</v>
      </c>
    </row>
    <row r="3192" spans="1:18">
      <c r="A3192">
        <v>889</v>
      </c>
      <c r="B3192">
        <v>50001110</v>
      </c>
      <c r="C3192">
        <f>+PF2305</f>
        <v>0</v>
      </c>
      <c r="D3192" t="s">
        <v>274</v>
      </c>
      <c r="E3192">
        <v>610761600000</v>
      </c>
      <c r="F3192">
        <v>1455723411000</v>
      </c>
      <c r="G3192">
        <v>1</v>
      </c>
      <c r="H3192" t="s">
        <v>1914</v>
      </c>
      <c r="I3192" t="s">
        <v>1915</v>
      </c>
      <c r="J3192" t="s">
        <v>20</v>
      </c>
      <c r="K3192" t="s">
        <v>21</v>
      </c>
      <c r="L3192">
        <v>0</v>
      </c>
      <c r="M3192">
        <v>0</v>
      </c>
      <c r="N3192" t="s">
        <v>22</v>
      </c>
      <c r="O3192">
        <v>3</v>
      </c>
      <c r="P3192" s="30">
        <f>SQRT((postes_2[[#This Row],[x]]-$Q$1)^2+(postes_2[[#This Row],[y]]-$R$1)^2)</f>
        <v>439700.64536898333</v>
      </c>
      <c r="Q3192">
        <v>616252.61999999697</v>
      </c>
      <c r="R3192">
        <v>6313799.7400000002</v>
      </c>
    </row>
    <row r="3193" spans="1:18">
      <c r="A3193">
        <v>2044</v>
      </c>
      <c r="B3193">
        <v>50001086</v>
      </c>
      <c r="C3193">
        <f>+PF1151</f>
        <v>0</v>
      </c>
      <c r="D3193" t="s">
        <v>1094</v>
      </c>
      <c r="E3193">
        <v>610761600000</v>
      </c>
      <c r="F3193">
        <v>1423672427000</v>
      </c>
      <c r="G3193">
        <v>1</v>
      </c>
      <c r="H3193" t="s">
        <v>3931</v>
      </c>
      <c r="I3193" t="s">
        <v>3932</v>
      </c>
      <c r="J3193" t="s">
        <v>20</v>
      </c>
      <c r="K3193" t="s">
        <v>21</v>
      </c>
      <c r="L3193">
        <v>0</v>
      </c>
      <c r="M3193">
        <v>0</v>
      </c>
      <c r="N3193" t="s">
        <v>22</v>
      </c>
      <c r="O3193">
        <v>3</v>
      </c>
      <c r="P3193" s="30">
        <f>SQRT((postes_2[[#This Row],[x]]-$Q$1)^2+(postes_2[[#This Row],[y]]-$R$1)^2)</f>
        <v>439740.82192935678</v>
      </c>
      <c r="Q3193">
        <v>659736.35000000102</v>
      </c>
      <c r="R3193">
        <v>6316490.0999999996</v>
      </c>
    </row>
    <row r="3194" spans="1:18">
      <c r="A3194">
        <v>2137</v>
      </c>
      <c r="B3194">
        <v>50001100</v>
      </c>
      <c r="C3194" t="e">
        <f>+#REF!</f>
        <v>#REF!</v>
      </c>
      <c r="D3194" t="s">
        <v>17</v>
      </c>
      <c r="E3194">
        <v>610761600000</v>
      </c>
      <c r="F3194">
        <v>1313513218000</v>
      </c>
      <c r="G3194">
        <v>1</v>
      </c>
      <c r="H3194" t="s">
        <v>4990</v>
      </c>
      <c r="I3194" t="s">
        <v>4991</v>
      </c>
      <c r="J3194" t="s">
        <v>20</v>
      </c>
      <c r="K3194" t="s">
        <v>21</v>
      </c>
      <c r="L3194">
        <v>0</v>
      </c>
      <c r="M3194">
        <v>0</v>
      </c>
      <c r="N3194" t="s">
        <v>22</v>
      </c>
      <c r="O3194">
        <v>3</v>
      </c>
      <c r="P3194" s="30">
        <f>SQRT((postes_2[[#This Row],[x]]-$Q$1)^2+(postes_2[[#This Row],[y]]-$R$1)^2)</f>
        <v>439824.70144937013</v>
      </c>
      <c r="Q3194">
        <v>634121.78000000096</v>
      </c>
      <c r="R3194">
        <v>6314274.0899999999</v>
      </c>
    </row>
    <row r="3195" spans="1:18">
      <c r="A3195">
        <v>1660</v>
      </c>
      <c r="B3195">
        <v>30001959</v>
      </c>
      <c r="C3195">
        <f>+PF1537</f>
        <v>0</v>
      </c>
      <c r="D3195" t="s">
        <v>274</v>
      </c>
      <c r="E3195">
        <v>1102069610000</v>
      </c>
      <c r="F3195">
        <v>1391162138000</v>
      </c>
      <c r="G3195">
        <v>1</v>
      </c>
      <c r="H3195" t="s">
        <v>2385</v>
      </c>
      <c r="I3195" t="s">
        <v>2386</v>
      </c>
      <c r="J3195" t="s">
        <v>20</v>
      </c>
      <c r="K3195" t="s">
        <v>21</v>
      </c>
      <c r="L3195">
        <v>0</v>
      </c>
      <c r="M3195">
        <v>0</v>
      </c>
      <c r="N3195" t="s">
        <v>22</v>
      </c>
      <c r="O3195">
        <v>3</v>
      </c>
      <c r="P3195" s="30">
        <f>SQRT((postes_2[[#This Row],[x]]-$Q$1)^2+(postes_2[[#This Row],[y]]-$R$1)^2)</f>
        <v>439909.38038011017</v>
      </c>
      <c r="Q3195">
        <v>938904.96000000101</v>
      </c>
      <c r="R3195">
        <v>6460801.6699999999</v>
      </c>
    </row>
    <row r="3196" spans="1:18">
      <c r="A3196">
        <v>1046</v>
      </c>
      <c r="B3196">
        <v>30002197</v>
      </c>
      <c r="C3196">
        <f>+PF2155</f>
        <v>0</v>
      </c>
      <c r="D3196" t="s">
        <v>274</v>
      </c>
      <c r="E3196">
        <v>610761600000</v>
      </c>
      <c r="F3196">
        <v>1394197530000</v>
      </c>
      <c r="G3196">
        <v>1</v>
      </c>
      <c r="H3196" t="s">
        <v>3243</v>
      </c>
      <c r="I3196" t="s">
        <v>3244</v>
      </c>
      <c r="J3196" t="s">
        <v>20</v>
      </c>
      <c r="K3196" t="s">
        <v>21</v>
      </c>
      <c r="L3196">
        <v>0</v>
      </c>
      <c r="M3196">
        <v>0</v>
      </c>
      <c r="N3196" t="s">
        <v>22</v>
      </c>
      <c r="O3196">
        <v>6</v>
      </c>
      <c r="P3196" s="30">
        <f>SQRT((postes_2[[#This Row],[x]]-$Q$1)^2+(postes_2[[#This Row],[y]]-$R$1)^2)</f>
        <v>440022.8274942729</v>
      </c>
      <c r="Q3196">
        <v>910230.75999999803</v>
      </c>
      <c r="R3196">
        <v>6431339.4699999997</v>
      </c>
    </row>
    <row r="3197" spans="1:18">
      <c r="A3197">
        <v>3895</v>
      </c>
      <c r="B3197">
        <v>60000016</v>
      </c>
      <c r="C3197" t="e">
        <f>+#REF!</f>
        <v>#REF!</v>
      </c>
      <c r="D3197" t="s">
        <v>20</v>
      </c>
      <c r="E3197">
        <v>992217600000</v>
      </c>
      <c r="F3197" t="s">
        <v>20</v>
      </c>
      <c r="G3197">
        <v>1</v>
      </c>
      <c r="H3197" t="s">
        <v>8212</v>
      </c>
      <c r="I3197" t="s">
        <v>8213</v>
      </c>
      <c r="J3197" t="s">
        <v>20</v>
      </c>
      <c r="K3197" t="s">
        <v>21</v>
      </c>
      <c r="L3197">
        <v>0</v>
      </c>
      <c r="M3197">
        <v>0</v>
      </c>
      <c r="N3197" t="s">
        <v>22</v>
      </c>
      <c r="O3197">
        <v>3</v>
      </c>
      <c r="P3197" s="30">
        <f>SQRT((postes_2[[#This Row],[x]]-$Q$1)^2+(postes_2[[#This Row],[y]]-$R$1)^2)</f>
        <v>440176.93376077985</v>
      </c>
      <c r="Q3197">
        <v>184348.15999999599</v>
      </c>
      <c r="R3197">
        <v>6863809.5999999996</v>
      </c>
    </row>
    <row r="3198" spans="1:18">
      <c r="A3198">
        <v>1125</v>
      </c>
      <c r="B3198">
        <v>30001426</v>
      </c>
      <c r="C3198">
        <f>+PF2074</f>
        <v>0</v>
      </c>
      <c r="D3198" t="s">
        <v>20</v>
      </c>
      <c r="E3198">
        <v>610761600000</v>
      </c>
      <c r="F3198" t="s">
        <v>20</v>
      </c>
      <c r="G3198">
        <v>1</v>
      </c>
      <c r="H3198" t="s">
        <v>6438</v>
      </c>
      <c r="I3198" t="s">
        <v>6439</v>
      </c>
      <c r="J3198" t="s">
        <v>6440</v>
      </c>
      <c r="K3198" t="s">
        <v>21</v>
      </c>
      <c r="L3198">
        <v>0</v>
      </c>
      <c r="M3198">
        <v>0</v>
      </c>
      <c r="N3198" t="s">
        <v>22</v>
      </c>
      <c r="O3198">
        <v>2</v>
      </c>
      <c r="P3198" s="30">
        <f>SQRT((postes_2[[#This Row],[x]]-$Q$1)^2+(postes_2[[#This Row],[y]]-$R$1)^2)</f>
        <v>440410.4711239023</v>
      </c>
      <c r="Q3198">
        <v>969808.36999999697</v>
      </c>
      <c r="R3198">
        <v>6498831.6200000001</v>
      </c>
    </row>
    <row r="3199" spans="1:18">
      <c r="A3199">
        <v>336</v>
      </c>
      <c r="B3199">
        <v>60000093</v>
      </c>
      <c r="C3199">
        <f>+PF2865</f>
        <v>0</v>
      </c>
      <c r="D3199" t="s">
        <v>152</v>
      </c>
      <c r="E3199">
        <v>991958400000</v>
      </c>
      <c r="F3199">
        <v>1301997356000</v>
      </c>
      <c r="G3199">
        <v>1</v>
      </c>
      <c r="H3199" t="s">
        <v>787</v>
      </c>
      <c r="I3199" t="s">
        <v>788</v>
      </c>
      <c r="J3199" t="s">
        <v>20</v>
      </c>
      <c r="K3199" t="s">
        <v>21</v>
      </c>
      <c r="L3199">
        <v>0</v>
      </c>
      <c r="M3199">
        <v>0</v>
      </c>
      <c r="N3199" t="s">
        <v>22</v>
      </c>
      <c r="O3199">
        <v>3</v>
      </c>
      <c r="P3199" s="30">
        <f>SQRT((postes_2[[#This Row],[x]]-$Q$1)^2+(postes_2[[#This Row],[y]]-$R$1)^2)</f>
        <v>440609.26157340599</v>
      </c>
      <c r="Q3199">
        <v>179884.65999999599</v>
      </c>
      <c r="R3199">
        <v>6846915</v>
      </c>
    </row>
    <row r="3200" spans="1:18">
      <c r="A3200">
        <v>228</v>
      </c>
      <c r="B3200">
        <v>70047588</v>
      </c>
      <c r="C3200">
        <f>+PV2974</f>
        <v>0</v>
      </c>
      <c r="D3200" t="s">
        <v>30</v>
      </c>
      <c r="E3200">
        <v>1392047760000</v>
      </c>
      <c r="F3200">
        <v>1392047731000</v>
      </c>
      <c r="G3200">
        <v>1</v>
      </c>
      <c r="H3200" t="s">
        <v>522</v>
      </c>
      <c r="I3200" t="s">
        <v>523</v>
      </c>
      <c r="J3200" t="s">
        <v>20</v>
      </c>
      <c r="K3200" t="s">
        <v>21</v>
      </c>
      <c r="L3200">
        <v>0</v>
      </c>
      <c r="M3200">
        <v>0</v>
      </c>
      <c r="N3200" t="s">
        <v>267</v>
      </c>
      <c r="O3200">
        <v>3</v>
      </c>
      <c r="P3200" s="30">
        <f>SQRT((postes_2[[#This Row],[x]]-$Q$1)^2+(postes_2[[#This Row],[y]]-$R$1)^2)</f>
        <v>440609.43603000697</v>
      </c>
      <c r="Q3200">
        <v>925852.64630000305</v>
      </c>
      <c r="R3200">
        <v>6445777.4239999996</v>
      </c>
    </row>
    <row r="3201" spans="1:18">
      <c r="A3201">
        <v>56</v>
      </c>
      <c r="B3201">
        <v>30000698</v>
      </c>
      <c r="C3201">
        <f>+PF3150</f>
        <v>0</v>
      </c>
      <c r="D3201" t="s">
        <v>152</v>
      </c>
      <c r="E3201">
        <v>610761600000</v>
      </c>
      <c r="F3201">
        <v>1287420441000</v>
      </c>
      <c r="G3201">
        <v>1</v>
      </c>
      <c r="H3201" t="s">
        <v>6847</v>
      </c>
      <c r="I3201" t="s">
        <v>6848</v>
      </c>
      <c r="J3201" t="s">
        <v>20</v>
      </c>
      <c r="K3201" t="s">
        <v>21</v>
      </c>
      <c r="L3201">
        <v>0</v>
      </c>
      <c r="M3201">
        <v>0</v>
      </c>
      <c r="N3201" t="s">
        <v>22</v>
      </c>
      <c r="O3201">
        <v>6</v>
      </c>
      <c r="P3201" s="30">
        <f>SQRT((postes_2[[#This Row],[x]]-$Q$1)^2+(postes_2[[#This Row],[y]]-$R$1)^2)</f>
        <v>440616.04000456445</v>
      </c>
      <c r="Q3201">
        <v>1005241.34</v>
      </c>
      <c r="R3201">
        <v>6557764.8200000003</v>
      </c>
    </row>
    <row r="3202" spans="1:18">
      <c r="A3202">
        <v>2572</v>
      </c>
      <c r="B3202">
        <v>30002088</v>
      </c>
      <c r="C3202">
        <f>+PF632</f>
        <v>0</v>
      </c>
      <c r="D3202" t="s">
        <v>274</v>
      </c>
      <c r="E3202">
        <v>610761600000</v>
      </c>
      <c r="F3202">
        <v>1390999258000</v>
      </c>
      <c r="G3202">
        <v>1</v>
      </c>
      <c r="H3202" t="s">
        <v>1309</v>
      </c>
      <c r="I3202" t="s">
        <v>1310</v>
      </c>
      <c r="J3202" t="s">
        <v>1311</v>
      </c>
      <c r="K3202" t="s">
        <v>21</v>
      </c>
      <c r="L3202">
        <v>0</v>
      </c>
      <c r="M3202">
        <v>0</v>
      </c>
      <c r="N3202" t="s">
        <v>22</v>
      </c>
      <c r="O3202">
        <v>3</v>
      </c>
      <c r="P3202" s="30">
        <f>SQRT((postes_2[[#This Row],[x]]-$Q$1)^2+(postes_2[[#This Row],[y]]-$R$1)^2)</f>
        <v>440625.37926426827</v>
      </c>
      <c r="Q3202">
        <v>928186.61999999697</v>
      </c>
      <c r="R3202">
        <v>6448165.0800000001</v>
      </c>
    </row>
    <row r="3203" spans="1:18">
      <c r="A3203">
        <v>1813</v>
      </c>
      <c r="B3203">
        <v>50000980</v>
      </c>
      <c r="C3203">
        <f>+PF1392</f>
        <v>0</v>
      </c>
      <c r="D3203" t="s">
        <v>274</v>
      </c>
      <c r="E3203">
        <v>610761600000</v>
      </c>
      <c r="F3203">
        <v>1386173752000</v>
      </c>
      <c r="G3203">
        <v>1</v>
      </c>
      <c r="H3203" t="s">
        <v>7494</v>
      </c>
      <c r="I3203" t="s">
        <v>7494</v>
      </c>
      <c r="J3203" t="s">
        <v>20</v>
      </c>
      <c r="K3203" t="s">
        <v>21</v>
      </c>
      <c r="L3203">
        <v>0</v>
      </c>
      <c r="M3203">
        <v>0</v>
      </c>
      <c r="N3203" t="s">
        <v>22</v>
      </c>
      <c r="O3203">
        <v>3</v>
      </c>
      <c r="P3203" s="30">
        <f>SQRT((postes_2[[#This Row],[x]]-$Q$1)^2+(postes_2[[#This Row],[y]]-$R$1)^2)</f>
        <v>440715.67420175869</v>
      </c>
      <c r="Q3203">
        <v>481301.46000000101</v>
      </c>
      <c r="R3203">
        <v>6332100.2999999998</v>
      </c>
    </row>
    <row r="3204" spans="1:18">
      <c r="A3204">
        <v>3433</v>
      </c>
      <c r="B3204">
        <v>40000030</v>
      </c>
      <c r="C3204" t="e">
        <f>+#REF!</f>
        <v>#REF!</v>
      </c>
      <c r="D3204" t="s">
        <v>20</v>
      </c>
      <c r="E3204">
        <v>610761600000</v>
      </c>
      <c r="F3204" t="s">
        <v>20</v>
      </c>
      <c r="G3204">
        <v>1</v>
      </c>
      <c r="H3204" t="s">
        <v>198</v>
      </c>
      <c r="I3204" t="s">
        <v>199</v>
      </c>
      <c r="J3204" t="s">
        <v>20</v>
      </c>
      <c r="K3204" t="s">
        <v>21</v>
      </c>
      <c r="L3204">
        <v>0</v>
      </c>
      <c r="M3204">
        <v>0</v>
      </c>
      <c r="N3204" t="s">
        <v>22</v>
      </c>
      <c r="O3204">
        <v>3</v>
      </c>
      <c r="P3204" s="30">
        <f>SQRT((postes_2[[#This Row],[x]]-$Q$1)^2+(postes_2[[#This Row],[y]]-$R$1)^2)</f>
        <v>440822.98471775395</v>
      </c>
      <c r="Q3204">
        <v>886422.36999999697</v>
      </c>
      <c r="R3204">
        <v>6409696.7300000004</v>
      </c>
    </row>
    <row r="3205" spans="1:18">
      <c r="A3205">
        <v>3603</v>
      </c>
      <c r="B3205">
        <v>50000850</v>
      </c>
      <c r="C3205" t="e">
        <f>+#REF!</f>
        <v>#REF!</v>
      </c>
      <c r="D3205" t="s">
        <v>74</v>
      </c>
      <c r="E3205">
        <v>610761600000</v>
      </c>
      <c r="F3205">
        <v>1381765985000</v>
      </c>
      <c r="G3205">
        <v>1</v>
      </c>
      <c r="H3205" t="s">
        <v>7663</v>
      </c>
      <c r="I3205" t="s">
        <v>7664</v>
      </c>
      <c r="J3205" t="s">
        <v>26</v>
      </c>
      <c r="K3205" t="s">
        <v>21</v>
      </c>
      <c r="L3205">
        <v>0</v>
      </c>
      <c r="M3205">
        <v>0</v>
      </c>
      <c r="N3205" t="s">
        <v>22</v>
      </c>
      <c r="O3205">
        <v>3</v>
      </c>
      <c r="P3205" s="30">
        <f>SQRT((postes_2[[#This Row],[x]]-$Q$1)^2+(postes_2[[#This Row],[y]]-$R$1)^2)</f>
        <v>441117.94205630774</v>
      </c>
      <c r="Q3205">
        <v>384685.89999999898</v>
      </c>
      <c r="R3205">
        <v>6374507.3399999999</v>
      </c>
    </row>
    <row r="3206" spans="1:18">
      <c r="A3206">
        <v>1936</v>
      </c>
      <c r="B3206">
        <v>30002060</v>
      </c>
      <c r="C3206">
        <f>+PF1272</f>
        <v>0</v>
      </c>
      <c r="D3206" t="s">
        <v>20</v>
      </c>
      <c r="E3206">
        <v>1005782400000</v>
      </c>
      <c r="F3206" t="s">
        <v>20</v>
      </c>
      <c r="G3206">
        <v>1</v>
      </c>
      <c r="H3206" t="s">
        <v>3862</v>
      </c>
      <c r="I3206" t="s">
        <v>3862</v>
      </c>
      <c r="J3206" t="s">
        <v>20</v>
      </c>
      <c r="K3206" t="s">
        <v>21</v>
      </c>
      <c r="L3206">
        <v>0</v>
      </c>
      <c r="M3206">
        <v>0</v>
      </c>
      <c r="N3206" t="s">
        <v>22</v>
      </c>
      <c r="O3206">
        <v>3</v>
      </c>
      <c r="P3206" s="30">
        <f>SQRT((postes_2[[#This Row],[x]]-$Q$1)^2+(postes_2[[#This Row],[y]]-$R$1)^2)</f>
        <v>441249.29712035559</v>
      </c>
      <c r="Q3206">
        <v>931141.13000000303</v>
      </c>
      <c r="R3206">
        <v>6450360.8600000003</v>
      </c>
    </row>
    <row r="3207" spans="1:18">
      <c r="A3207">
        <v>803</v>
      </c>
      <c r="B3207">
        <v>50001111</v>
      </c>
      <c r="C3207">
        <f>+PF2406</f>
        <v>0</v>
      </c>
      <c r="D3207" t="s">
        <v>168</v>
      </c>
      <c r="E3207">
        <v>1025654400000</v>
      </c>
      <c r="F3207">
        <v>1441623373000</v>
      </c>
      <c r="G3207">
        <v>1</v>
      </c>
      <c r="H3207" t="s">
        <v>1065</v>
      </c>
      <c r="I3207" t="s">
        <v>1066</v>
      </c>
      <c r="J3207" t="s">
        <v>20</v>
      </c>
      <c r="K3207" t="s">
        <v>21</v>
      </c>
      <c r="L3207">
        <v>0</v>
      </c>
      <c r="M3207">
        <v>0</v>
      </c>
      <c r="N3207" t="s">
        <v>22</v>
      </c>
      <c r="O3207">
        <v>3</v>
      </c>
      <c r="P3207" s="30">
        <f>SQRT((postes_2[[#This Row],[x]]-$Q$1)^2+(postes_2[[#This Row],[y]]-$R$1)^2)</f>
        <v>441259.38005132222</v>
      </c>
      <c r="Q3207">
        <v>610476.02000000305</v>
      </c>
      <c r="R3207">
        <v>6312202.9699999997</v>
      </c>
    </row>
    <row r="3208" spans="1:18">
      <c r="A3208">
        <v>3384</v>
      </c>
      <c r="B3208">
        <v>40000193</v>
      </c>
      <c r="C3208" t="e">
        <f>+#REF!</f>
        <v>#REF!</v>
      </c>
      <c r="D3208" t="s">
        <v>77</v>
      </c>
      <c r="E3208">
        <v>923443200000</v>
      </c>
      <c r="F3208">
        <v>1317997043000</v>
      </c>
      <c r="G3208">
        <v>1</v>
      </c>
      <c r="H3208" t="s">
        <v>94</v>
      </c>
      <c r="I3208" t="s">
        <v>95</v>
      </c>
      <c r="J3208" t="s">
        <v>20</v>
      </c>
      <c r="K3208" t="s">
        <v>21</v>
      </c>
      <c r="L3208">
        <v>0</v>
      </c>
      <c r="M3208">
        <v>0</v>
      </c>
      <c r="N3208" t="s">
        <v>22</v>
      </c>
      <c r="O3208">
        <v>6</v>
      </c>
      <c r="P3208" s="30">
        <f>SQRT((postes_2[[#This Row],[x]]-$Q$1)^2+(postes_2[[#This Row],[y]]-$R$1)^2)</f>
        <v>441484.13591703842</v>
      </c>
      <c r="Q3208">
        <v>807163.35999999905</v>
      </c>
      <c r="R3208">
        <v>6358215.9900000002</v>
      </c>
    </row>
    <row r="3209" spans="1:18">
      <c r="A3209">
        <v>3940</v>
      </c>
      <c r="B3209">
        <v>30002106</v>
      </c>
      <c r="C3209" t="e">
        <f>+#REF!</f>
        <v>#REF!</v>
      </c>
      <c r="D3209" t="s">
        <v>274</v>
      </c>
      <c r="E3209" s="1">
        <v>939168000000</v>
      </c>
      <c r="F3209">
        <v>1390989083000</v>
      </c>
      <c r="G3209">
        <v>1</v>
      </c>
      <c r="H3209" t="s">
        <v>5655</v>
      </c>
      <c r="I3209" t="s">
        <v>5656</v>
      </c>
      <c r="J3209" t="s">
        <v>5657</v>
      </c>
      <c r="K3209" t="s">
        <v>21</v>
      </c>
      <c r="L3209">
        <v>0</v>
      </c>
      <c r="M3209">
        <v>0</v>
      </c>
      <c r="N3209" t="s">
        <v>22</v>
      </c>
      <c r="O3209">
        <v>3</v>
      </c>
      <c r="P3209" s="30">
        <f>SQRT((postes_2[[#This Row],[x]]-$Q$1)^2+(postes_2[[#This Row],[y]]-$R$1)^2)</f>
        <v>441617.51785854908</v>
      </c>
      <c r="Q3209">
        <v>925908.64000000095</v>
      </c>
      <c r="R3209">
        <v>6444392.7000000002</v>
      </c>
    </row>
    <row r="3210" spans="1:18">
      <c r="A3210">
        <v>3941</v>
      </c>
      <c r="B3210">
        <v>30002102</v>
      </c>
      <c r="C3210" t="e">
        <f>+#REF!</f>
        <v>#REF!</v>
      </c>
      <c r="D3210" t="s">
        <v>274</v>
      </c>
      <c r="E3210" s="1">
        <v>939168000000</v>
      </c>
      <c r="F3210">
        <v>1390992916000</v>
      </c>
      <c r="G3210">
        <v>1</v>
      </c>
      <c r="H3210" t="s">
        <v>5655</v>
      </c>
      <c r="I3210" t="s">
        <v>5656</v>
      </c>
      <c r="J3210" t="s">
        <v>5657</v>
      </c>
      <c r="K3210" t="s">
        <v>21</v>
      </c>
      <c r="L3210">
        <v>0</v>
      </c>
      <c r="M3210">
        <v>0</v>
      </c>
      <c r="N3210" t="s">
        <v>22</v>
      </c>
      <c r="O3210">
        <v>3</v>
      </c>
      <c r="P3210" s="30">
        <f>SQRT((postes_2[[#This Row],[x]]-$Q$1)^2+(postes_2[[#This Row],[y]]-$R$1)^2)</f>
        <v>441617.51785854908</v>
      </c>
      <c r="Q3210">
        <v>925908.64000000095</v>
      </c>
      <c r="R3210">
        <v>6444392.7000000002</v>
      </c>
    </row>
    <row r="3211" spans="1:18">
      <c r="A3211">
        <v>3539</v>
      </c>
      <c r="B3211">
        <v>30000815</v>
      </c>
      <c r="C3211" t="e">
        <f>+#REF!</f>
        <v>#REF!</v>
      </c>
      <c r="D3211" t="s">
        <v>274</v>
      </c>
      <c r="E3211">
        <v>788659200000</v>
      </c>
      <c r="F3211">
        <v>1415029505000</v>
      </c>
      <c r="G3211">
        <v>1</v>
      </c>
      <c r="H3211" t="s">
        <v>7357</v>
      </c>
      <c r="I3211" t="s">
        <v>7358</v>
      </c>
      <c r="J3211" t="s">
        <v>7359</v>
      </c>
      <c r="K3211" t="s">
        <v>21</v>
      </c>
      <c r="L3211">
        <v>0</v>
      </c>
      <c r="M3211">
        <v>0</v>
      </c>
      <c r="N3211" t="s">
        <v>22</v>
      </c>
      <c r="O3211">
        <v>3</v>
      </c>
      <c r="P3211" s="30">
        <f>SQRT((postes_2[[#This Row],[x]]-$Q$1)^2+(postes_2[[#This Row],[y]]-$R$1)^2)</f>
        <v>441711.2302050342</v>
      </c>
      <c r="Q3211">
        <v>999159.74000000197</v>
      </c>
      <c r="R3211">
        <v>6543632.5499999998</v>
      </c>
    </row>
    <row r="3212" spans="1:18">
      <c r="A3212">
        <v>3545</v>
      </c>
      <c r="B3212">
        <v>50000900</v>
      </c>
      <c r="C3212" t="e">
        <f>+#REF!</f>
        <v>#REF!</v>
      </c>
      <c r="D3212" t="s">
        <v>38</v>
      </c>
      <c r="E3212">
        <v>788486400000</v>
      </c>
      <c r="F3212">
        <v>1220528543000</v>
      </c>
      <c r="G3212">
        <v>1</v>
      </c>
      <c r="H3212" t="s">
        <v>7434</v>
      </c>
      <c r="I3212" t="s">
        <v>7434</v>
      </c>
      <c r="J3212" t="s">
        <v>20</v>
      </c>
      <c r="K3212" t="s">
        <v>21</v>
      </c>
      <c r="L3212">
        <v>0</v>
      </c>
      <c r="M3212">
        <v>0</v>
      </c>
      <c r="N3212" t="s">
        <v>22</v>
      </c>
      <c r="O3212">
        <v>3</v>
      </c>
      <c r="P3212" s="30">
        <f>SQRT((postes_2[[#This Row],[x]]-$Q$1)^2+(postes_2[[#This Row],[y]]-$R$1)^2)</f>
        <v>441782.49405150604</v>
      </c>
      <c r="Q3212">
        <v>419034.21999999898</v>
      </c>
      <c r="R3212">
        <v>6355311.1399999997</v>
      </c>
    </row>
    <row r="3213" spans="1:18">
      <c r="A3213">
        <v>2142</v>
      </c>
      <c r="B3213">
        <v>50001113</v>
      </c>
      <c r="C3213" t="e">
        <f>+#REF!</f>
        <v>#REF!</v>
      </c>
      <c r="D3213" t="s">
        <v>17</v>
      </c>
      <c r="E3213">
        <v>610761600000</v>
      </c>
      <c r="F3213">
        <v>1313594704000</v>
      </c>
      <c r="G3213">
        <v>1</v>
      </c>
      <c r="H3213" t="s">
        <v>5001</v>
      </c>
      <c r="I3213" t="s">
        <v>5002</v>
      </c>
      <c r="J3213" t="s">
        <v>20</v>
      </c>
      <c r="K3213" t="s">
        <v>21</v>
      </c>
      <c r="L3213">
        <v>0</v>
      </c>
      <c r="M3213">
        <v>0</v>
      </c>
      <c r="N3213" t="s">
        <v>22</v>
      </c>
      <c r="O3213">
        <v>3</v>
      </c>
      <c r="P3213" s="30">
        <f>SQRT((postes_2[[#This Row],[x]]-$Q$1)^2+(postes_2[[#This Row],[y]]-$R$1)^2)</f>
        <v>441831.95659659925</v>
      </c>
      <c r="Q3213">
        <v>613127.53000000096</v>
      </c>
      <c r="R3213">
        <v>6311638.3899999997</v>
      </c>
    </row>
    <row r="3214" spans="1:18">
      <c r="A3214">
        <v>2186</v>
      </c>
      <c r="B3214">
        <v>70033495</v>
      </c>
      <c r="C3214" t="e">
        <f>+#REF!</f>
        <v>#REF!</v>
      </c>
      <c r="D3214" t="s">
        <v>168</v>
      </c>
      <c r="E3214">
        <v>1353512905000</v>
      </c>
      <c r="F3214">
        <v>1443618018000</v>
      </c>
      <c r="G3214">
        <v>1</v>
      </c>
      <c r="H3214" t="s">
        <v>6200</v>
      </c>
      <c r="I3214" t="s">
        <v>1186</v>
      </c>
      <c r="J3214" t="s">
        <v>20</v>
      </c>
      <c r="K3214" t="s">
        <v>21</v>
      </c>
      <c r="L3214">
        <v>0</v>
      </c>
      <c r="M3214">
        <v>0</v>
      </c>
      <c r="N3214" t="s">
        <v>22</v>
      </c>
      <c r="O3214">
        <v>6</v>
      </c>
      <c r="P3214" s="30">
        <f>SQRT((postes_2[[#This Row],[x]]-$Q$1)^2+(postes_2[[#This Row],[y]]-$R$1)^2)</f>
        <v>441895.41091245069</v>
      </c>
      <c r="Q3214">
        <v>616172.18000000005</v>
      </c>
      <c r="R3214">
        <v>6311603.7400000002</v>
      </c>
    </row>
    <row r="3215" spans="1:18">
      <c r="A3215">
        <v>2516</v>
      </c>
      <c r="B3215">
        <v>30003477</v>
      </c>
      <c r="C3215" t="e">
        <f>+#REF!</f>
        <v>#REF!</v>
      </c>
      <c r="D3215" t="s">
        <v>23</v>
      </c>
      <c r="E3215">
        <v>1268229826000</v>
      </c>
      <c r="F3215">
        <v>1133351851000</v>
      </c>
      <c r="G3215">
        <v>1</v>
      </c>
      <c r="H3215" t="s">
        <v>4581</v>
      </c>
      <c r="I3215" t="s">
        <v>4582</v>
      </c>
      <c r="J3215" t="s">
        <v>20</v>
      </c>
      <c r="K3215" t="s">
        <v>21</v>
      </c>
      <c r="L3215">
        <v>0</v>
      </c>
      <c r="M3215">
        <v>0</v>
      </c>
      <c r="N3215" t="s">
        <v>22</v>
      </c>
      <c r="O3215">
        <v>2</v>
      </c>
      <c r="P3215" s="30">
        <f>SQRT((postes_2[[#This Row],[x]]-$Q$1)^2+(postes_2[[#This Row],[y]]-$R$1)^2)</f>
        <v>442067.91823636409</v>
      </c>
      <c r="Q3215">
        <v>971306.18</v>
      </c>
      <c r="R3215">
        <v>6498078.75</v>
      </c>
    </row>
    <row r="3216" spans="1:18">
      <c r="A3216">
        <v>403</v>
      </c>
      <c r="B3216">
        <v>30001144</v>
      </c>
      <c r="C3216">
        <f>+PF2814</f>
        <v>0</v>
      </c>
      <c r="D3216" t="s">
        <v>264</v>
      </c>
      <c r="E3216">
        <v>610761600000</v>
      </c>
      <c r="F3216">
        <v>1394209852000</v>
      </c>
      <c r="G3216">
        <v>1</v>
      </c>
      <c r="H3216" t="s">
        <v>4110</v>
      </c>
      <c r="I3216" t="s">
        <v>4111</v>
      </c>
      <c r="J3216" t="s">
        <v>20</v>
      </c>
      <c r="K3216" t="s">
        <v>21</v>
      </c>
      <c r="L3216">
        <v>0</v>
      </c>
      <c r="M3216">
        <v>0</v>
      </c>
      <c r="N3216" t="s">
        <v>22</v>
      </c>
      <c r="O3216">
        <v>2</v>
      </c>
      <c r="P3216" s="30">
        <f>SQRT((postes_2[[#This Row],[x]]-$Q$1)^2+(postes_2[[#This Row],[y]]-$R$1)^2)</f>
        <v>442091.40712541767</v>
      </c>
      <c r="Q3216">
        <v>984281.40999999596</v>
      </c>
      <c r="R3216">
        <v>6517434.1500000004</v>
      </c>
    </row>
    <row r="3217" spans="1:18">
      <c r="A3217">
        <v>225</v>
      </c>
      <c r="B3217">
        <v>70056927</v>
      </c>
      <c r="C3217">
        <f>+PV2997</f>
        <v>0</v>
      </c>
      <c r="D3217" t="s">
        <v>168</v>
      </c>
      <c r="E3217">
        <v>1432815549000</v>
      </c>
      <c r="F3217">
        <v>1432815426000</v>
      </c>
      <c r="G3217">
        <v>1</v>
      </c>
      <c r="H3217" t="s">
        <v>515</v>
      </c>
      <c r="I3217" t="s">
        <v>516</v>
      </c>
      <c r="J3217" t="s">
        <v>20</v>
      </c>
      <c r="K3217" t="s">
        <v>21</v>
      </c>
      <c r="L3217">
        <v>0</v>
      </c>
      <c r="M3217">
        <v>0</v>
      </c>
      <c r="N3217" t="s">
        <v>267</v>
      </c>
      <c r="O3217">
        <v>6</v>
      </c>
      <c r="P3217" s="30">
        <f>SQRT((postes_2[[#This Row],[x]]-$Q$1)^2+(postes_2[[#This Row],[y]]-$R$1)^2)</f>
        <v>442291.36054267257</v>
      </c>
      <c r="Q3217">
        <v>178406.87070000201</v>
      </c>
      <c r="R3217">
        <v>6848033.5582999997</v>
      </c>
    </row>
    <row r="3218" spans="1:18">
      <c r="A3218">
        <v>1219</v>
      </c>
      <c r="B3218">
        <v>30002045</v>
      </c>
      <c r="C3218" t="e">
        <f>+#REF!</f>
        <v>#REF!</v>
      </c>
      <c r="D3218" t="s">
        <v>274</v>
      </c>
      <c r="E3218">
        <v>610761600000</v>
      </c>
      <c r="F3218">
        <v>1394199419000</v>
      </c>
      <c r="G3218">
        <v>1</v>
      </c>
      <c r="H3218" t="s">
        <v>2441</v>
      </c>
      <c r="I3218" t="s">
        <v>2441</v>
      </c>
      <c r="J3218" t="s">
        <v>20</v>
      </c>
      <c r="K3218" t="s">
        <v>21</v>
      </c>
      <c r="L3218">
        <v>0</v>
      </c>
      <c r="M3218">
        <v>0</v>
      </c>
      <c r="N3218" t="s">
        <v>22</v>
      </c>
      <c r="O3218">
        <v>3</v>
      </c>
      <c r="P3218" s="30">
        <f>SQRT((postes_2[[#This Row],[x]]-$Q$1)^2+(postes_2[[#This Row],[y]]-$R$1)^2)</f>
        <v>442369.22809377621</v>
      </c>
      <c r="Q3218">
        <v>934252.59000000404</v>
      </c>
      <c r="R3218">
        <v>6452040.8700000001</v>
      </c>
    </row>
    <row r="3219" spans="1:18">
      <c r="A3219">
        <v>741</v>
      </c>
      <c r="B3219">
        <v>70047488</v>
      </c>
      <c r="C3219">
        <f>+PF2480</f>
        <v>0</v>
      </c>
      <c r="D3219" t="s">
        <v>274</v>
      </c>
      <c r="E3219">
        <v>1425486795000</v>
      </c>
      <c r="F3219">
        <v>1425486805000</v>
      </c>
      <c r="G3219">
        <v>1</v>
      </c>
      <c r="H3219" t="s">
        <v>1607</v>
      </c>
      <c r="I3219" t="s">
        <v>1608</v>
      </c>
      <c r="J3219" t="s">
        <v>1609</v>
      </c>
      <c r="K3219" t="s">
        <v>21</v>
      </c>
      <c r="L3219">
        <v>0</v>
      </c>
      <c r="M3219">
        <v>0</v>
      </c>
      <c r="N3219" t="s">
        <v>22</v>
      </c>
      <c r="O3219">
        <v>3</v>
      </c>
      <c r="P3219" s="30">
        <f>SQRT((postes_2[[#This Row],[x]]-$Q$1)^2+(postes_2[[#This Row],[y]]-$R$1)^2)</f>
        <v>442415.26703255583</v>
      </c>
      <c r="Q3219">
        <v>927755.52000000305</v>
      </c>
      <c r="R3219">
        <v>6445143.1699999999</v>
      </c>
    </row>
    <row r="3220" spans="1:18">
      <c r="A3220">
        <v>2778</v>
      </c>
      <c r="B3220">
        <v>50001057</v>
      </c>
      <c r="C3220" t="e">
        <f>+#REF!</f>
        <v>#REF!</v>
      </c>
      <c r="D3220" t="s">
        <v>20</v>
      </c>
      <c r="E3220">
        <v>610761600000</v>
      </c>
      <c r="F3220" t="s">
        <v>20</v>
      </c>
      <c r="G3220">
        <v>1</v>
      </c>
      <c r="H3220" t="s">
        <v>4918</v>
      </c>
      <c r="I3220" t="s">
        <v>4919</v>
      </c>
      <c r="J3220" t="s">
        <v>20</v>
      </c>
      <c r="K3220" t="s">
        <v>21</v>
      </c>
      <c r="L3220">
        <v>0</v>
      </c>
      <c r="M3220">
        <v>0</v>
      </c>
      <c r="N3220" t="s">
        <v>22</v>
      </c>
      <c r="O3220">
        <v>3</v>
      </c>
      <c r="P3220" s="30">
        <f>SQRT((postes_2[[#This Row],[x]]-$Q$1)^2+(postes_2[[#This Row],[y]]-$R$1)^2)</f>
        <v>442423.43870890571</v>
      </c>
      <c r="Q3220">
        <v>696873.20000000298</v>
      </c>
      <c r="R3220">
        <v>6319558.1399999997</v>
      </c>
    </row>
    <row r="3221" spans="1:18">
      <c r="A3221">
        <v>909</v>
      </c>
      <c r="B3221">
        <v>30001427</v>
      </c>
      <c r="C3221" t="e">
        <f>+#REF!</f>
        <v>#REF!</v>
      </c>
      <c r="D3221" t="s">
        <v>17</v>
      </c>
      <c r="E3221">
        <v>610761600000</v>
      </c>
      <c r="F3221">
        <v>1319819231000</v>
      </c>
      <c r="G3221">
        <v>1</v>
      </c>
      <c r="H3221" t="s">
        <v>1960</v>
      </c>
      <c r="I3221" t="s">
        <v>1961</v>
      </c>
      <c r="J3221" t="s">
        <v>1962</v>
      </c>
      <c r="K3221" t="s">
        <v>21</v>
      </c>
      <c r="L3221">
        <v>0</v>
      </c>
      <c r="M3221">
        <v>0</v>
      </c>
      <c r="N3221" t="s">
        <v>22</v>
      </c>
      <c r="O3221">
        <v>2</v>
      </c>
      <c r="P3221" s="30">
        <f>SQRT((postes_2[[#This Row],[x]]-$Q$1)^2+(postes_2[[#This Row],[y]]-$R$1)^2)</f>
        <v>442659.81565301493</v>
      </c>
      <c r="Q3221">
        <v>972588.15999999596</v>
      </c>
      <c r="R3221">
        <v>6498869.2699999996</v>
      </c>
    </row>
    <row r="3222" spans="1:18">
      <c r="A3222">
        <v>2047</v>
      </c>
      <c r="B3222">
        <v>20000846</v>
      </c>
      <c r="C3222" t="e">
        <f>+#REF!</f>
        <v>#REF!</v>
      </c>
      <c r="D3222" t="s">
        <v>30</v>
      </c>
      <c r="E3222" s="1">
        <v>876096000000</v>
      </c>
      <c r="F3222">
        <v>1330095186000</v>
      </c>
      <c r="G3222">
        <v>1</v>
      </c>
      <c r="H3222" t="s">
        <v>3941</v>
      </c>
      <c r="I3222" t="s">
        <v>3942</v>
      </c>
      <c r="J3222" t="s">
        <v>3943</v>
      </c>
      <c r="K3222" t="s">
        <v>21</v>
      </c>
      <c r="L3222">
        <v>0</v>
      </c>
      <c r="M3222">
        <v>0</v>
      </c>
      <c r="N3222" t="s">
        <v>22</v>
      </c>
      <c r="O3222">
        <v>6</v>
      </c>
      <c r="P3222" s="30">
        <f>SQRT((postes_2[[#This Row],[x]]-$Q$1)^2+(postes_2[[#This Row],[y]]-$R$1)^2)</f>
        <v>442738.24897264509</v>
      </c>
      <c r="Q3222">
        <v>1045254.79</v>
      </c>
      <c r="R3222">
        <v>6837001.1200000001</v>
      </c>
    </row>
    <row r="3223" spans="1:18">
      <c r="A3223">
        <v>743</v>
      </c>
      <c r="B3223">
        <v>20000547</v>
      </c>
      <c r="C3223">
        <f>+PF2482</f>
        <v>0</v>
      </c>
      <c r="D3223" t="s">
        <v>30</v>
      </c>
      <c r="E3223">
        <v>610761600000</v>
      </c>
      <c r="F3223">
        <v>1324473621000</v>
      </c>
      <c r="G3223">
        <v>1</v>
      </c>
      <c r="H3223" t="s">
        <v>1612</v>
      </c>
      <c r="I3223" t="s">
        <v>1613</v>
      </c>
      <c r="J3223" t="s">
        <v>186</v>
      </c>
      <c r="K3223" t="s">
        <v>21</v>
      </c>
      <c r="L3223">
        <v>0</v>
      </c>
      <c r="M3223">
        <v>0</v>
      </c>
      <c r="N3223" t="s">
        <v>22</v>
      </c>
      <c r="O3223">
        <v>3</v>
      </c>
      <c r="P3223" s="30">
        <f>SQRT((postes_2[[#This Row],[x]]-$Q$1)^2+(postes_2[[#This Row],[y]]-$R$1)^2)</f>
        <v>442741.27472542023</v>
      </c>
      <c r="Q3223">
        <v>1037441.26</v>
      </c>
      <c r="R3223">
        <v>6870572.4400000004</v>
      </c>
    </row>
    <row r="3224" spans="1:18">
      <c r="A3224">
        <v>2614</v>
      </c>
      <c r="B3224">
        <v>60000497</v>
      </c>
      <c r="C3224">
        <f>+PF612</f>
        <v>0</v>
      </c>
      <c r="D3224" t="s">
        <v>20</v>
      </c>
      <c r="E3224">
        <v>610761600000</v>
      </c>
      <c r="F3224" t="s">
        <v>20</v>
      </c>
      <c r="G3224">
        <v>1</v>
      </c>
      <c r="H3224" t="s">
        <v>5138</v>
      </c>
      <c r="I3224" t="s">
        <v>5139</v>
      </c>
      <c r="J3224" t="s">
        <v>20</v>
      </c>
      <c r="K3224" t="s">
        <v>21</v>
      </c>
      <c r="L3224">
        <v>0</v>
      </c>
      <c r="M3224">
        <v>0</v>
      </c>
      <c r="N3224" t="s">
        <v>22</v>
      </c>
      <c r="O3224">
        <v>3</v>
      </c>
      <c r="P3224" s="30">
        <f>SQRT((postes_2[[#This Row],[x]]-$Q$1)^2+(postes_2[[#This Row],[y]]-$R$1)^2)</f>
        <v>442851.42788038863</v>
      </c>
      <c r="Q3224">
        <v>169233.45000000301</v>
      </c>
      <c r="R3224">
        <v>6791255.4800000004</v>
      </c>
    </row>
    <row r="3225" spans="1:18">
      <c r="A3225">
        <v>2320</v>
      </c>
      <c r="B3225">
        <v>50001107</v>
      </c>
      <c r="C3225" t="e">
        <f>+#REF!</f>
        <v>#REF!</v>
      </c>
      <c r="D3225" t="s">
        <v>77</v>
      </c>
      <c r="E3225">
        <v>1169219349000</v>
      </c>
      <c r="F3225">
        <v>1331742870000</v>
      </c>
      <c r="G3225">
        <v>1</v>
      </c>
      <c r="H3225" t="s">
        <v>5441</v>
      </c>
      <c r="I3225" t="s">
        <v>5442</v>
      </c>
      <c r="J3225" t="s">
        <v>20</v>
      </c>
      <c r="K3225" t="s">
        <v>21</v>
      </c>
      <c r="L3225">
        <v>0</v>
      </c>
      <c r="M3225">
        <v>0</v>
      </c>
      <c r="N3225" t="s">
        <v>22</v>
      </c>
      <c r="O3225">
        <v>3</v>
      </c>
      <c r="P3225" s="30">
        <f>SQRT((postes_2[[#This Row],[x]]-$Q$1)^2+(postes_2[[#This Row],[y]]-$R$1)^2)</f>
        <v>442877.17692759144</v>
      </c>
      <c r="Q3225">
        <v>558911.20000000298</v>
      </c>
      <c r="R3225">
        <v>6313596.5099999998</v>
      </c>
    </row>
    <row r="3226" spans="1:18">
      <c r="A3226">
        <v>2692</v>
      </c>
      <c r="B3226">
        <v>20000862</v>
      </c>
      <c r="C3226" t="e">
        <f>+#REF!</f>
        <v>#REF!</v>
      </c>
      <c r="D3226" t="s">
        <v>20</v>
      </c>
      <c r="E3226">
        <v>610761600000</v>
      </c>
      <c r="F3226" t="s">
        <v>20</v>
      </c>
      <c r="G3226">
        <v>1</v>
      </c>
      <c r="H3226" t="s">
        <v>6253</v>
      </c>
      <c r="I3226" t="s">
        <v>6254</v>
      </c>
      <c r="J3226" t="s">
        <v>26</v>
      </c>
      <c r="K3226" t="s">
        <v>21</v>
      </c>
      <c r="L3226">
        <v>0</v>
      </c>
      <c r="M3226">
        <v>0</v>
      </c>
      <c r="N3226" t="s">
        <v>22</v>
      </c>
      <c r="O3226">
        <v>3</v>
      </c>
      <c r="P3226" s="30">
        <f>SQRT((postes_2[[#This Row],[x]]-$Q$1)^2+(postes_2[[#This Row],[y]]-$R$1)^2)</f>
        <v>442967.36468704365</v>
      </c>
      <c r="Q3226">
        <v>1045876.06</v>
      </c>
      <c r="R3226">
        <v>6834954.8700000001</v>
      </c>
    </row>
    <row r="3227" spans="1:18">
      <c r="A3227">
        <v>908</v>
      </c>
      <c r="B3227">
        <v>40000240</v>
      </c>
      <c r="C3227">
        <f>+PF2321</f>
        <v>0</v>
      </c>
      <c r="D3227" t="s">
        <v>20</v>
      </c>
      <c r="E3227">
        <v>610761600000</v>
      </c>
      <c r="F3227" t="s">
        <v>20</v>
      </c>
      <c r="G3227">
        <v>1</v>
      </c>
      <c r="H3227" t="s">
        <v>1958</v>
      </c>
      <c r="I3227" t="s">
        <v>1959</v>
      </c>
      <c r="J3227" t="s">
        <v>20</v>
      </c>
      <c r="K3227" t="s">
        <v>21</v>
      </c>
      <c r="L3227">
        <v>0</v>
      </c>
      <c r="M3227">
        <v>0</v>
      </c>
      <c r="N3227" t="s">
        <v>22</v>
      </c>
      <c r="O3227">
        <v>3</v>
      </c>
      <c r="P3227" s="30">
        <f>SQRT((postes_2[[#This Row],[x]]-$Q$1)^2+(postes_2[[#This Row],[y]]-$R$1)^2)</f>
        <v>443365.45225598459</v>
      </c>
      <c r="Q3227">
        <v>783401.32999999798</v>
      </c>
      <c r="R3227">
        <v>6345213.1200000001</v>
      </c>
    </row>
    <row r="3228" spans="1:18">
      <c r="A3228">
        <v>3187</v>
      </c>
      <c r="B3228">
        <v>20000598</v>
      </c>
      <c r="C3228" t="e">
        <f>+PE0</f>
        <v>#NAME?</v>
      </c>
      <c r="D3228" t="s">
        <v>83</v>
      </c>
      <c r="E3228">
        <v>1340286183000</v>
      </c>
      <c r="F3228">
        <v>1222354600000</v>
      </c>
      <c r="G3228">
        <v>1</v>
      </c>
      <c r="H3228" t="s">
        <v>4815</v>
      </c>
      <c r="I3228" t="s">
        <v>4816</v>
      </c>
      <c r="J3228" t="s">
        <v>26</v>
      </c>
      <c r="K3228" t="s">
        <v>21</v>
      </c>
      <c r="L3228">
        <v>0</v>
      </c>
      <c r="M3228">
        <v>0</v>
      </c>
      <c r="N3228" t="s">
        <v>22</v>
      </c>
      <c r="O3228">
        <v>0</v>
      </c>
      <c r="P3228" s="30">
        <f>SQRT((postes_2[[#This Row],[x]]-$Q$1)^2+(postes_2[[#This Row],[y]]-$R$1)^2)</f>
        <v>443423.12537767313</v>
      </c>
      <c r="Q3228">
        <v>1040730.14</v>
      </c>
      <c r="R3228">
        <v>6860698.8600000003</v>
      </c>
    </row>
    <row r="3229" spans="1:18">
      <c r="A3229">
        <v>1729</v>
      </c>
      <c r="B3229">
        <v>30002030</v>
      </c>
      <c r="C3229">
        <f>+PF1502</f>
        <v>0</v>
      </c>
      <c r="D3229" t="s">
        <v>274</v>
      </c>
      <c r="E3229">
        <v>1022716800000</v>
      </c>
      <c r="F3229">
        <v>1392198268000</v>
      </c>
      <c r="G3229">
        <v>1</v>
      </c>
      <c r="H3229" t="s">
        <v>6982</v>
      </c>
      <c r="I3229" t="s">
        <v>6983</v>
      </c>
      <c r="J3229" t="s">
        <v>20</v>
      </c>
      <c r="K3229" t="s">
        <v>21</v>
      </c>
      <c r="L3229">
        <v>0</v>
      </c>
      <c r="M3229">
        <v>0</v>
      </c>
      <c r="N3229" t="s">
        <v>22</v>
      </c>
      <c r="O3229">
        <v>3</v>
      </c>
      <c r="P3229" s="30">
        <f>SQRT((postes_2[[#This Row],[x]]-$Q$1)^2+(postes_2[[#This Row],[y]]-$R$1)^2)</f>
        <v>443464.93820001319</v>
      </c>
      <c r="Q3229">
        <v>938910.82</v>
      </c>
      <c r="R3229">
        <v>6455490.3499999996</v>
      </c>
    </row>
    <row r="3230" spans="1:18">
      <c r="A3230">
        <v>3772</v>
      </c>
      <c r="B3230">
        <v>30000814</v>
      </c>
      <c r="C3230" t="e">
        <f>+#REF!</f>
        <v>#REF!</v>
      </c>
      <c r="D3230" t="s">
        <v>152</v>
      </c>
      <c r="E3230">
        <v>610761600000</v>
      </c>
      <c r="F3230">
        <v>1287419705000</v>
      </c>
      <c r="G3230">
        <v>1</v>
      </c>
      <c r="H3230" t="s">
        <v>7353</v>
      </c>
      <c r="I3230" t="s">
        <v>7354</v>
      </c>
      <c r="J3230" t="s">
        <v>20</v>
      </c>
      <c r="K3230" t="s">
        <v>21</v>
      </c>
      <c r="L3230">
        <v>0</v>
      </c>
      <c r="M3230">
        <v>0</v>
      </c>
      <c r="N3230" t="s">
        <v>22</v>
      </c>
      <c r="O3230">
        <v>3</v>
      </c>
      <c r="P3230" s="30">
        <f>SQRT((postes_2[[#This Row],[x]]-$Q$1)^2+(postes_2[[#This Row],[y]]-$R$1)^2)</f>
        <v>443665.07505251607</v>
      </c>
      <c r="Q3230">
        <v>1000730.47</v>
      </c>
      <c r="R3230">
        <v>6542429.3899999997</v>
      </c>
    </row>
    <row r="3231" spans="1:18">
      <c r="A3231">
        <v>1742</v>
      </c>
      <c r="B3231">
        <v>30001440</v>
      </c>
      <c r="C3231" t="e">
        <f>+#REF!</f>
        <v>#REF!</v>
      </c>
      <c r="D3231" t="s">
        <v>212</v>
      </c>
      <c r="E3231">
        <v>610761600000</v>
      </c>
      <c r="F3231">
        <v>1155125064000</v>
      </c>
      <c r="G3231">
        <v>1</v>
      </c>
      <c r="H3231" t="s">
        <v>7009</v>
      </c>
      <c r="I3231" t="s">
        <v>7010</v>
      </c>
      <c r="J3231" t="s">
        <v>1538</v>
      </c>
      <c r="K3231" t="s">
        <v>21</v>
      </c>
      <c r="L3231">
        <v>0</v>
      </c>
      <c r="M3231">
        <v>0</v>
      </c>
      <c r="N3231" t="s">
        <v>22</v>
      </c>
      <c r="O3231">
        <v>2</v>
      </c>
      <c r="P3231" s="30">
        <f>SQRT((postes_2[[#This Row],[x]]-$Q$1)^2+(postes_2[[#This Row],[y]]-$R$1)^2)</f>
        <v>443695.87526551634</v>
      </c>
      <c r="Q3231">
        <v>972686.93</v>
      </c>
      <c r="R3231">
        <v>6497211.6699999999</v>
      </c>
    </row>
    <row r="3232" spans="1:18">
      <c r="A3232">
        <v>1561</v>
      </c>
      <c r="B3232">
        <v>30000804</v>
      </c>
      <c r="C3232" t="e">
        <f>+#REF!</f>
        <v>#REF!</v>
      </c>
      <c r="D3232" t="s">
        <v>274</v>
      </c>
      <c r="E3232">
        <v>610761600000</v>
      </c>
      <c r="F3232">
        <v>1415028903000</v>
      </c>
      <c r="G3232">
        <v>1</v>
      </c>
      <c r="H3232" t="s">
        <v>2523</v>
      </c>
      <c r="I3232" t="s">
        <v>2524</v>
      </c>
      <c r="J3232" t="s">
        <v>20</v>
      </c>
      <c r="K3232" t="s">
        <v>21</v>
      </c>
      <c r="L3232">
        <v>0</v>
      </c>
      <c r="M3232">
        <v>0</v>
      </c>
      <c r="N3232" t="s">
        <v>22</v>
      </c>
      <c r="O3232">
        <v>3</v>
      </c>
      <c r="P3232" s="30">
        <f>SQRT((postes_2[[#This Row],[x]]-$Q$1)^2+(postes_2[[#This Row],[y]]-$R$1)^2)</f>
        <v>443797.3419932535</v>
      </c>
      <c r="Q3232">
        <v>1002067.85</v>
      </c>
      <c r="R3232">
        <v>6544640.2999999998</v>
      </c>
    </row>
    <row r="3233" spans="1:18">
      <c r="A3233">
        <v>1471</v>
      </c>
      <c r="B3233">
        <v>30001723</v>
      </c>
      <c r="C3233">
        <f>+PF1763</f>
        <v>0</v>
      </c>
      <c r="D3233" t="s">
        <v>1622</v>
      </c>
      <c r="E3233">
        <v>610761600000</v>
      </c>
      <c r="F3233">
        <v>1424687045000</v>
      </c>
      <c r="G3233">
        <v>1</v>
      </c>
      <c r="H3233" t="s">
        <v>5875</v>
      </c>
      <c r="I3233" t="s">
        <v>5876</v>
      </c>
      <c r="J3233" t="s">
        <v>20</v>
      </c>
      <c r="K3233" t="s">
        <v>21</v>
      </c>
      <c r="L3233">
        <v>0</v>
      </c>
      <c r="M3233">
        <v>0</v>
      </c>
      <c r="N3233" t="s">
        <v>22</v>
      </c>
      <c r="O3233">
        <v>2</v>
      </c>
      <c r="P3233" s="30">
        <f>SQRT((postes_2[[#This Row],[x]]-$Q$1)^2+(postes_2[[#This Row],[y]]-$R$1)^2)</f>
        <v>443860.81796761084</v>
      </c>
      <c r="Q3233">
        <v>959837.10999999905</v>
      </c>
      <c r="R3233">
        <v>6479684.0599999996</v>
      </c>
    </row>
    <row r="3234" spans="1:18">
      <c r="A3234">
        <v>2856</v>
      </c>
      <c r="B3234">
        <v>50001063</v>
      </c>
      <c r="C3234">
        <f>+PF380</f>
        <v>0</v>
      </c>
      <c r="D3234" t="s">
        <v>152</v>
      </c>
      <c r="E3234">
        <v>610761600000</v>
      </c>
      <c r="F3234">
        <v>1302602995000</v>
      </c>
      <c r="G3234">
        <v>1</v>
      </c>
      <c r="H3234" t="s">
        <v>2287</v>
      </c>
      <c r="I3234" t="s">
        <v>2288</v>
      </c>
      <c r="J3234" t="s">
        <v>26</v>
      </c>
      <c r="K3234" t="s">
        <v>21</v>
      </c>
      <c r="L3234">
        <v>0</v>
      </c>
      <c r="M3234">
        <v>0</v>
      </c>
      <c r="N3234" t="s">
        <v>22</v>
      </c>
      <c r="O3234">
        <v>3</v>
      </c>
      <c r="P3234" s="30">
        <f>SQRT((postes_2[[#This Row],[x]]-$Q$1)^2+(postes_2[[#This Row],[y]]-$R$1)^2)</f>
        <v>444334.96084474761</v>
      </c>
      <c r="Q3234">
        <v>701567.09000000404</v>
      </c>
      <c r="R3234">
        <v>6318566.0999999996</v>
      </c>
    </row>
    <row r="3235" spans="1:18">
      <c r="A3235">
        <v>3919</v>
      </c>
      <c r="B3235">
        <v>20000925</v>
      </c>
      <c r="C3235" t="e">
        <f>+#REF!</f>
        <v>#REF!</v>
      </c>
      <c r="D3235" t="s">
        <v>20</v>
      </c>
      <c r="E3235">
        <v>610761600000</v>
      </c>
      <c r="F3235" t="s">
        <v>20</v>
      </c>
      <c r="G3235">
        <v>1</v>
      </c>
      <c r="H3235" t="s">
        <v>8298</v>
      </c>
      <c r="I3235" t="s">
        <v>8299</v>
      </c>
      <c r="J3235" t="s">
        <v>20</v>
      </c>
      <c r="K3235" t="s">
        <v>21</v>
      </c>
      <c r="L3235">
        <v>0</v>
      </c>
      <c r="M3235">
        <v>0</v>
      </c>
      <c r="N3235" t="s">
        <v>22</v>
      </c>
      <c r="O3235">
        <v>6</v>
      </c>
      <c r="P3235" s="30">
        <f>SQRT((postes_2[[#This Row],[x]]-$Q$1)^2+(postes_2[[#This Row],[y]]-$R$1)^2)</f>
        <v>444422.95028535667</v>
      </c>
      <c r="Q3235">
        <v>1049577.23</v>
      </c>
      <c r="R3235">
        <v>6821989.54</v>
      </c>
    </row>
    <row r="3236" spans="1:18">
      <c r="A3236">
        <v>3926</v>
      </c>
      <c r="B3236">
        <v>20000775</v>
      </c>
      <c r="C3236" t="e">
        <f>+#REF!</f>
        <v>#REF!</v>
      </c>
      <c r="D3236" t="s">
        <v>1094</v>
      </c>
      <c r="E3236">
        <v>935539200000</v>
      </c>
      <c r="F3236">
        <v>1424251047000</v>
      </c>
      <c r="G3236">
        <v>1</v>
      </c>
      <c r="H3236" t="s">
        <v>8312</v>
      </c>
      <c r="I3236" t="s">
        <v>8313</v>
      </c>
      <c r="J3236" t="s">
        <v>186</v>
      </c>
      <c r="K3236" t="s">
        <v>21</v>
      </c>
      <c r="L3236">
        <v>0</v>
      </c>
      <c r="M3236">
        <v>0</v>
      </c>
      <c r="N3236" t="s">
        <v>22</v>
      </c>
      <c r="O3236">
        <v>3</v>
      </c>
      <c r="P3236" s="30">
        <f>SQRT((postes_2[[#This Row],[x]]-$Q$1)^2+(postes_2[[#This Row],[y]]-$R$1)^2)</f>
        <v>444436.43314181804</v>
      </c>
      <c r="Q3236">
        <v>1046304.01</v>
      </c>
      <c r="R3236">
        <v>6840478.6699999999</v>
      </c>
    </row>
    <row r="3237" spans="1:18">
      <c r="A3237">
        <v>2459</v>
      </c>
      <c r="B3237">
        <v>20001114</v>
      </c>
      <c r="C3237" t="e">
        <f>+#REF!</f>
        <v>#REF!</v>
      </c>
      <c r="D3237" t="s">
        <v>43</v>
      </c>
      <c r="E3237">
        <v>1143802476000</v>
      </c>
      <c r="F3237" t="s">
        <v>20</v>
      </c>
      <c r="G3237">
        <v>1</v>
      </c>
      <c r="H3237" t="s">
        <v>1461</v>
      </c>
      <c r="I3237" t="s">
        <v>1462</v>
      </c>
      <c r="J3237" t="s">
        <v>1463</v>
      </c>
      <c r="K3237" t="s">
        <v>21</v>
      </c>
      <c r="L3237">
        <v>0</v>
      </c>
      <c r="M3237">
        <v>0</v>
      </c>
      <c r="N3237" t="s">
        <v>22</v>
      </c>
      <c r="O3237">
        <v>7</v>
      </c>
      <c r="P3237" s="30">
        <f>SQRT((postes_2[[#This Row],[x]]-$Q$1)^2+(postes_2[[#This Row],[y]]-$R$1)^2)</f>
        <v>444524.99143289187</v>
      </c>
      <c r="Q3237">
        <v>1053657.2</v>
      </c>
      <c r="R3237">
        <v>6787914.4100000001</v>
      </c>
    </row>
    <row r="3238" spans="1:18">
      <c r="A3238">
        <v>3460</v>
      </c>
      <c r="B3238">
        <v>30001774</v>
      </c>
      <c r="C3238" t="e">
        <f>+#REF!</f>
        <v>#REF!</v>
      </c>
      <c r="D3238" t="s">
        <v>20</v>
      </c>
      <c r="E3238">
        <v>610761600000</v>
      </c>
      <c r="F3238" t="s">
        <v>20</v>
      </c>
      <c r="G3238">
        <v>1</v>
      </c>
      <c r="H3238" t="s">
        <v>254</v>
      </c>
      <c r="I3238" t="s">
        <v>255</v>
      </c>
      <c r="J3238" t="s">
        <v>20</v>
      </c>
      <c r="K3238" t="s">
        <v>21</v>
      </c>
      <c r="L3238">
        <v>0</v>
      </c>
      <c r="M3238">
        <v>0</v>
      </c>
      <c r="N3238" t="s">
        <v>22</v>
      </c>
      <c r="O3238">
        <v>2</v>
      </c>
      <c r="P3238" s="30">
        <f>SQRT((postes_2[[#This Row],[x]]-$Q$1)^2+(postes_2[[#This Row],[y]]-$R$1)^2)</f>
        <v>444618.22482441808</v>
      </c>
      <c r="Q3238">
        <v>957570.11999999697</v>
      </c>
      <c r="R3238">
        <v>6475601.9900000002</v>
      </c>
    </row>
    <row r="3239" spans="1:18">
      <c r="A3239">
        <v>1740</v>
      </c>
      <c r="B3239">
        <v>30001469</v>
      </c>
      <c r="C3239" t="e">
        <f>+#REF!</f>
        <v>#REF!</v>
      </c>
      <c r="D3239" t="s">
        <v>30</v>
      </c>
      <c r="E3239">
        <v>1133974140000</v>
      </c>
      <c r="F3239">
        <v>1333555376000</v>
      </c>
      <c r="G3239">
        <v>1</v>
      </c>
      <c r="H3239" t="s">
        <v>7005</v>
      </c>
      <c r="I3239" t="s">
        <v>7006</v>
      </c>
      <c r="J3239" t="s">
        <v>20</v>
      </c>
      <c r="K3239" t="s">
        <v>21</v>
      </c>
      <c r="L3239">
        <v>0</v>
      </c>
      <c r="M3239">
        <v>0</v>
      </c>
      <c r="N3239" t="s">
        <v>22</v>
      </c>
      <c r="O3239">
        <v>6</v>
      </c>
      <c r="P3239" s="30">
        <f>SQRT((postes_2[[#This Row],[x]]-$Q$1)^2+(postes_2[[#This Row],[y]]-$R$1)^2)</f>
        <v>444685.55394516996</v>
      </c>
      <c r="Q3239">
        <v>972591.97999999695</v>
      </c>
      <c r="R3239">
        <v>6495368.5700000003</v>
      </c>
    </row>
    <row r="3240" spans="1:18">
      <c r="A3240">
        <v>1977</v>
      </c>
      <c r="B3240">
        <v>30001755</v>
      </c>
      <c r="C3240">
        <f>+PF1264</f>
        <v>0</v>
      </c>
      <c r="D3240" t="s">
        <v>17</v>
      </c>
      <c r="E3240">
        <v>1146751605000</v>
      </c>
      <c r="F3240">
        <v>1317984208000</v>
      </c>
      <c r="G3240">
        <v>1</v>
      </c>
      <c r="H3240" t="s">
        <v>4025</v>
      </c>
      <c r="I3240" t="s">
        <v>3425</v>
      </c>
      <c r="J3240" t="s">
        <v>26</v>
      </c>
      <c r="K3240" t="s">
        <v>21</v>
      </c>
      <c r="L3240">
        <v>0</v>
      </c>
      <c r="M3240">
        <v>0</v>
      </c>
      <c r="N3240" t="s">
        <v>22</v>
      </c>
      <c r="O3240">
        <v>2</v>
      </c>
      <c r="P3240" s="30">
        <f>SQRT((postes_2[[#This Row],[x]]-$Q$1)^2+(postes_2[[#This Row],[y]]-$R$1)^2)</f>
        <v>444931.46989013377</v>
      </c>
      <c r="Q3240">
        <v>959126.20000000298</v>
      </c>
      <c r="R3240">
        <v>6477052.5599999996</v>
      </c>
    </row>
    <row r="3241" spans="1:18">
      <c r="A3241">
        <v>2728</v>
      </c>
      <c r="B3241">
        <v>40000139</v>
      </c>
      <c r="C3241">
        <f>+PF515</f>
        <v>0</v>
      </c>
      <c r="D3241" t="s">
        <v>20</v>
      </c>
      <c r="E3241">
        <v>610761600000</v>
      </c>
      <c r="F3241" t="s">
        <v>20</v>
      </c>
      <c r="G3241">
        <v>1</v>
      </c>
      <c r="H3241" t="s">
        <v>6414</v>
      </c>
      <c r="I3241" t="s">
        <v>6415</v>
      </c>
      <c r="J3241" t="s">
        <v>26</v>
      </c>
      <c r="K3241" t="s">
        <v>21</v>
      </c>
      <c r="L3241">
        <v>0</v>
      </c>
      <c r="M3241">
        <v>0</v>
      </c>
      <c r="N3241" t="s">
        <v>22</v>
      </c>
      <c r="O3241">
        <v>3</v>
      </c>
      <c r="P3241" s="30">
        <f>SQRT((postes_2[[#This Row],[x]]-$Q$1)^2+(postes_2[[#This Row],[y]]-$R$1)^2)</f>
        <v>445165.44509533845</v>
      </c>
      <c r="Q3241">
        <v>836129.29999999702</v>
      </c>
      <c r="R3241">
        <v>6369730.8899999997</v>
      </c>
    </row>
    <row r="3242" spans="1:18">
      <c r="A3242">
        <v>3822</v>
      </c>
      <c r="B3242">
        <v>20000720</v>
      </c>
      <c r="C3242" t="e">
        <f>+#REF!</f>
        <v>#REF!</v>
      </c>
      <c r="D3242" t="s">
        <v>1094</v>
      </c>
      <c r="E3242">
        <v>791769600000</v>
      </c>
      <c r="F3242">
        <v>1424348632000</v>
      </c>
      <c r="G3242">
        <v>1</v>
      </c>
      <c r="H3242" t="s">
        <v>8148</v>
      </c>
      <c r="I3242" t="s">
        <v>8149</v>
      </c>
      <c r="J3242" t="s">
        <v>186</v>
      </c>
      <c r="K3242" t="s">
        <v>21</v>
      </c>
      <c r="L3242">
        <v>0</v>
      </c>
      <c r="M3242">
        <v>0</v>
      </c>
      <c r="N3242" t="s">
        <v>22</v>
      </c>
      <c r="O3242">
        <v>3</v>
      </c>
      <c r="P3242" s="30">
        <f>SQRT((postes_2[[#This Row],[x]]-$Q$1)^2+(postes_2[[#This Row],[y]]-$R$1)^2)</f>
        <v>445209.69604703842</v>
      </c>
      <c r="Q3242">
        <v>1046506.92</v>
      </c>
      <c r="R3242">
        <v>6843367.0700000003</v>
      </c>
    </row>
    <row r="3243" spans="1:18">
      <c r="A3243">
        <v>187</v>
      </c>
      <c r="B3243">
        <v>70005302</v>
      </c>
      <c r="C3243">
        <f>+PF3058</f>
        <v>0</v>
      </c>
      <c r="D3243" t="s">
        <v>77</v>
      </c>
      <c r="E3243">
        <v>1107273054000</v>
      </c>
      <c r="F3243">
        <v>1311593053000</v>
      </c>
      <c r="G3243">
        <v>1</v>
      </c>
      <c r="H3243" t="s">
        <v>460</v>
      </c>
      <c r="I3243" t="s">
        <v>461</v>
      </c>
      <c r="J3243" t="s">
        <v>20</v>
      </c>
      <c r="K3243" t="s">
        <v>21</v>
      </c>
      <c r="L3243">
        <v>0</v>
      </c>
      <c r="M3243">
        <v>0</v>
      </c>
      <c r="N3243" t="s">
        <v>22</v>
      </c>
      <c r="O3243">
        <v>3</v>
      </c>
      <c r="P3243" s="30">
        <f>SQRT((postes_2[[#This Row],[x]]-$Q$1)^2+(postes_2[[#This Row],[y]]-$R$1)^2)</f>
        <v>445256.74635528569</v>
      </c>
      <c r="Q3243">
        <v>848190.07</v>
      </c>
      <c r="R3243">
        <v>6376975.4299999997</v>
      </c>
    </row>
    <row r="3244" spans="1:18">
      <c r="A3244">
        <v>836</v>
      </c>
      <c r="B3244">
        <v>50001128</v>
      </c>
      <c r="C3244">
        <f>+PF2410</f>
        <v>0</v>
      </c>
      <c r="D3244" t="s">
        <v>74</v>
      </c>
      <c r="E3244">
        <v>610761600000</v>
      </c>
      <c r="F3244">
        <v>1374747744000</v>
      </c>
      <c r="G3244">
        <v>1</v>
      </c>
      <c r="H3244" t="s">
        <v>1805</v>
      </c>
      <c r="I3244" t="s">
        <v>1806</v>
      </c>
      <c r="J3244" t="s">
        <v>20</v>
      </c>
      <c r="K3244" t="s">
        <v>21</v>
      </c>
      <c r="L3244">
        <v>0</v>
      </c>
      <c r="M3244">
        <v>0</v>
      </c>
      <c r="N3244" t="s">
        <v>22</v>
      </c>
      <c r="O3244">
        <v>3</v>
      </c>
      <c r="P3244" s="30">
        <f>SQRT((postes_2[[#This Row],[x]]-$Q$1)^2+(postes_2[[#This Row],[y]]-$R$1)^2)</f>
        <v>445542.5440069827</v>
      </c>
      <c r="Q3244">
        <v>579497.32999999798</v>
      </c>
      <c r="R3244">
        <v>6308997.6200000001</v>
      </c>
    </row>
    <row r="3245" spans="1:18">
      <c r="A3245">
        <v>1733</v>
      </c>
      <c r="B3245">
        <v>30002032</v>
      </c>
      <c r="C3245">
        <f>+PF1518</f>
        <v>0</v>
      </c>
      <c r="D3245" t="s">
        <v>274</v>
      </c>
      <c r="E3245" s="1">
        <v>891216000000</v>
      </c>
      <c r="F3245">
        <v>1393591740000</v>
      </c>
      <c r="G3245">
        <v>1</v>
      </c>
      <c r="H3245" t="s">
        <v>6989</v>
      </c>
      <c r="I3245" t="s">
        <v>6990</v>
      </c>
      <c r="J3245" t="s">
        <v>20</v>
      </c>
      <c r="K3245" t="s">
        <v>21</v>
      </c>
      <c r="L3245">
        <v>0</v>
      </c>
      <c r="M3245">
        <v>0</v>
      </c>
      <c r="N3245" t="s">
        <v>22</v>
      </c>
      <c r="O3245">
        <v>7</v>
      </c>
      <c r="P3245" s="30">
        <f>SQRT((postes_2[[#This Row],[x]]-$Q$1)^2+(postes_2[[#This Row],[y]]-$R$1)^2)</f>
        <v>445659.17658527434</v>
      </c>
      <c r="Q3245">
        <v>940366.85999999905</v>
      </c>
      <c r="R3245">
        <v>6453829.75</v>
      </c>
    </row>
    <row r="3246" spans="1:18">
      <c r="A3246">
        <v>1903</v>
      </c>
      <c r="B3246">
        <v>30001752</v>
      </c>
      <c r="C3246">
        <f>+PF1344</f>
        <v>0</v>
      </c>
      <c r="D3246" t="s">
        <v>17</v>
      </c>
      <c r="E3246">
        <v>610761600000</v>
      </c>
      <c r="F3246">
        <v>1317984198000</v>
      </c>
      <c r="G3246">
        <v>1</v>
      </c>
      <c r="H3246" t="s">
        <v>3424</v>
      </c>
      <c r="I3246" t="s">
        <v>3425</v>
      </c>
      <c r="J3246" t="s">
        <v>20</v>
      </c>
      <c r="K3246" t="s">
        <v>21</v>
      </c>
      <c r="L3246">
        <v>0</v>
      </c>
      <c r="M3246">
        <v>0</v>
      </c>
      <c r="N3246" t="s">
        <v>22</v>
      </c>
      <c r="O3246">
        <v>2</v>
      </c>
      <c r="P3246" s="30">
        <f>SQRT((postes_2[[#This Row],[x]]-$Q$1)^2+(postes_2[[#This Row],[y]]-$R$1)^2)</f>
        <v>445701.64586728171</v>
      </c>
      <c r="Q3246">
        <v>960795.28000000096</v>
      </c>
      <c r="R3246">
        <v>6477923.5</v>
      </c>
    </row>
    <row r="3247" spans="1:18">
      <c r="A3247">
        <v>1835</v>
      </c>
      <c r="B3247">
        <v>30002042</v>
      </c>
      <c r="C3247">
        <f>+PF1414</f>
        <v>0</v>
      </c>
      <c r="D3247" t="s">
        <v>274</v>
      </c>
      <c r="E3247">
        <v>610761600000</v>
      </c>
      <c r="F3247">
        <v>1391010229000</v>
      </c>
      <c r="G3247">
        <v>1</v>
      </c>
      <c r="H3247" t="s">
        <v>7538</v>
      </c>
      <c r="I3247" t="s">
        <v>7539</v>
      </c>
      <c r="J3247" t="s">
        <v>20</v>
      </c>
      <c r="K3247" t="s">
        <v>21</v>
      </c>
      <c r="L3247">
        <v>0</v>
      </c>
      <c r="M3247">
        <v>0</v>
      </c>
      <c r="N3247" t="s">
        <v>22</v>
      </c>
      <c r="O3247">
        <v>3</v>
      </c>
      <c r="P3247" s="30">
        <f>SQRT((postes_2[[#This Row],[x]]-$Q$1)^2+(postes_2[[#This Row],[y]]-$R$1)^2)</f>
        <v>445998.26375182351</v>
      </c>
      <c r="Q3247">
        <v>939136.00999999803</v>
      </c>
      <c r="R3247">
        <v>6451978.29</v>
      </c>
    </row>
    <row r="3248" spans="1:18">
      <c r="A3248">
        <v>216</v>
      </c>
      <c r="B3248">
        <v>20000868</v>
      </c>
      <c r="C3248">
        <f>+PF3034</f>
        <v>0</v>
      </c>
      <c r="D3248" t="s">
        <v>23</v>
      </c>
      <c r="E3248">
        <v>906940800000</v>
      </c>
      <c r="F3248">
        <v>1240313869000</v>
      </c>
      <c r="G3248">
        <v>1</v>
      </c>
      <c r="H3248" t="s">
        <v>584</v>
      </c>
      <c r="I3248" t="s">
        <v>585</v>
      </c>
      <c r="J3248" t="s">
        <v>186</v>
      </c>
      <c r="K3248" t="s">
        <v>21</v>
      </c>
      <c r="L3248">
        <v>0</v>
      </c>
      <c r="M3248">
        <v>0</v>
      </c>
      <c r="N3248" t="s">
        <v>22</v>
      </c>
      <c r="O3248">
        <v>3</v>
      </c>
      <c r="P3248" s="30">
        <f>SQRT((postes_2[[#This Row],[x]]-$Q$1)^2+(postes_2[[#This Row],[y]]-$R$1)^2)</f>
        <v>446080.24367744656</v>
      </c>
      <c r="Q3248">
        <v>1049060.6200000001</v>
      </c>
      <c r="R3248">
        <v>6834857.8600000003</v>
      </c>
    </row>
    <row r="3249" spans="1:18">
      <c r="A3249">
        <v>2885</v>
      </c>
      <c r="B3249">
        <v>20000770</v>
      </c>
      <c r="C3249" t="e">
        <f>+#REF!</f>
        <v>#REF!</v>
      </c>
      <c r="D3249" t="s">
        <v>20</v>
      </c>
      <c r="E3249">
        <v>935539200000</v>
      </c>
      <c r="F3249" t="s">
        <v>20</v>
      </c>
      <c r="G3249">
        <v>1</v>
      </c>
      <c r="H3249" t="s">
        <v>6633</v>
      </c>
      <c r="I3249" t="s">
        <v>6634</v>
      </c>
      <c r="J3249" t="s">
        <v>186</v>
      </c>
      <c r="K3249" t="s">
        <v>21</v>
      </c>
      <c r="L3249">
        <v>0</v>
      </c>
      <c r="M3249">
        <v>0</v>
      </c>
      <c r="N3249" t="s">
        <v>22</v>
      </c>
      <c r="O3249">
        <v>6</v>
      </c>
      <c r="P3249" s="30">
        <f>SQRT((postes_2[[#This Row],[x]]-$Q$1)^2+(postes_2[[#This Row],[y]]-$R$1)^2)</f>
        <v>446489.03598119889</v>
      </c>
      <c r="Q3249">
        <v>1048456.72</v>
      </c>
      <c r="R3249">
        <v>6840177.2300000004</v>
      </c>
    </row>
    <row r="3250" spans="1:18">
      <c r="A3250">
        <v>2712</v>
      </c>
      <c r="B3250">
        <v>60000256</v>
      </c>
      <c r="C3250">
        <f>+PF540</f>
        <v>0</v>
      </c>
      <c r="D3250" t="s">
        <v>90</v>
      </c>
      <c r="E3250">
        <v>610761600000</v>
      </c>
      <c r="F3250">
        <v>1150731171000</v>
      </c>
      <c r="G3250">
        <v>1</v>
      </c>
      <c r="H3250" t="s">
        <v>6295</v>
      </c>
      <c r="I3250" t="s">
        <v>6296</v>
      </c>
      <c r="J3250" t="s">
        <v>20</v>
      </c>
      <c r="K3250" t="s">
        <v>21</v>
      </c>
      <c r="L3250">
        <v>0</v>
      </c>
      <c r="M3250">
        <v>0</v>
      </c>
      <c r="N3250" t="s">
        <v>22</v>
      </c>
      <c r="O3250">
        <v>3</v>
      </c>
      <c r="P3250" s="30">
        <f>SQRT((postes_2[[#This Row],[x]]-$Q$1)^2+(postes_2[[#This Row],[y]]-$R$1)^2)</f>
        <v>446526.19958653877</v>
      </c>
      <c r="Q3250">
        <v>169555.29999999699</v>
      </c>
      <c r="R3250">
        <v>6824035.0099999998</v>
      </c>
    </row>
    <row r="3251" spans="1:18">
      <c r="A3251">
        <v>1162</v>
      </c>
      <c r="B3251">
        <v>50001112</v>
      </c>
      <c r="C3251" t="e">
        <f>+#REF!</f>
        <v>#REF!</v>
      </c>
      <c r="D3251" t="s">
        <v>77</v>
      </c>
      <c r="E3251">
        <v>1169738222000</v>
      </c>
      <c r="F3251">
        <v>1331742287000</v>
      </c>
      <c r="G3251">
        <v>1</v>
      </c>
      <c r="H3251" t="s">
        <v>4803</v>
      </c>
      <c r="I3251" t="s">
        <v>4804</v>
      </c>
      <c r="J3251" t="s">
        <v>20</v>
      </c>
      <c r="K3251" t="s">
        <v>21</v>
      </c>
      <c r="L3251">
        <v>0</v>
      </c>
      <c r="M3251">
        <v>0</v>
      </c>
      <c r="N3251" t="s">
        <v>22</v>
      </c>
      <c r="O3251">
        <v>3</v>
      </c>
      <c r="P3251" s="30">
        <f>SQRT((postes_2[[#This Row],[x]]-$Q$1)^2+(postes_2[[#This Row],[y]]-$R$1)^2)</f>
        <v>446821.07652428676</v>
      </c>
      <c r="Q3251">
        <v>538861.79999999702</v>
      </c>
      <c r="R3251">
        <v>6312416.5</v>
      </c>
    </row>
    <row r="3252" spans="1:18">
      <c r="A3252">
        <v>2525</v>
      </c>
      <c r="B3252">
        <v>20001452</v>
      </c>
      <c r="C3252" t="e">
        <f>+#REF!</f>
        <v>#REF!</v>
      </c>
      <c r="D3252" t="s">
        <v>43</v>
      </c>
      <c r="E3252">
        <v>1143802133000</v>
      </c>
      <c r="F3252" t="s">
        <v>20</v>
      </c>
      <c r="G3252">
        <v>1</v>
      </c>
      <c r="H3252" t="s">
        <v>4601</v>
      </c>
      <c r="I3252" t="s">
        <v>4602</v>
      </c>
      <c r="J3252" t="s">
        <v>577</v>
      </c>
      <c r="K3252" t="s">
        <v>21</v>
      </c>
      <c r="L3252">
        <v>0</v>
      </c>
      <c r="M3252">
        <v>0</v>
      </c>
      <c r="N3252" t="s">
        <v>22</v>
      </c>
      <c r="O3252">
        <v>7</v>
      </c>
      <c r="P3252" s="30">
        <f>SQRT((postes_2[[#This Row],[x]]-$Q$1)^2+(postes_2[[#This Row],[y]]-$R$1)^2)</f>
        <v>446880.969495097</v>
      </c>
      <c r="Q3252">
        <v>1056360.22</v>
      </c>
      <c r="R3252">
        <v>6723732.2400000002</v>
      </c>
    </row>
    <row r="3253" spans="1:18">
      <c r="A3253">
        <v>680</v>
      </c>
      <c r="B3253">
        <v>50000835</v>
      </c>
      <c r="C3253">
        <f>+PF2575</f>
        <v>0</v>
      </c>
      <c r="D3253" t="s">
        <v>274</v>
      </c>
      <c r="E3253">
        <v>812851200000</v>
      </c>
      <c r="F3253">
        <v>1448900954000</v>
      </c>
      <c r="G3253">
        <v>1</v>
      </c>
      <c r="H3253" t="s">
        <v>1128</v>
      </c>
      <c r="I3253" t="s">
        <v>1129</v>
      </c>
      <c r="J3253" t="s">
        <v>20</v>
      </c>
      <c r="K3253" t="s">
        <v>21</v>
      </c>
      <c r="L3253">
        <v>0</v>
      </c>
      <c r="M3253">
        <v>0</v>
      </c>
      <c r="N3253" t="s">
        <v>22</v>
      </c>
      <c r="O3253">
        <v>3</v>
      </c>
      <c r="P3253" s="30">
        <f>SQRT((postes_2[[#This Row],[x]]-$Q$1)^2+(postes_2[[#This Row],[y]]-$R$1)^2)</f>
        <v>446974.11999165884</v>
      </c>
      <c r="Q3253">
        <v>369445.11999999703</v>
      </c>
      <c r="R3253">
        <v>6377040.7599999998</v>
      </c>
    </row>
    <row r="3254" spans="1:18">
      <c r="A3254">
        <v>150</v>
      </c>
      <c r="B3254">
        <v>30001514</v>
      </c>
      <c r="C3254">
        <f>+PF3110</f>
        <v>0</v>
      </c>
      <c r="D3254" t="s">
        <v>17</v>
      </c>
      <c r="E3254">
        <v>610761600000</v>
      </c>
      <c r="F3254">
        <v>1319106146000</v>
      </c>
      <c r="G3254">
        <v>1</v>
      </c>
      <c r="H3254" t="s">
        <v>387</v>
      </c>
      <c r="I3254" t="s">
        <v>388</v>
      </c>
      <c r="J3254" t="s">
        <v>20</v>
      </c>
      <c r="K3254" t="s">
        <v>21</v>
      </c>
      <c r="L3254">
        <v>0</v>
      </c>
      <c r="M3254">
        <v>0</v>
      </c>
      <c r="N3254" t="s">
        <v>22</v>
      </c>
      <c r="O3254">
        <v>7</v>
      </c>
      <c r="P3254" s="30">
        <f>SQRT((postes_2[[#This Row],[x]]-$Q$1)^2+(postes_2[[#This Row],[y]]-$R$1)^2)</f>
        <v>447069.46211216616</v>
      </c>
      <c r="Q3254">
        <v>974623.32</v>
      </c>
      <c r="R3254">
        <v>6494111.3399999999</v>
      </c>
    </row>
    <row r="3255" spans="1:18">
      <c r="A3255">
        <v>959</v>
      </c>
      <c r="B3255">
        <v>50001083</v>
      </c>
      <c r="C3255">
        <f>+PF2298</f>
        <v>0</v>
      </c>
      <c r="D3255" t="s">
        <v>20</v>
      </c>
      <c r="E3255">
        <v>814060800000</v>
      </c>
      <c r="F3255" t="s">
        <v>20</v>
      </c>
      <c r="G3255">
        <v>1</v>
      </c>
      <c r="H3255" t="s">
        <v>1498</v>
      </c>
      <c r="I3255" t="s">
        <v>1499</v>
      </c>
      <c r="J3255" t="s">
        <v>20</v>
      </c>
      <c r="K3255" t="s">
        <v>21</v>
      </c>
      <c r="L3255">
        <v>0</v>
      </c>
      <c r="M3255">
        <v>0</v>
      </c>
      <c r="N3255" t="s">
        <v>22</v>
      </c>
      <c r="O3255">
        <v>3</v>
      </c>
      <c r="P3255" s="30">
        <f>SQRT((postes_2[[#This Row],[x]]-$Q$1)^2+(postes_2[[#This Row],[y]]-$R$1)^2)</f>
        <v>447318.97790518688</v>
      </c>
      <c r="Q3255">
        <v>507557.75999999797</v>
      </c>
      <c r="R3255">
        <v>6318142.3700000001</v>
      </c>
    </row>
    <row r="3256" spans="1:18">
      <c r="A3256">
        <v>3145</v>
      </c>
      <c r="B3256">
        <v>20000519</v>
      </c>
      <c r="C3256" t="e">
        <f>+#REF!</f>
        <v>#REF!</v>
      </c>
      <c r="D3256" t="s">
        <v>274</v>
      </c>
      <c r="E3256">
        <v>610761600000</v>
      </c>
      <c r="F3256">
        <v>1424349234000</v>
      </c>
      <c r="G3256">
        <v>1</v>
      </c>
      <c r="H3256" t="s">
        <v>3128</v>
      </c>
      <c r="I3256" t="s">
        <v>3129</v>
      </c>
      <c r="J3256" t="s">
        <v>186</v>
      </c>
      <c r="K3256" t="s">
        <v>21</v>
      </c>
      <c r="L3256">
        <v>0</v>
      </c>
      <c r="M3256">
        <v>0</v>
      </c>
      <c r="N3256" t="s">
        <v>22</v>
      </c>
      <c r="O3256">
        <v>3</v>
      </c>
      <c r="P3256" s="30">
        <f>SQRT((postes_2[[#This Row],[x]]-$Q$1)^2+(postes_2[[#This Row],[y]]-$R$1)^2)</f>
        <v>447377.46543992567</v>
      </c>
      <c r="Q3256">
        <v>1040438.59</v>
      </c>
      <c r="R3256">
        <v>6877046.3200000003</v>
      </c>
    </row>
    <row r="3257" spans="1:18">
      <c r="A3257">
        <v>2819</v>
      </c>
      <c r="B3257">
        <v>50001132</v>
      </c>
      <c r="C3257" t="e">
        <f>+#REF!</f>
        <v>#REF!</v>
      </c>
      <c r="D3257" t="s">
        <v>77</v>
      </c>
      <c r="E3257">
        <v>610761600000</v>
      </c>
      <c r="F3257">
        <v>1331740544000</v>
      </c>
      <c r="G3257">
        <v>1</v>
      </c>
      <c r="H3257" t="s">
        <v>4813</v>
      </c>
      <c r="I3257" t="s">
        <v>4814</v>
      </c>
      <c r="J3257" t="s">
        <v>26</v>
      </c>
      <c r="K3257" t="s">
        <v>21</v>
      </c>
      <c r="L3257">
        <v>0</v>
      </c>
      <c r="M3257">
        <v>0</v>
      </c>
      <c r="N3257" t="s">
        <v>22</v>
      </c>
      <c r="O3257">
        <v>3</v>
      </c>
      <c r="P3257" s="30">
        <f>SQRT((postes_2[[#This Row],[x]]-$Q$1)^2+(postes_2[[#This Row],[y]]-$R$1)^2)</f>
        <v>447481.56612274854</v>
      </c>
      <c r="Q3257">
        <v>561187.04999999702</v>
      </c>
      <c r="R3257">
        <v>6308702.8499999996</v>
      </c>
    </row>
    <row r="3258" spans="1:18">
      <c r="A3258">
        <v>2437</v>
      </c>
      <c r="B3258">
        <v>20000750</v>
      </c>
      <c r="C3258">
        <f>+PF823</f>
        <v>0</v>
      </c>
      <c r="D3258" t="s">
        <v>20</v>
      </c>
      <c r="E3258">
        <v>791769600000</v>
      </c>
      <c r="F3258" t="s">
        <v>20</v>
      </c>
      <c r="G3258">
        <v>1</v>
      </c>
      <c r="H3258" t="s">
        <v>1417</v>
      </c>
      <c r="I3258" t="s">
        <v>1418</v>
      </c>
      <c r="J3258" t="s">
        <v>186</v>
      </c>
      <c r="K3258" t="s">
        <v>21</v>
      </c>
      <c r="L3258">
        <v>0</v>
      </c>
      <c r="M3258">
        <v>0</v>
      </c>
      <c r="N3258" t="s">
        <v>22</v>
      </c>
      <c r="O3258">
        <v>3</v>
      </c>
      <c r="P3258" s="30">
        <f>SQRT((postes_2[[#This Row],[x]]-$Q$1)^2+(postes_2[[#This Row],[y]]-$R$1)^2)</f>
        <v>447527.32675693987</v>
      </c>
      <c r="Q3258">
        <v>1048866.95</v>
      </c>
      <c r="R3258">
        <v>6843396.7699999996</v>
      </c>
    </row>
    <row r="3259" spans="1:18">
      <c r="A3259">
        <v>262</v>
      </c>
      <c r="B3259">
        <v>20000610</v>
      </c>
      <c r="C3259">
        <f>+PF2999</f>
        <v>0</v>
      </c>
      <c r="D3259" t="s">
        <v>38</v>
      </c>
      <c r="E3259">
        <v>610761600000</v>
      </c>
      <c r="F3259">
        <v>1222423208000</v>
      </c>
      <c r="G3259">
        <v>1</v>
      </c>
      <c r="H3259" t="s">
        <v>623</v>
      </c>
      <c r="I3259" t="s">
        <v>624</v>
      </c>
      <c r="J3259" t="s">
        <v>186</v>
      </c>
      <c r="K3259" t="s">
        <v>21</v>
      </c>
      <c r="L3259">
        <v>0</v>
      </c>
      <c r="M3259">
        <v>0</v>
      </c>
      <c r="N3259" t="s">
        <v>22</v>
      </c>
      <c r="O3259">
        <v>3</v>
      </c>
      <c r="P3259" s="30">
        <f>SQRT((postes_2[[#This Row],[x]]-$Q$1)^2+(postes_2[[#This Row],[y]]-$R$1)^2)</f>
        <v>447847.90251496068</v>
      </c>
      <c r="Q3259">
        <v>1045934.94</v>
      </c>
      <c r="R3259">
        <v>6858044.4299999997</v>
      </c>
    </row>
    <row r="3260" spans="1:18">
      <c r="A3260">
        <v>3653</v>
      </c>
      <c r="B3260">
        <v>20000789</v>
      </c>
      <c r="C3260" t="e">
        <f>+#REF!</f>
        <v>#REF!</v>
      </c>
      <c r="D3260" t="s">
        <v>30</v>
      </c>
      <c r="E3260">
        <v>610761600000</v>
      </c>
      <c r="F3260">
        <v>1407844212000</v>
      </c>
      <c r="G3260">
        <v>1</v>
      </c>
      <c r="H3260" t="s">
        <v>7179</v>
      </c>
      <c r="I3260" t="s">
        <v>7180</v>
      </c>
      <c r="J3260" t="s">
        <v>186</v>
      </c>
      <c r="K3260" t="s">
        <v>21</v>
      </c>
      <c r="L3260">
        <v>0</v>
      </c>
      <c r="M3260">
        <v>0</v>
      </c>
      <c r="N3260" t="s">
        <v>22</v>
      </c>
      <c r="O3260">
        <v>3</v>
      </c>
      <c r="P3260" s="30">
        <f>SQRT((postes_2[[#This Row],[x]]-$Q$1)^2+(postes_2[[#This Row],[y]]-$R$1)^2)</f>
        <v>447989.65926574531</v>
      </c>
      <c r="Q3260">
        <v>1050257.55</v>
      </c>
      <c r="R3260">
        <v>6838791.25</v>
      </c>
    </row>
    <row r="3261" spans="1:18">
      <c r="A3261">
        <v>3795</v>
      </c>
      <c r="B3261">
        <v>20000671</v>
      </c>
      <c r="C3261" t="e">
        <f>+#REF!</f>
        <v>#REF!</v>
      </c>
      <c r="D3261" t="s">
        <v>20</v>
      </c>
      <c r="E3261">
        <v>935020800000</v>
      </c>
      <c r="F3261" t="s">
        <v>20</v>
      </c>
      <c r="G3261">
        <v>1</v>
      </c>
      <c r="H3261" t="s">
        <v>6757</v>
      </c>
      <c r="I3261" t="s">
        <v>6758</v>
      </c>
      <c r="J3261" t="s">
        <v>186</v>
      </c>
      <c r="K3261" t="s">
        <v>21</v>
      </c>
      <c r="L3261">
        <v>0</v>
      </c>
      <c r="M3261">
        <v>0</v>
      </c>
      <c r="N3261" t="s">
        <v>22</v>
      </c>
      <c r="O3261">
        <v>6</v>
      </c>
      <c r="P3261" s="30">
        <f>SQRT((postes_2[[#This Row],[x]]-$Q$1)^2+(postes_2[[#This Row],[y]]-$R$1)^2)</f>
        <v>448089.2617197457</v>
      </c>
      <c r="Q3261">
        <v>1048313.52</v>
      </c>
      <c r="R3261">
        <v>6848732.5800000001</v>
      </c>
    </row>
    <row r="3262" spans="1:18">
      <c r="A3262">
        <v>119</v>
      </c>
      <c r="B3262">
        <v>70060595</v>
      </c>
      <c r="C3262">
        <f>+ZV3148</f>
        <v>0</v>
      </c>
      <c r="D3262" t="s">
        <v>264</v>
      </c>
      <c r="E3262">
        <v>1458131192000</v>
      </c>
      <c r="F3262">
        <v>1456931134000</v>
      </c>
      <c r="G3262">
        <v>1</v>
      </c>
      <c r="H3262" t="s">
        <v>280</v>
      </c>
      <c r="I3262" t="s">
        <v>281</v>
      </c>
      <c r="J3262" t="s">
        <v>282</v>
      </c>
      <c r="K3262" t="s">
        <v>283</v>
      </c>
      <c r="L3262">
        <v>0</v>
      </c>
      <c r="M3262">
        <v>0</v>
      </c>
      <c r="N3262" t="s">
        <v>267</v>
      </c>
      <c r="O3262">
        <v>6</v>
      </c>
      <c r="P3262" s="30">
        <f>SQRT((postes_2[[#This Row],[x]]-$Q$1)^2+(postes_2[[#This Row],[y]]-$R$1)^2)</f>
        <v>448145.79917781276</v>
      </c>
      <c r="Q3262">
        <v>665108.83169999695</v>
      </c>
      <c r="R3262">
        <v>6308659.9468999999</v>
      </c>
    </row>
    <row r="3263" spans="1:18">
      <c r="A3263">
        <v>3326</v>
      </c>
      <c r="B3263">
        <v>20000761</v>
      </c>
      <c r="C3263" t="e">
        <f>+#REF!</f>
        <v>#REF!</v>
      </c>
      <c r="D3263" t="s">
        <v>20</v>
      </c>
      <c r="E3263">
        <v>791769600000</v>
      </c>
      <c r="F3263" t="s">
        <v>20</v>
      </c>
      <c r="G3263">
        <v>1</v>
      </c>
      <c r="H3263" t="s">
        <v>3712</v>
      </c>
      <c r="I3263" t="s">
        <v>3713</v>
      </c>
      <c r="J3263" t="s">
        <v>3714</v>
      </c>
      <c r="K3263" t="s">
        <v>21</v>
      </c>
      <c r="L3263">
        <v>0</v>
      </c>
      <c r="M3263">
        <v>0</v>
      </c>
      <c r="N3263" t="s">
        <v>22</v>
      </c>
      <c r="O3263">
        <v>3</v>
      </c>
      <c r="P3263" s="30">
        <f>SQRT((postes_2[[#This Row],[x]]-$Q$1)^2+(postes_2[[#This Row],[y]]-$R$1)^2)</f>
        <v>448208.95803349681</v>
      </c>
      <c r="Q3263">
        <v>1049897.77</v>
      </c>
      <c r="R3263">
        <v>6841745.3099999996</v>
      </c>
    </row>
    <row r="3264" spans="1:18">
      <c r="A3264">
        <v>3794</v>
      </c>
      <c r="B3264">
        <v>20000702</v>
      </c>
      <c r="C3264" t="e">
        <f>+#REF!</f>
        <v>#REF!</v>
      </c>
      <c r="D3264" t="s">
        <v>274</v>
      </c>
      <c r="E3264">
        <v>867628800000</v>
      </c>
      <c r="F3264">
        <v>1412180183000</v>
      </c>
      <c r="G3264">
        <v>1</v>
      </c>
      <c r="H3264" t="s">
        <v>6755</v>
      </c>
      <c r="I3264" t="s">
        <v>6756</v>
      </c>
      <c r="J3264" t="s">
        <v>186</v>
      </c>
      <c r="K3264" t="s">
        <v>21</v>
      </c>
      <c r="L3264">
        <v>0</v>
      </c>
      <c r="M3264">
        <v>0</v>
      </c>
      <c r="N3264" t="s">
        <v>22</v>
      </c>
      <c r="O3264">
        <v>3</v>
      </c>
      <c r="P3264" s="30">
        <f>SQRT((postes_2[[#This Row],[x]]-$Q$1)^2+(postes_2[[#This Row],[y]]-$R$1)^2)</f>
        <v>448304.93301675573</v>
      </c>
      <c r="Q3264">
        <v>1049217.29</v>
      </c>
      <c r="R3264">
        <v>6845535.7199999997</v>
      </c>
    </row>
    <row r="3265" spans="1:18">
      <c r="A3265">
        <v>118</v>
      </c>
      <c r="B3265">
        <v>70060495</v>
      </c>
      <c r="C3265">
        <f>+PV3152</f>
        <v>0</v>
      </c>
      <c r="D3265" t="s">
        <v>264</v>
      </c>
      <c r="E3265">
        <v>1458131175000</v>
      </c>
      <c r="F3265">
        <v>1456744305000</v>
      </c>
      <c r="G3265">
        <v>1</v>
      </c>
      <c r="H3265" t="s">
        <v>278</v>
      </c>
      <c r="I3265" t="s">
        <v>279</v>
      </c>
      <c r="J3265" t="s">
        <v>98</v>
      </c>
      <c r="K3265" t="s">
        <v>21</v>
      </c>
      <c r="L3265">
        <v>0</v>
      </c>
      <c r="M3265">
        <v>0</v>
      </c>
      <c r="N3265" t="s">
        <v>267</v>
      </c>
      <c r="O3265">
        <v>6</v>
      </c>
      <c r="P3265" s="30">
        <f>SQRT((postes_2[[#This Row],[x]]-$Q$1)^2+(postes_2[[#This Row],[y]]-$R$1)^2)</f>
        <v>448385.63257207145</v>
      </c>
      <c r="Q3265">
        <v>665243.65590000199</v>
      </c>
      <c r="R3265">
        <v>6308434.8853000002</v>
      </c>
    </row>
    <row r="3266" spans="1:18">
      <c r="A3266">
        <v>1003</v>
      </c>
      <c r="B3266">
        <v>30001518</v>
      </c>
      <c r="C3266">
        <f>+PF2268</f>
        <v>0</v>
      </c>
      <c r="D3266" t="s">
        <v>20</v>
      </c>
      <c r="E3266">
        <v>907286400000</v>
      </c>
      <c r="F3266" t="s">
        <v>20</v>
      </c>
      <c r="G3266">
        <v>1</v>
      </c>
      <c r="H3266" t="s">
        <v>2148</v>
      </c>
      <c r="I3266" t="s">
        <v>2149</v>
      </c>
      <c r="J3266" t="s">
        <v>20</v>
      </c>
      <c r="K3266" t="s">
        <v>21</v>
      </c>
      <c r="L3266">
        <v>0</v>
      </c>
      <c r="M3266">
        <v>0</v>
      </c>
      <c r="N3266" t="s">
        <v>22</v>
      </c>
      <c r="O3266">
        <v>6</v>
      </c>
      <c r="P3266" s="30">
        <f>SQRT((postes_2[[#This Row],[x]]-$Q$1)^2+(postes_2[[#This Row],[y]]-$R$1)^2)</f>
        <v>448464.07994667115</v>
      </c>
      <c r="Q3266">
        <v>976906.82</v>
      </c>
      <c r="R3266">
        <v>6494921.1200000001</v>
      </c>
    </row>
    <row r="3267" spans="1:18">
      <c r="A3267">
        <v>3181</v>
      </c>
      <c r="B3267">
        <v>40000157</v>
      </c>
      <c r="C3267" t="e">
        <f>+#REF!</f>
        <v>#REF!</v>
      </c>
      <c r="D3267" t="s">
        <v>56</v>
      </c>
      <c r="E3267">
        <v>610761600000</v>
      </c>
      <c r="F3267">
        <v>1316178498000</v>
      </c>
      <c r="G3267">
        <v>1</v>
      </c>
      <c r="H3267" t="s">
        <v>6342</v>
      </c>
      <c r="I3267" t="s">
        <v>6343</v>
      </c>
      <c r="J3267" t="s">
        <v>20</v>
      </c>
      <c r="K3267" t="s">
        <v>21</v>
      </c>
      <c r="L3267">
        <v>0</v>
      </c>
      <c r="M3267">
        <v>0</v>
      </c>
      <c r="N3267" t="s">
        <v>22</v>
      </c>
      <c r="O3267">
        <v>3</v>
      </c>
      <c r="P3267" s="30">
        <f>SQRT((postes_2[[#This Row],[x]]-$Q$1)^2+(postes_2[[#This Row],[y]]-$R$1)^2)</f>
        <v>448515.01367251168</v>
      </c>
      <c r="Q3267">
        <v>836311.57999999798</v>
      </c>
      <c r="R3267">
        <v>6365956.25</v>
      </c>
    </row>
    <row r="3268" spans="1:18">
      <c r="A3268">
        <v>1736</v>
      </c>
      <c r="B3268">
        <v>50000818</v>
      </c>
      <c r="C3268" t="e">
        <f>+#REF!</f>
        <v>#REF!</v>
      </c>
      <c r="D3268" t="s">
        <v>1094</v>
      </c>
      <c r="E3268">
        <v>610761600000</v>
      </c>
      <c r="F3268">
        <v>1423583194000</v>
      </c>
      <c r="G3268">
        <v>1</v>
      </c>
      <c r="H3268" t="s">
        <v>6995</v>
      </c>
      <c r="I3268" t="s">
        <v>6996</v>
      </c>
      <c r="J3268" t="s">
        <v>6997</v>
      </c>
      <c r="K3268" t="s">
        <v>21</v>
      </c>
      <c r="L3268">
        <v>0</v>
      </c>
      <c r="M3268">
        <v>0</v>
      </c>
      <c r="N3268" t="s">
        <v>22</v>
      </c>
      <c r="O3268">
        <v>3</v>
      </c>
      <c r="P3268" s="30">
        <f>SQRT((postes_2[[#This Row],[x]]-$Q$1)^2+(postes_2[[#This Row],[y]]-$R$1)^2)</f>
        <v>448743.87620382331</v>
      </c>
      <c r="Q3268">
        <v>363018.53000000102</v>
      </c>
      <c r="R3268">
        <v>6379110.6600000001</v>
      </c>
    </row>
    <row r="3269" spans="1:18">
      <c r="A3269">
        <v>2725</v>
      </c>
      <c r="B3269">
        <v>40000159</v>
      </c>
      <c r="C3269" t="e">
        <f>+#REF!</f>
        <v>#REF!</v>
      </c>
      <c r="D3269" t="s">
        <v>56</v>
      </c>
      <c r="E3269">
        <v>610761600000</v>
      </c>
      <c r="F3269">
        <v>1316179195000</v>
      </c>
      <c r="G3269">
        <v>1</v>
      </c>
      <c r="H3269" t="s">
        <v>6407</v>
      </c>
      <c r="I3269" t="s">
        <v>6408</v>
      </c>
      <c r="J3269" t="s">
        <v>6409</v>
      </c>
      <c r="K3269" t="s">
        <v>21</v>
      </c>
      <c r="L3269">
        <v>0</v>
      </c>
      <c r="M3269">
        <v>0</v>
      </c>
      <c r="N3269" t="s">
        <v>22</v>
      </c>
      <c r="O3269">
        <v>3</v>
      </c>
      <c r="P3269" s="30">
        <f>SQRT((postes_2[[#This Row],[x]]-$Q$1)^2+(postes_2[[#This Row],[y]]-$R$1)^2)</f>
        <v>448863.11832802382</v>
      </c>
      <c r="Q3269">
        <v>834713.61999999697</v>
      </c>
      <c r="R3269">
        <v>6364627.4500000002</v>
      </c>
    </row>
    <row r="3270" spans="1:18">
      <c r="A3270">
        <v>341</v>
      </c>
      <c r="B3270">
        <v>60000018</v>
      </c>
      <c r="C3270">
        <f>+PF2931</f>
        <v>0</v>
      </c>
      <c r="D3270" t="s">
        <v>27</v>
      </c>
      <c r="E3270">
        <v>791078400000</v>
      </c>
      <c r="F3270">
        <v>1299258325000</v>
      </c>
      <c r="G3270">
        <v>1</v>
      </c>
      <c r="H3270" t="s">
        <v>797</v>
      </c>
      <c r="I3270" t="s">
        <v>798</v>
      </c>
      <c r="J3270" t="s">
        <v>20</v>
      </c>
      <c r="K3270" t="s">
        <v>21</v>
      </c>
      <c r="L3270">
        <v>0</v>
      </c>
      <c r="M3270">
        <v>0</v>
      </c>
      <c r="N3270" t="s">
        <v>22</v>
      </c>
      <c r="O3270">
        <v>3</v>
      </c>
      <c r="P3270" s="30">
        <f>SQRT((postes_2[[#This Row],[x]]-$Q$1)^2+(postes_2[[#This Row],[y]]-$R$1)^2)</f>
        <v>448882.30229287426</v>
      </c>
      <c r="Q3270">
        <v>175010.92000000199</v>
      </c>
      <c r="R3270">
        <v>6862417.9800000004</v>
      </c>
    </row>
    <row r="3271" spans="1:18">
      <c r="A3271">
        <v>925</v>
      </c>
      <c r="B3271">
        <v>30002219</v>
      </c>
      <c r="C3271">
        <f>+PF2348</f>
        <v>0</v>
      </c>
      <c r="D3271" t="s">
        <v>274</v>
      </c>
      <c r="E3271">
        <v>610761600000</v>
      </c>
      <c r="F3271">
        <v>1453464649000</v>
      </c>
      <c r="G3271">
        <v>1</v>
      </c>
      <c r="H3271" t="s">
        <v>1997</v>
      </c>
      <c r="I3271" t="s">
        <v>1998</v>
      </c>
      <c r="J3271" t="s">
        <v>20</v>
      </c>
      <c r="K3271" t="s">
        <v>21</v>
      </c>
      <c r="L3271">
        <v>0</v>
      </c>
      <c r="M3271">
        <v>0</v>
      </c>
      <c r="N3271" t="s">
        <v>22</v>
      </c>
      <c r="O3271">
        <v>3</v>
      </c>
      <c r="P3271" s="30">
        <f>SQRT((postes_2[[#This Row],[x]]-$Q$1)^2+(postes_2[[#This Row],[y]]-$R$1)^2)</f>
        <v>448889.08088364621</v>
      </c>
      <c r="Q3271">
        <v>919266.36999999697</v>
      </c>
      <c r="R3271">
        <v>6427662.1500000004</v>
      </c>
    </row>
    <row r="3272" spans="1:18">
      <c r="A3272">
        <v>3443</v>
      </c>
      <c r="B3272">
        <v>30001486</v>
      </c>
      <c r="C3272" t="e">
        <f>+#REF!</f>
        <v>#REF!</v>
      </c>
      <c r="D3272" t="s">
        <v>17</v>
      </c>
      <c r="E3272">
        <v>788659200000</v>
      </c>
      <c r="F3272">
        <v>1318951340000</v>
      </c>
      <c r="G3272">
        <v>1</v>
      </c>
      <c r="H3272" t="s">
        <v>216</v>
      </c>
      <c r="I3272" t="s">
        <v>217</v>
      </c>
      <c r="J3272" t="s">
        <v>26</v>
      </c>
      <c r="K3272" t="s">
        <v>21</v>
      </c>
      <c r="L3272">
        <v>0</v>
      </c>
      <c r="M3272">
        <v>0</v>
      </c>
      <c r="N3272" t="s">
        <v>22</v>
      </c>
      <c r="O3272">
        <v>3</v>
      </c>
      <c r="P3272" s="30">
        <f>SQRT((postes_2[[#This Row],[x]]-$Q$1)^2+(postes_2[[#This Row],[y]]-$R$1)^2)</f>
        <v>449088.30939789902</v>
      </c>
      <c r="Q3272">
        <v>978626.70000000298</v>
      </c>
      <c r="R3272">
        <v>6496284.5300000003</v>
      </c>
    </row>
    <row r="3273" spans="1:18">
      <c r="A3273">
        <v>2644</v>
      </c>
      <c r="B3273">
        <v>40000096</v>
      </c>
      <c r="C3273" t="e">
        <f>+#REF!</f>
        <v>#REF!</v>
      </c>
      <c r="D3273" t="s">
        <v>20</v>
      </c>
      <c r="E3273" s="1">
        <v>916272000000</v>
      </c>
      <c r="F3273" t="s">
        <v>20</v>
      </c>
      <c r="G3273">
        <v>1</v>
      </c>
      <c r="H3273" t="s">
        <v>5382</v>
      </c>
      <c r="I3273" t="s">
        <v>5383</v>
      </c>
      <c r="J3273" t="s">
        <v>20</v>
      </c>
      <c r="K3273" t="s">
        <v>21</v>
      </c>
      <c r="L3273">
        <v>0</v>
      </c>
      <c r="M3273">
        <v>0</v>
      </c>
      <c r="N3273" t="s">
        <v>22</v>
      </c>
      <c r="O3273">
        <v>3</v>
      </c>
      <c r="P3273" s="30">
        <f>SQRT((postes_2[[#This Row],[x]]-$Q$1)^2+(postes_2[[#This Row],[y]]-$R$1)^2)</f>
        <v>449113.53466416284</v>
      </c>
      <c r="Q3273">
        <v>863322.78999999899</v>
      </c>
      <c r="R3273">
        <v>6382291.1299999999</v>
      </c>
    </row>
    <row r="3274" spans="1:18">
      <c r="A3274">
        <v>927</v>
      </c>
      <c r="B3274">
        <v>20000865</v>
      </c>
      <c r="C3274">
        <f>+PF2349</f>
        <v>0</v>
      </c>
      <c r="D3274" t="s">
        <v>168</v>
      </c>
      <c r="E3274">
        <v>610761600000</v>
      </c>
      <c r="F3274">
        <v>1453477732000</v>
      </c>
      <c r="G3274">
        <v>1</v>
      </c>
      <c r="H3274" t="s">
        <v>2001</v>
      </c>
      <c r="I3274" t="s">
        <v>2002</v>
      </c>
      <c r="J3274" t="s">
        <v>2003</v>
      </c>
      <c r="K3274" t="s">
        <v>21</v>
      </c>
      <c r="L3274">
        <v>0</v>
      </c>
      <c r="M3274">
        <v>0</v>
      </c>
      <c r="N3274" t="s">
        <v>22</v>
      </c>
      <c r="O3274">
        <v>3</v>
      </c>
      <c r="P3274" s="30">
        <f>SQRT((postes_2[[#This Row],[x]]-$Q$1)^2+(postes_2[[#This Row],[y]]-$R$1)^2)</f>
        <v>449133.22621264361</v>
      </c>
      <c r="Q3274">
        <v>1052100.67</v>
      </c>
      <c r="R3274">
        <v>6835208.1699999999</v>
      </c>
    </row>
    <row r="3275" spans="1:18">
      <c r="A3275">
        <v>692</v>
      </c>
      <c r="B3275">
        <v>20000763</v>
      </c>
      <c r="C3275">
        <f>+PF2585</f>
        <v>0</v>
      </c>
      <c r="D3275" t="s">
        <v>56</v>
      </c>
      <c r="E3275">
        <v>1156514109000</v>
      </c>
      <c r="F3275">
        <v>1156513453000</v>
      </c>
      <c r="G3275">
        <v>1</v>
      </c>
      <c r="H3275" t="s">
        <v>1155</v>
      </c>
      <c r="I3275" t="s">
        <v>1156</v>
      </c>
      <c r="J3275" t="s">
        <v>186</v>
      </c>
      <c r="K3275" t="s">
        <v>21</v>
      </c>
      <c r="L3275">
        <v>0</v>
      </c>
      <c r="M3275">
        <v>0</v>
      </c>
      <c r="N3275" t="s">
        <v>22</v>
      </c>
      <c r="O3275">
        <v>3</v>
      </c>
      <c r="P3275" s="30">
        <f>SQRT((postes_2[[#This Row],[x]]-$Q$1)^2+(postes_2[[#This Row],[y]]-$R$1)^2)</f>
        <v>449272.346631944</v>
      </c>
      <c r="Q3275">
        <v>1051230.17</v>
      </c>
      <c r="R3275">
        <v>6840499.6299999999</v>
      </c>
    </row>
    <row r="3276" spans="1:18">
      <c r="A3276">
        <v>90</v>
      </c>
      <c r="B3276">
        <v>30001575</v>
      </c>
      <c r="C3276">
        <f>+PF3188</f>
        <v>0</v>
      </c>
      <c r="D3276" t="s">
        <v>56</v>
      </c>
      <c r="E3276">
        <v>1329235653000</v>
      </c>
      <c r="F3276">
        <v>1329235608000</v>
      </c>
      <c r="G3276">
        <v>1</v>
      </c>
      <c r="H3276" t="s">
        <v>4052</v>
      </c>
      <c r="I3276" t="s">
        <v>4053</v>
      </c>
      <c r="J3276" t="s">
        <v>20</v>
      </c>
      <c r="K3276" t="s">
        <v>21</v>
      </c>
      <c r="L3276">
        <v>0</v>
      </c>
      <c r="M3276">
        <v>0</v>
      </c>
      <c r="N3276" t="s">
        <v>22</v>
      </c>
      <c r="O3276">
        <v>3</v>
      </c>
      <c r="P3276" s="30">
        <f>SQRT((postes_2[[#This Row],[x]]-$Q$1)^2+(postes_2[[#This Row],[y]]-$R$1)^2)</f>
        <v>449290.49868671707</v>
      </c>
      <c r="Q3276">
        <v>976402.42000000202</v>
      </c>
      <c r="R3276">
        <v>6492780.75</v>
      </c>
    </row>
    <row r="3277" spans="1:18">
      <c r="A3277">
        <v>1752</v>
      </c>
      <c r="B3277">
        <v>20000722</v>
      </c>
      <c r="C3277">
        <f>+PF1527</f>
        <v>0</v>
      </c>
      <c r="D3277" t="s">
        <v>20</v>
      </c>
      <c r="E3277">
        <v>791769600000</v>
      </c>
      <c r="F3277" t="s">
        <v>20</v>
      </c>
      <c r="G3277">
        <v>1</v>
      </c>
      <c r="H3277" t="s">
        <v>7033</v>
      </c>
      <c r="I3277" t="s">
        <v>7034</v>
      </c>
      <c r="J3277" t="s">
        <v>186</v>
      </c>
      <c r="K3277" t="s">
        <v>21</v>
      </c>
      <c r="L3277">
        <v>0</v>
      </c>
      <c r="M3277">
        <v>0</v>
      </c>
      <c r="N3277" t="s">
        <v>22</v>
      </c>
      <c r="O3277">
        <v>3</v>
      </c>
      <c r="P3277" s="30">
        <f>SQRT((postes_2[[#This Row],[x]]-$Q$1)^2+(postes_2[[#This Row],[y]]-$R$1)^2)</f>
        <v>449624.67087830527</v>
      </c>
      <c r="Q3277">
        <v>1051035.32</v>
      </c>
      <c r="R3277">
        <v>6843261.6699999999</v>
      </c>
    </row>
    <row r="3278" spans="1:18">
      <c r="A3278">
        <v>3188</v>
      </c>
      <c r="B3278">
        <v>30001624</v>
      </c>
      <c r="C3278" t="e">
        <f>+#REF!</f>
        <v>#REF!</v>
      </c>
      <c r="D3278" t="s">
        <v>212</v>
      </c>
      <c r="E3278">
        <v>610761600000</v>
      </c>
      <c r="F3278">
        <v>1155121695000</v>
      </c>
      <c r="G3278">
        <v>1</v>
      </c>
      <c r="H3278" t="s">
        <v>4817</v>
      </c>
      <c r="I3278" t="s">
        <v>4818</v>
      </c>
      <c r="J3278" t="s">
        <v>20</v>
      </c>
      <c r="K3278" t="s">
        <v>21</v>
      </c>
      <c r="L3278">
        <v>0</v>
      </c>
      <c r="M3278">
        <v>0</v>
      </c>
      <c r="N3278" t="s">
        <v>22</v>
      </c>
      <c r="O3278">
        <v>3</v>
      </c>
      <c r="P3278" s="30">
        <f>SQRT((postes_2[[#This Row],[x]]-$Q$1)^2+(postes_2[[#This Row],[y]]-$R$1)^2)</f>
        <v>449632.66414265946</v>
      </c>
      <c r="Q3278">
        <v>975006.10000000102</v>
      </c>
      <c r="R3278">
        <v>6490246.7599999998</v>
      </c>
    </row>
    <row r="3279" spans="1:18">
      <c r="A3279">
        <v>689</v>
      </c>
      <c r="B3279">
        <v>40001693</v>
      </c>
      <c r="C3279">
        <f>+PF2592</f>
        <v>0</v>
      </c>
      <c r="D3279" t="s">
        <v>20</v>
      </c>
      <c r="E3279">
        <v>913766400000</v>
      </c>
      <c r="F3279" t="s">
        <v>20</v>
      </c>
      <c r="G3279">
        <v>1</v>
      </c>
      <c r="H3279" t="s">
        <v>1148</v>
      </c>
      <c r="I3279" t="s">
        <v>1149</v>
      </c>
      <c r="J3279" t="s">
        <v>1150</v>
      </c>
      <c r="K3279" t="s">
        <v>21</v>
      </c>
      <c r="L3279">
        <v>0</v>
      </c>
      <c r="M3279">
        <v>0</v>
      </c>
      <c r="N3279" t="s">
        <v>22</v>
      </c>
      <c r="O3279">
        <v>3</v>
      </c>
      <c r="P3279" s="30">
        <f>SQRT((postes_2[[#This Row],[x]]-$Q$1)^2+(postes_2[[#This Row],[y]]-$R$1)^2)</f>
        <v>449704.94634901208</v>
      </c>
      <c r="Q3279">
        <v>786550.78999999899</v>
      </c>
      <c r="R3279">
        <v>6339663.0700000003</v>
      </c>
    </row>
    <row r="3280" spans="1:18">
      <c r="A3280">
        <v>1477</v>
      </c>
      <c r="B3280">
        <v>40000256</v>
      </c>
      <c r="C3280">
        <f>+PF1805</f>
        <v>0</v>
      </c>
      <c r="D3280" t="s">
        <v>264</v>
      </c>
      <c r="E3280">
        <v>610761600000</v>
      </c>
      <c r="F3280">
        <v>1432311569000</v>
      </c>
      <c r="G3280">
        <v>1</v>
      </c>
      <c r="H3280" t="s">
        <v>5888</v>
      </c>
      <c r="I3280" t="s">
        <v>5889</v>
      </c>
      <c r="J3280" t="s">
        <v>5890</v>
      </c>
      <c r="K3280" t="s">
        <v>21</v>
      </c>
      <c r="L3280">
        <v>0</v>
      </c>
      <c r="M3280">
        <v>0</v>
      </c>
      <c r="N3280" t="s">
        <v>22</v>
      </c>
      <c r="O3280">
        <v>3</v>
      </c>
      <c r="P3280" s="30">
        <f>SQRT((postes_2[[#This Row],[x]]-$Q$1)^2+(postes_2[[#This Row],[y]]-$R$1)^2)</f>
        <v>449885.42036255327</v>
      </c>
      <c r="Q3280">
        <v>791769.60999999905</v>
      </c>
      <c r="R3280">
        <v>6341725.6799999997</v>
      </c>
    </row>
    <row r="3281" spans="1:18">
      <c r="A3281">
        <v>3357</v>
      </c>
      <c r="B3281">
        <v>30002077</v>
      </c>
      <c r="C3281" t="e">
        <f>+#REF!</f>
        <v>#REF!</v>
      </c>
      <c r="D3281" t="s">
        <v>274</v>
      </c>
      <c r="E3281">
        <v>786499200000</v>
      </c>
      <c r="F3281">
        <v>1391011700000</v>
      </c>
      <c r="G3281">
        <v>1</v>
      </c>
      <c r="H3281" t="s">
        <v>4162</v>
      </c>
      <c r="I3281" t="s">
        <v>4163</v>
      </c>
      <c r="J3281" t="s">
        <v>20</v>
      </c>
      <c r="K3281" t="s">
        <v>21</v>
      </c>
      <c r="L3281">
        <v>0</v>
      </c>
      <c r="M3281">
        <v>0</v>
      </c>
      <c r="N3281" t="s">
        <v>22</v>
      </c>
      <c r="O3281">
        <v>3</v>
      </c>
      <c r="P3281" s="30">
        <f>SQRT((postes_2[[#This Row],[x]]-$Q$1)^2+(postes_2[[#This Row],[y]]-$R$1)^2)</f>
        <v>449913.4633354157</v>
      </c>
      <c r="Q3281">
        <v>940823.54999999702</v>
      </c>
      <c r="R3281">
        <v>6448031.2000000002</v>
      </c>
    </row>
    <row r="3282" spans="1:18">
      <c r="A3282">
        <v>338</v>
      </c>
      <c r="B3282">
        <v>60000123</v>
      </c>
      <c r="C3282">
        <f>+PF2950</f>
        <v>0</v>
      </c>
      <c r="D3282" t="s">
        <v>20</v>
      </c>
      <c r="E3282">
        <v>991699200000</v>
      </c>
      <c r="F3282" t="s">
        <v>20</v>
      </c>
      <c r="G3282">
        <v>1</v>
      </c>
      <c r="H3282" t="s">
        <v>791</v>
      </c>
      <c r="I3282" t="s">
        <v>792</v>
      </c>
      <c r="J3282" t="s">
        <v>20</v>
      </c>
      <c r="K3282" t="s">
        <v>21</v>
      </c>
      <c r="L3282">
        <v>0</v>
      </c>
      <c r="M3282">
        <v>0</v>
      </c>
      <c r="N3282" t="s">
        <v>22</v>
      </c>
      <c r="O3282">
        <v>7</v>
      </c>
      <c r="P3282" s="30">
        <f>SQRT((postes_2[[#This Row],[x]]-$Q$1)^2+(postes_2[[#This Row],[y]]-$R$1)^2)</f>
        <v>450158.08940815378</v>
      </c>
      <c r="Q3282">
        <v>168746</v>
      </c>
      <c r="R3282">
        <v>6840196.6600000001</v>
      </c>
    </row>
    <row r="3283" spans="1:18">
      <c r="A3283">
        <v>3671</v>
      </c>
      <c r="B3283">
        <v>40000130</v>
      </c>
      <c r="C3283" t="e">
        <f>+#REF!</f>
        <v>#REF!</v>
      </c>
      <c r="D3283" t="s">
        <v>77</v>
      </c>
      <c r="E3283">
        <v>610761600000</v>
      </c>
      <c r="F3283">
        <v>1311867657000</v>
      </c>
      <c r="G3283">
        <v>1</v>
      </c>
      <c r="H3283" t="s">
        <v>7399</v>
      </c>
      <c r="I3283" t="s">
        <v>7400</v>
      </c>
      <c r="J3283" t="s">
        <v>7401</v>
      </c>
      <c r="K3283" t="s">
        <v>21</v>
      </c>
      <c r="L3283">
        <v>0</v>
      </c>
      <c r="M3283">
        <v>0</v>
      </c>
      <c r="N3283" t="s">
        <v>22</v>
      </c>
      <c r="O3283">
        <v>3</v>
      </c>
      <c r="P3283" s="30">
        <f>SQRT((postes_2[[#This Row],[x]]-$Q$1)^2+(postes_2[[#This Row],[y]]-$R$1)^2)</f>
        <v>450160.92749583296</v>
      </c>
      <c r="Q3283">
        <v>853830.29999999702</v>
      </c>
      <c r="R3283">
        <v>6374753.6500000004</v>
      </c>
    </row>
    <row r="3284" spans="1:18">
      <c r="A3284">
        <v>3688</v>
      </c>
      <c r="B3284">
        <v>20000567</v>
      </c>
      <c r="C3284" t="e">
        <f>+#REF!</f>
        <v>#REF!</v>
      </c>
      <c r="D3284" t="s">
        <v>20</v>
      </c>
      <c r="E3284">
        <v>610761600000</v>
      </c>
      <c r="F3284" t="s">
        <v>20</v>
      </c>
      <c r="G3284">
        <v>1</v>
      </c>
      <c r="H3284" t="s">
        <v>7594</v>
      </c>
      <c r="I3284" t="s">
        <v>7595</v>
      </c>
      <c r="J3284" t="s">
        <v>20</v>
      </c>
      <c r="K3284" t="s">
        <v>21</v>
      </c>
      <c r="L3284">
        <v>0</v>
      </c>
      <c r="M3284">
        <v>0</v>
      </c>
      <c r="N3284" t="s">
        <v>22</v>
      </c>
      <c r="O3284">
        <v>6</v>
      </c>
      <c r="P3284" s="30">
        <f>SQRT((postes_2[[#This Row],[x]]-$Q$1)^2+(postes_2[[#This Row],[y]]-$R$1)^2)</f>
        <v>450251.2721842482</v>
      </c>
      <c r="Q3284">
        <v>1046334.56</v>
      </c>
      <c r="R3284">
        <v>6866367.9500000002</v>
      </c>
    </row>
    <row r="3285" spans="1:18">
      <c r="A3285">
        <v>2473</v>
      </c>
      <c r="B3285">
        <v>50001070</v>
      </c>
      <c r="C3285" t="e">
        <f>+#REF!</f>
        <v>#REF!</v>
      </c>
      <c r="D3285" t="s">
        <v>17</v>
      </c>
      <c r="E3285">
        <v>610761600000</v>
      </c>
      <c r="F3285">
        <v>1314106496000</v>
      </c>
      <c r="G3285">
        <v>1</v>
      </c>
      <c r="H3285" t="s">
        <v>6154</v>
      </c>
      <c r="I3285" t="s">
        <v>6155</v>
      </c>
      <c r="J3285" t="s">
        <v>20</v>
      </c>
      <c r="K3285" t="s">
        <v>21</v>
      </c>
      <c r="L3285">
        <v>0</v>
      </c>
      <c r="M3285">
        <v>0</v>
      </c>
      <c r="N3285" t="s">
        <v>22</v>
      </c>
      <c r="O3285">
        <v>3</v>
      </c>
      <c r="P3285" s="30">
        <f>SQRT((postes_2[[#This Row],[x]]-$Q$1)^2+(postes_2[[#This Row],[y]]-$R$1)^2)</f>
        <v>450254.61537333776</v>
      </c>
      <c r="Q3285">
        <v>489146.71999999898</v>
      </c>
      <c r="R3285">
        <v>6319861.0899999999</v>
      </c>
    </row>
    <row r="3286" spans="1:18">
      <c r="A3286">
        <v>3746</v>
      </c>
      <c r="B3286">
        <v>30001874</v>
      </c>
      <c r="C3286" t="e">
        <f>+#REF!</f>
        <v>#REF!</v>
      </c>
      <c r="D3286" t="s">
        <v>17</v>
      </c>
      <c r="E3286">
        <v>882230400000</v>
      </c>
      <c r="F3286">
        <v>1319017759000</v>
      </c>
      <c r="G3286">
        <v>1</v>
      </c>
      <c r="H3286" t="s">
        <v>7223</v>
      </c>
      <c r="I3286" t="s">
        <v>7224</v>
      </c>
      <c r="J3286" t="s">
        <v>20</v>
      </c>
      <c r="K3286" t="s">
        <v>21</v>
      </c>
      <c r="L3286">
        <v>0</v>
      </c>
      <c r="M3286">
        <v>0</v>
      </c>
      <c r="N3286" t="s">
        <v>22</v>
      </c>
      <c r="O3286">
        <v>3</v>
      </c>
      <c r="P3286" s="30">
        <f>SQRT((postes_2[[#This Row],[x]]-$Q$1)^2+(postes_2[[#This Row],[y]]-$R$1)^2)</f>
        <v>450263.84650572931</v>
      </c>
      <c r="Q3286">
        <v>956563.61999999697</v>
      </c>
      <c r="R3286">
        <v>6465441.0899999999</v>
      </c>
    </row>
    <row r="3287" spans="1:18">
      <c r="A3287">
        <v>1055</v>
      </c>
      <c r="B3287">
        <v>50000876</v>
      </c>
      <c r="C3287">
        <f>+PF2234</f>
        <v>0</v>
      </c>
      <c r="D3287" t="s">
        <v>74</v>
      </c>
      <c r="E3287">
        <v>610761600000</v>
      </c>
      <c r="F3287">
        <v>1381757525000</v>
      </c>
      <c r="G3287">
        <v>1</v>
      </c>
      <c r="H3287" t="s">
        <v>3263</v>
      </c>
      <c r="I3287" t="s">
        <v>3264</v>
      </c>
      <c r="J3287" t="s">
        <v>20</v>
      </c>
      <c r="K3287" t="s">
        <v>21</v>
      </c>
      <c r="L3287">
        <v>0</v>
      </c>
      <c r="M3287">
        <v>0</v>
      </c>
      <c r="N3287" t="s">
        <v>22</v>
      </c>
      <c r="O3287">
        <v>3</v>
      </c>
      <c r="P3287" s="30">
        <f>SQRT((postes_2[[#This Row],[x]]-$Q$1)^2+(postes_2[[#This Row],[y]]-$R$1)^2)</f>
        <v>450529.72776008147</v>
      </c>
      <c r="Q3287">
        <v>374829.21999999898</v>
      </c>
      <c r="R3287">
        <v>6369469.1299999999</v>
      </c>
    </row>
    <row r="3288" spans="1:18">
      <c r="A3288">
        <v>2229</v>
      </c>
      <c r="B3288">
        <v>30001502</v>
      </c>
      <c r="C3288">
        <f>+PF1061</f>
        <v>0</v>
      </c>
      <c r="D3288" t="s">
        <v>17</v>
      </c>
      <c r="E3288">
        <v>610761600000</v>
      </c>
      <c r="F3288">
        <v>1319022995000</v>
      </c>
      <c r="G3288">
        <v>1</v>
      </c>
      <c r="H3288" t="s">
        <v>5695</v>
      </c>
      <c r="I3288" t="s">
        <v>404</v>
      </c>
      <c r="J3288" t="s">
        <v>1457</v>
      </c>
      <c r="K3288" t="s">
        <v>21</v>
      </c>
      <c r="L3288">
        <v>0</v>
      </c>
      <c r="M3288">
        <v>0</v>
      </c>
      <c r="N3288" t="s">
        <v>22</v>
      </c>
      <c r="O3288">
        <v>3</v>
      </c>
      <c r="P3288" s="30">
        <f>SQRT((postes_2[[#This Row],[x]]-$Q$1)^2+(postes_2[[#This Row],[y]]-$R$1)^2)</f>
        <v>450615.77615002071</v>
      </c>
      <c r="Q3288">
        <v>978972.99000000197</v>
      </c>
      <c r="R3288">
        <v>6494117.79</v>
      </c>
    </row>
    <row r="3289" spans="1:18">
      <c r="A3289">
        <v>501</v>
      </c>
      <c r="B3289">
        <v>40000168</v>
      </c>
      <c r="C3289">
        <f>+PF2793</f>
        <v>0</v>
      </c>
      <c r="D3289" t="s">
        <v>20</v>
      </c>
      <c r="E3289">
        <v>610761600000</v>
      </c>
      <c r="F3289" t="s">
        <v>20</v>
      </c>
      <c r="G3289">
        <v>1</v>
      </c>
      <c r="H3289" t="s">
        <v>7862</v>
      </c>
      <c r="I3289" t="s">
        <v>7863</v>
      </c>
      <c r="J3289" t="s">
        <v>7864</v>
      </c>
      <c r="K3289" t="s">
        <v>21</v>
      </c>
      <c r="L3289">
        <v>0</v>
      </c>
      <c r="M3289">
        <v>0</v>
      </c>
      <c r="N3289" t="s">
        <v>22</v>
      </c>
      <c r="O3289">
        <v>6</v>
      </c>
      <c r="P3289" s="30">
        <f>SQRT((postes_2[[#This Row],[x]]-$Q$1)^2+(postes_2[[#This Row],[y]]-$R$1)^2)</f>
        <v>450926.77184987912</v>
      </c>
      <c r="Q3289">
        <v>837178.04999999702</v>
      </c>
      <c r="R3289">
        <v>6363669.9800000004</v>
      </c>
    </row>
    <row r="3290" spans="1:18">
      <c r="A3290">
        <v>158</v>
      </c>
      <c r="B3290">
        <v>30001496</v>
      </c>
      <c r="C3290">
        <f>+PF3134</f>
        <v>0</v>
      </c>
      <c r="D3290" t="s">
        <v>17</v>
      </c>
      <c r="E3290">
        <v>772761600000</v>
      </c>
      <c r="F3290">
        <v>1319022875000</v>
      </c>
      <c r="G3290">
        <v>1</v>
      </c>
      <c r="H3290" t="s">
        <v>403</v>
      </c>
      <c r="I3290" t="s">
        <v>404</v>
      </c>
      <c r="J3290" t="s">
        <v>405</v>
      </c>
      <c r="K3290" t="s">
        <v>21</v>
      </c>
      <c r="L3290">
        <v>0</v>
      </c>
      <c r="M3290">
        <v>0</v>
      </c>
      <c r="N3290" t="s">
        <v>22</v>
      </c>
      <c r="O3290">
        <v>3</v>
      </c>
      <c r="P3290" s="30">
        <f>SQRT((postes_2[[#This Row],[x]]-$Q$1)^2+(postes_2[[#This Row],[y]]-$R$1)^2)</f>
        <v>450956.71535294387</v>
      </c>
      <c r="Q3290">
        <v>980341.59000000404</v>
      </c>
      <c r="R3290">
        <v>6495477</v>
      </c>
    </row>
    <row r="3291" spans="1:18">
      <c r="A3291">
        <v>157</v>
      </c>
      <c r="B3291">
        <v>20000700</v>
      </c>
      <c r="C3291">
        <f>+PF3136</f>
        <v>0</v>
      </c>
      <c r="D3291" t="s">
        <v>20</v>
      </c>
      <c r="E3291">
        <v>936662400000</v>
      </c>
      <c r="F3291" t="s">
        <v>20</v>
      </c>
      <c r="G3291">
        <v>1</v>
      </c>
      <c r="H3291" t="s">
        <v>401</v>
      </c>
      <c r="I3291" t="s">
        <v>402</v>
      </c>
      <c r="J3291" t="s">
        <v>186</v>
      </c>
      <c r="K3291" t="s">
        <v>21</v>
      </c>
      <c r="L3291">
        <v>0</v>
      </c>
      <c r="M3291">
        <v>0</v>
      </c>
      <c r="N3291" t="s">
        <v>22</v>
      </c>
      <c r="O3291">
        <v>3</v>
      </c>
      <c r="P3291" s="30">
        <f>SQRT((postes_2[[#This Row],[x]]-$Q$1)^2+(postes_2[[#This Row],[y]]-$R$1)^2)</f>
        <v>451196.9635020736</v>
      </c>
      <c r="Q3291">
        <v>1052164.52</v>
      </c>
      <c r="R3291">
        <v>6845571.1100000003</v>
      </c>
    </row>
    <row r="3292" spans="1:18">
      <c r="A3292">
        <v>3728</v>
      </c>
      <c r="B3292">
        <v>40000291</v>
      </c>
      <c r="C3292" t="e">
        <f>+#REF!</f>
        <v>#REF!</v>
      </c>
      <c r="D3292" t="s">
        <v>90</v>
      </c>
      <c r="E3292">
        <v>610761600000</v>
      </c>
      <c r="F3292">
        <v>1166113711000</v>
      </c>
      <c r="G3292">
        <v>1</v>
      </c>
      <c r="H3292" t="s">
        <v>7655</v>
      </c>
      <c r="I3292" t="s">
        <v>7656</v>
      </c>
      <c r="J3292" t="s">
        <v>20</v>
      </c>
      <c r="K3292" t="s">
        <v>21</v>
      </c>
      <c r="L3292">
        <v>0</v>
      </c>
      <c r="M3292">
        <v>0</v>
      </c>
      <c r="N3292" t="s">
        <v>22</v>
      </c>
      <c r="O3292">
        <v>3</v>
      </c>
      <c r="P3292" s="30">
        <f>SQRT((postes_2[[#This Row],[x]]-$Q$1)^2+(postes_2[[#This Row],[y]]-$R$1)^2)</f>
        <v>451245.03329039796</v>
      </c>
      <c r="Q3292">
        <v>785962.53999999899</v>
      </c>
      <c r="R3292">
        <v>6337741.0499999998</v>
      </c>
    </row>
    <row r="3293" spans="1:18">
      <c r="A3293">
        <v>2013</v>
      </c>
      <c r="B3293">
        <v>20000783</v>
      </c>
      <c r="C3293">
        <f>+PF1285</f>
        <v>0</v>
      </c>
      <c r="D3293" t="s">
        <v>274</v>
      </c>
      <c r="E3293">
        <v>791769600000</v>
      </c>
      <c r="F3293">
        <v>1404309184000</v>
      </c>
      <c r="G3293">
        <v>1</v>
      </c>
      <c r="H3293" t="s">
        <v>4245</v>
      </c>
      <c r="I3293" t="s">
        <v>4246</v>
      </c>
      <c r="J3293" t="s">
        <v>4247</v>
      </c>
      <c r="K3293" t="s">
        <v>21</v>
      </c>
      <c r="L3293">
        <v>0</v>
      </c>
      <c r="M3293">
        <v>0</v>
      </c>
      <c r="N3293" t="s">
        <v>22</v>
      </c>
      <c r="O3293">
        <v>6</v>
      </c>
      <c r="P3293" s="30">
        <f>SQRT((postes_2[[#This Row],[x]]-$Q$1)^2+(postes_2[[#This Row],[y]]-$R$1)^2)</f>
        <v>451245.52414517285</v>
      </c>
      <c r="Q3293">
        <v>1053320.51</v>
      </c>
      <c r="R3293">
        <v>6840095.5999999996</v>
      </c>
    </row>
    <row r="3294" spans="1:18">
      <c r="A3294">
        <v>527</v>
      </c>
      <c r="B3294">
        <v>20000652</v>
      </c>
      <c r="C3294">
        <f>+PF2769</f>
        <v>0</v>
      </c>
      <c r="D3294" t="s">
        <v>20</v>
      </c>
      <c r="E3294">
        <v>962236800000</v>
      </c>
      <c r="F3294" t="s">
        <v>20</v>
      </c>
      <c r="G3294">
        <v>1</v>
      </c>
      <c r="H3294" t="s">
        <v>310</v>
      </c>
      <c r="I3294" t="s">
        <v>311</v>
      </c>
      <c r="J3294" t="s">
        <v>312</v>
      </c>
      <c r="K3294" t="s">
        <v>21</v>
      </c>
      <c r="L3294">
        <v>0</v>
      </c>
      <c r="M3294">
        <v>0</v>
      </c>
      <c r="N3294" t="s">
        <v>22</v>
      </c>
      <c r="O3294">
        <v>3</v>
      </c>
      <c r="P3294" s="30">
        <f>SQRT((postes_2[[#This Row],[x]]-$Q$1)^2+(postes_2[[#This Row],[y]]-$R$1)^2)</f>
        <v>451313.21226009214</v>
      </c>
      <c r="Q3294">
        <v>1051164.25</v>
      </c>
      <c r="R3294">
        <v>6850784.3300000001</v>
      </c>
    </row>
    <row r="3295" spans="1:18">
      <c r="A3295">
        <v>1166</v>
      </c>
      <c r="B3295">
        <v>20000807</v>
      </c>
      <c r="C3295">
        <f>+PF2130</f>
        <v>0</v>
      </c>
      <c r="D3295" t="s">
        <v>20</v>
      </c>
      <c r="E3295">
        <v>791769600000</v>
      </c>
      <c r="F3295" t="s">
        <v>20</v>
      </c>
      <c r="G3295">
        <v>1</v>
      </c>
      <c r="H3295" t="s">
        <v>4811</v>
      </c>
      <c r="I3295" t="s">
        <v>4812</v>
      </c>
      <c r="J3295" t="s">
        <v>20</v>
      </c>
      <c r="K3295" t="s">
        <v>21</v>
      </c>
      <c r="L3295">
        <v>0</v>
      </c>
      <c r="M3295">
        <v>0</v>
      </c>
      <c r="N3295" t="s">
        <v>22</v>
      </c>
      <c r="O3295">
        <v>1</v>
      </c>
      <c r="P3295" s="30">
        <f>SQRT((postes_2[[#This Row],[x]]-$Q$1)^2+(postes_2[[#This Row],[y]]-$R$1)^2)</f>
        <v>451388.03747136478</v>
      </c>
      <c r="Q3295">
        <v>1054109.72</v>
      </c>
      <c r="R3295">
        <v>6836734.9699999997</v>
      </c>
    </row>
    <row r="3296" spans="1:18">
      <c r="A3296">
        <v>1408</v>
      </c>
      <c r="B3296">
        <v>20000728</v>
      </c>
      <c r="C3296">
        <f>+PF1890</f>
        <v>0</v>
      </c>
      <c r="D3296" t="s">
        <v>1094</v>
      </c>
      <c r="E3296">
        <v>610761600000</v>
      </c>
      <c r="F3296">
        <v>1424434628000</v>
      </c>
      <c r="G3296">
        <v>1</v>
      </c>
      <c r="H3296" t="s">
        <v>2356</v>
      </c>
      <c r="I3296" t="s">
        <v>2357</v>
      </c>
      <c r="J3296" t="s">
        <v>186</v>
      </c>
      <c r="K3296" t="s">
        <v>21</v>
      </c>
      <c r="L3296">
        <v>0</v>
      </c>
      <c r="M3296">
        <v>0</v>
      </c>
      <c r="N3296" t="s">
        <v>22</v>
      </c>
      <c r="O3296">
        <v>3</v>
      </c>
      <c r="P3296" s="30">
        <f>SQRT((postes_2[[#This Row],[x]]-$Q$1)^2+(postes_2[[#This Row],[y]]-$R$1)^2)</f>
        <v>451557.37636035914</v>
      </c>
      <c r="Q3296">
        <v>1052996.75</v>
      </c>
      <c r="R3296">
        <v>6843315.0700000003</v>
      </c>
    </row>
    <row r="3297" spans="1:18">
      <c r="A3297">
        <v>32</v>
      </c>
      <c r="B3297">
        <v>40000189</v>
      </c>
      <c r="C3297">
        <f>+PF3267</f>
        <v>0</v>
      </c>
      <c r="D3297" t="s">
        <v>77</v>
      </c>
      <c r="E3297">
        <v>610761600000</v>
      </c>
      <c r="F3297">
        <v>1353498164000</v>
      </c>
      <c r="G3297">
        <v>1</v>
      </c>
      <c r="H3297" t="s">
        <v>946</v>
      </c>
      <c r="I3297" t="s">
        <v>947</v>
      </c>
      <c r="J3297" t="s">
        <v>26</v>
      </c>
      <c r="K3297" t="s">
        <v>21</v>
      </c>
      <c r="L3297">
        <v>0</v>
      </c>
      <c r="M3297">
        <v>0</v>
      </c>
      <c r="N3297" t="s">
        <v>22</v>
      </c>
      <c r="O3297">
        <v>3</v>
      </c>
      <c r="P3297" s="30">
        <f>SQRT((postes_2[[#This Row],[x]]-$Q$1)^2+(postes_2[[#This Row],[y]]-$R$1)^2)</f>
        <v>451723.89669830003</v>
      </c>
      <c r="Q3297">
        <v>830340.78000000096</v>
      </c>
      <c r="R3297">
        <v>6358860.0099999998</v>
      </c>
    </row>
    <row r="3298" spans="1:18">
      <c r="A3298">
        <v>1608</v>
      </c>
      <c r="B3298">
        <v>30001827</v>
      </c>
      <c r="C3298">
        <f>+PF1695</f>
        <v>0</v>
      </c>
      <c r="D3298" t="s">
        <v>43</v>
      </c>
      <c r="E3298">
        <v>1107440246000</v>
      </c>
      <c r="F3298" t="s">
        <v>20</v>
      </c>
      <c r="G3298">
        <v>1</v>
      </c>
      <c r="H3298" t="s">
        <v>3764</v>
      </c>
      <c r="I3298" t="s">
        <v>3765</v>
      </c>
      <c r="J3298" t="s">
        <v>20</v>
      </c>
      <c r="K3298" t="s">
        <v>21</v>
      </c>
      <c r="L3298">
        <v>0</v>
      </c>
      <c r="M3298">
        <v>0</v>
      </c>
      <c r="N3298" t="s">
        <v>22</v>
      </c>
      <c r="O3298">
        <v>6</v>
      </c>
      <c r="P3298" s="30">
        <f>SQRT((postes_2[[#This Row],[x]]-$Q$1)^2+(postes_2[[#This Row],[y]]-$R$1)^2)</f>
        <v>451751.95782303839</v>
      </c>
      <c r="Q3298">
        <v>962711.43999999797</v>
      </c>
      <c r="R3298">
        <v>6470610.2699999996</v>
      </c>
    </row>
    <row r="3299" spans="1:18">
      <c r="A3299">
        <v>3742</v>
      </c>
      <c r="B3299">
        <v>30002805</v>
      </c>
      <c r="C3299" t="e">
        <f>+#REF!</f>
        <v>#REF!</v>
      </c>
      <c r="D3299" t="s">
        <v>212</v>
      </c>
      <c r="E3299">
        <v>916790400000</v>
      </c>
      <c r="F3299">
        <v>1155129695000</v>
      </c>
      <c r="G3299">
        <v>1</v>
      </c>
      <c r="H3299" t="s">
        <v>7214</v>
      </c>
      <c r="I3299" t="s">
        <v>7215</v>
      </c>
      <c r="J3299" t="s">
        <v>20</v>
      </c>
      <c r="K3299" t="s">
        <v>21</v>
      </c>
      <c r="L3299">
        <v>0</v>
      </c>
      <c r="M3299">
        <v>0</v>
      </c>
      <c r="N3299" t="s">
        <v>22</v>
      </c>
      <c r="O3299">
        <v>3</v>
      </c>
      <c r="P3299" s="30">
        <f>SQRT((postes_2[[#This Row],[x]]-$Q$1)^2+(postes_2[[#This Row],[y]]-$R$1)^2)</f>
        <v>451790.89630432008</v>
      </c>
      <c r="Q3299">
        <v>985421.68</v>
      </c>
      <c r="R3299">
        <v>6501419.2599999998</v>
      </c>
    </row>
    <row r="3300" spans="1:18">
      <c r="A3300">
        <v>54</v>
      </c>
      <c r="B3300">
        <v>70051604</v>
      </c>
      <c r="C3300">
        <f>+PF3251</f>
        <v>0</v>
      </c>
      <c r="D3300" t="s">
        <v>274</v>
      </c>
      <c r="E3300">
        <v>1424191467000</v>
      </c>
      <c r="F3300">
        <v>1424252009000</v>
      </c>
      <c r="G3300">
        <v>1</v>
      </c>
      <c r="H3300" t="s">
        <v>6843</v>
      </c>
      <c r="I3300" t="s">
        <v>6844</v>
      </c>
      <c r="J3300" t="s">
        <v>5585</v>
      </c>
      <c r="K3300" t="s">
        <v>21</v>
      </c>
      <c r="L3300">
        <v>0</v>
      </c>
      <c r="M3300">
        <v>0</v>
      </c>
      <c r="N3300" t="s">
        <v>22</v>
      </c>
      <c r="O3300">
        <v>6</v>
      </c>
      <c r="P3300" s="30">
        <f>SQRT((postes_2[[#This Row],[x]]-$Q$1)^2+(postes_2[[#This Row],[y]]-$R$1)^2)</f>
        <v>451857.94939889392</v>
      </c>
      <c r="Q3300">
        <v>835341.39000000095</v>
      </c>
      <c r="R3300">
        <v>6361533.5999999996</v>
      </c>
    </row>
    <row r="3301" spans="1:18">
      <c r="A3301">
        <v>979</v>
      </c>
      <c r="B3301">
        <v>30002233</v>
      </c>
      <c r="C3301">
        <f>+PF2327</f>
        <v>0</v>
      </c>
      <c r="D3301" t="s">
        <v>264</v>
      </c>
      <c r="E3301">
        <v>1439403308000</v>
      </c>
      <c r="F3301" t="s">
        <v>20</v>
      </c>
      <c r="G3301">
        <v>1</v>
      </c>
      <c r="H3301" t="s">
        <v>2100</v>
      </c>
      <c r="I3301" t="s">
        <v>2101</v>
      </c>
      <c r="J3301" t="s">
        <v>20</v>
      </c>
      <c r="K3301" t="s">
        <v>21</v>
      </c>
      <c r="L3301">
        <v>0</v>
      </c>
      <c r="M3301">
        <v>0</v>
      </c>
      <c r="N3301" t="s">
        <v>22</v>
      </c>
      <c r="O3301">
        <v>6</v>
      </c>
      <c r="P3301" s="30">
        <f>SQRT((postes_2[[#This Row],[x]]-$Q$1)^2+(postes_2[[#This Row],[y]]-$R$1)^2)</f>
        <v>452005.99034886871</v>
      </c>
      <c r="Q3301">
        <v>918915.07</v>
      </c>
      <c r="R3301">
        <v>6423052.5800000001</v>
      </c>
    </row>
    <row r="3302" spans="1:18">
      <c r="A3302">
        <v>757</v>
      </c>
      <c r="B3302">
        <v>40000179</v>
      </c>
      <c r="C3302">
        <f>+PF2551</f>
        <v>0</v>
      </c>
      <c r="D3302" t="s">
        <v>56</v>
      </c>
      <c r="E3302">
        <v>1441305488000</v>
      </c>
      <c r="F3302">
        <v>1441305417000</v>
      </c>
      <c r="G3302">
        <v>1</v>
      </c>
      <c r="H3302" t="s">
        <v>1642</v>
      </c>
      <c r="I3302" t="s">
        <v>1643</v>
      </c>
      <c r="J3302" t="s">
        <v>1644</v>
      </c>
      <c r="K3302" t="s">
        <v>21</v>
      </c>
      <c r="L3302">
        <v>0</v>
      </c>
      <c r="M3302">
        <v>0</v>
      </c>
      <c r="N3302" t="s">
        <v>22</v>
      </c>
      <c r="O3302">
        <v>7</v>
      </c>
      <c r="P3302" s="30">
        <f>SQRT((postes_2[[#This Row],[x]]-$Q$1)^2+(postes_2[[#This Row],[y]]-$R$1)^2)</f>
        <v>452314.94452449569</v>
      </c>
      <c r="Q3302">
        <v>833640.65999999596</v>
      </c>
      <c r="R3302">
        <v>6360037.2000000002</v>
      </c>
    </row>
    <row r="3303" spans="1:18">
      <c r="A3303">
        <v>398</v>
      </c>
      <c r="B3303">
        <v>20000557</v>
      </c>
      <c r="C3303">
        <f>+PF2907</f>
        <v>0</v>
      </c>
      <c r="D3303" t="s">
        <v>20</v>
      </c>
      <c r="E3303">
        <v>962236800000</v>
      </c>
      <c r="F3303" t="s">
        <v>20</v>
      </c>
      <c r="G3303">
        <v>1</v>
      </c>
      <c r="H3303" t="s">
        <v>4100</v>
      </c>
      <c r="I3303" t="s">
        <v>4100</v>
      </c>
      <c r="J3303" t="s">
        <v>4101</v>
      </c>
      <c r="K3303" t="s">
        <v>21</v>
      </c>
      <c r="L3303">
        <v>0</v>
      </c>
      <c r="M3303">
        <v>0</v>
      </c>
      <c r="N3303" t="s">
        <v>22</v>
      </c>
      <c r="O3303">
        <v>3</v>
      </c>
      <c r="P3303" s="30">
        <f>SQRT((postes_2[[#This Row],[x]]-$Q$1)^2+(postes_2[[#This Row],[y]]-$R$1)^2)</f>
        <v>452375.86364752596</v>
      </c>
      <c r="Q3303">
        <v>1047714.14</v>
      </c>
      <c r="R3303">
        <v>6869483.3099999996</v>
      </c>
    </row>
    <row r="3304" spans="1:18">
      <c r="A3304">
        <v>590</v>
      </c>
      <c r="B3304">
        <v>30001826</v>
      </c>
      <c r="C3304">
        <f>+PF2719</f>
        <v>0</v>
      </c>
      <c r="D3304" t="s">
        <v>20</v>
      </c>
      <c r="E3304">
        <v>610761600000</v>
      </c>
      <c r="F3304" t="s">
        <v>20</v>
      </c>
      <c r="G3304">
        <v>1</v>
      </c>
      <c r="H3304" t="s">
        <v>5737</v>
      </c>
      <c r="I3304" t="s">
        <v>5738</v>
      </c>
      <c r="J3304" t="s">
        <v>20</v>
      </c>
      <c r="K3304" t="s">
        <v>21</v>
      </c>
      <c r="L3304">
        <v>0</v>
      </c>
      <c r="M3304">
        <v>0</v>
      </c>
      <c r="N3304" t="s">
        <v>22</v>
      </c>
      <c r="O3304">
        <v>6</v>
      </c>
      <c r="P3304" s="30">
        <f>SQRT((postes_2[[#This Row],[x]]-$Q$1)^2+(postes_2[[#This Row],[y]]-$R$1)^2)</f>
        <v>452515.06262520957</v>
      </c>
      <c r="Q3304">
        <v>964803.28000000096</v>
      </c>
      <c r="R3304">
        <v>6472006.6600000001</v>
      </c>
    </row>
    <row r="3305" spans="1:18">
      <c r="A3305">
        <v>1325</v>
      </c>
      <c r="B3305">
        <v>60000702</v>
      </c>
      <c r="C3305">
        <f>+PF1982</f>
        <v>0</v>
      </c>
      <c r="D3305" t="s">
        <v>38</v>
      </c>
      <c r="E3305">
        <v>610761600000</v>
      </c>
      <c r="F3305">
        <v>1244562163000</v>
      </c>
      <c r="G3305">
        <v>1</v>
      </c>
      <c r="H3305" t="s">
        <v>5953</v>
      </c>
      <c r="I3305" t="s">
        <v>5954</v>
      </c>
      <c r="J3305" t="s">
        <v>20</v>
      </c>
      <c r="K3305" t="s">
        <v>21</v>
      </c>
      <c r="L3305">
        <v>0</v>
      </c>
      <c r="M3305">
        <v>0</v>
      </c>
      <c r="N3305" t="s">
        <v>22</v>
      </c>
      <c r="O3305">
        <v>3</v>
      </c>
      <c r="P3305" s="30">
        <f>SQRT((postes_2[[#This Row],[x]]-$Q$1)^2+(postes_2[[#This Row],[y]]-$R$1)^2)</f>
        <v>452581.38811516314</v>
      </c>
      <c r="Q3305">
        <v>158386.84000000401</v>
      </c>
      <c r="R3305">
        <v>6774707.8499999996</v>
      </c>
    </row>
    <row r="3306" spans="1:18">
      <c r="A3306">
        <v>431</v>
      </c>
      <c r="B3306">
        <v>20000848</v>
      </c>
      <c r="C3306">
        <f>+PF2880</f>
        <v>0</v>
      </c>
      <c r="D3306" t="s">
        <v>20</v>
      </c>
      <c r="E3306">
        <v>906681600000</v>
      </c>
      <c r="F3306" t="s">
        <v>20</v>
      </c>
      <c r="G3306">
        <v>1</v>
      </c>
      <c r="H3306" t="s">
        <v>3360</v>
      </c>
      <c r="I3306" t="s">
        <v>3361</v>
      </c>
      <c r="J3306" t="s">
        <v>3362</v>
      </c>
      <c r="K3306" t="s">
        <v>21</v>
      </c>
      <c r="L3306">
        <v>0</v>
      </c>
      <c r="M3306">
        <v>0</v>
      </c>
      <c r="N3306" t="s">
        <v>22</v>
      </c>
      <c r="O3306">
        <v>6</v>
      </c>
      <c r="P3306" s="30">
        <f>SQRT((postes_2[[#This Row],[x]]-$Q$1)^2+(postes_2[[#This Row],[y]]-$R$1)^2)</f>
        <v>452622.72498071002</v>
      </c>
      <c r="Q3306">
        <v>1055642.8500000001</v>
      </c>
      <c r="R3306">
        <v>6835241.5199999996</v>
      </c>
    </row>
    <row r="3307" spans="1:18">
      <c r="A3307">
        <v>2952</v>
      </c>
      <c r="B3307">
        <v>30001861</v>
      </c>
      <c r="C3307" t="e">
        <f>+#REF!</f>
        <v>#REF!</v>
      </c>
      <c r="D3307" t="s">
        <v>274</v>
      </c>
      <c r="E3307">
        <v>610761600000</v>
      </c>
      <c r="F3307">
        <v>1463489879000</v>
      </c>
      <c r="G3307">
        <v>1</v>
      </c>
      <c r="H3307" t="s">
        <v>4536</v>
      </c>
      <c r="I3307" t="s">
        <v>4536</v>
      </c>
      <c r="J3307" t="s">
        <v>20</v>
      </c>
      <c r="K3307" t="s">
        <v>21</v>
      </c>
      <c r="L3307">
        <v>0</v>
      </c>
      <c r="M3307">
        <v>0</v>
      </c>
      <c r="N3307" t="s">
        <v>22</v>
      </c>
      <c r="O3307">
        <v>2</v>
      </c>
      <c r="P3307" s="30">
        <f>SQRT((postes_2[[#This Row],[x]]-$Q$1)^2+(postes_2[[#This Row],[y]]-$R$1)^2)</f>
        <v>452633.94206217723</v>
      </c>
      <c r="Q3307">
        <v>960837.10000000102</v>
      </c>
      <c r="R3307">
        <v>6466896.6799999997</v>
      </c>
    </row>
    <row r="3308" spans="1:18">
      <c r="A3308">
        <v>2410</v>
      </c>
      <c r="B3308">
        <v>60000109</v>
      </c>
      <c r="C3308">
        <f>+PF900</f>
        <v>0</v>
      </c>
      <c r="D3308" t="s">
        <v>90</v>
      </c>
      <c r="E3308">
        <v>992822400000</v>
      </c>
      <c r="F3308">
        <v>1150731779000</v>
      </c>
      <c r="G3308">
        <v>1</v>
      </c>
      <c r="H3308" t="s">
        <v>6464</v>
      </c>
      <c r="I3308" t="s">
        <v>6465</v>
      </c>
      <c r="J3308" t="s">
        <v>26</v>
      </c>
      <c r="K3308" t="s">
        <v>21</v>
      </c>
      <c r="L3308">
        <v>0</v>
      </c>
      <c r="M3308">
        <v>0</v>
      </c>
      <c r="N3308" t="s">
        <v>22</v>
      </c>
      <c r="O3308">
        <v>3</v>
      </c>
      <c r="P3308" s="30">
        <f>SQRT((postes_2[[#This Row],[x]]-$Q$1)^2+(postes_2[[#This Row],[y]]-$R$1)^2)</f>
        <v>452639.65447380935</v>
      </c>
      <c r="Q3308">
        <v>166631.509999998</v>
      </c>
      <c r="R3308">
        <v>6842291.8600000003</v>
      </c>
    </row>
    <row r="3309" spans="1:18">
      <c r="A3309">
        <v>3910</v>
      </c>
      <c r="B3309">
        <v>50001147</v>
      </c>
      <c r="C3309" t="e">
        <f>+#REF!</f>
        <v>#REF!</v>
      </c>
      <c r="D3309" t="s">
        <v>56</v>
      </c>
      <c r="E3309">
        <v>1168972722000</v>
      </c>
      <c r="F3309">
        <v>1168972694000</v>
      </c>
      <c r="G3309">
        <v>1</v>
      </c>
      <c r="H3309" t="s">
        <v>8280</v>
      </c>
      <c r="I3309" t="s">
        <v>8281</v>
      </c>
      <c r="J3309" t="s">
        <v>20</v>
      </c>
      <c r="K3309" t="s">
        <v>21</v>
      </c>
      <c r="L3309">
        <v>0</v>
      </c>
      <c r="M3309">
        <v>0</v>
      </c>
      <c r="N3309" t="s">
        <v>22</v>
      </c>
      <c r="O3309">
        <v>7</v>
      </c>
      <c r="P3309" s="30">
        <f>SQRT((postes_2[[#This Row],[x]]-$Q$1)^2+(postes_2[[#This Row],[y]]-$R$1)^2)</f>
        <v>452690.5077712044</v>
      </c>
      <c r="Q3309">
        <v>561081.40999999596</v>
      </c>
      <c r="R3309">
        <v>6303473.9800000004</v>
      </c>
    </row>
    <row r="3310" spans="1:18">
      <c r="A3310">
        <v>924</v>
      </c>
      <c r="B3310">
        <v>20000786</v>
      </c>
      <c r="C3310">
        <f>+PF2391</f>
        <v>0</v>
      </c>
      <c r="D3310" t="s">
        <v>168</v>
      </c>
      <c r="E3310">
        <v>969321600000</v>
      </c>
      <c r="F3310">
        <v>1453478249000</v>
      </c>
      <c r="G3310">
        <v>1</v>
      </c>
      <c r="H3310" t="s">
        <v>1995</v>
      </c>
      <c r="I3310" t="s">
        <v>1996</v>
      </c>
      <c r="J3310" t="s">
        <v>186</v>
      </c>
      <c r="K3310" t="s">
        <v>21</v>
      </c>
      <c r="L3310">
        <v>0</v>
      </c>
      <c r="M3310">
        <v>0</v>
      </c>
      <c r="N3310" t="s">
        <v>22</v>
      </c>
      <c r="O3310">
        <v>6</v>
      </c>
      <c r="P3310" s="30">
        <f>SQRT((postes_2[[#This Row],[x]]-$Q$1)^2+(postes_2[[#This Row],[y]]-$R$1)^2)</f>
        <v>452708.47933477344</v>
      </c>
      <c r="Q3310">
        <v>1055081.25</v>
      </c>
      <c r="R3310">
        <v>6838698.3300000001</v>
      </c>
    </row>
    <row r="3311" spans="1:18">
      <c r="A3311">
        <v>2336</v>
      </c>
      <c r="B3311">
        <v>40000286</v>
      </c>
      <c r="C3311">
        <f>+PF977</f>
        <v>0</v>
      </c>
      <c r="D3311" t="s">
        <v>90</v>
      </c>
      <c r="E3311" s="1">
        <v>765504000000</v>
      </c>
      <c r="F3311">
        <v>1151923644000</v>
      </c>
      <c r="G3311">
        <v>1</v>
      </c>
      <c r="H3311" t="s">
        <v>5472</v>
      </c>
      <c r="I3311" t="s">
        <v>5473</v>
      </c>
      <c r="J3311" t="s">
        <v>20</v>
      </c>
      <c r="K3311" t="s">
        <v>21</v>
      </c>
      <c r="L3311">
        <v>0</v>
      </c>
      <c r="M3311">
        <v>0</v>
      </c>
      <c r="N3311" t="s">
        <v>22</v>
      </c>
      <c r="O3311">
        <v>3</v>
      </c>
      <c r="P3311" s="30">
        <f>SQRT((postes_2[[#This Row],[x]]-$Q$1)^2+(postes_2[[#This Row],[y]]-$R$1)^2)</f>
        <v>452756.44528123218</v>
      </c>
      <c r="Q3311">
        <v>790707.17000000202</v>
      </c>
      <c r="R3311">
        <v>6338127.9000000004</v>
      </c>
    </row>
    <row r="3312" spans="1:18">
      <c r="A3312">
        <v>3749</v>
      </c>
      <c r="B3312">
        <v>30001846</v>
      </c>
      <c r="C3312" t="e">
        <f>+#REF!</f>
        <v>#REF!</v>
      </c>
      <c r="D3312" t="s">
        <v>17</v>
      </c>
      <c r="E3312">
        <v>610761600000</v>
      </c>
      <c r="F3312">
        <v>1319018069000</v>
      </c>
      <c r="G3312">
        <v>1</v>
      </c>
      <c r="H3312" t="s">
        <v>7230</v>
      </c>
      <c r="I3312" t="s">
        <v>7231</v>
      </c>
      <c r="J3312" t="s">
        <v>26</v>
      </c>
      <c r="K3312" t="s">
        <v>21</v>
      </c>
      <c r="L3312">
        <v>0</v>
      </c>
      <c r="M3312">
        <v>0</v>
      </c>
      <c r="N3312" t="s">
        <v>22</v>
      </c>
      <c r="O3312">
        <v>2</v>
      </c>
      <c r="P3312" s="30">
        <f>SQRT((postes_2[[#This Row],[x]]-$Q$1)^2+(postes_2[[#This Row],[y]]-$R$1)^2)</f>
        <v>452841.95579191018</v>
      </c>
      <c r="Q3312">
        <v>962326.97999999695</v>
      </c>
      <c r="R3312">
        <v>6468397.4400000004</v>
      </c>
    </row>
    <row r="3313" spans="1:18">
      <c r="A3313">
        <v>712</v>
      </c>
      <c r="B3313">
        <v>50001060</v>
      </c>
      <c r="C3313">
        <f>+PF2603</f>
        <v>0</v>
      </c>
      <c r="D3313" t="s">
        <v>108</v>
      </c>
      <c r="E3313">
        <v>1035331200000</v>
      </c>
      <c r="F3313">
        <v>1244122735000</v>
      </c>
      <c r="G3313">
        <v>1</v>
      </c>
      <c r="H3313" t="s">
        <v>1196</v>
      </c>
      <c r="I3313" t="s">
        <v>1197</v>
      </c>
      <c r="J3313" t="s">
        <v>20</v>
      </c>
      <c r="K3313" t="s">
        <v>21</v>
      </c>
      <c r="L3313">
        <v>0</v>
      </c>
      <c r="M3313">
        <v>0</v>
      </c>
      <c r="N3313" t="s">
        <v>22</v>
      </c>
      <c r="O3313">
        <v>3</v>
      </c>
      <c r="P3313" s="30">
        <f>SQRT((postes_2[[#This Row],[x]]-$Q$1)^2+(postes_2[[#This Row],[y]]-$R$1)^2)</f>
        <v>452854.10444155359</v>
      </c>
      <c r="Q3313">
        <v>475167.45000000298</v>
      </c>
      <c r="R3313">
        <v>6321293.1100000003</v>
      </c>
    </row>
    <row r="3314" spans="1:18">
      <c r="A3314">
        <v>1739</v>
      </c>
      <c r="B3314">
        <v>20000757</v>
      </c>
      <c r="C3314" t="e">
        <f>+#REF!</f>
        <v>#REF!</v>
      </c>
      <c r="D3314" t="s">
        <v>20</v>
      </c>
      <c r="E3314">
        <v>962236800000</v>
      </c>
      <c r="F3314" t="s">
        <v>20</v>
      </c>
      <c r="G3314">
        <v>1</v>
      </c>
      <c r="H3314" t="s">
        <v>7003</v>
      </c>
      <c r="I3314" t="s">
        <v>7004</v>
      </c>
      <c r="J3314" t="s">
        <v>186</v>
      </c>
      <c r="K3314" t="s">
        <v>21</v>
      </c>
      <c r="L3314">
        <v>0</v>
      </c>
      <c r="M3314">
        <v>0</v>
      </c>
      <c r="N3314" t="s">
        <v>22</v>
      </c>
      <c r="O3314">
        <v>3</v>
      </c>
      <c r="P3314" s="30">
        <f>SQRT((postes_2[[#This Row],[x]]-$Q$1)^2+(postes_2[[#This Row],[y]]-$R$1)^2)</f>
        <v>452963.69164924603</v>
      </c>
      <c r="Q3314">
        <v>1054653.8</v>
      </c>
      <c r="R3314">
        <v>6842210.46</v>
      </c>
    </row>
    <row r="3315" spans="1:18">
      <c r="A3315">
        <v>1342</v>
      </c>
      <c r="B3315">
        <v>70058283</v>
      </c>
      <c r="C3315">
        <f>+PF1978</f>
        <v>0</v>
      </c>
      <c r="D3315" t="s">
        <v>105</v>
      </c>
      <c r="E3315">
        <v>1449765882000</v>
      </c>
      <c r="F3315">
        <v>1441366926000</v>
      </c>
      <c r="G3315">
        <v>1</v>
      </c>
      <c r="H3315" t="s">
        <v>5584</v>
      </c>
      <c r="I3315" t="s">
        <v>5584</v>
      </c>
      <c r="J3315" t="s">
        <v>5585</v>
      </c>
      <c r="K3315" t="s">
        <v>21</v>
      </c>
      <c r="L3315">
        <v>0</v>
      </c>
      <c r="M3315">
        <v>0</v>
      </c>
      <c r="N3315" t="s">
        <v>22</v>
      </c>
      <c r="O3315">
        <v>6</v>
      </c>
      <c r="P3315" s="30">
        <f>SQRT((postes_2[[#This Row],[x]]-$Q$1)^2+(postes_2[[#This Row],[y]]-$R$1)^2)</f>
        <v>452983.49948351365</v>
      </c>
      <c r="Q3315">
        <v>836971.03000000096</v>
      </c>
      <c r="R3315">
        <v>6361172.9000000004</v>
      </c>
    </row>
    <row r="3316" spans="1:18">
      <c r="A3316">
        <v>263</v>
      </c>
      <c r="B3316">
        <v>20000659</v>
      </c>
      <c r="C3316">
        <f>+PF3055</f>
        <v>0</v>
      </c>
      <c r="D3316" t="s">
        <v>38</v>
      </c>
      <c r="E3316">
        <v>610761600000</v>
      </c>
      <c r="F3316">
        <v>1222424142000</v>
      </c>
      <c r="G3316">
        <v>1</v>
      </c>
      <c r="H3316" t="s">
        <v>625</v>
      </c>
      <c r="I3316" t="s">
        <v>626</v>
      </c>
      <c r="J3316" t="s">
        <v>186</v>
      </c>
      <c r="K3316" t="s">
        <v>21</v>
      </c>
      <c r="L3316">
        <v>0</v>
      </c>
      <c r="M3316">
        <v>0</v>
      </c>
      <c r="N3316" t="s">
        <v>22</v>
      </c>
      <c r="O3316">
        <v>3</v>
      </c>
      <c r="P3316" s="30">
        <f>SQRT((postes_2[[#This Row],[x]]-$Q$1)^2+(postes_2[[#This Row],[y]]-$R$1)^2)</f>
        <v>453357.31375566835</v>
      </c>
      <c r="Q3316">
        <v>1053455.8500000001</v>
      </c>
      <c r="R3316">
        <v>6849876.8799999999</v>
      </c>
    </row>
    <row r="3317" spans="1:18">
      <c r="A3317">
        <v>3322</v>
      </c>
      <c r="B3317">
        <v>20000711</v>
      </c>
      <c r="C3317" t="e">
        <f>+#REF!</f>
        <v>#REF!</v>
      </c>
      <c r="D3317" t="s">
        <v>20</v>
      </c>
      <c r="E3317">
        <v>962236800000</v>
      </c>
      <c r="F3317" t="s">
        <v>20</v>
      </c>
      <c r="G3317">
        <v>1</v>
      </c>
      <c r="H3317" t="s">
        <v>3703</v>
      </c>
      <c r="I3317" t="s">
        <v>3704</v>
      </c>
      <c r="J3317" t="s">
        <v>3705</v>
      </c>
      <c r="K3317" t="s">
        <v>21</v>
      </c>
      <c r="L3317">
        <v>0</v>
      </c>
      <c r="M3317">
        <v>0</v>
      </c>
      <c r="N3317" t="s">
        <v>22</v>
      </c>
      <c r="O3317">
        <v>3</v>
      </c>
      <c r="P3317" s="30">
        <f>SQRT((postes_2[[#This Row],[x]]-$Q$1)^2+(postes_2[[#This Row],[y]]-$R$1)^2)</f>
        <v>453390.63151537435</v>
      </c>
      <c r="Q3317">
        <v>1054637.76</v>
      </c>
      <c r="R3317">
        <v>6844442.7599999998</v>
      </c>
    </row>
    <row r="3318" spans="1:18">
      <c r="A3318">
        <v>3570</v>
      </c>
      <c r="B3318">
        <v>30001631</v>
      </c>
      <c r="C3318" t="e">
        <f>+#REF!</f>
        <v>#REF!</v>
      </c>
      <c r="D3318" t="s">
        <v>23</v>
      </c>
      <c r="E3318">
        <v>610761600000</v>
      </c>
      <c r="F3318">
        <v>1273230520000</v>
      </c>
      <c r="G3318">
        <v>1</v>
      </c>
      <c r="H3318" t="s">
        <v>3603</v>
      </c>
      <c r="I3318" t="s">
        <v>3604</v>
      </c>
      <c r="J3318" t="s">
        <v>20</v>
      </c>
      <c r="K3318" t="s">
        <v>21</v>
      </c>
      <c r="L3318">
        <v>0</v>
      </c>
      <c r="M3318">
        <v>0</v>
      </c>
      <c r="N3318" t="s">
        <v>22</v>
      </c>
      <c r="O3318">
        <v>3</v>
      </c>
      <c r="P3318" s="30">
        <f>SQRT((postes_2[[#This Row],[x]]-$Q$1)^2+(postes_2[[#This Row],[y]]-$R$1)^2)</f>
        <v>453792.81703147118</v>
      </c>
      <c r="Q3318">
        <v>979359.34000000404</v>
      </c>
      <c r="R3318">
        <v>6489174.5300000003</v>
      </c>
    </row>
    <row r="3319" spans="1:18">
      <c r="A3319">
        <v>3548</v>
      </c>
      <c r="B3319">
        <v>70058383</v>
      </c>
      <c r="C3319" t="e">
        <f>+#REF!</f>
        <v>#REF!</v>
      </c>
      <c r="D3319" t="s">
        <v>264</v>
      </c>
      <c r="E3319">
        <v>1450110574000</v>
      </c>
      <c r="F3319">
        <v>1441364645000</v>
      </c>
      <c r="G3319">
        <v>1</v>
      </c>
      <c r="H3319" t="s">
        <v>7476</v>
      </c>
      <c r="I3319" t="s">
        <v>7477</v>
      </c>
      <c r="J3319" t="s">
        <v>5585</v>
      </c>
      <c r="K3319" t="s">
        <v>21</v>
      </c>
      <c r="L3319">
        <v>0</v>
      </c>
      <c r="M3319">
        <v>0</v>
      </c>
      <c r="N3319" t="s">
        <v>22</v>
      </c>
      <c r="O3319">
        <v>6</v>
      </c>
      <c r="P3319" s="30">
        <f>SQRT((postes_2[[#This Row],[x]]-$Q$1)^2+(postes_2[[#This Row],[y]]-$R$1)^2)</f>
        <v>453877.61498899083</v>
      </c>
      <c r="Q3319">
        <v>835912.60999999905</v>
      </c>
      <c r="R3319">
        <v>6359533.1699999999</v>
      </c>
    </row>
    <row r="3320" spans="1:18">
      <c r="A3320">
        <v>3130</v>
      </c>
      <c r="B3320">
        <v>40000285</v>
      </c>
      <c r="C3320">
        <f>+PF195</f>
        <v>0</v>
      </c>
      <c r="D3320" t="s">
        <v>274</v>
      </c>
      <c r="E3320">
        <v>610761600000</v>
      </c>
      <c r="F3320">
        <v>1440672275000</v>
      </c>
      <c r="G3320">
        <v>1</v>
      </c>
      <c r="H3320" t="s">
        <v>3098</v>
      </c>
      <c r="I3320" t="s">
        <v>3099</v>
      </c>
      <c r="J3320" t="s">
        <v>20</v>
      </c>
      <c r="K3320" t="s">
        <v>21</v>
      </c>
      <c r="L3320">
        <v>0</v>
      </c>
      <c r="M3320">
        <v>0</v>
      </c>
      <c r="N3320" t="s">
        <v>22</v>
      </c>
      <c r="O3320">
        <v>6</v>
      </c>
      <c r="P3320" s="30">
        <f>SQRT((postes_2[[#This Row],[x]]-$Q$1)^2+(postes_2[[#This Row],[y]]-$R$1)^2)</f>
        <v>453958.65654405212</v>
      </c>
      <c r="Q3320">
        <v>794201.84000000404</v>
      </c>
      <c r="R3320">
        <v>6338346.9299999997</v>
      </c>
    </row>
    <row r="3321" spans="1:18">
      <c r="A3321">
        <v>775</v>
      </c>
      <c r="B3321">
        <v>60000110</v>
      </c>
      <c r="C3321">
        <f>+PF2551</f>
        <v>0</v>
      </c>
      <c r="D3321" t="s">
        <v>20</v>
      </c>
      <c r="E3321">
        <v>992822400000</v>
      </c>
      <c r="F3321" t="s">
        <v>20</v>
      </c>
      <c r="G3321">
        <v>1</v>
      </c>
      <c r="H3321" t="s">
        <v>1689</v>
      </c>
      <c r="I3321" t="s">
        <v>1690</v>
      </c>
      <c r="J3321" t="s">
        <v>20</v>
      </c>
      <c r="K3321" t="s">
        <v>21</v>
      </c>
      <c r="L3321">
        <v>0</v>
      </c>
      <c r="M3321">
        <v>0</v>
      </c>
      <c r="N3321" t="s">
        <v>22</v>
      </c>
      <c r="O3321">
        <v>6</v>
      </c>
      <c r="P3321" s="30">
        <f>SQRT((postes_2[[#This Row],[x]]-$Q$1)^2+(postes_2[[#This Row],[y]]-$R$1)^2)</f>
        <v>454225.35600429622</v>
      </c>
      <c r="Q3321">
        <v>164781.96000000101</v>
      </c>
      <c r="R3321">
        <v>6841117.7999999998</v>
      </c>
    </row>
    <row r="3322" spans="1:18">
      <c r="A3322">
        <v>2163</v>
      </c>
      <c r="B3322">
        <v>30001844</v>
      </c>
      <c r="C3322">
        <f>+PF1164</f>
        <v>0</v>
      </c>
      <c r="D3322" t="s">
        <v>20</v>
      </c>
      <c r="E3322">
        <v>610761600000</v>
      </c>
      <c r="F3322" t="s">
        <v>20</v>
      </c>
      <c r="G3322">
        <v>1</v>
      </c>
      <c r="H3322" t="s">
        <v>5119</v>
      </c>
      <c r="I3322" t="s">
        <v>5120</v>
      </c>
      <c r="J3322" t="s">
        <v>5121</v>
      </c>
      <c r="K3322" t="s">
        <v>21</v>
      </c>
      <c r="L3322">
        <v>0</v>
      </c>
      <c r="M3322">
        <v>0</v>
      </c>
      <c r="N3322" t="s">
        <v>22</v>
      </c>
      <c r="O3322">
        <v>6</v>
      </c>
      <c r="P3322" s="30">
        <f>SQRT((postes_2[[#This Row],[x]]-$Q$1)^2+(postes_2[[#This Row],[y]]-$R$1)^2)</f>
        <v>454349.20728283358</v>
      </c>
      <c r="Q3322">
        <v>964422.14999999898</v>
      </c>
      <c r="R3322">
        <v>6468592.9500000002</v>
      </c>
    </row>
    <row r="3323" spans="1:18">
      <c r="A3323">
        <v>1580</v>
      </c>
      <c r="B3323">
        <v>40000186</v>
      </c>
      <c r="C3323">
        <f>+PF1745</f>
        <v>0</v>
      </c>
      <c r="D3323" t="s">
        <v>482</v>
      </c>
      <c r="E3323">
        <v>1158335414000</v>
      </c>
      <c r="F3323">
        <v>1397560595000</v>
      </c>
      <c r="G3323">
        <v>1</v>
      </c>
      <c r="H3323" t="s">
        <v>7541</v>
      </c>
      <c r="I3323" t="s">
        <v>7542</v>
      </c>
      <c r="J3323" t="s">
        <v>26</v>
      </c>
      <c r="K3323" t="s">
        <v>21</v>
      </c>
      <c r="L3323">
        <v>0</v>
      </c>
      <c r="M3323">
        <v>0</v>
      </c>
      <c r="N3323" t="s">
        <v>22</v>
      </c>
      <c r="O3323">
        <v>3</v>
      </c>
      <c r="P3323" s="30">
        <f>SQRT((postes_2[[#This Row],[x]]-$Q$1)^2+(postes_2[[#This Row],[y]]-$R$1)^2)</f>
        <v>454501.58217200561</v>
      </c>
      <c r="Q3323">
        <v>834296.02000000305</v>
      </c>
      <c r="R3323">
        <v>6357895.3099999996</v>
      </c>
    </row>
    <row r="3324" spans="1:18">
      <c r="A3324">
        <v>3658</v>
      </c>
      <c r="B3324">
        <v>20000558</v>
      </c>
      <c r="C3324" t="e">
        <f>+#REF!</f>
        <v>#REF!</v>
      </c>
      <c r="D3324" t="s">
        <v>20</v>
      </c>
      <c r="E3324">
        <v>610761600000</v>
      </c>
      <c r="F3324" t="s">
        <v>20</v>
      </c>
      <c r="G3324">
        <v>1</v>
      </c>
      <c r="H3324" t="s">
        <v>7448</v>
      </c>
      <c r="I3324" t="s">
        <v>7449</v>
      </c>
      <c r="J3324" t="s">
        <v>186</v>
      </c>
      <c r="K3324" t="s">
        <v>21</v>
      </c>
      <c r="L3324">
        <v>0</v>
      </c>
      <c r="M3324">
        <v>0</v>
      </c>
      <c r="N3324" t="s">
        <v>22</v>
      </c>
      <c r="O3324">
        <v>6</v>
      </c>
      <c r="P3324" s="30">
        <f>SQRT((postes_2[[#This Row],[x]]-$Q$1)^2+(postes_2[[#This Row],[y]]-$R$1)^2)</f>
        <v>454551.8807748183</v>
      </c>
      <c r="Q3324">
        <v>1050248.73</v>
      </c>
      <c r="R3324">
        <v>6868403.4500000002</v>
      </c>
    </row>
    <row r="3325" spans="1:18">
      <c r="A3325">
        <v>3180</v>
      </c>
      <c r="B3325">
        <v>40000175</v>
      </c>
      <c r="C3325">
        <f>+PF150</f>
        <v>0</v>
      </c>
      <c r="D3325" t="s">
        <v>20</v>
      </c>
      <c r="E3325">
        <v>610761600000</v>
      </c>
      <c r="F3325" t="s">
        <v>20</v>
      </c>
      <c r="G3325">
        <v>1</v>
      </c>
      <c r="H3325" t="s">
        <v>6340</v>
      </c>
      <c r="I3325" t="s">
        <v>6341</v>
      </c>
      <c r="J3325" t="s">
        <v>20</v>
      </c>
      <c r="K3325" t="s">
        <v>21</v>
      </c>
      <c r="L3325">
        <v>0</v>
      </c>
      <c r="M3325">
        <v>0</v>
      </c>
      <c r="N3325" t="s">
        <v>22</v>
      </c>
      <c r="O3325">
        <v>6</v>
      </c>
      <c r="P3325" s="30">
        <f>SQRT((postes_2[[#This Row],[x]]-$Q$1)^2+(postes_2[[#This Row],[y]]-$R$1)^2)</f>
        <v>454552.8856841714</v>
      </c>
      <c r="Q3325">
        <v>838554.13000000303</v>
      </c>
      <c r="R3325">
        <v>6360275.8399999999</v>
      </c>
    </row>
    <row r="3326" spans="1:18">
      <c r="A3326">
        <v>999</v>
      </c>
      <c r="B3326">
        <v>40000369</v>
      </c>
      <c r="C3326" t="e">
        <f>+#REF!</f>
        <v>#REF!</v>
      </c>
      <c r="D3326" t="s">
        <v>77</v>
      </c>
      <c r="E3326">
        <v>1275583097000</v>
      </c>
      <c r="F3326">
        <v>1317833076000</v>
      </c>
      <c r="G3326">
        <v>1</v>
      </c>
      <c r="H3326" t="s">
        <v>2141</v>
      </c>
      <c r="I3326" t="s">
        <v>2141</v>
      </c>
      <c r="J3326" t="s">
        <v>20</v>
      </c>
      <c r="K3326" t="s">
        <v>21</v>
      </c>
      <c r="L3326">
        <v>0</v>
      </c>
      <c r="M3326">
        <v>0</v>
      </c>
      <c r="N3326" t="s">
        <v>22</v>
      </c>
      <c r="O3326">
        <v>3</v>
      </c>
      <c r="P3326" s="30">
        <f>SQRT((postes_2[[#This Row],[x]]-$Q$1)^2+(postes_2[[#This Row],[y]]-$R$1)^2)</f>
        <v>454561.88360011787</v>
      </c>
      <c r="Q3326">
        <v>748099.97999999695</v>
      </c>
      <c r="R3326">
        <v>6320236.8899999997</v>
      </c>
    </row>
    <row r="3327" spans="1:18">
      <c r="A3327">
        <v>2887</v>
      </c>
      <c r="B3327">
        <v>60000203</v>
      </c>
      <c r="C3327" t="e">
        <f>+#REF!</f>
        <v>#REF!</v>
      </c>
      <c r="D3327" t="s">
        <v>90</v>
      </c>
      <c r="E3327">
        <v>991699200000</v>
      </c>
      <c r="F3327">
        <v>1150731613000</v>
      </c>
      <c r="G3327">
        <v>1</v>
      </c>
      <c r="H3327" t="s">
        <v>6637</v>
      </c>
      <c r="I3327" t="s">
        <v>6638</v>
      </c>
      <c r="J3327" t="s">
        <v>20</v>
      </c>
      <c r="K3327" t="s">
        <v>21</v>
      </c>
      <c r="L3327">
        <v>0</v>
      </c>
      <c r="M3327">
        <v>0</v>
      </c>
      <c r="N3327" t="s">
        <v>22</v>
      </c>
      <c r="O3327">
        <v>6</v>
      </c>
      <c r="P3327" s="30">
        <f>SQRT((postes_2[[#This Row],[x]]-$Q$1)^2+(postes_2[[#This Row],[y]]-$R$1)^2)</f>
        <v>454612.44718337717</v>
      </c>
      <c r="Q3327">
        <v>163158.509999998</v>
      </c>
      <c r="R3327">
        <v>6834613.71</v>
      </c>
    </row>
    <row r="3328" spans="1:18">
      <c r="A3328">
        <v>3865</v>
      </c>
      <c r="B3328">
        <v>50001124</v>
      </c>
      <c r="C3328" t="e">
        <f>+#REF!</f>
        <v>#REF!</v>
      </c>
      <c r="D3328" t="s">
        <v>20</v>
      </c>
      <c r="E3328">
        <v>610761600000</v>
      </c>
      <c r="F3328" t="s">
        <v>20</v>
      </c>
      <c r="G3328">
        <v>1</v>
      </c>
      <c r="H3328" t="s">
        <v>7940</v>
      </c>
      <c r="I3328" t="s">
        <v>7941</v>
      </c>
      <c r="J3328" t="s">
        <v>20</v>
      </c>
      <c r="K3328" t="s">
        <v>21</v>
      </c>
      <c r="L3328">
        <v>0</v>
      </c>
      <c r="M3328">
        <v>0</v>
      </c>
      <c r="N3328" t="s">
        <v>22</v>
      </c>
      <c r="O3328">
        <v>3</v>
      </c>
      <c r="P3328" s="30">
        <f>SQRT((postes_2[[#This Row],[x]]-$Q$1)^2+(postes_2[[#This Row],[y]]-$R$1)^2)</f>
        <v>454622.4024655699</v>
      </c>
      <c r="Q3328">
        <v>511076.03999999899</v>
      </c>
      <c r="R3328">
        <v>6309838.0599999996</v>
      </c>
    </row>
    <row r="3329" spans="1:18">
      <c r="A3329">
        <v>2466</v>
      </c>
      <c r="B3329">
        <v>30001308</v>
      </c>
      <c r="C3329" t="e">
        <f>+#REF!</f>
        <v>#REF!</v>
      </c>
      <c r="D3329" t="s">
        <v>17</v>
      </c>
      <c r="E3329">
        <v>772761600000</v>
      </c>
      <c r="F3329">
        <v>1319017694000</v>
      </c>
      <c r="G3329">
        <v>1</v>
      </c>
      <c r="H3329" t="s">
        <v>6506</v>
      </c>
      <c r="I3329" t="s">
        <v>6507</v>
      </c>
      <c r="J3329" t="s">
        <v>26</v>
      </c>
      <c r="K3329" t="s">
        <v>21</v>
      </c>
      <c r="L3329">
        <v>0</v>
      </c>
      <c r="M3329">
        <v>0</v>
      </c>
      <c r="N3329" t="s">
        <v>22</v>
      </c>
      <c r="O3329">
        <v>3</v>
      </c>
      <c r="P3329" s="30">
        <f>SQRT((postes_2[[#This Row],[x]]-$Q$1)^2+(postes_2[[#This Row],[y]]-$R$1)^2)</f>
        <v>454663.23896609538</v>
      </c>
      <c r="Q3329">
        <v>993689.75999999803</v>
      </c>
      <c r="R3329">
        <v>6508797.8200000003</v>
      </c>
    </row>
    <row r="3330" spans="1:18">
      <c r="A3330">
        <v>1218</v>
      </c>
      <c r="B3330">
        <v>30002143</v>
      </c>
      <c r="C3330">
        <f>+PF2117</f>
        <v>0</v>
      </c>
      <c r="D3330" t="s">
        <v>274</v>
      </c>
      <c r="E3330">
        <v>610761600000</v>
      </c>
      <c r="F3330">
        <v>1394199236000</v>
      </c>
      <c r="G3330">
        <v>1</v>
      </c>
      <c r="H3330" t="s">
        <v>2439</v>
      </c>
      <c r="I3330" t="s">
        <v>2440</v>
      </c>
      <c r="J3330" t="s">
        <v>20</v>
      </c>
      <c r="K3330" t="s">
        <v>21</v>
      </c>
      <c r="L3330">
        <v>0</v>
      </c>
      <c r="M3330">
        <v>0</v>
      </c>
      <c r="N3330" t="s">
        <v>22</v>
      </c>
      <c r="O3330">
        <v>6</v>
      </c>
      <c r="P3330" s="30">
        <f>SQRT((postes_2[[#This Row],[x]]-$Q$1)^2+(postes_2[[#This Row],[y]]-$R$1)^2)</f>
        <v>455452.37587677763</v>
      </c>
      <c r="Q3330">
        <v>942396.03000000096</v>
      </c>
      <c r="R3330">
        <v>6441594.5800000001</v>
      </c>
    </row>
    <row r="3331" spans="1:18">
      <c r="A3331">
        <v>2452</v>
      </c>
      <c r="B3331">
        <v>50001173</v>
      </c>
      <c r="C3331">
        <f>+PF881</f>
        <v>0</v>
      </c>
      <c r="D3331" t="s">
        <v>74</v>
      </c>
      <c r="E3331">
        <v>610761600000</v>
      </c>
      <c r="F3331">
        <v>1374762708000</v>
      </c>
      <c r="G3331">
        <v>1</v>
      </c>
      <c r="H3331" t="s">
        <v>1448</v>
      </c>
      <c r="I3331" t="s">
        <v>1448</v>
      </c>
      <c r="J3331" t="s">
        <v>20</v>
      </c>
      <c r="K3331" t="s">
        <v>21</v>
      </c>
      <c r="L3331">
        <v>0</v>
      </c>
      <c r="M3331">
        <v>0</v>
      </c>
      <c r="N3331" t="s">
        <v>22</v>
      </c>
      <c r="O3331">
        <v>3</v>
      </c>
      <c r="P3331" s="30">
        <f>SQRT((postes_2[[#This Row],[x]]-$Q$1)^2+(postes_2[[#This Row],[y]]-$R$1)^2)</f>
        <v>455994.5453922365</v>
      </c>
      <c r="Q3331">
        <v>563625.02000000305</v>
      </c>
      <c r="R3331">
        <v>6299880.3399999999</v>
      </c>
    </row>
    <row r="3332" spans="1:18">
      <c r="A3332">
        <v>3161</v>
      </c>
      <c r="B3332">
        <v>50000977</v>
      </c>
      <c r="C3332">
        <f>+PF173</f>
        <v>0</v>
      </c>
      <c r="D3332" t="s">
        <v>20</v>
      </c>
      <c r="E3332">
        <v>610761600000</v>
      </c>
      <c r="F3332" t="s">
        <v>20</v>
      </c>
      <c r="G3332">
        <v>1</v>
      </c>
      <c r="H3332" t="s">
        <v>2786</v>
      </c>
      <c r="I3332" t="s">
        <v>2787</v>
      </c>
      <c r="J3332" t="s">
        <v>20</v>
      </c>
      <c r="K3332" t="s">
        <v>21</v>
      </c>
      <c r="L3332">
        <v>0</v>
      </c>
      <c r="M3332">
        <v>0</v>
      </c>
      <c r="N3332" t="s">
        <v>22</v>
      </c>
      <c r="O3332">
        <v>3</v>
      </c>
      <c r="P3332" s="30">
        <f>SQRT((postes_2[[#This Row],[x]]-$Q$1)^2+(postes_2[[#This Row],[y]]-$R$1)^2)</f>
        <v>456148.16191237059</v>
      </c>
      <c r="Q3332">
        <v>433805.89999999898</v>
      </c>
      <c r="R3332">
        <v>6332913.6699999999</v>
      </c>
    </row>
    <row r="3333" spans="1:18">
      <c r="A3333">
        <v>4036</v>
      </c>
      <c r="B3333">
        <v>30000627</v>
      </c>
      <c r="C3333" t="e">
        <f>+#REF!</f>
        <v>#REF!</v>
      </c>
      <c r="D3333" t="s">
        <v>43</v>
      </c>
      <c r="E3333">
        <v>1143800829000</v>
      </c>
      <c r="F3333" t="s">
        <v>20</v>
      </c>
      <c r="G3333">
        <v>1</v>
      </c>
      <c r="H3333" t="s">
        <v>8070</v>
      </c>
      <c r="I3333" t="s">
        <v>8071</v>
      </c>
      <c r="J3333" t="s">
        <v>577</v>
      </c>
      <c r="K3333" t="s">
        <v>21</v>
      </c>
      <c r="L3333">
        <v>0</v>
      </c>
      <c r="M3333">
        <v>0</v>
      </c>
      <c r="N3333" t="s">
        <v>22</v>
      </c>
      <c r="O3333">
        <v>6</v>
      </c>
      <c r="P3333" s="30">
        <f>SQRT((postes_2[[#This Row],[x]]-$Q$1)^2+(postes_2[[#This Row],[y]]-$R$1)^2)</f>
        <v>456382.51912247116</v>
      </c>
      <c r="Q3333">
        <v>1027068.29</v>
      </c>
      <c r="R3333">
        <v>6567101.7400000002</v>
      </c>
    </row>
    <row r="3334" spans="1:18">
      <c r="A3334">
        <v>2680</v>
      </c>
      <c r="B3334">
        <v>60000419</v>
      </c>
      <c r="C3334" t="e">
        <f>+#REF!</f>
        <v>#REF!</v>
      </c>
      <c r="D3334" t="s">
        <v>168</v>
      </c>
      <c r="E3334">
        <v>991094400000</v>
      </c>
      <c r="F3334">
        <v>1435833419000</v>
      </c>
      <c r="G3334">
        <v>1</v>
      </c>
      <c r="H3334" t="s">
        <v>5082</v>
      </c>
      <c r="I3334" t="s">
        <v>5083</v>
      </c>
      <c r="J3334" t="s">
        <v>20</v>
      </c>
      <c r="K3334" t="s">
        <v>21</v>
      </c>
      <c r="L3334">
        <v>0</v>
      </c>
      <c r="M3334">
        <v>0</v>
      </c>
      <c r="N3334" t="s">
        <v>22</v>
      </c>
      <c r="O3334">
        <v>3</v>
      </c>
      <c r="P3334" s="30">
        <f>SQRT((postes_2[[#This Row],[x]]-$Q$1)^2+(postes_2[[#This Row],[y]]-$R$1)^2)</f>
        <v>456427.29979368974</v>
      </c>
      <c r="Q3334">
        <v>156427.96999999901</v>
      </c>
      <c r="R3334">
        <v>6800070.9299999997</v>
      </c>
    </row>
    <row r="3335" spans="1:18">
      <c r="A3335">
        <v>1887</v>
      </c>
      <c r="B3335">
        <v>50001188</v>
      </c>
      <c r="C3335" t="e">
        <f>+#REF!</f>
        <v>#REF!</v>
      </c>
      <c r="D3335" t="s">
        <v>38</v>
      </c>
      <c r="E3335">
        <v>610761600000</v>
      </c>
      <c r="F3335">
        <v>1204712958000</v>
      </c>
      <c r="G3335">
        <v>1</v>
      </c>
      <c r="H3335" t="s">
        <v>3388</v>
      </c>
      <c r="I3335" t="s">
        <v>3389</v>
      </c>
      <c r="J3335" t="s">
        <v>20</v>
      </c>
      <c r="K3335" t="s">
        <v>21</v>
      </c>
      <c r="L3335">
        <v>0</v>
      </c>
      <c r="M3335">
        <v>0</v>
      </c>
      <c r="N3335" t="s">
        <v>22</v>
      </c>
      <c r="O3335">
        <v>3</v>
      </c>
      <c r="P3335" s="30">
        <f>SQRT((postes_2[[#This Row],[x]]-$Q$1)^2+(postes_2[[#This Row],[y]]-$R$1)^2)</f>
        <v>456450.9490180983</v>
      </c>
      <c r="Q3335">
        <v>619058.96000000101</v>
      </c>
      <c r="R3335">
        <v>6297092.2300000004</v>
      </c>
    </row>
    <row r="3336" spans="1:18">
      <c r="A3336">
        <v>2228</v>
      </c>
      <c r="B3336">
        <v>30002806</v>
      </c>
      <c r="C3336">
        <f>+PF1110</f>
        <v>0</v>
      </c>
      <c r="D3336" t="s">
        <v>17</v>
      </c>
      <c r="E3336" s="1">
        <v>916704000000</v>
      </c>
      <c r="F3336">
        <v>1319022168000</v>
      </c>
      <c r="G3336">
        <v>1</v>
      </c>
      <c r="H3336" t="s">
        <v>5693</v>
      </c>
      <c r="I3336" t="s">
        <v>5694</v>
      </c>
      <c r="J3336" t="s">
        <v>20</v>
      </c>
      <c r="K3336" t="s">
        <v>21</v>
      </c>
      <c r="L3336">
        <v>0</v>
      </c>
      <c r="M3336">
        <v>0</v>
      </c>
      <c r="N3336" t="s">
        <v>22</v>
      </c>
      <c r="O3336">
        <v>3</v>
      </c>
      <c r="P3336" s="30">
        <f>SQRT((postes_2[[#This Row],[x]]-$Q$1)^2+(postes_2[[#This Row],[y]]-$R$1)^2)</f>
        <v>456493.92899753078</v>
      </c>
      <c r="Q3336">
        <v>988367.71000000101</v>
      </c>
      <c r="R3336">
        <v>6497377.4199999999</v>
      </c>
    </row>
    <row r="3337" spans="1:18">
      <c r="A3337">
        <v>2855</v>
      </c>
      <c r="B3337">
        <v>50001129</v>
      </c>
      <c r="C3337" t="e">
        <f>+#REF!</f>
        <v>#REF!</v>
      </c>
      <c r="D3337" t="s">
        <v>20</v>
      </c>
      <c r="E3337">
        <v>610761600000</v>
      </c>
      <c r="F3337" t="s">
        <v>20</v>
      </c>
      <c r="G3337">
        <v>1</v>
      </c>
      <c r="H3337" t="s">
        <v>2285</v>
      </c>
      <c r="I3337" t="s">
        <v>2286</v>
      </c>
      <c r="J3337" t="s">
        <v>26</v>
      </c>
      <c r="K3337" t="s">
        <v>21</v>
      </c>
      <c r="L3337">
        <v>0</v>
      </c>
      <c r="M3337">
        <v>0</v>
      </c>
      <c r="N3337" t="s">
        <v>22</v>
      </c>
      <c r="O3337">
        <v>3</v>
      </c>
      <c r="P3337" s="30">
        <f>SQRT((postes_2[[#This Row],[x]]-$Q$1)^2+(postes_2[[#This Row],[y]]-$R$1)^2)</f>
        <v>456638.7117674764</v>
      </c>
      <c r="Q3337">
        <v>708411.39000000095</v>
      </c>
      <c r="R3337">
        <v>6307450.8499999996</v>
      </c>
    </row>
    <row r="3338" spans="1:18">
      <c r="A3338">
        <v>2704</v>
      </c>
      <c r="B3338">
        <v>30001287</v>
      </c>
      <c r="C3338" t="e">
        <f>+#REF!</f>
        <v>#REF!</v>
      </c>
      <c r="D3338" t="s">
        <v>20</v>
      </c>
      <c r="E3338">
        <v>610761600000</v>
      </c>
      <c r="F3338" t="s">
        <v>20</v>
      </c>
      <c r="G3338">
        <v>1</v>
      </c>
      <c r="H3338" t="s">
        <v>6280</v>
      </c>
      <c r="I3338" t="s">
        <v>6281</v>
      </c>
      <c r="J3338" t="s">
        <v>20</v>
      </c>
      <c r="K3338" t="s">
        <v>21</v>
      </c>
      <c r="L3338">
        <v>0</v>
      </c>
      <c r="M3338">
        <v>0</v>
      </c>
      <c r="N3338" t="s">
        <v>22</v>
      </c>
      <c r="O3338">
        <v>6</v>
      </c>
      <c r="P3338" s="30">
        <f>SQRT((postes_2[[#This Row],[x]]-$Q$1)^2+(postes_2[[#This Row],[y]]-$R$1)^2)</f>
        <v>456667.928300731</v>
      </c>
      <c r="Q3338">
        <v>995835.92000000202</v>
      </c>
      <c r="R3338">
        <v>6508435.5</v>
      </c>
    </row>
    <row r="3339" spans="1:18">
      <c r="A3339">
        <v>179</v>
      </c>
      <c r="B3339">
        <v>40000197</v>
      </c>
      <c r="C3339">
        <f>+PF3165</f>
        <v>0</v>
      </c>
      <c r="D3339" t="s">
        <v>482</v>
      </c>
      <c r="E3339" s="1">
        <v>997056000000</v>
      </c>
      <c r="F3339">
        <v>1397741611000</v>
      </c>
      <c r="G3339">
        <v>1</v>
      </c>
      <c r="H3339" t="s">
        <v>7259</v>
      </c>
      <c r="I3339" t="s">
        <v>7260</v>
      </c>
      <c r="J3339" t="s">
        <v>7261</v>
      </c>
      <c r="K3339" t="s">
        <v>21</v>
      </c>
      <c r="L3339">
        <v>0</v>
      </c>
      <c r="M3339">
        <v>0</v>
      </c>
      <c r="N3339" t="s">
        <v>22</v>
      </c>
      <c r="O3339">
        <v>6</v>
      </c>
      <c r="P3339" s="30">
        <f>SQRT((postes_2[[#This Row],[x]]-$Q$1)^2+(postes_2[[#This Row],[y]]-$R$1)^2)</f>
        <v>456821.7435710206</v>
      </c>
      <c r="Q3339">
        <v>838378.84000000404</v>
      </c>
      <c r="R3339">
        <v>6357554.0999999996</v>
      </c>
    </row>
    <row r="3340" spans="1:18">
      <c r="A3340">
        <v>2147</v>
      </c>
      <c r="B3340">
        <v>50001186</v>
      </c>
      <c r="C3340">
        <f>+PF1195</f>
        <v>0</v>
      </c>
      <c r="D3340" t="s">
        <v>17</v>
      </c>
      <c r="E3340">
        <v>769737600000</v>
      </c>
      <c r="F3340">
        <v>1313598613000</v>
      </c>
      <c r="G3340">
        <v>1</v>
      </c>
      <c r="H3340" t="s">
        <v>5012</v>
      </c>
      <c r="I3340" t="s">
        <v>5013</v>
      </c>
      <c r="J3340" t="s">
        <v>20</v>
      </c>
      <c r="K3340" t="s">
        <v>21</v>
      </c>
      <c r="L3340">
        <v>0</v>
      </c>
      <c r="M3340">
        <v>0</v>
      </c>
      <c r="N3340" t="s">
        <v>22</v>
      </c>
      <c r="O3340">
        <v>3</v>
      </c>
      <c r="P3340" s="30">
        <f>SQRT((postes_2[[#This Row],[x]]-$Q$1)^2+(postes_2[[#This Row],[y]]-$R$1)^2)</f>
        <v>456831.55448105274</v>
      </c>
      <c r="Q3340">
        <v>635301.63000000303</v>
      </c>
      <c r="R3340">
        <v>6297306.21</v>
      </c>
    </row>
    <row r="3341" spans="1:18">
      <c r="A3341">
        <v>1889</v>
      </c>
      <c r="B3341">
        <v>50001191</v>
      </c>
      <c r="C3341">
        <f>+PF1454</f>
        <v>0</v>
      </c>
      <c r="D3341" t="s">
        <v>74</v>
      </c>
      <c r="E3341">
        <v>1024617600000</v>
      </c>
      <c r="F3341">
        <v>1374684167000</v>
      </c>
      <c r="G3341">
        <v>1</v>
      </c>
      <c r="H3341" t="s">
        <v>3393</v>
      </c>
      <c r="I3341" t="s">
        <v>3394</v>
      </c>
      <c r="J3341" t="s">
        <v>20</v>
      </c>
      <c r="K3341" t="s">
        <v>21</v>
      </c>
      <c r="L3341">
        <v>0</v>
      </c>
      <c r="M3341">
        <v>0</v>
      </c>
      <c r="N3341" t="s">
        <v>22</v>
      </c>
      <c r="O3341">
        <v>3</v>
      </c>
      <c r="P3341" s="30">
        <f>SQRT((postes_2[[#This Row],[x]]-$Q$1)^2+(postes_2[[#This Row],[y]]-$R$1)^2)</f>
        <v>456868.67591707542</v>
      </c>
      <c r="Q3341">
        <v>590952.71999999904</v>
      </c>
      <c r="R3341">
        <v>6297010.7199999997</v>
      </c>
    </row>
    <row r="3342" spans="1:18">
      <c r="A3342">
        <v>2230</v>
      </c>
      <c r="B3342">
        <v>70035295</v>
      </c>
      <c r="C3342" t="e">
        <f>+#REF!</f>
        <v>#REF!</v>
      </c>
      <c r="D3342" t="s">
        <v>56</v>
      </c>
      <c r="E3342">
        <v>1323972007000</v>
      </c>
      <c r="F3342">
        <v>1323971956000</v>
      </c>
      <c r="G3342">
        <v>1</v>
      </c>
      <c r="H3342" t="s">
        <v>5696</v>
      </c>
      <c r="I3342" t="s">
        <v>5697</v>
      </c>
      <c r="J3342" t="s">
        <v>20</v>
      </c>
      <c r="K3342" t="s">
        <v>21</v>
      </c>
      <c r="L3342">
        <v>0</v>
      </c>
      <c r="M3342">
        <v>0</v>
      </c>
      <c r="N3342" t="s">
        <v>22</v>
      </c>
      <c r="O3342">
        <v>3</v>
      </c>
      <c r="P3342" s="30">
        <f>SQRT((postes_2[[#This Row],[x]]-$Q$1)^2+(postes_2[[#This Row],[y]]-$R$1)^2)</f>
        <v>457098.59598397068</v>
      </c>
      <c r="Q3342">
        <v>966312.65999999596</v>
      </c>
      <c r="R3342">
        <v>6466557.0999999996</v>
      </c>
    </row>
    <row r="3343" spans="1:18">
      <c r="A3343">
        <v>3359</v>
      </c>
      <c r="B3343">
        <v>30002168</v>
      </c>
      <c r="C3343" t="e">
        <f>+#REF!</f>
        <v>#REF!</v>
      </c>
      <c r="D3343" t="s">
        <v>20</v>
      </c>
      <c r="E3343">
        <v>610761600000</v>
      </c>
      <c r="F3343" t="s">
        <v>20</v>
      </c>
      <c r="G3343">
        <v>1</v>
      </c>
      <c r="H3343" t="s">
        <v>4166</v>
      </c>
      <c r="I3343" t="s">
        <v>4167</v>
      </c>
      <c r="J3343" t="s">
        <v>20</v>
      </c>
      <c r="K3343" t="s">
        <v>21</v>
      </c>
      <c r="L3343">
        <v>0</v>
      </c>
      <c r="M3343">
        <v>0</v>
      </c>
      <c r="N3343" t="s">
        <v>22</v>
      </c>
      <c r="O3343">
        <v>6</v>
      </c>
      <c r="P3343" s="30">
        <f>SQRT((postes_2[[#This Row],[x]]-$Q$1)^2+(postes_2[[#This Row],[y]]-$R$1)^2)</f>
        <v>457182.23087013292</v>
      </c>
      <c r="Q3343">
        <v>941806.95000000298</v>
      </c>
      <c r="R3343">
        <v>6438452.9100000001</v>
      </c>
    </row>
    <row r="3344" spans="1:18">
      <c r="A3344">
        <v>2451</v>
      </c>
      <c r="B3344">
        <v>70050504</v>
      </c>
      <c r="C3344" t="e">
        <f>+#REF!</f>
        <v>#REF!</v>
      </c>
      <c r="D3344" t="s">
        <v>274</v>
      </c>
      <c r="E3344">
        <v>1421078198000</v>
      </c>
      <c r="F3344">
        <v>1425055046000</v>
      </c>
      <c r="G3344">
        <v>1</v>
      </c>
      <c r="H3344" t="s">
        <v>1446</v>
      </c>
      <c r="I3344" t="s">
        <v>1447</v>
      </c>
      <c r="J3344" t="s">
        <v>20</v>
      </c>
      <c r="K3344" t="s">
        <v>21</v>
      </c>
      <c r="L3344">
        <v>0</v>
      </c>
      <c r="M3344">
        <v>0</v>
      </c>
      <c r="N3344" t="s">
        <v>22</v>
      </c>
      <c r="O3344">
        <v>3</v>
      </c>
      <c r="P3344" s="30">
        <f>SQRT((postes_2[[#This Row],[x]]-$Q$1)^2+(postes_2[[#This Row],[y]]-$R$1)^2)</f>
        <v>457192.20170185767</v>
      </c>
      <c r="Q3344">
        <v>431209.64999999898</v>
      </c>
      <c r="R3344">
        <v>6332878.5999999996</v>
      </c>
    </row>
    <row r="3345" spans="1:18">
      <c r="A3345">
        <v>601</v>
      </c>
      <c r="B3345">
        <v>50001050</v>
      </c>
      <c r="C3345" t="e">
        <f>+#REF!</f>
        <v>#REF!</v>
      </c>
      <c r="D3345" t="s">
        <v>20</v>
      </c>
      <c r="E3345">
        <v>829612800000</v>
      </c>
      <c r="F3345" t="s">
        <v>20</v>
      </c>
      <c r="G3345">
        <v>1</v>
      </c>
      <c r="H3345" t="s">
        <v>5758</v>
      </c>
      <c r="I3345" t="s">
        <v>5759</v>
      </c>
      <c r="J3345" t="s">
        <v>20</v>
      </c>
      <c r="K3345" t="s">
        <v>21</v>
      </c>
      <c r="L3345">
        <v>0</v>
      </c>
      <c r="M3345">
        <v>0</v>
      </c>
      <c r="N3345" t="s">
        <v>22</v>
      </c>
      <c r="O3345">
        <v>3</v>
      </c>
      <c r="P3345" s="30">
        <f>SQRT((postes_2[[#This Row],[x]]-$Q$1)^2+(postes_2[[#This Row],[y]]-$R$1)^2)</f>
        <v>457398.18241820903</v>
      </c>
      <c r="Q3345">
        <v>456718.50999999797</v>
      </c>
      <c r="R3345">
        <v>6322679.5800000001</v>
      </c>
    </row>
    <row r="3346" spans="1:18">
      <c r="A3346">
        <v>3360</v>
      </c>
      <c r="B3346">
        <v>30002120</v>
      </c>
      <c r="C3346" t="e">
        <f>+#REF!</f>
        <v>#REF!</v>
      </c>
      <c r="D3346" t="s">
        <v>805</v>
      </c>
      <c r="E3346">
        <v>786499200000</v>
      </c>
      <c r="F3346">
        <v>1291131948000</v>
      </c>
      <c r="G3346">
        <v>1</v>
      </c>
      <c r="H3346" t="s">
        <v>4168</v>
      </c>
      <c r="I3346" t="s">
        <v>4169</v>
      </c>
      <c r="J3346" t="s">
        <v>4170</v>
      </c>
      <c r="K3346" t="s">
        <v>21</v>
      </c>
      <c r="L3346">
        <v>0</v>
      </c>
      <c r="M3346">
        <v>0</v>
      </c>
      <c r="N3346" t="s">
        <v>22</v>
      </c>
      <c r="O3346">
        <v>3</v>
      </c>
      <c r="P3346" s="30">
        <f>SQRT((postes_2[[#This Row],[x]]-$Q$1)^2+(postes_2[[#This Row],[y]]-$R$1)^2)</f>
        <v>457482.27829546586</v>
      </c>
      <c r="Q3346">
        <v>947079.31000000203</v>
      </c>
      <c r="R3346">
        <v>6443649.9400000004</v>
      </c>
    </row>
    <row r="3347" spans="1:18">
      <c r="A3347">
        <v>3739</v>
      </c>
      <c r="B3347">
        <v>30001352</v>
      </c>
      <c r="C3347" t="e">
        <f>+#REF!</f>
        <v>#REF!</v>
      </c>
      <c r="D3347" t="s">
        <v>17</v>
      </c>
      <c r="E3347">
        <v>610761600000</v>
      </c>
      <c r="F3347">
        <v>1319017985000</v>
      </c>
      <c r="G3347">
        <v>1</v>
      </c>
      <c r="H3347" t="s">
        <v>7208</v>
      </c>
      <c r="I3347" t="s">
        <v>7209</v>
      </c>
      <c r="J3347" t="s">
        <v>20</v>
      </c>
      <c r="K3347" t="s">
        <v>21</v>
      </c>
      <c r="L3347">
        <v>0</v>
      </c>
      <c r="M3347">
        <v>0</v>
      </c>
      <c r="N3347" t="s">
        <v>22</v>
      </c>
      <c r="O3347">
        <v>3</v>
      </c>
      <c r="P3347" s="30">
        <f>SQRT((postes_2[[#This Row],[x]]-$Q$1)^2+(postes_2[[#This Row],[y]]-$R$1)^2)</f>
        <v>457787.26216687344</v>
      </c>
      <c r="Q3347">
        <v>994815.14999999898</v>
      </c>
      <c r="R3347">
        <v>6504770.9000000004</v>
      </c>
    </row>
    <row r="3348" spans="1:18">
      <c r="A3348">
        <v>4</v>
      </c>
      <c r="B3348">
        <v>40000144</v>
      </c>
      <c r="C3348">
        <f>+PF3346</f>
        <v>0</v>
      </c>
      <c r="D3348" t="s">
        <v>482</v>
      </c>
      <c r="E3348">
        <v>1262613204000</v>
      </c>
      <c r="F3348">
        <v>1397637018000</v>
      </c>
      <c r="G3348">
        <v>1</v>
      </c>
      <c r="H3348" t="s">
        <v>7274</v>
      </c>
      <c r="I3348" t="s">
        <v>7275</v>
      </c>
      <c r="J3348" t="s">
        <v>20</v>
      </c>
      <c r="K3348" t="s">
        <v>21</v>
      </c>
      <c r="L3348">
        <v>0</v>
      </c>
      <c r="M3348">
        <v>0</v>
      </c>
      <c r="N3348" t="s">
        <v>22</v>
      </c>
      <c r="O3348">
        <v>3</v>
      </c>
      <c r="P3348" s="30">
        <f>SQRT((postes_2[[#This Row],[x]]-$Q$1)^2+(postes_2[[#This Row],[y]]-$R$1)^2)</f>
        <v>457789.24783023575</v>
      </c>
      <c r="Q3348">
        <v>857490.82</v>
      </c>
      <c r="R3348">
        <v>6368038.7400000002</v>
      </c>
    </row>
    <row r="3349" spans="1:18">
      <c r="A3349">
        <v>2735</v>
      </c>
      <c r="B3349">
        <v>20000583</v>
      </c>
      <c r="C3349" t="e">
        <f>+#REF!</f>
        <v>#REF!</v>
      </c>
      <c r="D3349" t="s">
        <v>20</v>
      </c>
      <c r="E3349">
        <v>918172800000</v>
      </c>
      <c r="F3349" t="s">
        <v>20</v>
      </c>
      <c r="G3349">
        <v>1</v>
      </c>
      <c r="H3349" t="s">
        <v>6430</v>
      </c>
      <c r="I3349" t="s">
        <v>6431</v>
      </c>
      <c r="J3349" t="s">
        <v>186</v>
      </c>
      <c r="K3349" t="s">
        <v>21</v>
      </c>
      <c r="L3349">
        <v>0</v>
      </c>
      <c r="M3349">
        <v>0</v>
      </c>
      <c r="N3349" t="s">
        <v>22</v>
      </c>
      <c r="O3349">
        <v>3</v>
      </c>
      <c r="P3349" s="30">
        <f>SQRT((postes_2[[#This Row],[x]]-$Q$1)^2+(postes_2[[#This Row],[y]]-$R$1)^2)</f>
        <v>457811.32804729417</v>
      </c>
      <c r="Q3349">
        <v>1054942.3899999999</v>
      </c>
      <c r="R3349">
        <v>6863165.9299999997</v>
      </c>
    </row>
    <row r="3350" spans="1:18">
      <c r="A3350">
        <v>1781</v>
      </c>
      <c r="B3350">
        <v>50003003</v>
      </c>
      <c r="C3350">
        <f>+PF1571</f>
        <v>0</v>
      </c>
      <c r="D3350" t="s">
        <v>74</v>
      </c>
      <c r="E3350">
        <v>1109348869000</v>
      </c>
      <c r="F3350">
        <v>1381826541000</v>
      </c>
      <c r="G3350">
        <v>1</v>
      </c>
      <c r="H3350" t="s">
        <v>7092</v>
      </c>
      <c r="I3350" t="s">
        <v>1719</v>
      </c>
      <c r="J3350" t="s">
        <v>26</v>
      </c>
      <c r="K3350" t="s">
        <v>21</v>
      </c>
      <c r="L3350">
        <v>0</v>
      </c>
      <c r="M3350">
        <v>0</v>
      </c>
      <c r="N3350" t="s">
        <v>22</v>
      </c>
      <c r="O3350">
        <v>3</v>
      </c>
      <c r="P3350" s="30">
        <f>SQRT((postes_2[[#This Row],[x]]-$Q$1)^2+(postes_2[[#This Row],[y]]-$R$1)^2)</f>
        <v>458040.62981379643</v>
      </c>
      <c r="Q3350">
        <v>387265.53999999899</v>
      </c>
      <c r="R3350">
        <v>6353485.7199999997</v>
      </c>
    </row>
    <row r="3351" spans="1:18">
      <c r="A3351">
        <v>673</v>
      </c>
      <c r="B3351">
        <v>40000325</v>
      </c>
      <c r="C3351" t="e">
        <f>+#REF!</f>
        <v>#REF!</v>
      </c>
      <c r="D3351" t="s">
        <v>20</v>
      </c>
      <c r="E3351" s="1">
        <v>1041552000000</v>
      </c>
      <c r="F3351" t="s">
        <v>20</v>
      </c>
      <c r="G3351">
        <v>1</v>
      </c>
      <c r="H3351" t="s">
        <v>1115</v>
      </c>
      <c r="I3351" t="s">
        <v>1116</v>
      </c>
      <c r="J3351" t="s">
        <v>20</v>
      </c>
      <c r="K3351" t="s">
        <v>21</v>
      </c>
      <c r="L3351">
        <v>0</v>
      </c>
      <c r="M3351">
        <v>0</v>
      </c>
      <c r="N3351" t="s">
        <v>22</v>
      </c>
      <c r="O3351">
        <v>3</v>
      </c>
      <c r="P3351" s="30">
        <f>SQRT((postes_2[[#This Row],[x]]-$Q$1)^2+(postes_2[[#This Row],[y]]-$R$1)^2)</f>
        <v>458122.42796322948</v>
      </c>
      <c r="Q3351">
        <v>778954.85999999905</v>
      </c>
      <c r="R3351">
        <v>6327447.3600000003</v>
      </c>
    </row>
    <row r="3352" spans="1:18">
      <c r="A3352">
        <v>155</v>
      </c>
      <c r="B3352">
        <v>30001705</v>
      </c>
      <c r="C3352">
        <f>+PF3199</f>
        <v>0</v>
      </c>
      <c r="D3352" t="s">
        <v>17</v>
      </c>
      <c r="E3352">
        <v>610761600000</v>
      </c>
      <c r="F3352">
        <v>1319713142000</v>
      </c>
      <c r="G3352">
        <v>1</v>
      </c>
      <c r="H3352" t="s">
        <v>397</v>
      </c>
      <c r="I3352" t="s">
        <v>398</v>
      </c>
      <c r="J3352" t="s">
        <v>20</v>
      </c>
      <c r="K3352" t="s">
        <v>21</v>
      </c>
      <c r="L3352">
        <v>0</v>
      </c>
      <c r="M3352">
        <v>0</v>
      </c>
      <c r="N3352" t="s">
        <v>22</v>
      </c>
      <c r="O3352">
        <v>3</v>
      </c>
      <c r="P3352" s="30">
        <f>SQRT((postes_2[[#This Row],[x]]-$Q$1)^2+(postes_2[[#This Row],[y]]-$R$1)^2)</f>
        <v>458500.0272419239</v>
      </c>
      <c r="Q3352">
        <v>979565.45000000298</v>
      </c>
      <c r="R3352">
        <v>6481450.7699999996</v>
      </c>
    </row>
    <row r="3353" spans="1:18">
      <c r="A3353">
        <v>3441</v>
      </c>
      <c r="B3353">
        <v>30001643</v>
      </c>
      <c r="C3353" t="e">
        <f>+#REF!</f>
        <v>#REF!</v>
      </c>
      <c r="D3353" t="s">
        <v>212</v>
      </c>
      <c r="E3353">
        <v>610761600000</v>
      </c>
      <c r="F3353">
        <v>1155120643000</v>
      </c>
      <c r="G3353">
        <v>1</v>
      </c>
      <c r="H3353" t="s">
        <v>213</v>
      </c>
      <c r="I3353" t="s">
        <v>213</v>
      </c>
      <c r="J3353" t="s">
        <v>20</v>
      </c>
      <c r="K3353" t="s">
        <v>21</v>
      </c>
      <c r="L3353">
        <v>0</v>
      </c>
      <c r="M3353">
        <v>0</v>
      </c>
      <c r="N3353" t="s">
        <v>22</v>
      </c>
      <c r="O3353">
        <v>3</v>
      </c>
      <c r="P3353" s="30">
        <f>SQRT((postes_2[[#This Row],[x]]-$Q$1)^2+(postes_2[[#This Row],[y]]-$R$1)^2)</f>
        <v>458643.60968476714</v>
      </c>
      <c r="Q3353">
        <v>984983.17000000202</v>
      </c>
      <c r="R3353">
        <v>6488710.9299999997</v>
      </c>
    </row>
    <row r="3354" spans="1:18">
      <c r="A3354">
        <v>2767</v>
      </c>
      <c r="B3354">
        <v>60000548</v>
      </c>
      <c r="C3354">
        <f>+PF589</f>
        <v>0</v>
      </c>
      <c r="D3354" t="s">
        <v>152</v>
      </c>
      <c r="E3354">
        <v>816393600000</v>
      </c>
      <c r="F3354">
        <v>1301584802000</v>
      </c>
      <c r="G3354">
        <v>1</v>
      </c>
      <c r="H3354" t="s">
        <v>4897</v>
      </c>
      <c r="I3354" t="s">
        <v>4898</v>
      </c>
      <c r="J3354" t="s">
        <v>20</v>
      </c>
      <c r="K3354" t="s">
        <v>21</v>
      </c>
      <c r="L3354">
        <v>0</v>
      </c>
      <c r="M3354">
        <v>0</v>
      </c>
      <c r="N3354" t="s">
        <v>22</v>
      </c>
      <c r="O3354">
        <v>3</v>
      </c>
      <c r="P3354" s="30">
        <f>SQRT((postes_2[[#This Row],[x]]-$Q$1)^2+(postes_2[[#This Row],[y]]-$R$1)^2)</f>
        <v>458899.89768450923</v>
      </c>
      <c r="Q3354">
        <v>152857.399999999</v>
      </c>
      <c r="R3354">
        <v>6787820.3799999999</v>
      </c>
    </row>
    <row r="3355" spans="1:18">
      <c r="A3355">
        <v>3425</v>
      </c>
      <c r="B3355">
        <v>30001871</v>
      </c>
      <c r="C3355" t="e">
        <f>+#REF!</f>
        <v>#REF!</v>
      </c>
      <c r="D3355" t="s">
        <v>56</v>
      </c>
      <c r="E3355">
        <v>1323972658000</v>
      </c>
      <c r="F3355">
        <v>1323972101000</v>
      </c>
      <c r="G3355">
        <v>1</v>
      </c>
      <c r="H3355" t="s">
        <v>178</v>
      </c>
      <c r="I3355" t="s">
        <v>179</v>
      </c>
      <c r="J3355" t="s">
        <v>180</v>
      </c>
      <c r="K3355" t="s">
        <v>21</v>
      </c>
      <c r="L3355">
        <v>0</v>
      </c>
      <c r="M3355">
        <v>0</v>
      </c>
      <c r="N3355" t="s">
        <v>22</v>
      </c>
      <c r="O3355">
        <v>2</v>
      </c>
      <c r="P3355" s="30">
        <f>SQRT((postes_2[[#This Row],[x]]-$Q$1)^2+(postes_2[[#This Row],[y]]-$R$1)^2)</f>
        <v>459000.26390303101</v>
      </c>
      <c r="Q3355">
        <v>968007.75999999803</v>
      </c>
      <c r="R3355">
        <v>6465629.96</v>
      </c>
    </row>
    <row r="3356" spans="1:18">
      <c r="A3356">
        <v>74</v>
      </c>
      <c r="B3356">
        <v>40000209</v>
      </c>
      <c r="C3356">
        <f>+PF3284</f>
        <v>0</v>
      </c>
      <c r="D3356" t="s">
        <v>482</v>
      </c>
      <c r="E3356">
        <v>610761600000</v>
      </c>
      <c r="F3356">
        <v>1397483385000</v>
      </c>
      <c r="G3356">
        <v>1</v>
      </c>
      <c r="H3356" t="s">
        <v>3534</v>
      </c>
      <c r="I3356" t="s">
        <v>3535</v>
      </c>
      <c r="J3356" t="s">
        <v>20</v>
      </c>
      <c r="K3356" t="s">
        <v>21</v>
      </c>
      <c r="L3356">
        <v>0</v>
      </c>
      <c r="M3356">
        <v>0</v>
      </c>
      <c r="N3356" t="s">
        <v>22</v>
      </c>
      <c r="O3356">
        <v>3</v>
      </c>
      <c r="P3356" s="30">
        <f>SQRT((postes_2[[#This Row],[x]]-$Q$1)^2+(postes_2[[#This Row],[y]]-$R$1)^2)</f>
        <v>459013.77576345322</v>
      </c>
      <c r="Q3356">
        <v>838688.71999999904</v>
      </c>
      <c r="R3356">
        <v>6355204.2199999997</v>
      </c>
    </row>
    <row r="3357" spans="1:18">
      <c r="A3357">
        <v>1833</v>
      </c>
      <c r="B3357">
        <v>40002055</v>
      </c>
      <c r="C3357" t="e">
        <f>+#REF!</f>
        <v>#REF!</v>
      </c>
      <c r="D3357" t="s">
        <v>482</v>
      </c>
      <c r="E3357">
        <v>1111748832000</v>
      </c>
      <c r="F3357">
        <v>1397558808000</v>
      </c>
      <c r="G3357">
        <v>1</v>
      </c>
      <c r="H3357" t="s">
        <v>7533</v>
      </c>
      <c r="I3357" t="s">
        <v>7534</v>
      </c>
      <c r="J3357" t="s">
        <v>26</v>
      </c>
      <c r="K3357" t="s">
        <v>21</v>
      </c>
      <c r="L3357">
        <v>0</v>
      </c>
      <c r="M3357">
        <v>0</v>
      </c>
      <c r="N3357" t="s">
        <v>22</v>
      </c>
      <c r="O3357">
        <v>6</v>
      </c>
      <c r="P3357" s="30">
        <f>SQRT((postes_2[[#This Row],[x]]-$Q$1)^2+(postes_2[[#This Row],[y]]-$R$1)^2)</f>
        <v>459253.42946548213</v>
      </c>
      <c r="Q3357">
        <v>836699</v>
      </c>
      <c r="R3357">
        <v>6353795.2000000002</v>
      </c>
    </row>
    <row r="3358" spans="1:18">
      <c r="A3358">
        <v>334</v>
      </c>
      <c r="B3358">
        <v>60000030</v>
      </c>
      <c r="C3358">
        <f>+PF3026</f>
        <v>0</v>
      </c>
      <c r="D3358" t="s">
        <v>152</v>
      </c>
      <c r="E3358">
        <v>991958400000</v>
      </c>
      <c r="F3358">
        <v>1301995918000</v>
      </c>
      <c r="G3358">
        <v>1</v>
      </c>
      <c r="H3358" t="s">
        <v>783</v>
      </c>
      <c r="I3358" t="s">
        <v>784</v>
      </c>
      <c r="J3358" t="s">
        <v>20</v>
      </c>
      <c r="K3358" t="s">
        <v>21</v>
      </c>
      <c r="L3358">
        <v>0</v>
      </c>
      <c r="M3358">
        <v>0</v>
      </c>
      <c r="N3358" t="s">
        <v>22</v>
      </c>
      <c r="O3358">
        <v>3</v>
      </c>
      <c r="P3358" s="30">
        <f>SQRT((postes_2[[#This Row],[x]]-$Q$1)^2+(postes_2[[#This Row],[y]]-$R$1)^2)</f>
        <v>459276.37110053003</v>
      </c>
      <c r="Q3358">
        <v>162602.259999998</v>
      </c>
      <c r="R3358">
        <v>6855196.8499999996</v>
      </c>
    </row>
    <row r="3359" spans="1:18">
      <c r="A3359">
        <v>3247</v>
      </c>
      <c r="B3359">
        <v>50001167</v>
      </c>
      <c r="C3359">
        <f>+PF114</f>
        <v>0</v>
      </c>
      <c r="D3359" t="s">
        <v>264</v>
      </c>
      <c r="E3359">
        <v>1112891541000</v>
      </c>
      <c r="F3359">
        <v>1419356735000</v>
      </c>
      <c r="G3359">
        <v>1</v>
      </c>
      <c r="H3359" t="s">
        <v>6700</v>
      </c>
      <c r="I3359" t="s">
        <v>6701</v>
      </c>
      <c r="J3359" t="s">
        <v>20</v>
      </c>
      <c r="K3359" t="s">
        <v>21</v>
      </c>
      <c r="L3359">
        <v>0</v>
      </c>
      <c r="M3359">
        <v>0</v>
      </c>
      <c r="N3359" t="s">
        <v>22</v>
      </c>
      <c r="O3359">
        <v>3</v>
      </c>
      <c r="P3359" s="30">
        <f>SQRT((postes_2[[#This Row],[x]]-$Q$1)^2+(postes_2[[#This Row],[y]]-$R$1)^2)</f>
        <v>459421.76342053508</v>
      </c>
      <c r="Q3359">
        <v>528114.61999999697</v>
      </c>
      <c r="R3359">
        <v>6301482.1900000004</v>
      </c>
    </row>
    <row r="3360" spans="1:18">
      <c r="A3360">
        <v>3186</v>
      </c>
      <c r="B3360">
        <v>30001636</v>
      </c>
      <c r="C3360" t="e">
        <f>+#REF!</f>
        <v>#REF!</v>
      </c>
      <c r="D3360" t="s">
        <v>20</v>
      </c>
      <c r="E3360">
        <v>610761600000</v>
      </c>
      <c r="F3360" t="s">
        <v>20</v>
      </c>
      <c r="G3360">
        <v>1</v>
      </c>
      <c r="H3360" t="s">
        <v>6351</v>
      </c>
      <c r="I3360" t="s">
        <v>6352</v>
      </c>
      <c r="J3360" t="s">
        <v>20</v>
      </c>
      <c r="K3360" t="s">
        <v>21</v>
      </c>
      <c r="L3360">
        <v>0</v>
      </c>
      <c r="M3360">
        <v>0</v>
      </c>
      <c r="N3360" t="s">
        <v>22</v>
      </c>
      <c r="O3360">
        <v>3</v>
      </c>
      <c r="P3360" s="30">
        <f>SQRT((postes_2[[#This Row],[x]]-$Q$1)^2+(postes_2[[#This Row],[y]]-$R$1)^2)</f>
        <v>459614.74227142788</v>
      </c>
      <c r="Q3360">
        <v>987373.15999999596</v>
      </c>
      <c r="R3360">
        <v>6490423.9800000004</v>
      </c>
    </row>
    <row r="3361" spans="1:18">
      <c r="A3361">
        <v>1040</v>
      </c>
      <c r="B3361">
        <v>30002241</v>
      </c>
      <c r="C3361">
        <f>+PF2326</f>
        <v>0</v>
      </c>
      <c r="D3361" t="s">
        <v>274</v>
      </c>
      <c r="E3361">
        <v>610761600000</v>
      </c>
      <c r="F3361">
        <v>1394197673000</v>
      </c>
      <c r="G3361">
        <v>1</v>
      </c>
      <c r="H3361" t="s">
        <v>3230</v>
      </c>
      <c r="I3361" t="s">
        <v>3231</v>
      </c>
      <c r="J3361" t="s">
        <v>20</v>
      </c>
      <c r="K3361" t="s">
        <v>21</v>
      </c>
      <c r="L3361">
        <v>0</v>
      </c>
      <c r="M3361">
        <v>0</v>
      </c>
      <c r="N3361" t="s">
        <v>22</v>
      </c>
      <c r="O3361">
        <v>6</v>
      </c>
      <c r="P3361" s="30">
        <f>SQRT((postes_2[[#This Row],[x]]-$Q$1)^2+(postes_2[[#This Row],[y]]-$R$1)^2)</f>
        <v>459625.1559777956</v>
      </c>
      <c r="Q3361">
        <v>925800.38000000303</v>
      </c>
      <c r="R3361">
        <v>6419065</v>
      </c>
    </row>
    <row r="3362" spans="1:18">
      <c r="A3362">
        <v>3423</v>
      </c>
      <c r="B3362">
        <v>30001772</v>
      </c>
      <c r="C3362" t="e">
        <f>+#REF!</f>
        <v>#REF!</v>
      </c>
      <c r="D3362" t="s">
        <v>17</v>
      </c>
      <c r="E3362">
        <v>610761600000</v>
      </c>
      <c r="F3362">
        <v>1319022039000</v>
      </c>
      <c r="G3362">
        <v>1</v>
      </c>
      <c r="H3362" t="s">
        <v>175</v>
      </c>
      <c r="I3362" t="s">
        <v>176</v>
      </c>
      <c r="J3362" t="s">
        <v>20</v>
      </c>
      <c r="K3362" t="s">
        <v>21</v>
      </c>
      <c r="L3362">
        <v>0</v>
      </c>
      <c r="M3362">
        <v>0</v>
      </c>
      <c r="N3362" t="s">
        <v>22</v>
      </c>
      <c r="O3362">
        <v>3</v>
      </c>
      <c r="P3362" s="30">
        <f>SQRT((postes_2[[#This Row],[x]]-$Q$1)^2+(postes_2[[#This Row],[y]]-$R$1)^2)</f>
        <v>459824.40729360469</v>
      </c>
      <c r="Q3362">
        <v>976813.71999999904</v>
      </c>
      <c r="R3362">
        <v>6475559.0499999998</v>
      </c>
    </row>
    <row r="3363" spans="1:18">
      <c r="A3363">
        <v>759</v>
      </c>
      <c r="B3363">
        <v>50000914</v>
      </c>
      <c r="C3363">
        <f>+PF2606</f>
        <v>0</v>
      </c>
      <c r="D3363" t="s">
        <v>168</v>
      </c>
      <c r="E3363">
        <v>795225600000</v>
      </c>
      <c r="F3363">
        <v>1441297866000</v>
      </c>
      <c r="G3363">
        <v>1</v>
      </c>
      <c r="H3363" t="s">
        <v>1718</v>
      </c>
      <c r="I3363" t="s">
        <v>1719</v>
      </c>
      <c r="J3363" t="s">
        <v>20</v>
      </c>
      <c r="K3363" t="s">
        <v>21</v>
      </c>
      <c r="L3363">
        <v>0</v>
      </c>
      <c r="M3363">
        <v>0</v>
      </c>
      <c r="N3363" t="s">
        <v>22</v>
      </c>
      <c r="O3363">
        <v>3</v>
      </c>
      <c r="P3363" s="30">
        <f>SQRT((postes_2[[#This Row],[x]]-$Q$1)^2+(postes_2[[#This Row],[y]]-$R$1)^2)</f>
        <v>460019.62824680685</v>
      </c>
      <c r="Q3363">
        <v>386264.54999999702</v>
      </c>
      <c r="R3363">
        <v>6351778.0300000003</v>
      </c>
    </row>
    <row r="3364" spans="1:18">
      <c r="A3364">
        <v>3884</v>
      </c>
      <c r="B3364">
        <v>20000496</v>
      </c>
      <c r="C3364" t="e">
        <f>+#REF!</f>
        <v>#REF!</v>
      </c>
      <c r="D3364" t="s">
        <v>274</v>
      </c>
      <c r="E3364">
        <v>935625600000</v>
      </c>
      <c r="F3364">
        <v>1424348290000</v>
      </c>
      <c r="G3364">
        <v>1</v>
      </c>
      <c r="H3364" t="s">
        <v>8191</v>
      </c>
      <c r="I3364" t="s">
        <v>8192</v>
      </c>
      <c r="J3364" t="s">
        <v>186</v>
      </c>
      <c r="K3364" t="s">
        <v>21</v>
      </c>
      <c r="L3364">
        <v>0</v>
      </c>
      <c r="M3364">
        <v>0</v>
      </c>
      <c r="N3364" t="s">
        <v>22</v>
      </c>
      <c r="O3364">
        <v>3</v>
      </c>
      <c r="P3364" s="30">
        <f>SQRT((postes_2[[#This Row],[x]]-$Q$1)^2+(postes_2[[#This Row],[y]]-$R$1)^2)</f>
        <v>460255.36432837322</v>
      </c>
      <c r="Q3364">
        <v>1052412.77</v>
      </c>
      <c r="R3364">
        <v>6881996.2400000002</v>
      </c>
    </row>
    <row r="3365" spans="1:18">
      <c r="A3365">
        <v>2587</v>
      </c>
      <c r="B3365">
        <v>50001200</v>
      </c>
      <c r="C3365">
        <f>+PF780</f>
        <v>0</v>
      </c>
      <c r="D3365" t="s">
        <v>74</v>
      </c>
      <c r="E3365">
        <v>610761600000</v>
      </c>
      <c r="F3365">
        <v>1374749282000</v>
      </c>
      <c r="G3365">
        <v>1</v>
      </c>
      <c r="H3365" t="s">
        <v>1344</v>
      </c>
      <c r="I3365" t="s">
        <v>1345</v>
      </c>
      <c r="J3365" t="s">
        <v>26</v>
      </c>
      <c r="K3365" t="s">
        <v>21</v>
      </c>
      <c r="L3365">
        <v>0</v>
      </c>
      <c r="M3365">
        <v>0</v>
      </c>
      <c r="N3365" t="s">
        <v>22</v>
      </c>
      <c r="O3365">
        <v>3</v>
      </c>
      <c r="P3365" s="30">
        <f>SQRT((postes_2[[#This Row],[x]]-$Q$1)^2+(postes_2[[#This Row],[y]]-$R$1)^2)</f>
        <v>460843.65385484265</v>
      </c>
      <c r="Q3365">
        <v>568890.10999999905</v>
      </c>
      <c r="R3365">
        <v>6294498.25</v>
      </c>
    </row>
    <row r="3366" spans="1:18">
      <c r="A3366">
        <v>3769</v>
      </c>
      <c r="B3366">
        <v>30001887</v>
      </c>
      <c r="C3366" t="e">
        <f>+#REF!</f>
        <v>#REF!</v>
      </c>
      <c r="D3366" t="s">
        <v>17</v>
      </c>
      <c r="E3366">
        <v>610761600000</v>
      </c>
      <c r="F3366">
        <v>1319021461000</v>
      </c>
      <c r="G3366">
        <v>1</v>
      </c>
      <c r="H3366" t="s">
        <v>7348</v>
      </c>
      <c r="I3366" t="s">
        <v>7349</v>
      </c>
      <c r="J3366" t="s">
        <v>20</v>
      </c>
      <c r="K3366" t="s">
        <v>21</v>
      </c>
      <c r="L3366">
        <v>0</v>
      </c>
      <c r="M3366">
        <v>0</v>
      </c>
      <c r="N3366" t="s">
        <v>22</v>
      </c>
      <c r="O3366">
        <v>2</v>
      </c>
      <c r="P3366" s="30">
        <f>SQRT((postes_2[[#This Row],[x]]-$Q$1)^2+(postes_2[[#This Row],[y]]-$R$1)^2)</f>
        <v>460852.35366520908</v>
      </c>
      <c r="Q3366">
        <v>969785.36999999697</v>
      </c>
      <c r="R3366">
        <v>6464885.0700000003</v>
      </c>
    </row>
    <row r="3367" spans="1:18">
      <c r="A3367">
        <v>3115</v>
      </c>
      <c r="B3367">
        <v>60000211</v>
      </c>
      <c r="C3367" t="e">
        <f>+#REF!</f>
        <v>#REF!</v>
      </c>
      <c r="D3367" t="s">
        <v>27</v>
      </c>
      <c r="E3367">
        <v>991699200000</v>
      </c>
      <c r="F3367">
        <v>1299258720000</v>
      </c>
      <c r="G3367">
        <v>1</v>
      </c>
      <c r="H3367" t="s">
        <v>3068</v>
      </c>
      <c r="I3367" t="s">
        <v>3069</v>
      </c>
      <c r="J3367" t="s">
        <v>20</v>
      </c>
      <c r="K3367" t="s">
        <v>21</v>
      </c>
      <c r="L3367">
        <v>0</v>
      </c>
      <c r="M3367">
        <v>0</v>
      </c>
      <c r="N3367" t="s">
        <v>22</v>
      </c>
      <c r="O3367">
        <v>3</v>
      </c>
      <c r="P3367" s="30">
        <f>SQRT((postes_2[[#This Row],[x]]-$Q$1)^2+(postes_2[[#This Row],[y]]-$R$1)^2)</f>
        <v>461054.72815644305</v>
      </c>
      <c r="Q3367">
        <v>156466.630000003</v>
      </c>
      <c r="R3367">
        <v>6833793.21</v>
      </c>
    </row>
    <row r="3368" spans="1:18">
      <c r="A3368">
        <v>306</v>
      </c>
      <c r="B3368">
        <v>40000384</v>
      </c>
      <c r="C3368">
        <f>+PF3067</f>
        <v>0</v>
      </c>
      <c r="D3368" t="s">
        <v>23</v>
      </c>
      <c r="E3368">
        <v>1275583018000</v>
      </c>
      <c r="F3368" t="s">
        <v>20</v>
      </c>
      <c r="G3368">
        <v>1</v>
      </c>
      <c r="H3368" t="s">
        <v>723</v>
      </c>
      <c r="I3368" t="s">
        <v>724</v>
      </c>
      <c r="J3368" t="s">
        <v>20</v>
      </c>
      <c r="K3368" t="s">
        <v>21</v>
      </c>
      <c r="L3368">
        <v>0</v>
      </c>
      <c r="M3368">
        <v>0</v>
      </c>
      <c r="N3368" t="s">
        <v>22</v>
      </c>
      <c r="O3368">
        <v>6</v>
      </c>
      <c r="P3368" s="30">
        <f>SQRT((postes_2[[#This Row],[x]]-$Q$1)^2+(postes_2[[#This Row],[y]]-$R$1)^2)</f>
        <v>461168.837984087</v>
      </c>
      <c r="Q3368">
        <v>758114.14000000095</v>
      </c>
      <c r="R3368">
        <v>6316566.8300000001</v>
      </c>
    </row>
    <row r="3369" spans="1:18">
      <c r="A3369">
        <v>3740</v>
      </c>
      <c r="B3369">
        <v>30001324</v>
      </c>
      <c r="C3369" t="e">
        <f>+#REF!</f>
        <v>#REF!</v>
      </c>
      <c r="D3369" t="s">
        <v>17</v>
      </c>
      <c r="E3369">
        <v>610761600000</v>
      </c>
      <c r="F3369">
        <v>1319810261000</v>
      </c>
      <c r="G3369">
        <v>1</v>
      </c>
      <c r="H3369" t="s">
        <v>7210</v>
      </c>
      <c r="I3369" t="s">
        <v>7211</v>
      </c>
      <c r="J3369" t="s">
        <v>20</v>
      </c>
      <c r="K3369" t="s">
        <v>21</v>
      </c>
      <c r="L3369">
        <v>0</v>
      </c>
      <c r="M3369">
        <v>0</v>
      </c>
      <c r="N3369" t="s">
        <v>22</v>
      </c>
      <c r="O3369">
        <v>3</v>
      </c>
      <c r="P3369" s="30">
        <f>SQRT((postes_2[[#This Row],[x]]-$Q$1)^2+(postes_2[[#This Row],[y]]-$R$1)^2)</f>
        <v>461392.14093261363</v>
      </c>
      <c r="Q3369">
        <v>1000834.54</v>
      </c>
      <c r="R3369">
        <v>6507499.5899999999</v>
      </c>
    </row>
    <row r="3370" spans="1:18">
      <c r="A3370">
        <v>159</v>
      </c>
      <c r="B3370">
        <v>30001638</v>
      </c>
      <c r="C3370">
        <f>+PF3213</f>
        <v>0</v>
      </c>
      <c r="D3370" t="s">
        <v>17</v>
      </c>
      <c r="E3370">
        <v>610761600000</v>
      </c>
      <c r="F3370">
        <v>1319714095000</v>
      </c>
      <c r="G3370">
        <v>1</v>
      </c>
      <c r="H3370" t="s">
        <v>406</v>
      </c>
      <c r="I3370" t="s">
        <v>407</v>
      </c>
      <c r="J3370" t="s">
        <v>20</v>
      </c>
      <c r="K3370" t="s">
        <v>21</v>
      </c>
      <c r="L3370">
        <v>0</v>
      </c>
      <c r="M3370">
        <v>0</v>
      </c>
      <c r="N3370" t="s">
        <v>22</v>
      </c>
      <c r="O3370">
        <v>3</v>
      </c>
      <c r="P3370" s="30">
        <f>SQRT((postes_2[[#This Row],[x]]-$Q$1)^2+(postes_2[[#This Row],[y]]-$R$1)^2)</f>
        <v>461506.08468897705</v>
      </c>
      <c r="Q3370">
        <v>988588.35000000102</v>
      </c>
      <c r="R3370">
        <v>6488861.0599999996</v>
      </c>
    </row>
    <row r="3371" spans="1:18">
      <c r="A3371">
        <v>4096</v>
      </c>
      <c r="B3371">
        <v>20000640</v>
      </c>
      <c r="C3371" t="e">
        <f>+#REF!</f>
        <v>#REF!</v>
      </c>
      <c r="D3371" t="s">
        <v>20</v>
      </c>
      <c r="E3371">
        <v>610761600000</v>
      </c>
      <c r="F3371" t="s">
        <v>20</v>
      </c>
      <c r="G3371">
        <v>1</v>
      </c>
      <c r="H3371" t="s">
        <v>431</v>
      </c>
      <c r="I3371" t="s">
        <v>432</v>
      </c>
      <c r="J3371" t="s">
        <v>20</v>
      </c>
      <c r="K3371" t="s">
        <v>21</v>
      </c>
      <c r="L3371">
        <v>0</v>
      </c>
      <c r="M3371">
        <v>0</v>
      </c>
      <c r="N3371" t="s">
        <v>22</v>
      </c>
      <c r="O3371">
        <v>6</v>
      </c>
      <c r="P3371" s="30">
        <f>SQRT((postes_2[[#This Row],[x]]-$Q$1)^2+(postes_2[[#This Row],[y]]-$R$1)^2)</f>
        <v>461840.05545711564</v>
      </c>
      <c r="Q3371">
        <v>1061185.67</v>
      </c>
      <c r="R3371">
        <v>6854214.4299999997</v>
      </c>
    </row>
    <row r="3372" spans="1:18">
      <c r="A3372">
        <v>4097</v>
      </c>
      <c r="B3372">
        <v>20000638</v>
      </c>
      <c r="C3372" t="e">
        <f>+#REF!</f>
        <v>#REF!</v>
      </c>
      <c r="D3372" t="s">
        <v>20</v>
      </c>
      <c r="E3372" s="1">
        <v>824688000000</v>
      </c>
      <c r="F3372" t="s">
        <v>20</v>
      </c>
      <c r="G3372">
        <v>1</v>
      </c>
      <c r="H3372" t="s">
        <v>431</v>
      </c>
      <c r="I3372" t="s">
        <v>432</v>
      </c>
      <c r="J3372" t="s">
        <v>20</v>
      </c>
      <c r="K3372" t="s">
        <v>21</v>
      </c>
      <c r="L3372">
        <v>0</v>
      </c>
      <c r="M3372">
        <v>0</v>
      </c>
      <c r="N3372" t="s">
        <v>22</v>
      </c>
      <c r="O3372">
        <v>3</v>
      </c>
      <c r="P3372" s="30">
        <f>SQRT((postes_2[[#This Row],[x]]-$Q$1)^2+(postes_2[[#This Row],[y]]-$R$1)^2)</f>
        <v>461840.05545711564</v>
      </c>
      <c r="Q3372">
        <v>1061185.67</v>
      </c>
      <c r="R3372">
        <v>6854214.4299999997</v>
      </c>
    </row>
    <row r="3373" spans="1:18">
      <c r="A3373">
        <v>3324</v>
      </c>
      <c r="B3373">
        <v>30002132</v>
      </c>
      <c r="C3373" t="e">
        <f>+#REF!</f>
        <v>#REF!</v>
      </c>
      <c r="D3373" t="s">
        <v>20</v>
      </c>
      <c r="E3373">
        <v>610761600000</v>
      </c>
      <c r="F3373" t="s">
        <v>20</v>
      </c>
      <c r="G3373">
        <v>1</v>
      </c>
      <c r="H3373" t="s">
        <v>3708</v>
      </c>
      <c r="I3373" t="s">
        <v>3709</v>
      </c>
      <c r="J3373" t="s">
        <v>20</v>
      </c>
      <c r="K3373" t="s">
        <v>21</v>
      </c>
      <c r="L3373">
        <v>0</v>
      </c>
      <c r="M3373">
        <v>0</v>
      </c>
      <c r="N3373" t="s">
        <v>22</v>
      </c>
      <c r="O3373">
        <v>3</v>
      </c>
      <c r="P3373" s="30">
        <f>SQRT((postes_2[[#This Row],[x]]-$Q$1)^2+(postes_2[[#This Row],[y]]-$R$1)^2)</f>
        <v>462637.75107989117</v>
      </c>
      <c r="Q3373">
        <v>953087.03999999899</v>
      </c>
      <c r="R3373">
        <v>6442581.7199999997</v>
      </c>
    </row>
    <row r="3374" spans="1:18">
      <c r="A3374">
        <v>2176</v>
      </c>
      <c r="B3374">
        <v>50001119</v>
      </c>
      <c r="C3374" t="e">
        <f>+#REF!</f>
        <v>#REF!</v>
      </c>
      <c r="D3374" t="s">
        <v>17</v>
      </c>
      <c r="E3374">
        <v>788659200000</v>
      </c>
      <c r="F3374">
        <v>1314107095000</v>
      </c>
      <c r="G3374">
        <v>1</v>
      </c>
      <c r="H3374" t="s">
        <v>1479</v>
      </c>
      <c r="I3374" t="s">
        <v>1480</v>
      </c>
      <c r="J3374" t="s">
        <v>1481</v>
      </c>
      <c r="K3374" t="s">
        <v>21</v>
      </c>
      <c r="L3374">
        <v>0</v>
      </c>
      <c r="M3374">
        <v>0</v>
      </c>
      <c r="N3374" t="s">
        <v>22</v>
      </c>
      <c r="O3374">
        <v>3</v>
      </c>
      <c r="P3374" s="30">
        <f>SQRT((postes_2[[#This Row],[x]]-$Q$1)^2+(postes_2[[#This Row],[y]]-$R$1)^2)</f>
        <v>462893.64924018201</v>
      </c>
      <c r="Q3374">
        <v>470168.90999999602</v>
      </c>
      <c r="R3374">
        <v>6312342.9400000004</v>
      </c>
    </row>
    <row r="3375" spans="1:18">
      <c r="A3375">
        <v>1853</v>
      </c>
      <c r="B3375">
        <v>30001899</v>
      </c>
      <c r="C3375">
        <f>+PF1523</f>
        <v>0</v>
      </c>
      <c r="D3375" t="s">
        <v>23</v>
      </c>
      <c r="E3375">
        <v>610761600000</v>
      </c>
      <c r="F3375">
        <v>1271236250000</v>
      </c>
      <c r="G3375">
        <v>1</v>
      </c>
      <c r="H3375" t="s">
        <v>4372</v>
      </c>
      <c r="I3375" t="s">
        <v>4373</v>
      </c>
      <c r="J3375" t="s">
        <v>4374</v>
      </c>
      <c r="K3375" t="s">
        <v>21</v>
      </c>
      <c r="L3375">
        <v>0</v>
      </c>
      <c r="M3375">
        <v>0</v>
      </c>
      <c r="N3375" t="s">
        <v>22</v>
      </c>
      <c r="O3375">
        <v>2</v>
      </c>
      <c r="P3375" s="30">
        <f>SQRT((postes_2[[#This Row],[x]]-$Q$1)^2+(postes_2[[#This Row],[y]]-$R$1)^2)</f>
        <v>462971.91971317393</v>
      </c>
      <c r="Q3375">
        <v>970738.92000000202</v>
      </c>
      <c r="R3375">
        <v>6462689.5999999996</v>
      </c>
    </row>
    <row r="3376" spans="1:18">
      <c r="A3376">
        <v>261</v>
      </c>
      <c r="B3376">
        <v>20000586</v>
      </c>
      <c r="C3376">
        <f>+PF3117</f>
        <v>0</v>
      </c>
      <c r="D3376" t="s">
        <v>38</v>
      </c>
      <c r="E3376">
        <v>918172800000</v>
      </c>
      <c r="F3376">
        <v>1222422634000</v>
      </c>
      <c r="G3376">
        <v>1</v>
      </c>
      <c r="H3376" t="s">
        <v>620</v>
      </c>
      <c r="I3376" t="s">
        <v>621</v>
      </c>
      <c r="J3376" t="s">
        <v>622</v>
      </c>
      <c r="K3376" t="s">
        <v>21</v>
      </c>
      <c r="L3376">
        <v>0</v>
      </c>
      <c r="M3376">
        <v>0</v>
      </c>
      <c r="N3376" t="s">
        <v>22</v>
      </c>
      <c r="O3376">
        <v>3</v>
      </c>
      <c r="P3376" s="30">
        <f>SQRT((postes_2[[#This Row],[x]]-$Q$1)^2+(postes_2[[#This Row],[y]]-$R$1)^2)</f>
        <v>463056.43800740165</v>
      </c>
      <c r="Q3376">
        <v>1060349.48</v>
      </c>
      <c r="R3376">
        <v>6863139.5099999998</v>
      </c>
    </row>
    <row r="3377" spans="1:18">
      <c r="A3377">
        <v>78</v>
      </c>
      <c r="B3377">
        <v>20000590</v>
      </c>
      <c r="C3377">
        <f>+PF3301</f>
        <v>0</v>
      </c>
      <c r="D3377" t="s">
        <v>38</v>
      </c>
      <c r="E3377">
        <v>610761600000</v>
      </c>
      <c r="F3377">
        <v>1222422180000</v>
      </c>
      <c r="G3377">
        <v>1</v>
      </c>
      <c r="H3377" t="s">
        <v>4030</v>
      </c>
      <c r="I3377" t="s">
        <v>4031</v>
      </c>
      <c r="J3377" t="s">
        <v>186</v>
      </c>
      <c r="K3377" t="s">
        <v>21</v>
      </c>
      <c r="L3377">
        <v>0</v>
      </c>
      <c r="M3377">
        <v>0</v>
      </c>
      <c r="N3377" t="s">
        <v>22</v>
      </c>
      <c r="O3377">
        <v>3</v>
      </c>
      <c r="P3377" s="30">
        <f>SQRT((postes_2[[#This Row],[x]]-$Q$1)^2+(postes_2[[#This Row],[y]]-$R$1)^2)</f>
        <v>463080.49601437693</v>
      </c>
      <c r="Q3377">
        <v>1060844.77</v>
      </c>
      <c r="R3377">
        <v>6861191.0499999998</v>
      </c>
    </row>
    <row r="3378" spans="1:18">
      <c r="A3378">
        <v>72</v>
      </c>
      <c r="B3378">
        <v>30001911</v>
      </c>
      <c r="C3378">
        <f>+PF3307</f>
        <v>0</v>
      </c>
      <c r="D3378" t="s">
        <v>17</v>
      </c>
      <c r="E3378">
        <v>610761600000</v>
      </c>
      <c r="F3378">
        <v>1320056483000</v>
      </c>
      <c r="G3378">
        <v>1</v>
      </c>
      <c r="H3378" t="s">
        <v>3529</v>
      </c>
      <c r="I3378" t="s">
        <v>3530</v>
      </c>
      <c r="J3378" t="s">
        <v>20</v>
      </c>
      <c r="K3378" t="s">
        <v>21</v>
      </c>
      <c r="L3378">
        <v>0</v>
      </c>
      <c r="M3378">
        <v>0</v>
      </c>
      <c r="N3378" t="s">
        <v>22</v>
      </c>
      <c r="O3378">
        <v>2</v>
      </c>
      <c r="P3378" s="30">
        <f>SQRT((postes_2[[#This Row],[x]]-$Q$1)^2+(postes_2[[#This Row],[y]]-$R$1)^2)</f>
        <v>463156.31475586427</v>
      </c>
      <c r="Q3378">
        <v>971990.07</v>
      </c>
      <c r="R3378">
        <v>6463951.5599999996</v>
      </c>
    </row>
    <row r="3379" spans="1:18">
      <c r="A3379">
        <v>3691</v>
      </c>
      <c r="B3379">
        <v>40000221</v>
      </c>
      <c r="C3379" t="e">
        <f>+#REF!</f>
        <v>#REF!</v>
      </c>
      <c r="D3379" t="s">
        <v>482</v>
      </c>
      <c r="E3379">
        <v>1112363722000</v>
      </c>
      <c r="F3379">
        <v>1397468277000</v>
      </c>
      <c r="G3379">
        <v>1</v>
      </c>
      <c r="H3379" t="s">
        <v>7600</v>
      </c>
      <c r="I3379" t="s">
        <v>7601</v>
      </c>
      <c r="J3379" t="s">
        <v>26</v>
      </c>
      <c r="K3379" t="s">
        <v>21</v>
      </c>
      <c r="L3379">
        <v>0</v>
      </c>
      <c r="M3379">
        <v>0</v>
      </c>
      <c r="N3379" t="s">
        <v>22</v>
      </c>
      <c r="O3379">
        <v>3</v>
      </c>
      <c r="P3379" s="30">
        <f>SQRT((postes_2[[#This Row],[x]]-$Q$1)^2+(postes_2[[#This Row],[y]]-$R$1)^2)</f>
        <v>463259.85489052511</v>
      </c>
      <c r="Q3379">
        <v>837172.78999999899</v>
      </c>
      <c r="R3379">
        <v>6349463.3200000003</v>
      </c>
    </row>
    <row r="3380" spans="1:18">
      <c r="A3380">
        <v>149</v>
      </c>
      <c r="B3380">
        <v>30001789</v>
      </c>
      <c r="C3380">
        <f>+PF3233</f>
        <v>0</v>
      </c>
      <c r="D3380" t="s">
        <v>20</v>
      </c>
      <c r="E3380">
        <v>788659200000</v>
      </c>
      <c r="F3380" t="s">
        <v>20</v>
      </c>
      <c r="G3380">
        <v>1</v>
      </c>
      <c r="H3380" t="s">
        <v>385</v>
      </c>
      <c r="I3380" t="s">
        <v>386</v>
      </c>
      <c r="J3380" t="s">
        <v>20</v>
      </c>
      <c r="K3380" t="s">
        <v>21</v>
      </c>
      <c r="L3380">
        <v>0</v>
      </c>
      <c r="M3380">
        <v>0</v>
      </c>
      <c r="N3380" t="s">
        <v>22</v>
      </c>
      <c r="O3380">
        <v>3</v>
      </c>
      <c r="P3380" s="30">
        <f>SQRT((postes_2[[#This Row],[x]]-$Q$1)^2+(postes_2[[#This Row],[y]]-$R$1)^2)</f>
        <v>463784.23119451868</v>
      </c>
      <c r="Q3380">
        <v>979783.38000000303</v>
      </c>
      <c r="R3380">
        <v>6472921.9500000002</v>
      </c>
    </row>
    <row r="3381" spans="1:18">
      <c r="A3381">
        <v>694</v>
      </c>
      <c r="B3381">
        <v>40000257</v>
      </c>
      <c r="C3381">
        <f>+PF2689</f>
        <v>0</v>
      </c>
      <c r="D3381" t="s">
        <v>90</v>
      </c>
      <c r="E3381">
        <v>785116800000</v>
      </c>
      <c r="F3381">
        <v>1151923840000</v>
      </c>
      <c r="G3381">
        <v>1</v>
      </c>
      <c r="H3381" t="s">
        <v>1159</v>
      </c>
      <c r="I3381" t="s">
        <v>1160</v>
      </c>
      <c r="J3381" t="s">
        <v>20</v>
      </c>
      <c r="K3381" t="s">
        <v>21</v>
      </c>
      <c r="L3381">
        <v>0</v>
      </c>
      <c r="M3381">
        <v>0</v>
      </c>
      <c r="N3381" t="s">
        <v>22</v>
      </c>
      <c r="O3381">
        <v>3</v>
      </c>
      <c r="P3381" s="30">
        <f>SQRT((postes_2[[#This Row],[x]]-$Q$1)^2+(postes_2[[#This Row],[y]]-$R$1)^2)</f>
        <v>463964.58808478405</v>
      </c>
      <c r="Q3381">
        <v>823302.82</v>
      </c>
      <c r="R3381">
        <v>6341194.2000000002</v>
      </c>
    </row>
    <row r="3382" spans="1:18">
      <c r="A3382">
        <v>3412</v>
      </c>
      <c r="B3382">
        <v>70023577</v>
      </c>
      <c r="C3382" t="e">
        <f>+#REF!</f>
        <v>#REF!</v>
      </c>
      <c r="D3382" t="s">
        <v>23</v>
      </c>
      <c r="E3382">
        <v>1225705459000</v>
      </c>
      <c r="F3382">
        <v>1225705317000</v>
      </c>
      <c r="G3382">
        <v>1</v>
      </c>
      <c r="H3382" t="s">
        <v>150</v>
      </c>
      <c r="I3382" t="s">
        <v>151</v>
      </c>
      <c r="J3382" t="s">
        <v>20</v>
      </c>
      <c r="K3382" t="s">
        <v>21</v>
      </c>
      <c r="L3382">
        <v>0</v>
      </c>
      <c r="M3382">
        <v>0</v>
      </c>
      <c r="N3382" t="s">
        <v>22</v>
      </c>
      <c r="O3382">
        <v>5</v>
      </c>
      <c r="P3382" s="30">
        <f>SQRT((postes_2[[#This Row],[x]]-$Q$1)^2+(postes_2[[#This Row],[y]]-$R$1)^2)</f>
        <v>464023.25554458355</v>
      </c>
      <c r="Q3382">
        <v>969973.61999999697</v>
      </c>
      <c r="R3382">
        <v>6460078.2699999996</v>
      </c>
    </row>
    <row r="3383" spans="1:18">
      <c r="A3383">
        <v>1050</v>
      </c>
      <c r="B3383">
        <v>30002246</v>
      </c>
      <c r="C3383">
        <f>+PF2338</f>
        <v>0</v>
      </c>
      <c r="D3383" t="s">
        <v>274</v>
      </c>
      <c r="E3383">
        <v>610761600000</v>
      </c>
      <c r="F3383">
        <v>1394197713000</v>
      </c>
      <c r="G3383">
        <v>1</v>
      </c>
      <c r="H3383" t="s">
        <v>3253</v>
      </c>
      <c r="I3383" t="s">
        <v>3254</v>
      </c>
      <c r="J3383" t="s">
        <v>20</v>
      </c>
      <c r="K3383" t="s">
        <v>21</v>
      </c>
      <c r="L3383">
        <v>0</v>
      </c>
      <c r="M3383">
        <v>0</v>
      </c>
      <c r="N3383" t="s">
        <v>22</v>
      </c>
      <c r="O3383">
        <v>6</v>
      </c>
      <c r="P3383" s="30">
        <f>SQRT((postes_2[[#This Row],[x]]-$Q$1)^2+(postes_2[[#This Row],[y]]-$R$1)^2)</f>
        <v>464330.33853863931</v>
      </c>
      <c r="Q3383">
        <v>929682.60000000102</v>
      </c>
      <c r="R3383">
        <v>6416259.8499999996</v>
      </c>
    </row>
    <row r="3384" spans="1:18">
      <c r="A3384">
        <v>87</v>
      </c>
      <c r="B3384">
        <v>40000241</v>
      </c>
      <c r="C3384">
        <f>+PF3299</f>
        <v>0</v>
      </c>
      <c r="D3384" t="s">
        <v>90</v>
      </c>
      <c r="E3384">
        <v>610761600000</v>
      </c>
      <c r="F3384">
        <v>1151923810000</v>
      </c>
      <c r="G3384">
        <v>1</v>
      </c>
      <c r="H3384" t="s">
        <v>4045</v>
      </c>
      <c r="I3384" t="s">
        <v>4046</v>
      </c>
      <c r="J3384" t="s">
        <v>26</v>
      </c>
      <c r="K3384" t="s">
        <v>21</v>
      </c>
      <c r="L3384">
        <v>0</v>
      </c>
      <c r="M3384">
        <v>0</v>
      </c>
      <c r="N3384" t="s">
        <v>22</v>
      </c>
      <c r="O3384">
        <v>3</v>
      </c>
      <c r="P3384" s="30">
        <f>SQRT((postes_2[[#This Row],[x]]-$Q$1)^2+(postes_2[[#This Row],[y]]-$R$1)^2)</f>
        <v>464334.99645292264</v>
      </c>
      <c r="Q3384">
        <v>830394.79999999702</v>
      </c>
      <c r="R3384">
        <v>6344512.7699999996</v>
      </c>
    </row>
    <row r="3385" spans="1:18">
      <c r="A3385">
        <v>71</v>
      </c>
      <c r="B3385">
        <v>30001913</v>
      </c>
      <c r="C3385">
        <f>+PF3315</f>
        <v>0</v>
      </c>
      <c r="D3385" t="s">
        <v>17</v>
      </c>
      <c r="E3385">
        <v>610761600000</v>
      </c>
      <c r="F3385">
        <v>1320056684000</v>
      </c>
      <c r="G3385">
        <v>1</v>
      </c>
      <c r="H3385" t="s">
        <v>3527</v>
      </c>
      <c r="I3385" t="s">
        <v>3528</v>
      </c>
      <c r="J3385" t="s">
        <v>26</v>
      </c>
      <c r="K3385" t="s">
        <v>21</v>
      </c>
      <c r="L3385">
        <v>0</v>
      </c>
      <c r="M3385">
        <v>0</v>
      </c>
      <c r="N3385" t="s">
        <v>22</v>
      </c>
      <c r="O3385">
        <v>2</v>
      </c>
      <c r="P3385" s="30">
        <f>SQRT((postes_2[[#This Row],[x]]-$Q$1)^2+(postes_2[[#This Row],[y]]-$R$1)^2)</f>
        <v>464623.28323809715</v>
      </c>
      <c r="Q3385">
        <v>973324.38000000303</v>
      </c>
      <c r="R3385">
        <v>6463271.0700000003</v>
      </c>
    </row>
    <row r="3386" spans="1:18">
      <c r="A3386">
        <v>3872</v>
      </c>
      <c r="B3386">
        <v>40000236</v>
      </c>
      <c r="C3386" t="e">
        <f>+#REF!</f>
        <v>#REF!</v>
      </c>
      <c r="D3386" t="s">
        <v>77</v>
      </c>
      <c r="E3386">
        <v>1066003200000</v>
      </c>
      <c r="F3386">
        <v>1318003405000</v>
      </c>
      <c r="G3386">
        <v>1</v>
      </c>
      <c r="H3386" t="s">
        <v>8169</v>
      </c>
      <c r="I3386" t="s">
        <v>8170</v>
      </c>
      <c r="J3386" t="s">
        <v>20</v>
      </c>
      <c r="K3386" t="s">
        <v>21</v>
      </c>
      <c r="L3386">
        <v>0</v>
      </c>
      <c r="M3386">
        <v>0</v>
      </c>
      <c r="N3386" t="s">
        <v>22</v>
      </c>
      <c r="O3386">
        <v>3</v>
      </c>
      <c r="P3386" s="30">
        <f>SQRT((postes_2[[#This Row],[x]]-$Q$1)^2+(postes_2[[#This Row],[y]]-$R$1)^2)</f>
        <v>464657.9901239957</v>
      </c>
      <c r="Q3386">
        <v>832362.96999999904</v>
      </c>
      <c r="R3386">
        <v>6345209.6799999997</v>
      </c>
    </row>
    <row r="3387" spans="1:18">
      <c r="A3387">
        <v>704</v>
      </c>
      <c r="B3387">
        <v>40002166</v>
      </c>
      <c r="C3387">
        <f>+PF2685</f>
        <v>0</v>
      </c>
      <c r="D3387" t="s">
        <v>77</v>
      </c>
      <c r="E3387" s="1">
        <v>1041552000000</v>
      </c>
      <c r="F3387">
        <v>1317896845000</v>
      </c>
      <c r="G3387">
        <v>1</v>
      </c>
      <c r="H3387" t="s">
        <v>1180</v>
      </c>
      <c r="I3387" t="s">
        <v>1181</v>
      </c>
      <c r="J3387" t="s">
        <v>20</v>
      </c>
      <c r="K3387" t="s">
        <v>21</v>
      </c>
      <c r="L3387">
        <v>0</v>
      </c>
      <c r="M3387">
        <v>0</v>
      </c>
      <c r="N3387" t="s">
        <v>22</v>
      </c>
      <c r="O3387">
        <v>3</v>
      </c>
      <c r="P3387" s="30">
        <f>SQRT((postes_2[[#This Row],[x]]-$Q$1)^2+(postes_2[[#This Row],[y]]-$R$1)^2)</f>
        <v>464973.55041687953</v>
      </c>
      <c r="Q3387">
        <v>775944.00999999803</v>
      </c>
      <c r="R3387">
        <v>6318929.8200000003</v>
      </c>
    </row>
    <row r="3388" spans="1:18">
      <c r="A3388">
        <v>4083</v>
      </c>
      <c r="B3388">
        <v>70036795</v>
      </c>
      <c r="C3388" t="e">
        <f>+#REF!</f>
        <v>#REF!</v>
      </c>
      <c r="D3388" t="s">
        <v>105</v>
      </c>
      <c r="E3388">
        <v>1322736031000</v>
      </c>
      <c r="F3388">
        <v>1322736220000</v>
      </c>
      <c r="G3388">
        <v>1</v>
      </c>
      <c r="H3388" t="s">
        <v>8274</v>
      </c>
      <c r="I3388" t="s">
        <v>8275</v>
      </c>
      <c r="J3388" t="s">
        <v>20</v>
      </c>
      <c r="K3388" t="s">
        <v>21</v>
      </c>
      <c r="L3388">
        <v>0</v>
      </c>
      <c r="M3388">
        <v>0</v>
      </c>
      <c r="N3388" t="s">
        <v>22</v>
      </c>
      <c r="O3388">
        <v>2</v>
      </c>
      <c r="P3388" s="30">
        <f>SQRT((postes_2[[#This Row],[x]]-$Q$1)^2+(postes_2[[#This Row],[y]]-$R$1)^2)</f>
        <v>465202.95766101795</v>
      </c>
      <c r="Q3388">
        <v>972510.78999999899</v>
      </c>
      <c r="R3388">
        <v>6461332.6799999997</v>
      </c>
    </row>
    <row r="3389" spans="1:18">
      <c r="A3389">
        <v>4084</v>
      </c>
      <c r="B3389">
        <v>30001922</v>
      </c>
      <c r="C3389" t="e">
        <f>+#REF!</f>
        <v>#REF!</v>
      </c>
      <c r="D3389" t="s">
        <v>43</v>
      </c>
      <c r="E3389">
        <v>610761600000</v>
      </c>
      <c r="F3389">
        <v>1158335069000</v>
      </c>
      <c r="G3389">
        <v>1</v>
      </c>
      <c r="H3389" t="s">
        <v>8274</v>
      </c>
      <c r="I3389" t="s">
        <v>8275</v>
      </c>
      <c r="J3389" t="s">
        <v>20</v>
      </c>
      <c r="K3389" t="s">
        <v>21</v>
      </c>
      <c r="L3389">
        <v>0</v>
      </c>
      <c r="M3389">
        <v>0</v>
      </c>
      <c r="N3389" t="s">
        <v>22</v>
      </c>
      <c r="O3389">
        <v>6</v>
      </c>
      <c r="P3389" s="30">
        <f>SQRT((postes_2[[#This Row],[x]]-$Q$1)^2+(postes_2[[#This Row],[y]]-$R$1)^2)</f>
        <v>465202.95766101795</v>
      </c>
      <c r="Q3389">
        <v>972510.78999999899</v>
      </c>
      <c r="R3389">
        <v>6461332.6799999997</v>
      </c>
    </row>
    <row r="3390" spans="1:18">
      <c r="A3390">
        <v>835</v>
      </c>
      <c r="B3390">
        <v>50001228</v>
      </c>
      <c r="C3390">
        <f>+PF2557</f>
        <v>0</v>
      </c>
      <c r="D3390" t="s">
        <v>74</v>
      </c>
      <c r="E3390">
        <v>610761600000</v>
      </c>
      <c r="F3390">
        <v>1374751079000</v>
      </c>
      <c r="G3390">
        <v>1</v>
      </c>
      <c r="H3390" t="s">
        <v>1803</v>
      </c>
      <c r="I3390" t="s">
        <v>1804</v>
      </c>
      <c r="J3390" t="s">
        <v>20</v>
      </c>
      <c r="K3390" t="s">
        <v>21</v>
      </c>
      <c r="L3390">
        <v>0</v>
      </c>
      <c r="M3390">
        <v>0</v>
      </c>
      <c r="N3390" t="s">
        <v>22</v>
      </c>
      <c r="O3390">
        <v>3</v>
      </c>
      <c r="P3390" s="30">
        <f>SQRT((postes_2[[#This Row],[x]]-$Q$1)^2+(postes_2[[#This Row],[y]]-$R$1)^2)</f>
        <v>465560.7953510572</v>
      </c>
      <c r="Q3390">
        <v>571305.53000000096</v>
      </c>
      <c r="R3390">
        <v>6289551.7400000002</v>
      </c>
    </row>
    <row r="3391" spans="1:18">
      <c r="A3391">
        <v>333</v>
      </c>
      <c r="B3391">
        <v>60000285</v>
      </c>
      <c r="C3391">
        <f>+PF3060</f>
        <v>0</v>
      </c>
      <c r="D3391" t="s">
        <v>152</v>
      </c>
      <c r="E3391">
        <v>610761600000</v>
      </c>
      <c r="F3391">
        <v>1301674370000</v>
      </c>
      <c r="G3391">
        <v>1</v>
      </c>
      <c r="H3391" t="s">
        <v>781</v>
      </c>
      <c r="I3391" t="s">
        <v>782</v>
      </c>
      <c r="J3391" t="s">
        <v>20</v>
      </c>
      <c r="K3391" t="s">
        <v>21</v>
      </c>
      <c r="L3391">
        <v>0</v>
      </c>
      <c r="M3391">
        <v>0</v>
      </c>
      <c r="N3391" t="s">
        <v>22</v>
      </c>
      <c r="O3391">
        <v>3</v>
      </c>
      <c r="P3391" s="30">
        <f>SQRT((postes_2[[#This Row],[x]]-$Q$1)^2+(postes_2[[#This Row],[y]]-$R$1)^2)</f>
        <v>465635.26875851984</v>
      </c>
      <c r="Q3391">
        <v>149612.06000000201</v>
      </c>
      <c r="R3391">
        <v>6819996.6799999997</v>
      </c>
    </row>
    <row r="3392" spans="1:18">
      <c r="A3392">
        <v>3829</v>
      </c>
      <c r="B3392">
        <v>70003402</v>
      </c>
      <c r="C3392" t="e">
        <f>+#REF!</f>
        <v>#REF!</v>
      </c>
      <c r="D3392" t="s">
        <v>43</v>
      </c>
      <c r="E3392">
        <v>1090843395000</v>
      </c>
      <c r="F3392">
        <v>1090841515000</v>
      </c>
      <c r="G3392">
        <v>1</v>
      </c>
      <c r="H3392" t="s">
        <v>8161</v>
      </c>
      <c r="I3392" t="s">
        <v>8162</v>
      </c>
      <c r="J3392" t="s">
        <v>20</v>
      </c>
      <c r="K3392" t="s">
        <v>21</v>
      </c>
      <c r="L3392">
        <v>0</v>
      </c>
      <c r="M3392">
        <v>0</v>
      </c>
      <c r="N3392" t="s">
        <v>22</v>
      </c>
      <c r="O3392">
        <v>3</v>
      </c>
      <c r="P3392" s="30">
        <f>SQRT((postes_2[[#This Row],[x]]-$Q$1)^2+(postes_2[[#This Row],[y]]-$R$1)^2)</f>
        <v>466715.48769548087</v>
      </c>
      <c r="Q3392">
        <v>605329.00999999803</v>
      </c>
      <c r="R3392">
        <v>6286775.1699999999</v>
      </c>
    </row>
    <row r="3393" spans="1:18">
      <c r="A3393">
        <v>2174</v>
      </c>
      <c r="B3393">
        <v>40000448</v>
      </c>
      <c r="C3393">
        <f>+PF1221</f>
        <v>0</v>
      </c>
      <c r="D3393" t="s">
        <v>23</v>
      </c>
      <c r="E3393">
        <v>1275583284000</v>
      </c>
      <c r="F3393" t="s">
        <v>20</v>
      </c>
      <c r="G3393">
        <v>1</v>
      </c>
      <c r="H3393" t="s">
        <v>1475</v>
      </c>
      <c r="I3393" t="s">
        <v>1476</v>
      </c>
      <c r="J3393" t="s">
        <v>20</v>
      </c>
      <c r="K3393" t="s">
        <v>21</v>
      </c>
      <c r="L3393">
        <v>0</v>
      </c>
      <c r="M3393">
        <v>0</v>
      </c>
      <c r="N3393" t="s">
        <v>22</v>
      </c>
      <c r="O3393">
        <v>3</v>
      </c>
      <c r="P3393" s="30">
        <f>SQRT((postes_2[[#This Row],[x]]-$Q$1)^2+(postes_2[[#This Row],[y]]-$R$1)^2)</f>
        <v>466716.98886069888</v>
      </c>
      <c r="Q3393">
        <v>744887.40999999596</v>
      </c>
      <c r="R3393">
        <v>6306521.0599999996</v>
      </c>
    </row>
    <row r="3394" spans="1:18">
      <c r="A3394">
        <v>3825</v>
      </c>
      <c r="B3394">
        <v>70022577</v>
      </c>
      <c r="C3394" t="e">
        <f>+#REF!</f>
        <v>#REF!</v>
      </c>
      <c r="D3394" t="s">
        <v>1094</v>
      </c>
      <c r="E3394">
        <v>1294151906000</v>
      </c>
      <c r="F3394">
        <v>1425482723000</v>
      </c>
      <c r="G3394">
        <v>1</v>
      </c>
      <c r="H3394" t="s">
        <v>8154</v>
      </c>
      <c r="I3394" t="s">
        <v>8155</v>
      </c>
      <c r="J3394" t="s">
        <v>20</v>
      </c>
      <c r="K3394" t="s">
        <v>21</v>
      </c>
      <c r="L3394">
        <v>0</v>
      </c>
      <c r="M3394">
        <v>0</v>
      </c>
      <c r="N3394" t="s">
        <v>22</v>
      </c>
      <c r="O3394">
        <v>6</v>
      </c>
      <c r="P3394" s="30">
        <f>SQRT((postes_2[[#This Row],[x]]-$Q$1)^2+(postes_2[[#This Row],[y]]-$R$1)^2)</f>
        <v>466863.3442331276</v>
      </c>
      <c r="Q3394">
        <v>683588.75999999803</v>
      </c>
      <c r="R3394">
        <v>6292360.4900000002</v>
      </c>
    </row>
    <row r="3395" spans="1:18">
      <c r="A3395">
        <v>416</v>
      </c>
      <c r="B3395">
        <v>60000017</v>
      </c>
      <c r="C3395">
        <f>+PF2981</f>
        <v>0</v>
      </c>
      <c r="D3395" t="s">
        <v>38</v>
      </c>
      <c r="E3395">
        <v>791078400000</v>
      </c>
      <c r="F3395">
        <v>1244115991000</v>
      </c>
      <c r="G3395">
        <v>1</v>
      </c>
      <c r="H3395" t="s">
        <v>4136</v>
      </c>
      <c r="I3395" t="s">
        <v>4137</v>
      </c>
      <c r="J3395" t="s">
        <v>20</v>
      </c>
      <c r="K3395" t="s">
        <v>21</v>
      </c>
      <c r="L3395">
        <v>0</v>
      </c>
      <c r="M3395">
        <v>0</v>
      </c>
      <c r="N3395" t="s">
        <v>22</v>
      </c>
      <c r="O3395">
        <v>3</v>
      </c>
      <c r="P3395" s="30">
        <f>SQRT((postes_2[[#This Row],[x]]-$Q$1)^2+(postes_2[[#This Row],[y]]-$R$1)^2)</f>
        <v>466888.62962648069</v>
      </c>
      <c r="Q3395">
        <v>156662.09000000401</v>
      </c>
      <c r="R3395">
        <v>6863207.5899999999</v>
      </c>
    </row>
    <row r="3396" spans="1:18">
      <c r="A3396">
        <v>778</v>
      </c>
      <c r="B3396">
        <v>60000138</v>
      </c>
      <c r="C3396">
        <f>+PF2620</f>
        <v>0</v>
      </c>
      <c r="D3396" t="s">
        <v>152</v>
      </c>
      <c r="E3396" s="1">
        <v>991872000000</v>
      </c>
      <c r="F3396">
        <v>1300442713000</v>
      </c>
      <c r="G3396">
        <v>1</v>
      </c>
      <c r="H3396" t="s">
        <v>1542</v>
      </c>
      <c r="I3396" t="s">
        <v>1543</v>
      </c>
      <c r="J3396" t="s">
        <v>20</v>
      </c>
      <c r="K3396" t="s">
        <v>21</v>
      </c>
      <c r="L3396">
        <v>0</v>
      </c>
      <c r="M3396">
        <v>0</v>
      </c>
      <c r="N3396" t="s">
        <v>22</v>
      </c>
      <c r="O3396">
        <v>3</v>
      </c>
      <c r="P3396" s="30">
        <f>SQRT((postes_2[[#This Row],[x]]-$Q$1)^2+(postes_2[[#This Row],[y]]-$R$1)^2)</f>
        <v>467230.37271467951</v>
      </c>
      <c r="Q3396">
        <v>151231.25</v>
      </c>
      <c r="R3396">
        <v>6839512.5899999999</v>
      </c>
    </row>
    <row r="3397" spans="1:18">
      <c r="A3397">
        <v>1809</v>
      </c>
      <c r="B3397">
        <v>50000981</v>
      </c>
      <c r="C3397" t="e">
        <f>+#REF!</f>
        <v>#REF!</v>
      </c>
      <c r="D3397" t="s">
        <v>38</v>
      </c>
      <c r="E3397">
        <v>755913600000</v>
      </c>
      <c r="F3397">
        <v>1220529111000</v>
      </c>
      <c r="G3397">
        <v>1</v>
      </c>
      <c r="H3397" t="s">
        <v>7148</v>
      </c>
      <c r="I3397" t="s">
        <v>7149</v>
      </c>
      <c r="J3397" t="s">
        <v>20</v>
      </c>
      <c r="K3397" t="s">
        <v>21</v>
      </c>
      <c r="L3397">
        <v>0</v>
      </c>
      <c r="M3397">
        <v>0</v>
      </c>
      <c r="N3397" t="s">
        <v>22</v>
      </c>
      <c r="O3397">
        <v>3</v>
      </c>
      <c r="P3397" s="30">
        <f>SQRT((postes_2[[#This Row],[x]]-$Q$1)^2+(postes_2[[#This Row],[y]]-$R$1)^2)</f>
        <v>467436.38973229885</v>
      </c>
      <c r="Q3397">
        <v>406848</v>
      </c>
      <c r="R3397">
        <v>6332706.9000000004</v>
      </c>
    </row>
    <row r="3398" spans="1:18">
      <c r="A3398">
        <v>3229</v>
      </c>
      <c r="B3398">
        <v>40001908</v>
      </c>
      <c r="C3398" t="e">
        <f>+#REF!</f>
        <v>#REF!</v>
      </c>
      <c r="D3398" t="s">
        <v>274</v>
      </c>
      <c r="E3398">
        <v>1071446400000</v>
      </c>
      <c r="F3398">
        <v>1444392622000</v>
      </c>
      <c r="G3398">
        <v>1</v>
      </c>
      <c r="H3398" t="s">
        <v>4657</v>
      </c>
      <c r="I3398" t="s">
        <v>4657</v>
      </c>
      <c r="J3398" t="s">
        <v>20</v>
      </c>
      <c r="K3398" t="s">
        <v>21</v>
      </c>
      <c r="L3398">
        <v>0</v>
      </c>
      <c r="M3398">
        <v>0</v>
      </c>
      <c r="N3398" t="s">
        <v>22</v>
      </c>
      <c r="O3398">
        <v>3</v>
      </c>
      <c r="P3398" s="30">
        <f>SQRT((postes_2[[#This Row],[x]]-$Q$1)^2+(postes_2[[#This Row],[y]]-$R$1)^2)</f>
        <v>467507.84884009149</v>
      </c>
      <c r="Q3398">
        <v>868655.50999999803</v>
      </c>
      <c r="R3398">
        <v>6363714.4000000004</v>
      </c>
    </row>
    <row r="3399" spans="1:18">
      <c r="A3399">
        <v>1850</v>
      </c>
      <c r="B3399">
        <v>50001223</v>
      </c>
      <c r="C3399">
        <f>+PF1551</f>
        <v>0</v>
      </c>
      <c r="D3399" t="s">
        <v>38</v>
      </c>
      <c r="E3399">
        <v>610761600000</v>
      </c>
      <c r="F3399">
        <v>1204712786000</v>
      </c>
      <c r="G3399">
        <v>1</v>
      </c>
      <c r="H3399" t="s">
        <v>4366</v>
      </c>
      <c r="I3399" t="s">
        <v>4367</v>
      </c>
      <c r="J3399" t="s">
        <v>20</v>
      </c>
      <c r="K3399" t="s">
        <v>21</v>
      </c>
      <c r="L3399">
        <v>0</v>
      </c>
      <c r="M3399">
        <v>0</v>
      </c>
      <c r="N3399" t="s">
        <v>22</v>
      </c>
      <c r="O3399">
        <v>3</v>
      </c>
      <c r="P3399" s="30">
        <f>SQRT((postes_2[[#This Row],[x]]-$Q$1)^2+(postes_2[[#This Row],[y]]-$R$1)^2)</f>
        <v>467684.97906060831</v>
      </c>
      <c r="Q3399">
        <v>674327.96000000101</v>
      </c>
      <c r="R3399">
        <v>6290157.5800000001</v>
      </c>
    </row>
    <row r="3400" spans="1:18">
      <c r="A3400">
        <v>2453</v>
      </c>
      <c r="B3400">
        <v>50001239</v>
      </c>
      <c r="C3400" t="e">
        <f>+#REF!</f>
        <v>#REF!</v>
      </c>
      <c r="D3400" t="s">
        <v>74</v>
      </c>
      <c r="E3400">
        <v>786931200000</v>
      </c>
      <c r="F3400">
        <v>1374769301000</v>
      </c>
      <c r="G3400">
        <v>1</v>
      </c>
      <c r="H3400" t="s">
        <v>1449</v>
      </c>
      <c r="I3400" t="s">
        <v>1450</v>
      </c>
      <c r="J3400" t="s">
        <v>20</v>
      </c>
      <c r="K3400" t="s">
        <v>21</v>
      </c>
      <c r="L3400">
        <v>0</v>
      </c>
      <c r="M3400">
        <v>0</v>
      </c>
      <c r="N3400" t="s">
        <v>22</v>
      </c>
      <c r="O3400">
        <v>3</v>
      </c>
      <c r="P3400" s="30">
        <f>SQRT((postes_2[[#This Row],[x]]-$Q$1)^2+(postes_2[[#This Row],[y]]-$R$1)^2)</f>
        <v>467888.41629633831</v>
      </c>
      <c r="Q3400">
        <v>559714.72999999695</v>
      </c>
      <c r="R3400">
        <v>6288334.9000000004</v>
      </c>
    </row>
    <row r="3401" spans="1:18">
      <c r="A3401">
        <v>2765</v>
      </c>
      <c r="B3401">
        <v>20001441</v>
      </c>
      <c r="C3401" t="e">
        <f>+#REF!</f>
        <v>#REF!</v>
      </c>
      <c r="D3401" t="s">
        <v>43</v>
      </c>
      <c r="E3401">
        <v>1143802162000</v>
      </c>
      <c r="F3401" t="s">
        <v>20</v>
      </c>
      <c r="G3401">
        <v>1</v>
      </c>
      <c r="H3401" t="s">
        <v>4893</v>
      </c>
      <c r="I3401" t="s">
        <v>4894</v>
      </c>
      <c r="J3401" t="s">
        <v>577</v>
      </c>
      <c r="K3401" t="s">
        <v>21</v>
      </c>
      <c r="L3401">
        <v>0</v>
      </c>
      <c r="M3401">
        <v>0</v>
      </c>
      <c r="N3401" t="s">
        <v>22</v>
      </c>
      <c r="O3401">
        <v>7</v>
      </c>
      <c r="P3401" s="30">
        <f>SQRT((postes_2[[#This Row],[x]]-$Q$1)^2+(postes_2[[#This Row],[y]]-$R$1)^2)</f>
        <v>468320.57835663273</v>
      </c>
      <c r="Q3401">
        <v>1078026.29</v>
      </c>
      <c r="R3401">
        <v>6726730.0499999998</v>
      </c>
    </row>
    <row r="3402" spans="1:18">
      <c r="A3402">
        <v>2065</v>
      </c>
      <c r="B3402">
        <v>50001249</v>
      </c>
      <c r="C3402">
        <f>+PF1339</f>
        <v>0</v>
      </c>
      <c r="D3402" t="s">
        <v>56</v>
      </c>
      <c r="E3402">
        <v>1187971888000</v>
      </c>
      <c r="F3402">
        <v>1187971861000</v>
      </c>
      <c r="G3402">
        <v>1</v>
      </c>
      <c r="H3402" t="s">
        <v>3795</v>
      </c>
      <c r="I3402" t="s">
        <v>3795</v>
      </c>
      <c r="J3402" t="s">
        <v>20</v>
      </c>
      <c r="K3402" t="s">
        <v>21</v>
      </c>
      <c r="L3402">
        <v>0</v>
      </c>
      <c r="M3402">
        <v>0</v>
      </c>
      <c r="N3402" t="s">
        <v>22</v>
      </c>
      <c r="O3402">
        <v>3</v>
      </c>
      <c r="P3402" s="30">
        <f>SQRT((postes_2[[#This Row],[x]]-$Q$1)^2+(postes_2[[#This Row],[y]]-$R$1)^2)</f>
        <v>468561.20885325479</v>
      </c>
      <c r="Q3402">
        <v>576147.85000000102</v>
      </c>
      <c r="R3402">
        <v>6286159.8300000001</v>
      </c>
    </row>
    <row r="3403" spans="1:18">
      <c r="A3403">
        <v>3419</v>
      </c>
      <c r="B3403">
        <v>30001931</v>
      </c>
      <c r="C3403" t="e">
        <f>+#REF!</f>
        <v>#REF!</v>
      </c>
      <c r="D3403" t="s">
        <v>17</v>
      </c>
      <c r="E3403">
        <v>610761600000</v>
      </c>
      <c r="F3403">
        <v>1319639479000</v>
      </c>
      <c r="G3403">
        <v>1</v>
      </c>
      <c r="H3403" t="s">
        <v>166</v>
      </c>
      <c r="I3403" t="s">
        <v>167</v>
      </c>
      <c r="J3403" t="s">
        <v>26</v>
      </c>
      <c r="K3403" t="s">
        <v>21</v>
      </c>
      <c r="L3403">
        <v>0</v>
      </c>
      <c r="M3403">
        <v>0</v>
      </c>
      <c r="N3403" t="s">
        <v>22</v>
      </c>
      <c r="O3403">
        <v>3</v>
      </c>
      <c r="P3403" s="30">
        <f>SQRT((postes_2[[#This Row],[x]]-$Q$1)^2+(postes_2[[#This Row],[y]]-$R$1)^2)</f>
        <v>469069.66634409188</v>
      </c>
      <c r="Q3403">
        <v>977928.59000000404</v>
      </c>
      <c r="R3403">
        <v>6461914.7300000004</v>
      </c>
    </row>
    <row r="3404" spans="1:18">
      <c r="A3404">
        <v>2590</v>
      </c>
      <c r="B3404">
        <v>50001260</v>
      </c>
      <c r="C3404" t="e">
        <f>+#REF!</f>
        <v>#REF!</v>
      </c>
      <c r="D3404" t="s">
        <v>274</v>
      </c>
      <c r="E3404">
        <v>610761600000</v>
      </c>
      <c r="F3404">
        <v>1445941836000</v>
      </c>
      <c r="G3404">
        <v>1</v>
      </c>
      <c r="H3404" t="s">
        <v>1349</v>
      </c>
      <c r="I3404" t="s">
        <v>1350</v>
      </c>
      <c r="J3404" t="s">
        <v>20</v>
      </c>
      <c r="K3404" t="s">
        <v>21</v>
      </c>
      <c r="L3404">
        <v>0</v>
      </c>
      <c r="M3404">
        <v>0</v>
      </c>
      <c r="N3404" t="s">
        <v>22</v>
      </c>
      <c r="O3404">
        <v>6</v>
      </c>
      <c r="P3404" s="30">
        <f>SQRT((postes_2[[#This Row],[x]]-$Q$1)^2+(postes_2[[#This Row],[y]]-$R$1)^2)</f>
        <v>469451.76423807</v>
      </c>
      <c r="Q3404">
        <v>571847.25999999803</v>
      </c>
      <c r="R3404">
        <v>6285602.0099999998</v>
      </c>
    </row>
    <row r="3405" spans="1:18">
      <c r="A3405">
        <v>1683</v>
      </c>
      <c r="B3405">
        <v>60003555</v>
      </c>
      <c r="C3405" t="e">
        <f>+#REF!</f>
        <v>#REF!</v>
      </c>
      <c r="D3405" t="s">
        <v>30</v>
      </c>
      <c r="E3405" s="1">
        <v>991872000000</v>
      </c>
      <c r="F3405">
        <v>1333445839000</v>
      </c>
      <c r="G3405">
        <v>1</v>
      </c>
      <c r="H3405" t="s">
        <v>6021</v>
      </c>
      <c r="I3405" t="s">
        <v>6022</v>
      </c>
      <c r="J3405" t="s">
        <v>20</v>
      </c>
      <c r="K3405" t="s">
        <v>21</v>
      </c>
      <c r="L3405">
        <v>0</v>
      </c>
      <c r="M3405">
        <v>0</v>
      </c>
      <c r="N3405" t="s">
        <v>22</v>
      </c>
      <c r="O3405">
        <v>3</v>
      </c>
      <c r="P3405" s="30">
        <f>SQRT((postes_2[[#This Row],[x]]-$Q$1)^2+(postes_2[[#This Row],[y]]-$R$1)^2)</f>
        <v>469534.36783218983</v>
      </c>
      <c r="Q3405">
        <v>148180.82999999801</v>
      </c>
      <c r="R3405">
        <v>6835632.3099999996</v>
      </c>
    </row>
    <row r="3406" spans="1:18">
      <c r="A3406">
        <v>3863</v>
      </c>
      <c r="B3406">
        <v>50001253</v>
      </c>
      <c r="C3406" t="e">
        <f>+#REF!</f>
        <v>#REF!</v>
      </c>
      <c r="D3406" t="s">
        <v>38</v>
      </c>
      <c r="E3406">
        <v>610761600000</v>
      </c>
      <c r="F3406">
        <v>1204712620000</v>
      </c>
      <c r="G3406">
        <v>1</v>
      </c>
      <c r="H3406" t="s">
        <v>7936</v>
      </c>
      <c r="I3406" t="s">
        <v>7937</v>
      </c>
      <c r="J3406" t="s">
        <v>20</v>
      </c>
      <c r="K3406" t="s">
        <v>21</v>
      </c>
      <c r="L3406">
        <v>0</v>
      </c>
      <c r="M3406">
        <v>0</v>
      </c>
      <c r="N3406" t="s">
        <v>22</v>
      </c>
      <c r="O3406">
        <v>3</v>
      </c>
      <c r="P3406" s="30">
        <f>SQRT((postes_2[[#This Row],[x]]-$Q$1)^2+(postes_2[[#This Row],[y]]-$R$1)^2)</f>
        <v>469715.84523078293</v>
      </c>
      <c r="Q3406">
        <v>651675.5</v>
      </c>
      <c r="R3406">
        <v>6285557.4199999999</v>
      </c>
    </row>
    <row r="3407" spans="1:18">
      <c r="A3407">
        <v>3250</v>
      </c>
      <c r="B3407">
        <v>50002247</v>
      </c>
      <c r="C3407" t="e">
        <f>+#REF!</f>
        <v>#REF!</v>
      </c>
      <c r="D3407" t="s">
        <v>43</v>
      </c>
      <c r="E3407">
        <v>1102674145000</v>
      </c>
      <c r="F3407" t="s">
        <v>20</v>
      </c>
      <c r="G3407">
        <v>1</v>
      </c>
      <c r="H3407" t="s">
        <v>6706</v>
      </c>
      <c r="I3407" t="s">
        <v>6707</v>
      </c>
      <c r="J3407" t="s">
        <v>20</v>
      </c>
      <c r="K3407" t="s">
        <v>21</v>
      </c>
      <c r="L3407">
        <v>0</v>
      </c>
      <c r="M3407">
        <v>0</v>
      </c>
      <c r="N3407" t="s">
        <v>22</v>
      </c>
      <c r="O3407">
        <v>3</v>
      </c>
      <c r="P3407" s="30">
        <f>SQRT((postes_2[[#This Row],[x]]-$Q$1)^2+(postes_2[[#This Row],[y]]-$R$1)^2)</f>
        <v>469779.5653247693</v>
      </c>
      <c r="Q3407">
        <v>569021.93000000005</v>
      </c>
      <c r="R3407">
        <v>6285514.75</v>
      </c>
    </row>
    <row r="3408" spans="1:18">
      <c r="A3408">
        <v>834</v>
      </c>
      <c r="B3408">
        <v>50001254</v>
      </c>
      <c r="C3408">
        <f>+PF2576</f>
        <v>0</v>
      </c>
      <c r="D3408" t="s">
        <v>168</v>
      </c>
      <c r="E3408">
        <v>610761600000</v>
      </c>
      <c r="F3408">
        <v>1445339045000</v>
      </c>
      <c r="G3408">
        <v>1</v>
      </c>
      <c r="H3408" t="s">
        <v>1801</v>
      </c>
      <c r="I3408" t="s">
        <v>1802</v>
      </c>
      <c r="J3408" t="s">
        <v>20</v>
      </c>
      <c r="K3408" t="s">
        <v>21</v>
      </c>
      <c r="L3408">
        <v>0</v>
      </c>
      <c r="M3408">
        <v>0</v>
      </c>
      <c r="N3408" t="s">
        <v>22</v>
      </c>
      <c r="O3408">
        <v>3</v>
      </c>
      <c r="P3408" s="30">
        <f>SQRT((postes_2[[#This Row],[x]]-$Q$1)^2+(postes_2[[#This Row],[y]]-$R$1)^2)</f>
        <v>469874.24571344577</v>
      </c>
      <c r="Q3408">
        <v>653654.43000000005</v>
      </c>
      <c r="R3408">
        <v>6285576.8399999999</v>
      </c>
    </row>
    <row r="3409" spans="1:18">
      <c r="A3409">
        <v>2042</v>
      </c>
      <c r="B3409">
        <v>30001934</v>
      </c>
      <c r="C3409">
        <f>+PF1372</f>
        <v>0</v>
      </c>
      <c r="D3409" t="s">
        <v>274</v>
      </c>
      <c r="E3409">
        <v>610761600000</v>
      </c>
      <c r="F3409">
        <v>1422532538000</v>
      </c>
      <c r="G3409">
        <v>1</v>
      </c>
      <c r="H3409" t="s">
        <v>3927</v>
      </c>
      <c r="I3409" t="s">
        <v>3928</v>
      </c>
      <c r="J3409" t="s">
        <v>20</v>
      </c>
      <c r="K3409" t="s">
        <v>21</v>
      </c>
      <c r="L3409">
        <v>0</v>
      </c>
      <c r="M3409">
        <v>0</v>
      </c>
      <c r="N3409" t="s">
        <v>22</v>
      </c>
      <c r="O3409">
        <v>6</v>
      </c>
      <c r="P3409" s="30">
        <f>SQRT((postes_2[[#This Row],[x]]-$Q$1)^2+(postes_2[[#This Row],[y]]-$R$1)^2)</f>
        <v>470508.86021119368</v>
      </c>
      <c r="Q3409">
        <v>980083.63000000303</v>
      </c>
      <c r="R3409">
        <v>6462320.0700000003</v>
      </c>
    </row>
    <row r="3410" spans="1:18">
      <c r="A3410">
        <v>2193</v>
      </c>
      <c r="B3410">
        <v>50003858</v>
      </c>
      <c r="C3410" t="e">
        <f>+#REF!</f>
        <v>#REF!</v>
      </c>
      <c r="D3410" t="s">
        <v>1094</v>
      </c>
      <c r="E3410">
        <v>1064793600000</v>
      </c>
      <c r="F3410">
        <v>1424435005000</v>
      </c>
      <c r="G3410">
        <v>1</v>
      </c>
      <c r="H3410" t="s">
        <v>6213</v>
      </c>
      <c r="I3410" t="s">
        <v>6214</v>
      </c>
      <c r="J3410" t="s">
        <v>20</v>
      </c>
      <c r="K3410" t="s">
        <v>21</v>
      </c>
      <c r="L3410">
        <v>0</v>
      </c>
      <c r="M3410">
        <v>0</v>
      </c>
      <c r="N3410" t="s">
        <v>22</v>
      </c>
      <c r="O3410">
        <v>3</v>
      </c>
      <c r="P3410" s="30">
        <f>SQRT((postes_2[[#This Row],[x]]-$Q$1)^2+(postes_2[[#This Row],[y]]-$R$1)^2)</f>
        <v>470783.79407924489</v>
      </c>
      <c r="Q3410">
        <v>567224.52000000305</v>
      </c>
      <c r="R3410">
        <v>6284668.9299999997</v>
      </c>
    </row>
    <row r="3411" spans="1:18">
      <c r="A3411">
        <v>2463</v>
      </c>
      <c r="B3411">
        <v>40000262</v>
      </c>
      <c r="C3411" t="e">
        <f>+#REF!</f>
        <v>#REF!</v>
      </c>
      <c r="D3411" t="s">
        <v>20</v>
      </c>
      <c r="E3411">
        <v>610761600000</v>
      </c>
      <c r="F3411" t="s">
        <v>20</v>
      </c>
      <c r="G3411">
        <v>1</v>
      </c>
      <c r="H3411" t="s">
        <v>6404</v>
      </c>
      <c r="I3411" t="s">
        <v>6405</v>
      </c>
      <c r="J3411" t="s">
        <v>6406</v>
      </c>
      <c r="K3411" t="s">
        <v>21</v>
      </c>
      <c r="L3411">
        <v>0</v>
      </c>
      <c r="M3411">
        <v>0</v>
      </c>
      <c r="N3411" t="s">
        <v>22</v>
      </c>
      <c r="O3411">
        <v>3</v>
      </c>
      <c r="P3411" s="30">
        <f>SQRT((postes_2[[#This Row],[x]]-$Q$1)^2+(postes_2[[#This Row],[y]]-$R$1)^2)</f>
        <v>470790.01281949581</v>
      </c>
      <c r="Q3411">
        <v>835558.21000000101</v>
      </c>
      <c r="R3411">
        <v>6339967.2300000004</v>
      </c>
    </row>
    <row r="3412" spans="1:18">
      <c r="A3412">
        <v>3310</v>
      </c>
      <c r="B3412">
        <v>50000909</v>
      </c>
      <c r="C3412" t="e">
        <f>+#REF!</f>
        <v>#REF!</v>
      </c>
      <c r="D3412" t="s">
        <v>74</v>
      </c>
      <c r="E3412">
        <v>1080777600000</v>
      </c>
      <c r="F3412">
        <v>1381836218000</v>
      </c>
      <c r="G3412">
        <v>1</v>
      </c>
      <c r="H3412" t="s">
        <v>3681</v>
      </c>
      <c r="I3412" t="s">
        <v>3682</v>
      </c>
      <c r="J3412" t="s">
        <v>3683</v>
      </c>
      <c r="K3412" t="s">
        <v>21</v>
      </c>
      <c r="L3412">
        <v>0</v>
      </c>
      <c r="M3412">
        <v>0</v>
      </c>
      <c r="N3412" t="s">
        <v>22</v>
      </c>
      <c r="O3412">
        <v>3</v>
      </c>
      <c r="P3412" s="30">
        <f>SQRT((postes_2[[#This Row],[x]]-$Q$1)^2+(postes_2[[#This Row],[y]]-$R$1)^2)</f>
        <v>470827.28460464836</v>
      </c>
      <c r="Q3412">
        <v>360552.609999999</v>
      </c>
      <c r="R3412">
        <v>6354438.5599999996</v>
      </c>
    </row>
    <row r="3413" spans="1:18">
      <c r="A3413">
        <v>1327</v>
      </c>
      <c r="B3413">
        <v>60000438</v>
      </c>
      <c r="C3413" t="e">
        <f>+#REF!</f>
        <v>#REF!</v>
      </c>
      <c r="D3413" t="s">
        <v>152</v>
      </c>
      <c r="E3413">
        <v>991180800000</v>
      </c>
      <c r="F3413">
        <v>1301582016000</v>
      </c>
      <c r="G3413">
        <v>1</v>
      </c>
      <c r="H3413" t="s">
        <v>5957</v>
      </c>
      <c r="I3413" t="s">
        <v>5958</v>
      </c>
      <c r="J3413" t="s">
        <v>20</v>
      </c>
      <c r="K3413" t="s">
        <v>21</v>
      </c>
      <c r="L3413">
        <v>0</v>
      </c>
      <c r="M3413">
        <v>0</v>
      </c>
      <c r="N3413" t="s">
        <v>22</v>
      </c>
      <c r="O3413">
        <v>3</v>
      </c>
      <c r="P3413" s="30">
        <f>SQRT((postes_2[[#This Row],[x]]-$Q$1)^2+(postes_2[[#This Row],[y]]-$R$1)^2)</f>
        <v>470871.59614125558</v>
      </c>
      <c r="Q3413">
        <v>141535.399999999</v>
      </c>
      <c r="R3413">
        <v>6796136.3099999996</v>
      </c>
    </row>
    <row r="3414" spans="1:18">
      <c r="A3414">
        <v>2212</v>
      </c>
      <c r="B3414">
        <v>30001444</v>
      </c>
      <c r="C3414" t="e">
        <f>+#REF!</f>
        <v>#REF!</v>
      </c>
      <c r="D3414" t="s">
        <v>17</v>
      </c>
      <c r="E3414">
        <v>610761600000</v>
      </c>
      <c r="F3414">
        <v>1319817157000</v>
      </c>
      <c r="G3414">
        <v>1</v>
      </c>
      <c r="H3414" t="s">
        <v>5662</v>
      </c>
      <c r="I3414" t="s">
        <v>5663</v>
      </c>
      <c r="J3414" t="s">
        <v>20</v>
      </c>
      <c r="K3414" t="s">
        <v>21</v>
      </c>
      <c r="L3414">
        <v>0</v>
      </c>
      <c r="M3414">
        <v>0</v>
      </c>
      <c r="N3414" t="s">
        <v>22</v>
      </c>
      <c r="O3414">
        <v>6</v>
      </c>
      <c r="P3414" s="30">
        <f>SQRT((postes_2[[#This Row],[x]]-$Q$1)^2+(postes_2[[#This Row],[y]]-$R$1)^2)</f>
        <v>471066.00254248368</v>
      </c>
      <c r="Q3414">
        <v>1005892.9</v>
      </c>
      <c r="R3414">
        <v>6497448</v>
      </c>
    </row>
    <row r="3415" spans="1:18">
      <c r="A3415">
        <v>2348</v>
      </c>
      <c r="B3415">
        <v>50000910</v>
      </c>
      <c r="C3415">
        <f>+PF1069</f>
        <v>0</v>
      </c>
      <c r="D3415" t="s">
        <v>23</v>
      </c>
      <c r="E3415">
        <v>610761600000</v>
      </c>
      <c r="F3415">
        <v>1239723119000</v>
      </c>
      <c r="G3415">
        <v>1</v>
      </c>
      <c r="H3415" t="s">
        <v>5496</v>
      </c>
      <c r="I3415" t="s">
        <v>3682</v>
      </c>
      <c r="J3415" t="s">
        <v>20</v>
      </c>
      <c r="K3415" t="s">
        <v>21</v>
      </c>
      <c r="L3415">
        <v>0</v>
      </c>
      <c r="M3415">
        <v>0</v>
      </c>
      <c r="N3415" t="s">
        <v>22</v>
      </c>
      <c r="O3415">
        <v>3</v>
      </c>
      <c r="P3415" s="30">
        <f>SQRT((postes_2[[#This Row],[x]]-$Q$1)^2+(postes_2[[#This Row],[y]]-$R$1)^2)</f>
        <v>471209.677114919</v>
      </c>
      <c r="Q3415">
        <v>362116.97999999701</v>
      </c>
      <c r="R3415">
        <v>6353012.9900000002</v>
      </c>
    </row>
    <row r="3416" spans="1:18">
      <c r="A3416">
        <v>3858</v>
      </c>
      <c r="B3416">
        <v>50001281</v>
      </c>
      <c r="C3416" t="e">
        <f>+#REF!</f>
        <v>#REF!</v>
      </c>
      <c r="D3416" t="s">
        <v>17</v>
      </c>
      <c r="E3416">
        <v>610761600000</v>
      </c>
      <c r="F3416">
        <v>1313487901000</v>
      </c>
      <c r="G3416">
        <v>1</v>
      </c>
      <c r="H3416" t="s">
        <v>7927</v>
      </c>
      <c r="I3416" t="s">
        <v>7927</v>
      </c>
      <c r="J3416" t="s">
        <v>20</v>
      </c>
      <c r="K3416" t="s">
        <v>21</v>
      </c>
      <c r="L3416">
        <v>0</v>
      </c>
      <c r="M3416">
        <v>0</v>
      </c>
      <c r="N3416" t="s">
        <v>22</v>
      </c>
      <c r="O3416">
        <v>3</v>
      </c>
      <c r="P3416" s="30">
        <f>SQRT((postes_2[[#This Row],[x]]-$Q$1)^2+(postes_2[[#This Row],[y]]-$R$1)^2)</f>
        <v>471405.43262499507</v>
      </c>
      <c r="Q3416">
        <v>645550.86999999697</v>
      </c>
      <c r="R3416">
        <v>6283364.0999999996</v>
      </c>
    </row>
    <row r="3417" spans="1:18">
      <c r="A3417">
        <v>3760</v>
      </c>
      <c r="B3417">
        <v>40000260</v>
      </c>
      <c r="C3417" t="e">
        <f>+#REF!</f>
        <v>#REF!</v>
      </c>
      <c r="D3417" t="s">
        <v>77</v>
      </c>
      <c r="E3417">
        <v>610761600000</v>
      </c>
      <c r="F3417">
        <v>1317822065000</v>
      </c>
      <c r="G3417">
        <v>1</v>
      </c>
      <c r="H3417" t="s">
        <v>7328</v>
      </c>
      <c r="I3417" t="s">
        <v>7329</v>
      </c>
      <c r="J3417" t="s">
        <v>7330</v>
      </c>
      <c r="K3417" t="s">
        <v>21</v>
      </c>
      <c r="L3417">
        <v>0</v>
      </c>
      <c r="M3417">
        <v>0</v>
      </c>
      <c r="N3417" t="s">
        <v>22</v>
      </c>
      <c r="O3417">
        <v>6</v>
      </c>
      <c r="P3417" s="30">
        <f>SQRT((postes_2[[#This Row],[x]]-$Q$1)^2+(postes_2[[#This Row],[y]]-$R$1)^2)</f>
        <v>471439.24006166938</v>
      </c>
      <c r="Q3417">
        <v>837613.35000000102</v>
      </c>
      <c r="R3417">
        <v>6340351.5499999998</v>
      </c>
    </row>
    <row r="3418" spans="1:18">
      <c r="A3418">
        <v>182</v>
      </c>
      <c r="B3418">
        <v>40000247</v>
      </c>
      <c r="C3418">
        <f>+PF3238</f>
        <v>0</v>
      </c>
      <c r="D3418" t="s">
        <v>482</v>
      </c>
      <c r="E3418">
        <v>610761600000</v>
      </c>
      <c r="F3418">
        <v>1397219191000</v>
      </c>
      <c r="G3418">
        <v>1</v>
      </c>
      <c r="H3418" t="s">
        <v>7266</v>
      </c>
      <c r="I3418" t="s">
        <v>7267</v>
      </c>
      <c r="J3418" t="s">
        <v>195</v>
      </c>
      <c r="K3418" t="s">
        <v>21</v>
      </c>
      <c r="L3418">
        <v>0</v>
      </c>
      <c r="M3418">
        <v>0</v>
      </c>
      <c r="N3418" t="s">
        <v>22</v>
      </c>
      <c r="O3418">
        <v>3</v>
      </c>
      <c r="P3418" s="30">
        <f>SQRT((postes_2[[#This Row],[x]]-$Q$1)^2+(postes_2[[#This Row],[y]]-$R$1)^2)</f>
        <v>471590.43834143045</v>
      </c>
      <c r="Q3418">
        <v>842930.28999999899</v>
      </c>
      <c r="R3418">
        <v>6343146.0999999996</v>
      </c>
    </row>
    <row r="3419" spans="1:18">
      <c r="A3419">
        <v>1978</v>
      </c>
      <c r="B3419">
        <v>50001106</v>
      </c>
      <c r="C3419">
        <f>+PF1443</f>
        <v>0</v>
      </c>
      <c r="D3419" t="s">
        <v>23</v>
      </c>
      <c r="E3419">
        <v>829612800000</v>
      </c>
      <c r="F3419">
        <v>1239899405000</v>
      </c>
      <c r="G3419">
        <v>1</v>
      </c>
      <c r="H3419" t="s">
        <v>4026</v>
      </c>
      <c r="I3419" t="s">
        <v>4027</v>
      </c>
      <c r="J3419" t="s">
        <v>20</v>
      </c>
      <c r="K3419" t="s">
        <v>21</v>
      </c>
      <c r="L3419">
        <v>0</v>
      </c>
      <c r="M3419">
        <v>0</v>
      </c>
      <c r="N3419" t="s">
        <v>22</v>
      </c>
      <c r="O3419">
        <v>3</v>
      </c>
      <c r="P3419" s="30">
        <f>SQRT((postes_2[[#This Row],[x]]-$Q$1)^2+(postes_2[[#This Row],[y]]-$R$1)^2)</f>
        <v>471600.76893801981</v>
      </c>
      <c r="Q3419">
        <v>437705.28999999899</v>
      </c>
      <c r="R3419">
        <v>6314645.8899999997</v>
      </c>
    </row>
    <row r="3420" spans="1:18">
      <c r="A3420">
        <v>3761</v>
      </c>
      <c r="B3420">
        <v>40001702</v>
      </c>
      <c r="C3420" t="e">
        <f>+#REF!</f>
        <v>#REF!</v>
      </c>
      <c r="D3420" t="s">
        <v>77</v>
      </c>
      <c r="E3420" s="1">
        <v>1006128000000</v>
      </c>
      <c r="F3420">
        <v>1317919069000</v>
      </c>
      <c r="G3420">
        <v>1</v>
      </c>
      <c r="H3420" t="s">
        <v>7331</v>
      </c>
      <c r="I3420" t="s">
        <v>7332</v>
      </c>
      <c r="J3420" t="s">
        <v>20</v>
      </c>
      <c r="K3420" t="s">
        <v>21</v>
      </c>
      <c r="L3420">
        <v>0</v>
      </c>
      <c r="M3420">
        <v>0</v>
      </c>
      <c r="N3420" t="s">
        <v>22</v>
      </c>
      <c r="O3420">
        <v>3</v>
      </c>
      <c r="P3420" s="30">
        <f>SQRT((postes_2[[#This Row],[x]]-$Q$1)^2+(postes_2[[#This Row],[y]]-$R$1)^2)</f>
        <v>471612.21633104916</v>
      </c>
      <c r="Q3420">
        <v>799115.84000000404</v>
      </c>
      <c r="R3420">
        <v>6321223.3399999999</v>
      </c>
    </row>
    <row r="3421" spans="1:18">
      <c r="A3421">
        <v>2430</v>
      </c>
      <c r="B3421">
        <v>30001927</v>
      </c>
      <c r="C3421">
        <f>+PF997</f>
        <v>0</v>
      </c>
      <c r="D3421" t="s">
        <v>168</v>
      </c>
      <c r="E3421">
        <v>610761600000</v>
      </c>
      <c r="F3421">
        <v>1446031261000</v>
      </c>
      <c r="G3421">
        <v>1</v>
      </c>
      <c r="H3421" t="s">
        <v>1402</v>
      </c>
      <c r="I3421" t="s">
        <v>1403</v>
      </c>
      <c r="J3421" t="s">
        <v>20</v>
      </c>
      <c r="K3421" t="s">
        <v>21</v>
      </c>
      <c r="L3421">
        <v>0</v>
      </c>
      <c r="M3421">
        <v>0</v>
      </c>
      <c r="N3421" t="s">
        <v>22</v>
      </c>
      <c r="O3421">
        <v>7</v>
      </c>
      <c r="P3421" s="30">
        <f>SQRT((postes_2[[#This Row],[x]]-$Q$1)^2+(postes_2[[#This Row],[y]]-$R$1)^2)</f>
        <v>471669.42658072041</v>
      </c>
      <c r="Q3421">
        <v>982655.27000000305</v>
      </c>
      <c r="R3421">
        <v>6463721.7000000002</v>
      </c>
    </row>
    <row r="3422" spans="1:18">
      <c r="A3422">
        <v>1587</v>
      </c>
      <c r="B3422">
        <v>40000225</v>
      </c>
      <c r="C3422">
        <f>+PF1837</f>
        <v>0</v>
      </c>
      <c r="D3422" t="s">
        <v>482</v>
      </c>
      <c r="E3422" s="1">
        <v>765504000000</v>
      </c>
      <c r="F3422">
        <v>1397043359000</v>
      </c>
      <c r="G3422">
        <v>1</v>
      </c>
      <c r="H3422" t="s">
        <v>7555</v>
      </c>
      <c r="I3422" t="s">
        <v>7556</v>
      </c>
      <c r="J3422" t="s">
        <v>20</v>
      </c>
      <c r="K3422" t="s">
        <v>21</v>
      </c>
      <c r="L3422">
        <v>0</v>
      </c>
      <c r="M3422">
        <v>0</v>
      </c>
      <c r="N3422" t="s">
        <v>22</v>
      </c>
      <c r="O3422">
        <v>3</v>
      </c>
      <c r="P3422" s="30">
        <f>SQRT((postes_2[[#This Row],[x]]-$Q$1)^2+(postes_2[[#This Row],[y]]-$R$1)^2)</f>
        <v>471682.92686845211</v>
      </c>
      <c r="Q3422">
        <v>850664.68999999797</v>
      </c>
      <c r="R3422">
        <v>6347517.8300000001</v>
      </c>
    </row>
    <row r="3423" spans="1:18">
      <c r="A3423">
        <v>2447</v>
      </c>
      <c r="B3423">
        <v>40000028</v>
      </c>
      <c r="C3423">
        <f>+PF978</f>
        <v>0</v>
      </c>
      <c r="D3423" t="s">
        <v>168</v>
      </c>
      <c r="E3423">
        <v>1459505046000</v>
      </c>
      <c r="F3423">
        <v>1273233589000</v>
      </c>
      <c r="G3423">
        <v>1</v>
      </c>
      <c r="H3423" t="s">
        <v>1438</v>
      </c>
      <c r="I3423" t="s">
        <v>1439</v>
      </c>
      <c r="J3423" t="s">
        <v>20</v>
      </c>
      <c r="K3423" t="s">
        <v>21</v>
      </c>
      <c r="L3423">
        <v>0</v>
      </c>
      <c r="M3423">
        <v>0</v>
      </c>
      <c r="N3423" t="s">
        <v>22</v>
      </c>
      <c r="O3423">
        <v>3</v>
      </c>
      <c r="P3423" s="30">
        <f>SQRT((postes_2[[#This Row],[x]]-$Q$1)^2+(postes_2[[#This Row],[y]]-$R$1)^2)</f>
        <v>471692.66456307803</v>
      </c>
      <c r="Q3423">
        <v>936565.06000000203</v>
      </c>
      <c r="R3423">
        <v>6412646.3899999997</v>
      </c>
    </row>
    <row r="3424" spans="1:18">
      <c r="A3424">
        <v>2454</v>
      </c>
      <c r="B3424">
        <v>50001306</v>
      </c>
      <c r="C3424">
        <f>+PF976</f>
        <v>0</v>
      </c>
      <c r="D3424" t="s">
        <v>74</v>
      </c>
      <c r="E3424">
        <v>610761600000</v>
      </c>
      <c r="F3424">
        <v>1374765644000</v>
      </c>
      <c r="G3424">
        <v>1</v>
      </c>
      <c r="H3424" t="s">
        <v>1451</v>
      </c>
      <c r="I3424" t="s">
        <v>1452</v>
      </c>
      <c r="J3424" t="s">
        <v>20</v>
      </c>
      <c r="K3424" t="s">
        <v>21</v>
      </c>
      <c r="L3424">
        <v>0</v>
      </c>
      <c r="M3424">
        <v>0</v>
      </c>
      <c r="N3424" t="s">
        <v>22</v>
      </c>
      <c r="O3424">
        <v>7</v>
      </c>
      <c r="P3424" s="30">
        <f>SQRT((postes_2[[#This Row],[x]]-$Q$1)^2+(postes_2[[#This Row],[y]]-$R$1)^2)</f>
        <v>471736.53267325676</v>
      </c>
      <c r="Q3424">
        <v>592807.53999999899</v>
      </c>
      <c r="R3424">
        <v>6282056.5599999996</v>
      </c>
    </row>
    <row r="3425" spans="1:18">
      <c r="A3425">
        <v>529</v>
      </c>
      <c r="B3425">
        <v>60000194</v>
      </c>
      <c r="C3425">
        <f>+PF2898</f>
        <v>0</v>
      </c>
      <c r="D3425" t="s">
        <v>23</v>
      </c>
      <c r="E3425">
        <v>991958400000</v>
      </c>
      <c r="F3425">
        <v>1311934566000</v>
      </c>
      <c r="G3425">
        <v>1</v>
      </c>
      <c r="H3425" t="s">
        <v>315</v>
      </c>
      <c r="I3425" t="s">
        <v>316</v>
      </c>
      <c r="J3425" t="s">
        <v>317</v>
      </c>
      <c r="K3425" t="s">
        <v>21</v>
      </c>
      <c r="L3425">
        <v>0</v>
      </c>
      <c r="M3425">
        <v>0</v>
      </c>
      <c r="N3425" t="s">
        <v>22</v>
      </c>
      <c r="O3425">
        <v>3</v>
      </c>
      <c r="P3425" s="30">
        <f>SQRT((postes_2[[#This Row],[x]]-$Q$1)^2+(postes_2[[#This Row],[y]]-$R$1)^2)</f>
        <v>472021.34284602478</v>
      </c>
      <c r="Q3425">
        <v>145339.20000000301</v>
      </c>
      <c r="R3425">
        <v>6833824.9500000002</v>
      </c>
    </row>
    <row r="3426" spans="1:18">
      <c r="A3426">
        <v>3428</v>
      </c>
      <c r="B3426">
        <v>50001182</v>
      </c>
      <c r="C3426" t="e">
        <f>+#REF!</f>
        <v>#REF!</v>
      </c>
      <c r="D3426" t="s">
        <v>17</v>
      </c>
      <c r="E3426">
        <v>1005523200000</v>
      </c>
      <c r="F3426">
        <v>1314099020000</v>
      </c>
      <c r="G3426">
        <v>1</v>
      </c>
      <c r="H3426" t="s">
        <v>187</v>
      </c>
      <c r="I3426" t="s">
        <v>188</v>
      </c>
      <c r="J3426" t="s">
        <v>20</v>
      </c>
      <c r="K3426" t="s">
        <v>21</v>
      </c>
      <c r="L3426">
        <v>0</v>
      </c>
      <c r="M3426">
        <v>0</v>
      </c>
      <c r="N3426" t="s">
        <v>22</v>
      </c>
      <c r="O3426">
        <v>3</v>
      </c>
      <c r="P3426" s="30">
        <f>SQRT((postes_2[[#This Row],[x]]-$Q$1)^2+(postes_2[[#This Row],[y]]-$R$1)^2)</f>
        <v>472141.0190720617</v>
      </c>
      <c r="Q3426">
        <v>483528.88000000297</v>
      </c>
      <c r="R3426">
        <v>6298706.0700000003</v>
      </c>
    </row>
    <row r="3427" spans="1:18">
      <c r="A3427">
        <v>556</v>
      </c>
      <c r="B3427">
        <v>40000227</v>
      </c>
      <c r="C3427">
        <f>+PF2873</f>
        <v>0</v>
      </c>
      <c r="D3427" t="s">
        <v>274</v>
      </c>
      <c r="E3427">
        <v>610761600000</v>
      </c>
      <c r="F3427">
        <v>1446741574000</v>
      </c>
      <c r="G3427">
        <v>1</v>
      </c>
      <c r="H3427" t="s">
        <v>7762</v>
      </c>
      <c r="I3427" t="s">
        <v>7763</v>
      </c>
      <c r="J3427" t="s">
        <v>2432</v>
      </c>
      <c r="K3427" t="s">
        <v>21</v>
      </c>
      <c r="L3427">
        <v>0</v>
      </c>
      <c r="M3427">
        <v>0</v>
      </c>
      <c r="N3427" t="s">
        <v>22</v>
      </c>
      <c r="O3427">
        <v>3</v>
      </c>
      <c r="P3427" s="30">
        <f>SQRT((postes_2[[#This Row],[x]]-$Q$1)^2+(postes_2[[#This Row],[y]]-$R$1)^2)</f>
        <v>472152.83441970305</v>
      </c>
      <c r="Q3427">
        <v>852597.68999999797</v>
      </c>
      <c r="R3427">
        <v>6348120.3499999996</v>
      </c>
    </row>
    <row r="3428" spans="1:18">
      <c r="A3428">
        <v>1779</v>
      </c>
      <c r="B3428">
        <v>70035377</v>
      </c>
      <c r="C3428" t="e">
        <f>+#REF!</f>
        <v>#REF!</v>
      </c>
      <c r="D3428" t="s">
        <v>56</v>
      </c>
      <c r="E3428">
        <v>1323784397000</v>
      </c>
      <c r="F3428">
        <v>1323784360000</v>
      </c>
      <c r="G3428">
        <v>1</v>
      </c>
      <c r="H3428" t="s">
        <v>7089</v>
      </c>
      <c r="I3428" t="s">
        <v>7090</v>
      </c>
      <c r="J3428" t="s">
        <v>20</v>
      </c>
      <c r="K3428" t="s">
        <v>21</v>
      </c>
      <c r="L3428">
        <v>0</v>
      </c>
      <c r="M3428">
        <v>0</v>
      </c>
      <c r="N3428" t="s">
        <v>22</v>
      </c>
      <c r="O3428">
        <v>3</v>
      </c>
      <c r="P3428" s="30">
        <f>SQRT((postes_2[[#This Row],[x]]-$Q$1)^2+(postes_2[[#This Row],[y]]-$R$1)^2)</f>
        <v>472179.00555705553</v>
      </c>
      <c r="Q3428">
        <v>145650.15999999599</v>
      </c>
      <c r="R3428">
        <v>6836505.6500000004</v>
      </c>
    </row>
    <row r="3429" spans="1:18">
      <c r="A3429">
        <v>210</v>
      </c>
      <c r="B3429">
        <v>60000126</v>
      </c>
      <c r="C3429">
        <f>+PF3224</f>
        <v>0</v>
      </c>
      <c r="D3429" t="s">
        <v>38</v>
      </c>
      <c r="E3429">
        <v>991785600000</v>
      </c>
      <c r="F3429">
        <v>1244111956000</v>
      </c>
      <c r="G3429">
        <v>1</v>
      </c>
      <c r="H3429" t="s">
        <v>571</v>
      </c>
      <c r="I3429" t="s">
        <v>572</v>
      </c>
      <c r="J3429" t="s">
        <v>20</v>
      </c>
      <c r="K3429" t="s">
        <v>21</v>
      </c>
      <c r="L3429">
        <v>0</v>
      </c>
      <c r="M3429">
        <v>0</v>
      </c>
      <c r="N3429" t="s">
        <v>22</v>
      </c>
      <c r="O3429">
        <v>6</v>
      </c>
      <c r="P3429" s="30">
        <f>SQRT((postes_2[[#This Row],[x]]-$Q$1)^2+(postes_2[[#This Row],[y]]-$R$1)^2)</f>
        <v>472385.08178170444</v>
      </c>
      <c r="Q3429">
        <v>146279.95000000301</v>
      </c>
      <c r="R3429">
        <v>6841074.6900000004</v>
      </c>
    </row>
    <row r="3430" spans="1:18">
      <c r="A3430">
        <v>2925</v>
      </c>
      <c r="B3430">
        <v>50001202</v>
      </c>
      <c r="C3430" t="e">
        <f>+#REF!</f>
        <v>#REF!</v>
      </c>
      <c r="D3430" t="s">
        <v>20</v>
      </c>
      <c r="E3430">
        <v>610761600000</v>
      </c>
      <c r="F3430" t="s">
        <v>20</v>
      </c>
      <c r="G3430">
        <v>1</v>
      </c>
      <c r="H3430" t="s">
        <v>6130</v>
      </c>
      <c r="I3430" t="s">
        <v>6131</v>
      </c>
      <c r="J3430" t="s">
        <v>26</v>
      </c>
      <c r="K3430" t="s">
        <v>21</v>
      </c>
      <c r="L3430">
        <v>0</v>
      </c>
      <c r="M3430">
        <v>0</v>
      </c>
      <c r="N3430" t="s">
        <v>22</v>
      </c>
      <c r="O3430">
        <v>3</v>
      </c>
      <c r="P3430" s="30">
        <f>SQRT((postes_2[[#This Row],[x]]-$Q$1)^2+(postes_2[[#This Row],[y]]-$R$1)^2)</f>
        <v>472428.22250414605</v>
      </c>
      <c r="Q3430">
        <v>714997.78999999899</v>
      </c>
      <c r="R3430">
        <v>6292743.1100000003</v>
      </c>
    </row>
    <row r="3431" spans="1:18">
      <c r="A3431">
        <v>3195</v>
      </c>
      <c r="B3431">
        <v>30001937</v>
      </c>
      <c r="C3431">
        <f>+PF242</f>
        <v>0</v>
      </c>
      <c r="D3431" t="s">
        <v>20</v>
      </c>
      <c r="E3431">
        <v>610761600000</v>
      </c>
      <c r="F3431" t="s">
        <v>20</v>
      </c>
      <c r="G3431">
        <v>1</v>
      </c>
      <c r="H3431" t="s">
        <v>4830</v>
      </c>
      <c r="I3431" t="s">
        <v>4831</v>
      </c>
      <c r="J3431" t="s">
        <v>20</v>
      </c>
      <c r="K3431" t="s">
        <v>21</v>
      </c>
      <c r="L3431">
        <v>0</v>
      </c>
      <c r="M3431">
        <v>0</v>
      </c>
      <c r="N3431" t="s">
        <v>22</v>
      </c>
      <c r="O3431">
        <v>7</v>
      </c>
      <c r="P3431" s="30">
        <f>SQRT((postes_2[[#This Row],[x]]-$Q$1)^2+(postes_2[[#This Row],[y]]-$R$1)^2)</f>
        <v>472463.42670000187</v>
      </c>
      <c r="Q3431">
        <v>980843.82999999798</v>
      </c>
      <c r="R3431">
        <v>6460129.1100000003</v>
      </c>
    </row>
    <row r="3432" spans="1:18">
      <c r="A3432">
        <v>897</v>
      </c>
      <c r="B3432">
        <v>70051904</v>
      </c>
      <c r="C3432">
        <f>+PF2537</f>
        <v>0</v>
      </c>
      <c r="D3432" t="s">
        <v>274</v>
      </c>
      <c r="E3432">
        <v>1424422973000</v>
      </c>
      <c r="F3432">
        <v>1424422937000</v>
      </c>
      <c r="G3432">
        <v>1</v>
      </c>
      <c r="H3432" t="s">
        <v>1931</v>
      </c>
      <c r="I3432" t="s">
        <v>1932</v>
      </c>
      <c r="J3432" t="s">
        <v>1933</v>
      </c>
      <c r="K3432" t="s">
        <v>21</v>
      </c>
      <c r="L3432">
        <v>0</v>
      </c>
      <c r="M3432">
        <v>0</v>
      </c>
      <c r="N3432" t="s">
        <v>22</v>
      </c>
      <c r="O3432">
        <v>3</v>
      </c>
      <c r="P3432" s="30">
        <f>SQRT((postes_2[[#This Row],[x]]-$Q$1)^2+(postes_2[[#This Row],[y]]-$R$1)^2)</f>
        <v>472832.0986914853</v>
      </c>
      <c r="Q3432">
        <v>836829.18999999797</v>
      </c>
      <c r="R3432">
        <v>6338334.1900000004</v>
      </c>
    </row>
    <row r="3433" spans="1:18">
      <c r="A3433">
        <v>1642</v>
      </c>
      <c r="B3433">
        <v>50001346</v>
      </c>
      <c r="C3433">
        <f>+PF1793</f>
        <v>0</v>
      </c>
      <c r="D3433" t="s">
        <v>74</v>
      </c>
      <c r="E3433">
        <v>786931200000</v>
      </c>
      <c r="F3433">
        <v>1374665700000</v>
      </c>
      <c r="G3433">
        <v>1</v>
      </c>
      <c r="H3433" t="s">
        <v>3490</v>
      </c>
      <c r="I3433" t="s">
        <v>3491</v>
      </c>
      <c r="J3433" t="s">
        <v>3492</v>
      </c>
      <c r="K3433" t="s">
        <v>21</v>
      </c>
      <c r="L3433">
        <v>0</v>
      </c>
      <c r="M3433">
        <v>0</v>
      </c>
      <c r="N3433" t="s">
        <v>22</v>
      </c>
      <c r="O3433">
        <v>3</v>
      </c>
      <c r="P3433" s="30">
        <f>SQRT((postes_2[[#This Row],[x]]-$Q$1)^2+(postes_2[[#This Row],[y]]-$R$1)^2)</f>
        <v>472917.6251508157</v>
      </c>
      <c r="Q3433">
        <v>577359.43999999797</v>
      </c>
      <c r="R3433">
        <v>6281705.1900000004</v>
      </c>
    </row>
    <row r="3434" spans="1:18">
      <c r="A3434">
        <v>421</v>
      </c>
      <c r="B3434">
        <v>60000241</v>
      </c>
      <c r="C3434">
        <f>+PF3015</f>
        <v>0</v>
      </c>
      <c r="D3434" t="s">
        <v>20</v>
      </c>
      <c r="E3434">
        <v>610761600000</v>
      </c>
      <c r="F3434" t="s">
        <v>20</v>
      </c>
      <c r="G3434">
        <v>1</v>
      </c>
      <c r="H3434" t="s">
        <v>4146</v>
      </c>
      <c r="I3434" t="s">
        <v>4147</v>
      </c>
      <c r="J3434" t="s">
        <v>2435</v>
      </c>
      <c r="K3434" t="s">
        <v>21</v>
      </c>
      <c r="L3434">
        <v>0</v>
      </c>
      <c r="M3434">
        <v>0</v>
      </c>
      <c r="N3434" t="s">
        <v>22</v>
      </c>
      <c r="O3434">
        <v>3</v>
      </c>
      <c r="P3434" s="30">
        <f>SQRT((postes_2[[#This Row],[x]]-$Q$1)^2+(postes_2[[#This Row],[y]]-$R$1)^2)</f>
        <v>473153.86115761031</v>
      </c>
      <c r="Q3434">
        <v>142899.100000001</v>
      </c>
      <c r="R3434">
        <v>6825937.8200000003</v>
      </c>
    </row>
    <row r="3435" spans="1:18">
      <c r="A3435">
        <v>1610</v>
      </c>
      <c r="B3435">
        <v>30001473</v>
      </c>
      <c r="C3435" t="e">
        <f>+#REF!</f>
        <v>#REF!</v>
      </c>
      <c r="D3435" t="s">
        <v>1094</v>
      </c>
      <c r="E3435">
        <v>1011052800000</v>
      </c>
      <c r="F3435">
        <v>1424188521000</v>
      </c>
      <c r="G3435">
        <v>1</v>
      </c>
      <c r="H3435" t="s">
        <v>3769</v>
      </c>
      <c r="I3435" t="s">
        <v>3770</v>
      </c>
      <c r="J3435" t="s">
        <v>20</v>
      </c>
      <c r="K3435" t="s">
        <v>21</v>
      </c>
      <c r="L3435">
        <v>0</v>
      </c>
      <c r="M3435">
        <v>0</v>
      </c>
      <c r="N3435" t="s">
        <v>22</v>
      </c>
      <c r="O3435">
        <v>3</v>
      </c>
      <c r="P3435" s="30">
        <f>SQRT((postes_2[[#This Row],[x]]-$Q$1)^2+(postes_2[[#This Row],[y]]-$R$1)^2)</f>
        <v>473228.0269376309</v>
      </c>
      <c r="Q3435">
        <v>1007473.64</v>
      </c>
      <c r="R3435">
        <v>6495911.75</v>
      </c>
    </row>
    <row r="3436" spans="1:18">
      <c r="A3436">
        <v>954</v>
      </c>
      <c r="B3436">
        <v>20000458</v>
      </c>
      <c r="C3436" t="e">
        <f>+#REF!</f>
        <v>#REF!</v>
      </c>
      <c r="D3436" t="s">
        <v>274</v>
      </c>
      <c r="E3436">
        <v>610761600000</v>
      </c>
      <c r="F3436">
        <v>1424445970000</v>
      </c>
      <c r="G3436">
        <v>1</v>
      </c>
      <c r="H3436" t="s">
        <v>1487</v>
      </c>
      <c r="I3436" t="s">
        <v>1488</v>
      </c>
      <c r="J3436" t="s">
        <v>186</v>
      </c>
      <c r="K3436" t="s">
        <v>21</v>
      </c>
      <c r="L3436">
        <v>0</v>
      </c>
      <c r="M3436">
        <v>0</v>
      </c>
      <c r="N3436" t="s">
        <v>22</v>
      </c>
      <c r="O3436">
        <v>3</v>
      </c>
      <c r="P3436" s="30">
        <f>SQRT((postes_2[[#This Row],[x]]-$Q$1)^2+(postes_2[[#This Row],[y]]-$R$1)^2)</f>
        <v>473236.46974728862</v>
      </c>
      <c r="Q3436">
        <v>1063432.01</v>
      </c>
      <c r="R3436">
        <v>6890493.4800000004</v>
      </c>
    </row>
    <row r="3437" spans="1:18">
      <c r="A3437">
        <v>965</v>
      </c>
      <c r="B3437">
        <v>30001941</v>
      </c>
      <c r="C3437" t="e">
        <f>+#REF!</f>
        <v>#REF!</v>
      </c>
      <c r="D3437" t="s">
        <v>20</v>
      </c>
      <c r="E3437">
        <v>610761600000</v>
      </c>
      <c r="F3437" t="s">
        <v>20</v>
      </c>
      <c r="G3437">
        <v>1</v>
      </c>
      <c r="H3437" t="s">
        <v>1511</v>
      </c>
      <c r="I3437" t="s">
        <v>1512</v>
      </c>
      <c r="J3437" t="s">
        <v>20</v>
      </c>
      <c r="K3437" t="s">
        <v>21</v>
      </c>
      <c r="L3437">
        <v>0</v>
      </c>
      <c r="M3437">
        <v>0</v>
      </c>
      <c r="N3437" t="s">
        <v>22</v>
      </c>
      <c r="O3437">
        <v>3</v>
      </c>
      <c r="P3437" s="30">
        <f>SQRT((postes_2[[#This Row],[x]]-$Q$1)^2+(postes_2[[#This Row],[y]]-$R$1)^2)</f>
        <v>473287.40621020517</v>
      </c>
      <c r="Q3437">
        <v>982808.78000000096</v>
      </c>
      <c r="R3437">
        <v>6461290.7000000002</v>
      </c>
    </row>
    <row r="3438" spans="1:18">
      <c r="A3438">
        <v>2714</v>
      </c>
      <c r="B3438">
        <v>20000546</v>
      </c>
      <c r="C3438">
        <f>+PF726</f>
        <v>0</v>
      </c>
      <c r="D3438" t="s">
        <v>20</v>
      </c>
      <c r="E3438">
        <v>1076457600000</v>
      </c>
      <c r="F3438" t="s">
        <v>20</v>
      </c>
      <c r="G3438">
        <v>1</v>
      </c>
      <c r="H3438" t="s">
        <v>6300</v>
      </c>
      <c r="I3438" t="s">
        <v>6301</v>
      </c>
      <c r="J3438" t="s">
        <v>186</v>
      </c>
      <c r="K3438" t="s">
        <v>21</v>
      </c>
      <c r="L3438">
        <v>0</v>
      </c>
      <c r="M3438">
        <v>0</v>
      </c>
      <c r="N3438" t="s">
        <v>22</v>
      </c>
      <c r="O3438">
        <v>3</v>
      </c>
      <c r="P3438" s="30">
        <f>SQRT((postes_2[[#This Row],[x]]-$Q$1)^2+(postes_2[[#This Row],[y]]-$R$1)^2)</f>
        <v>473314.58218962705</v>
      </c>
      <c r="Q3438">
        <v>1068805.8999999999</v>
      </c>
      <c r="R3438">
        <v>6871590.4400000004</v>
      </c>
    </row>
    <row r="3439" spans="1:18">
      <c r="A3439">
        <v>1805</v>
      </c>
      <c r="B3439">
        <v>50001339</v>
      </c>
      <c r="C3439" t="e">
        <f>+PE0</f>
        <v>#NAME?</v>
      </c>
      <c r="D3439" t="s">
        <v>74</v>
      </c>
      <c r="E3439">
        <v>1115819844000</v>
      </c>
      <c r="F3439">
        <v>1374842099000</v>
      </c>
      <c r="G3439">
        <v>1</v>
      </c>
      <c r="H3439" t="s">
        <v>7139</v>
      </c>
      <c r="I3439" t="s">
        <v>7140</v>
      </c>
      <c r="J3439" t="s">
        <v>7141</v>
      </c>
      <c r="K3439" t="s">
        <v>21</v>
      </c>
      <c r="L3439">
        <v>0</v>
      </c>
      <c r="M3439">
        <v>0</v>
      </c>
      <c r="N3439" t="s">
        <v>22</v>
      </c>
      <c r="O3439">
        <v>0</v>
      </c>
      <c r="P3439" s="30">
        <f>SQRT((postes_2[[#This Row],[x]]-$Q$1)^2+(postes_2[[#This Row],[y]]-$R$1)^2)</f>
        <v>473549.16969310364</v>
      </c>
      <c r="Q3439">
        <v>569206.90999999596</v>
      </c>
      <c r="R3439">
        <v>6281714.29</v>
      </c>
    </row>
    <row r="3440" spans="1:18">
      <c r="A3440">
        <v>3861</v>
      </c>
      <c r="B3440">
        <v>50001335</v>
      </c>
      <c r="C3440" t="e">
        <f>+#REF!</f>
        <v>#REF!</v>
      </c>
      <c r="D3440" t="s">
        <v>20</v>
      </c>
      <c r="E3440">
        <v>610761600000</v>
      </c>
      <c r="F3440" t="s">
        <v>20</v>
      </c>
      <c r="G3440">
        <v>1</v>
      </c>
      <c r="H3440" t="s">
        <v>7932</v>
      </c>
      <c r="I3440" t="s">
        <v>7933</v>
      </c>
      <c r="J3440" t="s">
        <v>20</v>
      </c>
      <c r="K3440" t="s">
        <v>21</v>
      </c>
      <c r="L3440">
        <v>0</v>
      </c>
      <c r="M3440">
        <v>0</v>
      </c>
      <c r="N3440" t="s">
        <v>22</v>
      </c>
      <c r="O3440">
        <v>6</v>
      </c>
      <c r="P3440" s="30">
        <f>SQRT((postes_2[[#This Row],[x]]-$Q$1)^2+(postes_2[[#This Row],[y]]-$R$1)^2)</f>
        <v>473623.87317584595</v>
      </c>
      <c r="Q3440">
        <v>639670.78999999899</v>
      </c>
      <c r="R3440">
        <v>6280739.5499999998</v>
      </c>
    </row>
    <row r="3441" spans="1:18">
      <c r="A3441">
        <v>852</v>
      </c>
      <c r="B3441">
        <v>50001345</v>
      </c>
      <c r="C3441">
        <f>+PF2591</f>
        <v>0</v>
      </c>
      <c r="D3441" t="s">
        <v>74</v>
      </c>
      <c r="E3441">
        <v>610761600000</v>
      </c>
      <c r="F3441">
        <v>1374840831000</v>
      </c>
      <c r="G3441">
        <v>1</v>
      </c>
      <c r="H3441" t="s">
        <v>1837</v>
      </c>
      <c r="I3441" t="s">
        <v>1838</v>
      </c>
      <c r="J3441" t="s">
        <v>20</v>
      </c>
      <c r="K3441" t="s">
        <v>21</v>
      </c>
      <c r="L3441">
        <v>0</v>
      </c>
      <c r="M3441">
        <v>0</v>
      </c>
      <c r="N3441" t="s">
        <v>22</v>
      </c>
      <c r="O3441">
        <v>3</v>
      </c>
      <c r="P3441" s="30">
        <f>SQRT((postes_2[[#This Row],[x]]-$Q$1)^2+(postes_2[[#This Row],[y]]-$R$1)^2)</f>
        <v>473819.03049782017</v>
      </c>
      <c r="Q3441">
        <v>572442.53000000096</v>
      </c>
      <c r="R3441">
        <v>6281171.7199999997</v>
      </c>
    </row>
    <row r="3442" spans="1:18">
      <c r="A3442">
        <v>2407</v>
      </c>
      <c r="B3442">
        <v>60000210</v>
      </c>
      <c r="C3442" t="e">
        <f>+#REF!</f>
        <v>#REF!</v>
      </c>
      <c r="D3442" t="s">
        <v>274</v>
      </c>
      <c r="E3442">
        <v>991958400000</v>
      </c>
      <c r="F3442">
        <v>1436180539000</v>
      </c>
      <c r="G3442">
        <v>1</v>
      </c>
      <c r="H3442" t="s">
        <v>4533</v>
      </c>
      <c r="I3442" t="s">
        <v>4044</v>
      </c>
      <c r="J3442" t="s">
        <v>317</v>
      </c>
      <c r="K3442" t="s">
        <v>21</v>
      </c>
      <c r="L3442">
        <v>0</v>
      </c>
      <c r="M3442">
        <v>0</v>
      </c>
      <c r="N3442" t="s">
        <v>22</v>
      </c>
      <c r="O3442">
        <v>3</v>
      </c>
      <c r="P3442" s="30">
        <f>SQRT((postes_2[[#This Row],[x]]-$Q$1)^2+(postes_2[[#This Row],[y]]-$R$1)^2)</f>
        <v>473889.7556947862</v>
      </c>
      <c r="Q3442">
        <v>143297.71000000101</v>
      </c>
      <c r="R3442">
        <v>6832974.71</v>
      </c>
    </row>
    <row r="3443" spans="1:18">
      <c r="A3443">
        <v>2679</v>
      </c>
      <c r="B3443">
        <v>70027277</v>
      </c>
      <c r="C3443" t="e">
        <f>+#REF!</f>
        <v>#REF!</v>
      </c>
      <c r="D3443" t="s">
        <v>274</v>
      </c>
      <c r="E3443">
        <v>1323767201000</v>
      </c>
      <c r="F3443">
        <v>1436198242000</v>
      </c>
      <c r="G3443">
        <v>1</v>
      </c>
      <c r="H3443" t="s">
        <v>5080</v>
      </c>
      <c r="I3443" t="s">
        <v>5081</v>
      </c>
      <c r="J3443" t="s">
        <v>20</v>
      </c>
      <c r="K3443" t="s">
        <v>21</v>
      </c>
      <c r="L3443">
        <v>0</v>
      </c>
      <c r="M3443">
        <v>0</v>
      </c>
      <c r="N3443" t="s">
        <v>22</v>
      </c>
      <c r="O3443">
        <v>3</v>
      </c>
      <c r="P3443" s="30">
        <f>SQRT((postes_2[[#This Row],[x]]-$Q$1)^2+(postes_2[[#This Row],[y]]-$R$1)^2)</f>
        <v>474043.18102749024</v>
      </c>
      <c r="Q3443">
        <v>143478.009999998</v>
      </c>
      <c r="R3443">
        <v>6834924.5</v>
      </c>
    </row>
    <row r="3444" spans="1:18">
      <c r="A3444">
        <v>4077</v>
      </c>
      <c r="B3444">
        <v>50001348</v>
      </c>
      <c r="C3444" t="e">
        <f>+#REF!</f>
        <v>#REF!</v>
      </c>
      <c r="D3444" t="s">
        <v>38</v>
      </c>
      <c r="E3444">
        <v>1102672956000</v>
      </c>
      <c r="F3444">
        <v>1225119416000</v>
      </c>
      <c r="G3444">
        <v>1</v>
      </c>
      <c r="H3444" t="s">
        <v>8268</v>
      </c>
      <c r="I3444" t="s">
        <v>8268</v>
      </c>
      <c r="J3444" t="s">
        <v>20</v>
      </c>
      <c r="K3444" t="s">
        <v>21</v>
      </c>
      <c r="L3444">
        <v>0</v>
      </c>
      <c r="M3444">
        <v>0</v>
      </c>
      <c r="N3444" t="s">
        <v>22</v>
      </c>
      <c r="O3444">
        <v>6</v>
      </c>
      <c r="P3444" s="30">
        <f>SQRT((postes_2[[#This Row],[x]]-$Q$1)^2+(postes_2[[#This Row],[y]]-$R$1)^2)</f>
        <v>474170.94371535646</v>
      </c>
      <c r="Q3444">
        <v>579080.53000000096</v>
      </c>
      <c r="R3444">
        <v>6280331.4699999997</v>
      </c>
    </row>
    <row r="3445" spans="1:18">
      <c r="A3445">
        <v>4078</v>
      </c>
      <c r="B3445">
        <v>70045195</v>
      </c>
      <c r="C3445" t="e">
        <f>+#REF!</f>
        <v>#REF!</v>
      </c>
      <c r="D3445" t="s">
        <v>74</v>
      </c>
      <c r="E3445">
        <v>1374663155000</v>
      </c>
      <c r="F3445">
        <v>1374666058000</v>
      </c>
      <c r="G3445">
        <v>1</v>
      </c>
      <c r="H3445" t="s">
        <v>8268</v>
      </c>
      <c r="I3445" t="s">
        <v>8269</v>
      </c>
      <c r="J3445" t="s">
        <v>1457</v>
      </c>
      <c r="K3445" t="s">
        <v>21</v>
      </c>
      <c r="L3445">
        <v>0</v>
      </c>
      <c r="M3445">
        <v>0</v>
      </c>
      <c r="N3445" t="s">
        <v>22</v>
      </c>
      <c r="O3445">
        <v>3</v>
      </c>
      <c r="P3445" s="30">
        <f>SQRT((postes_2[[#This Row],[x]]-$Q$1)^2+(postes_2[[#This Row],[y]]-$R$1)^2)</f>
        <v>474170.94371535646</v>
      </c>
      <c r="Q3445">
        <v>579080.53000000096</v>
      </c>
      <c r="R3445">
        <v>6280331.4699999997</v>
      </c>
    </row>
    <row r="3446" spans="1:18">
      <c r="A3446">
        <v>1745</v>
      </c>
      <c r="B3446">
        <v>50001361</v>
      </c>
      <c r="C3446">
        <f>+PF1706</f>
        <v>0</v>
      </c>
      <c r="D3446" t="s">
        <v>36</v>
      </c>
      <c r="E3446">
        <v>1118683186000</v>
      </c>
      <c r="F3446">
        <v>1118683119000</v>
      </c>
      <c r="G3446">
        <v>1</v>
      </c>
      <c r="H3446" t="s">
        <v>7015</v>
      </c>
      <c r="I3446" t="s">
        <v>7016</v>
      </c>
      <c r="J3446" t="s">
        <v>7017</v>
      </c>
      <c r="K3446" t="s">
        <v>21</v>
      </c>
      <c r="L3446">
        <v>0</v>
      </c>
      <c r="M3446">
        <v>0</v>
      </c>
      <c r="N3446" t="s">
        <v>22</v>
      </c>
      <c r="O3446">
        <v>6</v>
      </c>
      <c r="P3446" s="30">
        <f>SQRT((postes_2[[#This Row],[x]]-$Q$1)^2+(postes_2[[#This Row],[y]]-$R$1)^2)</f>
        <v>474466.58117842913</v>
      </c>
      <c r="Q3446">
        <v>574954.93999999797</v>
      </c>
      <c r="R3446">
        <v>6280326.7800000003</v>
      </c>
    </row>
    <row r="3447" spans="1:18">
      <c r="A3447">
        <v>2486</v>
      </c>
      <c r="B3447">
        <v>40000020</v>
      </c>
      <c r="C3447">
        <f>+PF963</f>
        <v>0</v>
      </c>
      <c r="D3447" t="s">
        <v>30</v>
      </c>
      <c r="E3447">
        <v>1442503879000</v>
      </c>
      <c r="F3447">
        <v>1423841399000</v>
      </c>
      <c r="G3447">
        <v>1</v>
      </c>
      <c r="H3447" t="s">
        <v>6177</v>
      </c>
      <c r="I3447" t="s">
        <v>6178</v>
      </c>
      <c r="J3447" t="s">
        <v>20</v>
      </c>
      <c r="K3447" t="s">
        <v>21</v>
      </c>
      <c r="L3447">
        <v>0</v>
      </c>
      <c r="M3447">
        <v>0</v>
      </c>
      <c r="N3447" t="s">
        <v>22</v>
      </c>
      <c r="O3447">
        <v>3</v>
      </c>
      <c r="P3447" s="30">
        <f>SQRT((postes_2[[#This Row],[x]]-$Q$1)^2+(postes_2[[#This Row],[y]]-$R$1)^2)</f>
        <v>474602.02812345163</v>
      </c>
      <c r="Q3447">
        <v>943033.52000000305</v>
      </c>
      <c r="R3447">
        <v>6414865.0700000003</v>
      </c>
    </row>
    <row r="3448" spans="1:18">
      <c r="A3448">
        <v>1846</v>
      </c>
      <c r="B3448">
        <v>40000347</v>
      </c>
      <c r="C3448">
        <f>+PF1604</f>
        <v>0</v>
      </c>
      <c r="D3448" t="s">
        <v>36</v>
      </c>
      <c r="E3448">
        <v>1093529926000</v>
      </c>
      <c r="F3448">
        <v>1093529620000</v>
      </c>
      <c r="G3448">
        <v>1</v>
      </c>
      <c r="H3448" t="s">
        <v>4358</v>
      </c>
      <c r="I3448" t="s">
        <v>4359</v>
      </c>
      <c r="J3448" t="s">
        <v>20</v>
      </c>
      <c r="K3448" t="s">
        <v>21</v>
      </c>
      <c r="L3448">
        <v>0</v>
      </c>
      <c r="M3448">
        <v>0</v>
      </c>
      <c r="N3448" t="s">
        <v>22</v>
      </c>
      <c r="O3448">
        <v>3</v>
      </c>
      <c r="P3448" s="30">
        <f>SQRT((postes_2[[#This Row],[x]]-$Q$1)^2+(postes_2[[#This Row],[y]]-$R$1)^2)</f>
        <v>474638.54578289553</v>
      </c>
      <c r="Q3448">
        <v>812796.35000000102</v>
      </c>
      <c r="R3448">
        <v>6324107.5899999999</v>
      </c>
    </row>
    <row r="3449" spans="1:18">
      <c r="A3449">
        <v>2705</v>
      </c>
      <c r="B3449">
        <v>30001949</v>
      </c>
      <c r="C3449" t="e">
        <f>+#REF!</f>
        <v>#REF!</v>
      </c>
      <c r="D3449" t="s">
        <v>274</v>
      </c>
      <c r="E3449">
        <v>610761600000</v>
      </c>
      <c r="F3449">
        <v>1426676380000</v>
      </c>
      <c r="G3449">
        <v>1</v>
      </c>
      <c r="H3449" t="s">
        <v>6282</v>
      </c>
      <c r="I3449" t="s">
        <v>6283</v>
      </c>
      <c r="J3449" t="s">
        <v>26</v>
      </c>
      <c r="K3449" t="s">
        <v>21</v>
      </c>
      <c r="L3449">
        <v>0</v>
      </c>
      <c r="M3449">
        <v>0</v>
      </c>
      <c r="N3449" t="s">
        <v>22</v>
      </c>
      <c r="O3449">
        <v>3</v>
      </c>
      <c r="P3449" s="30">
        <f>SQRT((postes_2[[#This Row],[x]]-$Q$1)^2+(postes_2[[#This Row],[y]]-$R$1)^2)</f>
        <v>474717.99373585579</v>
      </c>
      <c r="Q3449">
        <v>984761.81000000203</v>
      </c>
      <c r="R3449">
        <v>6461465.29</v>
      </c>
    </row>
    <row r="3450" spans="1:18">
      <c r="A3450">
        <v>1217</v>
      </c>
      <c r="B3450">
        <v>50001357</v>
      </c>
      <c r="C3450">
        <f>+PF2235</f>
        <v>0</v>
      </c>
      <c r="D3450" t="s">
        <v>30</v>
      </c>
      <c r="E3450">
        <v>813542400000</v>
      </c>
      <c r="F3450">
        <v>1422976497000</v>
      </c>
      <c r="G3450">
        <v>1</v>
      </c>
      <c r="H3450" t="s">
        <v>2436</v>
      </c>
      <c r="I3450" t="s">
        <v>2437</v>
      </c>
      <c r="J3450" t="s">
        <v>2438</v>
      </c>
      <c r="K3450" t="s">
        <v>21</v>
      </c>
      <c r="L3450">
        <v>0</v>
      </c>
      <c r="M3450">
        <v>0</v>
      </c>
      <c r="N3450" t="s">
        <v>22</v>
      </c>
      <c r="O3450">
        <v>3</v>
      </c>
      <c r="P3450" s="30">
        <f>SQRT((postes_2[[#This Row],[x]]-$Q$1)^2+(postes_2[[#This Row],[y]]-$R$1)^2)</f>
        <v>474903.78899846907</v>
      </c>
      <c r="Q3450">
        <v>570505.52000000305</v>
      </c>
      <c r="R3450">
        <v>6280243.0499999998</v>
      </c>
    </row>
    <row r="3451" spans="1:18">
      <c r="A3451">
        <v>2910</v>
      </c>
      <c r="B3451">
        <v>60000169</v>
      </c>
      <c r="C3451">
        <f>+PF543</f>
        <v>0</v>
      </c>
      <c r="D3451" t="s">
        <v>274</v>
      </c>
      <c r="E3451">
        <v>991958400000</v>
      </c>
      <c r="F3451">
        <v>1436286668000</v>
      </c>
      <c r="G3451">
        <v>1</v>
      </c>
      <c r="H3451" t="s">
        <v>6099</v>
      </c>
      <c r="I3451" t="s">
        <v>6100</v>
      </c>
      <c r="J3451" t="s">
        <v>20</v>
      </c>
      <c r="K3451" t="s">
        <v>21</v>
      </c>
      <c r="L3451">
        <v>0</v>
      </c>
      <c r="M3451">
        <v>0</v>
      </c>
      <c r="N3451" t="s">
        <v>22</v>
      </c>
      <c r="O3451">
        <v>3</v>
      </c>
      <c r="P3451" s="30">
        <f>SQRT((postes_2[[#This Row],[x]]-$Q$1)^2+(postes_2[[#This Row],[y]]-$R$1)^2)</f>
        <v>475115.48109672149</v>
      </c>
      <c r="Q3451">
        <v>142717.93</v>
      </c>
      <c r="R3451">
        <v>6836789.3300000001</v>
      </c>
    </row>
    <row r="3452" spans="1:18">
      <c r="A3452">
        <v>400</v>
      </c>
      <c r="B3452">
        <v>50000974</v>
      </c>
      <c r="C3452">
        <f>+PF3054</f>
        <v>0</v>
      </c>
      <c r="D3452" t="s">
        <v>74</v>
      </c>
      <c r="E3452">
        <v>610761600000</v>
      </c>
      <c r="F3452">
        <v>1381915266000</v>
      </c>
      <c r="G3452">
        <v>1</v>
      </c>
      <c r="H3452" t="s">
        <v>4104</v>
      </c>
      <c r="I3452" t="s">
        <v>4105</v>
      </c>
      <c r="J3452" t="s">
        <v>26</v>
      </c>
      <c r="K3452" t="s">
        <v>21</v>
      </c>
      <c r="L3452">
        <v>0</v>
      </c>
      <c r="M3452">
        <v>0</v>
      </c>
      <c r="N3452" t="s">
        <v>22</v>
      </c>
      <c r="O3452">
        <v>3</v>
      </c>
      <c r="P3452" s="30">
        <f>SQRT((postes_2[[#This Row],[x]]-$Q$1)^2+(postes_2[[#This Row],[y]]-$R$1)^2)</f>
        <v>475171.43648433947</v>
      </c>
      <c r="Q3452">
        <v>385641.53999999899</v>
      </c>
      <c r="R3452">
        <v>6334845.1299999999</v>
      </c>
    </row>
    <row r="3453" spans="1:18">
      <c r="A3453">
        <v>3929</v>
      </c>
      <c r="B3453">
        <v>50001327</v>
      </c>
      <c r="C3453" t="e">
        <f>+#REF!</f>
        <v>#REF!</v>
      </c>
      <c r="D3453" t="s">
        <v>1094</v>
      </c>
      <c r="E3453">
        <v>610761600000</v>
      </c>
      <c r="F3453">
        <v>1424252961000</v>
      </c>
      <c r="G3453">
        <v>1</v>
      </c>
      <c r="H3453" t="s">
        <v>8318</v>
      </c>
      <c r="I3453" t="s">
        <v>8319</v>
      </c>
      <c r="J3453" t="s">
        <v>20</v>
      </c>
      <c r="K3453" t="s">
        <v>21</v>
      </c>
      <c r="L3453">
        <v>0</v>
      </c>
      <c r="M3453">
        <v>0</v>
      </c>
      <c r="N3453" t="s">
        <v>22</v>
      </c>
      <c r="O3453">
        <v>3</v>
      </c>
      <c r="P3453" s="30">
        <f>SQRT((postes_2[[#This Row],[x]]-$Q$1)^2+(postes_2[[#This Row],[y]]-$R$1)^2)</f>
        <v>475226.80717978283</v>
      </c>
      <c r="Q3453">
        <v>659579.09000000404</v>
      </c>
      <c r="R3453">
        <v>6280779.8499999996</v>
      </c>
    </row>
    <row r="3454" spans="1:18">
      <c r="A3454">
        <v>1728</v>
      </c>
      <c r="B3454">
        <v>40000250</v>
      </c>
      <c r="C3454" t="e">
        <f>+#REF!</f>
        <v>#REF!</v>
      </c>
      <c r="D3454" t="s">
        <v>482</v>
      </c>
      <c r="E3454">
        <v>610761600000</v>
      </c>
      <c r="F3454">
        <v>1396963628000</v>
      </c>
      <c r="G3454">
        <v>1</v>
      </c>
      <c r="H3454" t="s">
        <v>6979</v>
      </c>
      <c r="I3454" t="s">
        <v>6980</v>
      </c>
      <c r="J3454" t="s">
        <v>6981</v>
      </c>
      <c r="K3454" t="s">
        <v>21</v>
      </c>
      <c r="L3454">
        <v>0</v>
      </c>
      <c r="M3454">
        <v>0</v>
      </c>
      <c r="N3454" t="s">
        <v>22</v>
      </c>
      <c r="O3454">
        <v>3</v>
      </c>
      <c r="P3454" s="30">
        <f>SQRT((postes_2[[#This Row],[x]]-$Q$1)^2+(postes_2[[#This Row],[y]]-$R$1)^2)</f>
        <v>475507.64871358429</v>
      </c>
      <c r="Q3454">
        <v>849614.14999999898</v>
      </c>
      <c r="R3454">
        <v>6342466.9000000004</v>
      </c>
    </row>
    <row r="3455" spans="1:18">
      <c r="A3455">
        <v>2427</v>
      </c>
      <c r="B3455">
        <v>50001208</v>
      </c>
      <c r="C3455" t="e">
        <f>+#REF!</f>
        <v>#REF!</v>
      </c>
      <c r="D3455" t="s">
        <v>805</v>
      </c>
      <c r="E3455">
        <v>610761600000</v>
      </c>
      <c r="F3455">
        <v>1286366282000</v>
      </c>
      <c r="G3455">
        <v>1</v>
      </c>
      <c r="H3455" t="s">
        <v>6500</v>
      </c>
      <c r="I3455" t="s">
        <v>6501</v>
      </c>
      <c r="J3455" t="s">
        <v>20</v>
      </c>
      <c r="K3455" t="s">
        <v>21</v>
      </c>
      <c r="L3455">
        <v>0</v>
      </c>
      <c r="M3455">
        <v>0</v>
      </c>
      <c r="N3455" t="s">
        <v>22</v>
      </c>
      <c r="O3455">
        <v>3</v>
      </c>
      <c r="P3455" s="30">
        <f>SQRT((postes_2[[#This Row],[x]]-$Q$1)^2+(postes_2[[#This Row],[y]]-$R$1)^2)</f>
        <v>475871.75179699284</v>
      </c>
      <c r="Q3455">
        <v>725260.22999999695</v>
      </c>
      <c r="R3455">
        <v>6291643.1600000001</v>
      </c>
    </row>
    <row r="3456" spans="1:18">
      <c r="A3456">
        <v>733</v>
      </c>
      <c r="B3456">
        <v>50002250</v>
      </c>
      <c r="C3456">
        <f>+PF2725</f>
        <v>0</v>
      </c>
      <c r="D3456" t="s">
        <v>30</v>
      </c>
      <c r="E3456">
        <v>1011052800000</v>
      </c>
      <c r="F3456">
        <v>1422889992000</v>
      </c>
      <c r="G3456">
        <v>1</v>
      </c>
      <c r="H3456" t="s">
        <v>1590</v>
      </c>
      <c r="I3456" t="s">
        <v>1591</v>
      </c>
      <c r="J3456" t="s">
        <v>20</v>
      </c>
      <c r="K3456" t="s">
        <v>21</v>
      </c>
      <c r="L3456">
        <v>0</v>
      </c>
      <c r="M3456">
        <v>0</v>
      </c>
      <c r="N3456" t="s">
        <v>22</v>
      </c>
      <c r="O3456">
        <v>3</v>
      </c>
      <c r="P3456" s="30">
        <f>SQRT((postes_2[[#This Row],[x]]-$Q$1)^2+(postes_2[[#This Row],[y]]-$R$1)^2)</f>
        <v>475982.60301207687</v>
      </c>
      <c r="Q3456">
        <v>572408.82999999798</v>
      </c>
      <c r="R3456">
        <v>6279003.8799999999</v>
      </c>
    </row>
    <row r="3457" spans="1:18">
      <c r="A3457">
        <v>873</v>
      </c>
      <c r="B3457">
        <v>40000304</v>
      </c>
      <c r="C3457">
        <f>+PF2586</f>
        <v>0</v>
      </c>
      <c r="D3457" t="s">
        <v>264</v>
      </c>
      <c r="E3457" s="1">
        <v>1006128000000</v>
      </c>
      <c r="F3457">
        <v>1458232232000</v>
      </c>
      <c r="G3457">
        <v>1</v>
      </c>
      <c r="H3457" t="s">
        <v>1881</v>
      </c>
      <c r="I3457" t="s">
        <v>1882</v>
      </c>
      <c r="J3457" t="s">
        <v>1883</v>
      </c>
      <c r="K3457" t="s">
        <v>21</v>
      </c>
      <c r="L3457">
        <v>0</v>
      </c>
      <c r="M3457">
        <v>0</v>
      </c>
      <c r="N3457" t="s">
        <v>22</v>
      </c>
      <c r="O3457">
        <v>3</v>
      </c>
      <c r="P3457" s="30">
        <f>SQRT((postes_2[[#This Row],[x]]-$Q$1)^2+(postes_2[[#This Row],[y]]-$R$1)^2)</f>
        <v>476061.19195475068</v>
      </c>
      <c r="Q3457">
        <v>834399.42000000202</v>
      </c>
      <c r="R3457">
        <v>6333355.75</v>
      </c>
    </row>
    <row r="3458" spans="1:18">
      <c r="A3458">
        <v>1808</v>
      </c>
      <c r="B3458">
        <v>50001369</v>
      </c>
      <c r="C3458" t="e">
        <f>+#REF!</f>
        <v>#REF!</v>
      </c>
      <c r="D3458" t="s">
        <v>74</v>
      </c>
      <c r="E3458" s="1">
        <v>1054080000000</v>
      </c>
      <c r="F3458">
        <v>1374842424000</v>
      </c>
      <c r="G3458">
        <v>1</v>
      </c>
      <c r="H3458" t="s">
        <v>7146</v>
      </c>
      <c r="I3458" t="s">
        <v>7147</v>
      </c>
      <c r="J3458" t="s">
        <v>20</v>
      </c>
      <c r="K3458" t="s">
        <v>21</v>
      </c>
      <c r="L3458">
        <v>0</v>
      </c>
      <c r="M3458">
        <v>0</v>
      </c>
      <c r="N3458" t="s">
        <v>22</v>
      </c>
      <c r="O3458">
        <v>3</v>
      </c>
      <c r="P3458" s="30">
        <f>SQRT((postes_2[[#This Row],[x]]-$Q$1)^2+(postes_2[[#This Row],[y]]-$R$1)^2)</f>
        <v>476063.99952885951</v>
      </c>
      <c r="Q3458">
        <v>567284.71000000101</v>
      </c>
      <c r="R3458">
        <v>6279361.0700000003</v>
      </c>
    </row>
    <row r="3459" spans="1:18">
      <c r="A3459">
        <v>1696</v>
      </c>
      <c r="B3459">
        <v>30001885</v>
      </c>
      <c r="C3459" t="e">
        <f>+#REF!</f>
        <v>#REF!</v>
      </c>
      <c r="D3459" t="s">
        <v>274</v>
      </c>
      <c r="E3459">
        <v>610761600000</v>
      </c>
      <c r="F3459">
        <v>1432313271000</v>
      </c>
      <c r="G3459">
        <v>1</v>
      </c>
      <c r="H3459" t="s">
        <v>6916</v>
      </c>
      <c r="I3459" t="s">
        <v>6917</v>
      </c>
      <c r="J3459" t="s">
        <v>20</v>
      </c>
      <c r="K3459" t="s">
        <v>21</v>
      </c>
      <c r="L3459">
        <v>0</v>
      </c>
      <c r="M3459">
        <v>0</v>
      </c>
      <c r="N3459" t="s">
        <v>22</v>
      </c>
      <c r="O3459">
        <v>6</v>
      </c>
      <c r="P3459" s="30">
        <f>SQRT((postes_2[[#This Row],[x]]-$Q$1)^2+(postes_2[[#This Row],[y]]-$R$1)^2)</f>
        <v>476134.28825316695</v>
      </c>
      <c r="Q3459">
        <v>989419.96000000101</v>
      </c>
      <c r="R3459">
        <v>6465191.21</v>
      </c>
    </row>
    <row r="3460" spans="1:18">
      <c r="A3460">
        <v>1184</v>
      </c>
      <c r="B3460">
        <v>30001875</v>
      </c>
      <c r="C3460" t="e">
        <f>+#REF!</f>
        <v>#REF!</v>
      </c>
      <c r="D3460" t="s">
        <v>1094</v>
      </c>
      <c r="E3460">
        <v>610761600000</v>
      </c>
      <c r="F3460">
        <v>1424431591000</v>
      </c>
      <c r="G3460">
        <v>1</v>
      </c>
      <c r="H3460" t="s">
        <v>5552</v>
      </c>
      <c r="I3460" t="s">
        <v>5553</v>
      </c>
      <c r="J3460" t="s">
        <v>1870</v>
      </c>
      <c r="K3460" t="s">
        <v>21</v>
      </c>
      <c r="L3460">
        <v>0</v>
      </c>
      <c r="M3460">
        <v>0</v>
      </c>
      <c r="N3460" t="s">
        <v>22</v>
      </c>
      <c r="O3460">
        <v>3</v>
      </c>
      <c r="P3460" s="30">
        <f>SQRT((postes_2[[#This Row],[x]]-$Q$1)^2+(postes_2[[#This Row],[y]]-$R$1)^2)</f>
        <v>476320.50854783476</v>
      </c>
      <c r="Q3460">
        <v>991237.09000000404</v>
      </c>
      <c r="R3460">
        <v>6467285.6399999997</v>
      </c>
    </row>
    <row r="3461" spans="1:18">
      <c r="A3461">
        <v>1819</v>
      </c>
      <c r="B3461">
        <v>40000267</v>
      </c>
      <c r="C3461" t="e">
        <f>+#REF!</f>
        <v>#REF!</v>
      </c>
      <c r="D3461" t="s">
        <v>482</v>
      </c>
      <c r="E3461">
        <v>610761600000</v>
      </c>
      <c r="F3461">
        <v>1397057402000</v>
      </c>
      <c r="G3461">
        <v>1</v>
      </c>
      <c r="H3461" t="s">
        <v>7504</v>
      </c>
      <c r="I3461" t="s">
        <v>7505</v>
      </c>
      <c r="J3461" t="s">
        <v>26</v>
      </c>
      <c r="K3461" t="s">
        <v>21</v>
      </c>
      <c r="L3461">
        <v>0</v>
      </c>
      <c r="M3461">
        <v>0</v>
      </c>
      <c r="N3461" t="s">
        <v>22</v>
      </c>
      <c r="O3461">
        <v>3</v>
      </c>
      <c r="P3461" s="30">
        <f>SQRT((postes_2[[#This Row],[x]]-$Q$1)^2+(postes_2[[#This Row],[y]]-$R$1)^2)</f>
        <v>476393.50941839739</v>
      </c>
      <c r="Q3461">
        <v>845990.84000000404</v>
      </c>
      <c r="R3461">
        <v>6339360.46</v>
      </c>
    </row>
    <row r="3462" spans="1:18">
      <c r="A3462">
        <v>2338</v>
      </c>
      <c r="B3462">
        <v>50001384</v>
      </c>
      <c r="C3462">
        <f>+PF1126</f>
        <v>0</v>
      </c>
      <c r="D3462" t="s">
        <v>43</v>
      </c>
      <c r="E3462">
        <v>786931200000</v>
      </c>
      <c r="F3462">
        <v>1137514163000</v>
      </c>
      <c r="G3462">
        <v>1</v>
      </c>
      <c r="H3462" t="s">
        <v>5476</v>
      </c>
      <c r="I3462" t="s">
        <v>5477</v>
      </c>
      <c r="J3462" t="s">
        <v>26</v>
      </c>
      <c r="K3462" t="s">
        <v>21</v>
      </c>
      <c r="L3462">
        <v>0</v>
      </c>
      <c r="M3462">
        <v>0</v>
      </c>
      <c r="N3462" t="s">
        <v>22</v>
      </c>
      <c r="O3462">
        <v>3</v>
      </c>
      <c r="P3462" s="30">
        <f>SQRT((postes_2[[#This Row],[x]]-$Q$1)^2+(postes_2[[#This Row],[y]]-$R$1)^2)</f>
        <v>476444.87962216348</v>
      </c>
      <c r="Q3462">
        <v>575799.84000000404</v>
      </c>
      <c r="R3462">
        <v>6278280.54</v>
      </c>
    </row>
    <row r="3463" spans="1:18">
      <c r="A3463">
        <v>2811</v>
      </c>
      <c r="B3463">
        <v>40000216</v>
      </c>
      <c r="C3463">
        <f>+PF654</f>
        <v>0</v>
      </c>
      <c r="D3463" t="s">
        <v>482</v>
      </c>
      <c r="E3463">
        <v>610761600000</v>
      </c>
      <c r="F3463">
        <v>1397035168000</v>
      </c>
      <c r="G3463">
        <v>1</v>
      </c>
      <c r="H3463" t="s">
        <v>4741</v>
      </c>
      <c r="I3463" t="s">
        <v>4742</v>
      </c>
      <c r="J3463" t="s">
        <v>20</v>
      </c>
      <c r="K3463" t="s">
        <v>21</v>
      </c>
      <c r="L3463">
        <v>0</v>
      </c>
      <c r="M3463">
        <v>0</v>
      </c>
      <c r="N3463" t="s">
        <v>22</v>
      </c>
      <c r="O3463">
        <v>3</v>
      </c>
      <c r="P3463" s="30">
        <f>SQRT((postes_2[[#This Row],[x]]-$Q$1)^2+(postes_2[[#This Row],[y]]-$R$1)^2)</f>
        <v>476698.80086517474</v>
      </c>
      <c r="Q3463">
        <v>866718.79999999702</v>
      </c>
      <c r="R3463">
        <v>6351494.7699999996</v>
      </c>
    </row>
    <row r="3464" spans="1:18">
      <c r="A3464">
        <v>1946</v>
      </c>
      <c r="B3464">
        <v>50000975</v>
      </c>
      <c r="C3464">
        <f>+PF1520</f>
        <v>0</v>
      </c>
      <c r="D3464" t="s">
        <v>74</v>
      </c>
      <c r="E3464">
        <v>610761600000</v>
      </c>
      <c r="F3464">
        <v>1382021903000</v>
      </c>
      <c r="G3464">
        <v>1</v>
      </c>
      <c r="H3464" t="s">
        <v>3881</v>
      </c>
      <c r="I3464" t="s">
        <v>3882</v>
      </c>
      <c r="J3464" t="s">
        <v>20</v>
      </c>
      <c r="K3464" t="s">
        <v>21</v>
      </c>
      <c r="L3464">
        <v>0</v>
      </c>
      <c r="M3464">
        <v>0</v>
      </c>
      <c r="N3464" t="s">
        <v>22</v>
      </c>
      <c r="O3464">
        <v>3</v>
      </c>
      <c r="P3464" s="30">
        <f>SQRT((postes_2[[#This Row],[x]]-$Q$1)^2+(postes_2[[#This Row],[y]]-$R$1)^2)</f>
        <v>476801.48819989758</v>
      </c>
      <c r="Q3464">
        <v>385726.07999999798</v>
      </c>
      <c r="R3464">
        <v>6332950.5800000001</v>
      </c>
    </row>
    <row r="3465" spans="1:18">
      <c r="A3465">
        <v>1800</v>
      </c>
      <c r="B3465">
        <v>50001370</v>
      </c>
      <c r="C3465">
        <f>+PF1670</f>
        <v>0</v>
      </c>
      <c r="D3465" t="s">
        <v>20</v>
      </c>
      <c r="E3465">
        <v>786931200000</v>
      </c>
      <c r="F3465" t="s">
        <v>20</v>
      </c>
      <c r="G3465">
        <v>1</v>
      </c>
      <c r="H3465" t="s">
        <v>7130</v>
      </c>
      <c r="I3465" t="s">
        <v>7131</v>
      </c>
      <c r="J3465" t="s">
        <v>20</v>
      </c>
      <c r="K3465" t="s">
        <v>21</v>
      </c>
      <c r="L3465">
        <v>0</v>
      </c>
      <c r="M3465">
        <v>0</v>
      </c>
      <c r="N3465" t="s">
        <v>22</v>
      </c>
      <c r="O3465">
        <v>6</v>
      </c>
      <c r="P3465" s="30">
        <f>SQRT((postes_2[[#This Row],[x]]-$Q$1)^2+(postes_2[[#This Row],[y]]-$R$1)^2)</f>
        <v>476879.42814191384</v>
      </c>
      <c r="Q3465">
        <v>560598.00999999803</v>
      </c>
      <c r="R3465">
        <v>6279197.8200000003</v>
      </c>
    </row>
    <row r="3466" spans="1:18">
      <c r="A3466">
        <v>1187</v>
      </c>
      <c r="B3466">
        <v>40000305</v>
      </c>
      <c r="C3466" t="e">
        <f>+#REF!</f>
        <v>#REF!</v>
      </c>
      <c r="D3466" t="s">
        <v>168</v>
      </c>
      <c r="E3466" s="1">
        <v>1006128000000</v>
      </c>
      <c r="F3466">
        <v>1452865577000</v>
      </c>
      <c r="G3466">
        <v>1</v>
      </c>
      <c r="H3466" t="s">
        <v>5558</v>
      </c>
      <c r="I3466" t="s">
        <v>5559</v>
      </c>
      <c r="J3466" t="s">
        <v>20</v>
      </c>
      <c r="K3466" t="s">
        <v>21</v>
      </c>
      <c r="L3466">
        <v>0</v>
      </c>
      <c r="M3466">
        <v>0</v>
      </c>
      <c r="N3466" t="s">
        <v>22</v>
      </c>
      <c r="O3466">
        <v>6</v>
      </c>
      <c r="P3466" s="30">
        <f>SQRT((postes_2[[#This Row],[x]]-$Q$1)^2+(postes_2[[#This Row],[y]]-$R$1)^2)</f>
        <v>476951.63439974148</v>
      </c>
      <c r="Q3466">
        <v>836588.79999999702</v>
      </c>
      <c r="R3466">
        <v>6333518.5099999998</v>
      </c>
    </row>
    <row r="3467" spans="1:18">
      <c r="A3467">
        <v>3695</v>
      </c>
      <c r="B3467">
        <v>40000297</v>
      </c>
      <c r="C3467" t="e">
        <f>+#REF!</f>
        <v>#REF!</v>
      </c>
      <c r="D3467" t="s">
        <v>482</v>
      </c>
      <c r="E3467">
        <v>1179932568000</v>
      </c>
      <c r="F3467">
        <v>1397136461000</v>
      </c>
      <c r="G3467">
        <v>1</v>
      </c>
      <c r="H3467" t="s">
        <v>7608</v>
      </c>
      <c r="I3467" t="s">
        <v>7609</v>
      </c>
      <c r="J3467" t="s">
        <v>7610</v>
      </c>
      <c r="K3467" t="s">
        <v>21</v>
      </c>
      <c r="L3467">
        <v>0</v>
      </c>
      <c r="M3467">
        <v>0</v>
      </c>
      <c r="N3467" t="s">
        <v>22</v>
      </c>
      <c r="O3467">
        <v>3</v>
      </c>
      <c r="P3467" s="30">
        <f>SQRT((postes_2[[#This Row],[x]]-$Q$1)^2+(postes_2[[#This Row],[y]]-$R$1)^2)</f>
        <v>476968.20910951996</v>
      </c>
      <c r="Q3467">
        <v>839425.57999999798</v>
      </c>
      <c r="R3467">
        <v>6335039.4900000002</v>
      </c>
    </row>
    <row r="3468" spans="1:18">
      <c r="A3468">
        <v>3444</v>
      </c>
      <c r="B3468">
        <v>30001947</v>
      </c>
      <c r="C3468">
        <f>+PF26</f>
        <v>0</v>
      </c>
      <c r="D3468" t="s">
        <v>17</v>
      </c>
      <c r="E3468">
        <v>610761600000</v>
      </c>
      <c r="F3468">
        <v>1319640058000</v>
      </c>
      <c r="G3468">
        <v>1</v>
      </c>
      <c r="H3468" t="s">
        <v>218</v>
      </c>
      <c r="I3468" t="s">
        <v>219</v>
      </c>
      <c r="J3468" t="s">
        <v>26</v>
      </c>
      <c r="K3468" t="s">
        <v>21</v>
      </c>
      <c r="L3468">
        <v>0</v>
      </c>
      <c r="M3468">
        <v>0</v>
      </c>
      <c r="N3468" t="s">
        <v>22</v>
      </c>
      <c r="O3468">
        <v>3</v>
      </c>
      <c r="P3468" s="30">
        <f>SQRT((postes_2[[#This Row],[x]]-$Q$1)^2+(postes_2[[#This Row],[y]]-$R$1)^2)</f>
        <v>477112.88280561927</v>
      </c>
      <c r="Q3468">
        <v>987962.70000000298</v>
      </c>
      <c r="R3468">
        <v>6461682.5899999999</v>
      </c>
    </row>
    <row r="3469" spans="1:18">
      <c r="A3469">
        <v>2039</v>
      </c>
      <c r="B3469">
        <v>50001380</v>
      </c>
      <c r="C3469" t="e">
        <f>+#REF!</f>
        <v>#REF!</v>
      </c>
      <c r="D3469" t="s">
        <v>23</v>
      </c>
      <c r="E3469">
        <v>786931200000</v>
      </c>
      <c r="F3469">
        <v>1265633616000</v>
      </c>
      <c r="G3469">
        <v>1</v>
      </c>
      <c r="H3469" t="s">
        <v>3921</v>
      </c>
      <c r="I3469" t="s">
        <v>3922</v>
      </c>
      <c r="J3469" t="s">
        <v>20</v>
      </c>
      <c r="K3469" t="s">
        <v>21</v>
      </c>
      <c r="L3469">
        <v>0</v>
      </c>
      <c r="M3469">
        <v>0</v>
      </c>
      <c r="N3469" t="s">
        <v>22</v>
      </c>
      <c r="O3469">
        <v>3</v>
      </c>
      <c r="P3469" s="30">
        <f>SQRT((postes_2[[#This Row],[x]]-$Q$1)^2+(postes_2[[#This Row],[y]]-$R$1)^2)</f>
        <v>477131.0328487095</v>
      </c>
      <c r="Q3469">
        <v>573891.82999999798</v>
      </c>
      <c r="R3469">
        <v>6277735.4199999999</v>
      </c>
    </row>
    <row r="3470" spans="1:18">
      <c r="A3470">
        <v>332</v>
      </c>
      <c r="B3470">
        <v>60000041</v>
      </c>
      <c r="C3470">
        <f>+PF3140</f>
        <v>0</v>
      </c>
      <c r="D3470" t="s">
        <v>20</v>
      </c>
      <c r="E3470">
        <v>991785600000</v>
      </c>
      <c r="F3470" t="s">
        <v>20</v>
      </c>
      <c r="G3470">
        <v>1</v>
      </c>
      <c r="H3470" t="s">
        <v>779</v>
      </c>
      <c r="I3470" t="s">
        <v>780</v>
      </c>
      <c r="J3470" t="s">
        <v>20</v>
      </c>
      <c r="K3470" t="s">
        <v>21</v>
      </c>
      <c r="L3470">
        <v>0</v>
      </c>
      <c r="M3470">
        <v>0</v>
      </c>
      <c r="N3470" t="s">
        <v>22</v>
      </c>
      <c r="O3470">
        <v>3</v>
      </c>
      <c r="P3470" s="30">
        <f>SQRT((postes_2[[#This Row],[x]]-$Q$1)^2+(postes_2[[#This Row],[y]]-$R$1)^2)</f>
        <v>477255.04404458031</v>
      </c>
      <c r="Q3470">
        <v>143851.890000001</v>
      </c>
      <c r="R3470">
        <v>6853665.04</v>
      </c>
    </row>
    <row r="3471" spans="1:18">
      <c r="A3471">
        <v>2840</v>
      </c>
      <c r="B3471">
        <v>50001003</v>
      </c>
      <c r="C3471" t="e">
        <f>+#REF!</f>
        <v>#REF!</v>
      </c>
      <c r="D3471" t="s">
        <v>1094</v>
      </c>
      <c r="E3471">
        <v>1053993600000</v>
      </c>
      <c r="F3471">
        <v>1424278670000</v>
      </c>
      <c r="G3471">
        <v>1</v>
      </c>
      <c r="H3471" t="s">
        <v>2253</v>
      </c>
      <c r="I3471" t="s">
        <v>2254</v>
      </c>
      <c r="J3471" t="s">
        <v>2255</v>
      </c>
      <c r="K3471" t="s">
        <v>21</v>
      </c>
      <c r="L3471">
        <v>0</v>
      </c>
      <c r="M3471">
        <v>0</v>
      </c>
      <c r="N3471" t="s">
        <v>22</v>
      </c>
      <c r="O3471">
        <v>3</v>
      </c>
      <c r="P3471" s="30">
        <f>SQRT((postes_2[[#This Row],[x]]-$Q$1)^2+(postes_2[[#This Row],[y]]-$R$1)^2)</f>
        <v>477283.51871709165</v>
      </c>
      <c r="Q3471">
        <v>387491.20000000298</v>
      </c>
      <c r="R3471">
        <v>6331466.7000000002</v>
      </c>
    </row>
    <row r="3472" spans="1:18">
      <c r="A3472">
        <v>2877</v>
      </c>
      <c r="B3472">
        <v>50002621</v>
      </c>
      <c r="C3472">
        <f>+PF597</f>
        <v>0</v>
      </c>
      <c r="D3472" t="s">
        <v>20</v>
      </c>
      <c r="E3472">
        <v>1045612800000</v>
      </c>
      <c r="F3472" t="s">
        <v>20</v>
      </c>
      <c r="G3472">
        <v>1</v>
      </c>
      <c r="H3472" t="s">
        <v>6617</v>
      </c>
      <c r="I3472" t="s">
        <v>6617</v>
      </c>
      <c r="J3472" t="s">
        <v>20</v>
      </c>
      <c r="K3472" t="s">
        <v>21</v>
      </c>
      <c r="L3472">
        <v>0</v>
      </c>
      <c r="M3472">
        <v>0</v>
      </c>
      <c r="N3472" t="s">
        <v>22</v>
      </c>
      <c r="O3472">
        <v>3</v>
      </c>
      <c r="P3472" s="30">
        <f>SQRT((postes_2[[#This Row],[x]]-$Q$1)^2+(postes_2[[#This Row],[y]]-$R$1)^2)</f>
        <v>477475.20537337271</v>
      </c>
      <c r="Q3472">
        <v>715241.43999999797</v>
      </c>
      <c r="R3472">
        <v>6287624</v>
      </c>
    </row>
    <row r="3473" spans="1:18">
      <c r="A3473">
        <v>2661</v>
      </c>
      <c r="B3473">
        <v>50001103</v>
      </c>
      <c r="C3473" t="e">
        <f>+#REF!</f>
        <v>#REF!</v>
      </c>
      <c r="D3473" t="s">
        <v>74</v>
      </c>
      <c r="E3473">
        <v>610761600000</v>
      </c>
      <c r="F3473">
        <v>1380623782000</v>
      </c>
      <c r="G3473">
        <v>1</v>
      </c>
      <c r="H3473" t="s">
        <v>5042</v>
      </c>
      <c r="I3473" t="s">
        <v>5043</v>
      </c>
      <c r="J3473" t="s">
        <v>20</v>
      </c>
      <c r="K3473" t="s">
        <v>21</v>
      </c>
      <c r="L3473">
        <v>0</v>
      </c>
      <c r="M3473">
        <v>0</v>
      </c>
      <c r="N3473" t="s">
        <v>22</v>
      </c>
      <c r="O3473">
        <v>3</v>
      </c>
      <c r="P3473" s="30">
        <f>SQRT((postes_2[[#This Row],[x]]-$Q$1)^2+(postes_2[[#This Row],[y]]-$R$1)^2)</f>
        <v>477579.41900773824</v>
      </c>
      <c r="Q3473">
        <v>419495.21000000101</v>
      </c>
      <c r="R3473">
        <v>6315728.4100000001</v>
      </c>
    </row>
    <row r="3474" spans="1:18">
      <c r="A3474">
        <v>1622</v>
      </c>
      <c r="B3474">
        <v>50001300</v>
      </c>
      <c r="C3474">
        <f>+PF1854</f>
        <v>0</v>
      </c>
      <c r="D3474" t="s">
        <v>274</v>
      </c>
      <c r="E3474">
        <v>1056412800000</v>
      </c>
      <c r="F3474">
        <v>1453122331000</v>
      </c>
      <c r="G3474">
        <v>1</v>
      </c>
      <c r="H3474" t="s">
        <v>3449</v>
      </c>
      <c r="I3474" t="s">
        <v>3450</v>
      </c>
      <c r="J3474" t="s">
        <v>20</v>
      </c>
      <c r="K3474" t="s">
        <v>21</v>
      </c>
      <c r="L3474">
        <v>0</v>
      </c>
      <c r="M3474">
        <v>0</v>
      </c>
      <c r="N3474" t="s">
        <v>22</v>
      </c>
      <c r="O3474">
        <v>3</v>
      </c>
      <c r="P3474" s="30">
        <f>SQRT((postes_2[[#This Row],[x]]-$Q$1)^2+(postes_2[[#This Row],[y]]-$R$1)^2)</f>
        <v>477689.84191291273</v>
      </c>
      <c r="Q3474">
        <v>528030.68000000005</v>
      </c>
      <c r="R3474">
        <v>6282939.8099999996</v>
      </c>
    </row>
    <row r="3475" spans="1:18">
      <c r="A3475">
        <v>1343</v>
      </c>
      <c r="B3475">
        <v>50002150</v>
      </c>
      <c r="C3475" t="e">
        <f>+#REF!</f>
        <v>#REF!</v>
      </c>
      <c r="D3475" t="s">
        <v>43</v>
      </c>
      <c r="E3475">
        <v>1114009875000</v>
      </c>
      <c r="F3475">
        <v>1114009216000</v>
      </c>
      <c r="G3475">
        <v>1</v>
      </c>
      <c r="H3475" t="s">
        <v>5586</v>
      </c>
      <c r="I3475" t="s">
        <v>5587</v>
      </c>
      <c r="J3475" t="s">
        <v>5588</v>
      </c>
      <c r="K3475" t="s">
        <v>21</v>
      </c>
      <c r="L3475">
        <v>0</v>
      </c>
      <c r="M3475">
        <v>0</v>
      </c>
      <c r="N3475" t="s">
        <v>22</v>
      </c>
      <c r="O3475">
        <v>1</v>
      </c>
      <c r="P3475" s="30">
        <f>SQRT((postes_2[[#This Row],[x]]-$Q$1)^2+(postes_2[[#This Row],[y]]-$R$1)^2)</f>
        <v>477808.90302059089</v>
      </c>
      <c r="Q3475">
        <v>390323.56000000198</v>
      </c>
      <c r="R3475">
        <v>6329390.1799999997</v>
      </c>
    </row>
    <row r="3476" spans="1:18">
      <c r="A3476">
        <v>698</v>
      </c>
      <c r="B3476">
        <v>30001603</v>
      </c>
      <c r="C3476">
        <f>+PF2780</f>
        <v>0</v>
      </c>
      <c r="D3476" t="s">
        <v>17</v>
      </c>
      <c r="E3476">
        <v>610761600000</v>
      </c>
      <c r="F3476">
        <v>1319817541000</v>
      </c>
      <c r="G3476">
        <v>1</v>
      </c>
      <c r="H3476" t="s">
        <v>1167</v>
      </c>
      <c r="I3476" t="s">
        <v>1168</v>
      </c>
      <c r="J3476" t="s">
        <v>20</v>
      </c>
      <c r="K3476" t="s">
        <v>21</v>
      </c>
      <c r="L3476">
        <v>0</v>
      </c>
      <c r="M3476">
        <v>0</v>
      </c>
      <c r="N3476" t="s">
        <v>22</v>
      </c>
      <c r="O3476">
        <v>3</v>
      </c>
      <c r="P3476" s="30">
        <f>SQRT((postes_2[[#This Row],[x]]-$Q$1)^2+(postes_2[[#This Row],[y]]-$R$1)^2)</f>
        <v>477810.68831180583</v>
      </c>
      <c r="Q3476">
        <v>1010117.98</v>
      </c>
      <c r="R3476">
        <v>6491576.9199999999</v>
      </c>
    </row>
    <row r="3477" spans="1:18">
      <c r="A3477">
        <v>706</v>
      </c>
      <c r="B3477">
        <v>50001386</v>
      </c>
      <c r="C3477">
        <f>+PF2773</f>
        <v>0</v>
      </c>
      <c r="D3477" t="s">
        <v>20</v>
      </c>
      <c r="E3477">
        <v>610761600000</v>
      </c>
      <c r="F3477" t="s">
        <v>20</v>
      </c>
      <c r="G3477">
        <v>1</v>
      </c>
      <c r="H3477" t="s">
        <v>1184</v>
      </c>
      <c r="I3477" t="s">
        <v>1185</v>
      </c>
      <c r="J3477" t="s">
        <v>20</v>
      </c>
      <c r="K3477" t="s">
        <v>21</v>
      </c>
      <c r="L3477">
        <v>0</v>
      </c>
      <c r="M3477">
        <v>0</v>
      </c>
      <c r="N3477" t="s">
        <v>22</v>
      </c>
      <c r="O3477">
        <v>3</v>
      </c>
      <c r="P3477" s="30">
        <f>SQRT((postes_2[[#This Row],[x]]-$Q$1)^2+(postes_2[[#This Row],[y]]-$R$1)^2)</f>
        <v>477812.33650075202</v>
      </c>
      <c r="Q3477">
        <v>638736.06999999995</v>
      </c>
      <c r="R3477">
        <v>6276486.8600000003</v>
      </c>
    </row>
    <row r="3478" spans="1:18">
      <c r="A3478">
        <v>2337</v>
      </c>
      <c r="B3478">
        <v>50001387</v>
      </c>
      <c r="C3478">
        <f>+PF1143</f>
        <v>0</v>
      </c>
      <c r="D3478" t="s">
        <v>20</v>
      </c>
      <c r="E3478" s="1">
        <v>1019520000000</v>
      </c>
      <c r="F3478" t="s">
        <v>20</v>
      </c>
      <c r="G3478">
        <v>1</v>
      </c>
      <c r="H3478" t="s">
        <v>5474</v>
      </c>
      <c r="I3478" t="s">
        <v>5475</v>
      </c>
      <c r="J3478" t="s">
        <v>20</v>
      </c>
      <c r="K3478" t="s">
        <v>21</v>
      </c>
      <c r="L3478">
        <v>0</v>
      </c>
      <c r="M3478">
        <v>0</v>
      </c>
      <c r="N3478" t="s">
        <v>22</v>
      </c>
      <c r="O3478">
        <v>3</v>
      </c>
      <c r="P3478" s="30">
        <f>SQRT((postes_2[[#This Row],[x]]-$Q$1)^2+(postes_2[[#This Row],[y]]-$R$1)^2)</f>
        <v>477851.75427191472</v>
      </c>
      <c r="Q3478">
        <v>577112</v>
      </c>
      <c r="R3478">
        <v>6276776.2999999998</v>
      </c>
    </row>
    <row r="3479" spans="1:18">
      <c r="A3479">
        <v>3254</v>
      </c>
      <c r="B3479">
        <v>50001365</v>
      </c>
      <c r="C3479" t="e">
        <f>+#REF!</f>
        <v>#REF!</v>
      </c>
      <c r="D3479" t="s">
        <v>20</v>
      </c>
      <c r="E3479">
        <v>786931200000</v>
      </c>
      <c r="F3479" t="s">
        <v>20</v>
      </c>
      <c r="G3479">
        <v>1</v>
      </c>
      <c r="H3479" t="s">
        <v>6714</v>
      </c>
      <c r="I3479" t="s">
        <v>2770</v>
      </c>
      <c r="J3479" t="s">
        <v>20</v>
      </c>
      <c r="K3479" t="s">
        <v>21</v>
      </c>
      <c r="L3479">
        <v>0</v>
      </c>
      <c r="M3479">
        <v>0</v>
      </c>
      <c r="N3479" t="s">
        <v>22</v>
      </c>
      <c r="O3479">
        <v>3</v>
      </c>
      <c r="P3479" s="30">
        <f>SQRT((postes_2[[#This Row],[x]]-$Q$1)^2+(postes_2[[#This Row],[y]]-$R$1)^2)</f>
        <v>477963.70820231701</v>
      </c>
      <c r="Q3479">
        <v>545751.54999999702</v>
      </c>
      <c r="R3479">
        <v>6279900.4000000004</v>
      </c>
    </row>
    <row r="3480" spans="1:18">
      <c r="A3480">
        <v>1419</v>
      </c>
      <c r="B3480">
        <v>30001879</v>
      </c>
      <c r="C3480" t="e">
        <f>+#REF!</f>
        <v>#REF!</v>
      </c>
      <c r="D3480" t="s">
        <v>17</v>
      </c>
      <c r="E3480">
        <v>610761600000</v>
      </c>
      <c r="F3480">
        <v>1319020447000</v>
      </c>
      <c r="G3480">
        <v>1</v>
      </c>
      <c r="H3480" t="s">
        <v>2377</v>
      </c>
      <c r="I3480" t="s">
        <v>2378</v>
      </c>
      <c r="J3480" t="s">
        <v>20</v>
      </c>
      <c r="K3480" t="s">
        <v>21</v>
      </c>
      <c r="L3480">
        <v>0</v>
      </c>
      <c r="M3480">
        <v>0</v>
      </c>
      <c r="N3480" t="s">
        <v>22</v>
      </c>
      <c r="O3480">
        <v>6</v>
      </c>
      <c r="P3480" s="30">
        <f>SQRT((postes_2[[#This Row],[x]]-$Q$1)^2+(postes_2[[#This Row],[y]]-$R$1)^2)</f>
        <v>478057.28783458105</v>
      </c>
      <c r="Q3480">
        <v>991769.04999999702</v>
      </c>
      <c r="R3480">
        <v>6465106.21</v>
      </c>
    </row>
    <row r="3481" spans="1:18">
      <c r="A3481">
        <v>3789</v>
      </c>
      <c r="B3481">
        <v>40000279</v>
      </c>
      <c r="C3481" t="e">
        <f>+#REF!</f>
        <v>#REF!</v>
      </c>
      <c r="D3481" t="s">
        <v>482</v>
      </c>
      <c r="E3481">
        <v>610761600000</v>
      </c>
      <c r="F3481">
        <v>1397125672000</v>
      </c>
      <c r="G3481">
        <v>1</v>
      </c>
      <c r="H3481" t="s">
        <v>6748</v>
      </c>
      <c r="I3481" t="s">
        <v>6749</v>
      </c>
      <c r="J3481" t="s">
        <v>20</v>
      </c>
      <c r="K3481" t="s">
        <v>21</v>
      </c>
      <c r="L3481">
        <v>0</v>
      </c>
      <c r="M3481">
        <v>0</v>
      </c>
      <c r="N3481" t="s">
        <v>22</v>
      </c>
      <c r="O3481">
        <v>3</v>
      </c>
      <c r="P3481" s="30">
        <f>SQRT((postes_2[[#This Row],[x]]-$Q$1)^2+(postes_2[[#This Row],[y]]-$R$1)^2)</f>
        <v>478240.92172089324</v>
      </c>
      <c r="Q3481">
        <v>846210.10000000102</v>
      </c>
      <c r="R3481">
        <v>6337360.6200000001</v>
      </c>
    </row>
    <row r="3482" spans="1:18">
      <c r="A3482">
        <v>2211</v>
      </c>
      <c r="B3482">
        <v>30001889</v>
      </c>
      <c r="C3482" t="e">
        <f>+#REF!</f>
        <v>#REF!</v>
      </c>
      <c r="D3482" t="s">
        <v>20</v>
      </c>
      <c r="E3482">
        <v>772761600000</v>
      </c>
      <c r="F3482" t="s">
        <v>20</v>
      </c>
      <c r="G3482">
        <v>1</v>
      </c>
      <c r="H3482" t="s">
        <v>5660</v>
      </c>
      <c r="I3482" t="s">
        <v>5661</v>
      </c>
      <c r="J3482" t="s">
        <v>20</v>
      </c>
      <c r="K3482" t="s">
        <v>21</v>
      </c>
      <c r="L3482">
        <v>0</v>
      </c>
      <c r="M3482">
        <v>0</v>
      </c>
      <c r="N3482" t="s">
        <v>22</v>
      </c>
      <c r="O3482">
        <v>1</v>
      </c>
      <c r="P3482" s="30">
        <f>SQRT((postes_2[[#This Row],[x]]-$Q$1)^2+(postes_2[[#This Row],[y]]-$R$1)^2)</f>
        <v>478263.3282389777</v>
      </c>
      <c r="Q3482">
        <v>990764.50999999803</v>
      </c>
      <c r="R3482">
        <v>6463442.7699999996</v>
      </c>
    </row>
    <row r="3483" spans="1:18">
      <c r="A3483">
        <v>539</v>
      </c>
      <c r="B3483">
        <v>50001255</v>
      </c>
      <c r="C3483" t="e">
        <f>+#REF!</f>
        <v>#REF!</v>
      </c>
      <c r="D3483" t="s">
        <v>17</v>
      </c>
      <c r="E3483">
        <v>610761600000</v>
      </c>
      <c r="F3483">
        <v>1314177489000</v>
      </c>
      <c r="G3483">
        <v>1</v>
      </c>
      <c r="H3483" t="s">
        <v>1111</v>
      </c>
      <c r="I3483" t="s">
        <v>1112</v>
      </c>
      <c r="J3483" t="s">
        <v>20</v>
      </c>
      <c r="K3483" t="s">
        <v>21</v>
      </c>
      <c r="L3483">
        <v>0</v>
      </c>
      <c r="M3483">
        <v>0</v>
      </c>
      <c r="N3483" t="s">
        <v>22</v>
      </c>
      <c r="O3483">
        <v>3</v>
      </c>
      <c r="P3483" s="30">
        <f>SQRT((postes_2[[#This Row],[x]]-$Q$1)^2+(postes_2[[#This Row],[y]]-$R$1)^2)</f>
        <v>478284.95808026346</v>
      </c>
      <c r="Q3483">
        <v>506772.93</v>
      </c>
      <c r="R3483">
        <v>6286553.8300000001</v>
      </c>
    </row>
    <row r="3484" spans="1:18">
      <c r="A3484">
        <v>1700</v>
      </c>
      <c r="B3484">
        <v>50002143</v>
      </c>
      <c r="C3484" t="e">
        <f>+#REF!</f>
        <v>#REF!</v>
      </c>
      <c r="D3484" t="s">
        <v>1094</v>
      </c>
      <c r="E3484">
        <v>1053993600000</v>
      </c>
      <c r="F3484">
        <v>1424362051000</v>
      </c>
      <c r="G3484">
        <v>1</v>
      </c>
      <c r="H3484" t="s">
        <v>5587</v>
      </c>
      <c r="I3484" t="s">
        <v>6925</v>
      </c>
      <c r="J3484" t="s">
        <v>20</v>
      </c>
      <c r="K3484" t="s">
        <v>21</v>
      </c>
      <c r="L3484">
        <v>0</v>
      </c>
      <c r="M3484">
        <v>0</v>
      </c>
      <c r="N3484" t="s">
        <v>22</v>
      </c>
      <c r="O3484">
        <v>3</v>
      </c>
      <c r="P3484" s="30">
        <f>SQRT((postes_2[[#This Row],[x]]-$Q$1)^2+(postes_2[[#This Row],[y]]-$R$1)^2)</f>
        <v>478343.78590049979</v>
      </c>
      <c r="Q3484">
        <v>388524.24000000203</v>
      </c>
      <c r="R3484">
        <v>6329725.2000000002</v>
      </c>
    </row>
    <row r="3485" spans="1:18">
      <c r="A3485">
        <v>147</v>
      </c>
      <c r="B3485">
        <v>30001890</v>
      </c>
      <c r="C3485">
        <f>+PF3340</f>
        <v>0</v>
      </c>
      <c r="D3485" t="s">
        <v>17</v>
      </c>
      <c r="E3485">
        <v>610761600000</v>
      </c>
      <c r="F3485">
        <v>1319021070000</v>
      </c>
      <c r="G3485">
        <v>1</v>
      </c>
      <c r="H3485" t="s">
        <v>381</v>
      </c>
      <c r="I3485" t="s">
        <v>382</v>
      </c>
      <c r="J3485" t="s">
        <v>20</v>
      </c>
      <c r="K3485" t="s">
        <v>21</v>
      </c>
      <c r="L3485">
        <v>0</v>
      </c>
      <c r="M3485">
        <v>0</v>
      </c>
      <c r="N3485" t="s">
        <v>22</v>
      </c>
      <c r="O3485">
        <v>3</v>
      </c>
      <c r="P3485" s="30">
        <f>SQRT((postes_2[[#This Row],[x]]-$Q$1)^2+(postes_2[[#This Row],[y]]-$R$1)^2)</f>
        <v>478750.33994600916</v>
      </c>
      <c r="Q3485">
        <v>993495.46000000101</v>
      </c>
      <c r="R3485">
        <v>6466246.6799999997</v>
      </c>
    </row>
    <row r="3486" spans="1:18">
      <c r="A3486">
        <v>3702</v>
      </c>
      <c r="B3486">
        <v>40000276</v>
      </c>
      <c r="C3486" t="e">
        <f>+#REF!</f>
        <v>#REF!</v>
      </c>
      <c r="D3486" t="s">
        <v>482</v>
      </c>
      <c r="E3486">
        <v>610761600000</v>
      </c>
      <c r="F3486">
        <v>1397125733000</v>
      </c>
      <c r="G3486">
        <v>1</v>
      </c>
      <c r="H3486" t="s">
        <v>7254</v>
      </c>
      <c r="I3486" t="s">
        <v>7255</v>
      </c>
      <c r="J3486" t="s">
        <v>7256</v>
      </c>
      <c r="K3486" t="s">
        <v>21</v>
      </c>
      <c r="L3486">
        <v>0</v>
      </c>
      <c r="M3486">
        <v>0</v>
      </c>
      <c r="N3486" t="s">
        <v>22</v>
      </c>
      <c r="O3486">
        <v>3</v>
      </c>
      <c r="P3486" s="30">
        <f>SQRT((postes_2[[#This Row],[x]]-$Q$1)^2+(postes_2[[#This Row],[y]]-$R$1)^2)</f>
        <v>478763.44393403205</v>
      </c>
      <c r="Q3486">
        <v>848099.64000000095</v>
      </c>
      <c r="R3486">
        <v>6337834.8099999996</v>
      </c>
    </row>
    <row r="3487" spans="1:18">
      <c r="A3487">
        <v>359</v>
      </c>
      <c r="B3487">
        <v>50001170</v>
      </c>
      <c r="C3487">
        <f>+PF3130</f>
        <v>0</v>
      </c>
      <c r="D3487" t="s">
        <v>805</v>
      </c>
      <c r="E3487">
        <v>936748800000</v>
      </c>
      <c r="F3487">
        <v>1286271551000</v>
      </c>
      <c r="G3487">
        <v>1</v>
      </c>
      <c r="H3487" t="s">
        <v>833</v>
      </c>
      <c r="I3487" t="s">
        <v>834</v>
      </c>
      <c r="J3487" t="s">
        <v>835</v>
      </c>
      <c r="K3487" t="s">
        <v>21</v>
      </c>
      <c r="L3487">
        <v>0</v>
      </c>
      <c r="M3487">
        <v>0</v>
      </c>
      <c r="N3487" t="s">
        <v>22</v>
      </c>
      <c r="O3487">
        <v>3</v>
      </c>
      <c r="P3487" s="30">
        <f>SQRT((postes_2[[#This Row],[x]]-$Q$1)^2+(postes_2[[#This Row],[y]]-$R$1)^2)</f>
        <v>478906.45174863341</v>
      </c>
      <c r="Q3487">
        <v>759480.53000000096</v>
      </c>
      <c r="R3487">
        <v>6298328.2599999998</v>
      </c>
    </row>
    <row r="3488" spans="1:18">
      <c r="A3488">
        <v>260</v>
      </c>
      <c r="B3488">
        <v>20000536</v>
      </c>
      <c r="C3488">
        <f>+PF3230</f>
        <v>0</v>
      </c>
      <c r="D3488" t="s">
        <v>38</v>
      </c>
      <c r="E3488">
        <v>962236800000</v>
      </c>
      <c r="F3488">
        <v>1222420692000</v>
      </c>
      <c r="G3488">
        <v>1</v>
      </c>
      <c r="H3488" t="s">
        <v>618</v>
      </c>
      <c r="I3488" t="s">
        <v>619</v>
      </c>
      <c r="J3488" t="s">
        <v>186</v>
      </c>
      <c r="K3488" t="s">
        <v>21</v>
      </c>
      <c r="L3488">
        <v>0</v>
      </c>
      <c r="M3488">
        <v>0</v>
      </c>
      <c r="N3488" t="s">
        <v>22</v>
      </c>
      <c r="O3488">
        <v>3</v>
      </c>
      <c r="P3488" s="30">
        <f>SQRT((postes_2[[#This Row],[x]]-$Q$1)^2+(postes_2[[#This Row],[y]]-$R$1)^2)</f>
        <v>478918.67859444098</v>
      </c>
      <c r="Q3488">
        <v>1073843.98</v>
      </c>
      <c r="R3488">
        <v>6874487.1299999999</v>
      </c>
    </row>
    <row r="3489" spans="1:18">
      <c r="A3489">
        <v>1990</v>
      </c>
      <c r="B3489">
        <v>20004356</v>
      </c>
      <c r="C3489">
        <f>+PF1504</f>
        <v>0</v>
      </c>
      <c r="D3489" t="s">
        <v>23</v>
      </c>
      <c r="E3489">
        <v>1179938879000</v>
      </c>
      <c r="F3489" t="s">
        <v>20</v>
      </c>
      <c r="G3489">
        <v>1</v>
      </c>
      <c r="H3489" t="s">
        <v>4197</v>
      </c>
      <c r="I3489" t="s">
        <v>4197</v>
      </c>
      <c r="J3489" t="s">
        <v>186</v>
      </c>
      <c r="K3489" t="s">
        <v>21</v>
      </c>
      <c r="L3489">
        <v>0</v>
      </c>
      <c r="M3489">
        <v>0</v>
      </c>
      <c r="N3489" t="s">
        <v>22</v>
      </c>
      <c r="O3489">
        <v>6</v>
      </c>
      <c r="P3489" s="30">
        <f>SQRT((postes_2[[#This Row],[x]]-$Q$1)^2+(postes_2[[#This Row],[y]]-$R$1)^2)</f>
        <v>478963.50910250214</v>
      </c>
      <c r="Q3489">
        <v>1072832.3</v>
      </c>
      <c r="R3489">
        <v>6878468.3099999996</v>
      </c>
    </row>
    <row r="3490" spans="1:18">
      <c r="A3490">
        <v>709</v>
      </c>
      <c r="B3490">
        <v>50001177</v>
      </c>
      <c r="C3490">
        <f>+PF2783</f>
        <v>0</v>
      </c>
      <c r="D3490" t="s">
        <v>212</v>
      </c>
      <c r="E3490">
        <v>610761600000</v>
      </c>
      <c r="F3490">
        <v>1128425186000</v>
      </c>
      <c r="G3490">
        <v>1</v>
      </c>
      <c r="H3490" t="s">
        <v>1190</v>
      </c>
      <c r="I3490" t="s">
        <v>1191</v>
      </c>
      <c r="J3490" t="s">
        <v>20</v>
      </c>
      <c r="K3490" t="s">
        <v>21</v>
      </c>
      <c r="L3490">
        <v>0</v>
      </c>
      <c r="M3490">
        <v>0</v>
      </c>
      <c r="N3490" t="s">
        <v>22</v>
      </c>
      <c r="O3490">
        <v>3</v>
      </c>
      <c r="P3490" s="30">
        <f>SQRT((postes_2[[#This Row],[x]]-$Q$1)^2+(postes_2[[#This Row],[y]]-$R$1)^2)</f>
        <v>479099.26621085888</v>
      </c>
      <c r="Q3490">
        <v>456288.5</v>
      </c>
      <c r="R3490">
        <v>6299849.75</v>
      </c>
    </row>
    <row r="3491" spans="1:18">
      <c r="A3491">
        <v>1497</v>
      </c>
      <c r="B3491">
        <v>50001407</v>
      </c>
      <c r="C3491">
        <f>+PF1996</f>
        <v>0</v>
      </c>
      <c r="D3491" t="s">
        <v>20</v>
      </c>
      <c r="E3491">
        <v>1050364800000</v>
      </c>
      <c r="F3491" t="s">
        <v>20</v>
      </c>
      <c r="G3491">
        <v>1</v>
      </c>
      <c r="H3491" t="s">
        <v>5930</v>
      </c>
      <c r="I3491" t="s">
        <v>5931</v>
      </c>
      <c r="J3491" t="s">
        <v>20</v>
      </c>
      <c r="K3491" t="s">
        <v>21</v>
      </c>
      <c r="L3491">
        <v>0</v>
      </c>
      <c r="M3491">
        <v>0</v>
      </c>
      <c r="N3491" t="s">
        <v>22</v>
      </c>
      <c r="O3491">
        <v>3</v>
      </c>
      <c r="P3491" s="30">
        <f>SQRT((postes_2[[#This Row],[x]]-$Q$1)^2+(postes_2[[#This Row],[y]]-$R$1)^2)</f>
        <v>479119.03752274014</v>
      </c>
      <c r="Q3491">
        <v>572968.96000000101</v>
      </c>
      <c r="R3491">
        <v>6275813.1299999999</v>
      </c>
    </row>
    <row r="3492" spans="1:18">
      <c r="A3492">
        <v>1702</v>
      </c>
      <c r="B3492">
        <v>50001005</v>
      </c>
      <c r="C3492" t="e">
        <f>+#REF!</f>
        <v>#REF!</v>
      </c>
      <c r="D3492" t="s">
        <v>20</v>
      </c>
      <c r="E3492">
        <v>610761600000</v>
      </c>
      <c r="F3492" t="s">
        <v>20</v>
      </c>
      <c r="G3492">
        <v>1</v>
      </c>
      <c r="H3492" t="s">
        <v>6928</v>
      </c>
      <c r="I3492" t="s">
        <v>2254</v>
      </c>
      <c r="J3492" t="s">
        <v>20</v>
      </c>
      <c r="K3492" t="s">
        <v>21</v>
      </c>
      <c r="L3492">
        <v>0</v>
      </c>
      <c r="M3492">
        <v>0</v>
      </c>
      <c r="N3492" t="s">
        <v>22</v>
      </c>
      <c r="O3492">
        <v>7</v>
      </c>
      <c r="P3492" s="30">
        <f>SQRT((postes_2[[#This Row],[x]]-$Q$1)^2+(postes_2[[#This Row],[y]]-$R$1)^2)</f>
        <v>479127.33046399598</v>
      </c>
      <c r="Q3492">
        <v>386109.02000000299</v>
      </c>
      <c r="R3492">
        <v>6330112.0599999996</v>
      </c>
    </row>
    <row r="3493" spans="1:18">
      <c r="A3493">
        <v>2886</v>
      </c>
      <c r="B3493">
        <v>50001409</v>
      </c>
      <c r="C3493" t="e">
        <f>+#REF!</f>
        <v>#REF!</v>
      </c>
      <c r="D3493" t="s">
        <v>20</v>
      </c>
      <c r="E3493">
        <v>1050364800000</v>
      </c>
      <c r="F3493" t="s">
        <v>20</v>
      </c>
      <c r="G3493">
        <v>1</v>
      </c>
      <c r="H3493" t="s">
        <v>6635</v>
      </c>
      <c r="I3493" t="s">
        <v>6636</v>
      </c>
      <c r="J3493" t="s">
        <v>20</v>
      </c>
      <c r="K3493" t="s">
        <v>21</v>
      </c>
      <c r="L3493">
        <v>0</v>
      </c>
      <c r="M3493">
        <v>0</v>
      </c>
      <c r="N3493" t="s">
        <v>22</v>
      </c>
      <c r="O3493">
        <v>3</v>
      </c>
      <c r="P3493" s="30">
        <f>SQRT((postes_2[[#This Row],[x]]-$Q$1)^2+(postes_2[[#This Row],[y]]-$R$1)^2)</f>
        <v>479720.68795287912</v>
      </c>
      <c r="Q3493">
        <v>569157.18000000005</v>
      </c>
      <c r="R3493">
        <v>6275523.8099999996</v>
      </c>
    </row>
    <row r="3494" spans="1:18">
      <c r="A3494">
        <v>1313</v>
      </c>
      <c r="B3494">
        <v>50001398</v>
      </c>
      <c r="C3494">
        <f>+PF2183</f>
        <v>0</v>
      </c>
      <c r="D3494" t="s">
        <v>30</v>
      </c>
      <c r="E3494">
        <v>1113821499000</v>
      </c>
      <c r="F3494">
        <v>1422957373000</v>
      </c>
      <c r="G3494">
        <v>1</v>
      </c>
      <c r="H3494" t="s">
        <v>2620</v>
      </c>
      <c r="I3494" t="s">
        <v>2621</v>
      </c>
      <c r="J3494" t="s">
        <v>2622</v>
      </c>
      <c r="K3494" t="s">
        <v>21</v>
      </c>
      <c r="L3494">
        <v>0</v>
      </c>
      <c r="M3494">
        <v>0</v>
      </c>
      <c r="N3494" t="s">
        <v>22</v>
      </c>
      <c r="O3494">
        <v>3</v>
      </c>
      <c r="P3494" s="30">
        <f>SQRT((postes_2[[#This Row],[x]]-$Q$1)^2+(postes_2[[#This Row],[y]]-$R$1)^2)</f>
        <v>480087.60561658157</v>
      </c>
      <c r="Q3494">
        <v>574570.10999999905</v>
      </c>
      <c r="R3494">
        <v>6274718.8300000001</v>
      </c>
    </row>
    <row r="3495" spans="1:18">
      <c r="A3495">
        <v>3616</v>
      </c>
      <c r="B3495">
        <v>30001894</v>
      </c>
      <c r="C3495" t="e">
        <f>+#REF!</f>
        <v>#REF!</v>
      </c>
      <c r="D3495" t="s">
        <v>23</v>
      </c>
      <c r="E3495">
        <v>610761600000</v>
      </c>
      <c r="F3495">
        <v>1287998844000</v>
      </c>
      <c r="G3495">
        <v>1</v>
      </c>
      <c r="H3495" t="s">
        <v>7727</v>
      </c>
      <c r="I3495" t="s">
        <v>7728</v>
      </c>
      <c r="J3495" t="s">
        <v>20</v>
      </c>
      <c r="K3495" t="s">
        <v>21</v>
      </c>
      <c r="L3495">
        <v>0</v>
      </c>
      <c r="M3495">
        <v>0</v>
      </c>
      <c r="N3495" t="s">
        <v>22</v>
      </c>
      <c r="O3495">
        <v>7</v>
      </c>
      <c r="P3495" s="30">
        <f>SQRT((postes_2[[#This Row],[x]]-$Q$1)^2+(postes_2[[#This Row],[y]]-$R$1)^2)</f>
        <v>480438.913779772</v>
      </c>
      <c r="Q3495">
        <v>992444.68999999797</v>
      </c>
      <c r="R3495">
        <v>6462058.2599999998</v>
      </c>
    </row>
    <row r="3496" spans="1:18">
      <c r="A3496">
        <v>1969</v>
      </c>
      <c r="B3496">
        <v>40000312</v>
      </c>
      <c r="C3496">
        <f>+PF1529</f>
        <v>0</v>
      </c>
      <c r="D3496" t="s">
        <v>20</v>
      </c>
      <c r="E3496">
        <v>610761600000</v>
      </c>
      <c r="F3496" t="s">
        <v>20</v>
      </c>
      <c r="G3496">
        <v>1</v>
      </c>
      <c r="H3496" t="s">
        <v>4006</v>
      </c>
      <c r="I3496" t="s">
        <v>4007</v>
      </c>
      <c r="J3496" t="s">
        <v>26</v>
      </c>
      <c r="K3496" t="s">
        <v>21</v>
      </c>
      <c r="L3496">
        <v>0</v>
      </c>
      <c r="M3496">
        <v>0</v>
      </c>
      <c r="N3496" t="s">
        <v>22</v>
      </c>
      <c r="O3496">
        <v>3</v>
      </c>
      <c r="P3496" s="30">
        <f>SQRT((postes_2[[#This Row],[x]]-$Q$1)^2+(postes_2[[#This Row],[y]]-$R$1)^2)</f>
        <v>480447.17413718521</v>
      </c>
      <c r="Q3496">
        <v>839297.63000000303</v>
      </c>
      <c r="R3496">
        <v>6331008.71</v>
      </c>
    </row>
    <row r="3497" spans="1:18">
      <c r="A3497">
        <v>1921</v>
      </c>
      <c r="B3497">
        <v>50001427</v>
      </c>
      <c r="C3497">
        <f>+PF1581</f>
        <v>0</v>
      </c>
      <c r="D3497" t="s">
        <v>20</v>
      </c>
      <c r="E3497" s="1">
        <v>1061424000000</v>
      </c>
      <c r="F3497" t="s">
        <v>20</v>
      </c>
      <c r="G3497">
        <v>1</v>
      </c>
      <c r="H3497" t="s">
        <v>3831</v>
      </c>
      <c r="I3497" t="s">
        <v>3832</v>
      </c>
      <c r="J3497" t="s">
        <v>20</v>
      </c>
      <c r="K3497" t="s">
        <v>21</v>
      </c>
      <c r="L3497">
        <v>0</v>
      </c>
      <c r="M3497">
        <v>0</v>
      </c>
      <c r="N3497" t="s">
        <v>22</v>
      </c>
      <c r="O3497">
        <v>6</v>
      </c>
      <c r="P3497" s="30">
        <f>SQRT((postes_2[[#This Row],[x]]-$Q$1)^2+(postes_2[[#This Row],[y]]-$R$1)^2)</f>
        <v>480682.63846210827</v>
      </c>
      <c r="Q3497">
        <v>579645</v>
      </c>
      <c r="R3497">
        <v>6273769.0499999998</v>
      </c>
    </row>
    <row r="3498" spans="1:18">
      <c r="A3498">
        <v>1254</v>
      </c>
      <c r="B3498">
        <v>50001424</v>
      </c>
      <c r="C3498">
        <f>+PF2246</f>
        <v>0</v>
      </c>
      <c r="D3498" t="s">
        <v>74</v>
      </c>
      <c r="E3498" s="1">
        <v>1019520000000</v>
      </c>
      <c r="F3498">
        <v>1374667070000</v>
      </c>
      <c r="G3498">
        <v>1</v>
      </c>
      <c r="H3498" t="s">
        <v>3141</v>
      </c>
      <c r="I3498" t="s">
        <v>3142</v>
      </c>
      <c r="J3498" t="s">
        <v>20</v>
      </c>
      <c r="K3498" t="s">
        <v>21</v>
      </c>
      <c r="L3498">
        <v>0</v>
      </c>
      <c r="M3498">
        <v>0</v>
      </c>
      <c r="N3498" t="s">
        <v>22</v>
      </c>
      <c r="O3498">
        <v>3</v>
      </c>
      <c r="P3498" s="30">
        <f>SQRT((postes_2[[#This Row],[x]]-$Q$1)^2+(postes_2[[#This Row],[y]]-$R$1)^2)</f>
        <v>480711.81685918797</v>
      </c>
      <c r="Q3498">
        <v>577167.18000000005</v>
      </c>
      <c r="R3498">
        <v>6273905.4500000002</v>
      </c>
    </row>
    <row r="3499" spans="1:18">
      <c r="A3499">
        <v>3635</v>
      </c>
      <c r="B3499">
        <v>50001115</v>
      </c>
      <c r="C3499" t="e">
        <f>+#REF!</f>
        <v>#REF!</v>
      </c>
      <c r="D3499" t="s">
        <v>20</v>
      </c>
      <c r="E3499">
        <v>610761600000</v>
      </c>
      <c r="F3499" t="s">
        <v>20</v>
      </c>
      <c r="G3499">
        <v>1</v>
      </c>
      <c r="H3499" t="s">
        <v>7688</v>
      </c>
      <c r="I3499" t="s">
        <v>7689</v>
      </c>
      <c r="J3499" t="s">
        <v>20</v>
      </c>
      <c r="K3499" t="s">
        <v>21</v>
      </c>
      <c r="L3499">
        <v>0</v>
      </c>
      <c r="M3499">
        <v>0</v>
      </c>
      <c r="N3499" t="s">
        <v>22</v>
      </c>
      <c r="O3499">
        <v>6</v>
      </c>
      <c r="P3499" s="30">
        <f>SQRT((postes_2[[#This Row],[x]]-$Q$1)^2+(postes_2[[#This Row],[y]]-$R$1)^2)</f>
        <v>481036.40781225736</v>
      </c>
      <c r="Q3499">
        <v>417269.18999999802</v>
      </c>
      <c r="R3499">
        <v>6312928.8700000001</v>
      </c>
    </row>
    <row r="3500" spans="1:18">
      <c r="A3500">
        <v>1804</v>
      </c>
      <c r="B3500">
        <v>50001406</v>
      </c>
      <c r="C3500" t="e">
        <f>+#REF!</f>
        <v>#REF!</v>
      </c>
      <c r="D3500" t="s">
        <v>74</v>
      </c>
      <c r="E3500">
        <v>610761600000</v>
      </c>
      <c r="F3500">
        <v>1374844554000</v>
      </c>
      <c r="G3500">
        <v>1</v>
      </c>
      <c r="H3500" t="s">
        <v>7137</v>
      </c>
      <c r="I3500" t="s">
        <v>7138</v>
      </c>
      <c r="J3500" t="s">
        <v>20</v>
      </c>
      <c r="K3500" t="s">
        <v>21</v>
      </c>
      <c r="L3500">
        <v>0</v>
      </c>
      <c r="M3500">
        <v>0</v>
      </c>
      <c r="N3500" t="s">
        <v>22</v>
      </c>
      <c r="O3500">
        <v>3</v>
      </c>
      <c r="P3500" s="30">
        <f>SQRT((postes_2[[#This Row],[x]]-$Q$1)^2+(postes_2[[#This Row],[y]]-$R$1)^2)</f>
        <v>481083.53512065718</v>
      </c>
      <c r="Q3500">
        <v>554429.11999999697</v>
      </c>
      <c r="R3500">
        <v>6275653.9500000002</v>
      </c>
    </row>
    <row r="3501" spans="1:18">
      <c r="A3501">
        <v>4118</v>
      </c>
      <c r="B3501">
        <v>50001159</v>
      </c>
      <c r="C3501" t="e">
        <f>+#REF!</f>
        <v>#REF!</v>
      </c>
      <c r="D3501" t="s">
        <v>23</v>
      </c>
      <c r="E3501">
        <v>610761600000</v>
      </c>
      <c r="F3501">
        <v>1239877724000</v>
      </c>
      <c r="G3501">
        <v>1</v>
      </c>
      <c r="H3501" t="s">
        <v>1748</v>
      </c>
      <c r="I3501" t="s">
        <v>1749</v>
      </c>
      <c r="J3501" t="s">
        <v>1750</v>
      </c>
      <c r="K3501" t="s">
        <v>21</v>
      </c>
      <c r="L3501">
        <v>0</v>
      </c>
      <c r="M3501">
        <v>0</v>
      </c>
      <c r="N3501" t="s">
        <v>22</v>
      </c>
      <c r="O3501">
        <v>3</v>
      </c>
      <c r="P3501" s="30">
        <f>SQRT((postes_2[[#This Row],[x]]-$Q$1)^2+(postes_2[[#This Row],[y]]-$R$1)^2)</f>
        <v>481219.13849156443</v>
      </c>
      <c r="Q3501">
        <v>440594.140000001</v>
      </c>
      <c r="R3501">
        <v>6303224.3099999996</v>
      </c>
    </row>
    <row r="3502" spans="1:18">
      <c r="A3502">
        <v>4119</v>
      </c>
      <c r="B3502">
        <v>70032477</v>
      </c>
      <c r="C3502" t="e">
        <f>+#REF!</f>
        <v>#REF!</v>
      </c>
      <c r="D3502" t="s">
        <v>27</v>
      </c>
      <c r="E3502">
        <v>1298025269000</v>
      </c>
      <c r="F3502">
        <v>1298025250000</v>
      </c>
      <c r="G3502">
        <v>1</v>
      </c>
      <c r="H3502" t="s">
        <v>1748</v>
      </c>
      <c r="I3502" t="s">
        <v>1749</v>
      </c>
      <c r="J3502" t="s">
        <v>1750</v>
      </c>
      <c r="K3502" t="s">
        <v>21</v>
      </c>
      <c r="L3502">
        <v>0</v>
      </c>
      <c r="M3502">
        <v>0</v>
      </c>
      <c r="N3502" t="s">
        <v>22</v>
      </c>
      <c r="O3502">
        <v>3</v>
      </c>
      <c r="P3502" s="30">
        <f>SQRT((postes_2[[#This Row],[x]]-$Q$1)^2+(postes_2[[#This Row],[y]]-$R$1)^2)</f>
        <v>481219.13849156443</v>
      </c>
      <c r="Q3502">
        <v>440594.140000001</v>
      </c>
      <c r="R3502">
        <v>6303224.3099999996</v>
      </c>
    </row>
    <row r="3503" spans="1:18">
      <c r="A3503">
        <v>3189</v>
      </c>
      <c r="B3503">
        <v>70029477</v>
      </c>
      <c r="C3503" t="e">
        <f>+#REF!</f>
        <v>#REF!</v>
      </c>
      <c r="D3503" t="s">
        <v>152</v>
      </c>
      <c r="E3503">
        <v>1298365634000</v>
      </c>
      <c r="F3503">
        <v>1271065435000</v>
      </c>
      <c r="G3503">
        <v>1</v>
      </c>
      <c r="H3503" t="s">
        <v>4819</v>
      </c>
      <c r="I3503" t="s">
        <v>4820</v>
      </c>
      <c r="J3503" t="s">
        <v>98</v>
      </c>
      <c r="K3503" t="s">
        <v>21</v>
      </c>
      <c r="L3503">
        <v>0</v>
      </c>
      <c r="M3503">
        <v>0</v>
      </c>
      <c r="N3503" t="s">
        <v>22</v>
      </c>
      <c r="O3503">
        <v>6</v>
      </c>
      <c r="P3503" s="30">
        <f>SQRT((postes_2[[#This Row],[x]]-$Q$1)^2+(postes_2[[#This Row],[y]]-$R$1)^2)</f>
        <v>481701.96239000419</v>
      </c>
      <c r="Q3503">
        <v>572921.85999999905</v>
      </c>
      <c r="R3503">
        <v>6273225.9800000004</v>
      </c>
    </row>
    <row r="3504" spans="1:18">
      <c r="A3504">
        <v>520</v>
      </c>
      <c r="B3504">
        <v>50001298</v>
      </c>
      <c r="C3504">
        <f>+PF2989</f>
        <v>0</v>
      </c>
      <c r="D3504" t="s">
        <v>17</v>
      </c>
      <c r="E3504">
        <v>610761600000</v>
      </c>
      <c r="F3504">
        <v>1314111740000</v>
      </c>
      <c r="G3504">
        <v>1</v>
      </c>
      <c r="H3504" t="s">
        <v>1093</v>
      </c>
      <c r="I3504" t="s">
        <v>1093</v>
      </c>
      <c r="J3504" t="s">
        <v>20</v>
      </c>
      <c r="K3504" t="s">
        <v>21</v>
      </c>
      <c r="L3504">
        <v>0</v>
      </c>
      <c r="M3504">
        <v>0</v>
      </c>
      <c r="N3504" t="s">
        <v>22</v>
      </c>
      <c r="O3504">
        <v>6</v>
      </c>
      <c r="P3504" s="30">
        <f>SQRT((postes_2[[#This Row],[x]]-$Q$1)^2+(postes_2[[#This Row],[y]]-$R$1)^2)</f>
        <v>481767.71832654311</v>
      </c>
      <c r="Q3504">
        <v>505188.43999999802</v>
      </c>
      <c r="R3504">
        <v>6283338.8799999999</v>
      </c>
    </row>
    <row r="3505" spans="1:18">
      <c r="A3505">
        <v>1625</v>
      </c>
      <c r="B3505">
        <v>40000338</v>
      </c>
      <c r="C3505">
        <f>+PF1886</f>
        <v>0</v>
      </c>
      <c r="D3505" t="s">
        <v>77</v>
      </c>
      <c r="E3505">
        <v>610761600000</v>
      </c>
      <c r="F3505">
        <v>1318330706000</v>
      </c>
      <c r="G3505">
        <v>1</v>
      </c>
      <c r="H3505" t="s">
        <v>3455</v>
      </c>
      <c r="I3505" t="s">
        <v>3455</v>
      </c>
      <c r="J3505" t="s">
        <v>20</v>
      </c>
      <c r="K3505" t="s">
        <v>21</v>
      </c>
      <c r="L3505">
        <v>0</v>
      </c>
      <c r="M3505">
        <v>0</v>
      </c>
      <c r="N3505" t="s">
        <v>22</v>
      </c>
      <c r="O3505">
        <v>7</v>
      </c>
      <c r="P3505" s="30">
        <f>SQRT((postes_2[[#This Row],[x]]-$Q$1)^2+(postes_2[[#This Row],[y]]-$R$1)^2)</f>
        <v>481968.31057165167</v>
      </c>
      <c r="Q3505">
        <v>831766.11999999697</v>
      </c>
      <c r="R3505">
        <v>6325302.1399999997</v>
      </c>
    </row>
    <row r="3506" spans="1:18">
      <c r="A3506">
        <v>2037</v>
      </c>
      <c r="B3506">
        <v>50001444</v>
      </c>
      <c r="C3506" t="e">
        <f>+#REF!</f>
        <v>#REF!</v>
      </c>
      <c r="D3506" t="s">
        <v>274</v>
      </c>
      <c r="E3506">
        <v>938131200000</v>
      </c>
      <c r="F3506">
        <v>1422894735000</v>
      </c>
      <c r="G3506">
        <v>1</v>
      </c>
      <c r="H3506" t="s">
        <v>3917</v>
      </c>
      <c r="I3506" t="s">
        <v>3918</v>
      </c>
      <c r="J3506" t="s">
        <v>1274</v>
      </c>
      <c r="K3506" t="s">
        <v>21</v>
      </c>
      <c r="L3506">
        <v>0</v>
      </c>
      <c r="M3506">
        <v>0</v>
      </c>
      <c r="N3506" t="s">
        <v>22</v>
      </c>
      <c r="O3506">
        <v>3</v>
      </c>
      <c r="P3506" s="30">
        <f>SQRT((postes_2[[#This Row],[x]]-$Q$1)^2+(postes_2[[#This Row],[y]]-$R$1)^2)</f>
        <v>482153.79814395483</v>
      </c>
      <c r="Q3506">
        <v>640269.25</v>
      </c>
      <c r="R3506">
        <v>6272230.3399999999</v>
      </c>
    </row>
    <row r="3507" spans="1:18">
      <c r="A3507">
        <v>2221</v>
      </c>
      <c r="B3507">
        <v>60000113</v>
      </c>
      <c r="C3507">
        <f>+PF1288</f>
        <v>0</v>
      </c>
      <c r="D3507" t="s">
        <v>274</v>
      </c>
      <c r="E3507">
        <v>991785600000</v>
      </c>
      <c r="F3507">
        <v>1454066049000</v>
      </c>
      <c r="G3507">
        <v>1</v>
      </c>
      <c r="H3507" t="s">
        <v>5679</v>
      </c>
      <c r="I3507" t="s">
        <v>5680</v>
      </c>
      <c r="J3507" t="s">
        <v>20</v>
      </c>
      <c r="K3507" t="s">
        <v>21</v>
      </c>
      <c r="L3507">
        <v>0</v>
      </c>
      <c r="M3507">
        <v>0</v>
      </c>
      <c r="N3507" t="s">
        <v>22</v>
      </c>
      <c r="O3507">
        <v>3</v>
      </c>
      <c r="P3507" s="30">
        <f>SQRT((postes_2[[#This Row],[x]]-$Q$1)^2+(postes_2[[#This Row],[y]]-$R$1)^2)</f>
        <v>482958.98247320473</v>
      </c>
      <c r="Q3507">
        <v>135738.619999997</v>
      </c>
      <c r="R3507">
        <v>6842232.6699999999</v>
      </c>
    </row>
    <row r="3508" spans="1:18">
      <c r="A3508">
        <v>903</v>
      </c>
      <c r="B3508">
        <v>40000094</v>
      </c>
      <c r="C3508">
        <f>+PF2607</f>
        <v>0</v>
      </c>
      <c r="D3508" t="s">
        <v>168</v>
      </c>
      <c r="E3508">
        <v>1459504701000</v>
      </c>
      <c r="F3508">
        <v>1272979642000</v>
      </c>
      <c r="G3508">
        <v>1</v>
      </c>
      <c r="H3508" t="s">
        <v>1947</v>
      </c>
      <c r="I3508" t="s">
        <v>1948</v>
      </c>
      <c r="J3508" t="s">
        <v>20</v>
      </c>
      <c r="K3508" t="s">
        <v>21</v>
      </c>
      <c r="L3508">
        <v>0</v>
      </c>
      <c r="M3508">
        <v>0</v>
      </c>
      <c r="N3508" t="s">
        <v>22</v>
      </c>
      <c r="O3508">
        <v>3</v>
      </c>
      <c r="P3508" s="30">
        <f>SQRT((postes_2[[#This Row],[x]]-$Q$1)^2+(postes_2[[#This Row],[y]]-$R$1)^2)</f>
        <v>483061.55356087966</v>
      </c>
      <c r="Q3508">
        <v>923150.06000000203</v>
      </c>
      <c r="R3508">
        <v>6385251.54</v>
      </c>
    </row>
    <row r="3509" spans="1:18">
      <c r="A3509">
        <v>1049</v>
      </c>
      <c r="B3509">
        <v>50001468</v>
      </c>
      <c r="C3509" t="e">
        <f>+#REF!</f>
        <v>#REF!</v>
      </c>
      <c r="D3509" t="s">
        <v>30</v>
      </c>
      <c r="E3509">
        <v>1041465600000</v>
      </c>
      <c r="F3509">
        <v>1422961065000</v>
      </c>
      <c r="G3509">
        <v>1</v>
      </c>
      <c r="H3509" t="s">
        <v>3250</v>
      </c>
      <c r="I3509" t="s">
        <v>3251</v>
      </c>
      <c r="J3509" t="s">
        <v>3252</v>
      </c>
      <c r="K3509" t="s">
        <v>21</v>
      </c>
      <c r="L3509">
        <v>0</v>
      </c>
      <c r="M3509">
        <v>0</v>
      </c>
      <c r="N3509" t="s">
        <v>22</v>
      </c>
      <c r="O3509">
        <v>3</v>
      </c>
      <c r="P3509" s="30">
        <f>SQRT((postes_2[[#This Row],[x]]-$Q$1)^2+(postes_2[[#This Row],[y]]-$R$1)^2)</f>
        <v>483138.91758561129</v>
      </c>
      <c r="Q3509">
        <v>568463.28999999899</v>
      </c>
      <c r="R3509">
        <v>6272152.9800000004</v>
      </c>
    </row>
    <row r="3510" spans="1:18">
      <c r="A3510">
        <v>3663</v>
      </c>
      <c r="B3510">
        <v>70024207</v>
      </c>
      <c r="C3510" t="e">
        <f>+#REF!</f>
        <v>#REF!</v>
      </c>
      <c r="D3510" t="s">
        <v>482</v>
      </c>
      <c r="E3510">
        <v>1245427783000</v>
      </c>
      <c r="F3510">
        <v>1397128307000</v>
      </c>
      <c r="G3510">
        <v>1</v>
      </c>
      <c r="H3510" t="s">
        <v>7457</v>
      </c>
      <c r="I3510" t="s">
        <v>7458</v>
      </c>
      <c r="J3510" t="s">
        <v>7459</v>
      </c>
      <c r="K3510" t="s">
        <v>21</v>
      </c>
      <c r="L3510">
        <v>0</v>
      </c>
      <c r="M3510">
        <v>0</v>
      </c>
      <c r="N3510" t="s">
        <v>22</v>
      </c>
      <c r="O3510">
        <v>3</v>
      </c>
      <c r="P3510" s="30">
        <f>SQRT((postes_2[[#This Row],[x]]-$Q$1)^2+(postes_2[[#This Row],[y]]-$R$1)^2)</f>
        <v>483557.69753186998</v>
      </c>
      <c r="Q3510">
        <v>853055.64000000095</v>
      </c>
      <c r="R3510">
        <v>6335156.3499999996</v>
      </c>
    </row>
    <row r="3511" spans="1:18">
      <c r="A3511">
        <v>146</v>
      </c>
      <c r="B3511">
        <v>30001788</v>
      </c>
      <c r="C3511">
        <f>+PF3367</f>
        <v>0</v>
      </c>
      <c r="D3511" t="s">
        <v>17</v>
      </c>
      <c r="E3511">
        <v>610761600000</v>
      </c>
      <c r="F3511">
        <v>1319641959000</v>
      </c>
      <c r="G3511">
        <v>1</v>
      </c>
      <c r="H3511" t="s">
        <v>379</v>
      </c>
      <c r="I3511" t="s">
        <v>380</v>
      </c>
      <c r="J3511" t="s">
        <v>20</v>
      </c>
      <c r="K3511" t="s">
        <v>21</v>
      </c>
      <c r="L3511">
        <v>0</v>
      </c>
      <c r="M3511">
        <v>0</v>
      </c>
      <c r="N3511" t="s">
        <v>22</v>
      </c>
      <c r="O3511">
        <v>3</v>
      </c>
      <c r="P3511" s="30">
        <f>SQRT((postes_2[[#This Row],[x]]-$Q$1)^2+(postes_2[[#This Row],[y]]-$R$1)^2)</f>
        <v>483881.4024688002</v>
      </c>
      <c r="Q3511">
        <v>1004551.2</v>
      </c>
      <c r="R3511">
        <v>6472676.5599999996</v>
      </c>
    </row>
    <row r="3512" spans="1:18">
      <c r="A3512">
        <v>1297</v>
      </c>
      <c r="B3512">
        <v>50001463</v>
      </c>
      <c r="C3512">
        <f>+PF2220</f>
        <v>0</v>
      </c>
      <c r="D3512" t="s">
        <v>30</v>
      </c>
      <c r="E3512">
        <v>1105612344000</v>
      </c>
      <c r="F3512">
        <v>1343235303000</v>
      </c>
      <c r="G3512">
        <v>1</v>
      </c>
      <c r="H3512" t="s">
        <v>2586</v>
      </c>
      <c r="I3512" t="s">
        <v>2587</v>
      </c>
      <c r="J3512" t="s">
        <v>20</v>
      </c>
      <c r="K3512" t="s">
        <v>21</v>
      </c>
      <c r="L3512">
        <v>0</v>
      </c>
      <c r="M3512">
        <v>0</v>
      </c>
      <c r="N3512" t="s">
        <v>22</v>
      </c>
      <c r="O3512">
        <v>6</v>
      </c>
      <c r="P3512" s="30">
        <f>SQRT((postes_2[[#This Row],[x]]-$Q$1)^2+(postes_2[[#This Row],[y]]-$R$1)^2)</f>
        <v>484398.91526713967</v>
      </c>
      <c r="Q3512">
        <v>570147.53000000096</v>
      </c>
      <c r="R3512">
        <v>6270744.5599999996</v>
      </c>
    </row>
    <row r="3513" spans="1:18">
      <c r="A3513">
        <v>2872</v>
      </c>
      <c r="B3513">
        <v>50001359</v>
      </c>
      <c r="C3513" t="e">
        <f>+#REF!</f>
        <v>#REF!</v>
      </c>
      <c r="D3513" t="s">
        <v>90</v>
      </c>
      <c r="E3513">
        <v>610761600000</v>
      </c>
      <c r="F3513">
        <v>1144331379000</v>
      </c>
      <c r="G3513">
        <v>1</v>
      </c>
      <c r="H3513" t="s">
        <v>6608</v>
      </c>
      <c r="I3513" t="s">
        <v>6609</v>
      </c>
      <c r="J3513" t="s">
        <v>20</v>
      </c>
      <c r="K3513" t="s">
        <v>21</v>
      </c>
      <c r="L3513">
        <v>0</v>
      </c>
      <c r="M3513">
        <v>0</v>
      </c>
      <c r="N3513" t="s">
        <v>22</v>
      </c>
      <c r="O3513">
        <v>3</v>
      </c>
      <c r="P3513" s="30">
        <f>SQRT((postes_2[[#This Row],[x]]-$Q$1)^2+(postes_2[[#This Row],[y]]-$R$1)^2)</f>
        <v>485213.2677234647</v>
      </c>
      <c r="Q3513">
        <v>713662.53000000096</v>
      </c>
      <c r="R3513">
        <v>6279349.4199999999</v>
      </c>
    </row>
    <row r="3514" spans="1:18">
      <c r="A3514">
        <v>2462</v>
      </c>
      <c r="B3514">
        <v>20000469</v>
      </c>
      <c r="C3514">
        <f>+PF1054</f>
        <v>0</v>
      </c>
      <c r="D3514" t="s">
        <v>274</v>
      </c>
      <c r="E3514">
        <v>610761600000</v>
      </c>
      <c r="F3514">
        <v>1424428146000</v>
      </c>
      <c r="G3514">
        <v>1</v>
      </c>
      <c r="H3514" t="s">
        <v>6402</v>
      </c>
      <c r="I3514" t="s">
        <v>6403</v>
      </c>
      <c r="J3514" t="s">
        <v>186</v>
      </c>
      <c r="K3514" t="s">
        <v>21</v>
      </c>
      <c r="L3514">
        <v>0</v>
      </c>
      <c r="M3514">
        <v>0</v>
      </c>
      <c r="N3514" t="s">
        <v>22</v>
      </c>
      <c r="O3514">
        <v>3</v>
      </c>
      <c r="P3514" s="30">
        <f>SQRT((postes_2[[#This Row],[x]]-$Q$1)^2+(postes_2[[#This Row],[y]]-$R$1)^2)</f>
        <v>485580.19279827364</v>
      </c>
      <c r="Q3514">
        <v>1077309.1499999999</v>
      </c>
      <c r="R3514">
        <v>6887061.2599999998</v>
      </c>
    </row>
    <row r="3515" spans="1:18">
      <c r="A3515">
        <v>2895</v>
      </c>
      <c r="B3515">
        <v>50001482</v>
      </c>
      <c r="C3515">
        <f>+PF622</f>
        <v>0</v>
      </c>
      <c r="D3515" t="s">
        <v>74</v>
      </c>
      <c r="E3515">
        <v>786931200000</v>
      </c>
      <c r="F3515">
        <v>1374164723000</v>
      </c>
      <c r="G3515">
        <v>1</v>
      </c>
      <c r="H3515" t="s">
        <v>6650</v>
      </c>
      <c r="I3515" t="s">
        <v>6651</v>
      </c>
      <c r="J3515" t="s">
        <v>20</v>
      </c>
      <c r="K3515" t="s">
        <v>21</v>
      </c>
      <c r="L3515">
        <v>0</v>
      </c>
      <c r="M3515">
        <v>0</v>
      </c>
      <c r="N3515" t="s">
        <v>22</v>
      </c>
      <c r="O3515">
        <v>3</v>
      </c>
      <c r="P3515" s="30">
        <f>SQRT((postes_2[[#This Row],[x]]-$Q$1)^2+(postes_2[[#This Row],[y]]-$R$1)^2)</f>
        <v>486015.93865640817</v>
      </c>
      <c r="Q3515">
        <v>561010.85000000102</v>
      </c>
      <c r="R3515">
        <v>6269969.4800000004</v>
      </c>
    </row>
    <row r="3516" spans="1:18">
      <c r="A3516">
        <v>462</v>
      </c>
      <c r="B3516">
        <v>50001158</v>
      </c>
      <c r="C3516" t="e">
        <f>+#REF!</f>
        <v>#REF!</v>
      </c>
      <c r="D3516" t="s">
        <v>38</v>
      </c>
      <c r="E3516" s="1">
        <v>829872000000</v>
      </c>
      <c r="F3516">
        <v>1220534658000</v>
      </c>
      <c r="G3516">
        <v>1</v>
      </c>
      <c r="H3516" t="s">
        <v>428</v>
      </c>
      <c r="I3516" t="s">
        <v>429</v>
      </c>
      <c r="J3516" t="s">
        <v>430</v>
      </c>
      <c r="K3516" t="s">
        <v>21</v>
      </c>
      <c r="L3516">
        <v>0</v>
      </c>
      <c r="M3516">
        <v>0</v>
      </c>
      <c r="N3516" t="s">
        <v>22</v>
      </c>
      <c r="O3516">
        <v>3</v>
      </c>
      <c r="P3516" s="30">
        <f>SQRT((postes_2[[#This Row],[x]]-$Q$1)^2+(postes_2[[#This Row],[y]]-$R$1)^2)</f>
        <v>486035.35912206402</v>
      </c>
      <c r="Q3516">
        <v>426840.52000000299</v>
      </c>
      <c r="R3516">
        <v>6303450.2999999998</v>
      </c>
    </row>
    <row r="3517" spans="1:18">
      <c r="A3517">
        <v>675</v>
      </c>
      <c r="B3517">
        <v>50001401</v>
      </c>
      <c r="C3517">
        <f>+PF2847</f>
        <v>0</v>
      </c>
      <c r="D3517" t="s">
        <v>23</v>
      </c>
      <c r="E3517">
        <v>610761600000</v>
      </c>
      <c r="F3517">
        <v>1222168327000</v>
      </c>
      <c r="G3517">
        <v>1</v>
      </c>
      <c r="H3517" t="s">
        <v>1119</v>
      </c>
      <c r="I3517" t="s">
        <v>1120</v>
      </c>
      <c r="J3517" t="s">
        <v>20</v>
      </c>
      <c r="K3517" t="s">
        <v>21</v>
      </c>
      <c r="L3517">
        <v>0</v>
      </c>
      <c r="M3517">
        <v>0</v>
      </c>
      <c r="N3517" t="s">
        <v>22</v>
      </c>
      <c r="O3517">
        <v>6</v>
      </c>
      <c r="P3517" s="30">
        <f>SQRT((postes_2[[#This Row],[x]]-$Q$1)^2+(postes_2[[#This Row],[y]]-$R$1)^2)</f>
        <v>486303.26638162066</v>
      </c>
      <c r="Q3517">
        <v>695189.32</v>
      </c>
      <c r="R3517">
        <v>6274595.5800000001</v>
      </c>
    </row>
    <row r="3518" spans="1:18">
      <c r="A3518">
        <v>1657</v>
      </c>
      <c r="B3518">
        <v>50001065</v>
      </c>
      <c r="C3518">
        <f>+PF1863</f>
        <v>0</v>
      </c>
      <c r="D3518" t="s">
        <v>23</v>
      </c>
      <c r="E3518">
        <v>1010966400000</v>
      </c>
      <c r="F3518">
        <v>1239791751000</v>
      </c>
      <c r="G3518">
        <v>1</v>
      </c>
      <c r="H3518" t="s">
        <v>2379</v>
      </c>
      <c r="I3518" t="s">
        <v>2380</v>
      </c>
      <c r="J3518" t="s">
        <v>20</v>
      </c>
      <c r="K3518" t="s">
        <v>21</v>
      </c>
      <c r="L3518">
        <v>0</v>
      </c>
      <c r="M3518">
        <v>0</v>
      </c>
      <c r="N3518" t="s">
        <v>22</v>
      </c>
      <c r="O3518">
        <v>3</v>
      </c>
      <c r="P3518" s="30">
        <f>SQRT((postes_2[[#This Row],[x]]-$Q$1)^2+(postes_2[[#This Row],[y]]-$R$1)^2)</f>
        <v>486525.88813474972</v>
      </c>
      <c r="Q3518">
        <v>385344.20000000298</v>
      </c>
      <c r="R3518">
        <v>6322154.8799999999</v>
      </c>
    </row>
    <row r="3519" spans="1:18">
      <c r="A3519">
        <v>2729</v>
      </c>
      <c r="B3519">
        <v>20000474</v>
      </c>
      <c r="C3519" t="e">
        <f>+#REF!</f>
        <v>#REF!</v>
      </c>
      <c r="D3519" t="s">
        <v>274</v>
      </c>
      <c r="E3519">
        <v>610761600000</v>
      </c>
      <c r="F3519">
        <v>1424346905000</v>
      </c>
      <c r="G3519">
        <v>1</v>
      </c>
      <c r="H3519" t="s">
        <v>6416</v>
      </c>
      <c r="I3519" t="s">
        <v>6417</v>
      </c>
      <c r="J3519" t="s">
        <v>186</v>
      </c>
      <c r="K3519" t="s">
        <v>21</v>
      </c>
      <c r="L3519">
        <v>0</v>
      </c>
      <c r="M3519">
        <v>0</v>
      </c>
      <c r="N3519" t="s">
        <v>22</v>
      </c>
      <c r="O3519">
        <v>3</v>
      </c>
      <c r="P3519" s="30">
        <f>SQRT((postes_2[[#This Row],[x]]-$Q$1)^2+(postes_2[[#This Row],[y]]-$R$1)^2)</f>
        <v>486571.03726203158</v>
      </c>
      <c r="Q3519">
        <v>1078904.48</v>
      </c>
      <c r="R3519">
        <v>6885067.2400000002</v>
      </c>
    </row>
    <row r="3520" spans="1:18">
      <c r="A3520">
        <v>1651</v>
      </c>
      <c r="B3520">
        <v>50001488</v>
      </c>
      <c r="C3520">
        <f>+PF1871</f>
        <v>0</v>
      </c>
      <c r="D3520" t="s">
        <v>30</v>
      </c>
      <c r="E3520">
        <v>610761600000</v>
      </c>
      <c r="F3520">
        <v>1378203629000</v>
      </c>
      <c r="G3520">
        <v>1</v>
      </c>
      <c r="H3520" t="s">
        <v>3511</v>
      </c>
      <c r="I3520" t="s">
        <v>3512</v>
      </c>
      <c r="J3520" t="s">
        <v>20</v>
      </c>
      <c r="K3520" t="s">
        <v>21</v>
      </c>
      <c r="L3520">
        <v>0</v>
      </c>
      <c r="M3520">
        <v>0</v>
      </c>
      <c r="N3520" t="s">
        <v>22</v>
      </c>
      <c r="O3520">
        <v>3</v>
      </c>
      <c r="P3520" s="30">
        <f>SQRT((postes_2[[#This Row],[x]]-$Q$1)^2+(postes_2[[#This Row],[y]]-$R$1)^2)</f>
        <v>486582.94256329333</v>
      </c>
      <c r="Q3520">
        <v>656051.27000000305</v>
      </c>
      <c r="R3520">
        <v>6269019.1200000001</v>
      </c>
    </row>
    <row r="3521" spans="1:18">
      <c r="A3521">
        <v>3862</v>
      </c>
      <c r="B3521">
        <v>50001503</v>
      </c>
      <c r="C3521" t="e">
        <f>+#REF!</f>
        <v>#REF!</v>
      </c>
      <c r="D3521" t="s">
        <v>20</v>
      </c>
      <c r="E3521">
        <v>610761600000</v>
      </c>
      <c r="F3521" t="s">
        <v>20</v>
      </c>
      <c r="G3521">
        <v>1</v>
      </c>
      <c r="H3521" t="s">
        <v>7934</v>
      </c>
      <c r="I3521" t="s">
        <v>7935</v>
      </c>
      <c r="J3521" t="s">
        <v>20</v>
      </c>
      <c r="K3521" t="s">
        <v>21</v>
      </c>
      <c r="L3521">
        <v>0</v>
      </c>
      <c r="M3521">
        <v>0</v>
      </c>
      <c r="N3521" t="s">
        <v>22</v>
      </c>
      <c r="O3521">
        <v>3</v>
      </c>
      <c r="P3521" s="30">
        <f>SQRT((postes_2[[#This Row],[x]]-$Q$1)^2+(postes_2[[#This Row],[y]]-$R$1)^2)</f>
        <v>486643.35310205742</v>
      </c>
      <c r="Q3521">
        <v>648571.06000000203</v>
      </c>
      <c r="R3521">
        <v>6268312.8799999999</v>
      </c>
    </row>
    <row r="3522" spans="1:18">
      <c r="A3522">
        <v>3801</v>
      </c>
      <c r="B3522">
        <v>40000311</v>
      </c>
      <c r="C3522" t="e">
        <f>+#REF!</f>
        <v>#REF!</v>
      </c>
      <c r="D3522" t="s">
        <v>482</v>
      </c>
      <c r="E3522">
        <v>610761600000</v>
      </c>
      <c r="F3522">
        <v>1396865065000</v>
      </c>
      <c r="G3522">
        <v>1</v>
      </c>
      <c r="H3522" t="s">
        <v>7965</v>
      </c>
      <c r="I3522" t="s">
        <v>7966</v>
      </c>
      <c r="J3522" t="s">
        <v>26</v>
      </c>
      <c r="K3522" t="s">
        <v>21</v>
      </c>
      <c r="L3522">
        <v>0</v>
      </c>
      <c r="M3522">
        <v>0</v>
      </c>
      <c r="N3522" t="s">
        <v>22</v>
      </c>
      <c r="O3522">
        <v>3</v>
      </c>
      <c r="P3522" s="30">
        <f>SQRT((postes_2[[#This Row],[x]]-$Q$1)^2+(postes_2[[#This Row],[y]]-$R$1)^2)</f>
        <v>486648.7814186649</v>
      </c>
      <c r="Q3522">
        <v>851667.96999999904</v>
      </c>
      <c r="R3522">
        <v>6330791.9900000002</v>
      </c>
    </row>
    <row r="3523" spans="1:18">
      <c r="A3523">
        <v>1754</v>
      </c>
      <c r="B3523">
        <v>50002246</v>
      </c>
      <c r="C3523">
        <f>+PF1771</f>
        <v>0</v>
      </c>
      <c r="D3523" t="s">
        <v>23</v>
      </c>
      <c r="E3523">
        <v>1264618847000</v>
      </c>
      <c r="F3523">
        <v>1307712269000</v>
      </c>
      <c r="G3523">
        <v>1</v>
      </c>
      <c r="H3523" t="s">
        <v>7038</v>
      </c>
      <c r="I3523" t="s">
        <v>7039</v>
      </c>
      <c r="J3523" t="s">
        <v>98</v>
      </c>
      <c r="K3523" t="s">
        <v>21</v>
      </c>
      <c r="L3523">
        <v>0</v>
      </c>
      <c r="M3523">
        <v>0</v>
      </c>
      <c r="N3523" t="s">
        <v>22</v>
      </c>
      <c r="O3523">
        <v>3</v>
      </c>
      <c r="P3523" s="30">
        <f>SQRT((postes_2[[#This Row],[x]]-$Q$1)^2+(postes_2[[#This Row],[y]]-$R$1)^2)</f>
        <v>486692.44694070838</v>
      </c>
      <c r="Q3523">
        <v>535922.06000000203</v>
      </c>
      <c r="R3523">
        <v>6272513.0300000003</v>
      </c>
    </row>
    <row r="3524" spans="1:18">
      <c r="A3524">
        <v>3</v>
      </c>
      <c r="B3524">
        <v>50001251</v>
      </c>
      <c r="C3524">
        <f>+PF3523</f>
        <v>0</v>
      </c>
      <c r="D3524" t="s">
        <v>20</v>
      </c>
      <c r="E3524">
        <v>769737600000</v>
      </c>
      <c r="F3524" t="s">
        <v>20</v>
      </c>
      <c r="G3524">
        <v>1</v>
      </c>
      <c r="H3524" t="s">
        <v>7272</v>
      </c>
      <c r="I3524" t="s">
        <v>7273</v>
      </c>
      <c r="J3524" t="s">
        <v>20</v>
      </c>
      <c r="K3524" t="s">
        <v>21</v>
      </c>
      <c r="L3524">
        <v>0</v>
      </c>
      <c r="M3524">
        <v>0</v>
      </c>
      <c r="N3524" t="s">
        <v>22</v>
      </c>
      <c r="O3524">
        <v>3</v>
      </c>
      <c r="P3524" s="30">
        <f>SQRT((postes_2[[#This Row],[x]]-$Q$1)^2+(postes_2[[#This Row],[y]]-$R$1)^2)</f>
        <v>486699.15859036607</v>
      </c>
      <c r="Q3524">
        <v>741452.04999999702</v>
      </c>
      <c r="R3524">
        <v>6284719.79</v>
      </c>
    </row>
    <row r="3525" spans="1:18">
      <c r="A3525">
        <v>3114</v>
      </c>
      <c r="B3525">
        <v>60000047</v>
      </c>
      <c r="C3525" t="e">
        <f>+#REF!</f>
        <v>#REF!</v>
      </c>
      <c r="D3525" t="s">
        <v>27</v>
      </c>
      <c r="E3525">
        <v>988243200000</v>
      </c>
      <c r="F3525">
        <v>1299258561000</v>
      </c>
      <c r="G3525">
        <v>1</v>
      </c>
      <c r="H3525" t="s">
        <v>3066</v>
      </c>
      <c r="I3525" t="s">
        <v>3067</v>
      </c>
      <c r="J3525" t="s">
        <v>20</v>
      </c>
      <c r="K3525" t="s">
        <v>21</v>
      </c>
      <c r="L3525">
        <v>0</v>
      </c>
      <c r="M3525">
        <v>0</v>
      </c>
      <c r="N3525" t="s">
        <v>22</v>
      </c>
      <c r="O3525">
        <v>3</v>
      </c>
      <c r="P3525" s="30">
        <f>SQRT((postes_2[[#This Row],[x]]-$Q$1)^2+(postes_2[[#This Row],[y]]-$R$1)^2)</f>
        <v>487223.70481172466</v>
      </c>
      <c r="Q3525">
        <v>133218.899999999</v>
      </c>
      <c r="R3525">
        <v>6851538.8700000001</v>
      </c>
    </row>
    <row r="3526" spans="1:18">
      <c r="A3526">
        <v>3820</v>
      </c>
      <c r="B3526">
        <v>50001508</v>
      </c>
      <c r="C3526" t="e">
        <f>+#REF!</f>
        <v>#REF!</v>
      </c>
      <c r="D3526" t="s">
        <v>1094</v>
      </c>
      <c r="E3526">
        <v>610761600000</v>
      </c>
      <c r="F3526">
        <v>1424347575000</v>
      </c>
      <c r="G3526">
        <v>1</v>
      </c>
      <c r="H3526" t="s">
        <v>8145</v>
      </c>
      <c r="I3526" t="s">
        <v>8145</v>
      </c>
      <c r="J3526" t="s">
        <v>20</v>
      </c>
      <c r="K3526" t="s">
        <v>21</v>
      </c>
      <c r="L3526">
        <v>0</v>
      </c>
      <c r="M3526">
        <v>0</v>
      </c>
      <c r="N3526" t="s">
        <v>22</v>
      </c>
      <c r="O3526">
        <v>3</v>
      </c>
      <c r="P3526" s="30">
        <f>SQRT((postes_2[[#This Row],[x]]-$Q$1)^2+(postes_2[[#This Row],[y]]-$R$1)^2)</f>
        <v>487496.95924285153</v>
      </c>
      <c r="Q3526">
        <v>653141.93999999797</v>
      </c>
      <c r="R3526">
        <v>6267836.6399999997</v>
      </c>
    </row>
    <row r="3527" spans="1:18">
      <c r="A3527">
        <v>2484</v>
      </c>
      <c r="B3527">
        <v>40000007</v>
      </c>
      <c r="C3527">
        <f>+PF1047</f>
        <v>0</v>
      </c>
      <c r="D3527" t="s">
        <v>30</v>
      </c>
      <c r="E3527">
        <v>1442504135000</v>
      </c>
      <c r="F3527">
        <v>1438686003000</v>
      </c>
      <c r="G3527">
        <v>1</v>
      </c>
      <c r="H3527" t="s">
        <v>6173</v>
      </c>
      <c r="I3527" t="s">
        <v>6174</v>
      </c>
      <c r="J3527" t="s">
        <v>20</v>
      </c>
      <c r="K3527" t="s">
        <v>21</v>
      </c>
      <c r="L3527">
        <v>0</v>
      </c>
      <c r="M3527">
        <v>0</v>
      </c>
      <c r="N3527" t="s">
        <v>22</v>
      </c>
      <c r="O3527">
        <v>5</v>
      </c>
      <c r="P3527" s="30">
        <f>SQRT((postes_2[[#This Row],[x]]-$Q$1)^2+(postes_2[[#This Row],[y]]-$R$1)^2)</f>
        <v>487568.56708571629</v>
      </c>
      <c r="Q3527">
        <v>979449.67000000202</v>
      </c>
      <c r="R3527">
        <v>6434751.5300000003</v>
      </c>
    </row>
    <row r="3528" spans="1:18">
      <c r="A3528">
        <v>1619</v>
      </c>
      <c r="B3528">
        <v>50001169</v>
      </c>
      <c r="C3528">
        <f>+PF1911</f>
        <v>0</v>
      </c>
      <c r="D3528" t="s">
        <v>77</v>
      </c>
      <c r="E3528">
        <v>610761600000</v>
      </c>
      <c r="F3528">
        <v>1318347233000</v>
      </c>
      <c r="G3528">
        <v>1</v>
      </c>
      <c r="H3528" t="s">
        <v>3443</v>
      </c>
      <c r="I3528" t="s">
        <v>3444</v>
      </c>
      <c r="J3528" t="s">
        <v>20</v>
      </c>
      <c r="K3528" t="s">
        <v>21</v>
      </c>
      <c r="L3528">
        <v>0</v>
      </c>
      <c r="M3528">
        <v>0</v>
      </c>
      <c r="N3528" t="s">
        <v>22</v>
      </c>
      <c r="O3528">
        <v>3</v>
      </c>
      <c r="P3528" s="30">
        <f>SQRT((postes_2[[#This Row],[x]]-$Q$1)^2+(postes_2[[#This Row],[y]]-$R$1)^2)</f>
        <v>487721.67602672125</v>
      </c>
      <c r="Q3528">
        <v>786802.53999999899</v>
      </c>
      <c r="R3528">
        <v>6298732.7400000002</v>
      </c>
    </row>
    <row r="3529" spans="1:18">
      <c r="A3529">
        <v>1282</v>
      </c>
      <c r="B3529">
        <v>50001453</v>
      </c>
      <c r="C3529">
        <f>+PF2249</f>
        <v>0</v>
      </c>
      <c r="D3529" t="s">
        <v>20</v>
      </c>
      <c r="E3529">
        <v>610761600000</v>
      </c>
      <c r="F3529" t="s">
        <v>20</v>
      </c>
      <c r="G3529">
        <v>1</v>
      </c>
      <c r="H3529" t="s">
        <v>3196</v>
      </c>
      <c r="I3529" t="s">
        <v>3197</v>
      </c>
      <c r="J3529" t="s">
        <v>20</v>
      </c>
      <c r="K3529" t="s">
        <v>21</v>
      </c>
      <c r="L3529">
        <v>0</v>
      </c>
      <c r="M3529">
        <v>0</v>
      </c>
      <c r="N3529" t="s">
        <v>22</v>
      </c>
      <c r="O3529">
        <v>3</v>
      </c>
      <c r="P3529" s="30">
        <f>SQRT((postes_2[[#This Row],[x]]-$Q$1)^2+(postes_2[[#This Row],[y]]-$R$1)^2)</f>
        <v>488161.51881251304</v>
      </c>
      <c r="Q3529">
        <v>684196.10000000102</v>
      </c>
      <c r="R3529">
        <v>6270900.4100000001</v>
      </c>
    </row>
    <row r="3530" spans="1:18">
      <c r="A3530">
        <v>3997</v>
      </c>
      <c r="B3530">
        <v>70045288</v>
      </c>
      <c r="C3530" t="e">
        <f>+#REF!</f>
        <v>#REF!</v>
      </c>
      <c r="D3530" t="s">
        <v>264</v>
      </c>
      <c r="E3530">
        <v>1417190852000</v>
      </c>
      <c r="F3530">
        <v>1375454101000</v>
      </c>
      <c r="G3530">
        <v>1</v>
      </c>
      <c r="H3530" t="s">
        <v>7991</v>
      </c>
      <c r="I3530" t="s">
        <v>7992</v>
      </c>
      <c r="J3530" t="s">
        <v>20</v>
      </c>
      <c r="K3530" t="s">
        <v>21</v>
      </c>
      <c r="L3530">
        <v>0</v>
      </c>
      <c r="M3530">
        <v>0</v>
      </c>
      <c r="N3530" t="s">
        <v>22</v>
      </c>
      <c r="O3530">
        <v>3</v>
      </c>
      <c r="P3530" s="30">
        <f>SQRT((postes_2[[#This Row],[x]]-$Q$1)^2+(postes_2[[#This Row],[y]]-$R$1)^2)</f>
        <v>488199.30630861211</v>
      </c>
      <c r="Q3530">
        <v>385429.15999999602</v>
      </c>
      <c r="R3530">
        <v>6320223.96</v>
      </c>
    </row>
    <row r="3531" spans="1:18">
      <c r="A3531">
        <v>2892</v>
      </c>
      <c r="B3531">
        <v>50001534</v>
      </c>
      <c r="C3531" t="e">
        <f>+#REF!</f>
        <v>#REF!</v>
      </c>
      <c r="D3531" t="s">
        <v>74</v>
      </c>
      <c r="E3531">
        <v>610761600000</v>
      </c>
      <c r="F3531">
        <v>1374252307000</v>
      </c>
      <c r="G3531">
        <v>1</v>
      </c>
      <c r="H3531" t="s">
        <v>6645</v>
      </c>
      <c r="I3531" t="s">
        <v>6646</v>
      </c>
      <c r="J3531" t="s">
        <v>20</v>
      </c>
      <c r="K3531" t="s">
        <v>21</v>
      </c>
      <c r="L3531">
        <v>0</v>
      </c>
      <c r="M3531">
        <v>0</v>
      </c>
      <c r="N3531" t="s">
        <v>22</v>
      </c>
      <c r="O3531">
        <v>3</v>
      </c>
      <c r="P3531" s="30">
        <f>SQRT((postes_2[[#This Row],[x]]-$Q$1)^2+(postes_2[[#This Row],[y]]-$R$1)^2)</f>
        <v>488770.08553929103</v>
      </c>
      <c r="Q3531">
        <v>586384.5</v>
      </c>
      <c r="R3531">
        <v>6265286.0300000003</v>
      </c>
    </row>
    <row r="3532" spans="1:18">
      <c r="A3532">
        <v>1379</v>
      </c>
      <c r="B3532">
        <v>40000336</v>
      </c>
      <c r="C3532">
        <f>+PF2155</f>
        <v>0</v>
      </c>
      <c r="D3532" t="s">
        <v>77</v>
      </c>
      <c r="E3532">
        <v>610761600000</v>
      </c>
      <c r="F3532">
        <v>1367510821000</v>
      </c>
      <c r="G3532">
        <v>1</v>
      </c>
      <c r="H3532" t="s">
        <v>2742</v>
      </c>
      <c r="I3532" t="s">
        <v>2743</v>
      </c>
      <c r="J3532" t="s">
        <v>2728</v>
      </c>
      <c r="K3532" t="s">
        <v>21</v>
      </c>
      <c r="L3532">
        <v>0</v>
      </c>
      <c r="M3532">
        <v>0</v>
      </c>
      <c r="N3532" t="s">
        <v>22</v>
      </c>
      <c r="O3532">
        <v>3</v>
      </c>
      <c r="P3532" s="30">
        <f>SQRT((postes_2[[#This Row],[x]]-$Q$1)^2+(postes_2[[#This Row],[y]]-$R$1)^2)</f>
        <v>488796.62427581707</v>
      </c>
      <c r="Q3532">
        <v>846568.64999999898</v>
      </c>
      <c r="R3532">
        <v>6325467.9199999999</v>
      </c>
    </row>
    <row r="3533" spans="1:18">
      <c r="A3533">
        <v>2219</v>
      </c>
      <c r="B3533">
        <v>40000453</v>
      </c>
      <c r="C3533" t="e">
        <f>+#REF!</f>
        <v>#REF!</v>
      </c>
      <c r="D3533" t="s">
        <v>274</v>
      </c>
      <c r="E3533">
        <v>610761600000</v>
      </c>
      <c r="F3533">
        <v>1454427213000</v>
      </c>
      <c r="G3533">
        <v>1</v>
      </c>
      <c r="H3533" t="s">
        <v>5676</v>
      </c>
      <c r="I3533" t="s">
        <v>5677</v>
      </c>
      <c r="J3533" t="s">
        <v>26</v>
      </c>
      <c r="K3533" t="s">
        <v>21</v>
      </c>
      <c r="L3533">
        <v>0</v>
      </c>
      <c r="M3533">
        <v>0</v>
      </c>
      <c r="N3533" t="s">
        <v>22</v>
      </c>
      <c r="O3533">
        <v>3</v>
      </c>
      <c r="P3533" s="30">
        <f>SQRT((postes_2[[#This Row],[x]]-$Q$1)^2+(postes_2[[#This Row],[y]]-$R$1)^2)</f>
        <v>489065.62126071064</v>
      </c>
      <c r="Q3533">
        <v>809994.60000000102</v>
      </c>
      <c r="R3533">
        <v>6306948.2599999998</v>
      </c>
    </row>
    <row r="3534" spans="1:18">
      <c r="A3534">
        <v>2465</v>
      </c>
      <c r="B3534">
        <v>50001323</v>
      </c>
      <c r="C3534" t="e">
        <f>+#REF!</f>
        <v>#REF!</v>
      </c>
      <c r="D3534" t="s">
        <v>20</v>
      </c>
      <c r="E3534">
        <v>610761600000</v>
      </c>
      <c r="F3534" t="s">
        <v>20</v>
      </c>
      <c r="G3534">
        <v>1</v>
      </c>
      <c r="H3534" t="s">
        <v>6504</v>
      </c>
      <c r="I3534" t="s">
        <v>6505</v>
      </c>
      <c r="J3534" t="s">
        <v>20</v>
      </c>
      <c r="K3534" t="s">
        <v>21</v>
      </c>
      <c r="L3534">
        <v>0</v>
      </c>
      <c r="M3534">
        <v>0</v>
      </c>
      <c r="N3534" t="s">
        <v>22</v>
      </c>
      <c r="O3534">
        <v>3</v>
      </c>
      <c r="P3534" s="30">
        <f>SQRT((postes_2[[#This Row],[x]]-$Q$1)^2+(postes_2[[#This Row],[y]]-$R$1)^2)</f>
        <v>489287.22840840486</v>
      </c>
      <c r="Q3534">
        <v>735197.21000000101</v>
      </c>
      <c r="R3534">
        <v>6280339.8099999996</v>
      </c>
    </row>
    <row r="3535" spans="1:18">
      <c r="A3535">
        <v>538</v>
      </c>
      <c r="B3535">
        <v>50001525</v>
      </c>
      <c r="C3535">
        <f>+PF2999</f>
        <v>0</v>
      </c>
      <c r="D3535" t="s">
        <v>274</v>
      </c>
      <c r="E3535">
        <v>811987200000</v>
      </c>
      <c r="F3535">
        <v>1424440296000</v>
      </c>
      <c r="G3535">
        <v>1</v>
      </c>
      <c r="H3535" t="s">
        <v>1109</v>
      </c>
      <c r="I3535" t="s">
        <v>1110</v>
      </c>
      <c r="J3535" t="s">
        <v>26</v>
      </c>
      <c r="K3535" t="s">
        <v>21</v>
      </c>
      <c r="L3535">
        <v>0</v>
      </c>
      <c r="M3535">
        <v>0</v>
      </c>
      <c r="N3535" t="s">
        <v>22</v>
      </c>
      <c r="O3535">
        <v>3</v>
      </c>
      <c r="P3535" s="30">
        <f>SQRT((postes_2[[#This Row],[x]]-$Q$1)^2+(postes_2[[#This Row],[y]]-$R$1)^2)</f>
        <v>489380.58324720588</v>
      </c>
      <c r="Q3535">
        <v>565214.89000000095</v>
      </c>
      <c r="R3535">
        <v>6266178.6600000001</v>
      </c>
    </row>
    <row r="3536" spans="1:18">
      <c r="A3536">
        <v>1778</v>
      </c>
      <c r="B3536">
        <v>70003607</v>
      </c>
      <c r="C3536" t="e">
        <f>+#REF!</f>
        <v>#REF!</v>
      </c>
      <c r="D3536" t="s">
        <v>482</v>
      </c>
      <c r="E3536">
        <v>1093273643000</v>
      </c>
      <c r="F3536">
        <v>1396959851000</v>
      </c>
      <c r="G3536">
        <v>1</v>
      </c>
      <c r="H3536" t="s">
        <v>7087</v>
      </c>
      <c r="I3536" t="s">
        <v>7088</v>
      </c>
      <c r="J3536" t="s">
        <v>20</v>
      </c>
      <c r="K3536" t="s">
        <v>21</v>
      </c>
      <c r="L3536">
        <v>0</v>
      </c>
      <c r="M3536">
        <v>0</v>
      </c>
      <c r="N3536" t="s">
        <v>22</v>
      </c>
      <c r="O3536">
        <v>3</v>
      </c>
      <c r="P3536" s="30">
        <f>SQRT((postes_2[[#This Row],[x]]-$Q$1)^2+(postes_2[[#This Row],[y]]-$R$1)^2)</f>
        <v>489726.28584490321</v>
      </c>
      <c r="Q3536">
        <v>858857.43</v>
      </c>
      <c r="R3536">
        <v>6331401.7300000004</v>
      </c>
    </row>
    <row r="3537" spans="1:18">
      <c r="A3537">
        <v>360</v>
      </c>
      <c r="B3537">
        <v>50001222</v>
      </c>
      <c r="C3537">
        <f>+PF3179</f>
        <v>0</v>
      </c>
      <c r="D3537" t="s">
        <v>229</v>
      </c>
      <c r="E3537">
        <v>610761600000</v>
      </c>
      <c r="F3537">
        <v>1119000137000</v>
      </c>
      <c r="G3537">
        <v>1</v>
      </c>
      <c r="H3537" t="s">
        <v>836</v>
      </c>
      <c r="I3537" t="s">
        <v>837</v>
      </c>
      <c r="J3537" t="s">
        <v>20</v>
      </c>
      <c r="K3537" t="s">
        <v>21</v>
      </c>
      <c r="L3537">
        <v>0</v>
      </c>
      <c r="M3537">
        <v>0</v>
      </c>
      <c r="N3537" t="s">
        <v>22</v>
      </c>
      <c r="O3537">
        <v>3</v>
      </c>
      <c r="P3537" s="30">
        <f>SQRT((postes_2[[#This Row],[x]]-$Q$1)^2+(postes_2[[#This Row],[y]]-$R$1)^2)</f>
        <v>489775.43061496248</v>
      </c>
      <c r="Q3537">
        <v>766516.10999999905</v>
      </c>
      <c r="R3537">
        <v>6289210.9500000002</v>
      </c>
    </row>
    <row r="3538" spans="1:18">
      <c r="A3538">
        <v>2233</v>
      </c>
      <c r="B3538">
        <v>40000414</v>
      </c>
      <c r="C3538" t="e">
        <f>+#REF!</f>
        <v>#REF!</v>
      </c>
      <c r="D3538" t="s">
        <v>20</v>
      </c>
      <c r="E3538">
        <v>610761600000</v>
      </c>
      <c r="F3538" t="s">
        <v>20</v>
      </c>
      <c r="G3538">
        <v>1</v>
      </c>
      <c r="H3538" t="s">
        <v>5702</v>
      </c>
      <c r="I3538" t="s">
        <v>5703</v>
      </c>
      <c r="J3538" t="s">
        <v>26</v>
      </c>
      <c r="K3538" t="s">
        <v>21</v>
      </c>
      <c r="L3538">
        <v>0</v>
      </c>
      <c r="M3538">
        <v>0</v>
      </c>
      <c r="N3538" t="s">
        <v>22</v>
      </c>
      <c r="O3538">
        <v>3</v>
      </c>
      <c r="P3538" s="30">
        <f>SQRT((postes_2[[#This Row],[x]]-$Q$1)^2+(postes_2[[#This Row],[y]]-$R$1)^2)</f>
        <v>489877.00586634484</v>
      </c>
      <c r="Q3538">
        <v>822810.06000000203</v>
      </c>
      <c r="R3538">
        <v>6311997.8799999999</v>
      </c>
    </row>
    <row r="3539" spans="1:18">
      <c r="A3539">
        <v>1255</v>
      </c>
      <c r="B3539">
        <v>50001543</v>
      </c>
      <c r="C3539">
        <f>+PF2286</f>
        <v>0</v>
      </c>
      <c r="D3539" t="s">
        <v>74</v>
      </c>
      <c r="E3539">
        <v>610761600000</v>
      </c>
      <c r="F3539">
        <v>1374670603000</v>
      </c>
      <c r="G3539">
        <v>1</v>
      </c>
      <c r="H3539" t="s">
        <v>2612</v>
      </c>
      <c r="I3539" t="s">
        <v>2612</v>
      </c>
      <c r="J3539" t="s">
        <v>20</v>
      </c>
      <c r="K3539" t="s">
        <v>21</v>
      </c>
      <c r="L3539">
        <v>0</v>
      </c>
      <c r="M3539">
        <v>0</v>
      </c>
      <c r="N3539" t="s">
        <v>22</v>
      </c>
      <c r="O3539">
        <v>3</v>
      </c>
      <c r="P3539" s="30">
        <f>SQRT((postes_2[[#This Row],[x]]-$Q$1)^2+(postes_2[[#This Row],[y]]-$R$1)^2)</f>
        <v>489904.66950488876</v>
      </c>
      <c r="Q3539">
        <v>618642.90999999596</v>
      </c>
      <c r="R3539">
        <v>6263625.8700000001</v>
      </c>
    </row>
    <row r="3540" spans="1:18">
      <c r="A3540">
        <v>3509</v>
      </c>
      <c r="B3540">
        <v>50001204</v>
      </c>
      <c r="C3540" t="e">
        <f>+#REF!</f>
        <v>#REF!</v>
      </c>
      <c r="D3540" t="s">
        <v>74</v>
      </c>
      <c r="E3540">
        <v>610761600000</v>
      </c>
      <c r="F3540">
        <v>1380800452000</v>
      </c>
      <c r="G3540">
        <v>1</v>
      </c>
      <c r="H3540" t="s">
        <v>6776</v>
      </c>
      <c r="I3540" t="s">
        <v>6777</v>
      </c>
      <c r="J3540" t="s">
        <v>20</v>
      </c>
      <c r="K3540" t="s">
        <v>21</v>
      </c>
      <c r="L3540">
        <v>0</v>
      </c>
      <c r="M3540">
        <v>0</v>
      </c>
      <c r="N3540" t="s">
        <v>22</v>
      </c>
      <c r="O3540">
        <v>3</v>
      </c>
      <c r="P3540" s="30">
        <f>SQRT((postes_2[[#This Row],[x]]-$Q$1)^2+(postes_2[[#This Row],[y]]-$R$1)^2)</f>
        <v>489972.34172403696</v>
      </c>
      <c r="Q3540">
        <v>437088.28999999899</v>
      </c>
      <c r="R3540">
        <v>6295191.7699999996</v>
      </c>
    </row>
    <row r="3541" spans="1:18">
      <c r="A3541">
        <v>3215</v>
      </c>
      <c r="B3541">
        <v>50001536</v>
      </c>
      <c r="C3541" t="e">
        <f>+#REF!</f>
        <v>#REF!</v>
      </c>
      <c r="D3541" t="s">
        <v>74</v>
      </c>
      <c r="E3541">
        <v>1050278400000</v>
      </c>
      <c r="F3541">
        <v>1374251142000</v>
      </c>
      <c r="G3541">
        <v>1</v>
      </c>
      <c r="H3541" t="s">
        <v>5288</v>
      </c>
      <c r="I3541" t="s">
        <v>5289</v>
      </c>
      <c r="J3541" t="s">
        <v>26</v>
      </c>
      <c r="K3541" t="s">
        <v>21</v>
      </c>
      <c r="L3541">
        <v>0</v>
      </c>
      <c r="M3541">
        <v>0</v>
      </c>
      <c r="N3541" t="s">
        <v>22</v>
      </c>
      <c r="O3541">
        <v>3</v>
      </c>
      <c r="P3541" s="30">
        <f>SQRT((postes_2[[#This Row],[x]]-$Q$1)^2+(postes_2[[#This Row],[y]]-$R$1)^2)</f>
        <v>490153.29992804007</v>
      </c>
      <c r="Q3541">
        <v>584892.85999999905</v>
      </c>
      <c r="R3541">
        <v>6263976.7999999998</v>
      </c>
    </row>
    <row r="3542" spans="1:18">
      <c r="A3542">
        <v>752</v>
      </c>
      <c r="B3542">
        <v>50001240</v>
      </c>
      <c r="C3542">
        <f>+PF2792</f>
        <v>0</v>
      </c>
      <c r="D3542" t="s">
        <v>17</v>
      </c>
      <c r="E3542">
        <v>755913600000</v>
      </c>
      <c r="F3542">
        <v>1314097799000</v>
      </c>
      <c r="G3542">
        <v>1</v>
      </c>
      <c r="H3542" t="s">
        <v>1631</v>
      </c>
      <c r="I3542" t="s">
        <v>1632</v>
      </c>
      <c r="J3542" t="s">
        <v>20</v>
      </c>
      <c r="K3542" t="s">
        <v>21</v>
      </c>
      <c r="L3542">
        <v>0</v>
      </c>
      <c r="M3542">
        <v>0</v>
      </c>
      <c r="N3542" t="s">
        <v>22</v>
      </c>
      <c r="O3542">
        <v>3</v>
      </c>
      <c r="P3542" s="30">
        <f>SQRT((postes_2[[#This Row],[x]]-$Q$1)^2+(postes_2[[#This Row],[y]]-$R$1)^2)</f>
        <v>490570.30330484442</v>
      </c>
      <c r="Q3542">
        <v>452225.29999999702</v>
      </c>
      <c r="R3542">
        <v>6289115.4299999997</v>
      </c>
    </row>
    <row r="3543" spans="1:18">
      <c r="A3543">
        <v>669</v>
      </c>
      <c r="B3543">
        <v>40002467</v>
      </c>
      <c r="C3543">
        <f>+PF2879</f>
        <v>0</v>
      </c>
      <c r="D3543" t="s">
        <v>1094</v>
      </c>
      <c r="E3543">
        <v>1050278400000</v>
      </c>
      <c r="F3543">
        <v>1425292125000</v>
      </c>
      <c r="G3543">
        <v>1</v>
      </c>
      <c r="H3543" t="s">
        <v>1714</v>
      </c>
      <c r="I3543" t="s">
        <v>1715</v>
      </c>
      <c r="J3543" t="s">
        <v>20</v>
      </c>
      <c r="K3543" t="s">
        <v>21</v>
      </c>
      <c r="L3543">
        <v>0</v>
      </c>
      <c r="M3543">
        <v>0</v>
      </c>
      <c r="N3543" t="s">
        <v>22</v>
      </c>
      <c r="O3543">
        <v>6</v>
      </c>
      <c r="P3543" s="30">
        <f>SQRT((postes_2[[#This Row],[x]]-$Q$1)^2+(postes_2[[#This Row],[y]]-$R$1)^2)</f>
        <v>490873.88445141207</v>
      </c>
      <c r="Q3543">
        <v>811905.72999999695</v>
      </c>
      <c r="R3543">
        <v>6305823.5099999998</v>
      </c>
    </row>
    <row r="3544" spans="1:18">
      <c r="A3544">
        <v>2012</v>
      </c>
      <c r="B3544">
        <v>40000335</v>
      </c>
      <c r="C3544">
        <f>+PF1534</f>
        <v>0</v>
      </c>
      <c r="D3544" t="s">
        <v>482</v>
      </c>
      <c r="E3544">
        <v>610761600000</v>
      </c>
      <c r="F3544">
        <v>1396626309000</v>
      </c>
      <c r="G3544">
        <v>1</v>
      </c>
      <c r="H3544" t="s">
        <v>4243</v>
      </c>
      <c r="I3544" t="s">
        <v>4244</v>
      </c>
      <c r="J3544" t="s">
        <v>20</v>
      </c>
      <c r="K3544" t="s">
        <v>21</v>
      </c>
      <c r="L3544">
        <v>0</v>
      </c>
      <c r="M3544">
        <v>0</v>
      </c>
      <c r="N3544" t="s">
        <v>22</v>
      </c>
      <c r="O3544">
        <v>3</v>
      </c>
      <c r="P3544" s="30">
        <f>SQRT((postes_2[[#This Row],[x]]-$Q$1)^2+(postes_2[[#This Row],[y]]-$R$1)^2)</f>
        <v>490896.0202990165</v>
      </c>
      <c r="Q3544">
        <v>851149.35000000102</v>
      </c>
      <c r="R3544">
        <v>6325616.5700000003</v>
      </c>
    </row>
    <row r="3545" spans="1:18">
      <c r="A3545">
        <v>3765</v>
      </c>
      <c r="B3545">
        <v>40000350</v>
      </c>
      <c r="C3545" t="e">
        <f>+#REF!</f>
        <v>#REF!</v>
      </c>
      <c r="D3545" t="s">
        <v>20</v>
      </c>
      <c r="E3545">
        <v>610761600000</v>
      </c>
      <c r="F3545" t="s">
        <v>20</v>
      </c>
      <c r="G3545">
        <v>1</v>
      </c>
      <c r="H3545" t="s">
        <v>7339</v>
      </c>
      <c r="I3545" t="s">
        <v>7340</v>
      </c>
      <c r="J3545" t="s">
        <v>20</v>
      </c>
      <c r="K3545" t="s">
        <v>21</v>
      </c>
      <c r="L3545">
        <v>0</v>
      </c>
      <c r="M3545">
        <v>0</v>
      </c>
      <c r="N3545" t="s">
        <v>22</v>
      </c>
      <c r="O3545">
        <v>6</v>
      </c>
      <c r="P3545" s="30">
        <f>SQRT((postes_2[[#This Row],[x]]-$Q$1)^2+(postes_2[[#This Row],[y]]-$R$1)^2)</f>
        <v>491001.33948548598</v>
      </c>
      <c r="Q3545">
        <v>846221.75</v>
      </c>
      <c r="R3545">
        <v>6322761.6500000004</v>
      </c>
    </row>
    <row r="3546" spans="1:18">
      <c r="A3546">
        <v>2257</v>
      </c>
      <c r="B3546">
        <v>50001166</v>
      </c>
      <c r="C3546">
        <f>+PF1291</f>
        <v>0</v>
      </c>
      <c r="D3546" t="s">
        <v>74</v>
      </c>
      <c r="E3546">
        <v>971308800000</v>
      </c>
      <c r="F3546">
        <v>1380709514000</v>
      </c>
      <c r="G3546">
        <v>1</v>
      </c>
      <c r="H3546" t="s">
        <v>4472</v>
      </c>
      <c r="I3546" t="s">
        <v>4473</v>
      </c>
      <c r="J3546" t="s">
        <v>20</v>
      </c>
      <c r="K3546" t="s">
        <v>21</v>
      </c>
      <c r="L3546">
        <v>0</v>
      </c>
      <c r="M3546">
        <v>0</v>
      </c>
      <c r="N3546" t="s">
        <v>22</v>
      </c>
      <c r="O3546">
        <v>3</v>
      </c>
      <c r="P3546" s="30">
        <f>SQRT((postes_2[[#This Row],[x]]-$Q$1)^2+(postes_2[[#This Row],[y]]-$R$1)^2)</f>
        <v>491114.09752487892</v>
      </c>
      <c r="Q3546">
        <v>416109.03000000102</v>
      </c>
      <c r="R3546">
        <v>6302444.4500000002</v>
      </c>
    </row>
    <row r="3547" spans="1:18">
      <c r="A3547">
        <v>2869</v>
      </c>
      <c r="B3547">
        <v>50001415</v>
      </c>
      <c r="C3547" t="e">
        <f>+#REF!</f>
        <v>#REF!</v>
      </c>
      <c r="D3547" t="s">
        <v>90</v>
      </c>
      <c r="E3547">
        <v>610761600000</v>
      </c>
      <c r="F3547">
        <v>1144331520000</v>
      </c>
      <c r="G3547">
        <v>1</v>
      </c>
      <c r="H3547" t="s">
        <v>6602</v>
      </c>
      <c r="I3547" t="s">
        <v>6603</v>
      </c>
      <c r="J3547" t="s">
        <v>20</v>
      </c>
      <c r="K3547" t="s">
        <v>21</v>
      </c>
      <c r="L3547">
        <v>0</v>
      </c>
      <c r="M3547">
        <v>0</v>
      </c>
      <c r="N3547" t="s">
        <v>22</v>
      </c>
      <c r="O3547">
        <v>3</v>
      </c>
      <c r="P3547" s="30">
        <f>SQRT((postes_2[[#This Row],[x]]-$Q$1)^2+(postes_2[[#This Row],[y]]-$R$1)^2)</f>
        <v>491202.82945409097</v>
      </c>
      <c r="Q3547">
        <v>714149.71999999904</v>
      </c>
      <c r="R3547">
        <v>6273326.3399999999</v>
      </c>
    </row>
    <row r="3548" spans="1:18">
      <c r="A3548">
        <v>1727</v>
      </c>
      <c r="B3548">
        <v>40000353</v>
      </c>
      <c r="C3548" t="e">
        <f>+#REF!</f>
        <v>#REF!</v>
      </c>
      <c r="D3548" t="s">
        <v>482</v>
      </c>
      <c r="E3548">
        <v>610761600000</v>
      </c>
      <c r="F3548">
        <v>1396350048000</v>
      </c>
      <c r="G3548">
        <v>1</v>
      </c>
      <c r="H3548" t="s">
        <v>6977</v>
      </c>
      <c r="I3548" t="s">
        <v>6978</v>
      </c>
      <c r="J3548" t="s">
        <v>3768</v>
      </c>
      <c r="K3548" t="s">
        <v>21</v>
      </c>
      <c r="L3548">
        <v>0</v>
      </c>
      <c r="M3548">
        <v>0</v>
      </c>
      <c r="N3548" t="s">
        <v>22</v>
      </c>
      <c r="O3548">
        <v>3</v>
      </c>
      <c r="P3548" s="30">
        <f>SQRT((postes_2[[#This Row],[x]]-$Q$1)^2+(postes_2[[#This Row],[y]]-$R$1)^2)</f>
        <v>491344.09062436363</v>
      </c>
      <c r="Q3548">
        <v>848303.53000000096</v>
      </c>
      <c r="R3548">
        <v>6323515.9699999997</v>
      </c>
    </row>
    <row r="3549" spans="1:18">
      <c r="A3549">
        <v>653</v>
      </c>
      <c r="B3549">
        <v>50001362</v>
      </c>
      <c r="C3549">
        <f>+PF2901</f>
        <v>0</v>
      </c>
      <c r="D3549" t="s">
        <v>274</v>
      </c>
      <c r="E3549">
        <v>769737600000</v>
      </c>
      <c r="F3549">
        <v>1447853116000</v>
      </c>
      <c r="G3549">
        <v>1</v>
      </c>
      <c r="H3549" t="s">
        <v>2086</v>
      </c>
      <c r="I3549" t="s">
        <v>2087</v>
      </c>
      <c r="J3549" t="s">
        <v>20</v>
      </c>
      <c r="K3549" t="s">
        <v>21</v>
      </c>
      <c r="L3549">
        <v>0</v>
      </c>
      <c r="M3549">
        <v>0</v>
      </c>
      <c r="N3549" t="s">
        <v>22</v>
      </c>
      <c r="O3549">
        <v>6</v>
      </c>
      <c r="P3549" s="30">
        <f>SQRT((postes_2[[#This Row],[x]]-$Q$1)^2+(postes_2[[#This Row],[y]]-$R$1)^2)</f>
        <v>491345.86939887167</v>
      </c>
      <c r="Q3549">
        <v>736961.28000000096</v>
      </c>
      <c r="R3549">
        <v>6278677.6200000001</v>
      </c>
    </row>
    <row r="3550" spans="1:18">
      <c r="A3550">
        <v>1834</v>
      </c>
      <c r="B3550">
        <v>40000349</v>
      </c>
      <c r="C3550">
        <f>+PF1718</f>
        <v>0</v>
      </c>
      <c r="D3550" t="s">
        <v>482</v>
      </c>
      <c r="E3550" s="1">
        <v>765504000000</v>
      </c>
      <c r="F3550">
        <v>1396351108000</v>
      </c>
      <c r="G3550">
        <v>1</v>
      </c>
      <c r="H3550" t="s">
        <v>7535</v>
      </c>
      <c r="I3550" t="s">
        <v>7536</v>
      </c>
      <c r="J3550" t="s">
        <v>7537</v>
      </c>
      <c r="K3550" t="s">
        <v>21</v>
      </c>
      <c r="L3550">
        <v>0</v>
      </c>
      <c r="M3550">
        <v>0</v>
      </c>
      <c r="N3550" t="s">
        <v>22</v>
      </c>
      <c r="O3550">
        <v>3</v>
      </c>
      <c r="P3550" s="30">
        <f>SQRT((postes_2[[#This Row],[x]]-$Q$1)^2+(postes_2[[#This Row],[y]]-$R$1)^2)</f>
        <v>491860.28345379868</v>
      </c>
      <c r="Q3550">
        <v>850114.39999999898</v>
      </c>
      <c r="R3550">
        <v>6323931.4900000002</v>
      </c>
    </row>
    <row r="3551" spans="1:18">
      <c r="A3551">
        <v>3075</v>
      </c>
      <c r="B3551">
        <v>40000465</v>
      </c>
      <c r="C3551" t="e">
        <f>+#REF!</f>
        <v>#REF!</v>
      </c>
      <c r="D3551" t="s">
        <v>274</v>
      </c>
      <c r="E3551">
        <v>1378115289000</v>
      </c>
      <c r="F3551">
        <v>1454516784000</v>
      </c>
      <c r="G3551">
        <v>1</v>
      </c>
      <c r="H3551" t="s">
        <v>1715</v>
      </c>
      <c r="I3551" t="s">
        <v>2990</v>
      </c>
      <c r="J3551" t="s">
        <v>20</v>
      </c>
      <c r="K3551" t="s">
        <v>21</v>
      </c>
      <c r="L3551">
        <v>0</v>
      </c>
      <c r="M3551">
        <v>0</v>
      </c>
      <c r="N3551" t="s">
        <v>22</v>
      </c>
      <c r="O3551">
        <v>3</v>
      </c>
      <c r="P3551" s="30">
        <f>SQRT((postes_2[[#This Row],[x]]-$Q$1)^2+(postes_2[[#This Row],[y]]-$R$1)^2)</f>
        <v>492047.36631949031</v>
      </c>
      <c r="Q3551">
        <v>810712.21000000101</v>
      </c>
      <c r="R3551">
        <v>6304003.3600000003</v>
      </c>
    </row>
    <row r="3552" spans="1:18">
      <c r="A3552">
        <v>1586</v>
      </c>
      <c r="B3552">
        <v>40000363</v>
      </c>
      <c r="C3552" t="e">
        <f>+#REF!</f>
        <v>#REF!</v>
      </c>
      <c r="D3552" t="s">
        <v>482</v>
      </c>
      <c r="E3552">
        <v>1179931843000</v>
      </c>
      <c r="F3552">
        <v>1396366542000</v>
      </c>
      <c r="G3552">
        <v>1</v>
      </c>
      <c r="H3552" t="s">
        <v>7553</v>
      </c>
      <c r="I3552" t="s">
        <v>7306</v>
      </c>
      <c r="J3552" t="s">
        <v>7554</v>
      </c>
      <c r="K3552" t="s">
        <v>21</v>
      </c>
      <c r="L3552">
        <v>0</v>
      </c>
      <c r="M3552">
        <v>0</v>
      </c>
      <c r="N3552" t="s">
        <v>22</v>
      </c>
      <c r="O3552">
        <v>6</v>
      </c>
      <c r="P3552" s="30">
        <f>SQRT((postes_2[[#This Row],[x]]-$Q$1)^2+(postes_2[[#This Row],[y]]-$R$1)^2)</f>
        <v>492139.66563770873</v>
      </c>
      <c r="Q3552">
        <v>844518.82999999798</v>
      </c>
      <c r="R3552">
        <v>6320539.4199999999</v>
      </c>
    </row>
    <row r="3553" spans="1:18">
      <c r="A3553">
        <v>1658</v>
      </c>
      <c r="B3553">
        <v>50001098</v>
      </c>
      <c r="C3553" t="e">
        <f>+#REF!</f>
        <v>#REF!</v>
      </c>
      <c r="D3553" t="s">
        <v>38</v>
      </c>
      <c r="E3553">
        <v>610761600000</v>
      </c>
      <c r="F3553">
        <v>1220533204000</v>
      </c>
      <c r="G3553">
        <v>1</v>
      </c>
      <c r="H3553" t="s">
        <v>2381</v>
      </c>
      <c r="I3553" t="s">
        <v>2382</v>
      </c>
      <c r="J3553" t="s">
        <v>26</v>
      </c>
      <c r="K3553" t="s">
        <v>21</v>
      </c>
      <c r="L3553">
        <v>0</v>
      </c>
      <c r="M3553">
        <v>0</v>
      </c>
      <c r="N3553" t="s">
        <v>22</v>
      </c>
      <c r="O3553">
        <v>3</v>
      </c>
      <c r="P3553" s="30">
        <f>SQRT((postes_2[[#This Row],[x]]-$Q$1)^2+(postes_2[[#This Row],[y]]-$R$1)^2)</f>
        <v>492219.62243985059</v>
      </c>
      <c r="Q3553">
        <v>383864.359999999</v>
      </c>
      <c r="R3553">
        <v>6316506.5599999996</v>
      </c>
    </row>
    <row r="3554" spans="1:18">
      <c r="A3554">
        <v>3318</v>
      </c>
      <c r="B3554">
        <v>40000508</v>
      </c>
      <c r="C3554">
        <f>+PF241</f>
        <v>0</v>
      </c>
      <c r="D3554" t="s">
        <v>20</v>
      </c>
      <c r="E3554">
        <v>610761600000</v>
      </c>
      <c r="F3554" t="s">
        <v>20</v>
      </c>
      <c r="G3554">
        <v>1</v>
      </c>
      <c r="H3554" t="s">
        <v>3696</v>
      </c>
      <c r="I3554" t="s">
        <v>3697</v>
      </c>
      <c r="J3554" t="s">
        <v>20</v>
      </c>
      <c r="K3554" t="s">
        <v>21</v>
      </c>
      <c r="L3554">
        <v>0</v>
      </c>
      <c r="M3554">
        <v>0</v>
      </c>
      <c r="N3554" t="s">
        <v>22</v>
      </c>
      <c r="O3554">
        <v>6</v>
      </c>
      <c r="P3554" s="30">
        <f>SQRT((postes_2[[#This Row],[x]]-$Q$1)^2+(postes_2[[#This Row],[y]]-$R$1)^2)</f>
        <v>492268.15037531377</v>
      </c>
      <c r="Q3554">
        <v>807518.60000000102</v>
      </c>
      <c r="R3554">
        <v>6302353.1600000001</v>
      </c>
    </row>
    <row r="3555" spans="1:18">
      <c r="A3555">
        <v>2028</v>
      </c>
      <c r="B3555">
        <v>50001518</v>
      </c>
      <c r="C3555" t="e">
        <f>+#REF!</f>
        <v>#REF!</v>
      </c>
      <c r="D3555" t="s">
        <v>56</v>
      </c>
      <c r="E3555">
        <v>610761600000</v>
      </c>
      <c r="F3555">
        <v>1377875023000</v>
      </c>
      <c r="G3555">
        <v>1</v>
      </c>
      <c r="H3555" t="s">
        <v>3898</v>
      </c>
      <c r="I3555" t="s">
        <v>3899</v>
      </c>
      <c r="J3555" t="s">
        <v>20</v>
      </c>
      <c r="K3555" t="s">
        <v>21</v>
      </c>
      <c r="L3555">
        <v>0</v>
      </c>
      <c r="M3555">
        <v>0</v>
      </c>
      <c r="N3555" t="s">
        <v>22</v>
      </c>
      <c r="O3555">
        <v>3</v>
      </c>
      <c r="P3555" s="30">
        <f>SQRT((postes_2[[#This Row],[x]]-$Q$1)^2+(postes_2[[#This Row],[y]]-$R$1)^2)</f>
        <v>492355.40547090292</v>
      </c>
      <c r="Q3555">
        <v>682917.42000000202</v>
      </c>
      <c r="R3555">
        <v>6266466.3399999999</v>
      </c>
    </row>
    <row r="3556" spans="1:18">
      <c r="A3556">
        <v>1142</v>
      </c>
      <c r="B3556">
        <v>40000308</v>
      </c>
      <c r="C3556" t="e">
        <f>+#REF!</f>
        <v>#REF!</v>
      </c>
      <c r="D3556" t="s">
        <v>482</v>
      </c>
      <c r="E3556">
        <v>610761600000</v>
      </c>
      <c r="F3556">
        <v>1396886618000</v>
      </c>
      <c r="G3556">
        <v>1</v>
      </c>
      <c r="H3556" t="s">
        <v>4762</v>
      </c>
      <c r="I3556" t="s">
        <v>4763</v>
      </c>
      <c r="J3556" t="s">
        <v>20</v>
      </c>
      <c r="K3556" t="s">
        <v>21</v>
      </c>
      <c r="L3556">
        <v>0</v>
      </c>
      <c r="M3556">
        <v>0</v>
      </c>
      <c r="N3556" t="s">
        <v>22</v>
      </c>
      <c r="O3556">
        <v>3</v>
      </c>
      <c r="P3556" s="30">
        <f>SQRT((postes_2[[#This Row],[x]]-$Q$1)^2+(postes_2[[#This Row],[y]]-$R$1)^2)</f>
        <v>492394.1235621192</v>
      </c>
      <c r="Q3556">
        <v>864042.36999999697</v>
      </c>
      <c r="R3556">
        <v>6331381</v>
      </c>
    </row>
    <row r="3557" spans="1:18">
      <c r="A3557">
        <v>3272</v>
      </c>
      <c r="B3557">
        <v>50001496</v>
      </c>
      <c r="C3557">
        <f>+PF287</f>
        <v>0</v>
      </c>
      <c r="D3557" t="s">
        <v>17</v>
      </c>
      <c r="E3557">
        <v>927590400000</v>
      </c>
      <c r="F3557">
        <v>1314007246000</v>
      </c>
      <c r="G3557">
        <v>1</v>
      </c>
      <c r="H3557" t="s">
        <v>7634</v>
      </c>
      <c r="I3557" t="s">
        <v>7635</v>
      </c>
      <c r="J3557" t="s">
        <v>20</v>
      </c>
      <c r="K3557" t="s">
        <v>21</v>
      </c>
      <c r="L3557">
        <v>0</v>
      </c>
      <c r="M3557">
        <v>0</v>
      </c>
      <c r="N3557" t="s">
        <v>22</v>
      </c>
      <c r="O3557">
        <v>3</v>
      </c>
      <c r="P3557" s="30">
        <f>SQRT((postes_2[[#This Row],[x]]-$Q$1)^2+(postes_2[[#This Row],[y]]-$R$1)^2)</f>
        <v>492770.61777584185</v>
      </c>
      <c r="Q3557">
        <v>516723.46999999898</v>
      </c>
      <c r="R3557">
        <v>6269691.1200000001</v>
      </c>
    </row>
    <row r="3558" spans="1:18">
      <c r="A3558">
        <v>327</v>
      </c>
      <c r="B3558">
        <v>40001858</v>
      </c>
      <c r="C3558">
        <f>+PF3233</f>
        <v>0</v>
      </c>
      <c r="D3558" t="s">
        <v>77</v>
      </c>
      <c r="E3558">
        <v>915753600000</v>
      </c>
      <c r="F3558">
        <v>1318603124000</v>
      </c>
      <c r="G3558">
        <v>1</v>
      </c>
      <c r="H3558" t="s">
        <v>768</v>
      </c>
      <c r="I3558" t="s">
        <v>769</v>
      </c>
      <c r="J3558" t="s">
        <v>20</v>
      </c>
      <c r="K3558" t="s">
        <v>21</v>
      </c>
      <c r="L3558">
        <v>0</v>
      </c>
      <c r="M3558">
        <v>0</v>
      </c>
      <c r="N3558" t="s">
        <v>22</v>
      </c>
      <c r="O3558">
        <v>3</v>
      </c>
      <c r="P3558" s="30">
        <f>SQRT((postes_2[[#This Row],[x]]-$Q$1)^2+(postes_2[[#This Row],[y]]-$R$1)^2)</f>
        <v>492827.67284572008</v>
      </c>
      <c r="Q3558">
        <v>842520.59000000404</v>
      </c>
      <c r="R3558">
        <v>6318685.04</v>
      </c>
    </row>
    <row r="3559" spans="1:18">
      <c r="A3559">
        <v>3869</v>
      </c>
      <c r="B3559">
        <v>50001539</v>
      </c>
      <c r="C3559" t="e">
        <f>+#REF!</f>
        <v>#REF!</v>
      </c>
      <c r="D3559" t="s">
        <v>212</v>
      </c>
      <c r="E3559">
        <v>610761600000</v>
      </c>
      <c r="F3559">
        <v>1128435152000</v>
      </c>
      <c r="G3559">
        <v>1</v>
      </c>
      <c r="H3559" t="s">
        <v>7948</v>
      </c>
      <c r="I3559" t="s">
        <v>7949</v>
      </c>
      <c r="J3559" t="s">
        <v>20</v>
      </c>
      <c r="K3559" t="s">
        <v>21</v>
      </c>
      <c r="L3559">
        <v>0</v>
      </c>
      <c r="M3559">
        <v>0</v>
      </c>
      <c r="N3559" t="s">
        <v>22</v>
      </c>
      <c r="O3559">
        <v>3</v>
      </c>
      <c r="P3559" s="30">
        <f>SQRT((postes_2[[#This Row],[x]]-$Q$1)^2+(postes_2[[#This Row],[y]]-$R$1)^2)</f>
        <v>492936.42565770372</v>
      </c>
      <c r="Q3559">
        <v>664768.63000000303</v>
      </c>
      <c r="R3559">
        <v>6263525.7199999997</v>
      </c>
    </row>
    <row r="3560" spans="1:18">
      <c r="A3560">
        <v>552</v>
      </c>
      <c r="B3560">
        <v>50001561</v>
      </c>
      <c r="C3560">
        <f>+PF3010</f>
        <v>0</v>
      </c>
      <c r="D3560" t="s">
        <v>20</v>
      </c>
      <c r="E3560">
        <v>927244800000</v>
      </c>
      <c r="F3560" t="s">
        <v>20</v>
      </c>
      <c r="G3560">
        <v>1</v>
      </c>
      <c r="H3560" t="s">
        <v>7895</v>
      </c>
      <c r="I3560" t="s">
        <v>7895</v>
      </c>
      <c r="J3560" t="s">
        <v>20</v>
      </c>
      <c r="K3560" t="s">
        <v>21</v>
      </c>
      <c r="L3560">
        <v>0</v>
      </c>
      <c r="M3560">
        <v>0</v>
      </c>
      <c r="N3560" t="s">
        <v>22</v>
      </c>
      <c r="O3560">
        <v>3</v>
      </c>
      <c r="P3560" s="30">
        <f>SQRT((postes_2[[#This Row],[x]]-$Q$1)^2+(postes_2[[#This Row],[y]]-$R$1)^2)</f>
        <v>493106.82464707596</v>
      </c>
      <c r="Q3560">
        <v>565680.24000000197</v>
      </c>
      <c r="R3560">
        <v>6262393.8399999999</v>
      </c>
    </row>
    <row r="3561" spans="1:18">
      <c r="A3561">
        <v>985</v>
      </c>
      <c r="B3561">
        <v>40000052</v>
      </c>
      <c r="C3561">
        <f>+PF2578</f>
        <v>0</v>
      </c>
      <c r="D3561" t="s">
        <v>168</v>
      </c>
      <c r="E3561">
        <v>1459505580000</v>
      </c>
      <c r="F3561">
        <v>1273224713000</v>
      </c>
      <c r="G3561">
        <v>1</v>
      </c>
      <c r="H3561" t="s">
        <v>2112</v>
      </c>
      <c r="I3561" t="s">
        <v>2113</v>
      </c>
      <c r="J3561" t="s">
        <v>20</v>
      </c>
      <c r="K3561" t="s">
        <v>21</v>
      </c>
      <c r="L3561">
        <v>0</v>
      </c>
      <c r="M3561">
        <v>0</v>
      </c>
      <c r="N3561" t="s">
        <v>22</v>
      </c>
      <c r="O3561">
        <v>3</v>
      </c>
      <c r="P3561" s="30">
        <f>SQRT((postes_2[[#This Row],[x]]-$Q$1)^2+(postes_2[[#This Row],[y]]-$R$1)^2)</f>
        <v>493131.17197145434</v>
      </c>
      <c r="Q3561">
        <v>955490.13000000303</v>
      </c>
      <c r="R3561">
        <v>6401128.7400000002</v>
      </c>
    </row>
    <row r="3562" spans="1:18">
      <c r="A3562">
        <v>1799</v>
      </c>
      <c r="B3562">
        <v>50001123</v>
      </c>
      <c r="C3562">
        <f>+PF1765</f>
        <v>0</v>
      </c>
      <c r="D3562" t="s">
        <v>20</v>
      </c>
      <c r="E3562">
        <v>610761600000</v>
      </c>
      <c r="F3562" t="s">
        <v>20</v>
      </c>
      <c r="G3562">
        <v>1</v>
      </c>
      <c r="H3562" t="s">
        <v>7127</v>
      </c>
      <c r="I3562" t="s">
        <v>7128</v>
      </c>
      <c r="J3562" t="s">
        <v>7129</v>
      </c>
      <c r="K3562" t="s">
        <v>21</v>
      </c>
      <c r="L3562">
        <v>0</v>
      </c>
      <c r="M3562">
        <v>0</v>
      </c>
      <c r="N3562" t="s">
        <v>22</v>
      </c>
      <c r="O3562">
        <v>3</v>
      </c>
      <c r="P3562" s="30">
        <f>SQRT((postes_2[[#This Row],[x]]-$Q$1)^2+(postes_2[[#This Row],[y]]-$R$1)^2)</f>
        <v>493154.76634636061</v>
      </c>
      <c r="Q3562">
        <v>392359.09000000398</v>
      </c>
      <c r="R3562">
        <v>6311162.04</v>
      </c>
    </row>
    <row r="3563" spans="1:18">
      <c r="A3563">
        <v>1609</v>
      </c>
      <c r="B3563">
        <v>40000356</v>
      </c>
      <c r="C3563">
        <f>+PF1959</f>
        <v>0</v>
      </c>
      <c r="D3563" t="s">
        <v>482</v>
      </c>
      <c r="E3563" s="1">
        <v>765504000000</v>
      </c>
      <c r="F3563">
        <v>1396355679000</v>
      </c>
      <c r="G3563">
        <v>1</v>
      </c>
      <c r="H3563" t="s">
        <v>3766</v>
      </c>
      <c r="I3563" t="s">
        <v>3767</v>
      </c>
      <c r="J3563" t="s">
        <v>3768</v>
      </c>
      <c r="K3563" t="s">
        <v>21</v>
      </c>
      <c r="L3563">
        <v>0</v>
      </c>
      <c r="M3563">
        <v>0</v>
      </c>
      <c r="N3563" t="s">
        <v>22</v>
      </c>
      <c r="O3563">
        <v>6</v>
      </c>
      <c r="P3563" s="30">
        <f>SQRT((postes_2[[#This Row],[x]]-$Q$1)^2+(postes_2[[#This Row],[y]]-$R$1)^2)</f>
        <v>493233.52130832803</v>
      </c>
      <c r="Q3563">
        <v>848540.65999999596</v>
      </c>
      <c r="R3563">
        <v>6321488.5899999999</v>
      </c>
    </row>
    <row r="3564" spans="1:18">
      <c r="A3564">
        <v>814</v>
      </c>
      <c r="B3564">
        <v>40000412</v>
      </c>
      <c r="C3564">
        <f>+PF2752</f>
        <v>0</v>
      </c>
      <c r="D3564" t="s">
        <v>274</v>
      </c>
      <c r="E3564">
        <v>989539200000</v>
      </c>
      <c r="F3564">
        <v>1455032998000</v>
      </c>
      <c r="G3564">
        <v>1</v>
      </c>
      <c r="H3564" t="s">
        <v>1761</v>
      </c>
      <c r="I3564" t="s">
        <v>1762</v>
      </c>
      <c r="J3564" t="s">
        <v>195</v>
      </c>
      <c r="K3564" t="s">
        <v>21</v>
      </c>
      <c r="L3564">
        <v>0</v>
      </c>
      <c r="M3564">
        <v>0</v>
      </c>
      <c r="N3564" t="s">
        <v>22</v>
      </c>
      <c r="O3564">
        <v>3</v>
      </c>
      <c r="P3564" s="30">
        <f>SQRT((postes_2[[#This Row],[x]]-$Q$1)^2+(postes_2[[#This Row],[y]]-$R$1)^2)</f>
        <v>493258.22833637887</v>
      </c>
      <c r="Q3564">
        <v>830641.29999999702</v>
      </c>
      <c r="R3564">
        <v>6312069.1399999997</v>
      </c>
    </row>
    <row r="3565" spans="1:18">
      <c r="A3565">
        <v>1082</v>
      </c>
      <c r="B3565">
        <v>50001367</v>
      </c>
      <c r="C3565">
        <f>+PF2485</f>
        <v>0</v>
      </c>
      <c r="D3565" t="s">
        <v>36</v>
      </c>
      <c r="E3565">
        <v>1112870696000</v>
      </c>
      <c r="F3565">
        <v>1112869966000</v>
      </c>
      <c r="G3565">
        <v>1</v>
      </c>
      <c r="H3565" t="s">
        <v>6549</v>
      </c>
      <c r="I3565" t="s">
        <v>6550</v>
      </c>
      <c r="J3565" t="s">
        <v>20</v>
      </c>
      <c r="K3565" t="s">
        <v>21</v>
      </c>
      <c r="L3565">
        <v>0</v>
      </c>
      <c r="M3565">
        <v>0</v>
      </c>
      <c r="N3565" t="s">
        <v>22</v>
      </c>
      <c r="O3565">
        <v>3</v>
      </c>
      <c r="P3565" s="30">
        <f>SQRT((postes_2[[#This Row],[x]]-$Q$1)^2+(postes_2[[#This Row],[y]]-$R$1)^2)</f>
        <v>493362.54589596624</v>
      </c>
      <c r="Q3565">
        <v>470895.61999999703</v>
      </c>
      <c r="R3565">
        <v>6280254.3700000001</v>
      </c>
    </row>
    <row r="3566" spans="1:18">
      <c r="A3566">
        <v>1537</v>
      </c>
      <c r="B3566">
        <v>40000357</v>
      </c>
      <c r="C3566">
        <f>+PF2031</f>
        <v>0</v>
      </c>
      <c r="D3566" t="s">
        <v>17</v>
      </c>
      <c r="E3566">
        <v>610761600000</v>
      </c>
      <c r="F3566">
        <v>1306337037000</v>
      </c>
      <c r="G3566">
        <v>1</v>
      </c>
      <c r="H3566" t="s">
        <v>2475</v>
      </c>
      <c r="I3566" t="s">
        <v>2476</v>
      </c>
      <c r="J3566" t="s">
        <v>20</v>
      </c>
      <c r="K3566" t="s">
        <v>21</v>
      </c>
      <c r="L3566">
        <v>0</v>
      </c>
      <c r="M3566">
        <v>0</v>
      </c>
      <c r="N3566" t="s">
        <v>22</v>
      </c>
      <c r="O3566">
        <v>3</v>
      </c>
      <c r="P3566" s="30">
        <f>SQRT((postes_2[[#This Row],[x]]-$Q$1)^2+(postes_2[[#This Row],[y]]-$R$1)^2)</f>
        <v>493566.14566414646</v>
      </c>
      <c r="Q3566">
        <v>851740.25</v>
      </c>
      <c r="R3566">
        <v>6322886.1500000004</v>
      </c>
    </row>
    <row r="3567" spans="1:18">
      <c r="A3567">
        <v>1114</v>
      </c>
      <c r="B3567">
        <v>50001285</v>
      </c>
      <c r="C3567">
        <f>+PF2459</f>
        <v>0</v>
      </c>
      <c r="D3567" t="s">
        <v>20</v>
      </c>
      <c r="E3567">
        <v>938390400000</v>
      </c>
      <c r="F3567" t="s">
        <v>20</v>
      </c>
      <c r="G3567">
        <v>1</v>
      </c>
      <c r="H3567" t="s">
        <v>6572</v>
      </c>
      <c r="I3567" t="s">
        <v>6573</v>
      </c>
      <c r="J3567" t="s">
        <v>20</v>
      </c>
      <c r="K3567" t="s">
        <v>21</v>
      </c>
      <c r="L3567">
        <v>0</v>
      </c>
      <c r="M3567">
        <v>0</v>
      </c>
      <c r="N3567" t="s">
        <v>22</v>
      </c>
      <c r="O3567">
        <v>7</v>
      </c>
      <c r="P3567" s="30">
        <f>SQRT((postes_2[[#This Row],[x]]-$Q$1)^2+(postes_2[[#This Row],[y]]-$R$1)^2)</f>
        <v>494119.7170771985</v>
      </c>
      <c r="Q3567">
        <v>757826.07999999798</v>
      </c>
      <c r="R3567">
        <v>6281826.6100000003</v>
      </c>
    </row>
    <row r="3568" spans="1:18">
      <c r="A3568">
        <v>930</v>
      </c>
      <c r="B3568">
        <v>40001189</v>
      </c>
      <c r="C3568">
        <f>+PF2640</f>
        <v>0</v>
      </c>
      <c r="D3568" t="s">
        <v>168</v>
      </c>
      <c r="E3568">
        <v>1459505690000</v>
      </c>
      <c r="F3568">
        <v>1272970017000</v>
      </c>
      <c r="G3568">
        <v>1</v>
      </c>
      <c r="H3568" t="s">
        <v>2008</v>
      </c>
      <c r="I3568" t="s">
        <v>2009</v>
      </c>
      <c r="J3568" t="s">
        <v>20</v>
      </c>
      <c r="K3568" t="s">
        <v>21</v>
      </c>
      <c r="L3568">
        <v>0</v>
      </c>
      <c r="M3568">
        <v>0</v>
      </c>
      <c r="N3568" t="s">
        <v>22</v>
      </c>
      <c r="O3568">
        <v>3</v>
      </c>
      <c r="P3568" s="30">
        <f>SQRT((postes_2[[#This Row],[x]]-$Q$1)^2+(postes_2[[#This Row],[y]]-$R$1)^2)</f>
        <v>494164.38200125145</v>
      </c>
      <c r="Q3568">
        <v>944001.14999999898</v>
      </c>
      <c r="R3568">
        <v>6388832.4900000002</v>
      </c>
    </row>
    <row r="3569" spans="1:18">
      <c r="A3569">
        <v>758</v>
      </c>
      <c r="B3569">
        <v>70024707</v>
      </c>
      <c r="C3569" t="e">
        <f>+#REF!</f>
        <v>#REF!</v>
      </c>
      <c r="D3569" t="s">
        <v>168</v>
      </c>
      <c r="E3569">
        <v>1260459143000</v>
      </c>
      <c r="F3569">
        <v>1441295696000</v>
      </c>
      <c r="G3569">
        <v>1</v>
      </c>
      <c r="H3569" t="s">
        <v>1645</v>
      </c>
      <c r="I3569" t="s">
        <v>1646</v>
      </c>
      <c r="J3569" t="s">
        <v>20</v>
      </c>
      <c r="K3569" t="s">
        <v>21</v>
      </c>
      <c r="L3569">
        <v>0</v>
      </c>
      <c r="M3569">
        <v>0</v>
      </c>
      <c r="N3569" t="s">
        <v>22</v>
      </c>
      <c r="O3569">
        <v>6</v>
      </c>
      <c r="P3569" s="30">
        <f>SQRT((postes_2[[#This Row],[x]]-$Q$1)^2+(postes_2[[#This Row],[y]]-$R$1)^2)</f>
        <v>494267.33072063065</v>
      </c>
      <c r="Q3569">
        <v>388617.59000000398</v>
      </c>
      <c r="R3569">
        <v>6311781.4500000002</v>
      </c>
    </row>
    <row r="3570" spans="1:18">
      <c r="A3570">
        <v>1277</v>
      </c>
      <c r="B3570">
        <v>40000360</v>
      </c>
      <c r="C3570" t="e">
        <f>+#REF!</f>
        <v>#REF!</v>
      </c>
      <c r="D3570" t="s">
        <v>264</v>
      </c>
      <c r="E3570">
        <v>892598400000</v>
      </c>
      <c r="F3570">
        <v>1394473338000</v>
      </c>
      <c r="G3570">
        <v>1</v>
      </c>
      <c r="H3570" t="s">
        <v>3186</v>
      </c>
      <c r="I3570" t="s">
        <v>3187</v>
      </c>
      <c r="J3570" t="s">
        <v>20</v>
      </c>
      <c r="K3570" t="s">
        <v>21</v>
      </c>
      <c r="L3570">
        <v>0</v>
      </c>
      <c r="M3570">
        <v>0</v>
      </c>
      <c r="N3570" t="s">
        <v>22</v>
      </c>
      <c r="O3570">
        <v>3</v>
      </c>
      <c r="P3570" s="30">
        <f>SQRT((postes_2[[#This Row],[x]]-$Q$1)^2+(postes_2[[#This Row],[y]]-$R$1)^2)</f>
        <v>494385.35043447377</v>
      </c>
      <c r="Q3570">
        <v>850607.03999999899</v>
      </c>
      <c r="R3570">
        <v>6321315.6900000004</v>
      </c>
    </row>
    <row r="3571" spans="1:18">
      <c r="A3571">
        <v>4017</v>
      </c>
      <c r="B3571">
        <v>40000501</v>
      </c>
      <c r="C3571" t="e">
        <f>+#REF!</f>
        <v>#REF!</v>
      </c>
      <c r="D3571" t="s">
        <v>264</v>
      </c>
      <c r="E3571" s="1">
        <v>1010448000000</v>
      </c>
      <c r="F3571">
        <v>1396613808000</v>
      </c>
      <c r="G3571">
        <v>1</v>
      </c>
      <c r="H3571" t="s">
        <v>8031</v>
      </c>
      <c r="I3571" t="s">
        <v>8032</v>
      </c>
      <c r="J3571" t="s">
        <v>20</v>
      </c>
      <c r="K3571" t="s">
        <v>21</v>
      </c>
      <c r="L3571">
        <v>0</v>
      </c>
      <c r="M3571">
        <v>0</v>
      </c>
      <c r="N3571" t="s">
        <v>22</v>
      </c>
      <c r="O3571">
        <v>3</v>
      </c>
      <c r="P3571" s="30">
        <f>SQRT((postes_2[[#This Row],[x]]-$Q$1)^2+(postes_2[[#This Row],[y]]-$R$1)^2)</f>
        <v>494528.22069784044</v>
      </c>
      <c r="Q3571">
        <v>815173.39999999898</v>
      </c>
      <c r="R3571">
        <v>6303290.8399999999</v>
      </c>
    </row>
    <row r="3572" spans="1:18">
      <c r="A3572">
        <v>4051</v>
      </c>
      <c r="B3572">
        <v>40000370</v>
      </c>
      <c r="C3572" t="e">
        <f>+#REF!</f>
        <v>#REF!</v>
      </c>
      <c r="D3572" t="s">
        <v>482</v>
      </c>
      <c r="E3572">
        <v>610761600000</v>
      </c>
      <c r="F3572">
        <v>1396542609000</v>
      </c>
      <c r="G3572">
        <v>1</v>
      </c>
      <c r="H3572" t="s">
        <v>8102</v>
      </c>
      <c r="I3572" t="s">
        <v>8103</v>
      </c>
      <c r="J3572" t="s">
        <v>20</v>
      </c>
      <c r="K3572" t="s">
        <v>21</v>
      </c>
      <c r="L3572">
        <v>0</v>
      </c>
      <c r="M3572">
        <v>0</v>
      </c>
      <c r="N3572" t="s">
        <v>22</v>
      </c>
      <c r="O3572">
        <v>3</v>
      </c>
      <c r="P3572" s="30">
        <f>SQRT((postes_2[[#This Row],[x]]-$Q$1)^2+(postes_2[[#This Row],[y]]-$R$1)^2)</f>
        <v>494655.77645209513</v>
      </c>
      <c r="Q3572">
        <v>846427.90999999596</v>
      </c>
      <c r="R3572">
        <v>6318712</v>
      </c>
    </row>
    <row r="3573" spans="1:18">
      <c r="A3573">
        <v>1404</v>
      </c>
      <c r="B3573">
        <v>40000422</v>
      </c>
      <c r="C3573" t="e">
        <f>+#REF!</f>
        <v>#REF!</v>
      </c>
      <c r="D3573" t="s">
        <v>27</v>
      </c>
      <c r="E3573">
        <v>989539200000</v>
      </c>
      <c r="F3573">
        <v>1299169719000</v>
      </c>
      <c r="G3573">
        <v>1</v>
      </c>
      <c r="H3573" t="s">
        <v>2348</v>
      </c>
      <c r="I3573" t="s">
        <v>2349</v>
      </c>
      <c r="J3573" t="s">
        <v>20</v>
      </c>
      <c r="K3573" t="s">
        <v>21</v>
      </c>
      <c r="L3573">
        <v>0</v>
      </c>
      <c r="M3573">
        <v>0</v>
      </c>
      <c r="N3573" t="s">
        <v>22</v>
      </c>
      <c r="O3573">
        <v>7</v>
      </c>
      <c r="P3573" s="30">
        <f>SQRT((postes_2[[#This Row],[x]]-$Q$1)^2+(postes_2[[#This Row],[y]]-$R$1)^2)</f>
        <v>494755.61111986189</v>
      </c>
      <c r="Q3573">
        <v>833576.03000000096</v>
      </c>
      <c r="R3573">
        <v>6311866.9500000002</v>
      </c>
    </row>
    <row r="3574" spans="1:18">
      <c r="A3574">
        <v>21</v>
      </c>
      <c r="B3574">
        <v>40001854</v>
      </c>
      <c r="C3574">
        <f>+PF3555</f>
        <v>0</v>
      </c>
      <c r="D3574" t="s">
        <v>482</v>
      </c>
      <c r="E3574">
        <v>916012800000</v>
      </c>
      <c r="F3574">
        <v>1396440281000</v>
      </c>
      <c r="G3574">
        <v>1</v>
      </c>
      <c r="H3574" t="s">
        <v>7309</v>
      </c>
      <c r="I3574" t="s">
        <v>7310</v>
      </c>
      <c r="J3574" t="s">
        <v>7311</v>
      </c>
      <c r="K3574" t="s">
        <v>21</v>
      </c>
      <c r="L3574">
        <v>0</v>
      </c>
      <c r="M3574">
        <v>0</v>
      </c>
      <c r="N3574" t="s">
        <v>22</v>
      </c>
      <c r="O3574">
        <v>3</v>
      </c>
      <c r="P3574" s="30">
        <f>SQRT((postes_2[[#This Row],[x]]-$Q$1)^2+(postes_2[[#This Row],[y]]-$R$1)^2)</f>
        <v>494760.85110221512</v>
      </c>
      <c r="Q3574">
        <v>843061.92000000202</v>
      </c>
      <c r="R3574">
        <v>6316782.8700000001</v>
      </c>
    </row>
    <row r="3575" spans="1:18">
      <c r="A3575">
        <v>3150</v>
      </c>
      <c r="B3575">
        <v>40000318</v>
      </c>
      <c r="C3575">
        <f>+PF430</f>
        <v>0</v>
      </c>
      <c r="D3575" t="s">
        <v>482</v>
      </c>
      <c r="E3575">
        <v>610761600000</v>
      </c>
      <c r="F3575">
        <v>1396885744000</v>
      </c>
      <c r="G3575">
        <v>1</v>
      </c>
      <c r="H3575" t="s">
        <v>3137</v>
      </c>
      <c r="I3575" t="s">
        <v>3138</v>
      </c>
      <c r="J3575" t="s">
        <v>20</v>
      </c>
      <c r="K3575" t="s">
        <v>21</v>
      </c>
      <c r="L3575">
        <v>0</v>
      </c>
      <c r="M3575">
        <v>0</v>
      </c>
      <c r="N3575" t="s">
        <v>22</v>
      </c>
      <c r="O3575">
        <v>6</v>
      </c>
      <c r="P3575" s="30">
        <f>SQRT((postes_2[[#This Row],[x]]-$Q$1)^2+(postes_2[[#This Row],[y]]-$R$1)^2)</f>
        <v>494964.58994546998</v>
      </c>
      <c r="Q3575">
        <v>863923.99000000197</v>
      </c>
      <c r="R3575">
        <v>6328314.54</v>
      </c>
    </row>
    <row r="3576" spans="1:18">
      <c r="A3576">
        <v>616</v>
      </c>
      <c r="B3576">
        <v>40000078</v>
      </c>
      <c r="C3576">
        <f>+PF2965</f>
        <v>0</v>
      </c>
      <c r="D3576" t="s">
        <v>168</v>
      </c>
      <c r="E3576">
        <v>1459505675000</v>
      </c>
      <c r="F3576">
        <v>1273231384000</v>
      </c>
      <c r="G3576">
        <v>1</v>
      </c>
      <c r="H3576" t="s">
        <v>5201</v>
      </c>
      <c r="I3576" t="s">
        <v>5202</v>
      </c>
      <c r="J3576" t="s">
        <v>20</v>
      </c>
      <c r="K3576" t="s">
        <v>21</v>
      </c>
      <c r="L3576">
        <v>0</v>
      </c>
      <c r="M3576">
        <v>0</v>
      </c>
      <c r="N3576" t="s">
        <v>22</v>
      </c>
      <c r="O3576">
        <v>6</v>
      </c>
      <c r="P3576" s="30">
        <f>SQRT((postes_2[[#This Row],[x]]-$Q$1)^2+(postes_2[[#This Row],[y]]-$R$1)^2)</f>
        <v>495542.73569355975</v>
      </c>
      <c r="Q3576">
        <v>948943.97999999695</v>
      </c>
      <c r="R3576">
        <v>6391526.5999999996</v>
      </c>
    </row>
    <row r="3577" spans="1:18">
      <c r="A3577">
        <v>630</v>
      </c>
      <c r="B3577">
        <v>50001455</v>
      </c>
      <c r="C3577">
        <f>+PF2949</f>
        <v>0</v>
      </c>
      <c r="D3577" t="s">
        <v>17</v>
      </c>
      <c r="E3577">
        <v>610761600000</v>
      </c>
      <c r="F3577">
        <v>1314113407000</v>
      </c>
      <c r="G3577">
        <v>1</v>
      </c>
      <c r="H3577" t="s">
        <v>2036</v>
      </c>
      <c r="I3577" t="s">
        <v>2037</v>
      </c>
      <c r="J3577" t="s">
        <v>20</v>
      </c>
      <c r="K3577" t="s">
        <v>21</v>
      </c>
      <c r="L3577">
        <v>0</v>
      </c>
      <c r="M3577">
        <v>0</v>
      </c>
      <c r="N3577" t="s">
        <v>22</v>
      </c>
      <c r="O3577">
        <v>3</v>
      </c>
      <c r="P3577" s="30">
        <f>SQRT((postes_2[[#This Row],[x]]-$Q$1)^2+(postes_2[[#This Row],[y]]-$R$1)^2)</f>
        <v>495566.72178634215</v>
      </c>
      <c r="Q3577">
        <v>491189.18999999802</v>
      </c>
      <c r="R3577">
        <v>6272464.8099999996</v>
      </c>
    </row>
    <row r="3578" spans="1:18">
      <c r="A3578">
        <v>1028</v>
      </c>
      <c r="B3578">
        <v>50001216</v>
      </c>
      <c r="C3578">
        <f>+PF2555</f>
        <v>0</v>
      </c>
      <c r="D3578" t="s">
        <v>20</v>
      </c>
      <c r="E3578">
        <v>936057600000</v>
      </c>
      <c r="F3578" t="s">
        <v>20</v>
      </c>
      <c r="G3578">
        <v>1</v>
      </c>
      <c r="H3578" t="s">
        <v>3206</v>
      </c>
      <c r="I3578" t="s">
        <v>3207</v>
      </c>
      <c r="J3578" t="s">
        <v>20</v>
      </c>
      <c r="K3578" t="s">
        <v>21</v>
      </c>
      <c r="L3578">
        <v>0</v>
      </c>
      <c r="M3578">
        <v>0</v>
      </c>
      <c r="N3578" t="s">
        <v>22</v>
      </c>
      <c r="O3578">
        <v>6</v>
      </c>
      <c r="P3578" s="30">
        <f>SQRT((postes_2[[#This Row],[x]]-$Q$1)^2+(postes_2[[#This Row],[y]]-$R$1)^2)</f>
        <v>495609.32068710902</v>
      </c>
      <c r="Q3578">
        <v>786221.25</v>
      </c>
      <c r="R3578">
        <v>6290062.04</v>
      </c>
    </row>
    <row r="3579" spans="1:18">
      <c r="A3579">
        <v>2081</v>
      </c>
      <c r="B3579">
        <v>50001135</v>
      </c>
      <c r="C3579" t="e">
        <f>+#REF!</f>
        <v>#REF!</v>
      </c>
      <c r="D3579" t="s">
        <v>74</v>
      </c>
      <c r="E3579">
        <v>1010966400000</v>
      </c>
      <c r="F3579">
        <v>1381313787000</v>
      </c>
      <c r="G3579">
        <v>1</v>
      </c>
      <c r="H3579" t="s">
        <v>3301</v>
      </c>
      <c r="I3579" t="s">
        <v>3301</v>
      </c>
      <c r="J3579" t="s">
        <v>20</v>
      </c>
      <c r="K3579" t="s">
        <v>21</v>
      </c>
      <c r="L3579">
        <v>0</v>
      </c>
      <c r="M3579">
        <v>0</v>
      </c>
      <c r="N3579" t="s">
        <v>22</v>
      </c>
      <c r="O3579">
        <v>3</v>
      </c>
      <c r="P3579" s="30">
        <f>SQRT((postes_2[[#This Row],[x]]-$Q$1)^2+(postes_2[[#This Row],[y]]-$R$1)^2)</f>
        <v>495620.96118068468</v>
      </c>
      <c r="Q3579">
        <v>392397.640000001</v>
      </c>
      <c r="R3579">
        <v>6308395.0599999996</v>
      </c>
    </row>
    <row r="3580" spans="1:18">
      <c r="A3580">
        <v>1489</v>
      </c>
      <c r="B3580">
        <v>50001271</v>
      </c>
      <c r="C3580">
        <f>+PF2096</f>
        <v>0</v>
      </c>
      <c r="D3580" t="s">
        <v>20</v>
      </c>
      <c r="E3580">
        <v>938390400000</v>
      </c>
      <c r="F3580" t="s">
        <v>20</v>
      </c>
      <c r="G3580">
        <v>1</v>
      </c>
      <c r="H3580" t="s">
        <v>5913</v>
      </c>
      <c r="I3580" t="s">
        <v>5914</v>
      </c>
      <c r="J3580" t="s">
        <v>20</v>
      </c>
      <c r="K3580" t="s">
        <v>21</v>
      </c>
      <c r="L3580">
        <v>0</v>
      </c>
      <c r="M3580">
        <v>0</v>
      </c>
      <c r="N3580" t="s">
        <v>22</v>
      </c>
      <c r="O3580">
        <v>6</v>
      </c>
      <c r="P3580" s="30">
        <f>SQRT((postes_2[[#This Row],[x]]-$Q$1)^2+(postes_2[[#This Row],[y]]-$R$1)^2)</f>
        <v>495626.51274419198</v>
      </c>
      <c r="Q3580">
        <v>767943.38000000303</v>
      </c>
      <c r="R3580">
        <v>6283518.1500000004</v>
      </c>
    </row>
    <row r="3581" spans="1:18">
      <c r="A3581">
        <v>1626</v>
      </c>
      <c r="B3581">
        <v>40000443</v>
      </c>
      <c r="C3581" t="e">
        <f>+#REF!</f>
        <v>#REF!</v>
      </c>
      <c r="D3581" t="s">
        <v>90</v>
      </c>
      <c r="E3581">
        <v>1004313600000</v>
      </c>
      <c r="F3581">
        <v>1151923206000</v>
      </c>
      <c r="G3581">
        <v>1</v>
      </c>
      <c r="H3581" t="s">
        <v>3456</v>
      </c>
      <c r="I3581" t="s">
        <v>3457</v>
      </c>
      <c r="J3581" t="s">
        <v>26</v>
      </c>
      <c r="K3581" t="s">
        <v>21</v>
      </c>
      <c r="L3581">
        <v>0</v>
      </c>
      <c r="M3581">
        <v>0</v>
      </c>
      <c r="N3581" t="s">
        <v>22</v>
      </c>
      <c r="O3581">
        <v>6</v>
      </c>
      <c r="P3581" s="30">
        <f>SQRT((postes_2[[#This Row],[x]]-$Q$1)^2+(postes_2[[#This Row],[y]]-$R$1)^2)</f>
        <v>495984.40886145679</v>
      </c>
      <c r="Q3581">
        <v>824909.46999999904</v>
      </c>
      <c r="R3581">
        <v>6306230.9299999997</v>
      </c>
    </row>
    <row r="3582" spans="1:18">
      <c r="A3582">
        <v>19</v>
      </c>
      <c r="B3582">
        <v>40000372</v>
      </c>
      <c r="C3582">
        <f>+PF3568</f>
        <v>0</v>
      </c>
      <c r="D3582" t="s">
        <v>482</v>
      </c>
      <c r="E3582">
        <v>610761600000</v>
      </c>
      <c r="F3582">
        <v>1396618089000</v>
      </c>
      <c r="G3582">
        <v>1</v>
      </c>
      <c r="H3582" t="s">
        <v>7305</v>
      </c>
      <c r="I3582" t="s">
        <v>7306</v>
      </c>
      <c r="J3582" t="s">
        <v>1457</v>
      </c>
      <c r="K3582" t="s">
        <v>21</v>
      </c>
      <c r="L3582">
        <v>0</v>
      </c>
      <c r="M3582">
        <v>0</v>
      </c>
      <c r="N3582" t="s">
        <v>22</v>
      </c>
      <c r="O3582">
        <v>6</v>
      </c>
      <c r="P3582" s="30">
        <f>SQRT((postes_2[[#This Row],[x]]-$Q$1)^2+(postes_2[[#This Row],[y]]-$R$1)^2)</f>
        <v>496166.19098406745</v>
      </c>
      <c r="Q3582">
        <v>848889.35999999905</v>
      </c>
      <c r="R3582">
        <v>6318333.9100000001</v>
      </c>
    </row>
    <row r="3583" spans="1:18">
      <c r="A3583">
        <v>2097</v>
      </c>
      <c r="B3583">
        <v>40000385</v>
      </c>
      <c r="C3583" t="e">
        <f>+#REF!</f>
        <v>#REF!</v>
      </c>
      <c r="D3583" t="s">
        <v>482</v>
      </c>
      <c r="E3583" s="1">
        <v>765504000000</v>
      </c>
      <c r="F3583">
        <v>1396522106000</v>
      </c>
      <c r="G3583">
        <v>1</v>
      </c>
      <c r="H3583" t="s">
        <v>3331</v>
      </c>
      <c r="I3583" t="s">
        <v>3332</v>
      </c>
      <c r="J3583" t="s">
        <v>20</v>
      </c>
      <c r="K3583" t="s">
        <v>21</v>
      </c>
      <c r="L3583">
        <v>0</v>
      </c>
      <c r="M3583">
        <v>0</v>
      </c>
      <c r="N3583" t="s">
        <v>22</v>
      </c>
      <c r="O3583">
        <v>3</v>
      </c>
      <c r="P3583" s="30">
        <f>SQRT((postes_2[[#This Row],[x]]-$Q$1)^2+(postes_2[[#This Row],[y]]-$R$1)^2)</f>
        <v>496398.49553445575</v>
      </c>
      <c r="Q3583">
        <v>844804.86999999697</v>
      </c>
      <c r="R3583">
        <v>6315857.1600000001</v>
      </c>
    </row>
    <row r="3584" spans="1:18">
      <c r="A3584">
        <v>1337</v>
      </c>
      <c r="B3584">
        <v>40000560</v>
      </c>
      <c r="C3584">
        <f>+PF2249</f>
        <v>0</v>
      </c>
      <c r="D3584" t="s">
        <v>77</v>
      </c>
      <c r="E3584">
        <v>610761600000</v>
      </c>
      <c r="F3584">
        <v>1318505976000</v>
      </c>
      <c r="G3584">
        <v>1</v>
      </c>
      <c r="H3584" t="s">
        <v>5977</v>
      </c>
      <c r="I3584" t="s">
        <v>5978</v>
      </c>
      <c r="J3584" t="s">
        <v>195</v>
      </c>
      <c r="K3584" t="s">
        <v>21</v>
      </c>
      <c r="L3584">
        <v>0</v>
      </c>
      <c r="M3584">
        <v>0</v>
      </c>
      <c r="N3584" t="s">
        <v>22</v>
      </c>
      <c r="O3584">
        <v>3</v>
      </c>
      <c r="P3584" s="30">
        <f>SQRT((postes_2[[#This Row],[x]]-$Q$1)^2+(postes_2[[#This Row],[y]]-$R$1)^2)</f>
        <v>496403.66866052046</v>
      </c>
      <c r="Q3584">
        <v>800448.75</v>
      </c>
      <c r="R3584">
        <v>6294850.96</v>
      </c>
    </row>
    <row r="3585" spans="1:18">
      <c r="A3585">
        <v>2022</v>
      </c>
      <c r="B3585">
        <v>40001798</v>
      </c>
      <c r="C3585">
        <f>+PF1565</f>
        <v>0</v>
      </c>
      <c r="D3585" t="s">
        <v>482</v>
      </c>
      <c r="E3585">
        <v>915667200000</v>
      </c>
      <c r="F3585">
        <v>1396624377000</v>
      </c>
      <c r="G3585">
        <v>1</v>
      </c>
      <c r="H3585" t="s">
        <v>4262</v>
      </c>
      <c r="I3585" t="s">
        <v>4263</v>
      </c>
      <c r="J3585" t="s">
        <v>20</v>
      </c>
      <c r="K3585" t="s">
        <v>21</v>
      </c>
      <c r="L3585">
        <v>0</v>
      </c>
      <c r="M3585">
        <v>0</v>
      </c>
      <c r="N3585" t="s">
        <v>22</v>
      </c>
      <c r="O3585">
        <v>3</v>
      </c>
      <c r="P3585" s="30">
        <f>SQRT((postes_2[[#This Row],[x]]-$Q$1)^2+(postes_2[[#This Row],[y]]-$R$1)^2)</f>
        <v>496615.328741031</v>
      </c>
      <c r="Q3585">
        <v>852333.43</v>
      </c>
      <c r="R3585">
        <v>6319724.5</v>
      </c>
    </row>
    <row r="3586" spans="1:18">
      <c r="A3586">
        <v>1236</v>
      </c>
      <c r="B3586">
        <v>40000426</v>
      </c>
      <c r="C3586" t="e">
        <f>+#REF!</f>
        <v>#REF!</v>
      </c>
      <c r="D3586" t="s">
        <v>1094</v>
      </c>
      <c r="E3586">
        <v>610761600000</v>
      </c>
      <c r="F3586">
        <v>1424968408000</v>
      </c>
      <c r="G3586">
        <v>1</v>
      </c>
      <c r="H3586" t="s">
        <v>2197</v>
      </c>
      <c r="I3586" t="s">
        <v>2198</v>
      </c>
      <c r="J3586" t="s">
        <v>20</v>
      </c>
      <c r="K3586" t="s">
        <v>21</v>
      </c>
      <c r="L3586">
        <v>0</v>
      </c>
      <c r="M3586">
        <v>0</v>
      </c>
      <c r="N3586" t="s">
        <v>22</v>
      </c>
      <c r="O3586">
        <v>7</v>
      </c>
      <c r="P3586" s="30">
        <f>SQRT((postes_2[[#This Row],[x]]-$Q$1)^2+(postes_2[[#This Row],[y]]-$R$1)^2)</f>
        <v>496740.83303114265</v>
      </c>
      <c r="Q3586">
        <v>833268.63000000303</v>
      </c>
      <c r="R3586">
        <v>6309489.4800000004</v>
      </c>
    </row>
    <row r="3587" spans="1:18">
      <c r="A3587">
        <v>2298</v>
      </c>
      <c r="B3587">
        <v>40000155</v>
      </c>
      <c r="C3587">
        <f>+PF1291</f>
        <v>0</v>
      </c>
      <c r="D3587" t="s">
        <v>168</v>
      </c>
      <c r="E3587">
        <v>1459505112000</v>
      </c>
      <c r="F3587">
        <v>1272978778000</v>
      </c>
      <c r="G3587">
        <v>1</v>
      </c>
      <c r="H3587" t="s">
        <v>5340</v>
      </c>
      <c r="I3587" t="s">
        <v>5341</v>
      </c>
      <c r="J3587" t="s">
        <v>20</v>
      </c>
      <c r="K3587" t="s">
        <v>21</v>
      </c>
      <c r="L3587">
        <v>0</v>
      </c>
      <c r="M3587">
        <v>0</v>
      </c>
      <c r="N3587" t="s">
        <v>22</v>
      </c>
      <c r="O3587">
        <v>3</v>
      </c>
      <c r="P3587" s="30">
        <f>SQRT((postes_2[[#This Row],[x]]-$Q$1)^2+(postes_2[[#This Row],[y]]-$R$1)^2)</f>
        <v>497187.13364489068</v>
      </c>
      <c r="Q3587">
        <v>920112.95000000298</v>
      </c>
      <c r="R3587">
        <v>6364468.9699999997</v>
      </c>
    </row>
    <row r="3588" spans="1:18">
      <c r="A3588">
        <v>1280</v>
      </c>
      <c r="B3588">
        <v>50001250</v>
      </c>
      <c r="C3588">
        <f>+PF2310</f>
        <v>0</v>
      </c>
      <c r="D3588" t="s">
        <v>20</v>
      </c>
      <c r="E3588">
        <v>610761600000</v>
      </c>
      <c r="F3588" t="s">
        <v>20</v>
      </c>
      <c r="G3588">
        <v>1</v>
      </c>
      <c r="H3588" t="s">
        <v>3192</v>
      </c>
      <c r="I3588" t="s">
        <v>3193</v>
      </c>
      <c r="J3588" t="s">
        <v>20</v>
      </c>
      <c r="K3588" t="s">
        <v>21</v>
      </c>
      <c r="L3588">
        <v>0</v>
      </c>
      <c r="M3588">
        <v>0</v>
      </c>
      <c r="N3588" t="s">
        <v>22</v>
      </c>
      <c r="O3588">
        <v>3</v>
      </c>
      <c r="P3588" s="30">
        <f>SQRT((postes_2[[#This Row],[x]]-$Q$1)^2+(postes_2[[#This Row],[y]]-$R$1)^2)</f>
        <v>497432.64491642662</v>
      </c>
      <c r="Q3588">
        <v>777207.93</v>
      </c>
      <c r="R3588">
        <v>6284807.4000000004</v>
      </c>
    </row>
    <row r="3589" spans="1:18">
      <c r="A3589">
        <v>1795</v>
      </c>
      <c r="B3589">
        <v>40000582</v>
      </c>
      <c r="C3589" t="e">
        <f>+#REF!</f>
        <v>#REF!</v>
      </c>
      <c r="D3589" t="s">
        <v>1094</v>
      </c>
      <c r="E3589">
        <v>610761600000</v>
      </c>
      <c r="F3589">
        <v>1424183813000</v>
      </c>
      <c r="G3589">
        <v>1</v>
      </c>
      <c r="H3589" t="s">
        <v>7119</v>
      </c>
      <c r="I3589" t="s">
        <v>7120</v>
      </c>
      <c r="J3589" t="s">
        <v>7121</v>
      </c>
      <c r="K3589" t="s">
        <v>21</v>
      </c>
      <c r="L3589">
        <v>0</v>
      </c>
      <c r="M3589">
        <v>0</v>
      </c>
      <c r="N3589" t="s">
        <v>22</v>
      </c>
      <c r="O3589">
        <v>3</v>
      </c>
      <c r="P3589" s="30">
        <f>SQRT((postes_2[[#This Row],[x]]-$Q$1)^2+(postes_2[[#This Row],[y]]-$R$1)^2)</f>
        <v>498339.98304647655</v>
      </c>
      <c r="Q3589">
        <v>800498.14000000095</v>
      </c>
      <c r="R3589">
        <v>6292776.1500000004</v>
      </c>
    </row>
    <row r="3590" spans="1:18">
      <c r="A3590">
        <v>1010</v>
      </c>
      <c r="B3590">
        <v>40000470</v>
      </c>
      <c r="C3590">
        <f>+PF2586</f>
        <v>0</v>
      </c>
      <c r="D3590" t="s">
        <v>274</v>
      </c>
      <c r="E3590">
        <v>1004313600000</v>
      </c>
      <c r="F3590">
        <v>1455273285000</v>
      </c>
      <c r="G3590">
        <v>1</v>
      </c>
      <c r="H3590" t="s">
        <v>2163</v>
      </c>
      <c r="I3590" t="s">
        <v>2164</v>
      </c>
      <c r="J3590" t="s">
        <v>20</v>
      </c>
      <c r="K3590" t="s">
        <v>21</v>
      </c>
      <c r="L3590">
        <v>0</v>
      </c>
      <c r="M3590">
        <v>0</v>
      </c>
      <c r="N3590" t="s">
        <v>22</v>
      </c>
      <c r="O3590">
        <v>7</v>
      </c>
      <c r="P3590" s="30">
        <f>SQRT((postes_2[[#This Row],[x]]-$Q$1)^2+(postes_2[[#This Row],[y]]-$R$1)^2)</f>
        <v>498402.14858784608</v>
      </c>
      <c r="Q3590">
        <v>827362.46999999904</v>
      </c>
      <c r="R3590">
        <v>6304728.5199999996</v>
      </c>
    </row>
    <row r="3591" spans="1:18">
      <c r="A3591">
        <v>1200</v>
      </c>
      <c r="B3591">
        <v>50001302</v>
      </c>
      <c r="C3591">
        <f>+PF2396</f>
        <v>0</v>
      </c>
      <c r="D3591" t="s">
        <v>43</v>
      </c>
      <c r="E3591">
        <v>1133781005000</v>
      </c>
      <c r="F3591">
        <v>1110377107000</v>
      </c>
      <c r="G3591">
        <v>1</v>
      </c>
      <c r="H3591" t="s">
        <v>2400</v>
      </c>
      <c r="I3591" t="s">
        <v>2401</v>
      </c>
      <c r="J3591" t="s">
        <v>20</v>
      </c>
      <c r="K3591" t="s">
        <v>21</v>
      </c>
      <c r="L3591">
        <v>0</v>
      </c>
      <c r="M3591">
        <v>0</v>
      </c>
      <c r="N3591" t="s">
        <v>22</v>
      </c>
      <c r="O3591">
        <v>6</v>
      </c>
      <c r="P3591" s="30">
        <f>SQRT((postes_2[[#This Row],[x]]-$Q$1)^2+(postes_2[[#This Row],[y]]-$R$1)^2)</f>
        <v>498444.90747024922</v>
      </c>
      <c r="Q3591">
        <v>771995.67000000202</v>
      </c>
      <c r="R3591">
        <v>6281915.3700000001</v>
      </c>
    </row>
    <row r="3592" spans="1:18">
      <c r="A3592">
        <v>645</v>
      </c>
      <c r="B3592">
        <v>40000010</v>
      </c>
      <c r="C3592">
        <f>+PF2951</f>
        <v>0</v>
      </c>
      <c r="D3592" t="s">
        <v>30</v>
      </c>
      <c r="E3592">
        <v>1442504124000</v>
      </c>
      <c r="F3592">
        <v>1438685957000</v>
      </c>
      <c r="G3592">
        <v>1</v>
      </c>
      <c r="H3592" t="s">
        <v>2069</v>
      </c>
      <c r="I3592" t="s">
        <v>2070</v>
      </c>
      <c r="J3592" t="s">
        <v>20</v>
      </c>
      <c r="K3592" t="s">
        <v>21</v>
      </c>
      <c r="L3592">
        <v>0</v>
      </c>
      <c r="M3592">
        <v>0</v>
      </c>
      <c r="N3592" t="s">
        <v>22</v>
      </c>
      <c r="O3592">
        <v>5</v>
      </c>
      <c r="P3592" s="30">
        <f>SQRT((postes_2[[#This Row],[x]]-$Q$1)^2+(postes_2[[#This Row],[y]]-$R$1)^2)</f>
        <v>498523.92210973054</v>
      </c>
      <c r="Q3592">
        <v>985543.29999999702</v>
      </c>
      <c r="R3592">
        <v>6425063.8300000001</v>
      </c>
    </row>
    <row r="3593" spans="1:18">
      <c r="A3593">
        <v>1030</v>
      </c>
      <c r="B3593">
        <v>50001233</v>
      </c>
      <c r="C3593">
        <f>+PF2565</f>
        <v>0</v>
      </c>
      <c r="D3593" t="s">
        <v>805</v>
      </c>
      <c r="E3593" s="1">
        <v>936144000000</v>
      </c>
      <c r="F3593">
        <v>1285944173000</v>
      </c>
      <c r="G3593">
        <v>1</v>
      </c>
      <c r="H3593" t="s">
        <v>3210</v>
      </c>
      <c r="I3593" t="s">
        <v>3211</v>
      </c>
      <c r="J3593" t="s">
        <v>20</v>
      </c>
      <c r="K3593" t="s">
        <v>21</v>
      </c>
      <c r="L3593">
        <v>0</v>
      </c>
      <c r="M3593">
        <v>0</v>
      </c>
      <c r="N3593" t="s">
        <v>22</v>
      </c>
      <c r="O3593">
        <v>3</v>
      </c>
      <c r="P3593" s="30">
        <f>SQRT((postes_2[[#This Row],[x]]-$Q$1)^2+(postes_2[[#This Row],[y]]-$R$1)^2)</f>
        <v>498643.1086577446</v>
      </c>
      <c r="Q3593">
        <v>787813.78999999899</v>
      </c>
      <c r="R3593">
        <v>6287421.71</v>
      </c>
    </row>
    <row r="3594" spans="1:18">
      <c r="A3594">
        <v>2874</v>
      </c>
      <c r="B3594">
        <v>50001287</v>
      </c>
      <c r="C3594" t="e">
        <f>+#REF!</f>
        <v>#REF!</v>
      </c>
      <c r="D3594" t="s">
        <v>20</v>
      </c>
      <c r="E3594">
        <v>610761600000</v>
      </c>
      <c r="F3594" t="s">
        <v>20</v>
      </c>
      <c r="G3594">
        <v>1</v>
      </c>
      <c r="H3594" t="s">
        <v>6612</v>
      </c>
      <c r="I3594" t="s">
        <v>2275</v>
      </c>
      <c r="J3594" t="s">
        <v>26</v>
      </c>
      <c r="K3594" t="s">
        <v>21</v>
      </c>
      <c r="L3594">
        <v>0</v>
      </c>
      <c r="M3594">
        <v>0</v>
      </c>
      <c r="N3594" t="s">
        <v>22</v>
      </c>
      <c r="O3594">
        <v>3</v>
      </c>
      <c r="P3594" s="30">
        <f>SQRT((postes_2[[#This Row],[x]]-$Q$1)^2+(postes_2[[#This Row],[y]]-$R$1)^2)</f>
        <v>498757.43073877273</v>
      </c>
      <c r="Q3594">
        <v>774123.35999999905</v>
      </c>
      <c r="R3594">
        <v>6282318.7199999997</v>
      </c>
    </row>
    <row r="3595" spans="1:18">
      <c r="A3595">
        <v>3697</v>
      </c>
      <c r="B3595">
        <v>50001619</v>
      </c>
      <c r="C3595" t="e">
        <f>+#REF!</f>
        <v>#REF!</v>
      </c>
      <c r="D3595" t="s">
        <v>20</v>
      </c>
      <c r="E3595">
        <v>1004486400000</v>
      </c>
      <c r="F3595" t="s">
        <v>20</v>
      </c>
      <c r="G3595">
        <v>1</v>
      </c>
      <c r="H3595" t="s">
        <v>7245</v>
      </c>
      <c r="I3595" t="s">
        <v>7245</v>
      </c>
      <c r="J3595" t="s">
        <v>20</v>
      </c>
      <c r="K3595" t="s">
        <v>21</v>
      </c>
      <c r="L3595">
        <v>0</v>
      </c>
      <c r="M3595">
        <v>0</v>
      </c>
      <c r="N3595" t="s">
        <v>22</v>
      </c>
      <c r="O3595">
        <v>7</v>
      </c>
      <c r="P3595" s="30">
        <f>SQRT((postes_2[[#This Row],[x]]-$Q$1)^2+(postes_2[[#This Row],[y]]-$R$1)^2)</f>
        <v>499061.3724170546</v>
      </c>
      <c r="Q3595">
        <v>617593.5</v>
      </c>
      <c r="R3595">
        <v>6254451.8300000001</v>
      </c>
    </row>
    <row r="3596" spans="1:18">
      <c r="A3596">
        <v>2331</v>
      </c>
      <c r="B3596">
        <v>50001067</v>
      </c>
      <c r="C3596" t="e">
        <f>+#REF!</f>
        <v>#REF!</v>
      </c>
      <c r="D3596" t="s">
        <v>20</v>
      </c>
      <c r="E3596">
        <v>1011139200000</v>
      </c>
      <c r="F3596" t="s">
        <v>20</v>
      </c>
      <c r="G3596">
        <v>1</v>
      </c>
      <c r="H3596" t="s">
        <v>5463</v>
      </c>
      <c r="I3596" t="s">
        <v>5463</v>
      </c>
      <c r="J3596" t="s">
        <v>20</v>
      </c>
      <c r="K3596" t="s">
        <v>21</v>
      </c>
      <c r="L3596">
        <v>0</v>
      </c>
      <c r="M3596">
        <v>0</v>
      </c>
      <c r="N3596" t="s">
        <v>22</v>
      </c>
      <c r="O3596">
        <v>3</v>
      </c>
      <c r="P3596" s="30">
        <f>SQRT((postes_2[[#This Row],[x]]-$Q$1)^2+(postes_2[[#This Row],[y]]-$R$1)^2)</f>
        <v>499570.50305951491</v>
      </c>
      <c r="Q3596">
        <v>360114.07999999798</v>
      </c>
      <c r="R3596">
        <v>6321151.1699999999</v>
      </c>
    </row>
    <row r="3597" spans="1:18">
      <c r="A3597">
        <v>415</v>
      </c>
      <c r="B3597">
        <v>40000536</v>
      </c>
      <c r="C3597">
        <f>+PF3184</f>
        <v>0</v>
      </c>
      <c r="D3597" t="s">
        <v>77</v>
      </c>
      <c r="E3597">
        <v>610761600000</v>
      </c>
      <c r="F3597">
        <v>1318426172000</v>
      </c>
      <c r="G3597">
        <v>1</v>
      </c>
      <c r="H3597" t="s">
        <v>4134</v>
      </c>
      <c r="I3597" t="s">
        <v>4135</v>
      </c>
      <c r="J3597" t="s">
        <v>26</v>
      </c>
      <c r="K3597" t="s">
        <v>21</v>
      </c>
      <c r="L3597">
        <v>0</v>
      </c>
      <c r="M3597">
        <v>0</v>
      </c>
      <c r="N3597" t="s">
        <v>22</v>
      </c>
      <c r="O3597">
        <v>3</v>
      </c>
      <c r="P3597" s="30">
        <f>SQRT((postes_2[[#This Row],[x]]-$Q$1)^2+(postes_2[[#This Row],[y]]-$R$1)^2)</f>
        <v>499614.97071469267</v>
      </c>
      <c r="Q3597">
        <v>822672.93</v>
      </c>
      <c r="R3597">
        <v>6301151.9100000001</v>
      </c>
    </row>
    <row r="3598" spans="1:18">
      <c r="A3598">
        <v>2162</v>
      </c>
      <c r="B3598">
        <v>50001352</v>
      </c>
      <c r="C3598">
        <f>+PF1441</f>
        <v>0</v>
      </c>
      <c r="D3598" t="s">
        <v>264</v>
      </c>
      <c r="E3598">
        <v>1082419200000</v>
      </c>
      <c r="F3598">
        <v>1410196271000</v>
      </c>
      <c r="G3598">
        <v>1</v>
      </c>
      <c r="H3598" t="s">
        <v>5117</v>
      </c>
      <c r="I3598" t="s">
        <v>5118</v>
      </c>
      <c r="J3598" t="s">
        <v>20</v>
      </c>
      <c r="K3598" t="s">
        <v>21</v>
      </c>
      <c r="L3598">
        <v>0</v>
      </c>
      <c r="M3598">
        <v>0</v>
      </c>
      <c r="N3598" t="s">
        <v>22</v>
      </c>
      <c r="O3598">
        <v>6</v>
      </c>
      <c r="P3598" s="30">
        <f>SQRT((postes_2[[#This Row],[x]]-$Q$1)^2+(postes_2[[#This Row],[y]]-$R$1)^2)</f>
        <v>500293.68424705992</v>
      </c>
      <c r="Q3598">
        <v>769847.28999999899</v>
      </c>
      <c r="R3598">
        <v>6279234.1100000003</v>
      </c>
    </row>
    <row r="3599" spans="1:18">
      <c r="A3599">
        <v>550</v>
      </c>
      <c r="B3599">
        <v>50001615</v>
      </c>
      <c r="C3599">
        <f>+PF3051</f>
        <v>0</v>
      </c>
      <c r="D3599" t="s">
        <v>74</v>
      </c>
      <c r="E3599">
        <v>1093960633000</v>
      </c>
      <c r="F3599">
        <v>1374138818000</v>
      </c>
      <c r="G3599">
        <v>1</v>
      </c>
      <c r="H3599" t="s">
        <v>7891</v>
      </c>
      <c r="I3599" t="s">
        <v>7891</v>
      </c>
      <c r="J3599" t="s">
        <v>7892</v>
      </c>
      <c r="K3599" t="s">
        <v>21</v>
      </c>
      <c r="L3599">
        <v>0</v>
      </c>
      <c r="M3599">
        <v>0</v>
      </c>
      <c r="N3599" t="s">
        <v>22</v>
      </c>
      <c r="O3599">
        <v>3</v>
      </c>
      <c r="P3599" s="30">
        <f>SQRT((postes_2[[#This Row],[x]]-$Q$1)^2+(postes_2[[#This Row],[y]]-$R$1)^2)</f>
        <v>500341.74425011734</v>
      </c>
      <c r="Q3599">
        <v>561980.75999999803</v>
      </c>
      <c r="R3599">
        <v>6255475.6799999997</v>
      </c>
    </row>
    <row r="3600" spans="1:18">
      <c r="A3600">
        <v>2609</v>
      </c>
      <c r="B3600">
        <v>40000015</v>
      </c>
      <c r="C3600" t="e">
        <f>+#REF!</f>
        <v>#REF!</v>
      </c>
      <c r="D3600" t="s">
        <v>168</v>
      </c>
      <c r="E3600">
        <v>1438883954000</v>
      </c>
      <c r="F3600">
        <v>1444749031000</v>
      </c>
      <c r="G3600">
        <v>1</v>
      </c>
      <c r="H3600" t="s">
        <v>1388</v>
      </c>
      <c r="I3600" t="s">
        <v>1389</v>
      </c>
      <c r="J3600" t="s">
        <v>20</v>
      </c>
      <c r="K3600" t="s">
        <v>21</v>
      </c>
      <c r="L3600">
        <v>0</v>
      </c>
      <c r="M3600">
        <v>0</v>
      </c>
      <c r="N3600" t="s">
        <v>22</v>
      </c>
      <c r="O3600">
        <v>5</v>
      </c>
      <c r="P3600" s="30">
        <f>SQRT((postes_2[[#This Row],[x]]-$Q$1)^2+(postes_2[[#This Row],[y]]-$R$1)^2)</f>
        <v>501124.23830071464</v>
      </c>
      <c r="Q3600">
        <v>981430.03999999899</v>
      </c>
      <c r="R3600">
        <v>6416544.5199999996</v>
      </c>
    </row>
    <row r="3601" spans="1:18">
      <c r="A3601">
        <v>1472</v>
      </c>
      <c r="B3601">
        <v>50001311</v>
      </c>
      <c r="C3601">
        <f>+PF2131</f>
        <v>0</v>
      </c>
      <c r="D3601" t="s">
        <v>20</v>
      </c>
      <c r="E3601">
        <v>610761600000</v>
      </c>
      <c r="F3601" t="s">
        <v>20</v>
      </c>
      <c r="G3601">
        <v>1</v>
      </c>
      <c r="H3601" t="s">
        <v>5877</v>
      </c>
      <c r="I3601" t="s">
        <v>5878</v>
      </c>
      <c r="J3601" t="s">
        <v>5879</v>
      </c>
      <c r="K3601" t="s">
        <v>21</v>
      </c>
      <c r="L3601">
        <v>0</v>
      </c>
      <c r="M3601">
        <v>0</v>
      </c>
      <c r="N3601" t="s">
        <v>22</v>
      </c>
      <c r="O3601">
        <v>3</v>
      </c>
      <c r="P3601" s="30">
        <f>SQRT((postes_2[[#This Row],[x]]-$Q$1)^2+(postes_2[[#This Row],[y]]-$R$1)^2)</f>
        <v>501177.20341563929</v>
      </c>
      <c r="Q3601">
        <v>773100.82</v>
      </c>
      <c r="R3601">
        <v>6279405.8399999999</v>
      </c>
    </row>
    <row r="3602" spans="1:18">
      <c r="A3602">
        <v>3894</v>
      </c>
      <c r="B3602">
        <v>30002023</v>
      </c>
      <c r="C3602" t="e">
        <f>+#REF!</f>
        <v>#REF!</v>
      </c>
      <c r="D3602" t="s">
        <v>43</v>
      </c>
      <c r="E3602">
        <v>1143799832000</v>
      </c>
      <c r="F3602" t="s">
        <v>20</v>
      </c>
      <c r="G3602">
        <v>1</v>
      </c>
      <c r="H3602" t="s">
        <v>8210</v>
      </c>
      <c r="I3602" t="s">
        <v>8211</v>
      </c>
      <c r="J3602" t="s">
        <v>615</v>
      </c>
      <c r="K3602" t="s">
        <v>21</v>
      </c>
      <c r="L3602">
        <v>0</v>
      </c>
      <c r="M3602">
        <v>0</v>
      </c>
      <c r="N3602" t="s">
        <v>22</v>
      </c>
      <c r="O3602">
        <v>7</v>
      </c>
      <c r="P3602" s="30">
        <f>SQRT((postes_2[[#This Row],[x]]-$Q$1)^2+(postes_2[[#This Row],[y]]-$R$1)^2)</f>
        <v>501182.09697534412</v>
      </c>
      <c r="Q3602">
        <v>1013602.78</v>
      </c>
      <c r="R3602">
        <v>6455692.5</v>
      </c>
    </row>
    <row r="3603" spans="1:18">
      <c r="A3603">
        <v>3214</v>
      </c>
      <c r="B3603">
        <v>70006802</v>
      </c>
      <c r="C3603" t="e">
        <f>+#REF!</f>
        <v>#REF!</v>
      </c>
      <c r="D3603" t="s">
        <v>38</v>
      </c>
      <c r="E3603">
        <v>1179931880000</v>
      </c>
      <c r="F3603">
        <v>1187362484000</v>
      </c>
      <c r="G3603">
        <v>1</v>
      </c>
      <c r="H3603" t="s">
        <v>5287</v>
      </c>
      <c r="I3603" t="s">
        <v>1587</v>
      </c>
      <c r="J3603" t="s">
        <v>476</v>
      </c>
      <c r="K3603" t="s">
        <v>21</v>
      </c>
      <c r="L3603">
        <v>0</v>
      </c>
      <c r="M3603">
        <v>0</v>
      </c>
      <c r="N3603" t="s">
        <v>22</v>
      </c>
      <c r="O3603">
        <v>3</v>
      </c>
      <c r="P3603" s="30">
        <f>SQRT((postes_2[[#This Row],[x]]-$Q$1)^2+(postes_2[[#This Row],[y]]-$R$1)^2)</f>
        <v>501239.68950695783</v>
      </c>
      <c r="Q3603">
        <v>601180.28999999899</v>
      </c>
      <c r="R3603">
        <v>6252308.7400000002</v>
      </c>
    </row>
    <row r="3604" spans="1:18">
      <c r="A3604">
        <v>553</v>
      </c>
      <c r="B3604">
        <v>50001612</v>
      </c>
      <c r="C3604" t="e">
        <f>+#REF!</f>
        <v>#REF!</v>
      </c>
      <c r="D3604" t="s">
        <v>74</v>
      </c>
      <c r="E3604">
        <v>786931200000</v>
      </c>
      <c r="F3604">
        <v>1374227975000</v>
      </c>
      <c r="G3604">
        <v>1</v>
      </c>
      <c r="H3604" t="s">
        <v>7757</v>
      </c>
      <c r="I3604" t="s">
        <v>7757</v>
      </c>
      <c r="J3604" t="s">
        <v>20</v>
      </c>
      <c r="K3604" t="s">
        <v>21</v>
      </c>
      <c r="L3604">
        <v>0</v>
      </c>
      <c r="M3604">
        <v>0</v>
      </c>
      <c r="N3604" t="s">
        <v>22</v>
      </c>
      <c r="O3604">
        <v>3</v>
      </c>
      <c r="P3604" s="30">
        <f>SQRT((postes_2[[#This Row],[x]]-$Q$1)^2+(postes_2[[#This Row],[y]]-$R$1)^2)</f>
        <v>501300.48413061118</v>
      </c>
      <c r="Q3604">
        <v>554197.47999999695</v>
      </c>
      <c r="R3604">
        <v>6255330.1799999997</v>
      </c>
    </row>
    <row r="3605" spans="1:18">
      <c r="A3605">
        <v>731</v>
      </c>
      <c r="B3605">
        <v>50001638</v>
      </c>
      <c r="C3605" t="e">
        <f>+#REF!</f>
        <v>#REF!</v>
      </c>
      <c r="D3605" t="s">
        <v>38</v>
      </c>
      <c r="E3605">
        <v>610761600000</v>
      </c>
      <c r="F3605">
        <v>1224860297000</v>
      </c>
      <c r="G3605">
        <v>1</v>
      </c>
      <c r="H3605" t="s">
        <v>1586</v>
      </c>
      <c r="I3605" t="s">
        <v>1587</v>
      </c>
      <c r="J3605" t="s">
        <v>20</v>
      </c>
      <c r="K3605" t="s">
        <v>21</v>
      </c>
      <c r="L3605">
        <v>0</v>
      </c>
      <c r="M3605">
        <v>0</v>
      </c>
      <c r="N3605" t="s">
        <v>22</v>
      </c>
      <c r="O3605">
        <v>3</v>
      </c>
      <c r="P3605" s="30">
        <f>SQRT((postes_2[[#This Row],[x]]-$Q$1)^2+(postes_2[[#This Row],[y]]-$R$1)^2)</f>
        <v>501331.41572635004</v>
      </c>
      <c r="Q3605">
        <v>603154.57999999798</v>
      </c>
      <c r="R3605">
        <v>6252184.2999999998</v>
      </c>
    </row>
    <row r="3606" spans="1:18">
      <c r="A3606">
        <v>2000</v>
      </c>
      <c r="B3606">
        <v>40000609</v>
      </c>
      <c r="C3606">
        <f>+PF1608</f>
        <v>0</v>
      </c>
      <c r="D3606" t="s">
        <v>77</v>
      </c>
      <c r="E3606">
        <v>915580800000</v>
      </c>
      <c r="F3606">
        <v>1318514823000</v>
      </c>
      <c r="G3606">
        <v>1</v>
      </c>
      <c r="H3606" t="s">
        <v>4216</v>
      </c>
      <c r="I3606" t="s">
        <v>4217</v>
      </c>
      <c r="J3606" t="s">
        <v>20</v>
      </c>
      <c r="K3606" t="s">
        <v>21</v>
      </c>
      <c r="L3606">
        <v>0</v>
      </c>
      <c r="M3606">
        <v>0</v>
      </c>
      <c r="N3606" t="s">
        <v>22</v>
      </c>
      <c r="O3606">
        <v>3</v>
      </c>
      <c r="P3606" s="30">
        <f>SQRT((postes_2[[#This Row],[x]]-$Q$1)^2+(postes_2[[#This Row],[y]]-$R$1)^2)</f>
        <v>501430.70301852649</v>
      </c>
      <c r="Q3606">
        <v>802361.07999999798</v>
      </c>
      <c r="R3606">
        <v>6290201.8499999996</v>
      </c>
    </row>
    <row r="3607" spans="1:18">
      <c r="A3607">
        <v>1529</v>
      </c>
      <c r="B3607">
        <v>40000486</v>
      </c>
      <c r="C3607" t="e">
        <f>+#REF!</f>
        <v>#REF!</v>
      </c>
      <c r="D3607" t="s">
        <v>264</v>
      </c>
      <c r="E3607">
        <v>610761600000</v>
      </c>
      <c r="F3607">
        <v>1394467006000</v>
      </c>
      <c r="G3607">
        <v>1</v>
      </c>
      <c r="H3607" t="s">
        <v>2726</v>
      </c>
      <c r="I3607" t="s">
        <v>2727</v>
      </c>
      <c r="J3607" t="s">
        <v>2728</v>
      </c>
      <c r="K3607" t="s">
        <v>21</v>
      </c>
      <c r="L3607">
        <v>0</v>
      </c>
      <c r="M3607">
        <v>0</v>
      </c>
      <c r="N3607" t="s">
        <v>22</v>
      </c>
      <c r="O3607">
        <v>6</v>
      </c>
      <c r="P3607" s="30">
        <f>SQRT((postes_2[[#This Row],[x]]-$Q$1)^2+(postes_2[[#This Row],[y]]-$R$1)^2)</f>
        <v>501840.70938496309</v>
      </c>
      <c r="Q3607">
        <v>832307.70000000298</v>
      </c>
      <c r="R3607">
        <v>6303315.9100000001</v>
      </c>
    </row>
    <row r="3608" spans="1:18">
      <c r="A3608">
        <v>356</v>
      </c>
      <c r="B3608">
        <v>50001293</v>
      </c>
      <c r="C3608">
        <f>+PF3254</f>
        <v>0</v>
      </c>
      <c r="D3608" t="s">
        <v>20</v>
      </c>
      <c r="E3608">
        <v>936057600000</v>
      </c>
      <c r="F3608" t="s">
        <v>20</v>
      </c>
      <c r="G3608">
        <v>1</v>
      </c>
      <c r="H3608" t="s">
        <v>827</v>
      </c>
      <c r="I3608" t="s">
        <v>828</v>
      </c>
      <c r="J3608" t="s">
        <v>20</v>
      </c>
      <c r="K3608" t="s">
        <v>21</v>
      </c>
      <c r="L3608">
        <v>0</v>
      </c>
      <c r="M3608">
        <v>0</v>
      </c>
      <c r="N3608" t="s">
        <v>22</v>
      </c>
      <c r="O3608">
        <v>3</v>
      </c>
      <c r="P3608" s="30">
        <f>SQRT((postes_2[[#This Row],[x]]-$Q$1)^2+(postes_2[[#This Row],[y]]-$R$1)^2)</f>
        <v>502000.47351457988</v>
      </c>
      <c r="Q3608">
        <v>781016.60999999905</v>
      </c>
      <c r="R3608">
        <v>6281320.3300000001</v>
      </c>
    </row>
    <row r="3609" spans="1:18">
      <c r="A3609">
        <v>638</v>
      </c>
      <c r="B3609">
        <v>40000148</v>
      </c>
      <c r="C3609">
        <f>+PF2973</f>
        <v>0</v>
      </c>
      <c r="D3609" t="s">
        <v>30</v>
      </c>
      <c r="E3609">
        <v>1442503805000</v>
      </c>
      <c r="F3609">
        <v>1423826225000</v>
      </c>
      <c r="G3609">
        <v>1</v>
      </c>
      <c r="H3609" t="s">
        <v>2053</v>
      </c>
      <c r="I3609" t="s">
        <v>2053</v>
      </c>
      <c r="J3609" t="s">
        <v>20</v>
      </c>
      <c r="K3609" t="s">
        <v>21</v>
      </c>
      <c r="L3609">
        <v>0</v>
      </c>
      <c r="M3609">
        <v>0</v>
      </c>
      <c r="N3609" t="s">
        <v>22</v>
      </c>
      <c r="O3609">
        <v>3</v>
      </c>
      <c r="P3609" s="30">
        <f>SQRT((postes_2[[#This Row],[x]]-$Q$1)^2+(postes_2[[#This Row],[y]]-$R$1)^2)</f>
        <v>502178.84646728513</v>
      </c>
      <c r="Q3609">
        <v>928564.07</v>
      </c>
      <c r="R3609">
        <v>6364876.0599999996</v>
      </c>
    </row>
    <row r="3610" spans="1:18">
      <c r="A3610">
        <v>304</v>
      </c>
      <c r="B3610">
        <v>50001489</v>
      </c>
      <c r="C3610">
        <f>+PF3308</f>
        <v>0</v>
      </c>
      <c r="D3610" t="s">
        <v>20</v>
      </c>
      <c r="E3610">
        <v>769737600000</v>
      </c>
      <c r="F3610" t="s">
        <v>20</v>
      </c>
      <c r="G3610">
        <v>1</v>
      </c>
      <c r="H3610" t="s">
        <v>719</v>
      </c>
      <c r="I3610" t="s">
        <v>720</v>
      </c>
      <c r="J3610" t="s">
        <v>20</v>
      </c>
      <c r="K3610" t="s">
        <v>21</v>
      </c>
      <c r="L3610">
        <v>0</v>
      </c>
      <c r="M3610">
        <v>0</v>
      </c>
      <c r="N3610" t="s">
        <v>22</v>
      </c>
      <c r="O3610">
        <v>3</v>
      </c>
      <c r="P3610" s="30">
        <f>SQRT((postes_2[[#This Row],[x]]-$Q$1)^2+(postes_2[[#This Row],[y]]-$R$1)^2)</f>
        <v>502207.12552864529</v>
      </c>
      <c r="Q3610">
        <v>739912.17000000202</v>
      </c>
      <c r="R3610">
        <v>6268223.71</v>
      </c>
    </row>
    <row r="3611" spans="1:18">
      <c r="A3611">
        <v>478</v>
      </c>
      <c r="B3611">
        <v>40000117</v>
      </c>
      <c r="C3611">
        <f>+PF3138</f>
        <v>0</v>
      </c>
      <c r="D3611" t="s">
        <v>168</v>
      </c>
      <c r="E3611">
        <v>1459504472000</v>
      </c>
      <c r="F3611" t="s">
        <v>20</v>
      </c>
      <c r="G3611">
        <v>1</v>
      </c>
      <c r="H3611" t="s">
        <v>1248</v>
      </c>
      <c r="I3611" t="s">
        <v>1249</v>
      </c>
      <c r="J3611" t="s">
        <v>20</v>
      </c>
      <c r="K3611" t="s">
        <v>21</v>
      </c>
      <c r="L3611">
        <v>0</v>
      </c>
      <c r="M3611">
        <v>0</v>
      </c>
      <c r="N3611" t="s">
        <v>22</v>
      </c>
      <c r="O3611">
        <v>6</v>
      </c>
      <c r="P3611" s="30">
        <f>SQRT((postes_2[[#This Row],[x]]-$Q$1)^2+(postes_2[[#This Row],[y]]-$R$1)^2)</f>
        <v>502226.7894877537</v>
      </c>
      <c r="Q3611">
        <v>943252.17000000202</v>
      </c>
      <c r="R3611">
        <v>6377314.3700000001</v>
      </c>
    </row>
    <row r="3612" spans="1:18">
      <c r="A3612">
        <v>1975</v>
      </c>
      <c r="B3612">
        <v>40001654</v>
      </c>
      <c r="C3612" t="e">
        <f>+#REF!</f>
        <v>#REF!</v>
      </c>
      <c r="D3612" t="s">
        <v>77</v>
      </c>
      <c r="E3612">
        <v>913334400000</v>
      </c>
      <c r="F3612">
        <v>1318415268000</v>
      </c>
      <c r="G3612">
        <v>1</v>
      </c>
      <c r="H3612" t="s">
        <v>4020</v>
      </c>
      <c r="I3612" t="s">
        <v>4021</v>
      </c>
      <c r="J3612" t="s">
        <v>4022</v>
      </c>
      <c r="K3612" t="s">
        <v>21</v>
      </c>
      <c r="L3612">
        <v>0</v>
      </c>
      <c r="M3612">
        <v>0</v>
      </c>
      <c r="N3612" t="s">
        <v>22</v>
      </c>
      <c r="O3612">
        <v>3</v>
      </c>
      <c r="P3612" s="30">
        <f>SQRT((postes_2[[#This Row],[x]]-$Q$1)^2+(postes_2[[#This Row],[y]]-$R$1)^2)</f>
        <v>502277.36580434244</v>
      </c>
      <c r="Q3612">
        <v>830247.04999999702</v>
      </c>
      <c r="R3612">
        <v>6301820.5800000001</v>
      </c>
    </row>
    <row r="3613" spans="1:18">
      <c r="A3613">
        <v>2816</v>
      </c>
      <c r="B3613">
        <v>40000381</v>
      </c>
      <c r="C3613">
        <f>+PF799</f>
        <v>0</v>
      </c>
      <c r="D3613" t="s">
        <v>482</v>
      </c>
      <c r="E3613">
        <v>610761600000</v>
      </c>
      <c r="F3613">
        <v>1396264757000</v>
      </c>
      <c r="G3613">
        <v>1</v>
      </c>
      <c r="H3613" t="s">
        <v>4752</v>
      </c>
      <c r="I3613" t="s">
        <v>4753</v>
      </c>
      <c r="J3613" t="s">
        <v>20</v>
      </c>
      <c r="K3613" t="s">
        <v>21</v>
      </c>
      <c r="L3613">
        <v>0</v>
      </c>
      <c r="M3613">
        <v>0</v>
      </c>
      <c r="N3613" t="s">
        <v>22</v>
      </c>
      <c r="O3613">
        <v>3</v>
      </c>
      <c r="P3613" s="30">
        <f>SQRT((postes_2[[#This Row],[x]]-$Q$1)^2+(postes_2[[#This Row],[y]]-$R$1)^2)</f>
        <v>502799.46605963586</v>
      </c>
      <c r="Q3613">
        <v>858053.36999999697</v>
      </c>
      <c r="R3613">
        <v>6315844.4500000002</v>
      </c>
    </row>
    <row r="3614" spans="1:18">
      <c r="A3614">
        <v>3692</v>
      </c>
      <c r="B3614">
        <v>50001382</v>
      </c>
      <c r="C3614" t="e">
        <f>+#REF!</f>
        <v>#REF!</v>
      </c>
      <c r="D3614" t="s">
        <v>30</v>
      </c>
      <c r="E3614">
        <v>610761600000</v>
      </c>
      <c r="F3614">
        <v>1399388153000</v>
      </c>
      <c r="G3614">
        <v>1</v>
      </c>
      <c r="H3614" t="s">
        <v>7602</v>
      </c>
      <c r="I3614" t="s">
        <v>7603</v>
      </c>
      <c r="J3614" t="s">
        <v>20</v>
      </c>
      <c r="K3614" t="s">
        <v>21</v>
      </c>
      <c r="L3614">
        <v>0</v>
      </c>
      <c r="M3614">
        <v>0</v>
      </c>
      <c r="N3614" t="s">
        <v>22</v>
      </c>
      <c r="O3614">
        <v>6</v>
      </c>
      <c r="P3614" s="30">
        <f>SQRT((postes_2[[#This Row],[x]]-$Q$1)^2+(postes_2[[#This Row],[y]]-$R$1)^2)</f>
        <v>502908.58074287715</v>
      </c>
      <c r="Q3614">
        <v>768636.65999999596</v>
      </c>
      <c r="R3614">
        <v>6276073.4900000002</v>
      </c>
    </row>
    <row r="3615" spans="1:18">
      <c r="A3615">
        <v>377</v>
      </c>
      <c r="B3615">
        <v>40000483</v>
      </c>
      <c r="C3615">
        <f>+PF3240</f>
        <v>0</v>
      </c>
      <c r="D3615" t="s">
        <v>20</v>
      </c>
      <c r="E3615">
        <v>610761600000</v>
      </c>
      <c r="F3615" t="s">
        <v>20</v>
      </c>
      <c r="G3615">
        <v>1</v>
      </c>
      <c r="H3615" t="s">
        <v>876</v>
      </c>
      <c r="I3615" t="s">
        <v>877</v>
      </c>
      <c r="J3615" t="s">
        <v>195</v>
      </c>
      <c r="K3615" t="s">
        <v>21</v>
      </c>
      <c r="L3615">
        <v>0</v>
      </c>
      <c r="M3615">
        <v>0</v>
      </c>
      <c r="N3615" t="s">
        <v>22</v>
      </c>
      <c r="O3615">
        <v>3</v>
      </c>
      <c r="P3615" s="30">
        <f>SQRT((postes_2[[#This Row],[x]]-$Q$1)^2+(postes_2[[#This Row],[y]]-$R$1)^2)</f>
        <v>503110.11205124843</v>
      </c>
      <c r="Q3615">
        <v>836129.64000000095</v>
      </c>
      <c r="R3615">
        <v>6303798.9299999997</v>
      </c>
    </row>
    <row r="3616" spans="1:18">
      <c r="A3616">
        <v>456</v>
      </c>
      <c r="B3616">
        <v>50002220</v>
      </c>
      <c r="C3616">
        <f>+PF3162</f>
        <v>0</v>
      </c>
      <c r="D3616" t="s">
        <v>20</v>
      </c>
      <c r="E3616">
        <v>971308800000</v>
      </c>
      <c r="F3616" t="s">
        <v>20</v>
      </c>
      <c r="G3616">
        <v>1</v>
      </c>
      <c r="H3616" t="s">
        <v>1030</v>
      </c>
      <c r="I3616" t="s">
        <v>1031</v>
      </c>
      <c r="J3616" t="s">
        <v>20</v>
      </c>
      <c r="K3616" t="s">
        <v>21</v>
      </c>
      <c r="L3616">
        <v>0</v>
      </c>
      <c r="M3616">
        <v>0</v>
      </c>
      <c r="N3616" t="s">
        <v>22</v>
      </c>
      <c r="O3616">
        <v>3</v>
      </c>
      <c r="P3616" s="30">
        <f>SQRT((postes_2[[#This Row],[x]]-$Q$1)^2+(postes_2[[#This Row],[y]]-$R$1)^2)</f>
        <v>503113.38554068736</v>
      </c>
      <c r="Q3616">
        <v>433012.59000000398</v>
      </c>
      <c r="R3616">
        <v>6282684.0599999996</v>
      </c>
    </row>
    <row r="3617" spans="1:18">
      <c r="A3617">
        <v>1211</v>
      </c>
      <c r="B3617">
        <v>70051704</v>
      </c>
      <c r="C3617">
        <f>+PF2411</f>
        <v>0</v>
      </c>
      <c r="D3617" t="s">
        <v>274</v>
      </c>
      <c r="E3617">
        <v>1424277143000</v>
      </c>
      <c r="F3617">
        <v>1424277064000</v>
      </c>
      <c r="G3617">
        <v>1</v>
      </c>
      <c r="H3617" t="s">
        <v>2421</v>
      </c>
      <c r="I3617" t="s">
        <v>2422</v>
      </c>
      <c r="J3617" t="s">
        <v>20</v>
      </c>
      <c r="K3617" t="s">
        <v>21</v>
      </c>
      <c r="L3617">
        <v>0</v>
      </c>
      <c r="M3617">
        <v>0</v>
      </c>
      <c r="N3617" t="s">
        <v>22</v>
      </c>
      <c r="O3617">
        <v>6</v>
      </c>
      <c r="P3617" s="30">
        <f>SQRT((postes_2[[#This Row],[x]]-$Q$1)^2+(postes_2[[#This Row],[y]]-$R$1)^2)</f>
        <v>503348.74891319429</v>
      </c>
      <c r="Q3617">
        <v>773777.92000000202</v>
      </c>
      <c r="R3617">
        <v>6277342.3499999996</v>
      </c>
    </row>
    <row r="3618" spans="1:18">
      <c r="A3618">
        <v>1251</v>
      </c>
      <c r="B3618">
        <v>50001234</v>
      </c>
      <c r="C3618">
        <f>+PF2369</f>
        <v>0</v>
      </c>
      <c r="D3618" t="s">
        <v>74</v>
      </c>
      <c r="E3618">
        <v>610761600000</v>
      </c>
      <c r="F3618">
        <v>1380814998000</v>
      </c>
      <c r="G3618">
        <v>1</v>
      </c>
      <c r="H3618" t="s">
        <v>2223</v>
      </c>
      <c r="I3618" t="s">
        <v>2224</v>
      </c>
      <c r="J3618" t="s">
        <v>20</v>
      </c>
      <c r="K3618" t="s">
        <v>21</v>
      </c>
      <c r="L3618">
        <v>0</v>
      </c>
      <c r="M3618">
        <v>0</v>
      </c>
      <c r="N3618" t="s">
        <v>22</v>
      </c>
      <c r="O3618">
        <v>3</v>
      </c>
      <c r="P3618" s="30">
        <f>SQRT((postes_2[[#This Row],[x]]-$Q$1)^2+(postes_2[[#This Row],[y]]-$R$1)^2)</f>
        <v>503655.39473418676</v>
      </c>
      <c r="Q3618">
        <v>412144.34000000398</v>
      </c>
      <c r="R3618">
        <v>6290498.0199999996</v>
      </c>
    </row>
    <row r="3619" spans="1:18">
      <c r="A3619">
        <v>541</v>
      </c>
      <c r="B3619">
        <v>50001649</v>
      </c>
      <c r="C3619">
        <f>+PF3080</f>
        <v>0</v>
      </c>
      <c r="D3619" t="s">
        <v>43</v>
      </c>
      <c r="E3619" s="1">
        <v>813456000000</v>
      </c>
      <c r="F3619">
        <v>1102609651000</v>
      </c>
      <c r="G3619">
        <v>1</v>
      </c>
      <c r="H3619" t="s">
        <v>2029</v>
      </c>
      <c r="I3619" t="s">
        <v>2030</v>
      </c>
      <c r="J3619" t="s">
        <v>20</v>
      </c>
      <c r="K3619" t="s">
        <v>21</v>
      </c>
      <c r="L3619">
        <v>0</v>
      </c>
      <c r="M3619">
        <v>0</v>
      </c>
      <c r="N3619" t="s">
        <v>22</v>
      </c>
      <c r="O3619">
        <v>3</v>
      </c>
      <c r="P3619" s="30">
        <f>SQRT((postes_2[[#This Row],[x]]-$Q$1)^2+(postes_2[[#This Row],[y]]-$R$1)^2)</f>
        <v>503729.22156478307</v>
      </c>
      <c r="Q3619">
        <v>573890.31000000203</v>
      </c>
      <c r="R3619">
        <v>6251063</v>
      </c>
    </row>
    <row r="3620" spans="1:18">
      <c r="A3620">
        <v>235</v>
      </c>
      <c r="B3620">
        <v>70059704</v>
      </c>
      <c r="C3620">
        <f>+PV3387</f>
        <v>0</v>
      </c>
      <c r="D3620" t="s">
        <v>274</v>
      </c>
      <c r="E3620">
        <v>1449659972000</v>
      </c>
      <c r="F3620">
        <v>1449659375000</v>
      </c>
      <c r="G3620">
        <v>1</v>
      </c>
      <c r="H3620" t="s">
        <v>538</v>
      </c>
      <c r="I3620" t="s">
        <v>539</v>
      </c>
      <c r="J3620" t="s">
        <v>20</v>
      </c>
      <c r="K3620" t="s">
        <v>21</v>
      </c>
      <c r="L3620">
        <v>0</v>
      </c>
      <c r="M3620">
        <v>0</v>
      </c>
      <c r="N3620" t="s">
        <v>267</v>
      </c>
      <c r="O3620">
        <v>3</v>
      </c>
      <c r="P3620" s="30">
        <f>SQRT((postes_2[[#This Row],[x]]-$Q$1)^2+(postes_2[[#This Row],[y]]-$R$1)^2)</f>
        <v>503733.98758859414</v>
      </c>
      <c r="Q3620">
        <v>839968.22299999697</v>
      </c>
      <c r="R3620">
        <v>6305044.9440000001</v>
      </c>
    </row>
    <row r="3621" spans="1:18">
      <c r="A3621">
        <v>1146</v>
      </c>
      <c r="B3621">
        <v>40000405</v>
      </c>
      <c r="C3621" t="e">
        <f>+#REF!</f>
        <v>#REF!</v>
      </c>
      <c r="D3621" t="s">
        <v>482</v>
      </c>
      <c r="E3621">
        <v>610761600000</v>
      </c>
      <c r="F3621">
        <v>1396276924000</v>
      </c>
      <c r="G3621">
        <v>1</v>
      </c>
      <c r="H3621" t="s">
        <v>4769</v>
      </c>
      <c r="I3621" t="s">
        <v>4770</v>
      </c>
      <c r="J3621" t="s">
        <v>4771</v>
      </c>
      <c r="K3621" t="s">
        <v>21</v>
      </c>
      <c r="L3621">
        <v>0</v>
      </c>
      <c r="M3621">
        <v>0</v>
      </c>
      <c r="N3621" t="s">
        <v>22</v>
      </c>
      <c r="O3621">
        <v>3</v>
      </c>
      <c r="P3621" s="30">
        <f>SQRT((postes_2[[#This Row],[x]]-$Q$1)^2+(postes_2[[#This Row],[y]]-$R$1)^2)</f>
        <v>503772.95269873115</v>
      </c>
      <c r="Q3621">
        <v>854416.71000000101</v>
      </c>
      <c r="R3621">
        <v>6312693.8799999999</v>
      </c>
    </row>
    <row r="3622" spans="1:18">
      <c r="A3622">
        <v>156</v>
      </c>
      <c r="B3622">
        <v>50001573</v>
      </c>
      <c r="C3622">
        <f>+PF3468</f>
        <v>0</v>
      </c>
      <c r="D3622" t="s">
        <v>90</v>
      </c>
      <c r="E3622">
        <v>610761600000</v>
      </c>
      <c r="F3622">
        <v>1144331604000</v>
      </c>
      <c r="G3622">
        <v>1</v>
      </c>
      <c r="H3622" t="s">
        <v>399</v>
      </c>
      <c r="I3622" t="s">
        <v>399</v>
      </c>
      <c r="J3622" t="s">
        <v>400</v>
      </c>
      <c r="K3622" t="s">
        <v>21</v>
      </c>
      <c r="L3622">
        <v>0</v>
      </c>
      <c r="M3622">
        <v>0</v>
      </c>
      <c r="N3622" t="s">
        <v>22</v>
      </c>
      <c r="O3622">
        <v>3</v>
      </c>
      <c r="P3622" s="30">
        <f>SQRT((postes_2[[#This Row],[x]]-$Q$1)^2+(postes_2[[#This Row],[y]]-$R$1)^2)</f>
        <v>503979.57659489242</v>
      </c>
      <c r="Q3622">
        <v>707758.21000000101</v>
      </c>
      <c r="R3622">
        <v>6258962.3200000003</v>
      </c>
    </row>
    <row r="3623" spans="1:18">
      <c r="A3623">
        <v>2727</v>
      </c>
      <c r="B3623">
        <v>50001639</v>
      </c>
      <c r="C3623" t="e">
        <f>+#REF!</f>
        <v>#REF!</v>
      </c>
      <c r="D3623" t="s">
        <v>274</v>
      </c>
      <c r="E3623">
        <v>610761600000</v>
      </c>
      <c r="F3623">
        <v>1424345413000</v>
      </c>
      <c r="G3623">
        <v>1</v>
      </c>
      <c r="H3623" t="s">
        <v>6412</v>
      </c>
      <c r="I3623" t="s">
        <v>6413</v>
      </c>
      <c r="J3623" t="s">
        <v>26</v>
      </c>
      <c r="K3623" t="s">
        <v>21</v>
      </c>
      <c r="L3623">
        <v>0</v>
      </c>
      <c r="M3623">
        <v>0</v>
      </c>
      <c r="N3623" t="s">
        <v>22</v>
      </c>
      <c r="O3623">
        <v>3</v>
      </c>
      <c r="P3623" s="30">
        <f>SQRT((postes_2[[#This Row],[x]]-$Q$1)^2+(postes_2[[#This Row],[y]]-$R$1)^2)</f>
        <v>504150.84250313608</v>
      </c>
      <c r="Q3623">
        <v>559053.28999999899</v>
      </c>
      <c r="R3623">
        <v>6251940.2000000002</v>
      </c>
    </row>
    <row r="3624" spans="1:18">
      <c r="A3624">
        <v>515</v>
      </c>
      <c r="B3624">
        <v>50002995</v>
      </c>
      <c r="C3624">
        <f>+PF3111</f>
        <v>0</v>
      </c>
      <c r="D3624" t="s">
        <v>168</v>
      </c>
      <c r="E3624">
        <v>1055289600000</v>
      </c>
      <c r="F3624">
        <v>1435923760000</v>
      </c>
      <c r="G3624">
        <v>1</v>
      </c>
      <c r="H3624" t="s">
        <v>1082</v>
      </c>
      <c r="I3624" t="s">
        <v>1083</v>
      </c>
      <c r="J3624" t="s">
        <v>20</v>
      </c>
      <c r="K3624" t="s">
        <v>21</v>
      </c>
      <c r="L3624">
        <v>0</v>
      </c>
      <c r="M3624">
        <v>0</v>
      </c>
      <c r="N3624" t="s">
        <v>22</v>
      </c>
      <c r="O3624">
        <v>3</v>
      </c>
      <c r="P3624" s="30">
        <f>SQRT((postes_2[[#This Row],[x]]-$Q$1)^2+(postes_2[[#This Row],[y]]-$R$1)^2)</f>
        <v>504540.8238842329</v>
      </c>
      <c r="Q3624">
        <v>719769.35000000102</v>
      </c>
      <c r="R3624">
        <v>6260902.7699999996</v>
      </c>
    </row>
    <row r="3625" spans="1:18">
      <c r="A3625">
        <v>1998</v>
      </c>
      <c r="B3625">
        <v>40000435</v>
      </c>
      <c r="C3625" t="e">
        <f>+#REF!</f>
        <v>#REF!</v>
      </c>
      <c r="D3625" t="s">
        <v>20</v>
      </c>
      <c r="E3625">
        <v>1010534400000</v>
      </c>
      <c r="F3625" t="s">
        <v>20</v>
      </c>
      <c r="G3625">
        <v>1</v>
      </c>
      <c r="H3625" t="s">
        <v>4213</v>
      </c>
      <c r="I3625" t="s">
        <v>4214</v>
      </c>
      <c r="J3625" t="s">
        <v>20</v>
      </c>
      <c r="K3625" t="s">
        <v>21</v>
      </c>
      <c r="L3625">
        <v>0</v>
      </c>
      <c r="M3625">
        <v>0</v>
      </c>
      <c r="N3625" t="s">
        <v>22</v>
      </c>
      <c r="O3625">
        <v>6</v>
      </c>
      <c r="P3625" s="30">
        <f>SQRT((postes_2[[#This Row],[x]]-$Q$1)^2+(postes_2[[#This Row],[y]]-$R$1)^2)</f>
        <v>504548.16994560685</v>
      </c>
      <c r="Q3625">
        <v>849278.39999999898</v>
      </c>
      <c r="R3625">
        <v>6309008.6799999997</v>
      </c>
    </row>
    <row r="3626" spans="1:18">
      <c r="A3626">
        <v>2977</v>
      </c>
      <c r="B3626">
        <v>40000153</v>
      </c>
      <c r="C3626">
        <f>+PF651</f>
        <v>0</v>
      </c>
      <c r="D3626" t="s">
        <v>168</v>
      </c>
      <c r="E3626">
        <v>1459504714000</v>
      </c>
      <c r="F3626" t="s">
        <v>20</v>
      </c>
      <c r="G3626">
        <v>1</v>
      </c>
      <c r="H3626" t="s">
        <v>2868</v>
      </c>
      <c r="I3626" t="s">
        <v>2869</v>
      </c>
      <c r="J3626" t="s">
        <v>20</v>
      </c>
      <c r="K3626" t="s">
        <v>21</v>
      </c>
      <c r="L3626">
        <v>0</v>
      </c>
      <c r="M3626">
        <v>0</v>
      </c>
      <c r="N3626" t="s">
        <v>22</v>
      </c>
      <c r="O3626">
        <v>3</v>
      </c>
      <c r="P3626" s="30">
        <f>SQRT((postes_2[[#This Row],[x]]-$Q$1)^2+(postes_2[[#This Row],[y]]-$R$1)^2)</f>
        <v>504984.22109282255</v>
      </c>
      <c r="Q3626">
        <v>932508.77000000305</v>
      </c>
      <c r="R3626">
        <v>6364489.8099999996</v>
      </c>
    </row>
    <row r="3627" spans="1:18">
      <c r="A3627">
        <v>823</v>
      </c>
      <c r="B3627">
        <v>50001616</v>
      </c>
      <c r="C3627">
        <f>+PF2806</f>
        <v>0</v>
      </c>
      <c r="D3627" t="s">
        <v>274</v>
      </c>
      <c r="E3627">
        <v>1061769600000</v>
      </c>
      <c r="F3627">
        <v>1465400512000</v>
      </c>
      <c r="G3627">
        <v>1</v>
      </c>
      <c r="H3627" t="s">
        <v>1779</v>
      </c>
      <c r="I3627" t="s">
        <v>1780</v>
      </c>
      <c r="J3627" t="s">
        <v>20</v>
      </c>
      <c r="K3627" t="s">
        <v>21</v>
      </c>
      <c r="L3627">
        <v>0</v>
      </c>
      <c r="M3627">
        <v>0</v>
      </c>
      <c r="N3627" t="s">
        <v>22</v>
      </c>
      <c r="O3627">
        <v>3</v>
      </c>
      <c r="P3627" s="30">
        <f>SQRT((postes_2[[#This Row],[x]]-$Q$1)^2+(postes_2[[#This Row],[y]]-$R$1)^2)</f>
        <v>505034.09788996098</v>
      </c>
      <c r="Q3627">
        <v>524985.46999999904</v>
      </c>
      <c r="R3627">
        <v>6255715.4699999997</v>
      </c>
    </row>
    <row r="3628" spans="1:18">
      <c r="A3628">
        <v>2815</v>
      </c>
      <c r="B3628">
        <v>40000383</v>
      </c>
      <c r="C3628" t="e">
        <f>+#REF!</f>
        <v>#REF!</v>
      </c>
      <c r="D3628" t="s">
        <v>482</v>
      </c>
      <c r="E3628">
        <v>610761600000</v>
      </c>
      <c r="F3628">
        <v>1396258030000</v>
      </c>
      <c r="G3628">
        <v>1</v>
      </c>
      <c r="H3628" t="s">
        <v>4750</v>
      </c>
      <c r="I3628" t="s">
        <v>4751</v>
      </c>
      <c r="J3628" t="s">
        <v>20</v>
      </c>
      <c r="K3628" t="s">
        <v>21</v>
      </c>
      <c r="L3628">
        <v>0</v>
      </c>
      <c r="M3628">
        <v>0</v>
      </c>
      <c r="N3628" t="s">
        <v>22</v>
      </c>
      <c r="O3628">
        <v>6</v>
      </c>
      <c r="P3628" s="30">
        <f>SQRT((postes_2[[#This Row],[x]]-$Q$1)^2+(postes_2[[#This Row],[y]]-$R$1)^2)</f>
        <v>505090.16203257727</v>
      </c>
      <c r="Q3628">
        <v>862425.07999999798</v>
      </c>
      <c r="R3628">
        <v>6315701.7400000002</v>
      </c>
    </row>
    <row r="3629" spans="1:18">
      <c r="A3629">
        <v>345</v>
      </c>
      <c r="B3629">
        <v>50001596</v>
      </c>
      <c r="C3629">
        <f>+PF3286</f>
        <v>0</v>
      </c>
      <c r="D3629" t="s">
        <v>805</v>
      </c>
      <c r="E3629">
        <v>610761600000</v>
      </c>
      <c r="F3629">
        <v>1285694413000</v>
      </c>
      <c r="G3629">
        <v>1</v>
      </c>
      <c r="H3629" t="s">
        <v>806</v>
      </c>
      <c r="I3629" t="s">
        <v>807</v>
      </c>
      <c r="J3629" t="s">
        <v>20</v>
      </c>
      <c r="K3629" t="s">
        <v>21</v>
      </c>
      <c r="L3629">
        <v>0</v>
      </c>
      <c r="M3629">
        <v>0</v>
      </c>
      <c r="N3629" t="s">
        <v>22</v>
      </c>
      <c r="O3629">
        <v>3</v>
      </c>
      <c r="P3629" s="30">
        <f>SQRT((postes_2[[#This Row],[x]]-$Q$1)^2+(postes_2[[#This Row],[y]]-$R$1)^2)</f>
        <v>505377.03480080224</v>
      </c>
      <c r="Q3629">
        <v>704066.07999999798</v>
      </c>
      <c r="R3629">
        <v>6256828.0899999999</v>
      </c>
    </row>
    <row r="3630" spans="1:18">
      <c r="A3630">
        <v>2505</v>
      </c>
      <c r="B3630">
        <v>50001451</v>
      </c>
      <c r="C3630" t="e">
        <f>+#REF!</f>
        <v>#REF!</v>
      </c>
      <c r="D3630" t="s">
        <v>20</v>
      </c>
      <c r="E3630">
        <v>769737600000</v>
      </c>
      <c r="F3630" t="s">
        <v>20</v>
      </c>
      <c r="G3630">
        <v>1</v>
      </c>
      <c r="H3630" t="s">
        <v>5259</v>
      </c>
      <c r="I3630" t="s">
        <v>5260</v>
      </c>
      <c r="J3630" t="s">
        <v>20</v>
      </c>
      <c r="K3630" t="s">
        <v>21</v>
      </c>
      <c r="L3630">
        <v>0</v>
      </c>
      <c r="M3630">
        <v>0</v>
      </c>
      <c r="N3630" t="s">
        <v>22</v>
      </c>
      <c r="O3630">
        <v>3</v>
      </c>
      <c r="P3630" s="30">
        <f>SQRT((postes_2[[#This Row],[x]]-$Q$1)^2+(postes_2[[#This Row],[y]]-$R$1)^2)</f>
        <v>505476.57521965617</v>
      </c>
      <c r="Q3630">
        <v>761136.36999999697</v>
      </c>
      <c r="R3630">
        <v>6270962.6100000003</v>
      </c>
    </row>
    <row r="3631" spans="1:18">
      <c r="A3631">
        <v>465</v>
      </c>
      <c r="B3631">
        <v>40000589</v>
      </c>
      <c r="C3631">
        <f>+PF3168</f>
        <v>0</v>
      </c>
      <c r="D3631" t="s">
        <v>274</v>
      </c>
      <c r="E3631">
        <v>610761600000</v>
      </c>
      <c r="F3631">
        <v>1461332554000</v>
      </c>
      <c r="G3631">
        <v>1</v>
      </c>
      <c r="H3631" t="s">
        <v>438</v>
      </c>
      <c r="I3631" t="s">
        <v>439</v>
      </c>
      <c r="J3631" t="s">
        <v>440</v>
      </c>
      <c r="K3631" t="s">
        <v>21</v>
      </c>
      <c r="L3631">
        <v>0</v>
      </c>
      <c r="M3631">
        <v>0</v>
      </c>
      <c r="N3631" t="s">
        <v>22</v>
      </c>
      <c r="O3631">
        <v>3</v>
      </c>
      <c r="P3631" s="30">
        <f>SQRT((postes_2[[#This Row],[x]]-$Q$1)^2+(postes_2[[#This Row],[y]]-$R$1)^2)</f>
        <v>505684.02453263156</v>
      </c>
      <c r="Q3631">
        <v>817573.29999999702</v>
      </c>
      <c r="R3631">
        <v>6292133.5499999998</v>
      </c>
    </row>
    <row r="3632" spans="1:18">
      <c r="A3632">
        <v>1791</v>
      </c>
      <c r="B3632">
        <v>70034977</v>
      </c>
      <c r="C3632" t="e">
        <f>+#REF!</f>
        <v>#REF!</v>
      </c>
      <c r="D3632" t="s">
        <v>274</v>
      </c>
      <c r="E3632">
        <v>1308819781000</v>
      </c>
      <c r="F3632">
        <v>1424094554000</v>
      </c>
      <c r="G3632">
        <v>1</v>
      </c>
      <c r="H3632" t="s">
        <v>7110</v>
      </c>
      <c r="I3632" t="s">
        <v>7110</v>
      </c>
      <c r="J3632" t="s">
        <v>20</v>
      </c>
      <c r="K3632" t="s">
        <v>21</v>
      </c>
      <c r="L3632">
        <v>0</v>
      </c>
      <c r="M3632">
        <v>0</v>
      </c>
      <c r="N3632" t="s">
        <v>22</v>
      </c>
      <c r="O3632">
        <v>6</v>
      </c>
      <c r="P3632" s="30">
        <f>SQRT((postes_2[[#This Row],[x]]-$Q$1)^2+(postes_2[[#This Row],[y]]-$R$1)^2)</f>
        <v>505761.36645720829</v>
      </c>
      <c r="Q3632">
        <v>942205.78999999899</v>
      </c>
      <c r="R3632">
        <v>6371696.1200000001</v>
      </c>
    </row>
    <row r="3633" spans="1:18">
      <c r="A3633">
        <v>358</v>
      </c>
      <c r="B3633">
        <v>50001388</v>
      </c>
      <c r="C3633">
        <f>+PF3277</f>
        <v>0</v>
      </c>
      <c r="D3633" t="s">
        <v>20</v>
      </c>
      <c r="E3633">
        <v>610761600000</v>
      </c>
      <c r="F3633" t="s">
        <v>20</v>
      </c>
      <c r="G3633">
        <v>1</v>
      </c>
      <c r="H3633" t="s">
        <v>831</v>
      </c>
      <c r="I3633" t="s">
        <v>832</v>
      </c>
      <c r="J3633" t="s">
        <v>20</v>
      </c>
      <c r="K3633" t="s">
        <v>21</v>
      </c>
      <c r="L3633">
        <v>0</v>
      </c>
      <c r="M3633">
        <v>0</v>
      </c>
      <c r="N3633" t="s">
        <v>22</v>
      </c>
      <c r="O3633">
        <v>3</v>
      </c>
      <c r="P3633" s="30">
        <f>SQRT((postes_2[[#This Row],[x]]-$Q$1)^2+(postes_2[[#This Row],[y]]-$R$1)^2)</f>
        <v>505968.98786370835</v>
      </c>
      <c r="Q3633">
        <v>775838.64000000095</v>
      </c>
      <c r="R3633">
        <v>6275280.7999999998</v>
      </c>
    </row>
    <row r="3634" spans="1:18">
      <c r="A3634">
        <v>2404</v>
      </c>
      <c r="B3634">
        <v>50003914</v>
      </c>
      <c r="C3634" t="e">
        <f>+#REF!</f>
        <v>#REF!</v>
      </c>
      <c r="D3634" t="s">
        <v>168</v>
      </c>
      <c r="E3634">
        <v>1054857600000</v>
      </c>
      <c r="F3634">
        <v>1435923849000</v>
      </c>
      <c r="G3634">
        <v>1</v>
      </c>
      <c r="H3634" t="s">
        <v>4529</v>
      </c>
      <c r="I3634" t="s">
        <v>1083</v>
      </c>
      <c r="J3634" t="s">
        <v>26</v>
      </c>
      <c r="K3634" t="s">
        <v>21</v>
      </c>
      <c r="L3634">
        <v>0</v>
      </c>
      <c r="M3634">
        <v>0</v>
      </c>
      <c r="N3634" t="s">
        <v>22</v>
      </c>
      <c r="O3634">
        <v>3</v>
      </c>
      <c r="P3634" s="30">
        <f>SQRT((postes_2[[#This Row],[x]]-$Q$1)^2+(postes_2[[#This Row],[y]]-$R$1)^2)</f>
        <v>506055.72923577129</v>
      </c>
      <c r="Q3634">
        <v>721370.82999999798</v>
      </c>
      <c r="R3634">
        <v>6259708.1100000003</v>
      </c>
    </row>
    <row r="3635" spans="1:18">
      <c r="A3635">
        <v>2328</v>
      </c>
      <c r="B3635">
        <v>50001679</v>
      </c>
      <c r="C3635" t="e">
        <f>+#REF!</f>
        <v>#REF!</v>
      </c>
      <c r="D3635" t="s">
        <v>77</v>
      </c>
      <c r="E3635">
        <v>983491200000</v>
      </c>
      <c r="F3635">
        <v>1357899075000</v>
      </c>
      <c r="G3635">
        <v>1</v>
      </c>
      <c r="H3635" t="s">
        <v>5457</v>
      </c>
      <c r="I3635" t="s">
        <v>5458</v>
      </c>
      <c r="J3635" t="s">
        <v>20</v>
      </c>
      <c r="K3635" t="s">
        <v>21</v>
      </c>
      <c r="L3635">
        <v>0</v>
      </c>
      <c r="M3635">
        <v>0</v>
      </c>
      <c r="N3635" t="s">
        <v>22</v>
      </c>
      <c r="O3635">
        <v>3</v>
      </c>
      <c r="P3635" s="30">
        <f>SQRT((postes_2[[#This Row],[x]]-$Q$1)^2+(postes_2[[#This Row],[y]]-$R$1)^2)</f>
        <v>507277.68679658265</v>
      </c>
      <c r="Q3635">
        <v>614731.57999999798</v>
      </c>
      <c r="R3635">
        <v>6246202.5700000003</v>
      </c>
    </row>
    <row r="3636" spans="1:18">
      <c r="A3636">
        <v>1310</v>
      </c>
      <c r="B3636">
        <v>50001555</v>
      </c>
      <c r="C3636">
        <f>+PF2328</f>
        <v>0</v>
      </c>
      <c r="D3636" t="s">
        <v>805</v>
      </c>
      <c r="E3636">
        <v>610761600000</v>
      </c>
      <c r="F3636">
        <v>1285584538000</v>
      </c>
      <c r="G3636">
        <v>1</v>
      </c>
      <c r="H3636" t="s">
        <v>2614</v>
      </c>
      <c r="I3636" t="s">
        <v>2615</v>
      </c>
      <c r="J3636" t="s">
        <v>20</v>
      </c>
      <c r="K3636" t="s">
        <v>21</v>
      </c>
      <c r="L3636">
        <v>0</v>
      </c>
      <c r="M3636">
        <v>0</v>
      </c>
      <c r="N3636" t="s">
        <v>22</v>
      </c>
      <c r="O3636">
        <v>3</v>
      </c>
      <c r="P3636" s="30">
        <f>SQRT((postes_2[[#This Row],[x]]-$Q$1)^2+(postes_2[[#This Row],[y]]-$R$1)^2)</f>
        <v>507407.64135811443</v>
      </c>
      <c r="Q3636">
        <v>733265.47999999695</v>
      </c>
      <c r="R3636">
        <v>6261137.6500000004</v>
      </c>
    </row>
    <row r="3637" spans="1:18">
      <c r="A3637">
        <v>2326</v>
      </c>
      <c r="B3637">
        <v>50001677</v>
      </c>
      <c r="C3637" t="e">
        <f>+#REF!</f>
        <v>#REF!</v>
      </c>
      <c r="D3637" t="s">
        <v>77</v>
      </c>
      <c r="E3637">
        <v>1004486400000</v>
      </c>
      <c r="F3637">
        <v>1357899646000</v>
      </c>
      <c r="G3637">
        <v>1</v>
      </c>
      <c r="H3637" t="s">
        <v>5453</v>
      </c>
      <c r="I3637" t="s">
        <v>5454</v>
      </c>
      <c r="J3637" t="s">
        <v>20</v>
      </c>
      <c r="K3637" t="s">
        <v>21</v>
      </c>
      <c r="L3637">
        <v>0</v>
      </c>
      <c r="M3637">
        <v>0</v>
      </c>
      <c r="N3637" t="s">
        <v>22</v>
      </c>
      <c r="O3637">
        <v>3</v>
      </c>
      <c r="P3637" s="30">
        <f>SQRT((postes_2[[#This Row],[x]]-$Q$1)^2+(postes_2[[#This Row],[y]]-$R$1)^2)</f>
        <v>507436.31779624068</v>
      </c>
      <c r="Q3637">
        <v>616712.49000000197</v>
      </c>
      <c r="R3637">
        <v>6246064.4400000004</v>
      </c>
    </row>
    <row r="3638" spans="1:18">
      <c r="A3638">
        <v>3212</v>
      </c>
      <c r="B3638">
        <v>50001675</v>
      </c>
      <c r="C3638" t="e">
        <f>+#REF!</f>
        <v>#REF!</v>
      </c>
      <c r="D3638" t="s">
        <v>74</v>
      </c>
      <c r="E3638">
        <v>610761600000</v>
      </c>
      <c r="F3638">
        <v>1374234733000</v>
      </c>
      <c r="G3638">
        <v>1</v>
      </c>
      <c r="H3638" t="s">
        <v>5283</v>
      </c>
      <c r="I3638" t="s">
        <v>5284</v>
      </c>
      <c r="J3638" t="s">
        <v>26</v>
      </c>
      <c r="K3638" t="s">
        <v>21</v>
      </c>
      <c r="L3638">
        <v>0</v>
      </c>
      <c r="M3638">
        <v>0</v>
      </c>
      <c r="N3638" t="s">
        <v>22</v>
      </c>
      <c r="O3638">
        <v>3</v>
      </c>
      <c r="P3638" s="30">
        <f>SQRT((postes_2[[#This Row],[x]]-$Q$1)^2+(postes_2[[#This Row],[y]]-$R$1)^2)</f>
        <v>507628.3241076144</v>
      </c>
      <c r="Q3638">
        <v>579286.10000000102</v>
      </c>
      <c r="R3638">
        <v>6246792.71</v>
      </c>
    </row>
    <row r="3639" spans="1:18">
      <c r="A3639">
        <v>288</v>
      </c>
      <c r="B3639">
        <v>40001665</v>
      </c>
      <c r="C3639">
        <f>+PF3353</f>
        <v>0</v>
      </c>
      <c r="D3639" t="s">
        <v>108</v>
      </c>
      <c r="E3639">
        <v>913593600000</v>
      </c>
      <c r="F3639">
        <v>1233934156000</v>
      </c>
      <c r="G3639">
        <v>1</v>
      </c>
      <c r="H3639" t="s">
        <v>681</v>
      </c>
      <c r="I3639" t="s">
        <v>682</v>
      </c>
      <c r="J3639" t="s">
        <v>26</v>
      </c>
      <c r="K3639" t="s">
        <v>21</v>
      </c>
      <c r="L3639">
        <v>0</v>
      </c>
      <c r="M3639">
        <v>0</v>
      </c>
      <c r="N3639" t="s">
        <v>22</v>
      </c>
      <c r="O3639">
        <v>3</v>
      </c>
      <c r="P3639" s="30">
        <f>SQRT((postes_2[[#This Row],[x]]-$Q$1)^2+(postes_2[[#This Row],[y]]-$R$1)^2)</f>
        <v>508295.27227322571</v>
      </c>
      <c r="Q3639">
        <v>832433.72999999695</v>
      </c>
      <c r="R3639">
        <v>6296192.3300000001</v>
      </c>
    </row>
    <row r="3640" spans="1:18">
      <c r="A3640">
        <v>711</v>
      </c>
      <c r="B3640">
        <v>50001570</v>
      </c>
      <c r="C3640">
        <f>+PF2931</f>
        <v>0</v>
      </c>
      <c r="D3640" t="s">
        <v>17</v>
      </c>
      <c r="E3640">
        <v>610761600000</v>
      </c>
      <c r="F3640">
        <v>1314109367000</v>
      </c>
      <c r="G3640">
        <v>1</v>
      </c>
      <c r="H3640" t="s">
        <v>1194</v>
      </c>
      <c r="I3640" t="s">
        <v>1195</v>
      </c>
      <c r="J3640" t="s">
        <v>20</v>
      </c>
      <c r="K3640" t="s">
        <v>21</v>
      </c>
      <c r="L3640">
        <v>0</v>
      </c>
      <c r="M3640">
        <v>0</v>
      </c>
      <c r="N3640" t="s">
        <v>22</v>
      </c>
      <c r="O3640">
        <v>3</v>
      </c>
      <c r="P3640" s="30">
        <f>SQRT((postes_2[[#This Row],[x]]-$Q$1)^2+(postes_2[[#This Row],[y]]-$R$1)^2)</f>
        <v>508769.93460661441</v>
      </c>
      <c r="Q3640">
        <v>478516.390000001</v>
      </c>
      <c r="R3640">
        <v>6262101.71</v>
      </c>
    </row>
    <row r="3641" spans="1:18">
      <c r="A3641">
        <v>1641</v>
      </c>
      <c r="B3641">
        <v>50001523</v>
      </c>
      <c r="C3641">
        <f>+PF2002</f>
        <v>0</v>
      </c>
      <c r="D3641" t="s">
        <v>74</v>
      </c>
      <c r="E3641">
        <v>610761600000</v>
      </c>
      <c r="F3641">
        <v>1371806136000</v>
      </c>
      <c r="G3641">
        <v>1</v>
      </c>
      <c r="H3641" t="s">
        <v>3488</v>
      </c>
      <c r="I3641" t="s">
        <v>3489</v>
      </c>
      <c r="J3641" t="s">
        <v>20</v>
      </c>
      <c r="K3641" t="s">
        <v>21</v>
      </c>
      <c r="L3641">
        <v>0</v>
      </c>
      <c r="M3641">
        <v>0</v>
      </c>
      <c r="N3641" t="s">
        <v>22</v>
      </c>
      <c r="O3641">
        <v>3</v>
      </c>
      <c r="P3641" s="30">
        <f>SQRT((postes_2[[#This Row],[x]]-$Q$1)^2+(postes_2[[#This Row],[y]]-$R$1)^2)</f>
        <v>508769.96251550561</v>
      </c>
      <c r="Q3641">
        <v>458977.57999999798</v>
      </c>
      <c r="R3641">
        <v>6267769.9199999999</v>
      </c>
    </row>
    <row r="3642" spans="1:18">
      <c r="A3642">
        <v>3714</v>
      </c>
      <c r="B3642">
        <v>50001219</v>
      </c>
      <c r="C3642" t="e">
        <f>+#REF!</f>
        <v>#REF!</v>
      </c>
      <c r="D3642" t="s">
        <v>23</v>
      </c>
      <c r="E3642">
        <v>755913600000</v>
      </c>
      <c r="F3642">
        <v>1239808172000</v>
      </c>
      <c r="G3642">
        <v>1</v>
      </c>
      <c r="H3642" t="s">
        <v>3564</v>
      </c>
      <c r="I3642" t="s">
        <v>3564</v>
      </c>
      <c r="J3642" t="s">
        <v>20</v>
      </c>
      <c r="K3642" t="s">
        <v>21</v>
      </c>
      <c r="L3642">
        <v>0</v>
      </c>
      <c r="M3642">
        <v>0</v>
      </c>
      <c r="N3642" t="s">
        <v>22</v>
      </c>
      <c r="O3642">
        <v>3</v>
      </c>
      <c r="P3642" s="30">
        <f>SQRT((postes_2[[#This Row],[x]]-$Q$1)^2+(postes_2[[#This Row],[y]]-$R$1)^2)</f>
        <v>509153.76717318053</v>
      </c>
      <c r="Q3642">
        <v>392774.75999999797</v>
      </c>
      <c r="R3642">
        <v>6293194.3300000001</v>
      </c>
    </row>
    <row r="3643" spans="1:18">
      <c r="A3643">
        <v>2990</v>
      </c>
      <c r="B3643">
        <v>50001688</v>
      </c>
      <c r="C3643" t="e">
        <f>+#REF!</f>
        <v>#REF!</v>
      </c>
      <c r="D3643" t="s">
        <v>74</v>
      </c>
      <c r="E3643">
        <v>1050537600000</v>
      </c>
      <c r="F3643">
        <v>1374234316000</v>
      </c>
      <c r="G3643">
        <v>1</v>
      </c>
      <c r="H3643" t="s">
        <v>2818</v>
      </c>
      <c r="I3643" t="s">
        <v>2819</v>
      </c>
      <c r="J3643" t="s">
        <v>20</v>
      </c>
      <c r="K3643" t="s">
        <v>21</v>
      </c>
      <c r="L3643">
        <v>0</v>
      </c>
      <c r="M3643">
        <v>0</v>
      </c>
      <c r="N3643" t="s">
        <v>22</v>
      </c>
      <c r="O3643">
        <v>3</v>
      </c>
      <c r="P3643" s="30">
        <f>SQRT((postes_2[[#This Row],[x]]-$Q$1)^2+(postes_2[[#This Row],[y]]-$R$1)^2)</f>
        <v>509225.34320697602</v>
      </c>
      <c r="Q3643">
        <v>582398.31000000203</v>
      </c>
      <c r="R3643">
        <v>6245011.2999999998</v>
      </c>
    </row>
    <row r="3644" spans="1:18">
      <c r="A3644">
        <v>1308</v>
      </c>
      <c r="B3644">
        <v>50002451</v>
      </c>
      <c r="C3644">
        <f>+PF2338</f>
        <v>0</v>
      </c>
      <c r="D3644" t="s">
        <v>43</v>
      </c>
      <c r="E3644">
        <v>928972800000</v>
      </c>
      <c r="F3644">
        <v>1153738739000</v>
      </c>
      <c r="G3644">
        <v>1</v>
      </c>
      <c r="H3644" t="s">
        <v>2609</v>
      </c>
      <c r="I3644" t="s">
        <v>2610</v>
      </c>
      <c r="J3644" t="s">
        <v>20</v>
      </c>
      <c r="K3644" t="s">
        <v>21</v>
      </c>
      <c r="L3644">
        <v>0</v>
      </c>
      <c r="M3644">
        <v>0</v>
      </c>
      <c r="N3644" t="s">
        <v>22</v>
      </c>
      <c r="O3644">
        <v>3</v>
      </c>
      <c r="P3644" s="30">
        <f>SQRT((postes_2[[#This Row],[x]]-$Q$1)^2+(postes_2[[#This Row],[y]]-$R$1)^2)</f>
        <v>509385.92435018433</v>
      </c>
      <c r="Q3644">
        <v>749057.89999999898</v>
      </c>
      <c r="R3644">
        <v>6263291.75</v>
      </c>
    </row>
    <row r="3645" spans="1:18">
      <c r="A3645">
        <v>2673</v>
      </c>
      <c r="B3645">
        <v>50001487</v>
      </c>
      <c r="C3645" t="e">
        <f>+#REF!</f>
        <v>#REF!</v>
      </c>
      <c r="D3645" t="s">
        <v>805</v>
      </c>
      <c r="E3645">
        <v>610761600000</v>
      </c>
      <c r="F3645">
        <v>1287161158000</v>
      </c>
      <c r="G3645">
        <v>1</v>
      </c>
      <c r="H3645" t="s">
        <v>5067</v>
      </c>
      <c r="I3645" t="s">
        <v>5068</v>
      </c>
      <c r="J3645" t="s">
        <v>26</v>
      </c>
      <c r="K3645" t="s">
        <v>21</v>
      </c>
      <c r="L3645">
        <v>0</v>
      </c>
      <c r="M3645">
        <v>0</v>
      </c>
      <c r="N3645" t="s">
        <v>22</v>
      </c>
      <c r="O3645">
        <v>3</v>
      </c>
      <c r="P3645" s="30">
        <f>SQRT((postes_2[[#This Row],[x]]-$Q$1)^2+(postes_2[[#This Row],[y]]-$R$1)^2)</f>
        <v>509526.24525335466</v>
      </c>
      <c r="Q3645">
        <v>765565.00999999803</v>
      </c>
      <c r="R3645">
        <v>6268114.7300000004</v>
      </c>
    </row>
    <row r="3646" spans="1:18">
      <c r="A3646">
        <v>3066</v>
      </c>
      <c r="B3646">
        <v>70004204</v>
      </c>
      <c r="C3646" t="e">
        <f>+#REF!</f>
        <v>#REF!</v>
      </c>
      <c r="D3646" t="s">
        <v>274</v>
      </c>
      <c r="E3646">
        <v>1205943762000</v>
      </c>
      <c r="F3646">
        <v>1424430873000</v>
      </c>
      <c r="G3646">
        <v>1</v>
      </c>
      <c r="H3646" t="s">
        <v>2973</v>
      </c>
      <c r="I3646" t="s">
        <v>2974</v>
      </c>
      <c r="J3646" t="s">
        <v>20</v>
      </c>
      <c r="K3646" t="s">
        <v>21</v>
      </c>
      <c r="L3646">
        <v>0</v>
      </c>
      <c r="M3646">
        <v>0</v>
      </c>
      <c r="N3646" t="s">
        <v>22</v>
      </c>
      <c r="O3646">
        <v>3</v>
      </c>
      <c r="P3646" s="30">
        <f>SQRT((postes_2[[#This Row],[x]]-$Q$1)^2+(postes_2[[#This Row],[y]]-$R$1)^2)</f>
        <v>509970.08829561522</v>
      </c>
      <c r="Q3646">
        <v>787493.96000000101</v>
      </c>
      <c r="R3646">
        <v>6275203.2599999998</v>
      </c>
    </row>
    <row r="3647" spans="1:18">
      <c r="A3647">
        <v>1994</v>
      </c>
      <c r="B3647">
        <v>40001159</v>
      </c>
      <c r="C3647">
        <f>+PF1655</f>
        <v>0</v>
      </c>
      <c r="D3647" t="s">
        <v>77</v>
      </c>
      <c r="E3647">
        <v>1034726400000</v>
      </c>
      <c r="F3647">
        <v>1377699795000</v>
      </c>
      <c r="G3647">
        <v>1</v>
      </c>
      <c r="H3647" t="s">
        <v>4206</v>
      </c>
      <c r="I3647" t="s">
        <v>4207</v>
      </c>
      <c r="J3647" t="s">
        <v>20</v>
      </c>
      <c r="K3647" t="s">
        <v>21</v>
      </c>
      <c r="L3647">
        <v>0</v>
      </c>
      <c r="M3647">
        <v>0</v>
      </c>
      <c r="N3647" t="s">
        <v>22</v>
      </c>
      <c r="O3647">
        <v>3</v>
      </c>
      <c r="P3647" s="30">
        <f>SQRT((postes_2[[#This Row],[x]]-$Q$1)^2+(postes_2[[#This Row],[y]]-$R$1)^2)</f>
        <v>510070.82407893898</v>
      </c>
      <c r="Q3647">
        <v>846472.11999999697</v>
      </c>
      <c r="R3647">
        <v>6301273.3300000001</v>
      </c>
    </row>
    <row r="3648" spans="1:18">
      <c r="A3648">
        <v>760</v>
      </c>
      <c r="B3648">
        <v>50001178</v>
      </c>
      <c r="C3648">
        <f>+PF2890</f>
        <v>0</v>
      </c>
      <c r="D3648" t="s">
        <v>168</v>
      </c>
      <c r="E3648">
        <v>1010966400000</v>
      </c>
      <c r="F3648">
        <v>1441275294000</v>
      </c>
      <c r="G3648">
        <v>1</v>
      </c>
      <c r="H3648" t="s">
        <v>1720</v>
      </c>
      <c r="I3648" t="s">
        <v>1721</v>
      </c>
      <c r="J3648" t="s">
        <v>20</v>
      </c>
      <c r="K3648" t="s">
        <v>21</v>
      </c>
      <c r="L3648">
        <v>0</v>
      </c>
      <c r="M3648">
        <v>0</v>
      </c>
      <c r="N3648" t="s">
        <v>22</v>
      </c>
      <c r="O3648">
        <v>3</v>
      </c>
      <c r="P3648" s="30">
        <f>SQRT((postes_2[[#This Row],[x]]-$Q$1)^2+(postes_2[[#This Row],[y]]-$R$1)^2)</f>
        <v>510754.19262637367</v>
      </c>
      <c r="Q3648">
        <v>374796.11999999703</v>
      </c>
      <c r="R3648">
        <v>6300331.0199999996</v>
      </c>
    </row>
    <row r="3649" spans="1:18">
      <c r="A3649">
        <v>2996</v>
      </c>
      <c r="B3649">
        <v>50001696</v>
      </c>
      <c r="C3649" t="e">
        <f>+#REF!</f>
        <v>#REF!</v>
      </c>
      <c r="D3649" t="s">
        <v>20</v>
      </c>
      <c r="E3649">
        <v>610761600000</v>
      </c>
      <c r="F3649" t="s">
        <v>20</v>
      </c>
      <c r="G3649">
        <v>1</v>
      </c>
      <c r="H3649" t="s">
        <v>6362</v>
      </c>
      <c r="I3649" t="s">
        <v>6363</v>
      </c>
      <c r="J3649" t="s">
        <v>865</v>
      </c>
      <c r="K3649" t="s">
        <v>21</v>
      </c>
      <c r="L3649">
        <v>0</v>
      </c>
      <c r="M3649">
        <v>0</v>
      </c>
      <c r="N3649" t="s">
        <v>22</v>
      </c>
      <c r="O3649">
        <v>3</v>
      </c>
      <c r="P3649" s="30">
        <f>SQRT((postes_2[[#This Row],[x]]-$Q$1)^2+(postes_2[[#This Row],[y]]-$R$1)^2)</f>
        <v>511030.79848839896</v>
      </c>
      <c r="Q3649">
        <v>555857.50999999803</v>
      </c>
      <c r="R3649">
        <v>6245358</v>
      </c>
    </row>
    <row r="3650" spans="1:18">
      <c r="A3650">
        <v>619</v>
      </c>
      <c r="B3650">
        <v>40000106</v>
      </c>
      <c r="C3650">
        <f>+PF3036</f>
        <v>0</v>
      </c>
      <c r="D3650" t="s">
        <v>168</v>
      </c>
      <c r="E3650">
        <v>1459505314000</v>
      </c>
      <c r="F3650">
        <v>1375706249000</v>
      </c>
      <c r="G3650">
        <v>1</v>
      </c>
      <c r="H3650" t="s">
        <v>5207</v>
      </c>
      <c r="I3650" t="s">
        <v>5208</v>
      </c>
      <c r="J3650" t="s">
        <v>20</v>
      </c>
      <c r="K3650" t="s">
        <v>21</v>
      </c>
      <c r="L3650">
        <v>0</v>
      </c>
      <c r="M3650">
        <v>0</v>
      </c>
      <c r="N3650" t="s">
        <v>22</v>
      </c>
      <c r="O3650">
        <v>6</v>
      </c>
      <c r="P3650" s="30">
        <f>SQRT((postes_2[[#This Row],[x]]-$Q$1)^2+(postes_2[[#This Row],[y]]-$R$1)^2)</f>
        <v>511569.07207986299</v>
      </c>
      <c r="Q3650">
        <v>959920.10999999905</v>
      </c>
      <c r="R3650">
        <v>6379848.8600000003</v>
      </c>
    </row>
    <row r="3651" spans="1:18">
      <c r="A3651">
        <v>1077</v>
      </c>
      <c r="B3651">
        <v>50001666</v>
      </c>
      <c r="C3651">
        <f>+PF2576</f>
        <v>0</v>
      </c>
      <c r="D3651" t="s">
        <v>274</v>
      </c>
      <c r="E3651">
        <v>936921600000</v>
      </c>
      <c r="F3651">
        <v>1467197399000</v>
      </c>
      <c r="G3651">
        <v>1</v>
      </c>
      <c r="H3651" t="s">
        <v>6538</v>
      </c>
      <c r="I3651" t="s">
        <v>6539</v>
      </c>
      <c r="J3651" t="s">
        <v>6540</v>
      </c>
      <c r="K3651" t="s">
        <v>21</v>
      </c>
      <c r="L3651">
        <v>0</v>
      </c>
      <c r="M3651">
        <v>0</v>
      </c>
      <c r="N3651" t="s">
        <v>22</v>
      </c>
      <c r="O3651">
        <v>3</v>
      </c>
      <c r="P3651" s="30">
        <f>SQRT((postes_2[[#This Row],[x]]-$Q$1)^2+(postes_2[[#This Row],[y]]-$R$1)^2)</f>
        <v>511579.79538101674</v>
      </c>
      <c r="Q3651">
        <v>648549.74000000197</v>
      </c>
      <c r="R3651">
        <v>6243301.8200000003</v>
      </c>
    </row>
    <row r="3652" spans="1:18">
      <c r="A3652">
        <v>761</v>
      </c>
      <c r="B3652">
        <v>50001181</v>
      </c>
      <c r="C3652">
        <f>+PF2893</f>
        <v>0</v>
      </c>
      <c r="D3652" t="s">
        <v>168</v>
      </c>
      <c r="E3652">
        <v>610761600000</v>
      </c>
      <c r="F3652">
        <v>1441271879000</v>
      </c>
      <c r="G3652">
        <v>1</v>
      </c>
      <c r="H3652" t="s">
        <v>1724</v>
      </c>
      <c r="I3652" t="s">
        <v>1725</v>
      </c>
      <c r="J3652" t="s">
        <v>26</v>
      </c>
      <c r="K3652" t="s">
        <v>21</v>
      </c>
      <c r="L3652">
        <v>0</v>
      </c>
      <c r="M3652">
        <v>0</v>
      </c>
      <c r="N3652" t="s">
        <v>22</v>
      </c>
      <c r="O3652">
        <v>3</v>
      </c>
      <c r="P3652" s="30">
        <f>SQRT((postes_2[[#This Row],[x]]-$Q$1)^2+(postes_2[[#This Row],[y]]-$R$1)^2)</f>
        <v>512332.12281474133</v>
      </c>
      <c r="Q3652">
        <v>372959.49000000203</v>
      </c>
      <c r="R3652">
        <v>6299509.3799999999</v>
      </c>
    </row>
    <row r="3653" spans="1:18">
      <c r="A3653">
        <v>3261</v>
      </c>
      <c r="B3653">
        <v>50001628</v>
      </c>
      <c r="C3653">
        <f>+PF397</f>
        <v>0</v>
      </c>
      <c r="D3653" t="s">
        <v>20</v>
      </c>
      <c r="E3653" s="1">
        <v>1010448000000</v>
      </c>
      <c r="F3653" t="s">
        <v>20</v>
      </c>
      <c r="G3653">
        <v>1</v>
      </c>
      <c r="H3653" t="s">
        <v>6727</v>
      </c>
      <c r="I3653" t="s">
        <v>6728</v>
      </c>
      <c r="J3653" t="s">
        <v>20</v>
      </c>
      <c r="K3653" t="s">
        <v>21</v>
      </c>
      <c r="L3653">
        <v>0</v>
      </c>
      <c r="M3653">
        <v>0</v>
      </c>
      <c r="N3653" t="s">
        <v>22</v>
      </c>
      <c r="O3653">
        <v>6</v>
      </c>
      <c r="P3653" s="30">
        <f>SQRT((postes_2[[#This Row],[x]]-$Q$1)^2+(postes_2[[#This Row],[y]]-$R$1)^2)</f>
        <v>512598.31208711566</v>
      </c>
      <c r="Q3653">
        <v>717732.68999999797</v>
      </c>
      <c r="R3653">
        <v>6252212.3200000003</v>
      </c>
    </row>
    <row r="3654" spans="1:18">
      <c r="A3654">
        <v>2637</v>
      </c>
      <c r="B3654">
        <v>40000442</v>
      </c>
      <c r="C3654" t="e">
        <f>+#REF!</f>
        <v>#REF!</v>
      </c>
      <c r="D3654" t="s">
        <v>482</v>
      </c>
      <c r="E3654">
        <v>1071532800000</v>
      </c>
      <c r="F3654">
        <v>1396261556000</v>
      </c>
      <c r="G3654">
        <v>1</v>
      </c>
      <c r="H3654" t="s">
        <v>5184</v>
      </c>
      <c r="I3654" t="s">
        <v>5185</v>
      </c>
      <c r="J3654" t="s">
        <v>20</v>
      </c>
      <c r="K3654" t="s">
        <v>21</v>
      </c>
      <c r="L3654">
        <v>0</v>
      </c>
      <c r="M3654">
        <v>0</v>
      </c>
      <c r="N3654" t="s">
        <v>22</v>
      </c>
      <c r="O3654">
        <v>3</v>
      </c>
      <c r="P3654" s="30">
        <f>SQRT((postes_2[[#This Row],[x]]-$Q$1)^2+(postes_2[[#This Row],[y]]-$R$1)^2)</f>
        <v>512634.85280374205</v>
      </c>
      <c r="Q3654">
        <v>863783.38000000303</v>
      </c>
      <c r="R3654">
        <v>6307787.0599999996</v>
      </c>
    </row>
    <row r="3655" spans="1:18">
      <c r="A3655">
        <v>2997</v>
      </c>
      <c r="B3655">
        <v>50001700</v>
      </c>
      <c r="C3655" t="e">
        <f>+#REF!</f>
        <v>#REF!</v>
      </c>
      <c r="D3655" t="s">
        <v>74</v>
      </c>
      <c r="E3655">
        <v>610761600000</v>
      </c>
      <c r="F3655">
        <v>1374063784000</v>
      </c>
      <c r="G3655">
        <v>1</v>
      </c>
      <c r="H3655" t="s">
        <v>6364</v>
      </c>
      <c r="I3655" t="s">
        <v>6363</v>
      </c>
      <c r="J3655" t="s">
        <v>20</v>
      </c>
      <c r="K3655" t="s">
        <v>21</v>
      </c>
      <c r="L3655">
        <v>0</v>
      </c>
      <c r="M3655">
        <v>0</v>
      </c>
      <c r="N3655" t="s">
        <v>22</v>
      </c>
      <c r="O3655">
        <v>3</v>
      </c>
      <c r="P3655" s="30">
        <f>SQRT((postes_2[[#This Row],[x]]-$Q$1)^2+(postes_2[[#This Row],[y]]-$R$1)^2)</f>
        <v>512949.79414765525</v>
      </c>
      <c r="Q3655">
        <v>555195.34000000404</v>
      </c>
      <c r="R3655">
        <v>6243499.3300000001</v>
      </c>
    </row>
    <row r="3656" spans="1:18">
      <c r="A3656">
        <v>1345</v>
      </c>
      <c r="B3656">
        <v>40000702</v>
      </c>
      <c r="C3656" t="e">
        <f>+#REF!</f>
        <v>#REF!</v>
      </c>
      <c r="D3656" t="s">
        <v>43</v>
      </c>
      <c r="E3656">
        <v>610761600000</v>
      </c>
      <c r="F3656">
        <v>1112266197000</v>
      </c>
      <c r="G3656">
        <v>1</v>
      </c>
      <c r="H3656" t="s">
        <v>5591</v>
      </c>
      <c r="I3656" t="s">
        <v>5592</v>
      </c>
      <c r="J3656" t="s">
        <v>20</v>
      </c>
      <c r="K3656" t="s">
        <v>21</v>
      </c>
      <c r="L3656">
        <v>0</v>
      </c>
      <c r="M3656">
        <v>0</v>
      </c>
      <c r="N3656" t="s">
        <v>22</v>
      </c>
      <c r="O3656">
        <v>3</v>
      </c>
      <c r="P3656" s="30">
        <f>SQRT((postes_2[[#This Row],[x]]-$Q$1)^2+(postes_2[[#This Row],[y]]-$R$1)^2)</f>
        <v>513622.84941129707</v>
      </c>
      <c r="Q3656">
        <v>796802.04999999702</v>
      </c>
      <c r="R3656">
        <v>6274830.4100000001</v>
      </c>
    </row>
    <row r="3657" spans="1:18">
      <c r="A3657">
        <v>305</v>
      </c>
      <c r="B3657">
        <v>50001557</v>
      </c>
      <c r="C3657">
        <f>+PF3357</f>
        <v>0</v>
      </c>
      <c r="D3657" t="s">
        <v>20</v>
      </c>
      <c r="E3657">
        <v>610761600000</v>
      </c>
      <c r="F3657" t="s">
        <v>20</v>
      </c>
      <c r="G3657">
        <v>1</v>
      </c>
      <c r="H3657" t="s">
        <v>721</v>
      </c>
      <c r="I3657" t="s">
        <v>722</v>
      </c>
      <c r="J3657" t="s">
        <v>20</v>
      </c>
      <c r="K3657" t="s">
        <v>21</v>
      </c>
      <c r="L3657">
        <v>0</v>
      </c>
      <c r="M3657">
        <v>0</v>
      </c>
      <c r="N3657" t="s">
        <v>22</v>
      </c>
      <c r="O3657">
        <v>6</v>
      </c>
      <c r="P3657" s="30">
        <f>SQRT((postes_2[[#This Row],[x]]-$Q$1)^2+(postes_2[[#This Row],[y]]-$R$1)^2)</f>
        <v>513941.17064991506</v>
      </c>
      <c r="Q3657">
        <v>757254.42000000202</v>
      </c>
      <c r="R3657">
        <v>6260928.4400000004</v>
      </c>
    </row>
    <row r="3658" spans="1:18">
      <c r="A3658">
        <v>1802</v>
      </c>
      <c r="B3658">
        <v>40000632</v>
      </c>
      <c r="C3658">
        <f>+PF1858</f>
        <v>0</v>
      </c>
      <c r="D3658" t="s">
        <v>108</v>
      </c>
      <c r="E3658" s="1">
        <v>957312000000</v>
      </c>
      <c r="F3658">
        <v>1233939877000</v>
      </c>
      <c r="G3658">
        <v>1</v>
      </c>
      <c r="H3658" t="s">
        <v>7134</v>
      </c>
      <c r="I3658" t="s">
        <v>7135</v>
      </c>
      <c r="J3658" t="s">
        <v>20</v>
      </c>
      <c r="K3658" t="s">
        <v>21</v>
      </c>
      <c r="L3658">
        <v>0</v>
      </c>
      <c r="M3658">
        <v>0</v>
      </c>
      <c r="N3658" t="s">
        <v>22</v>
      </c>
      <c r="O3658">
        <v>3</v>
      </c>
      <c r="P3658" s="30">
        <f>SQRT((postes_2[[#This Row],[x]]-$Q$1)^2+(postes_2[[#This Row],[y]]-$R$1)^2)</f>
        <v>514099.67671201739</v>
      </c>
      <c r="Q3658">
        <v>828505.81000000203</v>
      </c>
      <c r="R3658">
        <v>6287888.9900000002</v>
      </c>
    </row>
    <row r="3659" spans="1:18">
      <c r="A3659">
        <v>2469</v>
      </c>
      <c r="B3659">
        <v>40002062</v>
      </c>
      <c r="C3659" t="e">
        <f>+#REF!</f>
        <v>#REF!</v>
      </c>
      <c r="D3659" t="s">
        <v>274</v>
      </c>
      <c r="E3659">
        <v>1160667039000</v>
      </c>
      <c r="F3659">
        <v>1450185862000</v>
      </c>
      <c r="G3659">
        <v>1</v>
      </c>
      <c r="H3659" t="s">
        <v>6146</v>
      </c>
      <c r="I3659" t="s">
        <v>6147</v>
      </c>
      <c r="J3659" t="s">
        <v>20</v>
      </c>
      <c r="K3659" t="s">
        <v>21</v>
      </c>
      <c r="L3659">
        <v>0</v>
      </c>
      <c r="M3659">
        <v>0</v>
      </c>
      <c r="N3659" t="s">
        <v>22</v>
      </c>
      <c r="O3659">
        <v>6</v>
      </c>
      <c r="P3659" s="30">
        <f>SQRT((postes_2[[#This Row],[x]]-$Q$1)^2+(postes_2[[#This Row],[y]]-$R$1)^2)</f>
        <v>514657.86704283184</v>
      </c>
      <c r="Q3659">
        <v>862230.75999999803</v>
      </c>
      <c r="R3659">
        <v>6304587.2199999997</v>
      </c>
    </row>
    <row r="3660" spans="1:18">
      <c r="A3660">
        <v>1688</v>
      </c>
      <c r="B3660">
        <v>50001724</v>
      </c>
      <c r="C3660">
        <f>+PF1974</f>
        <v>0</v>
      </c>
      <c r="D3660" t="s">
        <v>77</v>
      </c>
      <c r="E3660">
        <v>610761600000</v>
      </c>
      <c r="F3660">
        <v>1357902886000</v>
      </c>
      <c r="G3660">
        <v>1</v>
      </c>
      <c r="H3660" t="s">
        <v>6031</v>
      </c>
      <c r="I3660" t="s">
        <v>6032</v>
      </c>
      <c r="J3660" t="s">
        <v>20</v>
      </c>
      <c r="K3660" t="s">
        <v>21</v>
      </c>
      <c r="L3660">
        <v>0</v>
      </c>
      <c r="M3660">
        <v>0</v>
      </c>
      <c r="N3660" t="s">
        <v>22</v>
      </c>
      <c r="O3660">
        <v>3</v>
      </c>
      <c r="P3660" s="30">
        <f>SQRT((postes_2[[#This Row],[x]]-$Q$1)^2+(postes_2[[#This Row],[y]]-$R$1)^2)</f>
        <v>514731.92438339436</v>
      </c>
      <c r="Q3660">
        <v>629954.10999999905</v>
      </c>
      <c r="R3660">
        <v>6239099.3499999996</v>
      </c>
    </row>
    <row r="3661" spans="1:18">
      <c r="A3661">
        <v>812</v>
      </c>
      <c r="B3661">
        <v>40000050</v>
      </c>
      <c r="C3661">
        <f>+PF2851</f>
        <v>0</v>
      </c>
      <c r="D3661" t="s">
        <v>264</v>
      </c>
      <c r="E3661">
        <v>1455102180000</v>
      </c>
      <c r="F3661">
        <v>1453114411000</v>
      </c>
      <c r="G3661">
        <v>1</v>
      </c>
      <c r="H3661" t="s">
        <v>1757</v>
      </c>
      <c r="I3661" t="s">
        <v>1758</v>
      </c>
      <c r="J3661" t="s">
        <v>20</v>
      </c>
      <c r="K3661" t="s">
        <v>21</v>
      </c>
      <c r="L3661">
        <v>0</v>
      </c>
      <c r="M3661">
        <v>0</v>
      </c>
      <c r="N3661" t="s">
        <v>22</v>
      </c>
      <c r="O3661">
        <v>3</v>
      </c>
      <c r="P3661" s="30">
        <f>SQRT((postes_2[[#This Row],[x]]-$Q$1)^2+(postes_2[[#This Row],[y]]-$R$1)^2)</f>
        <v>514763.83622610528</v>
      </c>
      <c r="Q3661">
        <v>986562.97999999695</v>
      </c>
      <c r="R3661">
        <v>6401986.4000000004</v>
      </c>
    </row>
    <row r="3662" spans="1:18">
      <c r="A3662">
        <v>233</v>
      </c>
      <c r="B3662">
        <v>70057904</v>
      </c>
      <c r="C3662">
        <f>+PV3434</f>
        <v>0</v>
      </c>
      <c r="D3662" t="s">
        <v>274</v>
      </c>
      <c r="E3662">
        <v>1461926513000</v>
      </c>
      <c r="F3662">
        <v>1461856896000</v>
      </c>
      <c r="G3662">
        <v>1</v>
      </c>
      <c r="H3662" t="s">
        <v>533</v>
      </c>
      <c r="I3662" t="s">
        <v>534</v>
      </c>
      <c r="J3662" t="s">
        <v>20</v>
      </c>
      <c r="K3662" t="s">
        <v>21</v>
      </c>
      <c r="L3662">
        <v>0</v>
      </c>
      <c r="M3662">
        <v>0</v>
      </c>
      <c r="N3662" t="s">
        <v>267</v>
      </c>
      <c r="O3662">
        <v>6</v>
      </c>
      <c r="P3662" s="30">
        <f>SQRT((postes_2[[#This Row],[x]]-$Q$1)^2+(postes_2[[#This Row],[y]]-$R$1)^2)</f>
        <v>515123.79148194758</v>
      </c>
      <c r="Q3662">
        <v>721077.69529999804</v>
      </c>
      <c r="R3662">
        <v>6250353.7123999996</v>
      </c>
    </row>
    <row r="3663" spans="1:18">
      <c r="A3663">
        <v>115</v>
      </c>
      <c r="B3663">
        <v>70057695</v>
      </c>
      <c r="C3663">
        <f>+PV3553</f>
        <v>0</v>
      </c>
      <c r="D3663" t="s">
        <v>264</v>
      </c>
      <c r="E3663">
        <v>1438885746000</v>
      </c>
      <c r="F3663">
        <v>1438885729000</v>
      </c>
      <c r="G3663">
        <v>1</v>
      </c>
      <c r="H3663" t="s">
        <v>272</v>
      </c>
      <c r="I3663" t="s">
        <v>273</v>
      </c>
      <c r="J3663" t="s">
        <v>20</v>
      </c>
      <c r="K3663" t="s">
        <v>21</v>
      </c>
      <c r="L3663">
        <v>0</v>
      </c>
      <c r="M3663">
        <v>0</v>
      </c>
      <c r="N3663" t="s">
        <v>267</v>
      </c>
      <c r="O3663">
        <v>6</v>
      </c>
      <c r="P3663" s="30">
        <f>SQRT((postes_2[[#This Row],[x]]-$Q$1)^2+(postes_2[[#This Row],[y]]-$R$1)^2)</f>
        <v>515224.68174485804</v>
      </c>
      <c r="Q3663">
        <v>978598.47909999604</v>
      </c>
      <c r="R3663">
        <v>6392994.0811999999</v>
      </c>
    </row>
    <row r="3664" spans="1:18">
      <c r="A3664">
        <v>762</v>
      </c>
      <c r="B3664">
        <v>50001144</v>
      </c>
      <c r="C3664">
        <f>+PF2904</f>
        <v>0</v>
      </c>
      <c r="D3664" t="s">
        <v>274</v>
      </c>
      <c r="E3664">
        <v>1011052800000</v>
      </c>
      <c r="F3664">
        <v>1448984995000</v>
      </c>
      <c r="G3664">
        <v>1</v>
      </c>
      <c r="H3664" t="s">
        <v>1726</v>
      </c>
      <c r="I3664" t="s">
        <v>1727</v>
      </c>
      <c r="J3664" t="s">
        <v>20</v>
      </c>
      <c r="K3664" t="s">
        <v>21</v>
      </c>
      <c r="L3664">
        <v>0</v>
      </c>
      <c r="M3664">
        <v>0</v>
      </c>
      <c r="N3664" t="s">
        <v>22</v>
      </c>
      <c r="O3664">
        <v>3</v>
      </c>
      <c r="P3664" s="30">
        <f>SQRT((postes_2[[#This Row],[x]]-$Q$1)^2+(postes_2[[#This Row],[y]]-$R$1)^2)</f>
        <v>515307.24728836305</v>
      </c>
      <c r="Q3664">
        <v>354291.88000000297</v>
      </c>
      <c r="R3664">
        <v>6306344.1399999997</v>
      </c>
    </row>
    <row r="3665" spans="1:18">
      <c r="A3665">
        <v>1755</v>
      </c>
      <c r="B3665">
        <v>50001614</v>
      </c>
      <c r="C3665" t="e">
        <f>+#REF!</f>
        <v>#REF!</v>
      </c>
      <c r="D3665" t="s">
        <v>20</v>
      </c>
      <c r="E3665">
        <v>1034726400000</v>
      </c>
      <c r="F3665" t="s">
        <v>20</v>
      </c>
      <c r="G3665">
        <v>1</v>
      </c>
      <c r="H3665" t="s">
        <v>7040</v>
      </c>
      <c r="I3665" t="s">
        <v>7041</v>
      </c>
      <c r="J3665" t="s">
        <v>20</v>
      </c>
      <c r="K3665" t="s">
        <v>21</v>
      </c>
      <c r="L3665">
        <v>0</v>
      </c>
      <c r="M3665">
        <v>0</v>
      </c>
      <c r="N3665" t="s">
        <v>22</v>
      </c>
      <c r="O3665">
        <v>6</v>
      </c>
      <c r="P3665" s="30">
        <f>SQRT((postes_2[[#This Row],[x]]-$Q$1)^2+(postes_2[[#This Row],[y]]-$R$1)^2)</f>
        <v>515487.17696253379</v>
      </c>
      <c r="Q3665">
        <v>738988.75999999803</v>
      </c>
      <c r="R3665">
        <v>6254253.2000000002</v>
      </c>
    </row>
    <row r="3666" spans="1:18">
      <c r="A3666">
        <v>2485</v>
      </c>
      <c r="B3666">
        <v>40000043</v>
      </c>
      <c r="C3666" t="e">
        <f>+#REF!</f>
        <v>#REF!</v>
      </c>
      <c r="D3666" t="s">
        <v>30</v>
      </c>
      <c r="E3666">
        <v>1442504085000</v>
      </c>
      <c r="F3666">
        <v>1424083590000</v>
      </c>
      <c r="G3666">
        <v>1</v>
      </c>
      <c r="H3666" t="s">
        <v>6175</v>
      </c>
      <c r="I3666" t="s">
        <v>6176</v>
      </c>
      <c r="J3666" t="s">
        <v>20</v>
      </c>
      <c r="K3666" t="s">
        <v>21</v>
      </c>
      <c r="L3666">
        <v>0</v>
      </c>
      <c r="M3666">
        <v>0</v>
      </c>
      <c r="N3666" t="s">
        <v>22</v>
      </c>
      <c r="O3666">
        <v>3</v>
      </c>
      <c r="P3666" s="30">
        <f>SQRT((postes_2[[#This Row],[x]]-$Q$1)^2+(postes_2[[#This Row],[y]]-$R$1)^2)</f>
        <v>515572.76456089993</v>
      </c>
      <c r="Q3666">
        <v>989229.43999999797</v>
      </c>
      <c r="R3666">
        <v>6403668.0899999999</v>
      </c>
    </row>
    <row r="3667" spans="1:18">
      <c r="A3667">
        <v>1420</v>
      </c>
      <c r="B3667">
        <v>40000633</v>
      </c>
      <c r="C3667">
        <f>+PF2249</f>
        <v>0</v>
      </c>
      <c r="D3667" t="s">
        <v>23</v>
      </c>
      <c r="E3667">
        <v>610761600000</v>
      </c>
      <c r="F3667">
        <v>1235553562000</v>
      </c>
      <c r="G3667">
        <v>1</v>
      </c>
      <c r="H3667" t="s">
        <v>5768</v>
      </c>
      <c r="I3667" t="s">
        <v>5769</v>
      </c>
      <c r="J3667" t="s">
        <v>5770</v>
      </c>
      <c r="K3667" t="s">
        <v>21</v>
      </c>
      <c r="L3667">
        <v>0</v>
      </c>
      <c r="M3667">
        <v>0</v>
      </c>
      <c r="N3667" t="s">
        <v>22</v>
      </c>
      <c r="O3667">
        <v>3</v>
      </c>
      <c r="P3667" s="30">
        <f>SQRT((postes_2[[#This Row],[x]]-$Q$1)^2+(postes_2[[#This Row],[y]]-$R$1)^2)</f>
        <v>515612.36821262189</v>
      </c>
      <c r="Q3667">
        <v>830310.84000000404</v>
      </c>
      <c r="R3667">
        <v>6287065.7300000004</v>
      </c>
    </row>
    <row r="3668" spans="1:18">
      <c r="A3668">
        <v>3234</v>
      </c>
      <c r="B3668">
        <v>40000477</v>
      </c>
      <c r="C3668" t="e">
        <f>+#REF!</f>
        <v>#REF!</v>
      </c>
      <c r="D3668" t="s">
        <v>274</v>
      </c>
      <c r="E3668">
        <v>1112194315000</v>
      </c>
      <c r="F3668">
        <v>1450185921000</v>
      </c>
      <c r="G3668">
        <v>1</v>
      </c>
      <c r="H3668" t="s">
        <v>4665</v>
      </c>
      <c r="I3668" t="s">
        <v>4666</v>
      </c>
      <c r="J3668" t="s">
        <v>20</v>
      </c>
      <c r="K3668" t="s">
        <v>21</v>
      </c>
      <c r="L3668">
        <v>0</v>
      </c>
      <c r="M3668">
        <v>0</v>
      </c>
      <c r="N3668" t="s">
        <v>22</v>
      </c>
      <c r="O3668">
        <v>6</v>
      </c>
      <c r="P3668" s="30">
        <f>SQRT((postes_2[[#This Row],[x]]-$Q$1)^2+(postes_2[[#This Row],[y]]-$R$1)^2)</f>
        <v>515623.92909558193</v>
      </c>
      <c r="Q3668">
        <v>861000.82</v>
      </c>
      <c r="R3668">
        <v>6302793.9699999997</v>
      </c>
    </row>
    <row r="3669" spans="1:18">
      <c r="A3669">
        <v>307</v>
      </c>
      <c r="B3669">
        <v>40002606</v>
      </c>
      <c r="C3669" t="e">
        <f>+#REF!</f>
        <v>#REF!</v>
      </c>
      <c r="D3669" t="s">
        <v>23</v>
      </c>
      <c r="E3669">
        <v>1071705600000</v>
      </c>
      <c r="F3669">
        <v>1304083843000</v>
      </c>
      <c r="G3669">
        <v>1</v>
      </c>
      <c r="H3669" t="s">
        <v>725</v>
      </c>
      <c r="I3669" t="s">
        <v>726</v>
      </c>
      <c r="J3669" t="s">
        <v>26</v>
      </c>
      <c r="K3669" t="s">
        <v>21</v>
      </c>
      <c r="L3669">
        <v>0</v>
      </c>
      <c r="M3669">
        <v>0</v>
      </c>
      <c r="N3669" t="s">
        <v>22</v>
      </c>
      <c r="O3669">
        <v>3</v>
      </c>
      <c r="P3669" s="30">
        <f>SQRT((postes_2[[#This Row],[x]]-$Q$1)^2+(postes_2[[#This Row],[y]]-$R$1)^2)</f>
        <v>515656.66018799698</v>
      </c>
      <c r="Q3669">
        <v>832143</v>
      </c>
      <c r="R3669">
        <v>6287884.6900000004</v>
      </c>
    </row>
    <row r="3670" spans="1:18">
      <c r="A3670">
        <v>1691</v>
      </c>
      <c r="B3670">
        <v>50001730</v>
      </c>
      <c r="C3670" t="e">
        <f>+#REF!</f>
        <v>#REF!</v>
      </c>
      <c r="D3670" t="s">
        <v>77</v>
      </c>
      <c r="E3670">
        <v>610761600000</v>
      </c>
      <c r="F3670">
        <v>1357903188000</v>
      </c>
      <c r="G3670">
        <v>1</v>
      </c>
      <c r="H3670" t="s">
        <v>6037</v>
      </c>
      <c r="I3670" t="s">
        <v>6038</v>
      </c>
      <c r="J3670" t="s">
        <v>20</v>
      </c>
      <c r="K3670" t="s">
        <v>21</v>
      </c>
      <c r="L3670">
        <v>0</v>
      </c>
      <c r="M3670">
        <v>0</v>
      </c>
      <c r="N3670" t="s">
        <v>22</v>
      </c>
      <c r="O3670">
        <v>3</v>
      </c>
      <c r="P3670" s="30">
        <f>SQRT((postes_2[[#This Row],[x]]-$Q$1)^2+(postes_2[[#This Row],[y]]-$R$1)^2)</f>
        <v>515752.14145148633</v>
      </c>
      <c r="Q3670">
        <v>628296.10999999905</v>
      </c>
      <c r="R3670">
        <v>6238018.3899999997</v>
      </c>
    </row>
    <row r="3671" spans="1:18">
      <c r="A3671">
        <v>1109</v>
      </c>
      <c r="B3671">
        <v>50001568</v>
      </c>
      <c r="C3671">
        <f>+PF2564</f>
        <v>0</v>
      </c>
      <c r="D3671" t="s">
        <v>90</v>
      </c>
      <c r="E3671">
        <v>610761600000</v>
      </c>
      <c r="F3671">
        <v>1144332104000</v>
      </c>
      <c r="G3671">
        <v>1</v>
      </c>
      <c r="H3671" t="s">
        <v>6562</v>
      </c>
      <c r="I3671" t="s">
        <v>6563</v>
      </c>
      <c r="J3671" t="s">
        <v>4800</v>
      </c>
      <c r="K3671" t="s">
        <v>21</v>
      </c>
      <c r="L3671">
        <v>0</v>
      </c>
      <c r="M3671">
        <v>0</v>
      </c>
      <c r="N3671" t="s">
        <v>22</v>
      </c>
      <c r="O3671">
        <v>3</v>
      </c>
      <c r="P3671" s="30">
        <f>SQRT((postes_2[[#This Row],[x]]-$Q$1)^2+(postes_2[[#This Row],[y]]-$R$1)^2)</f>
        <v>515921.3931027652</v>
      </c>
      <c r="Q3671">
        <v>760924.53000000096</v>
      </c>
      <c r="R3671">
        <v>6259966.5499999998</v>
      </c>
    </row>
    <row r="3672" spans="1:18">
      <c r="A3672">
        <v>948</v>
      </c>
      <c r="B3672">
        <v>40000079</v>
      </c>
      <c r="C3672">
        <f>+PF2726</f>
        <v>0</v>
      </c>
      <c r="D3672" t="s">
        <v>168</v>
      </c>
      <c r="E3672">
        <v>1459505698000</v>
      </c>
      <c r="F3672">
        <v>1413305579000</v>
      </c>
      <c r="G3672">
        <v>1</v>
      </c>
      <c r="H3672" t="s">
        <v>1667</v>
      </c>
      <c r="I3672" t="s">
        <v>1668</v>
      </c>
      <c r="J3672" t="s">
        <v>20</v>
      </c>
      <c r="K3672" t="s">
        <v>21</v>
      </c>
      <c r="L3672">
        <v>0</v>
      </c>
      <c r="M3672">
        <v>0</v>
      </c>
      <c r="N3672" t="s">
        <v>22</v>
      </c>
      <c r="O3672">
        <v>3</v>
      </c>
      <c r="P3672" s="30">
        <f>SQRT((postes_2[[#This Row],[x]]-$Q$1)^2+(postes_2[[#This Row],[y]]-$R$1)^2)</f>
        <v>516245.20426241122</v>
      </c>
      <c r="Q3672">
        <v>978304.97999999695</v>
      </c>
      <c r="R3672">
        <v>6391238.6399999997</v>
      </c>
    </row>
    <row r="3673" spans="1:18">
      <c r="A3673">
        <v>20</v>
      </c>
      <c r="B3673">
        <v>40000456</v>
      </c>
      <c r="C3673">
        <f>+PF3655</f>
        <v>0</v>
      </c>
      <c r="D3673" t="s">
        <v>482</v>
      </c>
      <c r="E3673">
        <v>610761600000</v>
      </c>
      <c r="F3673">
        <v>1396015018000</v>
      </c>
      <c r="G3673">
        <v>1</v>
      </c>
      <c r="H3673" t="s">
        <v>7307</v>
      </c>
      <c r="I3673" t="s">
        <v>7308</v>
      </c>
      <c r="J3673" t="s">
        <v>20</v>
      </c>
      <c r="K3673" t="s">
        <v>21</v>
      </c>
      <c r="L3673">
        <v>0</v>
      </c>
      <c r="M3673">
        <v>0</v>
      </c>
      <c r="N3673" t="s">
        <v>22</v>
      </c>
      <c r="O3673">
        <v>3</v>
      </c>
      <c r="P3673" s="30">
        <f>SQRT((postes_2[[#This Row],[x]]-$Q$1)^2+(postes_2[[#This Row],[y]]-$R$1)^2)</f>
        <v>516563.97071104764</v>
      </c>
      <c r="Q3673">
        <v>865195.77000000305</v>
      </c>
      <c r="R3673">
        <v>6304070.8099999996</v>
      </c>
    </row>
    <row r="3674" spans="1:18">
      <c r="A3674">
        <v>1281</v>
      </c>
      <c r="B3674">
        <v>50001658</v>
      </c>
      <c r="C3674" t="e">
        <f>+#REF!</f>
        <v>#REF!</v>
      </c>
      <c r="D3674" t="s">
        <v>90</v>
      </c>
      <c r="E3674">
        <v>610761600000</v>
      </c>
      <c r="F3674">
        <v>1144329643000</v>
      </c>
      <c r="G3674">
        <v>1</v>
      </c>
      <c r="H3674" t="s">
        <v>3194</v>
      </c>
      <c r="I3674" t="s">
        <v>3195</v>
      </c>
      <c r="J3674" t="s">
        <v>26</v>
      </c>
      <c r="K3674" t="s">
        <v>21</v>
      </c>
      <c r="L3674">
        <v>0</v>
      </c>
      <c r="M3674">
        <v>0</v>
      </c>
      <c r="N3674" t="s">
        <v>22</v>
      </c>
      <c r="O3674">
        <v>3</v>
      </c>
      <c r="P3674" s="30">
        <f>SQRT((postes_2[[#This Row],[x]]-$Q$1)^2+(postes_2[[#This Row],[y]]-$R$1)^2)</f>
        <v>516607.6324364309</v>
      </c>
      <c r="Q3674">
        <v>719571.10999999905</v>
      </c>
      <c r="R3674">
        <v>6248506.6699999999</v>
      </c>
    </row>
    <row r="3675" spans="1:18">
      <c r="A3675">
        <v>2974</v>
      </c>
      <c r="B3675">
        <v>40000219</v>
      </c>
      <c r="C3675">
        <f>+PF706</f>
        <v>0</v>
      </c>
      <c r="D3675" t="s">
        <v>168</v>
      </c>
      <c r="E3675">
        <v>1459505232000</v>
      </c>
      <c r="F3675" t="s">
        <v>20</v>
      </c>
      <c r="G3675">
        <v>1</v>
      </c>
      <c r="H3675" t="s">
        <v>4861</v>
      </c>
      <c r="I3675" t="s">
        <v>4862</v>
      </c>
      <c r="J3675" t="s">
        <v>20</v>
      </c>
      <c r="K3675" t="s">
        <v>21</v>
      </c>
      <c r="L3675">
        <v>0</v>
      </c>
      <c r="M3675">
        <v>0</v>
      </c>
      <c r="N3675" t="s">
        <v>22</v>
      </c>
      <c r="O3675">
        <v>6</v>
      </c>
      <c r="P3675" s="30">
        <f>SQRT((postes_2[[#This Row],[x]]-$Q$1)^2+(postes_2[[#This Row],[y]]-$R$1)^2)</f>
        <v>516608.43310025218</v>
      </c>
      <c r="Q3675">
        <v>933395.07999999798</v>
      </c>
      <c r="R3675">
        <v>6350221.4699999997</v>
      </c>
    </row>
    <row r="3676" spans="1:18">
      <c r="A3676">
        <v>2989</v>
      </c>
      <c r="B3676">
        <v>50001684</v>
      </c>
      <c r="C3676" t="e">
        <f>+#REF!</f>
        <v>#REF!</v>
      </c>
      <c r="D3676" t="s">
        <v>74</v>
      </c>
      <c r="E3676">
        <v>812937600000</v>
      </c>
      <c r="F3676">
        <v>1373976525000</v>
      </c>
      <c r="G3676">
        <v>1</v>
      </c>
      <c r="H3676" t="s">
        <v>2816</v>
      </c>
      <c r="I3676" t="s">
        <v>2817</v>
      </c>
      <c r="J3676" t="s">
        <v>20</v>
      </c>
      <c r="K3676" t="s">
        <v>21</v>
      </c>
      <c r="L3676">
        <v>0</v>
      </c>
      <c r="M3676">
        <v>0</v>
      </c>
      <c r="N3676" t="s">
        <v>22</v>
      </c>
      <c r="O3676">
        <v>3</v>
      </c>
      <c r="P3676" s="30">
        <f>SQRT((postes_2[[#This Row],[x]]-$Q$1)^2+(postes_2[[#This Row],[y]]-$R$1)^2)</f>
        <v>516766.41561364039</v>
      </c>
      <c r="Q3676">
        <v>510420.07999999798</v>
      </c>
      <c r="R3676">
        <v>6246473.5099999998</v>
      </c>
    </row>
    <row r="3677" spans="1:18">
      <c r="A3677">
        <v>1790</v>
      </c>
      <c r="B3677">
        <v>50001597</v>
      </c>
      <c r="C3677">
        <f>+PF1889</f>
        <v>0</v>
      </c>
      <c r="D3677" t="s">
        <v>1094</v>
      </c>
      <c r="E3677">
        <v>812851200000</v>
      </c>
      <c r="F3677">
        <v>1424174076000</v>
      </c>
      <c r="G3677">
        <v>1</v>
      </c>
      <c r="H3677" t="s">
        <v>7109</v>
      </c>
      <c r="I3677" t="s">
        <v>1365</v>
      </c>
      <c r="J3677" t="s">
        <v>26</v>
      </c>
      <c r="K3677" t="s">
        <v>21</v>
      </c>
      <c r="L3677">
        <v>0</v>
      </c>
      <c r="M3677">
        <v>0</v>
      </c>
      <c r="N3677" t="s">
        <v>22</v>
      </c>
      <c r="O3677">
        <v>3</v>
      </c>
      <c r="P3677" s="30">
        <f>SQRT((postes_2[[#This Row],[x]]-$Q$1)^2+(postes_2[[#This Row],[y]]-$R$1)^2)</f>
        <v>516931.83524632797</v>
      </c>
      <c r="Q3677">
        <v>755262.28000000096</v>
      </c>
      <c r="R3677">
        <v>6257222.9800000004</v>
      </c>
    </row>
    <row r="3678" spans="1:18">
      <c r="A3678">
        <v>3354</v>
      </c>
      <c r="B3678">
        <v>50001607</v>
      </c>
      <c r="C3678">
        <f>+PF326</f>
        <v>0</v>
      </c>
      <c r="D3678" t="s">
        <v>38</v>
      </c>
      <c r="E3678">
        <v>755913600000</v>
      </c>
      <c r="F3678">
        <v>1195555568000</v>
      </c>
      <c r="G3678">
        <v>1</v>
      </c>
      <c r="H3678" t="s">
        <v>4155</v>
      </c>
      <c r="I3678" t="s">
        <v>4156</v>
      </c>
      <c r="J3678" t="s">
        <v>20</v>
      </c>
      <c r="K3678" t="s">
        <v>21</v>
      </c>
      <c r="L3678">
        <v>0</v>
      </c>
      <c r="M3678">
        <v>0</v>
      </c>
      <c r="N3678" t="s">
        <v>22</v>
      </c>
      <c r="O3678">
        <v>3</v>
      </c>
      <c r="P3678" s="30">
        <f>SQRT((postes_2[[#This Row],[x]]-$Q$1)^2+(postes_2[[#This Row],[y]]-$R$1)^2)</f>
        <v>517047.63271531696</v>
      </c>
      <c r="Q3678">
        <v>463018.38000000297</v>
      </c>
      <c r="R3678">
        <v>6257885.4299999997</v>
      </c>
    </row>
    <row r="3679" spans="1:18">
      <c r="A3679">
        <v>2824</v>
      </c>
      <c r="B3679">
        <v>50001701</v>
      </c>
      <c r="C3679" t="e">
        <f>+#REF!</f>
        <v>#REF!</v>
      </c>
      <c r="D3679" t="s">
        <v>77</v>
      </c>
      <c r="E3679">
        <v>769737600000</v>
      </c>
      <c r="F3679">
        <v>1357914632000</v>
      </c>
      <c r="G3679">
        <v>1</v>
      </c>
      <c r="H3679" t="s">
        <v>2828</v>
      </c>
      <c r="I3679" t="s">
        <v>2828</v>
      </c>
      <c r="J3679" t="s">
        <v>20</v>
      </c>
      <c r="K3679" t="s">
        <v>21</v>
      </c>
      <c r="L3679">
        <v>0</v>
      </c>
      <c r="M3679">
        <v>0</v>
      </c>
      <c r="N3679" t="s">
        <v>22</v>
      </c>
      <c r="O3679">
        <v>3</v>
      </c>
      <c r="P3679" s="30">
        <f>SQRT((postes_2[[#This Row],[x]]-$Q$1)^2+(postes_2[[#This Row],[y]]-$R$1)^2)</f>
        <v>517151.92049194407</v>
      </c>
      <c r="Q3679">
        <v>693050</v>
      </c>
      <c r="R3679">
        <v>6242946.4000000004</v>
      </c>
    </row>
    <row r="3680" spans="1:18">
      <c r="A3680">
        <v>2598</v>
      </c>
      <c r="B3680">
        <v>70047004</v>
      </c>
      <c r="C3680">
        <f>+PF1084</f>
        <v>0</v>
      </c>
      <c r="D3680" t="s">
        <v>274</v>
      </c>
      <c r="E3680">
        <v>1390475516000</v>
      </c>
      <c r="F3680">
        <v>1390475452000</v>
      </c>
      <c r="G3680">
        <v>1</v>
      </c>
      <c r="H3680" t="s">
        <v>1365</v>
      </c>
      <c r="I3680" t="s">
        <v>1365</v>
      </c>
      <c r="J3680" t="s">
        <v>20</v>
      </c>
      <c r="K3680" t="s">
        <v>21</v>
      </c>
      <c r="L3680">
        <v>0</v>
      </c>
      <c r="M3680">
        <v>0</v>
      </c>
      <c r="N3680" t="s">
        <v>22</v>
      </c>
      <c r="O3680">
        <v>3</v>
      </c>
      <c r="P3680" s="30">
        <f>SQRT((postes_2[[#This Row],[x]]-$Q$1)^2+(postes_2[[#This Row],[y]]-$R$1)^2)</f>
        <v>517235.47933745303</v>
      </c>
      <c r="Q3680">
        <v>757224.68</v>
      </c>
      <c r="R3680">
        <v>6257483.1200000001</v>
      </c>
    </row>
    <row r="3681" spans="1:18">
      <c r="A3681">
        <v>348</v>
      </c>
      <c r="B3681">
        <v>50001660</v>
      </c>
      <c r="C3681">
        <f>+PF3335</f>
        <v>0</v>
      </c>
      <c r="D3681" t="s">
        <v>90</v>
      </c>
      <c r="E3681">
        <v>610761600000</v>
      </c>
      <c r="F3681">
        <v>1144763217000</v>
      </c>
      <c r="G3681">
        <v>1</v>
      </c>
      <c r="H3681" t="s">
        <v>812</v>
      </c>
      <c r="I3681" t="s">
        <v>813</v>
      </c>
      <c r="J3681" t="s">
        <v>20</v>
      </c>
      <c r="K3681" t="s">
        <v>21</v>
      </c>
      <c r="L3681">
        <v>0</v>
      </c>
      <c r="M3681">
        <v>0</v>
      </c>
      <c r="N3681" t="s">
        <v>22</v>
      </c>
      <c r="O3681">
        <v>3</v>
      </c>
      <c r="P3681" s="30">
        <f>SQRT((postes_2[[#This Row],[x]]-$Q$1)^2+(postes_2[[#This Row],[y]]-$R$1)^2)</f>
        <v>517236.78838805016</v>
      </c>
      <c r="Q3681">
        <v>717866.28000000096</v>
      </c>
      <c r="R3681">
        <v>6247498.1399999997</v>
      </c>
    </row>
    <row r="3682" spans="1:18">
      <c r="A3682">
        <v>61</v>
      </c>
      <c r="B3682">
        <v>50001521</v>
      </c>
      <c r="C3682">
        <f>+PF3623</f>
        <v>0</v>
      </c>
      <c r="D3682" t="s">
        <v>20</v>
      </c>
      <c r="E3682">
        <v>610761600000</v>
      </c>
      <c r="F3682" t="s">
        <v>20</v>
      </c>
      <c r="G3682">
        <v>1</v>
      </c>
      <c r="H3682" t="s">
        <v>6857</v>
      </c>
      <c r="I3682" t="s">
        <v>6858</v>
      </c>
      <c r="J3682" t="s">
        <v>20</v>
      </c>
      <c r="K3682" t="s">
        <v>21</v>
      </c>
      <c r="L3682">
        <v>0</v>
      </c>
      <c r="M3682">
        <v>0</v>
      </c>
      <c r="N3682" t="s">
        <v>22</v>
      </c>
      <c r="O3682">
        <v>3</v>
      </c>
      <c r="P3682" s="30">
        <f>SQRT((postes_2[[#This Row],[x]]-$Q$1)^2+(postes_2[[#This Row],[y]]-$R$1)^2)</f>
        <v>517475.28997880948</v>
      </c>
      <c r="Q3682">
        <v>431183.70000000298</v>
      </c>
      <c r="R3682">
        <v>6268037.4299999997</v>
      </c>
    </row>
    <row r="3683" spans="1:18">
      <c r="A3683">
        <v>3213</v>
      </c>
      <c r="B3683">
        <v>50001720</v>
      </c>
      <c r="C3683">
        <f>+PF472</f>
        <v>0</v>
      </c>
      <c r="D3683" t="s">
        <v>74</v>
      </c>
      <c r="E3683">
        <v>610761600000</v>
      </c>
      <c r="F3683">
        <v>1374061911000</v>
      </c>
      <c r="G3683">
        <v>1</v>
      </c>
      <c r="H3683" t="s">
        <v>5285</v>
      </c>
      <c r="I3683" t="s">
        <v>5286</v>
      </c>
      <c r="J3683" t="s">
        <v>20</v>
      </c>
      <c r="K3683" t="s">
        <v>21</v>
      </c>
      <c r="L3683">
        <v>0</v>
      </c>
      <c r="M3683">
        <v>0</v>
      </c>
      <c r="N3683" t="s">
        <v>22</v>
      </c>
      <c r="O3683">
        <v>3</v>
      </c>
      <c r="P3683" s="30">
        <f>SQRT((postes_2[[#This Row],[x]]-$Q$1)^2+(postes_2[[#This Row],[y]]-$R$1)^2)</f>
        <v>517647.92576369911</v>
      </c>
      <c r="Q3683">
        <v>549818.50999999803</v>
      </c>
      <c r="R3683">
        <v>6239379.8099999996</v>
      </c>
    </row>
    <row r="3684" spans="1:18">
      <c r="A3684">
        <v>2448</v>
      </c>
      <c r="B3684">
        <v>40000022</v>
      </c>
      <c r="C3684" t="e">
        <f>+#REF!</f>
        <v>#REF!</v>
      </c>
      <c r="D3684" t="s">
        <v>168</v>
      </c>
      <c r="E3684">
        <v>1459504507000</v>
      </c>
      <c r="F3684">
        <v>1273154031000</v>
      </c>
      <c r="G3684">
        <v>1</v>
      </c>
      <c r="H3684" t="s">
        <v>1440</v>
      </c>
      <c r="I3684" t="s">
        <v>1441</v>
      </c>
      <c r="J3684" t="s">
        <v>20</v>
      </c>
      <c r="K3684" t="s">
        <v>21</v>
      </c>
      <c r="L3684">
        <v>0</v>
      </c>
      <c r="M3684">
        <v>0</v>
      </c>
      <c r="N3684" t="s">
        <v>22</v>
      </c>
      <c r="O3684">
        <v>3</v>
      </c>
      <c r="P3684" s="30">
        <f>SQRT((postes_2[[#This Row],[x]]-$Q$1)^2+(postes_2[[#This Row],[y]]-$R$1)^2)</f>
        <v>517652.80540284526</v>
      </c>
      <c r="Q3684">
        <v>1001290.85</v>
      </c>
      <c r="R3684">
        <v>6414017.3099999996</v>
      </c>
    </row>
    <row r="3685" spans="1:18">
      <c r="A3685">
        <v>1616</v>
      </c>
      <c r="B3685">
        <v>40000645</v>
      </c>
      <c r="C3685" t="e">
        <f>+#REF!</f>
        <v>#REF!</v>
      </c>
      <c r="D3685" t="s">
        <v>23</v>
      </c>
      <c r="E3685">
        <v>610761600000</v>
      </c>
      <c r="F3685">
        <v>1304083407000</v>
      </c>
      <c r="G3685">
        <v>1</v>
      </c>
      <c r="H3685" t="s">
        <v>726</v>
      </c>
      <c r="I3685" t="s">
        <v>726</v>
      </c>
      <c r="J3685" t="s">
        <v>20</v>
      </c>
      <c r="K3685" t="s">
        <v>21</v>
      </c>
      <c r="L3685">
        <v>0</v>
      </c>
      <c r="M3685">
        <v>0</v>
      </c>
      <c r="N3685" t="s">
        <v>22</v>
      </c>
      <c r="O3685">
        <v>3</v>
      </c>
      <c r="P3685" s="30">
        <f>SQRT((postes_2[[#This Row],[x]]-$Q$1)^2+(postes_2[[#This Row],[y]]-$R$1)^2)</f>
        <v>517668.61712335615</v>
      </c>
      <c r="Q3685">
        <v>833060.07999999798</v>
      </c>
      <c r="R3685">
        <v>6286092.9699999997</v>
      </c>
    </row>
    <row r="3686" spans="1:18">
      <c r="A3686">
        <v>1405</v>
      </c>
      <c r="B3686">
        <v>50001686</v>
      </c>
      <c r="C3686">
        <f>+PF2283</f>
        <v>0</v>
      </c>
      <c r="D3686" t="s">
        <v>1094</v>
      </c>
      <c r="E3686">
        <v>610761600000</v>
      </c>
      <c r="F3686">
        <v>1424424805000</v>
      </c>
      <c r="G3686">
        <v>1</v>
      </c>
      <c r="H3686" t="s">
        <v>2350</v>
      </c>
      <c r="I3686" t="s">
        <v>2351</v>
      </c>
      <c r="J3686" t="s">
        <v>26</v>
      </c>
      <c r="K3686" t="s">
        <v>21</v>
      </c>
      <c r="L3686">
        <v>0</v>
      </c>
      <c r="M3686">
        <v>0</v>
      </c>
      <c r="N3686" t="s">
        <v>22</v>
      </c>
      <c r="O3686">
        <v>3</v>
      </c>
      <c r="P3686" s="30">
        <f>SQRT((postes_2[[#This Row],[x]]-$Q$1)^2+(postes_2[[#This Row],[y]]-$R$1)^2)</f>
        <v>518109.89522353245</v>
      </c>
      <c r="Q3686">
        <v>709340.93</v>
      </c>
      <c r="R3686">
        <v>6244873.8499999996</v>
      </c>
    </row>
    <row r="3687" spans="1:18">
      <c r="A3687">
        <v>17</v>
      </c>
      <c r="B3687">
        <v>40000433</v>
      </c>
      <c r="C3687">
        <f>+PF3672</f>
        <v>0</v>
      </c>
      <c r="D3687" t="s">
        <v>482</v>
      </c>
      <c r="E3687">
        <v>864777600000</v>
      </c>
      <c r="F3687">
        <v>1395999826000</v>
      </c>
      <c r="G3687">
        <v>1</v>
      </c>
      <c r="H3687" t="s">
        <v>7301</v>
      </c>
      <c r="I3687" t="s">
        <v>7302</v>
      </c>
      <c r="J3687" t="s">
        <v>20</v>
      </c>
      <c r="K3687" t="s">
        <v>21</v>
      </c>
      <c r="L3687">
        <v>0</v>
      </c>
      <c r="M3687">
        <v>0</v>
      </c>
      <c r="N3687" t="s">
        <v>22</v>
      </c>
      <c r="O3687">
        <v>3</v>
      </c>
      <c r="P3687" s="30">
        <f>SQRT((postes_2[[#This Row],[x]]-$Q$1)^2+(postes_2[[#This Row],[y]]-$R$1)^2)</f>
        <v>518196.29779786046</v>
      </c>
      <c r="Q3687">
        <v>876786.54999999702</v>
      </c>
      <c r="R3687">
        <v>6308937.2999999998</v>
      </c>
    </row>
    <row r="3688" spans="1:18">
      <c r="A3688">
        <v>293</v>
      </c>
      <c r="B3688">
        <v>40000529</v>
      </c>
      <c r="C3688">
        <f>+PF3397</f>
        <v>0</v>
      </c>
      <c r="D3688" t="s">
        <v>20</v>
      </c>
      <c r="E3688">
        <v>783820800000</v>
      </c>
      <c r="F3688" t="s">
        <v>20</v>
      </c>
      <c r="G3688">
        <v>1</v>
      </c>
      <c r="H3688" t="s">
        <v>693</v>
      </c>
      <c r="I3688" t="s">
        <v>694</v>
      </c>
      <c r="J3688" t="s">
        <v>20</v>
      </c>
      <c r="K3688" t="s">
        <v>21</v>
      </c>
      <c r="L3688">
        <v>0</v>
      </c>
      <c r="M3688">
        <v>0</v>
      </c>
      <c r="N3688" t="s">
        <v>22</v>
      </c>
      <c r="O3688">
        <v>3</v>
      </c>
      <c r="P3688" s="30">
        <f>SQRT((postes_2[[#This Row],[x]]-$Q$1)^2+(postes_2[[#This Row],[y]]-$R$1)^2)</f>
        <v>518569.27860758291</v>
      </c>
      <c r="Q3688">
        <v>863376</v>
      </c>
      <c r="R3688">
        <v>6300745.7800000003</v>
      </c>
    </row>
    <row r="3689" spans="1:18">
      <c r="A3689">
        <v>2313</v>
      </c>
      <c r="B3689">
        <v>50001743</v>
      </c>
      <c r="C3689" t="e">
        <f>+#REF!</f>
        <v>#REF!</v>
      </c>
      <c r="D3689" t="s">
        <v>30</v>
      </c>
      <c r="E3689">
        <v>610761600000</v>
      </c>
      <c r="F3689">
        <v>1363624652000</v>
      </c>
      <c r="G3689">
        <v>1</v>
      </c>
      <c r="H3689" t="s">
        <v>5371</v>
      </c>
      <c r="I3689" t="s">
        <v>5372</v>
      </c>
      <c r="J3689" t="s">
        <v>26</v>
      </c>
      <c r="K3689" t="s">
        <v>21</v>
      </c>
      <c r="L3689">
        <v>0</v>
      </c>
      <c r="M3689">
        <v>0</v>
      </c>
      <c r="N3689" t="s">
        <v>22</v>
      </c>
      <c r="O3689">
        <v>3</v>
      </c>
      <c r="P3689" s="30">
        <f>SQRT((postes_2[[#This Row],[x]]-$Q$1)^2+(postes_2[[#This Row],[y]]-$R$1)^2)</f>
        <v>518894.85750822071</v>
      </c>
      <c r="Q3689">
        <v>645654.11999999697</v>
      </c>
      <c r="R3689">
        <v>6235761.7599999998</v>
      </c>
    </row>
    <row r="3690" spans="1:18">
      <c r="A3690">
        <v>3990</v>
      </c>
      <c r="B3690">
        <v>50001235</v>
      </c>
      <c r="C3690" t="e">
        <f>+#REF!</f>
        <v>#REF!</v>
      </c>
      <c r="D3690" t="s">
        <v>74</v>
      </c>
      <c r="E3690">
        <v>788054400000</v>
      </c>
      <c r="F3690">
        <v>1382545786000</v>
      </c>
      <c r="G3690">
        <v>1</v>
      </c>
      <c r="H3690" t="s">
        <v>7976</v>
      </c>
      <c r="I3690" t="s">
        <v>7977</v>
      </c>
      <c r="J3690" t="s">
        <v>20</v>
      </c>
      <c r="K3690" t="s">
        <v>21</v>
      </c>
      <c r="L3690">
        <v>0</v>
      </c>
      <c r="M3690">
        <v>0</v>
      </c>
      <c r="N3690" t="s">
        <v>22</v>
      </c>
      <c r="O3690">
        <v>3</v>
      </c>
      <c r="P3690" s="30">
        <f>SQRT((postes_2[[#This Row],[x]]-$Q$1)^2+(postes_2[[#This Row],[y]]-$R$1)^2)</f>
        <v>519072.10139404685</v>
      </c>
      <c r="Q3690">
        <v>375550.96999999898</v>
      </c>
      <c r="R3690">
        <v>6290591.71</v>
      </c>
    </row>
    <row r="3691" spans="1:18">
      <c r="A3691">
        <v>2184</v>
      </c>
      <c r="B3691">
        <v>50001727</v>
      </c>
      <c r="C3691" t="e">
        <f>+#REF!</f>
        <v>#REF!</v>
      </c>
      <c r="D3691" t="s">
        <v>168</v>
      </c>
      <c r="E3691">
        <v>1244537815000</v>
      </c>
      <c r="F3691">
        <v>1443708600000</v>
      </c>
      <c r="G3691">
        <v>1</v>
      </c>
      <c r="H3691" t="s">
        <v>6196</v>
      </c>
      <c r="I3691" t="s">
        <v>6197</v>
      </c>
      <c r="J3691" t="s">
        <v>20</v>
      </c>
      <c r="K3691" t="s">
        <v>21</v>
      </c>
      <c r="L3691">
        <v>0</v>
      </c>
      <c r="M3691">
        <v>0</v>
      </c>
      <c r="N3691" t="s">
        <v>22</v>
      </c>
      <c r="O3691">
        <v>7</v>
      </c>
      <c r="P3691" s="30">
        <f>SQRT((postes_2[[#This Row],[x]]-$Q$1)^2+(postes_2[[#This Row],[y]]-$R$1)^2)</f>
        <v>519321.44530990103</v>
      </c>
      <c r="Q3691">
        <v>673780.89999999898</v>
      </c>
      <c r="R3691">
        <v>6238014.5800000001</v>
      </c>
    </row>
    <row r="3692" spans="1:18">
      <c r="A3692">
        <v>361</v>
      </c>
      <c r="B3692">
        <v>50001692</v>
      </c>
      <c r="C3692">
        <f>+PF3333</f>
        <v>0</v>
      </c>
      <c r="D3692" t="s">
        <v>20</v>
      </c>
      <c r="E3692">
        <v>610761600000</v>
      </c>
      <c r="F3692" t="s">
        <v>20</v>
      </c>
      <c r="G3692">
        <v>1</v>
      </c>
      <c r="H3692" t="s">
        <v>838</v>
      </c>
      <c r="I3692" t="s">
        <v>839</v>
      </c>
      <c r="J3692" t="s">
        <v>20</v>
      </c>
      <c r="K3692" t="s">
        <v>21</v>
      </c>
      <c r="L3692">
        <v>0</v>
      </c>
      <c r="M3692">
        <v>0</v>
      </c>
      <c r="N3692" t="s">
        <v>22</v>
      </c>
      <c r="O3692">
        <v>3</v>
      </c>
      <c r="P3692" s="30">
        <f>SQRT((postes_2[[#This Row],[x]]-$Q$1)^2+(postes_2[[#This Row],[y]]-$R$1)^2)</f>
        <v>519724.64612247935</v>
      </c>
      <c r="Q3692">
        <v>710799.35999999905</v>
      </c>
      <c r="R3692">
        <v>6243513.7400000002</v>
      </c>
    </row>
    <row r="3693" spans="1:18">
      <c r="A3693">
        <v>2325</v>
      </c>
      <c r="B3693">
        <v>50001754</v>
      </c>
      <c r="C3693">
        <f>+PF1373</f>
        <v>0</v>
      </c>
      <c r="D3693" t="s">
        <v>77</v>
      </c>
      <c r="E3693">
        <v>610761600000</v>
      </c>
      <c r="F3693">
        <v>1357906476000</v>
      </c>
      <c r="G3693">
        <v>1</v>
      </c>
      <c r="H3693" t="s">
        <v>5451</v>
      </c>
      <c r="I3693" t="s">
        <v>5452</v>
      </c>
      <c r="J3693" t="s">
        <v>20</v>
      </c>
      <c r="K3693" t="s">
        <v>21</v>
      </c>
      <c r="L3693">
        <v>0</v>
      </c>
      <c r="M3693">
        <v>0</v>
      </c>
      <c r="N3693" t="s">
        <v>22</v>
      </c>
      <c r="O3693">
        <v>6</v>
      </c>
      <c r="P3693" s="30">
        <f>SQRT((postes_2[[#This Row],[x]]-$Q$1)^2+(postes_2[[#This Row],[y]]-$R$1)^2)</f>
        <v>520135.08062634256</v>
      </c>
      <c r="Q3693">
        <v>650434.89000000095</v>
      </c>
      <c r="R3693">
        <v>6234864.96</v>
      </c>
    </row>
    <row r="3694" spans="1:18">
      <c r="A3694">
        <v>2312</v>
      </c>
      <c r="B3694">
        <v>50001758</v>
      </c>
      <c r="C3694">
        <f>+PF1384</f>
        <v>0</v>
      </c>
      <c r="D3694" t="s">
        <v>274</v>
      </c>
      <c r="E3694">
        <v>610761600000</v>
      </c>
      <c r="F3694">
        <v>1423045807000</v>
      </c>
      <c r="G3694">
        <v>1</v>
      </c>
      <c r="H3694" t="s">
        <v>5369</v>
      </c>
      <c r="I3694" t="s">
        <v>5370</v>
      </c>
      <c r="J3694" t="s">
        <v>20</v>
      </c>
      <c r="K3694" t="s">
        <v>21</v>
      </c>
      <c r="L3694">
        <v>0</v>
      </c>
      <c r="M3694">
        <v>0</v>
      </c>
      <c r="N3694" t="s">
        <v>22</v>
      </c>
      <c r="O3694">
        <v>3</v>
      </c>
      <c r="P3694" s="30">
        <f>SQRT((postes_2[[#This Row],[x]]-$Q$1)^2+(postes_2[[#This Row],[y]]-$R$1)^2)</f>
        <v>520513.10023529868</v>
      </c>
      <c r="Q3694">
        <v>644560.68000000005</v>
      </c>
      <c r="R3694">
        <v>6234066.8700000001</v>
      </c>
    </row>
    <row r="3695" spans="1:18">
      <c r="A3695">
        <v>311</v>
      </c>
      <c r="B3695">
        <v>50001742</v>
      </c>
      <c r="C3695">
        <f>+PF3386</f>
        <v>0</v>
      </c>
      <c r="D3695" t="s">
        <v>77</v>
      </c>
      <c r="E3695">
        <v>610761600000</v>
      </c>
      <c r="F3695">
        <v>1379414742000</v>
      </c>
      <c r="G3695">
        <v>1</v>
      </c>
      <c r="H3695" t="s">
        <v>734</v>
      </c>
      <c r="I3695" t="s">
        <v>735</v>
      </c>
      <c r="J3695" t="s">
        <v>26</v>
      </c>
      <c r="K3695" t="s">
        <v>21</v>
      </c>
      <c r="L3695">
        <v>0</v>
      </c>
      <c r="M3695">
        <v>0</v>
      </c>
      <c r="N3695" t="s">
        <v>22</v>
      </c>
      <c r="O3695">
        <v>3</v>
      </c>
      <c r="P3695" s="30">
        <f>SQRT((postes_2[[#This Row],[x]]-$Q$1)^2+(postes_2[[#This Row],[y]]-$R$1)^2)</f>
        <v>520955.83973223681</v>
      </c>
      <c r="Q3695">
        <v>544185.75999999803</v>
      </c>
      <c r="R3695">
        <v>6236740.4900000002</v>
      </c>
    </row>
    <row r="3696" spans="1:18">
      <c r="A3696">
        <v>2588</v>
      </c>
      <c r="B3696">
        <v>40002613</v>
      </c>
      <c r="C3696">
        <f>+PF1110</f>
        <v>0</v>
      </c>
      <c r="D3696" t="s">
        <v>20</v>
      </c>
      <c r="E3696" s="1">
        <v>1071792000000</v>
      </c>
      <c r="F3696" t="s">
        <v>20</v>
      </c>
      <c r="G3696">
        <v>1</v>
      </c>
      <c r="H3696" t="s">
        <v>1346</v>
      </c>
      <c r="I3696" t="s">
        <v>1346</v>
      </c>
      <c r="J3696" t="s">
        <v>20</v>
      </c>
      <c r="K3696" t="s">
        <v>21</v>
      </c>
      <c r="L3696">
        <v>0</v>
      </c>
      <c r="M3696">
        <v>0</v>
      </c>
      <c r="N3696" t="s">
        <v>22</v>
      </c>
      <c r="O3696">
        <v>3</v>
      </c>
      <c r="P3696" s="30">
        <f>SQRT((postes_2[[#This Row],[x]]-$Q$1)^2+(postes_2[[#This Row],[y]]-$R$1)^2)</f>
        <v>521207.07436808181</v>
      </c>
      <c r="Q3696">
        <v>813108.97999999695</v>
      </c>
      <c r="R3696">
        <v>6273260.3399999999</v>
      </c>
    </row>
    <row r="3697" spans="1:18">
      <c r="A3697">
        <v>1278</v>
      </c>
      <c r="B3697">
        <v>50001673</v>
      </c>
      <c r="C3697">
        <f>+PF2421</f>
        <v>0</v>
      </c>
      <c r="D3697" t="s">
        <v>805</v>
      </c>
      <c r="E3697">
        <v>610761600000</v>
      </c>
      <c r="F3697">
        <v>1285595534000</v>
      </c>
      <c r="G3697">
        <v>1</v>
      </c>
      <c r="H3697" t="s">
        <v>3188</v>
      </c>
      <c r="I3697" t="s">
        <v>3189</v>
      </c>
      <c r="J3697" t="s">
        <v>20</v>
      </c>
      <c r="K3697" t="s">
        <v>21</v>
      </c>
      <c r="L3697">
        <v>0</v>
      </c>
      <c r="M3697">
        <v>0</v>
      </c>
      <c r="N3697" t="s">
        <v>22</v>
      </c>
      <c r="O3697">
        <v>3</v>
      </c>
      <c r="P3697" s="30">
        <f>SQRT((postes_2[[#This Row],[x]]-$Q$1)^2+(postes_2[[#This Row],[y]]-$R$1)^2)</f>
        <v>521968.01069540699</v>
      </c>
      <c r="Q3697">
        <v>734673.68</v>
      </c>
      <c r="R3697">
        <v>6246487.1299999999</v>
      </c>
    </row>
    <row r="3698" spans="1:18">
      <c r="A3698">
        <v>16</v>
      </c>
      <c r="B3698">
        <v>40000402</v>
      </c>
      <c r="C3698">
        <f>+PF3684</f>
        <v>0</v>
      </c>
      <c r="D3698" t="s">
        <v>482</v>
      </c>
      <c r="E3698">
        <v>610761600000</v>
      </c>
      <c r="F3698">
        <v>1395998104000</v>
      </c>
      <c r="G3698">
        <v>1</v>
      </c>
      <c r="H3698" t="s">
        <v>7299</v>
      </c>
      <c r="I3698" t="s">
        <v>7300</v>
      </c>
      <c r="J3698" t="s">
        <v>20</v>
      </c>
      <c r="K3698" t="s">
        <v>21</v>
      </c>
      <c r="L3698">
        <v>0</v>
      </c>
      <c r="M3698">
        <v>0</v>
      </c>
      <c r="N3698" t="s">
        <v>22</v>
      </c>
      <c r="O3698">
        <v>3</v>
      </c>
      <c r="P3698" s="30">
        <f>SQRT((postes_2[[#This Row],[x]]-$Q$1)^2+(postes_2[[#This Row],[y]]-$R$1)^2)</f>
        <v>522186.32072513801</v>
      </c>
      <c r="Q3698">
        <v>890906.39999999898</v>
      </c>
      <c r="R3698">
        <v>6312969.9199999999</v>
      </c>
    </row>
    <row r="3699" spans="1:18">
      <c r="A3699">
        <v>579</v>
      </c>
      <c r="B3699">
        <v>40000136</v>
      </c>
      <c r="C3699">
        <f>+PF3122</f>
        <v>0</v>
      </c>
      <c r="D3699" t="s">
        <v>168</v>
      </c>
      <c r="E3699">
        <v>1459505245000</v>
      </c>
      <c r="F3699">
        <v>1127385759000</v>
      </c>
      <c r="G3699">
        <v>1</v>
      </c>
      <c r="H3699" t="s">
        <v>7807</v>
      </c>
      <c r="I3699" t="s">
        <v>7808</v>
      </c>
      <c r="J3699" t="s">
        <v>20</v>
      </c>
      <c r="K3699" t="s">
        <v>21</v>
      </c>
      <c r="L3699">
        <v>0</v>
      </c>
      <c r="M3699">
        <v>0</v>
      </c>
      <c r="N3699" t="s">
        <v>22</v>
      </c>
      <c r="O3699">
        <v>3</v>
      </c>
      <c r="P3699" s="30">
        <f>SQRT((postes_2[[#This Row],[x]]-$Q$1)^2+(postes_2[[#This Row],[y]]-$R$1)^2)</f>
        <v>522356.78324401373</v>
      </c>
      <c r="Q3699">
        <v>964826.68</v>
      </c>
      <c r="R3699">
        <v>6369681.8799999999</v>
      </c>
    </row>
    <row r="3700" spans="1:18">
      <c r="A3700">
        <v>362</v>
      </c>
      <c r="B3700">
        <v>50001652</v>
      </c>
      <c r="C3700">
        <f>+PF3340</f>
        <v>0</v>
      </c>
      <c r="D3700" t="s">
        <v>805</v>
      </c>
      <c r="E3700">
        <v>1011657600000</v>
      </c>
      <c r="F3700">
        <v>1287397290000</v>
      </c>
      <c r="G3700">
        <v>1</v>
      </c>
      <c r="H3700" t="s">
        <v>840</v>
      </c>
      <c r="I3700" t="s">
        <v>841</v>
      </c>
      <c r="J3700" t="s">
        <v>26</v>
      </c>
      <c r="K3700" t="s">
        <v>21</v>
      </c>
      <c r="L3700">
        <v>0</v>
      </c>
      <c r="M3700">
        <v>0</v>
      </c>
      <c r="N3700" t="s">
        <v>22</v>
      </c>
      <c r="O3700">
        <v>3</v>
      </c>
      <c r="P3700" s="30">
        <f>SQRT((postes_2[[#This Row],[x]]-$Q$1)^2+(postes_2[[#This Row],[y]]-$R$1)^2)</f>
        <v>522685.89792600978</v>
      </c>
      <c r="Q3700">
        <v>746135.68999999797</v>
      </c>
      <c r="R3700">
        <v>6248689.9500000002</v>
      </c>
    </row>
    <row r="3701" spans="1:18">
      <c r="A3701">
        <v>2510</v>
      </c>
      <c r="B3701">
        <v>50001755</v>
      </c>
      <c r="C3701">
        <f>+PF1193</f>
        <v>0</v>
      </c>
      <c r="D3701" t="s">
        <v>74</v>
      </c>
      <c r="E3701">
        <v>610761600000</v>
      </c>
      <c r="F3701">
        <v>1373970832000</v>
      </c>
      <c r="G3701">
        <v>1</v>
      </c>
      <c r="H3701" t="s">
        <v>5269</v>
      </c>
      <c r="I3701" t="s">
        <v>5270</v>
      </c>
      <c r="J3701" t="s">
        <v>20</v>
      </c>
      <c r="K3701" t="s">
        <v>21</v>
      </c>
      <c r="L3701">
        <v>0</v>
      </c>
      <c r="M3701">
        <v>0</v>
      </c>
      <c r="N3701" t="s">
        <v>22</v>
      </c>
      <c r="O3701">
        <v>3</v>
      </c>
      <c r="P3701" s="30">
        <f>SQRT((postes_2[[#This Row],[x]]-$Q$1)^2+(postes_2[[#This Row],[y]]-$R$1)^2)</f>
        <v>522762.44402234792</v>
      </c>
      <c r="Q3701">
        <v>542497.97999999695</v>
      </c>
      <c r="R3701">
        <v>6235137.6699999999</v>
      </c>
    </row>
    <row r="3702" spans="1:18">
      <c r="A3702">
        <v>2327</v>
      </c>
      <c r="B3702">
        <v>50001778</v>
      </c>
      <c r="C3702" t="e">
        <f>+#REF!</f>
        <v>#REF!</v>
      </c>
      <c r="D3702" t="s">
        <v>77</v>
      </c>
      <c r="E3702">
        <v>769737600000</v>
      </c>
      <c r="F3702">
        <v>1357912344000</v>
      </c>
      <c r="G3702">
        <v>1</v>
      </c>
      <c r="H3702" t="s">
        <v>5455</v>
      </c>
      <c r="I3702" t="s">
        <v>5456</v>
      </c>
      <c r="J3702" t="s">
        <v>20</v>
      </c>
      <c r="K3702" t="s">
        <v>21</v>
      </c>
      <c r="L3702">
        <v>0</v>
      </c>
      <c r="M3702">
        <v>0</v>
      </c>
      <c r="N3702" t="s">
        <v>22</v>
      </c>
      <c r="O3702">
        <v>3</v>
      </c>
      <c r="P3702" s="30">
        <f>SQRT((postes_2[[#This Row],[x]]-$Q$1)^2+(postes_2[[#This Row],[y]]-$R$1)^2)</f>
        <v>522884.92152969335</v>
      </c>
      <c r="Q3702">
        <v>663117.78999999899</v>
      </c>
      <c r="R3702">
        <v>6233234.7300000004</v>
      </c>
    </row>
    <row r="3703" spans="1:18">
      <c r="A3703">
        <v>1697</v>
      </c>
      <c r="B3703">
        <v>50001793</v>
      </c>
      <c r="C3703">
        <f>+PF2008</f>
        <v>0</v>
      </c>
      <c r="D3703" t="s">
        <v>17</v>
      </c>
      <c r="E3703" s="1">
        <v>1016064000000</v>
      </c>
      <c r="F3703">
        <v>1307444363000</v>
      </c>
      <c r="G3703">
        <v>1</v>
      </c>
      <c r="H3703" t="s">
        <v>6918</v>
      </c>
      <c r="I3703" t="s">
        <v>6919</v>
      </c>
      <c r="J3703" t="s">
        <v>20</v>
      </c>
      <c r="K3703" t="s">
        <v>21</v>
      </c>
      <c r="L3703">
        <v>0</v>
      </c>
      <c r="M3703">
        <v>0</v>
      </c>
      <c r="N3703" t="s">
        <v>22</v>
      </c>
      <c r="O3703">
        <v>3</v>
      </c>
      <c r="P3703" s="30">
        <f>SQRT((postes_2[[#This Row],[x]]-$Q$1)^2+(postes_2[[#This Row],[y]]-$R$1)^2)</f>
        <v>522950.51024453691</v>
      </c>
      <c r="Q3703">
        <v>585533.14999999898</v>
      </c>
      <c r="R3703">
        <v>6231106.7000000002</v>
      </c>
    </row>
    <row r="3704" spans="1:18">
      <c r="A3704">
        <v>1177</v>
      </c>
      <c r="B3704">
        <v>50003025</v>
      </c>
      <c r="C3704">
        <f>+PF2529</f>
        <v>0</v>
      </c>
      <c r="D3704" t="s">
        <v>274</v>
      </c>
      <c r="E3704">
        <v>1109773369000</v>
      </c>
      <c r="F3704">
        <v>1425462210000</v>
      </c>
      <c r="G3704">
        <v>1</v>
      </c>
      <c r="H3704" t="s">
        <v>6063</v>
      </c>
      <c r="I3704" t="s">
        <v>6064</v>
      </c>
      <c r="J3704" t="s">
        <v>6065</v>
      </c>
      <c r="K3704" t="s">
        <v>21</v>
      </c>
      <c r="L3704">
        <v>0</v>
      </c>
      <c r="M3704">
        <v>0</v>
      </c>
      <c r="N3704" t="s">
        <v>22</v>
      </c>
      <c r="O3704">
        <v>3</v>
      </c>
      <c r="P3704" s="30">
        <f>SQRT((postes_2[[#This Row],[x]]-$Q$1)^2+(postes_2[[#This Row],[y]]-$R$1)^2)</f>
        <v>522957.12384406594</v>
      </c>
      <c r="Q3704">
        <v>677115.86999999697</v>
      </c>
      <c r="R3704">
        <v>6234769.3899999997</v>
      </c>
    </row>
    <row r="3705" spans="1:18">
      <c r="A3705">
        <v>2875</v>
      </c>
      <c r="B3705">
        <v>50001674</v>
      </c>
      <c r="C3705" t="e">
        <f>+#REF!</f>
        <v>#REF!</v>
      </c>
      <c r="D3705" t="s">
        <v>805</v>
      </c>
      <c r="E3705">
        <v>610761600000</v>
      </c>
      <c r="F3705">
        <v>1286286950000</v>
      </c>
      <c r="G3705">
        <v>1</v>
      </c>
      <c r="H3705" t="s">
        <v>6613</v>
      </c>
      <c r="I3705" t="s">
        <v>6613</v>
      </c>
      <c r="J3705" t="s">
        <v>20</v>
      </c>
      <c r="K3705" t="s">
        <v>21</v>
      </c>
      <c r="L3705">
        <v>0</v>
      </c>
      <c r="M3705">
        <v>0</v>
      </c>
      <c r="N3705" t="s">
        <v>22</v>
      </c>
      <c r="O3705">
        <v>3</v>
      </c>
      <c r="P3705" s="30">
        <f>SQRT((postes_2[[#This Row],[x]]-$Q$1)^2+(postes_2[[#This Row],[y]]-$R$1)^2)</f>
        <v>524393.48818066833</v>
      </c>
      <c r="Q3705">
        <v>741116.49000000197</v>
      </c>
      <c r="R3705">
        <v>6245604.2599999998</v>
      </c>
    </row>
    <row r="3706" spans="1:18">
      <c r="A3706">
        <v>2709</v>
      </c>
      <c r="B3706">
        <v>40000065</v>
      </c>
      <c r="C3706">
        <f>+PF999</f>
        <v>0</v>
      </c>
      <c r="D3706" t="s">
        <v>168</v>
      </c>
      <c r="E3706">
        <v>1459504980000</v>
      </c>
      <c r="F3706">
        <v>1272971122000</v>
      </c>
      <c r="G3706">
        <v>1</v>
      </c>
      <c r="H3706" t="s">
        <v>6289</v>
      </c>
      <c r="I3706" t="s">
        <v>6290</v>
      </c>
      <c r="J3706" t="s">
        <v>20</v>
      </c>
      <c r="K3706" t="s">
        <v>21</v>
      </c>
      <c r="L3706">
        <v>0</v>
      </c>
      <c r="M3706">
        <v>0</v>
      </c>
      <c r="N3706" t="s">
        <v>22</v>
      </c>
      <c r="O3706">
        <v>3</v>
      </c>
      <c r="P3706" s="30">
        <f>SQRT((postes_2[[#This Row],[x]]-$Q$1)^2+(postes_2[[#This Row],[y]]-$R$1)^2)</f>
        <v>524408.5004632466</v>
      </c>
      <c r="Q3706">
        <v>992515.43999999797</v>
      </c>
      <c r="R3706">
        <v>6394233.9900000002</v>
      </c>
    </row>
    <row r="3707" spans="1:18">
      <c r="A3707">
        <v>1775</v>
      </c>
      <c r="B3707">
        <v>50001773</v>
      </c>
      <c r="C3707" t="e">
        <f>+#REF!</f>
        <v>#REF!</v>
      </c>
      <c r="D3707" t="s">
        <v>74</v>
      </c>
      <c r="E3707">
        <v>610761600000</v>
      </c>
      <c r="F3707">
        <v>1373905271000</v>
      </c>
      <c r="G3707">
        <v>1</v>
      </c>
      <c r="H3707" t="s">
        <v>7081</v>
      </c>
      <c r="I3707" t="s">
        <v>7082</v>
      </c>
      <c r="J3707" t="s">
        <v>772</v>
      </c>
      <c r="K3707" t="s">
        <v>21</v>
      </c>
      <c r="L3707">
        <v>0</v>
      </c>
      <c r="M3707">
        <v>0</v>
      </c>
      <c r="N3707" t="s">
        <v>22</v>
      </c>
      <c r="O3707">
        <v>3</v>
      </c>
      <c r="P3707" s="30">
        <f>SQRT((postes_2[[#This Row],[x]]-$Q$1)^2+(postes_2[[#This Row],[y]]-$R$1)^2)</f>
        <v>524727.37051490019</v>
      </c>
      <c r="Q3707">
        <v>536369.27000000305</v>
      </c>
      <c r="R3707">
        <v>6233993.3899999997</v>
      </c>
    </row>
    <row r="3708" spans="1:18">
      <c r="A3708">
        <v>2863</v>
      </c>
      <c r="B3708">
        <v>50001782</v>
      </c>
      <c r="C3708" t="e">
        <f>+#REF!</f>
        <v>#REF!</v>
      </c>
      <c r="D3708" t="s">
        <v>77</v>
      </c>
      <c r="E3708">
        <v>610761600000</v>
      </c>
      <c r="F3708">
        <v>1358174924000</v>
      </c>
      <c r="G3708">
        <v>1</v>
      </c>
      <c r="H3708" t="s">
        <v>6591</v>
      </c>
      <c r="I3708" t="s">
        <v>6592</v>
      </c>
      <c r="J3708" t="s">
        <v>26</v>
      </c>
      <c r="K3708" t="s">
        <v>21</v>
      </c>
      <c r="L3708">
        <v>0</v>
      </c>
      <c r="M3708">
        <v>0</v>
      </c>
      <c r="N3708" t="s">
        <v>22</v>
      </c>
      <c r="O3708">
        <v>3</v>
      </c>
      <c r="P3708" s="30">
        <f>SQRT((postes_2[[#This Row],[x]]-$Q$1)^2+(postes_2[[#This Row],[y]]-$R$1)^2)</f>
        <v>524860.13487976685</v>
      </c>
      <c r="Q3708">
        <v>663509.84000000404</v>
      </c>
      <c r="R3708">
        <v>6231289.1399999997</v>
      </c>
    </row>
    <row r="3709" spans="1:18">
      <c r="A3709">
        <v>599</v>
      </c>
      <c r="B3709">
        <v>50001763</v>
      </c>
      <c r="C3709">
        <f>+PF3112</f>
        <v>0</v>
      </c>
      <c r="D3709" t="s">
        <v>38</v>
      </c>
      <c r="E3709">
        <v>610761600000</v>
      </c>
      <c r="F3709">
        <v>1241704915000</v>
      </c>
      <c r="G3709">
        <v>1</v>
      </c>
      <c r="H3709" t="s">
        <v>5754</v>
      </c>
      <c r="I3709" t="s">
        <v>5755</v>
      </c>
      <c r="J3709" t="s">
        <v>20</v>
      </c>
      <c r="K3709" t="s">
        <v>21</v>
      </c>
      <c r="L3709">
        <v>0</v>
      </c>
      <c r="M3709">
        <v>0</v>
      </c>
      <c r="N3709" t="s">
        <v>22</v>
      </c>
      <c r="O3709">
        <v>3</v>
      </c>
      <c r="P3709" s="30">
        <f>SQRT((postes_2[[#This Row],[x]]-$Q$1)^2+(postes_2[[#This Row],[y]]-$R$1)^2)</f>
        <v>524973.13413528167</v>
      </c>
      <c r="Q3709">
        <v>681912.63000000303</v>
      </c>
      <c r="R3709">
        <v>6233373.2800000003</v>
      </c>
    </row>
    <row r="3710" spans="1:18">
      <c r="A3710">
        <v>2836</v>
      </c>
      <c r="B3710">
        <v>50001445</v>
      </c>
      <c r="C3710" t="e">
        <f>+#REF!</f>
        <v>#REF!</v>
      </c>
      <c r="D3710" t="s">
        <v>20</v>
      </c>
      <c r="E3710">
        <v>610761600000</v>
      </c>
      <c r="F3710" t="s">
        <v>20</v>
      </c>
      <c r="G3710">
        <v>1</v>
      </c>
      <c r="H3710" t="s">
        <v>2241</v>
      </c>
      <c r="I3710" t="s">
        <v>2242</v>
      </c>
      <c r="J3710" t="s">
        <v>20</v>
      </c>
      <c r="K3710" t="s">
        <v>21</v>
      </c>
      <c r="L3710">
        <v>0</v>
      </c>
      <c r="M3710">
        <v>0</v>
      </c>
      <c r="N3710" t="s">
        <v>22</v>
      </c>
      <c r="O3710">
        <v>3</v>
      </c>
      <c r="P3710" s="30">
        <f>SQRT((postes_2[[#This Row],[x]]-$Q$1)^2+(postes_2[[#This Row],[y]]-$R$1)^2)</f>
        <v>525834.16571882204</v>
      </c>
      <c r="Q3710">
        <v>394117.78999999899</v>
      </c>
      <c r="R3710">
        <v>6274198.75</v>
      </c>
    </row>
    <row r="3711" spans="1:18">
      <c r="A3711">
        <v>2975</v>
      </c>
      <c r="B3711">
        <v>40000248</v>
      </c>
      <c r="C3711">
        <f>+PF741</f>
        <v>0</v>
      </c>
      <c r="D3711" t="s">
        <v>168</v>
      </c>
      <c r="E3711">
        <v>1459505257000</v>
      </c>
      <c r="F3711" t="s">
        <v>20</v>
      </c>
      <c r="G3711">
        <v>1</v>
      </c>
      <c r="H3711" t="s">
        <v>4863</v>
      </c>
      <c r="I3711" t="s">
        <v>4864</v>
      </c>
      <c r="J3711" t="s">
        <v>20</v>
      </c>
      <c r="K3711" t="s">
        <v>21</v>
      </c>
      <c r="L3711">
        <v>0</v>
      </c>
      <c r="M3711">
        <v>0</v>
      </c>
      <c r="N3711" t="s">
        <v>22</v>
      </c>
      <c r="O3711">
        <v>6</v>
      </c>
      <c r="P3711" s="30">
        <f>SQRT((postes_2[[#This Row],[x]]-$Q$1)^2+(postes_2[[#This Row],[y]]-$R$1)^2)</f>
        <v>526146.67060998396</v>
      </c>
      <c r="Q3711">
        <v>938493.74000000197</v>
      </c>
      <c r="R3711">
        <v>6342086.2699999996</v>
      </c>
    </row>
    <row r="3712" spans="1:18">
      <c r="A3712">
        <v>902</v>
      </c>
      <c r="B3712">
        <v>40000669</v>
      </c>
      <c r="C3712">
        <f>+PF2812</f>
        <v>0</v>
      </c>
      <c r="D3712" t="s">
        <v>77</v>
      </c>
      <c r="E3712">
        <v>610761600000</v>
      </c>
      <c r="F3712">
        <v>1376496877000</v>
      </c>
      <c r="G3712">
        <v>1</v>
      </c>
      <c r="H3712" t="s">
        <v>1945</v>
      </c>
      <c r="I3712" t="s">
        <v>1946</v>
      </c>
      <c r="J3712" t="s">
        <v>20</v>
      </c>
      <c r="K3712" t="s">
        <v>21</v>
      </c>
      <c r="L3712">
        <v>0</v>
      </c>
      <c r="M3712">
        <v>0</v>
      </c>
      <c r="N3712" t="s">
        <v>22</v>
      </c>
      <c r="O3712">
        <v>3</v>
      </c>
      <c r="P3712" s="30">
        <f>SQRT((postes_2[[#This Row],[x]]-$Q$1)^2+(postes_2[[#This Row],[y]]-$R$1)^2)</f>
        <v>526407.39118485968</v>
      </c>
      <c r="Q3712">
        <v>846555.25</v>
      </c>
      <c r="R3712">
        <v>6282964.5700000003</v>
      </c>
    </row>
    <row r="3713" spans="1:18">
      <c r="A3713">
        <v>1572</v>
      </c>
      <c r="B3713">
        <v>50001425</v>
      </c>
      <c r="C3713" t="e">
        <f>+#REF!</f>
        <v>#REF!</v>
      </c>
      <c r="D3713" t="s">
        <v>212</v>
      </c>
      <c r="E3713">
        <v>610761600000</v>
      </c>
      <c r="F3713">
        <v>1128004767000</v>
      </c>
      <c r="G3713">
        <v>1</v>
      </c>
      <c r="H3713" t="s">
        <v>2545</v>
      </c>
      <c r="I3713" t="s">
        <v>2546</v>
      </c>
      <c r="J3713" t="s">
        <v>20</v>
      </c>
      <c r="K3713" t="s">
        <v>21</v>
      </c>
      <c r="L3713">
        <v>0</v>
      </c>
      <c r="M3713">
        <v>0</v>
      </c>
      <c r="N3713" t="s">
        <v>22</v>
      </c>
      <c r="O3713">
        <v>3</v>
      </c>
      <c r="P3713" s="30">
        <f>SQRT((postes_2[[#This Row],[x]]-$Q$1)^2+(postes_2[[#This Row],[y]]-$R$1)^2)</f>
        <v>526672.45820063539</v>
      </c>
      <c r="Q3713">
        <v>389408.15999999602</v>
      </c>
      <c r="R3713">
        <v>6275429.0300000003</v>
      </c>
    </row>
    <row r="3714" spans="1:18">
      <c r="A3714">
        <v>2286</v>
      </c>
      <c r="B3714">
        <v>50001214</v>
      </c>
      <c r="C3714">
        <f>+PF1430</f>
        <v>0</v>
      </c>
      <c r="D3714" t="s">
        <v>74</v>
      </c>
      <c r="E3714">
        <v>1069027200000</v>
      </c>
      <c r="F3714">
        <v>1382358550000</v>
      </c>
      <c r="G3714">
        <v>1</v>
      </c>
      <c r="H3714" t="s">
        <v>5426</v>
      </c>
      <c r="I3714" t="s">
        <v>5427</v>
      </c>
      <c r="J3714" t="s">
        <v>26</v>
      </c>
      <c r="K3714" t="s">
        <v>21</v>
      </c>
      <c r="L3714">
        <v>0</v>
      </c>
      <c r="M3714">
        <v>0</v>
      </c>
      <c r="N3714" t="s">
        <v>22</v>
      </c>
      <c r="O3714">
        <v>3</v>
      </c>
      <c r="P3714" s="30">
        <f>SQRT((postes_2[[#This Row],[x]]-$Q$1)^2+(postes_2[[#This Row],[y]]-$R$1)^2)</f>
        <v>526915.17306024849</v>
      </c>
      <c r="Q3714">
        <v>352982.65999999602</v>
      </c>
      <c r="R3714">
        <v>6293744.79</v>
      </c>
    </row>
    <row r="3715" spans="1:18">
      <c r="A3715">
        <v>3819</v>
      </c>
      <c r="B3715">
        <v>50001399</v>
      </c>
      <c r="C3715" t="e">
        <f>+#REF!</f>
        <v>#REF!</v>
      </c>
      <c r="D3715" t="s">
        <v>20</v>
      </c>
      <c r="E3715">
        <v>610761600000</v>
      </c>
      <c r="F3715" t="s">
        <v>20</v>
      </c>
      <c r="G3715">
        <v>1</v>
      </c>
      <c r="H3715" t="s">
        <v>8143</v>
      </c>
      <c r="I3715" t="s">
        <v>8144</v>
      </c>
      <c r="J3715" t="s">
        <v>26</v>
      </c>
      <c r="K3715" t="s">
        <v>21</v>
      </c>
      <c r="L3715">
        <v>0</v>
      </c>
      <c r="M3715">
        <v>0</v>
      </c>
      <c r="N3715" t="s">
        <v>22</v>
      </c>
      <c r="O3715">
        <v>3</v>
      </c>
      <c r="P3715" s="30">
        <f>SQRT((postes_2[[#This Row],[x]]-$Q$1)^2+(postes_2[[#This Row],[y]]-$R$1)^2)</f>
        <v>527210.3826867718</v>
      </c>
      <c r="Q3715">
        <v>384268.78000000102</v>
      </c>
      <c r="R3715">
        <v>6277243.79</v>
      </c>
    </row>
    <row r="3716" spans="1:18">
      <c r="A3716">
        <v>2023</v>
      </c>
      <c r="B3716">
        <v>40000675</v>
      </c>
      <c r="C3716">
        <f>+PF1695</f>
        <v>0</v>
      </c>
      <c r="D3716" t="s">
        <v>77</v>
      </c>
      <c r="E3716">
        <v>610761600000</v>
      </c>
      <c r="F3716">
        <v>1377693517000</v>
      </c>
      <c r="G3716">
        <v>1</v>
      </c>
      <c r="H3716" t="s">
        <v>4264</v>
      </c>
      <c r="I3716" t="s">
        <v>4265</v>
      </c>
      <c r="J3716" t="s">
        <v>26</v>
      </c>
      <c r="K3716" t="s">
        <v>21</v>
      </c>
      <c r="L3716">
        <v>0</v>
      </c>
      <c r="M3716">
        <v>0</v>
      </c>
      <c r="N3716" t="s">
        <v>22</v>
      </c>
      <c r="O3716">
        <v>3</v>
      </c>
      <c r="P3716" s="30">
        <f>SQRT((postes_2[[#This Row],[x]]-$Q$1)^2+(postes_2[[#This Row],[y]]-$R$1)^2)</f>
        <v>527310.93831913103</v>
      </c>
      <c r="Q3716">
        <v>845373.54999999702</v>
      </c>
      <c r="R3716">
        <v>6281364.04</v>
      </c>
    </row>
    <row r="3717" spans="1:18">
      <c r="A3717">
        <v>2449</v>
      </c>
      <c r="B3717">
        <v>40000324</v>
      </c>
      <c r="C3717" t="e">
        <f>+#REF!</f>
        <v>#REF!</v>
      </c>
      <c r="D3717" t="s">
        <v>168</v>
      </c>
      <c r="E3717">
        <v>1459505618000</v>
      </c>
      <c r="F3717" t="s">
        <v>20</v>
      </c>
      <c r="G3717">
        <v>1</v>
      </c>
      <c r="H3717" t="s">
        <v>1442</v>
      </c>
      <c r="I3717" t="s">
        <v>1443</v>
      </c>
      <c r="J3717" t="s">
        <v>20</v>
      </c>
      <c r="K3717" t="s">
        <v>21</v>
      </c>
      <c r="L3717">
        <v>0</v>
      </c>
      <c r="M3717">
        <v>0</v>
      </c>
      <c r="N3717" t="s">
        <v>22</v>
      </c>
      <c r="O3717">
        <v>3</v>
      </c>
      <c r="P3717" s="30">
        <f>SQRT((postes_2[[#This Row],[x]]-$Q$1)^2+(postes_2[[#This Row],[y]]-$R$1)^2)</f>
        <v>527337.49836127646</v>
      </c>
      <c r="Q3717">
        <v>919846.11999999697</v>
      </c>
      <c r="R3717">
        <v>6326413.3899999997</v>
      </c>
    </row>
    <row r="3718" spans="1:18">
      <c r="A3718">
        <v>1746</v>
      </c>
      <c r="B3718">
        <v>50001824</v>
      </c>
      <c r="C3718">
        <f>+PF1974</f>
        <v>0</v>
      </c>
      <c r="D3718" t="s">
        <v>20</v>
      </c>
      <c r="E3718">
        <v>1015286400000</v>
      </c>
      <c r="F3718" t="s">
        <v>20</v>
      </c>
      <c r="G3718">
        <v>1</v>
      </c>
      <c r="H3718" t="s">
        <v>7018</v>
      </c>
      <c r="I3718" t="s">
        <v>1326</v>
      </c>
      <c r="J3718" t="s">
        <v>26</v>
      </c>
      <c r="K3718" t="s">
        <v>21</v>
      </c>
      <c r="L3718">
        <v>0</v>
      </c>
      <c r="M3718">
        <v>0</v>
      </c>
      <c r="N3718" t="s">
        <v>22</v>
      </c>
      <c r="O3718">
        <v>3</v>
      </c>
      <c r="P3718" s="30">
        <f>SQRT((postes_2[[#This Row],[x]]-$Q$1)^2+(postes_2[[#This Row],[y]]-$R$1)^2)</f>
        <v>528060.11443141173</v>
      </c>
      <c r="Q3718">
        <v>586882.10999999905</v>
      </c>
      <c r="R3718">
        <v>6225929.29</v>
      </c>
    </row>
    <row r="3719" spans="1:18">
      <c r="A3719">
        <v>3897</v>
      </c>
      <c r="B3719">
        <v>50001801</v>
      </c>
      <c r="C3719" t="e">
        <f>+#REF!</f>
        <v>#REF!</v>
      </c>
      <c r="D3719" t="s">
        <v>74</v>
      </c>
      <c r="E3719">
        <v>610761600000</v>
      </c>
      <c r="F3719">
        <v>1373891181000</v>
      </c>
      <c r="G3719">
        <v>1</v>
      </c>
      <c r="H3719" t="s">
        <v>8216</v>
      </c>
      <c r="I3719" t="s">
        <v>8217</v>
      </c>
      <c r="J3719" t="s">
        <v>20</v>
      </c>
      <c r="K3719" t="s">
        <v>21</v>
      </c>
      <c r="L3719">
        <v>0</v>
      </c>
      <c r="M3719">
        <v>0</v>
      </c>
      <c r="N3719" t="s">
        <v>22</v>
      </c>
      <c r="O3719">
        <v>3</v>
      </c>
      <c r="P3719" s="30">
        <f>SQRT((postes_2[[#This Row],[x]]-$Q$1)^2+(postes_2[[#This Row],[y]]-$R$1)^2)</f>
        <v>528152.00210554048</v>
      </c>
      <c r="Q3719">
        <v>534390</v>
      </c>
      <c r="R3719">
        <v>6230818.6100000003</v>
      </c>
    </row>
    <row r="3720" spans="1:18">
      <c r="A3720">
        <v>1687</v>
      </c>
      <c r="B3720">
        <v>50001771</v>
      </c>
      <c r="C3720">
        <f>+PF2038</f>
        <v>0</v>
      </c>
      <c r="D3720" t="s">
        <v>20</v>
      </c>
      <c r="E3720">
        <v>938563200000</v>
      </c>
      <c r="F3720" t="s">
        <v>20</v>
      </c>
      <c r="G3720">
        <v>1</v>
      </c>
      <c r="H3720" t="s">
        <v>6029</v>
      </c>
      <c r="I3720" t="s">
        <v>6030</v>
      </c>
      <c r="J3720" t="s">
        <v>20</v>
      </c>
      <c r="K3720" t="s">
        <v>21</v>
      </c>
      <c r="L3720">
        <v>0</v>
      </c>
      <c r="M3720">
        <v>0</v>
      </c>
      <c r="N3720" t="s">
        <v>22</v>
      </c>
      <c r="O3720">
        <v>6</v>
      </c>
      <c r="P3720" s="30">
        <f>SQRT((postes_2[[#This Row],[x]]-$Q$1)^2+(postes_2[[#This Row],[y]]-$R$1)^2)</f>
        <v>528330.6424038643</v>
      </c>
      <c r="Q3720">
        <v>698965.47999999695</v>
      </c>
      <c r="R3720">
        <v>6232596.0599999996</v>
      </c>
    </row>
    <row r="3721" spans="1:18">
      <c r="A3721">
        <v>1701</v>
      </c>
      <c r="B3721">
        <v>50001827</v>
      </c>
      <c r="C3721">
        <f>+PF2025</f>
        <v>0</v>
      </c>
      <c r="D3721" t="s">
        <v>20</v>
      </c>
      <c r="E3721">
        <v>1013644800000</v>
      </c>
      <c r="F3721" t="s">
        <v>20</v>
      </c>
      <c r="G3721">
        <v>1</v>
      </c>
      <c r="H3721" t="s">
        <v>6926</v>
      </c>
      <c r="I3721" t="s">
        <v>6927</v>
      </c>
      <c r="J3721" t="s">
        <v>20</v>
      </c>
      <c r="K3721" t="s">
        <v>21</v>
      </c>
      <c r="L3721">
        <v>0</v>
      </c>
      <c r="M3721">
        <v>0</v>
      </c>
      <c r="N3721" t="s">
        <v>22</v>
      </c>
      <c r="O3721">
        <v>6</v>
      </c>
      <c r="P3721" s="30">
        <f>SQRT((postes_2[[#This Row],[x]]-$Q$1)^2+(postes_2[[#This Row],[y]]-$R$1)^2)</f>
        <v>528334.67844158504</v>
      </c>
      <c r="Q3721">
        <v>589345.35999999905</v>
      </c>
      <c r="R3721">
        <v>6225550.1299999999</v>
      </c>
    </row>
    <row r="3722" spans="1:18">
      <c r="A3722">
        <v>974</v>
      </c>
      <c r="B3722">
        <v>50001210</v>
      </c>
      <c r="C3722" t="e">
        <f>+#REF!</f>
        <v>#REF!</v>
      </c>
      <c r="D3722" t="s">
        <v>168</v>
      </c>
      <c r="E3722">
        <v>610761600000</v>
      </c>
      <c r="F3722">
        <v>1440676128000</v>
      </c>
      <c r="G3722">
        <v>1</v>
      </c>
      <c r="H3722" t="s">
        <v>1530</v>
      </c>
      <c r="I3722" t="s">
        <v>1531</v>
      </c>
      <c r="J3722" t="s">
        <v>20</v>
      </c>
      <c r="K3722" t="s">
        <v>21</v>
      </c>
      <c r="L3722">
        <v>0</v>
      </c>
      <c r="M3722">
        <v>0</v>
      </c>
      <c r="N3722" t="s">
        <v>22</v>
      </c>
      <c r="O3722">
        <v>3</v>
      </c>
      <c r="P3722" s="30">
        <f>SQRT((postes_2[[#This Row],[x]]-$Q$1)^2+(postes_2[[#This Row],[y]]-$R$1)^2)</f>
        <v>529386.88918385399</v>
      </c>
      <c r="Q3722">
        <v>347283.359999999</v>
      </c>
      <c r="R3722">
        <v>6294132.79</v>
      </c>
    </row>
    <row r="3723" spans="1:18">
      <c r="A3723">
        <v>2578</v>
      </c>
      <c r="B3723">
        <v>50001833</v>
      </c>
      <c r="C3723">
        <f>+PF1147</f>
        <v>0</v>
      </c>
      <c r="D3723" t="s">
        <v>20</v>
      </c>
      <c r="E3723">
        <v>1013644800000</v>
      </c>
      <c r="F3723" t="s">
        <v>20</v>
      </c>
      <c r="G3723">
        <v>1</v>
      </c>
      <c r="H3723" t="s">
        <v>1325</v>
      </c>
      <c r="I3723" t="s">
        <v>1326</v>
      </c>
      <c r="J3723" t="s">
        <v>1327</v>
      </c>
      <c r="K3723" t="s">
        <v>21</v>
      </c>
      <c r="L3723">
        <v>0</v>
      </c>
      <c r="M3723">
        <v>0</v>
      </c>
      <c r="N3723" t="s">
        <v>22</v>
      </c>
      <c r="O3723">
        <v>3</v>
      </c>
      <c r="P3723" s="30">
        <f>SQRT((postes_2[[#This Row],[x]]-$Q$1)^2+(postes_2[[#This Row],[y]]-$R$1)^2)</f>
        <v>529394.44597600016</v>
      </c>
      <c r="Q3723">
        <v>585460.42000000202</v>
      </c>
      <c r="R3723">
        <v>6224658.9500000002</v>
      </c>
    </row>
    <row r="3724" spans="1:18">
      <c r="A3724">
        <v>2508</v>
      </c>
      <c r="B3724">
        <v>50001698</v>
      </c>
      <c r="C3724" t="e">
        <f>+#REF!</f>
        <v>#REF!</v>
      </c>
      <c r="D3724" t="s">
        <v>74</v>
      </c>
      <c r="E3724">
        <v>610761600000</v>
      </c>
      <c r="F3724">
        <v>1370534386000</v>
      </c>
      <c r="G3724">
        <v>1</v>
      </c>
      <c r="H3724" t="s">
        <v>5265</v>
      </c>
      <c r="I3724" t="s">
        <v>5266</v>
      </c>
      <c r="J3724" t="s">
        <v>20</v>
      </c>
      <c r="K3724" t="s">
        <v>21</v>
      </c>
      <c r="L3724">
        <v>0</v>
      </c>
      <c r="M3724">
        <v>0</v>
      </c>
      <c r="N3724" t="s">
        <v>22</v>
      </c>
      <c r="O3724">
        <v>3</v>
      </c>
      <c r="P3724" s="30">
        <f>SQRT((postes_2[[#This Row],[x]]-$Q$1)^2+(postes_2[[#This Row],[y]]-$R$1)^2)</f>
        <v>529579.7221624346</v>
      </c>
      <c r="Q3724">
        <v>461126.06000000198</v>
      </c>
      <c r="R3724">
        <v>6245376.4500000002</v>
      </c>
    </row>
    <row r="3725" spans="1:18">
      <c r="A3725">
        <v>677</v>
      </c>
      <c r="B3725">
        <v>50001560</v>
      </c>
      <c r="C3725">
        <f>+PF3050</f>
        <v>0</v>
      </c>
      <c r="D3725" t="s">
        <v>274</v>
      </c>
      <c r="E3725">
        <v>610761600000</v>
      </c>
      <c r="F3725">
        <v>1445357469000</v>
      </c>
      <c r="G3725">
        <v>1</v>
      </c>
      <c r="H3725" t="s">
        <v>1123</v>
      </c>
      <c r="I3725" t="s">
        <v>1124</v>
      </c>
      <c r="J3725" t="s">
        <v>20</v>
      </c>
      <c r="K3725" t="s">
        <v>21</v>
      </c>
      <c r="L3725">
        <v>0</v>
      </c>
      <c r="M3725">
        <v>0</v>
      </c>
      <c r="N3725" t="s">
        <v>22</v>
      </c>
      <c r="O3725">
        <v>3</v>
      </c>
      <c r="P3725" s="30">
        <f>SQRT((postes_2[[#This Row],[x]]-$Q$1)^2+(postes_2[[#This Row],[y]]-$R$1)^2)</f>
        <v>529678.2536852248</v>
      </c>
      <c r="Q3725">
        <v>407008.82</v>
      </c>
      <c r="R3725">
        <v>6264419.5199999996</v>
      </c>
    </row>
    <row r="3726" spans="1:18">
      <c r="A3726">
        <v>3518</v>
      </c>
      <c r="B3726">
        <v>40002661</v>
      </c>
      <c r="C3726" t="e">
        <f>+#REF!</f>
        <v>#REF!</v>
      </c>
      <c r="D3726" t="s">
        <v>77</v>
      </c>
      <c r="E3726" s="1">
        <v>1072224000000</v>
      </c>
      <c r="F3726">
        <v>1376408447000</v>
      </c>
      <c r="G3726">
        <v>1</v>
      </c>
      <c r="H3726" t="s">
        <v>6792</v>
      </c>
      <c r="I3726" t="s">
        <v>864</v>
      </c>
      <c r="J3726" t="s">
        <v>20</v>
      </c>
      <c r="K3726" t="s">
        <v>21</v>
      </c>
      <c r="L3726">
        <v>0</v>
      </c>
      <c r="M3726">
        <v>0</v>
      </c>
      <c r="N3726" t="s">
        <v>22</v>
      </c>
      <c r="O3726">
        <v>3</v>
      </c>
      <c r="P3726" s="30">
        <f>SQRT((postes_2[[#This Row],[x]]-$Q$1)^2+(postes_2[[#This Row],[y]]-$R$1)^2)</f>
        <v>530019.32799651462</v>
      </c>
      <c r="Q3726">
        <v>876165.11999999697</v>
      </c>
      <c r="R3726">
        <v>6294848.9900000002</v>
      </c>
    </row>
    <row r="3727" spans="1:18">
      <c r="A3727">
        <v>3079</v>
      </c>
      <c r="B3727">
        <v>70061804</v>
      </c>
      <c r="C3727" t="e">
        <f>+#REF!</f>
        <v>#REF!</v>
      </c>
      <c r="D3727" t="s">
        <v>274</v>
      </c>
      <c r="E3727">
        <v>1465210380000</v>
      </c>
      <c r="F3727">
        <v>1465208874000</v>
      </c>
      <c r="G3727">
        <v>1</v>
      </c>
      <c r="H3727" t="s">
        <v>2996</v>
      </c>
      <c r="I3727" t="s">
        <v>2997</v>
      </c>
      <c r="J3727" t="s">
        <v>2998</v>
      </c>
      <c r="K3727" t="s">
        <v>21</v>
      </c>
      <c r="L3727">
        <v>0</v>
      </c>
      <c r="M3727">
        <v>0</v>
      </c>
      <c r="N3727" t="s">
        <v>22</v>
      </c>
      <c r="O3727">
        <v>3</v>
      </c>
      <c r="P3727" s="30">
        <f>SQRT((postes_2[[#This Row],[x]]-$Q$1)^2+(postes_2[[#This Row],[y]]-$R$1)^2)</f>
        <v>530043.3842565394</v>
      </c>
      <c r="Q3727">
        <v>403602.5</v>
      </c>
      <c r="R3727">
        <v>6265454.0300000003</v>
      </c>
    </row>
    <row r="3728" spans="1:18">
      <c r="A3728">
        <v>1689</v>
      </c>
      <c r="B3728">
        <v>50001784</v>
      </c>
      <c r="C3728">
        <f>+PF2041</f>
        <v>0</v>
      </c>
      <c r="D3728" t="s">
        <v>77</v>
      </c>
      <c r="E3728">
        <v>610761600000</v>
      </c>
      <c r="F3728">
        <v>1357921215000</v>
      </c>
      <c r="G3728">
        <v>1</v>
      </c>
      <c r="H3728" t="s">
        <v>6033</v>
      </c>
      <c r="I3728" t="s">
        <v>6034</v>
      </c>
      <c r="J3728" t="s">
        <v>20</v>
      </c>
      <c r="K3728" t="s">
        <v>21</v>
      </c>
      <c r="L3728">
        <v>0</v>
      </c>
      <c r="M3728">
        <v>0</v>
      </c>
      <c r="N3728" t="s">
        <v>22</v>
      </c>
      <c r="O3728">
        <v>3</v>
      </c>
      <c r="P3728" s="30">
        <f>SQRT((postes_2[[#This Row],[x]]-$Q$1)^2+(postes_2[[#This Row],[y]]-$R$1)^2)</f>
        <v>530263.0170220685</v>
      </c>
      <c r="Q3728">
        <v>698287.43999999797</v>
      </c>
      <c r="R3728">
        <v>6230521.7800000003</v>
      </c>
    </row>
    <row r="3729" spans="1:18">
      <c r="A3729">
        <v>3080</v>
      </c>
      <c r="B3729">
        <v>50001563</v>
      </c>
      <c r="C3729" t="e">
        <f>+#REF!</f>
        <v>#REF!</v>
      </c>
      <c r="D3729" t="s">
        <v>274</v>
      </c>
      <c r="E3729">
        <v>610761600000</v>
      </c>
      <c r="F3729">
        <v>1465216291000</v>
      </c>
      <c r="G3729">
        <v>1</v>
      </c>
      <c r="H3729" t="s">
        <v>2999</v>
      </c>
      <c r="I3729" t="s">
        <v>1124</v>
      </c>
      <c r="J3729" t="s">
        <v>3000</v>
      </c>
      <c r="K3729" t="s">
        <v>21</v>
      </c>
      <c r="L3729">
        <v>0</v>
      </c>
      <c r="M3729">
        <v>0</v>
      </c>
      <c r="N3729" t="s">
        <v>22</v>
      </c>
      <c r="O3729">
        <v>3</v>
      </c>
      <c r="P3729" s="30">
        <f>SQRT((postes_2[[#This Row],[x]]-$Q$1)^2+(postes_2[[#This Row],[y]]-$R$1)^2)</f>
        <v>530963.06507115869</v>
      </c>
      <c r="Q3729">
        <v>405155.09000000398</v>
      </c>
      <c r="R3729">
        <v>6263801.3899999997</v>
      </c>
    </row>
    <row r="3730" spans="1:18">
      <c r="A3730">
        <v>1138</v>
      </c>
      <c r="B3730">
        <v>50001795</v>
      </c>
      <c r="C3730">
        <f>+PF2594</f>
        <v>0</v>
      </c>
      <c r="D3730" t="s">
        <v>77</v>
      </c>
      <c r="E3730">
        <v>610761600000</v>
      </c>
      <c r="F3730">
        <v>1357919921000</v>
      </c>
      <c r="G3730">
        <v>1</v>
      </c>
      <c r="H3730" t="s">
        <v>6039</v>
      </c>
      <c r="I3730" t="s">
        <v>6039</v>
      </c>
      <c r="J3730" t="s">
        <v>20</v>
      </c>
      <c r="K3730" t="s">
        <v>21</v>
      </c>
      <c r="L3730">
        <v>0</v>
      </c>
      <c r="M3730">
        <v>0</v>
      </c>
      <c r="N3730" t="s">
        <v>22</v>
      </c>
      <c r="O3730">
        <v>3</v>
      </c>
      <c r="P3730" s="30">
        <f>SQRT((postes_2[[#This Row],[x]]-$Q$1)^2+(postes_2[[#This Row],[y]]-$R$1)^2)</f>
        <v>531100.69928400847</v>
      </c>
      <c r="Q3730">
        <v>700305.31000000203</v>
      </c>
      <c r="R3730">
        <v>6230014.7000000002</v>
      </c>
    </row>
    <row r="3731" spans="1:18">
      <c r="A3731">
        <v>1694</v>
      </c>
      <c r="B3731">
        <v>50001863</v>
      </c>
      <c r="C3731">
        <f>+PF2039</f>
        <v>0</v>
      </c>
      <c r="D3731" t="s">
        <v>17</v>
      </c>
      <c r="E3731">
        <v>1015459200000</v>
      </c>
      <c r="F3731">
        <v>1307455618000</v>
      </c>
      <c r="G3731">
        <v>1</v>
      </c>
      <c r="H3731" t="s">
        <v>6912</v>
      </c>
      <c r="I3731" t="s">
        <v>6913</v>
      </c>
      <c r="J3731" t="s">
        <v>20</v>
      </c>
      <c r="K3731" t="s">
        <v>21</v>
      </c>
      <c r="L3731">
        <v>0</v>
      </c>
      <c r="M3731">
        <v>0</v>
      </c>
      <c r="N3731" t="s">
        <v>22</v>
      </c>
      <c r="O3731">
        <v>3</v>
      </c>
      <c r="P3731" s="30">
        <f>SQRT((postes_2[[#This Row],[x]]-$Q$1)^2+(postes_2[[#This Row],[y]]-$R$1)^2)</f>
        <v>531672.882800363</v>
      </c>
      <c r="Q3731">
        <v>607162.61999999697</v>
      </c>
      <c r="R3731">
        <v>6221799.75</v>
      </c>
    </row>
    <row r="3732" spans="1:18">
      <c r="A3732">
        <v>3325</v>
      </c>
      <c r="B3732">
        <v>50001709</v>
      </c>
      <c r="C3732" t="e">
        <f>+#REF!</f>
        <v>#REF!</v>
      </c>
      <c r="D3732" t="s">
        <v>30</v>
      </c>
      <c r="E3732">
        <v>1002758400000</v>
      </c>
      <c r="F3732">
        <v>1372094392000</v>
      </c>
      <c r="G3732">
        <v>1</v>
      </c>
      <c r="H3732" t="s">
        <v>3710</v>
      </c>
      <c r="I3732" t="s">
        <v>3711</v>
      </c>
      <c r="J3732" t="s">
        <v>20</v>
      </c>
      <c r="K3732" t="s">
        <v>21</v>
      </c>
      <c r="L3732">
        <v>0</v>
      </c>
      <c r="M3732">
        <v>0</v>
      </c>
      <c r="N3732" t="s">
        <v>22</v>
      </c>
      <c r="O3732">
        <v>3</v>
      </c>
      <c r="P3732" s="30">
        <f>SQRT((postes_2[[#This Row],[x]]-$Q$1)^2+(postes_2[[#This Row],[y]]-$R$1)^2)</f>
        <v>531697.27605340746</v>
      </c>
      <c r="Q3732">
        <v>464368.99000000203</v>
      </c>
      <c r="R3732">
        <v>6242231.7800000003</v>
      </c>
    </row>
    <row r="3733" spans="1:18">
      <c r="A3733">
        <v>536</v>
      </c>
      <c r="B3733">
        <v>50001854</v>
      </c>
      <c r="C3733" t="e">
        <f>+#REF!</f>
        <v>#REF!</v>
      </c>
      <c r="D3733" t="s">
        <v>56</v>
      </c>
      <c r="E3733">
        <v>1260180663000</v>
      </c>
      <c r="F3733">
        <v>1260180638000</v>
      </c>
      <c r="G3733">
        <v>1</v>
      </c>
      <c r="H3733" t="s">
        <v>333</v>
      </c>
      <c r="I3733" t="s">
        <v>333</v>
      </c>
      <c r="J3733" t="s">
        <v>20</v>
      </c>
      <c r="K3733" t="s">
        <v>21</v>
      </c>
      <c r="L3733">
        <v>0</v>
      </c>
      <c r="M3733">
        <v>0</v>
      </c>
      <c r="N3733" t="s">
        <v>22</v>
      </c>
      <c r="O3733">
        <v>3</v>
      </c>
      <c r="P3733" s="30">
        <f>SQRT((postes_2[[#This Row],[x]]-$Q$1)^2+(postes_2[[#This Row],[y]]-$R$1)^2)</f>
        <v>532015.8511319441</v>
      </c>
      <c r="Q3733">
        <v>569680.09000000404</v>
      </c>
      <c r="R3733">
        <v>6223012.4400000004</v>
      </c>
    </row>
    <row r="3734" spans="1:18">
      <c r="A3734">
        <v>551</v>
      </c>
      <c r="B3734">
        <v>50002226</v>
      </c>
      <c r="C3734">
        <f>+PF3189</f>
        <v>0</v>
      </c>
      <c r="D3734" t="s">
        <v>74</v>
      </c>
      <c r="E3734">
        <v>1005177600000</v>
      </c>
      <c r="F3734">
        <v>1373992205000</v>
      </c>
      <c r="G3734">
        <v>1</v>
      </c>
      <c r="H3734" t="s">
        <v>7893</v>
      </c>
      <c r="I3734" t="s">
        <v>7894</v>
      </c>
      <c r="J3734" t="s">
        <v>20</v>
      </c>
      <c r="K3734" t="s">
        <v>21</v>
      </c>
      <c r="L3734">
        <v>0</v>
      </c>
      <c r="M3734">
        <v>0</v>
      </c>
      <c r="N3734" t="s">
        <v>22</v>
      </c>
      <c r="O3734">
        <v>7</v>
      </c>
      <c r="P3734" s="30">
        <f>SQRT((postes_2[[#This Row],[x]]-$Q$1)^2+(postes_2[[#This Row],[y]]-$R$1)^2)</f>
        <v>532081.96221995377</v>
      </c>
      <c r="Q3734">
        <v>497745.00999999797</v>
      </c>
      <c r="R3734">
        <v>6233458.0700000003</v>
      </c>
    </row>
    <row r="3735" spans="1:18">
      <c r="A3735">
        <v>2203</v>
      </c>
      <c r="B3735">
        <v>50001592</v>
      </c>
      <c r="C3735">
        <f>+PF1538</f>
        <v>0</v>
      </c>
      <c r="D3735" t="s">
        <v>23</v>
      </c>
      <c r="E3735">
        <v>1131033118000</v>
      </c>
      <c r="F3735">
        <v>1217323996000</v>
      </c>
      <c r="G3735">
        <v>1</v>
      </c>
      <c r="H3735" t="s">
        <v>5640</v>
      </c>
      <c r="I3735" t="s">
        <v>5641</v>
      </c>
      <c r="J3735" t="s">
        <v>20</v>
      </c>
      <c r="K3735" t="s">
        <v>21</v>
      </c>
      <c r="L3735">
        <v>0</v>
      </c>
      <c r="M3735">
        <v>0</v>
      </c>
      <c r="N3735" t="s">
        <v>22</v>
      </c>
      <c r="O3735">
        <v>7</v>
      </c>
      <c r="P3735" s="30">
        <f>SQRT((postes_2[[#This Row],[x]]-$Q$1)^2+(postes_2[[#This Row],[y]]-$R$1)^2)</f>
        <v>532387.35507048934</v>
      </c>
      <c r="Q3735">
        <v>408589.96999999898</v>
      </c>
      <c r="R3735">
        <v>6260835.6799999997</v>
      </c>
    </row>
    <row r="3736" spans="1:18">
      <c r="A3736">
        <v>801</v>
      </c>
      <c r="B3736">
        <v>50001643</v>
      </c>
      <c r="C3736">
        <f>+PF2937</f>
        <v>0</v>
      </c>
      <c r="D3736" t="s">
        <v>168</v>
      </c>
      <c r="E3736">
        <v>971222400000</v>
      </c>
      <c r="F3736">
        <v>1441027589000</v>
      </c>
      <c r="G3736">
        <v>1</v>
      </c>
      <c r="H3736" t="s">
        <v>1061</v>
      </c>
      <c r="I3736" t="s">
        <v>1062</v>
      </c>
      <c r="J3736" t="s">
        <v>20</v>
      </c>
      <c r="K3736" t="s">
        <v>21</v>
      </c>
      <c r="L3736">
        <v>0</v>
      </c>
      <c r="M3736">
        <v>0</v>
      </c>
      <c r="N3736" t="s">
        <v>22</v>
      </c>
      <c r="O3736">
        <v>3</v>
      </c>
      <c r="P3736" s="30">
        <f>SQRT((postes_2[[#This Row],[x]]-$Q$1)^2+(postes_2[[#This Row],[y]]-$R$1)^2)</f>
        <v>532458.86407380912</v>
      </c>
      <c r="Q3736">
        <v>430609.03000000102</v>
      </c>
      <c r="R3736">
        <v>6252300.9699999997</v>
      </c>
    </row>
    <row r="3737" spans="1:18">
      <c r="A3737">
        <v>2743</v>
      </c>
      <c r="B3737">
        <v>40000624</v>
      </c>
      <c r="C3737" t="e">
        <f>+#REF!</f>
        <v>#REF!</v>
      </c>
      <c r="D3737" t="s">
        <v>77</v>
      </c>
      <c r="E3737">
        <v>956102400000</v>
      </c>
      <c r="F3737">
        <v>1376906274000</v>
      </c>
      <c r="G3737">
        <v>1</v>
      </c>
      <c r="H3737" t="s">
        <v>2313</v>
      </c>
      <c r="I3737" t="s">
        <v>2314</v>
      </c>
      <c r="J3737" t="s">
        <v>26</v>
      </c>
      <c r="K3737" t="s">
        <v>21</v>
      </c>
      <c r="L3737">
        <v>0</v>
      </c>
      <c r="M3737">
        <v>0</v>
      </c>
      <c r="N3737" t="s">
        <v>22</v>
      </c>
      <c r="O3737">
        <v>3</v>
      </c>
      <c r="P3737" s="30">
        <f>SQRT((postes_2[[#This Row],[x]]-$Q$1)^2+(postes_2[[#This Row],[y]]-$R$1)^2)</f>
        <v>532648.93111545057</v>
      </c>
      <c r="Q3737">
        <v>867219.61999999697</v>
      </c>
      <c r="R3737">
        <v>6286778.1399999997</v>
      </c>
    </row>
    <row r="3738" spans="1:18">
      <c r="A3738">
        <v>1645</v>
      </c>
      <c r="B3738">
        <v>50001708</v>
      </c>
      <c r="C3738">
        <f>+PF2095</f>
        <v>0</v>
      </c>
      <c r="D3738" t="s">
        <v>74</v>
      </c>
      <c r="E3738">
        <v>1002758400000</v>
      </c>
      <c r="F3738">
        <v>1372769219000</v>
      </c>
      <c r="G3738">
        <v>1</v>
      </c>
      <c r="H3738" t="s">
        <v>3497</v>
      </c>
      <c r="I3738" t="s">
        <v>3498</v>
      </c>
      <c r="J3738" t="s">
        <v>26</v>
      </c>
      <c r="K3738" t="s">
        <v>21</v>
      </c>
      <c r="L3738">
        <v>0</v>
      </c>
      <c r="M3738">
        <v>0</v>
      </c>
      <c r="N3738" t="s">
        <v>22</v>
      </c>
      <c r="O3738">
        <v>3</v>
      </c>
      <c r="P3738" s="30">
        <f>SQRT((postes_2[[#This Row],[x]]-$Q$1)^2+(postes_2[[#This Row],[y]]-$R$1)^2)</f>
        <v>532729.20570284664</v>
      </c>
      <c r="Q3738">
        <v>461585.59000000398</v>
      </c>
      <c r="R3738">
        <v>6241960.5899999999</v>
      </c>
    </row>
    <row r="3739" spans="1:18">
      <c r="A3739">
        <v>2655</v>
      </c>
      <c r="B3739">
        <v>40000619</v>
      </c>
      <c r="C3739">
        <f>+PF1089</f>
        <v>0</v>
      </c>
      <c r="D3739" t="s">
        <v>20</v>
      </c>
      <c r="E3739">
        <v>610761600000</v>
      </c>
      <c r="F3739" t="s">
        <v>20</v>
      </c>
      <c r="G3739">
        <v>1</v>
      </c>
      <c r="H3739" t="s">
        <v>5030</v>
      </c>
      <c r="I3739" t="s">
        <v>5031</v>
      </c>
      <c r="J3739" t="s">
        <v>20</v>
      </c>
      <c r="K3739" t="s">
        <v>21</v>
      </c>
      <c r="L3739">
        <v>0</v>
      </c>
      <c r="M3739">
        <v>0</v>
      </c>
      <c r="N3739" t="s">
        <v>22</v>
      </c>
      <c r="O3739">
        <v>6</v>
      </c>
      <c r="P3739" s="30">
        <f>SQRT((postes_2[[#This Row],[x]]-$Q$1)^2+(postes_2[[#This Row],[y]]-$R$1)^2)</f>
        <v>532820.05176005652</v>
      </c>
      <c r="Q3739">
        <v>869185.45000000298</v>
      </c>
      <c r="R3739">
        <v>6287669.3099999996</v>
      </c>
    </row>
    <row r="3740" spans="1:18">
      <c r="A3740">
        <v>372</v>
      </c>
      <c r="B3740">
        <v>40000569</v>
      </c>
      <c r="C3740">
        <f>+PF3373</f>
        <v>0</v>
      </c>
      <c r="D3740" t="s">
        <v>20</v>
      </c>
      <c r="E3740">
        <v>956188800000</v>
      </c>
      <c r="F3740" t="s">
        <v>20</v>
      </c>
      <c r="G3740">
        <v>1</v>
      </c>
      <c r="H3740" t="s">
        <v>863</v>
      </c>
      <c r="I3740" t="s">
        <v>864</v>
      </c>
      <c r="J3740" t="s">
        <v>865</v>
      </c>
      <c r="K3740" t="s">
        <v>21</v>
      </c>
      <c r="L3740">
        <v>0</v>
      </c>
      <c r="M3740">
        <v>0</v>
      </c>
      <c r="N3740" t="s">
        <v>22</v>
      </c>
      <c r="O3740">
        <v>6</v>
      </c>
      <c r="P3740" s="30">
        <f>SQRT((postes_2[[#This Row],[x]]-$Q$1)^2+(postes_2[[#This Row],[y]]-$R$1)^2)</f>
        <v>532833.17556627735</v>
      </c>
      <c r="Q3740">
        <v>877589.42000000202</v>
      </c>
      <c r="R3740">
        <v>6292422.1900000004</v>
      </c>
    </row>
    <row r="3741" spans="1:18">
      <c r="A3741">
        <v>2292</v>
      </c>
      <c r="B3741">
        <v>40000294</v>
      </c>
      <c r="C3741">
        <f>+PF1454</f>
        <v>0</v>
      </c>
      <c r="D3741" t="s">
        <v>168</v>
      </c>
      <c r="E3741">
        <v>1459505220000</v>
      </c>
      <c r="F3741" t="s">
        <v>20</v>
      </c>
      <c r="G3741">
        <v>1</v>
      </c>
      <c r="H3741" t="s">
        <v>5324</v>
      </c>
      <c r="I3741" t="s">
        <v>5325</v>
      </c>
      <c r="J3741" t="s">
        <v>5326</v>
      </c>
      <c r="K3741" t="s">
        <v>21</v>
      </c>
      <c r="L3741">
        <v>0</v>
      </c>
      <c r="M3741">
        <v>0</v>
      </c>
      <c r="N3741" t="s">
        <v>22</v>
      </c>
      <c r="O3741">
        <v>6</v>
      </c>
      <c r="P3741" s="30">
        <f>SQRT((postes_2[[#This Row],[x]]-$Q$1)^2+(postes_2[[#This Row],[y]]-$R$1)^2)</f>
        <v>532840.1995083004</v>
      </c>
      <c r="Q3741">
        <v>940457.75</v>
      </c>
      <c r="R3741">
        <v>6335100.9100000001</v>
      </c>
    </row>
    <row r="3742" spans="1:18">
      <c r="A3742">
        <v>2208</v>
      </c>
      <c r="B3742">
        <v>70022077</v>
      </c>
      <c r="C3742" t="e">
        <f>+#REF!</f>
        <v>#REF!</v>
      </c>
      <c r="D3742" t="s">
        <v>23</v>
      </c>
      <c r="E3742">
        <v>1261070893000</v>
      </c>
      <c r="F3742">
        <v>1262861484000</v>
      </c>
      <c r="G3742">
        <v>1</v>
      </c>
      <c r="H3742" t="s">
        <v>5650</v>
      </c>
      <c r="I3742" t="s">
        <v>5651</v>
      </c>
      <c r="J3742" t="s">
        <v>5652</v>
      </c>
      <c r="K3742" t="s">
        <v>21</v>
      </c>
      <c r="L3742">
        <v>0</v>
      </c>
      <c r="M3742">
        <v>0</v>
      </c>
      <c r="N3742" t="s">
        <v>22</v>
      </c>
      <c r="O3742">
        <v>3</v>
      </c>
      <c r="P3742" s="30">
        <f>SQRT((postes_2[[#This Row],[x]]-$Q$1)^2+(postes_2[[#This Row],[y]]-$R$1)^2)</f>
        <v>532892.64417797618</v>
      </c>
      <c r="Q3742">
        <v>405290.36999999703</v>
      </c>
      <c r="R3742">
        <v>6261653.2599999998</v>
      </c>
    </row>
    <row r="3743" spans="1:18">
      <c r="A3743">
        <v>802</v>
      </c>
      <c r="B3743">
        <v>50001640</v>
      </c>
      <c r="C3743">
        <f>+PF2943</f>
        <v>0</v>
      </c>
      <c r="D3743" t="s">
        <v>168</v>
      </c>
      <c r="E3743" s="1">
        <v>1012176000000</v>
      </c>
      <c r="F3743">
        <v>1441027601000</v>
      </c>
      <c r="G3743">
        <v>1</v>
      </c>
      <c r="H3743" t="s">
        <v>1063</v>
      </c>
      <c r="I3743" t="s">
        <v>1064</v>
      </c>
      <c r="J3743" t="s">
        <v>20</v>
      </c>
      <c r="K3743" t="s">
        <v>21</v>
      </c>
      <c r="L3743">
        <v>0</v>
      </c>
      <c r="M3743">
        <v>0</v>
      </c>
      <c r="N3743" t="s">
        <v>22</v>
      </c>
      <c r="O3743">
        <v>3</v>
      </c>
      <c r="P3743" s="30">
        <f>SQRT((postes_2[[#This Row],[x]]-$Q$1)^2+(postes_2[[#This Row],[y]]-$R$1)^2)</f>
        <v>533228.19706512231</v>
      </c>
      <c r="Q3743">
        <v>425731.47999999701</v>
      </c>
      <c r="R3743">
        <v>6253258.1399999997</v>
      </c>
    </row>
    <row r="3744" spans="1:18">
      <c r="A3744">
        <v>2736</v>
      </c>
      <c r="B3744">
        <v>50001605</v>
      </c>
      <c r="C3744">
        <f>+PF1010</f>
        <v>0</v>
      </c>
      <c r="D3744" t="s">
        <v>43</v>
      </c>
      <c r="E3744">
        <v>610761600000</v>
      </c>
      <c r="F3744">
        <v>1128592164000</v>
      </c>
      <c r="G3744">
        <v>1</v>
      </c>
      <c r="H3744" t="s">
        <v>2296</v>
      </c>
      <c r="I3744" t="s">
        <v>2297</v>
      </c>
      <c r="J3744" t="s">
        <v>2298</v>
      </c>
      <c r="K3744" t="s">
        <v>21</v>
      </c>
      <c r="L3744">
        <v>0</v>
      </c>
      <c r="M3744">
        <v>0</v>
      </c>
      <c r="N3744" t="s">
        <v>22</v>
      </c>
      <c r="O3744">
        <v>3</v>
      </c>
      <c r="P3744" s="30">
        <f>SQRT((postes_2[[#This Row],[x]]-$Q$1)^2+(postes_2[[#This Row],[y]]-$R$1)^2)</f>
        <v>533572.82149344601</v>
      </c>
      <c r="Q3744">
        <v>409878.25</v>
      </c>
      <c r="R3744">
        <v>6259030.1600000001</v>
      </c>
    </row>
    <row r="3745" spans="1:18">
      <c r="A3745">
        <v>3166</v>
      </c>
      <c r="B3745">
        <v>40000681</v>
      </c>
      <c r="C3745" t="e">
        <f>+#REF!</f>
        <v>#REF!</v>
      </c>
      <c r="D3745" t="s">
        <v>77</v>
      </c>
      <c r="E3745">
        <v>610761600000</v>
      </c>
      <c r="F3745">
        <v>1376914713000</v>
      </c>
      <c r="G3745">
        <v>1</v>
      </c>
      <c r="H3745" t="s">
        <v>2795</v>
      </c>
      <c r="I3745" t="s">
        <v>2796</v>
      </c>
      <c r="J3745" t="s">
        <v>26</v>
      </c>
      <c r="K3745" t="s">
        <v>21</v>
      </c>
      <c r="L3745">
        <v>0</v>
      </c>
      <c r="M3745">
        <v>0</v>
      </c>
      <c r="N3745" t="s">
        <v>22</v>
      </c>
      <c r="O3745">
        <v>3</v>
      </c>
      <c r="P3745" s="30">
        <f>SQRT((postes_2[[#This Row],[x]]-$Q$1)^2+(postes_2[[#This Row],[y]]-$R$1)^2)</f>
        <v>533639.34978633863</v>
      </c>
      <c r="Q3745">
        <v>855063.71000000101</v>
      </c>
      <c r="R3745">
        <v>6279179.1799999997</v>
      </c>
    </row>
    <row r="3746" spans="1:18">
      <c r="A3746">
        <v>2435</v>
      </c>
      <c r="B3746">
        <v>50001719</v>
      </c>
      <c r="C3746">
        <f>+PF1313</f>
        <v>0</v>
      </c>
      <c r="D3746" t="s">
        <v>56</v>
      </c>
      <c r="E3746">
        <v>1446113396000</v>
      </c>
      <c r="F3746">
        <v>1446114908000</v>
      </c>
      <c r="G3746">
        <v>1</v>
      </c>
      <c r="H3746" t="s">
        <v>1413</v>
      </c>
      <c r="I3746" t="s">
        <v>1414</v>
      </c>
      <c r="J3746" t="s">
        <v>1415</v>
      </c>
      <c r="K3746" t="s">
        <v>21</v>
      </c>
      <c r="L3746">
        <v>0</v>
      </c>
      <c r="M3746">
        <v>0</v>
      </c>
      <c r="N3746" t="s">
        <v>22</v>
      </c>
      <c r="O3746">
        <v>3</v>
      </c>
      <c r="P3746" s="30">
        <f>SQRT((postes_2[[#This Row],[x]]-$Q$1)^2+(postes_2[[#This Row],[y]]-$R$1)^2)</f>
        <v>533724.98965219688</v>
      </c>
      <c r="Q3746">
        <v>463944.81000000198</v>
      </c>
      <c r="R3746">
        <v>6240244.1299999999</v>
      </c>
    </row>
    <row r="3747" spans="1:18">
      <c r="A3747">
        <v>1457</v>
      </c>
      <c r="B3747">
        <v>50001828</v>
      </c>
      <c r="C3747">
        <f>+PF2292</f>
        <v>0</v>
      </c>
      <c r="D3747" t="s">
        <v>274</v>
      </c>
      <c r="E3747" s="1">
        <v>845424000000</v>
      </c>
      <c r="F3747">
        <v>1461686674000</v>
      </c>
      <c r="G3747">
        <v>1</v>
      </c>
      <c r="H3747" t="s">
        <v>5847</v>
      </c>
      <c r="I3747" t="s">
        <v>5848</v>
      </c>
      <c r="J3747" t="s">
        <v>20</v>
      </c>
      <c r="K3747" t="s">
        <v>21</v>
      </c>
      <c r="L3747">
        <v>0</v>
      </c>
      <c r="M3747">
        <v>0</v>
      </c>
      <c r="N3747" t="s">
        <v>22</v>
      </c>
      <c r="O3747">
        <v>3</v>
      </c>
      <c r="P3747" s="30">
        <f>SQRT((postes_2[[#This Row],[x]]-$Q$1)^2+(postes_2[[#This Row],[y]]-$R$1)^2)</f>
        <v>534332.95996346092</v>
      </c>
      <c r="Q3747">
        <v>529467.74000000197</v>
      </c>
      <c r="R3747">
        <v>6225304.7400000002</v>
      </c>
    </row>
    <row r="3748" spans="1:18">
      <c r="A3748">
        <v>2833</v>
      </c>
      <c r="B3748">
        <v>50001836</v>
      </c>
      <c r="C3748" t="e">
        <f>+#REF!</f>
        <v>#REF!</v>
      </c>
      <c r="D3748" t="s">
        <v>20</v>
      </c>
      <c r="E3748">
        <v>610761600000</v>
      </c>
      <c r="F3748" t="s">
        <v>20</v>
      </c>
      <c r="G3748">
        <v>1</v>
      </c>
      <c r="H3748" t="s">
        <v>2236</v>
      </c>
      <c r="I3748" t="s">
        <v>2237</v>
      </c>
      <c r="J3748" t="s">
        <v>26</v>
      </c>
      <c r="K3748" t="s">
        <v>21</v>
      </c>
      <c r="L3748">
        <v>0</v>
      </c>
      <c r="M3748">
        <v>0</v>
      </c>
      <c r="N3748" t="s">
        <v>22</v>
      </c>
      <c r="O3748">
        <v>3</v>
      </c>
      <c r="P3748" s="30">
        <f>SQRT((postes_2[[#This Row],[x]]-$Q$1)^2+(postes_2[[#This Row],[y]]-$R$1)^2)</f>
        <v>534372.13545434689</v>
      </c>
      <c r="Q3748">
        <v>525413.60999999905</v>
      </c>
      <c r="R3748">
        <v>6225902.7699999996</v>
      </c>
    </row>
    <row r="3749" spans="1:18">
      <c r="A3749">
        <v>2533</v>
      </c>
      <c r="B3749">
        <v>50001715</v>
      </c>
      <c r="C3749" t="e">
        <f>+#REF!</f>
        <v>#REF!</v>
      </c>
      <c r="D3749" t="s">
        <v>274</v>
      </c>
      <c r="E3749">
        <v>610761600000</v>
      </c>
      <c r="F3749">
        <v>1453379305000</v>
      </c>
      <c r="G3749">
        <v>1</v>
      </c>
      <c r="H3749" t="s">
        <v>4617</v>
      </c>
      <c r="I3749" t="s">
        <v>4618</v>
      </c>
      <c r="J3749" t="s">
        <v>20</v>
      </c>
      <c r="K3749" t="s">
        <v>21</v>
      </c>
      <c r="L3749">
        <v>0</v>
      </c>
      <c r="M3749">
        <v>0</v>
      </c>
      <c r="N3749" t="s">
        <v>22</v>
      </c>
      <c r="O3749">
        <v>6</v>
      </c>
      <c r="P3749" s="30">
        <f>SQRT((postes_2[[#This Row],[x]]-$Q$1)^2+(postes_2[[#This Row],[y]]-$R$1)^2)</f>
        <v>534540.25542210252</v>
      </c>
      <c r="Q3749">
        <v>459364.359999999</v>
      </c>
      <c r="R3749">
        <v>6240724.0300000003</v>
      </c>
    </row>
    <row r="3750" spans="1:18">
      <c r="A3750">
        <v>868</v>
      </c>
      <c r="B3750">
        <v>50001760</v>
      </c>
      <c r="C3750">
        <f>+PF2884</f>
        <v>0</v>
      </c>
      <c r="D3750" t="s">
        <v>23</v>
      </c>
      <c r="E3750" s="1">
        <v>928368000000</v>
      </c>
      <c r="F3750">
        <v>1305646935000</v>
      </c>
      <c r="G3750">
        <v>1</v>
      </c>
      <c r="H3750" t="s">
        <v>1871</v>
      </c>
      <c r="I3750" t="s">
        <v>1872</v>
      </c>
      <c r="J3750" t="s">
        <v>26</v>
      </c>
      <c r="K3750" t="s">
        <v>21</v>
      </c>
      <c r="L3750">
        <v>0</v>
      </c>
      <c r="M3750">
        <v>0</v>
      </c>
      <c r="N3750" t="s">
        <v>22</v>
      </c>
      <c r="O3750">
        <v>3</v>
      </c>
      <c r="P3750" s="30">
        <f>SQRT((postes_2[[#This Row],[x]]-$Q$1)^2+(postes_2[[#This Row],[y]]-$R$1)^2)</f>
        <v>535110.5603715271</v>
      </c>
      <c r="Q3750">
        <v>476214.96999999898</v>
      </c>
      <c r="R3750">
        <v>6235467.0899999999</v>
      </c>
    </row>
    <row r="3751" spans="1:18">
      <c r="A3751">
        <v>833</v>
      </c>
      <c r="B3751">
        <v>50001668</v>
      </c>
      <c r="C3751" t="e">
        <f>+#REF!</f>
        <v>#REF!</v>
      </c>
      <c r="D3751" t="s">
        <v>274</v>
      </c>
      <c r="E3751">
        <v>610761600000</v>
      </c>
      <c r="F3751">
        <v>1445338375000</v>
      </c>
      <c r="G3751">
        <v>1</v>
      </c>
      <c r="H3751" t="s">
        <v>1799</v>
      </c>
      <c r="I3751" t="s">
        <v>1800</v>
      </c>
      <c r="J3751" t="s">
        <v>20</v>
      </c>
      <c r="K3751" t="s">
        <v>21</v>
      </c>
      <c r="L3751">
        <v>0</v>
      </c>
      <c r="M3751">
        <v>0</v>
      </c>
      <c r="N3751" t="s">
        <v>22</v>
      </c>
      <c r="O3751">
        <v>3</v>
      </c>
      <c r="P3751" s="30">
        <f>SQRT((postes_2[[#This Row],[x]]-$Q$1)^2+(postes_2[[#This Row],[y]]-$R$1)^2)</f>
        <v>535564.91851783311</v>
      </c>
      <c r="Q3751">
        <v>426599.92000000202</v>
      </c>
      <c r="R3751">
        <v>6250449.5899999999</v>
      </c>
    </row>
    <row r="3752" spans="1:18">
      <c r="A3752">
        <v>1666</v>
      </c>
      <c r="B3752">
        <v>40000663</v>
      </c>
      <c r="C3752">
        <f>+PF2088</f>
        <v>0</v>
      </c>
      <c r="D3752" t="s">
        <v>274</v>
      </c>
      <c r="E3752">
        <v>610761600000</v>
      </c>
      <c r="F3752">
        <v>1449665453000</v>
      </c>
      <c r="G3752">
        <v>1</v>
      </c>
      <c r="H3752" t="s">
        <v>5986</v>
      </c>
      <c r="I3752" t="s">
        <v>5987</v>
      </c>
      <c r="J3752" t="s">
        <v>20</v>
      </c>
      <c r="K3752" t="s">
        <v>21</v>
      </c>
      <c r="L3752">
        <v>0</v>
      </c>
      <c r="M3752">
        <v>0</v>
      </c>
      <c r="N3752" t="s">
        <v>22</v>
      </c>
      <c r="O3752">
        <v>3</v>
      </c>
      <c r="P3752" s="30">
        <f>SQRT((postes_2[[#This Row],[x]]-$Q$1)^2+(postes_2[[#This Row],[y]]-$R$1)^2)</f>
        <v>535653.83374760393</v>
      </c>
      <c r="Q3752">
        <v>869622.07999999798</v>
      </c>
      <c r="R3752">
        <v>6284671.5</v>
      </c>
    </row>
    <row r="3753" spans="1:18">
      <c r="A3753">
        <v>2724</v>
      </c>
      <c r="B3753">
        <v>50001871</v>
      </c>
      <c r="C3753" t="e">
        <f>+#REF!</f>
        <v>#REF!</v>
      </c>
      <c r="D3753" t="s">
        <v>77</v>
      </c>
      <c r="E3753">
        <v>610761600000</v>
      </c>
      <c r="F3753">
        <v>1357821215000</v>
      </c>
      <c r="G3753">
        <v>1</v>
      </c>
      <c r="H3753" t="s">
        <v>6318</v>
      </c>
      <c r="I3753" t="s">
        <v>6319</v>
      </c>
      <c r="J3753" t="s">
        <v>20</v>
      </c>
      <c r="K3753" t="s">
        <v>21</v>
      </c>
      <c r="L3753">
        <v>0</v>
      </c>
      <c r="M3753">
        <v>0</v>
      </c>
      <c r="N3753" t="s">
        <v>22</v>
      </c>
      <c r="O3753">
        <v>3</v>
      </c>
      <c r="P3753" s="30">
        <f>SQRT((postes_2[[#This Row],[x]]-$Q$1)^2+(postes_2[[#This Row],[y]]-$R$1)^2)</f>
        <v>535779.6881477189</v>
      </c>
      <c r="Q3753">
        <v>637273.34000000404</v>
      </c>
      <c r="R3753">
        <v>6218353.5599999996</v>
      </c>
    </row>
    <row r="3754" spans="1:18">
      <c r="A3754">
        <v>2591</v>
      </c>
      <c r="B3754">
        <v>50001757</v>
      </c>
      <c r="C3754" t="e">
        <f>+#REF!</f>
        <v>#REF!</v>
      </c>
      <c r="D3754" t="s">
        <v>274</v>
      </c>
      <c r="E3754" s="1">
        <v>928368000000</v>
      </c>
      <c r="F3754">
        <v>1445961688000</v>
      </c>
      <c r="G3754">
        <v>1</v>
      </c>
      <c r="H3754" t="s">
        <v>1351</v>
      </c>
      <c r="I3754" t="s">
        <v>1351</v>
      </c>
      <c r="J3754" t="s">
        <v>20</v>
      </c>
      <c r="K3754" t="s">
        <v>21</v>
      </c>
      <c r="L3754">
        <v>0</v>
      </c>
      <c r="M3754">
        <v>0</v>
      </c>
      <c r="N3754" t="s">
        <v>22</v>
      </c>
      <c r="O3754">
        <v>3</v>
      </c>
      <c r="P3754" s="30">
        <f>SQRT((postes_2[[#This Row],[x]]-$Q$1)^2+(postes_2[[#This Row],[y]]-$R$1)^2)</f>
        <v>535837.66156266164</v>
      </c>
      <c r="Q3754">
        <v>474244.21000000101</v>
      </c>
      <c r="R3754">
        <v>6235230.04</v>
      </c>
    </row>
    <row r="3755" spans="1:18">
      <c r="A3755">
        <v>2094</v>
      </c>
      <c r="B3755">
        <v>50001651</v>
      </c>
      <c r="C3755">
        <f>+PF1666</f>
        <v>0</v>
      </c>
      <c r="D3755" t="s">
        <v>20</v>
      </c>
      <c r="E3755">
        <v>927763200000</v>
      </c>
      <c r="F3755" t="s">
        <v>20</v>
      </c>
      <c r="G3755">
        <v>1</v>
      </c>
      <c r="H3755" t="s">
        <v>3324</v>
      </c>
      <c r="I3755" t="s">
        <v>3325</v>
      </c>
      <c r="J3755" t="s">
        <v>20</v>
      </c>
      <c r="K3755" t="s">
        <v>21</v>
      </c>
      <c r="L3755">
        <v>0</v>
      </c>
      <c r="M3755">
        <v>0</v>
      </c>
      <c r="N3755" t="s">
        <v>22</v>
      </c>
      <c r="O3755">
        <v>6</v>
      </c>
      <c r="P3755" s="30">
        <f>SQRT((postes_2[[#This Row],[x]]-$Q$1)^2+(postes_2[[#This Row],[y]]-$R$1)^2)</f>
        <v>536033.31272417156</v>
      </c>
      <c r="Q3755">
        <v>421345.50999999797</v>
      </c>
      <c r="R3755">
        <v>6251900.8799999999</v>
      </c>
    </row>
    <row r="3756" spans="1:18">
      <c r="A3756">
        <v>832</v>
      </c>
      <c r="B3756">
        <v>50001672</v>
      </c>
      <c r="C3756">
        <f>+PF2926</f>
        <v>0</v>
      </c>
      <c r="D3756" t="s">
        <v>274</v>
      </c>
      <c r="E3756">
        <v>610761600000</v>
      </c>
      <c r="F3756">
        <v>1445344898000</v>
      </c>
      <c r="G3756">
        <v>1</v>
      </c>
      <c r="H3756" t="s">
        <v>1797</v>
      </c>
      <c r="I3756" t="s">
        <v>1798</v>
      </c>
      <c r="J3756" t="s">
        <v>20</v>
      </c>
      <c r="K3756" t="s">
        <v>21</v>
      </c>
      <c r="L3756">
        <v>0</v>
      </c>
      <c r="M3756">
        <v>0</v>
      </c>
      <c r="N3756" t="s">
        <v>22</v>
      </c>
      <c r="O3756">
        <v>3</v>
      </c>
      <c r="P3756" s="30">
        <f>SQRT((postes_2[[#This Row],[x]]-$Q$1)^2+(postes_2[[#This Row],[y]]-$R$1)^2)</f>
        <v>536423.76602635067</v>
      </c>
      <c r="Q3756">
        <v>427955.5</v>
      </c>
      <c r="R3756">
        <v>6249042.71</v>
      </c>
    </row>
    <row r="3757" spans="1:18">
      <c r="A3757">
        <v>1579</v>
      </c>
      <c r="B3757">
        <v>50001486</v>
      </c>
      <c r="C3757" t="e">
        <f>+#REF!</f>
        <v>#REF!</v>
      </c>
      <c r="D3757" t="s">
        <v>20</v>
      </c>
      <c r="E3757">
        <v>1049241600000</v>
      </c>
      <c r="F3757" t="s">
        <v>20</v>
      </c>
      <c r="G3757">
        <v>1</v>
      </c>
      <c r="H3757" t="s">
        <v>2560</v>
      </c>
      <c r="I3757" t="s">
        <v>2561</v>
      </c>
      <c r="J3757" t="s">
        <v>20</v>
      </c>
      <c r="K3757" t="s">
        <v>21</v>
      </c>
      <c r="L3757">
        <v>0</v>
      </c>
      <c r="M3757">
        <v>0</v>
      </c>
      <c r="N3757" t="s">
        <v>22</v>
      </c>
      <c r="O3757">
        <v>3</v>
      </c>
      <c r="P3757" s="30">
        <f>SQRT((postes_2[[#This Row],[x]]-$Q$1)^2+(postes_2[[#This Row],[y]]-$R$1)^2)</f>
        <v>536541.20582854049</v>
      </c>
      <c r="Q3757">
        <v>374851.71999999898</v>
      </c>
      <c r="R3757">
        <v>6271424.1500000004</v>
      </c>
    </row>
    <row r="3758" spans="1:18">
      <c r="A3758">
        <v>2998</v>
      </c>
      <c r="B3758">
        <v>50001846</v>
      </c>
      <c r="C3758">
        <f>+PF762</f>
        <v>0</v>
      </c>
      <c r="D3758" t="s">
        <v>74</v>
      </c>
      <c r="E3758">
        <v>610761600000</v>
      </c>
      <c r="F3758">
        <v>1373642240000</v>
      </c>
      <c r="G3758">
        <v>1</v>
      </c>
      <c r="H3758" t="s">
        <v>6365</v>
      </c>
      <c r="I3758" t="s">
        <v>6366</v>
      </c>
      <c r="J3758" t="s">
        <v>20</v>
      </c>
      <c r="K3758" t="s">
        <v>21</v>
      </c>
      <c r="L3758">
        <v>0</v>
      </c>
      <c r="M3758">
        <v>0</v>
      </c>
      <c r="N3758" t="s">
        <v>22</v>
      </c>
      <c r="O3758">
        <v>3</v>
      </c>
      <c r="P3758" s="30">
        <f>SQRT((postes_2[[#This Row],[x]]-$Q$1)^2+(postes_2[[#This Row],[y]]-$R$1)^2)</f>
        <v>537205.43038492894</v>
      </c>
      <c r="Q3758">
        <v>521740.18</v>
      </c>
      <c r="R3758">
        <v>6223635.1900000004</v>
      </c>
    </row>
    <row r="3759" spans="1:18">
      <c r="A3759">
        <v>373</v>
      </c>
      <c r="B3759">
        <v>40000685</v>
      </c>
      <c r="C3759" t="e">
        <f>+PE0</f>
        <v>#NAME?</v>
      </c>
      <c r="D3759" t="s">
        <v>108</v>
      </c>
      <c r="E3759">
        <v>1147431358000</v>
      </c>
      <c r="F3759">
        <v>1233938611000</v>
      </c>
      <c r="G3759">
        <v>1</v>
      </c>
      <c r="H3759" t="s">
        <v>866</v>
      </c>
      <c r="I3759" t="s">
        <v>867</v>
      </c>
      <c r="J3759" t="s">
        <v>868</v>
      </c>
      <c r="K3759" t="s">
        <v>21</v>
      </c>
      <c r="L3759">
        <v>0</v>
      </c>
      <c r="M3759">
        <v>0</v>
      </c>
      <c r="N3759" t="s">
        <v>22</v>
      </c>
      <c r="O3759">
        <v>0</v>
      </c>
      <c r="P3759" s="30">
        <f>SQRT((postes_2[[#This Row],[x]]-$Q$1)^2+(postes_2[[#This Row],[y]]-$R$1)^2)</f>
        <v>537301.92393897695</v>
      </c>
      <c r="Q3759">
        <v>860324.74000000197</v>
      </c>
      <c r="R3759">
        <v>6277788.5</v>
      </c>
    </row>
    <row r="3760" spans="1:18">
      <c r="A3760">
        <v>2994</v>
      </c>
      <c r="B3760">
        <v>50001841</v>
      </c>
      <c r="C3760">
        <f>+PF768</f>
        <v>0</v>
      </c>
      <c r="D3760" t="s">
        <v>74</v>
      </c>
      <c r="E3760">
        <v>610761600000</v>
      </c>
      <c r="F3760">
        <v>1373634266000</v>
      </c>
      <c r="G3760">
        <v>1</v>
      </c>
      <c r="H3760" t="s">
        <v>6358</v>
      </c>
      <c r="I3760" t="s">
        <v>6359</v>
      </c>
      <c r="J3760" t="s">
        <v>20</v>
      </c>
      <c r="K3760" t="s">
        <v>21</v>
      </c>
      <c r="L3760">
        <v>0</v>
      </c>
      <c r="M3760">
        <v>0</v>
      </c>
      <c r="N3760" t="s">
        <v>22</v>
      </c>
      <c r="O3760">
        <v>3</v>
      </c>
      <c r="P3760" s="30">
        <f>SQRT((postes_2[[#This Row],[x]]-$Q$1)^2+(postes_2[[#This Row],[y]]-$R$1)^2)</f>
        <v>537317.33757208183</v>
      </c>
      <c r="Q3760">
        <v>512144.65999999602</v>
      </c>
      <c r="R3760">
        <v>6225217.9100000001</v>
      </c>
    </row>
    <row r="3761" spans="1:18">
      <c r="A3761">
        <v>2051</v>
      </c>
      <c r="B3761">
        <v>50001842</v>
      </c>
      <c r="C3761" t="e">
        <f>+#REF!</f>
        <v>#REF!</v>
      </c>
      <c r="D3761" t="s">
        <v>274</v>
      </c>
      <c r="E3761">
        <v>610761600000</v>
      </c>
      <c r="F3761">
        <v>1446565913000</v>
      </c>
      <c r="G3761">
        <v>1</v>
      </c>
      <c r="H3761" t="s">
        <v>3950</v>
      </c>
      <c r="I3761" t="s">
        <v>3951</v>
      </c>
      <c r="J3761" t="s">
        <v>20</v>
      </c>
      <c r="K3761" t="s">
        <v>21</v>
      </c>
      <c r="L3761">
        <v>0</v>
      </c>
      <c r="M3761">
        <v>0</v>
      </c>
      <c r="N3761" t="s">
        <v>22</v>
      </c>
      <c r="O3761">
        <v>3</v>
      </c>
      <c r="P3761" s="30">
        <f>SQRT((postes_2[[#This Row],[x]]-$Q$1)^2+(postes_2[[#This Row],[y]]-$R$1)^2)</f>
        <v>537465.66513573355</v>
      </c>
      <c r="Q3761">
        <v>519446.18</v>
      </c>
      <c r="R3761">
        <v>6223760.4199999999</v>
      </c>
    </row>
    <row r="3762" spans="1:18">
      <c r="A3762">
        <v>2937</v>
      </c>
      <c r="B3762">
        <v>50001396</v>
      </c>
      <c r="C3762" t="e">
        <f>+#REF!</f>
        <v>#REF!</v>
      </c>
      <c r="D3762" t="s">
        <v>108</v>
      </c>
      <c r="E3762">
        <v>610761600000</v>
      </c>
      <c r="F3762">
        <v>1259575811000</v>
      </c>
      <c r="G3762">
        <v>1</v>
      </c>
      <c r="H3762" t="s">
        <v>6225</v>
      </c>
      <c r="I3762" t="s">
        <v>6226</v>
      </c>
      <c r="J3762" t="s">
        <v>26</v>
      </c>
      <c r="K3762" t="s">
        <v>21</v>
      </c>
      <c r="L3762">
        <v>0</v>
      </c>
      <c r="M3762">
        <v>0</v>
      </c>
      <c r="N3762" t="s">
        <v>22</v>
      </c>
      <c r="O3762">
        <v>3</v>
      </c>
      <c r="P3762" s="30">
        <f>SQRT((postes_2[[#This Row],[x]]-$Q$1)^2+(postes_2[[#This Row],[y]]-$R$1)^2)</f>
        <v>537509.42163096066</v>
      </c>
      <c r="Q3762">
        <v>358679.67000000202</v>
      </c>
      <c r="R3762">
        <v>6278574.6100000003</v>
      </c>
    </row>
    <row r="3763" spans="1:18">
      <c r="A3763">
        <v>3206</v>
      </c>
      <c r="B3763">
        <v>40000099</v>
      </c>
      <c r="C3763" t="e">
        <f>+#REF!</f>
        <v>#REF!</v>
      </c>
      <c r="D3763" t="s">
        <v>168</v>
      </c>
      <c r="E3763">
        <v>1459504572000</v>
      </c>
      <c r="F3763">
        <v>1183472788000</v>
      </c>
      <c r="G3763">
        <v>1</v>
      </c>
      <c r="H3763" t="s">
        <v>4853</v>
      </c>
      <c r="I3763" t="s">
        <v>4854</v>
      </c>
      <c r="J3763" t="s">
        <v>20</v>
      </c>
      <c r="K3763" t="s">
        <v>21</v>
      </c>
      <c r="L3763">
        <v>0</v>
      </c>
      <c r="M3763">
        <v>0</v>
      </c>
      <c r="N3763" t="s">
        <v>22</v>
      </c>
      <c r="O3763">
        <v>3</v>
      </c>
      <c r="P3763" s="30">
        <f>SQRT((postes_2[[#This Row],[x]]-$Q$1)^2+(postes_2[[#This Row],[y]]-$R$1)^2)</f>
        <v>537795.08435166045</v>
      </c>
      <c r="Q3763">
        <v>998168.64999999898</v>
      </c>
      <c r="R3763">
        <v>6380752.3300000001</v>
      </c>
    </row>
    <row r="3764" spans="1:18">
      <c r="A3764">
        <v>3849</v>
      </c>
      <c r="B3764">
        <v>40000667</v>
      </c>
      <c r="C3764" t="e">
        <f>+#REF!</f>
        <v>#REF!</v>
      </c>
      <c r="D3764" t="s">
        <v>274</v>
      </c>
      <c r="E3764">
        <v>610761600000</v>
      </c>
      <c r="F3764">
        <v>1449665484000</v>
      </c>
      <c r="G3764">
        <v>1</v>
      </c>
      <c r="H3764" t="s">
        <v>7910</v>
      </c>
      <c r="I3764" t="s">
        <v>7910</v>
      </c>
      <c r="J3764" t="s">
        <v>20</v>
      </c>
      <c r="K3764" t="s">
        <v>21</v>
      </c>
      <c r="L3764">
        <v>0</v>
      </c>
      <c r="M3764">
        <v>0</v>
      </c>
      <c r="N3764" t="s">
        <v>22</v>
      </c>
      <c r="O3764">
        <v>6</v>
      </c>
      <c r="P3764" s="30">
        <f>SQRT((postes_2[[#This Row],[x]]-$Q$1)^2+(postes_2[[#This Row],[y]]-$R$1)^2)</f>
        <v>537800.69930805464</v>
      </c>
      <c r="Q3764">
        <v>871025.95000000298</v>
      </c>
      <c r="R3764">
        <v>6282994.6900000004</v>
      </c>
    </row>
    <row r="3765" spans="1:18">
      <c r="A3765">
        <v>771</v>
      </c>
      <c r="B3765">
        <v>40000684</v>
      </c>
      <c r="C3765">
        <f>+PF2996</f>
        <v>0</v>
      </c>
      <c r="D3765" t="s">
        <v>274</v>
      </c>
      <c r="E3765">
        <v>610761600000</v>
      </c>
      <c r="F3765">
        <v>1440083441000</v>
      </c>
      <c r="G3765">
        <v>1</v>
      </c>
      <c r="H3765" t="s">
        <v>1682</v>
      </c>
      <c r="I3765" t="s">
        <v>867</v>
      </c>
      <c r="J3765" t="s">
        <v>195</v>
      </c>
      <c r="K3765" t="s">
        <v>21</v>
      </c>
      <c r="L3765">
        <v>0</v>
      </c>
      <c r="M3765">
        <v>0</v>
      </c>
      <c r="N3765" t="s">
        <v>22</v>
      </c>
      <c r="O3765">
        <v>3</v>
      </c>
      <c r="P3765" s="30">
        <f>SQRT((postes_2[[#This Row],[x]]-$Q$1)^2+(postes_2[[#This Row],[y]]-$R$1)^2)</f>
        <v>537918.70160314778</v>
      </c>
      <c r="Q3765">
        <v>863559.25</v>
      </c>
      <c r="R3765">
        <v>6278802.4699999997</v>
      </c>
    </row>
    <row r="3766" spans="1:18">
      <c r="A3766">
        <v>872</v>
      </c>
      <c r="B3766">
        <v>40000132</v>
      </c>
      <c r="C3766" t="e">
        <f>+#REF!</f>
        <v>#REF!</v>
      </c>
      <c r="D3766" t="s">
        <v>168</v>
      </c>
      <c r="E3766">
        <v>1459504687000</v>
      </c>
      <c r="F3766" t="s">
        <v>20</v>
      </c>
      <c r="G3766">
        <v>1</v>
      </c>
      <c r="H3766" t="s">
        <v>1879</v>
      </c>
      <c r="I3766" t="s">
        <v>1880</v>
      </c>
      <c r="J3766" t="s">
        <v>20</v>
      </c>
      <c r="K3766" t="s">
        <v>21</v>
      </c>
      <c r="L3766">
        <v>0</v>
      </c>
      <c r="M3766">
        <v>0</v>
      </c>
      <c r="N3766" t="s">
        <v>22</v>
      </c>
      <c r="O3766">
        <v>3</v>
      </c>
      <c r="P3766" s="30">
        <f>SQRT((postes_2[[#This Row],[x]]-$Q$1)^2+(postes_2[[#This Row],[y]]-$R$1)^2)</f>
        <v>537985.97267848079</v>
      </c>
      <c r="Q3766">
        <v>988960.13000000303</v>
      </c>
      <c r="R3766">
        <v>6371135.7999999998</v>
      </c>
    </row>
    <row r="3767" spans="1:18">
      <c r="A3767">
        <v>2045</v>
      </c>
      <c r="B3767">
        <v>50001845</v>
      </c>
      <c r="C3767">
        <f>+PF1724</f>
        <v>0</v>
      </c>
      <c r="D3767" t="s">
        <v>1094</v>
      </c>
      <c r="E3767">
        <v>786931200000</v>
      </c>
      <c r="F3767">
        <v>1423670945000</v>
      </c>
      <c r="G3767">
        <v>1</v>
      </c>
      <c r="H3767" t="s">
        <v>3933</v>
      </c>
      <c r="I3767" t="s">
        <v>3934</v>
      </c>
      <c r="J3767" t="s">
        <v>3935</v>
      </c>
      <c r="K3767" t="s">
        <v>21</v>
      </c>
      <c r="L3767">
        <v>0</v>
      </c>
      <c r="M3767">
        <v>0</v>
      </c>
      <c r="N3767" t="s">
        <v>22</v>
      </c>
      <c r="O3767">
        <v>3</v>
      </c>
      <c r="P3767" s="30">
        <f>SQRT((postes_2[[#This Row],[x]]-$Q$1)^2+(postes_2[[#This Row],[y]]-$R$1)^2)</f>
        <v>538213.62556146877</v>
      </c>
      <c r="Q3767">
        <v>515332.61999999703</v>
      </c>
      <c r="R3767">
        <v>6223723.8099999996</v>
      </c>
    </row>
    <row r="3768" spans="1:18">
      <c r="A3768">
        <v>2991</v>
      </c>
      <c r="B3768">
        <v>50001844</v>
      </c>
      <c r="C3768" t="e">
        <f>+#REF!</f>
        <v>#REF!</v>
      </c>
      <c r="D3768" t="s">
        <v>74</v>
      </c>
      <c r="E3768">
        <v>610761600000</v>
      </c>
      <c r="F3768">
        <v>1373632724000</v>
      </c>
      <c r="G3768">
        <v>1</v>
      </c>
      <c r="H3768" t="s">
        <v>6353</v>
      </c>
      <c r="I3768" t="s">
        <v>6353</v>
      </c>
      <c r="J3768" t="s">
        <v>20</v>
      </c>
      <c r="K3768" t="s">
        <v>21</v>
      </c>
      <c r="L3768">
        <v>0</v>
      </c>
      <c r="M3768">
        <v>0</v>
      </c>
      <c r="N3768" t="s">
        <v>22</v>
      </c>
      <c r="O3768">
        <v>3</v>
      </c>
      <c r="P3768" s="30">
        <f>SQRT((postes_2[[#This Row],[x]]-$Q$1)^2+(postes_2[[#This Row],[y]]-$R$1)^2)</f>
        <v>538338.08823916258</v>
      </c>
      <c r="Q3768">
        <v>510040.45000000298</v>
      </c>
      <c r="R3768">
        <v>6224574.8899999997</v>
      </c>
    </row>
    <row r="3769" spans="1:18">
      <c r="A3769">
        <v>2995</v>
      </c>
      <c r="B3769">
        <v>50001869</v>
      </c>
      <c r="C3769" t="e">
        <f>+#REF!</f>
        <v>#REF!</v>
      </c>
      <c r="D3769" t="s">
        <v>23</v>
      </c>
      <c r="E3769">
        <v>853459200000</v>
      </c>
      <c r="F3769">
        <v>1191923211000</v>
      </c>
      <c r="G3769">
        <v>1</v>
      </c>
      <c r="H3769" t="s">
        <v>6360</v>
      </c>
      <c r="I3769" t="s">
        <v>6361</v>
      </c>
      <c r="J3769" t="s">
        <v>20</v>
      </c>
      <c r="K3769" t="s">
        <v>21</v>
      </c>
      <c r="L3769">
        <v>0</v>
      </c>
      <c r="M3769">
        <v>0</v>
      </c>
      <c r="N3769" t="s">
        <v>22</v>
      </c>
      <c r="O3769">
        <v>3</v>
      </c>
      <c r="P3769" s="30">
        <f>SQRT((postes_2[[#This Row],[x]]-$Q$1)^2+(postes_2[[#This Row],[y]]-$R$1)^2)</f>
        <v>538510.50299605494</v>
      </c>
      <c r="Q3769">
        <v>533701.07999999798</v>
      </c>
      <c r="R3769">
        <v>6220451.8399999999</v>
      </c>
    </row>
    <row r="3770" spans="1:18">
      <c r="A3770">
        <v>3625</v>
      </c>
      <c r="B3770">
        <v>40000570</v>
      </c>
      <c r="C3770" t="e">
        <f>+#REF!</f>
        <v>#REF!</v>
      </c>
      <c r="D3770" t="s">
        <v>77</v>
      </c>
      <c r="E3770" s="1">
        <v>1072224000000</v>
      </c>
      <c r="F3770">
        <v>1376408939000</v>
      </c>
      <c r="G3770">
        <v>1</v>
      </c>
      <c r="H3770" t="s">
        <v>7745</v>
      </c>
      <c r="I3770" t="s">
        <v>7746</v>
      </c>
      <c r="J3770" t="s">
        <v>20</v>
      </c>
      <c r="K3770" t="s">
        <v>21</v>
      </c>
      <c r="L3770">
        <v>0</v>
      </c>
      <c r="M3770">
        <v>0</v>
      </c>
      <c r="N3770" t="s">
        <v>22</v>
      </c>
      <c r="O3770">
        <v>3</v>
      </c>
      <c r="P3770" s="30">
        <f>SQRT((postes_2[[#This Row],[x]]-$Q$1)^2+(postes_2[[#This Row],[y]]-$R$1)^2)</f>
        <v>538525.21696010756</v>
      </c>
      <c r="Q3770">
        <v>889937.99000000197</v>
      </c>
      <c r="R3770">
        <v>6293129.1500000004</v>
      </c>
    </row>
    <row r="3771" spans="1:18">
      <c r="A3771">
        <v>769</v>
      </c>
      <c r="B3771">
        <v>70015202</v>
      </c>
      <c r="C3771">
        <f>+PF3004</f>
        <v>0</v>
      </c>
      <c r="D3771" t="s">
        <v>274</v>
      </c>
      <c r="E3771">
        <v>1165923357000</v>
      </c>
      <c r="F3771">
        <v>1440086448000</v>
      </c>
      <c r="G3771">
        <v>1</v>
      </c>
      <c r="H3771" t="s">
        <v>1679</v>
      </c>
      <c r="I3771" t="s">
        <v>867</v>
      </c>
      <c r="J3771" t="s">
        <v>26</v>
      </c>
      <c r="K3771" t="s">
        <v>21</v>
      </c>
      <c r="L3771">
        <v>0</v>
      </c>
      <c r="M3771">
        <v>0</v>
      </c>
      <c r="N3771" t="s">
        <v>22</v>
      </c>
      <c r="O3771">
        <v>3</v>
      </c>
      <c r="P3771" s="30">
        <f>SQRT((postes_2[[#This Row],[x]]-$Q$1)^2+(postes_2[[#This Row],[y]]-$R$1)^2)</f>
        <v>538602.2834648476</v>
      </c>
      <c r="Q3771">
        <v>862328.43</v>
      </c>
      <c r="R3771">
        <v>6277374.7599999998</v>
      </c>
    </row>
    <row r="3772" spans="1:18">
      <c r="A3772">
        <v>3932</v>
      </c>
      <c r="B3772">
        <v>50001404</v>
      </c>
      <c r="C3772" t="e">
        <f>+#REF!</f>
        <v>#REF!</v>
      </c>
      <c r="D3772" t="s">
        <v>20</v>
      </c>
      <c r="E3772">
        <v>755913600000</v>
      </c>
      <c r="F3772" t="s">
        <v>20</v>
      </c>
      <c r="G3772">
        <v>1</v>
      </c>
      <c r="H3772" t="s">
        <v>8324</v>
      </c>
      <c r="I3772" t="s">
        <v>8325</v>
      </c>
      <c r="J3772" t="s">
        <v>20</v>
      </c>
      <c r="K3772" t="s">
        <v>21</v>
      </c>
      <c r="L3772">
        <v>0</v>
      </c>
      <c r="M3772">
        <v>0</v>
      </c>
      <c r="N3772" t="s">
        <v>22</v>
      </c>
      <c r="O3772">
        <v>3</v>
      </c>
      <c r="P3772" s="30">
        <f>SQRT((postes_2[[#This Row],[x]]-$Q$1)^2+(postes_2[[#This Row],[y]]-$R$1)^2)</f>
        <v>539179.16297795193</v>
      </c>
      <c r="Q3772">
        <v>358855.21999999898</v>
      </c>
      <c r="R3772">
        <v>6276592.8399999999</v>
      </c>
    </row>
    <row r="3773" spans="1:18">
      <c r="A3773">
        <v>1253</v>
      </c>
      <c r="B3773">
        <v>50001804</v>
      </c>
      <c r="C3773" t="e">
        <f>+#REF!</f>
        <v>#REF!</v>
      </c>
      <c r="D3773" t="s">
        <v>74</v>
      </c>
      <c r="E3773">
        <v>610761600000</v>
      </c>
      <c r="F3773">
        <v>1372084705000</v>
      </c>
      <c r="G3773">
        <v>1</v>
      </c>
      <c r="H3773" t="s">
        <v>2227</v>
      </c>
      <c r="I3773" t="s">
        <v>2228</v>
      </c>
      <c r="J3773" t="s">
        <v>26</v>
      </c>
      <c r="K3773" t="s">
        <v>21</v>
      </c>
      <c r="L3773">
        <v>0</v>
      </c>
      <c r="M3773">
        <v>0</v>
      </c>
      <c r="N3773" t="s">
        <v>22</v>
      </c>
      <c r="O3773">
        <v>3</v>
      </c>
      <c r="P3773" s="30">
        <f>SQRT((postes_2[[#This Row],[x]]-$Q$1)^2+(postes_2[[#This Row],[y]]-$R$1)^2)</f>
        <v>539186.28095098154</v>
      </c>
      <c r="Q3773">
        <v>480989.52000000299</v>
      </c>
      <c r="R3773">
        <v>6230053.4900000002</v>
      </c>
    </row>
    <row r="3774" spans="1:18">
      <c r="A3774">
        <v>1026</v>
      </c>
      <c r="B3774">
        <v>70041495</v>
      </c>
      <c r="C3774">
        <f>+PF2750</f>
        <v>0</v>
      </c>
      <c r="D3774" t="s">
        <v>264</v>
      </c>
      <c r="E3774">
        <v>1438969463000</v>
      </c>
      <c r="F3774">
        <v>1438968423000</v>
      </c>
      <c r="G3774">
        <v>1</v>
      </c>
      <c r="H3774" t="s">
        <v>1584</v>
      </c>
      <c r="I3774" t="s">
        <v>1585</v>
      </c>
      <c r="J3774" t="s">
        <v>1568</v>
      </c>
      <c r="K3774" t="s">
        <v>21</v>
      </c>
      <c r="L3774">
        <v>0</v>
      </c>
      <c r="M3774">
        <v>0</v>
      </c>
      <c r="N3774" t="s">
        <v>22</v>
      </c>
      <c r="O3774">
        <v>3</v>
      </c>
      <c r="P3774" s="30">
        <f>SQRT((postes_2[[#This Row],[x]]-$Q$1)^2+(postes_2[[#This Row],[y]]-$R$1)^2)</f>
        <v>539268.21545416291</v>
      </c>
      <c r="Q3774">
        <v>860815.86999999697</v>
      </c>
      <c r="R3774">
        <v>6275825.6699999999</v>
      </c>
    </row>
    <row r="3775" spans="1:18">
      <c r="A3775">
        <v>1212</v>
      </c>
      <c r="B3775">
        <v>70040395</v>
      </c>
      <c r="C3775">
        <f>+PF2568</f>
        <v>0</v>
      </c>
      <c r="D3775" t="s">
        <v>274</v>
      </c>
      <c r="E3775">
        <v>1422615874000</v>
      </c>
      <c r="F3775">
        <v>1423759232000</v>
      </c>
      <c r="G3775">
        <v>1</v>
      </c>
      <c r="H3775" t="s">
        <v>2423</v>
      </c>
      <c r="I3775" t="s">
        <v>2424</v>
      </c>
      <c r="J3775" t="s">
        <v>2425</v>
      </c>
      <c r="K3775" t="s">
        <v>21</v>
      </c>
      <c r="L3775">
        <v>0</v>
      </c>
      <c r="M3775">
        <v>0</v>
      </c>
      <c r="N3775" t="s">
        <v>22</v>
      </c>
      <c r="O3775">
        <v>6</v>
      </c>
      <c r="P3775" s="30">
        <f>SQRT((postes_2[[#This Row],[x]]-$Q$1)^2+(postes_2[[#This Row],[y]]-$R$1)^2)</f>
        <v>539406.37693330518</v>
      </c>
      <c r="Q3775">
        <v>940067.10999999905</v>
      </c>
      <c r="R3775">
        <v>6326467.5999999996</v>
      </c>
    </row>
    <row r="3776" spans="1:18">
      <c r="A3776">
        <v>2900</v>
      </c>
      <c r="B3776">
        <v>50001850</v>
      </c>
      <c r="C3776" t="e">
        <f>+#REF!</f>
        <v>#REF!</v>
      </c>
      <c r="D3776" t="s">
        <v>74</v>
      </c>
      <c r="E3776">
        <v>610761600000</v>
      </c>
      <c r="F3776">
        <v>1373629572000</v>
      </c>
      <c r="G3776">
        <v>1</v>
      </c>
      <c r="H3776" t="s">
        <v>6079</v>
      </c>
      <c r="I3776" t="s">
        <v>6080</v>
      </c>
      <c r="J3776" t="s">
        <v>20</v>
      </c>
      <c r="K3776" t="s">
        <v>21</v>
      </c>
      <c r="L3776">
        <v>0</v>
      </c>
      <c r="M3776">
        <v>0</v>
      </c>
      <c r="N3776" t="s">
        <v>22</v>
      </c>
      <c r="O3776">
        <v>3</v>
      </c>
      <c r="P3776" s="30">
        <f>SQRT((postes_2[[#This Row],[x]]-$Q$1)^2+(postes_2[[#This Row],[y]]-$R$1)^2)</f>
        <v>539671.45478813082</v>
      </c>
      <c r="Q3776">
        <v>505370.89999999898</v>
      </c>
      <c r="R3776">
        <v>6224123.5099999998</v>
      </c>
    </row>
    <row r="3777" spans="1:18">
      <c r="A3777">
        <v>2893</v>
      </c>
      <c r="B3777">
        <v>70007802</v>
      </c>
      <c r="C3777" t="e">
        <f>+#REF!</f>
        <v>#REF!</v>
      </c>
      <c r="D3777" t="s">
        <v>74</v>
      </c>
      <c r="E3777">
        <v>1179937018000</v>
      </c>
      <c r="F3777">
        <v>1372853059000</v>
      </c>
      <c r="G3777">
        <v>1</v>
      </c>
      <c r="H3777" t="s">
        <v>6647</v>
      </c>
      <c r="I3777" t="s">
        <v>2302</v>
      </c>
      <c r="J3777" t="s">
        <v>26</v>
      </c>
      <c r="K3777" t="s">
        <v>21</v>
      </c>
      <c r="L3777">
        <v>0</v>
      </c>
      <c r="M3777">
        <v>0</v>
      </c>
      <c r="N3777" t="s">
        <v>22</v>
      </c>
      <c r="O3777">
        <v>3</v>
      </c>
      <c r="P3777" s="30">
        <f>SQRT((postes_2[[#This Row],[x]]-$Q$1)^2+(postes_2[[#This Row],[y]]-$R$1)^2)</f>
        <v>540400.42213393422</v>
      </c>
      <c r="Q3777">
        <v>487160.17000000202</v>
      </c>
      <c r="R3777">
        <v>6227318.3799999999</v>
      </c>
    </row>
    <row r="3778" spans="1:18">
      <c r="A3778">
        <v>2610</v>
      </c>
      <c r="B3778">
        <v>50001706</v>
      </c>
      <c r="C3778" t="e">
        <f>+#REF!</f>
        <v>#REF!</v>
      </c>
      <c r="D3778" t="s">
        <v>168</v>
      </c>
      <c r="E3778">
        <v>610761600000</v>
      </c>
      <c r="F3778">
        <v>1444837844000</v>
      </c>
      <c r="G3778">
        <v>1</v>
      </c>
      <c r="H3778" t="s">
        <v>1390</v>
      </c>
      <c r="I3778" t="s">
        <v>1391</v>
      </c>
      <c r="J3778" t="s">
        <v>1392</v>
      </c>
      <c r="K3778" t="s">
        <v>21</v>
      </c>
      <c r="L3778">
        <v>0</v>
      </c>
      <c r="M3778">
        <v>0</v>
      </c>
      <c r="N3778" t="s">
        <v>22</v>
      </c>
      <c r="O3778">
        <v>3</v>
      </c>
      <c r="P3778" s="30">
        <f>SQRT((postes_2[[#This Row],[x]]-$Q$1)^2+(postes_2[[#This Row],[y]]-$R$1)^2)</f>
        <v>540447.25123189634</v>
      </c>
      <c r="Q3778">
        <v>432908.54999999702</v>
      </c>
      <c r="R3778">
        <v>6243016.0599999996</v>
      </c>
    </row>
    <row r="3779" spans="1:18">
      <c r="A3779">
        <v>2296</v>
      </c>
      <c r="B3779">
        <v>40000410</v>
      </c>
      <c r="C3779">
        <f>+PF1485</f>
        <v>0</v>
      </c>
      <c r="D3779" t="s">
        <v>168</v>
      </c>
      <c r="E3779">
        <v>1459505568000</v>
      </c>
      <c r="F3779">
        <v>1140454090000</v>
      </c>
      <c r="G3779">
        <v>1</v>
      </c>
      <c r="H3779" t="s">
        <v>5334</v>
      </c>
      <c r="I3779" t="s">
        <v>5335</v>
      </c>
      <c r="J3779" t="s">
        <v>5336</v>
      </c>
      <c r="K3779" t="s">
        <v>21</v>
      </c>
      <c r="L3779">
        <v>0</v>
      </c>
      <c r="M3779">
        <v>0</v>
      </c>
      <c r="N3779" t="s">
        <v>22</v>
      </c>
      <c r="O3779">
        <v>3</v>
      </c>
      <c r="P3779" s="30">
        <f>SQRT((postes_2[[#This Row],[x]]-$Q$1)^2+(postes_2[[#This Row],[y]]-$R$1)^2)</f>
        <v>540544.93920743268</v>
      </c>
      <c r="Q3779">
        <v>921569.93</v>
      </c>
      <c r="R3779">
        <v>6311415.7199999997</v>
      </c>
    </row>
    <row r="3780" spans="1:18">
      <c r="A3780">
        <v>3208</v>
      </c>
      <c r="B3780">
        <v>50001860</v>
      </c>
      <c r="C3780" t="e">
        <f>+#REF!</f>
        <v>#REF!</v>
      </c>
      <c r="D3780" t="s">
        <v>74</v>
      </c>
      <c r="E3780">
        <v>610761600000</v>
      </c>
      <c r="F3780">
        <v>1373630785000</v>
      </c>
      <c r="G3780">
        <v>1</v>
      </c>
      <c r="H3780" t="s">
        <v>5275</v>
      </c>
      <c r="I3780" t="s">
        <v>5276</v>
      </c>
      <c r="J3780" t="s">
        <v>20</v>
      </c>
      <c r="K3780" t="s">
        <v>21</v>
      </c>
      <c r="L3780">
        <v>0</v>
      </c>
      <c r="M3780">
        <v>0</v>
      </c>
      <c r="N3780" t="s">
        <v>22</v>
      </c>
      <c r="O3780">
        <v>3</v>
      </c>
      <c r="P3780" s="30">
        <f>SQRT((postes_2[[#This Row],[x]]-$Q$1)^2+(postes_2[[#This Row],[y]]-$R$1)^2)</f>
        <v>540587.35542283044</v>
      </c>
      <c r="Q3780">
        <v>502131.34000000398</v>
      </c>
      <c r="R3780">
        <v>6223842.1299999999</v>
      </c>
    </row>
    <row r="3781" spans="1:18">
      <c r="A3781">
        <v>4000</v>
      </c>
      <c r="B3781">
        <v>40000643</v>
      </c>
      <c r="C3781" t="e">
        <f>+#REF!</f>
        <v>#REF!</v>
      </c>
      <c r="D3781" t="s">
        <v>20</v>
      </c>
      <c r="E3781" s="1">
        <v>1072224000000</v>
      </c>
      <c r="F3781" t="s">
        <v>20</v>
      </c>
      <c r="G3781">
        <v>1</v>
      </c>
      <c r="H3781" t="s">
        <v>7997</v>
      </c>
      <c r="I3781" t="s">
        <v>7998</v>
      </c>
      <c r="J3781" t="s">
        <v>20</v>
      </c>
      <c r="K3781" t="s">
        <v>21</v>
      </c>
      <c r="L3781">
        <v>0</v>
      </c>
      <c r="M3781">
        <v>0</v>
      </c>
      <c r="N3781" t="s">
        <v>22</v>
      </c>
      <c r="O3781">
        <v>3</v>
      </c>
      <c r="P3781" s="30">
        <f>SQRT((postes_2[[#This Row],[x]]-$Q$1)^2+(postes_2[[#This Row],[y]]-$R$1)^2)</f>
        <v>540654.72262751323</v>
      </c>
      <c r="Q3781">
        <v>881835.89000000095</v>
      </c>
      <c r="R3781">
        <v>6285843.1699999999</v>
      </c>
    </row>
    <row r="3782" spans="1:18">
      <c r="A3782">
        <v>2738</v>
      </c>
      <c r="B3782">
        <v>50001817</v>
      </c>
      <c r="C3782" t="e">
        <f>+#REF!</f>
        <v>#REF!</v>
      </c>
      <c r="D3782" t="s">
        <v>74</v>
      </c>
      <c r="E3782">
        <v>610761600000</v>
      </c>
      <c r="F3782">
        <v>1372776705000</v>
      </c>
      <c r="G3782">
        <v>1</v>
      </c>
      <c r="H3782" t="s">
        <v>2301</v>
      </c>
      <c r="I3782" t="s">
        <v>2302</v>
      </c>
      <c r="J3782" t="s">
        <v>20</v>
      </c>
      <c r="K3782" t="s">
        <v>21</v>
      </c>
      <c r="L3782">
        <v>0</v>
      </c>
      <c r="M3782">
        <v>0</v>
      </c>
      <c r="N3782" t="s">
        <v>22</v>
      </c>
      <c r="O3782">
        <v>6</v>
      </c>
      <c r="P3782" s="30">
        <f>SQRT((postes_2[[#This Row],[x]]-$Q$1)^2+(postes_2[[#This Row],[y]]-$R$1)^2)</f>
        <v>540825.68959454738</v>
      </c>
      <c r="Q3782">
        <v>485319.60000000102</v>
      </c>
      <c r="R3782">
        <v>6227316</v>
      </c>
    </row>
    <row r="3783" spans="1:18">
      <c r="A3783">
        <v>951</v>
      </c>
      <c r="B3783">
        <v>40000271</v>
      </c>
      <c r="C3783">
        <f>+PF2834</f>
        <v>0</v>
      </c>
      <c r="D3783" t="s">
        <v>168</v>
      </c>
      <c r="E3783">
        <v>1459505853000</v>
      </c>
      <c r="F3783">
        <v>1183473608000</v>
      </c>
      <c r="G3783">
        <v>1</v>
      </c>
      <c r="H3783" t="s">
        <v>1673</v>
      </c>
      <c r="I3783" t="s">
        <v>1673</v>
      </c>
      <c r="J3783" t="s">
        <v>20</v>
      </c>
      <c r="K3783" t="s">
        <v>21</v>
      </c>
      <c r="L3783">
        <v>0</v>
      </c>
      <c r="M3783">
        <v>0</v>
      </c>
      <c r="N3783" t="s">
        <v>22</v>
      </c>
      <c r="O3783">
        <v>3</v>
      </c>
      <c r="P3783" s="30">
        <f>SQRT((postes_2[[#This Row],[x]]-$Q$1)^2+(postes_2[[#This Row],[y]]-$R$1)^2)</f>
        <v>542083.56230254192</v>
      </c>
      <c r="Q3783">
        <v>958513.52000000305</v>
      </c>
      <c r="R3783">
        <v>6337866.6299999999</v>
      </c>
    </row>
    <row r="3784" spans="1:18">
      <c r="A3784">
        <v>2119</v>
      </c>
      <c r="B3784">
        <v>50001892</v>
      </c>
      <c r="C3784" t="e">
        <f>+#REF!</f>
        <v>#REF!</v>
      </c>
      <c r="D3784" t="s">
        <v>20</v>
      </c>
      <c r="E3784">
        <v>1015545600000</v>
      </c>
      <c r="F3784" t="s">
        <v>20</v>
      </c>
      <c r="G3784">
        <v>1</v>
      </c>
      <c r="H3784" t="s">
        <v>4310</v>
      </c>
      <c r="I3784" t="s">
        <v>4311</v>
      </c>
      <c r="J3784" t="s">
        <v>20</v>
      </c>
      <c r="K3784" t="s">
        <v>21</v>
      </c>
      <c r="L3784">
        <v>0</v>
      </c>
      <c r="M3784">
        <v>0</v>
      </c>
      <c r="N3784" t="s">
        <v>22</v>
      </c>
      <c r="O3784">
        <v>3</v>
      </c>
      <c r="P3784" s="30">
        <f>SQRT((postes_2[[#This Row],[x]]-$Q$1)^2+(postes_2[[#This Row],[y]]-$R$1)^2)</f>
        <v>542225.05744459119</v>
      </c>
      <c r="Q3784">
        <v>586888.20000000298</v>
      </c>
      <c r="R3784">
        <v>6211750.2999999998</v>
      </c>
    </row>
    <row r="3785" spans="1:18">
      <c r="A3785">
        <v>3211</v>
      </c>
      <c r="B3785">
        <v>50001864</v>
      </c>
      <c r="C3785" t="e">
        <f>+#REF!</f>
        <v>#REF!</v>
      </c>
      <c r="D3785" t="s">
        <v>74</v>
      </c>
      <c r="E3785">
        <v>786931200000</v>
      </c>
      <c r="F3785">
        <v>1373631190000</v>
      </c>
      <c r="G3785">
        <v>1</v>
      </c>
      <c r="H3785" t="s">
        <v>5281</v>
      </c>
      <c r="I3785" t="s">
        <v>5282</v>
      </c>
      <c r="J3785" t="s">
        <v>20</v>
      </c>
      <c r="K3785" t="s">
        <v>21</v>
      </c>
      <c r="L3785">
        <v>0</v>
      </c>
      <c r="M3785">
        <v>0</v>
      </c>
      <c r="N3785" t="s">
        <v>22</v>
      </c>
      <c r="O3785">
        <v>3</v>
      </c>
      <c r="P3785" s="30">
        <f>SQRT((postes_2[[#This Row],[x]]-$Q$1)^2+(postes_2[[#This Row],[y]]-$R$1)^2)</f>
        <v>542512.97498843179</v>
      </c>
      <c r="Q3785">
        <v>502180.77000000299</v>
      </c>
      <c r="R3785">
        <v>6221866.71</v>
      </c>
    </row>
    <row r="3786" spans="1:18">
      <c r="A3786">
        <v>2607</v>
      </c>
      <c r="B3786">
        <v>40000594</v>
      </c>
      <c r="C3786">
        <f>+PF1184</f>
        <v>0</v>
      </c>
      <c r="D3786" t="s">
        <v>168</v>
      </c>
      <c r="E3786">
        <v>610761600000</v>
      </c>
      <c r="F3786">
        <v>1444817624000</v>
      </c>
      <c r="G3786">
        <v>1</v>
      </c>
      <c r="H3786" t="s">
        <v>1384</v>
      </c>
      <c r="I3786" t="s">
        <v>1385</v>
      </c>
      <c r="J3786" t="s">
        <v>20</v>
      </c>
      <c r="K3786" t="s">
        <v>21</v>
      </c>
      <c r="L3786">
        <v>0</v>
      </c>
      <c r="M3786">
        <v>0</v>
      </c>
      <c r="N3786" t="s">
        <v>22</v>
      </c>
      <c r="O3786">
        <v>6</v>
      </c>
      <c r="P3786" s="30">
        <f>SQRT((postes_2[[#This Row],[x]]-$Q$1)^2+(postes_2[[#This Row],[y]]-$R$1)^2)</f>
        <v>542579.3099376068</v>
      </c>
      <c r="Q3786">
        <v>892677.95000000298</v>
      </c>
      <c r="R3786">
        <v>6290050.46</v>
      </c>
    </row>
    <row r="3787" spans="1:18">
      <c r="A3787">
        <v>2891</v>
      </c>
      <c r="B3787">
        <v>50001838</v>
      </c>
      <c r="C3787" t="e">
        <f>+#REF!</f>
        <v>#REF!</v>
      </c>
      <c r="D3787" t="s">
        <v>74</v>
      </c>
      <c r="E3787">
        <v>610761600000</v>
      </c>
      <c r="F3787">
        <v>1372846104000</v>
      </c>
      <c r="G3787">
        <v>1</v>
      </c>
      <c r="H3787" t="s">
        <v>6643</v>
      </c>
      <c r="I3787" t="s">
        <v>2302</v>
      </c>
      <c r="J3787" t="s">
        <v>6644</v>
      </c>
      <c r="K3787" t="s">
        <v>21</v>
      </c>
      <c r="L3787">
        <v>0</v>
      </c>
      <c r="M3787">
        <v>0</v>
      </c>
      <c r="N3787" t="s">
        <v>22</v>
      </c>
      <c r="O3787">
        <v>3</v>
      </c>
      <c r="P3787" s="30">
        <f>SQRT((postes_2[[#This Row],[x]]-$Q$1)^2+(postes_2[[#This Row],[y]]-$R$1)^2)</f>
        <v>542694.10941510263</v>
      </c>
      <c r="Q3787">
        <v>486346.71999999898</v>
      </c>
      <c r="R3787">
        <v>6225153.2699999996</v>
      </c>
    </row>
    <row r="3788" spans="1:18">
      <c r="A3788">
        <v>989</v>
      </c>
      <c r="B3788">
        <v>40000371</v>
      </c>
      <c r="C3788">
        <f>+PF2804</f>
        <v>0</v>
      </c>
      <c r="D3788" t="s">
        <v>168</v>
      </c>
      <c r="E3788">
        <v>1459505607000</v>
      </c>
      <c r="F3788" t="s">
        <v>20</v>
      </c>
      <c r="G3788">
        <v>1</v>
      </c>
      <c r="H3788" t="s">
        <v>2121</v>
      </c>
      <c r="I3788" t="s">
        <v>2122</v>
      </c>
      <c r="J3788" t="s">
        <v>20</v>
      </c>
      <c r="K3788" t="s">
        <v>21</v>
      </c>
      <c r="L3788">
        <v>0</v>
      </c>
      <c r="M3788">
        <v>0</v>
      </c>
      <c r="N3788" t="s">
        <v>22</v>
      </c>
      <c r="O3788">
        <v>6</v>
      </c>
      <c r="P3788" s="30">
        <f>SQRT((postes_2[[#This Row],[x]]-$Q$1)^2+(postes_2[[#This Row],[y]]-$R$1)^2)</f>
        <v>543064.04126340698</v>
      </c>
      <c r="Q3788">
        <v>934810.32999999798</v>
      </c>
      <c r="R3788">
        <v>6317892.0999999996</v>
      </c>
    </row>
    <row r="3789" spans="1:18">
      <c r="A3789">
        <v>289</v>
      </c>
      <c r="B3789">
        <v>40000833</v>
      </c>
      <c r="C3789">
        <f>+PF3505</f>
        <v>0</v>
      </c>
      <c r="D3789" t="s">
        <v>108</v>
      </c>
      <c r="E3789">
        <v>795225600000</v>
      </c>
      <c r="F3789">
        <v>1233936694000</v>
      </c>
      <c r="G3789">
        <v>1</v>
      </c>
      <c r="H3789" t="s">
        <v>683</v>
      </c>
      <c r="I3789" t="s">
        <v>684</v>
      </c>
      <c r="J3789" t="s">
        <v>685</v>
      </c>
      <c r="K3789" t="s">
        <v>21</v>
      </c>
      <c r="L3789">
        <v>0</v>
      </c>
      <c r="M3789">
        <v>0</v>
      </c>
      <c r="N3789" t="s">
        <v>22</v>
      </c>
      <c r="O3789">
        <v>6</v>
      </c>
      <c r="P3789" s="30">
        <f>SQRT((postes_2[[#This Row],[x]]-$Q$1)^2+(postes_2[[#This Row],[y]]-$R$1)^2)</f>
        <v>543372.98458465526</v>
      </c>
      <c r="Q3789">
        <v>849905.24000000197</v>
      </c>
      <c r="R3789">
        <v>6265687.1699999999</v>
      </c>
    </row>
    <row r="3790" spans="1:18">
      <c r="A3790">
        <v>636</v>
      </c>
      <c r="B3790">
        <v>40000178</v>
      </c>
      <c r="C3790">
        <f>+PF3156</f>
        <v>0</v>
      </c>
      <c r="D3790" t="s">
        <v>30</v>
      </c>
      <c r="E3790">
        <v>1442503888000</v>
      </c>
      <c r="F3790">
        <v>1424168500000</v>
      </c>
      <c r="G3790">
        <v>1</v>
      </c>
      <c r="H3790" t="s">
        <v>2049</v>
      </c>
      <c r="I3790" t="s">
        <v>2050</v>
      </c>
      <c r="J3790" t="s">
        <v>20</v>
      </c>
      <c r="K3790" t="s">
        <v>21</v>
      </c>
      <c r="L3790">
        <v>0</v>
      </c>
      <c r="M3790">
        <v>0</v>
      </c>
      <c r="N3790" t="s">
        <v>22</v>
      </c>
      <c r="O3790">
        <v>3</v>
      </c>
      <c r="P3790" s="30">
        <f>SQRT((postes_2[[#This Row],[x]]-$Q$1)^2+(postes_2[[#This Row],[y]]-$R$1)^2)</f>
        <v>544182.48522614082</v>
      </c>
      <c r="Q3790">
        <v>985607.47999999695</v>
      </c>
      <c r="R3790">
        <v>6359246.7800000003</v>
      </c>
    </row>
    <row r="3791" spans="1:18">
      <c r="A3791">
        <v>3093</v>
      </c>
      <c r="B3791">
        <v>50001908</v>
      </c>
      <c r="C3791" t="e">
        <f>+#REF!</f>
        <v>#REF!</v>
      </c>
      <c r="D3791" t="s">
        <v>20</v>
      </c>
      <c r="E3791">
        <v>1014681600000</v>
      </c>
      <c r="F3791" t="s">
        <v>20</v>
      </c>
      <c r="G3791">
        <v>1</v>
      </c>
      <c r="H3791" t="s">
        <v>3026</v>
      </c>
      <c r="I3791" t="s">
        <v>847</v>
      </c>
      <c r="J3791" t="s">
        <v>26</v>
      </c>
      <c r="K3791" t="s">
        <v>21</v>
      </c>
      <c r="L3791">
        <v>0</v>
      </c>
      <c r="M3791">
        <v>0</v>
      </c>
      <c r="N3791" t="s">
        <v>22</v>
      </c>
      <c r="O3791">
        <v>3</v>
      </c>
      <c r="P3791" s="30">
        <f>SQRT((postes_2[[#This Row],[x]]-$Q$1)^2+(postes_2[[#This Row],[y]]-$R$1)^2)</f>
        <v>544256.5380317457</v>
      </c>
      <c r="Q3791">
        <v>586273.93000000005</v>
      </c>
      <c r="R3791">
        <v>6209743.8899999997</v>
      </c>
    </row>
    <row r="3792" spans="1:18">
      <c r="A3792">
        <v>2446</v>
      </c>
      <c r="B3792">
        <v>40000401</v>
      </c>
      <c r="C3792" t="e">
        <f>+#REF!</f>
        <v>#REF!</v>
      </c>
      <c r="D3792" t="s">
        <v>168</v>
      </c>
      <c r="E3792">
        <v>1459504675000</v>
      </c>
      <c r="F3792">
        <v>1225980079000</v>
      </c>
      <c r="G3792">
        <v>1</v>
      </c>
      <c r="H3792" t="s">
        <v>1436</v>
      </c>
      <c r="I3792" t="s">
        <v>1437</v>
      </c>
      <c r="J3792" t="s">
        <v>20</v>
      </c>
      <c r="K3792" t="s">
        <v>21</v>
      </c>
      <c r="L3792">
        <v>0</v>
      </c>
      <c r="M3792">
        <v>0</v>
      </c>
      <c r="N3792" t="s">
        <v>22</v>
      </c>
      <c r="O3792">
        <v>3</v>
      </c>
      <c r="P3792" s="30">
        <f>SQRT((postes_2[[#This Row],[x]]-$Q$1)^2+(postes_2[[#This Row],[y]]-$R$1)^2)</f>
        <v>544340.65039263805</v>
      </c>
      <c r="Q3792">
        <v>930154.21000000101</v>
      </c>
      <c r="R3792">
        <v>6312885.1200000001</v>
      </c>
    </row>
    <row r="3793" spans="1:18">
      <c r="A3793">
        <v>2252</v>
      </c>
      <c r="B3793">
        <v>40000805</v>
      </c>
      <c r="C3793" t="e">
        <f>+PE0</f>
        <v>#NAME?</v>
      </c>
      <c r="D3793" t="s">
        <v>274</v>
      </c>
      <c r="E3793">
        <v>1418398327000</v>
      </c>
      <c r="F3793" t="s">
        <v>20</v>
      </c>
      <c r="G3793">
        <v>1</v>
      </c>
      <c r="H3793" t="s">
        <v>4458</v>
      </c>
      <c r="I3793" t="s">
        <v>4459</v>
      </c>
      <c r="J3793" t="s">
        <v>4460</v>
      </c>
      <c r="K3793" t="s">
        <v>21</v>
      </c>
      <c r="L3793">
        <v>0</v>
      </c>
      <c r="M3793">
        <v>0</v>
      </c>
      <c r="N3793" t="s">
        <v>22</v>
      </c>
      <c r="O3793">
        <v>0</v>
      </c>
      <c r="P3793" s="30">
        <f>SQRT((postes_2[[#This Row],[x]]-$Q$1)^2+(postes_2[[#This Row],[y]]-$R$1)^2)</f>
        <v>544377.15274946578</v>
      </c>
      <c r="Q3793">
        <v>852055.42000000202</v>
      </c>
      <c r="R3793">
        <v>6265627.7199999997</v>
      </c>
    </row>
    <row r="3794" spans="1:18">
      <c r="A3794">
        <v>3502</v>
      </c>
      <c r="B3794">
        <v>50001843</v>
      </c>
      <c r="C3794" t="e">
        <f>+#REF!</f>
        <v>#REF!</v>
      </c>
      <c r="D3794" t="s">
        <v>38</v>
      </c>
      <c r="E3794">
        <v>610761600000</v>
      </c>
      <c r="F3794">
        <v>1195554083000</v>
      </c>
      <c r="G3794">
        <v>1</v>
      </c>
      <c r="H3794" t="s">
        <v>6688</v>
      </c>
      <c r="I3794" t="s">
        <v>6689</v>
      </c>
      <c r="J3794" t="s">
        <v>6690</v>
      </c>
      <c r="K3794" t="s">
        <v>21</v>
      </c>
      <c r="L3794">
        <v>0</v>
      </c>
      <c r="M3794">
        <v>0</v>
      </c>
      <c r="N3794" t="s">
        <v>22</v>
      </c>
      <c r="O3794">
        <v>3</v>
      </c>
      <c r="P3794" s="30">
        <f>SQRT((postes_2[[#This Row],[x]]-$Q$1)^2+(postes_2[[#This Row],[y]]-$R$1)^2)</f>
        <v>544511.26168315508</v>
      </c>
      <c r="Q3794">
        <v>486142.56000000198</v>
      </c>
      <c r="R3794">
        <v>6223334.6500000004</v>
      </c>
    </row>
    <row r="3795" spans="1:18">
      <c r="A3795">
        <v>1992</v>
      </c>
      <c r="B3795">
        <v>40000838</v>
      </c>
      <c r="C3795">
        <f>+PF1805</f>
        <v>0</v>
      </c>
      <c r="D3795" t="s">
        <v>274</v>
      </c>
      <c r="E3795">
        <v>795225600000</v>
      </c>
      <c r="F3795">
        <v>1422351026000</v>
      </c>
      <c r="G3795">
        <v>1</v>
      </c>
      <c r="H3795" t="s">
        <v>4200</v>
      </c>
      <c r="I3795" t="s">
        <v>4201</v>
      </c>
      <c r="J3795" t="s">
        <v>4202</v>
      </c>
      <c r="K3795" t="s">
        <v>21</v>
      </c>
      <c r="L3795">
        <v>0</v>
      </c>
      <c r="M3795">
        <v>0</v>
      </c>
      <c r="N3795" t="s">
        <v>22</v>
      </c>
      <c r="O3795">
        <v>3</v>
      </c>
      <c r="P3795" s="30">
        <f>SQRT((postes_2[[#This Row],[x]]-$Q$1)^2+(postes_2[[#This Row],[y]]-$R$1)^2)</f>
        <v>544578.99770014873</v>
      </c>
      <c r="Q3795">
        <v>848907.25</v>
      </c>
      <c r="R3795">
        <v>6263856.7699999996</v>
      </c>
    </row>
    <row r="3796" spans="1:18">
      <c r="A3796">
        <v>3168</v>
      </c>
      <c r="B3796">
        <v>70005402</v>
      </c>
      <c r="C3796" t="e">
        <f>+#REF!</f>
        <v>#REF!</v>
      </c>
      <c r="D3796" t="s">
        <v>77</v>
      </c>
      <c r="E3796">
        <v>1107353327000</v>
      </c>
      <c r="F3796">
        <v>1376992822000</v>
      </c>
      <c r="G3796">
        <v>1</v>
      </c>
      <c r="H3796" t="s">
        <v>2798</v>
      </c>
      <c r="I3796" t="s">
        <v>2799</v>
      </c>
      <c r="J3796" t="s">
        <v>20</v>
      </c>
      <c r="K3796" t="s">
        <v>21</v>
      </c>
      <c r="L3796">
        <v>0</v>
      </c>
      <c r="M3796">
        <v>0</v>
      </c>
      <c r="N3796" t="s">
        <v>22</v>
      </c>
      <c r="O3796">
        <v>3</v>
      </c>
      <c r="P3796" s="30">
        <f>SQRT((postes_2[[#This Row],[x]]-$Q$1)^2+(postes_2[[#This Row],[y]]-$R$1)^2)</f>
        <v>544922.71721260424</v>
      </c>
      <c r="Q3796">
        <v>842818.39999999898</v>
      </c>
      <c r="R3796">
        <v>6260558.04</v>
      </c>
    </row>
    <row r="3797" spans="1:18">
      <c r="A3797">
        <v>483</v>
      </c>
      <c r="B3797">
        <v>40000441</v>
      </c>
      <c r="C3797">
        <f>+PF3316</f>
        <v>0</v>
      </c>
      <c r="D3797" t="s">
        <v>168</v>
      </c>
      <c r="E3797">
        <v>1459505414000</v>
      </c>
      <c r="F3797" t="s">
        <v>20</v>
      </c>
      <c r="G3797">
        <v>1</v>
      </c>
      <c r="H3797" t="s">
        <v>7827</v>
      </c>
      <c r="I3797" t="s">
        <v>7828</v>
      </c>
      <c r="J3797" t="s">
        <v>20</v>
      </c>
      <c r="K3797" t="s">
        <v>21</v>
      </c>
      <c r="L3797">
        <v>0</v>
      </c>
      <c r="M3797">
        <v>0</v>
      </c>
      <c r="N3797" t="s">
        <v>22</v>
      </c>
      <c r="O3797">
        <v>3</v>
      </c>
      <c r="P3797" s="30">
        <f>SQRT((postes_2[[#This Row],[x]]-$Q$1)^2+(postes_2[[#This Row],[y]]-$R$1)^2)</f>
        <v>544962.66704221291</v>
      </c>
      <c r="Q3797">
        <v>923556.81000000203</v>
      </c>
      <c r="R3797">
        <v>6307412.4500000002</v>
      </c>
    </row>
    <row r="3798" spans="1:18">
      <c r="A3798">
        <v>3993</v>
      </c>
      <c r="B3798">
        <v>50001746</v>
      </c>
      <c r="C3798" t="e">
        <f>+#REF!</f>
        <v>#REF!</v>
      </c>
      <c r="D3798" t="s">
        <v>264</v>
      </c>
      <c r="E3798">
        <v>610761600000</v>
      </c>
      <c r="F3798">
        <v>1417188947000</v>
      </c>
      <c r="G3798">
        <v>1</v>
      </c>
      <c r="H3798" t="s">
        <v>7982</v>
      </c>
      <c r="I3798" t="s">
        <v>7983</v>
      </c>
      <c r="J3798" t="s">
        <v>20</v>
      </c>
      <c r="K3798" t="s">
        <v>21</v>
      </c>
      <c r="L3798">
        <v>0</v>
      </c>
      <c r="M3798">
        <v>0</v>
      </c>
      <c r="N3798" t="s">
        <v>22</v>
      </c>
      <c r="O3798">
        <v>3</v>
      </c>
      <c r="P3798" s="30">
        <f>SQRT((postes_2[[#This Row],[x]]-$Q$1)^2+(postes_2[[#This Row],[y]]-$R$1)^2)</f>
        <v>545122.43995381286</v>
      </c>
      <c r="Q3798">
        <v>437203.49000000203</v>
      </c>
      <c r="R3798">
        <v>6236608.9500000002</v>
      </c>
    </row>
    <row r="3799" spans="1:18">
      <c r="A3799">
        <v>2839</v>
      </c>
      <c r="B3799">
        <v>50001749</v>
      </c>
      <c r="C3799" t="e">
        <f>+#REF!</f>
        <v>#REF!</v>
      </c>
      <c r="D3799" t="s">
        <v>108</v>
      </c>
      <c r="E3799">
        <v>610761600000</v>
      </c>
      <c r="F3799">
        <v>1259577412000</v>
      </c>
      <c r="G3799">
        <v>1</v>
      </c>
      <c r="H3799" t="s">
        <v>2251</v>
      </c>
      <c r="I3799" t="s">
        <v>2252</v>
      </c>
      <c r="J3799" t="s">
        <v>20</v>
      </c>
      <c r="K3799" t="s">
        <v>21</v>
      </c>
      <c r="L3799">
        <v>0</v>
      </c>
      <c r="M3799">
        <v>0</v>
      </c>
      <c r="N3799" t="s">
        <v>22</v>
      </c>
      <c r="O3799">
        <v>3</v>
      </c>
      <c r="P3799" s="30">
        <f>SQRT((postes_2[[#This Row],[x]]-$Q$1)^2+(postes_2[[#This Row],[y]]-$R$1)^2)</f>
        <v>545151.24531964492</v>
      </c>
      <c r="Q3799">
        <v>435319.46999999898</v>
      </c>
      <c r="R3799">
        <v>6237213.9400000004</v>
      </c>
    </row>
    <row r="3800" spans="1:18">
      <c r="A3800">
        <v>3490</v>
      </c>
      <c r="B3800">
        <v>50001372</v>
      </c>
      <c r="C3800" t="e">
        <f>+#REF!</f>
        <v>#REF!</v>
      </c>
      <c r="D3800" t="s">
        <v>30</v>
      </c>
      <c r="E3800">
        <v>610761600000</v>
      </c>
      <c r="F3800">
        <v>1359384694000</v>
      </c>
      <c r="G3800">
        <v>1</v>
      </c>
      <c r="H3800" t="s">
        <v>6665</v>
      </c>
      <c r="I3800" t="s">
        <v>6666</v>
      </c>
      <c r="J3800" t="s">
        <v>20</v>
      </c>
      <c r="K3800" t="s">
        <v>21</v>
      </c>
      <c r="L3800">
        <v>0</v>
      </c>
      <c r="M3800">
        <v>0</v>
      </c>
      <c r="N3800" t="s">
        <v>22</v>
      </c>
      <c r="O3800">
        <v>3</v>
      </c>
      <c r="P3800" s="30">
        <f>SQRT((postes_2[[#This Row],[x]]-$Q$1)^2+(postes_2[[#This Row],[y]]-$R$1)^2)</f>
        <v>545167.55737133487</v>
      </c>
      <c r="Q3800">
        <v>337267.36999999703</v>
      </c>
      <c r="R3800">
        <v>6281690.8200000003</v>
      </c>
    </row>
    <row r="3801" spans="1:18">
      <c r="A3801">
        <v>2760</v>
      </c>
      <c r="B3801">
        <v>40000890</v>
      </c>
      <c r="C3801">
        <f>+PF1043</f>
        <v>0</v>
      </c>
      <c r="D3801" t="s">
        <v>77</v>
      </c>
      <c r="E3801">
        <v>610761600000</v>
      </c>
      <c r="F3801">
        <v>1376991529000</v>
      </c>
      <c r="G3801">
        <v>1</v>
      </c>
      <c r="H3801" t="s">
        <v>4882</v>
      </c>
      <c r="I3801" t="s">
        <v>4883</v>
      </c>
      <c r="J3801" t="s">
        <v>4884</v>
      </c>
      <c r="K3801" t="s">
        <v>21</v>
      </c>
      <c r="L3801">
        <v>0</v>
      </c>
      <c r="M3801">
        <v>0</v>
      </c>
      <c r="N3801" t="s">
        <v>22</v>
      </c>
      <c r="O3801">
        <v>3</v>
      </c>
      <c r="P3801" s="30">
        <f>SQRT((postes_2[[#This Row],[x]]-$Q$1)^2+(postes_2[[#This Row],[y]]-$R$1)^2)</f>
        <v>545194.55390331312</v>
      </c>
      <c r="Q3801">
        <v>840242.72999999695</v>
      </c>
      <c r="R3801">
        <v>6259052.3300000001</v>
      </c>
    </row>
    <row r="3802" spans="1:18">
      <c r="A3802">
        <v>3798</v>
      </c>
      <c r="B3802">
        <v>40000749</v>
      </c>
      <c r="C3802" t="e">
        <f>+#REF!</f>
        <v>#REF!</v>
      </c>
      <c r="D3802" t="s">
        <v>20</v>
      </c>
      <c r="E3802">
        <v>610761600000</v>
      </c>
      <c r="F3802" t="s">
        <v>20</v>
      </c>
      <c r="G3802">
        <v>1</v>
      </c>
      <c r="H3802" t="s">
        <v>6763</v>
      </c>
      <c r="I3802" t="s">
        <v>6764</v>
      </c>
      <c r="J3802" t="s">
        <v>20</v>
      </c>
      <c r="K3802" t="s">
        <v>21</v>
      </c>
      <c r="L3802">
        <v>0</v>
      </c>
      <c r="M3802">
        <v>0</v>
      </c>
      <c r="N3802" t="s">
        <v>22</v>
      </c>
      <c r="O3802">
        <v>6</v>
      </c>
      <c r="P3802" s="30">
        <f>SQRT((postes_2[[#This Row],[x]]-$Q$1)^2+(postes_2[[#This Row],[y]]-$R$1)^2)</f>
        <v>545333.28976267518</v>
      </c>
      <c r="Q3802">
        <v>859197.40999999596</v>
      </c>
      <c r="R3802">
        <v>6268155.5199999996</v>
      </c>
    </row>
    <row r="3803" spans="1:18">
      <c r="A3803">
        <v>623</v>
      </c>
      <c r="B3803">
        <v>40000573</v>
      </c>
      <c r="C3803">
        <f>+PF3182</f>
        <v>0</v>
      </c>
      <c r="D3803" t="s">
        <v>168</v>
      </c>
      <c r="E3803">
        <v>1459505552000</v>
      </c>
      <c r="F3803">
        <v>1395915515000</v>
      </c>
      <c r="G3803">
        <v>1</v>
      </c>
      <c r="H3803" t="s">
        <v>5215</v>
      </c>
      <c r="I3803" t="s">
        <v>5216</v>
      </c>
      <c r="J3803" t="s">
        <v>20</v>
      </c>
      <c r="K3803" t="s">
        <v>21</v>
      </c>
      <c r="L3803">
        <v>0</v>
      </c>
      <c r="M3803">
        <v>0</v>
      </c>
      <c r="N3803" t="s">
        <v>22</v>
      </c>
      <c r="O3803">
        <v>3</v>
      </c>
      <c r="P3803" s="30">
        <f>SQRT((postes_2[[#This Row],[x]]-$Q$1)^2+(postes_2[[#This Row],[y]]-$R$1)^2)</f>
        <v>545417.23979574151</v>
      </c>
      <c r="Q3803">
        <v>902553</v>
      </c>
      <c r="R3803">
        <v>6292846.3799999999</v>
      </c>
    </row>
    <row r="3804" spans="1:18">
      <c r="A3804">
        <v>3934</v>
      </c>
      <c r="B3804">
        <v>40000427</v>
      </c>
      <c r="C3804" t="e">
        <f>+#REF!</f>
        <v>#REF!</v>
      </c>
      <c r="D3804" t="s">
        <v>30</v>
      </c>
      <c r="E3804">
        <v>1442504075000</v>
      </c>
      <c r="F3804">
        <v>1423746081000</v>
      </c>
      <c r="G3804">
        <v>1</v>
      </c>
      <c r="H3804" t="s">
        <v>8327</v>
      </c>
      <c r="I3804" t="s">
        <v>8328</v>
      </c>
      <c r="J3804" t="s">
        <v>20</v>
      </c>
      <c r="K3804" t="s">
        <v>21</v>
      </c>
      <c r="L3804">
        <v>0</v>
      </c>
      <c r="M3804">
        <v>0</v>
      </c>
      <c r="N3804" t="s">
        <v>22</v>
      </c>
      <c r="O3804">
        <v>6</v>
      </c>
      <c r="P3804" s="30">
        <f>SQRT((postes_2[[#This Row],[x]]-$Q$1)^2+(postes_2[[#This Row],[y]]-$R$1)^2)</f>
        <v>545531.1162289019</v>
      </c>
      <c r="Q3804">
        <v>927754.61999999697</v>
      </c>
      <c r="R3804">
        <v>6309689.6399999997</v>
      </c>
    </row>
    <row r="3805" spans="1:18">
      <c r="A3805">
        <v>3641</v>
      </c>
      <c r="B3805">
        <v>40000714</v>
      </c>
      <c r="C3805" t="e">
        <f>+#REF!</f>
        <v>#REF!</v>
      </c>
      <c r="D3805" t="s">
        <v>108</v>
      </c>
      <c r="E3805">
        <v>888969600000</v>
      </c>
      <c r="F3805">
        <v>1233931046000</v>
      </c>
      <c r="G3805">
        <v>1</v>
      </c>
      <c r="H3805" t="s">
        <v>7701</v>
      </c>
      <c r="I3805" t="s">
        <v>7702</v>
      </c>
      <c r="J3805" t="s">
        <v>20</v>
      </c>
      <c r="K3805" t="s">
        <v>21</v>
      </c>
      <c r="L3805">
        <v>0</v>
      </c>
      <c r="M3805">
        <v>0</v>
      </c>
      <c r="N3805" t="s">
        <v>22</v>
      </c>
      <c r="O3805">
        <v>6</v>
      </c>
      <c r="P3805" s="30">
        <f>SQRT((postes_2[[#This Row],[x]]-$Q$1)^2+(postes_2[[#This Row],[y]]-$R$1)^2)</f>
        <v>545542.75484769081</v>
      </c>
      <c r="Q3805">
        <v>866922.17000000202</v>
      </c>
      <c r="R3805">
        <v>6271955.5300000003</v>
      </c>
    </row>
    <row r="3806" spans="1:18">
      <c r="A3806">
        <v>3347</v>
      </c>
      <c r="B3806">
        <v>50001902</v>
      </c>
      <c r="C3806" t="e">
        <f>+#REF!</f>
        <v>#REF!</v>
      </c>
      <c r="D3806" t="s">
        <v>17</v>
      </c>
      <c r="E3806">
        <v>1252419950000</v>
      </c>
      <c r="F3806">
        <v>1307442434000</v>
      </c>
      <c r="G3806">
        <v>1</v>
      </c>
      <c r="H3806" t="s">
        <v>3757</v>
      </c>
      <c r="I3806" t="s">
        <v>3757</v>
      </c>
      <c r="J3806" t="s">
        <v>20</v>
      </c>
      <c r="K3806" t="s">
        <v>21</v>
      </c>
      <c r="L3806">
        <v>0</v>
      </c>
      <c r="M3806">
        <v>0</v>
      </c>
      <c r="N3806" t="s">
        <v>22</v>
      </c>
      <c r="O3806">
        <v>3</v>
      </c>
      <c r="P3806" s="30">
        <f>SQRT((postes_2[[#This Row],[x]]-$Q$1)^2+(postes_2[[#This Row],[y]]-$R$1)^2)</f>
        <v>545569.3144672073</v>
      </c>
      <c r="Q3806">
        <v>546695.86999999697</v>
      </c>
      <c r="R3806">
        <v>6211633.2000000002</v>
      </c>
    </row>
    <row r="3807" spans="1:18">
      <c r="A3807">
        <v>2254</v>
      </c>
      <c r="B3807">
        <v>40000858</v>
      </c>
      <c r="C3807">
        <f>+PF1558</f>
        <v>0</v>
      </c>
      <c r="D3807" t="s">
        <v>77</v>
      </c>
      <c r="E3807">
        <v>610761600000</v>
      </c>
      <c r="F3807">
        <v>1377012040000</v>
      </c>
      <c r="G3807">
        <v>1</v>
      </c>
      <c r="H3807" t="s">
        <v>4464</v>
      </c>
      <c r="I3807" t="s">
        <v>4465</v>
      </c>
      <c r="J3807" t="s">
        <v>4466</v>
      </c>
      <c r="K3807" t="s">
        <v>21</v>
      </c>
      <c r="L3807">
        <v>0</v>
      </c>
      <c r="M3807">
        <v>0</v>
      </c>
      <c r="N3807" t="s">
        <v>22</v>
      </c>
      <c r="O3807">
        <v>6</v>
      </c>
      <c r="P3807" s="30">
        <f>SQRT((postes_2[[#This Row],[x]]-$Q$1)^2+(postes_2[[#This Row],[y]]-$R$1)^2)</f>
        <v>545690.3216142254</v>
      </c>
      <c r="Q3807">
        <v>850849.18</v>
      </c>
      <c r="R3807">
        <v>6263569.0599999996</v>
      </c>
    </row>
    <row r="3808" spans="1:18">
      <c r="A3808">
        <v>1215</v>
      </c>
      <c r="B3808">
        <v>40002061</v>
      </c>
      <c r="C3808">
        <f>+PF2595</f>
        <v>0</v>
      </c>
      <c r="D3808" t="s">
        <v>168</v>
      </c>
      <c r="E3808">
        <v>1007078400000</v>
      </c>
      <c r="F3808">
        <v>1442919151000</v>
      </c>
      <c r="G3808">
        <v>1</v>
      </c>
      <c r="H3808" t="s">
        <v>2430</v>
      </c>
      <c r="I3808" t="s">
        <v>2431</v>
      </c>
      <c r="J3808" t="s">
        <v>2432</v>
      </c>
      <c r="K3808" t="s">
        <v>21</v>
      </c>
      <c r="L3808">
        <v>0</v>
      </c>
      <c r="M3808">
        <v>0</v>
      </c>
      <c r="N3808" t="s">
        <v>22</v>
      </c>
      <c r="O3808">
        <v>3</v>
      </c>
      <c r="P3808" s="30">
        <f>SQRT((postes_2[[#This Row],[x]]-$Q$1)^2+(postes_2[[#This Row],[y]]-$R$1)^2)</f>
        <v>545742.67913383164</v>
      </c>
      <c r="Q3808">
        <v>854960.59000000404</v>
      </c>
      <c r="R3808">
        <v>6265549.3700000001</v>
      </c>
    </row>
    <row r="3809" spans="1:18">
      <c r="A3809">
        <v>365</v>
      </c>
      <c r="B3809">
        <v>50001919</v>
      </c>
      <c r="C3809">
        <f>+PF3446</f>
        <v>0</v>
      </c>
      <c r="D3809" t="s">
        <v>20</v>
      </c>
      <c r="E3809">
        <v>1014681600000</v>
      </c>
      <c r="F3809" t="s">
        <v>20</v>
      </c>
      <c r="G3809">
        <v>1</v>
      </c>
      <c r="H3809" t="s">
        <v>846</v>
      </c>
      <c r="I3809" t="s">
        <v>847</v>
      </c>
      <c r="J3809" t="s">
        <v>20</v>
      </c>
      <c r="K3809" t="s">
        <v>21</v>
      </c>
      <c r="L3809">
        <v>0</v>
      </c>
      <c r="M3809">
        <v>0</v>
      </c>
      <c r="N3809" t="s">
        <v>22</v>
      </c>
      <c r="O3809">
        <v>3</v>
      </c>
      <c r="P3809" s="30">
        <f>SQRT((postes_2[[#This Row],[x]]-$Q$1)^2+(postes_2[[#This Row],[y]]-$R$1)^2)</f>
        <v>546221.76675006025</v>
      </c>
      <c r="Q3809">
        <v>586633.02000000305</v>
      </c>
      <c r="R3809">
        <v>6207760.9199999999</v>
      </c>
    </row>
    <row r="3810" spans="1:18">
      <c r="A3810">
        <v>3579</v>
      </c>
      <c r="B3810">
        <v>40000420</v>
      </c>
      <c r="C3810" t="e">
        <f>+#REF!</f>
        <v>#REF!</v>
      </c>
      <c r="D3810" t="s">
        <v>30</v>
      </c>
      <c r="E3810">
        <v>1442504067000</v>
      </c>
      <c r="F3810">
        <v>1424431190000</v>
      </c>
      <c r="G3810">
        <v>1</v>
      </c>
      <c r="H3810" t="s">
        <v>7815</v>
      </c>
      <c r="I3810" t="s">
        <v>7816</v>
      </c>
      <c r="J3810" t="s">
        <v>20</v>
      </c>
      <c r="K3810" t="s">
        <v>21</v>
      </c>
      <c r="L3810">
        <v>0</v>
      </c>
      <c r="M3810">
        <v>0</v>
      </c>
      <c r="N3810" t="s">
        <v>22</v>
      </c>
      <c r="O3810">
        <v>3</v>
      </c>
      <c r="P3810" s="30">
        <f>SQRT((postes_2[[#This Row],[x]]-$Q$1)^2+(postes_2[[#This Row],[y]]-$R$1)^2)</f>
        <v>546225.9022327998</v>
      </c>
      <c r="Q3810">
        <v>929875.90999999596</v>
      </c>
      <c r="R3810">
        <v>6310357.2300000004</v>
      </c>
    </row>
    <row r="3811" spans="1:18">
      <c r="A3811">
        <v>3281</v>
      </c>
      <c r="B3811">
        <v>40000822</v>
      </c>
      <c r="C3811" t="e">
        <f>+#REF!</f>
        <v>#REF!</v>
      </c>
      <c r="D3811" t="s">
        <v>108</v>
      </c>
      <c r="E3811" s="1">
        <v>1006992000000</v>
      </c>
      <c r="F3811">
        <v>1233928717000</v>
      </c>
      <c r="G3811">
        <v>1</v>
      </c>
      <c r="H3811" t="s">
        <v>7650</v>
      </c>
      <c r="I3811" t="s">
        <v>7651</v>
      </c>
      <c r="J3811" t="s">
        <v>7652</v>
      </c>
      <c r="K3811" t="s">
        <v>21</v>
      </c>
      <c r="L3811">
        <v>0</v>
      </c>
      <c r="M3811">
        <v>0</v>
      </c>
      <c r="N3811" t="s">
        <v>22</v>
      </c>
      <c r="O3811">
        <v>3</v>
      </c>
      <c r="P3811" s="30">
        <f>SQRT((postes_2[[#This Row],[x]]-$Q$1)^2+(postes_2[[#This Row],[y]]-$R$1)^2)</f>
        <v>546310.64357205294</v>
      </c>
      <c r="Q3811">
        <v>856909.90999999596</v>
      </c>
      <c r="R3811">
        <v>6265894.5700000003</v>
      </c>
    </row>
    <row r="3812" spans="1:18">
      <c r="A3812">
        <v>2762</v>
      </c>
      <c r="B3812">
        <v>40000866</v>
      </c>
      <c r="C3812" t="e">
        <f>+#REF!</f>
        <v>#REF!</v>
      </c>
      <c r="D3812" t="s">
        <v>77</v>
      </c>
      <c r="E3812">
        <v>610761600000</v>
      </c>
      <c r="F3812">
        <v>1377007909000</v>
      </c>
      <c r="G3812">
        <v>1</v>
      </c>
      <c r="H3812" t="s">
        <v>4887</v>
      </c>
      <c r="I3812" t="s">
        <v>4887</v>
      </c>
      <c r="J3812" t="s">
        <v>4888</v>
      </c>
      <c r="K3812" t="s">
        <v>21</v>
      </c>
      <c r="L3812">
        <v>0</v>
      </c>
      <c r="M3812">
        <v>0</v>
      </c>
      <c r="N3812" t="s">
        <v>22</v>
      </c>
      <c r="O3812">
        <v>6</v>
      </c>
      <c r="P3812" s="30">
        <f>SQRT((postes_2[[#This Row],[x]]-$Q$1)^2+(postes_2[[#This Row],[y]]-$R$1)^2)</f>
        <v>546732.74080723186</v>
      </c>
      <c r="Q3812">
        <v>847738.85000000102</v>
      </c>
      <c r="R3812">
        <v>6260897.79</v>
      </c>
    </row>
    <row r="3813" spans="1:18">
      <c r="A3813">
        <v>3732</v>
      </c>
      <c r="B3813">
        <v>40000713</v>
      </c>
      <c r="C3813" t="e">
        <f>+#REF!</f>
        <v>#REF!</v>
      </c>
      <c r="D3813" t="s">
        <v>77</v>
      </c>
      <c r="E3813">
        <v>968284800000</v>
      </c>
      <c r="F3813">
        <v>1378380845000</v>
      </c>
      <c r="G3813">
        <v>1</v>
      </c>
      <c r="H3813" t="s">
        <v>7194</v>
      </c>
      <c r="I3813" t="s">
        <v>7195</v>
      </c>
      <c r="J3813" t="s">
        <v>26</v>
      </c>
      <c r="K3813" t="s">
        <v>21</v>
      </c>
      <c r="L3813">
        <v>0</v>
      </c>
      <c r="M3813">
        <v>0</v>
      </c>
      <c r="N3813" t="s">
        <v>22</v>
      </c>
      <c r="O3813">
        <v>3</v>
      </c>
      <c r="P3813" s="30">
        <f>SQRT((postes_2[[#This Row],[x]]-$Q$1)^2+(postes_2[[#This Row],[y]]-$R$1)^2)</f>
        <v>546798.76746699447</v>
      </c>
      <c r="Q3813">
        <v>869123.21000000101</v>
      </c>
      <c r="R3813">
        <v>6271708.2199999997</v>
      </c>
    </row>
    <row r="3814" spans="1:18">
      <c r="A3814">
        <v>2340</v>
      </c>
      <c r="B3814">
        <v>50001877</v>
      </c>
      <c r="C3814" t="e">
        <f>+#REF!</f>
        <v>#REF!</v>
      </c>
      <c r="D3814" t="s">
        <v>20</v>
      </c>
      <c r="E3814">
        <v>935971200000</v>
      </c>
      <c r="F3814" t="s">
        <v>20</v>
      </c>
      <c r="G3814">
        <v>1</v>
      </c>
      <c r="H3814" t="s">
        <v>5479</v>
      </c>
      <c r="I3814" t="s">
        <v>5480</v>
      </c>
      <c r="J3814" t="s">
        <v>772</v>
      </c>
      <c r="K3814" t="s">
        <v>21</v>
      </c>
      <c r="L3814">
        <v>0</v>
      </c>
      <c r="M3814">
        <v>0</v>
      </c>
      <c r="N3814" t="s">
        <v>22</v>
      </c>
      <c r="O3814">
        <v>3</v>
      </c>
      <c r="P3814" s="30">
        <f>SQRT((postes_2[[#This Row],[x]]-$Q$1)^2+(postes_2[[#This Row],[y]]-$R$1)^2)</f>
        <v>547085.67476875335</v>
      </c>
      <c r="Q3814">
        <v>701871.93</v>
      </c>
      <c r="R3814">
        <v>6214066.1200000001</v>
      </c>
    </row>
    <row r="3815" spans="1:18">
      <c r="A3815">
        <v>1692</v>
      </c>
      <c r="B3815">
        <v>50001901</v>
      </c>
      <c r="C3815">
        <f>+PF2125</f>
        <v>0</v>
      </c>
      <c r="D3815" t="s">
        <v>17</v>
      </c>
      <c r="E3815">
        <v>1252419963000</v>
      </c>
      <c r="F3815">
        <v>1307442550000</v>
      </c>
      <c r="G3815">
        <v>1</v>
      </c>
      <c r="H3815" t="s">
        <v>6907</v>
      </c>
      <c r="I3815" t="s">
        <v>6908</v>
      </c>
      <c r="J3815" t="s">
        <v>6909</v>
      </c>
      <c r="K3815" t="s">
        <v>21</v>
      </c>
      <c r="L3815">
        <v>0</v>
      </c>
      <c r="M3815">
        <v>0</v>
      </c>
      <c r="N3815" t="s">
        <v>22</v>
      </c>
      <c r="O3815">
        <v>3</v>
      </c>
      <c r="P3815" s="30">
        <f>SQRT((postes_2[[#This Row],[x]]-$Q$1)^2+(postes_2[[#This Row],[y]]-$R$1)^2)</f>
        <v>547109.5174875143</v>
      </c>
      <c r="Q3815">
        <v>547744.31999999995</v>
      </c>
      <c r="R3815">
        <v>6209960.3700000001</v>
      </c>
    </row>
    <row r="3816" spans="1:18">
      <c r="A3816">
        <v>2027</v>
      </c>
      <c r="B3816">
        <v>40000771</v>
      </c>
      <c r="C3816">
        <f>+PF1791</f>
        <v>0</v>
      </c>
      <c r="D3816" t="s">
        <v>77</v>
      </c>
      <c r="E3816">
        <v>783820800000</v>
      </c>
      <c r="F3816">
        <v>1377707096000</v>
      </c>
      <c r="G3816">
        <v>1</v>
      </c>
      <c r="H3816" t="s">
        <v>3896</v>
      </c>
      <c r="I3816" t="s">
        <v>3897</v>
      </c>
      <c r="J3816" t="s">
        <v>26</v>
      </c>
      <c r="K3816" t="s">
        <v>21</v>
      </c>
      <c r="L3816">
        <v>0</v>
      </c>
      <c r="M3816">
        <v>0</v>
      </c>
      <c r="N3816" t="s">
        <v>22</v>
      </c>
      <c r="O3816">
        <v>3</v>
      </c>
      <c r="P3816" s="30">
        <f>SQRT((postes_2[[#This Row],[x]]-$Q$1)^2+(postes_2[[#This Row],[y]]-$R$1)^2)</f>
        <v>547150.04363539221</v>
      </c>
      <c r="Q3816">
        <v>858868.57999999798</v>
      </c>
      <c r="R3816">
        <v>6265947.2599999998</v>
      </c>
    </row>
    <row r="3817" spans="1:18">
      <c r="A3817">
        <v>3790</v>
      </c>
      <c r="B3817">
        <v>40000873</v>
      </c>
      <c r="C3817" t="e">
        <f>+#REF!</f>
        <v>#REF!</v>
      </c>
      <c r="D3817" t="s">
        <v>20</v>
      </c>
      <c r="E3817" s="1">
        <v>969840000000</v>
      </c>
      <c r="F3817" t="s">
        <v>20</v>
      </c>
      <c r="G3817">
        <v>1</v>
      </c>
      <c r="H3817" t="s">
        <v>2191</v>
      </c>
      <c r="I3817" t="s">
        <v>2191</v>
      </c>
      <c r="J3817" t="s">
        <v>20</v>
      </c>
      <c r="K3817" t="s">
        <v>21</v>
      </c>
      <c r="L3817">
        <v>0</v>
      </c>
      <c r="M3817">
        <v>0</v>
      </c>
      <c r="N3817" t="s">
        <v>22</v>
      </c>
      <c r="O3817">
        <v>6</v>
      </c>
      <c r="P3817" s="30">
        <f>SQRT((postes_2[[#This Row],[x]]-$Q$1)^2+(postes_2[[#This Row],[y]]-$R$1)^2)</f>
        <v>547158.91964451154</v>
      </c>
      <c r="Q3817">
        <v>849975.45000000298</v>
      </c>
      <c r="R3817">
        <v>6261507.3899999997</v>
      </c>
    </row>
    <row r="3818" spans="1:18">
      <c r="A3818">
        <v>3922</v>
      </c>
      <c r="B3818">
        <v>50001366</v>
      </c>
      <c r="C3818" t="e">
        <f>+#REF!</f>
        <v>#REF!</v>
      </c>
      <c r="D3818" t="s">
        <v>56</v>
      </c>
      <c r="E3818">
        <v>1337789509000</v>
      </c>
      <c r="F3818">
        <v>1337789488000</v>
      </c>
      <c r="G3818">
        <v>1</v>
      </c>
      <c r="H3818" t="s">
        <v>8304</v>
      </c>
      <c r="I3818" t="s">
        <v>8305</v>
      </c>
      <c r="J3818" t="s">
        <v>8306</v>
      </c>
      <c r="K3818" t="s">
        <v>21</v>
      </c>
      <c r="L3818">
        <v>0</v>
      </c>
      <c r="M3818">
        <v>0</v>
      </c>
      <c r="N3818" t="s">
        <v>22</v>
      </c>
      <c r="O3818">
        <v>6</v>
      </c>
      <c r="P3818" s="30">
        <f>SQRT((postes_2[[#This Row],[x]]-$Q$1)^2+(postes_2[[#This Row],[y]]-$R$1)^2)</f>
        <v>547284.55295881629</v>
      </c>
      <c r="Q3818">
        <v>335635.68</v>
      </c>
      <c r="R3818">
        <v>6280189.8399999999</v>
      </c>
    </row>
    <row r="3819" spans="1:18">
      <c r="A3819">
        <v>2675</v>
      </c>
      <c r="B3819">
        <v>70017677</v>
      </c>
      <c r="C3819">
        <f>+PF1149</f>
        <v>0</v>
      </c>
      <c r="D3819" t="s">
        <v>168</v>
      </c>
      <c r="E3819">
        <v>1235554567000</v>
      </c>
      <c r="F3819">
        <v>1436178048000</v>
      </c>
      <c r="G3819">
        <v>1</v>
      </c>
      <c r="H3819" t="s">
        <v>5071</v>
      </c>
      <c r="I3819" t="s">
        <v>5072</v>
      </c>
      <c r="J3819" t="s">
        <v>20</v>
      </c>
      <c r="K3819" t="s">
        <v>21</v>
      </c>
      <c r="L3819">
        <v>0</v>
      </c>
      <c r="M3819">
        <v>0</v>
      </c>
      <c r="N3819" t="s">
        <v>22</v>
      </c>
      <c r="O3819">
        <v>6</v>
      </c>
      <c r="P3819" s="30">
        <f>SQRT((postes_2[[#This Row],[x]]-$Q$1)^2+(postes_2[[#This Row],[y]]-$R$1)^2)</f>
        <v>547349.5971641863</v>
      </c>
      <c r="Q3819">
        <v>852726.5</v>
      </c>
      <c r="R3819">
        <v>6262643.6200000001</v>
      </c>
    </row>
    <row r="3820" spans="1:18">
      <c r="A3820">
        <v>2290</v>
      </c>
      <c r="B3820">
        <v>70017107</v>
      </c>
      <c r="C3820">
        <f>+PF1532</f>
        <v>0</v>
      </c>
      <c r="D3820" t="s">
        <v>77</v>
      </c>
      <c r="E3820">
        <v>1179161093000</v>
      </c>
      <c r="F3820">
        <v>1358243187000</v>
      </c>
      <c r="G3820">
        <v>1</v>
      </c>
      <c r="H3820" t="s">
        <v>5320</v>
      </c>
      <c r="I3820" t="s">
        <v>5321</v>
      </c>
      <c r="J3820" t="s">
        <v>20</v>
      </c>
      <c r="K3820" t="s">
        <v>21</v>
      </c>
      <c r="L3820">
        <v>0</v>
      </c>
      <c r="M3820">
        <v>0</v>
      </c>
      <c r="N3820" t="s">
        <v>22</v>
      </c>
      <c r="O3820">
        <v>3</v>
      </c>
      <c r="P3820" s="30">
        <f>SQRT((postes_2[[#This Row],[x]]-$Q$1)^2+(postes_2[[#This Row],[y]]-$R$1)^2)</f>
        <v>547405.39886403445</v>
      </c>
      <c r="Q3820">
        <v>690851.95000000298</v>
      </c>
      <c r="R3820">
        <v>6211990.9299999997</v>
      </c>
    </row>
    <row r="3821" spans="1:18">
      <c r="A3821">
        <v>3727</v>
      </c>
      <c r="B3821">
        <v>40000820</v>
      </c>
      <c r="C3821">
        <f>+PF96</f>
        <v>0</v>
      </c>
      <c r="D3821" t="s">
        <v>108</v>
      </c>
      <c r="E3821">
        <v>783820800000</v>
      </c>
      <c r="F3821">
        <v>1234359480000</v>
      </c>
      <c r="G3821">
        <v>1</v>
      </c>
      <c r="H3821" t="s">
        <v>7653</v>
      </c>
      <c r="I3821" t="s">
        <v>7654</v>
      </c>
      <c r="J3821" t="s">
        <v>4576</v>
      </c>
      <c r="K3821" t="s">
        <v>21</v>
      </c>
      <c r="L3821">
        <v>0</v>
      </c>
      <c r="M3821">
        <v>0</v>
      </c>
      <c r="N3821" t="s">
        <v>22</v>
      </c>
      <c r="O3821">
        <v>3</v>
      </c>
      <c r="P3821" s="30">
        <f>SQRT((postes_2[[#This Row],[x]]-$Q$1)^2+(postes_2[[#This Row],[y]]-$R$1)^2)</f>
        <v>547441.61745263555</v>
      </c>
      <c r="Q3821">
        <v>856392.25</v>
      </c>
      <c r="R3821">
        <v>6264367.04</v>
      </c>
    </row>
    <row r="3822" spans="1:18">
      <c r="A3822">
        <v>3169</v>
      </c>
      <c r="B3822">
        <v>40000894</v>
      </c>
      <c r="C3822" t="e">
        <f>+#REF!</f>
        <v>#REF!</v>
      </c>
      <c r="D3822" t="s">
        <v>77</v>
      </c>
      <c r="E3822">
        <v>956188800000</v>
      </c>
      <c r="F3822">
        <v>1376994907000</v>
      </c>
      <c r="G3822">
        <v>1</v>
      </c>
      <c r="H3822" t="s">
        <v>2800</v>
      </c>
      <c r="I3822" t="s">
        <v>2801</v>
      </c>
      <c r="J3822" t="s">
        <v>26</v>
      </c>
      <c r="K3822" t="s">
        <v>21</v>
      </c>
      <c r="L3822">
        <v>0</v>
      </c>
      <c r="M3822">
        <v>0</v>
      </c>
      <c r="N3822" t="s">
        <v>22</v>
      </c>
      <c r="O3822">
        <v>3</v>
      </c>
      <c r="P3822" s="30">
        <f>SQRT((postes_2[[#This Row],[x]]-$Q$1)^2+(postes_2[[#This Row],[y]]-$R$1)^2)</f>
        <v>547484.04086464376</v>
      </c>
      <c r="Q3822">
        <v>845909.10999999905</v>
      </c>
      <c r="R3822">
        <v>6259188.2699999996</v>
      </c>
    </row>
    <row r="3823" spans="1:18">
      <c r="A3823">
        <v>3834</v>
      </c>
      <c r="B3823">
        <v>40000835</v>
      </c>
      <c r="C3823" t="e">
        <f>+#REF!</f>
        <v>#REF!</v>
      </c>
      <c r="D3823" t="s">
        <v>168</v>
      </c>
      <c r="E3823">
        <v>783820800000</v>
      </c>
      <c r="F3823">
        <v>1442919356000</v>
      </c>
      <c r="G3823">
        <v>1</v>
      </c>
      <c r="H3823" t="s">
        <v>8355</v>
      </c>
      <c r="I3823" t="s">
        <v>8356</v>
      </c>
      <c r="J3823" t="s">
        <v>20</v>
      </c>
      <c r="K3823" t="s">
        <v>21</v>
      </c>
      <c r="L3823">
        <v>0</v>
      </c>
      <c r="M3823">
        <v>0</v>
      </c>
      <c r="N3823" t="s">
        <v>22</v>
      </c>
      <c r="O3823">
        <v>6</v>
      </c>
      <c r="P3823" s="30">
        <f>SQRT((postes_2[[#This Row],[x]]-$Q$1)^2+(postes_2[[#This Row],[y]]-$R$1)^2)</f>
        <v>547615.62401856948</v>
      </c>
      <c r="Q3823">
        <v>854675.71999999904</v>
      </c>
      <c r="R3823">
        <v>6263313.2999999998</v>
      </c>
    </row>
    <row r="3824" spans="1:18">
      <c r="A3824">
        <v>3835</v>
      </c>
      <c r="B3824">
        <v>70055783</v>
      </c>
      <c r="C3824" t="e">
        <f>+#REF!</f>
        <v>#REF!</v>
      </c>
      <c r="D3824" t="s">
        <v>264</v>
      </c>
      <c r="E3824">
        <v>1426268040000</v>
      </c>
      <c r="F3824">
        <v>1426267979000</v>
      </c>
      <c r="G3824">
        <v>1</v>
      </c>
      <c r="H3824" t="s">
        <v>8355</v>
      </c>
      <c r="I3824" t="s">
        <v>8356</v>
      </c>
      <c r="J3824" t="s">
        <v>20</v>
      </c>
      <c r="K3824" t="s">
        <v>21</v>
      </c>
      <c r="L3824">
        <v>0</v>
      </c>
      <c r="M3824">
        <v>0</v>
      </c>
      <c r="N3824" t="s">
        <v>22</v>
      </c>
      <c r="O3824">
        <v>6</v>
      </c>
      <c r="P3824" s="30">
        <f>SQRT((postes_2[[#This Row],[x]]-$Q$1)^2+(postes_2[[#This Row],[y]]-$R$1)^2)</f>
        <v>547615.62401856948</v>
      </c>
      <c r="Q3824">
        <v>854675.71999999904</v>
      </c>
      <c r="R3824">
        <v>6263313.2999999998</v>
      </c>
    </row>
    <row r="3825" spans="1:18">
      <c r="A3825">
        <v>1385</v>
      </c>
      <c r="B3825">
        <v>50001880</v>
      </c>
      <c r="C3825">
        <f>+PF2442</f>
        <v>0</v>
      </c>
      <c r="D3825" t="s">
        <v>77</v>
      </c>
      <c r="E3825">
        <v>610761600000</v>
      </c>
      <c r="F3825">
        <v>1358243294000</v>
      </c>
      <c r="G3825">
        <v>1</v>
      </c>
      <c r="H3825" t="s">
        <v>2754</v>
      </c>
      <c r="I3825" t="s">
        <v>2755</v>
      </c>
      <c r="J3825" t="s">
        <v>26</v>
      </c>
      <c r="K3825" t="s">
        <v>21</v>
      </c>
      <c r="L3825">
        <v>0</v>
      </c>
      <c r="M3825">
        <v>0</v>
      </c>
      <c r="N3825" t="s">
        <v>22</v>
      </c>
      <c r="O3825">
        <v>3</v>
      </c>
      <c r="P3825" s="30">
        <f>SQRT((postes_2[[#This Row],[x]]-$Q$1)^2+(postes_2[[#This Row],[y]]-$R$1)^2)</f>
        <v>547619.39044590888</v>
      </c>
      <c r="Q3825">
        <v>703859.43</v>
      </c>
      <c r="R3825">
        <v>6213865.0199999996</v>
      </c>
    </row>
    <row r="3826" spans="1:18">
      <c r="A3826">
        <v>3343</v>
      </c>
      <c r="B3826">
        <v>50001917</v>
      </c>
      <c r="C3826" t="e">
        <f>+#REF!</f>
        <v>#REF!</v>
      </c>
      <c r="D3826" t="s">
        <v>17</v>
      </c>
      <c r="E3826" s="1">
        <v>1013040000000</v>
      </c>
      <c r="F3826">
        <v>1307443319000</v>
      </c>
      <c r="G3826">
        <v>1</v>
      </c>
      <c r="H3826" t="s">
        <v>3749</v>
      </c>
      <c r="I3826" t="s">
        <v>3750</v>
      </c>
      <c r="J3826" t="s">
        <v>3751</v>
      </c>
      <c r="K3826" t="s">
        <v>21</v>
      </c>
      <c r="L3826">
        <v>0</v>
      </c>
      <c r="M3826">
        <v>0</v>
      </c>
      <c r="N3826" t="s">
        <v>22</v>
      </c>
      <c r="O3826">
        <v>3</v>
      </c>
      <c r="P3826" s="30">
        <f>SQRT((postes_2[[#This Row],[x]]-$Q$1)^2+(postes_2[[#This Row],[y]]-$R$1)^2)</f>
        <v>547845.63655397168</v>
      </c>
      <c r="Q3826">
        <v>550757.17000000202</v>
      </c>
      <c r="R3826">
        <v>6208880.5800000001</v>
      </c>
    </row>
    <row r="3827" spans="1:18">
      <c r="A3827">
        <v>807</v>
      </c>
      <c r="B3827">
        <v>50001822</v>
      </c>
      <c r="C3827">
        <f>+PF3022</f>
        <v>0</v>
      </c>
      <c r="D3827" t="s">
        <v>74</v>
      </c>
      <c r="E3827" s="1">
        <v>1047600000000</v>
      </c>
      <c r="F3827">
        <v>1371724371000</v>
      </c>
      <c r="G3827">
        <v>1</v>
      </c>
      <c r="H3827" t="s">
        <v>1744</v>
      </c>
      <c r="I3827" t="s">
        <v>1745</v>
      </c>
      <c r="J3827" t="s">
        <v>20</v>
      </c>
      <c r="K3827" t="s">
        <v>21</v>
      </c>
      <c r="L3827">
        <v>0</v>
      </c>
      <c r="M3827">
        <v>0</v>
      </c>
      <c r="N3827" t="s">
        <v>22</v>
      </c>
      <c r="O3827">
        <v>3</v>
      </c>
      <c r="P3827" s="30">
        <f>SQRT((postes_2[[#This Row],[x]]-$Q$1)^2+(postes_2[[#This Row],[y]]-$R$1)^2)</f>
        <v>548524.72607327055</v>
      </c>
      <c r="Q3827">
        <v>453764.109999999</v>
      </c>
      <c r="R3827">
        <v>6227798.1399999997</v>
      </c>
    </row>
    <row r="3828" spans="1:18">
      <c r="A3828">
        <v>366</v>
      </c>
      <c r="B3828">
        <v>50001927</v>
      </c>
      <c r="C3828">
        <f>+PF3464</f>
        <v>0</v>
      </c>
      <c r="D3828" t="s">
        <v>20</v>
      </c>
      <c r="E3828">
        <v>1014681600000</v>
      </c>
      <c r="F3828" t="s">
        <v>20</v>
      </c>
      <c r="G3828">
        <v>1</v>
      </c>
      <c r="H3828" t="s">
        <v>848</v>
      </c>
      <c r="I3828" t="s">
        <v>849</v>
      </c>
      <c r="J3828" t="s">
        <v>20</v>
      </c>
      <c r="K3828" t="s">
        <v>21</v>
      </c>
      <c r="L3828">
        <v>0</v>
      </c>
      <c r="M3828">
        <v>0</v>
      </c>
      <c r="N3828" t="s">
        <v>22</v>
      </c>
      <c r="O3828">
        <v>3</v>
      </c>
      <c r="P3828" s="30">
        <f>SQRT((postes_2[[#This Row],[x]]-$Q$1)^2+(postes_2[[#This Row],[y]]-$R$1)^2)</f>
        <v>548656.81010033842</v>
      </c>
      <c r="Q3828">
        <v>587449</v>
      </c>
      <c r="R3828">
        <v>6205288.6900000004</v>
      </c>
    </row>
    <row r="3829" spans="1:18">
      <c r="A3829">
        <v>2278</v>
      </c>
      <c r="B3829">
        <v>40000874</v>
      </c>
      <c r="C3829">
        <f>+PF1553</f>
        <v>0</v>
      </c>
      <c r="D3829" t="s">
        <v>108</v>
      </c>
      <c r="E3829">
        <v>783820800000</v>
      </c>
      <c r="F3829">
        <v>1233935803000</v>
      </c>
      <c r="G3829">
        <v>1</v>
      </c>
      <c r="H3829" t="s">
        <v>5408</v>
      </c>
      <c r="I3829" t="s">
        <v>5409</v>
      </c>
      <c r="J3829" t="s">
        <v>5410</v>
      </c>
      <c r="K3829" t="s">
        <v>21</v>
      </c>
      <c r="L3829">
        <v>0</v>
      </c>
      <c r="M3829">
        <v>0</v>
      </c>
      <c r="N3829" t="s">
        <v>22</v>
      </c>
      <c r="O3829">
        <v>3</v>
      </c>
      <c r="P3829" s="30">
        <f>SQRT((postes_2[[#This Row],[x]]-$Q$1)^2+(postes_2[[#This Row],[y]]-$R$1)^2)</f>
        <v>548673.70046976046</v>
      </c>
      <c r="Q3829">
        <v>849438.61999999697</v>
      </c>
      <c r="R3829">
        <v>6259563.0800000001</v>
      </c>
    </row>
    <row r="3830" spans="1:18">
      <c r="A3830">
        <v>40</v>
      </c>
      <c r="B3830">
        <v>40000872</v>
      </c>
      <c r="C3830">
        <f>+PF3792</f>
        <v>0</v>
      </c>
      <c r="D3830" t="s">
        <v>1094</v>
      </c>
      <c r="E3830">
        <v>956188800000</v>
      </c>
      <c r="F3830">
        <v>1423736684000</v>
      </c>
      <c r="G3830">
        <v>1</v>
      </c>
      <c r="H3830" t="s">
        <v>6874</v>
      </c>
      <c r="I3830" t="s">
        <v>6875</v>
      </c>
      <c r="J3830" t="s">
        <v>26</v>
      </c>
      <c r="K3830" t="s">
        <v>21</v>
      </c>
      <c r="L3830">
        <v>0</v>
      </c>
      <c r="M3830">
        <v>0</v>
      </c>
      <c r="N3830" t="s">
        <v>22</v>
      </c>
      <c r="O3830">
        <v>3</v>
      </c>
      <c r="P3830" s="30">
        <f>SQRT((postes_2[[#This Row],[x]]-$Q$1)^2+(postes_2[[#This Row],[y]]-$R$1)^2)</f>
        <v>548749.26755788573</v>
      </c>
      <c r="Q3830">
        <v>852021.17000000202</v>
      </c>
      <c r="R3830">
        <v>6260736.8200000003</v>
      </c>
    </row>
    <row r="3831" spans="1:18">
      <c r="A3831">
        <v>2255</v>
      </c>
      <c r="B3831">
        <v>40001964</v>
      </c>
      <c r="C3831" t="e">
        <f>+#REF!</f>
        <v>#REF!</v>
      </c>
      <c r="D3831" t="s">
        <v>108</v>
      </c>
      <c r="E3831" s="1">
        <v>969840000000</v>
      </c>
      <c r="F3831">
        <v>1233935806000</v>
      </c>
      <c r="G3831">
        <v>1</v>
      </c>
      <c r="H3831" t="s">
        <v>4467</v>
      </c>
      <c r="I3831" t="s">
        <v>4468</v>
      </c>
      <c r="J3831" t="s">
        <v>4469</v>
      </c>
      <c r="K3831" t="s">
        <v>21</v>
      </c>
      <c r="L3831">
        <v>0</v>
      </c>
      <c r="M3831">
        <v>0</v>
      </c>
      <c r="N3831" t="s">
        <v>22</v>
      </c>
      <c r="O3831">
        <v>3</v>
      </c>
      <c r="P3831" s="30">
        <f>SQRT((postes_2[[#This Row],[x]]-$Q$1)^2+(postes_2[[#This Row],[y]]-$R$1)^2)</f>
        <v>548788.29782238125</v>
      </c>
      <c r="Q3831">
        <v>847814.52000000305</v>
      </c>
      <c r="R3831">
        <v>6258653.46</v>
      </c>
    </row>
    <row r="3832" spans="1:18">
      <c r="A3832">
        <v>1074</v>
      </c>
      <c r="B3832">
        <v>50001884</v>
      </c>
      <c r="C3832">
        <f>+PF2760</f>
        <v>0</v>
      </c>
      <c r="D3832" t="s">
        <v>108</v>
      </c>
      <c r="E3832">
        <v>935971200000</v>
      </c>
      <c r="F3832">
        <v>1237904252000</v>
      </c>
      <c r="G3832">
        <v>1</v>
      </c>
      <c r="H3832" t="s">
        <v>6533</v>
      </c>
      <c r="I3832" t="s">
        <v>6534</v>
      </c>
      <c r="J3832" t="s">
        <v>20</v>
      </c>
      <c r="K3832" t="s">
        <v>21</v>
      </c>
      <c r="L3832">
        <v>0</v>
      </c>
      <c r="M3832">
        <v>0</v>
      </c>
      <c r="N3832" t="s">
        <v>22</v>
      </c>
      <c r="O3832">
        <v>3</v>
      </c>
      <c r="P3832" s="30">
        <f>SQRT((postes_2[[#This Row],[x]]-$Q$1)^2+(postes_2[[#This Row],[y]]-$R$1)^2)</f>
        <v>549028.66466947005</v>
      </c>
      <c r="Q3832">
        <v>702693.71000000101</v>
      </c>
      <c r="R3832">
        <v>6212234.9199999999</v>
      </c>
    </row>
    <row r="3833" spans="1:18">
      <c r="A3833">
        <v>512</v>
      </c>
      <c r="B3833">
        <v>40000502</v>
      </c>
      <c r="C3833">
        <f>+PF3326</f>
        <v>0</v>
      </c>
      <c r="D3833" t="s">
        <v>274</v>
      </c>
      <c r="E3833">
        <v>1449573430000</v>
      </c>
      <c r="F3833">
        <v>1450280460000</v>
      </c>
      <c r="G3833">
        <v>1</v>
      </c>
      <c r="H3833" t="s">
        <v>1075</v>
      </c>
      <c r="I3833" t="s">
        <v>1076</v>
      </c>
      <c r="J3833" t="s">
        <v>20</v>
      </c>
      <c r="K3833" t="s">
        <v>21</v>
      </c>
      <c r="L3833">
        <v>0</v>
      </c>
      <c r="M3833">
        <v>0</v>
      </c>
      <c r="N3833" t="s">
        <v>22</v>
      </c>
      <c r="O3833">
        <v>6</v>
      </c>
      <c r="P3833" s="30">
        <f>SQRT((postes_2[[#This Row],[x]]-$Q$1)^2+(postes_2[[#This Row],[y]]-$R$1)^2)</f>
        <v>549105.52380455041</v>
      </c>
      <c r="Q3833">
        <v>923357.36999999697</v>
      </c>
      <c r="R3833">
        <v>6302221.9199999999</v>
      </c>
    </row>
    <row r="3834" spans="1:18">
      <c r="A3834">
        <v>782</v>
      </c>
      <c r="B3834">
        <v>50001438</v>
      </c>
      <c r="C3834">
        <f>+PF3057</f>
        <v>0</v>
      </c>
      <c r="D3834" t="s">
        <v>56</v>
      </c>
      <c r="E3834">
        <v>1337674351000</v>
      </c>
      <c r="F3834">
        <v>1337674329000</v>
      </c>
      <c r="G3834">
        <v>1</v>
      </c>
      <c r="H3834" t="s">
        <v>1551</v>
      </c>
      <c r="I3834" t="s">
        <v>1552</v>
      </c>
      <c r="J3834" t="s">
        <v>20</v>
      </c>
      <c r="K3834" t="s">
        <v>21</v>
      </c>
      <c r="L3834">
        <v>0</v>
      </c>
      <c r="M3834">
        <v>0</v>
      </c>
      <c r="N3834" t="s">
        <v>22</v>
      </c>
      <c r="O3834">
        <v>6</v>
      </c>
      <c r="P3834" s="30">
        <f>SQRT((postes_2[[#This Row],[x]]-$Q$1)^2+(postes_2[[#This Row],[y]]-$R$1)^2)</f>
        <v>549110.66170032287</v>
      </c>
      <c r="Q3834">
        <v>340761.72999999701</v>
      </c>
      <c r="R3834">
        <v>6275152.46</v>
      </c>
    </row>
    <row r="3835" spans="1:18">
      <c r="A3835">
        <v>3279</v>
      </c>
      <c r="B3835">
        <v>40000844</v>
      </c>
      <c r="C3835">
        <f>+PF558</f>
        <v>0</v>
      </c>
      <c r="D3835" t="s">
        <v>30</v>
      </c>
      <c r="E3835">
        <v>1007078400000</v>
      </c>
      <c r="F3835">
        <v>1359550809000</v>
      </c>
      <c r="G3835">
        <v>1</v>
      </c>
      <c r="H3835" t="s">
        <v>7646</v>
      </c>
      <c r="I3835" t="s">
        <v>4189</v>
      </c>
      <c r="J3835" t="s">
        <v>7647</v>
      </c>
      <c r="K3835" t="s">
        <v>21</v>
      </c>
      <c r="L3835">
        <v>0</v>
      </c>
      <c r="M3835">
        <v>0</v>
      </c>
      <c r="N3835" t="s">
        <v>22</v>
      </c>
      <c r="O3835">
        <v>3</v>
      </c>
      <c r="P3835" s="30">
        <f>SQRT((postes_2[[#This Row],[x]]-$Q$1)^2+(postes_2[[#This Row],[y]]-$R$1)^2)</f>
        <v>549112.57305649319</v>
      </c>
      <c r="Q3835">
        <v>857966.00999999803</v>
      </c>
      <c r="R3835">
        <v>6263288.9199999999</v>
      </c>
    </row>
    <row r="3836" spans="1:18">
      <c r="A3836">
        <v>3827</v>
      </c>
      <c r="B3836">
        <v>50003023</v>
      </c>
      <c r="C3836" t="e">
        <f>+#REF!</f>
        <v>#REF!</v>
      </c>
      <c r="D3836" t="s">
        <v>20</v>
      </c>
      <c r="E3836" s="1">
        <v>1049328000000</v>
      </c>
      <c r="F3836" t="s">
        <v>20</v>
      </c>
      <c r="G3836">
        <v>1</v>
      </c>
      <c r="H3836" t="s">
        <v>8157</v>
      </c>
      <c r="I3836" t="s">
        <v>8158</v>
      </c>
      <c r="J3836" t="s">
        <v>20</v>
      </c>
      <c r="K3836" t="s">
        <v>21</v>
      </c>
      <c r="L3836">
        <v>0</v>
      </c>
      <c r="M3836">
        <v>0</v>
      </c>
      <c r="N3836" t="s">
        <v>22</v>
      </c>
      <c r="O3836">
        <v>3</v>
      </c>
      <c r="P3836" s="30">
        <f>SQRT((postes_2[[#This Row],[x]]-$Q$1)^2+(postes_2[[#This Row],[y]]-$R$1)^2)</f>
        <v>549134.44078212476</v>
      </c>
      <c r="Q3836">
        <v>374024.28999999899</v>
      </c>
      <c r="R3836">
        <v>6257839.1100000003</v>
      </c>
    </row>
    <row r="3837" spans="1:18">
      <c r="A3837">
        <v>1640</v>
      </c>
      <c r="B3837">
        <v>50001857</v>
      </c>
      <c r="C3837">
        <f>+PF2201</f>
        <v>0</v>
      </c>
      <c r="D3837" t="s">
        <v>74</v>
      </c>
      <c r="E3837">
        <v>885945600000</v>
      </c>
      <c r="F3837">
        <v>1370340795000</v>
      </c>
      <c r="G3837">
        <v>1</v>
      </c>
      <c r="H3837" t="s">
        <v>3486</v>
      </c>
      <c r="I3837" t="s">
        <v>3487</v>
      </c>
      <c r="J3837" t="s">
        <v>20</v>
      </c>
      <c r="K3837" t="s">
        <v>21</v>
      </c>
      <c r="L3837">
        <v>0</v>
      </c>
      <c r="M3837">
        <v>0</v>
      </c>
      <c r="N3837" t="s">
        <v>22</v>
      </c>
      <c r="O3837">
        <v>5</v>
      </c>
      <c r="P3837" s="30">
        <f>SQRT((postes_2[[#This Row],[x]]-$Q$1)^2+(postes_2[[#This Row],[y]]-$R$1)^2)</f>
        <v>549422.15564366092</v>
      </c>
      <c r="Q3837">
        <v>468147.10000000102</v>
      </c>
      <c r="R3837">
        <v>6222793.8099999996</v>
      </c>
    </row>
    <row r="3838" spans="1:18">
      <c r="A3838">
        <v>2026</v>
      </c>
      <c r="B3838">
        <v>40000846</v>
      </c>
      <c r="C3838" t="e">
        <f>+#REF!</f>
        <v>#REF!</v>
      </c>
      <c r="D3838" t="s">
        <v>77</v>
      </c>
      <c r="E3838">
        <v>1006905600000</v>
      </c>
      <c r="F3838">
        <v>1377685597000</v>
      </c>
      <c r="G3838">
        <v>1</v>
      </c>
      <c r="H3838" t="s">
        <v>3894</v>
      </c>
      <c r="I3838" t="s">
        <v>3894</v>
      </c>
      <c r="J3838" t="s">
        <v>3895</v>
      </c>
      <c r="K3838" t="s">
        <v>21</v>
      </c>
      <c r="L3838">
        <v>0</v>
      </c>
      <c r="M3838">
        <v>0</v>
      </c>
      <c r="N3838" t="s">
        <v>22</v>
      </c>
      <c r="O3838">
        <v>3</v>
      </c>
      <c r="P3838" s="30">
        <f>SQRT((postes_2[[#This Row],[x]]-$Q$1)^2+(postes_2[[#This Row],[y]]-$R$1)^2)</f>
        <v>549494.86063188396</v>
      </c>
      <c r="Q3838">
        <v>856429.54999999702</v>
      </c>
      <c r="R3838">
        <v>6262088.6100000003</v>
      </c>
    </row>
    <row r="3839" spans="1:18">
      <c r="A3839">
        <v>1065</v>
      </c>
      <c r="B3839">
        <v>50001928</v>
      </c>
      <c r="C3839">
        <f>+PF2776</f>
        <v>0</v>
      </c>
      <c r="D3839" t="s">
        <v>77</v>
      </c>
      <c r="E3839">
        <v>610761600000</v>
      </c>
      <c r="F3839">
        <v>1357820033000</v>
      </c>
      <c r="G3839">
        <v>1</v>
      </c>
      <c r="H3839" t="s">
        <v>6516</v>
      </c>
      <c r="I3839" t="s">
        <v>6517</v>
      </c>
      <c r="J3839" t="s">
        <v>20</v>
      </c>
      <c r="K3839" t="s">
        <v>21</v>
      </c>
      <c r="L3839">
        <v>0</v>
      </c>
      <c r="M3839">
        <v>0</v>
      </c>
      <c r="N3839" t="s">
        <v>22</v>
      </c>
      <c r="O3839">
        <v>3</v>
      </c>
      <c r="P3839" s="30">
        <f>SQRT((postes_2[[#This Row],[x]]-$Q$1)^2+(postes_2[[#This Row],[y]]-$R$1)^2)</f>
        <v>549647.96676695347</v>
      </c>
      <c r="Q3839">
        <v>634652.65999999596</v>
      </c>
      <c r="R3839">
        <v>6204346.6500000004</v>
      </c>
    </row>
    <row r="3840" spans="1:18">
      <c r="A3840">
        <v>657</v>
      </c>
      <c r="B3840">
        <v>50001400</v>
      </c>
      <c r="C3840">
        <f>+PF3185</f>
        <v>0</v>
      </c>
      <c r="D3840" t="s">
        <v>274</v>
      </c>
      <c r="E3840">
        <v>610761600000</v>
      </c>
      <c r="F3840">
        <v>1447940155000</v>
      </c>
      <c r="G3840">
        <v>1</v>
      </c>
      <c r="H3840" t="s">
        <v>2094</v>
      </c>
      <c r="I3840" t="s">
        <v>2095</v>
      </c>
      <c r="J3840" t="s">
        <v>20</v>
      </c>
      <c r="K3840" t="s">
        <v>21</v>
      </c>
      <c r="L3840">
        <v>0</v>
      </c>
      <c r="M3840">
        <v>0</v>
      </c>
      <c r="N3840" t="s">
        <v>22</v>
      </c>
      <c r="O3840">
        <v>3</v>
      </c>
      <c r="P3840" s="30">
        <f>SQRT((postes_2[[#This Row],[x]]-$Q$1)^2+(postes_2[[#This Row],[y]]-$R$1)^2)</f>
        <v>549775.79675871157</v>
      </c>
      <c r="Q3840">
        <v>335447.89999999898</v>
      </c>
      <c r="R3840">
        <v>6277419.6399999997</v>
      </c>
    </row>
    <row r="3841" spans="1:18">
      <c r="A3841">
        <v>861</v>
      </c>
      <c r="B3841">
        <v>50001823</v>
      </c>
      <c r="C3841">
        <f>+PF2982</f>
        <v>0</v>
      </c>
      <c r="D3841" t="s">
        <v>74</v>
      </c>
      <c r="E3841">
        <v>755913600000</v>
      </c>
      <c r="F3841">
        <v>1371724758000</v>
      </c>
      <c r="G3841">
        <v>1</v>
      </c>
      <c r="H3841" t="s">
        <v>1853</v>
      </c>
      <c r="I3841" t="s">
        <v>1854</v>
      </c>
      <c r="J3841" t="s">
        <v>20</v>
      </c>
      <c r="K3841" t="s">
        <v>21</v>
      </c>
      <c r="L3841">
        <v>0</v>
      </c>
      <c r="M3841">
        <v>0</v>
      </c>
      <c r="N3841" t="s">
        <v>22</v>
      </c>
      <c r="O3841">
        <v>3</v>
      </c>
      <c r="P3841" s="30">
        <f>SQRT((postes_2[[#This Row],[x]]-$Q$1)^2+(postes_2[[#This Row],[y]]-$R$1)^2)</f>
        <v>550057.20550183894</v>
      </c>
      <c r="Q3841">
        <v>452124.39999999898</v>
      </c>
      <c r="R3841">
        <v>6226689.3200000003</v>
      </c>
    </row>
    <row r="3842" spans="1:18">
      <c r="A3842">
        <v>1229</v>
      </c>
      <c r="B3842">
        <v>70017477</v>
      </c>
      <c r="C3842" t="e">
        <f>+#REF!</f>
        <v>#REF!</v>
      </c>
      <c r="D3842" t="s">
        <v>274</v>
      </c>
      <c r="E3842">
        <v>1190208540000</v>
      </c>
      <c r="F3842">
        <v>1424858591000</v>
      </c>
      <c r="G3842">
        <v>1</v>
      </c>
      <c r="H3842" t="s">
        <v>2183</v>
      </c>
      <c r="I3842" t="s">
        <v>2184</v>
      </c>
      <c r="J3842" t="s">
        <v>20</v>
      </c>
      <c r="K3842" t="s">
        <v>21</v>
      </c>
      <c r="L3842">
        <v>0</v>
      </c>
      <c r="M3842">
        <v>0</v>
      </c>
      <c r="N3842" t="s">
        <v>22</v>
      </c>
      <c r="O3842">
        <v>3</v>
      </c>
      <c r="P3842" s="30">
        <f>SQRT((postes_2[[#This Row],[x]]-$Q$1)^2+(postes_2[[#This Row],[y]]-$R$1)^2)</f>
        <v>550203.85254867293</v>
      </c>
      <c r="Q3842">
        <v>853839.71999999904</v>
      </c>
      <c r="R3842">
        <v>6260010.1100000003</v>
      </c>
    </row>
    <row r="3843" spans="1:18">
      <c r="A3843">
        <v>3241</v>
      </c>
      <c r="B3843">
        <v>50001752</v>
      </c>
      <c r="C3843" t="e">
        <f>+#REF!</f>
        <v>#REF!</v>
      </c>
      <c r="D3843" t="s">
        <v>108</v>
      </c>
      <c r="E3843">
        <v>610761600000</v>
      </c>
      <c r="F3843">
        <v>1259580622000</v>
      </c>
      <c r="G3843">
        <v>1</v>
      </c>
      <c r="H3843" t="s">
        <v>4679</v>
      </c>
      <c r="I3843" t="s">
        <v>4680</v>
      </c>
      <c r="J3843" t="s">
        <v>26</v>
      </c>
      <c r="K3843" t="s">
        <v>21</v>
      </c>
      <c r="L3843">
        <v>0</v>
      </c>
      <c r="M3843">
        <v>0</v>
      </c>
      <c r="N3843" t="s">
        <v>22</v>
      </c>
      <c r="O3843">
        <v>3</v>
      </c>
      <c r="P3843" s="30">
        <f>SQRT((postes_2[[#This Row],[x]]-$Q$1)^2+(postes_2[[#This Row],[y]]-$R$1)^2)</f>
        <v>550229.08453571494</v>
      </c>
      <c r="Q3843">
        <v>421846.35000000102</v>
      </c>
      <c r="R3843">
        <v>6236574.1299999999</v>
      </c>
    </row>
    <row r="3844" spans="1:18">
      <c r="A3844">
        <v>1751</v>
      </c>
      <c r="B3844">
        <v>50001938</v>
      </c>
      <c r="C3844">
        <f>+PF2095</f>
        <v>0</v>
      </c>
      <c r="D3844" t="s">
        <v>20</v>
      </c>
      <c r="E3844">
        <v>1015286400000</v>
      </c>
      <c r="F3844" t="s">
        <v>20</v>
      </c>
      <c r="G3844">
        <v>1</v>
      </c>
      <c r="H3844" t="s">
        <v>7031</v>
      </c>
      <c r="I3844" t="s">
        <v>7032</v>
      </c>
      <c r="J3844" t="s">
        <v>20</v>
      </c>
      <c r="K3844" t="s">
        <v>21</v>
      </c>
      <c r="L3844">
        <v>0</v>
      </c>
      <c r="M3844">
        <v>0</v>
      </c>
      <c r="N3844" t="s">
        <v>22</v>
      </c>
      <c r="O3844">
        <v>3</v>
      </c>
      <c r="P3844" s="30">
        <f>SQRT((postes_2[[#This Row],[x]]-$Q$1)^2+(postes_2[[#This Row],[y]]-$R$1)^2)</f>
        <v>550269.11632072309</v>
      </c>
      <c r="Q3844">
        <v>604697</v>
      </c>
      <c r="R3844">
        <v>6203223.5099999998</v>
      </c>
    </row>
    <row r="3845" spans="1:18">
      <c r="A3845">
        <v>2250</v>
      </c>
      <c r="B3845">
        <v>40000910</v>
      </c>
      <c r="C3845">
        <f>+PF1597</f>
        <v>0</v>
      </c>
      <c r="D3845" t="s">
        <v>108</v>
      </c>
      <c r="E3845">
        <v>610761600000</v>
      </c>
      <c r="F3845">
        <v>1234272939000</v>
      </c>
      <c r="G3845">
        <v>1</v>
      </c>
      <c r="H3845" t="s">
        <v>4454</v>
      </c>
      <c r="I3845" t="s">
        <v>4455</v>
      </c>
      <c r="J3845" t="s">
        <v>20</v>
      </c>
      <c r="K3845" t="s">
        <v>21</v>
      </c>
      <c r="L3845">
        <v>0</v>
      </c>
      <c r="M3845">
        <v>0</v>
      </c>
      <c r="N3845" t="s">
        <v>22</v>
      </c>
      <c r="O3845">
        <v>3</v>
      </c>
      <c r="P3845" s="30">
        <f>SQRT((postes_2[[#This Row],[x]]-$Q$1)^2+(postes_2[[#This Row],[y]]-$R$1)^2)</f>
        <v>550318.23450907879</v>
      </c>
      <c r="Q3845">
        <v>847073.72999999695</v>
      </c>
      <c r="R3845">
        <v>6256603.7199999997</v>
      </c>
    </row>
    <row r="3846" spans="1:18">
      <c r="A3846">
        <v>69</v>
      </c>
      <c r="B3846">
        <v>70025077</v>
      </c>
      <c r="C3846">
        <f>+PF3779</f>
        <v>0</v>
      </c>
      <c r="D3846" t="s">
        <v>23</v>
      </c>
      <c r="E3846">
        <v>1242034257000</v>
      </c>
      <c r="F3846">
        <v>1242033972000</v>
      </c>
      <c r="G3846">
        <v>1</v>
      </c>
      <c r="H3846" t="s">
        <v>3522</v>
      </c>
      <c r="I3846" t="s">
        <v>3523</v>
      </c>
      <c r="J3846" t="s">
        <v>3524</v>
      </c>
      <c r="K3846" t="s">
        <v>21</v>
      </c>
      <c r="L3846">
        <v>0</v>
      </c>
      <c r="M3846">
        <v>0</v>
      </c>
      <c r="N3846" t="s">
        <v>22</v>
      </c>
      <c r="O3846">
        <v>3</v>
      </c>
      <c r="P3846" s="30">
        <f>SQRT((postes_2[[#This Row],[x]]-$Q$1)^2+(postes_2[[#This Row],[y]]-$R$1)^2)</f>
        <v>550505.44150728872</v>
      </c>
      <c r="Q3846">
        <v>849853.45000000298</v>
      </c>
      <c r="R3846">
        <v>6257729.0899999999</v>
      </c>
    </row>
    <row r="3847" spans="1:18">
      <c r="A3847">
        <v>2659</v>
      </c>
      <c r="B3847">
        <v>50001436</v>
      </c>
      <c r="C3847" t="e">
        <f>+#REF!</f>
        <v>#REF!</v>
      </c>
      <c r="D3847" t="s">
        <v>74</v>
      </c>
      <c r="E3847">
        <v>610761600000</v>
      </c>
      <c r="F3847">
        <v>1380123889000</v>
      </c>
      <c r="G3847">
        <v>1</v>
      </c>
      <c r="H3847" t="s">
        <v>5038</v>
      </c>
      <c r="I3847" t="s">
        <v>5039</v>
      </c>
      <c r="J3847" t="s">
        <v>26</v>
      </c>
      <c r="K3847" t="s">
        <v>21</v>
      </c>
      <c r="L3847">
        <v>0</v>
      </c>
      <c r="M3847">
        <v>0</v>
      </c>
      <c r="N3847" t="s">
        <v>22</v>
      </c>
      <c r="O3847">
        <v>3</v>
      </c>
      <c r="P3847" s="30">
        <f>SQRT((postes_2[[#This Row],[x]]-$Q$1)^2+(postes_2[[#This Row],[y]]-$R$1)^2)</f>
        <v>550736.37848496751</v>
      </c>
      <c r="Q3847">
        <v>338244.75</v>
      </c>
      <c r="R3847">
        <v>6274709.4299999997</v>
      </c>
    </row>
    <row r="3848" spans="1:18">
      <c r="A3848">
        <v>843</v>
      </c>
      <c r="B3848">
        <v>70026077</v>
      </c>
      <c r="C3848">
        <f>+PF3010</f>
        <v>0</v>
      </c>
      <c r="D3848" t="s">
        <v>274</v>
      </c>
      <c r="E3848">
        <v>1257263558000</v>
      </c>
      <c r="F3848">
        <v>1424946197000</v>
      </c>
      <c r="G3848">
        <v>1</v>
      </c>
      <c r="H3848" t="s">
        <v>1819</v>
      </c>
      <c r="I3848" t="s">
        <v>1820</v>
      </c>
      <c r="J3848" t="s">
        <v>20</v>
      </c>
      <c r="K3848" t="s">
        <v>21</v>
      </c>
      <c r="L3848">
        <v>0</v>
      </c>
      <c r="M3848">
        <v>0</v>
      </c>
      <c r="N3848" t="s">
        <v>22</v>
      </c>
      <c r="O3848">
        <v>6</v>
      </c>
      <c r="P3848" s="30">
        <f>SQRT((postes_2[[#This Row],[x]]-$Q$1)^2+(postes_2[[#This Row],[y]]-$R$1)^2)</f>
        <v>550916.13460771844</v>
      </c>
      <c r="Q3848">
        <v>851979.46000000101</v>
      </c>
      <c r="R3848">
        <v>6258304.3700000001</v>
      </c>
    </row>
    <row r="3849" spans="1:18">
      <c r="A3849">
        <v>3645</v>
      </c>
      <c r="B3849">
        <v>40000727</v>
      </c>
      <c r="C3849" t="e">
        <f>+#REF!</f>
        <v>#REF!</v>
      </c>
      <c r="D3849" t="s">
        <v>77</v>
      </c>
      <c r="E3849">
        <v>956188800000</v>
      </c>
      <c r="F3849">
        <v>1377274710000</v>
      </c>
      <c r="G3849">
        <v>1</v>
      </c>
      <c r="H3849" t="s">
        <v>7709</v>
      </c>
      <c r="I3849" t="s">
        <v>7710</v>
      </c>
      <c r="J3849" t="s">
        <v>26</v>
      </c>
      <c r="K3849" t="s">
        <v>21</v>
      </c>
      <c r="L3849">
        <v>0</v>
      </c>
      <c r="M3849">
        <v>0</v>
      </c>
      <c r="N3849" t="s">
        <v>22</v>
      </c>
      <c r="O3849">
        <v>3</v>
      </c>
      <c r="P3849" s="30">
        <f>SQRT((postes_2[[#This Row],[x]]-$Q$1)^2+(postes_2[[#This Row],[y]]-$R$1)^2)</f>
        <v>551107.04673055978</v>
      </c>
      <c r="Q3849">
        <v>875583.86999999697</v>
      </c>
      <c r="R3849">
        <v>6270313.0599999996</v>
      </c>
    </row>
    <row r="3850" spans="1:18">
      <c r="A3850">
        <v>3583</v>
      </c>
      <c r="B3850">
        <v>40000638</v>
      </c>
      <c r="C3850" t="e">
        <f>+#REF!</f>
        <v>#REF!</v>
      </c>
      <c r="D3850" t="s">
        <v>77</v>
      </c>
      <c r="E3850">
        <v>610761600000</v>
      </c>
      <c r="F3850">
        <v>1376411453000</v>
      </c>
      <c r="G3850">
        <v>1</v>
      </c>
      <c r="H3850" t="s">
        <v>7374</v>
      </c>
      <c r="I3850" t="s">
        <v>7375</v>
      </c>
      <c r="J3850" t="s">
        <v>20</v>
      </c>
      <c r="K3850" t="s">
        <v>21</v>
      </c>
      <c r="L3850">
        <v>0</v>
      </c>
      <c r="M3850">
        <v>0</v>
      </c>
      <c r="N3850" t="s">
        <v>22</v>
      </c>
      <c r="O3850">
        <v>3</v>
      </c>
      <c r="P3850" s="30">
        <f>SQRT((postes_2[[#This Row],[x]]-$Q$1)^2+(postes_2[[#This Row],[y]]-$R$1)^2)</f>
        <v>551397.82338403701</v>
      </c>
      <c r="Q3850">
        <v>902855.10000000102</v>
      </c>
      <c r="R3850">
        <v>6285968.9299999997</v>
      </c>
    </row>
    <row r="3851" spans="1:18">
      <c r="A3851">
        <v>3643</v>
      </c>
      <c r="B3851">
        <v>40000730</v>
      </c>
      <c r="C3851" t="e">
        <f>+#REF!</f>
        <v>#REF!</v>
      </c>
      <c r="D3851" t="s">
        <v>108</v>
      </c>
      <c r="E3851">
        <v>956188800000</v>
      </c>
      <c r="F3851">
        <v>1233938440000</v>
      </c>
      <c r="G3851">
        <v>1</v>
      </c>
      <c r="H3851" t="s">
        <v>7705</v>
      </c>
      <c r="I3851" t="s">
        <v>7705</v>
      </c>
      <c r="J3851" t="s">
        <v>7706</v>
      </c>
      <c r="K3851" t="s">
        <v>21</v>
      </c>
      <c r="L3851">
        <v>0</v>
      </c>
      <c r="M3851">
        <v>0</v>
      </c>
      <c r="N3851" t="s">
        <v>22</v>
      </c>
      <c r="O3851">
        <v>3</v>
      </c>
      <c r="P3851" s="30">
        <f>SQRT((postes_2[[#This Row],[x]]-$Q$1)^2+(postes_2[[#This Row],[y]]-$R$1)^2)</f>
        <v>551406.90977007232</v>
      </c>
      <c r="Q3851">
        <v>874049.57</v>
      </c>
      <c r="R3851">
        <v>6269132.9000000004</v>
      </c>
    </row>
    <row r="3852" spans="1:18">
      <c r="A3852">
        <v>2188</v>
      </c>
      <c r="B3852">
        <v>50001716</v>
      </c>
      <c r="C3852" t="e">
        <f>+#REF!</f>
        <v>#REF!</v>
      </c>
      <c r="D3852" t="s">
        <v>168</v>
      </c>
      <c r="E3852">
        <v>1241447983000</v>
      </c>
      <c r="F3852">
        <v>1443607810000</v>
      </c>
      <c r="G3852">
        <v>1</v>
      </c>
      <c r="H3852" t="s">
        <v>6203</v>
      </c>
      <c r="I3852" t="s">
        <v>6204</v>
      </c>
      <c r="J3852" t="s">
        <v>20</v>
      </c>
      <c r="K3852" t="s">
        <v>21</v>
      </c>
      <c r="L3852">
        <v>0</v>
      </c>
      <c r="M3852">
        <v>0</v>
      </c>
      <c r="N3852" t="s">
        <v>22</v>
      </c>
      <c r="O3852">
        <v>3</v>
      </c>
      <c r="P3852" s="30">
        <f>SQRT((postes_2[[#This Row],[x]]-$Q$1)^2+(postes_2[[#This Row],[y]]-$R$1)^2)</f>
        <v>552227.90384847648</v>
      </c>
      <c r="Q3852">
        <v>404522.42000000202</v>
      </c>
      <c r="R3852">
        <v>6241074.2699999996</v>
      </c>
    </row>
    <row r="3853" spans="1:18">
      <c r="A3853">
        <v>1573</v>
      </c>
      <c r="B3853">
        <v>40000731</v>
      </c>
      <c r="C3853" t="e">
        <f>+#REF!</f>
        <v>#REF!</v>
      </c>
      <c r="D3853" t="s">
        <v>20</v>
      </c>
      <c r="E3853">
        <v>956102400000</v>
      </c>
      <c r="F3853" t="s">
        <v>20</v>
      </c>
      <c r="G3853">
        <v>1</v>
      </c>
      <c r="H3853" t="s">
        <v>2547</v>
      </c>
      <c r="I3853" t="s">
        <v>2548</v>
      </c>
      <c r="J3853" t="s">
        <v>2549</v>
      </c>
      <c r="K3853" t="s">
        <v>21</v>
      </c>
      <c r="L3853">
        <v>0</v>
      </c>
      <c r="M3853">
        <v>0</v>
      </c>
      <c r="N3853" t="s">
        <v>22</v>
      </c>
      <c r="O3853">
        <v>6</v>
      </c>
      <c r="P3853" s="30">
        <f>SQRT((postes_2[[#This Row],[x]]-$Q$1)^2+(postes_2[[#This Row],[y]]-$R$1)^2)</f>
        <v>552524.27174788574</v>
      </c>
      <c r="Q3853">
        <v>877620.46999999904</v>
      </c>
      <c r="R3853">
        <v>6269816.4900000002</v>
      </c>
    </row>
    <row r="3854" spans="1:18">
      <c r="A3854">
        <v>1532</v>
      </c>
      <c r="B3854">
        <v>50001422</v>
      </c>
      <c r="C3854" t="e">
        <f>+#REF!</f>
        <v>#REF!</v>
      </c>
      <c r="D3854" t="s">
        <v>20</v>
      </c>
      <c r="E3854">
        <v>788054400000</v>
      </c>
      <c r="F3854" t="s">
        <v>20</v>
      </c>
      <c r="G3854">
        <v>1</v>
      </c>
      <c r="H3854" t="s">
        <v>2732</v>
      </c>
      <c r="I3854" t="s">
        <v>2733</v>
      </c>
      <c r="J3854" t="s">
        <v>20</v>
      </c>
      <c r="K3854" t="s">
        <v>21</v>
      </c>
      <c r="L3854">
        <v>0</v>
      </c>
      <c r="M3854">
        <v>0</v>
      </c>
      <c r="N3854" t="s">
        <v>22</v>
      </c>
      <c r="O3854">
        <v>3</v>
      </c>
      <c r="P3854" s="30">
        <f>SQRT((postes_2[[#This Row],[x]]-$Q$1)^2+(postes_2[[#This Row],[y]]-$R$1)^2)</f>
        <v>552601.17346299719</v>
      </c>
      <c r="Q3854">
        <v>332160.96999999898</v>
      </c>
      <c r="R3854">
        <v>6276060.4900000002</v>
      </c>
    </row>
    <row r="3855" spans="1:18">
      <c r="A3855">
        <v>2737</v>
      </c>
      <c r="B3855">
        <v>40000721</v>
      </c>
      <c r="C3855">
        <f>+PF1123</f>
        <v>0</v>
      </c>
      <c r="D3855" t="s">
        <v>77</v>
      </c>
      <c r="E3855">
        <v>610761600000</v>
      </c>
      <c r="F3855">
        <v>1376913748000</v>
      </c>
      <c r="G3855">
        <v>1</v>
      </c>
      <c r="H3855" t="s">
        <v>2299</v>
      </c>
      <c r="I3855" t="s">
        <v>2300</v>
      </c>
      <c r="J3855" t="s">
        <v>20</v>
      </c>
      <c r="K3855" t="s">
        <v>21</v>
      </c>
      <c r="L3855">
        <v>0</v>
      </c>
      <c r="M3855">
        <v>0</v>
      </c>
      <c r="N3855" t="s">
        <v>22</v>
      </c>
      <c r="O3855">
        <v>6</v>
      </c>
      <c r="P3855" s="30">
        <f>SQRT((postes_2[[#This Row],[x]]-$Q$1)^2+(postes_2[[#This Row],[y]]-$R$1)^2)</f>
        <v>552675.26449037541</v>
      </c>
      <c r="Q3855">
        <v>879817.74000000197</v>
      </c>
      <c r="R3855">
        <v>6270863.7999999998</v>
      </c>
    </row>
    <row r="3856" spans="1:18">
      <c r="A3856">
        <v>626</v>
      </c>
      <c r="B3856">
        <v>40000602</v>
      </c>
      <c r="C3856">
        <f>+PF3232</f>
        <v>0</v>
      </c>
      <c r="D3856" t="s">
        <v>168</v>
      </c>
      <c r="E3856">
        <v>1459505643000</v>
      </c>
      <c r="F3856" t="s">
        <v>20</v>
      </c>
      <c r="G3856">
        <v>1</v>
      </c>
      <c r="H3856" t="s">
        <v>5221</v>
      </c>
      <c r="I3856" t="s">
        <v>5222</v>
      </c>
      <c r="J3856" t="s">
        <v>20</v>
      </c>
      <c r="K3856" t="s">
        <v>21</v>
      </c>
      <c r="L3856">
        <v>0</v>
      </c>
      <c r="M3856">
        <v>0</v>
      </c>
      <c r="N3856" t="s">
        <v>22</v>
      </c>
      <c r="O3856">
        <v>3</v>
      </c>
      <c r="P3856" s="30">
        <f>SQRT((postes_2[[#This Row],[x]]-$Q$1)^2+(postes_2[[#This Row],[y]]-$R$1)^2)</f>
        <v>552881.2258705342</v>
      </c>
      <c r="Q3856">
        <v>913708.89999999898</v>
      </c>
      <c r="R3856">
        <v>6291160.0800000001</v>
      </c>
    </row>
    <row r="3857" spans="1:18">
      <c r="A3857">
        <v>2514</v>
      </c>
      <c r="B3857">
        <v>40000741</v>
      </c>
      <c r="C3857">
        <f>+PF1345</f>
        <v>0</v>
      </c>
      <c r="D3857" t="s">
        <v>1094</v>
      </c>
      <c r="E3857" s="1">
        <v>843696000000</v>
      </c>
      <c r="F3857">
        <v>1424104775000</v>
      </c>
      <c r="G3857">
        <v>1</v>
      </c>
      <c r="H3857" t="s">
        <v>4575</v>
      </c>
      <c r="I3857" t="s">
        <v>4575</v>
      </c>
      <c r="J3857" t="s">
        <v>4576</v>
      </c>
      <c r="K3857" t="s">
        <v>21</v>
      </c>
      <c r="L3857">
        <v>0</v>
      </c>
      <c r="M3857">
        <v>0</v>
      </c>
      <c r="N3857" t="s">
        <v>22</v>
      </c>
      <c r="O3857">
        <v>3</v>
      </c>
      <c r="P3857" s="30">
        <f>SQRT((postes_2[[#This Row],[x]]-$Q$1)^2+(postes_2[[#This Row],[y]]-$R$1)^2)</f>
        <v>553297.92141750176</v>
      </c>
      <c r="Q3857">
        <v>875497.28999999899</v>
      </c>
      <c r="R3857">
        <v>6267768.2599999998</v>
      </c>
    </row>
    <row r="3858" spans="1:18">
      <c r="A3858">
        <v>1643</v>
      </c>
      <c r="B3858">
        <v>50001873</v>
      </c>
      <c r="C3858" t="e">
        <f>+#REF!</f>
        <v>#REF!</v>
      </c>
      <c r="D3858" t="s">
        <v>38</v>
      </c>
      <c r="E3858">
        <v>610761600000</v>
      </c>
      <c r="F3858">
        <v>1195553723000</v>
      </c>
      <c r="G3858">
        <v>1</v>
      </c>
      <c r="H3858" t="s">
        <v>3493</v>
      </c>
      <c r="I3858" t="s">
        <v>3494</v>
      </c>
      <c r="J3858" t="s">
        <v>20</v>
      </c>
      <c r="K3858" t="s">
        <v>21</v>
      </c>
      <c r="L3858">
        <v>0</v>
      </c>
      <c r="M3858">
        <v>0</v>
      </c>
      <c r="N3858" t="s">
        <v>22</v>
      </c>
      <c r="O3858">
        <v>3</v>
      </c>
      <c r="P3858" s="30">
        <f>SQRT((postes_2[[#This Row],[x]]-$Q$1)^2+(postes_2[[#This Row],[y]]-$R$1)^2)</f>
        <v>553324.32613007515</v>
      </c>
      <c r="Q3858">
        <v>469316.78000000102</v>
      </c>
      <c r="R3858">
        <v>6218444.7999999998</v>
      </c>
    </row>
    <row r="3859" spans="1:18">
      <c r="A3859">
        <v>768</v>
      </c>
      <c r="B3859">
        <v>40000544</v>
      </c>
      <c r="C3859" t="e">
        <f>+#REF!</f>
        <v>#REF!</v>
      </c>
      <c r="D3859" t="s">
        <v>168</v>
      </c>
      <c r="E3859">
        <v>1459504652000</v>
      </c>
      <c r="F3859">
        <v>1395841045000</v>
      </c>
      <c r="G3859">
        <v>1</v>
      </c>
      <c r="H3859" t="s">
        <v>1676</v>
      </c>
      <c r="I3859" t="s">
        <v>1677</v>
      </c>
      <c r="J3859" t="s">
        <v>1678</v>
      </c>
      <c r="K3859" t="s">
        <v>21</v>
      </c>
      <c r="L3859">
        <v>0</v>
      </c>
      <c r="M3859">
        <v>0</v>
      </c>
      <c r="N3859" t="s">
        <v>22</v>
      </c>
      <c r="O3859">
        <v>6</v>
      </c>
      <c r="P3859" s="30">
        <f>SQRT((postes_2[[#This Row],[x]]-$Q$1)^2+(postes_2[[#This Row],[y]]-$R$1)^2)</f>
        <v>553437.14791745634</v>
      </c>
      <c r="Q3859">
        <v>922602.18</v>
      </c>
      <c r="R3859">
        <v>6296444.04</v>
      </c>
    </row>
    <row r="3860" spans="1:18">
      <c r="A3860">
        <v>3648</v>
      </c>
      <c r="B3860">
        <v>40000883</v>
      </c>
      <c r="C3860" t="e">
        <f>+#REF!</f>
        <v>#REF!</v>
      </c>
      <c r="D3860" t="s">
        <v>20</v>
      </c>
      <c r="E3860" s="1">
        <v>951264000000</v>
      </c>
      <c r="F3860" t="s">
        <v>20</v>
      </c>
      <c r="G3860">
        <v>1</v>
      </c>
      <c r="H3860" t="s">
        <v>7716</v>
      </c>
      <c r="I3860" t="s">
        <v>7717</v>
      </c>
      <c r="J3860" t="s">
        <v>20</v>
      </c>
      <c r="K3860" t="s">
        <v>21</v>
      </c>
      <c r="L3860">
        <v>0</v>
      </c>
      <c r="M3860">
        <v>0</v>
      </c>
      <c r="N3860" t="s">
        <v>22</v>
      </c>
      <c r="O3860">
        <v>6</v>
      </c>
      <c r="P3860" s="30">
        <f>SQRT((postes_2[[#This Row],[x]]-$Q$1)^2+(postes_2[[#This Row],[y]]-$R$1)^2)</f>
        <v>553703.64847270015</v>
      </c>
      <c r="Q3860">
        <v>861257.63000000303</v>
      </c>
      <c r="R3860">
        <v>6259809.7000000002</v>
      </c>
    </row>
    <row r="3861" spans="1:18">
      <c r="A3861">
        <v>422</v>
      </c>
      <c r="B3861">
        <v>40000738</v>
      </c>
      <c r="C3861">
        <f>+PF3441</f>
        <v>0</v>
      </c>
      <c r="D3861" t="s">
        <v>20</v>
      </c>
      <c r="E3861">
        <v>610761600000</v>
      </c>
      <c r="F3861" t="s">
        <v>20</v>
      </c>
      <c r="G3861">
        <v>1</v>
      </c>
      <c r="H3861" t="s">
        <v>4148</v>
      </c>
      <c r="I3861" t="s">
        <v>4148</v>
      </c>
      <c r="J3861" t="s">
        <v>20</v>
      </c>
      <c r="K3861" t="s">
        <v>21</v>
      </c>
      <c r="L3861">
        <v>0</v>
      </c>
      <c r="M3861">
        <v>0</v>
      </c>
      <c r="N3861" t="s">
        <v>22</v>
      </c>
      <c r="O3861">
        <v>3</v>
      </c>
      <c r="P3861" s="30">
        <f>SQRT((postes_2[[#This Row],[x]]-$Q$1)^2+(postes_2[[#This Row],[y]]-$R$1)^2)</f>
        <v>554362.7062868065</v>
      </c>
      <c r="Q3861">
        <v>879422.79999999702</v>
      </c>
      <c r="R3861">
        <v>6268712.9100000001</v>
      </c>
    </row>
    <row r="3862" spans="1:18">
      <c r="A3862">
        <v>258</v>
      </c>
      <c r="B3862">
        <v>30002283</v>
      </c>
      <c r="C3862" t="e">
        <f>+#REF!</f>
        <v>#REF!</v>
      </c>
      <c r="D3862" t="s">
        <v>43</v>
      </c>
      <c r="E3862">
        <v>1143800032000</v>
      </c>
      <c r="F3862" t="s">
        <v>20</v>
      </c>
      <c r="G3862">
        <v>1</v>
      </c>
      <c r="H3862" t="s">
        <v>613</v>
      </c>
      <c r="I3862" t="s">
        <v>614</v>
      </c>
      <c r="J3862" t="s">
        <v>615</v>
      </c>
      <c r="K3862" t="s">
        <v>21</v>
      </c>
      <c r="L3862">
        <v>0</v>
      </c>
      <c r="M3862">
        <v>0</v>
      </c>
      <c r="N3862" t="s">
        <v>22</v>
      </c>
      <c r="O3862">
        <v>7</v>
      </c>
      <c r="P3862" s="30">
        <f>SQRT((postes_2[[#This Row],[x]]-$Q$1)^2+(postes_2[[#This Row],[y]]-$R$1)^2)</f>
        <v>554748.19881448161</v>
      </c>
      <c r="Q3862">
        <v>1087212.3400000001</v>
      </c>
      <c r="R3862">
        <v>6469804.7599999998</v>
      </c>
    </row>
    <row r="3863" spans="1:18">
      <c r="A3863">
        <v>1768</v>
      </c>
      <c r="B3863">
        <v>40002674</v>
      </c>
      <c r="C3863" t="e">
        <f>+#REF!</f>
        <v>#REF!</v>
      </c>
      <c r="D3863" t="s">
        <v>77</v>
      </c>
      <c r="E3863">
        <v>1072396800000</v>
      </c>
      <c r="F3863">
        <v>1377163909000</v>
      </c>
      <c r="G3863">
        <v>1</v>
      </c>
      <c r="H3863" t="s">
        <v>7068</v>
      </c>
      <c r="I3863" t="s">
        <v>7069</v>
      </c>
      <c r="J3863" t="s">
        <v>20</v>
      </c>
      <c r="K3863" t="s">
        <v>21</v>
      </c>
      <c r="L3863">
        <v>0</v>
      </c>
      <c r="M3863">
        <v>0</v>
      </c>
      <c r="N3863" t="s">
        <v>22</v>
      </c>
      <c r="O3863">
        <v>3</v>
      </c>
      <c r="P3863" s="30">
        <f>SQRT((postes_2[[#This Row],[x]]-$Q$1)^2+(postes_2[[#This Row],[y]]-$R$1)^2)</f>
        <v>554765.73364567349</v>
      </c>
      <c r="Q3863">
        <v>890413.96999999904</v>
      </c>
      <c r="R3863">
        <v>6274509.3300000001</v>
      </c>
    </row>
    <row r="3864" spans="1:18">
      <c r="A3864">
        <v>2971</v>
      </c>
      <c r="B3864">
        <v>40000750</v>
      </c>
      <c r="C3864">
        <f>+PF895</f>
        <v>0</v>
      </c>
      <c r="D3864" t="s">
        <v>20</v>
      </c>
      <c r="E3864">
        <v>1073260800000</v>
      </c>
      <c r="F3864" t="s">
        <v>20</v>
      </c>
      <c r="G3864">
        <v>1</v>
      </c>
      <c r="H3864" t="s">
        <v>4575</v>
      </c>
      <c r="I3864" t="s">
        <v>4575</v>
      </c>
      <c r="J3864" t="s">
        <v>4576</v>
      </c>
      <c r="K3864" t="s">
        <v>21</v>
      </c>
      <c r="L3864">
        <v>0</v>
      </c>
      <c r="M3864">
        <v>0</v>
      </c>
      <c r="N3864" t="s">
        <v>22</v>
      </c>
      <c r="O3864">
        <v>3</v>
      </c>
      <c r="P3864" s="30">
        <f>SQRT((postes_2[[#This Row],[x]]-$Q$1)^2+(postes_2[[#This Row],[y]]-$R$1)^2)</f>
        <v>554792.02939927496</v>
      </c>
      <c r="Q3864">
        <v>877300.29999999702</v>
      </c>
      <c r="R3864">
        <v>6267051.6100000003</v>
      </c>
    </row>
    <row r="3865" spans="1:18">
      <c r="A3865">
        <v>1749</v>
      </c>
      <c r="B3865">
        <v>50001964</v>
      </c>
      <c r="C3865">
        <f>+PF2118</f>
        <v>0</v>
      </c>
      <c r="D3865" t="s">
        <v>56</v>
      </c>
      <c r="E3865">
        <v>1253015808000</v>
      </c>
      <c r="F3865">
        <v>1253015769000</v>
      </c>
      <c r="G3865">
        <v>1</v>
      </c>
      <c r="H3865" t="s">
        <v>7026</v>
      </c>
      <c r="I3865" t="s">
        <v>7027</v>
      </c>
      <c r="J3865" t="s">
        <v>7028</v>
      </c>
      <c r="K3865" t="s">
        <v>21</v>
      </c>
      <c r="L3865">
        <v>0</v>
      </c>
      <c r="M3865">
        <v>0</v>
      </c>
      <c r="N3865" t="s">
        <v>22</v>
      </c>
      <c r="O3865">
        <v>3</v>
      </c>
      <c r="P3865" s="30">
        <f>SQRT((postes_2[[#This Row],[x]]-$Q$1)^2+(postes_2[[#This Row],[y]]-$R$1)^2)</f>
        <v>554962.40842868539</v>
      </c>
      <c r="Q3865">
        <v>587441.95000000298</v>
      </c>
      <c r="R3865">
        <v>6198977.8899999997</v>
      </c>
    </row>
    <row r="3866" spans="1:18">
      <c r="A3866">
        <v>3632</v>
      </c>
      <c r="B3866">
        <v>50002224</v>
      </c>
      <c r="C3866" t="e">
        <f>+#REF!</f>
        <v>#REF!</v>
      </c>
      <c r="D3866" t="s">
        <v>30</v>
      </c>
      <c r="E3866">
        <v>1034035200000</v>
      </c>
      <c r="F3866">
        <v>1418723227000</v>
      </c>
      <c r="G3866">
        <v>1</v>
      </c>
      <c r="H3866" t="s">
        <v>7173</v>
      </c>
      <c r="I3866" t="s">
        <v>7173</v>
      </c>
      <c r="J3866" t="s">
        <v>7174</v>
      </c>
      <c r="K3866" t="s">
        <v>21</v>
      </c>
      <c r="L3866">
        <v>0</v>
      </c>
      <c r="M3866">
        <v>0</v>
      </c>
      <c r="N3866" t="s">
        <v>22</v>
      </c>
      <c r="O3866">
        <v>7</v>
      </c>
      <c r="P3866" s="30">
        <f>SQRT((postes_2[[#This Row],[x]]-$Q$1)^2+(postes_2[[#This Row],[y]]-$R$1)^2)</f>
        <v>555077.98426402046</v>
      </c>
      <c r="Q3866">
        <v>341060.81000000198</v>
      </c>
      <c r="R3866">
        <v>6268147.3600000003</v>
      </c>
    </row>
    <row r="3867" spans="1:18">
      <c r="A3867">
        <v>1432</v>
      </c>
      <c r="B3867">
        <v>50001474</v>
      </c>
      <c r="C3867">
        <f>+PF2437</f>
        <v>0</v>
      </c>
      <c r="D3867" t="s">
        <v>30</v>
      </c>
      <c r="E3867" s="1">
        <v>1005696000000</v>
      </c>
      <c r="F3867">
        <v>1421925422000</v>
      </c>
      <c r="G3867">
        <v>1</v>
      </c>
      <c r="H3867" t="s">
        <v>5794</v>
      </c>
      <c r="I3867" t="s">
        <v>5795</v>
      </c>
      <c r="J3867" t="s">
        <v>20</v>
      </c>
      <c r="K3867" t="s">
        <v>21</v>
      </c>
      <c r="L3867">
        <v>0</v>
      </c>
      <c r="M3867">
        <v>0</v>
      </c>
      <c r="N3867" t="s">
        <v>22</v>
      </c>
      <c r="O3867">
        <v>3</v>
      </c>
      <c r="P3867" s="30">
        <f>SQRT((postes_2[[#This Row],[x]]-$Q$1)^2+(postes_2[[#This Row],[y]]-$R$1)^2)</f>
        <v>555086.12017533882</v>
      </c>
      <c r="Q3867">
        <v>332993.390000001</v>
      </c>
      <c r="R3867">
        <v>6272704.9000000004</v>
      </c>
    </row>
    <row r="3868" spans="1:18">
      <c r="A3868">
        <v>643</v>
      </c>
      <c r="B3868">
        <v>50001970</v>
      </c>
      <c r="C3868">
        <f>+IF3227</f>
        <v>0</v>
      </c>
      <c r="D3868" t="s">
        <v>168</v>
      </c>
      <c r="E3868">
        <v>1442576626000</v>
      </c>
      <c r="F3868">
        <v>1237900004000</v>
      </c>
      <c r="G3868">
        <v>1</v>
      </c>
      <c r="H3868" t="s">
        <v>2063</v>
      </c>
      <c r="I3868" t="s">
        <v>2064</v>
      </c>
      <c r="J3868" t="s">
        <v>2065</v>
      </c>
      <c r="K3868" t="s">
        <v>21</v>
      </c>
      <c r="L3868">
        <v>0</v>
      </c>
      <c r="M3868">
        <v>1</v>
      </c>
      <c r="N3868" t="s">
        <v>22</v>
      </c>
      <c r="O3868">
        <v>3</v>
      </c>
      <c r="P3868" s="30">
        <f>SQRT((postes_2[[#This Row],[x]]-$Q$1)^2+(postes_2[[#This Row],[y]]-$R$1)^2)</f>
        <v>555682.09881517407</v>
      </c>
      <c r="Q3868">
        <v>633022.29999999702</v>
      </c>
      <c r="R3868">
        <v>6198238.1100000003</v>
      </c>
    </row>
    <row r="3869" spans="1:18">
      <c r="A3869">
        <v>968</v>
      </c>
      <c r="B3869">
        <v>70041695</v>
      </c>
      <c r="C3869">
        <f>+PF2907</f>
        <v>0</v>
      </c>
      <c r="D3869" t="s">
        <v>274</v>
      </c>
      <c r="E3869">
        <v>1348044992000</v>
      </c>
      <c r="F3869">
        <v>1446112209000</v>
      </c>
      <c r="G3869">
        <v>1</v>
      </c>
      <c r="H3869" t="s">
        <v>1517</v>
      </c>
      <c r="I3869" t="s">
        <v>1518</v>
      </c>
      <c r="J3869" t="s">
        <v>1519</v>
      </c>
      <c r="K3869" t="s">
        <v>21</v>
      </c>
      <c r="L3869">
        <v>0</v>
      </c>
      <c r="M3869">
        <v>0</v>
      </c>
      <c r="N3869" t="s">
        <v>22</v>
      </c>
      <c r="O3869">
        <v>7</v>
      </c>
      <c r="P3869" s="30">
        <f>SQRT((postes_2[[#This Row],[x]]-$Q$1)^2+(postes_2[[#This Row],[y]]-$R$1)^2)</f>
        <v>555789.47845572338</v>
      </c>
      <c r="Q3869">
        <v>924369.02000000305</v>
      </c>
      <c r="R3869">
        <v>6294802.4500000002</v>
      </c>
    </row>
    <row r="3870" spans="1:18">
      <c r="A3870">
        <v>2025</v>
      </c>
      <c r="B3870">
        <v>40001328</v>
      </c>
      <c r="C3870" t="e">
        <f>+#REF!</f>
        <v>#REF!</v>
      </c>
      <c r="D3870" t="s">
        <v>77</v>
      </c>
      <c r="E3870">
        <v>956102400000</v>
      </c>
      <c r="F3870">
        <v>1377622229000</v>
      </c>
      <c r="G3870">
        <v>1</v>
      </c>
      <c r="H3870" t="s">
        <v>4268</v>
      </c>
      <c r="I3870" t="s">
        <v>4269</v>
      </c>
      <c r="J3870" t="s">
        <v>4270</v>
      </c>
      <c r="K3870" t="s">
        <v>21</v>
      </c>
      <c r="L3870">
        <v>0</v>
      </c>
      <c r="M3870">
        <v>0</v>
      </c>
      <c r="N3870" t="s">
        <v>22</v>
      </c>
      <c r="O3870">
        <v>3</v>
      </c>
      <c r="P3870" s="30">
        <f>SQRT((postes_2[[#This Row],[x]]-$Q$1)^2+(postes_2[[#This Row],[y]]-$R$1)^2)</f>
        <v>555821.16847282904</v>
      </c>
      <c r="Q3870">
        <v>861775.5</v>
      </c>
      <c r="R3870">
        <v>6257697.9299999997</v>
      </c>
    </row>
    <row r="3871" spans="1:18">
      <c r="A3871">
        <v>3646</v>
      </c>
      <c r="B3871">
        <v>40000745</v>
      </c>
      <c r="C3871" t="e">
        <f>+#REF!</f>
        <v>#REF!</v>
      </c>
      <c r="D3871" t="s">
        <v>30</v>
      </c>
      <c r="E3871">
        <v>1073260800000</v>
      </c>
      <c r="F3871">
        <v>1375193516000</v>
      </c>
      <c r="G3871">
        <v>1</v>
      </c>
      <c r="H3871" t="s">
        <v>7711</v>
      </c>
      <c r="I3871" t="s">
        <v>7712</v>
      </c>
      <c r="J3871" t="s">
        <v>7713</v>
      </c>
      <c r="K3871" t="s">
        <v>21</v>
      </c>
      <c r="L3871">
        <v>0</v>
      </c>
      <c r="M3871">
        <v>0</v>
      </c>
      <c r="N3871" t="s">
        <v>22</v>
      </c>
      <c r="O3871">
        <v>3</v>
      </c>
      <c r="P3871" s="30">
        <f>SQRT((postes_2[[#This Row],[x]]-$Q$1)^2+(postes_2[[#This Row],[y]]-$R$1)^2)</f>
        <v>555954.14066428505</v>
      </c>
      <c r="Q3871">
        <v>879235.46000000101</v>
      </c>
      <c r="R3871">
        <v>6266790.2300000004</v>
      </c>
    </row>
    <row r="3872" spans="1:18">
      <c r="A3872">
        <v>489</v>
      </c>
      <c r="B3872">
        <v>50003018</v>
      </c>
      <c r="C3872" t="e">
        <f>+#REF!</f>
        <v>#REF!</v>
      </c>
      <c r="D3872" t="s">
        <v>274</v>
      </c>
      <c r="E3872">
        <v>1040169600000</v>
      </c>
      <c r="F3872">
        <v>1428573350000</v>
      </c>
      <c r="G3872">
        <v>1</v>
      </c>
      <c r="H3872" t="s">
        <v>7840</v>
      </c>
      <c r="I3872" t="s">
        <v>7841</v>
      </c>
      <c r="J3872" t="s">
        <v>20</v>
      </c>
      <c r="K3872" t="s">
        <v>21</v>
      </c>
      <c r="L3872">
        <v>0</v>
      </c>
      <c r="M3872">
        <v>0</v>
      </c>
      <c r="N3872" t="s">
        <v>22</v>
      </c>
      <c r="O3872">
        <v>3</v>
      </c>
      <c r="P3872" s="30">
        <f>SQRT((postes_2[[#This Row],[x]]-$Q$1)^2+(postes_2[[#This Row],[y]]-$R$1)^2)</f>
        <v>555975.68880044017</v>
      </c>
      <c r="Q3872">
        <v>385635.140000001</v>
      </c>
      <c r="R3872">
        <v>6244975.7999999998</v>
      </c>
    </row>
    <row r="3873" spans="1:18">
      <c r="A3873">
        <v>479</v>
      </c>
      <c r="B3873">
        <v>40000547</v>
      </c>
      <c r="C3873">
        <f>+PF3396</f>
        <v>0</v>
      </c>
      <c r="D3873" t="s">
        <v>168</v>
      </c>
      <c r="E3873">
        <v>1459503257000</v>
      </c>
      <c r="F3873">
        <v>1140453603000</v>
      </c>
      <c r="G3873">
        <v>1</v>
      </c>
      <c r="H3873" t="s">
        <v>1250</v>
      </c>
      <c r="I3873" t="s">
        <v>1250</v>
      </c>
      <c r="J3873" t="s">
        <v>603</v>
      </c>
      <c r="K3873" t="s">
        <v>21</v>
      </c>
      <c r="L3873">
        <v>0</v>
      </c>
      <c r="M3873">
        <v>0</v>
      </c>
      <c r="N3873" t="s">
        <v>22</v>
      </c>
      <c r="O3873">
        <v>3</v>
      </c>
      <c r="P3873" s="30">
        <f>SQRT((postes_2[[#This Row],[x]]-$Q$1)^2+(postes_2[[#This Row],[y]]-$R$1)^2)</f>
        <v>556126.23168651597</v>
      </c>
      <c r="Q3873">
        <v>926475.90999999596</v>
      </c>
      <c r="R3873">
        <v>6295842.2000000002</v>
      </c>
    </row>
    <row r="3874" spans="1:18">
      <c r="A3874">
        <v>670</v>
      </c>
      <c r="B3874">
        <v>50001951</v>
      </c>
      <c r="C3874" t="e">
        <f>+#REF!</f>
        <v>#REF!</v>
      </c>
      <c r="D3874" t="s">
        <v>43</v>
      </c>
      <c r="E3874">
        <v>1125326208000</v>
      </c>
      <c r="F3874">
        <v>1125323193000</v>
      </c>
      <c r="G3874">
        <v>1</v>
      </c>
      <c r="H3874" t="s">
        <v>1716</v>
      </c>
      <c r="I3874" t="s">
        <v>1391</v>
      </c>
      <c r="J3874" t="s">
        <v>1717</v>
      </c>
      <c r="K3874" t="s">
        <v>21</v>
      </c>
      <c r="L3874">
        <v>0</v>
      </c>
      <c r="M3874">
        <v>0</v>
      </c>
      <c r="N3874" t="s">
        <v>22</v>
      </c>
      <c r="O3874">
        <v>3</v>
      </c>
      <c r="P3874" s="30">
        <f>SQRT((postes_2[[#This Row],[x]]-$Q$1)^2+(postes_2[[#This Row],[y]]-$R$1)^2)</f>
        <v>556426.68371788459</v>
      </c>
      <c r="Q3874">
        <v>538859.24000000197</v>
      </c>
      <c r="R3874">
        <v>6201662.8799999999</v>
      </c>
    </row>
    <row r="3875" spans="1:18">
      <c r="A3875">
        <v>2086</v>
      </c>
      <c r="B3875">
        <v>50001915</v>
      </c>
      <c r="C3875" t="e">
        <f>+#REF!</f>
        <v>#REF!</v>
      </c>
      <c r="D3875" t="s">
        <v>1094</v>
      </c>
      <c r="E3875">
        <v>1128699337000</v>
      </c>
      <c r="F3875">
        <v>1423827384000</v>
      </c>
      <c r="G3875">
        <v>1</v>
      </c>
      <c r="H3875" t="s">
        <v>3309</v>
      </c>
      <c r="I3875" t="s">
        <v>3116</v>
      </c>
      <c r="J3875" t="s">
        <v>20</v>
      </c>
      <c r="K3875" t="s">
        <v>21</v>
      </c>
      <c r="L3875">
        <v>0</v>
      </c>
      <c r="M3875">
        <v>0</v>
      </c>
      <c r="N3875" t="s">
        <v>22</v>
      </c>
      <c r="O3875">
        <v>3</v>
      </c>
      <c r="P3875" s="30">
        <f>SQRT((postes_2[[#This Row],[x]]-$Q$1)^2+(postes_2[[#This Row],[y]]-$R$1)^2)</f>
        <v>556562.93814902601</v>
      </c>
      <c r="Q3875">
        <v>485279.71999999898</v>
      </c>
      <c r="R3875">
        <v>6211161.8099999996</v>
      </c>
    </row>
    <row r="3876" spans="1:18">
      <c r="A3876">
        <v>644</v>
      </c>
      <c r="B3876">
        <v>40000565</v>
      </c>
      <c r="C3876">
        <f>+PF3238</f>
        <v>0</v>
      </c>
      <c r="D3876" t="s">
        <v>30</v>
      </c>
      <c r="E3876">
        <v>1442503898000</v>
      </c>
      <c r="F3876">
        <v>1423132864000</v>
      </c>
      <c r="G3876">
        <v>1</v>
      </c>
      <c r="H3876" t="s">
        <v>2066</v>
      </c>
      <c r="I3876" t="s">
        <v>2067</v>
      </c>
      <c r="J3876" t="s">
        <v>2068</v>
      </c>
      <c r="K3876" t="s">
        <v>21</v>
      </c>
      <c r="L3876">
        <v>0</v>
      </c>
      <c r="M3876">
        <v>0</v>
      </c>
      <c r="N3876" t="s">
        <v>22</v>
      </c>
      <c r="O3876">
        <v>7</v>
      </c>
      <c r="P3876" s="30">
        <f>SQRT((postes_2[[#This Row],[x]]-$Q$1)^2+(postes_2[[#This Row],[y]]-$R$1)^2)</f>
        <v>556620.69966486644</v>
      </c>
      <c r="Q3876">
        <v>923046.28000000096</v>
      </c>
      <c r="R3876">
        <v>6292895.0599999996</v>
      </c>
    </row>
    <row r="3877" spans="1:18">
      <c r="A3877">
        <v>3647</v>
      </c>
      <c r="B3877">
        <v>40000889</v>
      </c>
      <c r="C3877" t="e">
        <f>+#REF!</f>
        <v>#REF!</v>
      </c>
      <c r="D3877" t="s">
        <v>77</v>
      </c>
      <c r="E3877">
        <v>610761600000</v>
      </c>
      <c r="F3877">
        <v>1377529150000</v>
      </c>
      <c r="G3877">
        <v>1</v>
      </c>
      <c r="H3877" t="s">
        <v>7714</v>
      </c>
      <c r="I3877" t="s">
        <v>7715</v>
      </c>
      <c r="J3877" t="s">
        <v>20</v>
      </c>
      <c r="K3877" t="s">
        <v>21</v>
      </c>
      <c r="L3877">
        <v>0</v>
      </c>
      <c r="M3877">
        <v>0</v>
      </c>
      <c r="N3877" t="s">
        <v>22</v>
      </c>
      <c r="O3877">
        <v>3</v>
      </c>
      <c r="P3877" s="30">
        <f>SQRT((postes_2[[#This Row],[x]]-$Q$1)^2+(postes_2[[#This Row],[y]]-$R$1)^2)</f>
        <v>556622.9205748603</v>
      </c>
      <c r="Q3877">
        <v>865906.09000000404</v>
      </c>
      <c r="R3877">
        <v>6258910.9199999999</v>
      </c>
    </row>
    <row r="3878" spans="1:18">
      <c r="A3878">
        <v>3975</v>
      </c>
      <c r="B3878">
        <v>40000911</v>
      </c>
      <c r="C3878" t="e">
        <f>+#REF!</f>
        <v>#REF!</v>
      </c>
      <c r="D3878" t="s">
        <v>56</v>
      </c>
      <c r="E3878">
        <v>956188800000</v>
      </c>
      <c r="F3878">
        <v>1234862170000</v>
      </c>
      <c r="G3878">
        <v>1</v>
      </c>
      <c r="H3878" t="s">
        <v>655</v>
      </c>
      <c r="I3878" t="s">
        <v>656</v>
      </c>
      <c r="J3878" t="s">
        <v>657</v>
      </c>
      <c r="K3878" t="s">
        <v>21</v>
      </c>
      <c r="L3878">
        <v>0</v>
      </c>
      <c r="M3878">
        <v>0</v>
      </c>
      <c r="N3878" t="s">
        <v>22</v>
      </c>
      <c r="O3878">
        <v>3</v>
      </c>
      <c r="P3878" s="30">
        <f>SQRT((postes_2[[#This Row],[x]]-$Q$1)^2+(postes_2[[#This Row],[y]]-$R$1)^2)</f>
        <v>557395.60455575935</v>
      </c>
      <c r="Q3878">
        <v>863446.28000000096</v>
      </c>
      <c r="R3878">
        <v>6256780.8600000003</v>
      </c>
    </row>
    <row r="3879" spans="1:18">
      <c r="A3879">
        <v>3976</v>
      </c>
      <c r="B3879">
        <v>70025907</v>
      </c>
      <c r="C3879" t="e">
        <f>+#REF!</f>
        <v>#REF!</v>
      </c>
      <c r="D3879" t="s">
        <v>56</v>
      </c>
      <c r="E3879">
        <v>1234862435000</v>
      </c>
      <c r="F3879">
        <v>1234862402000</v>
      </c>
      <c r="G3879">
        <v>1</v>
      </c>
      <c r="H3879" t="s">
        <v>655</v>
      </c>
      <c r="I3879" t="s">
        <v>656</v>
      </c>
      <c r="J3879" t="s">
        <v>657</v>
      </c>
      <c r="K3879" t="s">
        <v>21</v>
      </c>
      <c r="L3879">
        <v>0</v>
      </c>
      <c r="M3879">
        <v>0</v>
      </c>
      <c r="N3879" t="s">
        <v>22</v>
      </c>
      <c r="O3879">
        <v>3</v>
      </c>
      <c r="P3879" s="30">
        <f>SQRT((postes_2[[#This Row],[x]]-$Q$1)^2+(postes_2[[#This Row],[y]]-$R$1)^2)</f>
        <v>557395.60455575935</v>
      </c>
      <c r="Q3879">
        <v>863446.28000000096</v>
      </c>
      <c r="R3879">
        <v>6256780.8600000003</v>
      </c>
    </row>
    <row r="3880" spans="1:18">
      <c r="A3880">
        <v>1613</v>
      </c>
      <c r="B3880">
        <v>40002033</v>
      </c>
      <c r="C3880" t="e">
        <f>+#REF!</f>
        <v>#REF!</v>
      </c>
      <c r="D3880" t="s">
        <v>43</v>
      </c>
      <c r="E3880">
        <v>1160665596000</v>
      </c>
      <c r="F3880">
        <v>1160664481000</v>
      </c>
      <c r="G3880">
        <v>1</v>
      </c>
      <c r="H3880" t="s">
        <v>3777</v>
      </c>
      <c r="I3880" t="s">
        <v>3778</v>
      </c>
      <c r="J3880" t="s">
        <v>20</v>
      </c>
      <c r="K3880" t="s">
        <v>21</v>
      </c>
      <c r="L3880">
        <v>0</v>
      </c>
      <c r="M3880">
        <v>0</v>
      </c>
      <c r="N3880" t="s">
        <v>22</v>
      </c>
      <c r="O3880">
        <v>6</v>
      </c>
      <c r="P3880" s="30">
        <f>SQRT((postes_2[[#This Row],[x]]-$Q$1)^2+(postes_2[[#This Row],[y]]-$R$1)^2)</f>
        <v>557522.29598509928</v>
      </c>
      <c r="Q3880">
        <v>861322.46999999904</v>
      </c>
      <c r="R3880">
        <v>6255562.9699999997</v>
      </c>
    </row>
    <row r="3881" spans="1:18">
      <c r="A3881">
        <v>1183</v>
      </c>
      <c r="B3881">
        <v>50001802</v>
      </c>
      <c r="C3881">
        <f>+PF2700</f>
        <v>0</v>
      </c>
      <c r="D3881" t="s">
        <v>20</v>
      </c>
      <c r="E3881">
        <v>610761600000</v>
      </c>
      <c r="F3881" t="s">
        <v>20</v>
      </c>
      <c r="G3881">
        <v>1</v>
      </c>
      <c r="H3881" t="s">
        <v>5550</v>
      </c>
      <c r="I3881" t="s">
        <v>5551</v>
      </c>
      <c r="J3881" t="s">
        <v>20</v>
      </c>
      <c r="K3881" t="s">
        <v>21</v>
      </c>
      <c r="L3881">
        <v>0</v>
      </c>
      <c r="M3881">
        <v>0</v>
      </c>
      <c r="N3881" t="s">
        <v>22</v>
      </c>
      <c r="O3881">
        <v>3</v>
      </c>
      <c r="P3881" s="30">
        <f>SQRT((postes_2[[#This Row],[x]]-$Q$1)^2+(postes_2[[#This Row],[y]]-$R$1)^2)</f>
        <v>557546.3974235967</v>
      </c>
      <c r="Q3881">
        <v>415880.65999999602</v>
      </c>
      <c r="R3881">
        <v>6230974.79</v>
      </c>
    </row>
    <row r="3882" spans="1:18">
      <c r="A3882">
        <v>940</v>
      </c>
      <c r="B3882">
        <v>50001929</v>
      </c>
      <c r="C3882">
        <f>+PF2944</f>
        <v>0</v>
      </c>
      <c r="D3882" t="s">
        <v>274</v>
      </c>
      <c r="E3882">
        <v>1450348187000</v>
      </c>
      <c r="F3882">
        <v>1373373918000</v>
      </c>
      <c r="G3882">
        <v>1</v>
      </c>
      <c r="H3882" t="s">
        <v>1651</v>
      </c>
      <c r="I3882" t="s">
        <v>1652</v>
      </c>
      <c r="J3882" t="s">
        <v>1653</v>
      </c>
      <c r="K3882" t="s">
        <v>21</v>
      </c>
      <c r="L3882">
        <v>0</v>
      </c>
      <c r="M3882">
        <v>0</v>
      </c>
      <c r="N3882" t="s">
        <v>22</v>
      </c>
      <c r="O3882">
        <v>3</v>
      </c>
      <c r="P3882" s="30">
        <f>SQRT((postes_2[[#This Row],[x]]-$Q$1)^2+(postes_2[[#This Row],[y]]-$R$1)^2)</f>
        <v>557551.8231518385</v>
      </c>
      <c r="Q3882">
        <v>508164.63000000297</v>
      </c>
      <c r="R3882">
        <v>6205376.7800000003</v>
      </c>
    </row>
    <row r="3883" spans="1:18">
      <c r="A3883">
        <v>1705</v>
      </c>
      <c r="B3883">
        <v>50001968</v>
      </c>
      <c r="C3883">
        <f>+PF2180</f>
        <v>0</v>
      </c>
      <c r="D3883" t="s">
        <v>17</v>
      </c>
      <c r="E3883" s="1">
        <v>1013040000000</v>
      </c>
      <c r="F3883">
        <v>1307443475000</v>
      </c>
      <c r="G3883">
        <v>1</v>
      </c>
      <c r="H3883" t="s">
        <v>6932</v>
      </c>
      <c r="I3883" t="s">
        <v>6933</v>
      </c>
      <c r="J3883" t="s">
        <v>20</v>
      </c>
      <c r="K3883" t="s">
        <v>21</v>
      </c>
      <c r="L3883">
        <v>0</v>
      </c>
      <c r="M3883">
        <v>0</v>
      </c>
      <c r="N3883" t="s">
        <v>22</v>
      </c>
      <c r="O3883">
        <v>3</v>
      </c>
      <c r="P3883" s="30">
        <f>SQRT((postes_2[[#This Row],[x]]-$Q$1)^2+(postes_2[[#This Row],[y]]-$R$1)^2)</f>
        <v>557801.10884015914</v>
      </c>
      <c r="Q3883">
        <v>553124.49000000197</v>
      </c>
      <c r="R3883">
        <v>6198616.7400000002</v>
      </c>
    </row>
    <row r="3884" spans="1:18">
      <c r="A3884">
        <v>3400</v>
      </c>
      <c r="B3884">
        <v>50001976</v>
      </c>
      <c r="C3884">
        <f>+PF489</f>
        <v>0</v>
      </c>
      <c r="D3884" t="s">
        <v>20</v>
      </c>
      <c r="E3884" s="1">
        <v>1016064000000</v>
      </c>
      <c r="F3884" t="s">
        <v>20</v>
      </c>
      <c r="G3884">
        <v>1</v>
      </c>
      <c r="H3884" t="s">
        <v>126</v>
      </c>
      <c r="I3884" t="s">
        <v>127</v>
      </c>
      <c r="J3884" t="s">
        <v>20</v>
      </c>
      <c r="K3884" t="s">
        <v>21</v>
      </c>
      <c r="L3884">
        <v>0</v>
      </c>
      <c r="M3884">
        <v>0</v>
      </c>
      <c r="N3884" t="s">
        <v>22</v>
      </c>
      <c r="O3884">
        <v>6</v>
      </c>
      <c r="P3884" s="30">
        <f>SQRT((postes_2[[#This Row],[x]]-$Q$1)^2+(postes_2[[#This Row],[y]]-$R$1)^2)</f>
        <v>557816.78820048168</v>
      </c>
      <c r="Q3884">
        <v>585361.93000000005</v>
      </c>
      <c r="R3884">
        <v>6196210.8899999997</v>
      </c>
    </row>
    <row r="3885" spans="1:18">
      <c r="A3885">
        <v>2468</v>
      </c>
      <c r="B3885">
        <v>40000593</v>
      </c>
      <c r="C3885" t="e">
        <f>+#REF!</f>
        <v>#REF!</v>
      </c>
      <c r="D3885" t="s">
        <v>274</v>
      </c>
      <c r="E3885">
        <v>1440175755000</v>
      </c>
      <c r="F3885">
        <v>1440424498000</v>
      </c>
      <c r="G3885">
        <v>1</v>
      </c>
      <c r="H3885" t="s">
        <v>6511</v>
      </c>
      <c r="I3885" t="s">
        <v>6512</v>
      </c>
      <c r="J3885" t="s">
        <v>4444</v>
      </c>
      <c r="K3885" t="s">
        <v>21</v>
      </c>
      <c r="L3885">
        <v>0</v>
      </c>
      <c r="M3885">
        <v>0</v>
      </c>
      <c r="N3885" t="s">
        <v>22</v>
      </c>
      <c r="O3885">
        <v>3</v>
      </c>
      <c r="P3885" s="30">
        <f>SQRT((postes_2[[#This Row],[x]]-$Q$1)^2+(postes_2[[#This Row],[y]]-$R$1)^2)</f>
        <v>558151.94365216698</v>
      </c>
      <c r="Q3885">
        <v>922433.99000000197</v>
      </c>
      <c r="R3885">
        <v>6290632.3399999999</v>
      </c>
    </row>
    <row r="3886" spans="1:18">
      <c r="A3886">
        <v>3139</v>
      </c>
      <c r="B3886">
        <v>70027707</v>
      </c>
      <c r="C3886" t="e">
        <f>+#REF!</f>
        <v>#REF!</v>
      </c>
      <c r="D3886" t="s">
        <v>1094</v>
      </c>
      <c r="E3886">
        <v>1372414900000</v>
      </c>
      <c r="F3886">
        <v>1424359695000</v>
      </c>
      <c r="G3886">
        <v>1</v>
      </c>
      <c r="H3886" t="s">
        <v>3115</v>
      </c>
      <c r="I3886" t="s">
        <v>3116</v>
      </c>
      <c r="J3886" t="s">
        <v>1609</v>
      </c>
      <c r="K3886" t="s">
        <v>21</v>
      </c>
      <c r="L3886">
        <v>0</v>
      </c>
      <c r="M3886">
        <v>0</v>
      </c>
      <c r="N3886" t="s">
        <v>22</v>
      </c>
      <c r="O3886">
        <v>3</v>
      </c>
      <c r="P3886" s="30">
        <f>SQRT((postes_2[[#This Row],[x]]-$Q$1)^2+(postes_2[[#This Row],[y]]-$R$1)^2)</f>
        <v>558464.67908717575</v>
      </c>
      <c r="Q3886">
        <v>484933.13000000297</v>
      </c>
      <c r="R3886">
        <v>6209290.0700000003</v>
      </c>
    </row>
    <row r="3887" spans="1:18">
      <c r="A3887">
        <v>3735</v>
      </c>
      <c r="B3887">
        <v>50001586</v>
      </c>
      <c r="C3887">
        <f>+PF154</f>
        <v>0</v>
      </c>
      <c r="D3887" t="s">
        <v>30</v>
      </c>
      <c r="E3887">
        <v>610761600000</v>
      </c>
      <c r="F3887">
        <v>1378135730000</v>
      </c>
      <c r="G3887">
        <v>1</v>
      </c>
      <c r="H3887" t="s">
        <v>7200</v>
      </c>
      <c r="I3887" t="s">
        <v>7201</v>
      </c>
      <c r="J3887" t="s">
        <v>20</v>
      </c>
      <c r="K3887" t="s">
        <v>21</v>
      </c>
      <c r="L3887">
        <v>0</v>
      </c>
      <c r="M3887">
        <v>0</v>
      </c>
      <c r="N3887" t="s">
        <v>22</v>
      </c>
      <c r="O3887">
        <v>3</v>
      </c>
      <c r="P3887" s="30">
        <f>SQRT((postes_2[[#This Row],[x]]-$Q$1)^2+(postes_2[[#This Row],[y]]-$R$1)^2)</f>
        <v>558533.520558408</v>
      </c>
      <c r="Q3887">
        <v>345956.70000000298</v>
      </c>
      <c r="R3887">
        <v>6261534.7300000004</v>
      </c>
    </row>
    <row r="3888" spans="1:18">
      <c r="A3888">
        <v>2933</v>
      </c>
      <c r="B3888">
        <v>50001810</v>
      </c>
      <c r="C3888" t="e">
        <f>+#REF!</f>
        <v>#REF!</v>
      </c>
      <c r="D3888" t="s">
        <v>20</v>
      </c>
      <c r="E3888">
        <v>610761600000</v>
      </c>
      <c r="F3888" t="s">
        <v>20</v>
      </c>
      <c r="G3888">
        <v>1</v>
      </c>
      <c r="H3888" t="s">
        <v>6217</v>
      </c>
      <c r="I3888" t="s">
        <v>6217</v>
      </c>
      <c r="J3888" t="s">
        <v>20</v>
      </c>
      <c r="K3888" t="s">
        <v>21</v>
      </c>
      <c r="L3888">
        <v>0</v>
      </c>
      <c r="M3888">
        <v>0</v>
      </c>
      <c r="N3888" t="s">
        <v>22</v>
      </c>
      <c r="O3888">
        <v>3</v>
      </c>
      <c r="P3888" s="30">
        <f>SQRT((postes_2[[#This Row],[x]]-$Q$1)^2+(postes_2[[#This Row],[y]]-$R$1)^2)</f>
        <v>558769.96920532198</v>
      </c>
      <c r="Q3888">
        <v>419464.359999999</v>
      </c>
      <c r="R3888">
        <v>6228351.8899999997</v>
      </c>
    </row>
    <row r="3889" spans="1:18">
      <c r="A3889">
        <v>2061</v>
      </c>
      <c r="B3889">
        <v>50001936</v>
      </c>
      <c r="C3889" t="e">
        <f>+#REF!</f>
        <v>#REF!</v>
      </c>
      <c r="D3889" t="s">
        <v>74</v>
      </c>
      <c r="E3889">
        <v>927590400000</v>
      </c>
      <c r="F3889">
        <v>1373388183000</v>
      </c>
      <c r="G3889">
        <v>1</v>
      </c>
      <c r="H3889" t="s">
        <v>3787</v>
      </c>
      <c r="I3889" t="s">
        <v>3787</v>
      </c>
      <c r="J3889" t="s">
        <v>20</v>
      </c>
      <c r="K3889" t="s">
        <v>21</v>
      </c>
      <c r="L3889">
        <v>0</v>
      </c>
      <c r="M3889">
        <v>0</v>
      </c>
      <c r="N3889" t="s">
        <v>22</v>
      </c>
      <c r="O3889">
        <v>3</v>
      </c>
      <c r="P3889" s="30">
        <f>SQRT((postes_2[[#This Row],[x]]-$Q$1)^2+(postes_2[[#This Row],[y]]-$R$1)^2)</f>
        <v>558773.80490231374</v>
      </c>
      <c r="Q3889">
        <v>506313.68999999802</v>
      </c>
      <c r="R3889">
        <v>6204481.6799999997</v>
      </c>
    </row>
    <row r="3890" spans="1:18">
      <c r="A3890">
        <v>2060</v>
      </c>
      <c r="B3890">
        <v>40000912</v>
      </c>
      <c r="C3890">
        <f>+PF1835</f>
        <v>0</v>
      </c>
      <c r="D3890" t="s">
        <v>274</v>
      </c>
      <c r="E3890">
        <v>610761600000</v>
      </c>
      <c r="F3890">
        <v>1432138956000</v>
      </c>
      <c r="G3890">
        <v>1</v>
      </c>
      <c r="H3890" t="s">
        <v>3785</v>
      </c>
      <c r="I3890" t="s">
        <v>3786</v>
      </c>
      <c r="J3890" t="s">
        <v>20</v>
      </c>
      <c r="K3890" t="s">
        <v>21</v>
      </c>
      <c r="L3890">
        <v>0</v>
      </c>
      <c r="M3890">
        <v>0</v>
      </c>
      <c r="N3890" t="s">
        <v>22</v>
      </c>
      <c r="O3890">
        <v>6</v>
      </c>
      <c r="P3890" s="30">
        <f>SQRT((postes_2[[#This Row],[x]]-$Q$1)^2+(postes_2[[#This Row],[y]]-$R$1)^2)</f>
        <v>559130.10994722368</v>
      </c>
      <c r="Q3890">
        <v>865397.70000000298</v>
      </c>
      <c r="R3890">
        <v>6255829.9699999997</v>
      </c>
    </row>
    <row r="3891" spans="1:18">
      <c r="A3891">
        <v>1772</v>
      </c>
      <c r="B3891">
        <v>40000715</v>
      </c>
      <c r="C3891" t="e">
        <f>+#REF!</f>
        <v>#REF!</v>
      </c>
      <c r="D3891" t="s">
        <v>77</v>
      </c>
      <c r="E3891">
        <v>956188800000</v>
      </c>
      <c r="F3891">
        <v>1377165026000</v>
      </c>
      <c r="G3891">
        <v>1</v>
      </c>
      <c r="H3891" t="s">
        <v>7075</v>
      </c>
      <c r="I3891" t="s">
        <v>7076</v>
      </c>
      <c r="J3891" t="s">
        <v>20</v>
      </c>
      <c r="K3891" t="s">
        <v>21</v>
      </c>
      <c r="L3891">
        <v>0</v>
      </c>
      <c r="M3891">
        <v>0</v>
      </c>
      <c r="N3891" t="s">
        <v>22</v>
      </c>
      <c r="O3891">
        <v>3</v>
      </c>
      <c r="P3891" s="30">
        <f>SQRT((postes_2[[#This Row],[x]]-$Q$1)^2+(postes_2[[#This Row],[y]]-$R$1)^2)</f>
        <v>559163.1247744991</v>
      </c>
      <c r="Q3891">
        <v>895447.64999999898</v>
      </c>
      <c r="R3891">
        <v>6272369.0800000001</v>
      </c>
    </row>
    <row r="3892" spans="1:18">
      <c r="A3892">
        <v>687</v>
      </c>
      <c r="B3892">
        <v>40000706</v>
      </c>
      <c r="C3892" t="e">
        <f>+#REF!</f>
        <v>#REF!</v>
      </c>
      <c r="D3892" t="s">
        <v>274</v>
      </c>
      <c r="E3892" s="1">
        <v>914976000000</v>
      </c>
      <c r="F3892">
        <v>1425294703000</v>
      </c>
      <c r="G3892">
        <v>1</v>
      </c>
      <c r="H3892" t="s">
        <v>1143</v>
      </c>
      <c r="I3892" t="s">
        <v>1144</v>
      </c>
      <c r="J3892" t="s">
        <v>20</v>
      </c>
      <c r="K3892" t="s">
        <v>21</v>
      </c>
      <c r="L3892">
        <v>0</v>
      </c>
      <c r="M3892">
        <v>0</v>
      </c>
      <c r="N3892" t="s">
        <v>22</v>
      </c>
      <c r="O3892">
        <v>3</v>
      </c>
      <c r="P3892" s="30">
        <f>SQRT((postes_2[[#This Row],[x]]-$Q$1)^2+(postes_2[[#This Row],[y]]-$R$1)^2)</f>
        <v>559604.46744794375</v>
      </c>
      <c r="Q3892">
        <v>898739.70000000298</v>
      </c>
      <c r="R3892">
        <v>6273819.4299999997</v>
      </c>
    </row>
    <row r="3893" spans="1:18">
      <c r="A3893">
        <v>3723</v>
      </c>
      <c r="B3893">
        <v>40000916</v>
      </c>
      <c r="C3893" t="e">
        <f>+#REF!</f>
        <v>#REF!</v>
      </c>
      <c r="D3893" t="s">
        <v>20</v>
      </c>
      <c r="E3893">
        <v>956188800000</v>
      </c>
      <c r="F3893" t="s">
        <v>20</v>
      </c>
      <c r="G3893">
        <v>1</v>
      </c>
      <c r="H3893" t="s">
        <v>7422</v>
      </c>
      <c r="I3893" t="s">
        <v>7423</v>
      </c>
      <c r="J3893" t="s">
        <v>657</v>
      </c>
      <c r="K3893" t="s">
        <v>21</v>
      </c>
      <c r="L3893">
        <v>0</v>
      </c>
      <c r="M3893">
        <v>0</v>
      </c>
      <c r="N3893" t="s">
        <v>22</v>
      </c>
      <c r="O3893">
        <v>6</v>
      </c>
      <c r="P3893" s="30">
        <f>SQRT((postes_2[[#This Row],[x]]-$Q$1)^2+(postes_2[[#This Row],[y]]-$R$1)^2)</f>
        <v>559657.50455797417</v>
      </c>
      <c r="Q3893">
        <v>863236.35000000102</v>
      </c>
      <c r="R3893">
        <v>6254137.4699999997</v>
      </c>
    </row>
    <row r="3894" spans="1:18">
      <c r="A3894">
        <v>1753</v>
      </c>
      <c r="B3894">
        <v>50001985</v>
      </c>
      <c r="C3894">
        <f>+PF2143</f>
        <v>0</v>
      </c>
      <c r="D3894" t="s">
        <v>17</v>
      </c>
      <c r="E3894" s="1">
        <v>1054080000000</v>
      </c>
      <c r="F3894">
        <v>1307529678000</v>
      </c>
      <c r="G3894">
        <v>1</v>
      </c>
      <c r="H3894" t="s">
        <v>7035</v>
      </c>
      <c r="I3894" t="s">
        <v>7036</v>
      </c>
      <c r="J3894" t="s">
        <v>7037</v>
      </c>
      <c r="K3894" t="s">
        <v>21</v>
      </c>
      <c r="L3894">
        <v>0</v>
      </c>
      <c r="M3894">
        <v>0</v>
      </c>
      <c r="N3894" t="s">
        <v>22</v>
      </c>
      <c r="O3894">
        <v>3</v>
      </c>
      <c r="P3894" s="30">
        <f>SQRT((postes_2[[#This Row],[x]]-$Q$1)^2+(postes_2[[#This Row],[y]]-$R$1)^2)</f>
        <v>559916.21979309793</v>
      </c>
      <c r="Q3894">
        <v>584623.50999999803</v>
      </c>
      <c r="R3894">
        <v>6194142.9699999997</v>
      </c>
    </row>
    <row r="3895" spans="1:18">
      <c r="A3895">
        <v>1756</v>
      </c>
      <c r="B3895">
        <v>50001983</v>
      </c>
      <c r="C3895">
        <f>+PF2141</f>
        <v>0</v>
      </c>
      <c r="D3895" t="s">
        <v>56</v>
      </c>
      <c r="E3895">
        <v>1252580923000</v>
      </c>
      <c r="F3895">
        <v>1252580681000</v>
      </c>
      <c r="G3895">
        <v>1</v>
      </c>
      <c r="H3895" t="s">
        <v>7042</v>
      </c>
      <c r="I3895" t="s">
        <v>7043</v>
      </c>
      <c r="J3895" t="s">
        <v>7044</v>
      </c>
      <c r="K3895" t="s">
        <v>21</v>
      </c>
      <c r="L3895">
        <v>0</v>
      </c>
      <c r="M3895">
        <v>0</v>
      </c>
      <c r="N3895" t="s">
        <v>22</v>
      </c>
      <c r="O3895">
        <v>3</v>
      </c>
      <c r="P3895" s="30">
        <f>SQRT((postes_2[[#This Row],[x]]-$Q$1)^2+(postes_2[[#This Row],[y]]-$R$1)^2)</f>
        <v>560032.98581105215</v>
      </c>
      <c r="Q3895">
        <v>586043.09000000404</v>
      </c>
      <c r="R3895">
        <v>6193962.2999999998</v>
      </c>
    </row>
    <row r="3896" spans="1:18">
      <c r="A3896">
        <v>772</v>
      </c>
      <c r="B3896">
        <v>40000579</v>
      </c>
      <c r="C3896" t="e">
        <f>+#REF!</f>
        <v>#REF!</v>
      </c>
      <c r="D3896" t="s">
        <v>274</v>
      </c>
      <c r="E3896">
        <v>1443541441000</v>
      </c>
      <c r="F3896">
        <v>1443540688000</v>
      </c>
      <c r="G3896">
        <v>1</v>
      </c>
      <c r="H3896" t="s">
        <v>1683</v>
      </c>
      <c r="I3896" t="s">
        <v>1684</v>
      </c>
      <c r="J3896" t="s">
        <v>20</v>
      </c>
      <c r="K3896" t="s">
        <v>21</v>
      </c>
      <c r="L3896">
        <v>0</v>
      </c>
      <c r="M3896">
        <v>0</v>
      </c>
      <c r="N3896" t="s">
        <v>22</v>
      </c>
      <c r="O3896">
        <v>7</v>
      </c>
      <c r="P3896" s="30">
        <f>SQRT((postes_2[[#This Row],[x]]-$Q$1)^2+(postes_2[[#This Row],[y]]-$R$1)^2)</f>
        <v>560191.20702873461</v>
      </c>
      <c r="Q3896">
        <v>928263.60999999905</v>
      </c>
      <c r="R3896">
        <v>6292137.1299999999</v>
      </c>
    </row>
    <row r="3897" spans="1:18">
      <c r="A3897">
        <v>1289</v>
      </c>
      <c r="B3897">
        <v>40000839</v>
      </c>
      <c r="C3897">
        <f>+PF2610</f>
        <v>0</v>
      </c>
      <c r="D3897" t="s">
        <v>30</v>
      </c>
      <c r="E3897">
        <v>610761600000</v>
      </c>
      <c r="F3897">
        <v>1418309511000</v>
      </c>
      <c r="G3897">
        <v>1</v>
      </c>
      <c r="H3897" t="s">
        <v>2569</v>
      </c>
      <c r="I3897" t="s">
        <v>2570</v>
      </c>
      <c r="J3897" t="s">
        <v>20</v>
      </c>
      <c r="K3897" t="s">
        <v>21</v>
      </c>
      <c r="L3897">
        <v>0</v>
      </c>
      <c r="M3897">
        <v>0</v>
      </c>
      <c r="N3897" t="s">
        <v>22</v>
      </c>
      <c r="O3897">
        <v>3</v>
      </c>
      <c r="P3897" s="30">
        <f>SQRT((postes_2[[#This Row],[x]]-$Q$1)^2+(postes_2[[#This Row],[y]]-$R$1)^2)</f>
        <v>560309.55032691406</v>
      </c>
      <c r="Q3897">
        <v>881651.14999999898</v>
      </c>
      <c r="R3897">
        <v>6263148.9900000002</v>
      </c>
    </row>
    <row r="3898" spans="1:18">
      <c r="A3898">
        <v>491</v>
      </c>
      <c r="B3898">
        <v>50002913</v>
      </c>
      <c r="C3898">
        <f>+PF3409</f>
        <v>0</v>
      </c>
      <c r="D3898" t="s">
        <v>23</v>
      </c>
      <c r="E3898">
        <v>1179930039000</v>
      </c>
      <c r="F3898">
        <v>1113927791000</v>
      </c>
      <c r="G3898">
        <v>1</v>
      </c>
      <c r="H3898" t="s">
        <v>7844</v>
      </c>
      <c r="I3898" t="s">
        <v>7845</v>
      </c>
      <c r="J3898" t="s">
        <v>20</v>
      </c>
      <c r="K3898" t="s">
        <v>21</v>
      </c>
      <c r="L3898">
        <v>0</v>
      </c>
      <c r="M3898">
        <v>0</v>
      </c>
      <c r="N3898" t="s">
        <v>22</v>
      </c>
      <c r="O3898">
        <v>3</v>
      </c>
      <c r="P3898" s="30">
        <f>SQRT((postes_2[[#This Row],[x]]-$Q$1)^2+(postes_2[[#This Row],[y]]-$R$1)^2)</f>
        <v>560351.38047121977</v>
      </c>
      <c r="Q3898">
        <v>699255.79999999702</v>
      </c>
      <c r="R3898">
        <v>6200189.7000000002</v>
      </c>
    </row>
    <row r="3899" spans="1:18">
      <c r="A3899">
        <v>1868</v>
      </c>
      <c r="B3899">
        <v>70032195</v>
      </c>
      <c r="C3899" t="e">
        <f>+#REF!</f>
        <v>#REF!</v>
      </c>
      <c r="D3899" t="s">
        <v>56</v>
      </c>
      <c r="E3899">
        <v>1295868179000</v>
      </c>
      <c r="F3899">
        <v>1295868146000</v>
      </c>
      <c r="G3899">
        <v>1</v>
      </c>
      <c r="H3899" t="s">
        <v>4405</v>
      </c>
      <c r="I3899" t="s">
        <v>4406</v>
      </c>
      <c r="J3899" t="s">
        <v>4407</v>
      </c>
      <c r="K3899" t="s">
        <v>21</v>
      </c>
      <c r="L3899">
        <v>0</v>
      </c>
      <c r="M3899">
        <v>0</v>
      </c>
      <c r="N3899" t="s">
        <v>22</v>
      </c>
      <c r="O3899">
        <v>3</v>
      </c>
      <c r="P3899" s="30">
        <f>SQRT((postes_2[[#This Row],[x]]-$Q$1)^2+(postes_2[[#This Row],[y]]-$R$1)^2)</f>
        <v>560463.33286439267</v>
      </c>
      <c r="Q3899">
        <v>422486.00999999797</v>
      </c>
      <c r="R3899">
        <v>6225464.7800000003</v>
      </c>
    </row>
    <row r="3900" spans="1:18">
      <c r="A3900">
        <v>178</v>
      </c>
      <c r="B3900">
        <v>40000747</v>
      </c>
      <c r="C3900">
        <f>+PF3727</f>
        <v>0</v>
      </c>
      <c r="D3900" t="s">
        <v>108</v>
      </c>
      <c r="E3900" s="1">
        <v>815616000000</v>
      </c>
      <c r="F3900">
        <v>1233931510000</v>
      </c>
      <c r="G3900">
        <v>1</v>
      </c>
      <c r="H3900" t="s">
        <v>7257</v>
      </c>
      <c r="I3900" t="s">
        <v>7258</v>
      </c>
      <c r="J3900" t="s">
        <v>20</v>
      </c>
      <c r="K3900" t="s">
        <v>21</v>
      </c>
      <c r="L3900">
        <v>0</v>
      </c>
      <c r="M3900">
        <v>0</v>
      </c>
      <c r="N3900" t="s">
        <v>22</v>
      </c>
      <c r="O3900">
        <v>6</v>
      </c>
      <c r="P3900" s="30">
        <f>SQRT((postes_2[[#This Row],[x]]-$Q$1)^2+(postes_2[[#This Row],[y]]-$R$1)^2)</f>
        <v>560475.82644494099</v>
      </c>
      <c r="Q3900">
        <v>890600.09000000404</v>
      </c>
      <c r="R3900">
        <v>6268014.2199999997</v>
      </c>
    </row>
    <row r="3901" spans="1:18">
      <c r="A3901">
        <v>639</v>
      </c>
      <c r="B3901">
        <v>70037067</v>
      </c>
      <c r="C3901" t="e">
        <f>+#REF!</f>
        <v>#REF!</v>
      </c>
      <c r="D3901" t="s">
        <v>30</v>
      </c>
      <c r="E3901">
        <v>1442337295000</v>
      </c>
      <c r="F3901">
        <v>1442403603000</v>
      </c>
      <c r="G3901">
        <v>1</v>
      </c>
      <c r="H3901" t="s">
        <v>2054</v>
      </c>
      <c r="I3901" t="s">
        <v>2055</v>
      </c>
      <c r="J3901" t="s">
        <v>98</v>
      </c>
      <c r="K3901" t="s">
        <v>21</v>
      </c>
      <c r="L3901">
        <v>0</v>
      </c>
      <c r="M3901">
        <v>0</v>
      </c>
      <c r="N3901" t="s">
        <v>22</v>
      </c>
      <c r="O3901">
        <v>6</v>
      </c>
      <c r="P3901" s="30">
        <f>SQRT((postes_2[[#This Row],[x]]-$Q$1)^2+(postes_2[[#This Row],[y]]-$R$1)^2)</f>
        <v>560647.61965266662</v>
      </c>
      <c r="Q3901">
        <v>897611.56000000203</v>
      </c>
      <c r="R3901">
        <v>6271928.2699999996</v>
      </c>
    </row>
    <row r="3902" spans="1:18">
      <c r="A3902">
        <v>1807</v>
      </c>
      <c r="B3902">
        <v>50001955</v>
      </c>
      <c r="C3902" t="e">
        <f>+#REF!</f>
        <v>#REF!</v>
      </c>
      <c r="D3902" t="s">
        <v>74</v>
      </c>
      <c r="E3902">
        <v>610761600000</v>
      </c>
      <c r="F3902">
        <v>1373561559000</v>
      </c>
      <c r="G3902">
        <v>1</v>
      </c>
      <c r="H3902" t="s">
        <v>7145</v>
      </c>
      <c r="I3902" t="s">
        <v>7145</v>
      </c>
      <c r="J3902" t="s">
        <v>20</v>
      </c>
      <c r="K3902" t="s">
        <v>21</v>
      </c>
      <c r="L3902">
        <v>0</v>
      </c>
      <c r="M3902">
        <v>0</v>
      </c>
      <c r="N3902" t="s">
        <v>22</v>
      </c>
      <c r="O3902">
        <v>3</v>
      </c>
      <c r="P3902" s="30">
        <f>SQRT((postes_2[[#This Row],[x]]-$Q$1)^2+(postes_2[[#This Row],[y]]-$R$1)^2)</f>
        <v>560721.38429176155</v>
      </c>
      <c r="Q3902">
        <v>512928.70000000298</v>
      </c>
      <c r="R3902">
        <v>6201290</v>
      </c>
    </row>
    <row r="3903" spans="1:18">
      <c r="A3903">
        <v>3637</v>
      </c>
      <c r="B3903">
        <v>40000903</v>
      </c>
      <c r="C3903" t="e">
        <f>+#REF!</f>
        <v>#REF!</v>
      </c>
      <c r="D3903" t="s">
        <v>77</v>
      </c>
      <c r="E3903">
        <v>956188800000</v>
      </c>
      <c r="F3903">
        <v>1377514824000</v>
      </c>
      <c r="G3903">
        <v>1</v>
      </c>
      <c r="H3903" t="s">
        <v>7692</v>
      </c>
      <c r="I3903" t="s">
        <v>7693</v>
      </c>
      <c r="J3903" t="s">
        <v>20</v>
      </c>
      <c r="K3903" t="s">
        <v>21</v>
      </c>
      <c r="L3903">
        <v>0</v>
      </c>
      <c r="M3903">
        <v>0</v>
      </c>
      <c r="N3903" t="s">
        <v>22</v>
      </c>
      <c r="O3903">
        <v>3</v>
      </c>
      <c r="P3903" s="30">
        <f>SQRT((postes_2[[#This Row],[x]]-$Q$1)^2+(postes_2[[#This Row],[y]]-$R$1)^2)</f>
        <v>560820.45453700412</v>
      </c>
      <c r="Q3903">
        <v>871830.70000000298</v>
      </c>
      <c r="R3903">
        <v>6257267.0300000003</v>
      </c>
    </row>
    <row r="3904" spans="1:18">
      <c r="A3904">
        <v>2216</v>
      </c>
      <c r="B3904">
        <v>70033577</v>
      </c>
      <c r="C3904">
        <f>+PF1694</f>
        <v>0</v>
      </c>
      <c r="D3904" t="s">
        <v>274</v>
      </c>
      <c r="E3904">
        <v>1300711728000</v>
      </c>
      <c r="F3904">
        <v>1453998835000</v>
      </c>
      <c r="G3904">
        <v>1</v>
      </c>
      <c r="H3904" t="s">
        <v>5670</v>
      </c>
      <c r="I3904" t="s">
        <v>5671</v>
      </c>
      <c r="J3904" t="s">
        <v>20</v>
      </c>
      <c r="K3904" t="s">
        <v>21</v>
      </c>
      <c r="L3904">
        <v>0</v>
      </c>
      <c r="M3904">
        <v>0</v>
      </c>
      <c r="N3904" t="s">
        <v>22</v>
      </c>
      <c r="O3904">
        <v>7</v>
      </c>
      <c r="P3904" s="30">
        <f>SQRT((postes_2[[#This Row],[x]]-$Q$1)^2+(postes_2[[#This Row],[y]]-$R$1)^2)</f>
        <v>561429.96464067895</v>
      </c>
      <c r="Q3904">
        <v>865460.45000000298</v>
      </c>
      <c r="R3904">
        <v>6253279.2699999996</v>
      </c>
    </row>
    <row r="3905" spans="1:18">
      <c r="A3905">
        <v>3374</v>
      </c>
      <c r="B3905">
        <v>50001987</v>
      </c>
      <c r="C3905">
        <f>+PF533</f>
        <v>0</v>
      </c>
      <c r="D3905" t="s">
        <v>56</v>
      </c>
      <c r="E3905">
        <v>1015804800000</v>
      </c>
      <c r="F3905">
        <v>1252598596000</v>
      </c>
      <c r="G3905">
        <v>1</v>
      </c>
      <c r="H3905" t="s">
        <v>70</v>
      </c>
      <c r="I3905" t="s">
        <v>70</v>
      </c>
      <c r="J3905" t="s">
        <v>26</v>
      </c>
      <c r="K3905" t="s">
        <v>21</v>
      </c>
      <c r="L3905">
        <v>0</v>
      </c>
      <c r="M3905">
        <v>0</v>
      </c>
      <c r="N3905" t="s">
        <v>22</v>
      </c>
      <c r="O3905">
        <v>3</v>
      </c>
      <c r="P3905" s="30">
        <f>SQRT((postes_2[[#This Row],[x]]-$Q$1)^2+(postes_2[[#This Row],[y]]-$R$1)^2)</f>
        <v>561622.23426236631</v>
      </c>
      <c r="Q3905">
        <v>587253.42000000202</v>
      </c>
      <c r="R3905">
        <v>6192320.1600000001</v>
      </c>
    </row>
    <row r="3906" spans="1:18">
      <c r="A3906">
        <v>492</v>
      </c>
      <c r="B3906">
        <v>50001956</v>
      </c>
      <c r="C3906">
        <f>+PF3416</f>
        <v>0</v>
      </c>
      <c r="D3906" t="s">
        <v>43</v>
      </c>
      <c r="E3906">
        <v>1113928091000</v>
      </c>
      <c r="F3906">
        <v>1113927670000</v>
      </c>
      <c r="G3906">
        <v>1</v>
      </c>
      <c r="H3906" t="s">
        <v>7846</v>
      </c>
      <c r="I3906" t="s">
        <v>7846</v>
      </c>
      <c r="J3906" t="s">
        <v>26</v>
      </c>
      <c r="K3906" t="s">
        <v>21</v>
      </c>
      <c r="L3906">
        <v>0</v>
      </c>
      <c r="M3906">
        <v>0</v>
      </c>
      <c r="N3906" t="s">
        <v>22</v>
      </c>
      <c r="O3906">
        <v>3</v>
      </c>
      <c r="P3906" s="30">
        <f>SQRT((postes_2[[#This Row],[x]]-$Q$1)^2+(postes_2[[#This Row],[y]]-$R$1)^2)</f>
        <v>561746.74239937263</v>
      </c>
      <c r="Q3906">
        <v>700863.00999999803</v>
      </c>
      <c r="R3906">
        <v>6199036.1799999997</v>
      </c>
    </row>
    <row r="3907" spans="1:18">
      <c r="A3907">
        <v>545</v>
      </c>
      <c r="B3907">
        <v>50001878</v>
      </c>
      <c r="C3907">
        <f>+PF3366</f>
        <v>0</v>
      </c>
      <c r="D3907" t="s">
        <v>20</v>
      </c>
      <c r="E3907">
        <v>885945600000</v>
      </c>
      <c r="F3907" t="s">
        <v>20</v>
      </c>
      <c r="G3907">
        <v>1</v>
      </c>
      <c r="H3907" t="s">
        <v>7881</v>
      </c>
      <c r="I3907" t="s">
        <v>7882</v>
      </c>
      <c r="J3907" t="s">
        <v>20</v>
      </c>
      <c r="K3907" t="s">
        <v>21</v>
      </c>
      <c r="L3907">
        <v>0</v>
      </c>
      <c r="M3907">
        <v>0</v>
      </c>
      <c r="N3907" t="s">
        <v>22</v>
      </c>
      <c r="O3907">
        <v>5</v>
      </c>
      <c r="P3907" s="30">
        <f>SQRT((postes_2[[#This Row],[x]]-$Q$1)^2+(postes_2[[#This Row],[y]]-$R$1)^2)</f>
        <v>561772.70972986182</v>
      </c>
      <c r="Q3907">
        <v>447124.07</v>
      </c>
      <c r="R3907">
        <v>6215961.7300000004</v>
      </c>
    </row>
    <row r="3908" spans="1:18">
      <c r="A3908">
        <v>4111</v>
      </c>
      <c r="B3908">
        <v>70055428</v>
      </c>
      <c r="C3908" t="e">
        <f>+#REF!</f>
        <v>#REF!</v>
      </c>
      <c r="D3908" t="s">
        <v>30</v>
      </c>
      <c r="E3908">
        <v>1426002711000</v>
      </c>
      <c r="F3908">
        <v>1425487959000</v>
      </c>
      <c r="G3908">
        <v>1</v>
      </c>
      <c r="H3908" t="s">
        <v>8365</v>
      </c>
      <c r="I3908" t="s">
        <v>8366</v>
      </c>
      <c r="J3908" t="s">
        <v>20</v>
      </c>
      <c r="K3908" t="s">
        <v>21</v>
      </c>
      <c r="L3908">
        <v>0</v>
      </c>
      <c r="M3908">
        <v>0</v>
      </c>
      <c r="N3908" t="s">
        <v>22</v>
      </c>
      <c r="O3908">
        <v>6</v>
      </c>
      <c r="P3908" s="30">
        <f>SQRT((postes_2[[#This Row],[x]]-$Q$1)^2+(postes_2[[#This Row],[y]]-$R$1)^2)</f>
        <v>561827.43176022707</v>
      </c>
      <c r="Q3908">
        <v>863481.61999999697</v>
      </c>
      <c r="R3908">
        <v>6251830.1900000004</v>
      </c>
    </row>
    <row r="3909" spans="1:18">
      <c r="A3909">
        <v>4112</v>
      </c>
      <c r="B3909">
        <v>70055528</v>
      </c>
      <c r="C3909" t="e">
        <f>+#REF!</f>
        <v>#REF!</v>
      </c>
      <c r="D3909" t="s">
        <v>30</v>
      </c>
      <c r="E3909">
        <v>1426002718000</v>
      </c>
      <c r="F3909">
        <v>1425487876000</v>
      </c>
      <c r="G3909">
        <v>1</v>
      </c>
      <c r="H3909" t="s">
        <v>8365</v>
      </c>
      <c r="I3909" t="s">
        <v>8366</v>
      </c>
      <c r="J3909" t="s">
        <v>20</v>
      </c>
      <c r="K3909" t="s">
        <v>21</v>
      </c>
      <c r="L3909">
        <v>0</v>
      </c>
      <c r="M3909">
        <v>0</v>
      </c>
      <c r="N3909" t="s">
        <v>22</v>
      </c>
      <c r="O3909">
        <v>7</v>
      </c>
      <c r="P3909" s="30">
        <f>SQRT((postes_2[[#This Row],[x]]-$Q$1)^2+(postes_2[[#This Row],[y]]-$R$1)^2)</f>
        <v>561827.43176022707</v>
      </c>
      <c r="Q3909">
        <v>863481.61999999697</v>
      </c>
      <c r="R3909">
        <v>6251830.1900000004</v>
      </c>
    </row>
    <row r="3910" spans="1:18">
      <c r="A3910">
        <v>82</v>
      </c>
      <c r="B3910">
        <v>50001921</v>
      </c>
      <c r="C3910">
        <f>+PF3830</f>
        <v>0</v>
      </c>
      <c r="D3910" t="s">
        <v>38</v>
      </c>
      <c r="E3910">
        <v>610761600000</v>
      </c>
      <c r="F3910">
        <v>1195552250000</v>
      </c>
      <c r="G3910">
        <v>1</v>
      </c>
      <c r="H3910" t="s">
        <v>4038</v>
      </c>
      <c r="I3910" t="s">
        <v>4038</v>
      </c>
      <c r="J3910" t="s">
        <v>20</v>
      </c>
      <c r="K3910" t="s">
        <v>21</v>
      </c>
      <c r="L3910">
        <v>0</v>
      </c>
      <c r="M3910">
        <v>0</v>
      </c>
      <c r="N3910" t="s">
        <v>22</v>
      </c>
      <c r="O3910">
        <v>3</v>
      </c>
      <c r="P3910" s="30">
        <f>SQRT((postes_2[[#This Row],[x]]-$Q$1)^2+(postes_2[[#This Row],[y]]-$R$1)^2)</f>
        <v>561912.43392491259</v>
      </c>
      <c r="Q3910">
        <v>472738.5</v>
      </c>
      <c r="R3910">
        <v>6208691.0099999998</v>
      </c>
    </row>
    <row r="3911" spans="1:18">
      <c r="A3911">
        <v>2066</v>
      </c>
      <c r="B3911">
        <v>50001966</v>
      </c>
      <c r="C3911" t="e">
        <f>+#REF!</f>
        <v>#REF!</v>
      </c>
      <c r="D3911" t="s">
        <v>74</v>
      </c>
      <c r="E3911">
        <v>610761600000</v>
      </c>
      <c r="F3911">
        <v>1373561024000</v>
      </c>
      <c r="G3911">
        <v>1</v>
      </c>
      <c r="H3911" t="s">
        <v>3796</v>
      </c>
      <c r="I3911" t="s">
        <v>3797</v>
      </c>
      <c r="J3911" t="s">
        <v>20</v>
      </c>
      <c r="K3911" t="s">
        <v>21</v>
      </c>
      <c r="L3911">
        <v>0</v>
      </c>
      <c r="M3911">
        <v>0</v>
      </c>
      <c r="N3911" t="s">
        <v>22</v>
      </c>
      <c r="O3911">
        <v>3</v>
      </c>
      <c r="P3911" s="30">
        <f>SQRT((postes_2[[#This Row],[x]]-$Q$1)^2+(postes_2[[#This Row],[y]]-$R$1)^2)</f>
        <v>562341.26242582139</v>
      </c>
      <c r="Q3911">
        <v>514491.96999999898</v>
      </c>
      <c r="R3911">
        <v>6199372.0599999996</v>
      </c>
    </row>
    <row r="3912" spans="1:18">
      <c r="A3912">
        <v>596</v>
      </c>
      <c r="B3912">
        <v>50001807</v>
      </c>
      <c r="C3912" t="e">
        <f>+#REF!</f>
        <v>#REF!</v>
      </c>
      <c r="D3912" t="s">
        <v>20</v>
      </c>
      <c r="E3912">
        <v>610761600000</v>
      </c>
      <c r="F3912" t="s">
        <v>20</v>
      </c>
      <c r="G3912">
        <v>1</v>
      </c>
      <c r="H3912" t="s">
        <v>5750</v>
      </c>
      <c r="I3912" t="s">
        <v>5750</v>
      </c>
      <c r="J3912" t="s">
        <v>20</v>
      </c>
      <c r="K3912" t="s">
        <v>21</v>
      </c>
      <c r="L3912">
        <v>0</v>
      </c>
      <c r="M3912">
        <v>0</v>
      </c>
      <c r="N3912" t="s">
        <v>22</v>
      </c>
      <c r="O3912">
        <v>3</v>
      </c>
      <c r="P3912" s="30">
        <f>SQRT((postes_2[[#This Row],[x]]-$Q$1)^2+(postes_2[[#This Row],[y]]-$R$1)^2)</f>
        <v>562350.36379596894</v>
      </c>
      <c r="Q3912">
        <v>404828.93999999802</v>
      </c>
      <c r="R3912">
        <v>6230060.04</v>
      </c>
    </row>
    <row r="3913" spans="1:18">
      <c r="A3913">
        <v>2062</v>
      </c>
      <c r="B3913">
        <v>50001969</v>
      </c>
      <c r="C3913">
        <f>+PF1853</f>
        <v>0</v>
      </c>
      <c r="D3913" t="s">
        <v>38</v>
      </c>
      <c r="E3913">
        <v>610761600000</v>
      </c>
      <c r="F3913">
        <v>1187358826000</v>
      </c>
      <c r="G3913">
        <v>1</v>
      </c>
      <c r="H3913" t="s">
        <v>3788</v>
      </c>
      <c r="I3913" t="s">
        <v>3789</v>
      </c>
      <c r="J3913" t="s">
        <v>3790</v>
      </c>
      <c r="K3913" t="s">
        <v>21</v>
      </c>
      <c r="L3913">
        <v>0</v>
      </c>
      <c r="M3913">
        <v>0</v>
      </c>
      <c r="N3913" t="s">
        <v>22</v>
      </c>
      <c r="O3913">
        <v>3</v>
      </c>
      <c r="P3913" s="30">
        <f>SQRT((postes_2[[#This Row],[x]]-$Q$1)^2+(postes_2[[#This Row],[y]]-$R$1)^2)</f>
        <v>562630.93616092333</v>
      </c>
      <c r="Q3913">
        <v>516393.859999999</v>
      </c>
      <c r="R3913">
        <v>6198752.1699999999</v>
      </c>
    </row>
    <row r="3914" spans="1:18">
      <c r="A3914">
        <v>3515</v>
      </c>
      <c r="B3914">
        <v>40002108</v>
      </c>
      <c r="C3914" t="e">
        <f>+#REF!</f>
        <v>#REF!</v>
      </c>
      <c r="D3914" t="s">
        <v>77</v>
      </c>
      <c r="E3914">
        <v>1024531200000</v>
      </c>
      <c r="F3914">
        <v>1376394265000</v>
      </c>
      <c r="G3914">
        <v>1</v>
      </c>
      <c r="H3914" t="s">
        <v>6787</v>
      </c>
      <c r="I3914" t="s">
        <v>6788</v>
      </c>
      <c r="J3914" t="s">
        <v>20</v>
      </c>
      <c r="K3914" t="s">
        <v>21</v>
      </c>
      <c r="L3914">
        <v>0</v>
      </c>
      <c r="M3914">
        <v>0</v>
      </c>
      <c r="N3914" t="s">
        <v>22</v>
      </c>
      <c r="O3914">
        <v>6</v>
      </c>
      <c r="P3914" s="30">
        <f>SQRT((postes_2[[#This Row],[x]]-$Q$1)^2+(postes_2[[#This Row],[y]]-$R$1)^2)</f>
        <v>562857.67874802265</v>
      </c>
      <c r="Q3914">
        <v>887746.71999999904</v>
      </c>
      <c r="R3914">
        <v>6263639.9400000004</v>
      </c>
    </row>
    <row r="3915" spans="1:18">
      <c r="A3915">
        <v>3393</v>
      </c>
      <c r="B3915">
        <v>50001977</v>
      </c>
      <c r="C3915" t="e">
        <f>+#REF!</f>
        <v>#REF!</v>
      </c>
      <c r="D3915" t="s">
        <v>56</v>
      </c>
      <c r="E3915">
        <v>1252418676000</v>
      </c>
      <c r="F3915" t="s">
        <v>20</v>
      </c>
      <c r="G3915">
        <v>1</v>
      </c>
      <c r="H3915" t="s">
        <v>115</v>
      </c>
      <c r="I3915" t="s">
        <v>115</v>
      </c>
      <c r="J3915" t="s">
        <v>20</v>
      </c>
      <c r="K3915" t="s">
        <v>21</v>
      </c>
      <c r="L3915">
        <v>0</v>
      </c>
      <c r="M3915">
        <v>0</v>
      </c>
      <c r="N3915" t="s">
        <v>22</v>
      </c>
      <c r="O3915">
        <v>3</v>
      </c>
      <c r="P3915" s="30">
        <f>SQRT((postes_2[[#This Row],[x]]-$Q$1)^2+(postes_2[[#This Row],[y]]-$R$1)^2)</f>
        <v>563282.77669496613</v>
      </c>
      <c r="Q3915">
        <v>531242.18000000005</v>
      </c>
      <c r="R3915">
        <v>6195779.1500000004</v>
      </c>
    </row>
    <row r="3916" spans="1:18">
      <c r="A3916">
        <v>2343</v>
      </c>
      <c r="B3916">
        <v>50001924</v>
      </c>
      <c r="C3916" t="e">
        <f>+#REF!</f>
        <v>#REF!</v>
      </c>
      <c r="D3916" t="s">
        <v>20</v>
      </c>
      <c r="E3916">
        <v>610761600000</v>
      </c>
      <c r="F3916" t="s">
        <v>20</v>
      </c>
      <c r="G3916">
        <v>1</v>
      </c>
      <c r="H3916" t="s">
        <v>5485</v>
      </c>
      <c r="I3916" t="s">
        <v>5486</v>
      </c>
      <c r="J3916" t="s">
        <v>20</v>
      </c>
      <c r="K3916" t="s">
        <v>21</v>
      </c>
      <c r="L3916">
        <v>0</v>
      </c>
      <c r="M3916">
        <v>0</v>
      </c>
      <c r="N3916" t="s">
        <v>22</v>
      </c>
      <c r="O3916">
        <v>3</v>
      </c>
      <c r="P3916" s="30">
        <f>SQRT((postes_2[[#This Row],[x]]-$Q$1)^2+(postes_2[[#This Row],[y]]-$R$1)^2)</f>
        <v>563749.23364563182</v>
      </c>
      <c r="Q3916">
        <v>471482.24000000203</v>
      </c>
      <c r="R3916">
        <v>6207114.6600000001</v>
      </c>
    </row>
    <row r="3917" spans="1:18">
      <c r="A3917">
        <v>575</v>
      </c>
      <c r="B3917">
        <v>50001897</v>
      </c>
      <c r="C3917">
        <f>+PF3344</f>
        <v>0</v>
      </c>
      <c r="D3917" t="s">
        <v>74</v>
      </c>
      <c r="E3917">
        <v>610761600000</v>
      </c>
      <c r="F3917">
        <v>1371742769000</v>
      </c>
      <c r="G3917">
        <v>1</v>
      </c>
      <c r="H3917" t="s">
        <v>7799</v>
      </c>
      <c r="I3917" t="s">
        <v>7098</v>
      </c>
      <c r="J3917" t="s">
        <v>7800</v>
      </c>
      <c r="K3917" t="s">
        <v>21</v>
      </c>
      <c r="L3917">
        <v>0</v>
      </c>
      <c r="M3917">
        <v>0</v>
      </c>
      <c r="N3917" t="s">
        <v>22</v>
      </c>
      <c r="O3917">
        <v>3</v>
      </c>
      <c r="P3917" s="30">
        <f>SQRT((postes_2[[#This Row],[x]]-$Q$1)^2+(postes_2[[#This Row],[y]]-$R$1)^2)</f>
        <v>563797.90751621581</v>
      </c>
      <c r="Q3917">
        <v>449512.84000000398</v>
      </c>
      <c r="R3917">
        <v>6213128.0999999996</v>
      </c>
    </row>
    <row r="3918" spans="1:18">
      <c r="A3918">
        <v>477</v>
      </c>
      <c r="B3918">
        <v>40000877</v>
      </c>
      <c r="C3918">
        <f>+PF3443</f>
        <v>0</v>
      </c>
      <c r="D3918" t="s">
        <v>274</v>
      </c>
      <c r="E3918">
        <v>956188800000</v>
      </c>
      <c r="F3918">
        <v>1455724781000</v>
      </c>
      <c r="G3918">
        <v>1</v>
      </c>
      <c r="H3918" t="s">
        <v>1246</v>
      </c>
      <c r="I3918" t="s">
        <v>1247</v>
      </c>
      <c r="J3918" t="s">
        <v>195</v>
      </c>
      <c r="K3918" t="s">
        <v>21</v>
      </c>
      <c r="L3918">
        <v>0</v>
      </c>
      <c r="M3918">
        <v>0</v>
      </c>
      <c r="N3918" t="s">
        <v>22</v>
      </c>
      <c r="O3918">
        <v>3</v>
      </c>
      <c r="P3918" s="30">
        <f>SQRT((postes_2[[#This Row],[x]]-$Q$1)^2+(postes_2[[#This Row],[y]]-$R$1)^2)</f>
        <v>563827.97600725864</v>
      </c>
      <c r="Q3918">
        <v>882560.20000000298</v>
      </c>
      <c r="R3918">
        <v>6259631.8899999997</v>
      </c>
    </row>
    <row r="3919" spans="1:18">
      <c r="A3919">
        <v>3505</v>
      </c>
      <c r="B3919">
        <v>40000826</v>
      </c>
      <c r="C3919" t="e">
        <f>+#REF!</f>
        <v>#REF!</v>
      </c>
      <c r="D3919" t="s">
        <v>20</v>
      </c>
      <c r="E3919">
        <v>610761600000</v>
      </c>
      <c r="F3919" t="s">
        <v>20</v>
      </c>
      <c r="G3919">
        <v>1</v>
      </c>
      <c r="H3919" t="s">
        <v>6767</v>
      </c>
      <c r="I3919" t="s">
        <v>6768</v>
      </c>
      <c r="J3919" t="s">
        <v>20</v>
      </c>
      <c r="K3919" t="s">
        <v>21</v>
      </c>
      <c r="L3919">
        <v>0</v>
      </c>
      <c r="M3919">
        <v>0</v>
      </c>
      <c r="N3919" t="s">
        <v>22</v>
      </c>
      <c r="O3919">
        <v>7</v>
      </c>
      <c r="P3919" s="30">
        <f>SQRT((postes_2[[#This Row],[x]]-$Q$1)^2+(postes_2[[#This Row],[y]]-$R$1)^2)</f>
        <v>564003.22637013148</v>
      </c>
      <c r="Q3919">
        <v>890175.31000000203</v>
      </c>
      <c r="R3919">
        <v>6263703.04</v>
      </c>
    </row>
    <row r="3920" spans="1:18">
      <c r="A3920">
        <v>2038</v>
      </c>
      <c r="B3920">
        <v>50001948</v>
      </c>
      <c r="C3920" t="e">
        <f>+#REF!</f>
        <v>#REF!</v>
      </c>
      <c r="D3920" t="s">
        <v>1094</v>
      </c>
      <c r="E3920">
        <v>610761600000</v>
      </c>
      <c r="F3920">
        <v>1423653149000</v>
      </c>
      <c r="G3920">
        <v>1</v>
      </c>
      <c r="H3920" t="s">
        <v>3919</v>
      </c>
      <c r="I3920" t="s">
        <v>3920</v>
      </c>
      <c r="J3920" t="s">
        <v>20</v>
      </c>
      <c r="K3920" t="s">
        <v>21</v>
      </c>
      <c r="L3920">
        <v>0</v>
      </c>
      <c r="M3920">
        <v>0</v>
      </c>
      <c r="N3920" t="s">
        <v>22</v>
      </c>
      <c r="O3920">
        <v>3</v>
      </c>
      <c r="P3920" s="30">
        <f>SQRT((postes_2[[#This Row],[x]]-$Q$1)^2+(postes_2[[#This Row],[y]]-$R$1)^2)</f>
        <v>564049.25580118888</v>
      </c>
      <c r="Q3920">
        <v>484566.03000000102</v>
      </c>
      <c r="R3920">
        <v>6203644.2599999998</v>
      </c>
    </row>
    <row r="3921" spans="1:18">
      <c r="A3921">
        <v>2306</v>
      </c>
      <c r="B3921">
        <v>50001885</v>
      </c>
      <c r="C3921">
        <f>+PF1619</f>
        <v>0</v>
      </c>
      <c r="D3921" t="s">
        <v>74</v>
      </c>
      <c r="E3921">
        <v>885945600000</v>
      </c>
      <c r="F3921">
        <v>1372939912000</v>
      </c>
      <c r="G3921">
        <v>1</v>
      </c>
      <c r="H3921" t="s">
        <v>5357</v>
      </c>
      <c r="I3921" t="s">
        <v>5358</v>
      </c>
      <c r="J3921" t="s">
        <v>20</v>
      </c>
      <c r="K3921" t="s">
        <v>21</v>
      </c>
      <c r="L3921">
        <v>0</v>
      </c>
      <c r="M3921">
        <v>0</v>
      </c>
      <c r="N3921" t="s">
        <v>22</v>
      </c>
      <c r="O3921">
        <v>5</v>
      </c>
      <c r="P3921" s="30">
        <f>SQRT((postes_2[[#This Row],[x]]-$Q$1)^2+(postes_2[[#This Row],[y]]-$R$1)^2)</f>
        <v>564512.44282157184</v>
      </c>
      <c r="Q3921">
        <v>443350.18999999802</v>
      </c>
      <c r="R3921">
        <v>6214254.1299999999</v>
      </c>
    </row>
    <row r="3922" spans="1:18">
      <c r="A3922">
        <v>3613</v>
      </c>
      <c r="B3922">
        <v>40000913</v>
      </c>
      <c r="C3922" t="e">
        <f>+#REF!</f>
        <v>#REF!</v>
      </c>
      <c r="D3922" t="s">
        <v>77</v>
      </c>
      <c r="E3922">
        <v>783820800000</v>
      </c>
      <c r="F3922">
        <v>1377513978000</v>
      </c>
      <c r="G3922">
        <v>1</v>
      </c>
      <c r="H3922" t="s">
        <v>7683</v>
      </c>
      <c r="I3922" t="s">
        <v>7683</v>
      </c>
      <c r="J3922" t="s">
        <v>20</v>
      </c>
      <c r="K3922" t="s">
        <v>21</v>
      </c>
      <c r="L3922">
        <v>0</v>
      </c>
      <c r="M3922">
        <v>0</v>
      </c>
      <c r="N3922" t="s">
        <v>22</v>
      </c>
      <c r="O3922">
        <v>3</v>
      </c>
      <c r="P3922" s="30">
        <f>SQRT((postes_2[[#This Row],[x]]-$Q$1)^2+(postes_2[[#This Row],[y]]-$R$1)^2)</f>
        <v>564882.5662893143</v>
      </c>
      <c r="Q3922">
        <v>878287.99000000197</v>
      </c>
      <c r="R3922">
        <v>6256103.8700000001</v>
      </c>
    </row>
    <row r="3923" spans="1:18">
      <c r="A3923">
        <v>3137</v>
      </c>
      <c r="B3923">
        <v>50001537</v>
      </c>
      <c r="C3923" t="e">
        <f>+#REF!</f>
        <v>#REF!</v>
      </c>
      <c r="D3923" t="s">
        <v>20</v>
      </c>
      <c r="E3923">
        <v>610761600000</v>
      </c>
      <c r="F3923" t="s">
        <v>20</v>
      </c>
      <c r="G3923">
        <v>1</v>
      </c>
      <c r="H3923" t="s">
        <v>3111</v>
      </c>
      <c r="I3923" t="s">
        <v>3112</v>
      </c>
      <c r="J3923" t="s">
        <v>20</v>
      </c>
      <c r="K3923" t="s">
        <v>21</v>
      </c>
      <c r="L3923">
        <v>0</v>
      </c>
      <c r="M3923">
        <v>0</v>
      </c>
      <c r="N3923" t="s">
        <v>22</v>
      </c>
      <c r="O3923">
        <v>3</v>
      </c>
      <c r="P3923" s="30">
        <f>SQRT((postes_2[[#This Row],[x]]-$Q$1)^2+(postes_2[[#This Row],[y]]-$R$1)^2)</f>
        <v>565146.52383144049</v>
      </c>
      <c r="Q3923">
        <v>324692.25</v>
      </c>
      <c r="R3923">
        <v>6265894.8399999999</v>
      </c>
    </row>
    <row r="3924" spans="1:18">
      <c r="A3924">
        <v>3451</v>
      </c>
      <c r="B3924">
        <v>50001999</v>
      </c>
      <c r="C3924">
        <f>+PF475</f>
        <v>0</v>
      </c>
      <c r="D3924" t="s">
        <v>77</v>
      </c>
      <c r="E3924">
        <v>610761600000</v>
      </c>
      <c r="F3924">
        <v>1324554663000</v>
      </c>
      <c r="G3924">
        <v>1</v>
      </c>
      <c r="H3924" t="s">
        <v>233</v>
      </c>
      <c r="I3924" t="s">
        <v>234</v>
      </c>
      <c r="J3924" t="s">
        <v>20</v>
      </c>
      <c r="K3924" t="s">
        <v>21</v>
      </c>
      <c r="L3924">
        <v>0</v>
      </c>
      <c r="M3924">
        <v>0</v>
      </c>
      <c r="N3924" t="s">
        <v>22</v>
      </c>
      <c r="O3924">
        <v>3</v>
      </c>
      <c r="P3924" s="30">
        <f>SQRT((postes_2[[#This Row],[x]]-$Q$1)^2+(postes_2[[#This Row],[y]]-$R$1)^2)</f>
        <v>565413.21841914218</v>
      </c>
      <c r="Q3924">
        <v>659907.38000000303</v>
      </c>
      <c r="R3924">
        <v>6190214.6399999997</v>
      </c>
    </row>
    <row r="3925" spans="1:18">
      <c r="A3925">
        <v>1784</v>
      </c>
      <c r="B3925">
        <v>50001898</v>
      </c>
      <c r="C3925">
        <f>+PF2143</f>
        <v>0</v>
      </c>
      <c r="D3925" t="s">
        <v>1094</v>
      </c>
      <c r="E3925">
        <v>610761600000</v>
      </c>
      <c r="F3925">
        <v>1424168300000</v>
      </c>
      <c r="G3925">
        <v>1</v>
      </c>
      <c r="H3925" t="s">
        <v>7097</v>
      </c>
      <c r="I3925" t="s">
        <v>7098</v>
      </c>
      <c r="J3925" t="s">
        <v>7099</v>
      </c>
      <c r="K3925" t="s">
        <v>21</v>
      </c>
      <c r="L3925">
        <v>0</v>
      </c>
      <c r="M3925">
        <v>0</v>
      </c>
      <c r="N3925" t="s">
        <v>22</v>
      </c>
      <c r="O3925">
        <v>3</v>
      </c>
      <c r="P3925" s="30">
        <f>SQRT((postes_2[[#This Row],[x]]-$Q$1)^2+(postes_2[[#This Row],[y]]-$R$1)^2)</f>
        <v>565480.6231273904</v>
      </c>
      <c r="Q3925">
        <v>448478.18</v>
      </c>
      <c r="R3925">
        <v>6211680.8300000001</v>
      </c>
    </row>
    <row r="3926" spans="1:18">
      <c r="A3926">
        <v>2068</v>
      </c>
      <c r="B3926">
        <v>50001972</v>
      </c>
      <c r="C3926" t="e">
        <f>+#REF!</f>
        <v>#REF!</v>
      </c>
      <c r="D3926" t="s">
        <v>74</v>
      </c>
      <c r="E3926">
        <v>610761600000</v>
      </c>
      <c r="F3926">
        <v>1373558286000</v>
      </c>
      <c r="G3926">
        <v>1</v>
      </c>
      <c r="H3926" t="s">
        <v>3800</v>
      </c>
      <c r="I3926" t="s">
        <v>3801</v>
      </c>
      <c r="J3926" t="s">
        <v>26</v>
      </c>
      <c r="K3926" t="s">
        <v>21</v>
      </c>
      <c r="L3926">
        <v>0</v>
      </c>
      <c r="M3926">
        <v>0</v>
      </c>
      <c r="N3926" t="s">
        <v>22</v>
      </c>
      <c r="O3926">
        <v>3</v>
      </c>
      <c r="P3926" s="30">
        <f>SQRT((postes_2[[#This Row],[x]]-$Q$1)^2+(postes_2[[#This Row],[y]]-$R$1)^2)</f>
        <v>565573.87898168492</v>
      </c>
      <c r="Q3926">
        <v>502837.88000000297</v>
      </c>
      <c r="R3926">
        <v>6198224.2999999998</v>
      </c>
    </row>
    <row r="3927" spans="1:18">
      <c r="A3927">
        <v>1276</v>
      </c>
      <c r="B3927">
        <v>50001910</v>
      </c>
      <c r="C3927">
        <f>+PF2655</f>
        <v>0</v>
      </c>
      <c r="D3927" t="s">
        <v>74</v>
      </c>
      <c r="E3927">
        <v>885945600000</v>
      </c>
      <c r="F3927">
        <v>1371733526000</v>
      </c>
      <c r="G3927">
        <v>1</v>
      </c>
      <c r="H3927" t="s">
        <v>3184</v>
      </c>
      <c r="I3927" t="s">
        <v>3185</v>
      </c>
      <c r="J3927" t="s">
        <v>195</v>
      </c>
      <c r="K3927" t="s">
        <v>21</v>
      </c>
      <c r="L3927">
        <v>0</v>
      </c>
      <c r="M3927">
        <v>0</v>
      </c>
      <c r="N3927" t="s">
        <v>22</v>
      </c>
      <c r="O3927">
        <v>5</v>
      </c>
      <c r="P3927" s="30">
        <f>SQRT((postes_2[[#This Row],[x]]-$Q$1)^2+(postes_2[[#This Row],[y]]-$R$1)^2)</f>
        <v>565757.7300476107</v>
      </c>
      <c r="Q3927">
        <v>450293.93999999802</v>
      </c>
      <c r="R3927">
        <v>6210852.2999999998</v>
      </c>
    </row>
    <row r="3928" spans="1:18">
      <c r="A3928">
        <v>2976</v>
      </c>
      <c r="B3928">
        <v>40000461</v>
      </c>
      <c r="C3928">
        <f>+PF957</f>
        <v>0</v>
      </c>
      <c r="D3928" t="s">
        <v>168</v>
      </c>
      <c r="E3928">
        <v>1459505345000</v>
      </c>
      <c r="F3928" t="s">
        <v>20</v>
      </c>
      <c r="G3928">
        <v>1</v>
      </c>
      <c r="H3928" t="s">
        <v>2865</v>
      </c>
      <c r="I3928" t="s">
        <v>2866</v>
      </c>
      <c r="J3928" t="s">
        <v>2867</v>
      </c>
      <c r="K3928" t="s">
        <v>21</v>
      </c>
      <c r="L3928">
        <v>0</v>
      </c>
      <c r="M3928">
        <v>0</v>
      </c>
      <c r="N3928" t="s">
        <v>22</v>
      </c>
      <c r="O3928">
        <v>6</v>
      </c>
      <c r="P3928" s="30">
        <f>SQRT((postes_2[[#This Row],[x]]-$Q$1)^2+(postes_2[[#This Row],[y]]-$R$1)^2)</f>
        <v>565812.59043295844</v>
      </c>
      <c r="Q3928">
        <v>954120.36999999697</v>
      </c>
      <c r="R3928">
        <v>6303965.0499999998</v>
      </c>
    </row>
    <row r="3929" spans="1:18">
      <c r="A3929">
        <v>1075</v>
      </c>
      <c r="B3929">
        <v>50002017</v>
      </c>
      <c r="C3929">
        <f>+PF2856</f>
        <v>0</v>
      </c>
      <c r="D3929" t="s">
        <v>77</v>
      </c>
      <c r="E3929">
        <v>610761600000</v>
      </c>
      <c r="F3929">
        <v>1357834523000</v>
      </c>
      <c r="G3929">
        <v>1</v>
      </c>
      <c r="H3929" t="s">
        <v>6535</v>
      </c>
      <c r="I3929" t="s">
        <v>4185</v>
      </c>
      <c r="J3929" t="s">
        <v>20</v>
      </c>
      <c r="K3929" t="s">
        <v>21</v>
      </c>
      <c r="L3929">
        <v>0</v>
      </c>
      <c r="M3929">
        <v>0</v>
      </c>
      <c r="N3929" t="s">
        <v>22</v>
      </c>
      <c r="O3929">
        <v>3</v>
      </c>
      <c r="P3929" s="30">
        <f>SQRT((postes_2[[#This Row],[x]]-$Q$1)^2+(postes_2[[#This Row],[y]]-$R$1)^2)</f>
        <v>566041.35905519617</v>
      </c>
      <c r="Q3929">
        <v>636246.15999999596</v>
      </c>
      <c r="R3929">
        <v>6188008.2199999997</v>
      </c>
    </row>
    <row r="3930" spans="1:18">
      <c r="A3930">
        <v>507</v>
      </c>
      <c r="B3930">
        <v>50003897</v>
      </c>
      <c r="C3930" t="e">
        <f>+#REF!</f>
        <v>#REF!</v>
      </c>
      <c r="D3930" t="s">
        <v>43</v>
      </c>
      <c r="E3930">
        <v>1146741280000</v>
      </c>
      <c r="F3930" t="s">
        <v>20</v>
      </c>
      <c r="G3930">
        <v>1</v>
      </c>
      <c r="H3930" t="s">
        <v>1482</v>
      </c>
      <c r="I3930" t="s">
        <v>1483</v>
      </c>
      <c r="J3930" t="s">
        <v>1484</v>
      </c>
      <c r="K3930" t="s">
        <v>21</v>
      </c>
      <c r="L3930">
        <v>0</v>
      </c>
      <c r="M3930">
        <v>0</v>
      </c>
      <c r="N3930" t="s">
        <v>22</v>
      </c>
      <c r="O3930">
        <v>1</v>
      </c>
      <c r="P3930" s="30">
        <f>SQRT((postes_2[[#This Row],[x]]-$Q$1)^2+(postes_2[[#This Row],[y]]-$R$1)^2)</f>
        <v>566303.31422928884</v>
      </c>
      <c r="Q3930">
        <v>593562.34000000404</v>
      </c>
      <c r="R3930">
        <v>6187411.4699999997</v>
      </c>
    </row>
    <row r="3931" spans="1:18">
      <c r="A3931">
        <v>3462</v>
      </c>
      <c r="B3931">
        <v>50002023</v>
      </c>
      <c r="C3931" t="e">
        <f>+#REF!</f>
        <v>#REF!</v>
      </c>
      <c r="D3931" t="s">
        <v>56</v>
      </c>
      <c r="E3931">
        <v>1251985066000</v>
      </c>
      <c r="F3931">
        <v>1251985028000</v>
      </c>
      <c r="G3931">
        <v>1</v>
      </c>
      <c r="H3931" t="s">
        <v>258</v>
      </c>
      <c r="I3931" t="s">
        <v>258</v>
      </c>
      <c r="J3931" t="s">
        <v>20</v>
      </c>
      <c r="K3931" t="s">
        <v>21</v>
      </c>
      <c r="L3931">
        <v>0</v>
      </c>
      <c r="M3931">
        <v>0</v>
      </c>
      <c r="N3931" t="s">
        <v>22</v>
      </c>
      <c r="O3931">
        <v>6</v>
      </c>
      <c r="P3931" s="30">
        <f>SQRT((postes_2[[#This Row],[x]]-$Q$1)^2+(postes_2[[#This Row],[y]]-$R$1)^2)</f>
        <v>566554.23557375732</v>
      </c>
      <c r="Q3931">
        <v>591350.06000000203</v>
      </c>
      <c r="R3931">
        <v>6187230.8099999996</v>
      </c>
    </row>
    <row r="3932" spans="1:18">
      <c r="A3932">
        <v>3823</v>
      </c>
      <c r="B3932">
        <v>50001547</v>
      </c>
      <c r="C3932" t="e">
        <f>+#REF!</f>
        <v>#REF!</v>
      </c>
      <c r="D3932" t="s">
        <v>108</v>
      </c>
      <c r="E3932">
        <v>1131631082000</v>
      </c>
      <c r="F3932">
        <v>1259255938000</v>
      </c>
      <c r="G3932">
        <v>1</v>
      </c>
      <c r="H3932" t="s">
        <v>8150</v>
      </c>
      <c r="I3932" t="s">
        <v>8151</v>
      </c>
      <c r="J3932" t="s">
        <v>26</v>
      </c>
      <c r="K3932" t="s">
        <v>21</v>
      </c>
      <c r="L3932">
        <v>0</v>
      </c>
      <c r="M3932">
        <v>0</v>
      </c>
      <c r="N3932" t="s">
        <v>22</v>
      </c>
      <c r="O3932">
        <v>3</v>
      </c>
      <c r="P3932" s="30">
        <f>SQRT((postes_2[[#This Row],[x]]-$Q$1)^2+(postes_2[[#This Row],[y]]-$R$1)^2)</f>
        <v>566663.95368390298</v>
      </c>
      <c r="Q3932">
        <v>322672.28999999899</v>
      </c>
      <c r="R3932">
        <v>6265322.0800000001</v>
      </c>
    </row>
    <row r="3933" spans="1:18">
      <c r="A3933">
        <v>3826</v>
      </c>
      <c r="B3933">
        <v>50001876</v>
      </c>
      <c r="C3933" t="e">
        <f>+#REF!</f>
        <v>#REF!</v>
      </c>
      <c r="D3933" t="s">
        <v>1094</v>
      </c>
      <c r="E3933">
        <v>927849600000</v>
      </c>
      <c r="F3933">
        <v>1424351186000</v>
      </c>
      <c r="G3933">
        <v>1</v>
      </c>
      <c r="H3933" t="s">
        <v>8156</v>
      </c>
      <c r="I3933" t="s">
        <v>8156</v>
      </c>
      <c r="J3933" t="s">
        <v>26</v>
      </c>
      <c r="K3933" t="s">
        <v>21</v>
      </c>
      <c r="L3933">
        <v>0</v>
      </c>
      <c r="M3933">
        <v>0</v>
      </c>
      <c r="N3933" t="s">
        <v>22</v>
      </c>
      <c r="O3933">
        <v>3</v>
      </c>
      <c r="P3933" s="30">
        <f>SQRT((postes_2[[#This Row],[x]]-$Q$1)^2+(postes_2[[#This Row],[y]]-$R$1)^2)</f>
        <v>566855.0415284083</v>
      </c>
      <c r="Q3933">
        <v>422198.57999999798</v>
      </c>
      <c r="R3933">
        <v>6218786.0199999996</v>
      </c>
    </row>
    <row r="3934" spans="1:18">
      <c r="A3934">
        <v>2397</v>
      </c>
      <c r="B3934">
        <v>50001894</v>
      </c>
      <c r="C3934" t="e">
        <f>+#REF!</f>
        <v>#REF!</v>
      </c>
      <c r="D3934" t="s">
        <v>74</v>
      </c>
      <c r="E3934">
        <v>885945600000</v>
      </c>
      <c r="F3934">
        <v>1372942537000</v>
      </c>
      <c r="G3934">
        <v>1</v>
      </c>
      <c r="H3934" t="s">
        <v>4516</v>
      </c>
      <c r="I3934" t="s">
        <v>4516</v>
      </c>
      <c r="J3934" t="s">
        <v>20</v>
      </c>
      <c r="K3934" t="s">
        <v>21</v>
      </c>
      <c r="L3934">
        <v>0</v>
      </c>
      <c r="M3934">
        <v>0</v>
      </c>
      <c r="N3934" t="s">
        <v>22</v>
      </c>
      <c r="O3934">
        <v>5</v>
      </c>
      <c r="P3934" s="30">
        <f>SQRT((postes_2[[#This Row],[x]]-$Q$1)^2+(postes_2[[#This Row],[y]]-$R$1)^2)</f>
        <v>566873.43435860646</v>
      </c>
      <c r="Q3934">
        <v>439991.42000000202</v>
      </c>
      <c r="R3934">
        <v>6212830.5099999998</v>
      </c>
    </row>
    <row r="3935" spans="1:18">
      <c r="A3935">
        <v>3362</v>
      </c>
      <c r="B3935">
        <v>40000192</v>
      </c>
      <c r="C3935">
        <f>+PF575</f>
        <v>0</v>
      </c>
      <c r="D3935" t="s">
        <v>274</v>
      </c>
      <c r="E3935">
        <v>610761600000</v>
      </c>
      <c r="F3935">
        <v>1416474086000</v>
      </c>
      <c r="G3935">
        <v>1</v>
      </c>
      <c r="H3935" t="s">
        <v>4173</v>
      </c>
      <c r="I3935" t="s">
        <v>4174</v>
      </c>
      <c r="J3935" t="s">
        <v>20</v>
      </c>
      <c r="K3935" t="s">
        <v>21</v>
      </c>
      <c r="L3935">
        <v>0</v>
      </c>
      <c r="M3935">
        <v>0</v>
      </c>
      <c r="N3935" t="s">
        <v>22</v>
      </c>
      <c r="O3935">
        <v>3</v>
      </c>
      <c r="P3935" s="30">
        <f>SQRT((postes_2[[#This Row],[x]]-$Q$1)^2+(postes_2[[#This Row],[y]]-$R$1)^2)</f>
        <v>566984.78571482457</v>
      </c>
      <c r="Q3935">
        <v>1015318.91</v>
      </c>
      <c r="R3935">
        <v>6356513.3200000003</v>
      </c>
    </row>
    <row r="3936" spans="1:18">
      <c r="A3936">
        <v>181</v>
      </c>
      <c r="B3936">
        <v>40000864</v>
      </c>
      <c r="C3936">
        <f>+PF3757</f>
        <v>0</v>
      </c>
      <c r="D3936" t="s">
        <v>108</v>
      </c>
      <c r="E3936">
        <v>923443200000</v>
      </c>
      <c r="F3936">
        <v>1233937402000</v>
      </c>
      <c r="G3936">
        <v>1</v>
      </c>
      <c r="H3936" t="s">
        <v>7264</v>
      </c>
      <c r="I3936" t="s">
        <v>7265</v>
      </c>
      <c r="J3936" t="s">
        <v>20</v>
      </c>
      <c r="K3936" t="s">
        <v>21</v>
      </c>
      <c r="L3936">
        <v>0</v>
      </c>
      <c r="M3936">
        <v>0</v>
      </c>
      <c r="N3936" t="s">
        <v>22</v>
      </c>
      <c r="O3936">
        <v>3</v>
      </c>
      <c r="P3936" s="30">
        <f>SQRT((postes_2[[#This Row],[x]]-$Q$1)^2+(postes_2[[#This Row],[y]]-$R$1)^2)</f>
        <v>567278.20369645266</v>
      </c>
      <c r="Q3936">
        <v>893532.78999999899</v>
      </c>
      <c r="R3936">
        <v>6261853.1399999997</v>
      </c>
    </row>
    <row r="3937" spans="1:18">
      <c r="A3937">
        <v>2235</v>
      </c>
      <c r="B3937">
        <v>40000785</v>
      </c>
      <c r="C3937" t="e">
        <f>+#REF!</f>
        <v>#REF!</v>
      </c>
      <c r="D3937" t="s">
        <v>20</v>
      </c>
      <c r="E3937">
        <v>948412800000</v>
      </c>
      <c r="F3937" t="s">
        <v>20</v>
      </c>
      <c r="G3937">
        <v>1</v>
      </c>
      <c r="H3937" t="s">
        <v>5706</v>
      </c>
      <c r="I3937" t="s">
        <v>5707</v>
      </c>
      <c r="J3937" t="s">
        <v>20</v>
      </c>
      <c r="K3937" t="s">
        <v>21</v>
      </c>
      <c r="L3937">
        <v>0</v>
      </c>
      <c r="M3937">
        <v>0</v>
      </c>
      <c r="N3937" t="s">
        <v>22</v>
      </c>
      <c r="O3937">
        <v>3</v>
      </c>
      <c r="P3937" s="30">
        <f>SQRT((postes_2[[#This Row],[x]]-$Q$1)^2+(postes_2[[#This Row],[y]]-$R$1)^2)</f>
        <v>567296.48930254742</v>
      </c>
      <c r="Q3937">
        <v>899788.59000000404</v>
      </c>
      <c r="R3937">
        <v>6265487.2999999998</v>
      </c>
    </row>
    <row r="3938" spans="1:18">
      <c r="A3938">
        <v>871</v>
      </c>
      <c r="B3938">
        <v>40000774</v>
      </c>
      <c r="C3938">
        <f>+PF3072</f>
        <v>0</v>
      </c>
      <c r="D3938" t="s">
        <v>56</v>
      </c>
      <c r="E3938">
        <v>956188800000</v>
      </c>
      <c r="F3938">
        <v>1458151238000</v>
      </c>
      <c r="G3938">
        <v>1</v>
      </c>
      <c r="H3938" t="s">
        <v>1876</v>
      </c>
      <c r="I3938" t="s">
        <v>1877</v>
      </c>
      <c r="J3938" t="s">
        <v>1878</v>
      </c>
      <c r="K3938" t="s">
        <v>21</v>
      </c>
      <c r="L3938">
        <v>0</v>
      </c>
      <c r="M3938">
        <v>0</v>
      </c>
      <c r="N3938" t="s">
        <v>22</v>
      </c>
      <c r="O3938">
        <v>6</v>
      </c>
      <c r="P3938" s="30">
        <f>SQRT((postes_2[[#This Row],[x]]-$Q$1)^2+(postes_2[[#This Row],[y]]-$R$1)^2)</f>
        <v>567435.70642968209</v>
      </c>
      <c r="Q3938">
        <v>901750.78999999899</v>
      </c>
      <c r="R3938">
        <v>6266493.7999999998</v>
      </c>
    </row>
    <row r="3939" spans="1:18">
      <c r="A3939">
        <v>1386</v>
      </c>
      <c r="B3939">
        <v>50002024</v>
      </c>
      <c r="C3939">
        <f>+PF2555</f>
        <v>0</v>
      </c>
      <c r="D3939" t="s">
        <v>77</v>
      </c>
      <c r="E3939">
        <v>610761600000</v>
      </c>
      <c r="F3939">
        <v>1358244643000</v>
      </c>
      <c r="G3939">
        <v>1</v>
      </c>
      <c r="H3939" t="s">
        <v>2756</v>
      </c>
      <c r="I3939" t="s">
        <v>2756</v>
      </c>
      <c r="J3939" t="s">
        <v>20</v>
      </c>
      <c r="K3939" t="s">
        <v>21</v>
      </c>
      <c r="L3939">
        <v>0</v>
      </c>
      <c r="M3939">
        <v>0</v>
      </c>
      <c r="N3939" t="s">
        <v>22</v>
      </c>
      <c r="O3939">
        <v>3</v>
      </c>
      <c r="P3939" s="30">
        <f>SQRT((postes_2[[#This Row],[x]]-$Q$1)^2+(postes_2[[#This Row],[y]]-$R$1)^2)</f>
        <v>567695.29774779128</v>
      </c>
      <c r="Q3939">
        <v>631776.95000000298</v>
      </c>
      <c r="R3939">
        <v>6186167.0700000003</v>
      </c>
    </row>
    <row r="3940" spans="1:18">
      <c r="A3940">
        <v>160</v>
      </c>
      <c r="B3940">
        <v>50002028</v>
      </c>
      <c r="C3940" t="e">
        <f>+#REF!</f>
        <v>#REF!</v>
      </c>
      <c r="D3940" t="s">
        <v>20</v>
      </c>
      <c r="E3940">
        <v>1019692800000</v>
      </c>
      <c r="F3940" t="s">
        <v>20</v>
      </c>
      <c r="G3940">
        <v>1</v>
      </c>
      <c r="H3940" t="s">
        <v>408</v>
      </c>
      <c r="I3940" t="s">
        <v>409</v>
      </c>
      <c r="J3940" t="s">
        <v>410</v>
      </c>
      <c r="K3940" t="s">
        <v>21</v>
      </c>
      <c r="L3940">
        <v>0</v>
      </c>
      <c r="M3940">
        <v>0</v>
      </c>
      <c r="N3940" t="s">
        <v>22</v>
      </c>
      <c r="O3940">
        <v>1</v>
      </c>
      <c r="P3940" s="30">
        <f>SQRT((postes_2[[#This Row],[x]]-$Q$1)^2+(postes_2[[#This Row],[y]]-$R$1)^2)</f>
        <v>568107.50054283987</v>
      </c>
      <c r="Q3940">
        <v>597596.10000000102</v>
      </c>
      <c r="R3940">
        <v>6185500.7199999997</v>
      </c>
    </row>
    <row r="3941" spans="1:18">
      <c r="A3941">
        <v>569</v>
      </c>
      <c r="B3941">
        <v>50001962</v>
      </c>
      <c r="C3941">
        <f>+PF3374</f>
        <v>0</v>
      </c>
      <c r="D3941" t="s">
        <v>38</v>
      </c>
      <c r="E3941">
        <v>610761600000</v>
      </c>
      <c r="F3941">
        <v>1195551907000</v>
      </c>
      <c r="G3941">
        <v>1</v>
      </c>
      <c r="H3941" t="s">
        <v>7787</v>
      </c>
      <c r="I3941" t="s">
        <v>7788</v>
      </c>
      <c r="J3941" t="s">
        <v>20</v>
      </c>
      <c r="K3941" t="s">
        <v>21</v>
      </c>
      <c r="L3941">
        <v>0</v>
      </c>
      <c r="M3941">
        <v>0</v>
      </c>
      <c r="N3941" t="s">
        <v>22</v>
      </c>
      <c r="O3941">
        <v>3</v>
      </c>
      <c r="P3941" s="30">
        <f>SQRT((postes_2[[#This Row],[x]]-$Q$1)^2+(postes_2[[#This Row],[y]]-$R$1)^2)</f>
        <v>568474.2749912549</v>
      </c>
      <c r="Q3941">
        <v>481310.59000000398</v>
      </c>
      <c r="R3941">
        <v>6199855.0599999996</v>
      </c>
    </row>
    <row r="3942" spans="1:18">
      <c r="A3942">
        <v>3399</v>
      </c>
      <c r="B3942">
        <v>50002026</v>
      </c>
      <c r="C3942" t="e">
        <f>+#REF!</f>
        <v>#REF!</v>
      </c>
      <c r="D3942" t="s">
        <v>20</v>
      </c>
      <c r="E3942">
        <v>1013126400000</v>
      </c>
      <c r="F3942" t="s">
        <v>20</v>
      </c>
      <c r="G3942">
        <v>1</v>
      </c>
      <c r="H3942" t="s">
        <v>125</v>
      </c>
      <c r="I3942" t="s">
        <v>125</v>
      </c>
      <c r="J3942" t="s">
        <v>20</v>
      </c>
      <c r="K3942" t="s">
        <v>21</v>
      </c>
      <c r="L3942">
        <v>0</v>
      </c>
      <c r="M3942">
        <v>0</v>
      </c>
      <c r="N3942" t="s">
        <v>22</v>
      </c>
      <c r="O3942">
        <v>6</v>
      </c>
      <c r="P3942" s="30">
        <f>SQRT((postes_2[[#This Row],[x]]-$Q$1)^2+(postes_2[[#This Row],[y]]-$R$1)^2)</f>
        <v>568518.92111194273</v>
      </c>
      <c r="Q3942">
        <v>575267.57999999798</v>
      </c>
      <c r="R3942">
        <v>6186034.29</v>
      </c>
    </row>
    <row r="3943" spans="1:18">
      <c r="A3943">
        <v>3157</v>
      </c>
      <c r="B3943">
        <v>50002010</v>
      </c>
      <c r="C3943">
        <f>+PF788</f>
        <v>0</v>
      </c>
      <c r="D3943" t="s">
        <v>77</v>
      </c>
      <c r="E3943">
        <v>1142524141000</v>
      </c>
      <c r="F3943">
        <v>1324560048000</v>
      </c>
      <c r="G3943">
        <v>1</v>
      </c>
      <c r="H3943" t="s">
        <v>2777</v>
      </c>
      <c r="I3943" t="s">
        <v>2778</v>
      </c>
      <c r="J3943" t="s">
        <v>20</v>
      </c>
      <c r="K3943" t="s">
        <v>21</v>
      </c>
      <c r="L3943">
        <v>0</v>
      </c>
      <c r="M3943">
        <v>0</v>
      </c>
      <c r="N3943" t="s">
        <v>22</v>
      </c>
      <c r="O3943">
        <v>3</v>
      </c>
      <c r="P3943" s="30">
        <f>SQRT((postes_2[[#This Row],[x]]-$Q$1)^2+(postes_2[[#This Row],[y]]-$R$1)^2)</f>
        <v>568553.63384342217</v>
      </c>
      <c r="Q3943">
        <v>675040.89000000095</v>
      </c>
      <c r="R3943">
        <v>6188587.3700000001</v>
      </c>
    </row>
    <row r="3944" spans="1:18">
      <c r="A3944">
        <v>3791</v>
      </c>
      <c r="B3944">
        <v>40000812</v>
      </c>
      <c r="C3944" t="e">
        <f>+#REF!</f>
        <v>#REF!</v>
      </c>
      <c r="D3944" t="s">
        <v>77</v>
      </c>
      <c r="E3944">
        <v>956188800000</v>
      </c>
      <c r="F3944">
        <v>1377688984000</v>
      </c>
      <c r="G3944">
        <v>1</v>
      </c>
      <c r="H3944" t="s">
        <v>6750</v>
      </c>
      <c r="I3944" t="s">
        <v>5707</v>
      </c>
      <c r="J3944" t="s">
        <v>1311</v>
      </c>
      <c r="K3944" t="s">
        <v>21</v>
      </c>
      <c r="L3944">
        <v>0</v>
      </c>
      <c r="M3944">
        <v>0</v>
      </c>
      <c r="N3944" t="s">
        <v>22</v>
      </c>
      <c r="O3944">
        <v>3</v>
      </c>
      <c r="P3944" s="30">
        <f>SQRT((postes_2[[#This Row],[x]]-$Q$1)^2+(postes_2[[#This Row],[y]]-$R$1)^2)</f>
        <v>568589.2336244724</v>
      </c>
      <c r="Q3944">
        <v>899169</v>
      </c>
      <c r="R3944">
        <v>6263619.3200000003</v>
      </c>
    </row>
    <row r="3945" spans="1:18">
      <c r="A3945">
        <v>2586</v>
      </c>
      <c r="B3945">
        <v>40000867</v>
      </c>
      <c r="C3945" t="e">
        <f>+#REF!</f>
        <v>#REF!</v>
      </c>
      <c r="D3945" t="s">
        <v>77</v>
      </c>
      <c r="E3945">
        <v>956188800000</v>
      </c>
      <c r="F3945">
        <v>1377601178000</v>
      </c>
      <c r="G3945">
        <v>1</v>
      </c>
      <c r="H3945" t="s">
        <v>1341</v>
      </c>
      <c r="I3945" t="s">
        <v>1342</v>
      </c>
      <c r="J3945" t="s">
        <v>1343</v>
      </c>
      <c r="K3945" t="s">
        <v>21</v>
      </c>
      <c r="L3945">
        <v>0</v>
      </c>
      <c r="M3945">
        <v>0</v>
      </c>
      <c r="N3945" t="s">
        <v>22</v>
      </c>
      <c r="O3945">
        <v>3</v>
      </c>
      <c r="P3945" s="30">
        <f>SQRT((postes_2[[#This Row],[x]]-$Q$1)^2+(postes_2[[#This Row],[y]]-$R$1)^2)</f>
        <v>568791.41931100865</v>
      </c>
      <c r="Q3945">
        <v>893238.02000000305</v>
      </c>
      <c r="R3945">
        <v>6259938.7699999996</v>
      </c>
    </row>
    <row r="3946" spans="1:18">
      <c r="A3946">
        <v>1069</v>
      </c>
      <c r="B3946">
        <v>50002025</v>
      </c>
      <c r="C3946">
        <f>+PF2881</f>
        <v>0</v>
      </c>
      <c r="D3946" t="s">
        <v>77</v>
      </c>
      <c r="E3946">
        <v>610761600000</v>
      </c>
      <c r="F3946">
        <v>1357813292000</v>
      </c>
      <c r="G3946">
        <v>1</v>
      </c>
      <c r="H3946" t="s">
        <v>6523</v>
      </c>
      <c r="I3946" t="s">
        <v>6524</v>
      </c>
      <c r="J3946" t="s">
        <v>20</v>
      </c>
      <c r="K3946" t="s">
        <v>21</v>
      </c>
      <c r="L3946">
        <v>0</v>
      </c>
      <c r="M3946">
        <v>0</v>
      </c>
      <c r="N3946" t="s">
        <v>22</v>
      </c>
      <c r="O3946">
        <v>5</v>
      </c>
      <c r="P3946" s="30">
        <f>SQRT((postes_2[[#This Row],[x]]-$Q$1)^2+(postes_2[[#This Row],[y]]-$R$1)^2)</f>
        <v>568815.52279466798</v>
      </c>
      <c r="Q3946">
        <v>635485.64999999898</v>
      </c>
      <c r="R3946">
        <v>6185197.2000000002</v>
      </c>
    </row>
    <row r="3947" spans="1:18">
      <c r="A3947">
        <v>2703</v>
      </c>
      <c r="B3947">
        <v>40000896</v>
      </c>
      <c r="C3947">
        <f>+PF1249</f>
        <v>0</v>
      </c>
      <c r="D3947" t="s">
        <v>23</v>
      </c>
      <c r="E3947" s="1">
        <v>922320000000</v>
      </c>
      <c r="F3947">
        <v>1253786899000</v>
      </c>
      <c r="G3947">
        <v>1</v>
      </c>
      <c r="H3947" t="s">
        <v>6278</v>
      </c>
      <c r="I3947" t="s">
        <v>6279</v>
      </c>
      <c r="J3947" t="s">
        <v>20</v>
      </c>
      <c r="K3947" t="s">
        <v>21</v>
      </c>
      <c r="L3947">
        <v>0</v>
      </c>
      <c r="M3947">
        <v>0</v>
      </c>
      <c r="N3947" t="s">
        <v>22</v>
      </c>
      <c r="O3947">
        <v>6</v>
      </c>
      <c r="P3947" s="30">
        <f>SQRT((postes_2[[#This Row],[x]]-$Q$1)^2+(postes_2[[#This Row],[y]]-$R$1)^2)</f>
        <v>569071.69525726163</v>
      </c>
      <c r="Q3947">
        <v>890765.28000000096</v>
      </c>
      <c r="R3947">
        <v>6258208.1200000001</v>
      </c>
    </row>
    <row r="3948" spans="1:18">
      <c r="A3948">
        <v>949</v>
      </c>
      <c r="B3948">
        <v>40000561</v>
      </c>
      <c r="C3948">
        <f>+PF3004</f>
        <v>0</v>
      </c>
      <c r="D3948" t="s">
        <v>168</v>
      </c>
      <c r="E3948">
        <v>1459505540000</v>
      </c>
      <c r="F3948">
        <v>1183472637000</v>
      </c>
      <c r="G3948">
        <v>1</v>
      </c>
      <c r="H3948" t="s">
        <v>1669</v>
      </c>
      <c r="I3948" t="s">
        <v>1670</v>
      </c>
      <c r="J3948" t="s">
        <v>20</v>
      </c>
      <c r="K3948" t="s">
        <v>21</v>
      </c>
      <c r="L3948">
        <v>0</v>
      </c>
      <c r="M3948">
        <v>0</v>
      </c>
      <c r="N3948" t="s">
        <v>22</v>
      </c>
      <c r="O3948">
        <v>6</v>
      </c>
      <c r="P3948" s="30">
        <f>SQRT((postes_2[[#This Row],[x]]-$Q$1)^2+(postes_2[[#This Row],[y]]-$R$1)^2)</f>
        <v>569224.68529849965</v>
      </c>
      <c r="Q3948">
        <v>945929.25999999803</v>
      </c>
      <c r="R3948">
        <v>6293589.1600000001</v>
      </c>
    </row>
    <row r="3949" spans="1:18">
      <c r="A3949">
        <v>482</v>
      </c>
      <c r="B3949">
        <v>40000542</v>
      </c>
      <c r="C3949">
        <f>+PF3472</f>
        <v>0</v>
      </c>
      <c r="D3949" t="s">
        <v>168</v>
      </c>
      <c r="E3949">
        <v>1459505170000</v>
      </c>
      <c r="F3949">
        <v>1183475078000</v>
      </c>
      <c r="G3949">
        <v>1</v>
      </c>
      <c r="H3949" t="s">
        <v>1255</v>
      </c>
      <c r="I3949" t="s">
        <v>1256</v>
      </c>
      <c r="J3949" t="s">
        <v>20</v>
      </c>
      <c r="K3949" t="s">
        <v>21</v>
      </c>
      <c r="L3949">
        <v>0</v>
      </c>
      <c r="M3949">
        <v>0</v>
      </c>
      <c r="N3949" t="s">
        <v>22</v>
      </c>
      <c r="O3949">
        <v>6</v>
      </c>
      <c r="P3949" s="30">
        <f>SQRT((postes_2[[#This Row],[x]]-$Q$1)^2+(postes_2[[#This Row],[y]]-$R$1)^2)</f>
        <v>569393.89127989486</v>
      </c>
      <c r="Q3949">
        <v>952444.10000000102</v>
      </c>
      <c r="R3949">
        <v>6298201.29</v>
      </c>
    </row>
    <row r="3950" spans="1:18">
      <c r="A3950">
        <v>1759</v>
      </c>
      <c r="B3950">
        <v>50002032</v>
      </c>
      <c r="C3950">
        <f>+PF2193</f>
        <v>0</v>
      </c>
      <c r="D3950" t="s">
        <v>20</v>
      </c>
      <c r="E3950">
        <v>1013558400000</v>
      </c>
      <c r="F3950" t="s">
        <v>20</v>
      </c>
      <c r="G3950">
        <v>1</v>
      </c>
      <c r="H3950" t="s">
        <v>7049</v>
      </c>
      <c r="I3950" t="s">
        <v>7049</v>
      </c>
      <c r="J3950" t="s">
        <v>20</v>
      </c>
      <c r="K3950" t="s">
        <v>21</v>
      </c>
      <c r="L3950">
        <v>0</v>
      </c>
      <c r="M3950">
        <v>0</v>
      </c>
      <c r="N3950" t="s">
        <v>22</v>
      </c>
      <c r="O3950">
        <v>3</v>
      </c>
      <c r="P3950" s="30">
        <f>SQRT((postes_2[[#This Row],[x]]-$Q$1)^2+(postes_2[[#This Row],[y]]-$R$1)^2)</f>
        <v>569674.94918942917</v>
      </c>
      <c r="Q3950">
        <v>625045.45000000298</v>
      </c>
      <c r="R3950">
        <v>6183973.9100000001</v>
      </c>
    </row>
    <row r="3951" spans="1:18">
      <c r="A3951">
        <v>3355</v>
      </c>
      <c r="B3951">
        <v>50001912</v>
      </c>
      <c r="C3951" t="e">
        <f>+#REF!</f>
        <v>#REF!</v>
      </c>
      <c r="D3951" t="s">
        <v>20</v>
      </c>
      <c r="E3951">
        <v>885945600000</v>
      </c>
      <c r="F3951" t="s">
        <v>20</v>
      </c>
      <c r="G3951">
        <v>1</v>
      </c>
      <c r="H3951" t="s">
        <v>4157</v>
      </c>
      <c r="I3951" t="s">
        <v>4158</v>
      </c>
      <c r="J3951" t="s">
        <v>20</v>
      </c>
      <c r="K3951" t="s">
        <v>21</v>
      </c>
      <c r="L3951">
        <v>0</v>
      </c>
      <c r="M3951">
        <v>0</v>
      </c>
      <c r="N3951" t="s">
        <v>22</v>
      </c>
      <c r="O3951">
        <v>5</v>
      </c>
      <c r="P3951" s="30">
        <f>SQRT((postes_2[[#This Row],[x]]-$Q$1)^2+(postes_2[[#This Row],[y]]-$R$1)^2)</f>
        <v>569862.8814678723</v>
      </c>
      <c r="Q3951">
        <v>437098.63000000297</v>
      </c>
      <c r="R3951">
        <v>6210612.1699999999</v>
      </c>
    </row>
    <row r="3952" spans="1:18">
      <c r="A3952">
        <v>3041</v>
      </c>
      <c r="B3952">
        <v>50002005</v>
      </c>
      <c r="C3952" t="e">
        <f>+#REF!</f>
        <v>#REF!</v>
      </c>
      <c r="D3952" t="s">
        <v>2923</v>
      </c>
      <c r="E3952">
        <v>610761600000</v>
      </c>
      <c r="F3952">
        <v>1141923259000</v>
      </c>
      <c r="G3952">
        <v>1</v>
      </c>
      <c r="H3952" t="s">
        <v>2924</v>
      </c>
      <c r="I3952" t="s">
        <v>2925</v>
      </c>
      <c r="J3952" t="s">
        <v>20</v>
      </c>
      <c r="K3952" t="s">
        <v>21</v>
      </c>
      <c r="L3952">
        <v>0</v>
      </c>
      <c r="M3952">
        <v>0</v>
      </c>
      <c r="N3952" t="s">
        <v>22</v>
      </c>
      <c r="O3952">
        <v>3</v>
      </c>
      <c r="P3952" s="30">
        <f>SQRT((postes_2[[#This Row],[x]]-$Q$1)^2+(postes_2[[#This Row],[y]]-$R$1)^2)</f>
        <v>569864.84584082931</v>
      </c>
      <c r="Q3952">
        <v>691127.49000000197</v>
      </c>
      <c r="R3952">
        <v>6189334.5300000003</v>
      </c>
    </row>
    <row r="3953" spans="1:18">
      <c r="A3953">
        <v>3642</v>
      </c>
      <c r="B3953">
        <v>40000907</v>
      </c>
      <c r="C3953" t="e">
        <f>+#REF!</f>
        <v>#REF!</v>
      </c>
      <c r="D3953" t="s">
        <v>77</v>
      </c>
      <c r="E3953">
        <v>610761600000</v>
      </c>
      <c r="F3953">
        <v>1377511741000</v>
      </c>
      <c r="G3953">
        <v>1</v>
      </c>
      <c r="H3953" t="s">
        <v>7703</v>
      </c>
      <c r="I3953" t="s">
        <v>7704</v>
      </c>
      <c r="J3953" t="s">
        <v>20</v>
      </c>
      <c r="K3953" t="s">
        <v>21</v>
      </c>
      <c r="L3953">
        <v>0</v>
      </c>
      <c r="M3953">
        <v>0</v>
      </c>
      <c r="N3953" t="s">
        <v>22</v>
      </c>
      <c r="O3953">
        <v>3</v>
      </c>
      <c r="P3953" s="30">
        <f>SQRT((postes_2[[#This Row],[x]]-$Q$1)^2+(postes_2[[#This Row],[y]]-$R$1)^2)</f>
        <v>570041.67945361091</v>
      </c>
      <c r="Q3953">
        <v>889463.57999999798</v>
      </c>
      <c r="R3953">
        <v>6256361.0499999998</v>
      </c>
    </row>
    <row r="3954" spans="1:18">
      <c r="A3954">
        <v>2894</v>
      </c>
      <c r="B3954">
        <v>50001930</v>
      </c>
      <c r="C3954" t="e">
        <f>+#REF!</f>
        <v>#REF!</v>
      </c>
      <c r="D3954" t="s">
        <v>74</v>
      </c>
      <c r="E3954">
        <v>610761600000</v>
      </c>
      <c r="F3954">
        <v>1371831508000</v>
      </c>
      <c r="G3954">
        <v>1</v>
      </c>
      <c r="H3954" t="s">
        <v>6648</v>
      </c>
      <c r="I3954" t="s">
        <v>6649</v>
      </c>
      <c r="J3954" t="s">
        <v>20</v>
      </c>
      <c r="K3954" t="s">
        <v>21</v>
      </c>
      <c r="L3954">
        <v>0</v>
      </c>
      <c r="M3954">
        <v>0</v>
      </c>
      <c r="N3954" t="s">
        <v>22</v>
      </c>
      <c r="O3954">
        <v>3</v>
      </c>
      <c r="P3954" s="30">
        <f>SQRT((postes_2[[#This Row],[x]]-$Q$1)^2+(postes_2[[#This Row],[y]]-$R$1)^2)</f>
        <v>570106.97637656087</v>
      </c>
      <c r="Q3954">
        <v>452628.20000000298</v>
      </c>
      <c r="R3954">
        <v>6205641.0700000003</v>
      </c>
    </row>
    <row r="3955" spans="1:18">
      <c r="A3955">
        <v>3258</v>
      </c>
      <c r="B3955">
        <v>70023407</v>
      </c>
      <c r="C3955" t="e">
        <f>+#REF!</f>
        <v>#REF!</v>
      </c>
      <c r="D3955" t="s">
        <v>27</v>
      </c>
      <c r="E3955">
        <v>1225369213000</v>
      </c>
      <c r="F3955">
        <v>1288712028000</v>
      </c>
      <c r="G3955">
        <v>1</v>
      </c>
      <c r="H3955" t="s">
        <v>6721</v>
      </c>
      <c r="I3955" t="s">
        <v>6722</v>
      </c>
      <c r="J3955" t="s">
        <v>98</v>
      </c>
      <c r="K3955" t="s">
        <v>21</v>
      </c>
      <c r="L3955">
        <v>0</v>
      </c>
      <c r="M3955">
        <v>0</v>
      </c>
      <c r="N3955" t="s">
        <v>22</v>
      </c>
      <c r="O3955">
        <v>6</v>
      </c>
      <c r="P3955" s="30">
        <f>SQRT((postes_2[[#This Row],[x]]-$Q$1)^2+(postes_2[[#This Row],[y]]-$R$1)^2)</f>
        <v>570128.8054541453</v>
      </c>
      <c r="Q3955">
        <v>910514.39000000095</v>
      </c>
      <c r="R3955">
        <v>6268673.9500000002</v>
      </c>
    </row>
    <row r="3956" spans="1:18">
      <c r="A3956">
        <v>2052</v>
      </c>
      <c r="B3956">
        <v>50002034</v>
      </c>
      <c r="C3956" t="e">
        <f>+#REF!</f>
        <v>#REF!</v>
      </c>
      <c r="D3956" t="s">
        <v>20</v>
      </c>
      <c r="E3956">
        <v>1053993600000</v>
      </c>
      <c r="F3956" t="s">
        <v>20</v>
      </c>
      <c r="G3956">
        <v>1</v>
      </c>
      <c r="H3956" t="s">
        <v>3952</v>
      </c>
      <c r="I3956" t="s">
        <v>3953</v>
      </c>
      <c r="J3956" t="s">
        <v>20</v>
      </c>
      <c r="K3956" t="s">
        <v>21</v>
      </c>
      <c r="L3956">
        <v>0</v>
      </c>
      <c r="M3956">
        <v>0</v>
      </c>
      <c r="N3956" t="s">
        <v>22</v>
      </c>
      <c r="O3956">
        <v>1</v>
      </c>
      <c r="P3956" s="30">
        <f>SQRT((postes_2[[#This Row],[x]]-$Q$1)^2+(postes_2[[#This Row],[y]]-$R$1)^2)</f>
        <v>570285.19514988607</v>
      </c>
      <c r="Q3956">
        <v>573118.09000000404</v>
      </c>
      <c r="R3956">
        <v>6184401.6399999997</v>
      </c>
    </row>
    <row r="3957" spans="1:18">
      <c r="A3957">
        <v>2903</v>
      </c>
      <c r="B3957">
        <v>50001881</v>
      </c>
      <c r="C3957" t="e">
        <f>+#REF!</f>
        <v>#REF!</v>
      </c>
      <c r="D3957" t="s">
        <v>30</v>
      </c>
      <c r="E3957">
        <v>610761600000</v>
      </c>
      <c r="F3957">
        <v>1372162004000</v>
      </c>
      <c r="G3957">
        <v>1</v>
      </c>
      <c r="H3957" t="s">
        <v>6085</v>
      </c>
      <c r="I3957" t="s">
        <v>6086</v>
      </c>
      <c r="J3957" t="s">
        <v>195</v>
      </c>
      <c r="K3957" t="s">
        <v>21</v>
      </c>
      <c r="L3957">
        <v>0</v>
      </c>
      <c r="M3957">
        <v>0</v>
      </c>
      <c r="N3957" t="s">
        <v>22</v>
      </c>
      <c r="O3957">
        <v>6</v>
      </c>
      <c r="P3957" s="30">
        <f>SQRT((postes_2[[#This Row],[x]]-$Q$1)^2+(postes_2[[#This Row],[y]]-$R$1)^2)</f>
        <v>570556.08191250649</v>
      </c>
      <c r="Q3957">
        <v>420493.10000000102</v>
      </c>
      <c r="R3957">
        <v>6215463.0099999998</v>
      </c>
    </row>
    <row r="3958" spans="1:18">
      <c r="A3958">
        <v>3410</v>
      </c>
      <c r="B3958">
        <v>50002036</v>
      </c>
      <c r="C3958" t="e">
        <f>+#REF!</f>
        <v>#REF!</v>
      </c>
      <c r="D3958" t="s">
        <v>20</v>
      </c>
      <c r="E3958">
        <v>1015977600000</v>
      </c>
      <c r="F3958" t="s">
        <v>20</v>
      </c>
      <c r="G3958">
        <v>1</v>
      </c>
      <c r="H3958" t="s">
        <v>146</v>
      </c>
      <c r="I3958" t="s">
        <v>147</v>
      </c>
      <c r="J3958" t="s">
        <v>20</v>
      </c>
      <c r="K3958" t="s">
        <v>21</v>
      </c>
      <c r="L3958">
        <v>0</v>
      </c>
      <c r="M3958">
        <v>0</v>
      </c>
      <c r="N3958" t="s">
        <v>22</v>
      </c>
      <c r="O3958">
        <v>3</v>
      </c>
      <c r="P3958" s="30">
        <f>SQRT((postes_2[[#This Row],[x]]-$Q$1)^2+(postes_2[[#This Row],[y]]-$R$1)^2)</f>
        <v>570580.53220784955</v>
      </c>
      <c r="Q3958">
        <v>600175.5</v>
      </c>
      <c r="R3958">
        <v>6182974.6799999997</v>
      </c>
    </row>
    <row r="3959" spans="1:18">
      <c r="A3959">
        <v>747</v>
      </c>
      <c r="B3959">
        <v>50001882</v>
      </c>
      <c r="C3959">
        <f>+PF3214</f>
        <v>0</v>
      </c>
      <c r="D3959" t="s">
        <v>274</v>
      </c>
      <c r="E3959">
        <v>1024012800000</v>
      </c>
      <c r="F3959">
        <v>1424350954000</v>
      </c>
      <c r="G3959">
        <v>1</v>
      </c>
      <c r="H3959" t="s">
        <v>1619</v>
      </c>
      <c r="I3959" t="s">
        <v>1620</v>
      </c>
      <c r="J3959" t="s">
        <v>1621</v>
      </c>
      <c r="K3959" t="s">
        <v>21</v>
      </c>
      <c r="L3959">
        <v>0</v>
      </c>
      <c r="M3959">
        <v>0</v>
      </c>
      <c r="N3959" t="s">
        <v>22</v>
      </c>
      <c r="O3959">
        <v>3</v>
      </c>
      <c r="P3959" s="30">
        <f>SQRT((postes_2[[#This Row],[x]]-$Q$1)^2+(postes_2[[#This Row],[y]]-$R$1)^2)</f>
        <v>570764.10157400055</v>
      </c>
      <c r="Q3959">
        <v>422347</v>
      </c>
      <c r="R3959">
        <v>6214591.6200000001</v>
      </c>
    </row>
    <row r="3960" spans="1:18">
      <c r="A3960">
        <v>429</v>
      </c>
      <c r="B3960">
        <v>50001886</v>
      </c>
      <c r="C3960">
        <f>+PF3533</f>
        <v>0</v>
      </c>
      <c r="D3960" t="s">
        <v>212</v>
      </c>
      <c r="E3960">
        <v>610761600000</v>
      </c>
      <c r="F3960">
        <v>1127916576000</v>
      </c>
      <c r="G3960">
        <v>1</v>
      </c>
      <c r="H3960" t="s">
        <v>3356</v>
      </c>
      <c r="I3960" t="s">
        <v>3357</v>
      </c>
      <c r="J3960" t="s">
        <v>1621</v>
      </c>
      <c r="K3960" t="s">
        <v>21</v>
      </c>
      <c r="L3960">
        <v>0</v>
      </c>
      <c r="M3960">
        <v>0</v>
      </c>
      <c r="N3960" t="s">
        <v>22</v>
      </c>
      <c r="O3960">
        <v>3</v>
      </c>
      <c r="P3960" s="30">
        <f>SQRT((postes_2[[#This Row],[x]]-$Q$1)^2+(postes_2[[#This Row],[y]]-$R$1)^2)</f>
        <v>570882.96457276086</v>
      </c>
      <c r="Q3960">
        <v>424101.96999999898</v>
      </c>
      <c r="R3960">
        <v>6213856.4000000004</v>
      </c>
    </row>
    <row r="3961" spans="1:18">
      <c r="A3961">
        <v>180</v>
      </c>
      <c r="B3961">
        <v>40000920</v>
      </c>
      <c r="C3961">
        <f>+PF3783</f>
        <v>0</v>
      </c>
      <c r="D3961" t="s">
        <v>108</v>
      </c>
      <c r="E3961">
        <v>956188800000</v>
      </c>
      <c r="F3961">
        <v>1233936382000</v>
      </c>
      <c r="G3961">
        <v>1</v>
      </c>
      <c r="H3961" t="s">
        <v>7262</v>
      </c>
      <c r="I3961" t="s">
        <v>7263</v>
      </c>
      <c r="J3961" t="s">
        <v>26</v>
      </c>
      <c r="K3961" t="s">
        <v>21</v>
      </c>
      <c r="L3961">
        <v>0</v>
      </c>
      <c r="M3961">
        <v>0</v>
      </c>
      <c r="N3961" t="s">
        <v>22</v>
      </c>
      <c r="O3961">
        <v>3</v>
      </c>
      <c r="P3961" s="30">
        <f>SQRT((postes_2[[#This Row],[x]]-$Q$1)^2+(postes_2[[#This Row],[y]]-$R$1)^2)</f>
        <v>570981.89913245069</v>
      </c>
      <c r="Q3961">
        <v>888242.68999999797</v>
      </c>
      <c r="R3961">
        <v>6254601.3799999999</v>
      </c>
    </row>
    <row r="3962" spans="1:18">
      <c r="A3962">
        <v>1750</v>
      </c>
      <c r="B3962">
        <v>50002048</v>
      </c>
      <c r="C3962" t="e">
        <f>+#REF!</f>
        <v>#REF!</v>
      </c>
      <c r="D3962" t="s">
        <v>17</v>
      </c>
      <c r="E3962">
        <v>1015977600000</v>
      </c>
      <c r="F3962">
        <v>1307530591000</v>
      </c>
      <c r="G3962">
        <v>1</v>
      </c>
      <c r="H3962" t="s">
        <v>7029</v>
      </c>
      <c r="I3962" t="s">
        <v>7030</v>
      </c>
      <c r="J3962" t="s">
        <v>26</v>
      </c>
      <c r="K3962" t="s">
        <v>21</v>
      </c>
      <c r="L3962">
        <v>0</v>
      </c>
      <c r="M3962">
        <v>0</v>
      </c>
      <c r="N3962" t="s">
        <v>22</v>
      </c>
      <c r="O3962">
        <v>3</v>
      </c>
      <c r="P3962" s="30">
        <f>SQRT((postes_2[[#This Row],[x]]-$Q$1)^2+(postes_2[[#This Row],[y]]-$R$1)^2)</f>
        <v>571620.32637484511</v>
      </c>
      <c r="Q3962">
        <v>604080.25999999803</v>
      </c>
      <c r="R3962">
        <v>6181877.7300000004</v>
      </c>
    </row>
    <row r="3963" spans="1:18">
      <c r="A3963">
        <v>1110</v>
      </c>
      <c r="B3963">
        <v>50002012</v>
      </c>
      <c r="C3963">
        <f>+PF2855</f>
        <v>0</v>
      </c>
      <c r="D3963" t="s">
        <v>805</v>
      </c>
      <c r="E3963">
        <v>610761600000</v>
      </c>
      <c r="F3963">
        <v>1293637927000</v>
      </c>
      <c r="G3963">
        <v>1</v>
      </c>
      <c r="H3963" t="s">
        <v>6564</v>
      </c>
      <c r="I3963" t="s">
        <v>6565</v>
      </c>
      <c r="J3963" t="s">
        <v>26</v>
      </c>
      <c r="K3963" t="s">
        <v>21</v>
      </c>
      <c r="L3963">
        <v>0</v>
      </c>
      <c r="M3963">
        <v>0</v>
      </c>
      <c r="N3963" t="s">
        <v>22</v>
      </c>
      <c r="O3963">
        <v>3</v>
      </c>
      <c r="P3963" s="30">
        <f>SQRT((postes_2[[#This Row],[x]]-$Q$1)^2+(postes_2[[#This Row],[y]]-$R$1)^2)</f>
        <v>571947.93671659578</v>
      </c>
      <c r="Q3963">
        <v>691197.99000000197</v>
      </c>
      <c r="R3963">
        <v>6187240.3799999999</v>
      </c>
    </row>
    <row r="3964" spans="1:18">
      <c r="A3964">
        <v>971</v>
      </c>
      <c r="B3964">
        <v>40000755</v>
      </c>
      <c r="C3964">
        <f>+PF2995</f>
        <v>0</v>
      </c>
      <c r="D3964" t="s">
        <v>274</v>
      </c>
      <c r="E3964" s="1">
        <v>1010448000000</v>
      </c>
      <c r="F3964">
        <v>1440519299000</v>
      </c>
      <c r="G3964">
        <v>1</v>
      </c>
      <c r="H3964" t="s">
        <v>1524</v>
      </c>
      <c r="I3964" t="s">
        <v>1525</v>
      </c>
      <c r="J3964" t="s">
        <v>20</v>
      </c>
      <c r="K3964" t="s">
        <v>21</v>
      </c>
      <c r="L3964">
        <v>0</v>
      </c>
      <c r="M3964">
        <v>0</v>
      </c>
      <c r="N3964" t="s">
        <v>22</v>
      </c>
      <c r="O3964">
        <v>3</v>
      </c>
      <c r="P3964" s="30">
        <f>SQRT((postes_2[[#This Row],[x]]-$Q$1)^2+(postes_2[[#This Row],[y]]-$R$1)^2)</f>
        <v>572377.08228809678</v>
      </c>
      <c r="Q3964">
        <v>911935.60000000102</v>
      </c>
      <c r="R3964">
        <v>6266909.5899999999</v>
      </c>
    </row>
    <row r="3965" spans="1:18">
      <c r="A3965">
        <v>563</v>
      </c>
      <c r="B3965">
        <v>50001952</v>
      </c>
      <c r="C3965">
        <f>+PF3404</f>
        <v>0</v>
      </c>
      <c r="D3965" t="s">
        <v>74</v>
      </c>
      <c r="E3965">
        <v>755913600000</v>
      </c>
      <c r="F3965">
        <v>1370866398000</v>
      </c>
      <c r="G3965">
        <v>1</v>
      </c>
      <c r="H3965" t="s">
        <v>7775</v>
      </c>
      <c r="I3965" t="s">
        <v>7776</v>
      </c>
      <c r="J3965" t="s">
        <v>20</v>
      </c>
      <c r="K3965" t="s">
        <v>21</v>
      </c>
      <c r="L3965">
        <v>0</v>
      </c>
      <c r="M3965">
        <v>0</v>
      </c>
      <c r="N3965" t="s">
        <v>22</v>
      </c>
      <c r="O3965">
        <v>3</v>
      </c>
      <c r="P3965" s="30">
        <f>SQRT((postes_2[[#This Row],[x]]-$Q$1)^2+(postes_2[[#This Row],[y]]-$R$1)^2)</f>
        <v>572445.13270118239</v>
      </c>
      <c r="Q3965">
        <v>455881.63000000297</v>
      </c>
      <c r="R3965">
        <v>6202285.3499999996</v>
      </c>
    </row>
    <row r="3966" spans="1:18">
      <c r="A3966">
        <v>842</v>
      </c>
      <c r="B3966">
        <v>50002047</v>
      </c>
      <c r="C3966">
        <f>+PF3126</f>
        <v>0</v>
      </c>
      <c r="D3966" t="s">
        <v>20</v>
      </c>
      <c r="E3966">
        <v>1013558400000</v>
      </c>
      <c r="F3966" t="s">
        <v>20</v>
      </c>
      <c r="G3966">
        <v>1</v>
      </c>
      <c r="H3966" t="s">
        <v>1818</v>
      </c>
      <c r="I3966" t="s">
        <v>1818</v>
      </c>
      <c r="J3966" t="s">
        <v>20</v>
      </c>
      <c r="K3966" t="s">
        <v>21</v>
      </c>
      <c r="L3966">
        <v>0</v>
      </c>
      <c r="M3966">
        <v>0</v>
      </c>
      <c r="N3966" t="s">
        <v>22</v>
      </c>
      <c r="O3966">
        <v>3</v>
      </c>
      <c r="P3966" s="30">
        <f>SQRT((postes_2[[#This Row],[x]]-$Q$1)^2+(postes_2[[#This Row],[y]]-$R$1)^2)</f>
        <v>572481.03988383897</v>
      </c>
      <c r="Q3966">
        <v>624331.64999999898</v>
      </c>
      <c r="R3966">
        <v>6181149.1699999999</v>
      </c>
    </row>
    <row r="3967" spans="1:18">
      <c r="A3967">
        <v>867</v>
      </c>
      <c r="B3967">
        <v>50001961</v>
      </c>
      <c r="C3967">
        <f>+PF3102</f>
        <v>0</v>
      </c>
      <c r="D3967" t="s">
        <v>74</v>
      </c>
      <c r="E3967">
        <v>755913600000</v>
      </c>
      <c r="F3967">
        <v>1370445813000</v>
      </c>
      <c r="G3967">
        <v>1</v>
      </c>
      <c r="H3967" t="s">
        <v>1868</v>
      </c>
      <c r="I3967" t="s">
        <v>1869</v>
      </c>
      <c r="J3967" t="s">
        <v>1870</v>
      </c>
      <c r="K3967" t="s">
        <v>21</v>
      </c>
      <c r="L3967">
        <v>0</v>
      </c>
      <c r="M3967">
        <v>0</v>
      </c>
      <c r="N3967" t="s">
        <v>22</v>
      </c>
      <c r="O3967">
        <v>3</v>
      </c>
      <c r="P3967" s="30">
        <f>SQRT((postes_2[[#This Row],[x]]-$Q$1)^2+(postes_2[[#This Row],[y]]-$R$1)^2)</f>
        <v>572488.49766889459</v>
      </c>
      <c r="Q3967">
        <v>462159.46999999898</v>
      </c>
      <c r="R3967">
        <v>6200518.1600000001</v>
      </c>
    </row>
    <row r="3968" spans="1:18">
      <c r="A3968">
        <v>3824</v>
      </c>
      <c r="B3968">
        <v>50001734</v>
      </c>
      <c r="C3968" t="e">
        <f>+#REF!</f>
        <v>#REF!</v>
      </c>
      <c r="D3968" t="s">
        <v>108</v>
      </c>
      <c r="E3968">
        <v>811382400000</v>
      </c>
      <c r="F3968">
        <v>1259256308000</v>
      </c>
      <c r="G3968">
        <v>1</v>
      </c>
      <c r="H3968" t="s">
        <v>8152</v>
      </c>
      <c r="I3968" t="s">
        <v>8153</v>
      </c>
      <c r="J3968" t="s">
        <v>20</v>
      </c>
      <c r="K3968" t="s">
        <v>21</v>
      </c>
      <c r="L3968">
        <v>0</v>
      </c>
      <c r="M3968">
        <v>0</v>
      </c>
      <c r="N3968" t="s">
        <v>22</v>
      </c>
      <c r="O3968">
        <v>3</v>
      </c>
      <c r="P3968" s="30">
        <f>SQRT((postes_2[[#This Row],[x]]-$Q$1)^2+(postes_2[[#This Row],[y]]-$R$1)^2)</f>
        <v>572505.6353197837</v>
      </c>
      <c r="Q3968">
        <v>356915.36999999703</v>
      </c>
      <c r="R3968">
        <v>6240166.0300000003</v>
      </c>
    </row>
    <row r="3969" spans="1:18">
      <c r="A3969">
        <v>2902</v>
      </c>
      <c r="B3969">
        <v>50002003</v>
      </c>
      <c r="C3969" t="e">
        <f>+#REF!</f>
        <v>#REF!</v>
      </c>
      <c r="D3969" t="s">
        <v>38</v>
      </c>
      <c r="E3969">
        <v>610761600000</v>
      </c>
      <c r="F3969">
        <v>1187358624000</v>
      </c>
      <c r="G3969">
        <v>1</v>
      </c>
      <c r="H3969" t="s">
        <v>6083</v>
      </c>
      <c r="I3969" t="s">
        <v>6084</v>
      </c>
      <c r="J3969" t="s">
        <v>20</v>
      </c>
      <c r="K3969" t="s">
        <v>21</v>
      </c>
      <c r="L3969">
        <v>0</v>
      </c>
      <c r="M3969">
        <v>0</v>
      </c>
      <c r="N3969" t="s">
        <v>22</v>
      </c>
      <c r="O3969">
        <v>5</v>
      </c>
      <c r="P3969" s="30">
        <f>SQRT((postes_2[[#This Row],[x]]-$Q$1)^2+(postes_2[[#This Row],[y]]-$R$1)^2)</f>
        <v>572625.00563354488</v>
      </c>
      <c r="Q3969">
        <v>502015.65999999602</v>
      </c>
      <c r="R3969">
        <v>6191201.5499999998</v>
      </c>
    </row>
    <row r="3970" spans="1:18">
      <c r="A3970">
        <v>1165</v>
      </c>
      <c r="B3970">
        <v>50002574</v>
      </c>
      <c r="C3970" t="e">
        <f>+#REF!</f>
        <v>#REF!</v>
      </c>
      <c r="D3970" t="s">
        <v>43</v>
      </c>
      <c r="E3970">
        <v>1143734130000</v>
      </c>
      <c r="F3970" t="s">
        <v>20</v>
      </c>
      <c r="G3970">
        <v>1</v>
      </c>
      <c r="H3970" t="s">
        <v>4809</v>
      </c>
      <c r="I3970" t="s">
        <v>4810</v>
      </c>
      <c r="J3970" t="s">
        <v>2062</v>
      </c>
      <c r="K3970" t="s">
        <v>21</v>
      </c>
      <c r="L3970">
        <v>0</v>
      </c>
      <c r="M3970">
        <v>0</v>
      </c>
      <c r="N3970" t="s">
        <v>22</v>
      </c>
      <c r="O3970">
        <v>5</v>
      </c>
      <c r="P3970" s="30">
        <f>SQRT((postes_2[[#This Row],[x]]-$Q$1)^2+(postes_2[[#This Row],[y]]-$R$1)^2)</f>
        <v>572678.48762321216</v>
      </c>
      <c r="Q3970">
        <v>508681.390000001</v>
      </c>
      <c r="R3970">
        <v>6189902.3499999996</v>
      </c>
    </row>
    <row r="3971" spans="1:18">
      <c r="A3971">
        <v>2792</v>
      </c>
      <c r="B3971">
        <v>50002016</v>
      </c>
      <c r="C3971">
        <f>+PF1181</f>
        <v>0</v>
      </c>
      <c r="D3971" t="s">
        <v>90</v>
      </c>
      <c r="E3971">
        <v>769737600000</v>
      </c>
      <c r="F3971">
        <v>1141990391000</v>
      </c>
      <c r="G3971">
        <v>1</v>
      </c>
      <c r="H3971" t="s">
        <v>4433</v>
      </c>
      <c r="I3971" t="s">
        <v>4434</v>
      </c>
      <c r="J3971" t="s">
        <v>4435</v>
      </c>
      <c r="K3971" t="s">
        <v>21</v>
      </c>
      <c r="L3971">
        <v>0</v>
      </c>
      <c r="M3971">
        <v>0</v>
      </c>
      <c r="N3971" t="s">
        <v>22</v>
      </c>
      <c r="O3971">
        <v>3</v>
      </c>
      <c r="P3971" s="30">
        <f>SQRT((postes_2[[#This Row],[x]]-$Q$1)^2+(postes_2[[#This Row],[y]]-$R$1)^2)</f>
        <v>572921.23875590612</v>
      </c>
      <c r="Q3971">
        <v>700261.11999999697</v>
      </c>
      <c r="R3971">
        <v>6187621.2300000004</v>
      </c>
    </row>
    <row r="3972" spans="1:18">
      <c r="A3972">
        <v>3465</v>
      </c>
      <c r="B3972">
        <v>50001572</v>
      </c>
      <c r="C3972" t="e">
        <f>+#REF!</f>
        <v>#REF!</v>
      </c>
      <c r="D3972" t="s">
        <v>30</v>
      </c>
      <c r="E3972">
        <v>885945600000</v>
      </c>
      <c r="F3972">
        <v>1416493309000</v>
      </c>
      <c r="G3972">
        <v>1</v>
      </c>
      <c r="H3972" t="s">
        <v>886</v>
      </c>
      <c r="I3972" t="s">
        <v>887</v>
      </c>
      <c r="J3972" t="s">
        <v>20</v>
      </c>
      <c r="K3972" t="s">
        <v>21</v>
      </c>
      <c r="L3972">
        <v>0</v>
      </c>
      <c r="M3972">
        <v>0</v>
      </c>
      <c r="N3972" t="s">
        <v>22</v>
      </c>
      <c r="O3972">
        <v>5</v>
      </c>
      <c r="P3972" s="30">
        <f>SQRT((postes_2[[#This Row],[x]]-$Q$1)^2+(postes_2[[#This Row],[y]]-$R$1)^2)</f>
        <v>572967.52433213766</v>
      </c>
      <c r="Q3972">
        <v>314319.890000001</v>
      </c>
      <c r="R3972">
        <v>6262965.3399999999</v>
      </c>
    </row>
    <row r="3973" spans="1:18">
      <c r="A3973">
        <v>2696</v>
      </c>
      <c r="B3973">
        <v>70027907</v>
      </c>
      <c r="C3973">
        <f>+PF1282</f>
        <v>0</v>
      </c>
      <c r="D3973" t="s">
        <v>27</v>
      </c>
      <c r="E3973">
        <v>1295030663000</v>
      </c>
      <c r="F3973">
        <v>1295030680000</v>
      </c>
      <c r="G3973">
        <v>1</v>
      </c>
      <c r="H3973" t="s">
        <v>6261</v>
      </c>
      <c r="I3973" t="s">
        <v>6262</v>
      </c>
      <c r="J3973" t="s">
        <v>20</v>
      </c>
      <c r="K3973" t="s">
        <v>21</v>
      </c>
      <c r="L3973">
        <v>0</v>
      </c>
      <c r="M3973">
        <v>0</v>
      </c>
      <c r="N3973" t="s">
        <v>22</v>
      </c>
      <c r="O3973">
        <v>6</v>
      </c>
      <c r="P3973" s="30">
        <f>SQRT((postes_2[[#This Row],[x]]-$Q$1)^2+(postes_2[[#This Row],[y]]-$R$1)^2)</f>
        <v>572998.52771185804</v>
      </c>
      <c r="Q3973">
        <v>890025.71000000101</v>
      </c>
      <c r="R3973">
        <v>6253286.8600000003</v>
      </c>
    </row>
    <row r="3974" spans="1:18">
      <c r="A3974">
        <v>1328</v>
      </c>
      <c r="B3974">
        <v>50002049</v>
      </c>
      <c r="C3974">
        <f>+PF2648</f>
        <v>0</v>
      </c>
      <c r="D3974" t="s">
        <v>74</v>
      </c>
      <c r="E3974">
        <v>1013385600000</v>
      </c>
      <c r="F3974">
        <v>1377616990000</v>
      </c>
      <c r="G3974">
        <v>1</v>
      </c>
      <c r="H3974" t="s">
        <v>5959</v>
      </c>
      <c r="I3974" t="s">
        <v>5960</v>
      </c>
      <c r="J3974" t="s">
        <v>20</v>
      </c>
      <c r="K3974" t="s">
        <v>21</v>
      </c>
      <c r="L3974">
        <v>0</v>
      </c>
      <c r="M3974">
        <v>0</v>
      </c>
      <c r="N3974" t="s">
        <v>22</v>
      </c>
      <c r="O3974">
        <v>3</v>
      </c>
      <c r="P3974" s="30">
        <f>SQRT((postes_2[[#This Row],[x]]-$Q$1)^2+(postes_2[[#This Row],[y]]-$R$1)^2)</f>
        <v>573175.71536711999</v>
      </c>
      <c r="Q3974">
        <v>605283.96999999904</v>
      </c>
      <c r="R3974">
        <v>6180310.0899999999</v>
      </c>
    </row>
    <row r="3975" spans="1:18">
      <c r="A3975">
        <v>1072</v>
      </c>
      <c r="B3975">
        <v>50002053</v>
      </c>
      <c r="C3975">
        <f>+PF2905</f>
        <v>0</v>
      </c>
      <c r="D3975" t="s">
        <v>77</v>
      </c>
      <c r="E3975">
        <v>610761600000</v>
      </c>
      <c r="F3975">
        <v>1357822859000</v>
      </c>
      <c r="G3975">
        <v>1</v>
      </c>
      <c r="H3975" t="s">
        <v>6529</v>
      </c>
      <c r="I3975" t="s">
        <v>6530</v>
      </c>
      <c r="J3975" t="s">
        <v>20</v>
      </c>
      <c r="K3975" t="s">
        <v>21</v>
      </c>
      <c r="L3975">
        <v>0</v>
      </c>
      <c r="M3975">
        <v>0</v>
      </c>
      <c r="N3975" t="s">
        <v>22</v>
      </c>
      <c r="O3975">
        <v>3</v>
      </c>
      <c r="P3975" s="30">
        <f>SQRT((postes_2[[#This Row],[x]]-$Q$1)^2+(postes_2[[#This Row],[y]]-$R$1)^2)</f>
        <v>573245.82504203252</v>
      </c>
      <c r="Q3975">
        <v>629352.38000000303</v>
      </c>
      <c r="R3975">
        <v>6180527.6200000001</v>
      </c>
    </row>
    <row r="3976" spans="1:18">
      <c r="A3976">
        <v>566</v>
      </c>
      <c r="B3976">
        <v>50001958</v>
      </c>
      <c r="C3976">
        <f>+PF3412</f>
        <v>0</v>
      </c>
      <c r="D3976" t="s">
        <v>74</v>
      </c>
      <c r="E3976">
        <v>610761600000</v>
      </c>
      <c r="F3976">
        <v>1370859204000</v>
      </c>
      <c r="G3976">
        <v>1</v>
      </c>
      <c r="H3976" t="s">
        <v>7781</v>
      </c>
      <c r="I3976" t="s">
        <v>7782</v>
      </c>
      <c r="J3976" t="s">
        <v>20</v>
      </c>
      <c r="K3976" t="s">
        <v>21</v>
      </c>
      <c r="L3976">
        <v>0</v>
      </c>
      <c r="M3976">
        <v>0</v>
      </c>
      <c r="N3976" t="s">
        <v>22</v>
      </c>
      <c r="O3976">
        <v>3</v>
      </c>
      <c r="P3976" s="30">
        <f>SQRT((postes_2[[#This Row],[x]]-$Q$1)^2+(postes_2[[#This Row],[y]]-$R$1)^2)</f>
        <v>573533.64696488983</v>
      </c>
      <c r="Q3976">
        <v>454072.07999999798</v>
      </c>
      <c r="R3976">
        <v>6201664.5999999996</v>
      </c>
    </row>
    <row r="3977" spans="1:18">
      <c r="A3977">
        <v>3620</v>
      </c>
      <c r="B3977">
        <v>50001577</v>
      </c>
      <c r="C3977" t="e">
        <f>+#REF!</f>
        <v>#REF!</v>
      </c>
      <c r="D3977" t="s">
        <v>30</v>
      </c>
      <c r="E3977">
        <v>610761600000</v>
      </c>
      <c r="F3977">
        <v>1416500192000</v>
      </c>
      <c r="G3977">
        <v>1</v>
      </c>
      <c r="H3977" t="s">
        <v>7735</v>
      </c>
      <c r="I3977" t="s">
        <v>7736</v>
      </c>
      <c r="J3977" t="s">
        <v>20</v>
      </c>
      <c r="K3977" t="s">
        <v>21</v>
      </c>
      <c r="L3977">
        <v>0</v>
      </c>
      <c r="M3977">
        <v>0</v>
      </c>
      <c r="N3977" t="s">
        <v>22</v>
      </c>
      <c r="O3977">
        <v>3</v>
      </c>
      <c r="P3977" s="30">
        <f>SQRT((postes_2[[#This Row],[x]]-$Q$1)^2+(postes_2[[#This Row],[y]]-$R$1)^2)</f>
        <v>573595.52495822357</v>
      </c>
      <c r="Q3977">
        <v>312331.75</v>
      </c>
      <c r="R3977">
        <v>6263435.9900000002</v>
      </c>
    </row>
    <row r="3978" spans="1:18">
      <c r="A3978">
        <v>3394</v>
      </c>
      <c r="B3978">
        <v>50002051</v>
      </c>
      <c r="C3978" t="e">
        <f>+#REF!</f>
        <v>#REF!</v>
      </c>
      <c r="D3978" t="s">
        <v>56</v>
      </c>
      <c r="E3978">
        <v>1252495748000</v>
      </c>
      <c r="F3978">
        <v>1252495698000</v>
      </c>
      <c r="G3978">
        <v>1</v>
      </c>
      <c r="H3978" t="s">
        <v>116</v>
      </c>
      <c r="I3978" t="s">
        <v>117</v>
      </c>
      <c r="J3978" t="s">
        <v>20</v>
      </c>
      <c r="K3978" t="s">
        <v>21</v>
      </c>
      <c r="L3978">
        <v>0</v>
      </c>
      <c r="M3978">
        <v>0</v>
      </c>
      <c r="N3978" t="s">
        <v>22</v>
      </c>
      <c r="O3978">
        <v>3</v>
      </c>
      <c r="P3978" s="30">
        <f>SQRT((postes_2[[#This Row],[x]]-$Q$1)^2+(postes_2[[#This Row],[y]]-$R$1)^2)</f>
        <v>573857.80653249519</v>
      </c>
      <c r="Q3978">
        <v>576161.96999999904</v>
      </c>
      <c r="R3978">
        <v>6180630.9699999997</v>
      </c>
    </row>
    <row r="3979" spans="1:18">
      <c r="A3979">
        <v>2585</v>
      </c>
      <c r="B3979">
        <v>50001989</v>
      </c>
      <c r="C3979">
        <f>+PF1396</f>
        <v>0</v>
      </c>
      <c r="D3979" t="s">
        <v>38</v>
      </c>
      <c r="E3979">
        <v>1128700315000</v>
      </c>
      <c r="F3979">
        <v>1195551578000</v>
      </c>
      <c r="G3979">
        <v>1</v>
      </c>
      <c r="H3979" t="s">
        <v>1339</v>
      </c>
      <c r="I3979" t="s">
        <v>1340</v>
      </c>
      <c r="J3979" t="s">
        <v>20</v>
      </c>
      <c r="K3979" t="s">
        <v>21</v>
      </c>
      <c r="L3979">
        <v>0</v>
      </c>
      <c r="M3979">
        <v>0</v>
      </c>
      <c r="N3979" t="s">
        <v>22</v>
      </c>
      <c r="O3979">
        <v>3</v>
      </c>
      <c r="P3979" s="30">
        <f>SQRT((postes_2[[#This Row],[x]]-$Q$1)^2+(postes_2[[#This Row],[y]]-$R$1)^2)</f>
        <v>574073.68266608741</v>
      </c>
      <c r="Q3979">
        <v>480380.18</v>
      </c>
      <c r="R3979">
        <v>6194322.46</v>
      </c>
    </row>
    <row r="3980" spans="1:18">
      <c r="A3980">
        <v>85</v>
      </c>
      <c r="B3980">
        <v>50002059</v>
      </c>
      <c r="C3980">
        <f>+PF3900</f>
        <v>0</v>
      </c>
      <c r="D3980" t="s">
        <v>20</v>
      </c>
      <c r="E3980">
        <v>1013126400000</v>
      </c>
      <c r="F3980" t="s">
        <v>20</v>
      </c>
      <c r="G3980">
        <v>1</v>
      </c>
      <c r="H3980" t="s">
        <v>4041</v>
      </c>
      <c r="I3980" t="s">
        <v>4042</v>
      </c>
      <c r="J3980" t="s">
        <v>20</v>
      </c>
      <c r="K3980" t="s">
        <v>21</v>
      </c>
      <c r="L3980">
        <v>0</v>
      </c>
      <c r="M3980">
        <v>0</v>
      </c>
      <c r="N3980" t="s">
        <v>22</v>
      </c>
      <c r="O3980">
        <v>6</v>
      </c>
      <c r="P3980" s="30">
        <f>SQRT((postes_2[[#This Row],[x]]-$Q$1)^2+(postes_2[[#This Row],[y]]-$R$1)^2)</f>
        <v>574464.22411576065</v>
      </c>
      <c r="Q3980">
        <v>590526.84000000404</v>
      </c>
      <c r="R3980">
        <v>6179344.3799999999</v>
      </c>
    </row>
    <row r="3981" spans="1:18">
      <c r="A3981">
        <v>2143</v>
      </c>
      <c r="B3981">
        <v>50002052</v>
      </c>
      <c r="C3981">
        <f>+PF1840</f>
        <v>0</v>
      </c>
      <c r="D3981" t="s">
        <v>17</v>
      </c>
      <c r="E3981" s="1">
        <v>1013040000000</v>
      </c>
      <c r="F3981">
        <v>1307377283000</v>
      </c>
      <c r="G3981">
        <v>1</v>
      </c>
      <c r="H3981" t="s">
        <v>5003</v>
      </c>
      <c r="I3981" t="s">
        <v>5004</v>
      </c>
      <c r="J3981" t="s">
        <v>20</v>
      </c>
      <c r="K3981" t="s">
        <v>21</v>
      </c>
      <c r="L3981">
        <v>0</v>
      </c>
      <c r="M3981">
        <v>0</v>
      </c>
      <c r="N3981" t="s">
        <v>22</v>
      </c>
      <c r="O3981">
        <v>3</v>
      </c>
      <c r="P3981" s="30">
        <f>SQRT((postes_2[[#This Row],[x]]-$Q$1)^2+(postes_2[[#This Row],[y]]-$R$1)^2)</f>
        <v>574573.04627470463</v>
      </c>
      <c r="Q3981">
        <v>570949.39999999898</v>
      </c>
      <c r="R3981">
        <v>6180250.0300000003</v>
      </c>
    </row>
    <row r="3982" spans="1:18">
      <c r="A3982">
        <v>2890</v>
      </c>
      <c r="B3982">
        <v>50001925</v>
      </c>
      <c r="C3982">
        <f>+PF1096</f>
        <v>0</v>
      </c>
      <c r="D3982" t="s">
        <v>74</v>
      </c>
      <c r="E3982">
        <v>885945600000</v>
      </c>
      <c r="F3982">
        <v>1372941717000</v>
      </c>
      <c r="G3982">
        <v>1</v>
      </c>
      <c r="H3982" t="s">
        <v>6642</v>
      </c>
      <c r="I3982" t="s">
        <v>6642</v>
      </c>
      <c r="J3982" t="s">
        <v>20</v>
      </c>
      <c r="K3982" t="s">
        <v>21</v>
      </c>
      <c r="L3982">
        <v>0</v>
      </c>
      <c r="M3982">
        <v>0</v>
      </c>
      <c r="N3982" t="s">
        <v>22</v>
      </c>
      <c r="O3982">
        <v>5</v>
      </c>
      <c r="P3982" s="30">
        <f>SQRT((postes_2[[#This Row],[x]]-$Q$1)^2+(postes_2[[#This Row],[y]]-$R$1)^2)</f>
        <v>574723.88695856405</v>
      </c>
      <c r="Q3982">
        <v>433607.57</v>
      </c>
      <c r="R3982">
        <v>6206628.2999999998</v>
      </c>
    </row>
    <row r="3983" spans="1:18">
      <c r="A3983">
        <v>1757</v>
      </c>
      <c r="B3983">
        <v>50002057</v>
      </c>
      <c r="C3983">
        <f>+PF2228</f>
        <v>0</v>
      </c>
      <c r="D3983" t="s">
        <v>17</v>
      </c>
      <c r="E3983">
        <v>1013385600000</v>
      </c>
      <c r="F3983">
        <v>1307531552000</v>
      </c>
      <c r="G3983">
        <v>1</v>
      </c>
      <c r="H3983" t="s">
        <v>7045</v>
      </c>
      <c r="I3983" t="s">
        <v>7046</v>
      </c>
      <c r="J3983" t="s">
        <v>20</v>
      </c>
      <c r="K3983" t="s">
        <v>21</v>
      </c>
      <c r="L3983">
        <v>0</v>
      </c>
      <c r="M3983">
        <v>0</v>
      </c>
      <c r="N3983" t="s">
        <v>22</v>
      </c>
      <c r="O3983">
        <v>3</v>
      </c>
      <c r="P3983" s="30">
        <f>SQRT((postes_2[[#This Row],[x]]-$Q$1)^2+(postes_2[[#This Row],[y]]-$R$1)^2)</f>
        <v>574815.36325560394</v>
      </c>
      <c r="Q3983">
        <v>606407.18000000005</v>
      </c>
      <c r="R3983">
        <v>6178661.3399999999</v>
      </c>
    </row>
    <row r="3984" spans="1:18">
      <c r="A3984">
        <v>3307</v>
      </c>
      <c r="B3984">
        <v>50002056</v>
      </c>
      <c r="C3984" t="e">
        <f>+#REF!</f>
        <v>#REF!</v>
      </c>
      <c r="D3984" t="s">
        <v>77</v>
      </c>
      <c r="E3984">
        <v>610761600000</v>
      </c>
      <c r="F3984">
        <v>1358442886000</v>
      </c>
      <c r="G3984">
        <v>1</v>
      </c>
      <c r="H3984" t="s">
        <v>3676</v>
      </c>
      <c r="I3984" t="s">
        <v>3677</v>
      </c>
      <c r="J3984" t="s">
        <v>20</v>
      </c>
      <c r="K3984" t="s">
        <v>21</v>
      </c>
      <c r="L3984">
        <v>0</v>
      </c>
      <c r="M3984">
        <v>0</v>
      </c>
      <c r="N3984" t="s">
        <v>22</v>
      </c>
      <c r="O3984">
        <v>3</v>
      </c>
      <c r="P3984" s="30">
        <f>SQRT((postes_2[[#This Row],[x]]-$Q$1)^2+(postes_2[[#This Row],[y]]-$R$1)^2)</f>
        <v>574994.51564420958</v>
      </c>
      <c r="Q3984">
        <v>628474.54999999702</v>
      </c>
      <c r="R3984">
        <v>6178749.8099999996</v>
      </c>
    </row>
    <row r="3985" spans="1:18">
      <c r="A3985">
        <v>2927</v>
      </c>
      <c r="B3985">
        <v>70033277</v>
      </c>
      <c r="C3985" t="e">
        <f>+#REF!</f>
        <v>#REF!</v>
      </c>
      <c r="D3985" t="s">
        <v>27</v>
      </c>
      <c r="E3985">
        <v>1299250652000</v>
      </c>
      <c r="F3985">
        <v>1299250477000</v>
      </c>
      <c r="G3985">
        <v>1</v>
      </c>
      <c r="H3985" t="s">
        <v>6134</v>
      </c>
      <c r="I3985" t="s">
        <v>6135</v>
      </c>
      <c r="J3985" t="s">
        <v>1609</v>
      </c>
      <c r="K3985" t="s">
        <v>21</v>
      </c>
      <c r="L3985">
        <v>0</v>
      </c>
      <c r="M3985">
        <v>0</v>
      </c>
      <c r="N3985" t="s">
        <v>22</v>
      </c>
      <c r="O3985">
        <v>3</v>
      </c>
      <c r="P3985" s="30">
        <f>SQRT((postes_2[[#This Row],[x]]-$Q$1)^2+(postes_2[[#This Row],[y]]-$R$1)^2)</f>
        <v>575107.87083576794</v>
      </c>
      <c r="Q3985">
        <v>486626.09000000398</v>
      </c>
      <c r="R3985">
        <v>6191846.8899999997</v>
      </c>
    </row>
    <row r="3986" spans="1:18">
      <c r="A3986">
        <v>487</v>
      </c>
      <c r="B3986">
        <v>70056683</v>
      </c>
      <c r="C3986">
        <f>+PF3504</f>
        <v>0</v>
      </c>
      <c r="D3986" t="s">
        <v>264</v>
      </c>
      <c r="E3986">
        <v>1431960791000</v>
      </c>
      <c r="F3986">
        <v>1431960776000</v>
      </c>
      <c r="G3986">
        <v>1</v>
      </c>
      <c r="H3986" t="s">
        <v>7836</v>
      </c>
      <c r="I3986" t="s">
        <v>7837</v>
      </c>
      <c r="J3986" t="s">
        <v>20</v>
      </c>
      <c r="K3986" t="s">
        <v>21</v>
      </c>
      <c r="L3986">
        <v>0</v>
      </c>
      <c r="M3986">
        <v>0</v>
      </c>
      <c r="N3986" t="s">
        <v>22</v>
      </c>
      <c r="O3986">
        <v>6</v>
      </c>
      <c r="P3986" s="30">
        <f>SQRT((postes_2[[#This Row],[x]]-$Q$1)^2+(postes_2[[#This Row],[y]]-$R$1)^2)</f>
        <v>575332.57692246488</v>
      </c>
      <c r="Q3986">
        <v>684278.46999999904</v>
      </c>
      <c r="R3986">
        <v>6182883.8899999997</v>
      </c>
    </row>
    <row r="3987" spans="1:18">
      <c r="A3987">
        <v>3390</v>
      </c>
      <c r="B3987">
        <v>50001859</v>
      </c>
      <c r="C3987" t="e">
        <f>+#REF!</f>
        <v>#REF!</v>
      </c>
      <c r="D3987" t="s">
        <v>108</v>
      </c>
      <c r="E3987">
        <v>610761600000</v>
      </c>
      <c r="F3987">
        <v>1259575253000</v>
      </c>
      <c r="G3987">
        <v>1</v>
      </c>
      <c r="H3987" t="s">
        <v>109</v>
      </c>
      <c r="I3987" t="s">
        <v>110</v>
      </c>
      <c r="J3987" t="s">
        <v>26</v>
      </c>
      <c r="K3987" t="s">
        <v>21</v>
      </c>
      <c r="L3987">
        <v>0</v>
      </c>
      <c r="M3987">
        <v>0</v>
      </c>
      <c r="N3987" t="s">
        <v>22</v>
      </c>
      <c r="O3987">
        <v>3</v>
      </c>
      <c r="P3987" s="30">
        <f>SQRT((postes_2[[#This Row],[x]]-$Q$1)^2+(postes_2[[#This Row],[y]]-$R$1)^2)</f>
        <v>575918.38504848606</v>
      </c>
      <c r="Q3987">
        <v>383184.38000000297</v>
      </c>
      <c r="R3987">
        <v>6224289.8300000001</v>
      </c>
    </row>
    <row r="3988" spans="1:18">
      <c r="A3988">
        <v>1905</v>
      </c>
      <c r="B3988">
        <v>40000275</v>
      </c>
      <c r="C3988" t="e">
        <f>+#REF!</f>
        <v>#REF!</v>
      </c>
      <c r="D3988" t="s">
        <v>274</v>
      </c>
      <c r="E3988">
        <v>783820800000</v>
      </c>
      <c r="F3988">
        <v>1417016134000</v>
      </c>
      <c r="G3988">
        <v>1</v>
      </c>
      <c r="H3988" t="s">
        <v>3428</v>
      </c>
      <c r="I3988" t="s">
        <v>3429</v>
      </c>
      <c r="J3988" t="s">
        <v>20</v>
      </c>
      <c r="K3988" t="s">
        <v>21</v>
      </c>
      <c r="L3988">
        <v>0</v>
      </c>
      <c r="M3988">
        <v>0</v>
      </c>
      <c r="N3988" t="s">
        <v>22</v>
      </c>
      <c r="O3988">
        <v>3</v>
      </c>
      <c r="P3988" s="30">
        <f>SQRT((postes_2[[#This Row],[x]]-$Q$1)^2+(postes_2[[#This Row],[y]]-$R$1)^2)</f>
        <v>575920.44282899098</v>
      </c>
      <c r="Q3988">
        <v>1008615.97</v>
      </c>
      <c r="R3988">
        <v>6337333.0700000003</v>
      </c>
    </row>
    <row r="3989" spans="1:18">
      <c r="A3989">
        <v>442</v>
      </c>
      <c r="B3989">
        <v>40000380</v>
      </c>
      <c r="C3989">
        <f>+PF3551</f>
        <v>0</v>
      </c>
      <c r="D3989" t="s">
        <v>38</v>
      </c>
      <c r="E3989">
        <v>610761600000</v>
      </c>
      <c r="F3989">
        <v>1183474285000</v>
      </c>
      <c r="G3989">
        <v>1</v>
      </c>
      <c r="H3989" t="s">
        <v>1003</v>
      </c>
      <c r="I3989" t="s">
        <v>1004</v>
      </c>
      <c r="J3989" t="s">
        <v>20</v>
      </c>
      <c r="K3989" t="s">
        <v>21</v>
      </c>
      <c r="L3989">
        <v>0</v>
      </c>
      <c r="M3989">
        <v>0</v>
      </c>
      <c r="N3989" t="s">
        <v>22</v>
      </c>
      <c r="O3989">
        <v>5</v>
      </c>
      <c r="P3989" s="30">
        <f>SQRT((postes_2[[#This Row],[x]]-$Q$1)^2+(postes_2[[#This Row],[y]]-$R$1)^2)</f>
        <v>576152.16005322745</v>
      </c>
      <c r="Q3989">
        <v>984374.71999999904</v>
      </c>
      <c r="R3989">
        <v>6315117.6900000004</v>
      </c>
    </row>
    <row r="3990" spans="1:18">
      <c r="A3990">
        <v>3392</v>
      </c>
      <c r="B3990">
        <v>50002064</v>
      </c>
      <c r="C3990" t="e">
        <f>+#REF!</f>
        <v>#REF!</v>
      </c>
      <c r="D3990" t="s">
        <v>20</v>
      </c>
      <c r="E3990">
        <v>1013126400000</v>
      </c>
      <c r="F3990" t="s">
        <v>20</v>
      </c>
      <c r="G3990">
        <v>1</v>
      </c>
      <c r="H3990" t="s">
        <v>113</v>
      </c>
      <c r="I3990" t="s">
        <v>114</v>
      </c>
      <c r="J3990" t="s">
        <v>20</v>
      </c>
      <c r="K3990" t="s">
        <v>21</v>
      </c>
      <c r="L3990">
        <v>0</v>
      </c>
      <c r="M3990">
        <v>0</v>
      </c>
      <c r="N3990" t="s">
        <v>22</v>
      </c>
      <c r="O3990">
        <v>5</v>
      </c>
      <c r="P3990" s="30">
        <f>SQRT((postes_2[[#This Row],[x]]-$Q$1)^2+(postes_2[[#This Row],[y]]-$R$1)^2)</f>
        <v>576234.77951793792</v>
      </c>
      <c r="Q3990">
        <v>610752.34000000404</v>
      </c>
      <c r="R3990">
        <v>6177227.6399999997</v>
      </c>
    </row>
    <row r="3991" spans="1:18">
      <c r="A3991">
        <v>2683</v>
      </c>
      <c r="B3991">
        <v>50003006</v>
      </c>
      <c r="C3991" t="e">
        <f>+#REF!</f>
        <v>#REF!</v>
      </c>
      <c r="D3991" t="s">
        <v>274</v>
      </c>
      <c r="E3991">
        <v>1055203200000</v>
      </c>
      <c r="F3991">
        <v>1436976650000</v>
      </c>
      <c r="G3991">
        <v>1</v>
      </c>
      <c r="H3991" t="s">
        <v>5088</v>
      </c>
      <c r="I3991" t="s">
        <v>5088</v>
      </c>
      <c r="J3991" t="s">
        <v>5089</v>
      </c>
      <c r="K3991" t="s">
        <v>21</v>
      </c>
      <c r="L3991">
        <v>0</v>
      </c>
      <c r="M3991">
        <v>0</v>
      </c>
      <c r="N3991" t="s">
        <v>22</v>
      </c>
      <c r="O3991">
        <v>3</v>
      </c>
      <c r="P3991" s="30">
        <f>SQRT((postes_2[[#This Row],[x]]-$Q$1)^2+(postes_2[[#This Row],[y]]-$R$1)^2)</f>
        <v>576237.40609885554</v>
      </c>
      <c r="Q3991">
        <v>681086.97999999695</v>
      </c>
      <c r="R3991">
        <v>6181568.4000000004</v>
      </c>
    </row>
    <row r="3992" spans="1:18">
      <c r="A3992">
        <v>668</v>
      </c>
      <c r="B3992">
        <v>50001918</v>
      </c>
      <c r="C3992">
        <f>+PF3329</f>
        <v>0</v>
      </c>
      <c r="D3992" t="s">
        <v>1094</v>
      </c>
      <c r="E3992">
        <v>1128694013000</v>
      </c>
      <c r="F3992">
        <v>1424862618000</v>
      </c>
      <c r="G3992">
        <v>1</v>
      </c>
      <c r="H3992" t="s">
        <v>1712</v>
      </c>
      <c r="I3992" t="s">
        <v>1713</v>
      </c>
      <c r="J3992" t="s">
        <v>195</v>
      </c>
      <c r="K3992" t="s">
        <v>21</v>
      </c>
      <c r="L3992">
        <v>0</v>
      </c>
      <c r="M3992">
        <v>0</v>
      </c>
      <c r="N3992" t="s">
        <v>22</v>
      </c>
      <c r="O3992">
        <v>6</v>
      </c>
      <c r="P3992" s="30">
        <f>SQRT((postes_2[[#This Row],[x]]-$Q$1)^2+(postes_2[[#This Row],[y]]-$R$1)^2)</f>
        <v>576526.81317786954</v>
      </c>
      <c r="Q3992">
        <v>418436.32</v>
      </c>
      <c r="R3992">
        <v>6209857.25</v>
      </c>
    </row>
    <row r="3993" spans="1:18">
      <c r="A3993">
        <v>1646</v>
      </c>
      <c r="B3993">
        <v>50002007</v>
      </c>
      <c r="C3993">
        <f>+PF2349</f>
        <v>0</v>
      </c>
      <c r="D3993" t="s">
        <v>77</v>
      </c>
      <c r="E3993">
        <v>610761600000</v>
      </c>
      <c r="F3993">
        <v>1356694175000</v>
      </c>
      <c r="G3993">
        <v>1</v>
      </c>
      <c r="H3993" t="s">
        <v>3499</v>
      </c>
      <c r="I3993" t="s">
        <v>3500</v>
      </c>
      <c r="J3993" t="s">
        <v>20</v>
      </c>
      <c r="K3993" t="s">
        <v>21</v>
      </c>
      <c r="L3993">
        <v>0</v>
      </c>
      <c r="M3993">
        <v>0</v>
      </c>
      <c r="N3993" t="s">
        <v>22</v>
      </c>
      <c r="O3993">
        <v>3</v>
      </c>
      <c r="P3993" s="30">
        <f>SQRT((postes_2[[#This Row],[x]]-$Q$1)^2+(postes_2[[#This Row],[y]]-$R$1)^2)</f>
        <v>576547.24840317189</v>
      </c>
      <c r="Q3993">
        <v>487914.82</v>
      </c>
      <c r="R3993">
        <v>6190091.1299999999</v>
      </c>
    </row>
    <row r="3994" spans="1:18">
      <c r="A3994">
        <v>80</v>
      </c>
      <c r="B3994">
        <v>40000214</v>
      </c>
      <c r="C3994">
        <f>+PF3916</f>
        <v>0</v>
      </c>
      <c r="D3994" t="s">
        <v>274</v>
      </c>
      <c r="E3994">
        <v>610761600000</v>
      </c>
      <c r="F3994">
        <v>1416474146000</v>
      </c>
      <c r="G3994">
        <v>1</v>
      </c>
      <c r="H3994" t="s">
        <v>4033</v>
      </c>
      <c r="I3994" t="s">
        <v>4034</v>
      </c>
      <c r="J3994" t="s">
        <v>4035</v>
      </c>
      <c r="K3994" t="s">
        <v>21</v>
      </c>
      <c r="L3994">
        <v>0</v>
      </c>
      <c r="M3994">
        <v>0</v>
      </c>
      <c r="N3994" t="s">
        <v>22</v>
      </c>
      <c r="O3994">
        <v>3</v>
      </c>
      <c r="P3994" s="30">
        <f>SQRT((postes_2[[#This Row],[x]]-$Q$1)^2+(postes_2[[#This Row],[y]]-$R$1)^2)</f>
        <v>576667.71500446089</v>
      </c>
      <c r="Q3994">
        <v>1023895.86</v>
      </c>
      <c r="R3994">
        <v>6351437.3200000003</v>
      </c>
    </row>
    <row r="3995" spans="1:18">
      <c r="A3995">
        <v>3231</v>
      </c>
      <c r="B3995">
        <v>40000935</v>
      </c>
      <c r="C3995" t="e">
        <f>+#REF!</f>
        <v>#REF!</v>
      </c>
      <c r="D3995" t="s">
        <v>274</v>
      </c>
      <c r="E3995">
        <v>956102400000</v>
      </c>
      <c r="F3995">
        <v>1444318762000</v>
      </c>
      <c r="G3995">
        <v>1</v>
      </c>
      <c r="H3995" t="s">
        <v>4660</v>
      </c>
      <c r="I3995" t="s">
        <v>4660</v>
      </c>
      <c r="J3995" t="s">
        <v>195</v>
      </c>
      <c r="K3995" t="s">
        <v>21</v>
      </c>
      <c r="L3995">
        <v>0</v>
      </c>
      <c r="M3995">
        <v>0</v>
      </c>
      <c r="N3995" t="s">
        <v>22</v>
      </c>
      <c r="O3995">
        <v>6</v>
      </c>
      <c r="P3995" s="30">
        <f>SQRT((postes_2[[#This Row],[x]]-$Q$1)^2+(postes_2[[#This Row],[y]]-$R$1)^2)</f>
        <v>576801.18072327517</v>
      </c>
      <c r="Q3995">
        <v>891783.75</v>
      </c>
      <c r="R3995">
        <v>6249913.1699999999</v>
      </c>
    </row>
    <row r="3996" spans="1:18">
      <c r="A3996">
        <v>562</v>
      </c>
      <c r="B3996">
        <v>70033177</v>
      </c>
      <c r="C3996">
        <f>+PF3436</f>
        <v>0</v>
      </c>
      <c r="D3996" t="s">
        <v>74</v>
      </c>
      <c r="E3996">
        <v>1299250524000</v>
      </c>
      <c r="F3996">
        <v>1372939026000</v>
      </c>
      <c r="G3996">
        <v>1</v>
      </c>
      <c r="H3996" t="s">
        <v>7773</v>
      </c>
      <c r="I3996" t="s">
        <v>7774</v>
      </c>
      <c r="J3996" t="s">
        <v>98</v>
      </c>
      <c r="K3996" t="s">
        <v>21</v>
      </c>
      <c r="L3996">
        <v>0</v>
      </c>
      <c r="M3996">
        <v>0</v>
      </c>
      <c r="N3996" t="s">
        <v>22</v>
      </c>
      <c r="O3996">
        <v>3</v>
      </c>
      <c r="P3996" s="30">
        <f>SQRT((postes_2[[#This Row],[x]]-$Q$1)^2+(postes_2[[#This Row],[y]]-$R$1)^2)</f>
        <v>577087.26730076666</v>
      </c>
      <c r="Q3996">
        <v>485998.359999999</v>
      </c>
      <c r="R3996">
        <v>6189958.4000000004</v>
      </c>
    </row>
    <row r="3997" spans="1:18">
      <c r="A3997">
        <v>3837</v>
      </c>
      <c r="B3997">
        <v>50001600</v>
      </c>
      <c r="C3997" t="e">
        <f>+#REF!</f>
        <v>#REF!</v>
      </c>
      <c r="D3997" t="s">
        <v>30</v>
      </c>
      <c r="E3997" s="1">
        <v>1442504000000</v>
      </c>
      <c r="F3997">
        <v>1422973934000</v>
      </c>
      <c r="G3997">
        <v>1</v>
      </c>
      <c r="H3997" t="s">
        <v>7817</v>
      </c>
      <c r="I3997" t="s">
        <v>7818</v>
      </c>
      <c r="J3997" t="s">
        <v>2062</v>
      </c>
      <c r="K3997" t="s">
        <v>21</v>
      </c>
      <c r="L3997">
        <v>0</v>
      </c>
      <c r="M3997">
        <v>0</v>
      </c>
      <c r="N3997" t="s">
        <v>22</v>
      </c>
      <c r="O3997">
        <v>5</v>
      </c>
      <c r="P3997" s="30">
        <f>SQRT((postes_2[[#This Row],[x]]-$Q$1)^2+(postes_2[[#This Row],[y]]-$R$1)^2)</f>
        <v>577272.68052113662</v>
      </c>
      <c r="Q3997">
        <v>309853.07999999798</v>
      </c>
      <c r="R3997">
        <v>6260640.2300000004</v>
      </c>
    </row>
    <row r="3998" spans="1:18">
      <c r="A3998">
        <v>3138</v>
      </c>
      <c r="B3998">
        <v>50001891</v>
      </c>
      <c r="C3998" t="e">
        <f>+#REF!</f>
        <v>#REF!</v>
      </c>
      <c r="D3998" t="s">
        <v>212</v>
      </c>
      <c r="E3998">
        <v>610761600000</v>
      </c>
      <c r="F3998">
        <v>1127914689000</v>
      </c>
      <c r="G3998">
        <v>1</v>
      </c>
      <c r="H3998" t="s">
        <v>3113</v>
      </c>
      <c r="I3998" t="s">
        <v>3114</v>
      </c>
      <c r="J3998" t="s">
        <v>20</v>
      </c>
      <c r="K3998" t="s">
        <v>21</v>
      </c>
      <c r="L3998">
        <v>0</v>
      </c>
      <c r="M3998">
        <v>0</v>
      </c>
      <c r="N3998" t="s">
        <v>22</v>
      </c>
      <c r="O3998">
        <v>3</v>
      </c>
      <c r="P3998" s="30">
        <f>SQRT((postes_2[[#This Row],[x]]-$Q$1)^2+(postes_2[[#This Row],[y]]-$R$1)^2)</f>
        <v>577336.21328015812</v>
      </c>
      <c r="Q3998">
        <v>405253.81000000198</v>
      </c>
      <c r="R3998">
        <v>6213829.4100000001</v>
      </c>
    </row>
    <row r="3999" spans="1:18">
      <c r="A3999">
        <v>86</v>
      </c>
      <c r="B3999">
        <v>50001997</v>
      </c>
      <c r="C3999">
        <f>+PF3915</f>
        <v>0</v>
      </c>
      <c r="D3999" t="s">
        <v>38</v>
      </c>
      <c r="E3999" s="1">
        <v>1008288000000</v>
      </c>
      <c r="F3999">
        <v>1195551276000</v>
      </c>
      <c r="G3999">
        <v>1</v>
      </c>
      <c r="H3999" t="s">
        <v>4043</v>
      </c>
      <c r="I3999" t="s">
        <v>4044</v>
      </c>
      <c r="J3999" t="s">
        <v>20</v>
      </c>
      <c r="K3999" t="s">
        <v>21</v>
      </c>
      <c r="L3999">
        <v>0</v>
      </c>
      <c r="M3999">
        <v>0</v>
      </c>
      <c r="N3999" t="s">
        <v>22</v>
      </c>
      <c r="O3999">
        <v>3</v>
      </c>
      <c r="P3999" s="30">
        <f>SQRT((postes_2[[#This Row],[x]]-$Q$1)^2+(postes_2[[#This Row],[y]]-$R$1)^2)</f>
        <v>577407.03790972324</v>
      </c>
      <c r="Q3999">
        <v>479287.82</v>
      </c>
      <c r="R3999">
        <v>6191154.3300000001</v>
      </c>
    </row>
    <row r="4000" spans="1:18">
      <c r="A4000">
        <v>1710</v>
      </c>
      <c r="B4000">
        <v>50002050</v>
      </c>
      <c r="C4000">
        <f>+PF2292</f>
        <v>0</v>
      </c>
      <c r="D4000" t="s">
        <v>274</v>
      </c>
      <c r="E4000">
        <v>936835200000</v>
      </c>
      <c r="F4000">
        <v>1422959758000</v>
      </c>
      <c r="G4000">
        <v>1</v>
      </c>
      <c r="H4000" t="s">
        <v>6944</v>
      </c>
      <c r="I4000" t="s">
        <v>6945</v>
      </c>
      <c r="J4000" t="s">
        <v>20</v>
      </c>
      <c r="K4000" t="s">
        <v>21</v>
      </c>
      <c r="L4000">
        <v>0</v>
      </c>
      <c r="M4000">
        <v>0</v>
      </c>
      <c r="N4000" t="s">
        <v>22</v>
      </c>
      <c r="O4000">
        <v>3</v>
      </c>
      <c r="P4000" s="30">
        <f>SQRT((postes_2[[#This Row],[x]]-$Q$1)^2+(postes_2[[#This Row],[y]]-$R$1)^2)</f>
        <v>577483.07243048388</v>
      </c>
      <c r="Q4000">
        <v>691559.93</v>
      </c>
      <c r="R4000">
        <v>6181701.0300000003</v>
      </c>
    </row>
    <row r="4001" spans="1:18">
      <c r="A4001">
        <v>2966</v>
      </c>
      <c r="B4001">
        <v>50001949</v>
      </c>
      <c r="C4001" t="e">
        <f>+#REF!</f>
        <v>#REF!</v>
      </c>
      <c r="D4001" t="s">
        <v>74</v>
      </c>
      <c r="E4001">
        <v>885945600000</v>
      </c>
      <c r="F4001">
        <v>1372941368000</v>
      </c>
      <c r="G4001">
        <v>1</v>
      </c>
      <c r="H4001" t="s">
        <v>4564</v>
      </c>
      <c r="I4001" t="s">
        <v>4565</v>
      </c>
      <c r="J4001" t="s">
        <v>20</v>
      </c>
      <c r="K4001" t="s">
        <v>21</v>
      </c>
      <c r="L4001">
        <v>0</v>
      </c>
      <c r="M4001">
        <v>0</v>
      </c>
      <c r="N4001" t="s">
        <v>22</v>
      </c>
      <c r="O4001">
        <v>5</v>
      </c>
      <c r="P4001" s="30">
        <f>SQRT((postes_2[[#This Row],[x]]-$Q$1)^2+(postes_2[[#This Row],[y]]-$R$1)^2)</f>
        <v>577552.60313363234</v>
      </c>
      <c r="Q4001">
        <v>432407.64999999898</v>
      </c>
      <c r="R4001">
        <v>6204043.5099999998</v>
      </c>
    </row>
    <row r="4002" spans="1:18">
      <c r="A4002">
        <v>799</v>
      </c>
      <c r="B4002">
        <v>50002043</v>
      </c>
      <c r="C4002" t="e">
        <f>+#REF!</f>
        <v>#REF!</v>
      </c>
      <c r="D4002" t="s">
        <v>168</v>
      </c>
      <c r="E4002">
        <v>1040947200000</v>
      </c>
      <c r="F4002">
        <v>1441040400000</v>
      </c>
      <c r="G4002">
        <v>1</v>
      </c>
      <c r="H4002" t="s">
        <v>1057</v>
      </c>
      <c r="I4002" t="s">
        <v>1058</v>
      </c>
      <c r="J4002" t="s">
        <v>20</v>
      </c>
      <c r="K4002" t="s">
        <v>21</v>
      </c>
      <c r="L4002">
        <v>0</v>
      </c>
      <c r="M4002">
        <v>0</v>
      </c>
      <c r="N4002" t="s">
        <v>22</v>
      </c>
      <c r="O4002">
        <v>7</v>
      </c>
      <c r="P4002" s="30">
        <f>SQRT((postes_2[[#This Row],[x]]-$Q$1)^2+(postes_2[[#This Row],[y]]-$R$1)^2)</f>
        <v>577628.09526571736</v>
      </c>
      <c r="Q4002">
        <v>683899.22999999695</v>
      </c>
      <c r="R4002">
        <v>6180520.5899999999</v>
      </c>
    </row>
    <row r="4003" spans="1:18">
      <c r="A4003">
        <v>546</v>
      </c>
      <c r="B4003">
        <v>50001978</v>
      </c>
      <c r="C4003">
        <f>+PF3459</f>
        <v>0</v>
      </c>
      <c r="D4003" t="s">
        <v>74</v>
      </c>
      <c r="E4003">
        <v>789350400000</v>
      </c>
      <c r="F4003">
        <v>1370450667000</v>
      </c>
      <c r="G4003">
        <v>1</v>
      </c>
      <c r="H4003" t="s">
        <v>7883</v>
      </c>
      <c r="I4003" t="s">
        <v>7884</v>
      </c>
      <c r="J4003" t="s">
        <v>1870</v>
      </c>
      <c r="K4003" t="s">
        <v>21</v>
      </c>
      <c r="L4003">
        <v>0</v>
      </c>
      <c r="M4003">
        <v>0</v>
      </c>
      <c r="N4003" t="s">
        <v>22</v>
      </c>
      <c r="O4003">
        <v>3</v>
      </c>
      <c r="P4003" s="30">
        <f>SQRT((postes_2[[#This Row],[x]]-$Q$1)^2+(postes_2[[#This Row],[y]]-$R$1)^2)</f>
        <v>577774.60755148856</v>
      </c>
      <c r="Q4003">
        <v>456873.50999999797</v>
      </c>
      <c r="R4003">
        <v>6196477.7599999998</v>
      </c>
    </row>
    <row r="4004" spans="1:18">
      <c r="A4004">
        <v>244</v>
      </c>
      <c r="B4004">
        <v>70057883</v>
      </c>
      <c r="C4004">
        <f>+PV3765</f>
        <v>0</v>
      </c>
      <c r="D4004" t="s">
        <v>264</v>
      </c>
      <c r="E4004">
        <v>1439227028000</v>
      </c>
      <c r="F4004">
        <v>1439224638000</v>
      </c>
      <c r="G4004">
        <v>1</v>
      </c>
      <c r="H4004" t="s">
        <v>556</v>
      </c>
      <c r="I4004" t="s">
        <v>557</v>
      </c>
      <c r="J4004" t="s">
        <v>309</v>
      </c>
      <c r="K4004" t="s">
        <v>21</v>
      </c>
      <c r="L4004">
        <v>0</v>
      </c>
      <c r="M4004">
        <v>0</v>
      </c>
      <c r="N4004" t="s">
        <v>267</v>
      </c>
      <c r="O4004">
        <v>6</v>
      </c>
      <c r="P4004" s="30">
        <f>SQRT((postes_2[[#This Row],[x]]-$Q$1)^2+(postes_2[[#This Row],[y]]-$R$1)^2)</f>
        <v>577886.99922737048</v>
      </c>
      <c r="Q4004">
        <v>897271.71320000303</v>
      </c>
      <c r="R4004">
        <v>6251767.4687000001</v>
      </c>
    </row>
    <row r="4005" spans="1:18">
      <c r="A4005">
        <v>3657</v>
      </c>
      <c r="B4005">
        <v>40000938</v>
      </c>
      <c r="C4005" t="e">
        <f>+#REF!</f>
        <v>#REF!</v>
      </c>
      <c r="D4005" t="s">
        <v>274</v>
      </c>
      <c r="E4005">
        <v>783820800000</v>
      </c>
      <c r="F4005">
        <v>1429633876000</v>
      </c>
      <c r="G4005">
        <v>1</v>
      </c>
      <c r="H4005" t="s">
        <v>7446</v>
      </c>
      <c r="I4005" t="s">
        <v>7447</v>
      </c>
      <c r="J4005" t="s">
        <v>20</v>
      </c>
      <c r="K4005" t="s">
        <v>21</v>
      </c>
      <c r="L4005">
        <v>0</v>
      </c>
      <c r="M4005">
        <v>0</v>
      </c>
      <c r="N4005" t="s">
        <v>22</v>
      </c>
      <c r="O4005">
        <v>6</v>
      </c>
      <c r="P4005" s="30">
        <f>SQRT((postes_2[[#This Row],[x]]-$Q$1)^2+(postes_2[[#This Row],[y]]-$R$1)^2)</f>
        <v>578240.24210289458</v>
      </c>
      <c r="Q4005">
        <v>894168.39999999898</v>
      </c>
      <c r="R4005">
        <v>6249600.6699999999</v>
      </c>
    </row>
    <row r="4006" spans="1:18">
      <c r="A4006">
        <v>564</v>
      </c>
      <c r="B4006">
        <v>50002002</v>
      </c>
      <c r="C4006">
        <f>+PF3444</f>
        <v>0</v>
      </c>
      <c r="D4006" t="s">
        <v>38</v>
      </c>
      <c r="E4006">
        <v>610761600000</v>
      </c>
      <c r="F4006">
        <v>1195551090000</v>
      </c>
      <c r="G4006">
        <v>1</v>
      </c>
      <c r="H4006" t="s">
        <v>7777</v>
      </c>
      <c r="I4006" t="s">
        <v>7778</v>
      </c>
      <c r="J4006" t="s">
        <v>20</v>
      </c>
      <c r="K4006" t="s">
        <v>21</v>
      </c>
      <c r="L4006">
        <v>0</v>
      </c>
      <c r="M4006">
        <v>0</v>
      </c>
      <c r="N4006" t="s">
        <v>22</v>
      </c>
      <c r="O4006">
        <v>3</v>
      </c>
      <c r="P4006" s="30">
        <f>SQRT((postes_2[[#This Row],[x]]-$Q$1)^2+(postes_2[[#This Row],[y]]-$R$1)^2)</f>
        <v>578375.8256868989</v>
      </c>
      <c r="Q4006">
        <v>473158.90999999602</v>
      </c>
      <c r="R4006">
        <v>6191622.1100000003</v>
      </c>
    </row>
    <row r="4007" spans="1:18">
      <c r="A4007">
        <v>2490</v>
      </c>
      <c r="B4007">
        <v>50001996</v>
      </c>
      <c r="C4007" t="e">
        <f>+#REF!</f>
        <v>#REF!</v>
      </c>
      <c r="D4007" t="s">
        <v>74</v>
      </c>
      <c r="E4007">
        <v>610761600000</v>
      </c>
      <c r="F4007">
        <v>1371205417000</v>
      </c>
      <c r="G4007">
        <v>1</v>
      </c>
      <c r="H4007" t="s">
        <v>5230</v>
      </c>
      <c r="I4007" t="s">
        <v>5231</v>
      </c>
      <c r="J4007" t="s">
        <v>20</v>
      </c>
      <c r="K4007" t="s">
        <v>21</v>
      </c>
      <c r="L4007">
        <v>0</v>
      </c>
      <c r="M4007">
        <v>0</v>
      </c>
      <c r="N4007" t="s">
        <v>22</v>
      </c>
      <c r="O4007">
        <v>3</v>
      </c>
      <c r="P4007" s="30">
        <f>SQRT((postes_2[[#This Row],[x]]-$Q$1)^2+(postes_2[[#This Row],[y]]-$R$1)^2)</f>
        <v>578393.21686162206</v>
      </c>
      <c r="Q4007">
        <v>475942.10000000102</v>
      </c>
      <c r="R4007">
        <v>6190931.3300000001</v>
      </c>
    </row>
    <row r="4008" spans="1:18">
      <c r="A4008">
        <v>1179</v>
      </c>
      <c r="B4008">
        <v>40000406</v>
      </c>
      <c r="C4008">
        <f>+PF2833</f>
        <v>0</v>
      </c>
      <c r="D4008" t="s">
        <v>264</v>
      </c>
      <c r="E4008">
        <v>1467278070000</v>
      </c>
      <c r="F4008">
        <v>1467279494000</v>
      </c>
      <c r="G4008">
        <v>1</v>
      </c>
      <c r="H4008" t="s">
        <v>6068</v>
      </c>
      <c r="I4008" t="s">
        <v>6069</v>
      </c>
      <c r="J4008" t="s">
        <v>6070</v>
      </c>
      <c r="K4008" t="s">
        <v>21</v>
      </c>
      <c r="L4008">
        <v>0</v>
      </c>
      <c r="M4008">
        <v>0</v>
      </c>
      <c r="N4008" t="s">
        <v>22</v>
      </c>
      <c r="O4008">
        <v>5</v>
      </c>
      <c r="P4008" s="30">
        <f>SQRT((postes_2[[#This Row],[x]]-$Q$1)^2+(postes_2[[#This Row],[y]]-$R$1)^2)</f>
        <v>578891.51169027842</v>
      </c>
      <c r="Q4008">
        <v>984044.89000000095</v>
      </c>
      <c r="R4008">
        <v>6311244.4699999997</v>
      </c>
    </row>
    <row r="4009" spans="1:18">
      <c r="A4009">
        <v>438</v>
      </c>
      <c r="B4009">
        <v>40000404</v>
      </c>
      <c r="C4009">
        <f>+PF3575</f>
        <v>0</v>
      </c>
      <c r="D4009" t="s">
        <v>38</v>
      </c>
      <c r="E4009">
        <v>610761600000</v>
      </c>
      <c r="F4009">
        <v>1183475562000</v>
      </c>
      <c r="G4009">
        <v>1</v>
      </c>
      <c r="H4009" t="s">
        <v>994</v>
      </c>
      <c r="I4009" t="s">
        <v>995</v>
      </c>
      <c r="J4009" t="s">
        <v>20</v>
      </c>
      <c r="K4009" t="s">
        <v>21</v>
      </c>
      <c r="L4009">
        <v>0</v>
      </c>
      <c r="M4009">
        <v>0</v>
      </c>
      <c r="N4009" t="s">
        <v>22</v>
      </c>
      <c r="O4009">
        <v>5</v>
      </c>
      <c r="P4009" s="30">
        <f>SQRT((postes_2[[#This Row],[x]]-$Q$1)^2+(postes_2[[#This Row],[y]]-$R$1)^2)</f>
        <v>578972.2161899138</v>
      </c>
      <c r="Q4009">
        <v>985628.14999999898</v>
      </c>
      <c r="R4009">
        <v>6312480.8799999999</v>
      </c>
    </row>
    <row r="4010" spans="1:18">
      <c r="A4010">
        <v>3948</v>
      </c>
      <c r="B4010">
        <v>70045095</v>
      </c>
      <c r="C4010" t="e">
        <f>+#REF!</f>
        <v>#REF!</v>
      </c>
      <c r="D4010" t="s">
        <v>74</v>
      </c>
      <c r="E4010">
        <v>1372766815000</v>
      </c>
      <c r="F4010">
        <v>1372766754000</v>
      </c>
      <c r="G4010">
        <v>1</v>
      </c>
      <c r="H4010" t="s">
        <v>8339</v>
      </c>
      <c r="I4010" t="s">
        <v>7884</v>
      </c>
      <c r="J4010" t="s">
        <v>20</v>
      </c>
      <c r="K4010" t="s">
        <v>21</v>
      </c>
      <c r="L4010">
        <v>0</v>
      </c>
      <c r="M4010">
        <v>0</v>
      </c>
      <c r="N4010" t="s">
        <v>22</v>
      </c>
      <c r="O4010">
        <v>3</v>
      </c>
      <c r="P4010" s="30">
        <f>SQRT((postes_2[[#This Row],[x]]-$Q$1)^2+(postes_2[[#This Row],[y]]-$R$1)^2)</f>
        <v>579092.37034774851</v>
      </c>
      <c r="Q4010">
        <v>454820.53999999899</v>
      </c>
      <c r="R4010">
        <v>6195679.7400000002</v>
      </c>
    </row>
    <row r="4011" spans="1:18">
      <c r="A4011">
        <v>3949</v>
      </c>
      <c r="B4011">
        <v>50001980</v>
      </c>
      <c r="C4011" t="e">
        <f>+#REF!</f>
        <v>#REF!</v>
      </c>
      <c r="D4011" t="s">
        <v>38</v>
      </c>
      <c r="E4011">
        <v>905385600000</v>
      </c>
      <c r="F4011">
        <v>1195550848000</v>
      </c>
      <c r="G4011">
        <v>1</v>
      </c>
      <c r="H4011" t="s">
        <v>8339</v>
      </c>
      <c r="I4011" t="s">
        <v>7884</v>
      </c>
      <c r="J4011" t="s">
        <v>20</v>
      </c>
      <c r="K4011" t="s">
        <v>21</v>
      </c>
      <c r="L4011">
        <v>0</v>
      </c>
      <c r="M4011">
        <v>0</v>
      </c>
      <c r="N4011" t="s">
        <v>22</v>
      </c>
      <c r="O4011">
        <v>6</v>
      </c>
      <c r="P4011" s="30">
        <f>SQRT((postes_2[[#This Row],[x]]-$Q$1)^2+(postes_2[[#This Row],[y]]-$R$1)^2)</f>
        <v>579092.37034774851</v>
      </c>
      <c r="Q4011">
        <v>454820.53999999899</v>
      </c>
      <c r="R4011">
        <v>6195679.7400000002</v>
      </c>
    </row>
    <row r="4012" spans="1:18">
      <c r="A4012">
        <v>3135</v>
      </c>
      <c r="B4012">
        <v>50001879</v>
      </c>
      <c r="C4012" t="e">
        <f>+#REF!</f>
        <v>#REF!</v>
      </c>
      <c r="D4012" t="s">
        <v>20</v>
      </c>
      <c r="E4012">
        <v>610761600000</v>
      </c>
      <c r="F4012" t="s">
        <v>20</v>
      </c>
      <c r="G4012">
        <v>1</v>
      </c>
      <c r="H4012" t="s">
        <v>3107</v>
      </c>
      <c r="I4012" t="s">
        <v>3108</v>
      </c>
      <c r="J4012" t="s">
        <v>20</v>
      </c>
      <c r="K4012" t="s">
        <v>21</v>
      </c>
      <c r="L4012">
        <v>0</v>
      </c>
      <c r="M4012">
        <v>0</v>
      </c>
      <c r="N4012" t="s">
        <v>22</v>
      </c>
      <c r="O4012">
        <v>1</v>
      </c>
      <c r="P4012" s="30">
        <f>SQRT((postes_2[[#This Row],[x]]-$Q$1)^2+(postes_2[[#This Row],[y]]-$R$1)^2)</f>
        <v>579227.27945361845</v>
      </c>
      <c r="Q4012">
        <v>394116.28999999899</v>
      </c>
      <c r="R4012">
        <v>6216158.3200000003</v>
      </c>
    </row>
    <row r="4013" spans="1:18">
      <c r="A4013">
        <v>3134</v>
      </c>
      <c r="B4013">
        <v>50001872</v>
      </c>
      <c r="C4013" t="e">
        <f>+#REF!</f>
        <v>#REF!</v>
      </c>
      <c r="D4013" t="s">
        <v>38</v>
      </c>
      <c r="E4013">
        <v>755913600000</v>
      </c>
      <c r="F4013">
        <v>1176905415000</v>
      </c>
      <c r="G4013">
        <v>1</v>
      </c>
      <c r="H4013" t="s">
        <v>3105</v>
      </c>
      <c r="I4013" t="s">
        <v>3106</v>
      </c>
      <c r="J4013" t="s">
        <v>405</v>
      </c>
      <c r="K4013" t="s">
        <v>21</v>
      </c>
      <c r="L4013">
        <v>0</v>
      </c>
      <c r="M4013">
        <v>0</v>
      </c>
      <c r="N4013" t="s">
        <v>22</v>
      </c>
      <c r="O4013">
        <v>1</v>
      </c>
      <c r="P4013" s="30">
        <f>SQRT((postes_2[[#This Row],[x]]-$Q$1)^2+(postes_2[[#This Row],[y]]-$R$1)^2)</f>
        <v>579410.81214300846</v>
      </c>
      <c r="Q4013">
        <v>385908.57999999798</v>
      </c>
      <c r="R4013">
        <v>6219337.4800000004</v>
      </c>
    </row>
    <row r="4014" spans="1:18">
      <c r="A4014">
        <v>2046</v>
      </c>
      <c r="B4014">
        <v>50001904</v>
      </c>
      <c r="C4014" t="e">
        <f>+#REF!</f>
        <v>#REF!</v>
      </c>
      <c r="D4014" t="s">
        <v>1094</v>
      </c>
      <c r="E4014">
        <v>610761600000</v>
      </c>
      <c r="F4014">
        <v>1423744109000</v>
      </c>
      <c r="G4014">
        <v>1</v>
      </c>
      <c r="H4014" t="s">
        <v>3939</v>
      </c>
      <c r="I4014" t="s">
        <v>3940</v>
      </c>
      <c r="J4014" t="s">
        <v>20</v>
      </c>
      <c r="K4014" t="s">
        <v>21</v>
      </c>
      <c r="L4014">
        <v>0</v>
      </c>
      <c r="M4014">
        <v>0</v>
      </c>
      <c r="N4014" t="s">
        <v>22</v>
      </c>
      <c r="O4014">
        <v>3</v>
      </c>
      <c r="P4014" s="30">
        <f>SQRT((postes_2[[#This Row],[x]]-$Q$1)^2+(postes_2[[#This Row],[y]]-$R$1)^2)</f>
        <v>579430.03646419372</v>
      </c>
      <c r="Q4014">
        <v>405084.28999999899</v>
      </c>
      <c r="R4014">
        <v>6211654.1100000003</v>
      </c>
    </row>
    <row r="4015" spans="1:18">
      <c r="A4015">
        <v>1653</v>
      </c>
      <c r="B4015">
        <v>50002035</v>
      </c>
      <c r="C4015">
        <f>+PF2366</f>
        <v>0</v>
      </c>
      <c r="D4015" t="s">
        <v>74</v>
      </c>
      <c r="E4015">
        <v>610761600000</v>
      </c>
      <c r="F4015">
        <v>1373299819000</v>
      </c>
      <c r="G4015">
        <v>1</v>
      </c>
      <c r="H4015" t="s">
        <v>3515</v>
      </c>
      <c r="I4015" t="s">
        <v>1474</v>
      </c>
      <c r="J4015" t="s">
        <v>20</v>
      </c>
      <c r="K4015" t="s">
        <v>21</v>
      </c>
      <c r="L4015">
        <v>0</v>
      </c>
      <c r="M4015">
        <v>0</v>
      </c>
      <c r="N4015" t="s">
        <v>22</v>
      </c>
      <c r="O4015">
        <v>5</v>
      </c>
      <c r="P4015" s="30">
        <f>SQRT((postes_2[[#This Row],[x]]-$Q$1)^2+(postes_2[[#This Row],[y]]-$R$1)^2)</f>
        <v>579645.50532480131</v>
      </c>
      <c r="Q4015">
        <v>499444.71999999898</v>
      </c>
      <c r="R4015">
        <v>6184548.9500000002</v>
      </c>
    </row>
    <row r="4016" spans="1:18">
      <c r="A4016">
        <v>3660</v>
      </c>
      <c r="B4016">
        <v>70032077</v>
      </c>
      <c r="C4016">
        <f>+PF361</f>
        <v>0</v>
      </c>
      <c r="D4016" t="s">
        <v>30</v>
      </c>
      <c r="E4016">
        <v>1415982113000</v>
      </c>
      <c r="F4016">
        <v>1415980900000</v>
      </c>
      <c r="G4016">
        <v>1</v>
      </c>
      <c r="H4016" t="s">
        <v>7452</v>
      </c>
      <c r="I4016" t="s">
        <v>7453</v>
      </c>
      <c r="J4016" t="s">
        <v>20</v>
      </c>
      <c r="K4016" t="s">
        <v>21</v>
      </c>
      <c r="L4016">
        <v>0</v>
      </c>
      <c r="M4016">
        <v>0</v>
      </c>
      <c r="N4016" t="s">
        <v>22</v>
      </c>
      <c r="O4016">
        <v>6</v>
      </c>
      <c r="P4016" s="30">
        <f>SQRT((postes_2[[#This Row],[x]]-$Q$1)^2+(postes_2[[#This Row],[y]]-$R$1)^2)</f>
        <v>579685.02439152845</v>
      </c>
      <c r="Q4016">
        <v>891180.21000000101</v>
      </c>
      <c r="R4016">
        <v>6246277.8600000003</v>
      </c>
    </row>
    <row r="4017" spans="1:18">
      <c r="A4017">
        <v>1647</v>
      </c>
      <c r="B4017">
        <v>50002029</v>
      </c>
      <c r="C4017">
        <f>+PF2372</f>
        <v>0</v>
      </c>
      <c r="D4017" t="s">
        <v>74</v>
      </c>
      <c r="E4017">
        <v>610761600000</v>
      </c>
      <c r="F4017">
        <v>1370363670000</v>
      </c>
      <c r="G4017">
        <v>1</v>
      </c>
      <c r="H4017" t="s">
        <v>3501</v>
      </c>
      <c r="I4017" t="s">
        <v>3502</v>
      </c>
      <c r="J4017" t="s">
        <v>26</v>
      </c>
      <c r="K4017" t="s">
        <v>21</v>
      </c>
      <c r="L4017">
        <v>0</v>
      </c>
      <c r="M4017">
        <v>0</v>
      </c>
      <c r="N4017" t="s">
        <v>22</v>
      </c>
      <c r="O4017">
        <v>3</v>
      </c>
      <c r="P4017" s="30">
        <f>SQRT((postes_2[[#This Row],[x]]-$Q$1)^2+(postes_2[[#This Row],[y]]-$R$1)^2)</f>
        <v>580395.99920762703</v>
      </c>
      <c r="Q4017">
        <v>487691.28000000102</v>
      </c>
      <c r="R4017">
        <v>6186201.3200000003</v>
      </c>
    </row>
    <row r="4018" spans="1:18">
      <c r="A4018">
        <v>204</v>
      </c>
      <c r="B4018">
        <v>70034077</v>
      </c>
      <c r="C4018">
        <f>+PF3819</f>
        <v>0</v>
      </c>
      <c r="D4018" t="s">
        <v>23</v>
      </c>
      <c r="E4018">
        <v>1303468425000</v>
      </c>
      <c r="F4018">
        <v>1303467271000</v>
      </c>
      <c r="G4018">
        <v>1</v>
      </c>
      <c r="H4018" t="s">
        <v>498</v>
      </c>
      <c r="I4018" t="s">
        <v>499</v>
      </c>
      <c r="J4018" t="s">
        <v>20</v>
      </c>
      <c r="K4018" t="s">
        <v>21</v>
      </c>
      <c r="L4018">
        <v>0</v>
      </c>
      <c r="M4018">
        <v>0</v>
      </c>
      <c r="N4018" t="s">
        <v>22</v>
      </c>
      <c r="O4018">
        <v>6</v>
      </c>
      <c r="P4018" s="30">
        <f>SQRT((postes_2[[#This Row],[x]]-$Q$1)^2+(postes_2[[#This Row],[y]]-$R$1)^2)</f>
        <v>580600.03914248815</v>
      </c>
      <c r="Q4018">
        <v>895302.22999999695</v>
      </c>
      <c r="R4018">
        <v>6247530.9299999997</v>
      </c>
    </row>
    <row r="4019" spans="1:18">
      <c r="A4019">
        <v>2936</v>
      </c>
      <c r="B4019">
        <v>50001942</v>
      </c>
      <c r="C4019" t="e">
        <f>+#REF!</f>
        <v>#REF!</v>
      </c>
      <c r="D4019" t="s">
        <v>20</v>
      </c>
      <c r="E4019">
        <v>610761600000</v>
      </c>
      <c r="F4019" t="s">
        <v>20</v>
      </c>
      <c r="G4019">
        <v>1</v>
      </c>
      <c r="H4019" t="s">
        <v>6223</v>
      </c>
      <c r="I4019" t="s">
        <v>6224</v>
      </c>
      <c r="J4019" t="s">
        <v>26</v>
      </c>
      <c r="K4019" t="s">
        <v>21</v>
      </c>
      <c r="L4019">
        <v>0</v>
      </c>
      <c r="M4019">
        <v>0</v>
      </c>
      <c r="N4019" t="s">
        <v>22</v>
      </c>
      <c r="O4019">
        <v>3</v>
      </c>
      <c r="P4019" s="30">
        <f>SQRT((postes_2[[#This Row],[x]]-$Q$1)^2+(postes_2[[#This Row],[y]]-$R$1)^2)</f>
        <v>580698.74518948095</v>
      </c>
      <c r="Q4019">
        <v>420982.21000000101</v>
      </c>
      <c r="R4019">
        <v>6204549.1699999999</v>
      </c>
    </row>
    <row r="4020" spans="1:18">
      <c r="A4020">
        <v>1389</v>
      </c>
      <c r="B4020">
        <v>40000962</v>
      </c>
      <c r="C4020">
        <f>+PF2633</f>
        <v>0</v>
      </c>
      <c r="D4020" t="s">
        <v>30</v>
      </c>
      <c r="E4020">
        <v>783820800000</v>
      </c>
      <c r="F4020">
        <v>1358959289000</v>
      </c>
      <c r="G4020">
        <v>1</v>
      </c>
      <c r="H4020" t="s">
        <v>2761</v>
      </c>
      <c r="I4020" t="s">
        <v>2762</v>
      </c>
      <c r="J4020" t="s">
        <v>20</v>
      </c>
      <c r="K4020" t="s">
        <v>21</v>
      </c>
      <c r="L4020">
        <v>0</v>
      </c>
      <c r="M4020">
        <v>0</v>
      </c>
      <c r="N4020" t="s">
        <v>22</v>
      </c>
      <c r="O4020">
        <v>3</v>
      </c>
      <c r="P4020" s="30">
        <f>SQRT((postes_2[[#This Row],[x]]-$Q$1)^2+(postes_2[[#This Row],[y]]-$R$1)^2)</f>
        <v>580709.01323065173</v>
      </c>
      <c r="Q4020">
        <v>893350.60000000102</v>
      </c>
      <c r="R4020">
        <v>6246312.3499999996</v>
      </c>
    </row>
    <row r="4021" spans="1:18">
      <c r="A4021">
        <v>2311</v>
      </c>
      <c r="B4021">
        <v>40000686</v>
      </c>
      <c r="C4021" t="e">
        <f>+#REF!</f>
        <v>#REF!</v>
      </c>
      <c r="D4021" t="s">
        <v>43</v>
      </c>
      <c r="E4021">
        <v>1065484800000</v>
      </c>
      <c r="F4021">
        <v>1125668722000</v>
      </c>
      <c r="G4021">
        <v>1</v>
      </c>
      <c r="H4021" t="s">
        <v>5367</v>
      </c>
      <c r="I4021" t="s">
        <v>5368</v>
      </c>
      <c r="J4021" t="s">
        <v>20</v>
      </c>
      <c r="K4021" t="s">
        <v>21</v>
      </c>
      <c r="L4021">
        <v>0</v>
      </c>
      <c r="M4021">
        <v>0</v>
      </c>
      <c r="N4021" t="s">
        <v>22</v>
      </c>
      <c r="O4021">
        <v>3</v>
      </c>
      <c r="P4021" s="30">
        <f>SQRT((postes_2[[#This Row],[x]]-$Q$1)^2+(postes_2[[#This Row],[y]]-$R$1)^2)</f>
        <v>581268.74785398587</v>
      </c>
      <c r="Q4021">
        <v>943238.43</v>
      </c>
      <c r="R4021">
        <v>6276872.3200000003</v>
      </c>
    </row>
    <row r="4022" spans="1:18">
      <c r="A4022">
        <v>2701</v>
      </c>
      <c r="B4022">
        <v>50002060</v>
      </c>
      <c r="C4022" t="e">
        <f>+#REF!</f>
        <v>#REF!</v>
      </c>
      <c r="D4022" t="s">
        <v>264</v>
      </c>
      <c r="E4022">
        <v>1432141253000</v>
      </c>
      <c r="F4022">
        <v>1227190754000</v>
      </c>
      <c r="G4022">
        <v>1</v>
      </c>
      <c r="H4022" t="s">
        <v>6274</v>
      </c>
      <c r="I4022" t="s">
        <v>6275</v>
      </c>
      <c r="J4022" t="s">
        <v>20</v>
      </c>
      <c r="K4022" t="s">
        <v>21</v>
      </c>
      <c r="L4022">
        <v>0</v>
      </c>
      <c r="M4022">
        <v>0</v>
      </c>
      <c r="N4022" t="s">
        <v>22</v>
      </c>
      <c r="O4022">
        <v>6</v>
      </c>
      <c r="P4022" s="30">
        <f>SQRT((postes_2[[#This Row],[x]]-$Q$1)^2+(postes_2[[#This Row],[y]]-$R$1)^2)</f>
        <v>581314.00341120502</v>
      </c>
      <c r="Q4022">
        <v>688446.49000000197</v>
      </c>
      <c r="R4022">
        <v>6177402</v>
      </c>
    </row>
    <row r="4023" spans="1:18">
      <c r="A4023">
        <v>172</v>
      </c>
      <c r="B4023">
        <v>50002083</v>
      </c>
      <c r="C4023">
        <f>+PF3856</f>
        <v>0</v>
      </c>
      <c r="D4023" t="s">
        <v>20</v>
      </c>
      <c r="E4023">
        <v>1013385600000</v>
      </c>
      <c r="F4023" t="s">
        <v>20</v>
      </c>
      <c r="G4023">
        <v>1</v>
      </c>
      <c r="H4023" t="s">
        <v>34</v>
      </c>
      <c r="I4023" t="s">
        <v>35</v>
      </c>
      <c r="J4023" t="s">
        <v>20</v>
      </c>
      <c r="K4023" t="s">
        <v>21</v>
      </c>
      <c r="L4023">
        <v>0</v>
      </c>
      <c r="M4023">
        <v>0</v>
      </c>
      <c r="N4023" t="s">
        <v>22</v>
      </c>
      <c r="O4023">
        <v>6</v>
      </c>
      <c r="P4023" s="30">
        <f>SQRT((postes_2[[#This Row],[x]]-$Q$1)^2+(postes_2[[#This Row],[y]]-$R$1)^2)</f>
        <v>581363.61354881991</v>
      </c>
      <c r="Q4023">
        <v>604019.97999999695</v>
      </c>
      <c r="R4023">
        <v>6172134.5099999998</v>
      </c>
    </row>
    <row r="4024" spans="1:18">
      <c r="A4024">
        <v>2279</v>
      </c>
      <c r="B4024">
        <v>40000929</v>
      </c>
      <c r="C4024" t="e">
        <f>+#REF!</f>
        <v>#REF!</v>
      </c>
      <c r="D4024" t="s">
        <v>20</v>
      </c>
      <c r="E4024">
        <v>610761600000</v>
      </c>
      <c r="F4024" t="s">
        <v>20</v>
      </c>
      <c r="G4024">
        <v>1</v>
      </c>
      <c r="H4024" t="s">
        <v>5411</v>
      </c>
      <c r="I4024" t="s">
        <v>5412</v>
      </c>
      <c r="J4024" t="s">
        <v>20</v>
      </c>
      <c r="K4024" t="s">
        <v>21</v>
      </c>
      <c r="L4024">
        <v>0</v>
      </c>
      <c r="M4024">
        <v>0</v>
      </c>
      <c r="N4024" t="s">
        <v>22</v>
      </c>
      <c r="O4024">
        <v>6</v>
      </c>
      <c r="P4024" s="30">
        <f>SQRT((postes_2[[#This Row],[x]]-$Q$1)^2+(postes_2[[#This Row],[y]]-$R$1)^2)</f>
        <v>581423.57793920161</v>
      </c>
      <c r="Q4024">
        <v>901322.28000000096</v>
      </c>
      <c r="R4024">
        <v>6250016.3099999996</v>
      </c>
    </row>
    <row r="4025" spans="1:18">
      <c r="A4025">
        <v>602</v>
      </c>
      <c r="B4025">
        <v>50004040</v>
      </c>
      <c r="C4025">
        <f>+PF3425</f>
        <v>0</v>
      </c>
      <c r="D4025" t="s">
        <v>23</v>
      </c>
      <c r="E4025">
        <v>1179930286000</v>
      </c>
      <c r="F4025" t="s">
        <v>20</v>
      </c>
      <c r="G4025">
        <v>1</v>
      </c>
      <c r="H4025" t="s">
        <v>5760</v>
      </c>
      <c r="I4025" t="s">
        <v>5760</v>
      </c>
      <c r="J4025" t="s">
        <v>20</v>
      </c>
      <c r="K4025" t="s">
        <v>21</v>
      </c>
      <c r="L4025">
        <v>0</v>
      </c>
      <c r="M4025">
        <v>0</v>
      </c>
      <c r="N4025" t="s">
        <v>22</v>
      </c>
      <c r="O4025">
        <v>3</v>
      </c>
      <c r="P4025" s="30">
        <f>SQRT((postes_2[[#This Row],[x]]-$Q$1)^2+(postes_2[[#This Row],[y]]-$R$1)^2)</f>
        <v>581515.83777242771</v>
      </c>
      <c r="Q4025">
        <v>698829.20000000298</v>
      </c>
      <c r="R4025">
        <v>6178698.75</v>
      </c>
    </row>
    <row r="4026" spans="1:18">
      <c r="A4026">
        <v>3839</v>
      </c>
      <c r="B4026">
        <v>50001604</v>
      </c>
      <c r="C4026" t="e">
        <f>+#REF!</f>
        <v>#REF!</v>
      </c>
      <c r="D4026" t="s">
        <v>30</v>
      </c>
      <c r="E4026">
        <v>1442503991000</v>
      </c>
      <c r="F4026">
        <v>1422973588000</v>
      </c>
      <c r="G4026">
        <v>1</v>
      </c>
      <c r="H4026" t="s">
        <v>7821</v>
      </c>
      <c r="I4026" t="s">
        <v>7822</v>
      </c>
      <c r="J4026" t="s">
        <v>2062</v>
      </c>
      <c r="K4026" t="s">
        <v>21</v>
      </c>
      <c r="L4026">
        <v>0</v>
      </c>
      <c r="M4026">
        <v>0</v>
      </c>
      <c r="N4026" t="s">
        <v>22</v>
      </c>
      <c r="O4026">
        <v>6</v>
      </c>
      <c r="P4026" s="30">
        <f>SQRT((postes_2[[#This Row],[x]]-$Q$1)^2+(postes_2[[#This Row],[y]]-$R$1)^2)</f>
        <v>581699.89412788255</v>
      </c>
      <c r="Q4026">
        <v>307067.02000000299</v>
      </c>
      <c r="R4026">
        <v>6257154.1500000004</v>
      </c>
    </row>
    <row r="4027" spans="1:18">
      <c r="A4027">
        <v>83</v>
      </c>
      <c r="B4027">
        <v>40000212</v>
      </c>
      <c r="C4027">
        <f>+PF3946</f>
        <v>0</v>
      </c>
      <c r="D4027" t="s">
        <v>274</v>
      </c>
      <c r="E4027">
        <v>610761600000</v>
      </c>
      <c r="F4027">
        <v>1415636847000</v>
      </c>
      <c r="G4027">
        <v>1</v>
      </c>
      <c r="H4027" t="s">
        <v>4034</v>
      </c>
      <c r="I4027" t="s">
        <v>4034</v>
      </c>
      <c r="J4027">
        <v>-2000</v>
      </c>
      <c r="K4027" t="s">
        <v>21</v>
      </c>
      <c r="L4027">
        <v>0</v>
      </c>
      <c r="M4027">
        <v>0</v>
      </c>
      <c r="N4027" t="s">
        <v>22</v>
      </c>
      <c r="O4027">
        <v>3</v>
      </c>
      <c r="P4027" s="30">
        <f>SQRT((postes_2[[#This Row],[x]]-$Q$1)^2+(postes_2[[#This Row],[y]]-$R$1)^2)</f>
        <v>581760.36207942036</v>
      </c>
      <c r="Q4027">
        <v>1031636.99</v>
      </c>
      <c r="R4027">
        <v>6352135.9400000004</v>
      </c>
    </row>
    <row r="4028" spans="1:18">
      <c r="A4028">
        <v>800</v>
      </c>
      <c r="B4028">
        <v>70020077</v>
      </c>
      <c r="C4028">
        <f>+PF3233</f>
        <v>0</v>
      </c>
      <c r="D4028" t="s">
        <v>168</v>
      </c>
      <c r="E4028">
        <v>1231840686000</v>
      </c>
      <c r="F4028">
        <v>1441040335000</v>
      </c>
      <c r="G4028">
        <v>1</v>
      </c>
      <c r="H4028" t="s">
        <v>1059</v>
      </c>
      <c r="I4028" t="s">
        <v>1060</v>
      </c>
      <c r="J4028" t="s">
        <v>20</v>
      </c>
      <c r="K4028" t="s">
        <v>21</v>
      </c>
      <c r="L4028">
        <v>0</v>
      </c>
      <c r="M4028">
        <v>0</v>
      </c>
      <c r="N4028" t="s">
        <v>22</v>
      </c>
      <c r="O4028">
        <v>6</v>
      </c>
      <c r="P4028" s="30">
        <f>SQRT((postes_2[[#This Row],[x]]-$Q$1)^2+(postes_2[[#This Row],[y]]-$R$1)^2)</f>
        <v>582090.43386707746</v>
      </c>
      <c r="Q4028">
        <v>685847.28999999899</v>
      </c>
      <c r="R4028">
        <v>6176273.0999999996</v>
      </c>
    </row>
    <row r="4029" spans="1:18">
      <c r="A4029">
        <v>79</v>
      </c>
      <c r="B4029">
        <v>50002000</v>
      </c>
      <c r="C4029">
        <f>+PF3952</f>
        <v>0</v>
      </c>
      <c r="D4029" t="s">
        <v>108</v>
      </c>
      <c r="E4029">
        <v>610761600000</v>
      </c>
      <c r="F4029">
        <v>1255362863000</v>
      </c>
      <c r="G4029">
        <v>1</v>
      </c>
      <c r="H4029" t="s">
        <v>4032</v>
      </c>
      <c r="I4029" t="s">
        <v>4032</v>
      </c>
      <c r="J4029" t="s">
        <v>20</v>
      </c>
      <c r="K4029" t="s">
        <v>21</v>
      </c>
      <c r="L4029">
        <v>0</v>
      </c>
      <c r="M4029">
        <v>0</v>
      </c>
      <c r="N4029" t="s">
        <v>22</v>
      </c>
      <c r="O4029">
        <v>3</v>
      </c>
      <c r="P4029" s="30">
        <f>SQRT((postes_2[[#This Row],[x]]-$Q$1)^2+(postes_2[[#This Row],[y]]-$R$1)^2)</f>
        <v>582357.77296231687</v>
      </c>
      <c r="Q4029">
        <v>456000.359999999</v>
      </c>
      <c r="R4029">
        <v>6191964.4199999999</v>
      </c>
    </row>
    <row r="4030" spans="1:18">
      <c r="A4030">
        <v>1774</v>
      </c>
      <c r="B4030">
        <v>40000915</v>
      </c>
      <c r="C4030" t="e">
        <f>+#REF!</f>
        <v>#REF!</v>
      </c>
      <c r="D4030" t="s">
        <v>77</v>
      </c>
      <c r="E4030">
        <v>1128695233000</v>
      </c>
      <c r="F4030">
        <v>1377187275000</v>
      </c>
      <c r="G4030">
        <v>1</v>
      </c>
      <c r="H4030" t="s">
        <v>7079</v>
      </c>
      <c r="I4030" t="s">
        <v>7080</v>
      </c>
      <c r="J4030" t="s">
        <v>20</v>
      </c>
      <c r="K4030" t="s">
        <v>21</v>
      </c>
      <c r="L4030">
        <v>0</v>
      </c>
      <c r="M4030">
        <v>0</v>
      </c>
      <c r="N4030" t="s">
        <v>22</v>
      </c>
      <c r="O4030">
        <v>3</v>
      </c>
      <c r="P4030" s="30">
        <f>SQRT((postes_2[[#This Row],[x]]-$Q$1)^2+(postes_2[[#This Row],[y]]-$R$1)^2)</f>
        <v>582409.29826035164</v>
      </c>
      <c r="Q4030">
        <v>912317.82999999798</v>
      </c>
      <c r="R4030">
        <v>6255377.9699999997</v>
      </c>
    </row>
    <row r="4031" spans="1:18">
      <c r="A4031">
        <v>3136</v>
      </c>
      <c r="B4031">
        <v>50001954</v>
      </c>
      <c r="C4031" t="e">
        <f>+#REF!</f>
        <v>#REF!</v>
      </c>
      <c r="D4031" t="s">
        <v>20</v>
      </c>
      <c r="E4031">
        <v>610761600000</v>
      </c>
      <c r="F4031" t="s">
        <v>20</v>
      </c>
      <c r="G4031">
        <v>1</v>
      </c>
      <c r="H4031" t="s">
        <v>3109</v>
      </c>
      <c r="I4031" t="s">
        <v>3110</v>
      </c>
      <c r="J4031" t="s">
        <v>26</v>
      </c>
      <c r="K4031" t="s">
        <v>21</v>
      </c>
      <c r="L4031">
        <v>0</v>
      </c>
      <c r="M4031">
        <v>0</v>
      </c>
      <c r="N4031" t="s">
        <v>22</v>
      </c>
      <c r="O4031">
        <v>5</v>
      </c>
      <c r="P4031" s="30">
        <f>SQRT((postes_2[[#This Row],[x]]-$Q$1)^2+(postes_2[[#This Row],[y]]-$R$1)^2)</f>
        <v>582519.2315804488</v>
      </c>
      <c r="Q4031">
        <v>422581.49000000203</v>
      </c>
      <c r="R4031">
        <v>6202076.0700000003</v>
      </c>
    </row>
    <row r="4032" spans="1:18">
      <c r="A4032">
        <v>1388</v>
      </c>
      <c r="B4032">
        <v>40000966</v>
      </c>
      <c r="C4032">
        <f>+PF2649</f>
        <v>0</v>
      </c>
      <c r="D4032" t="s">
        <v>30</v>
      </c>
      <c r="E4032">
        <v>610761600000</v>
      </c>
      <c r="F4032">
        <v>1358958926000</v>
      </c>
      <c r="G4032">
        <v>1</v>
      </c>
      <c r="H4032" t="s">
        <v>2759</v>
      </c>
      <c r="I4032" t="s">
        <v>2760</v>
      </c>
      <c r="J4032" t="s">
        <v>20</v>
      </c>
      <c r="K4032" t="s">
        <v>21</v>
      </c>
      <c r="L4032">
        <v>0</v>
      </c>
      <c r="M4032">
        <v>0</v>
      </c>
      <c r="N4032" t="s">
        <v>22</v>
      </c>
      <c r="O4032">
        <v>6</v>
      </c>
      <c r="P4032" s="30">
        <f>SQRT((postes_2[[#This Row],[x]]-$Q$1)^2+(postes_2[[#This Row],[y]]-$R$1)^2)</f>
        <v>582832.16864846414</v>
      </c>
      <c r="Q4032">
        <v>894899.40999999596</v>
      </c>
      <c r="R4032">
        <v>6244745.4900000002</v>
      </c>
    </row>
    <row r="4033" spans="1:18">
      <c r="A4033">
        <v>286</v>
      </c>
      <c r="B4033">
        <v>40000753</v>
      </c>
      <c r="C4033">
        <f>+PF3749</f>
        <v>0</v>
      </c>
      <c r="D4033" t="s">
        <v>108</v>
      </c>
      <c r="E4033">
        <v>1065484800000</v>
      </c>
      <c r="F4033">
        <v>1231954425000</v>
      </c>
      <c r="G4033">
        <v>1</v>
      </c>
      <c r="H4033" t="s">
        <v>677</v>
      </c>
      <c r="I4033" t="s">
        <v>678</v>
      </c>
      <c r="J4033" t="s">
        <v>20</v>
      </c>
      <c r="K4033" t="s">
        <v>21</v>
      </c>
      <c r="L4033">
        <v>0</v>
      </c>
      <c r="M4033">
        <v>0</v>
      </c>
      <c r="N4033" t="s">
        <v>22</v>
      </c>
      <c r="O4033">
        <v>3</v>
      </c>
      <c r="P4033" s="30">
        <f>SQRT((postes_2[[#This Row],[x]]-$Q$1)^2+(postes_2[[#This Row],[y]]-$R$1)^2)</f>
        <v>582949.16949181992</v>
      </c>
      <c r="Q4033">
        <v>932001.32999999798</v>
      </c>
      <c r="R4033">
        <v>6267204.3099999996</v>
      </c>
    </row>
    <row r="4034" spans="1:18">
      <c r="A4034">
        <v>603</v>
      </c>
      <c r="B4034">
        <v>50002065</v>
      </c>
      <c r="C4034">
        <f>+PF3433</f>
        <v>0</v>
      </c>
      <c r="D4034" t="s">
        <v>20</v>
      </c>
      <c r="E4034">
        <v>610761600000</v>
      </c>
      <c r="F4034" t="s">
        <v>20</v>
      </c>
      <c r="G4034">
        <v>1</v>
      </c>
      <c r="H4034" t="s">
        <v>5761</v>
      </c>
      <c r="I4034" t="s">
        <v>5762</v>
      </c>
      <c r="J4034" t="s">
        <v>20</v>
      </c>
      <c r="K4034" t="s">
        <v>21</v>
      </c>
      <c r="L4034">
        <v>0</v>
      </c>
      <c r="M4034">
        <v>0</v>
      </c>
      <c r="N4034" t="s">
        <v>22</v>
      </c>
      <c r="O4034">
        <v>3</v>
      </c>
      <c r="P4034" s="30">
        <f>SQRT((postes_2[[#This Row],[x]]-$Q$1)^2+(postes_2[[#This Row],[y]]-$R$1)^2)</f>
        <v>583157.30599472288</v>
      </c>
      <c r="Q4034">
        <v>693692.89000000095</v>
      </c>
      <c r="R4034">
        <v>6176274.0999999996</v>
      </c>
    </row>
    <row r="4035" spans="1:18">
      <c r="A4035">
        <v>2251</v>
      </c>
      <c r="B4035">
        <v>40000949</v>
      </c>
      <c r="C4035" t="e">
        <f>+#REF!</f>
        <v>#REF!</v>
      </c>
      <c r="D4035" t="s">
        <v>77</v>
      </c>
      <c r="E4035">
        <v>610761600000</v>
      </c>
      <c r="F4035">
        <v>1377098719000</v>
      </c>
      <c r="G4035">
        <v>1</v>
      </c>
      <c r="H4035" t="s">
        <v>4456</v>
      </c>
      <c r="I4035" t="s">
        <v>4457</v>
      </c>
      <c r="J4035" t="s">
        <v>20</v>
      </c>
      <c r="K4035" t="s">
        <v>21</v>
      </c>
      <c r="L4035">
        <v>0</v>
      </c>
      <c r="M4035">
        <v>0</v>
      </c>
      <c r="N4035" t="s">
        <v>22</v>
      </c>
      <c r="O4035">
        <v>6</v>
      </c>
      <c r="P4035" s="30">
        <f>SQRT((postes_2[[#This Row],[x]]-$Q$1)^2+(postes_2[[#This Row],[y]]-$R$1)^2)</f>
        <v>583302.01192061603</v>
      </c>
      <c r="Q4035">
        <v>899704.57</v>
      </c>
      <c r="R4035">
        <v>6246920.9500000002</v>
      </c>
    </row>
    <row r="4036" spans="1:18">
      <c r="A4036">
        <v>3449</v>
      </c>
      <c r="B4036">
        <v>50002077</v>
      </c>
      <c r="C4036" t="e">
        <f>+#REF!</f>
        <v>#REF!</v>
      </c>
      <c r="D4036" t="s">
        <v>77</v>
      </c>
      <c r="E4036">
        <v>610761600000</v>
      </c>
      <c r="F4036">
        <v>1324551622000</v>
      </c>
      <c r="G4036">
        <v>1</v>
      </c>
      <c r="H4036" t="s">
        <v>227</v>
      </c>
      <c r="I4036" t="s">
        <v>228</v>
      </c>
      <c r="J4036" t="s">
        <v>26</v>
      </c>
      <c r="K4036" t="s">
        <v>21</v>
      </c>
      <c r="L4036">
        <v>0</v>
      </c>
      <c r="M4036">
        <v>0</v>
      </c>
      <c r="N4036" t="s">
        <v>22</v>
      </c>
      <c r="O4036">
        <v>3</v>
      </c>
      <c r="P4036" s="30">
        <f>SQRT((postes_2[[#This Row],[x]]-$Q$1)^2+(postes_2[[#This Row],[y]]-$R$1)^2)</f>
        <v>583334.37856918876</v>
      </c>
      <c r="Q4036">
        <v>666323.53999999899</v>
      </c>
      <c r="R4036">
        <v>6172808.1500000004</v>
      </c>
    </row>
    <row r="4037" spans="1:18">
      <c r="A4037">
        <v>2907</v>
      </c>
      <c r="B4037">
        <v>50002075</v>
      </c>
      <c r="C4037" t="e">
        <f>+#REF!</f>
        <v>#REF!</v>
      </c>
      <c r="D4037" t="s">
        <v>274</v>
      </c>
      <c r="E4037">
        <v>610761600000</v>
      </c>
      <c r="F4037">
        <v>1437062819000</v>
      </c>
      <c r="G4037">
        <v>1</v>
      </c>
      <c r="H4037" t="s">
        <v>6093</v>
      </c>
      <c r="I4037" t="s">
        <v>6094</v>
      </c>
      <c r="J4037" t="s">
        <v>20</v>
      </c>
      <c r="K4037" t="s">
        <v>21</v>
      </c>
      <c r="L4037">
        <v>0</v>
      </c>
      <c r="M4037">
        <v>0</v>
      </c>
      <c r="N4037" t="s">
        <v>22</v>
      </c>
      <c r="O4037">
        <v>3</v>
      </c>
      <c r="P4037" s="30">
        <f>SQRT((postes_2[[#This Row],[x]]-$Q$1)^2+(postes_2[[#This Row],[y]]-$R$1)^2)</f>
        <v>583655.48779960268</v>
      </c>
      <c r="Q4037">
        <v>671688.96000000101</v>
      </c>
      <c r="R4037">
        <v>6173026.4100000001</v>
      </c>
    </row>
    <row r="4038" spans="1:18">
      <c r="A4038">
        <v>81</v>
      </c>
      <c r="B4038">
        <v>40000232</v>
      </c>
      <c r="C4038">
        <f>+PF3961</f>
        <v>0</v>
      </c>
      <c r="D4038" t="s">
        <v>274</v>
      </c>
      <c r="E4038">
        <v>610761600000</v>
      </c>
      <c r="F4038">
        <v>1416475521000</v>
      </c>
      <c r="G4038">
        <v>1</v>
      </c>
      <c r="H4038" t="s">
        <v>4036</v>
      </c>
      <c r="I4038" t="s">
        <v>4037</v>
      </c>
      <c r="J4038" t="s">
        <v>20</v>
      </c>
      <c r="K4038" t="s">
        <v>21</v>
      </c>
      <c r="L4038">
        <v>0</v>
      </c>
      <c r="M4038">
        <v>0</v>
      </c>
      <c r="N4038" t="s">
        <v>22</v>
      </c>
      <c r="O4038">
        <v>5</v>
      </c>
      <c r="P4038" s="30">
        <f>SQRT((postes_2[[#This Row],[x]]-$Q$1)^2+(postes_2[[#This Row],[y]]-$R$1)^2)</f>
        <v>583823.61534788343</v>
      </c>
      <c r="Q4038">
        <v>1027423.34</v>
      </c>
      <c r="R4038">
        <v>6344806.8300000001</v>
      </c>
    </row>
    <row r="4039" spans="1:18">
      <c r="A4039">
        <v>3757</v>
      </c>
      <c r="B4039">
        <v>50002070</v>
      </c>
      <c r="C4039" t="e">
        <f>+#REF!</f>
        <v>#REF!</v>
      </c>
      <c r="D4039" t="s">
        <v>77</v>
      </c>
      <c r="E4039">
        <v>610761600000</v>
      </c>
      <c r="F4039">
        <v>1324634615000</v>
      </c>
      <c r="G4039">
        <v>1</v>
      </c>
      <c r="H4039" t="s">
        <v>7322</v>
      </c>
      <c r="I4039" t="s">
        <v>7323</v>
      </c>
      <c r="J4039" t="s">
        <v>26</v>
      </c>
      <c r="K4039" t="s">
        <v>21</v>
      </c>
      <c r="L4039">
        <v>0</v>
      </c>
      <c r="M4039">
        <v>0</v>
      </c>
      <c r="N4039" t="s">
        <v>22</v>
      </c>
      <c r="O4039">
        <v>3</v>
      </c>
      <c r="P4039" s="30">
        <f>SQRT((postes_2[[#This Row],[x]]-$Q$1)^2+(postes_2[[#This Row],[y]]-$R$1)^2)</f>
        <v>584460.47792278172</v>
      </c>
      <c r="Q4039">
        <v>691862.81000000203</v>
      </c>
      <c r="R4039">
        <v>6174697.1600000001</v>
      </c>
    </row>
    <row r="4040" spans="1:18">
      <c r="A4040">
        <v>1623</v>
      </c>
      <c r="B4040">
        <v>50001943</v>
      </c>
      <c r="C4040" t="e">
        <f>+#REF!</f>
        <v>#REF!</v>
      </c>
      <c r="D4040" t="s">
        <v>274</v>
      </c>
      <c r="E4040">
        <v>610761600000</v>
      </c>
      <c r="F4040">
        <v>1453206762000</v>
      </c>
      <c r="G4040">
        <v>1</v>
      </c>
      <c r="H4040" t="s">
        <v>3451</v>
      </c>
      <c r="I4040" t="s">
        <v>3452</v>
      </c>
      <c r="J4040" t="s">
        <v>20</v>
      </c>
      <c r="K4040" t="s">
        <v>21</v>
      </c>
      <c r="L4040">
        <v>0</v>
      </c>
      <c r="M4040">
        <v>0</v>
      </c>
      <c r="N4040" t="s">
        <v>22</v>
      </c>
      <c r="O4040">
        <v>3</v>
      </c>
      <c r="P4040" s="30">
        <f>SQRT((postes_2[[#This Row],[x]]-$Q$1)^2+(postes_2[[#This Row],[y]]-$R$1)^2)</f>
        <v>584650.0529746844</v>
      </c>
      <c r="Q4040">
        <v>408823.57999999798</v>
      </c>
      <c r="R4040">
        <v>6204686.7199999997</v>
      </c>
    </row>
    <row r="4041" spans="1:18">
      <c r="A4041">
        <v>2761</v>
      </c>
      <c r="B4041">
        <v>40001173</v>
      </c>
      <c r="C4041" t="e">
        <f>+#REF!</f>
        <v>#REF!</v>
      </c>
      <c r="D4041" t="s">
        <v>77</v>
      </c>
      <c r="E4041">
        <v>892684800000</v>
      </c>
      <c r="F4041">
        <v>1377091746000</v>
      </c>
      <c r="G4041">
        <v>1</v>
      </c>
      <c r="H4041" t="s">
        <v>4885</v>
      </c>
      <c r="I4041" t="s">
        <v>4886</v>
      </c>
      <c r="J4041" t="s">
        <v>20</v>
      </c>
      <c r="K4041" t="s">
        <v>21</v>
      </c>
      <c r="L4041">
        <v>0</v>
      </c>
      <c r="M4041">
        <v>0</v>
      </c>
      <c r="N4041" t="s">
        <v>22</v>
      </c>
      <c r="O4041">
        <v>6</v>
      </c>
      <c r="P4041" s="30">
        <f>SQRT((postes_2[[#This Row],[x]]-$Q$1)^2+(postes_2[[#This Row],[y]]-$R$1)^2)</f>
        <v>585139.56503760198</v>
      </c>
      <c r="Q4041">
        <v>895349.67000000202</v>
      </c>
      <c r="R4041">
        <v>6242354.2599999998</v>
      </c>
    </row>
    <row r="4042" spans="1:18">
      <c r="A4042">
        <v>1475</v>
      </c>
      <c r="B4042">
        <v>40000334</v>
      </c>
      <c r="C4042" t="e">
        <f>+#REF!</f>
        <v>#REF!</v>
      </c>
      <c r="D4042" t="s">
        <v>20</v>
      </c>
      <c r="E4042">
        <v>610761600000</v>
      </c>
      <c r="F4042" t="s">
        <v>20</v>
      </c>
      <c r="G4042">
        <v>1</v>
      </c>
      <c r="H4042" t="s">
        <v>5884</v>
      </c>
      <c r="I4042" t="s">
        <v>5885</v>
      </c>
      <c r="J4042" t="s">
        <v>20</v>
      </c>
      <c r="K4042" t="s">
        <v>21</v>
      </c>
      <c r="L4042">
        <v>0</v>
      </c>
      <c r="M4042">
        <v>0</v>
      </c>
      <c r="N4042" t="s">
        <v>22</v>
      </c>
      <c r="O4042">
        <v>5</v>
      </c>
      <c r="P4042" s="30">
        <f>SQRT((postes_2[[#This Row],[x]]-$Q$1)^2+(postes_2[[#This Row],[y]]-$R$1)^2)</f>
        <v>585155.50617115479</v>
      </c>
      <c r="Q4042">
        <v>1008562.4</v>
      </c>
      <c r="R4042">
        <v>6324593.0899999999</v>
      </c>
    </row>
    <row r="4043" spans="1:18">
      <c r="A4043">
        <v>3636</v>
      </c>
      <c r="B4043">
        <v>40000961</v>
      </c>
      <c r="C4043" t="e">
        <f>+#REF!</f>
        <v>#REF!</v>
      </c>
      <c r="D4043" t="s">
        <v>77</v>
      </c>
      <c r="E4043">
        <v>1074211200000</v>
      </c>
      <c r="F4043">
        <v>1377252994000</v>
      </c>
      <c r="G4043">
        <v>1</v>
      </c>
      <c r="H4043" t="s">
        <v>7690</v>
      </c>
      <c r="I4043" t="s">
        <v>7691</v>
      </c>
      <c r="J4043" t="s">
        <v>670</v>
      </c>
      <c r="K4043" t="s">
        <v>21</v>
      </c>
      <c r="L4043">
        <v>0</v>
      </c>
      <c r="M4043">
        <v>0</v>
      </c>
      <c r="N4043" t="s">
        <v>22</v>
      </c>
      <c r="O4043">
        <v>3</v>
      </c>
      <c r="P4043" s="30">
        <f>SQRT((postes_2[[#This Row],[x]]-$Q$1)^2+(postes_2[[#This Row],[y]]-$R$1)^2)</f>
        <v>585827.49381357525</v>
      </c>
      <c r="Q4043">
        <v>903495.56000000203</v>
      </c>
      <c r="R4043">
        <v>6246185.8399999999</v>
      </c>
    </row>
    <row r="4044" spans="1:18">
      <c r="A4044">
        <v>3013</v>
      </c>
      <c r="B4044">
        <v>50002095</v>
      </c>
      <c r="C4044" t="e">
        <f>+#REF!</f>
        <v>#REF!</v>
      </c>
      <c r="D4044" t="s">
        <v>90</v>
      </c>
      <c r="E4044">
        <v>769737600000</v>
      </c>
      <c r="F4044">
        <v>1141991022000</v>
      </c>
      <c r="G4044">
        <v>1</v>
      </c>
      <c r="H4044" t="s">
        <v>6393</v>
      </c>
      <c r="I4044" t="s">
        <v>6394</v>
      </c>
      <c r="J4044" t="s">
        <v>20</v>
      </c>
      <c r="K4044" t="s">
        <v>21</v>
      </c>
      <c r="L4044">
        <v>0</v>
      </c>
      <c r="M4044">
        <v>0</v>
      </c>
      <c r="N4044" t="s">
        <v>22</v>
      </c>
      <c r="O4044">
        <v>3</v>
      </c>
      <c r="P4044" s="30">
        <f>SQRT((postes_2[[#This Row],[x]]-$Q$1)^2+(postes_2[[#This Row],[y]]-$R$1)^2)</f>
        <v>585952.47310629941</v>
      </c>
      <c r="Q4044">
        <v>626863.27000000305</v>
      </c>
      <c r="R4044">
        <v>6167739.2599999998</v>
      </c>
    </row>
    <row r="4045" spans="1:18">
      <c r="A4045">
        <v>2034</v>
      </c>
      <c r="B4045">
        <v>40000963</v>
      </c>
      <c r="C4045" t="e">
        <f>+#REF!</f>
        <v>#REF!</v>
      </c>
      <c r="D4045" t="s">
        <v>274</v>
      </c>
      <c r="E4045">
        <v>610761600000</v>
      </c>
      <c r="F4045">
        <v>1453109817000</v>
      </c>
      <c r="G4045">
        <v>1</v>
      </c>
      <c r="H4045" t="s">
        <v>3912</v>
      </c>
      <c r="I4045" t="s">
        <v>3913</v>
      </c>
      <c r="J4045" t="s">
        <v>20</v>
      </c>
      <c r="K4045" t="s">
        <v>21</v>
      </c>
      <c r="L4045">
        <v>0</v>
      </c>
      <c r="M4045">
        <v>0</v>
      </c>
      <c r="N4045" t="s">
        <v>22</v>
      </c>
      <c r="O4045">
        <v>3</v>
      </c>
      <c r="P4045" s="30">
        <f>SQRT((postes_2[[#This Row],[x]]-$Q$1)^2+(postes_2[[#This Row],[y]]-$R$1)^2)</f>
        <v>586853.34479295928</v>
      </c>
      <c r="Q4045">
        <v>905507.81000000203</v>
      </c>
      <c r="R4045">
        <v>6246166.46</v>
      </c>
    </row>
    <row r="4046" spans="1:18">
      <c r="A4046">
        <v>3821</v>
      </c>
      <c r="B4046">
        <v>50002098</v>
      </c>
      <c r="C4046" t="e">
        <f>+#REF!</f>
        <v>#REF!</v>
      </c>
      <c r="D4046" t="s">
        <v>23</v>
      </c>
      <c r="E4046" s="1">
        <v>1013472000000</v>
      </c>
      <c r="F4046">
        <v>1195740833000</v>
      </c>
      <c r="G4046">
        <v>1</v>
      </c>
      <c r="H4046" t="s">
        <v>8146</v>
      </c>
      <c r="I4046" t="s">
        <v>8147</v>
      </c>
      <c r="J4046" t="s">
        <v>20</v>
      </c>
      <c r="K4046" t="s">
        <v>21</v>
      </c>
      <c r="L4046">
        <v>0</v>
      </c>
      <c r="M4046">
        <v>0</v>
      </c>
      <c r="N4046" t="s">
        <v>22</v>
      </c>
      <c r="O4046">
        <v>6</v>
      </c>
      <c r="P4046" s="30">
        <f>SQRT((postes_2[[#This Row],[x]]-$Q$1)^2+(postes_2[[#This Row],[y]]-$R$1)^2)</f>
        <v>587375.95794450433</v>
      </c>
      <c r="Q4046">
        <v>601151.03999999899</v>
      </c>
      <c r="R4046">
        <v>6166160.3099999996</v>
      </c>
    </row>
    <row r="4047" spans="1:18">
      <c r="A4047">
        <v>3921</v>
      </c>
      <c r="B4047">
        <v>40000951</v>
      </c>
      <c r="C4047" t="e">
        <f>+#REF!</f>
        <v>#REF!</v>
      </c>
      <c r="D4047" t="s">
        <v>20</v>
      </c>
      <c r="E4047">
        <v>610761600000</v>
      </c>
      <c r="F4047" t="s">
        <v>20</v>
      </c>
      <c r="G4047">
        <v>1</v>
      </c>
      <c r="H4047" t="s">
        <v>8302</v>
      </c>
      <c r="I4047" t="s">
        <v>8303</v>
      </c>
      <c r="J4047" t="s">
        <v>20</v>
      </c>
      <c r="K4047" t="s">
        <v>21</v>
      </c>
      <c r="L4047">
        <v>0</v>
      </c>
      <c r="M4047">
        <v>0</v>
      </c>
      <c r="N4047" t="s">
        <v>22</v>
      </c>
      <c r="O4047">
        <v>3</v>
      </c>
      <c r="P4047" s="30">
        <f>SQRT((postes_2[[#This Row],[x]]-$Q$1)^2+(postes_2[[#This Row],[y]]-$R$1)^2)</f>
        <v>589143.24943076249</v>
      </c>
      <c r="Q4047">
        <v>910411.03000000096</v>
      </c>
      <c r="R4047">
        <v>6246387.6799999997</v>
      </c>
    </row>
    <row r="4048" spans="1:18">
      <c r="A4048">
        <v>3448</v>
      </c>
      <c r="B4048">
        <v>50002100</v>
      </c>
      <c r="C4048">
        <f>+PF602</f>
        <v>0</v>
      </c>
      <c r="D4048" t="s">
        <v>90</v>
      </c>
      <c r="E4048">
        <v>610761600000</v>
      </c>
      <c r="F4048">
        <v>1141994779000</v>
      </c>
      <c r="G4048">
        <v>1</v>
      </c>
      <c r="H4048" t="s">
        <v>225</v>
      </c>
      <c r="I4048" t="s">
        <v>226</v>
      </c>
      <c r="J4048" t="s">
        <v>20</v>
      </c>
      <c r="K4048" t="s">
        <v>21</v>
      </c>
      <c r="L4048">
        <v>0</v>
      </c>
      <c r="M4048">
        <v>0</v>
      </c>
      <c r="N4048" t="s">
        <v>22</v>
      </c>
      <c r="O4048">
        <v>3</v>
      </c>
      <c r="P4048" s="30">
        <f>SQRT((postes_2[[#This Row],[x]]-$Q$1)^2+(postes_2[[#This Row],[y]]-$R$1)^2)</f>
        <v>589577.85255837429</v>
      </c>
      <c r="Q4048">
        <v>647404.29999999702</v>
      </c>
      <c r="R4048">
        <v>6165042.5599999996</v>
      </c>
    </row>
    <row r="4049" spans="1:18">
      <c r="A4049">
        <v>2335</v>
      </c>
      <c r="B4049">
        <v>50002086</v>
      </c>
      <c r="C4049">
        <f>+PF1716</f>
        <v>0</v>
      </c>
      <c r="D4049" t="s">
        <v>43</v>
      </c>
      <c r="E4049">
        <v>936230400000</v>
      </c>
      <c r="F4049">
        <v>1148035821000</v>
      </c>
      <c r="G4049">
        <v>1</v>
      </c>
      <c r="H4049" t="s">
        <v>5470</v>
      </c>
      <c r="I4049" t="s">
        <v>5471</v>
      </c>
      <c r="J4049" t="s">
        <v>20</v>
      </c>
      <c r="K4049" t="s">
        <v>21</v>
      </c>
      <c r="L4049">
        <v>0</v>
      </c>
      <c r="M4049">
        <v>0</v>
      </c>
      <c r="N4049" t="s">
        <v>22</v>
      </c>
      <c r="O4049">
        <v>3</v>
      </c>
      <c r="P4049" s="30">
        <f>SQRT((postes_2[[#This Row],[x]]-$Q$1)^2+(postes_2[[#This Row],[y]]-$R$1)^2)</f>
        <v>589881.12561260292</v>
      </c>
      <c r="Q4049">
        <v>699945.43</v>
      </c>
      <c r="R4049">
        <v>6170406.8099999996</v>
      </c>
    </row>
    <row r="4050" spans="1:18">
      <c r="A4050">
        <v>1377</v>
      </c>
      <c r="B4050">
        <v>50002090</v>
      </c>
      <c r="C4050">
        <f>+PF2675</f>
        <v>0</v>
      </c>
      <c r="D4050" t="s">
        <v>20</v>
      </c>
      <c r="E4050">
        <v>769737600000</v>
      </c>
      <c r="F4050" t="s">
        <v>20</v>
      </c>
      <c r="G4050">
        <v>1</v>
      </c>
      <c r="H4050" t="s">
        <v>2738</v>
      </c>
      <c r="I4050" t="s">
        <v>2739</v>
      </c>
      <c r="J4050" t="s">
        <v>20</v>
      </c>
      <c r="K4050" t="s">
        <v>21</v>
      </c>
      <c r="L4050">
        <v>0</v>
      </c>
      <c r="M4050">
        <v>0</v>
      </c>
      <c r="N4050" t="s">
        <v>22</v>
      </c>
      <c r="O4050">
        <v>3</v>
      </c>
      <c r="P4050" s="30">
        <f>SQRT((postes_2[[#This Row],[x]]-$Q$1)^2+(postes_2[[#This Row],[y]]-$R$1)^2)</f>
        <v>590381.34689495864</v>
      </c>
      <c r="Q4050">
        <v>684893.46999999904</v>
      </c>
      <c r="R4050">
        <v>6167790.79</v>
      </c>
    </row>
    <row r="4051" spans="1:18">
      <c r="A4051">
        <v>3158</v>
      </c>
      <c r="B4051">
        <v>40000679</v>
      </c>
      <c r="C4051">
        <f>+PF895</f>
        <v>0</v>
      </c>
      <c r="D4051" t="s">
        <v>274</v>
      </c>
      <c r="E4051">
        <v>1065484800000</v>
      </c>
      <c r="F4051">
        <v>1424427400000</v>
      </c>
      <c r="G4051">
        <v>1</v>
      </c>
      <c r="H4051" t="s">
        <v>2779</v>
      </c>
      <c r="I4051" t="s">
        <v>2780</v>
      </c>
      <c r="J4051" t="s">
        <v>20</v>
      </c>
      <c r="K4051" t="s">
        <v>21</v>
      </c>
      <c r="L4051">
        <v>0</v>
      </c>
      <c r="M4051">
        <v>0</v>
      </c>
      <c r="N4051" t="s">
        <v>22</v>
      </c>
      <c r="O4051">
        <v>3</v>
      </c>
      <c r="P4051" s="30">
        <f>SQRT((postes_2[[#This Row],[x]]-$Q$1)^2+(postes_2[[#This Row],[y]]-$R$1)^2)</f>
        <v>590763.91230232071</v>
      </c>
      <c r="Q4051">
        <v>961770.70000000298</v>
      </c>
      <c r="R4051">
        <v>6278499.9100000001</v>
      </c>
    </row>
    <row r="4052" spans="1:18">
      <c r="A4052">
        <v>646</v>
      </c>
      <c r="B4052">
        <v>50001610</v>
      </c>
      <c r="C4052" t="e">
        <f>+#REF!</f>
        <v>#REF!</v>
      </c>
      <c r="D4052" t="s">
        <v>30</v>
      </c>
      <c r="E4052">
        <v>1442503737000</v>
      </c>
      <c r="F4052">
        <v>1422973369000</v>
      </c>
      <c r="G4052">
        <v>1</v>
      </c>
      <c r="H4052" t="s">
        <v>2071</v>
      </c>
      <c r="I4052" t="s">
        <v>2072</v>
      </c>
      <c r="J4052" t="s">
        <v>2062</v>
      </c>
      <c r="K4052" t="s">
        <v>21</v>
      </c>
      <c r="L4052">
        <v>0</v>
      </c>
      <c r="M4052">
        <v>0</v>
      </c>
      <c r="N4052" t="s">
        <v>22</v>
      </c>
      <c r="O4052">
        <v>7</v>
      </c>
      <c r="P4052" s="30">
        <f>SQRT((postes_2[[#This Row],[x]]-$Q$1)^2+(postes_2[[#This Row],[y]]-$R$1)^2)</f>
        <v>591556.98183479346</v>
      </c>
      <c r="Q4052">
        <v>296000.61999999703</v>
      </c>
      <c r="R4052">
        <v>6252414.3300000001</v>
      </c>
    </row>
    <row r="4053" spans="1:18">
      <c r="A4053">
        <v>2040</v>
      </c>
      <c r="B4053">
        <v>50001974</v>
      </c>
      <c r="C4053" t="e">
        <f>+#REF!</f>
        <v>#REF!</v>
      </c>
      <c r="D4053" t="s">
        <v>1094</v>
      </c>
      <c r="E4053">
        <v>610761600000</v>
      </c>
      <c r="F4053">
        <v>1423655119000</v>
      </c>
      <c r="G4053">
        <v>1</v>
      </c>
      <c r="H4053" t="s">
        <v>3923</v>
      </c>
      <c r="I4053" t="s">
        <v>3924</v>
      </c>
      <c r="J4053" t="s">
        <v>20</v>
      </c>
      <c r="K4053" t="s">
        <v>21</v>
      </c>
      <c r="L4053">
        <v>0</v>
      </c>
      <c r="M4053">
        <v>0</v>
      </c>
      <c r="N4053" t="s">
        <v>22</v>
      </c>
      <c r="O4053">
        <v>3</v>
      </c>
      <c r="P4053" s="30">
        <f>SQRT((postes_2[[#This Row],[x]]-$Q$1)^2+(postes_2[[#This Row],[y]]-$R$1)^2)</f>
        <v>591577.91745678021</v>
      </c>
      <c r="Q4053">
        <v>408437.79999999702</v>
      </c>
      <c r="R4053">
        <v>6197451.8200000003</v>
      </c>
    </row>
    <row r="4054" spans="1:18">
      <c r="A4054">
        <v>1776</v>
      </c>
      <c r="B4054">
        <v>40000976</v>
      </c>
      <c r="C4054" t="e">
        <f>+#REF!</f>
        <v>#REF!</v>
      </c>
      <c r="D4054" t="s">
        <v>77</v>
      </c>
      <c r="E4054">
        <v>610761600000</v>
      </c>
      <c r="F4054">
        <v>1377189047000</v>
      </c>
      <c r="G4054">
        <v>1</v>
      </c>
      <c r="H4054" t="s">
        <v>7083</v>
      </c>
      <c r="I4054" t="s">
        <v>7084</v>
      </c>
      <c r="J4054" t="s">
        <v>20</v>
      </c>
      <c r="K4054" t="s">
        <v>21</v>
      </c>
      <c r="L4054">
        <v>0</v>
      </c>
      <c r="M4054">
        <v>0</v>
      </c>
      <c r="N4054" t="s">
        <v>22</v>
      </c>
      <c r="O4054">
        <v>3</v>
      </c>
      <c r="P4054" s="30">
        <f>SQRT((postes_2[[#This Row],[x]]-$Q$1)^2+(postes_2[[#This Row],[y]]-$R$1)^2)</f>
        <v>592076.71256823197</v>
      </c>
      <c r="Q4054">
        <v>909669.35000000102</v>
      </c>
      <c r="R4054">
        <v>6242547.3300000001</v>
      </c>
    </row>
    <row r="4055" spans="1:18">
      <c r="A4055">
        <v>2310</v>
      </c>
      <c r="B4055">
        <v>50002112</v>
      </c>
      <c r="C4055" t="e">
        <f>+#REF!</f>
        <v>#REF!</v>
      </c>
      <c r="D4055" t="s">
        <v>805</v>
      </c>
      <c r="E4055">
        <v>610761600000</v>
      </c>
      <c r="F4055">
        <v>1293443997000</v>
      </c>
      <c r="G4055">
        <v>1</v>
      </c>
      <c r="H4055" t="s">
        <v>5365</v>
      </c>
      <c r="I4055" t="s">
        <v>5366</v>
      </c>
      <c r="J4055" t="s">
        <v>26</v>
      </c>
      <c r="K4055" t="s">
        <v>21</v>
      </c>
      <c r="L4055">
        <v>0</v>
      </c>
      <c r="M4055">
        <v>0</v>
      </c>
      <c r="N4055" t="s">
        <v>22</v>
      </c>
      <c r="O4055">
        <v>3</v>
      </c>
      <c r="P4055" s="30">
        <f>SQRT((postes_2[[#This Row],[x]]-$Q$1)^2+(postes_2[[#This Row],[y]]-$R$1)^2)</f>
        <v>592192.37674320396</v>
      </c>
      <c r="Q4055">
        <v>620834.39000000095</v>
      </c>
      <c r="R4055">
        <v>6161360.6900000004</v>
      </c>
    </row>
    <row r="4056" spans="1:18">
      <c r="A4056">
        <v>3447</v>
      </c>
      <c r="B4056">
        <v>50002103</v>
      </c>
      <c r="C4056" t="e">
        <f>+#REF!</f>
        <v>#REF!</v>
      </c>
      <c r="D4056" t="s">
        <v>77</v>
      </c>
      <c r="E4056">
        <v>610761600000</v>
      </c>
      <c r="F4056">
        <v>1324550069000</v>
      </c>
      <c r="G4056">
        <v>1</v>
      </c>
      <c r="H4056" t="s">
        <v>223</v>
      </c>
      <c r="I4056" t="s">
        <v>224</v>
      </c>
      <c r="J4056" t="s">
        <v>26</v>
      </c>
      <c r="K4056" t="s">
        <v>21</v>
      </c>
      <c r="L4056">
        <v>0</v>
      </c>
      <c r="M4056">
        <v>0</v>
      </c>
      <c r="N4056" t="s">
        <v>22</v>
      </c>
      <c r="O4056">
        <v>3</v>
      </c>
      <c r="P4056" s="30">
        <f>SQRT((postes_2[[#This Row],[x]]-$Q$1)^2+(postes_2[[#This Row],[y]]-$R$1)^2)</f>
        <v>592420.52910544374</v>
      </c>
      <c r="Q4056">
        <v>639677.75</v>
      </c>
      <c r="R4056">
        <v>6161762.2999999998</v>
      </c>
    </row>
    <row r="4057" spans="1:18">
      <c r="A4057">
        <v>3270</v>
      </c>
      <c r="B4057">
        <v>40000807</v>
      </c>
      <c r="C4057">
        <f>+PF789</f>
        <v>0</v>
      </c>
      <c r="D4057" t="s">
        <v>20</v>
      </c>
      <c r="E4057">
        <v>1065484800000</v>
      </c>
      <c r="F4057" t="s">
        <v>20</v>
      </c>
      <c r="G4057">
        <v>1</v>
      </c>
      <c r="H4057" t="s">
        <v>7630</v>
      </c>
      <c r="I4057" t="s">
        <v>7631</v>
      </c>
      <c r="J4057" t="s">
        <v>20</v>
      </c>
      <c r="K4057" t="s">
        <v>21</v>
      </c>
      <c r="L4057">
        <v>0</v>
      </c>
      <c r="M4057">
        <v>0</v>
      </c>
      <c r="N4057" t="s">
        <v>22</v>
      </c>
      <c r="O4057">
        <v>3</v>
      </c>
      <c r="P4057" s="30">
        <f>SQRT((postes_2[[#This Row],[x]]-$Q$1)^2+(postes_2[[#This Row],[y]]-$R$1)^2)</f>
        <v>594648.31107047317</v>
      </c>
      <c r="Q4057">
        <v>948755.20000000298</v>
      </c>
      <c r="R4057">
        <v>6264413.0099999998</v>
      </c>
    </row>
    <row r="4058" spans="1:18">
      <c r="A4058">
        <v>3268</v>
      </c>
      <c r="B4058">
        <v>40000887</v>
      </c>
      <c r="C4058" t="e">
        <f>+#REF!</f>
        <v>#REF!</v>
      </c>
      <c r="D4058" t="s">
        <v>20</v>
      </c>
      <c r="E4058">
        <v>1065484800000</v>
      </c>
      <c r="F4058" t="s">
        <v>20</v>
      </c>
      <c r="G4058">
        <v>1</v>
      </c>
      <c r="H4058" t="s">
        <v>7626</v>
      </c>
      <c r="I4058" t="s">
        <v>7627</v>
      </c>
      <c r="J4058" t="s">
        <v>20</v>
      </c>
      <c r="K4058" t="s">
        <v>21</v>
      </c>
      <c r="L4058">
        <v>0</v>
      </c>
      <c r="M4058">
        <v>0</v>
      </c>
      <c r="N4058" t="s">
        <v>22</v>
      </c>
      <c r="O4058">
        <v>3</v>
      </c>
      <c r="P4058" s="30">
        <f>SQRT((postes_2[[#This Row],[x]]-$Q$1)^2+(postes_2[[#This Row],[y]]-$R$1)^2)</f>
        <v>595440.55310202169</v>
      </c>
      <c r="Q4058">
        <v>941421.84000000404</v>
      </c>
      <c r="R4058">
        <v>6258467.54</v>
      </c>
    </row>
    <row r="4059" spans="1:18">
      <c r="A4059">
        <v>3755</v>
      </c>
      <c r="B4059">
        <v>50002115</v>
      </c>
      <c r="C4059">
        <f>+PF306</f>
        <v>0</v>
      </c>
      <c r="D4059" t="s">
        <v>77</v>
      </c>
      <c r="E4059">
        <v>610761600000</v>
      </c>
      <c r="F4059">
        <v>1324549752000</v>
      </c>
      <c r="G4059">
        <v>1</v>
      </c>
      <c r="H4059" t="s">
        <v>7242</v>
      </c>
      <c r="I4059" t="s">
        <v>7242</v>
      </c>
      <c r="J4059" t="s">
        <v>26</v>
      </c>
      <c r="K4059" t="s">
        <v>21</v>
      </c>
      <c r="L4059">
        <v>0</v>
      </c>
      <c r="M4059">
        <v>0</v>
      </c>
      <c r="N4059" t="s">
        <v>22</v>
      </c>
      <c r="O4059">
        <v>3</v>
      </c>
      <c r="P4059" s="30">
        <f>SQRT((postes_2[[#This Row],[x]]-$Q$1)^2+(postes_2[[#This Row],[y]]-$R$1)^2)</f>
        <v>595732.4810618232</v>
      </c>
      <c r="Q4059">
        <v>635584.39000000095</v>
      </c>
      <c r="R4059">
        <v>6158259.5099999998</v>
      </c>
    </row>
    <row r="4060" spans="1:18">
      <c r="A4060">
        <v>432</v>
      </c>
      <c r="B4060">
        <v>40000307</v>
      </c>
      <c r="C4060" t="e">
        <f>+#REF!</f>
        <v>#REF!</v>
      </c>
      <c r="D4060" t="s">
        <v>264</v>
      </c>
      <c r="E4060">
        <v>1005782400000</v>
      </c>
      <c r="F4060">
        <v>1467030382000</v>
      </c>
      <c r="G4060">
        <v>1</v>
      </c>
      <c r="H4060" t="s">
        <v>3363</v>
      </c>
      <c r="I4060" t="s">
        <v>3364</v>
      </c>
      <c r="J4060" t="s">
        <v>20</v>
      </c>
      <c r="K4060" t="s">
        <v>21</v>
      </c>
      <c r="L4060">
        <v>0</v>
      </c>
      <c r="M4060">
        <v>0</v>
      </c>
      <c r="N4060" t="s">
        <v>22</v>
      </c>
      <c r="O4060">
        <v>5</v>
      </c>
      <c r="P4060" s="30">
        <f>SQRT((postes_2[[#This Row],[x]]-$Q$1)^2+(postes_2[[#This Row],[y]]-$R$1)^2)</f>
        <v>596272.87835262949</v>
      </c>
      <c r="Q4060">
        <v>1031676.14</v>
      </c>
      <c r="R4060">
        <v>6331412.4299999997</v>
      </c>
    </row>
    <row r="4061" spans="1:18">
      <c r="A4061">
        <v>2185</v>
      </c>
      <c r="B4061">
        <v>50002105</v>
      </c>
      <c r="C4061" t="e">
        <f>+#REF!</f>
        <v>#REF!</v>
      </c>
      <c r="D4061" t="s">
        <v>168</v>
      </c>
      <c r="E4061">
        <v>610761600000</v>
      </c>
      <c r="F4061">
        <v>1443711505000</v>
      </c>
      <c r="G4061">
        <v>1</v>
      </c>
      <c r="H4061" t="s">
        <v>6198</v>
      </c>
      <c r="I4061" t="s">
        <v>6199</v>
      </c>
      <c r="J4061" t="s">
        <v>26</v>
      </c>
      <c r="K4061" t="s">
        <v>21</v>
      </c>
      <c r="L4061">
        <v>0</v>
      </c>
      <c r="M4061">
        <v>0</v>
      </c>
      <c r="N4061" t="s">
        <v>22</v>
      </c>
      <c r="O4061">
        <v>3</v>
      </c>
      <c r="P4061" s="30">
        <f>SQRT((postes_2[[#This Row],[x]]-$Q$1)^2+(postes_2[[#This Row],[y]]-$R$1)^2)</f>
        <v>596296.46443156851</v>
      </c>
      <c r="Q4061">
        <v>689500.20000000298</v>
      </c>
      <c r="R4061">
        <v>6162426.3200000003</v>
      </c>
    </row>
    <row r="4062" spans="1:18">
      <c r="A4062">
        <v>998</v>
      </c>
      <c r="B4062">
        <v>40000802</v>
      </c>
      <c r="C4062">
        <f>+PF3069</f>
        <v>0</v>
      </c>
      <c r="D4062" t="s">
        <v>108</v>
      </c>
      <c r="E4062">
        <v>1065484800000</v>
      </c>
      <c r="F4062">
        <v>1231938163000</v>
      </c>
      <c r="G4062">
        <v>1</v>
      </c>
      <c r="H4062" t="s">
        <v>2139</v>
      </c>
      <c r="I4062" t="s">
        <v>2140</v>
      </c>
      <c r="J4062" t="s">
        <v>20</v>
      </c>
      <c r="K4062" t="s">
        <v>21</v>
      </c>
      <c r="L4062">
        <v>0</v>
      </c>
      <c r="M4062">
        <v>0</v>
      </c>
      <c r="N4062" t="s">
        <v>22</v>
      </c>
      <c r="O4062">
        <v>6</v>
      </c>
      <c r="P4062" s="30">
        <f>SQRT((postes_2[[#This Row],[x]]-$Q$1)^2+(postes_2[[#This Row],[y]]-$R$1)^2)</f>
        <v>596376.95452453592</v>
      </c>
      <c r="Q4062">
        <v>952030.28000000096</v>
      </c>
      <c r="R4062">
        <v>6264584.4900000002</v>
      </c>
    </row>
    <row r="4063" spans="1:18">
      <c r="A4063">
        <v>493</v>
      </c>
      <c r="B4063">
        <v>40001206</v>
      </c>
      <c r="C4063" t="e">
        <f>+#REF!</f>
        <v>#REF!</v>
      </c>
      <c r="D4063" t="s">
        <v>274</v>
      </c>
      <c r="E4063">
        <v>1167908053000</v>
      </c>
      <c r="F4063">
        <v>1432041858000</v>
      </c>
      <c r="G4063">
        <v>1</v>
      </c>
      <c r="H4063" t="s">
        <v>7847</v>
      </c>
      <c r="I4063" t="s">
        <v>7848</v>
      </c>
      <c r="J4063" t="s">
        <v>20</v>
      </c>
      <c r="K4063" t="s">
        <v>21</v>
      </c>
      <c r="L4063">
        <v>0</v>
      </c>
      <c r="M4063">
        <v>0</v>
      </c>
      <c r="N4063" t="s">
        <v>22</v>
      </c>
      <c r="O4063">
        <v>3</v>
      </c>
      <c r="P4063" s="30">
        <f>SQRT((postes_2[[#This Row],[x]]-$Q$1)^2+(postes_2[[#This Row],[y]]-$R$1)^2)</f>
        <v>596382.14505324536</v>
      </c>
      <c r="Q4063">
        <v>910948.63000000303</v>
      </c>
      <c r="R4063">
        <v>6238308.1699999999</v>
      </c>
    </row>
    <row r="4064" spans="1:18">
      <c r="A4064">
        <v>695</v>
      </c>
      <c r="B4064">
        <v>50002119</v>
      </c>
      <c r="C4064">
        <f>+PF3371</f>
        <v>0</v>
      </c>
      <c r="D4064" t="s">
        <v>77</v>
      </c>
      <c r="E4064">
        <v>610761600000</v>
      </c>
      <c r="F4064">
        <v>1324548903000</v>
      </c>
      <c r="G4064">
        <v>1</v>
      </c>
      <c r="H4064" t="s">
        <v>1161</v>
      </c>
      <c r="I4064" t="s">
        <v>1162</v>
      </c>
      <c r="J4064" t="s">
        <v>26</v>
      </c>
      <c r="K4064" t="s">
        <v>21</v>
      </c>
      <c r="L4064">
        <v>0</v>
      </c>
      <c r="M4064">
        <v>0</v>
      </c>
      <c r="N4064" t="s">
        <v>22</v>
      </c>
      <c r="O4064">
        <v>3</v>
      </c>
      <c r="P4064" s="30">
        <f>SQRT((postes_2[[#This Row],[x]]-$Q$1)^2+(postes_2[[#This Row],[y]]-$R$1)^2)</f>
        <v>597339.78864869219</v>
      </c>
      <c r="Q4064">
        <v>629903.28000000096</v>
      </c>
      <c r="R4064">
        <v>6156438.7800000003</v>
      </c>
    </row>
    <row r="4065" spans="1:18">
      <c r="A4065">
        <v>242</v>
      </c>
      <c r="B4065">
        <v>70057595</v>
      </c>
      <c r="C4065">
        <f>+PV3825</f>
        <v>0</v>
      </c>
      <c r="D4065" t="s">
        <v>168</v>
      </c>
      <c r="E4065">
        <v>1465822009000</v>
      </c>
      <c r="F4065">
        <v>1437495544000</v>
      </c>
      <c r="G4065">
        <v>1</v>
      </c>
      <c r="H4065" t="s">
        <v>552</v>
      </c>
      <c r="I4065" t="s">
        <v>553</v>
      </c>
      <c r="J4065" t="s">
        <v>20</v>
      </c>
      <c r="K4065" t="s">
        <v>21</v>
      </c>
      <c r="L4065">
        <v>0</v>
      </c>
      <c r="M4065">
        <v>0</v>
      </c>
      <c r="N4065" t="s">
        <v>267</v>
      </c>
      <c r="O4065">
        <v>3</v>
      </c>
      <c r="P4065" s="30">
        <f>SQRT((postes_2[[#This Row],[x]]-$Q$1)^2+(postes_2[[#This Row],[y]]-$R$1)^2)</f>
        <v>597749.65659518656</v>
      </c>
      <c r="Q4065">
        <v>921316.87539999897</v>
      </c>
      <c r="R4065">
        <v>6242895.5761000002</v>
      </c>
    </row>
    <row r="4066" spans="1:18">
      <c r="A4066">
        <v>3018</v>
      </c>
      <c r="B4066">
        <v>50002124</v>
      </c>
      <c r="C4066" t="e">
        <f>+#REF!</f>
        <v>#REF!</v>
      </c>
      <c r="D4066" t="s">
        <v>38</v>
      </c>
      <c r="E4066">
        <v>1176391733000</v>
      </c>
      <c r="F4066">
        <v>1176391951000</v>
      </c>
      <c r="G4066">
        <v>1</v>
      </c>
      <c r="H4066" t="s">
        <v>3620</v>
      </c>
      <c r="I4066" t="s">
        <v>3621</v>
      </c>
      <c r="J4066" t="s">
        <v>20</v>
      </c>
      <c r="K4066" t="s">
        <v>21</v>
      </c>
      <c r="L4066">
        <v>0</v>
      </c>
      <c r="M4066">
        <v>0</v>
      </c>
      <c r="N4066" t="s">
        <v>22</v>
      </c>
      <c r="O4066">
        <v>3</v>
      </c>
      <c r="P4066" s="30">
        <f>SQRT((postes_2[[#This Row],[x]]-$Q$1)^2+(postes_2[[#This Row],[y]]-$R$1)^2)</f>
        <v>598183.89831183781</v>
      </c>
      <c r="Q4066">
        <v>625225.70000000298</v>
      </c>
      <c r="R4066">
        <v>6155460.4900000002</v>
      </c>
    </row>
    <row r="4067" spans="1:18">
      <c r="A4067">
        <v>2183</v>
      </c>
      <c r="B4067">
        <v>50002109</v>
      </c>
      <c r="C4067" t="e">
        <f>+#REF!</f>
        <v>#REF!</v>
      </c>
      <c r="D4067" t="s">
        <v>168</v>
      </c>
      <c r="E4067" s="1">
        <v>1002672000000</v>
      </c>
      <c r="F4067">
        <v>1443711861000</v>
      </c>
      <c r="G4067">
        <v>1</v>
      </c>
      <c r="H4067" t="s">
        <v>6194</v>
      </c>
      <c r="I4067" t="s">
        <v>6195</v>
      </c>
      <c r="J4067" t="s">
        <v>20</v>
      </c>
      <c r="K4067" t="s">
        <v>21</v>
      </c>
      <c r="L4067">
        <v>0</v>
      </c>
      <c r="M4067">
        <v>0</v>
      </c>
      <c r="N4067" t="s">
        <v>22</v>
      </c>
      <c r="O4067">
        <v>3</v>
      </c>
      <c r="P4067" s="30">
        <f>SQRT((postes_2[[#This Row],[x]]-$Q$1)^2+(postes_2[[#This Row],[y]]-$R$1)^2)</f>
        <v>598258.83476912742</v>
      </c>
      <c r="Q4067">
        <v>689625.17000000202</v>
      </c>
      <c r="R4067">
        <v>6160463.21</v>
      </c>
    </row>
    <row r="4068" spans="1:18">
      <c r="A4068">
        <v>3199</v>
      </c>
      <c r="B4068">
        <v>50002106</v>
      </c>
      <c r="C4068" t="e">
        <f>+#REF!</f>
        <v>#REF!</v>
      </c>
      <c r="D4068" t="s">
        <v>805</v>
      </c>
      <c r="E4068">
        <v>936230400000</v>
      </c>
      <c r="F4068">
        <v>1292922547000</v>
      </c>
      <c r="G4068">
        <v>1</v>
      </c>
      <c r="H4068" t="s">
        <v>4838</v>
      </c>
      <c r="I4068" t="s">
        <v>4839</v>
      </c>
      <c r="J4068" t="s">
        <v>20</v>
      </c>
      <c r="K4068" t="s">
        <v>21</v>
      </c>
      <c r="L4068">
        <v>0</v>
      </c>
      <c r="M4068">
        <v>0</v>
      </c>
      <c r="N4068" t="s">
        <v>22</v>
      </c>
      <c r="O4068">
        <v>3</v>
      </c>
      <c r="P4068" s="30">
        <f>SQRT((postes_2[[#This Row],[x]]-$Q$1)^2+(postes_2[[#This Row],[y]]-$R$1)^2)</f>
        <v>599061.83433825104</v>
      </c>
      <c r="Q4068">
        <v>699825.50999999803</v>
      </c>
      <c r="R4068">
        <v>6161102.2000000002</v>
      </c>
    </row>
    <row r="4069" spans="1:18">
      <c r="A4069">
        <v>1413</v>
      </c>
      <c r="B4069">
        <v>40000983</v>
      </c>
      <c r="C4069" t="e">
        <f>+#REF!</f>
        <v>#REF!</v>
      </c>
      <c r="D4069" t="s">
        <v>108</v>
      </c>
      <c r="E4069">
        <v>610761600000</v>
      </c>
      <c r="F4069">
        <v>1233917120000</v>
      </c>
      <c r="G4069">
        <v>1</v>
      </c>
      <c r="H4069" t="s">
        <v>2366</v>
      </c>
      <c r="I4069" t="s">
        <v>2367</v>
      </c>
      <c r="J4069" t="s">
        <v>20</v>
      </c>
      <c r="K4069" t="s">
        <v>21</v>
      </c>
      <c r="L4069">
        <v>0</v>
      </c>
      <c r="M4069">
        <v>0</v>
      </c>
      <c r="N4069" t="s">
        <v>22</v>
      </c>
      <c r="O4069">
        <v>3</v>
      </c>
      <c r="P4069" s="30">
        <f>SQRT((postes_2[[#This Row],[x]]-$Q$1)^2+(postes_2[[#This Row],[y]]-$R$1)^2)</f>
        <v>599226.67116548633</v>
      </c>
      <c r="Q4069">
        <v>911430.46000000101</v>
      </c>
      <c r="R4069">
        <v>6235297.3399999999</v>
      </c>
    </row>
    <row r="4070" spans="1:18">
      <c r="A4070">
        <v>4039</v>
      </c>
      <c r="B4070">
        <v>50002107</v>
      </c>
      <c r="C4070" t="e">
        <f>+#REF!</f>
        <v>#REF!</v>
      </c>
      <c r="D4070" t="s">
        <v>805</v>
      </c>
      <c r="E4070">
        <v>610761600000</v>
      </c>
      <c r="F4070">
        <v>1292931718000</v>
      </c>
      <c r="G4070">
        <v>1</v>
      </c>
      <c r="H4070" t="s">
        <v>8076</v>
      </c>
      <c r="I4070" t="s">
        <v>8077</v>
      </c>
      <c r="J4070" t="s">
        <v>26</v>
      </c>
      <c r="K4070" t="s">
        <v>21</v>
      </c>
      <c r="L4070">
        <v>0</v>
      </c>
      <c r="M4070">
        <v>0</v>
      </c>
      <c r="N4070" t="s">
        <v>22</v>
      </c>
      <c r="O4070">
        <v>3</v>
      </c>
      <c r="P4070" s="30">
        <f>SQRT((postes_2[[#This Row],[x]]-$Q$1)^2+(postes_2[[#This Row],[y]]-$R$1)^2)</f>
        <v>599397.7113851977</v>
      </c>
      <c r="Q4070">
        <v>701810.59000000404</v>
      </c>
      <c r="R4070">
        <v>6161065.2000000002</v>
      </c>
    </row>
    <row r="4071" spans="1:18">
      <c r="A4071">
        <v>84</v>
      </c>
      <c r="B4071">
        <v>40000282</v>
      </c>
      <c r="C4071">
        <f>+PF3991</f>
        <v>0</v>
      </c>
      <c r="D4071" t="s">
        <v>274</v>
      </c>
      <c r="E4071">
        <v>610761600000</v>
      </c>
      <c r="F4071">
        <v>1416479675000</v>
      </c>
      <c r="G4071">
        <v>1</v>
      </c>
      <c r="H4071" t="s">
        <v>4039</v>
      </c>
      <c r="I4071" t="s">
        <v>4040</v>
      </c>
      <c r="J4071" t="s">
        <v>20</v>
      </c>
      <c r="K4071" t="s">
        <v>21</v>
      </c>
      <c r="L4071">
        <v>0</v>
      </c>
      <c r="M4071">
        <v>0</v>
      </c>
      <c r="N4071" t="s">
        <v>22</v>
      </c>
      <c r="O4071">
        <v>5</v>
      </c>
      <c r="P4071" s="30">
        <f>SQRT((postes_2[[#This Row],[x]]-$Q$1)^2+(postes_2[[#This Row],[y]]-$R$1)^2)</f>
        <v>600601.32628856145</v>
      </c>
      <c r="Q4071">
        <v>1042742.36</v>
      </c>
      <c r="R4071">
        <v>6336494.79</v>
      </c>
    </row>
    <row r="4072" spans="1:18">
      <c r="A4072">
        <v>2268</v>
      </c>
      <c r="B4072">
        <v>40000972</v>
      </c>
      <c r="C4072">
        <f>+PF1806</f>
        <v>0</v>
      </c>
      <c r="D4072" t="s">
        <v>23</v>
      </c>
      <c r="E4072">
        <v>1065484800000</v>
      </c>
      <c r="F4072">
        <v>1244728174000</v>
      </c>
      <c r="G4072">
        <v>1</v>
      </c>
      <c r="H4072" t="s">
        <v>4495</v>
      </c>
      <c r="I4072" t="s">
        <v>4496</v>
      </c>
      <c r="J4072" t="s">
        <v>20</v>
      </c>
      <c r="K4072" t="s">
        <v>21</v>
      </c>
      <c r="L4072">
        <v>0</v>
      </c>
      <c r="M4072">
        <v>0</v>
      </c>
      <c r="N4072" t="s">
        <v>22</v>
      </c>
      <c r="O4072">
        <v>3</v>
      </c>
      <c r="P4072" s="30">
        <f>SQRT((postes_2[[#This Row],[x]]-$Q$1)^2+(postes_2[[#This Row],[y]]-$R$1)^2)</f>
        <v>600721.15176980582</v>
      </c>
      <c r="Q4072">
        <v>927999.22999999695</v>
      </c>
      <c r="R4072">
        <v>6243520.5499999998</v>
      </c>
    </row>
    <row r="4073" spans="1:18">
      <c r="A4073">
        <v>2418</v>
      </c>
      <c r="B4073">
        <v>70059111</v>
      </c>
      <c r="C4073" t="e">
        <f>+#REF!</f>
        <v>#REF!</v>
      </c>
      <c r="D4073" t="s">
        <v>168</v>
      </c>
      <c r="E4073">
        <v>1442393557000</v>
      </c>
      <c r="F4073">
        <v>1442332903000</v>
      </c>
      <c r="G4073">
        <v>1</v>
      </c>
      <c r="H4073" t="s">
        <v>6483</v>
      </c>
      <c r="I4073" t="s">
        <v>6484</v>
      </c>
      <c r="J4073" t="s">
        <v>20</v>
      </c>
      <c r="K4073" t="s">
        <v>21</v>
      </c>
      <c r="L4073">
        <v>0</v>
      </c>
      <c r="M4073">
        <v>1</v>
      </c>
      <c r="N4073" t="s">
        <v>22</v>
      </c>
      <c r="O4073">
        <v>9</v>
      </c>
      <c r="P4073" s="30">
        <f>SQRT((postes_2[[#This Row],[x]]-$Q$1)^2+(postes_2[[#This Row],[y]]-$R$1)^2)</f>
        <v>601655.98753857904</v>
      </c>
      <c r="Q4073">
        <v>688816.64000000095</v>
      </c>
      <c r="R4073">
        <v>6156929.3499999996</v>
      </c>
    </row>
    <row r="4074" spans="1:18">
      <c r="A4074">
        <v>2730</v>
      </c>
      <c r="B4074">
        <v>40001119</v>
      </c>
      <c r="C4074" t="e">
        <f>+#REF!</f>
        <v>#REF!</v>
      </c>
      <c r="D4074" t="s">
        <v>274</v>
      </c>
      <c r="E4074">
        <v>891302400000</v>
      </c>
      <c r="F4074">
        <v>1424347373000</v>
      </c>
      <c r="G4074">
        <v>1</v>
      </c>
      <c r="H4074" t="s">
        <v>6418</v>
      </c>
      <c r="I4074" t="s">
        <v>6419</v>
      </c>
      <c r="J4074" t="s">
        <v>20</v>
      </c>
      <c r="K4074" t="s">
        <v>21</v>
      </c>
      <c r="L4074">
        <v>0</v>
      </c>
      <c r="M4074">
        <v>0</v>
      </c>
      <c r="N4074" t="s">
        <v>22</v>
      </c>
      <c r="O4074">
        <v>3</v>
      </c>
      <c r="P4074" s="30">
        <f>SQRT((postes_2[[#This Row],[x]]-$Q$1)^2+(postes_2[[#This Row],[y]]-$R$1)^2)</f>
        <v>601673.93401066388</v>
      </c>
      <c r="Q4074">
        <v>978390.60999999905</v>
      </c>
      <c r="R4074">
        <v>6277389.4299999997</v>
      </c>
    </row>
    <row r="4075" spans="1:18">
      <c r="A4075">
        <v>3925</v>
      </c>
      <c r="B4075">
        <v>50002130</v>
      </c>
      <c r="C4075" t="e">
        <f>+#REF!</f>
        <v>#REF!</v>
      </c>
      <c r="D4075" t="s">
        <v>38</v>
      </c>
      <c r="E4075">
        <v>1035331200000</v>
      </c>
      <c r="F4075">
        <v>1173792074000</v>
      </c>
      <c r="G4075">
        <v>1</v>
      </c>
      <c r="H4075" t="s">
        <v>8310</v>
      </c>
      <c r="I4075" t="s">
        <v>8311</v>
      </c>
      <c r="J4075" t="s">
        <v>26</v>
      </c>
      <c r="K4075" t="s">
        <v>21</v>
      </c>
      <c r="L4075">
        <v>0</v>
      </c>
      <c r="M4075">
        <v>0</v>
      </c>
      <c r="N4075" t="s">
        <v>22</v>
      </c>
      <c r="O4075">
        <v>3</v>
      </c>
      <c r="P4075" s="30">
        <f>SQRT((postes_2[[#This Row],[x]]-$Q$1)^2+(postes_2[[#This Row],[y]]-$R$1)^2)</f>
        <v>601809.89465714979</v>
      </c>
      <c r="Q4075">
        <v>609491.29999999702</v>
      </c>
      <c r="R4075">
        <v>6151653.25</v>
      </c>
    </row>
    <row r="4076" spans="1:18">
      <c r="A4076">
        <v>3100</v>
      </c>
      <c r="B4076">
        <v>50002123</v>
      </c>
      <c r="C4076" t="e">
        <f>+#REF!</f>
        <v>#REF!</v>
      </c>
      <c r="D4076" t="s">
        <v>20</v>
      </c>
      <c r="E4076" s="1">
        <v>1002672000000</v>
      </c>
      <c r="F4076" t="s">
        <v>20</v>
      </c>
      <c r="G4076">
        <v>1</v>
      </c>
      <c r="H4076" t="s">
        <v>3040</v>
      </c>
      <c r="I4076" t="s">
        <v>3040</v>
      </c>
      <c r="J4076" t="s">
        <v>20</v>
      </c>
      <c r="K4076" t="s">
        <v>21</v>
      </c>
      <c r="L4076">
        <v>0</v>
      </c>
      <c r="M4076">
        <v>0</v>
      </c>
      <c r="N4076" t="s">
        <v>22</v>
      </c>
      <c r="O4076">
        <v>3</v>
      </c>
      <c r="P4076" s="30">
        <f>SQRT((postes_2[[#This Row],[x]]-$Q$1)^2+(postes_2[[#This Row],[y]]-$R$1)^2)</f>
        <v>602162.06731868396</v>
      </c>
      <c r="Q4076">
        <v>677557.53999999899</v>
      </c>
      <c r="R4076">
        <v>6155049.1799999997</v>
      </c>
    </row>
    <row r="4077" spans="1:18">
      <c r="A4077">
        <v>665</v>
      </c>
      <c r="B4077">
        <v>40002058</v>
      </c>
      <c r="C4077">
        <f>+PF3414</f>
        <v>0</v>
      </c>
      <c r="D4077" t="s">
        <v>168</v>
      </c>
      <c r="E4077">
        <v>1065398400000</v>
      </c>
      <c r="F4077">
        <v>1450431373000</v>
      </c>
      <c r="G4077">
        <v>1</v>
      </c>
      <c r="H4077" t="s">
        <v>1706</v>
      </c>
      <c r="I4077" t="s">
        <v>1707</v>
      </c>
      <c r="J4077" t="s">
        <v>20</v>
      </c>
      <c r="K4077" t="s">
        <v>21</v>
      </c>
      <c r="L4077">
        <v>0</v>
      </c>
      <c r="M4077">
        <v>0</v>
      </c>
      <c r="N4077" t="s">
        <v>22</v>
      </c>
      <c r="O4077">
        <v>3</v>
      </c>
      <c r="P4077" s="30">
        <f>SQRT((postes_2[[#This Row],[x]]-$Q$1)^2+(postes_2[[#This Row],[y]]-$R$1)^2)</f>
        <v>602427.01105089625</v>
      </c>
      <c r="Q4077">
        <v>920373.46000000101</v>
      </c>
      <c r="R4077">
        <v>6236860.2699999996</v>
      </c>
    </row>
    <row r="4078" spans="1:18">
      <c r="A4078">
        <v>223</v>
      </c>
      <c r="B4078">
        <v>70047688</v>
      </c>
      <c r="C4078">
        <f>+ZV3860</f>
        <v>0</v>
      </c>
      <c r="D4078" t="s">
        <v>30</v>
      </c>
      <c r="E4078">
        <v>1392118401000</v>
      </c>
      <c r="F4078">
        <v>1395141461000</v>
      </c>
      <c r="G4078">
        <v>1</v>
      </c>
      <c r="H4078" t="s">
        <v>511</v>
      </c>
      <c r="I4078" t="s">
        <v>512</v>
      </c>
      <c r="J4078" t="s">
        <v>513</v>
      </c>
      <c r="K4078" t="s">
        <v>283</v>
      </c>
      <c r="L4078">
        <v>0</v>
      </c>
      <c r="M4078">
        <v>0</v>
      </c>
      <c r="N4078" t="s">
        <v>267</v>
      </c>
      <c r="O4078">
        <v>6</v>
      </c>
      <c r="P4078" s="30">
        <f>SQRT((postes_2[[#This Row],[x]]-$Q$1)^2+(postes_2[[#This Row],[y]]-$R$1)^2)</f>
        <v>602509.594518714</v>
      </c>
      <c r="Q4078">
        <v>955501.29829999804</v>
      </c>
      <c r="R4078">
        <v>6259528.4225000003</v>
      </c>
    </row>
    <row r="4079" spans="1:18">
      <c r="A4079">
        <v>935</v>
      </c>
      <c r="B4079">
        <v>70047788</v>
      </c>
      <c r="C4079">
        <f>+PF3149</f>
        <v>0</v>
      </c>
      <c r="D4079" t="s">
        <v>168</v>
      </c>
      <c r="E4079">
        <v>1432055777000</v>
      </c>
      <c r="F4079">
        <v>1450365178000</v>
      </c>
      <c r="G4079">
        <v>1</v>
      </c>
      <c r="H4079" t="s">
        <v>2018</v>
      </c>
      <c r="I4079" t="s">
        <v>2019</v>
      </c>
      <c r="J4079" t="s">
        <v>20</v>
      </c>
      <c r="K4079" t="s">
        <v>21</v>
      </c>
      <c r="L4079">
        <v>0</v>
      </c>
      <c r="M4079">
        <v>0</v>
      </c>
      <c r="N4079" t="s">
        <v>22</v>
      </c>
      <c r="O4079">
        <v>6</v>
      </c>
      <c r="P4079" s="30">
        <f>SQRT((postes_2[[#This Row],[x]]-$Q$1)^2+(postes_2[[#This Row],[y]]-$R$1)^2)</f>
        <v>602711.4901092872</v>
      </c>
      <c r="Q4079">
        <v>956161.60000000102</v>
      </c>
      <c r="R4079">
        <v>6259743.8399999999</v>
      </c>
    </row>
    <row r="4080" spans="1:18">
      <c r="A4080">
        <v>111</v>
      </c>
      <c r="B4080">
        <v>40000295</v>
      </c>
      <c r="C4080">
        <f>+PF3973</f>
        <v>0</v>
      </c>
      <c r="D4080" t="s">
        <v>274</v>
      </c>
      <c r="E4080">
        <v>1128698985000</v>
      </c>
      <c r="F4080">
        <v>1416479990000</v>
      </c>
      <c r="G4080">
        <v>1</v>
      </c>
      <c r="H4080" t="s">
        <v>4096</v>
      </c>
      <c r="I4080" t="s">
        <v>4097</v>
      </c>
      <c r="J4080" t="s">
        <v>20</v>
      </c>
      <c r="K4080" t="s">
        <v>21</v>
      </c>
      <c r="L4080">
        <v>0</v>
      </c>
      <c r="M4080">
        <v>0</v>
      </c>
      <c r="N4080" t="s">
        <v>22</v>
      </c>
      <c r="O4080">
        <v>5</v>
      </c>
      <c r="P4080" s="30">
        <f>SQRT((postes_2[[#This Row],[x]]-$Q$1)^2+(postes_2[[#This Row],[y]]-$R$1)^2)</f>
        <v>604039.89997659903</v>
      </c>
      <c r="Q4080">
        <v>1045213.62</v>
      </c>
      <c r="R4080">
        <v>6334103.8300000001</v>
      </c>
    </row>
    <row r="4081" spans="1:18">
      <c r="A4081">
        <v>1627</v>
      </c>
      <c r="B4081">
        <v>40000346</v>
      </c>
      <c r="C4081" t="e">
        <f>+#REF!</f>
        <v>#REF!</v>
      </c>
      <c r="D4081" t="s">
        <v>274</v>
      </c>
      <c r="E4081">
        <v>610761600000</v>
      </c>
      <c r="F4081">
        <v>1415882349000</v>
      </c>
      <c r="G4081">
        <v>1</v>
      </c>
      <c r="H4081" t="s">
        <v>3458</v>
      </c>
      <c r="I4081" t="s">
        <v>3459</v>
      </c>
      <c r="J4081" t="s">
        <v>20</v>
      </c>
      <c r="K4081" t="s">
        <v>21</v>
      </c>
      <c r="L4081">
        <v>0</v>
      </c>
      <c r="M4081">
        <v>0</v>
      </c>
      <c r="N4081" t="s">
        <v>22</v>
      </c>
      <c r="O4081">
        <v>3</v>
      </c>
      <c r="P4081" s="30">
        <f>SQRT((postes_2[[#This Row],[x]]-$Q$1)^2+(postes_2[[#This Row],[y]]-$R$1)^2)</f>
        <v>604630.67543494643</v>
      </c>
      <c r="Q4081">
        <v>1034296.96</v>
      </c>
      <c r="R4081">
        <v>6322245.0499999998</v>
      </c>
    </row>
    <row r="4082" spans="1:18">
      <c r="A4082">
        <v>1554</v>
      </c>
      <c r="B4082">
        <v>40000559</v>
      </c>
      <c r="C4082">
        <f>+PF2530</f>
        <v>0</v>
      </c>
      <c r="D4082" t="s">
        <v>274</v>
      </c>
      <c r="E4082">
        <v>610761600000</v>
      </c>
      <c r="F4082">
        <v>1417171925000</v>
      </c>
      <c r="G4082">
        <v>1</v>
      </c>
      <c r="H4082" t="s">
        <v>2507</v>
      </c>
      <c r="I4082" t="s">
        <v>2508</v>
      </c>
      <c r="J4082" t="s">
        <v>20</v>
      </c>
      <c r="K4082" t="s">
        <v>21</v>
      </c>
      <c r="L4082">
        <v>0</v>
      </c>
      <c r="M4082">
        <v>0</v>
      </c>
      <c r="N4082" t="s">
        <v>22</v>
      </c>
      <c r="O4082">
        <v>3</v>
      </c>
      <c r="P4082" s="30">
        <f>SQRT((postes_2[[#This Row],[x]]-$Q$1)^2+(postes_2[[#This Row],[y]]-$R$1)^2)</f>
        <v>605088.73473505757</v>
      </c>
      <c r="Q4082">
        <v>1003237.04</v>
      </c>
      <c r="R4082">
        <v>6293173.4500000002</v>
      </c>
    </row>
    <row r="4083" spans="1:18">
      <c r="A4083">
        <v>103</v>
      </c>
      <c r="B4083">
        <v>40000251</v>
      </c>
      <c r="C4083">
        <f>+PF3982</f>
        <v>0</v>
      </c>
      <c r="D4083" t="s">
        <v>274</v>
      </c>
      <c r="E4083">
        <v>610761600000</v>
      </c>
      <c r="F4083">
        <v>1416480653000</v>
      </c>
      <c r="G4083">
        <v>1</v>
      </c>
      <c r="H4083" t="s">
        <v>4079</v>
      </c>
      <c r="I4083" t="s">
        <v>4080</v>
      </c>
      <c r="J4083" t="s">
        <v>20</v>
      </c>
      <c r="K4083" t="s">
        <v>21</v>
      </c>
      <c r="L4083">
        <v>0</v>
      </c>
      <c r="M4083">
        <v>0</v>
      </c>
      <c r="N4083" t="s">
        <v>22</v>
      </c>
      <c r="O4083">
        <v>3</v>
      </c>
      <c r="P4083" s="30">
        <f>SQRT((postes_2[[#This Row],[x]]-$Q$1)^2+(postes_2[[#This Row],[y]]-$R$1)^2)</f>
        <v>605131.6740956048</v>
      </c>
      <c r="Q4083">
        <v>1052091.02</v>
      </c>
      <c r="R4083">
        <v>6339754.0099999998</v>
      </c>
    </row>
    <row r="4084" spans="1:18">
      <c r="A4084">
        <v>3856</v>
      </c>
      <c r="B4084">
        <v>40000697</v>
      </c>
      <c r="C4084">
        <f>+PF234</f>
        <v>0</v>
      </c>
      <c r="D4084" t="s">
        <v>274</v>
      </c>
      <c r="E4084">
        <v>1316167463000</v>
      </c>
      <c r="F4084">
        <v>1439990412000</v>
      </c>
      <c r="G4084">
        <v>1</v>
      </c>
      <c r="H4084" t="s">
        <v>7924</v>
      </c>
      <c r="I4084" t="s">
        <v>7924</v>
      </c>
      <c r="J4084" t="s">
        <v>20</v>
      </c>
      <c r="K4084" t="s">
        <v>21</v>
      </c>
      <c r="L4084">
        <v>0</v>
      </c>
      <c r="M4084">
        <v>0</v>
      </c>
      <c r="N4084" t="s">
        <v>22</v>
      </c>
      <c r="O4084">
        <v>7</v>
      </c>
      <c r="P4084" s="30">
        <f>SQRT((postes_2[[#This Row],[x]]-$Q$1)^2+(postes_2[[#This Row],[y]]-$R$1)^2)</f>
        <v>605898.65306564083</v>
      </c>
      <c r="Q4084">
        <v>981028.45000000298</v>
      </c>
      <c r="R4084">
        <v>6274088.71</v>
      </c>
    </row>
    <row r="4085" spans="1:18">
      <c r="A4085">
        <v>642</v>
      </c>
      <c r="B4085">
        <v>50002088</v>
      </c>
      <c r="C4085" t="e">
        <f>+#REF!</f>
        <v>#REF!</v>
      </c>
      <c r="D4085" t="s">
        <v>30</v>
      </c>
      <c r="E4085">
        <v>1442504020000</v>
      </c>
      <c r="F4085">
        <v>1422974539000</v>
      </c>
      <c r="G4085">
        <v>1</v>
      </c>
      <c r="H4085" t="s">
        <v>2060</v>
      </c>
      <c r="I4085" t="s">
        <v>2061</v>
      </c>
      <c r="J4085" t="s">
        <v>2062</v>
      </c>
      <c r="K4085" t="s">
        <v>21</v>
      </c>
      <c r="L4085">
        <v>0</v>
      </c>
      <c r="M4085">
        <v>0</v>
      </c>
      <c r="N4085" t="s">
        <v>22</v>
      </c>
      <c r="O4085">
        <v>6</v>
      </c>
      <c r="P4085" s="30">
        <f>SQRT((postes_2[[#This Row],[x]]-$Q$1)^2+(postes_2[[#This Row],[y]]-$R$1)^2)</f>
        <v>606085.70173767337</v>
      </c>
      <c r="Q4085">
        <v>427739.109999999</v>
      </c>
      <c r="R4085">
        <v>6175578.6600000001</v>
      </c>
    </row>
    <row r="4086" spans="1:18">
      <c r="A4086">
        <v>2146</v>
      </c>
      <c r="B4086">
        <v>70040195</v>
      </c>
      <c r="C4086">
        <f>+PF1945</f>
        <v>0</v>
      </c>
      <c r="D4086" t="s">
        <v>274</v>
      </c>
      <c r="E4086">
        <v>1423830784000</v>
      </c>
      <c r="F4086">
        <v>1423830469000</v>
      </c>
      <c r="G4086">
        <v>1</v>
      </c>
      <c r="H4086" t="s">
        <v>5009</v>
      </c>
      <c r="I4086" t="s">
        <v>5010</v>
      </c>
      <c r="J4086" t="s">
        <v>5011</v>
      </c>
      <c r="K4086" t="s">
        <v>21</v>
      </c>
      <c r="L4086">
        <v>0</v>
      </c>
      <c r="M4086">
        <v>0</v>
      </c>
      <c r="N4086" t="s">
        <v>22</v>
      </c>
      <c r="O4086">
        <v>6</v>
      </c>
      <c r="P4086" s="30">
        <f>SQRT((postes_2[[#This Row],[x]]-$Q$1)^2+(postes_2[[#This Row],[y]]-$R$1)^2)</f>
        <v>606686.35734260292</v>
      </c>
      <c r="Q4086">
        <v>943720.79999999702</v>
      </c>
      <c r="R4086">
        <v>6246499.0700000003</v>
      </c>
    </row>
    <row r="4087" spans="1:18">
      <c r="A4087">
        <v>1359</v>
      </c>
      <c r="B4087">
        <v>40000945</v>
      </c>
      <c r="C4087">
        <f>+PF2734</f>
        <v>0</v>
      </c>
      <c r="D4087" t="s">
        <v>20</v>
      </c>
      <c r="E4087">
        <v>1065484800000</v>
      </c>
      <c r="F4087" t="s">
        <v>20</v>
      </c>
      <c r="G4087">
        <v>1</v>
      </c>
      <c r="H4087" t="s">
        <v>5620</v>
      </c>
      <c r="I4087" t="s">
        <v>5621</v>
      </c>
      <c r="J4087" t="s">
        <v>20</v>
      </c>
      <c r="K4087" t="s">
        <v>21</v>
      </c>
      <c r="L4087">
        <v>0</v>
      </c>
      <c r="M4087">
        <v>0</v>
      </c>
      <c r="N4087" t="s">
        <v>22</v>
      </c>
      <c r="O4087">
        <v>7</v>
      </c>
      <c r="P4087" s="30">
        <f>SQRT((postes_2[[#This Row],[x]]-$Q$1)^2+(postes_2[[#This Row],[y]]-$R$1)^2)</f>
        <v>607487.37740859797</v>
      </c>
      <c r="Q4087">
        <v>946075.43</v>
      </c>
      <c r="R4087">
        <v>6247093.4800000004</v>
      </c>
    </row>
    <row r="4088" spans="1:18">
      <c r="A4088">
        <v>2302</v>
      </c>
      <c r="B4088">
        <v>50002131</v>
      </c>
      <c r="C4088" t="e">
        <f>+#REF!</f>
        <v>#REF!</v>
      </c>
      <c r="D4088" t="s">
        <v>805</v>
      </c>
      <c r="E4088">
        <v>769737600000</v>
      </c>
      <c r="F4088">
        <v>1293184203000</v>
      </c>
      <c r="G4088">
        <v>1</v>
      </c>
      <c r="H4088" t="s">
        <v>5349</v>
      </c>
      <c r="I4088" t="s">
        <v>5350</v>
      </c>
      <c r="J4088" t="s">
        <v>20</v>
      </c>
      <c r="K4088" t="s">
        <v>21</v>
      </c>
      <c r="L4088">
        <v>0</v>
      </c>
      <c r="M4088">
        <v>0</v>
      </c>
      <c r="N4088" t="s">
        <v>22</v>
      </c>
      <c r="O4088">
        <v>1</v>
      </c>
      <c r="P4088" s="30">
        <f>SQRT((postes_2[[#This Row],[x]]-$Q$1)^2+(postes_2[[#This Row],[y]]-$R$1)^2)</f>
        <v>607996.54454155557</v>
      </c>
      <c r="Q4088">
        <v>667004.86999999697</v>
      </c>
      <c r="R4088">
        <v>6148100.04</v>
      </c>
    </row>
    <row r="4089" spans="1:18">
      <c r="A4089">
        <v>120</v>
      </c>
      <c r="B4089">
        <v>70050288</v>
      </c>
      <c r="C4089">
        <f>+PV3971</f>
        <v>0</v>
      </c>
      <c r="D4089" t="s">
        <v>274</v>
      </c>
      <c r="E4089">
        <v>1415881650000</v>
      </c>
      <c r="F4089">
        <v>1440155123000</v>
      </c>
      <c r="G4089">
        <v>1</v>
      </c>
      <c r="H4089" t="s">
        <v>284</v>
      </c>
      <c r="I4089" t="s">
        <v>285</v>
      </c>
      <c r="J4089" t="s">
        <v>20</v>
      </c>
      <c r="K4089" t="s">
        <v>21</v>
      </c>
      <c r="L4089">
        <v>0</v>
      </c>
      <c r="M4089">
        <v>0</v>
      </c>
      <c r="N4089" t="s">
        <v>267</v>
      </c>
      <c r="O4089">
        <v>3</v>
      </c>
      <c r="P4089" s="30">
        <f>SQRT((postes_2[[#This Row],[x]]-$Q$1)^2+(postes_2[[#This Row],[y]]-$R$1)^2)</f>
        <v>608658.61148424703</v>
      </c>
      <c r="Q4089">
        <v>1000117.939</v>
      </c>
      <c r="R4089">
        <v>6285873.6036999999</v>
      </c>
    </row>
    <row r="4090" spans="1:18">
      <c r="A4090">
        <v>1384</v>
      </c>
      <c r="B4090">
        <v>40001000</v>
      </c>
      <c r="C4090">
        <f>+PF2708</f>
        <v>0</v>
      </c>
      <c r="D4090" t="s">
        <v>17</v>
      </c>
      <c r="E4090">
        <v>1065398400000</v>
      </c>
      <c r="F4090">
        <v>1309275235000</v>
      </c>
      <c r="G4090">
        <v>1</v>
      </c>
      <c r="H4090" t="s">
        <v>2752</v>
      </c>
      <c r="I4090" t="s">
        <v>2753</v>
      </c>
      <c r="J4090" t="s">
        <v>20</v>
      </c>
      <c r="K4090" t="s">
        <v>21</v>
      </c>
      <c r="L4090">
        <v>0</v>
      </c>
      <c r="M4090">
        <v>0</v>
      </c>
      <c r="N4090" t="s">
        <v>22</v>
      </c>
      <c r="O4090">
        <v>3</v>
      </c>
      <c r="P4090" s="30">
        <f>SQRT((postes_2[[#This Row],[x]]-$Q$1)^2+(postes_2[[#This Row],[y]]-$R$1)^2)</f>
        <v>609623.12616097869</v>
      </c>
      <c r="Q4090">
        <v>925150.35000000102</v>
      </c>
      <c r="R4090">
        <v>6231335.75</v>
      </c>
    </row>
    <row r="4091" spans="1:18">
      <c r="A4091">
        <v>1630</v>
      </c>
      <c r="B4091">
        <v>40000341</v>
      </c>
      <c r="C4091">
        <f>+PF2463</f>
        <v>0</v>
      </c>
      <c r="D4091" t="s">
        <v>274</v>
      </c>
      <c r="E4091">
        <v>1125659553000</v>
      </c>
      <c r="F4091">
        <v>1417081253000</v>
      </c>
      <c r="G4091">
        <v>1</v>
      </c>
      <c r="H4091" t="s">
        <v>3466</v>
      </c>
      <c r="I4091" t="s">
        <v>3467</v>
      </c>
      <c r="J4091" t="s">
        <v>20</v>
      </c>
      <c r="K4091" t="s">
        <v>21</v>
      </c>
      <c r="L4091">
        <v>0</v>
      </c>
      <c r="M4091">
        <v>0</v>
      </c>
      <c r="N4091" t="s">
        <v>22</v>
      </c>
      <c r="O4091">
        <v>3</v>
      </c>
      <c r="P4091" s="30">
        <f>SQRT((postes_2[[#This Row],[x]]-$Q$1)^2+(postes_2[[#This Row],[y]]-$R$1)^2)</f>
        <v>609674.39328944171</v>
      </c>
      <c r="Q4091">
        <v>1042285.51</v>
      </c>
      <c r="R4091">
        <v>6323069.9500000002</v>
      </c>
    </row>
    <row r="4092" spans="1:18">
      <c r="A4092">
        <v>4027</v>
      </c>
      <c r="B4092">
        <v>50002133</v>
      </c>
      <c r="C4092" t="e">
        <f>+#REF!</f>
        <v>#REF!</v>
      </c>
      <c r="D4092" t="s">
        <v>805</v>
      </c>
      <c r="E4092">
        <v>769737600000</v>
      </c>
      <c r="F4092">
        <v>1293629299000</v>
      </c>
      <c r="G4092">
        <v>1</v>
      </c>
      <c r="H4092" t="s">
        <v>8052</v>
      </c>
      <c r="I4092" t="s">
        <v>8053</v>
      </c>
      <c r="J4092" t="s">
        <v>20</v>
      </c>
      <c r="K4092" t="s">
        <v>21</v>
      </c>
      <c r="L4092">
        <v>0</v>
      </c>
      <c r="M4092">
        <v>0</v>
      </c>
      <c r="N4092" t="s">
        <v>22</v>
      </c>
      <c r="O4092">
        <v>1</v>
      </c>
      <c r="P4092" s="30">
        <f>SQRT((postes_2[[#This Row],[x]]-$Q$1)^2+(postes_2[[#This Row],[y]]-$R$1)^2)</f>
        <v>609773.82855909143</v>
      </c>
      <c r="Q4092">
        <v>664832.84000000404</v>
      </c>
      <c r="R4092">
        <v>6146116.71</v>
      </c>
    </row>
    <row r="4093" spans="1:18">
      <c r="A4093">
        <v>1910</v>
      </c>
      <c r="B4093">
        <v>40000810</v>
      </c>
      <c r="C4093" t="e">
        <f>+#REF!</f>
        <v>#REF!</v>
      </c>
      <c r="D4093" t="s">
        <v>17</v>
      </c>
      <c r="E4093">
        <v>1065484800000</v>
      </c>
      <c r="F4093">
        <v>1309253780000</v>
      </c>
      <c r="G4093">
        <v>1</v>
      </c>
      <c r="H4093" t="s">
        <v>1464</v>
      </c>
      <c r="I4093" t="s">
        <v>1465</v>
      </c>
      <c r="J4093" t="s">
        <v>20</v>
      </c>
      <c r="K4093" t="s">
        <v>21</v>
      </c>
      <c r="L4093">
        <v>0</v>
      </c>
      <c r="M4093">
        <v>0</v>
      </c>
      <c r="N4093" t="s">
        <v>22</v>
      </c>
      <c r="O4093">
        <v>3</v>
      </c>
      <c r="P4093" s="30">
        <f>SQRT((postes_2[[#This Row],[x]]-$Q$1)^2+(postes_2[[#This Row],[y]]-$R$1)^2)</f>
        <v>609811.06402235827</v>
      </c>
      <c r="Q4093">
        <v>974060.60000000102</v>
      </c>
      <c r="R4093">
        <v>6263900.4100000001</v>
      </c>
    </row>
    <row r="4094" spans="1:18">
      <c r="A4094">
        <v>121</v>
      </c>
      <c r="B4094">
        <v>70050188</v>
      </c>
      <c r="C4094">
        <f>+ZV3975</f>
        <v>0</v>
      </c>
      <c r="D4094" t="s">
        <v>274</v>
      </c>
      <c r="E4094">
        <v>1415881528000</v>
      </c>
      <c r="F4094">
        <v>1440155162000</v>
      </c>
      <c r="G4094">
        <v>1</v>
      </c>
      <c r="H4094" t="s">
        <v>286</v>
      </c>
      <c r="I4094" t="s">
        <v>287</v>
      </c>
      <c r="J4094" t="s">
        <v>288</v>
      </c>
      <c r="K4094" t="s">
        <v>283</v>
      </c>
      <c r="L4094">
        <v>0</v>
      </c>
      <c r="M4094">
        <v>0</v>
      </c>
      <c r="N4094" t="s">
        <v>267</v>
      </c>
      <c r="O4094">
        <v>3</v>
      </c>
      <c r="P4094" s="30">
        <f>SQRT((postes_2[[#This Row],[x]]-$Q$1)^2+(postes_2[[#This Row],[y]]-$R$1)^2)</f>
        <v>610883.39590840915</v>
      </c>
      <c r="Q4094">
        <v>1005999.156</v>
      </c>
      <c r="R4094">
        <v>6287914.6634</v>
      </c>
    </row>
    <row r="4095" spans="1:18">
      <c r="A4095">
        <v>2307</v>
      </c>
      <c r="B4095">
        <v>40000781</v>
      </c>
      <c r="C4095">
        <f>+PF1790</f>
        <v>0</v>
      </c>
      <c r="D4095" t="s">
        <v>17</v>
      </c>
      <c r="E4095">
        <v>610761600000</v>
      </c>
      <c r="F4095">
        <v>1309516629000</v>
      </c>
      <c r="G4095">
        <v>1</v>
      </c>
      <c r="H4095" t="s">
        <v>5359</v>
      </c>
      <c r="I4095" t="s">
        <v>5360</v>
      </c>
      <c r="J4095" t="s">
        <v>670</v>
      </c>
      <c r="K4095" t="s">
        <v>21</v>
      </c>
      <c r="L4095">
        <v>0</v>
      </c>
      <c r="M4095">
        <v>0</v>
      </c>
      <c r="N4095" t="s">
        <v>22</v>
      </c>
      <c r="O4095">
        <v>3</v>
      </c>
      <c r="P4095" s="30">
        <f>SQRT((postes_2[[#This Row],[x]]-$Q$1)^2+(postes_2[[#This Row],[y]]-$R$1)^2)</f>
        <v>611009.66876772442</v>
      </c>
      <c r="Q4095">
        <v>978023.90999999596</v>
      </c>
      <c r="R4095">
        <v>6265367.6699999999</v>
      </c>
    </row>
    <row r="4096" spans="1:18">
      <c r="A4096">
        <v>997</v>
      </c>
      <c r="B4096">
        <v>40000932</v>
      </c>
      <c r="C4096" t="e">
        <f>+#REF!</f>
        <v>#REF!</v>
      </c>
      <c r="D4096" t="s">
        <v>17</v>
      </c>
      <c r="E4096">
        <v>1065484800000</v>
      </c>
      <c r="F4096">
        <v>1309429819000</v>
      </c>
      <c r="G4096">
        <v>1</v>
      </c>
      <c r="H4096" t="s">
        <v>2137</v>
      </c>
      <c r="I4096" t="s">
        <v>2138</v>
      </c>
      <c r="J4096" t="s">
        <v>20</v>
      </c>
      <c r="K4096" t="s">
        <v>21</v>
      </c>
      <c r="L4096">
        <v>0</v>
      </c>
      <c r="M4096">
        <v>0</v>
      </c>
      <c r="N4096" t="s">
        <v>22</v>
      </c>
      <c r="O4096">
        <v>3</v>
      </c>
      <c r="P4096" s="30">
        <f>SQRT((postes_2[[#This Row],[x]]-$Q$1)^2+(postes_2[[#This Row],[y]]-$R$1)^2)</f>
        <v>611146.76947718975</v>
      </c>
      <c r="Q4096">
        <v>957122.99000000197</v>
      </c>
      <c r="R4096">
        <v>6250141.79</v>
      </c>
    </row>
    <row r="4097" spans="1:18">
      <c r="A4097">
        <v>3453</v>
      </c>
      <c r="B4097">
        <v>50002129</v>
      </c>
      <c r="C4097">
        <f>+PF646</f>
        <v>0</v>
      </c>
      <c r="D4097" t="s">
        <v>77</v>
      </c>
      <c r="E4097">
        <v>610761600000</v>
      </c>
      <c r="F4097">
        <v>1324641531000</v>
      </c>
      <c r="G4097">
        <v>1</v>
      </c>
      <c r="H4097" t="s">
        <v>238</v>
      </c>
      <c r="I4097" t="s">
        <v>239</v>
      </c>
      <c r="J4097" t="s">
        <v>240</v>
      </c>
      <c r="K4097" t="s">
        <v>21</v>
      </c>
      <c r="L4097">
        <v>0</v>
      </c>
      <c r="M4097">
        <v>0</v>
      </c>
      <c r="N4097" t="s">
        <v>22</v>
      </c>
      <c r="O4097">
        <v>3</v>
      </c>
      <c r="P4097" s="30">
        <f>SQRT((postes_2[[#This Row],[x]]-$Q$1)^2+(postes_2[[#This Row],[y]]-$R$1)^2)</f>
        <v>611185.81599362206</v>
      </c>
      <c r="Q4097">
        <v>712873.03999999899</v>
      </c>
      <c r="R4097">
        <v>6150916.4400000004</v>
      </c>
    </row>
    <row r="4098" spans="1:18">
      <c r="A4098">
        <v>1637</v>
      </c>
      <c r="B4098">
        <v>40000379</v>
      </c>
      <c r="C4098">
        <f>+PF2463</f>
        <v>0</v>
      </c>
      <c r="D4098" t="s">
        <v>274</v>
      </c>
      <c r="E4098">
        <v>610761600000</v>
      </c>
      <c r="F4098">
        <v>1417083673000</v>
      </c>
      <c r="G4098">
        <v>1</v>
      </c>
      <c r="H4098" t="s">
        <v>3480</v>
      </c>
      <c r="I4098" t="s">
        <v>3481</v>
      </c>
      <c r="J4098" t="s">
        <v>20</v>
      </c>
      <c r="K4098" t="s">
        <v>21</v>
      </c>
      <c r="L4098">
        <v>0</v>
      </c>
      <c r="M4098">
        <v>0</v>
      </c>
      <c r="N4098" t="s">
        <v>22</v>
      </c>
      <c r="O4098">
        <v>3</v>
      </c>
      <c r="P4098" s="30">
        <f>SQRT((postes_2[[#This Row],[x]]-$Q$1)^2+(postes_2[[#This Row],[y]]-$R$1)^2)</f>
        <v>611820.31291824055</v>
      </c>
      <c r="Q4098">
        <v>1037212.31</v>
      </c>
      <c r="R4098">
        <v>6315039.6200000001</v>
      </c>
    </row>
    <row r="4099" spans="1:18">
      <c r="A4099">
        <v>2058</v>
      </c>
      <c r="B4099">
        <v>40000527</v>
      </c>
      <c r="C4099">
        <f>+PF2043</f>
        <v>0</v>
      </c>
      <c r="D4099" t="s">
        <v>274</v>
      </c>
      <c r="E4099">
        <v>610761600000</v>
      </c>
      <c r="F4099">
        <v>1417165147000</v>
      </c>
      <c r="G4099">
        <v>1</v>
      </c>
      <c r="H4099" t="s">
        <v>3965</v>
      </c>
      <c r="I4099" t="s">
        <v>3966</v>
      </c>
      <c r="J4099" t="s">
        <v>20</v>
      </c>
      <c r="K4099" t="s">
        <v>21</v>
      </c>
      <c r="L4099">
        <v>0</v>
      </c>
      <c r="M4099">
        <v>0</v>
      </c>
      <c r="N4099" t="s">
        <v>22</v>
      </c>
      <c r="O4099">
        <v>3</v>
      </c>
      <c r="P4099" s="30">
        <f>SQRT((postes_2[[#This Row],[x]]-$Q$1)^2+(postes_2[[#This Row],[y]]-$R$1)^2)</f>
        <v>612475.5413982037</v>
      </c>
      <c r="Q4099">
        <v>1021590.61</v>
      </c>
      <c r="R4099">
        <v>6299473.8600000003</v>
      </c>
    </row>
    <row r="4100" spans="1:18">
      <c r="A4100">
        <v>996</v>
      </c>
      <c r="B4100">
        <v>40000936</v>
      </c>
      <c r="C4100">
        <f>+PF3106</f>
        <v>0</v>
      </c>
      <c r="D4100" t="s">
        <v>108</v>
      </c>
      <c r="E4100">
        <v>1065484800000</v>
      </c>
      <c r="F4100">
        <v>1229698111000</v>
      </c>
      <c r="G4100">
        <v>1</v>
      </c>
      <c r="H4100" t="s">
        <v>2135</v>
      </c>
      <c r="I4100" t="s">
        <v>2136</v>
      </c>
      <c r="J4100" t="s">
        <v>476</v>
      </c>
      <c r="K4100" t="s">
        <v>21</v>
      </c>
      <c r="L4100">
        <v>0</v>
      </c>
      <c r="M4100">
        <v>0</v>
      </c>
      <c r="N4100" t="s">
        <v>22</v>
      </c>
      <c r="O4100">
        <v>3</v>
      </c>
      <c r="P4100" s="30">
        <f>SQRT((postes_2[[#This Row],[x]]-$Q$1)^2+(postes_2[[#This Row],[y]]-$R$1)^2)</f>
        <v>613127.37690078176</v>
      </c>
      <c r="Q4100">
        <v>958317.32</v>
      </c>
      <c r="R4100">
        <v>6248559.46</v>
      </c>
    </row>
    <row r="4101" spans="1:18">
      <c r="A4101">
        <v>1559</v>
      </c>
      <c r="B4101">
        <v>40000562</v>
      </c>
      <c r="C4101">
        <f>+PF2544</f>
        <v>0</v>
      </c>
      <c r="D4101" t="s">
        <v>274</v>
      </c>
      <c r="E4101">
        <v>610761600000</v>
      </c>
      <c r="F4101">
        <v>1417166095000</v>
      </c>
      <c r="G4101">
        <v>1</v>
      </c>
      <c r="H4101" t="s">
        <v>2519</v>
      </c>
      <c r="I4101" t="s">
        <v>2520</v>
      </c>
      <c r="J4101" t="s">
        <v>20</v>
      </c>
      <c r="K4101" t="s">
        <v>21</v>
      </c>
      <c r="L4101">
        <v>0</v>
      </c>
      <c r="M4101">
        <v>0</v>
      </c>
      <c r="N4101" t="s">
        <v>22</v>
      </c>
      <c r="O4101">
        <v>3</v>
      </c>
      <c r="P4101" s="30">
        <f>SQRT((postes_2[[#This Row],[x]]-$Q$1)^2+(postes_2[[#This Row],[y]]-$R$1)^2)</f>
        <v>614078.1657085059</v>
      </c>
      <c r="Q4101">
        <v>1016834.94</v>
      </c>
      <c r="R4101">
        <v>6293072.3499999996</v>
      </c>
    </row>
    <row r="4102" spans="1:18">
      <c r="A4102">
        <v>1560</v>
      </c>
      <c r="B4102">
        <v>40000592</v>
      </c>
      <c r="C4102">
        <f>+PF2544</f>
        <v>0</v>
      </c>
      <c r="D4102" t="s">
        <v>274</v>
      </c>
      <c r="E4102">
        <v>922406400000</v>
      </c>
      <c r="F4102">
        <v>1415961702000</v>
      </c>
      <c r="G4102">
        <v>1</v>
      </c>
      <c r="H4102" t="s">
        <v>2521</v>
      </c>
      <c r="I4102" t="s">
        <v>2522</v>
      </c>
      <c r="J4102" t="s">
        <v>20</v>
      </c>
      <c r="K4102" t="s">
        <v>21</v>
      </c>
      <c r="L4102">
        <v>0</v>
      </c>
      <c r="M4102">
        <v>0</v>
      </c>
      <c r="N4102" t="s">
        <v>22</v>
      </c>
      <c r="O4102">
        <v>3</v>
      </c>
      <c r="P4102" s="30">
        <f>SQRT((postes_2[[#This Row],[x]]-$Q$1)^2+(postes_2[[#This Row],[y]]-$R$1)^2)</f>
        <v>614358.84507376491</v>
      </c>
      <c r="Q4102">
        <v>1013869.54</v>
      </c>
      <c r="R4102">
        <v>6290099.6100000003</v>
      </c>
    </row>
    <row r="4103" spans="1:18">
      <c r="A4103">
        <v>1563</v>
      </c>
      <c r="B4103">
        <v>40000635</v>
      </c>
      <c r="C4103">
        <f>+PF2542</f>
        <v>0</v>
      </c>
      <c r="D4103" t="s">
        <v>274</v>
      </c>
      <c r="E4103">
        <v>610761600000</v>
      </c>
      <c r="F4103">
        <v>1417172831000</v>
      </c>
      <c r="G4103">
        <v>1</v>
      </c>
      <c r="H4103" t="s">
        <v>2528</v>
      </c>
      <c r="I4103" t="s">
        <v>2529</v>
      </c>
      <c r="J4103" t="s">
        <v>20</v>
      </c>
      <c r="K4103" t="s">
        <v>21</v>
      </c>
      <c r="L4103">
        <v>0</v>
      </c>
      <c r="M4103">
        <v>0</v>
      </c>
      <c r="N4103" t="s">
        <v>22</v>
      </c>
      <c r="O4103">
        <v>3</v>
      </c>
      <c r="P4103" s="30">
        <f>SQRT((postes_2[[#This Row],[x]]-$Q$1)^2+(postes_2[[#This Row],[y]]-$R$1)^2)</f>
        <v>614561.93900557561</v>
      </c>
      <c r="Q4103">
        <v>1010383.27</v>
      </c>
      <c r="R4103">
        <v>6286819.8899999997</v>
      </c>
    </row>
    <row r="4104" spans="1:18">
      <c r="A4104">
        <v>4001</v>
      </c>
      <c r="B4104">
        <v>40000980</v>
      </c>
      <c r="C4104" t="e">
        <f>+#REF!</f>
        <v>#REF!</v>
      </c>
      <c r="D4104" t="s">
        <v>108</v>
      </c>
      <c r="E4104">
        <v>1065484800000</v>
      </c>
      <c r="F4104">
        <v>1229693806000</v>
      </c>
      <c r="G4104">
        <v>1</v>
      </c>
      <c r="H4104" t="s">
        <v>7999</v>
      </c>
      <c r="I4104" t="s">
        <v>8000</v>
      </c>
      <c r="J4104" t="s">
        <v>20</v>
      </c>
      <c r="K4104" t="s">
        <v>21</v>
      </c>
      <c r="L4104">
        <v>0</v>
      </c>
      <c r="M4104">
        <v>0</v>
      </c>
      <c r="N4104" t="s">
        <v>22</v>
      </c>
      <c r="O4104">
        <v>3</v>
      </c>
      <c r="P4104" s="30">
        <f>SQRT((postes_2[[#This Row],[x]]-$Q$1)^2+(postes_2[[#This Row],[y]]-$R$1)^2)</f>
        <v>615019.57261883258</v>
      </c>
      <c r="Q4104">
        <v>946198.53999999899</v>
      </c>
      <c r="R4104">
        <v>6238161.5199999996</v>
      </c>
    </row>
    <row r="4105" spans="1:18">
      <c r="A4105">
        <v>543</v>
      </c>
      <c r="B4105">
        <v>40001007</v>
      </c>
      <c r="C4105">
        <f>+PF3567</f>
        <v>0</v>
      </c>
      <c r="D4105" t="s">
        <v>17</v>
      </c>
      <c r="E4105">
        <v>1065398400000</v>
      </c>
      <c r="F4105">
        <v>1309268374000</v>
      </c>
      <c r="G4105">
        <v>1</v>
      </c>
      <c r="H4105" t="s">
        <v>7877</v>
      </c>
      <c r="I4105" t="s">
        <v>7878</v>
      </c>
      <c r="J4105" t="s">
        <v>20</v>
      </c>
      <c r="K4105" t="s">
        <v>21</v>
      </c>
      <c r="L4105">
        <v>0</v>
      </c>
      <c r="M4105">
        <v>0</v>
      </c>
      <c r="N4105" t="s">
        <v>22</v>
      </c>
      <c r="O4105">
        <v>6</v>
      </c>
      <c r="P4105" s="30">
        <f>SQRT((postes_2[[#This Row],[x]]-$Q$1)^2+(postes_2[[#This Row],[y]]-$R$1)^2)</f>
        <v>615243.11784981447</v>
      </c>
      <c r="Q4105">
        <v>935441.88000000303</v>
      </c>
      <c r="R4105">
        <v>6231047.8499999996</v>
      </c>
    </row>
    <row r="4106" spans="1:18">
      <c r="A4106">
        <v>3361</v>
      </c>
      <c r="B4106">
        <v>40000653</v>
      </c>
      <c r="C4106" t="e">
        <f>+#REF!</f>
        <v>#REF!</v>
      </c>
      <c r="D4106" t="s">
        <v>30</v>
      </c>
      <c r="E4106">
        <v>1225196543000</v>
      </c>
      <c r="F4106">
        <v>1375721420000</v>
      </c>
      <c r="G4106">
        <v>1</v>
      </c>
      <c r="H4106" t="s">
        <v>4171</v>
      </c>
      <c r="I4106" t="s">
        <v>4172</v>
      </c>
      <c r="J4106" t="s">
        <v>20</v>
      </c>
      <c r="K4106" t="s">
        <v>21</v>
      </c>
      <c r="L4106">
        <v>0</v>
      </c>
      <c r="M4106">
        <v>0</v>
      </c>
      <c r="N4106" t="s">
        <v>22</v>
      </c>
      <c r="O4106">
        <v>7</v>
      </c>
      <c r="P4106" s="30">
        <f>SQRT((postes_2[[#This Row],[x]]-$Q$1)^2+(postes_2[[#This Row],[y]]-$R$1)^2)</f>
        <v>615751.08110066049</v>
      </c>
      <c r="Q4106">
        <v>1009610.86</v>
      </c>
      <c r="R4106">
        <v>6284596.2699999996</v>
      </c>
    </row>
    <row r="4107" spans="1:18">
      <c r="A4107">
        <v>1576</v>
      </c>
      <c r="B4107">
        <v>40000421</v>
      </c>
      <c r="C4107" t="e">
        <f>+#REF!</f>
        <v>#REF!</v>
      </c>
      <c r="D4107" t="s">
        <v>274</v>
      </c>
      <c r="E4107">
        <v>610761600000</v>
      </c>
      <c r="F4107">
        <v>1417436133000</v>
      </c>
      <c r="G4107">
        <v>1</v>
      </c>
      <c r="H4107" t="s">
        <v>2554</v>
      </c>
      <c r="I4107" t="s">
        <v>2555</v>
      </c>
      <c r="J4107" t="s">
        <v>20</v>
      </c>
      <c r="K4107" t="s">
        <v>21</v>
      </c>
      <c r="L4107">
        <v>0</v>
      </c>
      <c r="M4107">
        <v>0</v>
      </c>
      <c r="N4107" t="s">
        <v>22</v>
      </c>
      <c r="O4107">
        <v>7</v>
      </c>
      <c r="P4107" s="30">
        <f>SQRT((postes_2[[#This Row],[x]]-$Q$1)^2+(postes_2[[#This Row],[y]]-$R$1)^2)</f>
        <v>615851.43492674723</v>
      </c>
      <c r="Q4107">
        <v>1037186.21</v>
      </c>
      <c r="R4107">
        <v>6309406.4299999997</v>
      </c>
    </row>
    <row r="4108" spans="1:18">
      <c r="A4108">
        <v>647</v>
      </c>
      <c r="B4108">
        <v>40001016</v>
      </c>
      <c r="C4108">
        <f>+PF3463</f>
        <v>0</v>
      </c>
      <c r="D4108" t="s">
        <v>274</v>
      </c>
      <c r="E4108">
        <v>1065398400000</v>
      </c>
      <c r="F4108">
        <v>1442494814000</v>
      </c>
      <c r="G4108">
        <v>1</v>
      </c>
      <c r="H4108" t="s">
        <v>2073</v>
      </c>
      <c r="I4108" t="s">
        <v>2074</v>
      </c>
      <c r="J4108" t="s">
        <v>20</v>
      </c>
      <c r="K4108" t="s">
        <v>21</v>
      </c>
      <c r="L4108">
        <v>0</v>
      </c>
      <c r="M4108">
        <v>0</v>
      </c>
      <c r="N4108" t="s">
        <v>22</v>
      </c>
      <c r="O4108">
        <v>3</v>
      </c>
      <c r="P4108" s="30">
        <f>SQRT((postes_2[[#This Row],[x]]-$Q$1)^2+(postes_2[[#This Row],[y]]-$R$1)^2)</f>
        <v>615911.62507744168</v>
      </c>
      <c r="Q4108">
        <v>931724.99000000197</v>
      </c>
      <c r="R4108">
        <v>6227970.29</v>
      </c>
    </row>
    <row r="4109" spans="1:18">
      <c r="A4109">
        <v>1565</v>
      </c>
      <c r="B4109">
        <v>40000571</v>
      </c>
      <c r="C4109">
        <f>+PF2549</f>
        <v>0</v>
      </c>
      <c r="D4109" t="s">
        <v>274</v>
      </c>
      <c r="E4109">
        <v>989884800000</v>
      </c>
      <c r="F4109">
        <v>1415967218000</v>
      </c>
      <c r="G4109">
        <v>1</v>
      </c>
      <c r="H4109" t="s">
        <v>2532</v>
      </c>
      <c r="I4109" t="s">
        <v>2533</v>
      </c>
      <c r="J4109" t="s">
        <v>20</v>
      </c>
      <c r="K4109" t="s">
        <v>21</v>
      </c>
      <c r="L4109">
        <v>0</v>
      </c>
      <c r="M4109">
        <v>0</v>
      </c>
      <c r="N4109" t="s">
        <v>22</v>
      </c>
      <c r="O4109">
        <v>6</v>
      </c>
      <c r="P4109" s="30">
        <f>SQRT((postes_2[[#This Row],[x]]-$Q$1)^2+(postes_2[[#This Row],[y]]-$R$1)^2)</f>
        <v>616277.00942335511</v>
      </c>
      <c r="Q4109">
        <v>1018311.32</v>
      </c>
      <c r="R4109">
        <v>6291442.6200000001</v>
      </c>
    </row>
    <row r="4110" spans="1:18">
      <c r="A4110">
        <v>309</v>
      </c>
      <c r="B4110">
        <v>40000988</v>
      </c>
      <c r="C4110">
        <f>+PF3806</f>
        <v>0</v>
      </c>
      <c r="D4110" t="s">
        <v>20</v>
      </c>
      <c r="E4110">
        <v>1065398400000</v>
      </c>
      <c r="F4110" t="s">
        <v>20</v>
      </c>
      <c r="G4110">
        <v>1</v>
      </c>
      <c r="H4110" t="s">
        <v>729</v>
      </c>
      <c r="I4110" t="s">
        <v>730</v>
      </c>
      <c r="J4110" t="s">
        <v>20</v>
      </c>
      <c r="K4110" t="s">
        <v>21</v>
      </c>
      <c r="L4110">
        <v>0</v>
      </c>
      <c r="M4110">
        <v>0</v>
      </c>
      <c r="N4110" t="s">
        <v>22</v>
      </c>
      <c r="O4110">
        <v>6</v>
      </c>
      <c r="P4110" s="30">
        <f>SQRT((postes_2[[#This Row],[x]]-$Q$1)^2+(postes_2[[#This Row],[y]]-$R$1)^2)</f>
        <v>616801.22814925795</v>
      </c>
      <c r="Q4110">
        <v>941889.35999999905</v>
      </c>
      <c r="R4110">
        <v>6233265.7599999998</v>
      </c>
    </row>
    <row r="4111" spans="1:18">
      <c r="A4111">
        <v>3302</v>
      </c>
      <c r="B4111">
        <v>40001009</v>
      </c>
      <c r="C4111" t="e">
        <f>+#REF!</f>
        <v>#REF!</v>
      </c>
      <c r="D4111" t="s">
        <v>23</v>
      </c>
      <c r="E4111">
        <v>1065398400000</v>
      </c>
      <c r="F4111">
        <v>1303377428000</v>
      </c>
      <c r="G4111">
        <v>1</v>
      </c>
      <c r="H4111" t="s">
        <v>3666</v>
      </c>
      <c r="I4111" t="s">
        <v>3667</v>
      </c>
      <c r="J4111" t="s">
        <v>670</v>
      </c>
      <c r="K4111" t="s">
        <v>21</v>
      </c>
      <c r="L4111">
        <v>0</v>
      </c>
      <c r="M4111">
        <v>0</v>
      </c>
      <c r="N4111" t="s">
        <v>22</v>
      </c>
      <c r="O4111">
        <v>3</v>
      </c>
      <c r="P4111" s="30">
        <f>SQRT((postes_2[[#This Row],[x]]-$Q$1)^2+(postes_2[[#This Row],[y]]-$R$1)^2)</f>
        <v>617094.42340788944</v>
      </c>
      <c r="Q4111">
        <v>935400.82999999798</v>
      </c>
      <c r="R4111">
        <v>6228843.4199999999</v>
      </c>
    </row>
    <row r="4112" spans="1:18">
      <c r="A4112">
        <v>2123</v>
      </c>
      <c r="B4112">
        <v>40000261</v>
      </c>
      <c r="C4112">
        <f>+PF1993</f>
        <v>0</v>
      </c>
      <c r="D4112" t="s">
        <v>274</v>
      </c>
      <c r="E4112">
        <v>610761600000</v>
      </c>
      <c r="F4112">
        <v>1416410955000</v>
      </c>
      <c r="G4112">
        <v>1</v>
      </c>
      <c r="H4112" t="s">
        <v>4320</v>
      </c>
      <c r="I4112" t="s">
        <v>4321</v>
      </c>
      <c r="J4112" t="s">
        <v>20</v>
      </c>
      <c r="K4112" t="s">
        <v>21</v>
      </c>
      <c r="L4112">
        <v>0</v>
      </c>
      <c r="M4112">
        <v>0</v>
      </c>
      <c r="N4112" t="s">
        <v>22</v>
      </c>
      <c r="O4112">
        <v>5</v>
      </c>
      <c r="P4112" s="30">
        <f>SQRT((postes_2[[#This Row],[x]]-$Q$1)^2+(postes_2[[#This Row],[y]]-$R$1)^2)</f>
        <v>617281.4893894376</v>
      </c>
      <c r="Q4112">
        <v>1067396.92</v>
      </c>
      <c r="R4112">
        <v>6338427.9199999999</v>
      </c>
    </row>
    <row r="4113" spans="1:18">
      <c r="A4113">
        <v>542</v>
      </c>
      <c r="B4113">
        <v>40001011</v>
      </c>
      <c r="C4113" t="e">
        <f>+#REF!</f>
        <v>#REF!</v>
      </c>
      <c r="D4113" t="s">
        <v>152</v>
      </c>
      <c r="E4113">
        <v>1065398400000</v>
      </c>
      <c r="F4113">
        <v>1279624527000</v>
      </c>
      <c r="G4113">
        <v>1</v>
      </c>
      <c r="H4113" t="s">
        <v>7874</v>
      </c>
      <c r="I4113" t="s">
        <v>7875</v>
      </c>
      <c r="J4113" t="s">
        <v>7876</v>
      </c>
      <c r="K4113" t="s">
        <v>21</v>
      </c>
      <c r="L4113">
        <v>0</v>
      </c>
      <c r="M4113">
        <v>0</v>
      </c>
      <c r="N4113" t="s">
        <v>22</v>
      </c>
      <c r="O4113">
        <v>3</v>
      </c>
      <c r="P4113" s="30">
        <f>SQRT((postes_2[[#This Row],[x]]-$Q$1)^2+(postes_2[[#This Row],[y]]-$R$1)^2)</f>
        <v>617386.20674667507</v>
      </c>
      <c r="Q4113">
        <v>937213.32999999798</v>
      </c>
      <c r="R4113">
        <v>6229626.4400000004</v>
      </c>
    </row>
    <row r="4114" spans="1:18">
      <c r="A4114">
        <v>2682</v>
      </c>
      <c r="B4114">
        <v>40001010</v>
      </c>
      <c r="C4114" t="e">
        <f>+#REF!</f>
        <v>#REF!</v>
      </c>
      <c r="D4114" t="s">
        <v>264</v>
      </c>
      <c r="E4114">
        <v>1065398400000</v>
      </c>
      <c r="F4114">
        <v>1437412748000</v>
      </c>
      <c r="G4114">
        <v>1</v>
      </c>
      <c r="H4114" t="s">
        <v>5086</v>
      </c>
      <c r="I4114" t="s">
        <v>5087</v>
      </c>
      <c r="J4114" t="s">
        <v>20</v>
      </c>
      <c r="K4114" t="s">
        <v>21</v>
      </c>
      <c r="L4114">
        <v>0</v>
      </c>
      <c r="M4114">
        <v>0</v>
      </c>
      <c r="N4114" t="s">
        <v>22</v>
      </c>
      <c r="O4114">
        <v>3</v>
      </c>
      <c r="P4114" s="30">
        <f>SQRT((postes_2[[#This Row],[x]]-$Q$1)^2+(postes_2[[#This Row],[y]]-$R$1)^2)</f>
        <v>617656.82989742805</v>
      </c>
      <c r="Q4114">
        <v>938994.39000000095</v>
      </c>
      <c r="R4114">
        <v>6230421.9900000002</v>
      </c>
    </row>
    <row r="4115" spans="1:18">
      <c r="A4115">
        <v>2121</v>
      </c>
      <c r="B4115">
        <v>40000280</v>
      </c>
      <c r="C4115">
        <f>+PF1996</f>
        <v>0</v>
      </c>
      <c r="D4115" t="s">
        <v>274</v>
      </c>
      <c r="E4115">
        <v>610761600000</v>
      </c>
      <c r="F4115">
        <v>1416487076000</v>
      </c>
      <c r="G4115">
        <v>1</v>
      </c>
      <c r="H4115" t="s">
        <v>4315</v>
      </c>
      <c r="I4115" t="s">
        <v>4316</v>
      </c>
      <c r="J4115" t="s">
        <v>20</v>
      </c>
      <c r="K4115" t="s">
        <v>21</v>
      </c>
      <c r="L4115">
        <v>0</v>
      </c>
      <c r="M4115">
        <v>0</v>
      </c>
      <c r="N4115" t="s">
        <v>22</v>
      </c>
      <c r="O4115">
        <v>3</v>
      </c>
      <c r="P4115" s="30">
        <f>SQRT((postes_2[[#This Row],[x]]-$Q$1)^2+(postes_2[[#This Row],[y]]-$R$1)^2)</f>
        <v>618154.18535189377</v>
      </c>
      <c r="Q4115">
        <v>1066822.32</v>
      </c>
      <c r="R4115">
        <v>6336501.3099999996</v>
      </c>
    </row>
    <row r="4116" spans="1:18">
      <c r="A4116">
        <v>3573</v>
      </c>
      <c r="B4116">
        <v>40001020</v>
      </c>
      <c r="C4116" t="e">
        <f>+#REF!</f>
        <v>#REF!</v>
      </c>
      <c r="D4116" t="s">
        <v>20</v>
      </c>
      <c r="E4116">
        <v>1065398400000</v>
      </c>
      <c r="F4116" t="s">
        <v>20</v>
      </c>
      <c r="G4116">
        <v>1</v>
      </c>
      <c r="H4116" t="s">
        <v>3610</v>
      </c>
      <c r="I4116" t="s">
        <v>3610</v>
      </c>
      <c r="J4116" t="s">
        <v>20</v>
      </c>
      <c r="K4116" t="s">
        <v>21</v>
      </c>
      <c r="L4116">
        <v>0</v>
      </c>
      <c r="M4116">
        <v>0</v>
      </c>
      <c r="N4116" t="s">
        <v>22</v>
      </c>
      <c r="O4116">
        <v>3</v>
      </c>
      <c r="P4116" s="30">
        <f>SQRT((postes_2[[#This Row],[x]]-$Q$1)^2+(postes_2[[#This Row],[y]]-$R$1)^2)</f>
        <v>618872.03580142104</v>
      </c>
      <c r="Q4116">
        <v>932685.77000000305</v>
      </c>
      <c r="R4116">
        <v>6225088.2999999998</v>
      </c>
    </row>
    <row r="4117" spans="1:18">
      <c r="A4117">
        <v>907</v>
      </c>
      <c r="B4117">
        <v>40001019</v>
      </c>
      <c r="C4117">
        <f>+PF3212</f>
        <v>0</v>
      </c>
      <c r="D4117" t="s">
        <v>1094</v>
      </c>
      <c r="E4117">
        <v>1065398400000</v>
      </c>
      <c r="F4117">
        <v>1424445624000</v>
      </c>
      <c r="G4117">
        <v>1</v>
      </c>
      <c r="H4117" t="s">
        <v>1956</v>
      </c>
      <c r="I4117" t="s">
        <v>1957</v>
      </c>
      <c r="J4117" t="s">
        <v>20</v>
      </c>
      <c r="K4117" t="s">
        <v>21</v>
      </c>
      <c r="L4117">
        <v>0</v>
      </c>
      <c r="M4117">
        <v>0</v>
      </c>
      <c r="N4117" t="s">
        <v>22</v>
      </c>
      <c r="O4117">
        <v>3</v>
      </c>
      <c r="P4117" s="30">
        <f>SQRT((postes_2[[#This Row],[x]]-$Q$1)^2+(postes_2[[#This Row],[y]]-$R$1)^2)</f>
        <v>618891.81815801782</v>
      </c>
      <c r="Q4117">
        <v>935121.10999999905</v>
      </c>
      <c r="R4117">
        <v>6226557.9199999999</v>
      </c>
    </row>
    <row r="4118" spans="1:18">
      <c r="A4118">
        <v>3659</v>
      </c>
      <c r="B4118">
        <v>40001004</v>
      </c>
      <c r="C4118" t="e">
        <f>+#REF!</f>
        <v>#REF!</v>
      </c>
      <c r="D4118" t="s">
        <v>30</v>
      </c>
      <c r="E4118">
        <v>1065398400000</v>
      </c>
      <c r="F4118">
        <v>1415964871000</v>
      </c>
      <c r="G4118">
        <v>1</v>
      </c>
      <c r="H4118" t="s">
        <v>7450</v>
      </c>
      <c r="I4118" t="s">
        <v>7451</v>
      </c>
      <c r="J4118" t="s">
        <v>20</v>
      </c>
      <c r="K4118" t="s">
        <v>21</v>
      </c>
      <c r="L4118">
        <v>0</v>
      </c>
      <c r="M4118">
        <v>0</v>
      </c>
      <c r="N4118" t="s">
        <v>22</v>
      </c>
      <c r="O4118">
        <v>3</v>
      </c>
      <c r="P4118" s="30">
        <f>SQRT((postes_2[[#This Row],[x]]-$Q$1)^2+(postes_2[[#This Row],[y]]-$R$1)^2)</f>
        <v>618976.24663993483</v>
      </c>
      <c r="Q4118">
        <v>941289.07</v>
      </c>
      <c r="R4118">
        <v>6230308.5800000001</v>
      </c>
    </row>
    <row r="4119" spans="1:18">
      <c r="A4119">
        <v>417</v>
      </c>
      <c r="B4119">
        <v>40000534</v>
      </c>
      <c r="C4119">
        <f>+PF3704</f>
        <v>0</v>
      </c>
      <c r="D4119" t="s">
        <v>56</v>
      </c>
      <c r="E4119">
        <v>610761600000</v>
      </c>
      <c r="F4119">
        <v>1377794513000</v>
      </c>
      <c r="G4119">
        <v>1</v>
      </c>
      <c r="H4119" t="s">
        <v>4138</v>
      </c>
      <c r="I4119" t="s">
        <v>4138</v>
      </c>
      <c r="J4119" t="s">
        <v>20</v>
      </c>
      <c r="K4119" t="s">
        <v>21</v>
      </c>
      <c r="L4119">
        <v>0</v>
      </c>
      <c r="M4119">
        <v>0</v>
      </c>
      <c r="N4119" t="s">
        <v>22</v>
      </c>
      <c r="O4119">
        <v>3</v>
      </c>
      <c r="P4119" s="30">
        <f>SQRT((postes_2[[#This Row],[x]]-$Q$1)^2+(postes_2[[#This Row],[y]]-$R$1)^2)</f>
        <v>619104.01180449314</v>
      </c>
      <c r="Q4119">
        <v>1030770.45</v>
      </c>
      <c r="R4119">
        <v>6298889.2400000002</v>
      </c>
    </row>
    <row r="4120" spans="1:18">
      <c r="A4120">
        <v>1261</v>
      </c>
      <c r="B4120">
        <v>40000587</v>
      </c>
      <c r="C4120">
        <f>+PF2861</f>
        <v>0</v>
      </c>
      <c r="D4120" t="s">
        <v>274</v>
      </c>
      <c r="E4120">
        <v>783820800000</v>
      </c>
      <c r="F4120">
        <v>1417168937000</v>
      </c>
      <c r="G4120">
        <v>1</v>
      </c>
      <c r="H4120" t="s">
        <v>3154</v>
      </c>
      <c r="I4120" t="s">
        <v>3155</v>
      </c>
      <c r="J4120" t="s">
        <v>20</v>
      </c>
      <c r="K4120" t="s">
        <v>21</v>
      </c>
      <c r="L4120">
        <v>0</v>
      </c>
      <c r="M4120">
        <v>0</v>
      </c>
      <c r="N4120" t="s">
        <v>22</v>
      </c>
      <c r="O4120">
        <v>3</v>
      </c>
      <c r="P4120" s="30">
        <f>SQRT((postes_2[[#This Row],[x]]-$Q$1)^2+(postes_2[[#This Row],[y]]-$R$1)^2)</f>
        <v>619139.80842164275</v>
      </c>
      <c r="Q4120">
        <v>1021608.55</v>
      </c>
      <c r="R4120">
        <v>6290538.3700000001</v>
      </c>
    </row>
    <row r="4121" spans="1:18">
      <c r="A4121">
        <v>51</v>
      </c>
      <c r="B4121">
        <v>70046288</v>
      </c>
      <c r="C4121">
        <f>+PF4072</f>
        <v>0</v>
      </c>
      <c r="D4121" t="s">
        <v>264</v>
      </c>
      <c r="E4121">
        <v>1464028092000</v>
      </c>
      <c r="F4121">
        <v>1379501142000</v>
      </c>
      <c r="G4121">
        <v>1</v>
      </c>
      <c r="H4121" t="s">
        <v>6836</v>
      </c>
      <c r="I4121" t="s">
        <v>6837</v>
      </c>
      <c r="J4121" t="s">
        <v>6838</v>
      </c>
      <c r="K4121" t="s">
        <v>21</v>
      </c>
      <c r="L4121">
        <v>0</v>
      </c>
      <c r="M4121">
        <v>0</v>
      </c>
      <c r="N4121" t="s">
        <v>22</v>
      </c>
      <c r="O4121">
        <v>3</v>
      </c>
      <c r="P4121" s="30">
        <f>SQRT((postes_2[[#This Row],[x]]-$Q$1)^2+(postes_2[[#This Row],[y]]-$R$1)^2)</f>
        <v>619332.34455363359</v>
      </c>
      <c r="Q4121">
        <v>938103.63000000303</v>
      </c>
      <c r="R4121">
        <v>6227888.0999999996</v>
      </c>
    </row>
    <row r="4122" spans="1:18">
      <c r="A4122">
        <v>2132</v>
      </c>
      <c r="B4122">
        <v>40000296</v>
      </c>
      <c r="C4122" t="e">
        <f>+#REF!</f>
        <v>#REF!</v>
      </c>
      <c r="D4122" t="s">
        <v>274</v>
      </c>
      <c r="E4122">
        <v>610761600000</v>
      </c>
      <c r="F4122">
        <v>1416487655000</v>
      </c>
      <c r="G4122">
        <v>1</v>
      </c>
      <c r="H4122" t="s">
        <v>4337</v>
      </c>
      <c r="I4122" t="s">
        <v>4338</v>
      </c>
      <c r="J4122" t="s">
        <v>20</v>
      </c>
      <c r="K4122" t="s">
        <v>21</v>
      </c>
      <c r="L4122">
        <v>0</v>
      </c>
      <c r="M4122">
        <v>0</v>
      </c>
      <c r="N4122" t="s">
        <v>22</v>
      </c>
      <c r="O4122">
        <v>3</v>
      </c>
      <c r="P4122" s="30">
        <f>SQRT((postes_2[[#This Row],[x]]-$Q$1)^2+(postes_2[[#This Row],[y]]-$R$1)^2)</f>
        <v>619609.83635902568</v>
      </c>
      <c r="Q4122">
        <v>1065691.53</v>
      </c>
      <c r="R4122">
        <v>6333118.3700000001</v>
      </c>
    </row>
    <row r="4123" spans="1:18">
      <c r="A4123">
        <v>3885</v>
      </c>
      <c r="B4123">
        <v>40001014</v>
      </c>
      <c r="C4123" t="e">
        <f>+#REF!</f>
        <v>#REF!</v>
      </c>
      <c r="D4123" t="s">
        <v>274</v>
      </c>
      <c r="E4123">
        <v>1065398400000</v>
      </c>
      <c r="F4123">
        <v>1424352348000</v>
      </c>
      <c r="G4123">
        <v>1</v>
      </c>
      <c r="H4123" t="s">
        <v>8193</v>
      </c>
      <c r="I4123" t="s">
        <v>8194</v>
      </c>
      <c r="J4123" t="s">
        <v>20</v>
      </c>
      <c r="K4123" t="s">
        <v>21</v>
      </c>
      <c r="L4123">
        <v>0</v>
      </c>
      <c r="M4123">
        <v>0</v>
      </c>
      <c r="N4123" t="s">
        <v>22</v>
      </c>
      <c r="O4123">
        <v>3</v>
      </c>
      <c r="P4123" s="30">
        <f>SQRT((postes_2[[#This Row],[x]]-$Q$1)^2+(postes_2[[#This Row],[y]]-$R$1)^2)</f>
        <v>619934.21007821488</v>
      </c>
      <c r="Q4123">
        <v>940030.32999999798</v>
      </c>
      <c r="R4123">
        <v>6228383.3600000003</v>
      </c>
    </row>
    <row r="4124" spans="1:18">
      <c r="A4124">
        <v>3074</v>
      </c>
      <c r="B4124">
        <v>40000726</v>
      </c>
      <c r="C4124" t="e">
        <f>+#REF!</f>
        <v>#REF!</v>
      </c>
      <c r="D4124" t="s">
        <v>30</v>
      </c>
      <c r="E4124" s="1">
        <v>1002672000000</v>
      </c>
      <c r="F4124">
        <v>1451910786000</v>
      </c>
      <c r="G4124">
        <v>1</v>
      </c>
      <c r="H4124" t="s">
        <v>2988</v>
      </c>
      <c r="I4124" t="s">
        <v>2989</v>
      </c>
      <c r="J4124" t="s">
        <v>26</v>
      </c>
      <c r="K4124" t="s">
        <v>21</v>
      </c>
      <c r="L4124">
        <v>0</v>
      </c>
      <c r="M4124">
        <v>0</v>
      </c>
      <c r="N4124" t="s">
        <v>22</v>
      </c>
      <c r="O4124">
        <v>3</v>
      </c>
      <c r="P4124" s="30">
        <f>SQRT((postes_2[[#This Row],[x]]-$Q$1)^2+(postes_2[[#This Row],[y]]-$R$1)^2)</f>
        <v>620394.58044131414</v>
      </c>
      <c r="Q4124">
        <v>998126.79999999702</v>
      </c>
      <c r="R4124">
        <v>6269095.6600000001</v>
      </c>
    </row>
    <row r="4125" spans="1:18">
      <c r="A4125">
        <v>1195</v>
      </c>
      <c r="B4125">
        <v>40000996</v>
      </c>
      <c r="C4125">
        <f>+PF2935</f>
        <v>0</v>
      </c>
      <c r="D4125" t="s">
        <v>274</v>
      </c>
      <c r="E4125">
        <v>1065484800000</v>
      </c>
      <c r="F4125">
        <v>1456417714000</v>
      </c>
      <c r="G4125">
        <v>1</v>
      </c>
      <c r="H4125" t="s">
        <v>5574</v>
      </c>
      <c r="I4125" t="s">
        <v>5575</v>
      </c>
      <c r="J4125" t="s">
        <v>20</v>
      </c>
      <c r="K4125" t="s">
        <v>21</v>
      </c>
      <c r="L4125">
        <v>0</v>
      </c>
      <c r="M4125">
        <v>0</v>
      </c>
      <c r="N4125" t="s">
        <v>22</v>
      </c>
      <c r="O4125">
        <v>6</v>
      </c>
      <c r="P4125" s="30">
        <f>SQRT((postes_2[[#This Row],[x]]-$Q$1)^2+(postes_2[[#This Row],[y]]-$R$1)^2)</f>
        <v>620728.77007094701</v>
      </c>
      <c r="Q4125">
        <v>945925.39000000095</v>
      </c>
      <c r="R4125">
        <v>6231185.21</v>
      </c>
    </row>
    <row r="4126" spans="1:18">
      <c r="A4126">
        <v>3678</v>
      </c>
      <c r="B4126">
        <v>40000733</v>
      </c>
      <c r="C4126" t="e">
        <f>+#REF!</f>
        <v>#REF!</v>
      </c>
      <c r="D4126" t="s">
        <v>56</v>
      </c>
      <c r="E4126">
        <v>1181226809000</v>
      </c>
      <c r="F4126">
        <v>1181226772000</v>
      </c>
      <c r="G4126">
        <v>1</v>
      </c>
      <c r="H4126" t="s">
        <v>7572</v>
      </c>
      <c r="I4126" t="s">
        <v>7572</v>
      </c>
      <c r="J4126" t="s">
        <v>7573</v>
      </c>
      <c r="K4126" t="s">
        <v>21</v>
      </c>
      <c r="L4126">
        <v>0</v>
      </c>
      <c r="M4126">
        <v>0</v>
      </c>
      <c r="N4126" t="s">
        <v>22</v>
      </c>
      <c r="O4126">
        <v>3</v>
      </c>
      <c r="P4126" s="30">
        <f>SQRT((postes_2[[#This Row],[x]]-$Q$1)^2+(postes_2[[#This Row],[y]]-$R$1)^2)</f>
        <v>621357.30487095006</v>
      </c>
      <c r="Q4126">
        <v>997408.27000000305</v>
      </c>
      <c r="R4126">
        <v>6267290.4400000004</v>
      </c>
    </row>
    <row r="4127" spans="1:18">
      <c r="A4127">
        <v>3836</v>
      </c>
      <c r="B4127">
        <v>40000515</v>
      </c>
      <c r="C4127" t="e">
        <f>+#REF!</f>
        <v>#REF!</v>
      </c>
      <c r="D4127" t="s">
        <v>274</v>
      </c>
      <c r="E4127">
        <v>610761600000</v>
      </c>
      <c r="F4127">
        <v>1416564956000</v>
      </c>
      <c r="G4127">
        <v>1</v>
      </c>
      <c r="H4127" t="s">
        <v>8357</v>
      </c>
      <c r="I4127" t="s">
        <v>8358</v>
      </c>
      <c r="J4127" t="s">
        <v>20</v>
      </c>
      <c r="K4127" t="s">
        <v>21</v>
      </c>
      <c r="L4127">
        <v>0</v>
      </c>
      <c r="M4127">
        <v>0</v>
      </c>
      <c r="N4127" t="s">
        <v>22</v>
      </c>
      <c r="O4127">
        <v>6</v>
      </c>
      <c r="P4127" s="30">
        <f>SQRT((postes_2[[#This Row],[x]]-$Q$1)^2+(postes_2[[#This Row],[y]]-$R$1)^2)</f>
        <v>622780.96137177583</v>
      </c>
      <c r="Q4127">
        <v>1037382.74</v>
      </c>
      <c r="R4127">
        <v>6300029.8499999996</v>
      </c>
    </row>
    <row r="4128" spans="1:18">
      <c r="A4128">
        <v>4091</v>
      </c>
      <c r="B4128">
        <v>70030633</v>
      </c>
      <c r="C4128" t="e">
        <f>+#REF!</f>
        <v>#REF!</v>
      </c>
      <c r="D4128" t="s">
        <v>274</v>
      </c>
      <c r="E4128">
        <v>1284634663000</v>
      </c>
      <c r="F4128">
        <v>1416564931000</v>
      </c>
      <c r="G4128">
        <v>1</v>
      </c>
      <c r="H4128" t="s">
        <v>8357</v>
      </c>
      <c r="I4128" t="s">
        <v>8358</v>
      </c>
      <c r="J4128" t="s">
        <v>20</v>
      </c>
      <c r="K4128" t="s">
        <v>21</v>
      </c>
      <c r="L4128">
        <v>0</v>
      </c>
      <c r="M4128">
        <v>0</v>
      </c>
      <c r="N4128" t="s">
        <v>22</v>
      </c>
      <c r="O4128">
        <v>5</v>
      </c>
      <c r="P4128" s="30">
        <f>SQRT((postes_2[[#This Row],[x]]-$Q$1)^2+(postes_2[[#This Row],[y]]-$R$1)^2)</f>
        <v>622780.96137177583</v>
      </c>
      <c r="Q4128">
        <v>1037382.74</v>
      </c>
      <c r="R4128">
        <v>6300029.8499999996</v>
      </c>
    </row>
    <row r="4129" spans="1:18">
      <c r="A4129">
        <v>1575</v>
      </c>
      <c r="B4129">
        <v>40000416</v>
      </c>
      <c r="C4129" t="e">
        <f>+#REF!</f>
        <v>#REF!</v>
      </c>
      <c r="D4129" t="s">
        <v>274</v>
      </c>
      <c r="E4129">
        <v>783820800000</v>
      </c>
      <c r="F4129">
        <v>1417435920000</v>
      </c>
      <c r="G4129">
        <v>1</v>
      </c>
      <c r="H4129" t="s">
        <v>2552</v>
      </c>
      <c r="I4129" t="s">
        <v>2552</v>
      </c>
      <c r="J4129" t="s">
        <v>2553</v>
      </c>
      <c r="K4129" t="s">
        <v>21</v>
      </c>
      <c r="L4129">
        <v>0</v>
      </c>
      <c r="M4129">
        <v>0</v>
      </c>
      <c r="N4129" t="s">
        <v>22</v>
      </c>
      <c r="O4129">
        <v>3</v>
      </c>
      <c r="P4129" s="30">
        <f>SQRT((postes_2[[#This Row],[x]]-$Q$1)^2+(postes_2[[#This Row],[y]]-$R$1)^2)</f>
        <v>623291.10181879217</v>
      </c>
      <c r="Q4129">
        <v>1048179.99</v>
      </c>
      <c r="R4129">
        <v>6309726.9100000001</v>
      </c>
    </row>
    <row r="4130" spans="1:18">
      <c r="A4130">
        <v>1839</v>
      </c>
      <c r="B4130">
        <v>40000339</v>
      </c>
      <c r="C4130" t="e">
        <f>+#REF!</f>
        <v>#REF!</v>
      </c>
      <c r="D4130" t="s">
        <v>274</v>
      </c>
      <c r="E4130">
        <v>610761600000</v>
      </c>
      <c r="F4130">
        <v>1416399428000</v>
      </c>
      <c r="G4130">
        <v>1</v>
      </c>
      <c r="H4130" t="s">
        <v>4343</v>
      </c>
      <c r="I4130" t="s">
        <v>4343</v>
      </c>
      <c r="J4130" t="s">
        <v>20</v>
      </c>
      <c r="K4130" t="s">
        <v>21</v>
      </c>
      <c r="L4130">
        <v>0</v>
      </c>
      <c r="M4130">
        <v>0</v>
      </c>
      <c r="N4130" t="s">
        <v>22</v>
      </c>
      <c r="O4130">
        <v>3</v>
      </c>
      <c r="P4130" s="30">
        <f>SQRT((postes_2[[#This Row],[x]]-$Q$1)^2+(postes_2[[#This Row],[y]]-$R$1)^2)</f>
        <v>624364.97226081975</v>
      </c>
      <c r="Q4130">
        <v>1062692.23</v>
      </c>
      <c r="R4130">
        <v>6322967.25</v>
      </c>
    </row>
    <row r="4131" spans="1:18">
      <c r="A4131">
        <v>3998</v>
      </c>
      <c r="B4131">
        <v>40000364</v>
      </c>
      <c r="C4131" t="e">
        <f>+#REF!</f>
        <v>#REF!</v>
      </c>
      <c r="D4131" t="s">
        <v>274</v>
      </c>
      <c r="E4131">
        <v>783820800000</v>
      </c>
      <c r="F4131">
        <v>1416489534000</v>
      </c>
      <c r="G4131">
        <v>1</v>
      </c>
      <c r="H4131" t="s">
        <v>7993</v>
      </c>
      <c r="I4131" t="s">
        <v>7994</v>
      </c>
      <c r="J4131" t="s">
        <v>20</v>
      </c>
      <c r="K4131" t="s">
        <v>21</v>
      </c>
      <c r="L4131">
        <v>0</v>
      </c>
      <c r="M4131">
        <v>0</v>
      </c>
      <c r="N4131" t="s">
        <v>22</v>
      </c>
      <c r="O4131">
        <v>3</v>
      </c>
      <c r="P4131" s="30">
        <f>SQRT((postes_2[[#This Row],[x]]-$Q$1)^2+(postes_2[[#This Row],[y]]-$R$1)^2)</f>
        <v>624583.71913208091</v>
      </c>
      <c r="Q4131">
        <v>1059671.9099999999</v>
      </c>
      <c r="R4131">
        <v>6319501.7199999997</v>
      </c>
    </row>
    <row r="4132" spans="1:18">
      <c r="A4132">
        <v>2896</v>
      </c>
      <c r="B4132">
        <v>40000748</v>
      </c>
      <c r="C4132" t="e">
        <f>+#REF!</f>
        <v>#REF!</v>
      </c>
      <c r="D4132" t="s">
        <v>30</v>
      </c>
      <c r="E4132">
        <v>1181227509000</v>
      </c>
      <c r="F4132">
        <v>1372262406000</v>
      </c>
      <c r="G4132">
        <v>1</v>
      </c>
      <c r="H4132" t="s">
        <v>6652</v>
      </c>
      <c r="I4132" t="s">
        <v>6653</v>
      </c>
      <c r="J4132" t="s">
        <v>20</v>
      </c>
      <c r="K4132" t="s">
        <v>21</v>
      </c>
      <c r="L4132">
        <v>0</v>
      </c>
      <c r="M4132">
        <v>0</v>
      </c>
      <c r="N4132" t="s">
        <v>22</v>
      </c>
      <c r="O4132">
        <v>6</v>
      </c>
      <c r="P4132" s="30">
        <f>SQRT((postes_2[[#This Row],[x]]-$Q$1)^2+(postes_2[[#This Row],[y]]-$R$1)^2)</f>
        <v>624642.57757016167</v>
      </c>
      <c r="Q4132">
        <v>1002243.81</v>
      </c>
      <c r="R4132">
        <v>6266953.2800000003</v>
      </c>
    </row>
    <row r="4133" spans="1:18">
      <c r="A4133">
        <v>970</v>
      </c>
      <c r="B4133">
        <v>40000552</v>
      </c>
      <c r="C4133" t="e">
        <f>+#REF!</f>
        <v>#REF!</v>
      </c>
      <c r="D4133" t="s">
        <v>274</v>
      </c>
      <c r="E4133" s="1">
        <v>866592000000</v>
      </c>
      <c r="F4133">
        <v>1440431980000</v>
      </c>
      <c r="G4133">
        <v>1</v>
      </c>
      <c r="H4133" t="s">
        <v>1522</v>
      </c>
      <c r="I4133" t="s">
        <v>1523</v>
      </c>
      <c r="J4133" t="s">
        <v>20</v>
      </c>
      <c r="K4133" t="s">
        <v>21</v>
      </c>
      <c r="L4133">
        <v>0</v>
      </c>
      <c r="M4133">
        <v>0</v>
      </c>
      <c r="N4133" t="s">
        <v>22</v>
      </c>
      <c r="O4133">
        <v>6</v>
      </c>
      <c r="P4133" s="30">
        <f>SQRT((postes_2[[#This Row],[x]]-$Q$1)^2+(postes_2[[#This Row],[y]]-$R$1)^2)</f>
        <v>624710.43424558162</v>
      </c>
      <c r="Q4133">
        <v>1033128.02</v>
      </c>
      <c r="R4133">
        <v>6293437.6500000004</v>
      </c>
    </row>
    <row r="4134" spans="1:18">
      <c r="A4134">
        <v>1569</v>
      </c>
      <c r="B4134">
        <v>70041895</v>
      </c>
      <c r="C4134" t="e">
        <f>+#REF!</f>
        <v>#REF!</v>
      </c>
      <c r="D4134" t="s">
        <v>274</v>
      </c>
      <c r="E4134">
        <v>1348581852000</v>
      </c>
      <c r="F4134">
        <v>1417424728000</v>
      </c>
      <c r="G4134">
        <v>1</v>
      </c>
      <c r="H4134" t="s">
        <v>2539</v>
      </c>
      <c r="I4134" t="s">
        <v>2540</v>
      </c>
      <c r="J4134" t="s">
        <v>20</v>
      </c>
      <c r="K4134" t="s">
        <v>21</v>
      </c>
      <c r="L4134">
        <v>0</v>
      </c>
      <c r="M4134">
        <v>0</v>
      </c>
      <c r="N4134" t="s">
        <v>22</v>
      </c>
      <c r="O4134">
        <v>6</v>
      </c>
      <c r="P4134" s="30">
        <f>SQRT((postes_2[[#This Row],[x]]-$Q$1)^2+(postes_2[[#This Row],[y]]-$R$1)^2)</f>
        <v>624895.93252354278</v>
      </c>
      <c r="Q4134">
        <v>1019718.82</v>
      </c>
      <c r="R4134">
        <v>6281223.2699999996</v>
      </c>
    </row>
    <row r="4135" spans="1:18">
      <c r="A4135">
        <v>2419</v>
      </c>
      <c r="B4135">
        <v>40000650</v>
      </c>
      <c r="C4135">
        <f>+PF1721</f>
        <v>0</v>
      </c>
      <c r="D4135" t="s">
        <v>168</v>
      </c>
      <c r="E4135">
        <v>1442587613000</v>
      </c>
      <c r="F4135">
        <v>1442832933000</v>
      </c>
      <c r="G4135">
        <v>1</v>
      </c>
      <c r="H4135" t="s">
        <v>6485</v>
      </c>
      <c r="I4135" t="s">
        <v>6486</v>
      </c>
      <c r="J4135" t="s">
        <v>20</v>
      </c>
      <c r="K4135" t="s">
        <v>21</v>
      </c>
      <c r="L4135">
        <v>0</v>
      </c>
      <c r="M4135">
        <v>0</v>
      </c>
      <c r="N4135" t="s">
        <v>22</v>
      </c>
      <c r="O4135">
        <v>6</v>
      </c>
      <c r="P4135" s="30">
        <f>SQRT((postes_2[[#This Row],[x]]-$Q$1)^2+(postes_2[[#This Row],[y]]-$R$1)^2)</f>
        <v>625165.70861432469</v>
      </c>
      <c r="Q4135">
        <v>1023688.24</v>
      </c>
      <c r="R4135">
        <v>6284333.0899999999</v>
      </c>
    </row>
    <row r="4136" spans="1:18">
      <c r="A4136">
        <v>1568</v>
      </c>
      <c r="B4136">
        <v>40001181</v>
      </c>
      <c r="C4136">
        <f>+PF2570</f>
        <v>0</v>
      </c>
      <c r="D4136" t="s">
        <v>274</v>
      </c>
      <c r="E4136">
        <v>893030400000</v>
      </c>
      <c r="F4136">
        <v>1416576538000</v>
      </c>
      <c r="G4136">
        <v>1</v>
      </c>
      <c r="H4136" t="s">
        <v>2537</v>
      </c>
      <c r="I4136" t="s">
        <v>2538</v>
      </c>
      <c r="J4136" t="s">
        <v>20</v>
      </c>
      <c r="K4136" t="s">
        <v>21</v>
      </c>
      <c r="L4136">
        <v>0</v>
      </c>
      <c r="M4136">
        <v>0</v>
      </c>
      <c r="N4136" t="s">
        <v>22</v>
      </c>
      <c r="O4136">
        <v>3</v>
      </c>
      <c r="P4136" s="30">
        <f>SQRT((postes_2[[#This Row],[x]]-$Q$1)^2+(postes_2[[#This Row],[y]]-$R$1)^2)</f>
        <v>625274.97130092781</v>
      </c>
      <c r="Q4136">
        <v>1042610.76</v>
      </c>
      <c r="R4136">
        <v>6301552.4699999997</v>
      </c>
    </row>
    <row r="4137" spans="1:18">
      <c r="A4137">
        <v>2175</v>
      </c>
      <c r="B4137">
        <v>40000610</v>
      </c>
      <c r="C4137">
        <f>+PF1964</f>
        <v>0</v>
      </c>
      <c r="D4137" t="s">
        <v>274</v>
      </c>
      <c r="E4137" s="1">
        <v>1081296000000</v>
      </c>
      <c r="F4137">
        <v>1416221513000</v>
      </c>
      <c r="G4137">
        <v>1</v>
      </c>
      <c r="H4137" t="s">
        <v>1477</v>
      </c>
      <c r="I4137" t="s">
        <v>1478</v>
      </c>
      <c r="J4137" t="s">
        <v>20</v>
      </c>
      <c r="K4137" t="s">
        <v>21</v>
      </c>
      <c r="L4137">
        <v>0</v>
      </c>
      <c r="M4137">
        <v>0</v>
      </c>
      <c r="N4137" t="s">
        <v>22</v>
      </c>
      <c r="O4137">
        <v>3</v>
      </c>
      <c r="P4137" s="30">
        <f>SQRT((postes_2[[#This Row],[x]]-$Q$1)^2+(postes_2[[#This Row],[y]]-$R$1)^2)</f>
        <v>625315.84052657743</v>
      </c>
      <c r="Q4137">
        <v>1028287.35</v>
      </c>
      <c r="R4137">
        <v>6288222.6600000001</v>
      </c>
    </row>
    <row r="4138" spans="1:18">
      <c r="A4138">
        <v>1873</v>
      </c>
      <c r="B4138">
        <v>40000430</v>
      </c>
      <c r="C4138" t="e">
        <f>+#REF!</f>
        <v>#REF!</v>
      </c>
      <c r="D4138" t="s">
        <v>274</v>
      </c>
      <c r="E4138">
        <v>610761600000</v>
      </c>
      <c r="F4138">
        <v>1416561068000</v>
      </c>
      <c r="G4138">
        <v>1</v>
      </c>
      <c r="H4138" t="s">
        <v>3967</v>
      </c>
      <c r="I4138" t="s">
        <v>3968</v>
      </c>
      <c r="J4138" t="s">
        <v>20</v>
      </c>
      <c r="K4138" t="s">
        <v>21</v>
      </c>
      <c r="L4138">
        <v>0</v>
      </c>
      <c r="M4138">
        <v>0</v>
      </c>
      <c r="N4138" t="s">
        <v>22</v>
      </c>
      <c r="O4138">
        <v>3</v>
      </c>
      <c r="P4138" s="30">
        <f>SQRT((postes_2[[#This Row],[x]]-$Q$1)^2+(postes_2[[#This Row],[y]]-$R$1)^2)</f>
        <v>626074.74930529064</v>
      </c>
      <c r="Q4138">
        <v>1049423.26</v>
      </c>
      <c r="R4138">
        <v>6307044.3799999999</v>
      </c>
    </row>
    <row r="4139" spans="1:18">
      <c r="A4139">
        <v>2050</v>
      </c>
      <c r="B4139">
        <v>40001015</v>
      </c>
      <c r="C4139" t="e">
        <f>+#REF!</f>
        <v>#REF!</v>
      </c>
      <c r="D4139" t="s">
        <v>108</v>
      </c>
      <c r="E4139">
        <v>1065484800000</v>
      </c>
      <c r="F4139">
        <v>1229695444000</v>
      </c>
      <c r="G4139">
        <v>1</v>
      </c>
      <c r="H4139" t="s">
        <v>3948</v>
      </c>
      <c r="I4139" t="s">
        <v>3949</v>
      </c>
      <c r="J4139" t="s">
        <v>20</v>
      </c>
      <c r="K4139" t="s">
        <v>21</v>
      </c>
      <c r="L4139">
        <v>0</v>
      </c>
      <c r="M4139">
        <v>0</v>
      </c>
      <c r="N4139" t="s">
        <v>22</v>
      </c>
      <c r="O4139">
        <v>3</v>
      </c>
      <c r="P4139" s="30">
        <f>SQRT((postes_2[[#This Row],[x]]-$Q$1)^2+(postes_2[[#This Row],[y]]-$R$1)^2)</f>
        <v>626431.07636348624</v>
      </c>
      <c r="Q4139">
        <v>951567.43</v>
      </c>
      <c r="R4139">
        <v>6228040.6600000001</v>
      </c>
    </row>
    <row r="4140" spans="1:18">
      <c r="A4140">
        <v>1020</v>
      </c>
      <c r="B4140">
        <v>40000999</v>
      </c>
      <c r="C4140">
        <f>+PF3125</f>
        <v>0</v>
      </c>
      <c r="D4140" t="s">
        <v>56</v>
      </c>
      <c r="E4140">
        <v>1328517993000</v>
      </c>
      <c r="F4140">
        <v>1320847010000</v>
      </c>
      <c r="G4140">
        <v>1</v>
      </c>
      <c r="H4140" t="s">
        <v>1571</v>
      </c>
      <c r="I4140" t="s">
        <v>1572</v>
      </c>
      <c r="J4140" t="s">
        <v>20</v>
      </c>
      <c r="K4140" t="s">
        <v>21</v>
      </c>
      <c r="L4140">
        <v>0</v>
      </c>
      <c r="M4140">
        <v>0</v>
      </c>
      <c r="N4140" t="s">
        <v>22</v>
      </c>
      <c r="O4140">
        <v>6</v>
      </c>
      <c r="P4140" s="30">
        <f>SQRT((postes_2[[#This Row],[x]]-$Q$1)^2+(postes_2[[#This Row],[y]]-$R$1)^2)</f>
        <v>626444.39535549167</v>
      </c>
      <c r="Q4140">
        <v>956594.25999999803</v>
      </c>
      <c r="R4140">
        <v>6231322.4400000004</v>
      </c>
    </row>
    <row r="4141" spans="1:18">
      <c r="A4141">
        <v>1562</v>
      </c>
      <c r="B4141">
        <v>40000423</v>
      </c>
      <c r="C4141">
        <f>+PF2581</f>
        <v>0</v>
      </c>
      <c r="D4141" t="s">
        <v>152</v>
      </c>
      <c r="E4141">
        <v>610761600000</v>
      </c>
      <c r="F4141">
        <v>1284558061000</v>
      </c>
      <c r="G4141">
        <v>1</v>
      </c>
      <c r="H4141" t="s">
        <v>2525</v>
      </c>
      <c r="I4141" t="s">
        <v>2526</v>
      </c>
      <c r="J4141" t="s">
        <v>2527</v>
      </c>
      <c r="K4141" t="s">
        <v>21</v>
      </c>
      <c r="L4141">
        <v>0</v>
      </c>
      <c r="M4141">
        <v>0</v>
      </c>
      <c r="N4141" t="s">
        <v>22</v>
      </c>
      <c r="O4141">
        <v>3</v>
      </c>
      <c r="P4141" s="30">
        <f>SQRT((postes_2[[#This Row],[x]]-$Q$1)^2+(postes_2[[#This Row],[y]]-$R$1)^2)</f>
        <v>626462.71798481804</v>
      </c>
      <c r="Q4141">
        <v>1051904.3400000001</v>
      </c>
      <c r="R4141">
        <v>6308950.6699999999</v>
      </c>
    </row>
    <row r="4142" spans="1:18">
      <c r="A4142">
        <v>1571</v>
      </c>
      <c r="B4142">
        <v>40000451</v>
      </c>
      <c r="C4142">
        <f>+PF2576</f>
        <v>0</v>
      </c>
      <c r="D4142" t="s">
        <v>274</v>
      </c>
      <c r="E4142">
        <v>610761600000</v>
      </c>
      <c r="F4142">
        <v>1416567794000</v>
      </c>
      <c r="G4142">
        <v>1</v>
      </c>
      <c r="H4142" t="s">
        <v>2543</v>
      </c>
      <c r="I4142" t="s">
        <v>2544</v>
      </c>
      <c r="J4142" t="s">
        <v>20</v>
      </c>
      <c r="K4142" t="s">
        <v>21</v>
      </c>
      <c r="L4142">
        <v>0</v>
      </c>
      <c r="M4142">
        <v>0</v>
      </c>
      <c r="N4142" t="s">
        <v>22</v>
      </c>
      <c r="O4142">
        <v>6</v>
      </c>
      <c r="P4142" s="30">
        <f>SQRT((postes_2[[#This Row],[x]]-$Q$1)^2+(postes_2[[#This Row],[y]]-$R$1)^2)</f>
        <v>626621.14158073941</v>
      </c>
      <c r="Q4142">
        <v>1046855.21</v>
      </c>
      <c r="R4142">
        <v>6303772.0300000003</v>
      </c>
    </row>
    <row r="4143" spans="1:18">
      <c r="A4143">
        <v>2180</v>
      </c>
      <c r="B4143">
        <v>40000676</v>
      </c>
      <c r="C4143">
        <f>+PF1965</f>
        <v>0</v>
      </c>
      <c r="D4143" t="s">
        <v>168</v>
      </c>
      <c r="E4143">
        <v>993427200000</v>
      </c>
      <c r="F4143">
        <v>1442837285000</v>
      </c>
      <c r="G4143">
        <v>1</v>
      </c>
      <c r="H4143" t="s">
        <v>6187</v>
      </c>
      <c r="I4143" t="s">
        <v>6188</v>
      </c>
      <c r="J4143" t="s">
        <v>6189</v>
      </c>
      <c r="K4143" t="s">
        <v>21</v>
      </c>
      <c r="L4143">
        <v>0</v>
      </c>
      <c r="M4143">
        <v>0</v>
      </c>
      <c r="N4143" t="s">
        <v>22</v>
      </c>
      <c r="O4143">
        <v>3</v>
      </c>
      <c r="P4143" s="30">
        <f>SQRT((postes_2[[#This Row],[x]]-$Q$1)^2+(postes_2[[#This Row],[y]]-$R$1)^2)</f>
        <v>626920.43547699659</v>
      </c>
      <c r="Q4143">
        <v>1020382.92</v>
      </c>
      <c r="R4143">
        <v>6279120.6500000004</v>
      </c>
    </row>
    <row r="4144" spans="1:18">
      <c r="A4144">
        <v>1577</v>
      </c>
      <c r="B4144">
        <v>40000546</v>
      </c>
      <c r="C4144" t="e">
        <f>+#REF!</f>
        <v>#REF!</v>
      </c>
      <c r="D4144" t="s">
        <v>274</v>
      </c>
      <c r="E4144">
        <v>922665600000</v>
      </c>
      <c r="F4144">
        <v>1417440240000</v>
      </c>
      <c r="G4144">
        <v>1</v>
      </c>
      <c r="H4144" t="s">
        <v>2556</v>
      </c>
      <c r="I4144" t="s">
        <v>2557</v>
      </c>
      <c r="J4144" t="s">
        <v>20</v>
      </c>
      <c r="K4144" t="s">
        <v>21</v>
      </c>
      <c r="L4144">
        <v>0</v>
      </c>
      <c r="M4144">
        <v>0</v>
      </c>
      <c r="N4144" t="s">
        <v>22</v>
      </c>
      <c r="O4144">
        <v>6</v>
      </c>
      <c r="P4144" s="30">
        <f>SQRT((postes_2[[#This Row],[x]]-$Q$1)^2+(postes_2[[#This Row],[y]]-$R$1)^2)</f>
        <v>627366.78181068483</v>
      </c>
      <c r="Q4144">
        <v>1039174.72</v>
      </c>
      <c r="R4144">
        <v>6295422.25</v>
      </c>
    </row>
    <row r="4145" spans="1:18">
      <c r="A4145">
        <v>1574</v>
      </c>
      <c r="B4145">
        <v>40000539</v>
      </c>
      <c r="C4145">
        <f>+PF2576</f>
        <v>0</v>
      </c>
      <c r="D4145" t="s">
        <v>274</v>
      </c>
      <c r="E4145">
        <v>960508800000</v>
      </c>
      <c r="F4145">
        <v>1417435357000</v>
      </c>
      <c r="G4145">
        <v>1</v>
      </c>
      <c r="H4145" t="s">
        <v>2550</v>
      </c>
      <c r="I4145" t="s">
        <v>2551</v>
      </c>
      <c r="J4145" t="s">
        <v>20</v>
      </c>
      <c r="K4145" t="s">
        <v>21</v>
      </c>
      <c r="L4145">
        <v>0</v>
      </c>
      <c r="M4145">
        <v>0</v>
      </c>
      <c r="N4145" t="s">
        <v>22</v>
      </c>
      <c r="O4145">
        <v>6</v>
      </c>
      <c r="P4145" s="30">
        <f>SQRT((postes_2[[#This Row],[x]]-$Q$1)^2+(postes_2[[#This Row],[y]]-$R$1)^2)</f>
        <v>627463.80595898803</v>
      </c>
      <c r="Q4145">
        <v>1042498.57</v>
      </c>
      <c r="R4145">
        <v>6298422.21</v>
      </c>
    </row>
    <row r="4146" spans="1:18">
      <c r="A4146">
        <v>615</v>
      </c>
      <c r="B4146">
        <v>40001895</v>
      </c>
      <c r="C4146">
        <f>+PF3533</f>
        <v>0</v>
      </c>
      <c r="D4146" t="s">
        <v>23</v>
      </c>
      <c r="E4146">
        <v>916185600000</v>
      </c>
      <c r="F4146">
        <v>1220524574000</v>
      </c>
      <c r="G4146">
        <v>1</v>
      </c>
      <c r="H4146" t="s">
        <v>5199</v>
      </c>
      <c r="I4146" t="s">
        <v>5200</v>
      </c>
      <c r="J4146" t="s">
        <v>20</v>
      </c>
      <c r="K4146" t="s">
        <v>21</v>
      </c>
      <c r="L4146">
        <v>0</v>
      </c>
      <c r="M4146">
        <v>0</v>
      </c>
      <c r="N4146" t="s">
        <v>22</v>
      </c>
      <c r="O4146">
        <v>3</v>
      </c>
      <c r="P4146" s="30">
        <f>SQRT((postes_2[[#This Row],[x]]-$Q$1)^2+(postes_2[[#This Row],[y]]-$R$1)^2)</f>
        <v>628371.36317453743</v>
      </c>
      <c r="Q4146">
        <v>1025202.72</v>
      </c>
      <c r="R4146">
        <v>6281395.8799999999</v>
      </c>
    </row>
    <row r="4147" spans="1:18">
      <c r="A4147">
        <v>1567</v>
      </c>
      <c r="B4147">
        <v>40000526</v>
      </c>
      <c r="C4147">
        <f>+PF2585</f>
        <v>0</v>
      </c>
      <c r="D4147" t="s">
        <v>274</v>
      </c>
      <c r="E4147">
        <v>610761600000</v>
      </c>
      <c r="F4147">
        <v>1416568550000</v>
      </c>
      <c r="G4147">
        <v>1</v>
      </c>
      <c r="H4147" t="s">
        <v>2536</v>
      </c>
      <c r="I4147" t="s">
        <v>2536</v>
      </c>
      <c r="J4147" t="s">
        <v>20</v>
      </c>
      <c r="K4147" t="s">
        <v>21</v>
      </c>
      <c r="L4147">
        <v>0</v>
      </c>
      <c r="M4147">
        <v>0</v>
      </c>
      <c r="N4147" t="s">
        <v>22</v>
      </c>
      <c r="O4147">
        <v>6</v>
      </c>
      <c r="P4147" s="30">
        <f>SQRT((postes_2[[#This Row],[x]]-$Q$1)^2+(postes_2[[#This Row],[y]]-$R$1)^2)</f>
        <v>628810.21414747916</v>
      </c>
      <c r="Q4147">
        <v>1045320.38</v>
      </c>
      <c r="R4147">
        <v>6299252.25</v>
      </c>
    </row>
    <row r="4148" spans="1:18">
      <c r="A4148">
        <v>878</v>
      </c>
      <c r="B4148">
        <v>40000754</v>
      </c>
      <c r="C4148">
        <f>+PF3272</f>
        <v>0</v>
      </c>
      <c r="D4148" t="s">
        <v>168</v>
      </c>
      <c r="E4148">
        <v>610761600000</v>
      </c>
      <c r="F4148">
        <v>1445012064000</v>
      </c>
      <c r="G4148">
        <v>1</v>
      </c>
      <c r="H4148" t="s">
        <v>1892</v>
      </c>
      <c r="I4148" t="s">
        <v>1893</v>
      </c>
      <c r="J4148" t="s">
        <v>20</v>
      </c>
      <c r="K4148" t="s">
        <v>21</v>
      </c>
      <c r="L4148">
        <v>0</v>
      </c>
      <c r="M4148">
        <v>0</v>
      </c>
      <c r="N4148" t="s">
        <v>22</v>
      </c>
      <c r="O4148">
        <v>3</v>
      </c>
      <c r="P4148" s="30">
        <f>SQRT((postes_2[[#This Row],[x]]-$Q$1)^2+(postes_2[[#This Row],[y]]-$R$1)^2)</f>
        <v>628969.40908628621</v>
      </c>
      <c r="Q4148">
        <v>1008418.36</v>
      </c>
      <c r="R4148">
        <v>6266390.4299999997</v>
      </c>
    </row>
    <row r="4149" spans="1:18">
      <c r="A4149">
        <v>1566</v>
      </c>
      <c r="B4149">
        <v>40000641</v>
      </c>
      <c r="C4149" t="e">
        <f>+#REF!</f>
        <v>#REF!</v>
      </c>
      <c r="D4149" t="s">
        <v>274</v>
      </c>
      <c r="E4149">
        <v>993427200000</v>
      </c>
      <c r="F4149">
        <v>1417428920000</v>
      </c>
      <c r="G4149">
        <v>1</v>
      </c>
      <c r="H4149" t="s">
        <v>2534</v>
      </c>
      <c r="I4149" t="s">
        <v>2535</v>
      </c>
      <c r="J4149" t="s">
        <v>20</v>
      </c>
      <c r="K4149" t="s">
        <v>21</v>
      </c>
      <c r="L4149">
        <v>0</v>
      </c>
      <c r="M4149">
        <v>0</v>
      </c>
      <c r="N4149" t="s">
        <v>22</v>
      </c>
      <c r="O4149">
        <v>6</v>
      </c>
      <c r="P4149" s="30">
        <f>SQRT((postes_2[[#This Row],[x]]-$Q$1)^2+(postes_2[[#This Row],[y]]-$R$1)^2)</f>
        <v>629861.02799610165</v>
      </c>
      <c r="Q4149">
        <v>1031222.31</v>
      </c>
      <c r="R4149">
        <v>6284749.4199999999</v>
      </c>
    </row>
    <row r="4150" spans="1:18">
      <c r="A4150">
        <v>4005</v>
      </c>
      <c r="B4150">
        <v>40000918</v>
      </c>
      <c r="C4150" t="e">
        <f>+#REF!</f>
        <v>#REF!</v>
      </c>
      <c r="D4150" t="s">
        <v>108</v>
      </c>
      <c r="E4150">
        <v>610761600000</v>
      </c>
      <c r="F4150">
        <v>1231952602000</v>
      </c>
      <c r="G4150">
        <v>1</v>
      </c>
      <c r="H4150" t="s">
        <v>8007</v>
      </c>
      <c r="I4150" t="s">
        <v>8008</v>
      </c>
      <c r="J4150" t="s">
        <v>20</v>
      </c>
      <c r="K4150" t="s">
        <v>21</v>
      </c>
      <c r="L4150">
        <v>0</v>
      </c>
      <c r="M4150">
        <v>0</v>
      </c>
      <c r="N4150" t="s">
        <v>22</v>
      </c>
      <c r="O4150">
        <v>3</v>
      </c>
      <c r="P4150" s="30">
        <f>SQRT((postes_2[[#This Row],[x]]-$Q$1)^2+(postes_2[[#This Row],[y]]-$R$1)^2)</f>
        <v>630920.40890305501</v>
      </c>
      <c r="Q4150">
        <v>995788.63000000303</v>
      </c>
      <c r="R4150">
        <v>6253872.9500000002</v>
      </c>
    </row>
    <row r="4151" spans="1:18">
      <c r="A4151">
        <v>2347</v>
      </c>
      <c r="B4151">
        <v>40001920</v>
      </c>
      <c r="C4151">
        <f>+PF1806</f>
        <v>0</v>
      </c>
      <c r="D4151" t="s">
        <v>274</v>
      </c>
      <c r="E4151">
        <v>916358400000</v>
      </c>
      <c r="F4151">
        <v>1416498855000</v>
      </c>
      <c r="G4151">
        <v>1</v>
      </c>
      <c r="H4151" t="s">
        <v>5494</v>
      </c>
      <c r="I4151" t="s">
        <v>5495</v>
      </c>
      <c r="J4151" t="s">
        <v>195</v>
      </c>
      <c r="K4151" t="s">
        <v>21</v>
      </c>
      <c r="L4151">
        <v>0</v>
      </c>
      <c r="M4151">
        <v>0</v>
      </c>
      <c r="N4151" t="s">
        <v>22</v>
      </c>
      <c r="O4151">
        <v>3</v>
      </c>
      <c r="P4151" s="30">
        <f>SQRT((postes_2[[#This Row],[x]]-$Q$1)^2+(postes_2[[#This Row],[y]]-$R$1)^2)</f>
        <v>631508.43346216204</v>
      </c>
      <c r="Q4151">
        <v>1048747.6000000001</v>
      </c>
      <c r="R4151">
        <v>6298803.1100000003</v>
      </c>
    </row>
    <row r="4152" spans="1:18">
      <c r="A4152">
        <v>230</v>
      </c>
      <c r="B4152">
        <v>70062111</v>
      </c>
      <c r="C4152">
        <f>+PV3927</f>
        <v>0</v>
      </c>
      <c r="D4152" t="s">
        <v>168</v>
      </c>
      <c r="E4152">
        <v>1465916200000</v>
      </c>
      <c r="F4152">
        <v>1465916157000</v>
      </c>
      <c r="G4152">
        <v>1</v>
      </c>
      <c r="H4152" t="s">
        <v>527</v>
      </c>
      <c r="I4152" t="s">
        <v>528</v>
      </c>
      <c r="J4152" t="s">
        <v>20</v>
      </c>
      <c r="K4152" t="s">
        <v>21</v>
      </c>
      <c r="L4152">
        <v>0</v>
      </c>
      <c r="M4152">
        <v>0</v>
      </c>
      <c r="N4152" t="s">
        <v>267</v>
      </c>
      <c r="O4152">
        <v>6</v>
      </c>
      <c r="P4152" s="30">
        <f>SQRT((postes_2[[#This Row],[x]]-$Q$1)^2+(postes_2[[#This Row],[y]]-$R$1)^2)</f>
        <v>631772.09164192411</v>
      </c>
      <c r="Q4152">
        <v>988567.39670000202</v>
      </c>
      <c r="R4152">
        <v>6247322.2533</v>
      </c>
    </row>
    <row r="4153" spans="1:18">
      <c r="A4153">
        <v>666</v>
      </c>
      <c r="B4153">
        <v>40000454</v>
      </c>
      <c r="C4153">
        <f>+PF3489</f>
        <v>0</v>
      </c>
      <c r="D4153" t="s">
        <v>168</v>
      </c>
      <c r="E4153">
        <v>610761600000</v>
      </c>
      <c r="F4153">
        <v>1450354090000</v>
      </c>
      <c r="G4153">
        <v>1</v>
      </c>
      <c r="H4153" t="s">
        <v>1708</v>
      </c>
      <c r="I4153" t="s">
        <v>1709</v>
      </c>
      <c r="J4153" t="s">
        <v>20</v>
      </c>
      <c r="K4153" t="s">
        <v>21</v>
      </c>
      <c r="L4153">
        <v>0</v>
      </c>
      <c r="M4153">
        <v>0</v>
      </c>
      <c r="N4153" t="s">
        <v>22</v>
      </c>
      <c r="O4153">
        <v>3</v>
      </c>
      <c r="P4153" s="30">
        <f>SQRT((postes_2[[#This Row],[x]]-$Q$1)^2+(postes_2[[#This Row],[y]]-$R$1)^2)</f>
        <v>632530.57550384593</v>
      </c>
      <c r="Q4153">
        <v>1055513.53</v>
      </c>
      <c r="R4153">
        <v>6303984.2599999998</v>
      </c>
    </row>
    <row r="4154" spans="1:18">
      <c r="A4154">
        <v>4004</v>
      </c>
      <c r="B4154">
        <v>40000943</v>
      </c>
      <c r="C4154" t="e">
        <f>+#REF!</f>
        <v>#REF!</v>
      </c>
      <c r="D4154" t="s">
        <v>108</v>
      </c>
      <c r="E4154">
        <v>610761600000</v>
      </c>
      <c r="F4154">
        <v>1261142619000</v>
      </c>
      <c r="G4154">
        <v>1</v>
      </c>
      <c r="H4154" t="s">
        <v>8005</v>
      </c>
      <c r="I4154" t="s">
        <v>8006</v>
      </c>
      <c r="J4154" t="s">
        <v>20</v>
      </c>
      <c r="K4154" t="s">
        <v>21</v>
      </c>
      <c r="L4154">
        <v>0</v>
      </c>
      <c r="M4154">
        <v>0</v>
      </c>
      <c r="N4154" t="s">
        <v>22</v>
      </c>
      <c r="O4154">
        <v>3</v>
      </c>
      <c r="P4154" s="30">
        <f>SQRT((postes_2[[#This Row],[x]]-$Q$1)^2+(postes_2[[#This Row],[y]]-$R$1)^2)</f>
        <v>633170.8480495048</v>
      </c>
      <c r="Q4154">
        <v>990007.07</v>
      </c>
      <c r="R4154">
        <v>6246652.3300000001</v>
      </c>
    </row>
    <row r="4155" spans="1:18">
      <c r="A4155">
        <v>234</v>
      </c>
      <c r="B4155">
        <v>70035695</v>
      </c>
      <c r="C4155">
        <f>+PV3923</f>
        <v>0</v>
      </c>
      <c r="D4155" t="s">
        <v>274</v>
      </c>
      <c r="E4155">
        <v>1315415187000</v>
      </c>
      <c r="F4155">
        <v>1461933066000</v>
      </c>
      <c r="G4155">
        <v>1</v>
      </c>
      <c r="H4155" t="s">
        <v>535</v>
      </c>
      <c r="I4155" t="s">
        <v>536</v>
      </c>
      <c r="J4155" t="s">
        <v>537</v>
      </c>
      <c r="K4155" t="s">
        <v>21</v>
      </c>
      <c r="L4155">
        <v>0</v>
      </c>
      <c r="M4155">
        <v>0</v>
      </c>
      <c r="N4155" t="s">
        <v>267</v>
      </c>
      <c r="O4155">
        <v>3</v>
      </c>
      <c r="P4155" s="30">
        <f>SQRT((postes_2[[#This Row],[x]]-$Q$1)^2+(postes_2[[#This Row],[y]]-$R$1)^2)</f>
        <v>633353.33640601835</v>
      </c>
      <c r="Q4155">
        <v>1056026.1632000001</v>
      </c>
      <c r="R4155">
        <v>6303334.0110999998</v>
      </c>
    </row>
    <row r="4156" spans="1:18">
      <c r="A4156">
        <v>2539</v>
      </c>
      <c r="B4156">
        <v>40000425</v>
      </c>
      <c r="C4156" t="e">
        <f>+#REF!</f>
        <v>#REF!</v>
      </c>
      <c r="D4156" t="s">
        <v>168</v>
      </c>
      <c r="E4156">
        <v>610761600000</v>
      </c>
      <c r="F4156">
        <v>1455787910000</v>
      </c>
      <c r="G4156">
        <v>1</v>
      </c>
      <c r="H4156" t="s">
        <v>4629</v>
      </c>
      <c r="I4156" t="s">
        <v>4630</v>
      </c>
      <c r="J4156" t="s">
        <v>20</v>
      </c>
      <c r="K4156" t="s">
        <v>21</v>
      </c>
      <c r="L4156">
        <v>0</v>
      </c>
      <c r="M4156">
        <v>0</v>
      </c>
      <c r="N4156" t="s">
        <v>22</v>
      </c>
      <c r="O4156">
        <v>6</v>
      </c>
      <c r="P4156" s="30">
        <f>SQRT((postes_2[[#This Row],[x]]-$Q$1)^2+(postes_2[[#This Row],[y]]-$R$1)^2)</f>
        <v>633559.0309892504</v>
      </c>
      <c r="Q4156">
        <v>1061609.52</v>
      </c>
      <c r="R4156">
        <v>6308637.0599999996</v>
      </c>
    </row>
    <row r="4157" spans="1:18">
      <c r="A4157">
        <v>1168</v>
      </c>
      <c r="B4157">
        <v>40000487</v>
      </c>
      <c r="C4157">
        <f>+PF2991</f>
        <v>0</v>
      </c>
      <c r="D4157" t="s">
        <v>20</v>
      </c>
      <c r="E4157">
        <v>783820800000</v>
      </c>
      <c r="F4157" t="s">
        <v>20</v>
      </c>
      <c r="G4157">
        <v>1</v>
      </c>
      <c r="H4157" t="s">
        <v>6044</v>
      </c>
      <c r="I4157" t="s">
        <v>6045</v>
      </c>
      <c r="J4157" t="s">
        <v>161</v>
      </c>
      <c r="K4157" t="s">
        <v>21</v>
      </c>
      <c r="L4157">
        <v>0</v>
      </c>
      <c r="M4157">
        <v>0</v>
      </c>
      <c r="N4157" t="s">
        <v>22</v>
      </c>
      <c r="O4157">
        <v>3</v>
      </c>
      <c r="P4157" s="30">
        <f>SQRT((postes_2[[#This Row],[x]]-$Q$1)^2+(postes_2[[#This Row],[y]]-$R$1)^2)</f>
        <v>633798.02943628328</v>
      </c>
      <c r="Q4157">
        <v>1055281.97</v>
      </c>
      <c r="R4157">
        <v>6301974.1200000001</v>
      </c>
    </row>
    <row r="4158" spans="1:18">
      <c r="A4158">
        <v>3416</v>
      </c>
      <c r="B4158">
        <v>40000459</v>
      </c>
      <c r="C4158">
        <f>+PF744</f>
        <v>0</v>
      </c>
      <c r="D4158" t="s">
        <v>23</v>
      </c>
      <c r="E4158">
        <v>783820800000</v>
      </c>
      <c r="F4158">
        <v>1244023986000</v>
      </c>
      <c r="G4158">
        <v>1</v>
      </c>
      <c r="H4158" t="s">
        <v>159</v>
      </c>
      <c r="I4158" t="s">
        <v>160</v>
      </c>
      <c r="J4158" t="s">
        <v>161</v>
      </c>
      <c r="K4158" t="s">
        <v>21</v>
      </c>
      <c r="L4158">
        <v>0</v>
      </c>
      <c r="M4158">
        <v>0</v>
      </c>
      <c r="N4158" t="s">
        <v>22</v>
      </c>
      <c r="O4158">
        <v>3</v>
      </c>
      <c r="P4158" s="30">
        <f>SQRT((postes_2[[#This Row],[x]]-$Q$1)^2+(postes_2[[#This Row],[y]]-$R$1)^2)</f>
        <v>634499.03012668132</v>
      </c>
      <c r="Q4158">
        <v>1057106.77</v>
      </c>
      <c r="R4158">
        <v>6302791.7599999998</v>
      </c>
    </row>
    <row r="4159" spans="1:18">
      <c r="A4159">
        <v>4003</v>
      </c>
      <c r="B4159">
        <v>40000993</v>
      </c>
      <c r="C4159" t="e">
        <f>+#REF!</f>
        <v>#REF!</v>
      </c>
      <c r="D4159" t="s">
        <v>17</v>
      </c>
      <c r="E4159">
        <v>1065484800000</v>
      </c>
      <c r="F4159">
        <v>1309519934000</v>
      </c>
      <c r="G4159">
        <v>1</v>
      </c>
      <c r="H4159" t="s">
        <v>8003</v>
      </c>
      <c r="I4159" t="s">
        <v>8004</v>
      </c>
      <c r="J4159" t="s">
        <v>20</v>
      </c>
      <c r="K4159" t="s">
        <v>21</v>
      </c>
      <c r="L4159">
        <v>0</v>
      </c>
      <c r="M4159">
        <v>0</v>
      </c>
      <c r="N4159" t="s">
        <v>22</v>
      </c>
      <c r="O4159">
        <v>3</v>
      </c>
      <c r="P4159" s="30">
        <f>SQRT((postes_2[[#This Row],[x]]-$Q$1)^2+(postes_2[[#This Row],[y]]-$R$1)^2)</f>
        <v>634759.44242333446</v>
      </c>
      <c r="Q4159">
        <v>973269.20000000298</v>
      </c>
      <c r="R4159">
        <v>6232601.7400000002</v>
      </c>
    </row>
    <row r="4160" spans="1:18">
      <c r="A4160">
        <v>1314</v>
      </c>
      <c r="B4160">
        <v>40000378</v>
      </c>
      <c r="C4160" t="e">
        <f>+#REF!</f>
        <v>#REF!</v>
      </c>
      <c r="D4160" t="s">
        <v>264</v>
      </c>
      <c r="E4160">
        <v>1459538282000</v>
      </c>
      <c r="F4160">
        <v>1459266749000</v>
      </c>
      <c r="G4160">
        <v>1</v>
      </c>
      <c r="H4160" t="s">
        <v>2623</v>
      </c>
      <c r="I4160" t="s">
        <v>2624</v>
      </c>
      <c r="J4160" t="s">
        <v>615</v>
      </c>
      <c r="K4160" t="s">
        <v>21</v>
      </c>
      <c r="L4160">
        <v>0</v>
      </c>
      <c r="M4160">
        <v>0</v>
      </c>
      <c r="N4160" t="s">
        <v>22</v>
      </c>
      <c r="O4160">
        <v>6</v>
      </c>
      <c r="P4160" s="30">
        <f>SQRT((postes_2[[#This Row],[x]]-$Q$1)^2+(postes_2[[#This Row],[y]]-$R$1)^2)</f>
        <v>637367.27812731743</v>
      </c>
      <c r="Q4160">
        <v>1072242.2</v>
      </c>
      <c r="R4160">
        <v>6314141.4800000004</v>
      </c>
    </row>
    <row r="4161" spans="1:18">
      <c r="A4161">
        <v>4002</v>
      </c>
      <c r="B4161">
        <v>40000979</v>
      </c>
      <c r="C4161" t="e">
        <f>+#REF!</f>
        <v>#REF!</v>
      </c>
      <c r="D4161" t="s">
        <v>108</v>
      </c>
      <c r="E4161">
        <v>610761600000</v>
      </c>
      <c r="F4161">
        <v>1229694889000</v>
      </c>
      <c r="G4161">
        <v>1</v>
      </c>
      <c r="H4161" t="s">
        <v>8001</v>
      </c>
      <c r="I4161" t="s">
        <v>8002</v>
      </c>
      <c r="J4161" t="s">
        <v>20</v>
      </c>
      <c r="K4161" t="s">
        <v>21</v>
      </c>
      <c r="L4161">
        <v>0</v>
      </c>
      <c r="M4161">
        <v>0</v>
      </c>
      <c r="N4161" t="s">
        <v>22</v>
      </c>
      <c r="O4161">
        <v>3</v>
      </c>
      <c r="P4161" s="30">
        <f>SQRT((postes_2[[#This Row],[x]]-$Q$1)^2+(postes_2[[#This Row],[y]]-$R$1)^2)</f>
        <v>637907.89706928132</v>
      </c>
      <c r="Q4161">
        <v>986146.18</v>
      </c>
      <c r="R4161">
        <v>6237910.8399999999</v>
      </c>
    </row>
    <row r="4162" spans="1:18">
      <c r="A4162">
        <v>2423</v>
      </c>
      <c r="B4162">
        <v>50002136</v>
      </c>
      <c r="C4162" t="e">
        <f>+#REF!</f>
        <v>#REF!</v>
      </c>
      <c r="D4162" t="s">
        <v>30</v>
      </c>
      <c r="E4162">
        <v>1442504010000</v>
      </c>
      <c r="F4162">
        <v>1422974890000</v>
      </c>
      <c r="G4162">
        <v>1</v>
      </c>
      <c r="H4162" t="s">
        <v>6493</v>
      </c>
      <c r="I4162" t="s">
        <v>6494</v>
      </c>
      <c r="J4162" t="s">
        <v>2062</v>
      </c>
      <c r="K4162" t="s">
        <v>21</v>
      </c>
      <c r="L4162">
        <v>0</v>
      </c>
      <c r="M4162">
        <v>0</v>
      </c>
      <c r="N4162" t="s">
        <v>22</v>
      </c>
      <c r="O4162">
        <v>7</v>
      </c>
      <c r="P4162" s="30">
        <f>SQRT((postes_2[[#This Row],[x]]-$Q$1)^2+(postes_2[[#This Row],[y]]-$R$1)^2)</f>
        <v>658741.42620174389</v>
      </c>
      <c r="Q4162">
        <v>640360.31000000203</v>
      </c>
      <c r="R4162">
        <v>6095399.4400000004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Q1046"/>
  <sheetViews>
    <sheetView topLeftCell="A650" workbookViewId="0">
      <selection activeCell="H667" sqref="H667"/>
    </sheetView>
  </sheetViews>
  <sheetFormatPr baseColWidth="10" defaultRowHeight="13.8"/>
  <cols>
    <col min="9" max="9" width="16" customWidth="1"/>
    <col min="13" max="13" width="13.59765625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788</v>
      </c>
      <c r="B2">
        <v>20001008</v>
      </c>
      <c r="C2" t="e">
        <f>+#REF!</f>
        <v>#REF!</v>
      </c>
      <c r="D2" t="s">
        <v>43</v>
      </c>
      <c r="E2">
        <v>1143804520000</v>
      </c>
      <c r="F2" t="s">
        <v>20</v>
      </c>
      <c r="G2">
        <v>1</v>
      </c>
      <c r="H2" t="s">
        <v>181</v>
      </c>
      <c r="I2" t="s">
        <v>182</v>
      </c>
      <c r="J2" t="s">
        <v>183</v>
      </c>
      <c r="K2" t="s">
        <v>21</v>
      </c>
      <c r="L2">
        <v>0</v>
      </c>
      <c r="M2">
        <v>0</v>
      </c>
      <c r="N2" t="s">
        <v>22</v>
      </c>
      <c r="O2">
        <v>7</v>
      </c>
      <c r="P2">
        <v>840495.42000000202</v>
      </c>
      <c r="Q2">
        <v>7024219.7599999998</v>
      </c>
    </row>
    <row r="3" spans="1:17">
      <c r="A3">
        <v>903</v>
      </c>
      <c r="B3">
        <v>50001604</v>
      </c>
      <c r="C3" t="e">
        <f>+#REF!</f>
        <v>#REF!</v>
      </c>
      <c r="D3" t="s">
        <v>30</v>
      </c>
      <c r="E3">
        <v>1442503991000</v>
      </c>
      <c r="F3">
        <v>1422973588000</v>
      </c>
      <c r="G3">
        <v>1</v>
      </c>
      <c r="H3" t="s">
        <v>7821</v>
      </c>
      <c r="I3" t="s">
        <v>7822</v>
      </c>
      <c r="J3" t="s">
        <v>2062</v>
      </c>
      <c r="K3" t="s">
        <v>21</v>
      </c>
      <c r="L3">
        <v>0</v>
      </c>
      <c r="M3">
        <v>0</v>
      </c>
      <c r="N3" t="s">
        <v>22</v>
      </c>
      <c r="O3">
        <v>6</v>
      </c>
      <c r="P3">
        <v>307067.02000000299</v>
      </c>
      <c r="Q3">
        <v>6257154.1500000004</v>
      </c>
    </row>
    <row r="4" spans="1:17">
      <c r="A4">
        <v>591</v>
      </c>
      <c r="B4">
        <v>20001452</v>
      </c>
      <c r="C4" t="e">
        <f>+#REF!</f>
        <v>#REF!</v>
      </c>
      <c r="D4" t="s">
        <v>43</v>
      </c>
      <c r="E4">
        <v>1143802133000</v>
      </c>
      <c r="F4" t="s">
        <v>20</v>
      </c>
      <c r="G4">
        <v>1</v>
      </c>
      <c r="H4" t="s">
        <v>4601</v>
      </c>
      <c r="I4" t="s">
        <v>4602</v>
      </c>
      <c r="J4" t="s">
        <v>577</v>
      </c>
      <c r="K4" t="s">
        <v>21</v>
      </c>
      <c r="L4">
        <v>0</v>
      </c>
      <c r="M4">
        <v>0</v>
      </c>
      <c r="N4" t="s">
        <v>22</v>
      </c>
      <c r="O4">
        <v>7</v>
      </c>
      <c r="P4">
        <v>1056360.22</v>
      </c>
      <c r="Q4">
        <v>6723732.2400000002</v>
      </c>
    </row>
    <row r="5" spans="1:17">
      <c r="A5">
        <v>925</v>
      </c>
      <c r="B5">
        <v>20000100</v>
      </c>
      <c r="C5" t="e">
        <f>+#REF!</f>
        <v>#REF!</v>
      </c>
      <c r="D5" t="s">
        <v>152</v>
      </c>
      <c r="E5">
        <v>1303896661000</v>
      </c>
      <c r="F5">
        <v>1300464603000</v>
      </c>
      <c r="G5">
        <v>1</v>
      </c>
      <c r="H5" t="s">
        <v>8236</v>
      </c>
      <c r="I5" t="s">
        <v>8237</v>
      </c>
      <c r="J5" t="s">
        <v>183</v>
      </c>
      <c r="K5" t="s">
        <v>21</v>
      </c>
      <c r="L5">
        <v>0</v>
      </c>
      <c r="M5">
        <v>0</v>
      </c>
      <c r="N5" t="s">
        <v>22</v>
      </c>
      <c r="O5">
        <v>6</v>
      </c>
      <c r="P5">
        <v>902425.59000000404</v>
      </c>
      <c r="Q5">
        <v>6944346.9199999999</v>
      </c>
    </row>
    <row r="6" spans="1:17">
      <c r="A6">
        <v>879</v>
      </c>
      <c r="B6">
        <v>10000116</v>
      </c>
      <c r="C6" t="e">
        <f>+#REF!</f>
        <v>#REF!</v>
      </c>
      <c r="D6" t="s">
        <v>43</v>
      </c>
      <c r="E6">
        <v>1143804719000</v>
      </c>
      <c r="F6">
        <v>1123264694000</v>
      </c>
      <c r="G6">
        <v>1</v>
      </c>
      <c r="H6" t="s">
        <v>7238</v>
      </c>
      <c r="I6" t="s">
        <v>7239</v>
      </c>
      <c r="J6" t="s">
        <v>183</v>
      </c>
      <c r="K6" t="s">
        <v>21</v>
      </c>
      <c r="L6">
        <v>0</v>
      </c>
      <c r="M6">
        <v>0</v>
      </c>
      <c r="N6" t="s">
        <v>22</v>
      </c>
      <c r="O6">
        <v>7</v>
      </c>
      <c r="P6">
        <v>733386.71999999904</v>
      </c>
      <c r="Q6">
        <v>7076430.2699999996</v>
      </c>
    </row>
    <row r="7" spans="1:17">
      <c r="A7">
        <v>725</v>
      </c>
      <c r="B7">
        <v>30000605</v>
      </c>
      <c r="C7" t="e">
        <f>+#REF!</f>
        <v>#REF!</v>
      </c>
      <c r="D7" t="s">
        <v>43</v>
      </c>
      <c r="E7">
        <v>1143800678000</v>
      </c>
      <c r="F7" t="s">
        <v>20</v>
      </c>
      <c r="G7">
        <v>1</v>
      </c>
      <c r="H7" t="s">
        <v>3058</v>
      </c>
      <c r="I7" t="s">
        <v>3059</v>
      </c>
      <c r="J7" t="s">
        <v>577</v>
      </c>
      <c r="K7" t="s">
        <v>21</v>
      </c>
      <c r="L7">
        <v>0</v>
      </c>
      <c r="M7">
        <v>0</v>
      </c>
      <c r="N7" t="s">
        <v>22</v>
      </c>
      <c r="O7">
        <v>6</v>
      </c>
      <c r="P7">
        <v>1009276.25</v>
      </c>
      <c r="Q7">
        <v>6569154.71</v>
      </c>
    </row>
    <row r="8" spans="1:17">
      <c r="A8">
        <v>140</v>
      </c>
      <c r="B8">
        <v>50002088</v>
      </c>
      <c r="C8" t="e">
        <f>+#REF!</f>
        <v>#REF!</v>
      </c>
      <c r="D8" t="s">
        <v>30</v>
      </c>
      <c r="E8">
        <v>1442504020000</v>
      </c>
      <c r="F8">
        <v>1422974539000</v>
      </c>
      <c r="G8">
        <v>1</v>
      </c>
      <c r="H8" t="s">
        <v>2060</v>
      </c>
      <c r="I8" t="s">
        <v>2061</v>
      </c>
      <c r="J8" t="s">
        <v>2062</v>
      </c>
      <c r="K8" t="s">
        <v>21</v>
      </c>
      <c r="L8">
        <v>0</v>
      </c>
      <c r="M8">
        <v>0</v>
      </c>
      <c r="N8" t="s">
        <v>22</v>
      </c>
      <c r="O8">
        <v>6</v>
      </c>
      <c r="P8">
        <v>427739.109999999</v>
      </c>
      <c r="Q8">
        <v>6175578.6600000001</v>
      </c>
    </row>
    <row r="9" spans="1:17">
      <c r="A9">
        <v>317</v>
      </c>
      <c r="B9">
        <v>40000378</v>
      </c>
      <c r="C9" t="e">
        <f>+#REF!</f>
        <v>#REF!</v>
      </c>
      <c r="D9" t="s">
        <v>264</v>
      </c>
      <c r="E9">
        <v>1459538282000</v>
      </c>
      <c r="F9">
        <v>1459266749000</v>
      </c>
      <c r="G9">
        <v>1</v>
      </c>
      <c r="H9" t="s">
        <v>2623</v>
      </c>
      <c r="I9" t="s">
        <v>2624</v>
      </c>
      <c r="J9" t="s">
        <v>615</v>
      </c>
      <c r="K9" t="s">
        <v>21</v>
      </c>
      <c r="L9">
        <v>0</v>
      </c>
      <c r="M9">
        <v>0</v>
      </c>
      <c r="N9" t="s">
        <v>22</v>
      </c>
      <c r="O9">
        <v>6</v>
      </c>
      <c r="P9">
        <v>1072242.2</v>
      </c>
      <c r="Q9">
        <v>6314141.4800000004</v>
      </c>
    </row>
    <row r="10" spans="1:17">
      <c r="A10">
        <v>578</v>
      </c>
      <c r="B10">
        <v>20001114</v>
      </c>
      <c r="C10" t="e">
        <f>+#REF!</f>
        <v>#REF!</v>
      </c>
      <c r="D10" t="s">
        <v>43</v>
      </c>
      <c r="E10">
        <v>1143802476000</v>
      </c>
      <c r="F10" t="s">
        <v>20</v>
      </c>
      <c r="G10">
        <v>1</v>
      </c>
      <c r="H10" t="s">
        <v>1461</v>
      </c>
      <c r="I10" t="s">
        <v>1462</v>
      </c>
      <c r="J10" t="s">
        <v>1463</v>
      </c>
      <c r="K10" t="s">
        <v>21</v>
      </c>
      <c r="L10">
        <v>0</v>
      </c>
      <c r="M10">
        <v>0</v>
      </c>
      <c r="N10" t="s">
        <v>22</v>
      </c>
      <c r="O10">
        <v>7</v>
      </c>
      <c r="P10">
        <v>1053657.2</v>
      </c>
      <c r="Q10">
        <v>6787914.4100000001</v>
      </c>
    </row>
    <row r="11" spans="1:17">
      <c r="A11">
        <v>716</v>
      </c>
      <c r="B11">
        <v>20000209</v>
      </c>
      <c r="C11" t="e">
        <f>+#REF!</f>
        <v>#REF!</v>
      </c>
      <c r="D11" t="s">
        <v>27</v>
      </c>
      <c r="E11">
        <v>1291025597000</v>
      </c>
      <c r="F11" t="s">
        <v>20</v>
      </c>
      <c r="G11">
        <v>1</v>
      </c>
      <c r="H11" t="s">
        <v>3018</v>
      </c>
      <c r="I11" t="s">
        <v>3019</v>
      </c>
      <c r="J11" t="s">
        <v>1463</v>
      </c>
      <c r="K11" t="s">
        <v>21</v>
      </c>
      <c r="L11">
        <v>0</v>
      </c>
      <c r="M11">
        <v>0</v>
      </c>
      <c r="N11" t="s">
        <v>22</v>
      </c>
      <c r="O11">
        <v>7</v>
      </c>
      <c r="P11">
        <v>974284.54999999702</v>
      </c>
      <c r="Q11">
        <v>6916578.5199999996</v>
      </c>
    </row>
    <row r="12" spans="1:17">
      <c r="A12">
        <v>142</v>
      </c>
      <c r="B12">
        <v>50001610</v>
      </c>
      <c r="C12" t="e">
        <f>+#REF!</f>
        <v>#REF!</v>
      </c>
      <c r="D12" t="s">
        <v>30</v>
      </c>
      <c r="E12">
        <v>1442503737000</v>
      </c>
      <c r="F12">
        <v>1422973369000</v>
      </c>
      <c r="G12">
        <v>1</v>
      </c>
      <c r="H12" t="s">
        <v>2071</v>
      </c>
      <c r="I12" t="s">
        <v>2072</v>
      </c>
      <c r="J12" t="s">
        <v>2062</v>
      </c>
      <c r="K12" t="s">
        <v>21</v>
      </c>
      <c r="L12">
        <v>0</v>
      </c>
      <c r="M12">
        <v>0</v>
      </c>
      <c r="N12" t="s">
        <v>22</v>
      </c>
      <c r="O12">
        <v>7</v>
      </c>
      <c r="P12">
        <v>296000.61999999703</v>
      </c>
      <c r="Q12">
        <v>6252414.3300000001</v>
      </c>
    </row>
    <row r="13" spans="1:17">
      <c r="A13">
        <v>650</v>
      </c>
      <c r="B13">
        <v>20001441</v>
      </c>
      <c r="C13" t="e">
        <f>+#REF!</f>
        <v>#REF!</v>
      </c>
      <c r="D13" t="s">
        <v>43</v>
      </c>
      <c r="E13">
        <v>1143802162000</v>
      </c>
      <c r="F13" t="s">
        <v>20</v>
      </c>
      <c r="G13">
        <v>1</v>
      </c>
      <c r="H13" t="s">
        <v>4893</v>
      </c>
      <c r="I13" t="s">
        <v>4894</v>
      </c>
      <c r="J13" t="s">
        <v>577</v>
      </c>
      <c r="K13" t="s">
        <v>21</v>
      </c>
      <c r="L13">
        <v>0</v>
      </c>
      <c r="M13">
        <v>0</v>
      </c>
      <c r="N13" t="s">
        <v>22</v>
      </c>
      <c r="O13">
        <v>7</v>
      </c>
      <c r="P13">
        <v>1078026.29</v>
      </c>
      <c r="Q13">
        <v>6726730.0499999998</v>
      </c>
    </row>
    <row r="14" spans="1:17">
      <c r="A14">
        <v>273</v>
      </c>
      <c r="B14">
        <v>70016377</v>
      </c>
      <c r="C14" t="e">
        <f>+#REF!</f>
        <v>#REF!</v>
      </c>
      <c r="D14" t="s">
        <v>23</v>
      </c>
      <c r="E14">
        <v>1199811938000</v>
      </c>
      <c r="F14">
        <v>1173715989000</v>
      </c>
      <c r="G14">
        <v>1</v>
      </c>
      <c r="H14" t="s">
        <v>6444</v>
      </c>
      <c r="I14" t="s">
        <v>6445</v>
      </c>
      <c r="J14" t="s">
        <v>6446</v>
      </c>
      <c r="K14" t="s">
        <v>21</v>
      </c>
      <c r="L14">
        <v>0</v>
      </c>
      <c r="M14">
        <v>0</v>
      </c>
      <c r="N14" t="s">
        <v>22</v>
      </c>
      <c r="O14">
        <v>6</v>
      </c>
      <c r="P14">
        <v>794248.82</v>
      </c>
      <c r="Q14">
        <v>7032106.8200000003</v>
      </c>
    </row>
    <row r="15" spans="1:17">
      <c r="A15">
        <v>973</v>
      </c>
      <c r="B15">
        <v>30000627</v>
      </c>
      <c r="C15" t="e">
        <f>+#REF!</f>
        <v>#REF!</v>
      </c>
      <c r="D15" t="s">
        <v>43</v>
      </c>
      <c r="E15">
        <v>1143800829000</v>
      </c>
      <c r="F15" t="s">
        <v>20</v>
      </c>
      <c r="G15">
        <v>1</v>
      </c>
      <c r="H15" t="s">
        <v>8070</v>
      </c>
      <c r="I15" t="s">
        <v>8071</v>
      </c>
      <c r="J15" t="s">
        <v>577</v>
      </c>
      <c r="K15" t="s">
        <v>21</v>
      </c>
      <c r="L15">
        <v>0</v>
      </c>
      <c r="M15">
        <v>0</v>
      </c>
      <c r="N15" t="s">
        <v>22</v>
      </c>
      <c r="O15">
        <v>6</v>
      </c>
      <c r="P15">
        <v>1027068.29</v>
      </c>
      <c r="Q15">
        <v>6567101.7400000002</v>
      </c>
    </row>
    <row r="16" spans="1:17">
      <c r="A16">
        <v>65</v>
      </c>
      <c r="B16">
        <v>30002283</v>
      </c>
      <c r="C16" t="e">
        <f>+#REF!</f>
        <v>#REF!</v>
      </c>
      <c r="D16" t="s">
        <v>43</v>
      </c>
      <c r="E16">
        <v>1143800032000</v>
      </c>
      <c r="F16" t="s">
        <v>20</v>
      </c>
      <c r="G16">
        <v>1</v>
      </c>
      <c r="H16" t="s">
        <v>613</v>
      </c>
      <c r="I16" t="s">
        <v>614</v>
      </c>
      <c r="J16" t="s">
        <v>615</v>
      </c>
      <c r="K16" t="s">
        <v>21</v>
      </c>
      <c r="L16">
        <v>0</v>
      </c>
      <c r="M16">
        <v>0</v>
      </c>
      <c r="N16" t="s">
        <v>22</v>
      </c>
      <c r="O16">
        <v>7</v>
      </c>
      <c r="P16">
        <v>1087212.3400000001</v>
      </c>
      <c r="Q16">
        <v>6469804.7599999998</v>
      </c>
    </row>
    <row r="17" spans="1:17">
      <c r="A17">
        <v>724</v>
      </c>
      <c r="B17">
        <v>30002404</v>
      </c>
      <c r="C17" t="e">
        <f>+#REF!</f>
        <v>#REF!</v>
      </c>
      <c r="D17" t="s">
        <v>43</v>
      </c>
      <c r="E17">
        <v>1143800792000</v>
      </c>
      <c r="F17" t="s">
        <v>20</v>
      </c>
      <c r="G17">
        <v>1</v>
      </c>
      <c r="H17" t="s">
        <v>3056</v>
      </c>
      <c r="I17" t="s">
        <v>3057</v>
      </c>
      <c r="J17" t="s">
        <v>577</v>
      </c>
      <c r="K17" t="s">
        <v>21</v>
      </c>
      <c r="L17">
        <v>0</v>
      </c>
      <c r="M17">
        <v>0</v>
      </c>
      <c r="N17" t="s">
        <v>22</v>
      </c>
      <c r="O17">
        <v>6</v>
      </c>
      <c r="P17">
        <v>1008697.84</v>
      </c>
      <c r="Q17">
        <v>6576799.6799999997</v>
      </c>
    </row>
    <row r="18" spans="1:17">
      <c r="A18">
        <v>440</v>
      </c>
      <c r="B18">
        <v>20000145</v>
      </c>
      <c r="C18" t="e">
        <f>+#REF!</f>
        <v>#REF!</v>
      </c>
      <c r="D18" t="s">
        <v>43</v>
      </c>
      <c r="E18">
        <v>1143802612000</v>
      </c>
      <c r="F18" t="s">
        <v>20</v>
      </c>
      <c r="G18">
        <v>1</v>
      </c>
      <c r="H18" t="s">
        <v>4339</v>
      </c>
      <c r="I18" t="s">
        <v>4340</v>
      </c>
      <c r="J18" t="s">
        <v>1463</v>
      </c>
      <c r="K18" t="s">
        <v>21</v>
      </c>
      <c r="L18">
        <v>0</v>
      </c>
      <c r="M18">
        <v>0</v>
      </c>
      <c r="N18" t="s">
        <v>22</v>
      </c>
      <c r="O18">
        <v>7</v>
      </c>
      <c r="P18">
        <v>992767.10999999905</v>
      </c>
      <c r="Q18">
        <v>6928878.6600000001</v>
      </c>
    </row>
    <row r="19" spans="1:17">
      <c r="A19">
        <v>920</v>
      </c>
      <c r="B19">
        <v>30002023</v>
      </c>
      <c r="C19" t="e">
        <f>+#REF!</f>
        <v>#REF!</v>
      </c>
      <c r="D19" t="s">
        <v>43</v>
      </c>
      <c r="E19">
        <v>1143799832000</v>
      </c>
      <c r="F19" t="s">
        <v>20</v>
      </c>
      <c r="G19">
        <v>1</v>
      </c>
      <c r="H19" t="s">
        <v>8210</v>
      </c>
      <c r="I19" t="s">
        <v>8211</v>
      </c>
      <c r="J19" t="s">
        <v>615</v>
      </c>
      <c r="K19" t="s">
        <v>21</v>
      </c>
      <c r="L19">
        <v>0</v>
      </c>
      <c r="M19">
        <v>0</v>
      </c>
      <c r="N19" t="s">
        <v>22</v>
      </c>
      <c r="O19">
        <v>7</v>
      </c>
      <c r="P19">
        <v>1013602.78</v>
      </c>
      <c r="Q19">
        <v>6455692.5</v>
      </c>
    </row>
    <row r="20" spans="1:17">
      <c r="A20">
        <v>111</v>
      </c>
      <c r="B20">
        <v>30000589</v>
      </c>
      <c r="C20" t="e">
        <f>+#REF!</f>
        <v>#REF!</v>
      </c>
      <c r="D20" t="s">
        <v>43</v>
      </c>
      <c r="E20">
        <v>1143801150000</v>
      </c>
      <c r="F20" t="s">
        <v>20</v>
      </c>
      <c r="G20">
        <v>1</v>
      </c>
      <c r="H20" t="s">
        <v>7870</v>
      </c>
      <c r="I20" t="s">
        <v>7871</v>
      </c>
      <c r="J20" t="s">
        <v>577</v>
      </c>
      <c r="K20" t="s">
        <v>21</v>
      </c>
      <c r="L20">
        <v>0</v>
      </c>
      <c r="M20">
        <v>0</v>
      </c>
      <c r="N20" t="s">
        <v>22</v>
      </c>
      <c r="O20">
        <v>7</v>
      </c>
      <c r="P20">
        <v>933388.89000000095</v>
      </c>
      <c r="Q20">
        <v>6570058.54</v>
      </c>
    </row>
    <row r="21" spans="1:17">
      <c r="A21">
        <v>566</v>
      </c>
      <c r="B21">
        <v>50002136</v>
      </c>
      <c r="C21" t="e">
        <f>+#REF!</f>
        <v>#REF!</v>
      </c>
      <c r="D21" t="s">
        <v>30</v>
      </c>
      <c r="E21">
        <v>1442504010000</v>
      </c>
      <c r="F21">
        <v>1422974890000</v>
      </c>
      <c r="G21">
        <v>1</v>
      </c>
      <c r="H21" t="s">
        <v>6493</v>
      </c>
      <c r="I21" t="s">
        <v>6494</v>
      </c>
      <c r="J21" t="s">
        <v>2062</v>
      </c>
      <c r="K21" t="s">
        <v>21</v>
      </c>
      <c r="L21">
        <v>0</v>
      </c>
      <c r="M21">
        <v>0</v>
      </c>
      <c r="N21" t="s">
        <v>22</v>
      </c>
      <c r="O21">
        <v>7</v>
      </c>
      <c r="P21">
        <v>640360.31000000203</v>
      </c>
      <c r="Q21">
        <v>6095399.4400000004</v>
      </c>
    </row>
    <row r="22" spans="1:17">
      <c r="A22">
        <v>218</v>
      </c>
      <c r="B22">
        <v>10000967</v>
      </c>
      <c r="C22" t="e">
        <f>+#REF!</f>
        <v>#REF!</v>
      </c>
      <c r="D22" t="s">
        <v>168</v>
      </c>
      <c r="E22">
        <v>1380562547000</v>
      </c>
      <c r="F22">
        <v>1450345480000</v>
      </c>
      <c r="G22">
        <v>1</v>
      </c>
      <c r="H22" t="s">
        <v>1656</v>
      </c>
      <c r="I22" t="s">
        <v>1657</v>
      </c>
      <c r="J22" t="s">
        <v>20</v>
      </c>
      <c r="K22" t="s">
        <v>21</v>
      </c>
      <c r="L22">
        <v>0</v>
      </c>
      <c r="M22">
        <v>0</v>
      </c>
      <c r="N22" t="s">
        <v>22</v>
      </c>
      <c r="O22">
        <v>6</v>
      </c>
      <c r="P22">
        <v>665176.34000000404</v>
      </c>
      <c r="Q22">
        <v>7019481.0899999999</v>
      </c>
    </row>
    <row r="23" spans="1:17">
      <c r="A23">
        <v>762</v>
      </c>
      <c r="B23">
        <v>10000026</v>
      </c>
      <c r="C23" t="e">
        <f>+#REF!</f>
        <v>#REF!</v>
      </c>
      <c r="D23" t="s">
        <v>17</v>
      </c>
      <c r="E23">
        <v>875836800000</v>
      </c>
      <c r="F23">
        <v>1311245366000</v>
      </c>
      <c r="G23">
        <v>1</v>
      </c>
      <c r="H23" t="s">
        <v>7643</v>
      </c>
      <c r="I23" t="s">
        <v>6408</v>
      </c>
      <c r="J23" t="s">
        <v>7644</v>
      </c>
      <c r="K23" t="s">
        <v>21</v>
      </c>
      <c r="L23">
        <v>0</v>
      </c>
      <c r="M23">
        <v>0</v>
      </c>
      <c r="N23" t="s">
        <v>22</v>
      </c>
      <c r="O23">
        <v>6</v>
      </c>
      <c r="P23">
        <v>648091.27000000305</v>
      </c>
      <c r="Q23">
        <v>7103494.6799999997</v>
      </c>
    </row>
    <row r="24" spans="1:17">
      <c r="A24">
        <v>139</v>
      </c>
      <c r="B24">
        <v>70037067</v>
      </c>
      <c r="C24" t="e">
        <f>+#REF!</f>
        <v>#REF!</v>
      </c>
      <c r="D24" t="s">
        <v>30</v>
      </c>
      <c r="E24">
        <v>1442337295000</v>
      </c>
      <c r="F24">
        <v>1442403603000</v>
      </c>
      <c r="G24">
        <v>1</v>
      </c>
      <c r="H24" t="s">
        <v>2054</v>
      </c>
      <c r="I24" t="s">
        <v>2055</v>
      </c>
      <c r="J24" t="s">
        <v>98</v>
      </c>
      <c r="K24" t="s">
        <v>21</v>
      </c>
      <c r="L24">
        <v>0</v>
      </c>
      <c r="M24">
        <v>0</v>
      </c>
      <c r="N24" t="s">
        <v>22</v>
      </c>
      <c r="O24">
        <v>6</v>
      </c>
      <c r="P24">
        <v>897611.56000000203</v>
      </c>
      <c r="Q24">
        <v>6271928.2699999996</v>
      </c>
    </row>
    <row r="25" spans="1:17">
      <c r="A25">
        <v>116</v>
      </c>
      <c r="B25">
        <v>70049795</v>
      </c>
      <c r="C25" t="e">
        <f>+#REF!</f>
        <v>#REF!</v>
      </c>
      <c r="D25" t="s">
        <v>168</v>
      </c>
      <c r="E25">
        <v>1441897507000</v>
      </c>
      <c r="F25">
        <v>1424868374000</v>
      </c>
      <c r="G25">
        <v>1</v>
      </c>
      <c r="H25" t="s">
        <v>1080</v>
      </c>
      <c r="I25" t="s">
        <v>1081</v>
      </c>
      <c r="J25" t="s">
        <v>20</v>
      </c>
      <c r="K25" t="s">
        <v>21</v>
      </c>
      <c r="L25">
        <v>0</v>
      </c>
      <c r="M25">
        <v>0</v>
      </c>
      <c r="N25" t="s">
        <v>22</v>
      </c>
      <c r="O25">
        <v>6</v>
      </c>
      <c r="P25">
        <v>471788.43999999802</v>
      </c>
      <c r="Q25">
        <v>6517358.5199999996</v>
      </c>
    </row>
    <row r="26" spans="1:17">
      <c r="A26">
        <v>524</v>
      </c>
      <c r="B26">
        <v>10000734</v>
      </c>
      <c r="C26" t="e">
        <f>+#REF!</f>
        <v>#REF!</v>
      </c>
      <c r="D26" t="s">
        <v>20</v>
      </c>
      <c r="E26">
        <v>751939200000</v>
      </c>
      <c r="F26" t="s">
        <v>20</v>
      </c>
      <c r="G26">
        <v>1</v>
      </c>
      <c r="H26" t="s">
        <v>5704</v>
      </c>
      <c r="I26" t="s">
        <v>5705</v>
      </c>
      <c r="J26" t="s">
        <v>476</v>
      </c>
      <c r="K26" t="s">
        <v>21</v>
      </c>
      <c r="L26">
        <v>0</v>
      </c>
      <c r="M26">
        <v>0</v>
      </c>
      <c r="N26" t="s">
        <v>22</v>
      </c>
      <c r="O26">
        <v>6</v>
      </c>
      <c r="P26">
        <v>686906.39000000095</v>
      </c>
      <c r="Q26">
        <v>6970482.9800000004</v>
      </c>
    </row>
    <row r="27" spans="1:17">
      <c r="A27">
        <v>337</v>
      </c>
      <c r="B27">
        <v>40000422</v>
      </c>
      <c r="C27" t="e">
        <f>+#REF!</f>
        <v>#REF!</v>
      </c>
      <c r="D27" t="s">
        <v>27</v>
      </c>
      <c r="E27">
        <v>989539200000</v>
      </c>
      <c r="F27">
        <v>1299169719000</v>
      </c>
      <c r="G27">
        <v>1</v>
      </c>
      <c r="H27" t="s">
        <v>2348</v>
      </c>
      <c r="I27" t="s">
        <v>2349</v>
      </c>
      <c r="J27" t="s">
        <v>20</v>
      </c>
      <c r="K27" t="s">
        <v>21</v>
      </c>
      <c r="L27">
        <v>0</v>
      </c>
      <c r="M27">
        <v>0</v>
      </c>
      <c r="N27" t="s">
        <v>22</v>
      </c>
      <c r="O27">
        <v>7</v>
      </c>
      <c r="P27">
        <v>833576.03000000096</v>
      </c>
      <c r="Q27">
        <v>6311866.9500000002</v>
      </c>
    </row>
    <row r="28" spans="1:17">
      <c r="A28">
        <v>993</v>
      </c>
      <c r="B28">
        <v>50000339</v>
      </c>
      <c r="C28" t="e">
        <f>+#REF!</f>
        <v>#REF!</v>
      </c>
      <c r="D28" t="s">
        <v>274</v>
      </c>
      <c r="E28">
        <v>610761600000</v>
      </c>
      <c r="F28">
        <v>1424273830000</v>
      </c>
      <c r="G28">
        <v>1</v>
      </c>
      <c r="H28" t="s">
        <v>8276</v>
      </c>
      <c r="I28" t="s">
        <v>8277</v>
      </c>
      <c r="J28" t="s">
        <v>20</v>
      </c>
      <c r="K28" t="s">
        <v>21</v>
      </c>
      <c r="L28">
        <v>0</v>
      </c>
      <c r="M28">
        <v>0</v>
      </c>
      <c r="N28" t="s">
        <v>22</v>
      </c>
      <c r="O28">
        <v>6</v>
      </c>
      <c r="P28">
        <v>639928.93000000005</v>
      </c>
      <c r="Q28">
        <v>6460335.5599999996</v>
      </c>
    </row>
    <row r="29" spans="1:17">
      <c r="A29">
        <v>994</v>
      </c>
      <c r="B29">
        <v>50000337</v>
      </c>
      <c r="C29" t="e">
        <f>+#REF!</f>
        <v>#REF!</v>
      </c>
      <c r="D29" t="s">
        <v>274</v>
      </c>
      <c r="E29">
        <v>610761600000</v>
      </c>
      <c r="F29">
        <v>1424265847000</v>
      </c>
      <c r="G29">
        <v>1</v>
      </c>
      <c r="H29" t="s">
        <v>8276</v>
      </c>
      <c r="I29" t="s">
        <v>8277</v>
      </c>
      <c r="J29" t="s">
        <v>20</v>
      </c>
      <c r="K29" t="s">
        <v>21</v>
      </c>
      <c r="L29">
        <v>0</v>
      </c>
      <c r="M29">
        <v>0</v>
      </c>
      <c r="N29" t="s">
        <v>22</v>
      </c>
      <c r="O29">
        <v>6</v>
      </c>
      <c r="P29">
        <v>639928.93000000005</v>
      </c>
      <c r="Q29">
        <v>6460335.5599999996</v>
      </c>
    </row>
    <row r="30" spans="1:17">
      <c r="A30">
        <v>143</v>
      </c>
      <c r="B30">
        <v>60001610</v>
      </c>
      <c r="C30" t="e">
        <f>+#REF!</f>
        <v>#REF!</v>
      </c>
      <c r="D30" t="s">
        <v>168</v>
      </c>
      <c r="E30">
        <v>610761600000</v>
      </c>
      <c r="F30">
        <v>1444044865000</v>
      </c>
      <c r="G30">
        <v>1</v>
      </c>
      <c r="H30" t="s">
        <v>2080</v>
      </c>
      <c r="I30" t="s">
        <v>2081</v>
      </c>
      <c r="J30" t="s">
        <v>20</v>
      </c>
      <c r="K30" t="s">
        <v>21</v>
      </c>
      <c r="L30">
        <v>0</v>
      </c>
      <c r="M30">
        <v>0</v>
      </c>
      <c r="N30" t="s">
        <v>22</v>
      </c>
      <c r="O30">
        <v>6</v>
      </c>
      <c r="P30">
        <v>461897.40999999602</v>
      </c>
      <c r="Q30">
        <v>6640760.9800000004</v>
      </c>
    </row>
    <row r="31" spans="1:17">
      <c r="A31">
        <v>122</v>
      </c>
      <c r="B31">
        <v>30001228</v>
      </c>
      <c r="C31" t="e">
        <f>+#REF!</f>
        <v>#REF!</v>
      </c>
      <c r="D31" t="s">
        <v>17</v>
      </c>
      <c r="E31">
        <v>969926400000</v>
      </c>
      <c r="F31">
        <v>1319195500000</v>
      </c>
      <c r="G31">
        <v>1</v>
      </c>
      <c r="H31" t="s">
        <v>7885</v>
      </c>
      <c r="I31" t="s">
        <v>7886</v>
      </c>
      <c r="J31" t="s">
        <v>20</v>
      </c>
      <c r="K31" t="s">
        <v>21</v>
      </c>
      <c r="L31">
        <v>0</v>
      </c>
      <c r="M31">
        <v>0</v>
      </c>
      <c r="N31" t="s">
        <v>22</v>
      </c>
      <c r="O31">
        <v>7</v>
      </c>
      <c r="P31">
        <v>964687.14000000095</v>
      </c>
      <c r="Q31">
        <v>6513353.6500000004</v>
      </c>
    </row>
    <row r="32" spans="1:17">
      <c r="A32">
        <v>823</v>
      </c>
      <c r="B32">
        <v>70001144</v>
      </c>
      <c r="C32" t="e">
        <f>+#REF!</f>
        <v>#REF!</v>
      </c>
      <c r="D32" t="s">
        <v>83</v>
      </c>
      <c r="E32">
        <v>774489600000</v>
      </c>
      <c r="F32">
        <v>1359544912000</v>
      </c>
      <c r="G32">
        <v>1</v>
      </c>
      <c r="H32" t="s">
        <v>6819</v>
      </c>
      <c r="I32" t="s">
        <v>6820</v>
      </c>
      <c r="J32" t="s">
        <v>20</v>
      </c>
      <c r="K32" t="s">
        <v>21</v>
      </c>
      <c r="L32">
        <v>0</v>
      </c>
      <c r="M32">
        <v>0</v>
      </c>
      <c r="N32" t="s">
        <v>22</v>
      </c>
      <c r="O32">
        <v>6</v>
      </c>
      <c r="P32">
        <v>651304.78999999899</v>
      </c>
      <c r="Q32">
        <v>6857818.0499999998</v>
      </c>
    </row>
    <row r="33" spans="1:17">
      <c r="A33">
        <v>88</v>
      </c>
      <c r="B33">
        <v>30000453</v>
      </c>
      <c r="C33" t="e">
        <f>+#REF!</f>
        <v>#REF!</v>
      </c>
      <c r="D33" t="s">
        <v>36</v>
      </c>
      <c r="E33">
        <v>937958400000</v>
      </c>
      <c r="F33">
        <v>1115734386000</v>
      </c>
      <c r="G33">
        <v>1</v>
      </c>
      <c r="H33" t="s">
        <v>4120</v>
      </c>
      <c r="I33" t="s">
        <v>4121</v>
      </c>
      <c r="J33" t="s">
        <v>20</v>
      </c>
      <c r="K33" t="s">
        <v>21</v>
      </c>
      <c r="L33">
        <v>0</v>
      </c>
      <c r="M33">
        <v>0</v>
      </c>
      <c r="N33" t="s">
        <v>22</v>
      </c>
      <c r="O33">
        <v>6</v>
      </c>
      <c r="P33">
        <v>967572.93999999797</v>
      </c>
      <c r="Q33">
        <v>6587058.5899999999</v>
      </c>
    </row>
    <row r="34" spans="1:17">
      <c r="A34">
        <v>45</v>
      </c>
      <c r="B34">
        <v>70001051</v>
      </c>
      <c r="C34" t="e">
        <f>+#REF!</f>
        <v>#REF!</v>
      </c>
      <c r="D34" t="s">
        <v>83</v>
      </c>
      <c r="E34">
        <v>929404800000</v>
      </c>
      <c r="F34">
        <v>1317823729000</v>
      </c>
      <c r="G34">
        <v>1</v>
      </c>
      <c r="H34" t="s">
        <v>464</v>
      </c>
      <c r="I34" t="s">
        <v>465</v>
      </c>
      <c r="J34" t="s">
        <v>20</v>
      </c>
      <c r="K34" t="s">
        <v>21</v>
      </c>
      <c r="L34">
        <v>0</v>
      </c>
      <c r="M34">
        <v>0</v>
      </c>
      <c r="N34" t="s">
        <v>22</v>
      </c>
      <c r="O34">
        <v>6</v>
      </c>
      <c r="P34">
        <v>648027.31000000203</v>
      </c>
      <c r="Q34">
        <v>6862934.8300000001</v>
      </c>
    </row>
    <row r="35" spans="1:17">
      <c r="A35">
        <v>255</v>
      </c>
      <c r="B35">
        <v>70001822</v>
      </c>
      <c r="C35" t="e">
        <f>+#REF!</f>
        <v>#REF!</v>
      </c>
      <c r="D35" t="s">
        <v>83</v>
      </c>
      <c r="E35" s="1">
        <v>1006992000000</v>
      </c>
      <c r="F35">
        <v>1358763785000</v>
      </c>
      <c r="G35">
        <v>1</v>
      </c>
      <c r="H35" t="s">
        <v>6531</v>
      </c>
      <c r="I35" t="s">
        <v>6532</v>
      </c>
      <c r="J35" t="s">
        <v>20</v>
      </c>
      <c r="K35" t="s">
        <v>21</v>
      </c>
      <c r="L35">
        <v>0</v>
      </c>
      <c r="M35">
        <v>0</v>
      </c>
      <c r="N35" t="s">
        <v>22</v>
      </c>
      <c r="O35">
        <v>6</v>
      </c>
      <c r="P35">
        <v>661801.32999999798</v>
      </c>
      <c r="Q35">
        <v>6862142.5</v>
      </c>
    </row>
    <row r="36" spans="1:17">
      <c r="A36">
        <v>12</v>
      </c>
      <c r="B36">
        <v>70000977</v>
      </c>
      <c r="C36">
        <f>+PE29</f>
        <v>0</v>
      </c>
      <c r="D36" t="s">
        <v>152</v>
      </c>
      <c r="E36">
        <v>774489600000</v>
      </c>
      <c r="F36">
        <v>1278951262000</v>
      </c>
      <c r="G36">
        <v>1</v>
      </c>
      <c r="H36" t="s">
        <v>6830</v>
      </c>
      <c r="I36" t="s">
        <v>6831</v>
      </c>
      <c r="J36" t="s">
        <v>20</v>
      </c>
      <c r="K36" t="s">
        <v>21</v>
      </c>
      <c r="L36">
        <v>0</v>
      </c>
      <c r="M36">
        <v>0</v>
      </c>
      <c r="N36" t="s">
        <v>22</v>
      </c>
      <c r="O36">
        <v>6</v>
      </c>
      <c r="P36">
        <v>644966.95000000298</v>
      </c>
      <c r="Q36">
        <v>6866451.2599999998</v>
      </c>
    </row>
    <row r="37" spans="1:17">
      <c r="A37">
        <v>203</v>
      </c>
      <c r="B37">
        <v>10000721</v>
      </c>
      <c r="C37" t="e">
        <f>+#REF!</f>
        <v>#REF!</v>
      </c>
      <c r="D37" t="s">
        <v>20</v>
      </c>
      <c r="E37">
        <v>1018483200000</v>
      </c>
      <c r="F37" t="s">
        <v>20</v>
      </c>
      <c r="G37">
        <v>1</v>
      </c>
      <c r="H37" t="s">
        <v>1952</v>
      </c>
      <c r="I37" t="s">
        <v>1953</v>
      </c>
      <c r="J37" t="s">
        <v>20</v>
      </c>
      <c r="K37" t="s">
        <v>21</v>
      </c>
      <c r="L37">
        <v>0</v>
      </c>
      <c r="M37">
        <v>0</v>
      </c>
      <c r="N37" t="s">
        <v>22</v>
      </c>
      <c r="O37">
        <v>6</v>
      </c>
      <c r="P37">
        <v>646295.65999999596</v>
      </c>
      <c r="Q37">
        <v>6973497.7000000002</v>
      </c>
    </row>
    <row r="38" spans="1:17">
      <c r="A38">
        <v>833</v>
      </c>
      <c r="B38">
        <v>70003219</v>
      </c>
      <c r="C38" t="e">
        <f>+#REF!</f>
        <v>#REF!</v>
      </c>
      <c r="D38" t="s">
        <v>152</v>
      </c>
      <c r="E38">
        <v>1076889600000</v>
      </c>
      <c r="F38">
        <v>1297346948000</v>
      </c>
      <c r="G38">
        <v>1</v>
      </c>
      <c r="H38" t="s">
        <v>7371</v>
      </c>
      <c r="I38" t="s">
        <v>7372</v>
      </c>
      <c r="J38" t="s">
        <v>7373</v>
      </c>
      <c r="K38" t="s">
        <v>21</v>
      </c>
      <c r="L38">
        <v>0</v>
      </c>
      <c r="M38">
        <v>0</v>
      </c>
      <c r="N38" t="s">
        <v>22</v>
      </c>
      <c r="O38">
        <v>6</v>
      </c>
      <c r="P38">
        <v>498123.79999999702</v>
      </c>
      <c r="Q38">
        <v>6936672.7300000004</v>
      </c>
    </row>
    <row r="39" spans="1:17">
      <c r="A39">
        <v>675</v>
      </c>
      <c r="B39">
        <v>10000695</v>
      </c>
      <c r="C39" t="e">
        <f>+#REF!</f>
        <v>#REF!</v>
      </c>
      <c r="D39" t="s">
        <v>20</v>
      </c>
      <c r="E39">
        <v>1083715200000</v>
      </c>
      <c r="F39" t="s">
        <v>20</v>
      </c>
      <c r="G39">
        <v>1</v>
      </c>
      <c r="H39" t="s">
        <v>6628</v>
      </c>
      <c r="I39" t="s">
        <v>6629</v>
      </c>
      <c r="J39" t="s">
        <v>20</v>
      </c>
      <c r="K39" t="s">
        <v>21</v>
      </c>
      <c r="L39">
        <v>0</v>
      </c>
      <c r="M39">
        <v>0</v>
      </c>
      <c r="N39" t="s">
        <v>22</v>
      </c>
      <c r="O39">
        <v>6</v>
      </c>
      <c r="P39">
        <v>649221.02000000305</v>
      </c>
      <c r="Q39">
        <v>6979442.1399999997</v>
      </c>
    </row>
    <row r="40" spans="1:17">
      <c r="A40">
        <v>923</v>
      </c>
      <c r="B40">
        <v>20000262</v>
      </c>
      <c r="C40" t="e">
        <f>+#REF!</f>
        <v>#REF!</v>
      </c>
      <c r="D40" t="s">
        <v>20</v>
      </c>
      <c r="E40">
        <v>610761600000</v>
      </c>
      <c r="F40" t="s">
        <v>20</v>
      </c>
      <c r="G40">
        <v>1</v>
      </c>
      <c r="H40" t="s">
        <v>8231</v>
      </c>
      <c r="I40" t="s">
        <v>8232</v>
      </c>
      <c r="J40" t="s">
        <v>8069</v>
      </c>
      <c r="K40" t="s">
        <v>21</v>
      </c>
      <c r="L40">
        <v>0</v>
      </c>
      <c r="M40">
        <v>0</v>
      </c>
      <c r="N40" t="s">
        <v>22</v>
      </c>
      <c r="O40">
        <v>6</v>
      </c>
      <c r="P40">
        <v>929474.32</v>
      </c>
      <c r="Q40">
        <v>6911794.9000000004</v>
      </c>
    </row>
    <row r="41" spans="1:17">
      <c r="A41">
        <v>532</v>
      </c>
      <c r="B41">
        <v>70000868</v>
      </c>
      <c r="C41" t="e">
        <f>+#REF!</f>
        <v>#REF!</v>
      </c>
      <c r="D41" t="s">
        <v>43</v>
      </c>
      <c r="E41">
        <v>1000166400000</v>
      </c>
      <c r="F41">
        <v>1091544832000</v>
      </c>
      <c r="G41">
        <v>1</v>
      </c>
      <c r="H41" t="s">
        <v>4485</v>
      </c>
      <c r="I41" t="s">
        <v>1105</v>
      </c>
      <c r="J41" t="s">
        <v>4486</v>
      </c>
      <c r="K41" t="s">
        <v>21</v>
      </c>
      <c r="L41">
        <v>0</v>
      </c>
      <c r="M41">
        <v>0</v>
      </c>
      <c r="N41" t="s">
        <v>22</v>
      </c>
      <c r="O41">
        <v>6</v>
      </c>
      <c r="P41">
        <v>651151.53000000096</v>
      </c>
      <c r="Q41">
        <v>6870255.3200000003</v>
      </c>
    </row>
    <row r="42" spans="1:17">
      <c r="A42">
        <v>870</v>
      </c>
      <c r="B42">
        <v>70000740</v>
      </c>
      <c r="C42" t="e">
        <f>+#REF!</f>
        <v>#REF!</v>
      </c>
      <c r="D42" t="s">
        <v>23</v>
      </c>
      <c r="E42">
        <v>956793600000</v>
      </c>
      <c r="F42">
        <v>1233569036000</v>
      </c>
      <c r="G42">
        <v>1</v>
      </c>
      <c r="H42" t="s">
        <v>7249</v>
      </c>
      <c r="I42" t="s">
        <v>7250</v>
      </c>
      <c r="J42" t="s">
        <v>7251</v>
      </c>
      <c r="K42" t="s">
        <v>21</v>
      </c>
      <c r="L42">
        <v>0</v>
      </c>
      <c r="M42">
        <v>0</v>
      </c>
      <c r="N42" t="s">
        <v>22</v>
      </c>
      <c r="O42">
        <v>6</v>
      </c>
      <c r="P42">
        <v>608978.89000000095</v>
      </c>
      <c r="Q42">
        <v>6876701.0599999996</v>
      </c>
    </row>
    <row r="43" spans="1:17">
      <c r="A43">
        <v>590</v>
      </c>
      <c r="B43">
        <v>20001070</v>
      </c>
      <c r="C43" t="e">
        <f>+#REF!</f>
        <v>#REF!</v>
      </c>
      <c r="D43" t="s">
        <v>168</v>
      </c>
      <c r="E43">
        <v>996105600000</v>
      </c>
      <c r="F43">
        <v>1449586489000</v>
      </c>
      <c r="G43">
        <v>1</v>
      </c>
      <c r="H43" t="s">
        <v>4585</v>
      </c>
      <c r="I43" t="s">
        <v>4586</v>
      </c>
      <c r="J43" t="s">
        <v>20</v>
      </c>
      <c r="K43" t="s">
        <v>21</v>
      </c>
      <c r="L43">
        <v>0</v>
      </c>
      <c r="M43">
        <v>0</v>
      </c>
      <c r="N43" t="s">
        <v>22</v>
      </c>
      <c r="O43">
        <v>6</v>
      </c>
      <c r="P43">
        <v>994212.67000000202</v>
      </c>
      <c r="Q43">
        <v>6794553.0899999999</v>
      </c>
    </row>
    <row r="44" spans="1:17">
      <c r="A44">
        <v>338</v>
      </c>
      <c r="B44">
        <v>10000284</v>
      </c>
      <c r="C44" t="e">
        <f>+#REF!</f>
        <v>#REF!</v>
      </c>
      <c r="D44" t="s">
        <v>20</v>
      </c>
      <c r="E44">
        <v>610761600000</v>
      </c>
      <c r="F44" t="s">
        <v>20</v>
      </c>
      <c r="G44">
        <v>1</v>
      </c>
      <c r="H44" t="s">
        <v>2364</v>
      </c>
      <c r="I44" t="s">
        <v>2365</v>
      </c>
      <c r="J44" t="s">
        <v>20</v>
      </c>
      <c r="K44" t="s">
        <v>21</v>
      </c>
      <c r="L44">
        <v>0</v>
      </c>
      <c r="M44">
        <v>0</v>
      </c>
      <c r="N44" t="s">
        <v>22</v>
      </c>
      <c r="O44">
        <v>6</v>
      </c>
      <c r="P44">
        <v>695613.78999999899</v>
      </c>
      <c r="Q44">
        <v>7050737.4699999997</v>
      </c>
    </row>
    <row r="45" spans="1:17">
      <c r="A45">
        <v>373</v>
      </c>
      <c r="B45">
        <v>40000641</v>
      </c>
      <c r="C45" t="e">
        <f>+#REF!</f>
        <v>#REF!</v>
      </c>
      <c r="D45" t="s">
        <v>274</v>
      </c>
      <c r="E45">
        <v>993427200000</v>
      </c>
      <c r="F45">
        <v>1417428920000</v>
      </c>
      <c r="G45">
        <v>1</v>
      </c>
      <c r="H45" t="s">
        <v>2534</v>
      </c>
      <c r="I45" t="s">
        <v>2535</v>
      </c>
      <c r="J45" t="s">
        <v>20</v>
      </c>
      <c r="K45" t="s">
        <v>21</v>
      </c>
      <c r="L45">
        <v>0</v>
      </c>
      <c r="M45">
        <v>0</v>
      </c>
      <c r="N45" t="s">
        <v>22</v>
      </c>
      <c r="O45">
        <v>6</v>
      </c>
      <c r="P45">
        <v>1031222.31</v>
      </c>
      <c r="Q45">
        <v>6284749.4199999999</v>
      </c>
    </row>
    <row r="46" spans="1:17">
      <c r="A46">
        <v>726</v>
      </c>
      <c r="B46">
        <v>30001387</v>
      </c>
      <c r="C46" t="e">
        <f>+#REF!</f>
        <v>#REF!</v>
      </c>
      <c r="D46" t="s">
        <v>274</v>
      </c>
      <c r="E46">
        <v>610761600000</v>
      </c>
      <c r="F46">
        <v>1391787394000</v>
      </c>
      <c r="G46">
        <v>1</v>
      </c>
      <c r="H46" t="s">
        <v>3076</v>
      </c>
      <c r="I46" t="s">
        <v>3076</v>
      </c>
      <c r="J46" t="s">
        <v>20</v>
      </c>
      <c r="K46" t="s">
        <v>21</v>
      </c>
      <c r="L46">
        <v>0</v>
      </c>
      <c r="M46">
        <v>0</v>
      </c>
      <c r="N46" t="s">
        <v>22</v>
      </c>
      <c r="O46">
        <v>6</v>
      </c>
      <c r="P46">
        <v>903507.04999999702</v>
      </c>
      <c r="Q46">
        <v>6501527.1200000001</v>
      </c>
    </row>
    <row r="47" spans="1:17">
      <c r="A47">
        <v>620</v>
      </c>
      <c r="B47">
        <v>70001598</v>
      </c>
      <c r="C47" t="e">
        <f>+#REF!</f>
        <v>#REF!</v>
      </c>
      <c r="D47" t="s">
        <v>43</v>
      </c>
      <c r="E47">
        <v>1124883939000</v>
      </c>
      <c r="F47">
        <v>1123673352000</v>
      </c>
      <c r="G47">
        <v>1</v>
      </c>
      <c r="H47" t="s">
        <v>5167</v>
      </c>
      <c r="I47" t="s">
        <v>5168</v>
      </c>
      <c r="J47" t="s">
        <v>5169</v>
      </c>
      <c r="K47" t="s">
        <v>21</v>
      </c>
      <c r="L47">
        <v>0</v>
      </c>
      <c r="M47">
        <v>0</v>
      </c>
      <c r="N47" t="s">
        <v>22</v>
      </c>
      <c r="O47">
        <v>6</v>
      </c>
      <c r="P47">
        <v>657893.42000000202</v>
      </c>
      <c r="Q47">
        <v>6832792.0599999996</v>
      </c>
    </row>
    <row r="48" spans="1:17">
      <c r="A48">
        <v>297</v>
      </c>
      <c r="B48">
        <v>40000426</v>
      </c>
      <c r="C48" t="e">
        <f>+#REF!</f>
        <v>#REF!</v>
      </c>
      <c r="D48" t="s">
        <v>1094</v>
      </c>
      <c r="E48">
        <v>610761600000</v>
      </c>
      <c r="F48">
        <v>1424968408000</v>
      </c>
      <c r="G48">
        <v>1</v>
      </c>
      <c r="H48" t="s">
        <v>2197</v>
      </c>
      <c r="I48" t="s">
        <v>2198</v>
      </c>
      <c r="J48" t="s">
        <v>20</v>
      </c>
      <c r="K48" t="s">
        <v>21</v>
      </c>
      <c r="L48">
        <v>0</v>
      </c>
      <c r="M48">
        <v>0</v>
      </c>
      <c r="N48" t="s">
        <v>22</v>
      </c>
      <c r="O48">
        <v>7</v>
      </c>
      <c r="P48">
        <v>833268.63000000303</v>
      </c>
      <c r="Q48">
        <v>6309489.4800000004</v>
      </c>
    </row>
    <row r="49" spans="1:17">
      <c r="A49">
        <v>279</v>
      </c>
      <c r="B49">
        <v>40000305</v>
      </c>
      <c r="C49" t="e">
        <f>+#REF!</f>
        <v>#REF!</v>
      </c>
      <c r="D49" t="s">
        <v>168</v>
      </c>
      <c r="E49" s="1">
        <v>1006128000000</v>
      </c>
      <c r="F49">
        <v>1452865577000</v>
      </c>
      <c r="G49">
        <v>1</v>
      </c>
      <c r="H49" t="s">
        <v>5558</v>
      </c>
      <c r="I49" t="s">
        <v>5559</v>
      </c>
      <c r="J49" t="s">
        <v>20</v>
      </c>
      <c r="K49" t="s">
        <v>21</v>
      </c>
      <c r="L49">
        <v>0</v>
      </c>
      <c r="M49">
        <v>0</v>
      </c>
      <c r="N49" t="s">
        <v>22</v>
      </c>
      <c r="O49">
        <v>6</v>
      </c>
      <c r="P49">
        <v>836588.79999999702</v>
      </c>
      <c r="Q49">
        <v>6333518.5099999998</v>
      </c>
    </row>
    <row r="50" spans="1:17">
      <c r="A50">
        <v>748</v>
      </c>
      <c r="B50">
        <v>40000935</v>
      </c>
      <c r="C50" t="e">
        <f>+#REF!</f>
        <v>#REF!</v>
      </c>
      <c r="D50" t="s">
        <v>274</v>
      </c>
      <c r="E50">
        <v>956102400000</v>
      </c>
      <c r="F50">
        <v>1444318762000</v>
      </c>
      <c r="G50">
        <v>1</v>
      </c>
      <c r="H50" t="s">
        <v>4660</v>
      </c>
      <c r="I50" t="s">
        <v>4660</v>
      </c>
      <c r="J50" t="s">
        <v>195</v>
      </c>
      <c r="K50" t="s">
        <v>21</v>
      </c>
      <c r="L50">
        <v>0</v>
      </c>
      <c r="M50">
        <v>0</v>
      </c>
      <c r="N50" t="s">
        <v>22</v>
      </c>
      <c r="O50">
        <v>6</v>
      </c>
      <c r="P50">
        <v>891783.75</v>
      </c>
      <c r="Q50">
        <v>6249913.1699999999</v>
      </c>
    </row>
    <row r="51" spans="1:17">
      <c r="A51">
        <v>840</v>
      </c>
      <c r="B51">
        <v>70000835</v>
      </c>
      <c r="C51" t="e">
        <f>+#REF!</f>
        <v>#REF!</v>
      </c>
      <c r="D51" t="s">
        <v>30</v>
      </c>
      <c r="E51">
        <v>774489600000</v>
      </c>
      <c r="F51">
        <v>1389021784000</v>
      </c>
      <c r="G51">
        <v>1</v>
      </c>
      <c r="H51" t="s">
        <v>7677</v>
      </c>
      <c r="I51" t="s">
        <v>7678</v>
      </c>
      <c r="J51" t="s">
        <v>20</v>
      </c>
      <c r="K51" t="s">
        <v>21</v>
      </c>
      <c r="L51">
        <v>0</v>
      </c>
      <c r="M51">
        <v>0</v>
      </c>
      <c r="N51" t="s">
        <v>22</v>
      </c>
      <c r="O51">
        <v>6</v>
      </c>
      <c r="P51">
        <v>643717.72999999695</v>
      </c>
      <c r="Q51">
        <v>6872719.4199999999</v>
      </c>
    </row>
    <row r="52" spans="1:17">
      <c r="A52">
        <v>844</v>
      </c>
      <c r="B52">
        <v>50002224</v>
      </c>
      <c r="C52" t="e">
        <f>+#REF!</f>
        <v>#REF!</v>
      </c>
      <c r="D52" t="s">
        <v>30</v>
      </c>
      <c r="E52">
        <v>1034035200000</v>
      </c>
      <c r="F52">
        <v>1418723227000</v>
      </c>
      <c r="G52">
        <v>1</v>
      </c>
      <c r="H52" t="s">
        <v>7173</v>
      </c>
      <c r="I52" t="s">
        <v>7173</v>
      </c>
      <c r="J52" t="s">
        <v>7174</v>
      </c>
      <c r="K52" t="s">
        <v>21</v>
      </c>
      <c r="L52">
        <v>0</v>
      </c>
      <c r="M52">
        <v>0</v>
      </c>
      <c r="N52" t="s">
        <v>22</v>
      </c>
      <c r="O52">
        <v>7</v>
      </c>
      <c r="P52">
        <v>341060.81000000198</v>
      </c>
      <c r="Q52">
        <v>6268147.3600000003</v>
      </c>
    </row>
    <row r="53" spans="1:17">
      <c r="A53">
        <v>190</v>
      </c>
      <c r="B53">
        <v>20002217</v>
      </c>
      <c r="C53" t="e">
        <f>+#REF!</f>
        <v>#REF!</v>
      </c>
      <c r="D53" t="s">
        <v>77</v>
      </c>
      <c r="E53">
        <v>610761600000</v>
      </c>
      <c r="F53">
        <v>1315322637000</v>
      </c>
      <c r="G53">
        <v>1</v>
      </c>
      <c r="H53" t="s">
        <v>1827</v>
      </c>
      <c r="I53" t="s">
        <v>1828</v>
      </c>
      <c r="J53" t="s">
        <v>20</v>
      </c>
      <c r="K53" t="s">
        <v>21</v>
      </c>
      <c r="L53">
        <v>0</v>
      </c>
      <c r="M53">
        <v>0</v>
      </c>
      <c r="N53" t="s">
        <v>22</v>
      </c>
      <c r="O53">
        <v>6</v>
      </c>
      <c r="P53">
        <v>986471.82999999798</v>
      </c>
      <c r="Q53">
        <v>6729287.3399999999</v>
      </c>
    </row>
    <row r="54" spans="1:17">
      <c r="A54">
        <v>278</v>
      </c>
      <c r="B54">
        <v>10000674</v>
      </c>
      <c r="C54" t="e">
        <f>+#REF!</f>
        <v>#REF!</v>
      </c>
      <c r="D54" t="s">
        <v>274</v>
      </c>
      <c r="E54">
        <v>1372864121000</v>
      </c>
      <c r="F54">
        <v>1452861961000</v>
      </c>
      <c r="G54">
        <v>1</v>
      </c>
      <c r="H54" t="s">
        <v>5554</v>
      </c>
      <c r="I54" t="s">
        <v>5555</v>
      </c>
      <c r="J54" t="s">
        <v>20</v>
      </c>
      <c r="K54" t="s">
        <v>21</v>
      </c>
      <c r="L54">
        <v>0</v>
      </c>
      <c r="M54">
        <v>0</v>
      </c>
      <c r="N54" t="s">
        <v>22</v>
      </c>
      <c r="O54">
        <v>7</v>
      </c>
      <c r="P54">
        <v>645845.78000000096</v>
      </c>
      <c r="Q54">
        <v>6982654.0999999996</v>
      </c>
    </row>
    <row r="55" spans="1:17">
      <c r="A55">
        <v>709</v>
      </c>
      <c r="B55">
        <v>30000693</v>
      </c>
      <c r="C55" t="e">
        <f>+#REF!</f>
        <v>#REF!</v>
      </c>
      <c r="D55" t="s">
        <v>43</v>
      </c>
      <c r="E55">
        <v>1138118462000</v>
      </c>
      <c r="F55" t="s">
        <v>20</v>
      </c>
      <c r="G55">
        <v>1</v>
      </c>
      <c r="H55" t="s">
        <v>2945</v>
      </c>
      <c r="I55" t="s">
        <v>2945</v>
      </c>
      <c r="J55" t="s">
        <v>20</v>
      </c>
      <c r="K55" t="s">
        <v>21</v>
      </c>
      <c r="L55">
        <v>0</v>
      </c>
      <c r="M55">
        <v>0</v>
      </c>
      <c r="N55" t="s">
        <v>22</v>
      </c>
      <c r="O55">
        <v>6</v>
      </c>
      <c r="P55">
        <v>917773.43999999797</v>
      </c>
      <c r="Q55">
        <v>6559237.3499999996</v>
      </c>
    </row>
    <row r="56" spans="1:17">
      <c r="A56">
        <v>617</v>
      </c>
      <c r="B56">
        <v>10000197</v>
      </c>
      <c r="C56" t="e">
        <f>+#REF!</f>
        <v>#REF!</v>
      </c>
      <c r="D56" t="s">
        <v>229</v>
      </c>
      <c r="E56">
        <v>1056326400000</v>
      </c>
      <c r="F56">
        <v>1126883693000</v>
      </c>
      <c r="G56">
        <v>1</v>
      </c>
      <c r="H56" t="s">
        <v>5144</v>
      </c>
      <c r="I56" t="s">
        <v>5145</v>
      </c>
      <c r="J56" t="s">
        <v>20</v>
      </c>
      <c r="K56" t="s">
        <v>21</v>
      </c>
      <c r="L56">
        <v>0</v>
      </c>
      <c r="M56">
        <v>0</v>
      </c>
      <c r="N56" t="s">
        <v>22</v>
      </c>
      <c r="O56">
        <v>6</v>
      </c>
      <c r="P56">
        <v>692816.67000000202</v>
      </c>
      <c r="Q56">
        <v>7064868.6500000004</v>
      </c>
    </row>
    <row r="57" spans="1:17">
      <c r="A57">
        <v>262</v>
      </c>
      <c r="B57">
        <v>60000797</v>
      </c>
      <c r="C57" t="e">
        <f>+#REF!</f>
        <v>#REF!</v>
      </c>
      <c r="D57" t="s">
        <v>168</v>
      </c>
      <c r="E57">
        <v>610761600000</v>
      </c>
      <c r="F57">
        <v>1450347836000</v>
      </c>
      <c r="G57">
        <v>1</v>
      </c>
      <c r="H57" t="s">
        <v>2457</v>
      </c>
      <c r="I57" t="s">
        <v>2458</v>
      </c>
      <c r="J57" t="s">
        <v>20</v>
      </c>
      <c r="K57" t="s">
        <v>21</v>
      </c>
      <c r="L57">
        <v>0</v>
      </c>
      <c r="M57">
        <v>0</v>
      </c>
      <c r="N57" t="s">
        <v>22</v>
      </c>
      <c r="O57">
        <v>6</v>
      </c>
      <c r="P57">
        <v>489818.03999999899</v>
      </c>
      <c r="Q57">
        <v>6761509.96</v>
      </c>
    </row>
    <row r="58" spans="1:17">
      <c r="A58">
        <v>638</v>
      </c>
      <c r="B58">
        <v>60000055</v>
      </c>
      <c r="C58" t="e">
        <f>+#REF!</f>
        <v>#REF!</v>
      </c>
      <c r="D58" t="s">
        <v>482</v>
      </c>
      <c r="E58">
        <v>610761600000</v>
      </c>
      <c r="F58">
        <v>1386842420000</v>
      </c>
      <c r="G58">
        <v>1</v>
      </c>
      <c r="H58" t="s">
        <v>6286</v>
      </c>
      <c r="I58" t="s">
        <v>6287</v>
      </c>
      <c r="J58" t="s">
        <v>20</v>
      </c>
      <c r="K58" t="s">
        <v>21</v>
      </c>
      <c r="L58">
        <v>0</v>
      </c>
      <c r="M58">
        <v>0</v>
      </c>
      <c r="N58" t="s">
        <v>22</v>
      </c>
      <c r="O58">
        <v>6</v>
      </c>
      <c r="P58">
        <v>581096.07999999798</v>
      </c>
      <c r="Q58">
        <v>6846743.29</v>
      </c>
    </row>
    <row r="59" spans="1:17">
      <c r="A59">
        <v>767</v>
      </c>
      <c r="B59">
        <v>70001266</v>
      </c>
      <c r="C59" t="e">
        <f>+#REF!</f>
        <v>#REF!</v>
      </c>
      <c r="D59" t="s">
        <v>30</v>
      </c>
      <c r="E59">
        <v>888451200000</v>
      </c>
      <c r="F59">
        <v>1394188098000</v>
      </c>
      <c r="G59">
        <v>1</v>
      </c>
      <c r="H59" t="s">
        <v>3668</v>
      </c>
      <c r="I59" t="s">
        <v>3340</v>
      </c>
      <c r="J59" t="s">
        <v>3669</v>
      </c>
      <c r="K59" t="s">
        <v>21</v>
      </c>
      <c r="L59">
        <v>0</v>
      </c>
      <c r="M59">
        <v>0</v>
      </c>
      <c r="N59" t="s">
        <v>22</v>
      </c>
      <c r="O59">
        <v>6</v>
      </c>
      <c r="P59">
        <v>659446.31000000203</v>
      </c>
      <c r="Q59">
        <v>6854084.9199999999</v>
      </c>
    </row>
    <row r="60" spans="1:17">
      <c r="A60">
        <v>488</v>
      </c>
      <c r="B60">
        <v>70001269</v>
      </c>
      <c r="C60" t="e">
        <f>+#REF!</f>
        <v>#REF!</v>
      </c>
      <c r="D60" t="s">
        <v>30</v>
      </c>
      <c r="E60">
        <v>774489600000</v>
      </c>
      <c r="F60">
        <v>1406730485000</v>
      </c>
      <c r="G60">
        <v>1</v>
      </c>
      <c r="H60" t="s">
        <v>3339</v>
      </c>
      <c r="I60" t="s">
        <v>3340</v>
      </c>
      <c r="J60" t="s">
        <v>20</v>
      </c>
      <c r="K60" t="s">
        <v>21</v>
      </c>
      <c r="L60">
        <v>0</v>
      </c>
      <c r="M60">
        <v>0</v>
      </c>
      <c r="N60" t="s">
        <v>22</v>
      </c>
      <c r="O60">
        <v>6</v>
      </c>
      <c r="P60">
        <v>656342.31000000203</v>
      </c>
      <c r="Q60">
        <v>6853023.9400000004</v>
      </c>
    </row>
    <row r="61" spans="1:17">
      <c r="A61">
        <v>6</v>
      </c>
      <c r="B61">
        <v>70001566</v>
      </c>
      <c r="C61">
        <f>+PE60</f>
        <v>0</v>
      </c>
      <c r="D61" t="s">
        <v>152</v>
      </c>
      <c r="E61">
        <v>956793600000</v>
      </c>
      <c r="F61">
        <v>1291893880000</v>
      </c>
      <c r="G61">
        <v>1</v>
      </c>
      <c r="H61" t="s">
        <v>931</v>
      </c>
      <c r="I61" t="s">
        <v>932</v>
      </c>
      <c r="J61" t="s">
        <v>933</v>
      </c>
      <c r="K61" t="s">
        <v>21</v>
      </c>
      <c r="L61">
        <v>0</v>
      </c>
      <c r="M61">
        <v>0</v>
      </c>
      <c r="N61" t="s">
        <v>22</v>
      </c>
      <c r="O61">
        <v>6</v>
      </c>
      <c r="P61">
        <v>668255.52000000305</v>
      </c>
      <c r="Q61">
        <v>6835255.8899999997</v>
      </c>
    </row>
    <row r="62" spans="1:17">
      <c r="A62">
        <v>793</v>
      </c>
      <c r="B62">
        <v>50002023</v>
      </c>
      <c r="C62" t="e">
        <f>+#REF!</f>
        <v>#REF!</v>
      </c>
      <c r="D62" t="s">
        <v>56</v>
      </c>
      <c r="E62">
        <v>1251985066000</v>
      </c>
      <c r="F62">
        <v>1251985028000</v>
      </c>
      <c r="G62">
        <v>1</v>
      </c>
      <c r="H62" t="s">
        <v>258</v>
      </c>
      <c r="I62" t="s">
        <v>258</v>
      </c>
      <c r="J62" t="s">
        <v>20</v>
      </c>
      <c r="K62" t="s">
        <v>21</v>
      </c>
      <c r="L62">
        <v>0</v>
      </c>
      <c r="M62">
        <v>0</v>
      </c>
      <c r="N62" t="s">
        <v>22</v>
      </c>
      <c r="O62">
        <v>6</v>
      </c>
      <c r="P62">
        <v>591350.06000000203</v>
      </c>
      <c r="Q62">
        <v>6187230.8099999996</v>
      </c>
    </row>
    <row r="63" spans="1:17">
      <c r="A63">
        <v>327</v>
      </c>
      <c r="B63">
        <v>10000355</v>
      </c>
      <c r="C63" t="e">
        <f>+#REF!</f>
        <v>#REF!</v>
      </c>
      <c r="D63" t="s">
        <v>17</v>
      </c>
      <c r="E63">
        <v>1179931808000</v>
      </c>
      <c r="F63">
        <v>1311931413000</v>
      </c>
      <c r="G63">
        <v>1</v>
      </c>
      <c r="H63" t="s">
        <v>5597</v>
      </c>
      <c r="I63" t="s">
        <v>5598</v>
      </c>
      <c r="J63" t="s">
        <v>5599</v>
      </c>
      <c r="K63" t="s">
        <v>21</v>
      </c>
      <c r="L63">
        <v>0</v>
      </c>
      <c r="M63">
        <v>0</v>
      </c>
      <c r="N63" t="s">
        <v>22</v>
      </c>
      <c r="O63">
        <v>6</v>
      </c>
      <c r="P63">
        <v>705072.79999999702</v>
      </c>
      <c r="Q63">
        <v>7034852.7199999997</v>
      </c>
    </row>
    <row r="64" spans="1:17">
      <c r="A64">
        <v>314</v>
      </c>
      <c r="B64">
        <v>10000086</v>
      </c>
      <c r="C64" t="e">
        <f>+#REF!</f>
        <v>#REF!</v>
      </c>
      <c r="D64" t="s">
        <v>274</v>
      </c>
      <c r="E64">
        <v>610761600000</v>
      </c>
      <c r="F64">
        <v>1421933386000</v>
      </c>
      <c r="G64">
        <v>1</v>
      </c>
      <c r="H64" t="s">
        <v>2590</v>
      </c>
      <c r="I64" t="s">
        <v>2591</v>
      </c>
      <c r="J64" t="s">
        <v>20</v>
      </c>
      <c r="K64" t="s">
        <v>21</v>
      </c>
      <c r="L64">
        <v>0</v>
      </c>
      <c r="M64">
        <v>0</v>
      </c>
      <c r="N64" t="s">
        <v>22</v>
      </c>
      <c r="O64">
        <v>7</v>
      </c>
      <c r="P64">
        <v>623487.39999999898</v>
      </c>
      <c r="Q64">
        <v>7092220.79</v>
      </c>
    </row>
    <row r="65" spans="1:17">
      <c r="A65">
        <v>216</v>
      </c>
      <c r="B65">
        <v>70001374</v>
      </c>
      <c r="C65" t="e">
        <f>+#REF!</f>
        <v>#REF!</v>
      </c>
      <c r="D65" t="s">
        <v>168</v>
      </c>
      <c r="E65">
        <v>757641600000</v>
      </c>
      <c r="F65">
        <v>1450348324000</v>
      </c>
      <c r="G65">
        <v>1</v>
      </c>
      <c r="H65" t="s">
        <v>2024</v>
      </c>
      <c r="I65" t="s">
        <v>93</v>
      </c>
      <c r="J65" t="s">
        <v>20</v>
      </c>
      <c r="K65" t="s">
        <v>21</v>
      </c>
      <c r="L65">
        <v>0</v>
      </c>
      <c r="M65">
        <v>0</v>
      </c>
      <c r="N65" t="s">
        <v>22</v>
      </c>
      <c r="O65">
        <v>6</v>
      </c>
      <c r="P65">
        <v>520047.35000000102</v>
      </c>
      <c r="Q65">
        <v>6851598.5599999996</v>
      </c>
    </row>
    <row r="66" spans="1:17">
      <c r="A66">
        <v>33</v>
      </c>
      <c r="B66">
        <v>70061211</v>
      </c>
      <c r="C66">
        <f>+PU38</f>
        <v>0</v>
      </c>
      <c r="D66" t="s">
        <v>264</v>
      </c>
      <c r="E66">
        <v>1467392646000</v>
      </c>
      <c r="F66">
        <v>1461924759000</v>
      </c>
      <c r="G66">
        <v>1</v>
      </c>
      <c r="H66" t="s">
        <v>307</v>
      </c>
      <c r="I66" t="s">
        <v>308</v>
      </c>
      <c r="J66" t="s">
        <v>309</v>
      </c>
      <c r="K66" t="s">
        <v>21</v>
      </c>
      <c r="L66">
        <v>0</v>
      </c>
      <c r="M66">
        <v>0</v>
      </c>
      <c r="N66" t="s">
        <v>267</v>
      </c>
      <c r="O66">
        <v>6</v>
      </c>
      <c r="P66">
        <v>653700.77160000103</v>
      </c>
      <c r="Q66">
        <v>6868143.7885999996</v>
      </c>
    </row>
    <row r="67" spans="1:17">
      <c r="A67">
        <v>377</v>
      </c>
      <c r="B67">
        <v>40000731</v>
      </c>
      <c r="C67" t="e">
        <f>+#REF!</f>
        <v>#REF!</v>
      </c>
      <c r="D67" t="s">
        <v>20</v>
      </c>
      <c r="E67">
        <v>956102400000</v>
      </c>
      <c r="F67" t="s">
        <v>20</v>
      </c>
      <c r="G67">
        <v>1</v>
      </c>
      <c r="H67" t="s">
        <v>2547</v>
      </c>
      <c r="I67" t="s">
        <v>2548</v>
      </c>
      <c r="J67" t="s">
        <v>2549</v>
      </c>
      <c r="K67" t="s">
        <v>21</v>
      </c>
      <c r="L67">
        <v>0</v>
      </c>
      <c r="M67">
        <v>0</v>
      </c>
      <c r="N67" t="s">
        <v>22</v>
      </c>
      <c r="O67">
        <v>6</v>
      </c>
      <c r="P67">
        <v>877620.46999999904</v>
      </c>
      <c r="Q67">
        <v>6269816.4900000002</v>
      </c>
    </row>
    <row r="68" spans="1:17">
      <c r="A68">
        <v>281</v>
      </c>
      <c r="B68">
        <v>30000904</v>
      </c>
      <c r="C68" t="e">
        <f>+#REF!</f>
        <v>#REF!</v>
      </c>
      <c r="D68" t="s">
        <v>274</v>
      </c>
      <c r="E68">
        <v>610761600000</v>
      </c>
      <c r="F68">
        <v>1455796616000</v>
      </c>
      <c r="G68">
        <v>1</v>
      </c>
      <c r="H68" t="s">
        <v>5562</v>
      </c>
      <c r="I68" t="s">
        <v>5563</v>
      </c>
      <c r="J68" t="s">
        <v>20</v>
      </c>
      <c r="K68" t="s">
        <v>21</v>
      </c>
      <c r="L68">
        <v>0</v>
      </c>
      <c r="M68">
        <v>0</v>
      </c>
      <c r="N68" t="s">
        <v>22</v>
      </c>
      <c r="O68">
        <v>6</v>
      </c>
      <c r="P68">
        <v>638005.06000000203</v>
      </c>
      <c r="Q68">
        <v>6539927.29</v>
      </c>
    </row>
    <row r="69" spans="1:17">
      <c r="A69">
        <v>390</v>
      </c>
      <c r="B69">
        <v>40002033</v>
      </c>
      <c r="C69" t="e">
        <f>+#REF!</f>
        <v>#REF!</v>
      </c>
      <c r="D69" t="s">
        <v>43</v>
      </c>
      <c r="E69">
        <v>1160665596000</v>
      </c>
      <c r="F69">
        <v>1160664481000</v>
      </c>
      <c r="G69">
        <v>1</v>
      </c>
      <c r="H69" t="s">
        <v>3777</v>
      </c>
      <c r="I69" t="s">
        <v>3778</v>
      </c>
      <c r="J69" t="s">
        <v>20</v>
      </c>
      <c r="K69" t="s">
        <v>21</v>
      </c>
      <c r="L69">
        <v>0</v>
      </c>
      <c r="M69">
        <v>0</v>
      </c>
      <c r="N69" t="s">
        <v>22</v>
      </c>
      <c r="O69">
        <v>6</v>
      </c>
      <c r="P69">
        <v>861322.46999999904</v>
      </c>
      <c r="Q69">
        <v>6255562.9699999997</v>
      </c>
    </row>
    <row r="70" spans="1:17">
      <c r="A70">
        <v>710</v>
      </c>
      <c r="B70">
        <v>10000579</v>
      </c>
      <c r="C70" t="e">
        <f>+#REF!</f>
        <v>#REF!</v>
      </c>
      <c r="D70" t="s">
        <v>229</v>
      </c>
      <c r="E70">
        <v>930268800000</v>
      </c>
      <c r="F70">
        <v>1127140733000</v>
      </c>
      <c r="G70">
        <v>1</v>
      </c>
      <c r="H70" t="s">
        <v>2956</v>
      </c>
      <c r="I70" t="s">
        <v>2957</v>
      </c>
      <c r="J70" t="s">
        <v>20</v>
      </c>
      <c r="K70" t="s">
        <v>21</v>
      </c>
      <c r="L70">
        <v>0</v>
      </c>
      <c r="M70">
        <v>0</v>
      </c>
      <c r="N70" t="s">
        <v>22</v>
      </c>
      <c r="O70">
        <v>6</v>
      </c>
      <c r="P70">
        <v>757730.53000000096</v>
      </c>
      <c r="Q70">
        <v>7011804.4699999997</v>
      </c>
    </row>
    <row r="71" spans="1:17">
      <c r="A71">
        <v>405</v>
      </c>
      <c r="B71">
        <v>30001885</v>
      </c>
      <c r="C71" t="e">
        <f>+#REF!</f>
        <v>#REF!</v>
      </c>
      <c r="D71" t="s">
        <v>274</v>
      </c>
      <c r="E71">
        <v>610761600000</v>
      </c>
      <c r="F71">
        <v>1432313271000</v>
      </c>
      <c r="G71">
        <v>1</v>
      </c>
      <c r="H71" t="s">
        <v>6916</v>
      </c>
      <c r="I71" t="s">
        <v>6917</v>
      </c>
      <c r="J71" t="s">
        <v>20</v>
      </c>
      <c r="K71" t="s">
        <v>21</v>
      </c>
      <c r="L71">
        <v>0</v>
      </c>
      <c r="M71">
        <v>0</v>
      </c>
      <c r="N71" t="s">
        <v>22</v>
      </c>
      <c r="O71">
        <v>6</v>
      </c>
      <c r="P71">
        <v>989419.96000000101</v>
      </c>
      <c r="Q71">
        <v>6465191.21</v>
      </c>
    </row>
    <row r="72" spans="1:17">
      <c r="A72">
        <v>639</v>
      </c>
      <c r="B72">
        <v>70001075</v>
      </c>
      <c r="C72" t="e">
        <f>+#REF!</f>
        <v>#REF!</v>
      </c>
      <c r="D72" t="s">
        <v>168</v>
      </c>
      <c r="E72">
        <v>952646400000</v>
      </c>
      <c r="F72">
        <v>1424882982000</v>
      </c>
      <c r="G72">
        <v>1</v>
      </c>
      <c r="H72" t="s">
        <v>6316</v>
      </c>
      <c r="I72" t="s">
        <v>6317</v>
      </c>
      <c r="J72" t="s">
        <v>20</v>
      </c>
      <c r="K72" t="s">
        <v>21</v>
      </c>
      <c r="L72">
        <v>0</v>
      </c>
      <c r="M72">
        <v>0</v>
      </c>
      <c r="N72" t="s">
        <v>22</v>
      </c>
      <c r="O72">
        <v>6</v>
      </c>
      <c r="P72">
        <v>654023.43999999797</v>
      </c>
      <c r="Q72">
        <v>6859919.8200000003</v>
      </c>
    </row>
    <row r="73" spans="1:17">
      <c r="A73">
        <v>783</v>
      </c>
      <c r="B73">
        <v>50002026</v>
      </c>
      <c r="C73" t="e">
        <f>+#REF!</f>
        <v>#REF!</v>
      </c>
      <c r="D73" t="s">
        <v>20</v>
      </c>
      <c r="E73">
        <v>1013126400000</v>
      </c>
      <c r="F73" t="s">
        <v>20</v>
      </c>
      <c r="G73">
        <v>1</v>
      </c>
      <c r="H73" t="s">
        <v>125</v>
      </c>
      <c r="I73" t="s">
        <v>125</v>
      </c>
      <c r="J73" t="s">
        <v>20</v>
      </c>
      <c r="K73" t="s">
        <v>21</v>
      </c>
      <c r="L73">
        <v>0</v>
      </c>
      <c r="M73">
        <v>0</v>
      </c>
      <c r="N73" t="s">
        <v>22</v>
      </c>
      <c r="O73">
        <v>6</v>
      </c>
      <c r="P73">
        <v>575267.57999999798</v>
      </c>
      <c r="Q73">
        <v>6186034.29</v>
      </c>
    </row>
    <row r="74" spans="1:17">
      <c r="A74">
        <v>500</v>
      </c>
      <c r="B74">
        <v>20001483</v>
      </c>
      <c r="C74" t="e">
        <f>+#REF!</f>
        <v>#REF!</v>
      </c>
      <c r="D74" t="s">
        <v>20</v>
      </c>
      <c r="E74">
        <v>778982400000</v>
      </c>
      <c r="F74" t="s">
        <v>20</v>
      </c>
      <c r="G74">
        <v>1</v>
      </c>
      <c r="H74" t="s">
        <v>4984</v>
      </c>
      <c r="I74" t="s">
        <v>4985</v>
      </c>
      <c r="J74" t="s">
        <v>20</v>
      </c>
      <c r="K74" t="s">
        <v>21</v>
      </c>
      <c r="L74">
        <v>0</v>
      </c>
      <c r="M74">
        <v>0</v>
      </c>
      <c r="N74" t="s">
        <v>22</v>
      </c>
      <c r="O74">
        <v>6</v>
      </c>
      <c r="P74">
        <v>768599.75999999803</v>
      </c>
      <c r="Q74">
        <v>6710885.9199999999</v>
      </c>
    </row>
    <row r="75" spans="1:17">
      <c r="A75">
        <v>646</v>
      </c>
      <c r="B75">
        <v>10000304</v>
      </c>
      <c r="C75" t="e">
        <f>+#REF!</f>
        <v>#REF!</v>
      </c>
      <c r="D75" t="s">
        <v>17</v>
      </c>
      <c r="E75">
        <v>1006214400000</v>
      </c>
      <c r="F75">
        <v>1311853162000</v>
      </c>
      <c r="G75">
        <v>1</v>
      </c>
      <c r="H75" t="s">
        <v>4871</v>
      </c>
      <c r="I75" t="s">
        <v>4872</v>
      </c>
      <c r="J75" t="s">
        <v>20</v>
      </c>
      <c r="K75" t="s">
        <v>21</v>
      </c>
      <c r="L75">
        <v>0</v>
      </c>
      <c r="M75">
        <v>0</v>
      </c>
      <c r="N75" t="s">
        <v>22</v>
      </c>
      <c r="O75">
        <v>7</v>
      </c>
      <c r="P75">
        <v>705839.17000000202</v>
      </c>
      <c r="Q75">
        <v>7047564.5800000001</v>
      </c>
    </row>
    <row r="76" spans="1:17">
      <c r="A76">
        <v>663</v>
      </c>
      <c r="B76">
        <v>70000873</v>
      </c>
      <c r="C76" t="e">
        <f>+#REF!</f>
        <v>#REF!</v>
      </c>
      <c r="D76" t="s">
        <v>20</v>
      </c>
      <c r="E76">
        <v>922665600000</v>
      </c>
      <c r="F76" t="s">
        <v>20</v>
      </c>
      <c r="G76">
        <v>1</v>
      </c>
      <c r="H76" t="s">
        <v>2824</v>
      </c>
      <c r="I76" t="s">
        <v>2825</v>
      </c>
      <c r="J76" t="s">
        <v>20</v>
      </c>
      <c r="K76" t="s">
        <v>21</v>
      </c>
      <c r="L76">
        <v>0</v>
      </c>
      <c r="M76">
        <v>0</v>
      </c>
      <c r="N76" t="s">
        <v>22</v>
      </c>
      <c r="O76">
        <v>6</v>
      </c>
      <c r="P76">
        <v>657984.84000000404</v>
      </c>
      <c r="Q76">
        <v>6868364.6100000003</v>
      </c>
    </row>
    <row r="77" spans="1:17">
      <c r="A77">
        <v>382</v>
      </c>
      <c r="B77">
        <v>40000363</v>
      </c>
      <c r="C77" t="e">
        <f>+#REF!</f>
        <v>#REF!</v>
      </c>
      <c r="D77" t="s">
        <v>482</v>
      </c>
      <c r="E77">
        <v>1179931843000</v>
      </c>
      <c r="F77">
        <v>1396366542000</v>
      </c>
      <c r="G77">
        <v>1</v>
      </c>
      <c r="H77" t="s">
        <v>7553</v>
      </c>
      <c r="I77" t="s">
        <v>7306</v>
      </c>
      <c r="J77" t="s">
        <v>7554</v>
      </c>
      <c r="K77" t="s">
        <v>21</v>
      </c>
      <c r="L77">
        <v>0</v>
      </c>
      <c r="M77">
        <v>0</v>
      </c>
      <c r="N77" t="s">
        <v>22</v>
      </c>
      <c r="O77">
        <v>6</v>
      </c>
      <c r="P77">
        <v>844518.82999999798</v>
      </c>
      <c r="Q77">
        <v>6320539.4199999999</v>
      </c>
    </row>
    <row r="78" spans="1:17">
      <c r="A78">
        <v>3</v>
      </c>
      <c r="B78">
        <v>40000372</v>
      </c>
      <c r="C78">
        <f>+PE80</f>
        <v>0</v>
      </c>
      <c r="D78" t="s">
        <v>482</v>
      </c>
      <c r="E78">
        <v>610761600000</v>
      </c>
      <c r="F78">
        <v>1396618089000</v>
      </c>
      <c r="G78">
        <v>1</v>
      </c>
      <c r="H78" t="s">
        <v>7305</v>
      </c>
      <c r="I78" t="s">
        <v>7306</v>
      </c>
      <c r="J78" t="s">
        <v>1457</v>
      </c>
      <c r="K78" t="s">
        <v>21</v>
      </c>
      <c r="L78">
        <v>0</v>
      </c>
      <c r="M78">
        <v>0</v>
      </c>
      <c r="N78" t="s">
        <v>22</v>
      </c>
      <c r="O78">
        <v>6</v>
      </c>
      <c r="P78">
        <v>848889.35999999905</v>
      </c>
      <c r="Q78">
        <v>6318333.9100000001</v>
      </c>
    </row>
    <row r="79" spans="1:17">
      <c r="A79">
        <v>496</v>
      </c>
      <c r="B79">
        <v>60001401</v>
      </c>
      <c r="C79" t="e">
        <f>+#REF!</f>
        <v>#REF!</v>
      </c>
      <c r="D79" t="s">
        <v>43</v>
      </c>
      <c r="E79">
        <v>980985600000</v>
      </c>
      <c r="F79">
        <v>1146836812000</v>
      </c>
      <c r="G79">
        <v>1</v>
      </c>
      <c r="H79" t="s">
        <v>4312</v>
      </c>
      <c r="I79" t="s">
        <v>4313</v>
      </c>
      <c r="J79" t="s">
        <v>4314</v>
      </c>
      <c r="K79" t="s">
        <v>21</v>
      </c>
      <c r="L79">
        <v>0</v>
      </c>
      <c r="M79">
        <v>0</v>
      </c>
      <c r="N79" t="s">
        <v>22</v>
      </c>
      <c r="O79">
        <v>7</v>
      </c>
      <c r="P79">
        <v>485104.63000000297</v>
      </c>
      <c r="Q79">
        <v>6684009.4100000001</v>
      </c>
    </row>
    <row r="80" spans="1:17">
      <c r="A80">
        <v>1007</v>
      </c>
      <c r="B80">
        <v>60001381</v>
      </c>
      <c r="C80" t="e">
        <f>+#REF!</f>
        <v>#REF!</v>
      </c>
      <c r="D80" t="s">
        <v>274</v>
      </c>
      <c r="E80">
        <v>1146839442000</v>
      </c>
      <c r="F80">
        <v>1423821983000</v>
      </c>
      <c r="G80">
        <v>1</v>
      </c>
      <c r="H80" t="s">
        <v>6048</v>
      </c>
      <c r="I80" t="s">
        <v>4313</v>
      </c>
      <c r="J80" t="s">
        <v>20</v>
      </c>
      <c r="K80" t="s">
        <v>21</v>
      </c>
      <c r="L80">
        <v>0</v>
      </c>
      <c r="M80">
        <v>0</v>
      </c>
      <c r="N80" t="s">
        <v>22</v>
      </c>
      <c r="O80">
        <v>6</v>
      </c>
      <c r="P80">
        <v>485883.06000000198</v>
      </c>
      <c r="Q80">
        <v>6686294.4699999997</v>
      </c>
    </row>
    <row r="81" spans="1:17">
      <c r="A81">
        <v>193</v>
      </c>
      <c r="B81">
        <v>70001024</v>
      </c>
      <c r="C81" t="e">
        <f>+#REF!</f>
        <v>#REF!</v>
      </c>
      <c r="D81" t="s">
        <v>30</v>
      </c>
      <c r="E81">
        <v>956793600000</v>
      </c>
      <c r="F81">
        <v>1371038189000</v>
      </c>
      <c r="G81">
        <v>1</v>
      </c>
      <c r="H81" t="s">
        <v>1850</v>
      </c>
      <c r="I81" t="s">
        <v>1850</v>
      </c>
      <c r="J81" t="s">
        <v>26</v>
      </c>
      <c r="K81" t="s">
        <v>21</v>
      </c>
      <c r="L81">
        <v>0</v>
      </c>
      <c r="M81">
        <v>0</v>
      </c>
      <c r="N81" t="s">
        <v>22</v>
      </c>
      <c r="O81">
        <v>6</v>
      </c>
      <c r="P81">
        <v>666480.78000000096</v>
      </c>
      <c r="Q81">
        <v>6863179.8600000003</v>
      </c>
    </row>
    <row r="82" spans="1:17">
      <c r="A82">
        <v>653</v>
      </c>
      <c r="B82">
        <v>20000077</v>
      </c>
      <c r="C82" t="e">
        <f>+#REF!</f>
        <v>#REF!</v>
      </c>
      <c r="D82" t="s">
        <v>77</v>
      </c>
      <c r="E82">
        <v>610761600000</v>
      </c>
      <c r="F82">
        <v>1334239761000</v>
      </c>
      <c r="G82">
        <v>1</v>
      </c>
      <c r="H82" t="s">
        <v>4933</v>
      </c>
      <c r="I82" t="s">
        <v>4934</v>
      </c>
      <c r="J82" t="s">
        <v>4935</v>
      </c>
      <c r="K82" t="s">
        <v>21</v>
      </c>
      <c r="L82">
        <v>0</v>
      </c>
      <c r="M82">
        <v>0</v>
      </c>
      <c r="N82" t="s">
        <v>22</v>
      </c>
      <c r="O82">
        <v>6</v>
      </c>
      <c r="P82">
        <v>827903.81000000203</v>
      </c>
      <c r="Q82">
        <v>6960741.6399999997</v>
      </c>
    </row>
    <row r="83" spans="1:17">
      <c r="A83">
        <v>379</v>
      </c>
      <c r="B83">
        <v>40000421</v>
      </c>
      <c r="C83" t="e">
        <f>+#REF!</f>
        <v>#REF!</v>
      </c>
      <c r="D83" t="s">
        <v>274</v>
      </c>
      <c r="E83">
        <v>610761600000</v>
      </c>
      <c r="F83">
        <v>1417436133000</v>
      </c>
      <c r="G83">
        <v>1</v>
      </c>
      <c r="H83" t="s">
        <v>2554</v>
      </c>
      <c r="I83" t="s">
        <v>2555</v>
      </c>
      <c r="J83" t="s">
        <v>20</v>
      </c>
      <c r="K83" t="s">
        <v>21</v>
      </c>
      <c r="L83">
        <v>0</v>
      </c>
      <c r="M83">
        <v>0</v>
      </c>
      <c r="N83" t="s">
        <v>22</v>
      </c>
      <c r="O83">
        <v>7</v>
      </c>
      <c r="P83">
        <v>1037186.21</v>
      </c>
      <c r="Q83">
        <v>6309406.4299999997</v>
      </c>
    </row>
    <row r="84" spans="1:17">
      <c r="A84">
        <v>616</v>
      </c>
      <c r="B84">
        <v>70037889</v>
      </c>
      <c r="C84" t="e">
        <f>+#REF!</f>
        <v>#REF!</v>
      </c>
      <c r="D84" t="s">
        <v>83</v>
      </c>
      <c r="E84">
        <v>1362067197000</v>
      </c>
      <c r="F84">
        <v>1330941760000</v>
      </c>
      <c r="G84">
        <v>1</v>
      </c>
      <c r="H84" t="s">
        <v>5142</v>
      </c>
      <c r="I84" t="s">
        <v>5143</v>
      </c>
      <c r="J84" t="s">
        <v>20</v>
      </c>
      <c r="K84" t="s">
        <v>21</v>
      </c>
      <c r="L84">
        <v>0</v>
      </c>
      <c r="M84">
        <v>0</v>
      </c>
      <c r="N84" t="s">
        <v>22</v>
      </c>
      <c r="O84">
        <v>6</v>
      </c>
      <c r="P84">
        <v>656029.74000000197</v>
      </c>
      <c r="Q84">
        <v>6865455.5499999998</v>
      </c>
    </row>
    <row r="85" spans="1:17">
      <c r="A85">
        <v>971</v>
      </c>
      <c r="B85">
        <v>70033377</v>
      </c>
      <c r="C85" t="e">
        <f>+#REF!</f>
        <v>#REF!</v>
      </c>
      <c r="D85" t="s">
        <v>83</v>
      </c>
      <c r="E85">
        <v>1363089531000</v>
      </c>
      <c r="F85">
        <v>1363089399000</v>
      </c>
      <c r="G85">
        <v>1</v>
      </c>
      <c r="H85" t="s">
        <v>8036</v>
      </c>
      <c r="I85" t="s">
        <v>8037</v>
      </c>
      <c r="J85" t="s">
        <v>8038</v>
      </c>
      <c r="K85" t="s">
        <v>21</v>
      </c>
      <c r="L85">
        <v>0</v>
      </c>
      <c r="M85">
        <v>0</v>
      </c>
      <c r="N85" t="s">
        <v>22</v>
      </c>
      <c r="O85">
        <v>6</v>
      </c>
      <c r="P85">
        <v>625328.75</v>
      </c>
      <c r="Q85">
        <v>7015051.2699999996</v>
      </c>
    </row>
    <row r="86" spans="1:17">
      <c r="A86">
        <v>697</v>
      </c>
      <c r="B86">
        <v>70028507</v>
      </c>
      <c r="C86" t="e">
        <f>+#REF!</f>
        <v>#REF!</v>
      </c>
      <c r="D86" t="s">
        <v>56</v>
      </c>
      <c r="E86">
        <v>1265312153000</v>
      </c>
      <c r="F86">
        <v>1265312417000</v>
      </c>
      <c r="G86">
        <v>1</v>
      </c>
      <c r="H86" t="s">
        <v>2812</v>
      </c>
      <c r="I86" t="s">
        <v>2813</v>
      </c>
      <c r="J86" t="s">
        <v>20</v>
      </c>
      <c r="K86" t="s">
        <v>21</v>
      </c>
      <c r="L86">
        <v>0</v>
      </c>
      <c r="M86">
        <v>0</v>
      </c>
      <c r="N86" t="s">
        <v>22</v>
      </c>
      <c r="O86">
        <v>6</v>
      </c>
      <c r="P86">
        <v>627131.71999999904</v>
      </c>
      <c r="Q86">
        <v>7016625.4800000004</v>
      </c>
    </row>
    <row r="87" spans="1:17">
      <c r="A87">
        <v>208</v>
      </c>
      <c r="B87">
        <v>60000478</v>
      </c>
      <c r="C87" t="e">
        <f>+#REF!</f>
        <v>#REF!</v>
      </c>
      <c r="D87" t="s">
        <v>20</v>
      </c>
      <c r="E87">
        <v>610761600000</v>
      </c>
      <c r="F87" t="s">
        <v>20</v>
      </c>
      <c r="G87">
        <v>1</v>
      </c>
      <c r="H87" t="s">
        <v>1981</v>
      </c>
      <c r="I87" t="s">
        <v>1982</v>
      </c>
      <c r="J87" t="s">
        <v>20</v>
      </c>
      <c r="K87" t="s">
        <v>21</v>
      </c>
      <c r="L87">
        <v>0</v>
      </c>
      <c r="M87">
        <v>0</v>
      </c>
      <c r="N87" t="s">
        <v>22</v>
      </c>
      <c r="O87">
        <v>6</v>
      </c>
      <c r="P87">
        <v>346549.03999999899</v>
      </c>
      <c r="Q87">
        <v>6791489.1299999999</v>
      </c>
    </row>
    <row r="88" spans="1:17">
      <c r="A88">
        <v>31</v>
      </c>
      <c r="B88">
        <v>70062511</v>
      </c>
      <c r="C88">
        <f>+PU62</f>
        <v>0</v>
      </c>
      <c r="D88" t="s">
        <v>168</v>
      </c>
      <c r="E88">
        <v>1467384500000</v>
      </c>
      <c r="F88">
        <v>1467384425000</v>
      </c>
      <c r="G88">
        <v>1</v>
      </c>
      <c r="H88" t="s">
        <v>298</v>
      </c>
      <c r="I88" t="s">
        <v>299</v>
      </c>
      <c r="J88" t="s">
        <v>300</v>
      </c>
      <c r="K88" t="s">
        <v>21</v>
      </c>
      <c r="L88">
        <v>0</v>
      </c>
      <c r="M88">
        <v>0</v>
      </c>
      <c r="N88" t="s">
        <v>267</v>
      </c>
      <c r="O88">
        <v>6</v>
      </c>
      <c r="P88">
        <v>301474.62960000301</v>
      </c>
      <c r="Q88">
        <v>6695174.9910000004</v>
      </c>
    </row>
    <row r="89" spans="1:17">
      <c r="A89">
        <v>101</v>
      </c>
      <c r="B89">
        <v>20000160</v>
      </c>
      <c r="C89" t="e">
        <f>+#REF!</f>
        <v>#REF!</v>
      </c>
      <c r="D89" t="s">
        <v>274</v>
      </c>
      <c r="E89">
        <v>610761600000</v>
      </c>
      <c r="F89">
        <v>1447766553000</v>
      </c>
      <c r="G89">
        <v>1</v>
      </c>
      <c r="H89" t="s">
        <v>1238</v>
      </c>
      <c r="I89" t="s">
        <v>1239</v>
      </c>
      <c r="J89" t="s">
        <v>20</v>
      </c>
      <c r="K89" t="s">
        <v>21</v>
      </c>
      <c r="L89">
        <v>0</v>
      </c>
      <c r="M89">
        <v>0</v>
      </c>
      <c r="N89" t="s">
        <v>22</v>
      </c>
      <c r="O89">
        <v>6</v>
      </c>
      <c r="P89">
        <v>934386.75</v>
      </c>
      <c r="Q89">
        <v>6923476.3099999996</v>
      </c>
    </row>
    <row r="90" spans="1:17">
      <c r="A90">
        <v>855</v>
      </c>
      <c r="B90">
        <v>40000938</v>
      </c>
      <c r="C90" t="e">
        <f>+#REF!</f>
        <v>#REF!</v>
      </c>
      <c r="D90" t="s">
        <v>274</v>
      </c>
      <c r="E90">
        <v>783820800000</v>
      </c>
      <c r="F90">
        <v>1429633876000</v>
      </c>
      <c r="G90">
        <v>1</v>
      </c>
      <c r="H90" t="s">
        <v>7446</v>
      </c>
      <c r="I90" t="s">
        <v>7447</v>
      </c>
      <c r="J90" t="s">
        <v>20</v>
      </c>
      <c r="K90" t="s">
        <v>21</v>
      </c>
      <c r="L90">
        <v>0</v>
      </c>
      <c r="M90">
        <v>0</v>
      </c>
      <c r="N90" t="s">
        <v>22</v>
      </c>
      <c r="O90">
        <v>6</v>
      </c>
      <c r="P90">
        <v>894168.39999999898</v>
      </c>
      <c r="Q90">
        <v>6249600.6699999999</v>
      </c>
    </row>
    <row r="91" spans="1:17">
      <c r="A91">
        <v>659</v>
      </c>
      <c r="B91">
        <v>30002179</v>
      </c>
      <c r="C91" t="e">
        <f>+#REF!</f>
        <v>#REF!</v>
      </c>
      <c r="D91" t="s">
        <v>20</v>
      </c>
      <c r="E91">
        <v>1020038400000</v>
      </c>
      <c r="F91" t="s">
        <v>20</v>
      </c>
      <c r="G91">
        <v>1</v>
      </c>
      <c r="H91" t="s">
        <v>4734</v>
      </c>
      <c r="I91" t="s">
        <v>4735</v>
      </c>
      <c r="J91" t="s">
        <v>20</v>
      </c>
      <c r="K91" t="s">
        <v>21</v>
      </c>
      <c r="L91">
        <v>0</v>
      </c>
      <c r="M91">
        <v>0</v>
      </c>
      <c r="N91" t="s">
        <v>22</v>
      </c>
      <c r="O91">
        <v>7</v>
      </c>
      <c r="P91">
        <v>851746.82</v>
      </c>
      <c r="Q91">
        <v>6437297.5099999998</v>
      </c>
    </row>
    <row r="92" spans="1:17">
      <c r="A92">
        <v>177</v>
      </c>
      <c r="B92">
        <v>30000504</v>
      </c>
      <c r="C92" t="e">
        <f>+#REF!</f>
        <v>#REF!</v>
      </c>
      <c r="D92" t="s">
        <v>30</v>
      </c>
      <c r="E92">
        <v>972604800000</v>
      </c>
      <c r="F92">
        <v>1395075929000</v>
      </c>
      <c r="G92">
        <v>1</v>
      </c>
      <c r="H92" t="s">
        <v>1558</v>
      </c>
      <c r="I92" t="s">
        <v>1559</v>
      </c>
      <c r="J92" t="s">
        <v>20</v>
      </c>
      <c r="K92" t="s">
        <v>21</v>
      </c>
      <c r="L92">
        <v>0</v>
      </c>
      <c r="M92">
        <v>0</v>
      </c>
      <c r="N92" t="s">
        <v>22</v>
      </c>
      <c r="O92">
        <v>7</v>
      </c>
      <c r="P92">
        <v>935313.45000000298</v>
      </c>
      <c r="Q92">
        <v>6575801.4500000002</v>
      </c>
    </row>
    <row r="93" spans="1:17">
      <c r="A93">
        <v>470</v>
      </c>
      <c r="B93">
        <v>30002202</v>
      </c>
      <c r="C93" t="e">
        <f>+#REF!</f>
        <v>#REF!</v>
      </c>
      <c r="D93" t="s">
        <v>20</v>
      </c>
      <c r="E93">
        <v>610761600000</v>
      </c>
      <c r="F93" t="s">
        <v>20</v>
      </c>
      <c r="G93">
        <v>1</v>
      </c>
      <c r="H93" t="s">
        <v>4193</v>
      </c>
      <c r="I93" t="s">
        <v>4194</v>
      </c>
      <c r="J93" t="s">
        <v>20</v>
      </c>
      <c r="K93" t="s">
        <v>21</v>
      </c>
      <c r="L93">
        <v>0</v>
      </c>
      <c r="M93">
        <v>0</v>
      </c>
      <c r="N93" t="s">
        <v>22</v>
      </c>
      <c r="O93">
        <v>6</v>
      </c>
      <c r="P93">
        <v>847998.82</v>
      </c>
      <c r="Q93">
        <v>6429794.8700000001</v>
      </c>
    </row>
    <row r="94" spans="1:17">
      <c r="A94">
        <v>2</v>
      </c>
      <c r="B94">
        <v>50000547</v>
      </c>
      <c r="C94">
        <f>+PE97</f>
        <v>0</v>
      </c>
      <c r="D94" t="s">
        <v>56</v>
      </c>
      <c r="E94">
        <v>1338975949000</v>
      </c>
      <c r="F94">
        <v>1338975899000</v>
      </c>
      <c r="G94">
        <v>1</v>
      </c>
      <c r="H94" t="s">
        <v>7303</v>
      </c>
      <c r="I94" t="s">
        <v>7304</v>
      </c>
      <c r="J94" t="s">
        <v>20</v>
      </c>
      <c r="K94" t="s">
        <v>21</v>
      </c>
      <c r="L94">
        <v>0</v>
      </c>
      <c r="M94">
        <v>0</v>
      </c>
      <c r="N94" t="s">
        <v>22</v>
      </c>
      <c r="O94">
        <v>6</v>
      </c>
      <c r="P94">
        <v>419966.57999999798</v>
      </c>
      <c r="Q94">
        <v>6426537.6699999999</v>
      </c>
    </row>
    <row r="95" spans="1:17">
      <c r="A95">
        <v>181</v>
      </c>
      <c r="B95">
        <v>50002043</v>
      </c>
      <c r="C95" t="e">
        <f>+#REF!</f>
        <v>#REF!</v>
      </c>
      <c r="D95" t="s">
        <v>168</v>
      </c>
      <c r="E95">
        <v>1040947200000</v>
      </c>
      <c r="F95">
        <v>1441040400000</v>
      </c>
      <c r="G95">
        <v>1</v>
      </c>
      <c r="H95" t="s">
        <v>1057</v>
      </c>
      <c r="I95" t="s">
        <v>1058</v>
      </c>
      <c r="J95" t="s">
        <v>20</v>
      </c>
      <c r="K95" t="s">
        <v>21</v>
      </c>
      <c r="L95">
        <v>0</v>
      </c>
      <c r="M95">
        <v>0</v>
      </c>
      <c r="N95" t="s">
        <v>22</v>
      </c>
      <c r="O95">
        <v>7</v>
      </c>
      <c r="P95">
        <v>683899.22999999695</v>
      </c>
      <c r="Q95">
        <v>6180520.5899999999</v>
      </c>
    </row>
    <row r="96" spans="1:17">
      <c r="A96">
        <v>75</v>
      </c>
      <c r="B96">
        <v>50001557</v>
      </c>
      <c r="C96">
        <f>+PE26</f>
        <v>0</v>
      </c>
      <c r="D96" t="s">
        <v>20</v>
      </c>
      <c r="E96">
        <v>610761600000</v>
      </c>
      <c r="F96" t="s">
        <v>20</v>
      </c>
      <c r="G96">
        <v>1</v>
      </c>
      <c r="H96" t="s">
        <v>721</v>
      </c>
      <c r="I96" t="s">
        <v>722</v>
      </c>
      <c r="J96" t="s">
        <v>20</v>
      </c>
      <c r="K96" t="s">
        <v>21</v>
      </c>
      <c r="L96">
        <v>0</v>
      </c>
      <c r="M96">
        <v>0</v>
      </c>
      <c r="N96" t="s">
        <v>22</v>
      </c>
      <c r="O96">
        <v>6</v>
      </c>
      <c r="P96">
        <v>757254.42000000202</v>
      </c>
      <c r="Q96">
        <v>6260928.4400000004</v>
      </c>
    </row>
    <row r="97" spans="1:17">
      <c r="A97">
        <v>989</v>
      </c>
      <c r="B97">
        <v>50001348</v>
      </c>
      <c r="C97" t="e">
        <f>+#REF!</f>
        <v>#REF!</v>
      </c>
      <c r="D97" t="s">
        <v>38</v>
      </c>
      <c r="E97">
        <v>1102672956000</v>
      </c>
      <c r="F97">
        <v>1225119416000</v>
      </c>
      <c r="G97">
        <v>1</v>
      </c>
      <c r="H97" t="s">
        <v>8268</v>
      </c>
      <c r="I97" t="s">
        <v>8268</v>
      </c>
      <c r="J97" t="s">
        <v>20</v>
      </c>
      <c r="K97" t="s">
        <v>21</v>
      </c>
      <c r="L97">
        <v>0</v>
      </c>
      <c r="M97">
        <v>0</v>
      </c>
      <c r="N97" t="s">
        <v>22</v>
      </c>
      <c r="O97">
        <v>6</v>
      </c>
      <c r="P97">
        <v>579080.53000000096</v>
      </c>
      <c r="Q97">
        <v>6280331.4699999997</v>
      </c>
    </row>
    <row r="98" spans="1:17">
      <c r="A98">
        <v>558</v>
      </c>
      <c r="B98">
        <v>20000898</v>
      </c>
      <c r="C98" t="e">
        <f>+#REF!</f>
        <v>#REF!</v>
      </c>
      <c r="D98" t="s">
        <v>20</v>
      </c>
      <c r="E98">
        <v>778982400000</v>
      </c>
      <c r="F98" t="s">
        <v>20</v>
      </c>
      <c r="G98">
        <v>1</v>
      </c>
      <c r="H98" t="s">
        <v>4514</v>
      </c>
      <c r="I98" t="s">
        <v>4515</v>
      </c>
      <c r="J98" t="s">
        <v>20</v>
      </c>
      <c r="K98" t="s">
        <v>21</v>
      </c>
      <c r="L98">
        <v>0</v>
      </c>
      <c r="M98">
        <v>0</v>
      </c>
      <c r="N98" t="s">
        <v>22</v>
      </c>
      <c r="O98">
        <v>6</v>
      </c>
      <c r="P98">
        <v>743678.93</v>
      </c>
      <c r="Q98">
        <v>6829119.4199999999</v>
      </c>
    </row>
    <row r="99" spans="1:17">
      <c r="A99">
        <v>781</v>
      </c>
      <c r="B99">
        <v>40000193</v>
      </c>
      <c r="C99" t="e">
        <f>+#REF!</f>
        <v>#REF!</v>
      </c>
      <c r="D99" t="s">
        <v>77</v>
      </c>
      <c r="E99">
        <v>923443200000</v>
      </c>
      <c r="F99">
        <v>1317997043000</v>
      </c>
      <c r="G99">
        <v>1</v>
      </c>
      <c r="H99" t="s">
        <v>94</v>
      </c>
      <c r="I99" t="s">
        <v>95</v>
      </c>
      <c r="J99" t="s">
        <v>20</v>
      </c>
      <c r="K99" t="s">
        <v>21</v>
      </c>
      <c r="L99">
        <v>0</v>
      </c>
      <c r="M99">
        <v>0</v>
      </c>
      <c r="N99" t="s">
        <v>22</v>
      </c>
      <c r="O99">
        <v>6</v>
      </c>
      <c r="P99">
        <v>807163.35999999905</v>
      </c>
      <c r="Q99">
        <v>6358215.9900000002</v>
      </c>
    </row>
    <row r="100" spans="1:17">
      <c r="A100">
        <v>70</v>
      </c>
      <c r="B100">
        <v>70000061</v>
      </c>
      <c r="C100">
        <f>+PE36</f>
        <v>0</v>
      </c>
      <c r="D100" t="s">
        <v>20</v>
      </c>
      <c r="E100">
        <v>610761600000</v>
      </c>
      <c r="F100" t="s">
        <v>20</v>
      </c>
      <c r="G100">
        <v>1</v>
      </c>
      <c r="H100" t="s">
        <v>679</v>
      </c>
      <c r="I100" t="s">
        <v>680</v>
      </c>
      <c r="J100" t="s">
        <v>20</v>
      </c>
      <c r="K100" t="s">
        <v>21</v>
      </c>
      <c r="L100">
        <v>0</v>
      </c>
      <c r="M100">
        <v>0</v>
      </c>
      <c r="N100" t="s">
        <v>22</v>
      </c>
      <c r="O100">
        <v>7</v>
      </c>
      <c r="P100">
        <v>556605.60000000102</v>
      </c>
      <c r="Q100">
        <v>6953261.4800000004</v>
      </c>
    </row>
    <row r="101" spans="1:17">
      <c r="A101">
        <v>164</v>
      </c>
      <c r="B101">
        <v>50003888</v>
      </c>
      <c r="C101" t="e">
        <f>+#REF!</f>
        <v>#REF!</v>
      </c>
      <c r="D101" t="s">
        <v>482</v>
      </c>
      <c r="E101">
        <v>1123498598000</v>
      </c>
      <c r="F101">
        <v>1389110413000</v>
      </c>
      <c r="G101">
        <v>1</v>
      </c>
      <c r="H101" t="s">
        <v>1603</v>
      </c>
      <c r="I101" t="s">
        <v>1604</v>
      </c>
      <c r="J101" t="s">
        <v>20</v>
      </c>
      <c r="K101" t="s">
        <v>21</v>
      </c>
      <c r="L101">
        <v>0</v>
      </c>
      <c r="M101">
        <v>0</v>
      </c>
      <c r="N101" t="s">
        <v>22</v>
      </c>
      <c r="O101">
        <v>6</v>
      </c>
      <c r="P101">
        <v>399890.14999999898</v>
      </c>
      <c r="Q101">
        <v>6400267.7699999996</v>
      </c>
    </row>
    <row r="102" spans="1:17">
      <c r="A102">
        <v>706</v>
      </c>
      <c r="B102">
        <v>70000650</v>
      </c>
      <c r="C102" t="e">
        <f>+#REF!</f>
        <v>#REF!</v>
      </c>
      <c r="D102" t="s">
        <v>20</v>
      </c>
      <c r="E102">
        <v>829699200000</v>
      </c>
      <c r="F102" t="s">
        <v>20</v>
      </c>
      <c r="G102">
        <v>1</v>
      </c>
      <c r="H102" t="s">
        <v>2919</v>
      </c>
      <c r="I102" t="s">
        <v>2920</v>
      </c>
      <c r="J102" t="s">
        <v>476</v>
      </c>
      <c r="K102" t="s">
        <v>21</v>
      </c>
      <c r="L102">
        <v>0</v>
      </c>
      <c r="M102">
        <v>0</v>
      </c>
      <c r="N102" t="s">
        <v>22</v>
      </c>
      <c r="O102">
        <v>6</v>
      </c>
      <c r="P102">
        <v>540330</v>
      </c>
      <c r="Q102">
        <v>6883688.2699999996</v>
      </c>
    </row>
    <row r="103" spans="1:17">
      <c r="A103">
        <v>595</v>
      </c>
      <c r="B103">
        <v>50001715</v>
      </c>
      <c r="C103" t="e">
        <f>+#REF!</f>
        <v>#REF!</v>
      </c>
      <c r="D103" t="s">
        <v>274</v>
      </c>
      <c r="E103">
        <v>610761600000</v>
      </c>
      <c r="F103">
        <v>1453379305000</v>
      </c>
      <c r="G103">
        <v>1</v>
      </c>
      <c r="H103" t="s">
        <v>4617</v>
      </c>
      <c r="I103" t="s">
        <v>4618</v>
      </c>
      <c r="J103" t="s">
        <v>20</v>
      </c>
      <c r="K103" t="s">
        <v>21</v>
      </c>
      <c r="L103">
        <v>0</v>
      </c>
      <c r="M103">
        <v>0</v>
      </c>
      <c r="N103" t="s">
        <v>22</v>
      </c>
      <c r="O103">
        <v>6</v>
      </c>
      <c r="P103">
        <v>459364.359999999</v>
      </c>
      <c r="Q103">
        <v>6240724.0300000003</v>
      </c>
    </row>
    <row r="104" spans="1:17">
      <c r="A104">
        <v>596</v>
      </c>
      <c r="B104">
        <v>70002634</v>
      </c>
      <c r="C104" t="e">
        <f>+#REF!</f>
        <v>#REF!</v>
      </c>
      <c r="D104" t="s">
        <v>274</v>
      </c>
      <c r="E104">
        <v>1039132800000</v>
      </c>
      <c r="F104">
        <v>1453380922000</v>
      </c>
      <c r="G104">
        <v>1</v>
      </c>
      <c r="H104" t="s">
        <v>4619</v>
      </c>
      <c r="I104" t="s">
        <v>4620</v>
      </c>
      <c r="J104" t="s">
        <v>20</v>
      </c>
      <c r="K104" t="s">
        <v>21</v>
      </c>
      <c r="L104">
        <v>0</v>
      </c>
      <c r="M104">
        <v>0</v>
      </c>
      <c r="N104" t="s">
        <v>22</v>
      </c>
      <c r="O104">
        <v>6</v>
      </c>
      <c r="P104">
        <v>650380.25</v>
      </c>
      <c r="Q104">
        <v>6868589.9199999999</v>
      </c>
    </row>
    <row r="105" spans="1:17">
      <c r="A105">
        <v>934</v>
      </c>
      <c r="B105">
        <v>30001263</v>
      </c>
      <c r="C105" t="e">
        <f>+#REF!</f>
        <v>#REF!</v>
      </c>
      <c r="D105" t="s">
        <v>17</v>
      </c>
      <c r="E105">
        <v>1130511843000</v>
      </c>
      <c r="F105">
        <v>1319102656000</v>
      </c>
      <c r="G105">
        <v>1</v>
      </c>
      <c r="H105" t="s">
        <v>8335</v>
      </c>
      <c r="I105" t="s">
        <v>8336</v>
      </c>
      <c r="J105" t="s">
        <v>20</v>
      </c>
      <c r="K105" t="s">
        <v>21</v>
      </c>
      <c r="L105">
        <v>0</v>
      </c>
      <c r="M105">
        <v>0</v>
      </c>
      <c r="N105" t="s">
        <v>22</v>
      </c>
      <c r="O105">
        <v>7</v>
      </c>
      <c r="P105">
        <v>969164.07999999798</v>
      </c>
      <c r="Q105">
        <v>6511241.0300000003</v>
      </c>
    </row>
    <row r="106" spans="1:17">
      <c r="A106">
        <v>705</v>
      </c>
      <c r="B106">
        <v>70000992</v>
      </c>
      <c r="C106" t="e">
        <f>+#REF!</f>
        <v>#REF!</v>
      </c>
      <c r="D106" t="s">
        <v>20</v>
      </c>
      <c r="E106">
        <v>774489600000</v>
      </c>
      <c r="F106" t="s">
        <v>20</v>
      </c>
      <c r="G106">
        <v>1</v>
      </c>
      <c r="H106" t="s">
        <v>2914</v>
      </c>
      <c r="I106" t="s">
        <v>2915</v>
      </c>
      <c r="J106" t="s">
        <v>20</v>
      </c>
      <c r="K106" t="s">
        <v>21</v>
      </c>
      <c r="L106">
        <v>0</v>
      </c>
      <c r="M106">
        <v>0</v>
      </c>
      <c r="N106" t="s">
        <v>22</v>
      </c>
      <c r="O106">
        <v>6</v>
      </c>
      <c r="P106">
        <v>650728.27000000305</v>
      </c>
      <c r="Q106">
        <v>6865450.8700000001</v>
      </c>
    </row>
    <row r="107" spans="1:17">
      <c r="A107">
        <v>867</v>
      </c>
      <c r="B107">
        <v>20000567</v>
      </c>
      <c r="C107" t="e">
        <f>+#REF!</f>
        <v>#REF!</v>
      </c>
      <c r="D107" t="s">
        <v>20</v>
      </c>
      <c r="E107">
        <v>610761600000</v>
      </c>
      <c r="F107" t="s">
        <v>20</v>
      </c>
      <c r="G107">
        <v>1</v>
      </c>
      <c r="H107" t="s">
        <v>7594</v>
      </c>
      <c r="I107" t="s">
        <v>7595</v>
      </c>
      <c r="J107" t="s">
        <v>20</v>
      </c>
      <c r="K107" t="s">
        <v>21</v>
      </c>
      <c r="L107">
        <v>0</v>
      </c>
      <c r="M107">
        <v>0</v>
      </c>
      <c r="N107" t="s">
        <v>22</v>
      </c>
      <c r="O107">
        <v>6</v>
      </c>
      <c r="P107">
        <v>1046334.56</v>
      </c>
      <c r="Q107">
        <v>6866367.9500000002</v>
      </c>
    </row>
    <row r="108" spans="1:17">
      <c r="A108">
        <v>301</v>
      </c>
      <c r="B108">
        <v>70001023</v>
      </c>
      <c r="C108" t="e">
        <f>+#REF!</f>
        <v>#REF!</v>
      </c>
      <c r="D108" t="s">
        <v>1094</v>
      </c>
      <c r="E108">
        <v>774489600000</v>
      </c>
      <c r="F108">
        <v>1425378580000</v>
      </c>
      <c r="G108">
        <v>1</v>
      </c>
      <c r="H108" t="s">
        <v>2206</v>
      </c>
      <c r="I108" t="s">
        <v>2207</v>
      </c>
      <c r="J108" t="s">
        <v>20</v>
      </c>
      <c r="K108" t="s">
        <v>21</v>
      </c>
      <c r="L108">
        <v>0</v>
      </c>
      <c r="M108">
        <v>0</v>
      </c>
      <c r="N108" t="s">
        <v>22</v>
      </c>
      <c r="O108">
        <v>6</v>
      </c>
      <c r="P108">
        <v>649384.68999999797</v>
      </c>
      <c r="Q108">
        <v>6863328.1299999999</v>
      </c>
    </row>
    <row r="109" spans="1:17">
      <c r="A109">
        <v>10</v>
      </c>
      <c r="B109">
        <v>30000556</v>
      </c>
      <c r="C109">
        <f>+PE105</f>
        <v>0</v>
      </c>
      <c r="D109" t="s">
        <v>30</v>
      </c>
      <c r="E109">
        <v>956102400000</v>
      </c>
      <c r="F109">
        <v>1407237934000</v>
      </c>
      <c r="G109">
        <v>1</v>
      </c>
      <c r="H109" t="s">
        <v>6885</v>
      </c>
      <c r="I109" t="s">
        <v>6885</v>
      </c>
      <c r="J109" t="s">
        <v>20</v>
      </c>
      <c r="K109" t="s">
        <v>21</v>
      </c>
      <c r="L109">
        <v>0</v>
      </c>
      <c r="M109">
        <v>0</v>
      </c>
      <c r="N109" t="s">
        <v>22</v>
      </c>
      <c r="O109">
        <v>7</v>
      </c>
      <c r="P109">
        <v>721644.59000000404</v>
      </c>
      <c r="Q109">
        <v>6574840.5999999996</v>
      </c>
    </row>
    <row r="110" spans="1:17">
      <c r="A110">
        <v>362</v>
      </c>
      <c r="B110">
        <v>50000429</v>
      </c>
      <c r="C110" t="e">
        <f>+#REF!</f>
        <v>#REF!</v>
      </c>
      <c r="D110" t="s">
        <v>482</v>
      </c>
      <c r="E110">
        <v>1004659200000</v>
      </c>
      <c r="F110">
        <v>1394618696000</v>
      </c>
      <c r="G110">
        <v>1</v>
      </c>
      <c r="H110" t="s">
        <v>2720</v>
      </c>
      <c r="I110" t="s">
        <v>2721</v>
      </c>
      <c r="J110" t="s">
        <v>20</v>
      </c>
      <c r="K110" t="s">
        <v>21</v>
      </c>
      <c r="L110">
        <v>0</v>
      </c>
      <c r="M110">
        <v>0</v>
      </c>
      <c r="N110" t="s">
        <v>22</v>
      </c>
      <c r="O110">
        <v>6</v>
      </c>
      <c r="P110">
        <v>417401.15999999602</v>
      </c>
      <c r="Q110">
        <v>6444632.04</v>
      </c>
    </row>
    <row r="111" spans="1:17">
      <c r="A111">
        <v>703</v>
      </c>
      <c r="B111">
        <v>70000657</v>
      </c>
      <c r="C111" t="e">
        <f>+#REF!</f>
        <v>#REF!</v>
      </c>
      <c r="D111" t="s">
        <v>23</v>
      </c>
      <c r="E111" s="1">
        <v>1038960000000</v>
      </c>
      <c r="F111">
        <v>1301303376000</v>
      </c>
      <c r="G111">
        <v>1</v>
      </c>
      <c r="H111" t="s">
        <v>2883</v>
      </c>
      <c r="I111" t="s">
        <v>2884</v>
      </c>
      <c r="J111" t="s">
        <v>2885</v>
      </c>
      <c r="K111" t="s">
        <v>21</v>
      </c>
      <c r="L111">
        <v>0</v>
      </c>
      <c r="M111">
        <v>0</v>
      </c>
      <c r="N111" t="s">
        <v>22</v>
      </c>
      <c r="O111">
        <v>6</v>
      </c>
      <c r="P111">
        <v>595608.89999999898</v>
      </c>
      <c r="Q111">
        <v>6883338.3899999997</v>
      </c>
    </row>
    <row r="112" spans="1:17">
      <c r="A112">
        <v>167</v>
      </c>
      <c r="B112">
        <v>70024707</v>
      </c>
      <c r="C112" t="e">
        <f>+#REF!</f>
        <v>#REF!</v>
      </c>
      <c r="D112" t="s">
        <v>168</v>
      </c>
      <c r="E112">
        <v>1260459143000</v>
      </c>
      <c r="F112">
        <v>1441295696000</v>
      </c>
      <c r="G112">
        <v>1</v>
      </c>
      <c r="H112" t="s">
        <v>1645</v>
      </c>
      <c r="I112" t="s">
        <v>1646</v>
      </c>
      <c r="J112" t="s">
        <v>20</v>
      </c>
      <c r="K112" t="s">
        <v>21</v>
      </c>
      <c r="L112">
        <v>0</v>
      </c>
      <c r="M112">
        <v>0</v>
      </c>
      <c r="N112" t="s">
        <v>22</v>
      </c>
      <c r="O112">
        <v>6</v>
      </c>
      <c r="P112">
        <v>388617.59000000398</v>
      </c>
      <c r="Q112">
        <v>6311781.4500000002</v>
      </c>
    </row>
    <row r="113" spans="1:17">
      <c r="A113">
        <v>308</v>
      </c>
      <c r="B113">
        <v>70017307</v>
      </c>
      <c r="C113" t="e">
        <f>+#REF!</f>
        <v>#REF!</v>
      </c>
      <c r="D113" t="s">
        <v>56</v>
      </c>
      <c r="E113">
        <v>1225110628000</v>
      </c>
      <c r="F113">
        <v>1202914631000</v>
      </c>
      <c r="G113">
        <v>1</v>
      </c>
      <c r="H113" t="s">
        <v>2564</v>
      </c>
      <c r="I113" t="s">
        <v>2565</v>
      </c>
      <c r="J113" t="s">
        <v>20</v>
      </c>
      <c r="K113" t="s">
        <v>21</v>
      </c>
      <c r="L113">
        <v>0</v>
      </c>
      <c r="M113">
        <v>0</v>
      </c>
      <c r="N113" t="s">
        <v>22</v>
      </c>
      <c r="O113">
        <v>6</v>
      </c>
      <c r="P113">
        <v>1001073.7</v>
      </c>
      <c r="Q113">
        <v>6859754.4800000004</v>
      </c>
    </row>
    <row r="114" spans="1:17">
      <c r="A114">
        <v>814</v>
      </c>
      <c r="B114">
        <v>70002330</v>
      </c>
      <c r="C114" t="e">
        <f>+#REF!</f>
        <v>#REF!</v>
      </c>
      <c r="D114" t="s">
        <v>36</v>
      </c>
      <c r="E114">
        <v>1111149640000</v>
      </c>
      <c r="F114" t="s">
        <v>20</v>
      </c>
      <c r="G114">
        <v>1</v>
      </c>
      <c r="H114" t="s">
        <v>6798</v>
      </c>
      <c r="I114" t="s">
        <v>6799</v>
      </c>
      <c r="J114" t="s">
        <v>20</v>
      </c>
      <c r="K114" t="s">
        <v>21</v>
      </c>
      <c r="L114">
        <v>0</v>
      </c>
      <c r="M114">
        <v>0</v>
      </c>
      <c r="N114" t="s">
        <v>22</v>
      </c>
      <c r="O114">
        <v>6</v>
      </c>
      <c r="P114">
        <v>650521.39999999898</v>
      </c>
      <c r="Q114">
        <v>6854456.5700000003</v>
      </c>
    </row>
    <row r="115" spans="1:17">
      <c r="A115">
        <v>483</v>
      </c>
      <c r="B115">
        <v>10000316</v>
      </c>
      <c r="C115" t="e">
        <f>+#REF!</f>
        <v>#REF!</v>
      </c>
      <c r="D115" t="s">
        <v>274</v>
      </c>
      <c r="E115">
        <v>1034899200000</v>
      </c>
      <c r="F115">
        <v>1422007830000</v>
      </c>
      <c r="G115">
        <v>1</v>
      </c>
      <c r="H115" t="s">
        <v>3802</v>
      </c>
      <c r="I115" t="s">
        <v>3803</v>
      </c>
      <c r="J115" t="s">
        <v>20</v>
      </c>
      <c r="K115" t="s">
        <v>21</v>
      </c>
      <c r="L115">
        <v>0</v>
      </c>
      <c r="M115">
        <v>0</v>
      </c>
      <c r="N115" t="s">
        <v>22</v>
      </c>
      <c r="O115">
        <v>6</v>
      </c>
      <c r="P115">
        <v>677405.46000000101</v>
      </c>
      <c r="Q115">
        <v>7045492.5899999999</v>
      </c>
    </row>
    <row r="116" spans="1:17">
      <c r="A116">
        <v>60</v>
      </c>
      <c r="B116">
        <v>70057904</v>
      </c>
      <c r="C116">
        <f>+PU61</f>
        <v>0</v>
      </c>
      <c r="D116" t="s">
        <v>274</v>
      </c>
      <c r="E116">
        <v>1461926513000</v>
      </c>
      <c r="F116">
        <v>1461856896000</v>
      </c>
      <c r="G116">
        <v>1</v>
      </c>
      <c r="H116" t="s">
        <v>533</v>
      </c>
      <c r="I116" t="s">
        <v>534</v>
      </c>
      <c r="J116" t="s">
        <v>20</v>
      </c>
      <c r="K116" t="s">
        <v>21</v>
      </c>
      <c r="L116">
        <v>0</v>
      </c>
      <c r="M116">
        <v>0</v>
      </c>
      <c r="N116" t="s">
        <v>267</v>
      </c>
      <c r="O116">
        <v>6</v>
      </c>
      <c r="P116">
        <v>721077.69529999804</v>
      </c>
      <c r="Q116">
        <v>6250353.7123999996</v>
      </c>
    </row>
    <row r="117" spans="1:17">
      <c r="A117">
        <v>691</v>
      </c>
      <c r="B117">
        <v>70003502</v>
      </c>
      <c r="C117" t="e">
        <f>+#REF!</f>
        <v>#REF!</v>
      </c>
      <c r="D117" t="s">
        <v>274</v>
      </c>
      <c r="E117">
        <v>1090841983000</v>
      </c>
      <c r="F117">
        <v>1464880922000</v>
      </c>
      <c r="G117">
        <v>1</v>
      </c>
      <c r="H117" t="s">
        <v>4549</v>
      </c>
      <c r="I117" t="s">
        <v>4550</v>
      </c>
      <c r="J117" t="s">
        <v>20</v>
      </c>
      <c r="K117" t="s">
        <v>21</v>
      </c>
      <c r="L117">
        <v>0</v>
      </c>
      <c r="M117">
        <v>0</v>
      </c>
      <c r="N117" t="s">
        <v>22</v>
      </c>
      <c r="O117">
        <v>7</v>
      </c>
      <c r="P117">
        <v>927813.07999999798</v>
      </c>
      <c r="Q117">
        <v>6865705.1900000004</v>
      </c>
    </row>
    <row r="118" spans="1:17">
      <c r="A118">
        <v>862</v>
      </c>
      <c r="B118">
        <v>60000737</v>
      </c>
      <c r="C118" t="e">
        <f>+#REF!</f>
        <v>#REF!</v>
      </c>
      <c r="D118" t="s">
        <v>17</v>
      </c>
      <c r="E118">
        <v>1007942400000</v>
      </c>
      <c r="F118">
        <v>1315475956000</v>
      </c>
      <c r="G118">
        <v>1</v>
      </c>
      <c r="H118" t="s">
        <v>7470</v>
      </c>
      <c r="I118" t="s">
        <v>7470</v>
      </c>
      <c r="J118" t="s">
        <v>20</v>
      </c>
      <c r="K118" t="s">
        <v>21</v>
      </c>
      <c r="L118">
        <v>0</v>
      </c>
      <c r="M118">
        <v>0</v>
      </c>
      <c r="N118" t="s">
        <v>22</v>
      </c>
      <c r="O118">
        <v>6</v>
      </c>
      <c r="P118">
        <v>295633.35000000102</v>
      </c>
      <c r="Q118">
        <v>6770111.3899999997</v>
      </c>
    </row>
    <row r="119" spans="1:17">
      <c r="A119">
        <v>777</v>
      </c>
      <c r="B119">
        <v>40000653</v>
      </c>
      <c r="C119" t="e">
        <f>+#REF!</f>
        <v>#REF!</v>
      </c>
      <c r="D119" t="s">
        <v>30</v>
      </c>
      <c r="E119">
        <v>1225196543000</v>
      </c>
      <c r="F119">
        <v>1375721420000</v>
      </c>
      <c r="G119">
        <v>1</v>
      </c>
      <c r="H119" t="s">
        <v>4171</v>
      </c>
      <c r="I119" t="s">
        <v>4172</v>
      </c>
      <c r="J119" t="s">
        <v>20</v>
      </c>
      <c r="K119" t="s">
        <v>21</v>
      </c>
      <c r="L119">
        <v>0</v>
      </c>
      <c r="M119">
        <v>0</v>
      </c>
      <c r="N119" t="s">
        <v>22</v>
      </c>
      <c r="O119">
        <v>7</v>
      </c>
      <c r="P119">
        <v>1009610.86</v>
      </c>
      <c r="Q119">
        <v>6284596.2699999996</v>
      </c>
    </row>
    <row r="120" spans="1:17">
      <c r="A120">
        <v>930</v>
      </c>
      <c r="B120">
        <v>30000621</v>
      </c>
      <c r="C120" t="e">
        <f>+#REF!</f>
        <v>#REF!</v>
      </c>
      <c r="D120" t="s">
        <v>23</v>
      </c>
      <c r="E120">
        <v>1102694678000</v>
      </c>
      <c r="F120">
        <v>1258465783000</v>
      </c>
      <c r="G120">
        <v>1</v>
      </c>
      <c r="H120" t="s">
        <v>8326</v>
      </c>
      <c r="I120" t="s">
        <v>8326</v>
      </c>
      <c r="J120" t="s">
        <v>20</v>
      </c>
      <c r="K120" t="s">
        <v>21</v>
      </c>
      <c r="L120">
        <v>0</v>
      </c>
      <c r="M120">
        <v>0</v>
      </c>
      <c r="N120" t="s">
        <v>22</v>
      </c>
      <c r="O120">
        <v>6</v>
      </c>
      <c r="P120">
        <v>732493.39999999898</v>
      </c>
      <c r="Q120">
        <v>6569363.2800000003</v>
      </c>
    </row>
    <row r="121" spans="1:17">
      <c r="A121">
        <v>393</v>
      </c>
      <c r="B121">
        <v>40000443</v>
      </c>
      <c r="C121" t="e">
        <f>+#REF!</f>
        <v>#REF!</v>
      </c>
      <c r="D121" t="s">
        <v>90</v>
      </c>
      <c r="E121">
        <v>1004313600000</v>
      </c>
      <c r="F121">
        <v>1151923206000</v>
      </c>
      <c r="G121">
        <v>1</v>
      </c>
      <c r="H121" t="s">
        <v>3456</v>
      </c>
      <c r="I121" t="s">
        <v>3457</v>
      </c>
      <c r="J121" t="s">
        <v>26</v>
      </c>
      <c r="K121" t="s">
        <v>21</v>
      </c>
      <c r="L121">
        <v>0</v>
      </c>
      <c r="M121">
        <v>0</v>
      </c>
      <c r="N121" t="s">
        <v>22</v>
      </c>
      <c r="O121">
        <v>6</v>
      </c>
      <c r="P121">
        <v>824909.46999999904</v>
      </c>
      <c r="Q121">
        <v>6306230.9299999997</v>
      </c>
    </row>
    <row r="122" spans="1:17">
      <c r="A122">
        <v>450</v>
      </c>
      <c r="B122">
        <v>30001367</v>
      </c>
      <c r="C122" t="e">
        <f>+#REF!</f>
        <v>#REF!</v>
      </c>
      <c r="D122" t="s">
        <v>20</v>
      </c>
      <c r="E122">
        <v>610761600000</v>
      </c>
      <c r="F122" t="s">
        <v>20</v>
      </c>
      <c r="G122">
        <v>1</v>
      </c>
      <c r="H122" t="s">
        <v>3379</v>
      </c>
      <c r="I122" t="s">
        <v>3379</v>
      </c>
      <c r="J122" t="s">
        <v>20</v>
      </c>
      <c r="K122" t="s">
        <v>21</v>
      </c>
      <c r="L122">
        <v>0</v>
      </c>
      <c r="M122">
        <v>0</v>
      </c>
      <c r="N122" t="s">
        <v>22</v>
      </c>
      <c r="O122">
        <v>6</v>
      </c>
      <c r="P122">
        <v>925480.25999999803</v>
      </c>
      <c r="Q122">
        <v>6503294.7999999998</v>
      </c>
    </row>
    <row r="123" spans="1:17">
      <c r="A123">
        <v>430</v>
      </c>
      <c r="B123">
        <v>70034977</v>
      </c>
      <c r="C123" t="e">
        <f>+#REF!</f>
        <v>#REF!</v>
      </c>
      <c r="D123" t="s">
        <v>274</v>
      </c>
      <c r="E123">
        <v>1308819781000</v>
      </c>
      <c r="F123">
        <v>1424094554000</v>
      </c>
      <c r="G123">
        <v>1</v>
      </c>
      <c r="H123" t="s">
        <v>7110</v>
      </c>
      <c r="I123" t="s">
        <v>7110</v>
      </c>
      <c r="J123" t="s">
        <v>20</v>
      </c>
      <c r="K123" t="s">
        <v>21</v>
      </c>
      <c r="L123">
        <v>0</v>
      </c>
      <c r="M123">
        <v>0</v>
      </c>
      <c r="N123" t="s">
        <v>22</v>
      </c>
      <c r="O123">
        <v>6</v>
      </c>
      <c r="P123">
        <v>942205.78999999899</v>
      </c>
      <c r="Q123">
        <v>6371696.1200000001</v>
      </c>
    </row>
    <row r="124" spans="1:17">
      <c r="A124">
        <v>1021</v>
      </c>
      <c r="B124">
        <v>70048385</v>
      </c>
      <c r="C124" t="e">
        <f>+#REF!</f>
        <v>#REF!</v>
      </c>
      <c r="D124" t="s">
        <v>482</v>
      </c>
      <c r="E124">
        <v>1393327848000</v>
      </c>
      <c r="F124">
        <v>1393326693000</v>
      </c>
      <c r="G124">
        <v>1</v>
      </c>
      <c r="H124" t="s">
        <v>4939</v>
      </c>
      <c r="I124" t="s">
        <v>4940</v>
      </c>
      <c r="J124" t="s">
        <v>20</v>
      </c>
      <c r="K124" t="s">
        <v>21</v>
      </c>
      <c r="L124">
        <v>0</v>
      </c>
      <c r="M124">
        <v>0</v>
      </c>
      <c r="N124" t="s">
        <v>22</v>
      </c>
      <c r="O124">
        <v>7</v>
      </c>
      <c r="P124">
        <v>409990.5</v>
      </c>
      <c r="Q124">
        <v>6468340.2599999998</v>
      </c>
    </row>
    <row r="125" spans="1:17">
      <c r="A125">
        <v>1022</v>
      </c>
      <c r="B125">
        <v>50000305</v>
      </c>
      <c r="C125" t="e">
        <f>+#REF!</f>
        <v>#REF!</v>
      </c>
      <c r="D125" t="s">
        <v>482</v>
      </c>
      <c r="E125">
        <v>1393327934000</v>
      </c>
      <c r="F125">
        <v>1393326286000</v>
      </c>
      <c r="G125">
        <v>1</v>
      </c>
      <c r="H125" t="s">
        <v>4939</v>
      </c>
      <c r="I125" t="s">
        <v>4940</v>
      </c>
      <c r="J125" t="s">
        <v>20</v>
      </c>
      <c r="K125" t="s">
        <v>21</v>
      </c>
      <c r="L125">
        <v>0</v>
      </c>
      <c r="M125">
        <v>0</v>
      </c>
      <c r="N125" t="s">
        <v>22</v>
      </c>
      <c r="O125">
        <v>7</v>
      </c>
      <c r="P125">
        <v>409990.5</v>
      </c>
      <c r="Q125">
        <v>6468340.2599999998</v>
      </c>
    </row>
    <row r="126" spans="1:17">
      <c r="A126">
        <v>1023</v>
      </c>
      <c r="B126">
        <v>70047985</v>
      </c>
      <c r="C126" t="e">
        <f>+#REF!</f>
        <v>#REF!</v>
      </c>
      <c r="D126" t="s">
        <v>482</v>
      </c>
      <c r="E126">
        <v>1393327829000</v>
      </c>
      <c r="F126">
        <v>1393326575000</v>
      </c>
      <c r="G126">
        <v>1</v>
      </c>
      <c r="H126" t="s">
        <v>4939</v>
      </c>
      <c r="I126" t="s">
        <v>4940</v>
      </c>
      <c r="J126" t="s">
        <v>20</v>
      </c>
      <c r="K126" t="s">
        <v>21</v>
      </c>
      <c r="L126">
        <v>0</v>
      </c>
      <c r="M126">
        <v>0</v>
      </c>
      <c r="N126" t="s">
        <v>22</v>
      </c>
      <c r="O126">
        <v>6</v>
      </c>
      <c r="P126">
        <v>409990.5</v>
      </c>
      <c r="Q126">
        <v>6468340.2599999998</v>
      </c>
    </row>
    <row r="127" spans="1:17">
      <c r="A127">
        <v>1024</v>
      </c>
      <c r="B127">
        <v>70048085</v>
      </c>
      <c r="C127" t="e">
        <f>+#REF!</f>
        <v>#REF!</v>
      </c>
      <c r="D127" t="s">
        <v>482</v>
      </c>
      <c r="E127">
        <v>1393327834000</v>
      </c>
      <c r="F127">
        <v>1393326654000</v>
      </c>
      <c r="G127">
        <v>1</v>
      </c>
      <c r="H127" t="s">
        <v>4939</v>
      </c>
      <c r="I127" t="s">
        <v>4940</v>
      </c>
      <c r="J127" t="s">
        <v>20</v>
      </c>
      <c r="K127" t="s">
        <v>21</v>
      </c>
      <c r="L127">
        <v>0</v>
      </c>
      <c r="M127">
        <v>0</v>
      </c>
      <c r="N127" t="s">
        <v>22</v>
      </c>
      <c r="O127">
        <v>7</v>
      </c>
      <c r="P127">
        <v>409990.5</v>
      </c>
      <c r="Q127">
        <v>6468340.2599999998</v>
      </c>
    </row>
    <row r="128" spans="1:17">
      <c r="A128">
        <v>1025</v>
      </c>
      <c r="B128">
        <v>70048185</v>
      </c>
      <c r="C128" t="e">
        <f>+#REF!</f>
        <v>#REF!</v>
      </c>
      <c r="D128" t="s">
        <v>482</v>
      </c>
      <c r="E128">
        <v>1393327840000</v>
      </c>
      <c r="F128">
        <v>1393326667000</v>
      </c>
      <c r="G128">
        <v>1</v>
      </c>
      <c r="H128" t="s">
        <v>4939</v>
      </c>
      <c r="I128" t="s">
        <v>4940</v>
      </c>
      <c r="J128" t="s">
        <v>20</v>
      </c>
      <c r="K128" t="s">
        <v>21</v>
      </c>
      <c r="L128">
        <v>0</v>
      </c>
      <c r="M128">
        <v>0</v>
      </c>
      <c r="N128" t="s">
        <v>22</v>
      </c>
      <c r="O128">
        <v>7</v>
      </c>
      <c r="P128">
        <v>409990.5</v>
      </c>
      <c r="Q128">
        <v>6468340.2599999998</v>
      </c>
    </row>
    <row r="129" spans="1:17">
      <c r="A129">
        <v>1026</v>
      </c>
      <c r="B129">
        <v>70048285</v>
      </c>
      <c r="C129" t="e">
        <f>+#REF!</f>
        <v>#REF!</v>
      </c>
      <c r="D129" t="s">
        <v>482</v>
      </c>
      <c r="E129">
        <v>1393327844000</v>
      </c>
      <c r="F129">
        <v>1393326681000</v>
      </c>
      <c r="G129">
        <v>1</v>
      </c>
      <c r="H129" t="s">
        <v>4939</v>
      </c>
      <c r="I129" t="s">
        <v>4940</v>
      </c>
      <c r="J129" t="s">
        <v>20</v>
      </c>
      <c r="K129" t="s">
        <v>21</v>
      </c>
      <c r="L129">
        <v>0</v>
      </c>
      <c r="M129">
        <v>0</v>
      </c>
      <c r="N129" t="s">
        <v>22</v>
      </c>
      <c r="O129">
        <v>7</v>
      </c>
      <c r="P129">
        <v>409990.5</v>
      </c>
      <c r="Q129">
        <v>6468340.2599999998</v>
      </c>
    </row>
    <row r="130" spans="1:17">
      <c r="A130">
        <v>567</v>
      </c>
      <c r="B130">
        <v>20000563</v>
      </c>
      <c r="C130" t="e">
        <f>+#REF!</f>
        <v>#REF!</v>
      </c>
      <c r="D130" t="s">
        <v>805</v>
      </c>
      <c r="E130">
        <v>847238400000</v>
      </c>
      <c r="F130">
        <v>1276184593000</v>
      </c>
      <c r="G130">
        <v>1</v>
      </c>
      <c r="H130" t="s">
        <v>6495</v>
      </c>
      <c r="I130" t="s">
        <v>6496</v>
      </c>
      <c r="J130" t="s">
        <v>20</v>
      </c>
      <c r="K130" t="s">
        <v>21</v>
      </c>
      <c r="L130">
        <v>0</v>
      </c>
      <c r="M130">
        <v>0</v>
      </c>
      <c r="N130" t="s">
        <v>22</v>
      </c>
      <c r="O130">
        <v>7</v>
      </c>
      <c r="P130">
        <v>926116</v>
      </c>
      <c r="Q130">
        <v>6867366.9699999997</v>
      </c>
    </row>
    <row r="131" spans="1:17">
      <c r="A131">
        <v>100</v>
      </c>
      <c r="B131">
        <v>10000756</v>
      </c>
      <c r="C131">
        <f>+PE36</f>
        <v>0</v>
      </c>
      <c r="D131" t="s">
        <v>168</v>
      </c>
      <c r="E131">
        <v>610761600000</v>
      </c>
      <c r="F131">
        <v>1447763613000</v>
      </c>
      <c r="G131">
        <v>1</v>
      </c>
      <c r="H131" t="s">
        <v>1236</v>
      </c>
      <c r="I131" t="s">
        <v>1237</v>
      </c>
      <c r="J131" t="s">
        <v>20</v>
      </c>
      <c r="K131" t="s">
        <v>21</v>
      </c>
      <c r="L131">
        <v>0</v>
      </c>
      <c r="M131">
        <v>0</v>
      </c>
      <c r="N131" t="s">
        <v>22</v>
      </c>
      <c r="O131">
        <v>6</v>
      </c>
      <c r="P131">
        <v>612490.15999999596</v>
      </c>
      <c r="Q131">
        <v>6964415.8899999997</v>
      </c>
    </row>
    <row r="132" spans="1:17">
      <c r="A132">
        <v>375</v>
      </c>
      <c r="B132">
        <v>70041895</v>
      </c>
      <c r="C132" t="e">
        <f>+#REF!</f>
        <v>#REF!</v>
      </c>
      <c r="D132" t="s">
        <v>274</v>
      </c>
      <c r="E132">
        <v>1348581852000</v>
      </c>
      <c r="F132">
        <v>1417424728000</v>
      </c>
      <c r="G132">
        <v>1</v>
      </c>
      <c r="H132" t="s">
        <v>2539</v>
      </c>
      <c r="I132" t="s">
        <v>2540</v>
      </c>
      <c r="J132" t="s">
        <v>20</v>
      </c>
      <c r="K132" t="s">
        <v>21</v>
      </c>
      <c r="L132">
        <v>0</v>
      </c>
      <c r="M132">
        <v>0</v>
      </c>
      <c r="N132" t="s">
        <v>22</v>
      </c>
      <c r="O132">
        <v>6</v>
      </c>
      <c r="P132">
        <v>1019718.82</v>
      </c>
      <c r="Q132">
        <v>6281223.2699999996</v>
      </c>
    </row>
    <row r="133" spans="1:17">
      <c r="A133">
        <v>229</v>
      </c>
      <c r="B133">
        <v>20000927</v>
      </c>
      <c r="C133" t="e">
        <f>+#REF!</f>
        <v>#REF!</v>
      </c>
      <c r="D133" t="s">
        <v>20</v>
      </c>
      <c r="E133">
        <v>778982400000</v>
      </c>
      <c r="F133" t="s">
        <v>20</v>
      </c>
      <c r="G133">
        <v>1</v>
      </c>
      <c r="H133" t="s">
        <v>2146</v>
      </c>
      <c r="I133" t="s">
        <v>2147</v>
      </c>
      <c r="J133" t="s">
        <v>20</v>
      </c>
      <c r="K133" t="s">
        <v>21</v>
      </c>
      <c r="L133">
        <v>0</v>
      </c>
      <c r="M133">
        <v>0</v>
      </c>
      <c r="N133" t="s">
        <v>22</v>
      </c>
      <c r="O133">
        <v>7</v>
      </c>
      <c r="P133">
        <v>736785.36999999697</v>
      </c>
      <c r="Q133">
        <v>6824610.2300000004</v>
      </c>
    </row>
    <row r="134" spans="1:17">
      <c r="A134">
        <v>561</v>
      </c>
      <c r="B134">
        <v>30000989</v>
      </c>
      <c r="C134" t="e">
        <f>+#REF!</f>
        <v>#REF!</v>
      </c>
      <c r="D134" t="s">
        <v>274</v>
      </c>
      <c r="E134">
        <v>986169600000</v>
      </c>
      <c r="F134">
        <v>1437150752000</v>
      </c>
      <c r="G134">
        <v>1</v>
      </c>
      <c r="H134" t="s">
        <v>4530</v>
      </c>
      <c r="I134" t="s">
        <v>4531</v>
      </c>
      <c r="J134" t="s">
        <v>20</v>
      </c>
      <c r="K134" t="s">
        <v>21</v>
      </c>
      <c r="L134">
        <v>0</v>
      </c>
      <c r="M134">
        <v>0</v>
      </c>
      <c r="N134" t="s">
        <v>22</v>
      </c>
      <c r="O134">
        <v>7</v>
      </c>
      <c r="P134">
        <v>856099.96000000101</v>
      </c>
      <c r="Q134">
        <v>6527920.7599999998</v>
      </c>
    </row>
    <row r="135" spans="1:17">
      <c r="A135">
        <v>43</v>
      </c>
      <c r="B135">
        <v>40000197</v>
      </c>
      <c r="C135">
        <f>+PE97</f>
        <v>0</v>
      </c>
      <c r="D135" t="s">
        <v>482</v>
      </c>
      <c r="E135" s="1">
        <v>997056000000</v>
      </c>
      <c r="F135">
        <v>1397741611000</v>
      </c>
      <c r="G135">
        <v>1</v>
      </c>
      <c r="H135" t="s">
        <v>7259</v>
      </c>
      <c r="I135" t="s">
        <v>7260</v>
      </c>
      <c r="J135" t="s">
        <v>7261</v>
      </c>
      <c r="K135" t="s">
        <v>21</v>
      </c>
      <c r="L135">
        <v>0</v>
      </c>
      <c r="M135">
        <v>0</v>
      </c>
      <c r="N135" t="s">
        <v>22</v>
      </c>
      <c r="O135">
        <v>6</v>
      </c>
      <c r="P135">
        <v>838378.84000000404</v>
      </c>
      <c r="Q135">
        <v>6357554.0999999996</v>
      </c>
    </row>
    <row r="136" spans="1:17">
      <c r="A136">
        <v>734</v>
      </c>
      <c r="B136">
        <v>60001701</v>
      </c>
      <c r="C136" t="e">
        <f>+#REF!</f>
        <v>#REF!</v>
      </c>
      <c r="D136" t="s">
        <v>274</v>
      </c>
      <c r="E136">
        <v>981417600000</v>
      </c>
      <c r="F136">
        <v>1397133001000</v>
      </c>
      <c r="G136">
        <v>1</v>
      </c>
      <c r="H136" t="s">
        <v>2767</v>
      </c>
      <c r="I136" t="s">
        <v>2768</v>
      </c>
      <c r="J136" t="s">
        <v>20</v>
      </c>
      <c r="K136" t="s">
        <v>21</v>
      </c>
      <c r="L136">
        <v>0</v>
      </c>
      <c r="M136">
        <v>0</v>
      </c>
      <c r="N136" t="s">
        <v>22</v>
      </c>
      <c r="O136">
        <v>6</v>
      </c>
      <c r="P136">
        <v>500032.60000000102</v>
      </c>
      <c r="Q136">
        <v>6614773.96</v>
      </c>
    </row>
    <row r="137" spans="1:17">
      <c r="A137">
        <v>503</v>
      </c>
      <c r="B137">
        <v>30001131</v>
      </c>
      <c r="C137" t="e">
        <f>+#REF!</f>
        <v>#REF!</v>
      </c>
      <c r="D137" t="s">
        <v>36</v>
      </c>
      <c r="E137">
        <v>1118250236000</v>
      </c>
      <c r="F137">
        <v>1118250177000</v>
      </c>
      <c r="G137">
        <v>1</v>
      </c>
      <c r="H137" t="s">
        <v>5005</v>
      </c>
      <c r="I137" t="s">
        <v>5006</v>
      </c>
      <c r="J137" t="s">
        <v>174</v>
      </c>
      <c r="K137" t="s">
        <v>21</v>
      </c>
      <c r="L137">
        <v>0</v>
      </c>
      <c r="M137">
        <v>0</v>
      </c>
      <c r="N137" t="s">
        <v>22</v>
      </c>
      <c r="O137">
        <v>6</v>
      </c>
      <c r="P137">
        <v>846495.21999999904</v>
      </c>
      <c r="Q137">
        <v>6520119.6500000004</v>
      </c>
    </row>
    <row r="138" spans="1:17">
      <c r="A138">
        <v>674</v>
      </c>
      <c r="B138">
        <v>70002064</v>
      </c>
      <c r="C138" t="e">
        <f>+#REF!</f>
        <v>#REF!</v>
      </c>
      <c r="D138" t="s">
        <v>20</v>
      </c>
      <c r="E138" s="1">
        <v>952992000000</v>
      </c>
      <c r="F138" t="s">
        <v>20</v>
      </c>
      <c r="G138">
        <v>1</v>
      </c>
      <c r="H138" t="s">
        <v>6604</v>
      </c>
      <c r="I138" t="s">
        <v>6605</v>
      </c>
      <c r="J138" t="s">
        <v>20</v>
      </c>
      <c r="K138" t="s">
        <v>21</v>
      </c>
      <c r="L138">
        <v>0</v>
      </c>
      <c r="M138">
        <v>0</v>
      </c>
      <c r="N138" t="s">
        <v>22</v>
      </c>
      <c r="O138">
        <v>6</v>
      </c>
      <c r="P138">
        <v>593850.35999999905</v>
      </c>
      <c r="Q138">
        <v>6881259.2300000004</v>
      </c>
    </row>
    <row r="139" spans="1:17">
      <c r="A139">
        <v>256</v>
      </c>
      <c r="B139">
        <v>50000573</v>
      </c>
      <c r="C139" t="e">
        <f>+#REF!</f>
        <v>#REF!</v>
      </c>
      <c r="D139" t="s">
        <v>274</v>
      </c>
      <c r="E139">
        <v>610761600000</v>
      </c>
      <c r="F139">
        <v>1423832334000</v>
      </c>
      <c r="G139">
        <v>1</v>
      </c>
      <c r="H139" t="s">
        <v>6543</v>
      </c>
      <c r="I139" t="s">
        <v>6544</v>
      </c>
      <c r="J139" t="s">
        <v>20</v>
      </c>
      <c r="K139" t="s">
        <v>21</v>
      </c>
      <c r="L139">
        <v>0</v>
      </c>
      <c r="M139">
        <v>0</v>
      </c>
      <c r="N139" t="s">
        <v>22</v>
      </c>
      <c r="O139">
        <v>6</v>
      </c>
      <c r="P139">
        <v>417025.43999999802</v>
      </c>
      <c r="Q139">
        <v>6422831.4500000002</v>
      </c>
    </row>
    <row r="140" spans="1:17">
      <c r="A140">
        <v>664</v>
      </c>
      <c r="B140">
        <v>50000255</v>
      </c>
      <c r="C140" t="e">
        <f>+#REF!</f>
        <v>#REF!</v>
      </c>
      <c r="D140" t="s">
        <v>2829</v>
      </c>
      <c r="E140">
        <v>928281600000</v>
      </c>
      <c r="F140">
        <v>1399887733000</v>
      </c>
      <c r="G140">
        <v>1</v>
      </c>
      <c r="H140" t="s">
        <v>2830</v>
      </c>
      <c r="I140" t="s">
        <v>2831</v>
      </c>
      <c r="J140" t="s">
        <v>20</v>
      </c>
      <c r="K140" t="s">
        <v>21</v>
      </c>
      <c r="L140">
        <v>0</v>
      </c>
      <c r="M140">
        <v>0</v>
      </c>
      <c r="N140" t="s">
        <v>22</v>
      </c>
      <c r="O140">
        <v>6</v>
      </c>
      <c r="P140">
        <v>659618.10999999905</v>
      </c>
      <c r="Q140">
        <v>6479884.0999999996</v>
      </c>
    </row>
    <row r="141" spans="1:17">
      <c r="A141">
        <v>98</v>
      </c>
      <c r="B141">
        <v>70000424</v>
      </c>
      <c r="C141">
        <f>+PE48</f>
        <v>0</v>
      </c>
      <c r="D141" t="s">
        <v>56</v>
      </c>
      <c r="E141">
        <v>1211278526000</v>
      </c>
      <c r="F141">
        <v>1211278507000</v>
      </c>
      <c r="G141">
        <v>1</v>
      </c>
      <c r="H141" t="s">
        <v>426</v>
      </c>
      <c r="I141" t="s">
        <v>427</v>
      </c>
      <c r="J141" t="s">
        <v>20</v>
      </c>
      <c r="K141" t="s">
        <v>21</v>
      </c>
      <c r="L141">
        <v>0</v>
      </c>
      <c r="M141">
        <v>0</v>
      </c>
      <c r="N141" t="s">
        <v>22</v>
      </c>
      <c r="O141">
        <v>6</v>
      </c>
      <c r="P141">
        <v>545929.89000000095</v>
      </c>
      <c r="Q141">
        <v>6911157.5800000001</v>
      </c>
    </row>
    <row r="142" spans="1:17">
      <c r="A142">
        <v>953</v>
      </c>
      <c r="B142">
        <v>10000512</v>
      </c>
      <c r="C142" t="e">
        <f>+#REF!</f>
        <v>#REF!</v>
      </c>
      <c r="D142" t="s">
        <v>36</v>
      </c>
      <c r="E142">
        <v>1130427179000</v>
      </c>
      <c r="F142">
        <v>1130427126000</v>
      </c>
      <c r="G142">
        <v>1</v>
      </c>
      <c r="H142" t="s">
        <v>6890</v>
      </c>
      <c r="I142" t="s">
        <v>6891</v>
      </c>
      <c r="J142" t="s">
        <v>20</v>
      </c>
      <c r="K142" t="s">
        <v>21</v>
      </c>
      <c r="L142">
        <v>0</v>
      </c>
      <c r="M142">
        <v>0</v>
      </c>
      <c r="N142" t="s">
        <v>22</v>
      </c>
      <c r="O142">
        <v>6</v>
      </c>
      <c r="P142">
        <v>722742.45000000298</v>
      </c>
      <c r="Q142">
        <v>7022234.0099999998</v>
      </c>
    </row>
    <row r="143" spans="1:17">
      <c r="A143">
        <v>954</v>
      </c>
      <c r="B143">
        <v>70056588</v>
      </c>
      <c r="C143" t="e">
        <f>+#REF!</f>
        <v>#REF!</v>
      </c>
      <c r="D143" t="s">
        <v>30</v>
      </c>
      <c r="E143">
        <v>1427813943000</v>
      </c>
      <c r="F143">
        <v>1427813923000</v>
      </c>
      <c r="G143">
        <v>1</v>
      </c>
      <c r="H143" t="s">
        <v>6890</v>
      </c>
      <c r="I143" t="s">
        <v>6891</v>
      </c>
      <c r="J143" t="s">
        <v>20</v>
      </c>
      <c r="K143" t="s">
        <v>21</v>
      </c>
      <c r="L143">
        <v>0</v>
      </c>
      <c r="M143">
        <v>0</v>
      </c>
      <c r="N143" t="s">
        <v>22</v>
      </c>
      <c r="O143">
        <v>7</v>
      </c>
      <c r="P143">
        <v>722742.45000000298</v>
      </c>
      <c r="Q143">
        <v>7022234.0099999998</v>
      </c>
    </row>
    <row r="144" spans="1:17">
      <c r="A144">
        <v>765</v>
      </c>
      <c r="B144">
        <v>40000090</v>
      </c>
      <c r="C144" t="e">
        <f>+#REF!</f>
        <v>#REF!</v>
      </c>
      <c r="D144" t="s">
        <v>77</v>
      </c>
      <c r="E144" s="1">
        <v>765504000000</v>
      </c>
      <c r="F144">
        <v>1353418884000</v>
      </c>
      <c r="G144">
        <v>1</v>
      </c>
      <c r="H144" t="s">
        <v>3651</v>
      </c>
      <c r="I144" t="s">
        <v>3652</v>
      </c>
      <c r="J144" t="s">
        <v>20</v>
      </c>
      <c r="K144" t="s">
        <v>21</v>
      </c>
      <c r="L144">
        <v>0</v>
      </c>
      <c r="M144">
        <v>0</v>
      </c>
      <c r="N144" t="s">
        <v>22</v>
      </c>
      <c r="O144">
        <v>6</v>
      </c>
      <c r="P144">
        <v>808973.28000000096</v>
      </c>
      <c r="Q144">
        <v>6387206.1200000001</v>
      </c>
    </row>
    <row r="145" spans="1:17">
      <c r="A145">
        <v>179</v>
      </c>
      <c r="B145">
        <v>70036867</v>
      </c>
      <c r="C145" t="e">
        <f>+#REF!</f>
        <v>#REF!</v>
      </c>
      <c r="D145" t="s">
        <v>264</v>
      </c>
      <c r="E145">
        <v>1464256083000</v>
      </c>
      <c r="F145">
        <v>1387466068000</v>
      </c>
      <c r="G145">
        <v>1</v>
      </c>
      <c r="H145" t="s">
        <v>1042</v>
      </c>
      <c r="I145" t="s">
        <v>1043</v>
      </c>
      <c r="J145" t="s">
        <v>98</v>
      </c>
      <c r="K145" t="s">
        <v>21</v>
      </c>
      <c r="L145">
        <v>0</v>
      </c>
      <c r="M145">
        <v>0</v>
      </c>
      <c r="N145" t="s">
        <v>22</v>
      </c>
      <c r="O145">
        <v>6</v>
      </c>
      <c r="P145">
        <v>640581.71999999904</v>
      </c>
      <c r="Q145">
        <v>6863821.96</v>
      </c>
    </row>
    <row r="146" spans="1:17">
      <c r="A146">
        <v>531</v>
      </c>
      <c r="B146">
        <v>50002263</v>
      </c>
      <c r="C146" t="e">
        <f>+#REF!</f>
        <v>#REF!</v>
      </c>
      <c r="D146" t="s">
        <v>482</v>
      </c>
      <c r="E146">
        <v>1064793600000</v>
      </c>
      <c r="F146">
        <v>1392048694000</v>
      </c>
      <c r="G146">
        <v>1</v>
      </c>
      <c r="H146" t="s">
        <v>4480</v>
      </c>
      <c r="I146" t="s">
        <v>4481</v>
      </c>
      <c r="J146" t="s">
        <v>4482</v>
      </c>
      <c r="K146" t="s">
        <v>21</v>
      </c>
      <c r="L146">
        <v>0</v>
      </c>
      <c r="M146">
        <v>0</v>
      </c>
      <c r="N146" t="s">
        <v>22</v>
      </c>
      <c r="O146">
        <v>6</v>
      </c>
      <c r="P146">
        <v>415132.09000000398</v>
      </c>
      <c r="Q146">
        <v>6425559.4199999999</v>
      </c>
    </row>
    <row r="147" spans="1:17">
      <c r="A147">
        <v>172</v>
      </c>
      <c r="B147">
        <v>40000579</v>
      </c>
      <c r="C147" t="e">
        <f>+#REF!</f>
        <v>#REF!</v>
      </c>
      <c r="D147" t="s">
        <v>274</v>
      </c>
      <c r="E147">
        <v>1443541441000</v>
      </c>
      <c r="F147">
        <v>1443540688000</v>
      </c>
      <c r="G147">
        <v>1</v>
      </c>
      <c r="H147" t="s">
        <v>1683</v>
      </c>
      <c r="I147" t="s">
        <v>1684</v>
      </c>
      <c r="J147" t="s">
        <v>20</v>
      </c>
      <c r="K147" t="s">
        <v>21</v>
      </c>
      <c r="L147">
        <v>0</v>
      </c>
      <c r="M147">
        <v>0</v>
      </c>
      <c r="N147" t="s">
        <v>22</v>
      </c>
      <c r="O147">
        <v>7</v>
      </c>
      <c r="P147">
        <v>928263.60999999905</v>
      </c>
      <c r="Q147">
        <v>6292137.1299999999</v>
      </c>
    </row>
    <row r="148" spans="1:17">
      <c r="A148">
        <v>310</v>
      </c>
      <c r="B148">
        <v>10001683</v>
      </c>
      <c r="C148" t="e">
        <f>+#REF!</f>
        <v>#REF!</v>
      </c>
      <c r="D148" t="s">
        <v>17</v>
      </c>
      <c r="E148">
        <v>1110457547000</v>
      </c>
      <c r="F148">
        <v>1311245643000</v>
      </c>
      <c r="G148">
        <v>1</v>
      </c>
      <c r="H148" t="s">
        <v>2573</v>
      </c>
      <c r="I148" t="s">
        <v>2573</v>
      </c>
      <c r="J148" t="s">
        <v>2574</v>
      </c>
      <c r="K148" t="s">
        <v>21</v>
      </c>
      <c r="L148">
        <v>0</v>
      </c>
      <c r="M148">
        <v>0</v>
      </c>
      <c r="N148" t="s">
        <v>22</v>
      </c>
      <c r="O148">
        <v>6</v>
      </c>
      <c r="P148">
        <v>651893.40999999596</v>
      </c>
      <c r="Q148">
        <v>7104460.3499999996</v>
      </c>
    </row>
    <row r="149" spans="1:17">
      <c r="A149">
        <v>324</v>
      </c>
      <c r="B149">
        <v>60001403</v>
      </c>
      <c r="C149" t="e">
        <f>+#REF!</f>
        <v>#REF!</v>
      </c>
      <c r="D149" t="s">
        <v>274</v>
      </c>
      <c r="E149">
        <v>1449158976000</v>
      </c>
      <c r="F149">
        <v>1457517475000</v>
      </c>
      <c r="G149">
        <v>1</v>
      </c>
      <c r="H149" t="s">
        <v>5580</v>
      </c>
      <c r="I149" t="s">
        <v>5581</v>
      </c>
      <c r="J149" t="s">
        <v>20</v>
      </c>
      <c r="K149" t="s">
        <v>21</v>
      </c>
      <c r="L149">
        <v>0</v>
      </c>
      <c r="M149">
        <v>0</v>
      </c>
      <c r="N149" t="s">
        <v>22</v>
      </c>
      <c r="O149">
        <v>6</v>
      </c>
      <c r="P149">
        <v>344714.74000000203</v>
      </c>
      <c r="Q149">
        <v>6685313.3600000003</v>
      </c>
    </row>
    <row r="150" spans="1:17">
      <c r="A150">
        <v>842</v>
      </c>
      <c r="B150">
        <v>50000308</v>
      </c>
      <c r="C150" t="e">
        <f>+#REF!</f>
        <v>#REF!</v>
      </c>
      <c r="D150" t="s">
        <v>482</v>
      </c>
      <c r="E150">
        <v>928195200000</v>
      </c>
      <c r="F150">
        <v>1393329338000</v>
      </c>
      <c r="G150">
        <v>1</v>
      </c>
      <c r="H150" t="s">
        <v>7751</v>
      </c>
      <c r="I150" t="s">
        <v>7751</v>
      </c>
      <c r="J150" t="s">
        <v>20</v>
      </c>
      <c r="K150" t="s">
        <v>21</v>
      </c>
      <c r="L150">
        <v>0</v>
      </c>
      <c r="M150">
        <v>0</v>
      </c>
      <c r="N150" t="s">
        <v>22</v>
      </c>
      <c r="O150">
        <v>7</v>
      </c>
      <c r="P150">
        <v>411542.46999999898</v>
      </c>
      <c r="Q150">
        <v>6470191.8200000003</v>
      </c>
    </row>
    <row r="151" spans="1:17">
      <c r="A151">
        <v>668</v>
      </c>
      <c r="B151">
        <v>20001347</v>
      </c>
      <c r="C151" t="e">
        <f>+#REF!</f>
        <v>#REF!</v>
      </c>
      <c r="D151" t="s">
        <v>20</v>
      </c>
      <c r="E151">
        <v>778982400000</v>
      </c>
      <c r="F151" t="s">
        <v>20</v>
      </c>
      <c r="G151">
        <v>1</v>
      </c>
      <c r="H151" t="s">
        <v>2264</v>
      </c>
      <c r="I151" t="s">
        <v>2264</v>
      </c>
      <c r="J151" t="s">
        <v>20</v>
      </c>
      <c r="K151" t="s">
        <v>21</v>
      </c>
      <c r="L151">
        <v>0</v>
      </c>
      <c r="M151">
        <v>0</v>
      </c>
      <c r="N151" t="s">
        <v>22</v>
      </c>
      <c r="O151">
        <v>6</v>
      </c>
      <c r="P151">
        <v>741116.85000000102</v>
      </c>
      <c r="Q151">
        <v>6745546.6299999999</v>
      </c>
    </row>
    <row r="152" spans="1:17">
      <c r="A152">
        <v>513</v>
      </c>
      <c r="B152">
        <v>70033495</v>
      </c>
      <c r="C152" t="e">
        <f>+#REF!</f>
        <v>#REF!</v>
      </c>
      <c r="D152" t="s">
        <v>168</v>
      </c>
      <c r="E152">
        <v>1353512905000</v>
      </c>
      <c r="F152">
        <v>1443618018000</v>
      </c>
      <c r="G152">
        <v>1</v>
      </c>
      <c r="H152" t="s">
        <v>6200</v>
      </c>
      <c r="I152" t="s">
        <v>1186</v>
      </c>
      <c r="J152" t="s">
        <v>20</v>
      </c>
      <c r="K152" t="s">
        <v>21</v>
      </c>
      <c r="L152">
        <v>0</v>
      </c>
      <c r="M152">
        <v>0</v>
      </c>
      <c r="N152" t="s">
        <v>22</v>
      </c>
      <c r="O152">
        <v>6</v>
      </c>
      <c r="P152">
        <v>616172.18000000005</v>
      </c>
      <c r="Q152">
        <v>6311603.7400000002</v>
      </c>
    </row>
    <row r="153" spans="1:17">
      <c r="A153">
        <v>774</v>
      </c>
      <c r="B153">
        <v>60000227</v>
      </c>
      <c r="C153" t="e">
        <f>+#REF!</f>
        <v>#REF!</v>
      </c>
      <c r="D153" t="s">
        <v>90</v>
      </c>
      <c r="E153">
        <v>1171041479000</v>
      </c>
      <c r="F153">
        <v>1174917056000</v>
      </c>
      <c r="G153">
        <v>1</v>
      </c>
      <c r="H153" t="s">
        <v>3728</v>
      </c>
      <c r="I153" t="s">
        <v>3729</v>
      </c>
      <c r="J153" t="s">
        <v>20</v>
      </c>
      <c r="K153" t="s">
        <v>21</v>
      </c>
      <c r="L153">
        <v>0</v>
      </c>
      <c r="M153">
        <v>0</v>
      </c>
      <c r="N153" t="s">
        <v>22</v>
      </c>
      <c r="O153">
        <v>6</v>
      </c>
      <c r="P153">
        <v>191838.02000000299</v>
      </c>
      <c r="Q153">
        <v>6828151.46</v>
      </c>
    </row>
    <row r="154" spans="1:17">
      <c r="A154">
        <v>159</v>
      </c>
      <c r="B154">
        <v>30001151</v>
      </c>
      <c r="C154" t="e">
        <f>+#REF!</f>
        <v>#REF!</v>
      </c>
      <c r="D154" t="s">
        <v>1094</v>
      </c>
      <c r="E154">
        <v>610761600000</v>
      </c>
      <c r="F154">
        <v>1424877595000</v>
      </c>
      <c r="G154">
        <v>1</v>
      </c>
      <c r="H154" t="s">
        <v>1186</v>
      </c>
      <c r="I154" t="s">
        <v>1186</v>
      </c>
      <c r="J154" t="s">
        <v>1187</v>
      </c>
      <c r="K154" t="s">
        <v>21</v>
      </c>
      <c r="L154">
        <v>0</v>
      </c>
      <c r="M154">
        <v>0</v>
      </c>
      <c r="N154" t="s">
        <v>22</v>
      </c>
      <c r="O154">
        <v>6</v>
      </c>
      <c r="P154">
        <v>910276.77000000305</v>
      </c>
      <c r="Q154">
        <v>6516565.1799999997</v>
      </c>
    </row>
    <row r="155" spans="1:17">
      <c r="A155">
        <v>999</v>
      </c>
      <c r="B155">
        <v>30000293</v>
      </c>
      <c r="C155" t="e">
        <f>+#REF!</f>
        <v>#REF!</v>
      </c>
      <c r="D155" t="s">
        <v>20</v>
      </c>
      <c r="E155">
        <v>844646400000</v>
      </c>
      <c r="F155" t="s">
        <v>20</v>
      </c>
      <c r="G155">
        <v>1</v>
      </c>
      <c r="H155" t="s">
        <v>8362</v>
      </c>
      <c r="I155" t="s">
        <v>8363</v>
      </c>
      <c r="J155" t="s">
        <v>8364</v>
      </c>
      <c r="K155" t="s">
        <v>21</v>
      </c>
      <c r="L155">
        <v>0</v>
      </c>
      <c r="M155">
        <v>0</v>
      </c>
      <c r="N155" t="s">
        <v>22</v>
      </c>
      <c r="O155">
        <v>6</v>
      </c>
      <c r="P155">
        <v>810275.43999999797</v>
      </c>
      <c r="Q155">
        <v>6633710.5300000003</v>
      </c>
    </row>
    <row r="156" spans="1:17">
      <c r="A156">
        <v>584</v>
      </c>
      <c r="B156">
        <v>50000334</v>
      </c>
      <c r="C156" t="e">
        <f>+#REF!</f>
        <v>#REF!</v>
      </c>
      <c r="D156" t="s">
        <v>20</v>
      </c>
      <c r="E156" s="1">
        <v>996192000000</v>
      </c>
      <c r="F156" t="s">
        <v>20</v>
      </c>
      <c r="G156">
        <v>1</v>
      </c>
      <c r="H156" t="s">
        <v>6167</v>
      </c>
      <c r="I156" t="s">
        <v>6168</v>
      </c>
      <c r="J156" t="s">
        <v>20</v>
      </c>
      <c r="K156" t="s">
        <v>21</v>
      </c>
      <c r="L156">
        <v>0</v>
      </c>
      <c r="M156">
        <v>0</v>
      </c>
      <c r="N156" t="s">
        <v>22</v>
      </c>
      <c r="O156">
        <v>7</v>
      </c>
      <c r="P156">
        <v>637753.31000000203</v>
      </c>
      <c r="Q156">
        <v>6461377.5899999999</v>
      </c>
    </row>
    <row r="157" spans="1:17">
      <c r="A157">
        <v>520</v>
      </c>
      <c r="B157">
        <v>30001444</v>
      </c>
      <c r="C157" t="e">
        <f>+#REF!</f>
        <v>#REF!</v>
      </c>
      <c r="D157" t="s">
        <v>17</v>
      </c>
      <c r="E157">
        <v>610761600000</v>
      </c>
      <c r="F157">
        <v>1319817157000</v>
      </c>
      <c r="G157">
        <v>1</v>
      </c>
      <c r="H157" t="s">
        <v>5662</v>
      </c>
      <c r="I157" t="s">
        <v>5663</v>
      </c>
      <c r="J157" t="s">
        <v>20</v>
      </c>
      <c r="K157" t="s">
        <v>21</v>
      </c>
      <c r="L157">
        <v>0</v>
      </c>
      <c r="M157">
        <v>0</v>
      </c>
      <c r="N157" t="s">
        <v>22</v>
      </c>
      <c r="O157">
        <v>6</v>
      </c>
      <c r="P157">
        <v>1005892.9</v>
      </c>
      <c r="Q157">
        <v>6497448</v>
      </c>
    </row>
    <row r="158" spans="1:17">
      <c r="A158">
        <v>198</v>
      </c>
      <c r="B158">
        <v>70000809</v>
      </c>
      <c r="C158" t="e">
        <f>+#REF!</f>
        <v>#REF!</v>
      </c>
      <c r="D158" t="s">
        <v>168</v>
      </c>
      <c r="E158">
        <v>774489600000</v>
      </c>
      <c r="F158">
        <v>1445009941000</v>
      </c>
      <c r="G158">
        <v>1</v>
      </c>
      <c r="H158" t="s">
        <v>1898</v>
      </c>
      <c r="I158" t="s">
        <v>1899</v>
      </c>
      <c r="J158" t="s">
        <v>20</v>
      </c>
      <c r="K158" t="s">
        <v>21</v>
      </c>
      <c r="L158">
        <v>0</v>
      </c>
      <c r="M158">
        <v>0</v>
      </c>
      <c r="N158" t="s">
        <v>22</v>
      </c>
      <c r="O158">
        <v>6</v>
      </c>
      <c r="P158">
        <v>654011.79999999702</v>
      </c>
      <c r="Q158">
        <v>6873435.6900000004</v>
      </c>
    </row>
    <row r="159" spans="1:17">
      <c r="A159">
        <v>550</v>
      </c>
      <c r="B159">
        <v>10000033</v>
      </c>
      <c r="C159" t="e">
        <f>+#REF!</f>
        <v>#REF!</v>
      </c>
      <c r="D159" t="s">
        <v>17</v>
      </c>
      <c r="E159">
        <v>962582400000</v>
      </c>
      <c r="F159">
        <v>1311779093000</v>
      </c>
      <c r="G159">
        <v>1</v>
      </c>
      <c r="H159" t="s">
        <v>5542</v>
      </c>
      <c r="I159" t="s">
        <v>5542</v>
      </c>
      <c r="J159" t="s">
        <v>5543</v>
      </c>
      <c r="K159" t="s">
        <v>21</v>
      </c>
      <c r="L159">
        <v>0</v>
      </c>
      <c r="M159">
        <v>0</v>
      </c>
      <c r="N159" t="s">
        <v>22</v>
      </c>
      <c r="O159">
        <v>6</v>
      </c>
      <c r="P159">
        <v>642888.79999999702</v>
      </c>
      <c r="Q159">
        <v>7102352.7800000003</v>
      </c>
    </row>
    <row r="160" spans="1:17">
      <c r="A160">
        <v>1019</v>
      </c>
      <c r="B160">
        <v>50000689</v>
      </c>
      <c r="C160" t="e">
        <f>+#REF!</f>
        <v>#REF!</v>
      </c>
      <c r="D160" t="s">
        <v>1094</v>
      </c>
      <c r="E160">
        <v>824947200000</v>
      </c>
      <c r="F160">
        <v>1425381157000</v>
      </c>
      <c r="G160">
        <v>1</v>
      </c>
      <c r="H160" t="s">
        <v>6270</v>
      </c>
      <c r="I160" t="s">
        <v>6271</v>
      </c>
      <c r="J160" t="s">
        <v>20</v>
      </c>
      <c r="K160" t="s">
        <v>21</v>
      </c>
      <c r="L160">
        <v>0</v>
      </c>
      <c r="M160">
        <v>0</v>
      </c>
      <c r="N160" t="s">
        <v>22</v>
      </c>
      <c r="O160">
        <v>6</v>
      </c>
      <c r="P160">
        <v>674530.74000000197</v>
      </c>
      <c r="Q160">
        <v>6406680.2800000003</v>
      </c>
    </row>
    <row r="161" spans="1:17">
      <c r="A161">
        <v>1020</v>
      </c>
      <c r="B161">
        <v>50000690</v>
      </c>
      <c r="C161" t="e">
        <f>+#REF!</f>
        <v>#REF!</v>
      </c>
      <c r="D161" t="s">
        <v>56</v>
      </c>
      <c r="E161">
        <v>1157990232000</v>
      </c>
      <c r="F161">
        <v>1157990116000</v>
      </c>
      <c r="G161">
        <v>1</v>
      </c>
      <c r="H161" t="s">
        <v>6270</v>
      </c>
      <c r="I161" t="s">
        <v>6271</v>
      </c>
      <c r="J161" t="s">
        <v>20</v>
      </c>
      <c r="K161" t="s">
        <v>21</v>
      </c>
      <c r="L161">
        <v>0</v>
      </c>
      <c r="M161">
        <v>0</v>
      </c>
      <c r="N161" t="s">
        <v>22</v>
      </c>
      <c r="O161">
        <v>7</v>
      </c>
      <c r="P161">
        <v>674530.74000000197</v>
      </c>
      <c r="Q161">
        <v>6406680.2800000003</v>
      </c>
    </row>
    <row r="162" spans="1:17">
      <c r="A162">
        <v>593</v>
      </c>
      <c r="B162">
        <v>50000542</v>
      </c>
      <c r="C162" t="e">
        <f>+#REF!</f>
        <v>#REF!</v>
      </c>
      <c r="D162" t="s">
        <v>168</v>
      </c>
      <c r="E162" s="1">
        <v>1025568000000</v>
      </c>
      <c r="F162">
        <v>1450353495000</v>
      </c>
      <c r="G162">
        <v>1</v>
      </c>
      <c r="H162" t="s">
        <v>4609</v>
      </c>
      <c r="I162" t="s">
        <v>4610</v>
      </c>
      <c r="J162" t="s">
        <v>20</v>
      </c>
      <c r="K162" t="s">
        <v>21</v>
      </c>
      <c r="L162">
        <v>0</v>
      </c>
      <c r="M162">
        <v>0</v>
      </c>
      <c r="N162" t="s">
        <v>22</v>
      </c>
      <c r="O162">
        <v>6</v>
      </c>
      <c r="P162">
        <v>412927.54999999702</v>
      </c>
      <c r="Q162">
        <v>6427780.29</v>
      </c>
    </row>
    <row r="163" spans="1:17">
      <c r="A163">
        <v>866</v>
      </c>
      <c r="B163">
        <v>20001058</v>
      </c>
      <c r="C163" t="e">
        <f>+#REF!</f>
        <v>#REF!</v>
      </c>
      <c r="D163" t="s">
        <v>77</v>
      </c>
      <c r="E163">
        <v>768182400000</v>
      </c>
      <c r="F163">
        <v>1367923114000</v>
      </c>
      <c r="G163">
        <v>1</v>
      </c>
      <c r="H163" t="s">
        <v>7591</v>
      </c>
      <c r="I163" t="s">
        <v>7592</v>
      </c>
      <c r="J163" t="s">
        <v>7593</v>
      </c>
      <c r="K163" t="s">
        <v>21</v>
      </c>
      <c r="L163">
        <v>0</v>
      </c>
      <c r="M163">
        <v>0</v>
      </c>
      <c r="N163" t="s">
        <v>22</v>
      </c>
      <c r="O163">
        <v>6</v>
      </c>
      <c r="P163">
        <v>1042304.39</v>
      </c>
      <c r="Q163">
        <v>6795470.4299999997</v>
      </c>
    </row>
    <row r="164" spans="1:17">
      <c r="A164">
        <v>958</v>
      </c>
      <c r="B164">
        <v>30001057</v>
      </c>
      <c r="C164" t="e">
        <f>+#REF!</f>
        <v>#REF!</v>
      </c>
      <c r="D164" t="s">
        <v>20</v>
      </c>
      <c r="E164" s="1">
        <v>980208000000</v>
      </c>
      <c r="F164" t="s">
        <v>20</v>
      </c>
      <c r="G164">
        <v>1</v>
      </c>
      <c r="H164" t="s">
        <v>1146</v>
      </c>
      <c r="I164" t="s">
        <v>1147</v>
      </c>
      <c r="J164" t="s">
        <v>20</v>
      </c>
      <c r="K164" t="s">
        <v>21</v>
      </c>
      <c r="L164">
        <v>0</v>
      </c>
      <c r="M164">
        <v>0</v>
      </c>
      <c r="N164" t="s">
        <v>22</v>
      </c>
      <c r="O164">
        <v>7</v>
      </c>
      <c r="P164">
        <v>877637.02000000305</v>
      </c>
      <c r="Q164">
        <v>6524492.4699999997</v>
      </c>
    </row>
    <row r="165" spans="1:17">
      <c r="A165">
        <v>959</v>
      </c>
      <c r="B165">
        <v>70053728</v>
      </c>
      <c r="C165" t="e">
        <f>+#REF!</f>
        <v>#REF!</v>
      </c>
      <c r="D165" t="s">
        <v>1094</v>
      </c>
      <c r="E165">
        <v>1425295407000</v>
      </c>
      <c r="F165">
        <v>1425295346000</v>
      </c>
      <c r="G165">
        <v>1</v>
      </c>
      <c r="H165" t="s">
        <v>1146</v>
      </c>
      <c r="I165" t="s">
        <v>1147</v>
      </c>
      <c r="J165" t="s">
        <v>20</v>
      </c>
      <c r="K165" t="s">
        <v>21</v>
      </c>
      <c r="L165">
        <v>0</v>
      </c>
      <c r="M165">
        <v>0</v>
      </c>
      <c r="N165" t="s">
        <v>22</v>
      </c>
      <c r="O165">
        <v>7</v>
      </c>
      <c r="P165">
        <v>877637.02000000305</v>
      </c>
      <c r="Q165">
        <v>6524492.4699999997</v>
      </c>
    </row>
    <row r="166" spans="1:17">
      <c r="A166">
        <v>960</v>
      </c>
      <c r="B166">
        <v>70053828</v>
      </c>
      <c r="C166" t="e">
        <f>+#REF!</f>
        <v>#REF!</v>
      </c>
      <c r="D166" t="s">
        <v>1094</v>
      </c>
      <c r="E166">
        <v>1425295456000</v>
      </c>
      <c r="F166">
        <v>1425295419000</v>
      </c>
      <c r="G166">
        <v>1</v>
      </c>
      <c r="H166" t="s">
        <v>1146</v>
      </c>
      <c r="I166" t="s">
        <v>1147</v>
      </c>
      <c r="J166" t="s">
        <v>20</v>
      </c>
      <c r="K166" t="s">
        <v>21</v>
      </c>
      <c r="L166">
        <v>0</v>
      </c>
      <c r="M166">
        <v>0</v>
      </c>
      <c r="N166" t="s">
        <v>22</v>
      </c>
      <c r="O166">
        <v>7</v>
      </c>
      <c r="P166">
        <v>877637.02000000305</v>
      </c>
      <c r="Q166">
        <v>6524492.4699999997</v>
      </c>
    </row>
    <row r="167" spans="1:17">
      <c r="A167">
        <v>961</v>
      </c>
      <c r="B167">
        <v>70053928</v>
      </c>
      <c r="C167" t="e">
        <f>+#REF!</f>
        <v>#REF!</v>
      </c>
      <c r="D167" t="s">
        <v>1094</v>
      </c>
      <c r="E167">
        <v>1425295481000</v>
      </c>
      <c r="F167">
        <v>1425295474000</v>
      </c>
      <c r="G167">
        <v>1</v>
      </c>
      <c r="H167" t="s">
        <v>1146</v>
      </c>
      <c r="I167" t="s">
        <v>1147</v>
      </c>
      <c r="J167" t="s">
        <v>20</v>
      </c>
      <c r="K167" t="s">
        <v>21</v>
      </c>
      <c r="L167">
        <v>0</v>
      </c>
      <c r="M167">
        <v>0</v>
      </c>
      <c r="N167" t="s">
        <v>22</v>
      </c>
      <c r="O167">
        <v>7</v>
      </c>
      <c r="P167">
        <v>877637.02000000305</v>
      </c>
      <c r="Q167">
        <v>6524492.4699999997</v>
      </c>
    </row>
    <row r="168" spans="1:17">
      <c r="A168">
        <v>962</v>
      </c>
      <c r="B168">
        <v>70054028</v>
      </c>
      <c r="C168" t="e">
        <f>+#REF!</f>
        <v>#REF!</v>
      </c>
      <c r="D168" t="s">
        <v>1094</v>
      </c>
      <c r="E168">
        <v>1425295500000</v>
      </c>
      <c r="F168">
        <v>1425295492000</v>
      </c>
      <c r="G168">
        <v>1</v>
      </c>
      <c r="H168" t="s">
        <v>1146</v>
      </c>
      <c r="I168" t="s">
        <v>1147</v>
      </c>
      <c r="J168" t="s">
        <v>20</v>
      </c>
      <c r="K168" t="s">
        <v>21</v>
      </c>
      <c r="L168">
        <v>0</v>
      </c>
      <c r="M168">
        <v>0</v>
      </c>
      <c r="N168" t="s">
        <v>22</v>
      </c>
      <c r="O168">
        <v>7</v>
      </c>
      <c r="P168">
        <v>877637.02000000305</v>
      </c>
      <c r="Q168">
        <v>6524492.4699999997</v>
      </c>
    </row>
    <row r="169" spans="1:17">
      <c r="A169">
        <v>129</v>
      </c>
      <c r="B169">
        <v>10000688</v>
      </c>
      <c r="C169">
        <f>+PE45</f>
        <v>0</v>
      </c>
      <c r="D169" t="s">
        <v>77</v>
      </c>
      <c r="E169">
        <v>980726400000</v>
      </c>
      <c r="F169">
        <v>1371135772000</v>
      </c>
      <c r="G169">
        <v>1</v>
      </c>
      <c r="H169" t="s">
        <v>7796</v>
      </c>
      <c r="I169" t="s">
        <v>7796</v>
      </c>
      <c r="J169" t="s">
        <v>20</v>
      </c>
      <c r="K169" t="s">
        <v>21</v>
      </c>
      <c r="L169">
        <v>0</v>
      </c>
      <c r="M169">
        <v>0</v>
      </c>
      <c r="N169" t="s">
        <v>22</v>
      </c>
      <c r="O169">
        <v>6</v>
      </c>
      <c r="P169">
        <v>775232.14000000095</v>
      </c>
      <c r="Q169">
        <v>6980452.71</v>
      </c>
    </row>
    <row r="170" spans="1:17">
      <c r="A170">
        <v>197</v>
      </c>
      <c r="B170">
        <v>70026507</v>
      </c>
      <c r="C170" t="e">
        <f>+#REF!</f>
        <v>#REF!</v>
      </c>
      <c r="D170" t="s">
        <v>274</v>
      </c>
      <c r="E170">
        <v>1299577175000</v>
      </c>
      <c r="F170">
        <v>1445354374000</v>
      </c>
      <c r="G170">
        <v>1</v>
      </c>
      <c r="H170" t="s">
        <v>1896</v>
      </c>
      <c r="I170" t="s">
        <v>1897</v>
      </c>
      <c r="J170" t="s">
        <v>26</v>
      </c>
      <c r="K170" t="s">
        <v>21</v>
      </c>
      <c r="L170">
        <v>0</v>
      </c>
      <c r="M170">
        <v>0</v>
      </c>
      <c r="N170" t="s">
        <v>22</v>
      </c>
      <c r="O170">
        <v>6</v>
      </c>
      <c r="P170">
        <v>985334.06000000203</v>
      </c>
      <c r="Q170">
        <v>6724563.6399999997</v>
      </c>
    </row>
    <row r="171" spans="1:17">
      <c r="A171">
        <v>213</v>
      </c>
      <c r="B171">
        <v>70041395</v>
      </c>
      <c r="C171" t="e">
        <f>+#REF!</f>
        <v>#REF!</v>
      </c>
      <c r="D171" t="s">
        <v>168</v>
      </c>
      <c r="E171">
        <v>1355152199000</v>
      </c>
      <c r="F171">
        <v>1450353849000</v>
      </c>
      <c r="G171">
        <v>1</v>
      </c>
      <c r="H171" t="s">
        <v>2016</v>
      </c>
      <c r="I171" t="s">
        <v>2017</v>
      </c>
      <c r="J171" t="s">
        <v>20</v>
      </c>
      <c r="K171" t="s">
        <v>21</v>
      </c>
      <c r="L171">
        <v>0</v>
      </c>
      <c r="M171">
        <v>0</v>
      </c>
      <c r="N171" t="s">
        <v>22</v>
      </c>
      <c r="O171">
        <v>6</v>
      </c>
      <c r="P171">
        <v>425359.25999999797</v>
      </c>
      <c r="Q171">
        <v>6808619.4400000004</v>
      </c>
    </row>
    <row r="172" spans="1:17">
      <c r="A172">
        <v>1011</v>
      </c>
      <c r="B172">
        <v>70051004</v>
      </c>
      <c r="C172" t="e">
        <f>+#REF!</f>
        <v>#REF!</v>
      </c>
      <c r="D172" t="s">
        <v>274</v>
      </c>
      <c r="E172">
        <v>1423054669000</v>
      </c>
      <c r="F172">
        <v>1423054123000</v>
      </c>
      <c r="G172">
        <v>1</v>
      </c>
      <c r="H172" t="s">
        <v>8367</v>
      </c>
      <c r="I172" t="s">
        <v>8368</v>
      </c>
      <c r="J172" t="s">
        <v>8369</v>
      </c>
      <c r="K172" t="s">
        <v>21</v>
      </c>
      <c r="L172">
        <v>0</v>
      </c>
      <c r="M172">
        <v>0</v>
      </c>
      <c r="N172" t="s">
        <v>22</v>
      </c>
      <c r="O172">
        <v>7</v>
      </c>
      <c r="P172">
        <v>690730.96999999904</v>
      </c>
      <c r="Q172">
        <v>6713254.04</v>
      </c>
    </row>
    <row r="173" spans="1:17">
      <c r="A173">
        <v>1012</v>
      </c>
      <c r="B173">
        <v>70051104</v>
      </c>
      <c r="C173" t="e">
        <f>+#REF!</f>
        <v>#REF!</v>
      </c>
      <c r="D173" t="s">
        <v>274</v>
      </c>
      <c r="E173">
        <v>1423054720000</v>
      </c>
      <c r="F173">
        <v>1423054705000</v>
      </c>
      <c r="G173">
        <v>1</v>
      </c>
      <c r="H173" t="s">
        <v>8367</v>
      </c>
      <c r="I173" t="s">
        <v>8368</v>
      </c>
      <c r="J173" t="s">
        <v>8369</v>
      </c>
      <c r="K173" t="s">
        <v>21</v>
      </c>
      <c r="L173">
        <v>0</v>
      </c>
      <c r="M173">
        <v>0</v>
      </c>
      <c r="N173" t="s">
        <v>22</v>
      </c>
      <c r="O173">
        <v>7</v>
      </c>
      <c r="P173">
        <v>690730.96999999904</v>
      </c>
      <c r="Q173">
        <v>6713254.04</v>
      </c>
    </row>
    <row r="174" spans="1:17">
      <c r="A174">
        <v>187</v>
      </c>
      <c r="B174">
        <v>70001059</v>
      </c>
      <c r="C174" t="e">
        <f>+#REF!</f>
        <v>#REF!</v>
      </c>
      <c r="D174" t="s">
        <v>1094</v>
      </c>
      <c r="E174">
        <v>774489600000</v>
      </c>
      <c r="F174">
        <v>1425297525000</v>
      </c>
      <c r="G174">
        <v>1</v>
      </c>
      <c r="H174" t="s">
        <v>1814</v>
      </c>
      <c r="I174" t="s">
        <v>1815</v>
      </c>
      <c r="J174" t="s">
        <v>20</v>
      </c>
      <c r="K174" t="s">
        <v>21</v>
      </c>
      <c r="L174">
        <v>0</v>
      </c>
      <c r="M174">
        <v>0</v>
      </c>
      <c r="N174" t="s">
        <v>22</v>
      </c>
      <c r="O174">
        <v>6</v>
      </c>
      <c r="P174">
        <v>654022.14999999898</v>
      </c>
      <c r="Q174">
        <v>6862144.6399999997</v>
      </c>
    </row>
    <row r="175" spans="1:17">
      <c r="A175">
        <v>365</v>
      </c>
      <c r="B175">
        <v>40000486</v>
      </c>
      <c r="C175" t="e">
        <f>+#REF!</f>
        <v>#REF!</v>
      </c>
      <c r="D175" t="s">
        <v>264</v>
      </c>
      <c r="E175">
        <v>610761600000</v>
      </c>
      <c r="F175">
        <v>1394467006000</v>
      </c>
      <c r="G175">
        <v>1</v>
      </c>
      <c r="H175" t="s">
        <v>2726</v>
      </c>
      <c r="I175" t="s">
        <v>2727</v>
      </c>
      <c r="J175" t="s">
        <v>2728</v>
      </c>
      <c r="K175" t="s">
        <v>21</v>
      </c>
      <c r="L175">
        <v>0</v>
      </c>
      <c r="M175">
        <v>0</v>
      </c>
      <c r="N175" t="s">
        <v>22</v>
      </c>
      <c r="O175">
        <v>6</v>
      </c>
      <c r="P175">
        <v>832307.70000000298</v>
      </c>
      <c r="Q175">
        <v>6303315.9100000001</v>
      </c>
    </row>
    <row r="176" spans="1:17">
      <c r="A176">
        <v>66</v>
      </c>
      <c r="B176">
        <v>10000649</v>
      </c>
      <c r="C176">
        <f>+PE115</f>
        <v>0</v>
      </c>
      <c r="D176" t="s">
        <v>56</v>
      </c>
      <c r="E176">
        <v>610761600000</v>
      </c>
      <c r="F176">
        <v>1377515063000</v>
      </c>
      <c r="G176">
        <v>1</v>
      </c>
      <c r="H176" t="s">
        <v>629</v>
      </c>
      <c r="I176" t="s">
        <v>630</v>
      </c>
      <c r="J176" t="s">
        <v>20</v>
      </c>
      <c r="K176" t="s">
        <v>21</v>
      </c>
      <c r="L176">
        <v>0</v>
      </c>
      <c r="M176">
        <v>0</v>
      </c>
      <c r="N176" t="s">
        <v>22</v>
      </c>
      <c r="O176">
        <v>6</v>
      </c>
      <c r="P176">
        <v>594161.52000000305</v>
      </c>
      <c r="Q176">
        <v>6990820.25</v>
      </c>
    </row>
    <row r="177" spans="1:17">
      <c r="A177">
        <v>988</v>
      </c>
      <c r="B177">
        <v>40000021</v>
      </c>
      <c r="C177" t="e">
        <f>+#REF!</f>
        <v>#REF!</v>
      </c>
      <c r="D177" t="s">
        <v>20</v>
      </c>
      <c r="E177">
        <v>610761600000</v>
      </c>
      <c r="F177" t="s">
        <v>20</v>
      </c>
      <c r="G177">
        <v>1</v>
      </c>
      <c r="H177" t="s">
        <v>2625</v>
      </c>
      <c r="I177" t="s">
        <v>2626</v>
      </c>
      <c r="J177" t="s">
        <v>20</v>
      </c>
      <c r="K177" t="s">
        <v>21</v>
      </c>
      <c r="L177">
        <v>0</v>
      </c>
      <c r="M177">
        <v>0</v>
      </c>
      <c r="N177" t="s">
        <v>22</v>
      </c>
      <c r="O177">
        <v>6</v>
      </c>
      <c r="P177">
        <v>843310.81000000203</v>
      </c>
      <c r="Q177">
        <v>6415799.6500000004</v>
      </c>
    </row>
    <row r="178" spans="1:17">
      <c r="A178">
        <v>425</v>
      </c>
      <c r="B178">
        <v>60001143</v>
      </c>
      <c r="C178" t="e">
        <f>+#REF!</f>
        <v>#REF!</v>
      </c>
      <c r="D178" t="s">
        <v>20</v>
      </c>
      <c r="E178" s="1">
        <v>1000080000000</v>
      </c>
      <c r="F178" t="s">
        <v>20</v>
      </c>
      <c r="G178">
        <v>1</v>
      </c>
      <c r="H178" t="s">
        <v>7063</v>
      </c>
      <c r="I178" t="s">
        <v>7064</v>
      </c>
      <c r="J178" t="s">
        <v>20</v>
      </c>
      <c r="K178" t="s">
        <v>21</v>
      </c>
      <c r="L178">
        <v>0</v>
      </c>
      <c r="M178">
        <v>0</v>
      </c>
      <c r="N178" t="s">
        <v>22</v>
      </c>
      <c r="O178">
        <v>6</v>
      </c>
      <c r="P178">
        <v>426455.77000000299</v>
      </c>
      <c r="Q178">
        <v>6713183.4299999997</v>
      </c>
    </row>
    <row r="179" spans="1:17">
      <c r="A179">
        <v>478</v>
      </c>
      <c r="B179">
        <v>60001809</v>
      </c>
      <c r="C179" t="e">
        <f>+#REF!</f>
        <v>#REF!</v>
      </c>
      <c r="D179" t="s">
        <v>1573</v>
      </c>
      <c r="E179">
        <v>1182164771000</v>
      </c>
      <c r="F179">
        <v>1387301120000</v>
      </c>
      <c r="G179">
        <v>1</v>
      </c>
      <c r="H179" t="s">
        <v>3914</v>
      </c>
      <c r="I179" t="s">
        <v>3915</v>
      </c>
      <c r="J179" t="s">
        <v>20</v>
      </c>
      <c r="K179" t="s">
        <v>21</v>
      </c>
      <c r="L179">
        <v>0</v>
      </c>
      <c r="M179">
        <v>0</v>
      </c>
      <c r="N179" t="s">
        <v>22</v>
      </c>
      <c r="O179">
        <v>6</v>
      </c>
      <c r="P179">
        <v>382253.890000001</v>
      </c>
      <c r="Q179">
        <v>6572278.8899999997</v>
      </c>
    </row>
    <row r="180" spans="1:17">
      <c r="A180">
        <v>170</v>
      </c>
      <c r="B180">
        <v>40000544</v>
      </c>
      <c r="C180">
        <f>+PE15</f>
        <v>0</v>
      </c>
      <c r="D180" t="s">
        <v>168</v>
      </c>
      <c r="E180">
        <v>1459504652000</v>
      </c>
      <c r="F180">
        <v>1395841045000</v>
      </c>
      <c r="G180">
        <v>1</v>
      </c>
      <c r="H180" t="s">
        <v>1676</v>
      </c>
      <c r="I180" t="s">
        <v>1677</v>
      </c>
      <c r="J180" t="s">
        <v>1678</v>
      </c>
      <c r="K180" t="s">
        <v>21</v>
      </c>
      <c r="L180">
        <v>0</v>
      </c>
      <c r="M180">
        <v>0</v>
      </c>
      <c r="N180" t="s">
        <v>22</v>
      </c>
      <c r="O180">
        <v>6</v>
      </c>
      <c r="P180">
        <v>922602.18</v>
      </c>
      <c r="Q180">
        <v>6296444.04</v>
      </c>
    </row>
    <row r="181" spans="1:17">
      <c r="A181">
        <v>681</v>
      </c>
      <c r="B181">
        <v>10000806</v>
      </c>
      <c r="C181" t="e">
        <f>+#REF!</f>
        <v>#REF!</v>
      </c>
      <c r="D181" t="s">
        <v>20</v>
      </c>
      <c r="E181">
        <v>610761600000</v>
      </c>
      <c r="F181" t="s">
        <v>20</v>
      </c>
      <c r="G181">
        <v>1</v>
      </c>
      <c r="H181" t="s">
        <v>6081</v>
      </c>
      <c r="I181" t="s">
        <v>6082</v>
      </c>
      <c r="J181" t="s">
        <v>1457</v>
      </c>
      <c r="K181" t="s">
        <v>21</v>
      </c>
      <c r="L181">
        <v>0</v>
      </c>
      <c r="M181">
        <v>0</v>
      </c>
      <c r="N181" t="s">
        <v>22</v>
      </c>
      <c r="O181">
        <v>6</v>
      </c>
      <c r="P181">
        <v>723069.79999999702</v>
      </c>
      <c r="Q181">
        <v>6950488.2599999998</v>
      </c>
    </row>
    <row r="182" spans="1:17">
      <c r="A182">
        <v>97</v>
      </c>
      <c r="B182">
        <v>70000838</v>
      </c>
      <c r="C182">
        <f>+PE90</f>
        <v>0</v>
      </c>
      <c r="D182" t="s">
        <v>43</v>
      </c>
      <c r="E182">
        <v>1168611606000</v>
      </c>
      <c r="F182" t="s">
        <v>20</v>
      </c>
      <c r="G182">
        <v>1</v>
      </c>
      <c r="H182" t="s">
        <v>1021</v>
      </c>
      <c r="I182" t="s">
        <v>1022</v>
      </c>
      <c r="J182" t="s">
        <v>20</v>
      </c>
      <c r="K182" t="s">
        <v>21</v>
      </c>
      <c r="L182">
        <v>0</v>
      </c>
      <c r="M182">
        <v>0</v>
      </c>
      <c r="N182" t="s">
        <v>22</v>
      </c>
      <c r="O182">
        <v>6</v>
      </c>
      <c r="P182">
        <v>657400.04999999702</v>
      </c>
      <c r="Q182">
        <v>6871914.3399999999</v>
      </c>
    </row>
    <row r="183" spans="1:17">
      <c r="A183">
        <v>266</v>
      </c>
      <c r="B183">
        <v>70030277</v>
      </c>
      <c r="C183" t="e">
        <f>+#REF!</f>
        <v>#REF!</v>
      </c>
      <c r="D183" t="s">
        <v>168</v>
      </c>
      <c r="E183">
        <v>1348573721000</v>
      </c>
      <c r="F183">
        <v>1450354405000</v>
      </c>
      <c r="G183">
        <v>1</v>
      </c>
      <c r="H183" t="s">
        <v>6551</v>
      </c>
      <c r="I183" t="s">
        <v>6552</v>
      </c>
      <c r="J183" t="s">
        <v>20</v>
      </c>
      <c r="K183" t="s">
        <v>21</v>
      </c>
      <c r="L183">
        <v>0</v>
      </c>
      <c r="M183">
        <v>0</v>
      </c>
      <c r="N183" t="s">
        <v>22</v>
      </c>
      <c r="O183">
        <v>6</v>
      </c>
      <c r="P183">
        <v>984548.21999999904</v>
      </c>
      <c r="Q183">
        <v>6709160.3200000003</v>
      </c>
    </row>
    <row r="184" spans="1:17">
      <c r="A184">
        <v>339</v>
      </c>
      <c r="B184">
        <v>30001879</v>
      </c>
      <c r="C184" t="e">
        <f>+#REF!</f>
        <v>#REF!</v>
      </c>
      <c r="D184" t="s">
        <v>17</v>
      </c>
      <c r="E184">
        <v>610761600000</v>
      </c>
      <c r="F184">
        <v>1319020447000</v>
      </c>
      <c r="G184">
        <v>1</v>
      </c>
      <c r="H184" t="s">
        <v>2377</v>
      </c>
      <c r="I184" t="s">
        <v>2378</v>
      </c>
      <c r="J184" t="s">
        <v>20</v>
      </c>
      <c r="K184" t="s">
        <v>21</v>
      </c>
      <c r="L184">
        <v>0</v>
      </c>
      <c r="M184">
        <v>0</v>
      </c>
      <c r="N184" t="s">
        <v>22</v>
      </c>
      <c r="O184">
        <v>6</v>
      </c>
      <c r="P184">
        <v>991769.04999999702</v>
      </c>
      <c r="Q184">
        <v>6465106.21</v>
      </c>
    </row>
    <row r="185" spans="1:17">
      <c r="A185">
        <v>494</v>
      </c>
      <c r="B185">
        <v>70000878</v>
      </c>
      <c r="C185" t="e">
        <f>+#REF!</f>
        <v>#REF!</v>
      </c>
      <c r="D185" t="s">
        <v>30</v>
      </c>
      <c r="E185">
        <v>774489600000</v>
      </c>
      <c r="F185">
        <v>1327489934000</v>
      </c>
      <c r="G185">
        <v>1</v>
      </c>
      <c r="H185" t="s">
        <v>4298</v>
      </c>
      <c r="I185" t="s">
        <v>4299</v>
      </c>
      <c r="J185" t="s">
        <v>20</v>
      </c>
      <c r="K185" t="s">
        <v>21</v>
      </c>
      <c r="L185">
        <v>0</v>
      </c>
      <c r="M185">
        <v>0</v>
      </c>
      <c r="N185" t="s">
        <v>22</v>
      </c>
      <c r="O185">
        <v>6</v>
      </c>
      <c r="P185">
        <v>667635.65999999596</v>
      </c>
      <c r="Q185">
        <v>6868200.96</v>
      </c>
    </row>
    <row r="186" spans="1:17">
      <c r="A186">
        <v>46</v>
      </c>
      <c r="B186">
        <v>70005904</v>
      </c>
      <c r="C186">
        <f>+PE145</f>
        <v>0</v>
      </c>
      <c r="D186" t="s">
        <v>152</v>
      </c>
      <c r="E186">
        <v>1121103274000</v>
      </c>
      <c r="F186">
        <v>1282296463000</v>
      </c>
      <c r="G186">
        <v>1</v>
      </c>
      <c r="H186" t="s">
        <v>466</v>
      </c>
      <c r="I186" t="s">
        <v>467</v>
      </c>
      <c r="J186" t="s">
        <v>20</v>
      </c>
      <c r="K186" t="s">
        <v>21</v>
      </c>
      <c r="L186">
        <v>0</v>
      </c>
      <c r="M186">
        <v>0</v>
      </c>
      <c r="N186" t="s">
        <v>22</v>
      </c>
      <c r="O186">
        <v>6</v>
      </c>
      <c r="P186">
        <v>847297.24000000197</v>
      </c>
      <c r="Q186">
        <v>6531234.7199999997</v>
      </c>
    </row>
    <row r="187" spans="1:17">
      <c r="A187">
        <v>528</v>
      </c>
      <c r="B187">
        <v>60000712</v>
      </c>
      <c r="C187" t="e">
        <f>+#REF!</f>
        <v>#REF!</v>
      </c>
      <c r="D187" t="s">
        <v>152</v>
      </c>
      <c r="E187">
        <v>610761600000</v>
      </c>
      <c r="F187">
        <v>1269867618000</v>
      </c>
      <c r="G187">
        <v>1</v>
      </c>
      <c r="H187" t="s">
        <v>4470</v>
      </c>
      <c r="I187" t="s">
        <v>4471</v>
      </c>
      <c r="J187" t="s">
        <v>20</v>
      </c>
      <c r="K187" t="s">
        <v>21</v>
      </c>
      <c r="L187">
        <v>0</v>
      </c>
      <c r="M187">
        <v>0</v>
      </c>
      <c r="N187" t="s">
        <v>22</v>
      </c>
      <c r="O187">
        <v>6</v>
      </c>
      <c r="P187">
        <v>493893.42000000202</v>
      </c>
      <c r="Q187">
        <v>6770822.6900000004</v>
      </c>
    </row>
    <row r="188" spans="1:17">
      <c r="A188">
        <v>62</v>
      </c>
      <c r="B188">
        <v>70057883</v>
      </c>
      <c r="C188">
        <f>+PU131</f>
        <v>0</v>
      </c>
      <c r="D188" t="s">
        <v>264</v>
      </c>
      <c r="E188">
        <v>1439227028000</v>
      </c>
      <c r="F188">
        <v>1439224638000</v>
      </c>
      <c r="G188">
        <v>1</v>
      </c>
      <c r="H188" t="s">
        <v>556</v>
      </c>
      <c r="I188" t="s">
        <v>557</v>
      </c>
      <c r="J188" t="s">
        <v>309</v>
      </c>
      <c r="K188" t="s">
        <v>21</v>
      </c>
      <c r="L188">
        <v>0</v>
      </c>
      <c r="M188">
        <v>0</v>
      </c>
      <c r="N188" t="s">
        <v>267</v>
      </c>
      <c r="O188">
        <v>6</v>
      </c>
      <c r="P188">
        <v>897271.71320000303</v>
      </c>
      <c r="Q188">
        <v>6251767.4687000001</v>
      </c>
    </row>
    <row r="189" spans="1:17">
      <c r="A189">
        <v>428</v>
      </c>
      <c r="B189">
        <v>70001077</v>
      </c>
      <c r="C189" t="e">
        <f>+#REF!</f>
        <v>#REF!</v>
      </c>
      <c r="D189" t="s">
        <v>274</v>
      </c>
      <c r="E189">
        <v>774489600000</v>
      </c>
      <c r="F189">
        <v>1424102056000</v>
      </c>
      <c r="G189">
        <v>1</v>
      </c>
      <c r="H189" t="s">
        <v>7103</v>
      </c>
      <c r="I189" t="s">
        <v>7104</v>
      </c>
      <c r="J189" t="s">
        <v>20</v>
      </c>
      <c r="K189" t="s">
        <v>21</v>
      </c>
      <c r="L189">
        <v>0</v>
      </c>
      <c r="M189">
        <v>0</v>
      </c>
      <c r="N189" t="s">
        <v>22</v>
      </c>
      <c r="O189">
        <v>6</v>
      </c>
      <c r="P189">
        <v>652833.89000000095</v>
      </c>
      <c r="Q189">
        <v>6861284.5599999996</v>
      </c>
    </row>
    <row r="190" spans="1:17">
      <c r="A190">
        <v>223</v>
      </c>
      <c r="B190">
        <v>40000552</v>
      </c>
      <c r="C190" t="e">
        <f>+#REF!</f>
        <v>#REF!</v>
      </c>
      <c r="D190" t="s">
        <v>274</v>
      </c>
      <c r="E190" s="1">
        <v>866592000000</v>
      </c>
      <c r="F190">
        <v>1440431980000</v>
      </c>
      <c r="G190">
        <v>1</v>
      </c>
      <c r="H190" t="s">
        <v>1522</v>
      </c>
      <c r="I190" t="s">
        <v>1523</v>
      </c>
      <c r="J190" t="s">
        <v>20</v>
      </c>
      <c r="K190" t="s">
        <v>21</v>
      </c>
      <c r="L190">
        <v>0</v>
      </c>
      <c r="M190">
        <v>0</v>
      </c>
      <c r="N190" t="s">
        <v>22</v>
      </c>
      <c r="O190">
        <v>6</v>
      </c>
      <c r="P190">
        <v>1033128.02</v>
      </c>
      <c r="Q190">
        <v>6293437.6500000004</v>
      </c>
    </row>
    <row r="191" spans="1:17">
      <c r="A191">
        <v>401</v>
      </c>
      <c r="B191">
        <v>20000690</v>
      </c>
      <c r="C191" t="e">
        <f>+#REF!</f>
        <v>#REF!</v>
      </c>
      <c r="D191" t="s">
        <v>168</v>
      </c>
      <c r="E191" s="1">
        <v>1022112000000</v>
      </c>
      <c r="F191">
        <v>1449651981000</v>
      </c>
      <c r="G191">
        <v>1</v>
      </c>
      <c r="H191" t="s">
        <v>5984</v>
      </c>
      <c r="I191" t="s">
        <v>5985</v>
      </c>
      <c r="J191" t="s">
        <v>20</v>
      </c>
      <c r="K191" t="s">
        <v>21</v>
      </c>
      <c r="L191">
        <v>0</v>
      </c>
      <c r="M191">
        <v>0</v>
      </c>
      <c r="N191" t="s">
        <v>22</v>
      </c>
      <c r="O191">
        <v>6</v>
      </c>
      <c r="P191">
        <v>913942.96999999904</v>
      </c>
      <c r="Q191">
        <v>6847013.1100000003</v>
      </c>
    </row>
    <row r="192" spans="1:17">
      <c r="A192">
        <v>81</v>
      </c>
      <c r="B192">
        <v>30000063</v>
      </c>
      <c r="C192">
        <f>+PE116</f>
        <v>0</v>
      </c>
      <c r="D192" t="s">
        <v>20</v>
      </c>
      <c r="E192" s="1">
        <v>1061856000000</v>
      </c>
      <c r="F192" t="s">
        <v>20</v>
      </c>
      <c r="G192">
        <v>1</v>
      </c>
      <c r="H192" t="s">
        <v>775</v>
      </c>
      <c r="I192" t="s">
        <v>776</v>
      </c>
      <c r="J192" t="s">
        <v>20</v>
      </c>
      <c r="K192" t="s">
        <v>21</v>
      </c>
      <c r="L192">
        <v>0</v>
      </c>
      <c r="M192">
        <v>0</v>
      </c>
      <c r="N192" t="s">
        <v>22</v>
      </c>
      <c r="O192">
        <v>6</v>
      </c>
      <c r="P192">
        <v>855493.13000000303</v>
      </c>
      <c r="Q192">
        <v>6696712.5300000003</v>
      </c>
    </row>
    <row r="193" spans="1:17">
      <c r="A193">
        <v>157</v>
      </c>
      <c r="B193">
        <v>40000112</v>
      </c>
      <c r="C193">
        <f>+PE41</f>
        <v>0</v>
      </c>
      <c r="D193" t="s">
        <v>20</v>
      </c>
      <c r="E193">
        <v>610761600000</v>
      </c>
      <c r="F193" t="s">
        <v>20</v>
      </c>
      <c r="G193">
        <v>1</v>
      </c>
      <c r="H193" t="s">
        <v>1151</v>
      </c>
      <c r="I193" t="s">
        <v>1152</v>
      </c>
      <c r="J193" t="s">
        <v>20</v>
      </c>
      <c r="K193" t="s">
        <v>21</v>
      </c>
      <c r="L193">
        <v>0</v>
      </c>
      <c r="M193">
        <v>0</v>
      </c>
      <c r="N193" t="s">
        <v>22</v>
      </c>
      <c r="O193">
        <v>6</v>
      </c>
      <c r="P193">
        <v>835867.93</v>
      </c>
      <c r="Q193">
        <v>6378956.7800000003</v>
      </c>
    </row>
    <row r="194" spans="1:17">
      <c r="A194">
        <v>381</v>
      </c>
      <c r="B194">
        <v>30001103</v>
      </c>
      <c r="C194" t="e">
        <f>+#REF!</f>
        <v>#REF!</v>
      </c>
      <c r="D194" t="s">
        <v>274</v>
      </c>
      <c r="E194">
        <v>771724800000</v>
      </c>
      <c r="F194">
        <v>1424100731000</v>
      </c>
      <c r="G194">
        <v>1</v>
      </c>
      <c r="H194" t="s">
        <v>7551</v>
      </c>
      <c r="I194" t="s">
        <v>7552</v>
      </c>
      <c r="J194" t="s">
        <v>20</v>
      </c>
      <c r="K194" t="s">
        <v>21</v>
      </c>
      <c r="L194">
        <v>0</v>
      </c>
      <c r="M194">
        <v>0</v>
      </c>
      <c r="N194" t="s">
        <v>22</v>
      </c>
      <c r="O194">
        <v>6</v>
      </c>
      <c r="P194">
        <v>842411.11999999697</v>
      </c>
      <c r="Q194">
        <v>6522276.6799999997</v>
      </c>
    </row>
    <row r="195" spans="1:17">
      <c r="A195">
        <v>357</v>
      </c>
      <c r="B195">
        <v>20001309</v>
      </c>
      <c r="C195" t="e">
        <f>+#REF!</f>
        <v>#REF!</v>
      </c>
      <c r="D195" t="s">
        <v>56</v>
      </c>
      <c r="E195">
        <v>1195720904000</v>
      </c>
      <c r="F195">
        <v>1195720889000</v>
      </c>
      <c r="G195">
        <v>1</v>
      </c>
      <c r="H195" t="s">
        <v>2689</v>
      </c>
      <c r="I195" t="s">
        <v>2690</v>
      </c>
      <c r="J195" t="s">
        <v>20</v>
      </c>
      <c r="K195" t="s">
        <v>21</v>
      </c>
      <c r="L195">
        <v>0</v>
      </c>
      <c r="M195">
        <v>0</v>
      </c>
      <c r="N195" t="s">
        <v>22</v>
      </c>
      <c r="O195">
        <v>6</v>
      </c>
      <c r="P195">
        <v>816626.82</v>
      </c>
      <c r="Q195">
        <v>6751348.1500000004</v>
      </c>
    </row>
    <row r="196" spans="1:17">
      <c r="A196">
        <v>105</v>
      </c>
      <c r="B196">
        <v>70056683</v>
      </c>
      <c r="C196">
        <f>+PE96</f>
        <v>0</v>
      </c>
      <c r="D196" t="s">
        <v>264</v>
      </c>
      <c r="E196">
        <v>1431960791000</v>
      </c>
      <c r="F196">
        <v>1431960776000</v>
      </c>
      <c r="G196">
        <v>1</v>
      </c>
      <c r="H196" t="s">
        <v>7836</v>
      </c>
      <c r="I196" t="s">
        <v>7837</v>
      </c>
      <c r="J196" t="s">
        <v>20</v>
      </c>
      <c r="K196" t="s">
        <v>21</v>
      </c>
      <c r="L196">
        <v>0</v>
      </c>
      <c r="M196">
        <v>0</v>
      </c>
      <c r="N196" t="s">
        <v>22</v>
      </c>
      <c r="O196">
        <v>6</v>
      </c>
      <c r="P196">
        <v>684278.46999999904</v>
      </c>
      <c r="Q196">
        <v>6182883.8899999997</v>
      </c>
    </row>
    <row r="197" spans="1:17">
      <c r="A197">
        <v>649</v>
      </c>
      <c r="B197">
        <v>40000866</v>
      </c>
      <c r="C197" t="e">
        <f>+#REF!</f>
        <v>#REF!</v>
      </c>
      <c r="D197" t="s">
        <v>77</v>
      </c>
      <c r="E197">
        <v>610761600000</v>
      </c>
      <c r="F197">
        <v>1377007909000</v>
      </c>
      <c r="G197">
        <v>1</v>
      </c>
      <c r="H197" t="s">
        <v>4887</v>
      </c>
      <c r="I197" t="s">
        <v>4887</v>
      </c>
      <c r="J197" t="s">
        <v>4888</v>
      </c>
      <c r="K197" t="s">
        <v>21</v>
      </c>
      <c r="L197">
        <v>0</v>
      </c>
      <c r="M197">
        <v>0</v>
      </c>
      <c r="N197" t="s">
        <v>22</v>
      </c>
      <c r="O197">
        <v>6</v>
      </c>
      <c r="P197">
        <v>847738.85000000102</v>
      </c>
      <c r="Q197">
        <v>6260897.79</v>
      </c>
    </row>
    <row r="198" spans="1:17">
      <c r="A198">
        <v>810</v>
      </c>
      <c r="B198">
        <v>40002108</v>
      </c>
      <c r="C198" t="e">
        <f>+#REF!</f>
        <v>#REF!</v>
      </c>
      <c r="D198" t="s">
        <v>77</v>
      </c>
      <c r="E198">
        <v>1024531200000</v>
      </c>
      <c r="F198">
        <v>1376394265000</v>
      </c>
      <c r="G198">
        <v>1</v>
      </c>
      <c r="H198" t="s">
        <v>6787</v>
      </c>
      <c r="I198" t="s">
        <v>6788</v>
      </c>
      <c r="J198" t="s">
        <v>20</v>
      </c>
      <c r="K198" t="s">
        <v>21</v>
      </c>
      <c r="L198">
        <v>0</v>
      </c>
      <c r="M198">
        <v>0</v>
      </c>
      <c r="N198" t="s">
        <v>22</v>
      </c>
      <c r="O198">
        <v>6</v>
      </c>
      <c r="P198">
        <v>887746.71999999904</v>
      </c>
      <c r="Q198">
        <v>6263639.9400000004</v>
      </c>
    </row>
    <row r="199" spans="1:17">
      <c r="A199">
        <v>667</v>
      </c>
      <c r="B199">
        <v>70000518</v>
      </c>
      <c r="C199" t="e">
        <f>+#REF!</f>
        <v>#REF!</v>
      </c>
      <c r="D199" t="s">
        <v>152</v>
      </c>
      <c r="E199">
        <v>757641600000</v>
      </c>
      <c r="F199">
        <v>1299488042000</v>
      </c>
      <c r="G199">
        <v>1</v>
      </c>
      <c r="H199" t="s">
        <v>2256</v>
      </c>
      <c r="I199" t="s">
        <v>2257</v>
      </c>
      <c r="J199" t="s">
        <v>20</v>
      </c>
      <c r="K199" t="s">
        <v>21</v>
      </c>
      <c r="L199">
        <v>0</v>
      </c>
      <c r="M199">
        <v>0</v>
      </c>
      <c r="N199" t="s">
        <v>22</v>
      </c>
      <c r="O199">
        <v>6</v>
      </c>
      <c r="P199">
        <v>456115.50999999797</v>
      </c>
      <c r="Q199">
        <v>6903118.0800000001</v>
      </c>
    </row>
    <row r="200" spans="1:17">
      <c r="A200">
        <v>526</v>
      </c>
      <c r="B200">
        <v>40000949</v>
      </c>
      <c r="C200" t="e">
        <f>+#REF!</f>
        <v>#REF!</v>
      </c>
      <c r="D200" t="s">
        <v>77</v>
      </c>
      <c r="E200">
        <v>610761600000</v>
      </c>
      <c r="F200">
        <v>1377098719000</v>
      </c>
      <c r="G200">
        <v>1</v>
      </c>
      <c r="H200" t="s">
        <v>4456</v>
      </c>
      <c r="I200" t="s">
        <v>4457</v>
      </c>
      <c r="J200" t="s">
        <v>20</v>
      </c>
      <c r="K200" t="s">
        <v>21</v>
      </c>
      <c r="L200">
        <v>0</v>
      </c>
      <c r="M200">
        <v>0</v>
      </c>
      <c r="N200" t="s">
        <v>22</v>
      </c>
      <c r="O200">
        <v>6</v>
      </c>
      <c r="P200">
        <v>899704.57</v>
      </c>
      <c r="Q200">
        <v>6246920.9500000002</v>
      </c>
    </row>
    <row r="201" spans="1:17">
      <c r="A201">
        <v>689</v>
      </c>
      <c r="B201">
        <v>70020177</v>
      </c>
      <c r="C201" t="e">
        <f>+#REF!</f>
        <v>#REF!</v>
      </c>
      <c r="D201" t="s">
        <v>23</v>
      </c>
      <c r="E201">
        <v>1288092828000</v>
      </c>
      <c r="F201">
        <v>1201171163000</v>
      </c>
      <c r="G201">
        <v>1</v>
      </c>
      <c r="H201" t="s">
        <v>4695</v>
      </c>
      <c r="I201" t="s">
        <v>4696</v>
      </c>
      <c r="J201" t="s">
        <v>20</v>
      </c>
      <c r="K201" t="s">
        <v>21</v>
      </c>
      <c r="L201">
        <v>0</v>
      </c>
      <c r="M201">
        <v>0</v>
      </c>
      <c r="N201" t="s">
        <v>22</v>
      </c>
      <c r="O201">
        <v>7</v>
      </c>
      <c r="P201">
        <v>229356.869999997</v>
      </c>
      <c r="Q201">
        <v>6772078.3799999999</v>
      </c>
    </row>
    <row r="202" spans="1:17">
      <c r="A202">
        <v>407</v>
      </c>
      <c r="B202">
        <v>50001005</v>
      </c>
      <c r="C202" t="e">
        <f>+#REF!</f>
        <v>#REF!</v>
      </c>
      <c r="D202" t="s">
        <v>20</v>
      </c>
      <c r="E202">
        <v>610761600000</v>
      </c>
      <c r="F202" t="s">
        <v>20</v>
      </c>
      <c r="G202">
        <v>1</v>
      </c>
      <c r="H202" t="s">
        <v>6928</v>
      </c>
      <c r="I202" t="s">
        <v>2254</v>
      </c>
      <c r="J202" t="s">
        <v>20</v>
      </c>
      <c r="K202" t="s">
        <v>21</v>
      </c>
      <c r="L202">
        <v>0</v>
      </c>
      <c r="M202">
        <v>0</v>
      </c>
      <c r="N202" t="s">
        <v>22</v>
      </c>
      <c r="O202">
        <v>7</v>
      </c>
      <c r="P202">
        <v>386109.02000000299</v>
      </c>
      <c r="Q202">
        <v>6330112.0599999996</v>
      </c>
    </row>
    <row r="203" spans="1:17">
      <c r="A203">
        <v>169</v>
      </c>
      <c r="B203">
        <v>10000656</v>
      </c>
      <c r="C203">
        <f>+PE40</f>
        <v>0</v>
      </c>
      <c r="D203" t="s">
        <v>56</v>
      </c>
      <c r="E203">
        <v>1289207077000</v>
      </c>
      <c r="F203" t="s">
        <v>20</v>
      </c>
      <c r="G203">
        <v>1</v>
      </c>
      <c r="H203" t="s">
        <v>1736</v>
      </c>
      <c r="I203" t="s">
        <v>1737</v>
      </c>
      <c r="J203" t="s">
        <v>20</v>
      </c>
      <c r="K203" t="s">
        <v>21</v>
      </c>
      <c r="L203">
        <v>0</v>
      </c>
      <c r="M203">
        <v>0</v>
      </c>
      <c r="N203" t="s">
        <v>22</v>
      </c>
      <c r="O203">
        <v>7</v>
      </c>
      <c r="P203">
        <v>767062.22999999695</v>
      </c>
      <c r="Q203">
        <v>6986549.3499999996</v>
      </c>
    </row>
    <row r="204" spans="1:17">
      <c r="A204">
        <v>701</v>
      </c>
      <c r="B204">
        <v>70000993</v>
      </c>
      <c r="C204" t="e">
        <f>+#REF!</f>
        <v>#REF!</v>
      </c>
      <c r="D204" t="s">
        <v>20</v>
      </c>
      <c r="E204">
        <v>823564800000</v>
      </c>
      <c r="F204" t="s">
        <v>20</v>
      </c>
      <c r="G204">
        <v>1</v>
      </c>
      <c r="H204" t="s">
        <v>6377</v>
      </c>
      <c r="I204" t="s">
        <v>6378</v>
      </c>
      <c r="J204" t="s">
        <v>20</v>
      </c>
      <c r="K204" t="s">
        <v>21</v>
      </c>
      <c r="L204">
        <v>0</v>
      </c>
      <c r="M204">
        <v>0</v>
      </c>
      <c r="N204" t="s">
        <v>22</v>
      </c>
      <c r="O204">
        <v>6</v>
      </c>
      <c r="P204">
        <v>648551.54999999702</v>
      </c>
      <c r="Q204">
        <v>6866143.9699999997</v>
      </c>
    </row>
    <row r="205" spans="1:17">
      <c r="A205">
        <v>553</v>
      </c>
      <c r="B205">
        <v>20001268</v>
      </c>
      <c r="C205" t="e">
        <f>+#REF!</f>
        <v>#REF!</v>
      </c>
      <c r="D205" t="s">
        <v>17</v>
      </c>
      <c r="E205">
        <v>950140800000</v>
      </c>
      <c r="F205">
        <v>1304949364000</v>
      </c>
      <c r="G205">
        <v>1</v>
      </c>
      <c r="H205" t="s">
        <v>4968</v>
      </c>
      <c r="I205" t="s">
        <v>4969</v>
      </c>
      <c r="J205" t="s">
        <v>26</v>
      </c>
      <c r="K205" t="s">
        <v>21</v>
      </c>
      <c r="L205">
        <v>0</v>
      </c>
      <c r="M205">
        <v>0</v>
      </c>
      <c r="N205" t="s">
        <v>22</v>
      </c>
      <c r="O205">
        <v>6</v>
      </c>
      <c r="P205">
        <v>762097.79999999702</v>
      </c>
      <c r="Q205">
        <v>6757724.1699999999</v>
      </c>
    </row>
    <row r="206" spans="1:17">
      <c r="A206">
        <v>735</v>
      </c>
      <c r="B206">
        <v>70001509</v>
      </c>
      <c r="C206" t="e">
        <f>+#REF!</f>
        <v>#REF!</v>
      </c>
      <c r="D206" t="s">
        <v>43</v>
      </c>
      <c r="E206">
        <v>956793600000</v>
      </c>
      <c r="F206">
        <v>1133965376000</v>
      </c>
      <c r="G206">
        <v>1</v>
      </c>
      <c r="H206" t="s">
        <v>2793</v>
      </c>
      <c r="I206" t="s">
        <v>2794</v>
      </c>
      <c r="J206" t="s">
        <v>1379</v>
      </c>
      <c r="K206" t="s">
        <v>21</v>
      </c>
      <c r="L206">
        <v>0</v>
      </c>
      <c r="M206">
        <v>0</v>
      </c>
      <c r="N206" t="s">
        <v>22</v>
      </c>
      <c r="O206">
        <v>6</v>
      </c>
      <c r="P206">
        <v>639594.81000000203</v>
      </c>
      <c r="Q206">
        <v>6840871.3700000001</v>
      </c>
    </row>
    <row r="207" spans="1:17">
      <c r="A207">
        <v>67</v>
      </c>
      <c r="B207">
        <v>70000465</v>
      </c>
      <c r="C207">
        <f>+PE145</f>
        <v>0</v>
      </c>
      <c r="D207" t="s">
        <v>20</v>
      </c>
      <c r="E207">
        <v>774489600000</v>
      </c>
      <c r="F207" t="s">
        <v>20</v>
      </c>
      <c r="G207">
        <v>1</v>
      </c>
      <c r="H207" t="s">
        <v>631</v>
      </c>
      <c r="I207" t="s">
        <v>632</v>
      </c>
      <c r="J207" t="s">
        <v>20</v>
      </c>
      <c r="K207" t="s">
        <v>21</v>
      </c>
      <c r="L207">
        <v>0</v>
      </c>
      <c r="M207">
        <v>0</v>
      </c>
      <c r="N207" t="s">
        <v>22</v>
      </c>
      <c r="O207">
        <v>6</v>
      </c>
      <c r="P207">
        <v>658442.06999999995</v>
      </c>
      <c r="Q207">
        <v>6904721.5099999998</v>
      </c>
    </row>
    <row r="208" spans="1:17">
      <c r="A208">
        <v>822</v>
      </c>
      <c r="B208">
        <v>70001104</v>
      </c>
      <c r="C208" t="e">
        <f>+#REF!</f>
        <v>#REF!</v>
      </c>
      <c r="D208" t="s">
        <v>20</v>
      </c>
      <c r="E208">
        <v>774489600000</v>
      </c>
      <c r="F208" t="s">
        <v>20</v>
      </c>
      <c r="G208">
        <v>1</v>
      </c>
      <c r="H208" t="s">
        <v>6817</v>
      </c>
      <c r="I208" t="s">
        <v>6818</v>
      </c>
      <c r="J208" t="s">
        <v>20</v>
      </c>
      <c r="K208" t="s">
        <v>21</v>
      </c>
      <c r="L208">
        <v>0</v>
      </c>
      <c r="M208">
        <v>0</v>
      </c>
      <c r="N208" t="s">
        <v>22</v>
      </c>
      <c r="O208">
        <v>6</v>
      </c>
      <c r="P208">
        <v>649695.38000000303</v>
      </c>
      <c r="Q208">
        <v>6859409.0700000003</v>
      </c>
    </row>
    <row r="209" spans="1:17">
      <c r="A209">
        <v>295</v>
      </c>
      <c r="B209">
        <v>70052828</v>
      </c>
      <c r="C209" t="e">
        <f>+#REF!</f>
        <v>#REF!</v>
      </c>
      <c r="D209" t="s">
        <v>1094</v>
      </c>
      <c r="E209">
        <v>1425030201000</v>
      </c>
      <c r="F209">
        <v>1425030182000</v>
      </c>
      <c r="G209">
        <v>1</v>
      </c>
      <c r="H209" t="s">
        <v>2193</v>
      </c>
      <c r="I209" t="s">
        <v>2194</v>
      </c>
      <c r="J209" t="s">
        <v>20</v>
      </c>
      <c r="K209" t="s">
        <v>21</v>
      </c>
      <c r="L209">
        <v>0</v>
      </c>
      <c r="M209">
        <v>0</v>
      </c>
      <c r="N209" t="s">
        <v>22</v>
      </c>
      <c r="O209">
        <v>7</v>
      </c>
      <c r="P209">
        <v>932756.93999999797</v>
      </c>
      <c r="Q209">
        <v>6926683.3799999999</v>
      </c>
    </row>
    <row r="210" spans="1:17">
      <c r="A210">
        <v>296</v>
      </c>
      <c r="B210">
        <v>70052528</v>
      </c>
      <c r="C210" t="e">
        <f>+#REF!</f>
        <v>#REF!</v>
      </c>
      <c r="D210" t="s">
        <v>1094</v>
      </c>
      <c r="E210">
        <v>1425030083000</v>
      </c>
      <c r="F210">
        <v>1425030047000</v>
      </c>
      <c r="G210">
        <v>1</v>
      </c>
      <c r="H210" t="s">
        <v>2193</v>
      </c>
      <c r="I210" t="s">
        <v>2194</v>
      </c>
      <c r="J210" t="s">
        <v>20</v>
      </c>
      <c r="K210" t="s">
        <v>21</v>
      </c>
      <c r="L210">
        <v>0</v>
      </c>
      <c r="M210">
        <v>0</v>
      </c>
      <c r="N210" t="s">
        <v>22</v>
      </c>
      <c r="O210">
        <v>7</v>
      </c>
      <c r="P210">
        <v>935122.02000000305</v>
      </c>
      <c r="Q210">
        <v>6931051.8700000001</v>
      </c>
    </row>
    <row r="211" spans="1:17">
      <c r="A211">
        <v>298</v>
      </c>
      <c r="B211">
        <v>70052628</v>
      </c>
      <c r="C211" t="e">
        <f>+#REF!</f>
        <v>#REF!</v>
      </c>
      <c r="D211" t="s">
        <v>1094</v>
      </c>
      <c r="E211">
        <v>1425030131000</v>
      </c>
      <c r="F211">
        <v>1425030093000</v>
      </c>
      <c r="G211">
        <v>1</v>
      </c>
      <c r="H211" t="s">
        <v>2193</v>
      </c>
      <c r="I211" t="s">
        <v>2194</v>
      </c>
      <c r="J211" t="s">
        <v>20</v>
      </c>
      <c r="K211" t="s">
        <v>21</v>
      </c>
      <c r="L211">
        <v>0</v>
      </c>
      <c r="M211">
        <v>0</v>
      </c>
      <c r="N211" t="s">
        <v>22</v>
      </c>
      <c r="O211">
        <v>7</v>
      </c>
      <c r="P211">
        <v>935348.82</v>
      </c>
      <c r="Q211">
        <v>6928741.0199999996</v>
      </c>
    </row>
    <row r="212" spans="1:17">
      <c r="A212">
        <v>299</v>
      </c>
      <c r="B212">
        <v>70052728</v>
      </c>
      <c r="C212" t="e">
        <f>+#REF!</f>
        <v>#REF!</v>
      </c>
      <c r="D212" t="s">
        <v>1094</v>
      </c>
      <c r="E212">
        <v>1425030174000</v>
      </c>
      <c r="F212">
        <v>1425030164000</v>
      </c>
      <c r="G212">
        <v>1</v>
      </c>
      <c r="H212" t="s">
        <v>2193</v>
      </c>
      <c r="I212" t="s">
        <v>2194</v>
      </c>
      <c r="J212" t="s">
        <v>20</v>
      </c>
      <c r="K212" t="s">
        <v>21</v>
      </c>
      <c r="L212">
        <v>0</v>
      </c>
      <c r="M212">
        <v>0</v>
      </c>
      <c r="N212" t="s">
        <v>22</v>
      </c>
      <c r="O212">
        <v>7</v>
      </c>
      <c r="P212">
        <v>931873.11999999697</v>
      </c>
      <c r="Q212">
        <v>6928835.5</v>
      </c>
    </row>
    <row r="213" spans="1:17">
      <c r="A213">
        <v>672</v>
      </c>
      <c r="B213">
        <v>20000147</v>
      </c>
      <c r="C213" t="e">
        <f>+#REF!</f>
        <v>#REF!</v>
      </c>
      <c r="D213" t="s">
        <v>152</v>
      </c>
      <c r="E213">
        <v>610761600000</v>
      </c>
      <c r="F213">
        <v>1276599620000</v>
      </c>
      <c r="G213">
        <v>1</v>
      </c>
      <c r="H213" t="s">
        <v>2193</v>
      </c>
      <c r="I213" t="s">
        <v>2194</v>
      </c>
      <c r="J213" t="s">
        <v>20</v>
      </c>
      <c r="K213" t="s">
        <v>21</v>
      </c>
      <c r="L213">
        <v>0</v>
      </c>
      <c r="M213">
        <v>0</v>
      </c>
      <c r="N213" t="s">
        <v>22</v>
      </c>
      <c r="O213">
        <v>7</v>
      </c>
      <c r="P213">
        <v>932744.93999999797</v>
      </c>
      <c r="Q213">
        <v>6931011.3200000003</v>
      </c>
    </row>
    <row r="214" spans="1:17">
      <c r="A214">
        <v>521</v>
      </c>
      <c r="B214">
        <v>70000976</v>
      </c>
      <c r="C214" t="e">
        <f>+#REF!</f>
        <v>#REF!</v>
      </c>
      <c r="D214" t="s">
        <v>20</v>
      </c>
      <c r="E214">
        <v>774489600000</v>
      </c>
      <c r="F214" t="s">
        <v>20</v>
      </c>
      <c r="G214">
        <v>1</v>
      </c>
      <c r="H214" t="s">
        <v>5664</v>
      </c>
      <c r="I214" t="s">
        <v>5665</v>
      </c>
      <c r="J214" t="s">
        <v>20</v>
      </c>
      <c r="K214" t="s">
        <v>21</v>
      </c>
      <c r="L214">
        <v>0</v>
      </c>
      <c r="M214">
        <v>0</v>
      </c>
      <c r="N214" t="s">
        <v>22</v>
      </c>
      <c r="O214">
        <v>6</v>
      </c>
      <c r="P214">
        <v>651029.27000000305</v>
      </c>
      <c r="Q214">
        <v>6866902.9699999997</v>
      </c>
    </row>
    <row r="215" spans="1:17">
      <c r="A215">
        <v>123</v>
      </c>
      <c r="B215">
        <v>50002226</v>
      </c>
      <c r="C215">
        <f>+PE98</f>
        <v>0</v>
      </c>
      <c r="D215" t="s">
        <v>74</v>
      </c>
      <c r="E215">
        <v>1005177600000</v>
      </c>
      <c r="F215">
        <v>1373992205000</v>
      </c>
      <c r="G215">
        <v>1</v>
      </c>
      <c r="H215" t="s">
        <v>7893</v>
      </c>
      <c r="I215" t="s">
        <v>7894</v>
      </c>
      <c r="J215" t="s">
        <v>20</v>
      </c>
      <c r="K215" t="s">
        <v>21</v>
      </c>
      <c r="L215">
        <v>0</v>
      </c>
      <c r="M215">
        <v>0</v>
      </c>
      <c r="N215" t="s">
        <v>22</v>
      </c>
      <c r="O215">
        <v>7</v>
      </c>
      <c r="P215">
        <v>497745.00999999797</v>
      </c>
      <c r="Q215">
        <v>6233458.0700000003</v>
      </c>
    </row>
    <row r="216" spans="1:17">
      <c r="A216">
        <v>904</v>
      </c>
      <c r="B216">
        <v>30002185</v>
      </c>
      <c r="C216" t="e">
        <f>+#REF!</f>
        <v>#REF!</v>
      </c>
      <c r="D216" t="s">
        <v>20</v>
      </c>
      <c r="E216">
        <v>818121600000</v>
      </c>
      <c r="F216" t="s">
        <v>20</v>
      </c>
      <c r="G216">
        <v>1</v>
      </c>
      <c r="H216" t="s">
        <v>7825</v>
      </c>
      <c r="I216" t="s">
        <v>7826</v>
      </c>
      <c r="J216" t="s">
        <v>26</v>
      </c>
      <c r="K216" t="s">
        <v>21</v>
      </c>
      <c r="L216">
        <v>0</v>
      </c>
      <c r="M216">
        <v>0</v>
      </c>
      <c r="N216" t="s">
        <v>22</v>
      </c>
      <c r="O216">
        <v>6</v>
      </c>
      <c r="P216">
        <v>855724.64000000095</v>
      </c>
      <c r="Q216">
        <v>6435517.8899999997</v>
      </c>
    </row>
    <row r="217" spans="1:17">
      <c r="A217">
        <v>660</v>
      </c>
      <c r="B217">
        <v>70000727</v>
      </c>
      <c r="C217" t="e">
        <f>+#REF!</f>
        <v>#REF!</v>
      </c>
      <c r="D217" t="s">
        <v>274</v>
      </c>
      <c r="E217">
        <v>825379200000</v>
      </c>
      <c r="F217">
        <v>1410428395000</v>
      </c>
      <c r="G217">
        <v>1</v>
      </c>
      <c r="H217" t="s">
        <v>4736</v>
      </c>
      <c r="I217" t="s">
        <v>4737</v>
      </c>
      <c r="J217" t="s">
        <v>20</v>
      </c>
      <c r="K217" t="s">
        <v>21</v>
      </c>
      <c r="L217">
        <v>0</v>
      </c>
      <c r="M217">
        <v>0</v>
      </c>
      <c r="N217" t="s">
        <v>22</v>
      </c>
      <c r="O217">
        <v>7</v>
      </c>
      <c r="P217">
        <v>693228.13000000303</v>
      </c>
      <c r="Q217">
        <v>6876097.0700000003</v>
      </c>
    </row>
    <row r="218" spans="1:17">
      <c r="A218">
        <v>275</v>
      </c>
      <c r="B218">
        <v>70000632</v>
      </c>
      <c r="C218" t="e">
        <f>+#REF!</f>
        <v>#REF!</v>
      </c>
      <c r="D218" t="s">
        <v>27</v>
      </c>
      <c r="E218">
        <v>956707200000</v>
      </c>
      <c r="F218">
        <v>1292250375000</v>
      </c>
      <c r="G218">
        <v>1</v>
      </c>
      <c r="H218" t="s">
        <v>4775</v>
      </c>
      <c r="I218" t="s">
        <v>4775</v>
      </c>
      <c r="J218" t="s">
        <v>4776</v>
      </c>
      <c r="K218" t="s">
        <v>21</v>
      </c>
      <c r="L218">
        <v>0</v>
      </c>
      <c r="M218">
        <v>0</v>
      </c>
      <c r="N218" t="s">
        <v>22</v>
      </c>
      <c r="O218">
        <v>7</v>
      </c>
      <c r="P218">
        <v>631192.47999999695</v>
      </c>
      <c r="Q218">
        <v>6883565.1100000003</v>
      </c>
    </row>
    <row r="219" spans="1:17">
      <c r="A219">
        <v>796</v>
      </c>
      <c r="B219">
        <v>30000497</v>
      </c>
      <c r="C219" t="e">
        <f>+#REF!</f>
        <v>#REF!</v>
      </c>
      <c r="D219" t="s">
        <v>20</v>
      </c>
      <c r="E219">
        <v>610761600000</v>
      </c>
      <c r="F219" t="s">
        <v>20</v>
      </c>
      <c r="G219">
        <v>1</v>
      </c>
      <c r="H219" t="s">
        <v>896</v>
      </c>
      <c r="I219" t="s">
        <v>897</v>
      </c>
      <c r="J219" t="s">
        <v>20</v>
      </c>
      <c r="K219" t="s">
        <v>21</v>
      </c>
      <c r="L219">
        <v>0</v>
      </c>
      <c r="M219">
        <v>0</v>
      </c>
      <c r="N219" t="s">
        <v>22</v>
      </c>
      <c r="O219">
        <v>7</v>
      </c>
      <c r="P219">
        <v>935779.32999999798</v>
      </c>
      <c r="Q219">
        <v>6578155.8200000003</v>
      </c>
    </row>
    <row r="220" spans="1:17">
      <c r="A220">
        <v>272</v>
      </c>
      <c r="B220">
        <v>20000296</v>
      </c>
      <c r="C220" t="e">
        <f>+#REF!</f>
        <v>#REF!</v>
      </c>
      <c r="D220" t="s">
        <v>23</v>
      </c>
      <c r="E220">
        <v>610761600000</v>
      </c>
      <c r="F220">
        <v>1281436437000</v>
      </c>
      <c r="G220">
        <v>1</v>
      </c>
      <c r="H220" t="s">
        <v>6582</v>
      </c>
      <c r="I220" t="s">
        <v>6583</v>
      </c>
      <c r="J220" t="s">
        <v>20</v>
      </c>
      <c r="K220" t="s">
        <v>21</v>
      </c>
      <c r="L220">
        <v>0</v>
      </c>
      <c r="M220">
        <v>0</v>
      </c>
      <c r="N220" t="s">
        <v>22</v>
      </c>
      <c r="O220">
        <v>6</v>
      </c>
      <c r="P220">
        <v>779378.07</v>
      </c>
      <c r="Q220">
        <v>6908742.5999999996</v>
      </c>
    </row>
    <row r="221" spans="1:17">
      <c r="A221">
        <v>932</v>
      </c>
      <c r="B221">
        <v>70049595</v>
      </c>
      <c r="C221" t="e">
        <f>+#REF!</f>
        <v>#REF!</v>
      </c>
      <c r="D221" t="s">
        <v>56</v>
      </c>
      <c r="E221">
        <v>1467302184000</v>
      </c>
      <c r="F221">
        <v>1448876092000</v>
      </c>
      <c r="G221">
        <v>1</v>
      </c>
      <c r="H221" t="s">
        <v>8329</v>
      </c>
      <c r="I221" t="s">
        <v>8330</v>
      </c>
      <c r="J221" t="s">
        <v>20</v>
      </c>
      <c r="K221" t="s">
        <v>21</v>
      </c>
      <c r="L221">
        <v>0</v>
      </c>
      <c r="M221">
        <v>0</v>
      </c>
      <c r="N221" t="s">
        <v>22</v>
      </c>
      <c r="O221">
        <v>6</v>
      </c>
      <c r="P221">
        <v>398907.46000000101</v>
      </c>
      <c r="Q221">
        <v>6410118.9800000004</v>
      </c>
    </row>
    <row r="222" spans="1:17">
      <c r="A222">
        <v>560</v>
      </c>
      <c r="B222">
        <v>70025477</v>
      </c>
      <c r="C222" t="e">
        <f>+#REF!</f>
        <v>#REF!</v>
      </c>
      <c r="D222" t="s">
        <v>23</v>
      </c>
      <c r="E222">
        <v>1257781832000</v>
      </c>
      <c r="F222">
        <v>1257781592000</v>
      </c>
      <c r="G222">
        <v>1</v>
      </c>
      <c r="H222" t="s">
        <v>4526</v>
      </c>
      <c r="I222" t="s">
        <v>4527</v>
      </c>
      <c r="J222" t="s">
        <v>4528</v>
      </c>
      <c r="K222" t="s">
        <v>21</v>
      </c>
      <c r="L222">
        <v>0</v>
      </c>
      <c r="M222">
        <v>0</v>
      </c>
      <c r="N222" t="s">
        <v>22</v>
      </c>
      <c r="O222">
        <v>6</v>
      </c>
      <c r="P222">
        <v>584841.96000000101</v>
      </c>
      <c r="Q222">
        <v>6814833.9199999999</v>
      </c>
    </row>
    <row r="223" spans="1:17">
      <c r="A223">
        <v>502</v>
      </c>
      <c r="B223">
        <v>60001350</v>
      </c>
      <c r="C223" t="e">
        <f>+#REF!</f>
        <v>#REF!</v>
      </c>
      <c r="D223" t="s">
        <v>20</v>
      </c>
      <c r="E223">
        <v>1033516800000</v>
      </c>
      <c r="F223" t="s">
        <v>20</v>
      </c>
      <c r="G223">
        <v>1</v>
      </c>
      <c r="H223" t="s">
        <v>4997</v>
      </c>
      <c r="I223" t="s">
        <v>4998</v>
      </c>
      <c r="J223" t="s">
        <v>20</v>
      </c>
      <c r="K223" t="s">
        <v>21</v>
      </c>
      <c r="L223">
        <v>0</v>
      </c>
      <c r="M223">
        <v>0</v>
      </c>
      <c r="N223" t="s">
        <v>22</v>
      </c>
      <c r="O223">
        <v>6</v>
      </c>
      <c r="P223">
        <v>346392.90999999602</v>
      </c>
      <c r="Q223">
        <v>6689288.29</v>
      </c>
    </row>
    <row r="224" spans="1:17">
      <c r="A224">
        <v>571</v>
      </c>
      <c r="B224">
        <v>40002136</v>
      </c>
      <c r="C224" t="e">
        <f>+#REF!</f>
        <v>#REF!</v>
      </c>
      <c r="D224" t="s">
        <v>20</v>
      </c>
      <c r="E224">
        <v>1023321600000</v>
      </c>
      <c r="F224" t="s">
        <v>20</v>
      </c>
      <c r="G224">
        <v>1</v>
      </c>
      <c r="H224" t="s">
        <v>1423</v>
      </c>
      <c r="I224" t="s">
        <v>1424</v>
      </c>
      <c r="J224" t="s">
        <v>26</v>
      </c>
      <c r="K224" t="s">
        <v>21</v>
      </c>
      <c r="L224">
        <v>0</v>
      </c>
      <c r="M224">
        <v>0</v>
      </c>
      <c r="N224" t="s">
        <v>22</v>
      </c>
      <c r="O224">
        <v>6</v>
      </c>
      <c r="P224">
        <v>853939.45000000298</v>
      </c>
      <c r="Q224">
        <v>6402415.2199999997</v>
      </c>
    </row>
    <row r="225" spans="1:17">
      <c r="A225">
        <v>476</v>
      </c>
      <c r="B225">
        <v>30001312</v>
      </c>
      <c r="C225" t="e">
        <f>+#REF!</f>
        <v>#REF!</v>
      </c>
      <c r="D225" t="s">
        <v>43</v>
      </c>
      <c r="E225">
        <v>1111405362000</v>
      </c>
      <c r="F225" t="s">
        <v>20</v>
      </c>
      <c r="G225">
        <v>1</v>
      </c>
      <c r="H225" t="s">
        <v>4252</v>
      </c>
      <c r="I225" t="s">
        <v>4253</v>
      </c>
      <c r="J225" t="s">
        <v>20</v>
      </c>
      <c r="K225" t="s">
        <v>21</v>
      </c>
      <c r="L225">
        <v>0</v>
      </c>
      <c r="M225">
        <v>0</v>
      </c>
      <c r="N225" t="s">
        <v>22</v>
      </c>
      <c r="O225">
        <v>7</v>
      </c>
      <c r="P225">
        <v>865246.89999999898</v>
      </c>
      <c r="Q225">
        <v>6509179.25</v>
      </c>
    </row>
    <row r="226" spans="1:17">
      <c r="A226">
        <v>763</v>
      </c>
      <c r="B226">
        <v>60000860</v>
      </c>
      <c r="C226" t="e">
        <f>+#REF!</f>
        <v>#REF!</v>
      </c>
      <c r="D226" t="s">
        <v>20</v>
      </c>
      <c r="E226">
        <v>610761600000</v>
      </c>
      <c r="F226" t="s">
        <v>20</v>
      </c>
      <c r="G226">
        <v>1</v>
      </c>
      <c r="H226" t="s">
        <v>3628</v>
      </c>
      <c r="I226" t="s">
        <v>3629</v>
      </c>
      <c r="J226" t="s">
        <v>20</v>
      </c>
      <c r="K226" t="s">
        <v>21</v>
      </c>
      <c r="L226">
        <v>0</v>
      </c>
      <c r="M226">
        <v>0</v>
      </c>
      <c r="N226" t="s">
        <v>22</v>
      </c>
      <c r="O226">
        <v>7</v>
      </c>
      <c r="P226">
        <v>610975.67000000202</v>
      </c>
      <c r="Q226">
        <v>6753588.3300000001</v>
      </c>
    </row>
    <row r="227" spans="1:17">
      <c r="A227">
        <v>441</v>
      </c>
      <c r="B227">
        <v>20001266</v>
      </c>
      <c r="C227" t="e">
        <f>+#REF!</f>
        <v>#REF!</v>
      </c>
      <c r="D227" t="s">
        <v>38</v>
      </c>
      <c r="E227">
        <v>868579200000</v>
      </c>
      <c r="F227">
        <v>1223568764000</v>
      </c>
      <c r="G227">
        <v>1</v>
      </c>
      <c r="H227" t="s">
        <v>4344</v>
      </c>
      <c r="I227" t="s">
        <v>4345</v>
      </c>
      <c r="J227" t="s">
        <v>4346</v>
      </c>
      <c r="K227" t="s">
        <v>21</v>
      </c>
      <c r="L227">
        <v>0</v>
      </c>
      <c r="M227">
        <v>0</v>
      </c>
      <c r="N227" t="s">
        <v>22</v>
      </c>
      <c r="O227">
        <v>6</v>
      </c>
      <c r="P227">
        <v>1038528.03</v>
      </c>
      <c r="Q227">
        <v>6755693.5899999999</v>
      </c>
    </row>
    <row r="228" spans="1:17">
      <c r="A228">
        <v>893</v>
      </c>
      <c r="B228">
        <v>30000304</v>
      </c>
      <c r="C228" t="e">
        <f>+#REF!</f>
        <v>#REF!</v>
      </c>
      <c r="D228" t="s">
        <v>17</v>
      </c>
      <c r="E228">
        <v>610761600000</v>
      </c>
      <c r="F228">
        <v>1302781195000</v>
      </c>
      <c r="G228">
        <v>1</v>
      </c>
      <c r="H228" t="s">
        <v>8136</v>
      </c>
      <c r="I228" t="s">
        <v>5502</v>
      </c>
      <c r="J228" t="s">
        <v>20</v>
      </c>
      <c r="K228" t="s">
        <v>21</v>
      </c>
      <c r="L228">
        <v>0</v>
      </c>
      <c r="M228">
        <v>0</v>
      </c>
      <c r="N228" t="s">
        <v>22</v>
      </c>
      <c r="O228">
        <v>6</v>
      </c>
      <c r="P228">
        <v>841991.21999999904</v>
      </c>
      <c r="Q228">
        <v>6630901.9900000002</v>
      </c>
    </row>
    <row r="229" spans="1:17">
      <c r="A229">
        <v>791</v>
      </c>
      <c r="B229">
        <v>60001154</v>
      </c>
      <c r="C229" t="e">
        <f>+#REF!</f>
        <v>#REF!</v>
      </c>
      <c r="D229" t="s">
        <v>20</v>
      </c>
      <c r="E229">
        <v>610761600000</v>
      </c>
      <c r="F229" t="s">
        <v>20</v>
      </c>
      <c r="G229">
        <v>1</v>
      </c>
      <c r="H229" t="s">
        <v>252</v>
      </c>
      <c r="I229" t="s">
        <v>253</v>
      </c>
      <c r="J229" t="s">
        <v>20</v>
      </c>
      <c r="K229" t="s">
        <v>21</v>
      </c>
      <c r="L229">
        <v>0</v>
      </c>
      <c r="M229">
        <v>0</v>
      </c>
      <c r="N229" t="s">
        <v>22</v>
      </c>
      <c r="O229">
        <v>7</v>
      </c>
      <c r="P229">
        <v>526409.75999999803</v>
      </c>
      <c r="Q229">
        <v>6711577.8899999997</v>
      </c>
    </row>
    <row r="230" spans="1:17">
      <c r="A230">
        <v>149</v>
      </c>
      <c r="B230">
        <v>20000755</v>
      </c>
      <c r="C230">
        <f>+PE86</f>
        <v>0</v>
      </c>
      <c r="D230" t="s">
        <v>168</v>
      </c>
      <c r="E230">
        <v>1369131385000</v>
      </c>
      <c r="F230">
        <v>1450359459000</v>
      </c>
      <c r="G230">
        <v>1</v>
      </c>
      <c r="H230" t="s">
        <v>1710</v>
      </c>
      <c r="I230" t="s">
        <v>1711</v>
      </c>
      <c r="J230" t="s">
        <v>20</v>
      </c>
      <c r="K230" t="s">
        <v>21</v>
      </c>
      <c r="L230">
        <v>0</v>
      </c>
      <c r="M230">
        <v>0</v>
      </c>
      <c r="N230" t="s">
        <v>22</v>
      </c>
      <c r="O230">
        <v>6</v>
      </c>
      <c r="P230">
        <v>847119.60999999905</v>
      </c>
      <c r="Q230">
        <v>6843717.8300000001</v>
      </c>
    </row>
    <row r="231" spans="1:17">
      <c r="A231">
        <v>995</v>
      </c>
      <c r="B231">
        <v>70000322</v>
      </c>
      <c r="C231" t="e">
        <f>+#REF!</f>
        <v>#REF!</v>
      </c>
      <c r="D231" t="s">
        <v>20</v>
      </c>
      <c r="E231">
        <v>846115200000</v>
      </c>
      <c r="F231" t="s">
        <v>20</v>
      </c>
      <c r="G231">
        <v>1</v>
      </c>
      <c r="H231" t="s">
        <v>924</v>
      </c>
      <c r="I231" t="s">
        <v>925</v>
      </c>
      <c r="J231" t="s">
        <v>926</v>
      </c>
      <c r="K231" t="s">
        <v>21</v>
      </c>
      <c r="L231">
        <v>0</v>
      </c>
      <c r="M231">
        <v>0</v>
      </c>
      <c r="N231" t="s">
        <v>22</v>
      </c>
      <c r="O231">
        <v>6</v>
      </c>
      <c r="P231">
        <v>563937</v>
      </c>
      <c r="Q231">
        <v>6918745.9100000001</v>
      </c>
    </row>
    <row r="232" spans="1:17">
      <c r="A232">
        <v>171</v>
      </c>
      <c r="B232">
        <v>70001167</v>
      </c>
      <c r="C232">
        <f>+PE66</f>
        <v>0</v>
      </c>
      <c r="D232" t="s">
        <v>56</v>
      </c>
      <c r="E232">
        <v>1440076682000</v>
      </c>
      <c r="F232">
        <v>1440076554000</v>
      </c>
      <c r="G232">
        <v>1</v>
      </c>
      <c r="H232" t="s">
        <v>1680</v>
      </c>
      <c r="I232" t="s">
        <v>1681</v>
      </c>
      <c r="J232" t="s">
        <v>20</v>
      </c>
      <c r="K232" t="s">
        <v>21</v>
      </c>
      <c r="L232">
        <v>0</v>
      </c>
      <c r="M232">
        <v>0</v>
      </c>
      <c r="N232" t="s">
        <v>22</v>
      </c>
      <c r="O232">
        <v>6</v>
      </c>
      <c r="P232">
        <v>657033.71000000101</v>
      </c>
      <c r="Q232">
        <v>6858475.8799999999</v>
      </c>
    </row>
    <row r="233" spans="1:17">
      <c r="A233">
        <v>371</v>
      </c>
      <c r="B233">
        <v>30001043</v>
      </c>
      <c r="C233" t="e">
        <f>+#REF!</f>
        <v>#REF!</v>
      </c>
      <c r="D233" t="s">
        <v>20</v>
      </c>
      <c r="E233">
        <v>971913600000</v>
      </c>
      <c r="F233" t="s">
        <v>20</v>
      </c>
      <c r="G233">
        <v>1</v>
      </c>
      <c r="H233" t="s">
        <v>2530</v>
      </c>
      <c r="I233" t="s">
        <v>2531</v>
      </c>
      <c r="J233" t="s">
        <v>20</v>
      </c>
      <c r="K233" t="s">
        <v>21</v>
      </c>
      <c r="L233">
        <v>0</v>
      </c>
      <c r="M233">
        <v>0</v>
      </c>
      <c r="N233" t="s">
        <v>22</v>
      </c>
      <c r="O233">
        <v>7</v>
      </c>
      <c r="P233">
        <v>831221.24000000197</v>
      </c>
      <c r="Q233">
        <v>6525744.4400000004</v>
      </c>
    </row>
    <row r="234" spans="1:17">
      <c r="A234">
        <v>583</v>
      </c>
      <c r="B234">
        <v>50000392</v>
      </c>
      <c r="C234" t="e">
        <f>+#REF!</f>
        <v>#REF!</v>
      </c>
      <c r="D234" t="s">
        <v>38</v>
      </c>
      <c r="E234">
        <v>610761600000</v>
      </c>
      <c r="F234">
        <v>1208193393000</v>
      </c>
      <c r="G234">
        <v>1</v>
      </c>
      <c r="H234" t="s">
        <v>6162</v>
      </c>
      <c r="I234" t="s">
        <v>6163</v>
      </c>
      <c r="J234" t="s">
        <v>20</v>
      </c>
      <c r="K234" t="s">
        <v>21</v>
      </c>
      <c r="L234">
        <v>0</v>
      </c>
      <c r="M234">
        <v>0</v>
      </c>
      <c r="N234" t="s">
        <v>22</v>
      </c>
      <c r="O234">
        <v>6</v>
      </c>
      <c r="P234">
        <v>622110.43000000005</v>
      </c>
      <c r="Q234">
        <v>6450677.0899999999</v>
      </c>
    </row>
    <row r="235" spans="1:17">
      <c r="A235">
        <v>355</v>
      </c>
      <c r="B235">
        <v>70001241</v>
      </c>
      <c r="C235" t="e">
        <f>+#REF!</f>
        <v>#REF!</v>
      </c>
      <c r="D235" t="s">
        <v>152</v>
      </c>
      <c r="E235" s="1">
        <v>954720000000</v>
      </c>
      <c r="F235">
        <v>1271408135000</v>
      </c>
      <c r="G235">
        <v>1</v>
      </c>
      <c r="H235" t="s">
        <v>5924</v>
      </c>
      <c r="I235" t="s">
        <v>5925</v>
      </c>
      <c r="J235" t="s">
        <v>20</v>
      </c>
      <c r="K235" t="s">
        <v>21</v>
      </c>
      <c r="L235">
        <v>0</v>
      </c>
      <c r="M235">
        <v>0</v>
      </c>
      <c r="N235" t="s">
        <v>22</v>
      </c>
      <c r="O235">
        <v>6</v>
      </c>
      <c r="P235">
        <v>646468.52000000305</v>
      </c>
      <c r="Q235">
        <v>6853776.2999999998</v>
      </c>
    </row>
    <row r="236" spans="1:17">
      <c r="A236">
        <v>132</v>
      </c>
      <c r="B236">
        <v>30000894</v>
      </c>
      <c r="C236">
        <f>+PE109</f>
        <v>0</v>
      </c>
      <c r="D236" t="s">
        <v>274</v>
      </c>
      <c r="E236">
        <v>1355241528000</v>
      </c>
      <c r="F236">
        <v>1415277275000</v>
      </c>
      <c r="G236">
        <v>1</v>
      </c>
      <c r="H236" t="s">
        <v>5190</v>
      </c>
      <c r="I236" t="s">
        <v>5191</v>
      </c>
      <c r="J236" t="s">
        <v>20</v>
      </c>
      <c r="K236" t="s">
        <v>21</v>
      </c>
      <c r="L236">
        <v>0</v>
      </c>
      <c r="M236">
        <v>0</v>
      </c>
      <c r="N236" t="s">
        <v>22</v>
      </c>
      <c r="O236">
        <v>6</v>
      </c>
      <c r="P236">
        <v>938089.17000000202</v>
      </c>
      <c r="Q236">
        <v>6536787.04</v>
      </c>
    </row>
    <row r="237" spans="1:17">
      <c r="A237">
        <v>394</v>
      </c>
      <c r="B237">
        <v>70001621</v>
      </c>
      <c r="C237" t="e">
        <f>+#REF!</f>
        <v>#REF!</v>
      </c>
      <c r="D237" t="s">
        <v>43</v>
      </c>
      <c r="E237">
        <v>1108139897000</v>
      </c>
      <c r="F237" t="s">
        <v>20</v>
      </c>
      <c r="G237">
        <v>1</v>
      </c>
      <c r="H237" t="s">
        <v>3460</v>
      </c>
      <c r="I237" t="s">
        <v>3461</v>
      </c>
      <c r="J237" t="s">
        <v>3462</v>
      </c>
      <c r="K237" t="s">
        <v>21</v>
      </c>
      <c r="L237">
        <v>0</v>
      </c>
      <c r="M237">
        <v>0</v>
      </c>
      <c r="N237" t="s">
        <v>22</v>
      </c>
      <c r="O237">
        <v>6</v>
      </c>
      <c r="P237">
        <v>660198.50999999803</v>
      </c>
      <c r="Q237">
        <v>6830333.2300000004</v>
      </c>
    </row>
    <row r="238" spans="1:17">
      <c r="A238">
        <v>493</v>
      </c>
      <c r="B238">
        <v>70003170</v>
      </c>
      <c r="C238" t="e">
        <f>+#REF!</f>
        <v>#REF!</v>
      </c>
      <c r="D238" t="s">
        <v>56</v>
      </c>
      <c r="E238">
        <v>1268939827000</v>
      </c>
      <c r="F238">
        <v>1268939811000</v>
      </c>
      <c r="G238">
        <v>1</v>
      </c>
      <c r="H238" t="s">
        <v>4289</v>
      </c>
      <c r="I238" t="s">
        <v>4290</v>
      </c>
      <c r="J238" t="s">
        <v>20</v>
      </c>
      <c r="K238" t="s">
        <v>21</v>
      </c>
      <c r="L238">
        <v>0</v>
      </c>
      <c r="M238">
        <v>0</v>
      </c>
      <c r="N238" t="s">
        <v>22</v>
      </c>
      <c r="O238">
        <v>7</v>
      </c>
      <c r="P238">
        <v>691164.72999999695</v>
      </c>
      <c r="Q238">
        <v>6810933.9100000001</v>
      </c>
    </row>
    <row r="239" spans="1:17">
      <c r="A239">
        <v>161</v>
      </c>
      <c r="B239">
        <v>60001371</v>
      </c>
      <c r="C239">
        <f>+PE83</f>
        <v>0</v>
      </c>
      <c r="D239" t="s">
        <v>264</v>
      </c>
      <c r="E239">
        <v>1043625600000</v>
      </c>
      <c r="F239">
        <v>1456766240000</v>
      </c>
      <c r="G239">
        <v>1</v>
      </c>
      <c r="H239" t="s">
        <v>1206</v>
      </c>
      <c r="I239" t="s">
        <v>1207</v>
      </c>
      <c r="J239" t="s">
        <v>20</v>
      </c>
      <c r="K239" t="s">
        <v>21</v>
      </c>
      <c r="L239">
        <v>0</v>
      </c>
      <c r="M239">
        <v>0</v>
      </c>
      <c r="N239" t="s">
        <v>22</v>
      </c>
      <c r="O239">
        <v>6</v>
      </c>
      <c r="P239">
        <v>350814.78000000102</v>
      </c>
      <c r="Q239">
        <v>6686216.0300000003</v>
      </c>
    </row>
    <row r="240" spans="1:17">
      <c r="A240">
        <v>251</v>
      </c>
      <c r="B240">
        <v>10000591</v>
      </c>
      <c r="C240" t="e">
        <f>+#REF!</f>
        <v>#REF!</v>
      </c>
      <c r="D240" t="s">
        <v>274</v>
      </c>
      <c r="E240">
        <v>1006214400000</v>
      </c>
      <c r="F240">
        <v>1421942930000</v>
      </c>
      <c r="G240">
        <v>1</v>
      </c>
      <c r="H240" t="s">
        <v>3257</v>
      </c>
      <c r="I240" t="s">
        <v>3258</v>
      </c>
      <c r="J240" t="s">
        <v>20</v>
      </c>
      <c r="K240" t="s">
        <v>21</v>
      </c>
      <c r="L240">
        <v>0</v>
      </c>
      <c r="M240">
        <v>0</v>
      </c>
      <c r="N240" t="s">
        <v>22</v>
      </c>
      <c r="O240">
        <v>7</v>
      </c>
      <c r="P240">
        <v>674135.21999999904</v>
      </c>
      <c r="Q240">
        <v>7009120.3099999996</v>
      </c>
    </row>
    <row r="241" spans="1:17">
      <c r="A241">
        <v>37</v>
      </c>
      <c r="B241">
        <v>70001325</v>
      </c>
      <c r="C241">
        <f>+PE209</f>
        <v>0</v>
      </c>
      <c r="D241" t="s">
        <v>43</v>
      </c>
      <c r="E241">
        <v>774489600000</v>
      </c>
      <c r="F241">
        <v>1123500937000</v>
      </c>
      <c r="G241">
        <v>1</v>
      </c>
      <c r="H241" t="s">
        <v>393</v>
      </c>
      <c r="I241" t="s">
        <v>394</v>
      </c>
      <c r="J241" t="s">
        <v>20</v>
      </c>
      <c r="K241" t="s">
        <v>21</v>
      </c>
      <c r="L241">
        <v>0</v>
      </c>
      <c r="M241">
        <v>0</v>
      </c>
      <c r="N241" t="s">
        <v>22</v>
      </c>
      <c r="O241">
        <v>6</v>
      </c>
      <c r="P241">
        <v>651859.22999999695</v>
      </c>
      <c r="Q241">
        <v>6852358.5199999996</v>
      </c>
    </row>
    <row r="242" spans="1:17">
      <c r="A242">
        <v>283</v>
      </c>
      <c r="B242">
        <v>30001711</v>
      </c>
      <c r="C242" t="e">
        <f>+#REF!</f>
        <v>#REF!</v>
      </c>
      <c r="D242" t="s">
        <v>274</v>
      </c>
      <c r="E242">
        <v>610761600000</v>
      </c>
      <c r="F242">
        <v>1391420352000</v>
      </c>
      <c r="G242">
        <v>1</v>
      </c>
      <c r="H242" t="s">
        <v>2391</v>
      </c>
      <c r="I242" t="s">
        <v>2392</v>
      </c>
      <c r="J242" t="s">
        <v>20</v>
      </c>
      <c r="K242" t="s">
        <v>21</v>
      </c>
      <c r="L242">
        <v>0</v>
      </c>
      <c r="M242">
        <v>0</v>
      </c>
      <c r="N242" t="s">
        <v>22</v>
      </c>
      <c r="O242">
        <v>7</v>
      </c>
      <c r="P242">
        <v>935053.68</v>
      </c>
      <c r="Q242">
        <v>6481491.8799999999</v>
      </c>
    </row>
    <row r="243" spans="1:17">
      <c r="A243">
        <v>899</v>
      </c>
      <c r="B243">
        <v>60001392</v>
      </c>
      <c r="C243" t="e">
        <f>+#REF!</f>
        <v>#REF!</v>
      </c>
      <c r="D243" t="s">
        <v>43</v>
      </c>
      <c r="E243">
        <v>1146837271000</v>
      </c>
      <c r="F243">
        <v>1146836961000</v>
      </c>
      <c r="G243">
        <v>1</v>
      </c>
      <c r="H243" t="s">
        <v>7181</v>
      </c>
      <c r="I243" t="s">
        <v>7182</v>
      </c>
      <c r="J243" t="s">
        <v>20</v>
      </c>
      <c r="K243" t="s">
        <v>21</v>
      </c>
      <c r="L243">
        <v>0</v>
      </c>
      <c r="M243">
        <v>0</v>
      </c>
      <c r="N243" t="s">
        <v>22</v>
      </c>
      <c r="O243">
        <v>7</v>
      </c>
      <c r="P243">
        <v>487105.77000000299</v>
      </c>
      <c r="Q243">
        <v>6684200.9800000004</v>
      </c>
    </row>
    <row r="244" spans="1:17">
      <c r="A244">
        <v>963</v>
      </c>
      <c r="B244">
        <v>70012602</v>
      </c>
      <c r="C244" t="e">
        <f>+#REF!</f>
        <v>#REF!</v>
      </c>
      <c r="D244" t="s">
        <v>43</v>
      </c>
      <c r="E244">
        <v>1146839082000</v>
      </c>
      <c r="F244">
        <v>1146839029000</v>
      </c>
      <c r="G244">
        <v>1</v>
      </c>
      <c r="H244" t="s">
        <v>7181</v>
      </c>
      <c r="I244" t="s">
        <v>7182</v>
      </c>
      <c r="J244" t="s">
        <v>20</v>
      </c>
      <c r="K244" t="s">
        <v>21</v>
      </c>
      <c r="L244">
        <v>0</v>
      </c>
      <c r="M244">
        <v>0</v>
      </c>
      <c r="N244" t="s">
        <v>22</v>
      </c>
      <c r="O244">
        <v>7</v>
      </c>
      <c r="P244">
        <v>487105.77000000299</v>
      </c>
      <c r="Q244">
        <v>6684200.9800000004</v>
      </c>
    </row>
    <row r="245" spans="1:17">
      <c r="A245">
        <v>772</v>
      </c>
      <c r="B245">
        <v>60001498</v>
      </c>
      <c r="C245" t="e">
        <f>+#REF!</f>
        <v>#REF!</v>
      </c>
      <c r="D245" t="s">
        <v>20</v>
      </c>
      <c r="E245">
        <v>610761600000</v>
      </c>
      <c r="F245" t="s">
        <v>20</v>
      </c>
      <c r="G245">
        <v>1</v>
      </c>
      <c r="H245" t="s">
        <v>3706</v>
      </c>
      <c r="I245" t="s">
        <v>3707</v>
      </c>
      <c r="J245" t="s">
        <v>20</v>
      </c>
      <c r="K245" t="s">
        <v>21</v>
      </c>
      <c r="L245">
        <v>0</v>
      </c>
      <c r="M245">
        <v>0</v>
      </c>
      <c r="N245" t="s">
        <v>22</v>
      </c>
      <c r="O245">
        <v>6</v>
      </c>
      <c r="P245">
        <v>403956.56000000198</v>
      </c>
      <c r="Q245">
        <v>6669340.7300000004</v>
      </c>
    </row>
    <row r="246" spans="1:17">
      <c r="A246">
        <v>919</v>
      </c>
      <c r="B246">
        <v>20000013</v>
      </c>
      <c r="C246" t="e">
        <f>+#REF!</f>
        <v>#REF!</v>
      </c>
      <c r="D246" t="s">
        <v>23</v>
      </c>
      <c r="E246" s="1">
        <v>1006128000000</v>
      </c>
      <c r="F246">
        <v>1285939687000</v>
      </c>
      <c r="G246">
        <v>1</v>
      </c>
      <c r="H246" t="s">
        <v>8186</v>
      </c>
      <c r="I246" t="s">
        <v>8187</v>
      </c>
      <c r="J246" t="s">
        <v>405</v>
      </c>
      <c r="K246" t="s">
        <v>21</v>
      </c>
      <c r="L246">
        <v>0</v>
      </c>
      <c r="M246">
        <v>0</v>
      </c>
      <c r="N246" t="s">
        <v>22</v>
      </c>
      <c r="O246">
        <v>7</v>
      </c>
      <c r="P246">
        <v>827198.06000000203</v>
      </c>
      <c r="Q246">
        <v>7000750.4299999997</v>
      </c>
    </row>
    <row r="247" spans="1:17">
      <c r="A247">
        <v>917</v>
      </c>
      <c r="B247">
        <v>20000012</v>
      </c>
      <c r="C247" t="e">
        <f>+#REF!</f>
        <v>#REF!</v>
      </c>
      <c r="D247" t="s">
        <v>20</v>
      </c>
      <c r="E247">
        <v>610761600000</v>
      </c>
      <c r="F247" t="s">
        <v>20</v>
      </c>
      <c r="G247">
        <v>1</v>
      </c>
      <c r="H247" t="s">
        <v>8183</v>
      </c>
      <c r="I247" t="s">
        <v>8184</v>
      </c>
      <c r="J247" t="s">
        <v>20</v>
      </c>
      <c r="K247" t="s">
        <v>21</v>
      </c>
      <c r="L247">
        <v>0</v>
      </c>
      <c r="M247">
        <v>0</v>
      </c>
      <c r="N247" t="s">
        <v>22</v>
      </c>
      <c r="O247">
        <v>6</v>
      </c>
      <c r="P247">
        <v>829561.60999999905</v>
      </c>
      <c r="Q247">
        <v>6999941.2800000003</v>
      </c>
    </row>
    <row r="248" spans="1:17">
      <c r="A248">
        <v>269</v>
      </c>
      <c r="B248">
        <v>70001639</v>
      </c>
      <c r="C248" t="e">
        <f>+#REF!</f>
        <v>#REF!</v>
      </c>
      <c r="D248" t="s">
        <v>20</v>
      </c>
      <c r="E248">
        <v>774489600000</v>
      </c>
      <c r="F248" t="s">
        <v>20</v>
      </c>
      <c r="G248">
        <v>1</v>
      </c>
      <c r="H248" t="s">
        <v>6566</v>
      </c>
      <c r="I248" t="s">
        <v>6567</v>
      </c>
      <c r="J248" t="s">
        <v>20</v>
      </c>
      <c r="K248" t="s">
        <v>21</v>
      </c>
      <c r="L248">
        <v>0</v>
      </c>
      <c r="M248">
        <v>0</v>
      </c>
      <c r="N248" t="s">
        <v>22</v>
      </c>
      <c r="O248">
        <v>7</v>
      </c>
      <c r="P248">
        <v>650516.75999999803</v>
      </c>
      <c r="Q248">
        <v>6827281.3300000001</v>
      </c>
    </row>
    <row r="249" spans="1:17">
      <c r="A249">
        <v>320</v>
      </c>
      <c r="B249">
        <v>50000317</v>
      </c>
      <c r="C249" t="e">
        <f>+#REF!</f>
        <v>#REF!</v>
      </c>
      <c r="D249" t="s">
        <v>20</v>
      </c>
      <c r="E249">
        <v>610761600000</v>
      </c>
      <c r="F249" t="s">
        <v>20</v>
      </c>
      <c r="G249">
        <v>1</v>
      </c>
      <c r="H249" t="s">
        <v>5963</v>
      </c>
      <c r="I249" t="s">
        <v>5964</v>
      </c>
      <c r="J249" t="s">
        <v>20</v>
      </c>
      <c r="K249" t="s">
        <v>21</v>
      </c>
      <c r="L249">
        <v>0</v>
      </c>
      <c r="M249">
        <v>0</v>
      </c>
      <c r="N249" t="s">
        <v>22</v>
      </c>
      <c r="O249">
        <v>6</v>
      </c>
      <c r="P249">
        <v>397728.21000000101</v>
      </c>
      <c r="Q249">
        <v>6464803.9699999997</v>
      </c>
    </row>
    <row r="250" spans="1:17">
      <c r="A250">
        <v>1015</v>
      </c>
      <c r="B250">
        <v>70049104</v>
      </c>
      <c r="C250" t="e">
        <f>+#REF!</f>
        <v>#REF!</v>
      </c>
      <c r="D250" t="s">
        <v>274</v>
      </c>
      <c r="E250">
        <v>1403170343000</v>
      </c>
      <c r="F250">
        <v>1403170245000</v>
      </c>
      <c r="G250">
        <v>1</v>
      </c>
      <c r="H250" t="s">
        <v>3333</v>
      </c>
      <c r="I250" t="s">
        <v>3334</v>
      </c>
      <c r="J250" t="s">
        <v>405</v>
      </c>
      <c r="K250" t="s">
        <v>21</v>
      </c>
      <c r="L250">
        <v>0</v>
      </c>
      <c r="M250">
        <v>0</v>
      </c>
      <c r="N250" t="s">
        <v>22</v>
      </c>
      <c r="O250">
        <v>7</v>
      </c>
      <c r="P250">
        <v>520536.68999999802</v>
      </c>
      <c r="Q250">
        <v>6597599.7599999998</v>
      </c>
    </row>
    <row r="251" spans="1:17">
      <c r="A251">
        <v>1016</v>
      </c>
      <c r="B251">
        <v>70049204</v>
      </c>
      <c r="C251" t="e">
        <f>+#REF!</f>
        <v>#REF!</v>
      </c>
      <c r="D251" t="s">
        <v>274</v>
      </c>
      <c r="E251">
        <v>1403170426000</v>
      </c>
      <c r="F251">
        <v>1403170256000</v>
      </c>
      <c r="G251">
        <v>1</v>
      </c>
      <c r="H251" t="s">
        <v>3333</v>
      </c>
      <c r="I251" t="s">
        <v>3334</v>
      </c>
      <c r="J251" t="s">
        <v>405</v>
      </c>
      <c r="K251" t="s">
        <v>21</v>
      </c>
      <c r="L251">
        <v>0</v>
      </c>
      <c r="M251">
        <v>0</v>
      </c>
      <c r="N251" t="s">
        <v>22</v>
      </c>
      <c r="O251">
        <v>7</v>
      </c>
      <c r="P251">
        <v>520536.68999999802</v>
      </c>
      <c r="Q251">
        <v>6597599.7599999998</v>
      </c>
    </row>
    <row r="252" spans="1:17">
      <c r="A252">
        <v>1017</v>
      </c>
      <c r="B252">
        <v>70049304</v>
      </c>
      <c r="C252" t="e">
        <f>+#REF!</f>
        <v>#REF!</v>
      </c>
      <c r="D252" t="s">
        <v>274</v>
      </c>
      <c r="E252">
        <v>1403170448000</v>
      </c>
      <c r="F252">
        <v>1403170267000</v>
      </c>
      <c r="G252">
        <v>1</v>
      </c>
      <c r="H252" t="s">
        <v>3333</v>
      </c>
      <c r="I252" t="s">
        <v>3334</v>
      </c>
      <c r="J252" t="s">
        <v>405</v>
      </c>
      <c r="K252" t="s">
        <v>21</v>
      </c>
      <c r="L252">
        <v>0</v>
      </c>
      <c r="M252">
        <v>0</v>
      </c>
      <c r="N252" t="s">
        <v>22</v>
      </c>
      <c r="O252">
        <v>7</v>
      </c>
      <c r="P252">
        <v>520536.68999999802</v>
      </c>
      <c r="Q252">
        <v>6597599.7599999998</v>
      </c>
    </row>
    <row r="253" spans="1:17">
      <c r="A253">
        <v>1018</v>
      </c>
      <c r="B253">
        <v>70049404</v>
      </c>
      <c r="C253" t="e">
        <f>+#REF!</f>
        <v>#REF!</v>
      </c>
      <c r="D253" t="s">
        <v>274</v>
      </c>
      <c r="E253">
        <v>1403170465000</v>
      </c>
      <c r="F253">
        <v>1403170697000</v>
      </c>
      <c r="G253">
        <v>1</v>
      </c>
      <c r="H253" t="s">
        <v>3333</v>
      </c>
      <c r="I253" t="s">
        <v>3334</v>
      </c>
      <c r="J253" t="s">
        <v>405</v>
      </c>
      <c r="K253" t="s">
        <v>21</v>
      </c>
      <c r="L253">
        <v>0</v>
      </c>
      <c r="M253">
        <v>0</v>
      </c>
      <c r="N253" t="s">
        <v>22</v>
      </c>
      <c r="O253">
        <v>7</v>
      </c>
      <c r="P253">
        <v>520536.68999999802</v>
      </c>
      <c r="Q253">
        <v>6597599.7599999998</v>
      </c>
    </row>
    <row r="254" spans="1:17">
      <c r="A254">
        <v>892</v>
      </c>
      <c r="B254">
        <v>70034295</v>
      </c>
      <c r="C254" t="e">
        <f>+#REF!</f>
        <v>#REF!</v>
      </c>
      <c r="D254" t="s">
        <v>56</v>
      </c>
      <c r="E254">
        <v>1304073832000</v>
      </c>
      <c r="F254">
        <v>1304073809000</v>
      </c>
      <c r="G254">
        <v>1</v>
      </c>
      <c r="H254" t="s">
        <v>8133</v>
      </c>
      <c r="I254" t="s">
        <v>8134</v>
      </c>
      <c r="J254" t="s">
        <v>8135</v>
      </c>
      <c r="K254" t="s">
        <v>21</v>
      </c>
      <c r="L254">
        <v>0</v>
      </c>
      <c r="M254">
        <v>0</v>
      </c>
      <c r="N254" t="s">
        <v>22</v>
      </c>
      <c r="O254">
        <v>6</v>
      </c>
      <c r="P254">
        <v>888305.32</v>
      </c>
      <c r="Q254">
        <v>6571092.7999999998</v>
      </c>
    </row>
    <row r="255" spans="1:17">
      <c r="A255">
        <v>611</v>
      </c>
      <c r="B255">
        <v>30000608</v>
      </c>
      <c r="C255" t="e">
        <f>+#REF!</f>
        <v>#REF!</v>
      </c>
      <c r="D255" t="s">
        <v>274</v>
      </c>
      <c r="E255">
        <v>1241534103000</v>
      </c>
      <c r="F255">
        <v>1457105429000</v>
      </c>
      <c r="G255">
        <v>1</v>
      </c>
      <c r="H255" t="s">
        <v>1380</v>
      </c>
      <c r="I255" t="s">
        <v>1381</v>
      </c>
      <c r="J255" t="s">
        <v>20</v>
      </c>
      <c r="K255" t="s">
        <v>21</v>
      </c>
      <c r="L255">
        <v>0</v>
      </c>
      <c r="M255">
        <v>0</v>
      </c>
      <c r="N255" t="s">
        <v>22</v>
      </c>
      <c r="O255">
        <v>6</v>
      </c>
      <c r="P255">
        <v>890246.60999999905</v>
      </c>
      <c r="Q255">
        <v>6569470.6100000003</v>
      </c>
    </row>
    <row r="256" spans="1:17">
      <c r="A256">
        <v>835</v>
      </c>
      <c r="B256">
        <v>70000376</v>
      </c>
      <c r="C256" t="e">
        <f>+#REF!</f>
        <v>#REF!</v>
      </c>
      <c r="D256" t="s">
        <v>105</v>
      </c>
      <c r="E256">
        <v>610761600000</v>
      </c>
      <c r="F256">
        <v>1325588009000</v>
      </c>
      <c r="G256">
        <v>1</v>
      </c>
      <c r="H256" t="s">
        <v>7387</v>
      </c>
      <c r="I256" t="s">
        <v>7387</v>
      </c>
      <c r="J256" t="s">
        <v>20</v>
      </c>
      <c r="K256" t="s">
        <v>21</v>
      </c>
      <c r="L256">
        <v>0</v>
      </c>
      <c r="M256">
        <v>0</v>
      </c>
      <c r="N256" t="s">
        <v>22</v>
      </c>
      <c r="O256">
        <v>6</v>
      </c>
      <c r="P256">
        <v>557068.81999999995</v>
      </c>
      <c r="Q256">
        <v>6915783.8499999996</v>
      </c>
    </row>
    <row r="257" spans="1:17">
      <c r="A257">
        <v>163</v>
      </c>
      <c r="B257">
        <v>70040495</v>
      </c>
      <c r="C257">
        <f>+PE100</f>
        <v>0</v>
      </c>
      <c r="D257" t="s">
        <v>264</v>
      </c>
      <c r="E257">
        <v>1447322260000</v>
      </c>
      <c r="F257">
        <v>1389265461000</v>
      </c>
      <c r="G257">
        <v>1</v>
      </c>
      <c r="H257" t="s">
        <v>1232</v>
      </c>
      <c r="I257" t="s">
        <v>1233</v>
      </c>
      <c r="J257" t="s">
        <v>20</v>
      </c>
      <c r="K257" t="s">
        <v>21</v>
      </c>
      <c r="L257">
        <v>0</v>
      </c>
      <c r="M257">
        <v>0</v>
      </c>
      <c r="N257" t="s">
        <v>22</v>
      </c>
      <c r="O257">
        <v>7</v>
      </c>
      <c r="P257">
        <v>444725.77000000299</v>
      </c>
      <c r="Q257">
        <v>6458457.3700000001</v>
      </c>
    </row>
    <row r="258" spans="1:17">
      <c r="A258">
        <v>968</v>
      </c>
      <c r="B258">
        <v>10000406</v>
      </c>
      <c r="C258" t="e">
        <f>+#REF!</f>
        <v>#REF!</v>
      </c>
      <c r="D258" t="s">
        <v>17</v>
      </c>
      <c r="E258">
        <v>610761600000</v>
      </c>
      <c r="F258">
        <v>1311932836000</v>
      </c>
      <c r="G258">
        <v>1</v>
      </c>
      <c r="H258" t="s">
        <v>7995</v>
      </c>
      <c r="I258" t="s">
        <v>7996</v>
      </c>
      <c r="J258" t="s">
        <v>20</v>
      </c>
      <c r="K258" t="s">
        <v>21</v>
      </c>
      <c r="L258">
        <v>0</v>
      </c>
      <c r="M258">
        <v>0</v>
      </c>
      <c r="N258" t="s">
        <v>22</v>
      </c>
      <c r="O258">
        <v>6</v>
      </c>
      <c r="P258">
        <v>706613.39999999898</v>
      </c>
      <c r="Q258">
        <v>7030173.25</v>
      </c>
    </row>
    <row r="259" spans="1:17">
      <c r="A259">
        <v>36</v>
      </c>
      <c r="B259">
        <v>30001514</v>
      </c>
      <c r="C259">
        <f>+PE229</f>
        <v>0</v>
      </c>
      <c r="D259" t="s">
        <v>17</v>
      </c>
      <c r="E259">
        <v>610761600000</v>
      </c>
      <c r="F259">
        <v>1319106146000</v>
      </c>
      <c r="G259">
        <v>1</v>
      </c>
      <c r="H259" t="s">
        <v>387</v>
      </c>
      <c r="I259" t="s">
        <v>388</v>
      </c>
      <c r="J259" t="s">
        <v>20</v>
      </c>
      <c r="K259" t="s">
        <v>21</v>
      </c>
      <c r="L259">
        <v>0</v>
      </c>
      <c r="M259">
        <v>0</v>
      </c>
      <c r="N259" t="s">
        <v>22</v>
      </c>
      <c r="O259">
        <v>7</v>
      </c>
      <c r="P259">
        <v>974623.32</v>
      </c>
      <c r="Q259">
        <v>6494111.3399999999</v>
      </c>
    </row>
    <row r="260" spans="1:17">
      <c r="A260">
        <v>63</v>
      </c>
      <c r="B260">
        <v>50000921</v>
      </c>
      <c r="C260">
        <f>+PE202</f>
        <v>0</v>
      </c>
      <c r="D260" t="s">
        <v>20</v>
      </c>
      <c r="E260">
        <v>928195200000</v>
      </c>
      <c r="F260" t="s">
        <v>20</v>
      </c>
      <c r="G260">
        <v>1</v>
      </c>
      <c r="H260" t="s">
        <v>604</v>
      </c>
      <c r="I260" t="s">
        <v>605</v>
      </c>
      <c r="J260" t="s">
        <v>20</v>
      </c>
      <c r="K260" t="s">
        <v>21</v>
      </c>
      <c r="L260">
        <v>0</v>
      </c>
      <c r="M260">
        <v>0</v>
      </c>
      <c r="N260" t="s">
        <v>22</v>
      </c>
      <c r="O260">
        <v>6</v>
      </c>
      <c r="P260">
        <v>505558.609999999</v>
      </c>
      <c r="Q260">
        <v>6350576.1600000001</v>
      </c>
    </row>
    <row r="261" spans="1:17">
      <c r="A261">
        <v>364</v>
      </c>
      <c r="B261">
        <v>70001214</v>
      </c>
      <c r="C261" t="e">
        <f>+#REF!</f>
        <v>#REF!</v>
      </c>
      <c r="D261" t="s">
        <v>83</v>
      </c>
      <c r="E261">
        <v>774489600000</v>
      </c>
      <c r="F261">
        <v>1361806500000</v>
      </c>
      <c r="G261">
        <v>1</v>
      </c>
      <c r="H261" t="s">
        <v>2724</v>
      </c>
      <c r="I261" t="s">
        <v>2725</v>
      </c>
      <c r="J261" t="s">
        <v>20</v>
      </c>
      <c r="K261" t="s">
        <v>21</v>
      </c>
      <c r="L261">
        <v>0</v>
      </c>
      <c r="M261">
        <v>0</v>
      </c>
      <c r="N261" t="s">
        <v>22</v>
      </c>
      <c r="O261">
        <v>6</v>
      </c>
      <c r="P261">
        <v>661542.34000000404</v>
      </c>
      <c r="Q261">
        <v>6855245.0999999996</v>
      </c>
    </row>
    <row r="262" spans="1:17">
      <c r="A262">
        <v>340</v>
      </c>
      <c r="B262">
        <v>60000360</v>
      </c>
      <c r="C262" t="e">
        <f>+#REF!</f>
        <v>#REF!</v>
      </c>
      <c r="D262" t="s">
        <v>152</v>
      </c>
      <c r="E262">
        <v>610761600000</v>
      </c>
      <c r="F262">
        <v>1269948056000</v>
      </c>
      <c r="G262">
        <v>1</v>
      </c>
      <c r="H262" t="s">
        <v>5790</v>
      </c>
      <c r="I262" t="s">
        <v>5791</v>
      </c>
      <c r="J262" t="s">
        <v>20</v>
      </c>
      <c r="K262" t="s">
        <v>21</v>
      </c>
      <c r="L262">
        <v>0</v>
      </c>
      <c r="M262">
        <v>0</v>
      </c>
      <c r="N262" t="s">
        <v>22</v>
      </c>
      <c r="O262">
        <v>6</v>
      </c>
      <c r="P262">
        <v>505502.49000000203</v>
      </c>
      <c r="Q262">
        <v>6805048.3700000001</v>
      </c>
    </row>
    <row r="263" spans="1:17">
      <c r="A263">
        <v>719</v>
      </c>
      <c r="B263">
        <v>30000253</v>
      </c>
      <c r="C263" t="e">
        <f>+#REF!</f>
        <v>#REF!</v>
      </c>
      <c r="D263" t="s">
        <v>20</v>
      </c>
      <c r="E263">
        <v>610761600000</v>
      </c>
      <c r="F263" t="s">
        <v>20</v>
      </c>
      <c r="G263">
        <v>1</v>
      </c>
      <c r="H263" t="s">
        <v>3024</v>
      </c>
      <c r="I263" t="s">
        <v>3025</v>
      </c>
      <c r="J263" t="s">
        <v>26</v>
      </c>
      <c r="K263" t="s">
        <v>21</v>
      </c>
      <c r="L263">
        <v>0</v>
      </c>
      <c r="M263">
        <v>0</v>
      </c>
      <c r="N263" t="s">
        <v>22</v>
      </c>
      <c r="O263">
        <v>6</v>
      </c>
      <c r="P263">
        <v>813391.85000000102</v>
      </c>
      <c r="Q263">
        <v>6647174.9199999999</v>
      </c>
    </row>
    <row r="264" spans="1:17">
      <c r="A264">
        <v>396</v>
      </c>
      <c r="B264">
        <v>70000269</v>
      </c>
      <c r="C264" t="e">
        <f>+#REF!</f>
        <v>#REF!</v>
      </c>
      <c r="D264" t="s">
        <v>168</v>
      </c>
      <c r="E264">
        <v>774489600000</v>
      </c>
      <c r="F264">
        <v>1453720111000</v>
      </c>
      <c r="G264">
        <v>1</v>
      </c>
      <c r="H264" t="s">
        <v>3478</v>
      </c>
      <c r="I264" t="s">
        <v>3479</v>
      </c>
      <c r="J264" t="s">
        <v>20</v>
      </c>
      <c r="K264" t="s">
        <v>21</v>
      </c>
      <c r="L264">
        <v>0</v>
      </c>
      <c r="M264">
        <v>0</v>
      </c>
      <c r="N264" t="s">
        <v>22</v>
      </c>
      <c r="O264">
        <v>6</v>
      </c>
      <c r="P264">
        <v>688305.79999999702</v>
      </c>
      <c r="Q264">
        <v>6926112.8099999996</v>
      </c>
    </row>
    <row r="265" spans="1:17">
      <c r="A265">
        <v>622</v>
      </c>
      <c r="B265">
        <v>70011902</v>
      </c>
      <c r="C265" t="e">
        <f>+#REF!</f>
        <v>#REF!</v>
      </c>
      <c r="D265" t="s">
        <v>43</v>
      </c>
      <c r="E265">
        <v>1158054416000</v>
      </c>
      <c r="F265">
        <v>1158054943000</v>
      </c>
      <c r="G265">
        <v>1</v>
      </c>
      <c r="H265" t="s">
        <v>5019</v>
      </c>
      <c r="I265" t="s">
        <v>5019</v>
      </c>
      <c r="J265" t="s">
        <v>20</v>
      </c>
      <c r="K265" t="s">
        <v>21</v>
      </c>
      <c r="L265">
        <v>0</v>
      </c>
      <c r="M265">
        <v>0</v>
      </c>
      <c r="N265" t="s">
        <v>22</v>
      </c>
      <c r="O265">
        <v>6</v>
      </c>
      <c r="P265">
        <v>687931.07</v>
      </c>
      <c r="Q265">
        <v>6535917.6500000004</v>
      </c>
    </row>
    <row r="266" spans="1:17">
      <c r="A266">
        <v>96</v>
      </c>
      <c r="B266">
        <v>60000675</v>
      </c>
      <c r="C266">
        <f>+PE175</f>
        <v>0</v>
      </c>
      <c r="D266" t="s">
        <v>152</v>
      </c>
      <c r="E266">
        <v>1171279766000</v>
      </c>
      <c r="F266">
        <v>1301664340000</v>
      </c>
      <c r="G266">
        <v>1</v>
      </c>
      <c r="H266" t="s">
        <v>1015</v>
      </c>
      <c r="I266" t="s">
        <v>1016</v>
      </c>
      <c r="J266" t="s">
        <v>1017</v>
      </c>
      <c r="K266" t="s">
        <v>21</v>
      </c>
      <c r="L266">
        <v>0</v>
      </c>
      <c r="M266">
        <v>0</v>
      </c>
      <c r="N266" t="s">
        <v>22</v>
      </c>
      <c r="O266">
        <v>6</v>
      </c>
      <c r="P266">
        <v>185618.43999999799</v>
      </c>
      <c r="Q266">
        <v>6777399.2699999996</v>
      </c>
    </row>
    <row r="267" spans="1:17">
      <c r="A267">
        <v>49</v>
      </c>
      <c r="B267">
        <v>70034077</v>
      </c>
      <c r="C267">
        <f>+PE223</f>
        <v>0</v>
      </c>
      <c r="D267" t="s">
        <v>23</v>
      </c>
      <c r="E267">
        <v>1303468425000</v>
      </c>
      <c r="F267">
        <v>1303467271000</v>
      </c>
      <c r="G267">
        <v>1</v>
      </c>
      <c r="H267" t="s">
        <v>498</v>
      </c>
      <c r="I267" t="s">
        <v>499</v>
      </c>
      <c r="J267" t="s">
        <v>20</v>
      </c>
      <c r="K267" t="s">
        <v>21</v>
      </c>
      <c r="L267">
        <v>0</v>
      </c>
      <c r="M267">
        <v>0</v>
      </c>
      <c r="N267" t="s">
        <v>22</v>
      </c>
      <c r="O267">
        <v>6</v>
      </c>
      <c r="P267">
        <v>895302.22999999695</v>
      </c>
      <c r="Q267">
        <v>6247530.9299999997</v>
      </c>
    </row>
    <row r="268" spans="1:17">
      <c r="A268">
        <v>359</v>
      </c>
      <c r="B268">
        <v>30002004</v>
      </c>
      <c r="C268" t="e">
        <f>+#REF!</f>
        <v>#REF!</v>
      </c>
      <c r="D268" t="s">
        <v>274</v>
      </c>
      <c r="E268" s="1">
        <v>978912000000</v>
      </c>
      <c r="F268">
        <v>1394207457000</v>
      </c>
      <c r="G268">
        <v>1</v>
      </c>
      <c r="H268" t="s">
        <v>2706</v>
      </c>
      <c r="I268" t="s">
        <v>2707</v>
      </c>
      <c r="J268" t="s">
        <v>2708</v>
      </c>
      <c r="K268" t="s">
        <v>21</v>
      </c>
      <c r="L268">
        <v>0</v>
      </c>
      <c r="M268">
        <v>0</v>
      </c>
      <c r="N268" t="s">
        <v>22</v>
      </c>
      <c r="O268">
        <v>6</v>
      </c>
      <c r="P268">
        <v>911658.71000000101</v>
      </c>
      <c r="Q268">
        <v>6459502.5899999999</v>
      </c>
    </row>
    <row r="269" spans="1:17">
      <c r="A269">
        <v>905</v>
      </c>
      <c r="B269">
        <v>70049695</v>
      </c>
      <c r="C269" t="e">
        <f>+#REF!</f>
        <v>#REF!</v>
      </c>
      <c r="D269" t="s">
        <v>274</v>
      </c>
      <c r="E269">
        <v>1448641476000</v>
      </c>
      <c r="F269">
        <v>1448641414000</v>
      </c>
      <c r="G269">
        <v>1</v>
      </c>
      <c r="H269" t="s">
        <v>7904</v>
      </c>
      <c r="I269" t="s">
        <v>7905</v>
      </c>
      <c r="J269" t="s">
        <v>20</v>
      </c>
      <c r="K269" t="s">
        <v>21</v>
      </c>
      <c r="L269">
        <v>0</v>
      </c>
      <c r="M269">
        <v>0</v>
      </c>
      <c r="N269" t="s">
        <v>22</v>
      </c>
      <c r="O269">
        <v>6</v>
      </c>
      <c r="P269">
        <v>396692.36999999703</v>
      </c>
      <c r="Q269">
        <v>6410867.8700000001</v>
      </c>
    </row>
    <row r="270" spans="1:17">
      <c r="A270">
        <v>230</v>
      </c>
      <c r="B270">
        <v>30001518</v>
      </c>
      <c r="C270">
        <f>+PE45</f>
        <v>0</v>
      </c>
      <c r="D270" t="s">
        <v>20</v>
      </c>
      <c r="E270">
        <v>907286400000</v>
      </c>
      <c r="F270" t="s">
        <v>20</v>
      </c>
      <c r="G270">
        <v>1</v>
      </c>
      <c r="H270" t="s">
        <v>2148</v>
      </c>
      <c r="I270" t="s">
        <v>2149</v>
      </c>
      <c r="J270" t="s">
        <v>20</v>
      </c>
      <c r="K270" t="s">
        <v>21</v>
      </c>
      <c r="L270">
        <v>0</v>
      </c>
      <c r="M270">
        <v>0</v>
      </c>
      <c r="N270" t="s">
        <v>22</v>
      </c>
      <c r="O270">
        <v>6</v>
      </c>
      <c r="P270">
        <v>976906.82</v>
      </c>
      <c r="Q270">
        <v>6494921.1200000001</v>
      </c>
    </row>
    <row r="271" spans="1:17">
      <c r="A271">
        <v>819</v>
      </c>
      <c r="B271">
        <v>70001095</v>
      </c>
      <c r="C271" t="e">
        <f>+#REF!</f>
        <v>#REF!</v>
      </c>
      <c r="D271" t="s">
        <v>83</v>
      </c>
      <c r="E271">
        <v>774489600000</v>
      </c>
      <c r="F271">
        <v>1359650135000</v>
      </c>
      <c r="G271">
        <v>1</v>
      </c>
      <c r="H271" t="s">
        <v>6810</v>
      </c>
      <c r="I271" t="s">
        <v>6811</v>
      </c>
      <c r="J271" t="s">
        <v>20</v>
      </c>
      <c r="K271" t="s">
        <v>21</v>
      </c>
      <c r="L271">
        <v>0</v>
      </c>
      <c r="M271">
        <v>0</v>
      </c>
      <c r="N271" t="s">
        <v>22</v>
      </c>
      <c r="O271">
        <v>6</v>
      </c>
      <c r="P271">
        <v>648140.64999999898</v>
      </c>
      <c r="Q271">
        <v>6860042.6500000004</v>
      </c>
    </row>
    <row r="272" spans="1:17">
      <c r="A272">
        <v>972</v>
      </c>
      <c r="B272">
        <v>70001556</v>
      </c>
      <c r="C272" t="e">
        <f>+#REF!</f>
        <v>#REF!</v>
      </c>
      <c r="D272" t="s">
        <v>20</v>
      </c>
      <c r="E272">
        <v>774489600000</v>
      </c>
      <c r="F272" t="s">
        <v>20</v>
      </c>
      <c r="G272">
        <v>1</v>
      </c>
      <c r="H272" t="s">
        <v>8048</v>
      </c>
      <c r="I272" t="s">
        <v>8049</v>
      </c>
      <c r="J272" t="s">
        <v>20</v>
      </c>
      <c r="K272" t="s">
        <v>21</v>
      </c>
      <c r="L272">
        <v>0</v>
      </c>
      <c r="M272">
        <v>0</v>
      </c>
      <c r="N272" t="s">
        <v>22</v>
      </c>
      <c r="O272">
        <v>6</v>
      </c>
      <c r="P272">
        <v>657100.22999999695</v>
      </c>
      <c r="Q272">
        <v>6835534.0599999996</v>
      </c>
    </row>
    <row r="273" spans="1:17">
      <c r="A273">
        <v>728</v>
      </c>
      <c r="B273">
        <v>70000485</v>
      </c>
      <c r="C273" t="e">
        <f>+#REF!</f>
        <v>#REF!</v>
      </c>
      <c r="D273" t="s">
        <v>20</v>
      </c>
      <c r="E273">
        <v>757641600000</v>
      </c>
      <c r="F273" t="s">
        <v>20</v>
      </c>
      <c r="G273">
        <v>1</v>
      </c>
      <c r="H273" t="s">
        <v>3087</v>
      </c>
      <c r="I273" t="s">
        <v>3088</v>
      </c>
      <c r="J273" t="s">
        <v>20</v>
      </c>
      <c r="K273" t="s">
        <v>21</v>
      </c>
      <c r="L273">
        <v>0</v>
      </c>
      <c r="M273">
        <v>0</v>
      </c>
      <c r="N273" t="s">
        <v>22</v>
      </c>
      <c r="O273">
        <v>6</v>
      </c>
      <c r="P273">
        <v>494914.84000000398</v>
      </c>
      <c r="Q273">
        <v>6904911</v>
      </c>
    </row>
    <row r="274" spans="1:17">
      <c r="A274">
        <v>109</v>
      </c>
      <c r="B274">
        <v>60001273</v>
      </c>
      <c r="C274">
        <f>+PE171</f>
        <v>0</v>
      </c>
      <c r="D274" t="s">
        <v>20</v>
      </c>
      <c r="E274">
        <v>1034899200000</v>
      </c>
      <c r="F274" t="s">
        <v>20</v>
      </c>
      <c r="G274">
        <v>1</v>
      </c>
      <c r="H274" t="s">
        <v>7854</v>
      </c>
      <c r="I274" t="s">
        <v>7855</v>
      </c>
      <c r="J274" t="s">
        <v>20</v>
      </c>
      <c r="K274" t="s">
        <v>21</v>
      </c>
      <c r="L274">
        <v>0</v>
      </c>
      <c r="M274">
        <v>0</v>
      </c>
      <c r="N274" t="s">
        <v>22</v>
      </c>
      <c r="O274">
        <v>7</v>
      </c>
      <c r="P274">
        <v>332346.96999999898</v>
      </c>
      <c r="Q274">
        <v>6699196.7800000003</v>
      </c>
    </row>
    <row r="275" spans="1:17">
      <c r="A275">
        <v>19</v>
      </c>
      <c r="B275">
        <v>60001122</v>
      </c>
      <c r="C275">
        <f>+PE261</f>
        <v>0</v>
      </c>
      <c r="D275" t="s">
        <v>20</v>
      </c>
      <c r="E275">
        <v>610761600000</v>
      </c>
      <c r="F275" t="s">
        <v>20</v>
      </c>
      <c r="G275">
        <v>1</v>
      </c>
      <c r="H275" t="s">
        <v>4056</v>
      </c>
      <c r="I275" t="s">
        <v>4057</v>
      </c>
      <c r="J275" t="s">
        <v>20</v>
      </c>
      <c r="K275" t="s">
        <v>21</v>
      </c>
      <c r="L275">
        <v>0</v>
      </c>
      <c r="M275">
        <v>0</v>
      </c>
      <c r="N275" t="s">
        <v>22</v>
      </c>
      <c r="O275">
        <v>6</v>
      </c>
      <c r="P275">
        <v>438139.27000000299</v>
      </c>
      <c r="Q275">
        <v>6715250.6699999999</v>
      </c>
    </row>
    <row r="276" spans="1:17">
      <c r="A276">
        <v>1000</v>
      </c>
      <c r="B276">
        <v>70053128</v>
      </c>
      <c r="C276" t="e">
        <f>+#REF!</f>
        <v>#REF!</v>
      </c>
      <c r="D276" t="s">
        <v>1094</v>
      </c>
      <c r="E276">
        <v>1425033934000</v>
      </c>
      <c r="F276">
        <v>1425033838000</v>
      </c>
      <c r="G276">
        <v>1</v>
      </c>
      <c r="H276" t="s">
        <v>1298</v>
      </c>
      <c r="I276" t="s">
        <v>1299</v>
      </c>
      <c r="J276" t="s">
        <v>20</v>
      </c>
      <c r="K276" t="s">
        <v>21</v>
      </c>
      <c r="L276">
        <v>0</v>
      </c>
      <c r="M276">
        <v>0</v>
      </c>
      <c r="N276" t="s">
        <v>22</v>
      </c>
      <c r="O276">
        <v>6</v>
      </c>
      <c r="P276">
        <v>331368.5</v>
      </c>
      <c r="Q276">
        <v>6696988.8899999997</v>
      </c>
    </row>
    <row r="277" spans="1:17">
      <c r="A277">
        <v>1001</v>
      </c>
      <c r="B277">
        <v>70053228</v>
      </c>
      <c r="C277" t="e">
        <f>+#REF!</f>
        <v>#REF!</v>
      </c>
      <c r="D277" t="s">
        <v>1094</v>
      </c>
      <c r="E277">
        <v>1425033997000</v>
      </c>
      <c r="F277">
        <v>1425033945000</v>
      </c>
      <c r="G277">
        <v>1</v>
      </c>
      <c r="H277" t="s">
        <v>1298</v>
      </c>
      <c r="I277" t="s">
        <v>1299</v>
      </c>
      <c r="J277" t="s">
        <v>20</v>
      </c>
      <c r="K277" t="s">
        <v>21</v>
      </c>
      <c r="L277">
        <v>0</v>
      </c>
      <c r="M277">
        <v>0</v>
      </c>
      <c r="N277" t="s">
        <v>22</v>
      </c>
      <c r="O277">
        <v>6</v>
      </c>
      <c r="P277">
        <v>331368.5</v>
      </c>
      <c r="Q277">
        <v>6696988.8899999997</v>
      </c>
    </row>
    <row r="278" spans="1:17">
      <c r="A278">
        <v>1002</v>
      </c>
      <c r="B278">
        <v>70053328</v>
      </c>
      <c r="C278" t="e">
        <f>+#REF!</f>
        <v>#REF!</v>
      </c>
      <c r="D278" t="s">
        <v>1094</v>
      </c>
      <c r="E278">
        <v>1425034661000</v>
      </c>
      <c r="F278">
        <v>1425034648000</v>
      </c>
      <c r="G278">
        <v>1</v>
      </c>
      <c r="H278" t="s">
        <v>1298</v>
      </c>
      <c r="I278" t="s">
        <v>1299</v>
      </c>
      <c r="J278" t="s">
        <v>20</v>
      </c>
      <c r="K278" t="s">
        <v>21</v>
      </c>
      <c r="L278">
        <v>0</v>
      </c>
      <c r="M278">
        <v>0</v>
      </c>
      <c r="N278" t="s">
        <v>22</v>
      </c>
      <c r="O278">
        <v>7</v>
      </c>
      <c r="P278">
        <v>331368.5</v>
      </c>
      <c r="Q278">
        <v>6696988.8899999997</v>
      </c>
    </row>
    <row r="279" spans="1:17">
      <c r="A279">
        <v>1003</v>
      </c>
      <c r="B279">
        <v>70053428</v>
      </c>
      <c r="C279" t="e">
        <f>+#REF!</f>
        <v>#REF!</v>
      </c>
      <c r="D279" t="s">
        <v>1094</v>
      </c>
      <c r="E279">
        <v>1425034694000</v>
      </c>
      <c r="F279">
        <v>1425034687000</v>
      </c>
      <c r="G279">
        <v>1</v>
      </c>
      <c r="H279" t="s">
        <v>1298</v>
      </c>
      <c r="I279" t="s">
        <v>1299</v>
      </c>
      <c r="J279" t="s">
        <v>20</v>
      </c>
      <c r="K279" t="s">
        <v>21</v>
      </c>
      <c r="L279">
        <v>0</v>
      </c>
      <c r="M279">
        <v>0</v>
      </c>
      <c r="N279" t="s">
        <v>22</v>
      </c>
      <c r="O279">
        <v>6</v>
      </c>
      <c r="P279">
        <v>331368.5</v>
      </c>
      <c r="Q279">
        <v>6696988.8899999997</v>
      </c>
    </row>
    <row r="280" spans="1:17">
      <c r="A280">
        <v>1004</v>
      </c>
      <c r="B280">
        <v>70053528</v>
      </c>
      <c r="C280" t="e">
        <f>+#REF!</f>
        <v>#REF!</v>
      </c>
      <c r="D280" t="s">
        <v>1094</v>
      </c>
      <c r="E280">
        <v>1425034743000</v>
      </c>
      <c r="F280">
        <v>1425034713000</v>
      </c>
      <c r="G280">
        <v>1</v>
      </c>
      <c r="H280" t="s">
        <v>1298</v>
      </c>
      <c r="I280" t="s">
        <v>1299</v>
      </c>
      <c r="J280" t="s">
        <v>20</v>
      </c>
      <c r="K280" t="s">
        <v>21</v>
      </c>
      <c r="L280">
        <v>0</v>
      </c>
      <c r="M280">
        <v>0</v>
      </c>
      <c r="N280" t="s">
        <v>22</v>
      </c>
      <c r="O280">
        <v>7</v>
      </c>
      <c r="P280">
        <v>331368.5</v>
      </c>
      <c r="Q280">
        <v>6696988.8899999997</v>
      </c>
    </row>
    <row r="281" spans="1:17">
      <c r="A281">
        <v>1005</v>
      </c>
      <c r="B281">
        <v>70053628</v>
      </c>
      <c r="C281" t="e">
        <f>+#REF!</f>
        <v>#REF!</v>
      </c>
      <c r="D281" t="s">
        <v>1094</v>
      </c>
      <c r="E281">
        <v>1425034782000</v>
      </c>
      <c r="F281">
        <v>1425034767000</v>
      </c>
      <c r="G281">
        <v>1</v>
      </c>
      <c r="H281" t="s">
        <v>1298</v>
      </c>
      <c r="I281" t="s">
        <v>1299</v>
      </c>
      <c r="J281" t="s">
        <v>20</v>
      </c>
      <c r="K281" t="s">
        <v>21</v>
      </c>
      <c r="L281">
        <v>0</v>
      </c>
      <c r="M281">
        <v>0</v>
      </c>
      <c r="N281" t="s">
        <v>22</v>
      </c>
      <c r="O281">
        <v>6</v>
      </c>
      <c r="P281">
        <v>331368.5</v>
      </c>
      <c r="Q281">
        <v>6696988.8899999997</v>
      </c>
    </row>
    <row r="282" spans="1:17">
      <c r="A282">
        <v>1006</v>
      </c>
      <c r="B282">
        <v>60001293</v>
      </c>
      <c r="C282" t="e">
        <f>+#REF!</f>
        <v>#REF!</v>
      </c>
      <c r="D282" t="s">
        <v>20</v>
      </c>
      <c r="E282">
        <v>759974400000</v>
      </c>
      <c r="F282" t="s">
        <v>20</v>
      </c>
      <c r="G282">
        <v>1</v>
      </c>
      <c r="H282" t="s">
        <v>1298</v>
      </c>
      <c r="I282" t="s">
        <v>1299</v>
      </c>
      <c r="J282" t="s">
        <v>20</v>
      </c>
      <c r="K282" t="s">
        <v>21</v>
      </c>
      <c r="L282">
        <v>0</v>
      </c>
      <c r="M282">
        <v>0</v>
      </c>
      <c r="N282" t="s">
        <v>22</v>
      </c>
      <c r="O282">
        <v>7</v>
      </c>
      <c r="P282">
        <v>331368.5</v>
      </c>
      <c r="Q282">
        <v>6696988.8899999997</v>
      </c>
    </row>
    <row r="283" spans="1:17">
      <c r="A283">
        <v>246</v>
      </c>
      <c r="B283">
        <v>30002241</v>
      </c>
      <c r="C283">
        <f>+PE42</f>
        <v>0</v>
      </c>
      <c r="D283" t="s">
        <v>274</v>
      </c>
      <c r="E283">
        <v>610761600000</v>
      </c>
      <c r="F283">
        <v>1394197673000</v>
      </c>
      <c r="G283">
        <v>1</v>
      </c>
      <c r="H283" t="s">
        <v>3230</v>
      </c>
      <c r="I283" t="s">
        <v>3231</v>
      </c>
      <c r="J283" t="s">
        <v>20</v>
      </c>
      <c r="K283" t="s">
        <v>21</v>
      </c>
      <c r="L283">
        <v>0</v>
      </c>
      <c r="M283">
        <v>0</v>
      </c>
      <c r="N283" t="s">
        <v>22</v>
      </c>
      <c r="O283">
        <v>6</v>
      </c>
      <c r="P283">
        <v>925800.38000000303</v>
      </c>
      <c r="Q283">
        <v>6419065</v>
      </c>
    </row>
    <row r="284" spans="1:17">
      <c r="A284">
        <v>544</v>
      </c>
      <c r="B284">
        <v>70001101</v>
      </c>
      <c r="C284" t="e">
        <f>+#REF!</f>
        <v>#REF!</v>
      </c>
      <c r="D284" t="s">
        <v>77</v>
      </c>
      <c r="E284">
        <v>774489600000</v>
      </c>
      <c r="F284">
        <v>1349952715000</v>
      </c>
      <c r="G284">
        <v>1</v>
      </c>
      <c r="H284" t="s">
        <v>5510</v>
      </c>
      <c r="I284" t="s">
        <v>5511</v>
      </c>
      <c r="J284" t="s">
        <v>20</v>
      </c>
      <c r="K284" t="s">
        <v>21</v>
      </c>
      <c r="L284">
        <v>0</v>
      </c>
      <c r="M284">
        <v>0</v>
      </c>
      <c r="N284" t="s">
        <v>22</v>
      </c>
      <c r="O284">
        <v>6</v>
      </c>
      <c r="P284">
        <v>655412.11999999697</v>
      </c>
      <c r="Q284">
        <v>6859390.9800000004</v>
      </c>
    </row>
    <row r="285" spans="1:17">
      <c r="A285">
        <v>848</v>
      </c>
      <c r="B285">
        <v>70000798</v>
      </c>
      <c r="C285" t="e">
        <f>+#REF!</f>
        <v>#REF!</v>
      </c>
      <c r="D285" t="s">
        <v>20</v>
      </c>
      <c r="E285">
        <v>947203200000</v>
      </c>
      <c r="F285" t="s">
        <v>20</v>
      </c>
      <c r="G285">
        <v>1</v>
      </c>
      <c r="H285" t="s">
        <v>7694</v>
      </c>
      <c r="I285" t="s">
        <v>7695</v>
      </c>
      <c r="J285" t="s">
        <v>20</v>
      </c>
      <c r="K285" t="s">
        <v>21</v>
      </c>
      <c r="L285">
        <v>0</v>
      </c>
      <c r="M285">
        <v>0</v>
      </c>
      <c r="N285" t="s">
        <v>22</v>
      </c>
      <c r="O285">
        <v>6</v>
      </c>
      <c r="P285">
        <v>641287.45000000298</v>
      </c>
      <c r="Q285">
        <v>6872657.9000000004</v>
      </c>
    </row>
    <row r="286" spans="1:17">
      <c r="A286">
        <v>794</v>
      </c>
      <c r="B286">
        <v>30000686</v>
      </c>
      <c r="C286" t="e">
        <f>+#REF!</f>
        <v>#REF!</v>
      </c>
      <c r="D286" t="s">
        <v>274</v>
      </c>
      <c r="E286">
        <v>1026172800000</v>
      </c>
      <c r="F286">
        <v>1414165428000</v>
      </c>
      <c r="G286">
        <v>1</v>
      </c>
      <c r="H286" t="s">
        <v>888</v>
      </c>
      <c r="I286" t="s">
        <v>889</v>
      </c>
      <c r="J286" t="s">
        <v>195</v>
      </c>
      <c r="K286" t="s">
        <v>21</v>
      </c>
      <c r="L286">
        <v>0</v>
      </c>
      <c r="M286">
        <v>0</v>
      </c>
      <c r="N286" t="s">
        <v>22</v>
      </c>
      <c r="O286">
        <v>7</v>
      </c>
      <c r="P286">
        <v>954457.57999999798</v>
      </c>
      <c r="Q286">
        <v>6559211.9400000004</v>
      </c>
    </row>
    <row r="287" spans="1:17">
      <c r="A287">
        <v>448</v>
      </c>
      <c r="B287">
        <v>70001437</v>
      </c>
      <c r="C287" t="e">
        <f>+#REF!</f>
        <v>#REF!</v>
      </c>
      <c r="D287" t="s">
        <v>274</v>
      </c>
      <c r="E287">
        <v>774489600000</v>
      </c>
      <c r="F287">
        <v>1411570026000</v>
      </c>
      <c r="G287">
        <v>1</v>
      </c>
      <c r="H287" t="s">
        <v>4401</v>
      </c>
      <c r="I287" t="s">
        <v>4402</v>
      </c>
      <c r="J287" t="s">
        <v>20</v>
      </c>
      <c r="K287" t="s">
        <v>21</v>
      </c>
      <c r="L287">
        <v>0</v>
      </c>
      <c r="M287">
        <v>0</v>
      </c>
      <c r="N287" t="s">
        <v>22</v>
      </c>
      <c r="O287">
        <v>6</v>
      </c>
      <c r="P287">
        <v>674863.99000000197</v>
      </c>
      <c r="Q287">
        <v>6846971.4000000004</v>
      </c>
    </row>
    <row r="288" spans="1:17">
      <c r="A288">
        <v>495</v>
      </c>
      <c r="B288">
        <v>70001476</v>
      </c>
      <c r="C288" t="e">
        <f>+#REF!</f>
        <v>#REF!</v>
      </c>
      <c r="D288" t="s">
        <v>274</v>
      </c>
      <c r="E288">
        <v>830390400000</v>
      </c>
      <c r="F288">
        <v>1411552718000</v>
      </c>
      <c r="G288">
        <v>1</v>
      </c>
      <c r="H288" t="s">
        <v>4306</v>
      </c>
      <c r="I288" t="s">
        <v>4307</v>
      </c>
      <c r="J288" t="s">
        <v>20</v>
      </c>
      <c r="K288" t="s">
        <v>21</v>
      </c>
      <c r="L288">
        <v>0</v>
      </c>
      <c r="M288">
        <v>0</v>
      </c>
      <c r="N288" t="s">
        <v>22</v>
      </c>
      <c r="O288">
        <v>6</v>
      </c>
      <c r="P288">
        <v>678624.85000000102</v>
      </c>
      <c r="Q288">
        <v>6842351.3600000003</v>
      </c>
    </row>
    <row r="289" spans="1:17">
      <c r="A289">
        <v>850</v>
      </c>
      <c r="B289">
        <v>30000137</v>
      </c>
      <c r="C289" t="e">
        <f>+#REF!</f>
        <v>#REF!</v>
      </c>
      <c r="D289" t="s">
        <v>4834</v>
      </c>
      <c r="E289">
        <v>787190400000</v>
      </c>
      <c r="F289">
        <v>1123596179000</v>
      </c>
      <c r="G289">
        <v>1</v>
      </c>
      <c r="H289" t="s">
        <v>7707</v>
      </c>
      <c r="I289" t="s">
        <v>7708</v>
      </c>
      <c r="J289" t="s">
        <v>20</v>
      </c>
      <c r="K289" t="s">
        <v>21</v>
      </c>
      <c r="L289">
        <v>0</v>
      </c>
      <c r="M289">
        <v>0</v>
      </c>
      <c r="N289" t="s">
        <v>22</v>
      </c>
      <c r="O289">
        <v>6</v>
      </c>
      <c r="P289">
        <v>851221.14999999898</v>
      </c>
      <c r="Q289">
        <v>6685789.21</v>
      </c>
    </row>
    <row r="290" spans="1:17">
      <c r="A290">
        <v>78</v>
      </c>
      <c r="B290">
        <v>40000988</v>
      </c>
      <c r="C290">
        <f>+PE217</f>
        <v>0</v>
      </c>
      <c r="D290" t="s">
        <v>20</v>
      </c>
      <c r="E290">
        <v>1065398400000</v>
      </c>
      <c r="F290" t="s">
        <v>20</v>
      </c>
      <c r="G290">
        <v>1</v>
      </c>
      <c r="H290" t="s">
        <v>729</v>
      </c>
      <c r="I290" t="s">
        <v>730</v>
      </c>
      <c r="J290" t="s">
        <v>20</v>
      </c>
      <c r="K290" t="s">
        <v>21</v>
      </c>
      <c r="L290">
        <v>0</v>
      </c>
      <c r="M290">
        <v>0</v>
      </c>
      <c r="N290" t="s">
        <v>22</v>
      </c>
      <c r="O290">
        <v>6</v>
      </c>
      <c r="P290">
        <v>941889.35999999905</v>
      </c>
      <c r="Q290">
        <v>6233265.7599999998</v>
      </c>
    </row>
    <row r="291" spans="1:17">
      <c r="A291">
        <v>497</v>
      </c>
      <c r="B291">
        <v>50000716</v>
      </c>
      <c r="C291" t="e">
        <f>+#REF!</f>
        <v>#REF!</v>
      </c>
      <c r="D291" t="s">
        <v>83</v>
      </c>
      <c r="E291">
        <v>610761600000</v>
      </c>
      <c r="F291">
        <v>1334851730000</v>
      </c>
      <c r="G291">
        <v>1</v>
      </c>
      <c r="H291" t="s">
        <v>4328</v>
      </c>
      <c r="I291" t="s">
        <v>4329</v>
      </c>
      <c r="J291" t="s">
        <v>20</v>
      </c>
      <c r="K291" t="s">
        <v>21</v>
      </c>
      <c r="L291">
        <v>0</v>
      </c>
      <c r="M291">
        <v>0</v>
      </c>
      <c r="N291" t="s">
        <v>22</v>
      </c>
      <c r="O291">
        <v>6</v>
      </c>
      <c r="P291">
        <v>666939.03999999899</v>
      </c>
      <c r="Q291">
        <v>6399665.3499999996</v>
      </c>
    </row>
    <row r="292" spans="1:17">
      <c r="A292">
        <v>896</v>
      </c>
      <c r="B292">
        <v>70022577</v>
      </c>
      <c r="C292" t="e">
        <f>+#REF!</f>
        <v>#REF!</v>
      </c>
      <c r="D292" t="s">
        <v>1094</v>
      </c>
      <c r="E292">
        <v>1294151906000</v>
      </c>
      <c r="F292">
        <v>1425482723000</v>
      </c>
      <c r="G292">
        <v>1</v>
      </c>
      <c r="H292" t="s">
        <v>8154</v>
      </c>
      <c r="I292" t="s">
        <v>8155</v>
      </c>
      <c r="J292" t="s">
        <v>20</v>
      </c>
      <c r="K292" t="s">
        <v>21</v>
      </c>
      <c r="L292">
        <v>0</v>
      </c>
      <c r="M292">
        <v>0</v>
      </c>
      <c r="N292" t="s">
        <v>22</v>
      </c>
      <c r="O292">
        <v>6</v>
      </c>
      <c r="P292">
        <v>683588.75999999803</v>
      </c>
      <c r="Q292">
        <v>6292360.4900000002</v>
      </c>
    </row>
    <row r="293" spans="1:17">
      <c r="A293">
        <v>217</v>
      </c>
      <c r="B293">
        <v>40000071</v>
      </c>
      <c r="C293">
        <f>+PE82</f>
        <v>0</v>
      </c>
      <c r="D293" t="s">
        <v>274</v>
      </c>
      <c r="E293">
        <v>610761600000</v>
      </c>
      <c r="F293">
        <v>1444214009000</v>
      </c>
      <c r="G293">
        <v>1</v>
      </c>
      <c r="H293" t="s">
        <v>1649</v>
      </c>
      <c r="I293" t="s">
        <v>1650</v>
      </c>
      <c r="J293" t="s">
        <v>20</v>
      </c>
      <c r="K293" t="s">
        <v>21</v>
      </c>
      <c r="L293">
        <v>0</v>
      </c>
      <c r="M293">
        <v>0</v>
      </c>
      <c r="N293" t="s">
        <v>22</v>
      </c>
      <c r="O293">
        <v>7</v>
      </c>
      <c r="P293">
        <v>836340.40999999596</v>
      </c>
      <c r="Q293">
        <v>6394065.0099999998</v>
      </c>
    </row>
    <row r="294" spans="1:17">
      <c r="A294">
        <v>90</v>
      </c>
      <c r="B294">
        <v>30002009</v>
      </c>
      <c r="C294">
        <f>+PE209</f>
        <v>0</v>
      </c>
      <c r="D294" t="s">
        <v>20</v>
      </c>
      <c r="E294">
        <v>917308800000</v>
      </c>
      <c r="F294" t="s">
        <v>20</v>
      </c>
      <c r="G294">
        <v>1</v>
      </c>
      <c r="H294" t="s">
        <v>991</v>
      </c>
      <c r="I294" t="s">
        <v>992</v>
      </c>
      <c r="J294" t="s">
        <v>993</v>
      </c>
      <c r="K294" t="s">
        <v>21</v>
      </c>
      <c r="L294">
        <v>0</v>
      </c>
      <c r="M294">
        <v>0</v>
      </c>
      <c r="N294" t="s">
        <v>22</v>
      </c>
      <c r="O294">
        <v>6</v>
      </c>
      <c r="P294">
        <v>842218.40999999596</v>
      </c>
      <c r="Q294">
        <v>6459183.4400000004</v>
      </c>
    </row>
    <row r="295" spans="1:17">
      <c r="A295">
        <v>743</v>
      </c>
      <c r="B295">
        <v>60000332</v>
      </c>
      <c r="C295" t="e">
        <f>+#REF!</f>
        <v>#REF!</v>
      </c>
      <c r="D295" t="s">
        <v>20</v>
      </c>
      <c r="E295">
        <v>787276800000</v>
      </c>
      <c r="F295" t="s">
        <v>20</v>
      </c>
      <c r="G295">
        <v>1</v>
      </c>
      <c r="H295" t="s">
        <v>5296</v>
      </c>
      <c r="I295" t="s">
        <v>5297</v>
      </c>
      <c r="J295" t="s">
        <v>20</v>
      </c>
      <c r="K295" t="s">
        <v>21</v>
      </c>
      <c r="L295">
        <v>0</v>
      </c>
      <c r="M295">
        <v>0</v>
      </c>
      <c r="N295" t="s">
        <v>22</v>
      </c>
      <c r="O295">
        <v>6</v>
      </c>
      <c r="P295">
        <v>485935.10000000102</v>
      </c>
      <c r="Q295">
        <v>6812471.4900000002</v>
      </c>
    </row>
    <row r="296" spans="1:17">
      <c r="A296">
        <v>291</v>
      </c>
      <c r="B296">
        <v>30002068</v>
      </c>
      <c r="C296">
        <f>+PE11</f>
        <v>0</v>
      </c>
      <c r="D296" t="s">
        <v>274</v>
      </c>
      <c r="E296">
        <v>610761600000</v>
      </c>
      <c r="F296">
        <v>1394205174000</v>
      </c>
      <c r="G296">
        <v>1</v>
      </c>
      <c r="H296" t="s">
        <v>2679</v>
      </c>
      <c r="I296" t="s">
        <v>2680</v>
      </c>
      <c r="J296" t="s">
        <v>20</v>
      </c>
      <c r="K296" t="s">
        <v>21</v>
      </c>
      <c r="L296">
        <v>0</v>
      </c>
      <c r="M296">
        <v>0</v>
      </c>
      <c r="N296" t="s">
        <v>22</v>
      </c>
      <c r="O296">
        <v>7</v>
      </c>
      <c r="P296">
        <v>912815.03999999899</v>
      </c>
      <c r="Q296">
        <v>6446787.0099999998</v>
      </c>
    </row>
    <row r="297" spans="1:17">
      <c r="A297">
        <v>808</v>
      </c>
      <c r="B297">
        <v>30000290</v>
      </c>
      <c r="C297" t="e">
        <f>+#REF!</f>
        <v>#REF!</v>
      </c>
      <c r="D297" t="s">
        <v>30</v>
      </c>
      <c r="E297">
        <v>610761600000</v>
      </c>
      <c r="F297">
        <v>1376045512000</v>
      </c>
      <c r="G297">
        <v>1</v>
      </c>
      <c r="H297" t="s">
        <v>6782</v>
      </c>
      <c r="I297" t="s">
        <v>6783</v>
      </c>
      <c r="J297" t="s">
        <v>20</v>
      </c>
      <c r="K297" t="s">
        <v>21</v>
      </c>
      <c r="L297">
        <v>0</v>
      </c>
      <c r="M297">
        <v>0</v>
      </c>
      <c r="N297" t="s">
        <v>22</v>
      </c>
      <c r="O297">
        <v>6</v>
      </c>
      <c r="P297">
        <v>921738.82999999798</v>
      </c>
      <c r="Q297">
        <v>6633075.8300000001</v>
      </c>
    </row>
    <row r="298" spans="1:17">
      <c r="A298">
        <v>613</v>
      </c>
      <c r="B298">
        <v>30000176</v>
      </c>
      <c r="C298" t="e">
        <f>+#REF!</f>
        <v>#REF!</v>
      </c>
      <c r="D298" t="s">
        <v>168</v>
      </c>
      <c r="E298">
        <v>610761600000</v>
      </c>
      <c r="F298">
        <v>1444984143000</v>
      </c>
      <c r="G298">
        <v>1</v>
      </c>
      <c r="H298" t="s">
        <v>1393</v>
      </c>
      <c r="I298" t="s">
        <v>1394</v>
      </c>
      <c r="J298" t="s">
        <v>20</v>
      </c>
      <c r="K298" t="s">
        <v>21</v>
      </c>
      <c r="L298">
        <v>0</v>
      </c>
      <c r="M298">
        <v>0</v>
      </c>
      <c r="N298" t="s">
        <v>22</v>
      </c>
      <c r="O298">
        <v>6</v>
      </c>
      <c r="P298">
        <v>885421.59000000404</v>
      </c>
      <c r="Q298">
        <v>6669241.5499999998</v>
      </c>
    </row>
    <row r="299" spans="1:17">
      <c r="A299">
        <v>757</v>
      </c>
      <c r="B299">
        <v>10000214</v>
      </c>
      <c r="C299" t="e">
        <f>+#REF!</f>
        <v>#REF!</v>
      </c>
      <c r="D299" t="s">
        <v>20</v>
      </c>
      <c r="E299" s="1">
        <v>759456000000</v>
      </c>
      <c r="F299" t="s">
        <v>20</v>
      </c>
      <c r="G299">
        <v>1</v>
      </c>
      <c r="H299" t="s">
        <v>6717</v>
      </c>
      <c r="I299" t="s">
        <v>6718</v>
      </c>
      <c r="J299" t="s">
        <v>20</v>
      </c>
      <c r="K299" t="s">
        <v>21</v>
      </c>
      <c r="L299">
        <v>0</v>
      </c>
      <c r="M299">
        <v>0</v>
      </c>
      <c r="N299" t="s">
        <v>22</v>
      </c>
      <c r="O299">
        <v>6</v>
      </c>
      <c r="P299">
        <v>679400.46000000101</v>
      </c>
      <c r="Q299">
        <v>7062984</v>
      </c>
    </row>
    <row r="300" spans="1:17">
      <c r="A300">
        <v>1013</v>
      </c>
      <c r="B300">
        <v>70014891</v>
      </c>
      <c r="C300" t="e">
        <f>+#REF!</f>
        <v>#REF!</v>
      </c>
      <c r="D300" t="s">
        <v>90</v>
      </c>
      <c r="E300">
        <v>1161099117000</v>
      </c>
      <c r="F300">
        <v>1161098596000</v>
      </c>
      <c r="G300">
        <v>1</v>
      </c>
      <c r="H300" t="s">
        <v>2020</v>
      </c>
      <c r="I300" t="s">
        <v>2021</v>
      </c>
      <c r="J300" t="s">
        <v>20</v>
      </c>
      <c r="K300" t="s">
        <v>21</v>
      </c>
      <c r="L300">
        <v>0</v>
      </c>
      <c r="M300">
        <v>0</v>
      </c>
      <c r="N300" t="s">
        <v>22</v>
      </c>
      <c r="O300">
        <v>7</v>
      </c>
      <c r="P300">
        <v>784242.5</v>
      </c>
      <c r="Q300">
        <v>6804709.7999999998</v>
      </c>
    </row>
    <row r="301" spans="1:17">
      <c r="A301">
        <v>1014</v>
      </c>
      <c r="B301">
        <v>20001004</v>
      </c>
      <c r="C301" t="e">
        <f>+#REF!</f>
        <v>#REF!</v>
      </c>
      <c r="D301" t="s">
        <v>168</v>
      </c>
      <c r="E301">
        <v>1168597191000</v>
      </c>
      <c r="F301">
        <v>1450361255000</v>
      </c>
      <c r="G301">
        <v>1</v>
      </c>
      <c r="H301" t="s">
        <v>2020</v>
      </c>
      <c r="I301" t="s">
        <v>2021</v>
      </c>
      <c r="J301" t="s">
        <v>20</v>
      </c>
      <c r="K301" t="s">
        <v>21</v>
      </c>
      <c r="L301">
        <v>0</v>
      </c>
      <c r="M301">
        <v>0</v>
      </c>
      <c r="N301" t="s">
        <v>22</v>
      </c>
      <c r="O301">
        <v>6</v>
      </c>
      <c r="P301">
        <v>784242.5</v>
      </c>
      <c r="Q301">
        <v>6804709.7999999998</v>
      </c>
    </row>
    <row r="302" spans="1:17">
      <c r="A302">
        <v>547</v>
      </c>
      <c r="B302">
        <v>70001221</v>
      </c>
      <c r="C302" t="e">
        <f>+#REF!</f>
        <v>#REF!</v>
      </c>
      <c r="D302" t="s">
        <v>83</v>
      </c>
      <c r="E302">
        <v>774489600000</v>
      </c>
      <c r="F302">
        <v>1359565931000</v>
      </c>
      <c r="G302">
        <v>1</v>
      </c>
      <c r="H302" t="s">
        <v>5516</v>
      </c>
      <c r="I302" t="s">
        <v>5517</v>
      </c>
      <c r="J302" t="s">
        <v>20</v>
      </c>
      <c r="K302" t="s">
        <v>21</v>
      </c>
      <c r="L302">
        <v>0</v>
      </c>
      <c r="M302">
        <v>0</v>
      </c>
      <c r="N302" t="s">
        <v>22</v>
      </c>
      <c r="O302">
        <v>6</v>
      </c>
      <c r="P302">
        <v>653277.20000000298</v>
      </c>
      <c r="Q302">
        <v>6855568.29</v>
      </c>
    </row>
    <row r="303" spans="1:17">
      <c r="A303">
        <v>434</v>
      </c>
      <c r="B303">
        <v>30001113</v>
      </c>
      <c r="C303" t="e">
        <f>+#REF!</f>
        <v>#REF!</v>
      </c>
      <c r="D303" t="s">
        <v>20</v>
      </c>
      <c r="E303" s="1">
        <v>1022544000000</v>
      </c>
      <c r="F303" t="s">
        <v>20</v>
      </c>
      <c r="G303">
        <v>1</v>
      </c>
      <c r="H303" t="s">
        <v>7497</v>
      </c>
      <c r="I303" t="s">
        <v>7497</v>
      </c>
      <c r="J303" t="s">
        <v>20</v>
      </c>
      <c r="K303" t="s">
        <v>21</v>
      </c>
      <c r="L303">
        <v>0</v>
      </c>
      <c r="M303">
        <v>0</v>
      </c>
      <c r="N303" t="s">
        <v>22</v>
      </c>
      <c r="O303">
        <v>7</v>
      </c>
      <c r="P303">
        <v>891689.13000000303</v>
      </c>
      <c r="Q303">
        <v>6520887.9100000001</v>
      </c>
    </row>
    <row r="304" spans="1:17">
      <c r="A304">
        <v>766</v>
      </c>
      <c r="B304">
        <v>70002030</v>
      </c>
      <c r="C304" t="e">
        <f>+#REF!</f>
        <v>#REF!</v>
      </c>
      <c r="D304" t="s">
        <v>30</v>
      </c>
      <c r="E304">
        <v>1340033895000</v>
      </c>
      <c r="F304">
        <v>1340033667000</v>
      </c>
      <c r="G304">
        <v>1</v>
      </c>
      <c r="H304" t="s">
        <v>3659</v>
      </c>
      <c r="I304" t="s">
        <v>3660</v>
      </c>
      <c r="J304" t="s">
        <v>3661</v>
      </c>
      <c r="K304" t="s">
        <v>21</v>
      </c>
      <c r="L304">
        <v>0</v>
      </c>
      <c r="M304">
        <v>0</v>
      </c>
      <c r="N304" t="s">
        <v>22</v>
      </c>
      <c r="O304">
        <v>6</v>
      </c>
      <c r="P304">
        <v>655918.45000000298</v>
      </c>
      <c r="Q304">
        <v>6868047.4800000004</v>
      </c>
    </row>
    <row r="305" spans="1:17">
      <c r="A305">
        <v>439</v>
      </c>
      <c r="B305">
        <v>40002055</v>
      </c>
      <c r="C305" t="e">
        <f>+#REF!</f>
        <v>#REF!</v>
      </c>
      <c r="D305" t="s">
        <v>482</v>
      </c>
      <c r="E305">
        <v>1111748832000</v>
      </c>
      <c r="F305">
        <v>1397558808000</v>
      </c>
      <c r="G305">
        <v>1</v>
      </c>
      <c r="H305" t="s">
        <v>7533</v>
      </c>
      <c r="I305" t="s">
        <v>7534</v>
      </c>
      <c r="J305" t="s">
        <v>26</v>
      </c>
      <c r="K305" t="s">
        <v>21</v>
      </c>
      <c r="L305">
        <v>0</v>
      </c>
      <c r="M305">
        <v>0</v>
      </c>
      <c r="N305" t="s">
        <v>22</v>
      </c>
      <c r="O305">
        <v>6</v>
      </c>
      <c r="P305">
        <v>836699</v>
      </c>
      <c r="Q305">
        <v>6353795.2000000002</v>
      </c>
    </row>
    <row r="306" spans="1:17">
      <c r="A306">
        <v>773</v>
      </c>
      <c r="B306">
        <v>10000156</v>
      </c>
      <c r="C306" t="e">
        <f>+#REF!</f>
        <v>#REF!</v>
      </c>
      <c r="D306" t="s">
        <v>20</v>
      </c>
      <c r="E306">
        <v>610761600000</v>
      </c>
      <c r="F306" t="s">
        <v>20</v>
      </c>
      <c r="G306">
        <v>1</v>
      </c>
      <c r="H306" t="s">
        <v>3717</v>
      </c>
      <c r="I306" t="s">
        <v>3718</v>
      </c>
      <c r="J306" t="s">
        <v>20</v>
      </c>
      <c r="K306" t="s">
        <v>21</v>
      </c>
      <c r="L306">
        <v>0</v>
      </c>
      <c r="M306">
        <v>0</v>
      </c>
      <c r="N306" t="s">
        <v>22</v>
      </c>
      <c r="O306">
        <v>6</v>
      </c>
      <c r="P306">
        <v>709300.03999999899</v>
      </c>
      <c r="Q306">
        <v>7068189.6200000001</v>
      </c>
    </row>
    <row r="307" spans="1:17">
      <c r="A307">
        <v>292</v>
      </c>
      <c r="B307">
        <v>30003392</v>
      </c>
      <c r="C307">
        <f>+PE20</f>
        <v>0</v>
      </c>
      <c r="D307" t="s">
        <v>274</v>
      </c>
      <c r="E307" s="1">
        <v>1025568000000</v>
      </c>
      <c r="F307">
        <v>1394206815000</v>
      </c>
      <c r="G307">
        <v>1</v>
      </c>
      <c r="H307" t="s">
        <v>2687</v>
      </c>
      <c r="I307" t="s">
        <v>2688</v>
      </c>
      <c r="J307" t="s">
        <v>20</v>
      </c>
      <c r="K307" t="s">
        <v>21</v>
      </c>
      <c r="L307">
        <v>0</v>
      </c>
      <c r="M307">
        <v>0</v>
      </c>
      <c r="N307" t="s">
        <v>22</v>
      </c>
      <c r="O307">
        <v>6</v>
      </c>
      <c r="P307">
        <v>925796.88000000303</v>
      </c>
      <c r="Q307">
        <v>6467513.79</v>
      </c>
    </row>
    <row r="308" spans="1:17">
      <c r="A308">
        <v>669</v>
      </c>
      <c r="B308">
        <v>50000795</v>
      </c>
      <c r="C308" t="e">
        <f>+#REF!</f>
        <v>#REF!</v>
      </c>
      <c r="D308" t="s">
        <v>212</v>
      </c>
      <c r="E308">
        <v>610761600000</v>
      </c>
      <c r="F308">
        <v>1128436138000</v>
      </c>
      <c r="G308">
        <v>1</v>
      </c>
      <c r="H308" t="s">
        <v>2276</v>
      </c>
      <c r="I308" t="s">
        <v>2277</v>
      </c>
      <c r="J308" t="s">
        <v>2278</v>
      </c>
      <c r="K308" t="s">
        <v>21</v>
      </c>
      <c r="L308">
        <v>0</v>
      </c>
      <c r="M308">
        <v>0</v>
      </c>
      <c r="N308" t="s">
        <v>22</v>
      </c>
      <c r="O308">
        <v>6</v>
      </c>
      <c r="P308">
        <v>638442.21999999904</v>
      </c>
      <c r="Q308">
        <v>6383546.9000000004</v>
      </c>
    </row>
    <row r="309" spans="1:17">
      <c r="A309">
        <v>1027</v>
      </c>
      <c r="B309">
        <v>70054728</v>
      </c>
      <c r="C309" t="e">
        <f>+#REF!</f>
        <v>#REF!</v>
      </c>
      <c r="D309" t="s">
        <v>168</v>
      </c>
      <c r="E309">
        <v>1442586166000</v>
      </c>
      <c r="F309">
        <v>1425375665000</v>
      </c>
      <c r="G309">
        <v>1</v>
      </c>
      <c r="H309" t="s">
        <v>6480</v>
      </c>
      <c r="I309" t="s">
        <v>6481</v>
      </c>
      <c r="J309" t="s">
        <v>6482</v>
      </c>
      <c r="K309" t="s">
        <v>21</v>
      </c>
      <c r="L309">
        <v>0</v>
      </c>
      <c r="M309">
        <v>0</v>
      </c>
      <c r="N309" t="s">
        <v>22</v>
      </c>
      <c r="O309">
        <v>7</v>
      </c>
      <c r="P309">
        <v>838734.60000000102</v>
      </c>
      <c r="Q309">
        <v>6393862.7300000004</v>
      </c>
    </row>
    <row r="310" spans="1:17">
      <c r="A310">
        <v>1028</v>
      </c>
      <c r="B310">
        <v>70054828</v>
      </c>
      <c r="C310" t="e">
        <f>+#REF!</f>
        <v>#REF!</v>
      </c>
      <c r="D310" t="s">
        <v>168</v>
      </c>
      <c r="E310">
        <v>1442586191000</v>
      </c>
      <c r="F310">
        <v>1425375689000</v>
      </c>
      <c r="G310">
        <v>1</v>
      </c>
      <c r="H310" t="s">
        <v>6480</v>
      </c>
      <c r="I310" t="s">
        <v>6481</v>
      </c>
      <c r="J310" t="s">
        <v>6482</v>
      </c>
      <c r="K310" t="s">
        <v>21</v>
      </c>
      <c r="L310">
        <v>0</v>
      </c>
      <c r="M310">
        <v>0</v>
      </c>
      <c r="N310" t="s">
        <v>22</v>
      </c>
      <c r="O310">
        <v>7</v>
      </c>
      <c r="P310">
        <v>838734.60000000102</v>
      </c>
      <c r="Q310">
        <v>6393862.7300000004</v>
      </c>
    </row>
    <row r="311" spans="1:17">
      <c r="A311">
        <v>1029</v>
      </c>
      <c r="B311">
        <v>70054628</v>
      </c>
      <c r="C311" t="e">
        <f>+#REF!</f>
        <v>#REF!</v>
      </c>
      <c r="D311" t="s">
        <v>168</v>
      </c>
      <c r="E311">
        <v>1442586154000</v>
      </c>
      <c r="F311">
        <v>1425375579000</v>
      </c>
      <c r="G311">
        <v>1</v>
      </c>
      <c r="H311" t="s">
        <v>6480</v>
      </c>
      <c r="I311" t="s">
        <v>6481</v>
      </c>
      <c r="J311" t="s">
        <v>6482</v>
      </c>
      <c r="K311" t="s">
        <v>21</v>
      </c>
      <c r="L311">
        <v>0</v>
      </c>
      <c r="M311">
        <v>0</v>
      </c>
      <c r="N311" t="s">
        <v>22</v>
      </c>
      <c r="O311">
        <v>7</v>
      </c>
      <c r="P311">
        <v>838734.60000000102</v>
      </c>
      <c r="Q311">
        <v>6393862.7300000004</v>
      </c>
    </row>
    <row r="312" spans="1:17">
      <c r="A312">
        <v>1030</v>
      </c>
      <c r="B312">
        <v>40000070</v>
      </c>
      <c r="C312" t="e">
        <f>+#REF!</f>
        <v>#REF!</v>
      </c>
      <c r="D312" t="s">
        <v>168</v>
      </c>
      <c r="E312">
        <v>1442586524000</v>
      </c>
      <c r="F312" t="s">
        <v>20</v>
      </c>
      <c r="G312">
        <v>1</v>
      </c>
      <c r="H312" t="s">
        <v>6480</v>
      </c>
      <c r="I312" t="s">
        <v>6481</v>
      </c>
      <c r="J312" t="s">
        <v>6482</v>
      </c>
      <c r="K312" t="s">
        <v>21</v>
      </c>
      <c r="L312">
        <v>0</v>
      </c>
      <c r="M312">
        <v>0</v>
      </c>
      <c r="N312" t="s">
        <v>22</v>
      </c>
      <c r="O312">
        <v>7</v>
      </c>
      <c r="P312">
        <v>838734.60000000102</v>
      </c>
      <c r="Q312">
        <v>6393862.7300000004</v>
      </c>
    </row>
    <row r="313" spans="1:17">
      <c r="A313">
        <v>1031</v>
      </c>
      <c r="B313">
        <v>70054928</v>
      </c>
      <c r="C313" t="e">
        <f>+#REF!</f>
        <v>#REF!</v>
      </c>
      <c r="D313" t="s">
        <v>168</v>
      </c>
      <c r="E313">
        <v>1442586202000</v>
      </c>
      <c r="F313">
        <v>1425375716000</v>
      </c>
      <c r="G313">
        <v>1</v>
      </c>
      <c r="H313" t="s">
        <v>6480</v>
      </c>
      <c r="I313" t="s">
        <v>6481</v>
      </c>
      <c r="J313" t="s">
        <v>6482</v>
      </c>
      <c r="K313" t="s">
        <v>21</v>
      </c>
      <c r="L313">
        <v>0</v>
      </c>
      <c r="M313">
        <v>0</v>
      </c>
      <c r="N313" t="s">
        <v>22</v>
      </c>
      <c r="O313">
        <v>7</v>
      </c>
      <c r="P313">
        <v>838734.60000000102</v>
      </c>
      <c r="Q313">
        <v>6393862.7300000004</v>
      </c>
    </row>
    <row r="314" spans="1:17">
      <c r="A314">
        <v>854</v>
      </c>
      <c r="B314">
        <v>30000744</v>
      </c>
      <c r="C314" t="e">
        <f>+#REF!</f>
        <v>#REF!</v>
      </c>
      <c r="D314" t="s">
        <v>30</v>
      </c>
      <c r="E314">
        <v>788659200000</v>
      </c>
      <c r="F314">
        <v>1409933740000</v>
      </c>
      <c r="G314">
        <v>1</v>
      </c>
      <c r="H314" t="s">
        <v>7186</v>
      </c>
      <c r="I314" t="s">
        <v>7187</v>
      </c>
      <c r="J314" t="s">
        <v>20</v>
      </c>
      <c r="K314" t="s">
        <v>21</v>
      </c>
      <c r="L314">
        <v>0</v>
      </c>
      <c r="M314">
        <v>0</v>
      </c>
      <c r="N314" t="s">
        <v>22</v>
      </c>
      <c r="O314">
        <v>6</v>
      </c>
      <c r="P314">
        <v>939262.93999999797</v>
      </c>
      <c r="Q314">
        <v>6554882.0199999996</v>
      </c>
    </row>
    <row r="315" spans="1:17">
      <c r="A315">
        <v>474</v>
      </c>
      <c r="B315">
        <v>40000435</v>
      </c>
      <c r="C315" t="e">
        <f>+#REF!</f>
        <v>#REF!</v>
      </c>
      <c r="D315" t="s">
        <v>20</v>
      </c>
      <c r="E315">
        <v>1010534400000</v>
      </c>
      <c r="F315" t="s">
        <v>20</v>
      </c>
      <c r="G315">
        <v>1</v>
      </c>
      <c r="H315" t="s">
        <v>4213</v>
      </c>
      <c r="I315" t="s">
        <v>4214</v>
      </c>
      <c r="J315" t="s">
        <v>20</v>
      </c>
      <c r="K315" t="s">
        <v>21</v>
      </c>
      <c r="L315">
        <v>0</v>
      </c>
      <c r="M315">
        <v>0</v>
      </c>
      <c r="N315" t="s">
        <v>22</v>
      </c>
      <c r="O315">
        <v>6</v>
      </c>
      <c r="P315">
        <v>849278.39999999898</v>
      </c>
      <c r="Q315">
        <v>6309008.6799999997</v>
      </c>
    </row>
    <row r="316" spans="1:17">
      <c r="A316">
        <v>9</v>
      </c>
      <c r="B316">
        <v>50000414</v>
      </c>
      <c r="C316">
        <f>+PE313</f>
        <v>0</v>
      </c>
      <c r="D316" t="s">
        <v>482</v>
      </c>
      <c r="E316" s="1">
        <v>1005264000000</v>
      </c>
      <c r="F316">
        <v>1393847649000</v>
      </c>
      <c r="G316">
        <v>1</v>
      </c>
      <c r="H316" t="s">
        <v>6883</v>
      </c>
      <c r="I316" t="s">
        <v>6884</v>
      </c>
      <c r="J316" t="s">
        <v>20</v>
      </c>
      <c r="K316" t="s">
        <v>21</v>
      </c>
      <c r="L316">
        <v>0</v>
      </c>
      <c r="M316">
        <v>0</v>
      </c>
      <c r="N316" t="s">
        <v>22</v>
      </c>
      <c r="O316">
        <v>7</v>
      </c>
      <c r="P316">
        <v>429709.64999999898</v>
      </c>
      <c r="Q316">
        <v>6446896.9699999997</v>
      </c>
    </row>
    <row r="317" spans="1:17">
      <c r="A317">
        <v>966</v>
      </c>
      <c r="B317">
        <v>70008804</v>
      </c>
      <c r="C317" t="e">
        <f>+#REF!</f>
        <v>#REF!</v>
      </c>
      <c r="D317" t="s">
        <v>43</v>
      </c>
      <c r="E317">
        <v>1141124703000</v>
      </c>
      <c r="F317">
        <v>1141124690000</v>
      </c>
      <c r="G317">
        <v>1</v>
      </c>
      <c r="H317" t="s">
        <v>7986</v>
      </c>
      <c r="I317" t="s">
        <v>7987</v>
      </c>
      <c r="J317" t="s">
        <v>20</v>
      </c>
      <c r="K317" t="s">
        <v>21</v>
      </c>
      <c r="L317">
        <v>0</v>
      </c>
      <c r="M317">
        <v>0</v>
      </c>
      <c r="N317" t="s">
        <v>22</v>
      </c>
      <c r="O317">
        <v>6</v>
      </c>
      <c r="P317">
        <v>803467.78999999899</v>
      </c>
      <c r="Q317">
        <v>6883934.6200000001</v>
      </c>
    </row>
    <row r="318" spans="1:17">
      <c r="A318">
        <v>102</v>
      </c>
      <c r="B318">
        <v>40000117</v>
      </c>
      <c r="C318">
        <f>+PE221</f>
        <v>0</v>
      </c>
      <c r="D318" t="s">
        <v>168</v>
      </c>
      <c r="E318">
        <v>1459504472000</v>
      </c>
      <c r="F318" t="s">
        <v>20</v>
      </c>
      <c r="G318">
        <v>1</v>
      </c>
      <c r="H318" t="s">
        <v>1248</v>
      </c>
      <c r="I318" t="s">
        <v>1249</v>
      </c>
      <c r="J318" t="s">
        <v>20</v>
      </c>
      <c r="K318" t="s">
        <v>21</v>
      </c>
      <c r="L318">
        <v>0</v>
      </c>
      <c r="M318">
        <v>0</v>
      </c>
      <c r="N318" t="s">
        <v>22</v>
      </c>
      <c r="O318">
        <v>6</v>
      </c>
      <c r="P318">
        <v>943252.17000000202</v>
      </c>
      <c r="Q318">
        <v>6377314.3700000001</v>
      </c>
    </row>
    <row r="319" spans="1:17">
      <c r="A319">
        <v>670</v>
      </c>
      <c r="B319">
        <v>30000361</v>
      </c>
      <c r="C319" t="e">
        <f>+#REF!</f>
        <v>#REF!</v>
      </c>
      <c r="D319" t="s">
        <v>38</v>
      </c>
      <c r="E319">
        <v>979689600000</v>
      </c>
      <c r="F319">
        <v>1211890242000</v>
      </c>
      <c r="G319">
        <v>1</v>
      </c>
      <c r="H319" t="s">
        <v>2294</v>
      </c>
      <c r="I319" t="s">
        <v>2295</v>
      </c>
      <c r="J319" t="s">
        <v>26</v>
      </c>
      <c r="K319" t="s">
        <v>21</v>
      </c>
      <c r="L319">
        <v>0</v>
      </c>
      <c r="M319">
        <v>0</v>
      </c>
      <c r="N319" t="s">
        <v>22</v>
      </c>
      <c r="O319">
        <v>6</v>
      </c>
      <c r="P319">
        <v>823337.82</v>
      </c>
      <c r="Q319">
        <v>6611570.0899999999</v>
      </c>
    </row>
    <row r="320" spans="1:17">
      <c r="A320">
        <v>204</v>
      </c>
      <c r="B320">
        <v>30001126</v>
      </c>
      <c r="C320">
        <f>+PE121</f>
        <v>0</v>
      </c>
      <c r="D320" t="s">
        <v>56</v>
      </c>
      <c r="E320">
        <v>1332160010000</v>
      </c>
      <c r="F320">
        <v>1332159837000</v>
      </c>
      <c r="G320">
        <v>1</v>
      </c>
      <c r="H320" t="s">
        <v>1971</v>
      </c>
      <c r="I320" t="s">
        <v>1972</v>
      </c>
      <c r="J320" t="s">
        <v>20</v>
      </c>
      <c r="K320" t="s">
        <v>21</v>
      </c>
      <c r="L320">
        <v>0</v>
      </c>
      <c r="M320">
        <v>0</v>
      </c>
      <c r="N320" t="s">
        <v>22</v>
      </c>
      <c r="O320">
        <v>6</v>
      </c>
      <c r="P320">
        <v>849201.84000000404</v>
      </c>
      <c r="Q320">
        <v>6519503.1500000004</v>
      </c>
    </row>
    <row r="321" spans="1:17">
      <c r="A321">
        <v>964</v>
      </c>
      <c r="B321">
        <v>20002124</v>
      </c>
      <c r="C321" t="e">
        <f>+#REF!</f>
        <v>#REF!</v>
      </c>
      <c r="D321" t="s">
        <v>805</v>
      </c>
      <c r="E321">
        <v>971049600000</v>
      </c>
      <c r="F321">
        <v>1279539750000</v>
      </c>
      <c r="G321">
        <v>1</v>
      </c>
      <c r="H321" t="s">
        <v>7972</v>
      </c>
      <c r="I321" t="s">
        <v>7973</v>
      </c>
      <c r="J321" t="s">
        <v>20</v>
      </c>
      <c r="K321" t="s">
        <v>21</v>
      </c>
      <c r="L321">
        <v>0</v>
      </c>
      <c r="M321">
        <v>0</v>
      </c>
      <c r="N321" t="s">
        <v>22</v>
      </c>
      <c r="O321">
        <v>6</v>
      </c>
      <c r="P321">
        <v>931382.67000000202</v>
      </c>
      <c r="Q321">
        <v>6855831.5800000001</v>
      </c>
    </row>
    <row r="322" spans="1:17">
      <c r="A322">
        <v>464</v>
      </c>
      <c r="B322">
        <v>60000311</v>
      </c>
      <c r="C322" t="e">
        <f>+#REF!</f>
        <v>#REF!</v>
      </c>
      <c r="D322" t="s">
        <v>482</v>
      </c>
      <c r="E322">
        <v>1059609600000</v>
      </c>
      <c r="F322">
        <v>1386596085000</v>
      </c>
      <c r="G322">
        <v>1</v>
      </c>
      <c r="H322" t="s">
        <v>3973</v>
      </c>
      <c r="I322" t="s">
        <v>3974</v>
      </c>
      <c r="J322" t="s">
        <v>20</v>
      </c>
      <c r="K322" t="s">
        <v>21</v>
      </c>
      <c r="L322">
        <v>0</v>
      </c>
      <c r="M322">
        <v>0</v>
      </c>
      <c r="N322" t="s">
        <v>22</v>
      </c>
      <c r="O322">
        <v>6</v>
      </c>
      <c r="P322">
        <v>584746.39999999898</v>
      </c>
      <c r="Q322">
        <v>6812445.3899999997</v>
      </c>
    </row>
    <row r="323" spans="1:17">
      <c r="A323">
        <v>745</v>
      </c>
      <c r="B323">
        <v>20000604</v>
      </c>
      <c r="C323" t="e">
        <f>+#REF!</f>
        <v>#REF!</v>
      </c>
      <c r="D323" t="s">
        <v>20</v>
      </c>
      <c r="E323">
        <v>610761600000</v>
      </c>
      <c r="F323" t="s">
        <v>20</v>
      </c>
      <c r="G323">
        <v>1</v>
      </c>
      <c r="H323" t="s">
        <v>5302</v>
      </c>
      <c r="I323" t="s">
        <v>5303</v>
      </c>
      <c r="J323" t="s">
        <v>20</v>
      </c>
      <c r="K323" t="s">
        <v>21</v>
      </c>
      <c r="L323">
        <v>0</v>
      </c>
      <c r="M323">
        <v>0</v>
      </c>
      <c r="N323" t="s">
        <v>22</v>
      </c>
      <c r="O323">
        <v>6</v>
      </c>
      <c r="P323">
        <v>810952.25999999803</v>
      </c>
      <c r="Q323">
        <v>6860921.9500000002</v>
      </c>
    </row>
    <row r="324" spans="1:17">
      <c r="A324">
        <v>93</v>
      </c>
      <c r="B324">
        <v>70001018</v>
      </c>
      <c r="C324">
        <f>+PE236</f>
        <v>0</v>
      </c>
      <c r="D324" t="s">
        <v>83</v>
      </c>
      <c r="E324">
        <v>774489600000</v>
      </c>
      <c r="F324">
        <v>1317823026000</v>
      </c>
      <c r="G324">
        <v>1</v>
      </c>
      <c r="H324" t="s">
        <v>1001</v>
      </c>
      <c r="I324" t="s">
        <v>1002</v>
      </c>
      <c r="J324" t="s">
        <v>20</v>
      </c>
      <c r="K324" t="s">
        <v>21</v>
      </c>
      <c r="L324">
        <v>0</v>
      </c>
      <c r="M324">
        <v>0</v>
      </c>
      <c r="N324" t="s">
        <v>22</v>
      </c>
      <c r="O324">
        <v>6</v>
      </c>
      <c r="P324">
        <v>648859.07999999798</v>
      </c>
      <c r="Q324">
        <v>6865039.6699999999</v>
      </c>
    </row>
    <row r="325" spans="1:17">
      <c r="A325">
        <v>552</v>
      </c>
      <c r="B325">
        <v>70000846</v>
      </c>
      <c r="C325" t="e">
        <f>+#REF!</f>
        <v>#REF!</v>
      </c>
      <c r="D325" t="s">
        <v>20</v>
      </c>
      <c r="E325">
        <v>774489600000</v>
      </c>
      <c r="F325" t="s">
        <v>20</v>
      </c>
      <c r="G325">
        <v>1</v>
      </c>
      <c r="H325" t="s">
        <v>4960</v>
      </c>
      <c r="I325" t="s">
        <v>4961</v>
      </c>
      <c r="J325" t="s">
        <v>20</v>
      </c>
      <c r="K325" t="s">
        <v>21</v>
      </c>
      <c r="L325">
        <v>0</v>
      </c>
      <c r="M325">
        <v>0</v>
      </c>
      <c r="N325" t="s">
        <v>22</v>
      </c>
      <c r="O325">
        <v>6</v>
      </c>
      <c r="P325">
        <v>655955.75999999803</v>
      </c>
      <c r="Q325">
        <v>6870279.4699999997</v>
      </c>
    </row>
    <row r="326" spans="1:17">
      <c r="A326">
        <v>410</v>
      </c>
      <c r="B326">
        <v>10000340</v>
      </c>
      <c r="C326" t="e">
        <f>+#REF!</f>
        <v>#REF!</v>
      </c>
      <c r="D326" t="s">
        <v>274</v>
      </c>
      <c r="E326">
        <v>982195200000</v>
      </c>
      <c r="F326">
        <v>1422010945000</v>
      </c>
      <c r="G326">
        <v>1</v>
      </c>
      <c r="H326" t="s">
        <v>6941</v>
      </c>
      <c r="I326" t="s">
        <v>6942</v>
      </c>
      <c r="J326" t="s">
        <v>6943</v>
      </c>
      <c r="K326" t="s">
        <v>21</v>
      </c>
      <c r="L326">
        <v>0</v>
      </c>
      <c r="M326">
        <v>0</v>
      </c>
      <c r="N326" t="s">
        <v>22</v>
      </c>
      <c r="O326">
        <v>6</v>
      </c>
      <c r="P326">
        <v>695054.89999999898</v>
      </c>
      <c r="Q326">
        <v>7039183.8899999997</v>
      </c>
    </row>
    <row r="327" spans="1:17">
      <c r="A327">
        <v>829</v>
      </c>
      <c r="B327">
        <v>70001641</v>
      </c>
      <c r="C327" t="e">
        <f>+#REF!</f>
        <v>#REF!</v>
      </c>
      <c r="D327" t="s">
        <v>274</v>
      </c>
      <c r="E327">
        <v>774489600000</v>
      </c>
      <c r="F327">
        <v>1411469169000</v>
      </c>
      <c r="G327">
        <v>1</v>
      </c>
      <c r="H327" t="s">
        <v>3597</v>
      </c>
      <c r="I327" t="s">
        <v>3598</v>
      </c>
      <c r="J327" t="s">
        <v>20</v>
      </c>
      <c r="K327" t="s">
        <v>21</v>
      </c>
      <c r="L327">
        <v>0</v>
      </c>
      <c r="M327">
        <v>0</v>
      </c>
      <c r="N327" t="s">
        <v>22</v>
      </c>
      <c r="O327">
        <v>6</v>
      </c>
      <c r="P327">
        <v>683161.89000000095</v>
      </c>
      <c r="Q327">
        <v>6827694.0599999996</v>
      </c>
    </row>
    <row r="328" spans="1:17">
      <c r="A328">
        <v>943</v>
      </c>
      <c r="B328">
        <v>70044295</v>
      </c>
      <c r="C328" t="e">
        <f>+#REF!</f>
        <v>#REF!</v>
      </c>
      <c r="D328" t="s">
        <v>74</v>
      </c>
      <c r="E328">
        <v>1368528266000</v>
      </c>
      <c r="F328">
        <v>1368528101000</v>
      </c>
      <c r="G328">
        <v>1</v>
      </c>
      <c r="H328" t="s">
        <v>75</v>
      </c>
      <c r="I328" t="s">
        <v>76</v>
      </c>
      <c r="J328" t="s">
        <v>20</v>
      </c>
      <c r="K328" t="s">
        <v>21</v>
      </c>
      <c r="L328">
        <v>0</v>
      </c>
      <c r="M328">
        <v>0</v>
      </c>
      <c r="N328" t="s">
        <v>22</v>
      </c>
      <c r="O328">
        <v>6</v>
      </c>
      <c r="P328">
        <v>664507.71999999904</v>
      </c>
      <c r="Q328">
        <v>6737119.8700000001</v>
      </c>
    </row>
    <row r="329" spans="1:17">
      <c r="A329">
        <v>944</v>
      </c>
      <c r="B329">
        <v>70044395</v>
      </c>
      <c r="C329" t="e">
        <f>+#REF!</f>
        <v>#REF!</v>
      </c>
      <c r="D329" t="s">
        <v>74</v>
      </c>
      <c r="E329">
        <v>1368528300000</v>
      </c>
      <c r="F329">
        <v>1368528106000</v>
      </c>
      <c r="G329">
        <v>1</v>
      </c>
      <c r="H329" t="s">
        <v>75</v>
      </c>
      <c r="I329" t="s">
        <v>76</v>
      </c>
      <c r="J329" t="s">
        <v>20</v>
      </c>
      <c r="K329" t="s">
        <v>21</v>
      </c>
      <c r="L329">
        <v>0</v>
      </c>
      <c r="M329">
        <v>0</v>
      </c>
      <c r="N329" t="s">
        <v>22</v>
      </c>
      <c r="O329">
        <v>7</v>
      </c>
      <c r="P329">
        <v>664507.71999999904</v>
      </c>
      <c r="Q329">
        <v>6737119.8700000001</v>
      </c>
    </row>
    <row r="330" spans="1:17">
      <c r="A330">
        <v>945</v>
      </c>
      <c r="B330">
        <v>70044495</v>
      </c>
      <c r="C330" t="e">
        <f>+#REF!</f>
        <v>#REF!</v>
      </c>
      <c r="D330" t="s">
        <v>74</v>
      </c>
      <c r="E330">
        <v>1368528293000</v>
      </c>
      <c r="F330">
        <v>1368528110000</v>
      </c>
      <c r="G330">
        <v>1</v>
      </c>
      <c r="H330" t="s">
        <v>75</v>
      </c>
      <c r="I330" t="s">
        <v>76</v>
      </c>
      <c r="J330" t="s">
        <v>20</v>
      </c>
      <c r="K330" t="s">
        <v>21</v>
      </c>
      <c r="L330">
        <v>0</v>
      </c>
      <c r="M330">
        <v>0</v>
      </c>
      <c r="N330" t="s">
        <v>22</v>
      </c>
      <c r="O330">
        <v>7</v>
      </c>
      <c r="P330">
        <v>664507.71999999904</v>
      </c>
      <c r="Q330">
        <v>6737119.8700000001</v>
      </c>
    </row>
    <row r="331" spans="1:17">
      <c r="A331">
        <v>946</v>
      </c>
      <c r="B331">
        <v>70044695</v>
      </c>
      <c r="C331" t="e">
        <f>+#REF!</f>
        <v>#REF!</v>
      </c>
      <c r="D331" t="s">
        <v>74</v>
      </c>
      <c r="E331">
        <v>1368528280000</v>
      </c>
      <c r="F331">
        <v>1368528119000</v>
      </c>
      <c r="G331">
        <v>1</v>
      </c>
      <c r="H331" t="s">
        <v>75</v>
      </c>
      <c r="I331" t="s">
        <v>76</v>
      </c>
      <c r="J331" t="s">
        <v>20</v>
      </c>
      <c r="K331" t="s">
        <v>21</v>
      </c>
      <c r="L331">
        <v>0</v>
      </c>
      <c r="M331">
        <v>0</v>
      </c>
      <c r="N331" t="s">
        <v>22</v>
      </c>
      <c r="O331">
        <v>7</v>
      </c>
      <c r="P331">
        <v>664507.71999999904</v>
      </c>
      <c r="Q331">
        <v>6737119.8700000001</v>
      </c>
    </row>
    <row r="332" spans="1:17">
      <c r="A332">
        <v>947</v>
      </c>
      <c r="B332">
        <v>70044595</v>
      </c>
      <c r="C332" t="e">
        <f>+#REF!</f>
        <v>#REF!</v>
      </c>
      <c r="D332" t="s">
        <v>74</v>
      </c>
      <c r="E332">
        <v>1368528287000</v>
      </c>
      <c r="F332">
        <v>1368528115000</v>
      </c>
      <c r="G332">
        <v>1</v>
      </c>
      <c r="H332" t="s">
        <v>75</v>
      </c>
      <c r="I332" t="s">
        <v>76</v>
      </c>
      <c r="J332" t="s">
        <v>20</v>
      </c>
      <c r="K332" t="s">
        <v>21</v>
      </c>
      <c r="L332">
        <v>0</v>
      </c>
      <c r="M332">
        <v>0</v>
      </c>
      <c r="N332" t="s">
        <v>22</v>
      </c>
      <c r="O332">
        <v>7</v>
      </c>
      <c r="P332">
        <v>664507.71999999904</v>
      </c>
      <c r="Q332">
        <v>6737119.8700000001</v>
      </c>
    </row>
    <row r="333" spans="1:17">
      <c r="A333">
        <v>948</v>
      </c>
      <c r="B333">
        <v>70044795</v>
      </c>
      <c r="C333" t="e">
        <f>+#REF!</f>
        <v>#REF!</v>
      </c>
      <c r="D333" t="s">
        <v>74</v>
      </c>
      <c r="E333">
        <v>1368528272000</v>
      </c>
      <c r="F333">
        <v>1368528123000</v>
      </c>
      <c r="G333">
        <v>1</v>
      </c>
      <c r="H333" t="s">
        <v>75</v>
      </c>
      <c r="I333" t="s">
        <v>76</v>
      </c>
      <c r="J333" t="s">
        <v>20</v>
      </c>
      <c r="K333" t="s">
        <v>21</v>
      </c>
      <c r="L333">
        <v>0</v>
      </c>
      <c r="M333">
        <v>0</v>
      </c>
      <c r="N333" t="s">
        <v>22</v>
      </c>
      <c r="O333">
        <v>6</v>
      </c>
      <c r="P333">
        <v>664507.71999999904</v>
      </c>
      <c r="Q333">
        <v>6737119.8700000001</v>
      </c>
    </row>
    <row r="334" spans="1:17">
      <c r="A334">
        <v>949</v>
      </c>
      <c r="B334">
        <v>60000977</v>
      </c>
      <c r="C334" t="e">
        <f>+#REF!</f>
        <v>#REF!</v>
      </c>
      <c r="D334" t="s">
        <v>20</v>
      </c>
      <c r="E334">
        <v>610761600000</v>
      </c>
      <c r="F334" t="s">
        <v>20</v>
      </c>
      <c r="G334">
        <v>1</v>
      </c>
      <c r="H334" t="s">
        <v>75</v>
      </c>
      <c r="I334" t="s">
        <v>76</v>
      </c>
      <c r="J334" t="s">
        <v>20</v>
      </c>
      <c r="K334" t="s">
        <v>21</v>
      </c>
      <c r="L334">
        <v>0</v>
      </c>
      <c r="M334">
        <v>0</v>
      </c>
      <c r="N334" t="s">
        <v>22</v>
      </c>
      <c r="O334">
        <v>7</v>
      </c>
      <c r="P334">
        <v>664507.71999999904</v>
      </c>
      <c r="Q334">
        <v>6737119.8700000001</v>
      </c>
    </row>
    <row r="335" spans="1:17">
      <c r="A335">
        <v>380</v>
      </c>
      <c r="B335">
        <v>40000546</v>
      </c>
      <c r="C335" t="e">
        <f>+#REF!</f>
        <v>#REF!</v>
      </c>
      <c r="D335" t="s">
        <v>274</v>
      </c>
      <c r="E335">
        <v>922665600000</v>
      </c>
      <c r="F335">
        <v>1417440240000</v>
      </c>
      <c r="G335">
        <v>1</v>
      </c>
      <c r="H335" t="s">
        <v>2556</v>
      </c>
      <c r="I335" t="s">
        <v>2557</v>
      </c>
      <c r="J335" t="s">
        <v>20</v>
      </c>
      <c r="K335" t="s">
        <v>21</v>
      </c>
      <c r="L335">
        <v>0</v>
      </c>
      <c r="M335">
        <v>0</v>
      </c>
      <c r="N335" t="s">
        <v>22</v>
      </c>
      <c r="O335">
        <v>6</v>
      </c>
      <c r="P335">
        <v>1039174.72</v>
      </c>
      <c r="Q335">
        <v>6295422.25</v>
      </c>
    </row>
    <row r="336" spans="1:17">
      <c r="A336">
        <v>686</v>
      </c>
      <c r="B336">
        <v>60000592</v>
      </c>
      <c r="C336" t="e">
        <f>+#REF!</f>
        <v>#REF!</v>
      </c>
      <c r="D336" t="s">
        <v>482</v>
      </c>
      <c r="E336">
        <v>610761600000</v>
      </c>
      <c r="F336">
        <v>1386159889000</v>
      </c>
      <c r="G336">
        <v>1</v>
      </c>
      <c r="H336" t="s">
        <v>6227</v>
      </c>
      <c r="I336" t="s">
        <v>6228</v>
      </c>
      <c r="J336" t="s">
        <v>20</v>
      </c>
      <c r="K336" t="s">
        <v>21</v>
      </c>
      <c r="L336">
        <v>0</v>
      </c>
      <c r="M336">
        <v>0</v>
      </c>
      <c r="N336" t="s">
        <v>22</v>
      </c>
      <c r="O336">
        <v>7</v>
      </c>
      <c r="P336">
        <v>614853.93000000005</v>
      </c>
      <c r="Q336">
        <v>6779084.0099999998</v>
      </c>
    </row>
    <row r="337" spans="1:17">
      <c r="A337">
        <v>318</v>
      </c>
      <c r="B337">
        <v>20000480</v>
      </c>
      <c r="C337">
        <f>+PE24</f>
        <v>0</v>
      </c>
      <c r="D337" t="s">
        <v>20</v>
      </c>
      <c r="E337">
        <v>610761600000</v>
      </c>
      <c r="F337" t="s">
        <v>20</v>
      </c>
      <c r="G337">
        <v>1</v>
      </c>
      <c r="H337" t="s">
        <v>2636</v>
      </c>
      <c r="I337" t="s">
        <v>2637</v>
      </c>
      <c r="J337" t="s">
        <v>20</v>
      </c>
      <c r="K337" t="s">
        <v>21</v>
      </c>
      <c r="L337">
        <v>0</v>
      </c>
      <c r="M337">
        <v>0</v>
      </c>
      <c r="N337" t="s">
        <v>22</v>
      </c>
      <c r="O337">
        <v>6</v>
      </c>
      <c r="P337">
        <v>763623.71000000101</v>
      </c>
      <c r="Q337">
        <v>6886550.2000000002</v>
      </c>
    </row>
    <row r="338" spans="1:17">
      <c r="A338">
        <v>769</v>
      </c>
      <c r="B338">
        <v>50000830</v>
      </c>
      <c r="C338" t="e">
        <f>+#REF!</f>
        <v>#REF!</v>
      </c>
      <c r="D338" t="s">
        <v>20</v>
      </c>
      <c r="E338">
        <v>788486400000</v>
      </c>
      <c r="F338" t="s">
        <v>20</v>
      </c>
      <c r="G338">
        <v>1</v>
      </c>
      <c r="H338" t="s">
        <v>3688</v>
      </c>
      <c r="I338" t="s">
        <v>3689</v>
      </c>
      <c r="J338" t="s">
        <v>20</v>
      </c>
      <c r="K338" t="s">
        <v>21</v>
      </c>
      <c r="L338">
        <v>0</v>
      </c>
      <c r="M338">
        <v>0</v>
      </c>
      <c r="N338" t="s">
        <v>22</v>
      </c>
      <c r="O338">
        <v>6</v>
      </c>
      <c r="P338">
        <v>527422.46000000101</v>
      </c>
      <c r="Q338">
        <v>6375980.9800000004</v>
      </c>
    </row>
    <row r="339" spans="1:17">
      <c r="A339">
        <v>683</v>
      </c>
      <c r="B339">
        <v>70027177</v>
      </c>
      <c r="C339" t="e">
        <f>+#REF!</f>
        <v>#REF!</v>
      </c>
      <c r="D339" t="s">
        <v>274</v>
      </c>
      <c r="E339">
        <v>1256824798000</v>
      </c>
      <c r="F339">
        <v>1423736898000</v>
      </c>
      <c r="G339">
        <v>1</v>
      </c>
      <c r="H339" t="s">
        <v>6111</v>
      </c>
      <c r="I339" t="s">
        <v>6112</v>
      </c>
      <c r="J339" t="s">
        <v>6113</v>
      </c>
      <c r="K339" t="s">
        <v>21</v>
      </c>
      <c r="L339">
        <v>0</v>
      </c>
      <c r="M339">
        <v>0</v>
      </c>
      <c r="N339" t="s">
        <v>22</v>
      </c>
      <c r="O339">
        <v>6</v>
      </c>
      <c r="P339">
        <v>555347.10000000102</v>
      </c>
      <c r="Q339">
        <v>6920413.3499999996</v>
      </c>
    </row>
    <row r="340" spans="1:17">
      <c r="A340">
        <v>264</v>
      </c>
      <c r="B340">
        <v>70040995</v>
      </c>
      <c r="C340">
        <f>+PE81</f>
        <v>0</v>
      </c>
      <c r="D340" t="s">
        <v>168</v>
      </c>
      <c r="E340">
        <v>1399910902000</v>
      </c>
      <c r="F340">
        <v>1450361807000</v>
      </c>
      <c r="G340">
        <v>1</v>
      </c>
      <c r="H340" t="s">
        <v>2463</v>
      </c>
      <c r="I340" t="s">
        <v>2464</v>
      </c>
      <c r="J340" t="s">
        <v>20</v>
      </c>
      <c r="K340" t="s">
        <v>21</v>
      </c>
      <c r="L340">
        <v>0</v>
      </c>
      <c r="M340">
        <v>0</v>
      </c>
      <c r="N340" t="s">
        <v>22</v>
      </c>
      <c r="O340">
        <v>6</v>
      </c>
      <c r="P340">
        <v>816407.34000000404</v>
      </c>
      <c r="Q340">
        <v>6719193.8799999999</v>
      </c>
    </row>
    <row r="341" spans="1:17">
      <c r="A341">
        <v>885</v>
      </c>
      <c r="B341">
        <v>40000873</v>
      </c>
      <c r="C341" t="e">
        <f>+#REF!</f>
        <v>#REF!</v>
      </c>
      <c r="D341" t="s">
        <v>20</v>
      </c>
      <c r="E341" s="1">
        <v>969840000000</v>
      </c>
      <c r="F341" t="s">
        <v>20</v>
      </c>
      <c r="G341">
        <v>1</v>
      </c>
      <c r="H341" t="s">
        <v>2191</v>
      </c>
      <c r="I341" t="s">
        <v>2191</v>
      </c>
      <c r="J341" t="s">
        <v>20</v>
      </c>
      <c r="K341" t="s">
        <v>21</v>
      </c>
      <c r="L341">
        <v>0</v>
      </c>
      <c r="M341">
        <v>0</v>
      </c>
      <c r="N341" t="s">
        <v>22</v>
      </c>
      <c r="O341">
        <v>6</v>
      </c>
      <c r="P341">
        <v>849975.45000000298</v>
      </c>
      <c r="Q341">
        <v>6261507.3899999997</v>
      </c>
    </row>
    <row r="342" spans="1:17">
      <c r="A342">
        <v>942</v>
      </c>
      <c r="B342">
        <v>10000418</v>
      </c>
      <c r="C342" t="e">
        <f>+#REF!</f>
        <v>#REF!</v>
      </c>
      <c r="D342" t="s">
        <v>229</v>
      </c>
      <c r="E342">
        <v>1126635128000</v>
      </c>
      <c r="F342">
        <v>1126281801000</v>
      </c>
      <c r="G342">
        <v>1</v>
      </c>
      <c r="H342" t="s">
        <v>8342</v>
      </c>
      <c r="I342" t="s">
        <v>8342</v>
      </c>
      <c r="J342" t="s">
        <v>20</v>
      </c>
      <c r="K342" t="s">
        <v>21</v>
      </c>
      <c r="L342">
        <v>0</v>
      </c>
      <c r="M342">
        <v>0</v>
      </c>
      <c r="N342" t="s">
        <v>22</v>
      </c>
      <c r="O342">
        <v>6</v>
      </c>
      <c r="P342">
        <v>710347.15999999596</v>
      </c>
      <c r="Q342">
        <v>7029777.4100000001</v>
      </c>
    </row>
    <row r="343" spans="1:17">
      <c r="A343">
        <v>787</v>
      </c>
      <c r="B343">
        <v>30002382</v>
      </c>
      <c r="C343" t="e">
        <f>+#REF!</f>
        <v>#REF!</v>
      </c>
      <c r="D343" t="s">
        <v>36</v>
      </c>
      <c r="E343">
        <v>1118255248000</v>
      </c>
      <c r="F343">
        <v>1118255214000</v>
      </c>
      <c r="G343">
        <v>1</v>
      </c>
      <c r="H343" t="s">
        <v>172</v>
      </c>
      <c r="I343" t="s">
        <v>173</v>
      </c>
      <c r="J343" t="s">
        <v>174</v>
      </c>
      <c r="K343" t="s">
        <v>21</v>
      </c>
      <c r="L343">
        <v>0</v>
      </c>
      <c r="M343">
        <v>0</v>
      </c>
      <c r="N343" t="s">
        <v>22</v>
      </c>
      <c r="O343">
        <v>6</v>
      </c>
      <c r="P343">
        <v>851395.63000000303</v>
      </c>
      <c r="Q343">
        <v>6518423.6500000004</v>
      </c>
    </row>
    <row r="344" spans="1:17">
      <c r="A344">
        <v>499</v>
      </c>
      <c r="B344">
        <v>10000041</v>
      </c>
      <c r="C344" t="e">
        <f>+#REF!</f>
        <v>#REF!</v>
      </c>
      <c r="D344" t="s">
        <v>17</v>
      </c>
      <c r="E344">
        <v>962582400000</v>
      </c>
      <c r="F344">
        <v>1311779006000</v>
      </c>
      <c r="G344">
        <v>1</v>
      </c>
      <c r="H344" t="s">
        <v>4982</v>
      </c>
      <c r="I344" t="s">
        <v>4982</v>
      </c>
      <c r="J344" t="s">
        <v>4983</v>
      </c>
      <c r="K344" t="s">
        <v>21</v>
      </c>
      <c r="L344">
        <v>0</v>
      </c>
      <c r="M344">
        <v>0</v>
      </c>
      <c r="N344" t="s">
        <v>22</v>
      </c>
      <c r="O344">
        <v>6</v>
      </c>
      <c r="P344">
        <v>640559.47999999695</v>
      </c>
      <c r="Q344">
        <v>7102222.0999999996</v>
      </c>
    </row>
    <row r="345" spans="1:17">
      <c r="A345">
        <v>684</v>
      </c>
      <c r="B345">
        <v>20000605</v>
      </c>
      <c r="C345" t="e">
        <f>+#REF!</f>
        <v>#REF!</v>
      </c>
      <c r="D345" t="s">
        <v>274</v>
      </c>
      <c r="E345">
        <v>1024012800000</v>
      </c>
      <c r="F345">
        <v>1423739900000</v>
      </c>
      <c r="G345">
        <v>1</v>
      </c>
      <c r="H345" t="s">
        <v>6114</v>
      </c>
      <c r="I345" t="s">
        <v>6115</v>
      </c>
      <c r="J345" t="s">
        <v>186</v>
      </c>
      <c r="K345" t="s">
        <v>21</v>
      </c>
      <c r="L345">
        <v>0</v>
      </c>
      <c r="M345">
        <v>0</v>
      </c>
      <c r="N345" t="s">
        <v>22</v>
      </c>
      <c r="O345">
        <v>6</v>
      </c>
      <c r="P345">
        <v>1027630.32</v>
      </c>
      <c r="Q345">
        <v>6858733.3499999996</v>
      </c>
    </row>
    <row r="346" spans="1:17">
      <c r="A346">
        <v>677</v>
      </c>
      <c r="B346">
        <v>60000203</v>
      </c>
      <c r="C346" t="e">
        <f>+#REF!</f>
        <v>#REF!</v>
      </c>
      <c r="D346" t="s">
        <v>90</v>
      </c>
      <c r="E346">
        <v>991699200000</v>
      </c>
      <c r="F346">
        <v>1150731613000</v>
      </c>
      <c r="G346">
        <v>1</v>
      </c>
      <c r="H346" t="s">
        <v>6637</v>
      </c>
      <c r="I346" t="s">
        <v>6638</v>
      </c>
      <c r="J346" t="s">
        <v>20</v>
      </c>
      <c r="K346" t="s">
        <v>21</v>
      </c>
      <c r="L346">
        <v>0</v>
      </c>
      <c r="M346">
        <v>0</v>
      </c>
      <c r="N346" t="s">
        <v>22</v>
      </c>
      <c r="O346">
        <v>6</v>
      </c>
      <c r="P346">
        <v>163158.509999998</v>
      </c>
      <c r="Q346">
        <v>6834613.71</v>
      </c>
    </row>
    <row r="347" spans="1:17">
      <c r="A347">
        <v>237</v>
      </c>
      <c r="B347">
        <v>60001423</v>
      </c>
      <c r="C347">
        <f>+PE116</f>
        <v>0</v>
      </c>
      <c r="D347" t="s">
        <v>20</v>
      </c>
      <c r="E347" s="1">
        <v>981504000000</v>
      </c>
      <c r="F347" t="s">
        <v>20</v>
      </c>
      <c r="G347">
        <v>1</v>
      </c>
      <c r="H347" t="s">
        <v>2174</v>
      </c>
      <c r="I347" t="s">
        <v>2175</v>
      </c>
      <c r="J347" t="s">
        <v>20</v>
      </c>
      <c r="K347" t="s">
        <v>21</v>
      </c>
      <c r="L347">
        <v>0</v>
      </c>
      <c r="M347">
        <v>0</v>
      </c>
      <c r="N347" t="s">
        <v>22</v>
      </c>
      <c r="O347">
        <v>7</v>
      </c>
      <c r="P347">
        <v>464320.67000000202</v>
      </c>
      <c r="Q347">
        <v>6683192.9500000002</v>
      </c>
    </row>
    <row r="348" spans="1:17">
      <c r="A348">
        <v>112</v>
      </c>
      <c r="B348">
        <v>60000157</v>
      </c>
      <c r="C348">
        <f>+PE241</f>
        <v>0</v>
      </c>
      <c r="D348" t="s">
        <v>274</v>
      </c>
      <c r="E348">
        <v>610761600000</v>
      </c>
      <c r="F348">
        <v>1446806523000</v>
      </c>
      <c r="G348">
        <v>1</v>
      </c>
      <c r="H348" t="s">
        <v>1069</v>
      </c>
      <c r="I348" t="s">
        <v>1070</v>
      </c>
      <c r="J348" t="s">
        <v>20</v>
      </c>
      <c r="K348" t="s">
        <v>21</v>
      </c>
      <c r="L348">
        <v>0</v>
      </c>
      <c r="M348">
        <v>0</v>
      </c>
      <c r="N348" t="s">
        <v>22</v>
      </c>
      <c r="O348">
        <v>6</v>
      </c>
      <c r="P348">
        <v>297404.38000000297</v>
      </c>
      <c r="Q348">
        <v>6836797.04</v>
      </c>
    </row>
    <row r="349" spans="1:17">
      <c r="A349">
        <v>515</v>
      </c>
      <c r="B349">
        <v>60000541</v>
      </c>
      <c r="C349" t="e">
        <f>+#REF!</f>
        <v>#REF!</v>
      </c>
      <c r="D349" t="s">
        <v>168</v>
      </c>
      <c r="E349">
        <v>980899200000</v>
      </c>
      <c r="F349">
        <v>1445437302000</v>
      </c>
      <c r="G349">
        <v>1</v>
      </c>
      <c r="H349" t="s">
        <v>6207</v>
      </c>
      <c r="I349" t="s">
        <v>6208</v>
      </c>
      <c r="J349" t="s">
        <v>20</v>
      </c>
      <c r="K349" t="s">
        <v>21</v>
      </c>
      <c r="L349">
        <v>0</v>
      </c>
      <c r="M349">
        <v>0</v>
      </c>
      <c r="N349" t="s">
        <v>22</v>
      </c>
      <c r="O349">
        <v>7</v>
      </c>
      <c r="P349">
        <v>361061.07</v>
      </c>
      <c r="Q349">
        <v>6786636.1500000004</v>
      </c>
    </row>
    <row r="350" spans="1:17">
      <c r="A350">
        <v>792</v>
      </c>
      <c r="B350">
        <v>50000961</v>
      </c>
      <c r="C350" t="e">
        <f>+#REF!</f>
        <v>#REF!</v>
      </c>
      <c r="D350" t="s">
        <v>20</v>
      </c>
      <c r="E350">
        <v>1005523200000</v>
      </c>
      <c r="F350" t="s">
        <v>20</v>
      </c>
      <c r="G350">
        <v>1</v>
      </c>
      <c r="H350" t="s">
        <v>256</v>
      </c>
      <c r="I350" t="s">
        <v>257</v>
      </c>
      <c r="J350" t="s">
        <v>20</v>
      </c>
      <c r="K350" t="s">
        <v>21</v>
      </c>
      <c r="L350">
        <v>0</v>
      </c>
      <c r="M350">
        <v>0</v>
      </c>
      <c r="N350" t="s">
        <v>22</v>
      </c>
      <c r="O350">
        <v>7</v>
      </c>
      <c r="P350">
        <v>525023.60000000102</v>
      </c>
      <c r="Q350">
        <v>6336068.0099999998</v>
      </c>
    </row>
    <row r="351" spans="1:17">
      <c r="A351">
        <v>598</v>
      </c>
      <c r="B351">
        <v>50000352</v>
      </c>
      <c r="C351" t="e">
        <f>+#REF!</f>
        <v>#REF!</v>
      </c>
      <c r="D351" t="s">
        <v>274</v>
      </c>
      <c r="E351">
        <v>610761600000</v>
      </c>
      <c r="F351">
        <v>1452164741000</v>
      </c>
      <c r="G351">
        <v>1</v>
      </c>
      <c r="H351" t="s">
        <v>4626</v>
      </c>
      <c r="I351" t="s">
        <v>4627</v>
      </c>
      <c r="J351" t="s">
        <v>20</v>
      </c>
      <c r="K351" t="s">
        <v>21</v>
      </c>
      <c r="L351">
        <v>0</v>
      </c>
      <c r="M351">
        <v>0</v>
      </c>
      <c r="N351" t="s">
        <v>22</v>
      </c>
      <c r="O351">
        <v>6</v>
      </c>
      <c r="P351">
        <v>584031.06000000203</v>
      </c>
      <c r="Q351">
        <v>6458366.3399999999</v>
      </c>
    </row>
    <row r="352" spans="1:17">
      <c r="A352">
        <v>568</v>
      </c>
      <c r="B352">
        <v>70024877</v>
      </c>
      <c r="C352" t="e">
        <f>+#REF!</f>
        <v>#REF!</v>
      </c>
      <c r="D352" t="s">
        <v>56</v>
      </c>
      <c r="E352">
        <v>1323272042000</v>
      </c>
      <c r="F352">
        <v>1323272005000</v>
      </c>
      <c r="G352">
        <v>1</v>
      </c>
      <c r="H352" t="s">
        <v>6497</v>
      </c>
      <c r="I352" t="s">
        <v>6498</v>
      </c>
      <c r="J352" t="s">
        <v>20</v>
      </c>
      <c r="K352" t="s">
        <v>21</v>
      </c>
      <c r="L352">
        <v>0</v>
      </c>
      <c r="M352">
        <v>0</v>
      </c>
      <c r="N352" t="s">
        <v>22</v>
      </c>
      <c r="O352">
        <v>6</v>
      </c>
      <c r="P352">
        <v>359692.890000001</v>
      </c>
      <c r="Q352">
        <v>6690145.4500000002</v>
      </c>
    </row>
    <row r="353" spans="1:17">
      <c r="A353">
        <v>409</v>
      </c>
      <c r="B353">
        <v>10000313</v>
      </c>
      <c r="C353" t="e">
        <f>+#REF!</f>
        <v>#REF!</v>
      </c>
      <c r="D353" t="s">
        <v>152</v>
      </c>
      <c r="E353">
        <v>610761600000</v>
      </c>
      <c r="F353">
        <v>1289985694000</v>
      </c>
      <c r="G353">
        <v>1</v>
      </c>
      <c r="H353" t="s">
        <v>6936</v>
      </c>
      <c r="I353" t="s">
        <v>6937</v>
      </c>
      <c r="J353" t="s">
        <v>20</v>
      </c>
      <c r="K353" t="s">
        <v>21</v>
      </c>
      <c r="L353">
        <v>0</v>
      </c>
      <c r="M353">
        <v>0</v>
      </c>
      <c r="N353" t="s">
        <v>22</v>
      </c>
      <c r="O353">
        <v>6</v>
      </c>
      <c r="P353">
        <v>689165.74000000197</v>
      </c>
      <c r="Q353">
        <v>7045473.1500000004</v>
      </c>
    </row>
    <row r="354" spans="1:17">
      <c r="A354">
        <v>35</v>
      </c>
      <c r="B354">
        <v>70000834</v>
      </c>
      <c r="C354">
        <f>+PE324</f>
        <v>0</v>
      </c>
      <c r="D354" t="s">
        <v>23</v>
      </c>
      <c r="E354">
        <v>956793600000</v>
      </c>
      <c r="F354">
        <v>1189516782000</v>
      </c>
      <c r="G354">
        <v>1</v>
      </c>
      <c r="H354" t="s">
        <v>980</v>
      </c>
      <c r="I354" t="s">
        <v>981</v>
      </c>
      <c r="J354" t="s">
        <v>26</v>
      </c>
      <c r="K354" t="s">
        <v>21</v>
      </c>
      <c r="L354">
        <v>0</v>
      </c>
      <c r="M354">
        <v>0</v>
      </c>
      <c r="N354" t="s">
        <v>22</v>
      </c>
      <c r="O354">
        <v>6</v>
      </c>
      <c r="P354">
        <v>659219.36999999697</v>
      </c>
      <c r="Q354">
        <v>6870469.1299999999</v>
      </c>
    </row>
    <row r="355" spans="1:17">
      <c r="A355">
        <v>277</v>
      </c>
      <c r="B355">
        <v>70000541</v>
      </c>
      <c r="C355">
        <f>+PE83</f>
        <v>0</v>
      </c>
      <c r="D355" t="s">
        <v>20</v>
      </c>
      <c r="E355">
        <v>757641600000</v>
      </c>
      <c r="F355" t="s">
        <v>20</v>
      </c>
      <c r="G355">
        <v>1</v>
      </c>
      <c r="H355" t="s">
        <v>6057</v>
      </c>
      <c r="I355" t="s">
        <v>6058</v>
      </c>
      <c r="J355" t="s">
        <v>20</v>
      </c>
      <c r="K355" t="s">
        <v>21</v>
      </c>
      <c r="L355">
        <v>0</v>
      </c>
      <c r="M355">
        <v>0</v>
      </c>
      <c r="N355" t="s">
        <v>22</v>
      </c>
      <c r="O355">
        <v>6</v>
      </c>
      <c r="P355">
        <v>456431.68</v>
      </c>
      <c r="Q355">
        <v>6898344.6799999997</v>
      </c>
    </row>
    <row r="356" spans="1:17">
      <c r="A356">
        <v>996</v>
      </c>
      <c r="B356">
        <v>10000003</v>
      </c>
      <c r="C356" t="e">
        <f>+#REF!</f>
        <v>#REF!</v>
      </c>
      <c r="D356" t="s">
        <v>36</v>
      </c>
      <c r="E356">
        <v>962582400000</v>
      </c>
      <c r="F356">
        <v>1127842654000</v>
      </c>
      <c r="G356">
        <v>1</v>
      </c>
      <c r="H356" t="s">
        <v>8359</v>
      </c>
      <c r="I356" t="s">
        <v>8360</v>
      </c>
      <c r="J356" t="s">
        <v>8361</v>
      </c>
      <c r="K356" t="s">
        <v>21</v>
      </c>
      <c r="L356">
        <v>0</v>
      </c>
      <c r="M356">
        <v>0</v>
      </c>
      <c r="N356" t="s">
        <v>22</v>
      </c>
      <c r="O356">
        <v>6</v>
      </c>
      <c r="P356">
        <v>662366.39000000095</v>
      </c>
      <c r="Q356">
        <v>7106290.4199999999</v>
      </c>
    </row>
    <row r="357" spans="1:17">
      <c r="A357">
        <v>42</v>
      </c>
      <c r="B357">
        <v>40000747</v>
      </c>
      <c r="C357">
        <f>+PE320</f>
        <v>0</v>
      </c>
      <c r="D357" t="s">
        <v>108</v>
      </c>
      <c r="E357" s="1">
        <v>815616000000</v>
      </c>
      <c r="F357">
        <v>1233931510000</v>
      </c>
      <c r="G357">
        <v>1</v>
      </c>
      <c r="H357" t="s">
        <v>7257</v>
      </c>
      <c r="I357" t="s">
        <v>7258</v>
      </c>
      <c r="J357" t="s">
        <v>20</v>
      </c>
      <c r="K357" t="s">
        <v>21</v>
      </c>
      <c r="L357">
        <v>0</v>
      </c>
      <c r="M357">
        <v>0</v>
      </c>
      <c r="N357" t="s">
        <v>22</v>
      </c>
      <c r="O357">
        <v>6</v>
      </c>
      <c r="P357">
        <v>890600.09000000404</v>
      </c>
      <c r="Q357">
        <v>6268014.2199999997</v>
      </c>
    </row>
    <row r="358" spans="1:17">
      <c r="A358">
        <v>351</v>
      </c>
      <c r="B358">
        <v>70061795</v>
      </c>
      <c r="C358">
        <f>+PE12</f>
        <v>0</v>
      </c>
      <c r="D358" t="s">
        <v>264</v>
      </c>
      <c r="E358">
        <v>1463067408000</v>
      </c>
      <c r="F358">
        <v>1463064988000</v>
      </c>
      <c r="G358">
        <v>1</v>
      </c>
      <c r="H358" t="s">
        <v>5857</v>
      </c>
      <c r="I358" t="s">
        <v>5858</v>
      </c>
      <c r="J358" t="s">
        <v>20</v>
      </c>
      <c r="K358" t="s">
        <v>21</v>
      </c>
      <c r="L358">
        <v>0</v>
      </c>
      <c r="M358">
        <v>0</v>
      </c>
      <c r="N358" t="s">
        <v>22</v>
      </c>
      <c r="O358">
        <v>6</v>
      </c>
      <c r="P358">
        <v>640603.75999999803</v>
      </c>
      <c r="Q358">
        <v>7104527.4000000004</v>
      </c>
    </row>
    <row r="359" spans="1:17">
      <c r="A359">
        <v>535</v>
      </c>
      <c r="B359">
        <v>40000929</v>
      </c>
      <c r="C359" t="e">
        <f>+#REF!</f>
        <v>#REF!</v>
      </c>
      <c r="D359" t="s">
        <v>20</v>
      </c>
      <c r="E359">
        <v>610761600000</v>
      </c>
      <c r="F359" t="s">
        <v>20</v>
      </c>
      <c r="G359">
        <v>1</v>
      </c>
      <c r="H359" t="s">
        <v>5411</v>
      </c>
      <c r="I359" t="s">
        <v>5412</v>
      </c>
      <c r="J359" t="s">
        <v>20</v>
      </c>
      <c r="K359" t="s">
        <v>21</v>
      </c>
      <c r="L359">
        <v>0</v>
      </c>
      <c r="M359">
        <v>0</v>
      </c>
      <c r="N359" t="s">
        <v>22</v>
      </c>
      <c r="O359">
        <v>6</v>
      </c>
      <c r="P359">
        <v>901322.28000000096</v>
      </c>
      <c r="Q359">
        <v>6250016.3099999996</v>
      </c>
    </row>
    <row r="360" spans="1:17">
      <c r="A360">
        <v>83</v>
      </c>
      <c r="B360">
        <v>20000392</v>
      </c>
      <c r="C360">
        <f>+PE283</f>
        <v>0</v>
      </c>
      <c r="D360" t="s">
        <v>30</v>
      </c>
      <c r="E360">
        <v>1410972498000</v>
      </c>
      <c r="F360" t="s">
        <v>20</v>
      </c>
      <c r="G360">
        <v>1</v>
      </c>
      <c r="H360" t="s">
        <v>860</v>
      </c>
      <c r="I360" t="s">
        <v>861</v>
      </c>
      <c r="J360" t="s">
        <v>862</v>
      </c>
      <c r="K360" t="s">
        <v>21</v>
      </c>
      <c r="L360">
        <v>0</v>
      </c>
      <c r="M360">
        <v>0</v>
      </c>
      <c r="N360" t="s">
        <v>22</v>
      </c>
      <c r="O360">
        <v>7</v>
      </c>
      <c r="P360">
        <v>969696.25</v>
      </c>
      <c r="Q360">
        <v>6901711.5499999998</v>
      </c>
    </row>
    <row r="361" spans="1:17">
      <c r="A361">
        <v>165</v>
      </c>
      <c r="B361">
        <v>70059995</v>
      </c>
      <c r="C361">
        <f>+PE201</f>
        <v>0</v>
      </c>
      <c r="D361" t="s">
        <v>168</v>
      </c>
      <c r="E361">
        <v>1465813404000</v>
      </c>
      <c r="F361">
        <v>1449856767000</v>
      </c>
      <c r="G361">
        <v>1</v>
      </c>
      <c r="H361" t="s">
        <v>1640</v>
      </c>
      <c r="I361" t="s">
        <v>1641</v>
      </c>
      <c r="J361" t="s">
        <v>98</v>
      </c>
      <c r="K361" t="s">
        <v>21</v>
      </c>
      <c r="L361">
        <v>0</v>
      </c>
      <c r="M361">
        <v>0</v>
      </c>
      <c r="N361" t="s">
        <v>22</v>
      </c>
      <c r="O361">
        <v>6</v>
      </c>
      <c r="P361">
        <v>852595.85000000102</v>
      </c>
      <c r="Q361">
        <v>6416022.4900000002</v>
      </c>
    </row>
    <row r="362" spans="1:17">
      <c r="A362">
        <v>456</v>
      </c>
      <c r="B362">
        <v>30001536</v>
      </c>
      <c r="C362" t="e">
        <f>+#REF!</f>
        <v>#REF!</v>
      </c>
      <c r="D362" t="s">
        <v>20</v>
      </c>
      <c r="E362" s="1">
        <v>1067904000000</v>
      </c>
      <c r="F362" t="s">
        <v>20</v>
      </c>
      <c r="G362">
        <v>1</v>
      </c>
      <c r="H362" t="s">
        <v>4420</v>
      </c>
      <c r="I362" t="s">
        <v>4421</v>
      </c>
      <c r="J362" t="s">
        <v>20</v>
      </c>
      <c r="K362" t="s">
        <v>21</v>
      </c>
      <c r="L362">
        <v>0</v>
      </c>
      <c r="M362">
        <v>0</v>
      </c>
      <c r="N362" t="s">
        <v>22</v>
      </c>
      <c r="O362">
        <v>7</v>
      </c>
      <c r="P362">
        <v>834865.06000000203</v>
      </c>
      <c r="Q362">
        <v>6493566.7400000002</v>
      </c>
    </row>
    <row r="363" spans="1:17">
      <c r="A363">
        <v>313</v>
      </c>
      <c r="B363">
        <v>10000185</v>
      </c>
      <c r="C363">
        <f>+PE55</f>
        <v>0</v>
      </c>
      <c r="D363" t="s">
        <v>274</v>
      </c>
      <c r="E363" s="1">
        <v>906336000000</v>
      </c>
      <c r="F363">
        <v>1421930054000</v>
      </c>
      <c r="G363">
        <v>1</v>
      </c>
      <c r="H363" t="s">
        <v>2588</v>
      </c>
      <c r="I363" t="s">
        <v>2589</v>
      </c>
      <c r="J363" t="s">
        <v>20</v>
      </c>
      <c r="K363" t="s">
        <v>21</v>
      </c>
      <c r="L363">
        <v>0</v>
      </c>
      <c r="M363">
        <v>0</v>
      </c>
      <c r="N363" t="s">
        <v>22</v>
      </c>
      <c r="O363">
        <v>6</v>
      </c>
      <c r="P363">
        <v>603787.35999999905</v>
      </c>
      <c r="Q363">
        <v>7067618.4500000002</v>
      </c>
    </row>
    <row r="364" spans="1:17">
      <c r="A364">
        <v>326</v>
      </c>
      <c r="B364">
        <v>70058283</v>
      </c>
      <c r="C364">
        <f>+PE43</f>
        <v>0</v>
      </c>
      <c r="D364" t="s">
        <v>105</v>
      </c>
      <c r="E364">
        <v>1449765882000</v>
      </c>
      <c r="F364">
        <v>1441366926000</v>
      </c>
      <c r="G364">
        <v>1</v>
      </c>
      <c r="H364" t="s">
        <v>5584</v>
      </c>
      <c r="I364" t="s">
        <v>5584</v>
      </c>
      <c r="J364" t="s">
        <v>5585</v>
      </c>
      <c r="K364" t="s">
        <v>21</v>
      </c>
      <c r="L364">
        <v>0</v>
      </c>
      <c r="M364">
        <v>0</v>
      </c>
      <c r="N364" t="s">
        <v>22</v>
      </c>
      <c r="O364">
        <v>6</v>
      </c>
      <c r="P364">
        <v>836971.03000000096</v>
      </c>
      <c r="Q364">
        <v>6361172.9000000004</v>
      </c>
    </row>
    <row r="365" spans="1:17">
      <c r="A365">
        <v>951</v>
      </c>
      <c r="B365">
        <v>50000061</v>
      </c>
      <c r="C365" t="e">
        <f>+#REF!</f>
        <v>#REF!</v>
      </c>
      <c r="D365" t="s">
        <v>264</v>
      </c>
      <c r="E365">
        <v>1454928168000</v>
      </c>
      <c r="F365">
        <v>1454058010000</v>
      </c>
      <c r="G365">
        <v>1</v>
      </c>
      <c r="H365" t="s">
        <v>8345</v>
      </c>
      <c r="I365" t="s">
        <v>8346</v>
      </c>
      <c r="J365" t="s">
        <v>20</v>
      </c>
      <c r="K365" t="s">
        <v>21</v>
      </c>
      <c r="L365">
        <v>0</v>
      </c>
      <c r="M365">
        <v>0</v>
      </c>
      <c r="N365" t="s">
        <v>22</v>
      </c>
      <c r="O365">
        <v>6</v>
      </c>
      <c r="P365">
        <v>594675.02000000305</v>
      </c>
      <c r="Q365">
        <v>6596313.6600000001</v>
      </c>
    </row>
    <row r="366" spans="1:17">
      <c r="A366">
        <v>952</v>
      </c>
      <c r="B366">
        <v>70046033</v>
      </c>
      <c r="C366" t="e">
        <f>+#REF!</f>
        <v>#REF!</v>
      </c>
      <c r="D366" t="s">
        <v>264</v>
      </c>
      <c r="E366">
        <v>1454928150000</v>
      </c>
      <c r="F366">
        <v>1379413920000</v>
      </c>
      <c r="G366">
        <v>1</v>
      </c>
      <c r="H366" t="s">
        <v>8345</v>
      </c>
      <c r="I366" t="s">
        <v>8346</v>
      </c>
      <c r="J366" t="s">
        <v>20</v>
      </c>
      <c r="K366" t="s">
        <v>21</v>
      </c>
      <c r="L366">
        <v>0</v>
      </c>
      <c r="M366">
        <v>0</v>
      </c>
      <c r="N366" t="s">
        <v>22</v>
      </c>
      <c r="O366">
        <v>7</v>
      </c>
      <c r="P366">
        <v>594675.02000000305</v>
      </c>
      <c r="Q366">
        <v>6596313.6600000001</v>
      </c>
    </row>
    <row r="367" spans="1:17">
      <c r="A367">
        <v>128</v>
      </c>
      <c r="B367">
        <v>70001321</v>
      </c>
      <c r="C367">
        <f>+PE244</f>
        <v>0</v>
      </c>
      <c r="D367" t="s">
        <v>17</v>
      </c>
      <c r="E367">
        <v>774489600000</v>
      </c>
      <c r="F367">
        <v>1297936839000</v>
      </c>
      <c r="G367">
        <v>1</v>
      </c>
      <c r="H367" t="s">
        <v>7794</v>
      </c>
      <c r="I367" t="s">
        <v>7795</v>
      </c>
      <c r="J367" t="s">
        <v>20</v>
      </c>
      <c r="K367" t="s">
        <v>21</v>
      </c>
      <c r="L367">
        <v>0</v>
      </c>
      <c r="M367">
        <v>0</v>
      </c>
      <c r="N367" t="s">
        <v>22</v>
      </c>
      <c r="O367">
        <v>6</v>
      </c>
      <c r="P367">
        <v>622961.82999999798</v>
      </c>
      <c r="Q367">
        <v>6853203.2599999998</v>
      </c>
    </row>
    <row r="368" spans="1:17">
      <c r="A368">
        <v>258</v>
      </c>
      <c r="B368">
        <v>70002076</v>
      </c>
      <c r="C368">
        <f>+PE115</f>
        <v>0</v>
      </c>
      <c r="D368" t="s">
        <v>20</v>
      </c>
      <c r="E368">
        <v>914457600000</v>
      </c>
      <c r="F368" t="s">
        <v>20</v>
      </c>
      <c r="G368">
        <v>1</v>
      </c>
      <c r="H368" t="s">
        <v>2847</v>
      </c>
      <c r="I368" t="s">
        <v>2848</v>
      </c>
      <c r="J368" t="s">
        <v>2849</v>
      </c>
      <c r="K368" t="s">
        <v>21</v>
      </c>
      <c r="L368">
        <v>0</v>
      </c>
      <c r="M368">
        <v>0</v>
      </c>
      <c r="N368" t="s">
        <v>22</v>
      </c>
      <c r="O368">
        <v>6</v>
      </c>
      <c r="P368">
        <v>462226.31000000198</v>
      </c>
      <c r="Q368">
        <v>6899600.1200000001</v>
      </c>
    </row>
    <row r="369" spans="1:17">
      <c r="A369">
        <v>465</v>
      </c>
      <c r="B369">
        <v>50000426</v>
      </c>
      <c r="C369" t="e">
        <f>+#REF!</f>
        <v>#REF!</v>
      </c>
      <c r="D369" t="s">
        <v>212</v>
      </c>
      <c r="E369">
        <v>610761600000</v>
      </c>
      <c r="F369">
        <v>1128443817000</v>
      </c>
      <c r="G369">
        <v>1</v>
      </c>
      <c r="H369" t="s">
        <v>3987</v>
      </c>
      <c r="I369" t="s">
        <v>3988</v>
      </c>
      <c r="J369" t="s">
        <v>20</v>
      </c>
      <c r="K369" t="s">
        <v>21</v>
      </c>
      <c r="L369">
        <v>0</v>
      </c>
      <c r="M369">
        <v>0</v>
      </c>
      <c r="N369" t="s">
        <v>22</v>
      </c>
      <c r="O369">
        <v>6</v>
      </c>
      <c r="P369">
        <v>637198.60000000102</v>
      </c>
      <c r="Q369">
        <v>6442793</v>
      </c>
    </row>
    <row r="370" spans="1:17">
      <c r="A370">
        <v>64</v>
      </c>
      <c r="B370">
        <v>30001165</v>
      </c>
      <c r="C370">
        <f>+PE311</f>
        <v>0</v>
      </c>
      <c r="D370" t="s">
        <v>152</v>
      </c>
      <c r="E370">
        <v>610761600000</v>
      </c>
      <c r="F370">
        <v>1266579924000</v>
      </c>
      <c r="G370">
        <v>1</v>
      </c>
      <c r="H370" t="s">
        <v>612</v>
      </c>
      <c r="I370" t="s">
        <v>612</v>
      </c>
      <c r="J370" t="s">
        <v>20</v>
      </c>
      <c r="K370" t="s">
        <v>21</v>
      </c>
      <c r="L370">
        <v>0</v>
      </c>
      <c r="M370">
        <v>0</v>
      </c>
      <c r="N370" t="s">
        <v>22</v>
      </c>
      <c r="O370">
        <v>6</v>
      </c>
      <c r="P370">
        <v>699942.86999999697</v>
      </c>
      <c r="Q370">
        <v>6518399.3200000003</v>
      </c>
    </row>
    <row r="371" spans="1:17">
      <c r="A371">
        <v>863</v>
      </c>
      <c r="B371">
        <v>10000286</v>
      </c>
      <c r="C371" t="e">
        <f>+#REF!</f>
        <v>#REF!</v>
      </c>
      <c r="D371" t="s">
        <v>20</v>
      </c>
      <c r="E371">
        <v>1071532800000</v>
      </c>
      <c r="F371" t="s">
        <v>20</v>
      </c>
      <c r="G371">
        <v>1</v>
      </c>
      <c r="H371" t="s">
        <v>7404</v>
      </c>
      <c r="I371" t="s">
        <v>7405</v>
      </c>
      <c r="J371" t="s">
        <v>20</v>
      </c>
      <c r="K371" t="s">
        <v>21</v>
      </c>
      <c r="L371">
        <v>0</v>
      </c>
      <c r="M371">
        <v>0</v>
      </c>
      <c r="N371" t="s">
        <v>22</v>
      </c>
      <c r="O371">
        <v>6</v>
      </c>
      <c r="P371">
        <v>703196.38000000303</v>
      </c>
      <c r="Q371">
        <v>7049644.9000000004</v>
      </c>
    </row>
    <row r="372" spans="1:17">
      <c r="A372">
        <v>768</v>
      </c>
      <c r="B372">
        <v>70026307</v>
      </c>
      <c r="C372" t="e">
        <f>+#REF!</f>
        <v>#REF!</v>
      </c>
      <c r="D372" t="s">
        <v>56</v>
      </c>
      <c r="E372">
        <v>1357574277000</v>
      </c>
      <c r="F372">
        <v>1357573334000</v>
      </c>
      <c r="G372">
        <v>1</v>
      </c>
      <c r="H372" t="s">
        <v>3674</v>
      </c>
      <c r="I372" t="s">
        <v>3675</v>
      </c>
      <c r="J372" t="s">
        <v>20</v>
      </c>
      <c r="K372" t="s">
        <v>21</v>
      </c>
      <c r="L372">
        <v>0</v>
      </c>
      <c r="M372">
        <v>0</v>
      </c>
      <c r="N372" t="s">
        <v>22</v>
      </c>
      <c r="O372">
        <v>6</v>
      </c>
      <c r="P372">
        <v>872447.13000000303</v>
      </c>
      <c r="Q372">
        <v>6813155.0499999998</v>
      </c>
    </row>
    <row r="373" spans="1:17">
      <c r="A373">
        <v>817</v>
      </c>
      <c r="B373">
        <v>70001088</v>
      </c>
      <c r="C373" t="e">
        <f>+#REF!</f>
        <v>#REF!</v>
      </c>
      <c r="D373" t="s">
        <v>83</v>
      </c>
      <c r="E373">
        <v>774489600000</v>
      </c>
      <c r="F373">
        <v>1359633240000</v>
      </c>
      <c r="G373">
        <v>1</v>
      </c>
      <c r="H373" t="s">
        <v>6804</v>
      </c>
      <c r="I373" t="s">
        <v>6805</v>
      </c>
      <c r="J373" t="s">
        <v>20</v>
      </c>
      <c r="K373" t="s">
        <v>21</v>
      </c>
      <c r="L373">
        <v>0</v>
      </c>
      <c r="M373">
        <v>0</v>
      </c>
      <c r="N373" t="s">
        <v>22</v>
      </c>
      <c r="O373">
        <v>6</v>
      </c>
      <c r="P373">
        <v>651574.20000000298</v>
      </c>
      <c r="Q373">
        <v>6860382.7400000002</v>
      </c>
    </row>
    <row r="374" spans="1:17">
      <c r="A374">
        <v>120</v>
      </c>
      <c r="B374">
        <v>40001007</v>
      </c>
      <c r="C374">
        <f>+PE259</f>
        <v>0</v>
      </c>
      <c r="D374" t="s">
        <v>17</v>
      </c>
      <c r="E374">
        <v>1065398400000</v>
      </c>
      <c r="F374">
        <v>1309268374000</v>
      </c>
      <c r="G374">
        <v>1</v>
      </c>
      <c r="H374" t="s">
        <v>7877</v>
      </c>
      <c r="I374" t="s">
        <v>7878</v>
      </c>
      <c r="J374" t="s">
        <v>20</v>
      </c>
      <c r="K374" t="s">
        <v>21</v>
      </c>
      <c r="L374">
        <v>0</v>
      </c>
      <c r="M374">
        <v>0</v>
      </c>
      <c r="N374" t="s">
        <v>22</v>
      </c>
      <c r="O374">
        <v>6</v>
      </c>
      <c r="P374">
        <v>935441.88000000303</v>
      </c>
      <c r="Q374">
        <v>6231047.8499999996</v>
      </c>
    </row>
    <row r="375" spans="1:17">
      <c r="A375">
        <v>737</v>
      </c>
      <c r="B375">
        <v>70021477</v>
      </c>
      <c r="C375" t="e">
        <f>+#REF!</f>
        <v>#REF!</v>
      </c>
      <c r="D375" t="s">
        <v>482</v>
      </c>
      <c r="E375">
        <v>1211551560000</v>
      </c>
      <c r="F375">
        <v>1386174624000</v>
      </c>
      <c r="G375">
        <v>1</v>
      </c>
      <c r="H375" t="s">
        <v>6325</v>
      </c>
      <c r="I375" t="s">
        <v>6326</v>
      </c>
      <c r="J375" t="s">
        <v>20</v>
      </c>
      <c r="K375" t="s">
        <v>21</v>
      </c>
      <c r="L375">
        <v>0</v>
      </c>
      <c r="M375">
        <v>0</v>
      </c>
      <c r="N375" t="s">
        <v>22</v>
      </c>
      <c r="O375">
        <v>6</v>
      </c>
      <c r="P375">
        <v>610342.21000000101</v>
      </c>
      <c r="Q375">
        <v>6794548.3600000003</v>
      </c>
    </row>
    <row r="376" spans="1:17">
      <c r="A376">
        <v>977</v>
      </c>
      <c r="B376">
        <v>10001212</v>
      </c>
      <c r="C376" t="e">
        <f>+#REF!</f>
        <v>#REF!</v>
      </c>
      <c r="D376" t="s">
        <v>36</v>
      </c>
      <c r="E376">
        <v>1037836800000</v>
      </c>
      <c r="F376">
        <v>1130408744000</v>
      </c>
      <c r="G376">
        <v>1</v>
      </c>
      <c r="H376" t="s">
        <v>8107</v>
      </c>
      <c r="I376" t="s">
        <v>8108</v>
      </c>
      <c r="J376" t="s">
        <v>8109</v>
      </c>
      <c r="K376" t="s">
        <v>21</v>
      </c>
      <c r="L376">
        <v>0</v>
      </c>
      <c r="M376">
        <v>0</v>
      </c>
      <c r="N376" t="s">
        <v>22</v>
      </c>
      <c r="O376">
        <v>6</v>
      </c>
      <c r="P376">
        <v>743436.13000000303</v>
      </c>
      <c r="Q376">
        <v>7029224.4400000004</v>
      </c>
    </row>
    <row r="377" spans="1:17">
      <c r="A377">
        <v>435</v>
      </c>
      <c r="B377">
        <v>10000458</v>
      </c>
      <c r="C377" t="e">
        <f>+#REF!</f>
        <v>#REF!</v>
      </c>
      <c r="D377" t="s">
        <v>20</v>
      </c>
      <c r="E377">
        <v>1024444800000</v>
      </c>
      <c r="F377" t="s">
        <v>20</v>
      </c>
      <c r="G377">
        <v>1</v>
      </c>
      <c r="H377" t="s">
        <v>7506</v>
      </c>
      <c r="I377" t="s">
        <v>7507</v>
      </c>
      <c r="J377" t="s">
        <v>476</v>
      </c>
      <c r="K377" t="s">
        <v>21</v>
      </c>
      <c r="L377">
        <v>0</v>
      </c>
      <c r="M377">
        <v>0</v>
      </c>
      <c r="N377" t="s">
        <v>22</v>
      </c>
      <c r="O377">
        <v>6</v>
      </c>
      <c r="P377">
        <v>693405.28000000096</v>
      </c>
      <c r="Q377">
        <v>7024541.75</v>
      </c>
    </row>
    <row r="378" spans="1:17">
      <c r="A378">
        <v>624</v>
      </c>
      <c r="B378">
        <v>20000956</v>
      </c>
      <c r="C378" t="e">
        <f>+#REF!</f>
        <v>#REF!</v>
      </c>
      <c r="D378" t="s">
        <v>43</v>
      </c>
      <c r="E378">
        <v>943833600000</v>
      </c>
      <c r="F378">
        <v>1104918653000</v>
      </c>
      <c r="G378">
        <v>1</v>
      </c>
      <c r="H378" t="s">
        <v>5036</v>
      </c>
      <c r="I378" t="s">
        <v>5037</v>
      </c>
      <c r="J378" t="s">
        <v>20</v>
      </c>
      <c r="K378" t="s">
        <v>21</v>
      </c>
      <c r="L378">
        <v>0</v>
      </c>
      <c r="M378">
        <v>0</v>
      </c>
      <c r="N378" t="s">
        <v>22</v>
      </c>
      <c r="O378">
        <v>6</v>
      </c>
      <c r="P378">
        <v>985760.97999999695</v>
      </c>
      <c r="Q378">
        <v>6816834.8200000003</v>
      </c>
    </row>
    <row r="379" spans="1:17">
      <c r="A379">
        <v>927</v>
      </c>
      <c r="B379">
        <v>20001467</v>
      </c>
      <c r="C379" t="e">
        <f>+#REF!</f>
        <v>#REF!</v>
      </c>
      <c r="D379" t="s">
        <v>56</v>
      </c>
      <c r="E379">
        <v>1204297405000</v>
      </c>
      <c r="F379">
        <v>1204297366000</v>
      </c>
      <c r="G379">
        <v>1</v>
      </c>
      <c r="H379" t="s">
        <v>8292</v>
      </c>
      <c r="I379" t="s">
        <v>8293</v>
      </c>
      <c r="J379" t="s">
        <v>20</v>
      </c>
      <c r="K379" t="s">
        <v>21</v>
      </c>
      <c r="L379">
        <v>0</v>
      </c>
      <c r="M379">
        <v>0</v>
      </c>
      <c r="N379" t="s">
        <v>22</v>
      </c>
      <c r="O379">
        <v>6</v>
      </c>
      <c r="P379">
        <v>989553.56000000203</v>
      </c>
      <c r="Q379">
        <v>6718957.75</v>
      </c>
    </row>
    <row r="380" spans="1:17">
      <c r="A380">
        <v>809</v>
      </c>
      <c r="B380">
        <v>30002034</v>
      </c>
      <c r="C380" t="e">
        <f>+#REF!</f>
        <v>#REF!</v>
      </c>
      <c r="D380" t="s">
        <v>274</v>
      </c>
      <c r="E380">
        <v>610761600000</v>
      </c>
      <c r="F380">
        <v>1394207115000</v>
      </c>
      <c r="G380">
        <v>1</v>
      </c>
      <c r="H380" t="s">
        <v>6785</v>
      </c>
      <c r="I380" t="s">
        <v>6786</v>
      </c>
      <c r="J380" t="s">
        <v>20</v>
      </c>
      <c r="K380" t="s">
        <v>21</v>
      </c>
      <c r="L380">
        <v>0</v>
      </c>
      <c r="M380">
        <v>0</v>
      </c>
      <c r="N380" t="s">
        <v>22</v>
      </c>
      <c r="O380">
        <v>6</v>
      </c>
      <c r="P380">
        <v>917329.79999999702</v>
      </c>
      <c r="Q380">
        <v>6453870.7999999998</v>
      </c>
    </row>
    <row r="381" spans="1:17">
      <c r="A381">
        <v>331</v>
      </c>
      <c r="B381">
        <v>70001069</v>
      </c>
      <c r="C381">
        <f>+PE55</f>
        <v>0</v>
      </c>
      <c r="D381" t="s">
        <v>274</v>
      </c>
      <c r="E381">
        <v>774489600000</v>
      </c>
      <c r="F381">
        <v>1423826333000</v>
      </c>
      <c r="G381">
        <v>1</v>
      </c>
      <c r="H381" t="s">
        <v>5615</v>
      </c>
      <c r="I381" t="s">
        <v>5616</v>
      </c>
      <c r="J381" t="s">
        <v>20</v>
      </c>
      <c r="K381" t="s">
        <v>21</v>
      </c>
      <c r="L381">
        <v>0</v>
      </c>
      <c r="M381">
        <v>0</v>
      </c>
      <c r="N381" t="s">
        <v>22</v>
      </c>
      <c r="O381">
        <v>6</v>
      </c>
      <c r="P381">
        <v>655494.07999999798</v>
      </c>
      <c r="Q381">
        <v>6861800.6399999997</v>
      </c>
    </row>
    <row r="382" spans="1:17">
      <c r="A382">
        <v>1043</v>
      </c>
      <c r="B382">
        <v>70000821</v>
      </c>
      <c r="C382" t="e">
        <f>+#REF!</f>
        <v>#REF!</v>
      </c>
      <c r="D382" t="s">
        <v>20</v>
      </c>
      <c r="E382">
        <v>774489600000</v>
      </c>
      <c r="F382" t="s">
        <v>20</v>
      </c>
      <c r="G382">
        <v>1</v>
      </c>
      <c r="H382" t="s">
        <v>8256</v>
      </c>
      <c r="I382" t="s">
        <v>8257</v>
      </c>
      <c r="J382" t="s">
        <v>20</v>
      </c>
      <c r="K382" t="s">
        <v>21</v>
      </c>
      <c r="L382">
        <v>0</v>
      </c>
      <c r="M382">
        <v>0</v>
      </c>
      <c r="N382" t="s">
        <v>22</v>
      </c>
      <c r="O382">
        <v>6</v>
      </c>
      <c r="P382">
        <v>646890.24000000197</v>
      </c>
      <c r="Q382">
        <v>6873507.5</v>
      </c>
    </row>
    <row r="383" spans="1:17">
      <c r="A383">
        <v>47</v>
      </c>
      <c r="B383">
        <v>10000475</v>
      </c>
      <c r="C383">
        <f>+PE341</f>
        <v>0</v>
      </c>
      <c r="D383" t="s">
        <v>17</v>
      </c>
      <c r="E383">
        <v>610761600000</v>
      </c>
      <c r="F383">
        <v>1312295582000</v>
      </c>
      <c r="G383">
        <v>1</v>
      </c>
      <c r="H383" t="s">
        <v>491</v>
      </c>
      <c r="I383" t="s">
        <v>492</v>
      </c>
      <c r="J383" t="s">
        <v>20</v>
      </c>
      <c r="K383" t="s">
        <v>21</v>
      </c>
      <c r="L383">
        <v>0</v>
      </c>
      <c r="M383">
        <v>0</v>
      </c>
      <c r="N383" t="s">
        <v>22</v>
      </c>
      <c r="O383">
        <v>6</v>
      </c>
      <c r="P383">
        <v>736914.5</v>
      </c>
      <c r="Q383">
        <v>7023947.5300000003</v>
      </c>
    </row>
    <row r="384" spans="1:17">
      <c r="A384">
        <v>654</v>
      </c>
      <c r="B384">
        <v>70000741</v>
      </c>
      <c r="C384" t="e">
        <f>+#REF!</f>
        <v>#REF!</v>
      </c>
      <c r="D384" t="s">
        <v>20</v>
      </c>
      <c r="E384">
        <v>774489600000</v>
      </c>
      <c r="F384" t="s">
        <v>20</v>
      </c>
      <c r="G384">
        <v>1</v>
      </c>
      <c r="H384" t="s">
        <v>4426</v>
      </c>
      <c r="I384" t="s">
        <v>4427</v>
      </c>
      <c r="J384" t="s">
        <v>20</v>
      </c>
      <c r="K384" t="s">
        <v>21</v>
      </c>
      <c r="L384">
        <v>0</v>
      </c>
      <c r="M384">
        <v>0</v>
      </c>
      <c r="N384" t="s">
        <v>22</v>
      </c>
      <c r="O384">
        <v>6</v>
      </c>
      <c r="P384">
        <v>649849.93999999797</v>
      </c>
      <c r="Q384">
        <v>6875973.5</v>
      </c>
    </row>
    <row r="385" spans="1:17">
      <c r="A385">
        <v>330</v>
      </c>
      <c r="B385">
        <v>60001840</v>
      </c>
      <c r="C385">
        <f>+PE60</f>
        <v>0</v>
      </c>
      <c r="D385" t="s">
        <v>1573</v>
      </c>
      <c r="E385">
        <v>783129600000</v>
      </c>
      <c r="F385">
        <v>1387481974000</v>
      </c>
      <c r="G385">
        <v>1</v>
      </c>
      <c r="H385" t="s">
        <v>5610</v>
      </c>
      <c r="I385" t="s">
        <v>5611</v>
      </c>
      <c r="J385" t="s">
        <v>20</v>
      </c>
      <c r="K385" t="s">
        <v>21</v>
      </c>
      <c r="L385">
        <v>0</v>
      </c>
      <c r="M385">
        <v>0</v>
      </c>
      <c r="N385" t="s">
        <v>22</v>
      </c>
      <c r="O385">
        <v>6</v>
      </c>
      <c r="P385">
        <v>401143.609999999</v>
      </c>
      <c r="Q385">
        <v>6548108.2599999998</v>
      </c>
    </row>
    <row r="386" spans="1:17">
      <c r="A386">
        <v>758</v>
      </c>
      <c r="B386">
        <v>70023407</v>
      </c>
      <c r="C386" t="e">
        <f>+#REF!</f>
        <v>#REF!</v>
      </c>
      <c r="D386" t="s">
        <v>27</v>
      </c>
      <c r="E386">
        <v>1225369213000</v>
      </c>
      <c r="F386">
        <v>1288712028000</v>
      </c>
      <c r="G386">
        <v>1</v>
      </c>
      <c r="H386" t="s">
        <v>6721</v>
      </c>
      <c r="I386" t="s">
        <v>6722</v>
      </c>
      <c r="J386" t="s">
        <v>98</v>
      </c>
      <c r="K386" t="s">
        <v>21</v>
      </c>
      <c r="L386">
        <v>0</v>
      </c>
      <c r="M386">
        <v>0</v>
      </c>
      <c r="N386" t="s">
        <v>22</v>
      </c>
      <c r="O386">
        <v>6</v>
      </c>
      <c r="P386">
        <v>910514.39000000095</v>
      </c>
      <c r="Q386">
        <v>6268673.9500000002</v>
      </c>
    </row>
    <row r="387" spans="1:17">
      <c r="A387">
        <v>756</v>
      </c>
      <c r="B387">
        <v>50000548</v>
      </c>
      <c r="C387" t="e">
        <f>+#REF!</f>
        <v>#REF!</v>
      </c>
      <c r="D387" t="s">
        <v>77</v>
      </c>
      <c r="E387">
        <v>610761600000</v>
      </c>
      <c r="F387">
        <v>1313147740000</v>
      </c>
      <c r="G387">
        <v>1</v>
      </c>
      <c r="H387" t="s">
        <v>6712</v>
      </c>
      <c r="I387" t="s">
        <v>6713</v>
      </c>
      <c r="J387" t="s">
        <v>20</v>
      </c>
      <c r="K387" t="s">
        <v>21</v>
      </c>
      <c r="L387">
        <v>0</v>
      </c>
      <c r="M387">
        <v>0</v>
      </c>
      <c r="N387" t="s">
        <v>22</v>
      </c>
      <c r="O387">
        <v>6</v>
      </c>
      <c r="P387">
        <v>578992.65999999596</v>
      </c>
      <c r="Q387">
        <v>6425638.8399999999</v>
      </c>
    </row>
    <row r="388" spans="1:17">
      <c r="A388">
        <v>1035</v>
      </c>
      <c r="B388">
        <v>20001232</v>
      </c>
      <c r="C388" t="e">
        <f>+#REF!</f>
        <v>#REF!</v>
      </c>
      <c r="D388" t="s">
        <v>38</v>
      </c>
      <c r="E388">
        <v>610761600000</v>
      </c>
      <c r="F388">
        <v>1250502719000</v>
      </c>
      <c r="G388">
        <v>1</v>
      </c>
      <c r="H388" t="s">
        <v>8251</v>
      </c>
      <c r="I388" t="s">
        <v>4350</v>
      </c>
      <c r="J388" t="s">
        <v>8253</v>
      </c>
      <c r="K388" t="s">
        <v>21</v>
      </c>
      <c r="L388">
        <v>0</v>
      </c>
      <c r="M388">
        <v>0</v>
      </c>
      <c r="N388" t="s">
        <v>22</v>
      </c>
      <c r="O388">
        <v>7</v>
      </c>
      <c r="P388">
        <v>1041842.45</v>
      </c>
      <c r="Q388">
        <v>6764655.6600000001</v>
      </c>
    </row>
    <row r="389" spans="1:17">
      <c r="A389">
        <v>1036</v>
      </c>
      <c r="B389">
        <v>70055328</v>
      </c>
      <c r="C389" t="e">
        <f>+#REF!</f>
        <v>#REF!</v>
      </c>
      <c r="D389" t="s">
        <v>1094</v>
      </c>
      <c r="E389">
        <v>1425385430000</v>
      </c>
      <c r="F389">
        <v>1425385404000</v>
      </c>
      <c r="G389">
        <v>1</v>
      </c>
      <c r="H389" t="s">
        <v>8251</v>
      </c>
      <c r="I389" t="s">
        <v>8252</v>
      </c>
      <c r="J389" t="s">
        <v>8253</v>
      </c>
      <c r="K389" t="s">
        <v>21</v>
      </c>
      <c r="L389">
        <v>0</v>
      </c>
      <c r="M389">
        <v>0</v>
      </c>
      <c r="N389" t="s">
        <v>22</v>
      </c>
      <c r="O389">
        <v>6</v>
      </c>
      <c r="P389">
        <v>1041842.45</v>
      </c>
      <c r="Q389">
        <v>6764655.6600000001</v>
      </c>
    </row>
    <row r="390" spans="1:17">
      <c r="A390">
        <v>1037</v>
      </c>
      <c r="B390">
        <v>70055128</v>
      </c>
      <c r="C390" t="e">
        <f>+#REF!</f>
        <v>#REF!</v>
      </c>
      <c r="D390" t="s">
        <v>1094</v>
      </c>
      <c r="E390">
        <v>1425385304000</v>
      </c>
      <c r="F390">
        <v>1425385211000</v>
      </c>
      <c r="G390">
        <v>1</v>
      </c>
      <c r="H390" t="s">
        <v>8251</v>
      </c>
      <c r="I390" t="s">
        <v>8252</v>
      </c>
      <c r="J390" t="s">
        <v>8253</v>
      </c>
      <c r="K390" t="s">
        <v>21</v>
      </c>
      <c r="L390">
        <v>0</v>
      </c>
      <c r="M390">
        <v>0</v>
      </c>
      <c r="N390" t="s">
        <v>22</v>
      </c>
      <c r="O390">
        <v>7</v>
      </c>
      <c r="P390">
        <v>1041842.45</v>
      </c>
      <c r="Q390">
        <v>6764655.6600000001</v>
      </c>
    </row>
    <row r="391" spans="1:17">
      <c r="A391">
        <v>1038</v>
      </c>
      <c r="B391">
        <v>70055228</v>
      </c>
      <c r="C391" t="e">
        <f>+#REF!</f>
        <v>#REF!</v>
      </c>
      <c r="D391" t="s">
        <v>1094</v>
      </c>
      <c r="E391">
        <v>1425385423000</v>
      </c>
      <c r="F391">
        <v>1425385390000</v>
      </c>
      <c r="G391">
        <v>1</v>
      </c>
      <c r="H391" t="s">
        <v>8251</v>
      </c>
      <c r="I391" t="s">
        <v>8252</v>
      </c>
      <c r="J391" t="s">
        <v>8253</v>
      </c>
      <c r="K391" t="s">
        <v>21</v>
      </c>
      <c r="L391">
        <v>0</v>
      </c>
      <c r="M391">
        <v>0</v>
      </c>
      <c r="N391" t="s">
        <v>22</v>
      </c>
      <c r="O391">
        <v>6</v>
      </c>
      <c r="P391">
        <v>1041842.45</v>
      </c>
      <c r="Q391">
        <v>6764655.6600000001</v>
      </c>
    </row>
    <row r="392" spans="1:17">
      <c r="A392">
        <v>1039</v>
      </c>
      <c r="B392">
        <v>70055028</v>
      </c>
      <c r="C392" t="e">
        <f>+#REF!</f>
        <v>#REF!</v>
      </c>
      <c r="D392" t="s">
        <v>1094</v>
      </c>
      <c r="E392">
        <v>1425385296000</v>
      </c>
      <c r="F392">
        <v>1425385155000</v>
      </c>
      <c r="G392">
        <v>1</v>
      </c>
      <c r="H392" t="s">
        <v>8251</v>
      </c>
      <c r="I392" t="s">
        <v>8252</v>
      </c>
      <c r="J392" t="s">
        <v>8253</v>
      </c>
      <c r="K392" t="s">
        <v>21</v>
      </c>
      <c r="L392">
        <v>0</v>
      </c>
      <c r="M392">
        <v>0</v>
      </c>
      <c r="N392" t="s">
        <v>22</v>
      </c>
      <c r="O392">
        <v>7</v>
      </c>
      <c r="P392">
        <v>1041842.45</v>
      </c>
      <c r="Q392">
        <v>6764655.6600000001</v>
      </c>
    </row>
    <row r="393" spans="1:17">
      <c r="A393">
        <v>442</v>
      </c>
      <c r="B393">
        <v>20001222</v>
      </c>
      <c r="C393" t="e">
        <f>+#REF!</f>
        <v>#REF!</v>
      </c>
      <c r="D393" t="s">
        <v>27</v>
      </c>
      <c r="E393">
        <v>610761600000</v>
      </c>
      <c r="F393">
        <v>1299171831000</v>
      </c>
      <c r="G393">
        <v>1</v>
      </c>
      <c r="H393" t="s">
        <v>4349</v>
      </c>
      <c r="I393" t="s">
        <v>4350</v>
      </c>
      <c r="J393" t="s">
        <v>4351</v>
      </c>
      <c r="K393" t="s">
        <v>21</v>
      </c>
      <c r="L393">
        <v>0</v>
      </c>
      <c r="M393">
        <v>0</v>
      </c>
      <c r="N393" t="s">
        <v>22</v>
      </c>
      <c r="O393">
        <v>6</v>
      </c>
      <c r="P393">
        <v>1041987.35</v>
      </c>
      <c r="Q393">
        <v>6767710.4100000001</v>
      </c>
    </row>
    <row r="394" spans="1:17">
      <c r="A394">
        <v>900</v>
      </c>
      <c r="B394">
        <v>40000835</v>
      </c>
      <c r="C394" t="e">
        <f>+#REF!</f>
        <v>#REF!</v>
      </c>
      <c r="D394" t="s">
        <v>168</v>
      </c>
      <c r="E394">
        <v>783820800000</v>
      </c>
      <c r="F394">
        <v>1442919356000</v>
      </c>
      <c r="G394">
        <v>1</v>
      </c>
      <c r="H394" t="s">
        <v>8355</v>
      </c>
      <c r="I394" t="s">
        <v>8356</v>
      </c>
      <c r="J394" t="s">
        <v>20</v>
      </c>
      <c r="K394" t="s">
        <v>21</v>
      </c>
      <c r="L394">
        <v>0</v>
      </c>
      <c r="M394">
        <v>0</v>
      </c>
      <c r="N394" t="s">
        <v>22</v>
      </c>
      <c r="O394">
        <v>6</v>
      </c>
      <c r="P394">
        <v>854675.71999999904</v>
      </c>
      <c r="Q394">
        <v>6263313.2999999998</v>
      </c>
    </row>
    <row r="395" spans="1:17">
      <c r="A395">
        <v>901</v>
      </c>
      <c r="B395">
        <v>70055783</v>
      </c>
      <c r="C395" t="e">
        <f>+#REF!</f>
        <v>#REF!</v>
      </c>
      <c r="D395" t="s">
        <v>264</v>
      </c>
      <c r="E395">
        <v>1426268040000</v>
      </c>
      <c r="F395">
        <v>1426267979000</v>
      </c>
      <c r="G395">
        <v>1</v>
      </c>
      <c r="H395" t="s">
        <v>8355</v>
      </c>
      <c r="I395" t="s">
        <v>8356</v>
      </c>
      <c r="J395" t="s">
        <v>20</v>
      </c>
      <c r="K395" t="s">
        <v>21</v>
      </c>
      <c r="L395">
        <v>0</v>
      </c>
      <c r="M395">
        <v>0</v>
      </c>
      <c r="N395" t="s">
        <v>22</v>
      </c>
      <c r="O395">
        <v>6</v>
      </c>
      <c r="P395">
        <v>854675.71999999904</v>
      </c>
      <c r="Q395">
        <v>6263313.2999999998</v>
      </c>
    </row>
    <row r="396" spans="1:17">
      <c r="A396">
        <v>673</v>
      </c>
      <c r="B396">
        <v>30001758</v>
      </c>
      <c r="C396" t="e">
        <f>+#REF!</f>
        <v>#REF!</v>
      </c>
      <c r="D396" t="s">
        <v>20</v>
      </c>
      <c r="E396">
        <v>610761600000</v>
      </c>
      <c r="F396" t="s">
        <v>20</v>
      </c>
      <c r="G396">
        <v>1</v>
      </c>
      <c r="H396" t="s">
        <v>6597</v>
      </c>
      <c r="I396" t="s">
        <v>6598</v>
      </c>
      <c r="J396" t="s">
        <v>6599</v>
      </c>
      <c r="K396" t="s">
        <v>21</v>
      </c>
      <c r="L396">
        <v>0</v>
      </c>
      <c r="M396">
        <v>0</v>
      </c>
      <c r="N396" t="s">
        <v>22</v>
      </c>
      <c r="O396">
        <v>6</v>
      </c>
      <c r="P396">
        <v>800995.71000000101</v>
      </c>
      <c r="Q396">
        <v>6479038.6699999999</v>
      </c>
    </row>
    <row r="397" spans="1:17">
      <c r="A397">
        <v>982</v>
      </c>
      <c r="B397">
        <v>70000093</v>
      </c>
      <c r="C397" t="e">
        <f>+#REF!</f>
        <v>#REF!</v>
      </c>
      <c r="D397" t="s">
        <v>274</v>
      </c>
      <c r="E397">
        <v>757641600000</v>
      </c>
      <c r="F397">
        <v>1453725697000</v>
      </c>
      <c r="G397">
        <v>1</v>
      </c>
      <c r="H397" t="s">
        <v>1862</v>
      </c>
      <c r="I397" t="s">
        <v>1863</v>
      </c>
      <c r="J397" t="s">
        <v>20</v>
      </c>
      <c r="K397" t="s">
        <v>21</v>
      </c>
      <c r="L397">
        <v>0</v>
      </c>
      <c r="M397">
        <v>0</v>
      </c>
      <c r="N397" t="s">
        <v>22</v>
      </c>
      <c r="O397">
        <v>7</v>
      </c>
      <c r="P397">
        <v>346721.82</v>
      </c>
      <c r="Q397">
        <v>6948632.29</v>
      </c>
    </row>
    <row r="398" spans="1:17">
      <c r="A398">
        <v>983</v>
      </c>
      <c r="B398">
        <v>70054128</v>
      </c>
      <c r="C398" t="e">
        <f>+#REF!</f>
        <v>#REF!</v>
      </c>
      <c r="D398" t="s">
        <v>1094</v>
      </c>
      <c r="E398">
        <v>1425307145000</v>
      </c>
      <c r="F398">
        <v>1425307042000</v>
      </c>
      <c r="G398">
        <v>1</v>
      </c>
      <c r="H398" t="s">
        <v>1862</v>
      </c>
      <c r="I398" t="s">
        <v>1863</v>
      </c>
      <c r="J398" t="s">
        <v>20</v>
      </c>
      <c r="K398" t="s">
        <v>21</v>
      </c>
      <c r="L398">
        <v>0</v>
      </c>
      <c r="M398">
        <v>0</v>
      </c>
      <c r="N398" t="s">
        <v>22</v>
      </c>
      <c r="O398">
        <v>7</v>
      </c>
      <c r="P398">
        <v>346721.82</v>
      </c>
      <c r="Q398">
        <v>6948632.29</v>
      </c>
    </row>
    <row r="399" spans="1:17">
      <c r="A399">
        <v>984</v>
      </c>
      <c r="B399">
        <v>70054228</v>
      </c>
      <c r="C399" t="e">
        <f>+#REF!</f>
        <v>#REF!</v>
      </c>
      <c r="D399" t="s">
        <v>1094</v>
      </c>
      <c r="E399">
        <v>1425307319000</v>
      </c>
      <c r="F399">
        <v>1425307308000</v>
      </c>
      <c r="G399">
        <v>1</v>
      </c>
      <c r="H399" t="s">
        <v>1862</v>
      </c>
      <c r="I399" t="s">
        <v>1863</v>
      </c>
      <c r="J399" t="s">
        <v>20</v>
      </c>
      <c r="K399" t="s">
        <v>21</v>
      </c>
      <c r="L399">
        <v>0</v>
      </c>
      <c r="M399">
        <v>0</v>
      </c>
      <c r="N399" t="s">
        <v>22</v>
      </c>
      <c r="O399">
        <v>7</v>
      </c>
      <c r="P399">
        <v>346721.82</v>
      </c>
      <c r="Q399">
        <v>6948632.29</v>
      </c>
    </row>
    <row r="400" spans="1:17">
      <c r="A400">
        <v>985</v>
      </c>
      <c r="B400">
        <v>70054328</v>
      </c>
      <c r="C400" t="e">
        <f>+#REF!</f>
        <v>#REF!</v>
      </c>
      <c r="D400" t="s">
        <v>1094</v>
      </c>
      <c r="E400">
        <v>1425307352000</v>
      </c>
      <c r="F400">
        <v>1425307328000</v>
      </c>
      <c r="G400">
        <v>1</v>
      </c>
      <c r="H400" t="s">
        <v>1862</v>
      </c>
      <c r="I400" t="s">
        <v>1863</v>
      </c>
      <c r="J400" t="s">
        <v>20</v>
      </c>
      <c r="K400" t="s">
        <v>21</v>
      </c>
      <c r="L400">
        <v>0</v>
      </c>
      <c r="M400">
        <v>0</v>
      </c>
      <c r="N400" t="s">
        <v>22</v>
      </c>
      <c r="O400">
        <v>7</v>
      </c>
      <c r="P400">
        <v>346721.82</v>
      </c>
      <c r="Q400">
        <v>6948632.29</v>
      </c>
    </row>
    <row r="401" spans="1:17">
      <c r="A401">
        <v>812</v>
      </c>
      <c r="B401">
        <v>10000239</v>
      </c>
      <c r="C401" t="e">
        <f>+#REF!</f>
        <v>#REF!</v>
      </c>
      <c r="D401" t="s">
        <v>30</v>
      </c>
      <c r="E401" s="1">
        <v>930096000000</v>
      </c>
      <c r="F401">
        <v>1357835466000</v>
      </c>
      <c r="G401">
        <v>1</v>
      </c>
      <c r="H401" t="s">
        <v>6794</v>
      </c>
      <c r="I401" t="s">
        <v>6795</v>
      </c>
      <c r="J401" t="s">
        <v>476</v>
      </c>
      <c r="K401" t="s">
        <v>21</v>
      </c>
      <c r="L401">
        <v>0</v>
      </c>
      <c r="M401">
        <v>0</v>
      </c>
      <c r="N401" t="s">
        <v>22</v>
      </c>
      <c r="O401">
        <v>6</v>
      </c>
      <c r="P401">
        <v>694172.68999999797</v>
      </c>
      <c r="Q401">
        <v>7061336.9400000004</v>
      </c>
    </row>
    <row r="402" spans="1:17">
      <c r="A402">
        <v>898</v>
      </c>
      <c r="B402">
        <v>70000980</v>
      </c>
      <c r="C402" t="e">
        <f>+#REF!</f>
        <v>#REF!</v>
      </c>
      <c r="D402" t="s">
        <v>30</v>
      </c>
      <c r="E402">
        <v>952905600000</v>
      </c>
      <c r="F402">
        <v>1340033667000</v>
      </c>
      <c r="G402">
        <v>1</v>
      </c>
      <c r="H402" t="s">
        <v>8165</v>
      </c>
      <c r="I402" t="s">
        <v>8166</v>
      </c>
      <c r="J402" t="s">
        <v>20</v>
      </c>
      <c r="K402" t="s">
        <v>21</v>
      </c>
      <c r="L402">
        <v>0</v>
      </c>
      <c r="M402">
        <v>0</v>
      </c>
      <c r="N402" t="s">
        <v>22</v>
      </c>
      <c r="O402">
        <v>6</v>
      </c>
      <c r="P402">
        <v>654933.93999999797</v>
      </c>
      <c r="Q402">
        <v>6866604.9199999999</v>
      </c>
    </row>
    <row r="403" spans="1:17">
      <c r="A403">
        <v>562</v>
      </c>
      <c r="B403">
        <v>60001906</v>
      </c>
      <c r="C403" t="e">
        <f>+#REF!</f>
        <v>#REF!</v>
      </c>
      <c r="D403" t="s">
        <v>274</v>
      </c>
      <c r="E403">
        <v>610761600000</v>
      </c>
      <c r="F403">
        <v>1436443733000</v>
      </c>
      <c r="G403">
        <v>1</v>
      </c>
      <c r="H403" t="s">
        <v>4532</v>
      </c>
      <c r="I403" t="s">
        <v>4532</v>
      </c>
      <c r="J403" t="s">
        <v>20</v>
      </c>
      <c r="K403" t="s">
        <v>21</v>
      </c>
      <c r="L403">
        <v>0</v>
      </c>
      <c r="M403">
        <v>0</v>
      </c>
      <c r="N403" t="s">
        <v>22</v>
      </c>
      <c r="O403">
        <v>6</v>
      </c>
      <c r="P403">
        <v>473444.14999999898</v>
      </c>
      <c r="Q403">
        <v>6515223.8700000001</v>
      </c>
    </row>
    <row r="404" spans="1:17">
      <c r="A404">
        <v>651</v>
      </c>
      <c r="B404">
        <v>70001343</v>
      </c>
      <c r="C404" t="e">
        <f>+#REF!</f>
        <v>#REF!</v>
      </c>
      <c r="D404" t="s">
        <v>17</v>
      </c>
      <c r="E404">
        <v>757641600000</v>
      </c>
      <c r="F404">
        <v>1298973356000</v>
      </c>
      <c r="G404">
        <v>1</v>
      </c>
      <c r="H404" t="s">
        <v>4903</v>
      </c>
      <c r="I404" t="s">
        <v>4903</v>
      </c>
      <c r="J404" t="s">
        <v>20</v>
      </c>
      <c r="K404" t="s">
        <v>21</v>
      </c>
      <c r="L404">
        <v>0</v>
      </c>
      <c r="M404">
        <v>0</v>
      </c>
      <c r="N404" t="s">
        <v>22</v>
      </c>
      <c r="O404">
        <v>6</v>
      </c>
      <c r="P404">
        <v>438900.88000000297</v>
      </c>
      <c r="Q404">
        <v>6854406.1399999997</v>
      </c>
    </row>
    <row r="405" spans="1:17">
      <c r="A405">
        <v>85</v>
      </c>
      <c r="B405">
        <v>30000567</v>
      </c>
      <c r="C405">
        <f>+PE325</f>
        <v>0</v>
      </c>
      <c r="D405" t="s">
        <v>20</v>
      </c>
      <c r="E405">
        <v>771724800000</v>
      </c>
      <c r="F405" t="s">
        <v>20</v>
      </c>
      <c r="G405">
        <v>1</v>
      </c>
      <c r="H405" t="s">
        <v>882</v>
      </c>
      <c r="I405" t="s">
        <v>883</v>
      </c>
      <c r="J405" t="s">
        <v>20</v>
      </c>
      <c r="K405" t="s">
        <v>21</v>
      </c>
      <c r="L405">
        <v>0</v>
      </c>
      <c r="M405">
        <v>0</v>
      </c>
      <c r="N405" t="s">
        <v>22</v>
      </c>
      <c r="O405">
        <v>6</v>
      </c>
      <c r="P405">
        <v>870271.63000000303</v>
      </c>
      <c r="Q405">
        <v>6572747</v>
      </c>
    </row>
    <row r="406" spans="1:17">
      <c r="A406">
        <v>427</v>
      </c>
      <c r="B406">
        <v>50000593</v>
      </c>
      <c r="C406" t="e">
        <f>+#REF!</f>
        <v>#REF!</v>
      </c>
      <c r="D406" t="s">
        <v>482</v>
      </c>
      <c r="E406">
        <v>610761600000</v>
      </c>
      <c r="F406">
        <v>1394704249000</v>
      </c>
      <c r="G406">
        <v>1</v>
      </c>
      <c r="H406" t="s">
        <v>7077</v>
      </c>
      <c r="I406" t="s">
        <v>7078</v>
      </c>
      <c r="J406" t="s">
        <v>20</v>
      </c>
      <c r="K406" t="s">
        <v>21</v>
      </c>
      <c r="L406">
        <v>0</v>
      </c>
      <c r="M406">
        <v>0</v>
      </c>
      <c r="N406" t="s">
        <v>22</v>
      </c>
      <c r="O406">
        <v>6</v>
      </c>
      <c r="P406">
        <v>421677.03000000102</v>
      </c>
      <c r="Q406">
        <v>6420666.5499999998</v>
      </c>
    </row>
    <row r="407" spans="1:17">
      <c r="A407">
        <v>423</v>
      </c>
      <c r="B407">
        <v>50001614</v>
      </c>
      <c r="C407" t="e">
        <f>+#REF!</f>
        <v>#REF!</v>
      </c>
      <c r="D407" t="s">
        <v>20</v>
      </c>
      <c r="E407">
        <v>1034726400000</v>
      </c>
      <c r="F407" t="s">
        <v>20</v>
      </c>
      <c r="G407">
        <v>1</v>
      </c>
      <c r="H407" t="s">
        <v>7040</v>
      </c>
      <c r="I407" t="s">
        <v>7041</v>
      </c>
      <c r="J407" t="s">
        <v>20</v>
      </c>
      <c r="K407" t="s">
        <v>21</v>
      </c>
      <c r="L407">
        <v>0</v>
      </c>
      <c r="M407">
        <v>0</v>
      </c>
      <c r="N407" t="s">
        <v>22</v>
      </c>
      <c r="O407">
        <v>6</v>
      </c>
      <c r="P407">
        <v>738988.75999999803</v>
      </c>
      <c r="Q407">
        <v>6254253.2000000002</v>
      </c>
    </row>
    <row r="408" spans="1:17">
      <c r="A408">
        <v>92</v>
      </c>
      <c r="B408">
        <v>70001021</v>
      </c>
      <c r="C408">
        <f>+PE321</f>
        <v>0</v>
      </c>
      <c r="D408" t="s">
        <v>83</v>
      </c>
      <c r="E408">
        <v>774489600000</v>
      </c>
      <c r="F408">
        <v>1317822864000</v>
      </c>
      <c r="G408">
        <v>1</v>
      </c>
      <c r="H408" t="s">
        <v>999</v>
      </c>
      <c r="I408" t="s">
        <v>1000</v>
      </c>
      <c r="J408" t="s">
        <v>20</v>
      </c>
      <c r="K408" t="s">
        <v>21</v>
      </c>
      <c r="L408">
        <v>0</v>
      </c>
      <c r="M408">
        <v>0</v>
      </c>
      <c r="N408" t="s">
        <v>22</v>
      </c>
      <c r="O408">
        <v>6</v>
      </c>
      <c r="P408">
        <v>645738.92000000202</v>
      </c>
      <c r="Q408">
        <v>6863805.5</v>
      </c>
    </row>
    <row r="409" spans="1:17">
      <c r="A409">
        <v>194</v>
      </c>
      <c r="B409">
        <v>70001022</v>
      </c>
      <c r="C409">
        <f>+PE220</f>
        <v>0</v>
      </c>
      <c r="D409" t="s">
        <v>1094</v>
      </c>
      <c r="E409">
        <v>774489600000</v>
      </c>
      <c r="F409">
        <v>1425302272000</v>
      </c>
      <c r="G409">
        <v>1</v>
      </c>
      <c r="H409" t="s">
        <v>1860</v>
      </c>
      <c r="I409" t="s">
        <v>1861</v>
      </c>
      <c r="J409" t="s">
        <v>20</v>
      </c>
      <c r="K409" t="s">
        <v>21</v>
      </c>
      <c r="L409">
        <v>0</v>
      </c>
      <c r="M409">
        <v>0</v>
      </c>
      <c r="N409" t="s">
        <v>22</v>
      </c>
      <c r="O409">
        <v>6</v>
      </c>
      <c r="P409">
        <v>652495.68000000005</v>
      </c>
      <c r="Q409">
        <v>6864175.5800000001</v>
      </c>
    </row>
    <row r="410" spans="1:17">
      <c r="A410">
        <v>718</v>
      </c>
      <c r="B410">
        <v>30000670</v>
      </c>
      <c r="C410" t="e">
        <f>+#REF!</f>
        <v>#REF!</v>
      </c>
      <c r="D410" t="s">
        <v>20</v>
      </c>
      <c r="E410">
        <v>1056067200000</v>
      </c>
      <c r="F410" t="s">
        <v>20</v>
      </c>
      <c r="G410">
        <v>1</v>
      </c>
      <c r="H410" t="s">
        <v>3022</v>
      </c>
      <c r="I410" t="s">
        <v>3023</v>
      </c>
      <c r="J410" t="s">
        <v>20</v>
      </c>
      <c r="K410" t="s">
        <v>21</v>
      </c>
      <c r="L410">
        <v>0</v>
      </c>
      <c r="M410">
        <v>0</v>
      </c>
      <c r="N410" t="s">
        <v>22</v>
      </c>
      <c r="O410">
        <v>6</v>
      </c>
      <c r="P410">
        <v>736412.49000000197</v>
      </c>
      <c r="Q410">
        <v>6562223.9800000004</v>
      </c>
    </row>
    <row r="411" spans="1:17">
      <c r="A411">
        <v>489</v>
      </c>
      <c r="B411">
        <v>70001234</v>
      </c>
      <c r="C411" t="e">
        <f>+#REF!</f>
        <v>#REF!</v>
      </c>
      <c r="D411" t="s">
        <v>274</v>
      </c>
      <c r="E411">
        <v>774489600000</v>
      </c>
      <c r="F411">
        <v>1411552843000</v>
      </c>
      <c r="G411">
        <v>1</v>
      </c>
      <c r="H411" t="s">
        <v>3343</v>
      </c>
      <c r="I411" t="s">
        <v>3344</v>
      </c>
      <c r="J411" t="s">
        <v>20</v>
      </c>
      <c r="K411" t="s">
        <v>21</v>
      </c>
      <c r="L411">
        <v>0</v>
      </c>
      <c r="M411">
        <v>0</v>
      </c>
      <c r="N411" t="s">
        <v>22</v>
      </c>
      <c r="O411">
        <v>6</v>
      </c>
      <c r="P411">
        <v>708195.52000000305</v>
      </c>
      <c r="Q411">
        <v>6854317.1200000001</v>
      </c>
    </row>
    <row r="412" spans="1:17">
      <c r="A412">
        <v>145</v>
      </c>
      <c r="B412">
        <v>50001362</v>
      </c>
      <c r="C412">
        <f>+PE272</f>
        <v>0</v>
      </c>
      <c r="D412" t="s">
        <v>274</v>
      </c>
      <c r="E412">
        <v>769737600000</v>
      </c>
      <c r="F412">
        <v>1447853116000</v>
      </c>
      <c r="G412">
        <v>1</v>
      </c>
      <c r="H412" t="s">
        <v>2086</v>
      </c>
      <c r="I412" t="s">
        <v>2087</v>
      </c>
      <c r="J412" t="s">
        <v>20</v>
      </c>
      <c r="K412" t="s">
        <v>21</v>
      </c>
      <c r="L412">
        <v>0</v>
      </c>
      <c r="M412">
        <v>0</v>
      </c>
      <c r="N412" t="s">
        <v>22</v>
      </c>
      <c r="O412">
        <v>6</v>
      </c>
      <c r="P412">
        <v>736961.28000000096</v>
      </c>
      <c r="Q412">
        <v>6278677.6200000001</v>
      </c>
    </row>
    <row r="413" spans="1:17">
      <c r="A413">
        <v>346</v>
      </c>
      <c r="B413">
        <v>10000052</v>
      </c>
      <c r="C413">
        <f>+PE72</f>
        <v>0</v>
      </c>
      <c r="D413" t="s">
        <v>20</v>
      </c>
      <c r="E413">
        <v>962582400000</v>
      </c>
      <c r="F413" t="s">
        <v>20</v>
      </c>
      <c r="G413">
        <v>1</v>
      </c>
      <c r="H413" t="s">
        <v>5824</v>
      </c>
      <c r="I413" t="s">
        <v>5825</v>
      </c>
      <c r="J413" t="s">
        <v>5826</v>
      </c>
      <c r="K413" t="s">
        <v>21</v>
      </c>
      <c r="L413">
        <v>0</v>
      </c>
      <c r="M413">
        <v>0</v>
      </c>
      <c r="N413" t="s">
        <v>22</v>
      </c>
      <c r="O413">
        <v>6</v>
      </c>
      <c r="P413">
        <v>650019.5</v>
      </c>
      <c r="Q413">
        <v>7099219.71</v>
      </c>
    </row>
    <row r="414" spans="1:17">
      <c r="A414">
        <v>533</v>
      </c>
      <c r="B414">
        <v>70033795</v>
      </c>
      <c r="C414" t="e">
        <f>+#REF!</f>
        <v>#REF!</v>
      </c>
      <c r="D414" t="s">
        <v>30</v>
      </c>
      <c r="E414">
        <v>1353489916000</v>
      </c>
      <c r="F414">
        <v>1300987527000</v>
      </c>
      <c r="G414">
        <v>1</v>
      </c>
      <c r="H414" t="s">
        <v>4499</v>
      </c>
      <c r="I414" t="s">
        <v>4500</v>
      </c>
      <c r="J414" t="s">
        <v>20</v>
      </c>
      <c r="K414" t="s">
        <v>21</v>
      </c>
      <c r="L414">
        <v>0</v>
      </c>
      <c r="M414">
        <v>0</v>
      </c>
      <c r="N414" t="s">
        <v>22</v>
      </c>
      <c r="O414">
        <v>7</v>
      </c>
      <c r="P414">
        <v>940846.68999999797</v>
      </c>
      <c r="Q414">
        <v>6646126.8899999997</v>
      </c>
    </row>
    <row r="415" spans="1:17">
      <c r="A415">
        <v>679</v>
      </c>
      <c r="B415">
        <v>40000748</v>
      </c>
      <c r="C415" t="e">
        <f>+#REF!</f>
        <v>#REF!</v>
      </c>
      <c r="D415" t="s">
        <v>30</v>
      </c>
      <c r="E415">
        <v>1181227509000</v>
      </c>
      <c r="F415">
        <v>1372262406000</v>
      </c>
      <c r="G415">
        <v>1</v>
      </c>
      <c r="H415" t="s">
        <v>6652</v>
      </c>
      <c r="I415" t="s">
        <v>6653</v>
      </c>
      <c r="J415" t="s">
        <v>20</v>
      </c>
      <c r="K415" t="s">
        <v>21</v>
      </c>
      <c r="L415">
        <v>0</v>
      </c>
      <c r="M415">
        <v>0</v>
      </c>
      <c r="N415" t="s">
        <v>22</v>
      </c>
      <c r="O415">
        <v>6</v>
      </c>
      <c r="P415">
        <v>1002243.81</v>
      </c>
      <c r="Q415">
        <v>6266953.2800000003</v>
      </c>
    </row>
    <row r="416" spans="1:17">
      <c r="A416">
        <v>419</v>
      </c>
      <c r="B416">
        <v>30001864</v>
      </c>
      <c r="C416">
        <f>+PE2</f>
        <v>0</v>
      </c>
      <c r="D416" t="s">
        <v>274</v>
      </c>
      <c r="E416">
        <v>934156800000</v>
      </c>
      <c r="F416">
        <v>1393341723000</v>
      </c>
      <c r="G416">
        <v>1</v>
      </c>
      <c r="H416" t="s">
        <v>6987</v>
      </c>
      <c r="I416" t="s">
        <v>6988</v>
      </c>
      <c r="J416" t="s">
        <v>20</v>
      </c>
      <c r="K416" t="s">
        <v>21</v>
      </c>
      <c r="L416">
        <v>0</v>
      </c>
      <c r="M416">
        <v>0</v>
      </c>
      <c r="N416" t="s">
        <v>22</v>
      </c>
      <c r="O416">
        <v>6</v>
      </c>
      <c r="P416">
        <v>928550.56000000203</v>
      </c>
      <c r="Q416">
        <v>6466613.7599999998</v>
      </c>
    </row>
    <row r="417" spans="1:17">
      <c r="A417">
        <v>453</v>
      </c>
      <c r="B417">
        <v>70000754</v>
      </c>
      <c r="C417" t="e">
        <f>+#REF!</f>
        <v>#REF!</v>
      </c>
      <c r="D417" t="s">
        <v>20</v>
      </c>
      <c r="E417">
        <v>823651200000</v>
      </c>
      <c r="F417" t="s">
        <v>20</v>
      </c>
      <c r="G417">
        <v>1</v>
      </c>
      <c r="H417" t="s">
        <v>3406</v>
      </c>
      <c r="I417" t="s">
        <v>3407</v>
      </c>
      <c r="J417" t="s">
        <v>20</v>
      </c>
      <c r="K417" t="s">
        <v>21</v>
      </c>
      <c r="L417">
        <v>0</v>
      </c>
      <c r="M417">
        <v>0</v>
      </c>
      <c r="N417" t="s">
        <v>22</v>
      </c>
      <c r="O417">
        <v>6</v>
      </c>
      <c r="P417">
        <v>638392.35000000102</v>
      </c>
      <c r="Q417">
        <v>6874601.5899999999</v>
      </c>
    </row>
    <row r="418" spans="1:17">
      <c r="A418">
        <v>107</v>
      </c>
      <c r="B418">
        <v>20001027</v>
      </c>
      <c r="C418">
        <f>+PE316</f>
        <v>0</v>
      </c>
      <c r="D418" t="s">
        <v>20</v>
      </c>
      <c r="E418">
        <v>778982400000</v>
      </c>
      <c r="F418" t="s">
        <v>20</v>
      </c>
      <c r="G418">
        <v>1</v>
      </c>
      <c r="H418" t="s">
        <v>7842</v>
      </c>
      <c r="I418" t="s">
        <v>7843</v>
      </c>
      <c r="J418" t="s">
        <v>20</v>
      </c>
      <c r="K418" t="s">
        <v>21</v>
      </c>
      <c r="L418">
        <v>0</v>
      </c>
      <c r="M418">
        <v>0</v>
      </c>
      <c r="N418" t="s">
        <v>22</v>
      </c>
      <c r="O418">
        <v>6</v>
      </c>
      <c r="P418">
        <v>859373.42000000202</v>
      </c>
      <c r="Q418">
        <v>6801520.6900000004</v>
      </c>
    </row>
    <row r="419" spans="1:17">
      <c r="A419">
        <v>341</v>
      </c>
      <c r="B419">
        <v>70039795</v>
      </c>
      <c r="C419">
        <f>+PE84</f>
        <v>0</v>
      </c>
      <c r="D419" t="s">
        <v>264</v>
      </c>
      <c r="E419">
        <v>1371463508000</v>
      </c>
      <c r="F419">
        <v>1422549903000</v>
      </c>
      <c r="G419">
        <v>1</v>
      </c>
      <c r="H419" t="s">
        <v>5792</v>
      </c>
      <c r="I419" t="s">
        <v>5793</v>
      </c>
      <c r="J419" t="s">
        <v>20</v>
      </c>
      <c r="K419" t="s">
        <v>21</v>
      </c>
      <c r="L419">
        <v>0</v>
      </c>
      <c r="M419">
        <v>0</v>
      </c>
      <c r="N419" t="s">
        <v>22</v>
      </c>
      <c r="O419">
        <v>7</v>
      </c>
      <c r="P419">
        <v>634652.93999999797</v>
      </c>
      <c r="Q419">
        <v>7045041.8799999999</v>
      </c>
    </row>
    <row r="420" spans="1:17">
      <c r="A420">
        <v>280</v>
      </c>
      <c r="B420">
        <v>30001429</v>
      </c>
      <c r="C420">
        <f>+PE145</f>
        <v>0</v>
      </c>
      <c r="D420" t="s">
        <v>168</v>
      </c>
      <c r="E420">
        <v>610761600000</v>
      </c>
      <c r="F420">
        <v>1455807549000</v>
      </c>
      <c r="G420">
        <v>1</v>
      </c>
      <c r="H420" t="s">
        <v>5560</v>
      </c>
      <c r="I420" t="s">
        <v>5561</v>
      </c>
      <c r="J420" t="s">
        <v>20</v>
      </c>
      <c r="K420" t="s">
        <v>21</v>
      </c>
      <c r="L420">
        <v>0</v>
      </c>
      <c r="M420">
        <v>0</v>
      </c>
      <c r="N420" t="s">
        <v>22</v>
      </c>
      <c r="O420">
        <v>6</v>
      </c>
      <c r="P420">
        <v>838099.60000000102</v>
      </c>
      <c r="Q420">
        <v>6499877.1500000004</v>
      </c>
    </row>
    <row r="421" spans="1:17">
      <c r="A421">
        <v>156</v>
      </c>
      <c r="B421">
        <v>10000463</v>
      </c>
      <c r="C421">
        <f>+PE270</f>
        <v>0</v>
      </c>
      <c r="D421" t="s">
        <v>20</v>
      </c>
      <c r="E421">
        <v>610761600000</v>
      </c>
      <c r="F421" t="s">
        <v>20</v>
      </c>
      <c r="G421">
        <v>1</v>
      </c>
      <c r="H421" t="s">
        <v>1138</v>
      </c>
      <c r="I421" t="s">
        <v>1139</v>
      </c>
      <c r="J421" t="s">
        <v>20</v>
      </c>
      <c r="K421" t="s">
        <v>21</v>
      </c>
      <c r="L421">
        <v>0</v>
      </c>
      <c r="M421">
        <v>0</v>
      </c>
      <c r="N421" t="s">
        <v>22</v>
      </c>
      <c r="O421">
        <v>6</v>
      </c>
      <c r="P421">
        <v>724148.25999999803</v>
      </c>
      <c r="Q421">
        <v>7024363.5499999998</v>
      </c>
    </row>
    <row r="422" spans="1:17">
      <c r="A422">
        <v>421</v>
      </c>
      <c r="B422">
        <v>30001469</v>
      </c>
      <c r="C422">
        <f>+PE6</f>
        <v>0</v>
      </c>
      <c r="D422" t="s">
        <v>30</v>
      </c>
      <c r="E422">
        <v>1133974140000</v>
      </c>
      <c r="F422">
        <v>1333555376000</v>
      </c>
      <c r="G422">
        <v>1</v>
      </c>
      <c r="H422" t="s">
        <v>7005</v>
      </c>
      <c r="I422" t="s">
        <v>7006</v>
      </c>
      <c r="J422" t="s">
        <v>20</v>
      </c>
      <c r="K422" t="s">
        <v>21</v>
      </c>
      <c r="L422">
        <v>0</v>
      </c>
      <c r="M422">
        <v>0</v>
      </c>
      <c r="N422" t="s">
        <v>22</v>
      </c>
      <c r="O422">
        <v>6</v>
      </c>
      <c r="P422">
        <v>972591.97999999695</v>
      </c>
      <c r="Q422">
        <v>6495368.5700000003</v>
      </c>
    </row>
    <row r="423" spans="1:17">
      <c r="A423">
        <v>554</v>
      </c>
      <c r="B423">
        <v>10000047</v>
      </c>
      <c r="C423" t="e">
        <f>+#REF!</f>
        <v>#REF!</v>
      </c>
      <c r="D423" t="s">
        <v>229</v>
      </c>
      <c r="E423">
        <v>962582400000</v>
      </c>
      <c r="F423">
        <v>1121704264000</v>
      </c>
      <c r="G423">
        <v>1</v>
      </c>
      <c r="H423" t="s">
        <v>4970</v>
      </c>
      <c r="I423" t="s">
        <v>4971</v>
      </c>
      <c r="J423" t="s">
        <v>4972</v>
      </c>
      <c r="K423" t="s">
        <v>21</v>
      </c>
      <c r="L423">
        <v>0</v>
      </c>
      <c r="M423">
        <v>0</v>
      </c>
      <c r="N423" t="s">
        <v>22</v>
      </c>
      <c r="O423">
        <v>6</v>
      </c>
      <c r="P423">
        <v>641533.71000000101</v>
      </c>
      <c r="Q423">
        <v>7099999.9900000002</v>
      </c>
    </row>
    <row r="424" spans="1:17">
      <c r="A424">
        <v>910</v>
      </c>
      <c r="B424">
        <v>70000351</v>
      </c>
      <c r="C424" t="e">
        <f>+#REF!</f>
        <v>#REF!</v>
      </c>
      <c r="D424" t="s">
        <v>168</v>
      </c>
      <c r="E424">
        <v>610761600000</v>
      </c>
      <c r="F424">
        <v>1449054997000</v>
      </c>
      <c r="G424">
        <v>1</v>
      </c>
      <c r="H424" t="s">
        <v>7915</v>
      </c>
      <c r="I424" t="s">
        <v>7916</v>
      </c>
      <c r="J424" t="s">
        <v>20</v>
      </c>
      <c r="K424" t="s">
        <v>21</v>
      </c>
      <c r="L424">
        <v>0</v>
      </c>
      <c r="M424">
        <v>0</v>
      </c>
      <c r="N424" t="s">
        <v>22</v>
      </c>
      <c r="O424">
        <v>6</v>
      </c>
      <c r="P424">
        <v>552858.5</v>
      </c>
      <c r="Q424">
        <v>6917490.5599999996</v>
      </c>
    </row>
    <row r="425" spans="1:17">
      <c r="A425">
        <v>433</v>
      </c>
      <c r="B425">
        <v>60000427</v>
      </c>
      <c r="C425" t="e">
        <f>+#REF!</f>
        <v>#REF!</v>
      </c>
      <c r="D425" t="s">
        <v>482</v>
      </c>
      <c r="E425">
        <v>610761600000</v>
      </c>
      <c r="F425">
        <v>1386176283000</v>
      </c>
      <c r="G425">
        <v>1</v>
      </c>
      <c r="H425" t="s">
        <v>7152</v>
      </c>
      <c r="I425" t="s">
        <v>7153</v>
      </c>
      <c r="J425" t="s">
        <v>26</v>
      </c>
      <c r="K425" t="s">
        <v>21</v>
      </c>
      <c r="L425">
        <v>0</v>
      </c>
      <c r="M425">
        <v>0</v>
      </c>
      <c r="N425" t="s">
        <v>22</v>
      </c>
      <c r="O425">
        <v>6</v>
      </c>
      <c r="P425">
        <v>590382.18999999797</v>
      </c>
      <c r="Q425">
        <v>6794614.4299999997</v>
      </c>
    </row>
    <row r="426" spans="1:17">
      <c r="A426">
        <v>752</v>
      </c>
      <c r="B426">
        <v>30001629</v>
      </c>
      <c r="C426" t="e">
        <f>+#REF!</f>
        <v>#REF!</v>
      </c>
      <c r="D426" t="s">
        <v>264</v>
      </c>
      <c r="E426">
        <v>610761600000</v>
      </c>
      <c r="F426">
        <v>1448382123000</v>
      </c>
      <c r="G426">
        <v>1</v>
      </c>
      <c r="H426" t="s">
        <v>4673</v>
      </c>
      <c r="I426" t="s">
        <v>4674</v>
      </c>
      <c r="J426" t="s">
        <v>20</v>
      </c>
      <c r="K426" t="s">
        <v>21</v>
      </c>
      <c r="L426">
        <v>0</v>
      </c>
      <c r="M426">
        <v>0</v>
      </c>
      <c r="N426" t="s">
        <v>22</v>
      </c>
      <c r="O426">
        <v>7</v>
      </c>
      <c r="P426">
        <v>935950</v>
      </c>
      <c r="Q426">
        <v>6490274.25</v>
      </c>
    </row>
    <row r="427" spans="1:17">
      <c r="A427">
        <v>322</v>
      </c>
      <c r="B427">
        <v>70055604</v>
      </c>
      <c r="C427">
        <f>+PE110</f>
        <v>0</v>
      </c>
      <c r="D427" t="s">
        <v>168</v>
      </c>
      <c r="E427">
        <v>1450097283000</v>
      </c>
      <c r="F427">
        <v>1456484203000</v>
      </c>
      <c r="G427">
        <v>1</v>
      </c>
      <c r="H427" t="s">
        <v>5576</v>
      </c>
      <c r="I427" t="s">
        <v>5577</v>
      </c>
      <c r="J427" t="s">
        <v>20</v>
      </c>
      <c r="K427" t="s">
        <v>21</v>
      </c>
      <c r="L427">
        <v>0</v>
      </c>
      <c r="M427">
        <v>0</v>
      </c>
      <c r="N427" t="s">
        <v>22</v>
      </c>
      <c r="O427">
        <v>6</v>
      </c>
      <c r="P427">
        <v>721317.45000000298</v>
      </c>
      <c r="Q427">
        <v>6495646.1900000004</v>
      </c>
    </row>
    <row r="428" spans="1:17">
      <c r="A428">
        <v>138</v>
      </c>
      <c r="B428">
        <v>70000284</v>
      </c>
      <c r="C428">
        <f>+PE295</f>
        <v>0</v>
      </c>
      <c r="D428" t="s">
        <v>168</v>
      </c>
      <c r="E428">
        <v>610761600000</v>
      </c>
      <c r="F428">
        <v>1442326951000</v>
      </c>
      <c r="G428">
        <v>1</v>
      </c>
      <c r="H428" t="s">
        <v>2045</v>
      </c>
      <c r="I428" t="s">
        <v>2046</v>
      </c>
      <c r="J428" t="s">
        <v>20</v>
      </c>
      <c r="K428" t="s">
        <v>21</v>
      </c>
      <c r="L428">
        <v>0</v>
      </c>
      <c r="M428">
        <v>0</v>
      </c>
      <c r="N428" t="s">
        <v>22</v>
      </c>
      <c r="O428">
        <v>6</v>
      </c>
      <c r="P428">
        <v>556040.56000000203</v>
      </c>
      <c r="Q428">
        <v>6925103.9900000002</v>
      </c>
    </row>
    <row r="429" spans="1:17">
      <c r="A429">
        <v>625</v>
      </c>
      <c r="B429">
        <v>70025577</v>
      </c>
      <c r="C429" t="e">
        <f>+#REF!</f>
        <v>#REF!</v>
      </c>
      <c r="D429" t="s">
        <v>56</v>
      </c>
      <c r="E429">
        <v>1348657556000</v>
      </c>
      <c r="F429">
        <v>1232012539000</v>
      </c>
      <c r="G429">
        <v>1</v>
      </c>
      <c r="H429" t="s">
        <v>5048</v>
      </c>
      <c r="I429" t="s">
        <v>5049</v>
      </c>
      <c r="J429" t="s">
        <v>5050</v>
      </c>
      <c r="K429" t="s">
        <v>21</v>
      </c>
      <c r="L429">
        <v>0</v>
      </c>
      <c r="M429">
        <v>0</v>
      </c>
      <c r="N429" t="s">
        <v>22</v>
      </c>
      <c r="O429">
        <v>6</v>
      </c>
      <c r="P429">
        <v>313245.82999999798</v>
      </c>
      <c r="Q429">
        <v>6701956.3300000001</v>
      </c>
    </row>
    <row r="430" spans="1:17">
      <c r="A430">
        <v>986</v>
      </c>
      <c r="B430">
        <v>70009701</v>
      </c>
      <c r="C430" t="e">
        <f>+#REF!</f>
        <v>#REF!</v>
      </c>
      <c r="D430" t="s">
        <v>274</v>
      </c>
      <c r="E430">
        <v>1126084968000</v>
      </c>
      <c r="F430">
        <v>1452184602000</v>
      </c>
      <c r="G430">
        <v>1</v>
      </c>
      <c r="H430" t="s">
        <v>8263</v>
      </c>
      <c r="I430" t="s">
        <v>8264</v>
      </c>
      <c r="J430" t="s">
        <v>20</v>
      </c>
      <c r="K430" t="s">
        <v>21</v>
      </c>
      <c r="L430">
        <v>0</v>
      </c>
      <c r="M430">
        <v>0</v>
      </c>
      <c r="N430" t="s">
        <v>22</v>
      </c>
      <c r="O430">
        <v>6</v>
      </c>
      <c r="P430">
        <v>650082.04999999702</v>
      </c>
      <c r="Q430">
        <v>7101529.4000000004</v>
      </c>
    </row>
    <row r="431" spans="1:17">
      <c r="A431">
        <v>987</v>
      </c>
      <c r="B431">
        <v>10000035</v>
      </c>
      <c r="C431" t="e">
        <f>+#REF!</f>
        <v>#REF!</v>
      </c>
      <c r="D431" t="s">
        <v>274</v>
      </c>
      <c r="E431">
        <v>1057276800000</v>
      </c>
      <c r="F431">
        <v>1452183808000</v>
      </c>
      <c r="G431">
        <v>1</v>
      </c>
      <c r="H431" t="s">
        <v>8263</v>
      </c>
      <c r="I431" t="s">
        <v>8264</v>
      </c>
      <c r="J431" t="s">
        <v>20</v>
      </c>
      <c r="K431" t="s">
        <v>21</v>
      </c>
      <c r="L431">
        <v>0</v>
      </c>
      <c r="M431">
        <v>0</v>
      </c>
      <c r="N431" t="s">
        <v>22</v>
      </c>
      <c r="O431">
        <v>6</v>
      </c>
      <c r="P431">
        <v>650082.04999999702</v>
      </c>
      <c r="Q431">
        <v>7101529.4000000004</v>
      </c>
    </row>
    <row r="432" spans="1:17">
      <c r="A432">
        <v>104</v>
      </c>
      <c r="B432">
        <v>70000205</v>
      </c>
      <c r="C432">
        <f>+PE333</f>
        <v>0</v>
      </c>
      <c r="D432" t="s">
        <v>20</v>
      </c>
      <c r="E432">
        <v>1000166400000</v>
      </c>
      <c r="F432" t="s">
        <v>20</v>
      </c>
      <c r="G432">
        <v>1</v>
      </c>
      <c r="H432" t="s">
        <v>7834</v>
      </c>
      <c r="I432" t="s">
        <v>7835</v>
      </c>
      <c r="J432" t="s">
        <v>20</v>
      </c>
      <c r="K432" t="s">
        <v>21</v>
      </c>
      <c r="L432">
        <v>0</v>
      </c>
      <c r="M432">
        <v>0</v>
      </c>
      <c r="N432" t="s">
        <v>22</v>
      </c>
      <c r="O432">
        <v>6</v>
      </c>
      <c r="P432">
        <v>496945.53999999899</v>
      </c>
      <c r="Q432">
        <v>6933666.1900000004</v>
      </c>
    </row>
    <row r="433" spans="1:17">
      <c r="A433">
        <v>886</v>
      </c>
      <c r="B433">
        <v>70000999</v>
      </c>
      <c r="C433" t="e">
        <f>+#REF!</f>
        <v>#REF!</v>
      </c>
      <c r="D433" t="s">
        <v>23</v>
      </c>
      <c r="E433">
        <v>774489600000</v>
      </c>
      <c r="F433">
        <v>1240928115000</v>
      </c>
      <c r="G433">
        <v>1</v>
      </c>
      <c r="H433" t="s">
        <v>6751</v>
      </c>
      <c r="I433" t="s">
        <v>6752</v>
      </c>
      <c r="J433" t="s">
        <v>20</v>
      </c>
      <c r="K433" t="s">
        <v>21</v>
      </c>
      <c r="L433">
        <v>0</v>
      </c>
      <c r="M433">
        <v>0</v>
      </c>
      <c r="N433" t="s">
        <v>22</v>
      </c>
      <c r="O433">
        <v>6</v>
      </c>
      <c r="P433">
        <v>671501.84000000404</v>
      </c>
      <c r="Q433">
        <v>6863917.3899999997</v>
      </c>
    </row>
    <row r="434" spans="1:17">
      <c r="A434">
        <v>309</v>
      </c>
      <c r="B434">
        <v>70043288</v>
      </c>
      <c r="C434">
        <f>+PE131</f>
        <v>0</v>
      </c>
      <c r="D434" t="s">
        <v>30</v>
      </c>
      <c r="E434">
        <v>1418918986000</v>
      </c>
      <c r="F434">
        <v>1418922059000</v>
      </c>
      <c r="G434">
        <v>1</v>
      </c>
      <c r="H434" t="s">
        <v>2571</v>
      </c>
      <c r="I434" t="s">
        <v>2572</v>
      </c>
      <c r="J434" t="s">
        <v>20</v>
      </c>
      <c r="K434" t="s">
        <v>21</v>
      </c>
      <c r="L434">
        <v>0</v>
      </c>
      <c r="M434">
        <v>0</v>
      </c>
      <c r="N434" t="s">
        <v>22</v>
      </c>
      <c r="O434">
        <v>7</v>
      </c>
      <c r="P434">
        <v>408870.32</v>
      </c>
      <c r="Q434">
        <v>6697102.0099999998</v>
      </c>
    </row>
    <row r="435" spans="1:17">
      <c r="A435">
        <v>546</v>
      </c>
      <c r="B435">
        <v>70001036</v>
      </c>
      <c r="C435" t="e">
        <f>+#REF!</f>
        <v>#REF!</v>
      </c>
      <c r="D435" t="s">
        <v>83</v>
      </c>
      <c r="E435">
        <v>774489600000</v>
      </c>
      <c r="F435">
        <v>1359995106000</v>
      </c>
      <c r="G435">
        <v>1</v>
      </c>
      <c r="H435" t="s">
        <v>5514</v>
      </c>
      <c r="I435" t="s">
        <v>5515</v>
      </c>
      <c r="J435" t="s">
        <v>20</v>
      </c>
      <c r="K435" t="s">
        <v>21</v>
      </c>
      <c r="L435">
        <v>0</v>
      </c>
      <c r="M435">
        <v>0</v>
      </c>
      <c r="N435" t="s">
        <v>22</v>
      </c>
      <c r="O435">
        <v>6</v>
      </c>
      <c r="P435">
        <v>657804.03000000096</v>
      </c>
      <c r="Q435">
        <v>6863379.4500000002</v>
      </c>
    </row>
    <row r="436" spans="1:17">
      <c r="A436">
        <v>998</v>
      </c>
      <c r="B436">
        <v>20000640</v>
      </c>
      <c r="C436" t="e">
        <f>+#REF!</f>
        <v>#REF!</v>
      </c>
      <c r="D436" t="s">
        <v>20</v>
      </c>
      <c r="E436">
        <v>610761600000</v>
      </c>
      <c r="F436" t="s">
        <v>20</v>
      </c>
      <c r="G436">
        <v>1</v>
      </c>
      <c r="H436" t="s">
        <v>431</v>
      </c>
      <c r="I436" t="s">
        <v>432</v>
      </c>
      <c r="J436" t="s">
        <v>20</v>
      </c>
      <c r="K436" t="s">
        <v>21</v>
      </c>
      <c r="L436">
        <v>0</v>
      </c>
      <c r="M436">
        <v>0</v>
      </c>
      <c r="N436" t="s">
        <v>22</v>
      </c>
      <c r="O436">
        <v>6</v>
      </c>
      <c r="P436">
        <v>1061185.67</v>
      </c>
      <c r="Q436">
        <v>6854214.4299999997</v>
      </c>
    </row>
    <row r="437" spans="1:17">
      <c r="A437">
        <v>509</v>
      </c>
      <c r="B437">
        <v>30001805</v>
      </c>
      <c r="C437" t="e">
        <f>+#REF!</f>
        <v>#REF!</v>
      </c>
      <c r="D437" t="s">
        <v>168</v>
      </c>
      <c r="E437">
        <v>610761600000</v>
      </c>
      <c r="F437" s="1">
        <v>1450364000000</v>
      </c>
      <c r="G437">
        <v>1</v>
      </c>
      <c r="H437" t="s">
        <v>6183</v>
      </c>
      <c r="I437" t="s">
        <v>6184</v>
      </c>
      <c r="J437" t="s">
        <v>20</v>
      </c>
      <c r="K437" t="s">
        <v>21</v>
      </c>
      <c r="L437">
        <v>0</v>
      </c>
      <c r="M437">
        <v>0</v>
      </c>
      <c r="N437" t="s">
        <v>22</v>
      </c>
      <c r="O437">
        <v>6</v>
      </c>
      <c r="P437">
        <v>843593.85000000102</v>
      </c>
      <c r="Q437">
        <v>6472319.7699999996</v>
      </c>
    </row>
    <row r="438" spans="1:17">
      <c r="A438">
        <v>924</v>
      </c>
      <c r="B438">
        <v>20000258</v>
      </c>
      <c r="C438" t="e">
        <f>+#REF!</f>
        <v>#REF!</v>
      </c>
      <c r="D438" t="s">
        <v>152</v>
      </c>
      <c r="E438" s="1">
        <v>910656000000</v>
      </c>
      <c r="F438">
        <v>1276012433000</v>
      </c>
      <c r="G438">
        <v>1</v>
      </c>
      <c r="H438" t="s">
        <v>8233</v>
      </c>
      <c r="I438" t="s">
        <v>8234</v>
      </c>
      <c r="J438" t="s">
        <v>8235</v>
      </c>
      <c r="K438" t="s">
        <v>21</v>
      </c>
      <c r="L438">
        <v>0</v>
      </c>
      <c r="M438">
        <v>0</v>
      </c>
      <c r="N438" t="s">
        <v>22</v>
      </c>
      <c r="O438">
        <v>6</v>
      </c>
      <c r="P438">
        <v>927544.78000000096</v>
      </c>
      <c r="Q438">
        <v>6912508.8099999996</v>
      </c>
    </row>
    <row r="439" spans="1:17">
      <c r="A439">
        <v>76</v>
      </c>
      <c r="B439">
        <v>40000384</v>
      </c>
      <c r="C439">
        <f>+PE368</f>
        <v>0</v>
      </c>
      <c r="D439" t="s">
        <v>23</v>
      </c>
      <c r="E439">
        <v>1275583018000</v>
      </c>
      <c r="F439" t="s">
        <v>20</v>
      </c>
      <c r="G439">
        <v>1</v>
      </c>
      <c r="H439" t="s">
        <v>723</v>
      </c>
      <c r="I439" t="s">
        <v>724</v>
      </c>
      <c r="J439" t="s">
        <v>20</v>
      </c>
      <c r="K439" t="s">
        <v>21</v>
      </c>
      <c r="L439">
        <v>0</v>
      </c>
      <c r="M439">
        <v>0</v>
      </c>
      <c r="N439" t="s">
        <v>22</v>
      </c>
      <c r="O439">
        <v>6</v>
      </c>
      <c r="P439">
        <v>758114.14000000095</v>
      </c>
      <c r="Q439">
        <v>6316566.8300000001</v>
      </c>
    </row>
    <row r="440" spans="1:17">
      <c r="A440">
        <v>627</v>
      </c>
      <c r="B440">
        <v>30000207</v>
      </c>
      <c r="C440" t="e">
        <f>+#REF!</f>
        <v>#REF!</v>
      </c>
      <c r="D440" t="s">
        <v>168</v>
      </c>
      <c r="E440">
        <v>1424192782000</v>
      </c>
      <c r="F440">
        <v>1438349264000</v>
      </c>
      <c r="G440">
        <v>1</v>
      </c>
      <c r="H440" t="s">
        <v>5073</v>
      </c>
      <c r="I440" t="s">
        <v>5074</v>
      </c>
      <c r="J440" t="s">
        <v>20</v>
      </c>
      <c r="K440" t="s">
        <v>21</v>
      </c>
      <c r="L440">
        <v>0</v>
      </c>
      <c r="M440">
        <v>0</v>
      </c>
      <c r="N440" t="s">
        <v>22</v>
      </c>
      <c r="O440">
        <v>6</v>
      </c>
      <c r="P440">
        <v>706428.20000000298</v>
      </c>
      <c r="Q440">
        <v>6659030.3600000003</v>
      </c>
    </row>
    <row r="441" spans="1:17">
      <c r="A441">
        <v>282</v>
      </c>
      <c r="B441">
        <v>40000996</v>
      </c>
      <c r="C441">
        <f>+PE164</f>
        <v>0</v>
      </c>
      <c r="D441" t="s">
        <v>274</v>
      </c>
      <c r="E441">
        <v>1065484800000</v>
      </c>
      <c r="F441">
        <v>1456417714000</v>
      </c>
      <c r="G441">
        <v>1</v>
      </c>
      <c r="H441" t="s">
        <v>5574</v>
      </c>
      <c r="I441" t="s">
        <v>5575</v>
      </c>
      <c r="J441" t="s">
        <v>20</v>
      </c>
      <c r="K441" t="s">
        <v>21</v>
      </c>
      <c r="L441">
        <v>0</v>
      </c>
      <c r="M441">
        <v>0</v>
      </c>
      <c r="N441" t="s">
        <v>22</v>
      </c>
      <c r="O441">
        <v>6</v>
      </c>
      <c r="P441">
        <v>945925.39000000095</v>
      </c>
      <c r="Q441">
        <v>6231185.21</v>
      </c>
    </row>
    <row r="442" spans="1:17">
      <c r="A442">
        <v>559</v>
      </c>
      <c r="B442">
        <v>70001082</v>
      </c>
      <c r="C442" t="e">
        <f>+#REF!</f>
        <v>#REF!</v>
      </c>
      <c r="D442" t="s">
        <v>83</v>
      </c>
      <c r="E442">
        <v>774489600000</v>
      </c>
      <c r="F442">
        <v>1359653304000</v>
      </c>
      <c r="G442">
        <v>1</v>
      </c>
      <c r="H442" t="s">
        <v>4524</v>
      </c>
      <c r="I442" t="s">
        <v>4525</v>
      </c>
      <c r="J442" t="s">
        <v>20</v>
      </c>
      <c r="K442" t="s">
        <v>21</v>
      </c>
      <c r="L442">
        <v>0</v>
      </c>
      <c r="M442">
        <v>0</v>
      </c>
      <c r="N442" t="s">
        <v>22</v>
      </c>
      <c r="O442">
        <v>6</v>
      </c>
      <c r="P442">
        <v>649315.15999999596</v>
      </c>
      <c r="Q442">
        <v>6860966.5499999998</v>
      </c>
    </row>
    <row r="443" spans="1:17">
      <c r="A443">
        <v>843</v>
      </c>
      <c r="B443">
        <v>50000514</v>
      </c>
      <c r="C443" t="e">
        <f>+#REF!</f>
        <v>#REF!</v>
      </c>
      <c r="D443" t="s">
        <v>20</v>
      </c>
      <c r="E443">
        <v>610761600000</v>
      </c>
      <c r="F443" t="s">
        <v>20</v>
      </c>
      <c r="G443">
        <v>1</v>
      </c>
      <c r="H443" t="s">
        <v>7752</v>
      </c>
      <c r="I443" t="s">
        <v>7753</v>
      </c>
      <c r="J443" t="s">
        <v>20</v>
      </c>
      <c r="K443" t="s">
        <v>21</v>
      </c>
      <c r="L443">
        <v>0</v>
      </c>
      <c r="M443">
        <v>0</v>
      </c>
      <c r="N443" t="s">
        <v>22</v>
      </c>
      <c r="O443">
        <v>6</v>
      </c>
      <c r="P443">
        <v>639629.00999999803</v>
      </c>
      <c r="Q443">
        <v>6428661.8200000003</v>
      </c>
    </row>
    <row r="444" spans="1:17">
      <c r="A444">
        <v>245</v>
      </c>
      <c r="B444">
        <v>60000617</v>
      </c>
      <c r="C444">
        <f>+PE205</f>
        <v>0</v>
      </c>
      <c r="D444" t="s">
        <v>20</v>
      </c>
      <c r="E444">
        <v>995587200000</v>
      </c>
      <c r="F444" t="s">
        <v>20</v>
      </c>
      <c r="G444">
        <v>1</v>
      </c>
      <c r="H444" t="s">
        <v>3228</v>
      </c>
      <c r="I444" t="s">
        <v>3229</v>
      </c>
      <c r="J444" t="s">
        <v>20</v>
      </c>
      <c r="K444" t="s">
        <v>21</v>
      </c>
      <c r="L444">
        <v>0</v>
      </c>
      <c r="M444">
        <v>0</v>
      </c>
      <c r="N444" t="s">
        <v>22</v>
      </c>
      <c r="O444">
        <v>7</v>
      </c>
      <c r="P444">
        <v>654199.21999999904</v>
      </c>
      <c r="Q444">
        <v>6776674.5099999998</v>
      </c>
    </row>
    <row r="445" spans="1:17">
      <c r="A445">
        <v>512</v>
      </c>
      <c r="B445">
        <v>50001727</v>
      </c>
      <c r="C445" t="e">
        <f>+#REF!</f>
        <v>#REF!</v>
      </c>
      <c r="D445" t="s">
        <v>168</v>
      </c>
      <c r="E445">
        <v>1244537815000</v>
      </c>
      <c r="F445">
        <v>1443708600000</v>
      </c>
      <c r="G445">
        <v>1</v>
      </c>
      <c r="H445" t="s">
        <v>6196</v>
      </c>
      <c r="I445" t="s">
        <v>6197</v>
      </c>
      <c r="J445" t="s">
        <v>20</v>
      </c>
      <c r="K445" t="s">
        <v>21</v>
      </c>
      <c r="L445">
        <v>0</v>
      </c>
      <c r="M445">
        <v>0</v>
      </c>
      <c r="N445" t="s">
        <v>22</v>
      </c>
      <c r="O445">
        <v>7</v>
      </c>
      <c r="P445">
        <v>673780.89999999898</v>
      </c>
      <c r="Q445">
        <v>6238014.5800000001</v>
      </c>
    </row>
    <row r="446" spans="1:17">
      <c r="A446">
        <v>614</v>
      </c>
      <c r="B446">
        <v>30000024</v>
      </c>
      <c r="C446" t="e">
        <f>+#REF!</f>
        <v>#REF!</v>
      </c>
      <c r="D446" t="s">
        <v>274</v>
      </c>
      <c r="E446">
        <v>1173108812000</v>
      </c>
      <c r="F446">
        <v>1444907500000</v>
      </c>
      <c r="G446">
        <v>1</v>
      </c>
      <c r="H446" t="s">
        <v>1395</v>
      </c>
      <c r="I446" t="s">
        <v>1396</v>
      </c>
      <c r="J446" t="s">
        <v>20</v>
      </c>
      <c r="K446" t="s">
        <v>21</v>
      </c>
      <c r="L446">
        <v>0</v>
      </c>
      <c r="M446">
        <v>0</v>
      </c>
      <c r="N446" t="s">
        <v>22</v>
      </c>
      <c r="O446">
        <v>7</v>
      </c>
      <c r="P446">
        <v>689446.39999999898</v>
      </c>
      <c r="Q446">
        <v>6711219.4000000004</v>
      </c>
    </row>
    <row r="447" spans="1:17">
      <c r="A447">
        <v>242</v>
      </c>
      <c r="B447">
        <v>10000440</v>
      </c>
      <c r="C447">
        <f>+PE211</f>
        <v>0</v>
      </c>
      <c r="D447" t="s">
        <v>30</v>
      </c>
      <c r="E447">
        <v>995587200000</v>
      </c>
      <c r="F447">
        <v>1412694304000</v>
      </c>
      <c r="G447">
        <v>1</v>
      </c>
      <c r="H447" t="s">
        <v>3216</v>
      </c>
      <c r="I447" t="s">
        <v>3217</v>
      </c>
      <c r="J447" t="s">
        <v>20</v>
      </c>
      <c r="K447" t="s">
        <v>21</v>
      </c>
      <c r="L447">
        <v>0</v>
      </c>
      <c r="M447">
        <v>0</v>
      </c>
      <c r="N447" t="s">
        <v>22</v>
      </c>
      <c r="O447">
        <v>7</v>
      </c>
      <c r="P447">
        <v>691837.00999999803</v>
      </c>
      <c r="Q447">
        <v>7026606.1399999997</v>
      </c>
    </row>
    <row r="448" spans="1:17">
      <c r="A448">
        <v>106</v>
      </c>
      <c r="B448">
        <v>30000732</v>
      </c>
      <c r="C448">
        <f>+PE348</f>
        <v>0</v>
      </c>
      <c r="D448" t="s">
        <v>274</v>
      </c>
      <c r="E448">
        <v>610761600000</v>
      </c>
      <c r="F448">
        <v>1428423877000</v>
      </c>
      <c r="G448">
        <v>1</v>
      </c>
      <c r="H448" t="s">
        <v>7838</v>
      </c>
      <c r="I448" t="s">
        <v>7839</v>
      </c>
      <c r="J448" t="s">
        <v>20</v>
      </c>
      <c r="K448" t="s">
        <v>21</v>
      </c>
      <c r="L448">
        <v>0</v>
      </c>
      <c r="M448">
        <v>0</v>
      </c>
      <c r="N448" t="s">
        <v>22</v>
      </c>
      <c r="O448">
        <v>7</v>
      </c>
      <c r="P448">
        <v>915932.24000000197</v>
      </c>
      <c r="Q448">
        <v>6554701.96</v>
      </c>
    </row>
    <row r="449" spans="1:17">
      <c r="A449">
        <v>569</v>
      </c>
      <c r="B449">
        <v>30000740</v>
      </c>
      <c r="C449" t="e">
        <f>+#REF!</f>
        <v>#REF!</v>
      </c>
      <c r="D449" t="s">
        <v>274</v>
      </c>
      <c r="E449">
        <v>610761600000</v>
      </c>
      <c r="F449">
        <v>1446727278000</v>
      </c>
      <c r="G449">
        <v>1</v>
      </c>
      <c r="H449" t="s">
        <v>1397</v>
      </c>
      <c r="I449" t="s">
        <v>1398</v>
      </c>
      <c r="J449" t="s">
        <v>865</v>
      </c>
      <c r="K449" t="s">
        <v>21</v>
      </c>
      <c r="L449">
        <v>0</v>
      </c>
      <c r="M449">
        <v>0</v>
      </c>
      <c r="N449" t="s">
        <v>22</v>
      </c>
      <c r="O449">
        <v>6</v>
      </c>
      <c r="P449">
        <v>917864.15999999596</v>
      </c>
      <c r="Q449">
        <v>6554395.04</v>
      </c>
    </row>
    <row r="450" spans="1:17">
      <c r="A450">
        <v>305</v>
      </c>
      <c r="B450">
        <v>70036189</v>
      </c>
      <c r="C450">
        <f>+PE150</f>
        <v>0</v>
      </c>
      <c r="D450" t="s">
        <v>74</v>
      </c>
      <c r="E450">
        <v>1378981972000</v>
      </c>
      <c r="F450">
        <v>1319637148000</v>
      </c>
      <c r="G450">
        <v>1</v>
      </c>
      <c r="H450" t="s">
        <v>3168</v>
      </c>
      <c r="I450" t="s">
        <v>3169</v>
      </c>
      <c r="J450" t="s">
        <v>98</v>
      </c>
      <c r="K450" t="s">
        <v>21</v>
      </c>
      <c r="L450">
        <v>0</v>
      </c>
      <c r="M450">
        <v>0</v>
      </c>
      <c r="N450" t="s">
        <v>22</v>
      </c>
      <c r="O450">
        <v>6</v>
      </c>
      <c r="P450">
        <v>680666.53000000096</v>
      </c>
      <c r="Q450">
        <v>6857946.8099999996</v>
      </c>
    </row>
    <row r="451" spans="1:17">
      <c r="A451">
        <v>666</v>
      </c>
      <c r="B451">
        <v>70002798</v>
      </c>
      <c r="C451" t="e">
        <f>+#REF!</f>
        <v>#REF!</v>
      </c>
      <c r="D451" t="s">
        <v>43</v>
      </c>
      <c r="E451">
        <v>1131374011000</v>
      </c>
      <c r="F451">
        <v>1131373988000</v>
      </c>
      <c r="G451">
        <v>1</v>
      </c>
      <c r="H451" t="s">
        <v>2231</v>
      </c>
      <c r="I451" t="s">
        <v>2232</v>
      </c>
      <c r="J451" t="s">
        <v>2233</v>
      </c>
      <c r="K451" t="s">
        <v>21</v>
      </c>
      <c r="L451">
        <v>0</v>
      </c>
      <c r="M451">
        <v>0</v>
      </c>
      <c r="N451" t="s">
        <v>22</v>
      </c>
      <c r="O451">
        <v>6</v>
      </c>
      <c r="P451">
        <v>647312.88000000303</v>
      </c>
      <c r="Q451">
        <v>6871168.7400000002</v>
      </c>
    </row>
    <row r="452" spans="1:17">
      <c r="A452">
        <v>928</v>
      </c>
      <c r="B452">
        <v>20000925</v>
      </c>
      <c r="C452" t="e">
        <f>+#REF!</f>
        <v>#REF!</v>
      </c>
      <c r="D452" t="s">
        <v>20</v>
      </c>
      <c r="E452">
        <v>610761600000</v>
      </c>
      <c r="F452" t="s">
        <v>20</v>
      </c>
      <c r="G452">
        <v>1</v>
      </c>
      <c r="H452" t="s">
        <v>8298</v>
      </c>
      <c r="I452" t="s">
        <v>8299</v>
      </c>
      <c r="J452" t="s">
        <v>20</v>
      </c>
      <c r="K452" t="s">
        <v>21</v>
      </c>
      <c r="L452">
        <v>0</v>
      </c>
      <c r="M452">
        <v>0</v>
      </c>
      <c r="N452" t="s">
        <v>22</v>
      </c>
      <c r="O452">
        <v>6</v>
      </c>
      <c r="P452">
        <v>1049577.23</v>
      </c>
      <c r="Q452">
        <v>6821989.54</v>
      </c>
    </row>
    <row r="453" spans="1:17">
      <c r="A453">
        <v>939</v>
      </c>
      <c r="B453">
        <v>30002095</v>
      </c>
      <c r="C453" t="e">
        <f>+#REF!</f>
        <v>#REF!</v>
      </c>
      <c r="D453" t="s">
        <v>20</v>
      </c>
      <c r="E453" s="1">
        <v>907200000000</v>
      </c>
      <c r="F453" t="s">
        <v>20</v>
      </c>
      <c r="G453">
        <v>1</v>
      </c>
      <c r="H453" t="s">
        <v>8337</v>
      </c>
      <c r="I453" t="s">
        <v>8338</v>
      </c>
      <c r="J453" t="s">
        <v>20</v>
      </c>
      <c r="K453" t="s">
        <v>21</v>
      </c>
      <c r="L453">
        <v>0</v>
      </c>
      <c r="M453">
        <v>0</v>
      </c>
      <c r="N453" t="s">
        <v>22</v>
      </c>
      <c r="O453">
        <v>6</v>
      </c>
      <c r="P453">
        <v>843341.39999999898</v>
      </c>
      <c r="Q453">
        <v>6447239.4699999997</v>
      </c>
    </row>
    <row r="454" spans="1:17">
      <c r="A454">
        <v>336</v>
      </c>
      <c r="B454">
        <v>60001006</v>
      </c>
      <c r="C454">
        <f>+PE123</f>
        <v>0</v>
      </c>
      <c r="D454" t="s">
        <v>56</v>
      </c>
      <c r="E454">
        <v>1261046610000</v>
      </c>
      <c r="F454">
        <v>1261046578000</v>
      </c>
      <c r="G454">
        <v>1</v>
      </c>
      <c r="H454" t="s">
        <v>2765</v>
      </c>
      <c r="I454" t="s">
        <v>2766</v>
      </c>
      <c r="J454" t="s">
        <v>20</v>
      </c>
      <c r="K454" t="s">
        <v>21</v>
      </c>
      <c r="L454">
        <v>0</v>
      </c>
      <c r="M454">
        <v>0</v>
      </c>
      <c r="N454" t="s">
        <v>22</v>
      </c>
      <c r="O454">
        <v>6</v>
      </c>
      <c r="P454">
        <v>671418.64999999898</v>
      </c>
      <c r="Q454">
        <v>6733057.7400000002</v>
      </c>
    </row>
    <row r="455" spans="1:17">
      <c r="A455">
        <v>606</v>
      </c>
      <c r="B455">
        <v>50001260</v>
      </c>
      <c r="C455" t="e">
        <f>+#REF!</f>
        <v>#REF!</v>
      </c>
      <c r="D455" t="s">
        <v>274</v>
      </c>
      <c r="E455">
        <v>610761600000</v>
      </c>
      <c r="F455">
        <v>1445941836000</v>
      </c>
      <c r="G455">
        <v>1</v>
      </c>
      <c r="H455" t="s">
        <v>1349</v>
      </c>
      <c r="I455" t="s">
        <v>1350</v>
      </c>
      <c r="J455" t="s">
        <v>20</v>
      </c>
      <c r="K455" t="s">
        <v>21</v>
      </c>
      <c r="L455">
        <v>0</v>
      </c>
      <c r="M455">
        <v>0</v>
      </c>
      <c r="N455" t="s">
        <v>22</v>
      </c>
      <c r="O455">
        <v>6</v>
      </c>
      <c r="P455">
        <v>571847.25999999803</v>
      </c>
      <c r="Q455">
        <v>6285602.0099999998</v>
      </c>
    </row>
    <row r="456" spans="1:17">
      <c r="A456">
        <v>619</v>
      </c>
      <c r="B456">
        <v>30001442</v>
      </c>
      <c r="C456" t="e">
        <f>+#REF!</f>
        <v>#REF!</v>
      </c>
      <c r="D456" t="s">
        <v>20</v>
      </c>
      <c r="E456">
        <v>610761600000</v>
      </c>
      <c r="F456" t="s">
        <v>20</v>
      </c>
      <c r="G456">
        <v>1</v>
      </c>
      <c r="H456" t="s">
        <v>5163</v>
      </c>
      <c r="I456" t="s">
        <v>5164</v>
      </c>
      <c r="J456" t="s">
        <v>20</v>
      </c>
      <c r="K456" t="s">
        <v>21</v>
      </c>
      <c r="L456">
        <v>0</v>
      </c>
      <c r="M456">
        <v>0</v>
      </c>
      <c r="N456" t="s">
        <v>22</v>
      </c>
      <c r="O456">
        <v>6</v>
      </c>
      <c r="P456">
        <v>839699.10999999905</v>
      </c>
      <c r="Q456">
        <v>6497882.54</v>
      </c>
    </row>
    <row r="457" spans="1:17">
      <c r="A457">
        <v>815</v>
      </c>
      <c r="B457">
        <v>70001110</v>
      </c>
      <c r="C457" t="e">
        <f>+#REF!</f>
        <v>#REF!</v>
      </c>
      <c r="D457" t="s">
        <v>83</v>
      </c>
      <c r="E457">
        <v>774489600000</v>
      </c>
      <c r="F457">
        <v>1359630083000</v>
      </c>
      <c r="G457">
        <v>1</v>
      </c>
      <c r="H457" t="s">
        <v>6800</v>
      </c>
      <c r="I457" t="s">
        <v>6801</v>
      </c>
      <c r="J457" t="s">
        <v>20</v>
      </c>
      <c r="K457" t="s">
        <v>21</v>
      </c>
      <c r="L457">
        <v>0</v>
      </c>
      <c r="M457">
        <v>0</v>
      </c>
      <c r="N457" t="s">
        <v>22</v>
      </c>
      <c r="O457">
        <v>6</v>
      </c>
      <c r="P457">
        <v>652763.32999999798</v>
      </c>
      <c r="Q457">
        <v>6859532.8300000001</v>
      </c>
    </row>
    <row r="458" spans="1:17">
      <c r="A458">
        <v>723</v>
      </c>
      <c r="B458">
        <v>50000797</v>
      </c>
      <c r="C458" t="e">
        <f>+#REF!</f>
        <v>#REF!</v>
      </c>
      <c r="D458" t="s">
        <v>20</v>
      </c>
      <c r="E458">
        <v>610761600000</v>
      </c>
      <c r="F458" t="s">
        <v>20</v>
      </c>
      <c r="G458">
        <v>1</v>
      </c>
      <c r="H458" t="s">
        <v>3053</v>
      </c>
      <c r="I458" t="s">
        <v>3053</v>
      </c>
      <c r="J458" t="s">
        <v>20</v>
      </c>
      <c r="K458" t="s">
        <v>21</v>
      </c>
      <c r="L458">
        <v>0</v>
      </c>
      <c r="M458">
        <v>0</v>
      </c>
      <c r="N458" t="s">
        <v>22</v>
      </c>
      <c r="O458">
        <v>6</v>
      </c>
      <c r="P458">
        <v>639875.68000000005</v>
      </c>
      <c r="Q458">
        <v>6381650.9900000002</v>
      </c>
    </row>
    <row r="459" spans="1:17">
      <c r="A459">
        <v>408</v>
      </c>
      <c r="B459">
        <v>20001059</v>
      </c>
      <c r="C459">
        <f>+PE56</f>
        <v>0</v>
      </c>
      <c r="D459" t="s">
        <v>20</v>
      </c>
      <c r="E459" s="1">
        <v>910656000000</v>
      </c>
      <c r="F459" t="s">
        <v>20</v>
      </c>
      <c r="G459">
        <v>1</v>
      </c>
      <c r="H459" t="s">
        <v>6930</v>
      </c>
      <c r="I459" t="s">
        <v>6931</v>
      </c>
      <c r="J459" t="s">
        <v>20</v>
      </c>
      <c r="K459" t="s">
        <v>21</v>
      </c>
      <c r="L459">
        <v>0</v>
      </c>
      <c r="M459">
        <v>0</v>
      </c>
      <c r="N459" t="s">
        <v>22</v>
      </c>
      <c r="O459">
        <v>6</v>
      </c>
      <c r="P459">
        <v>954279.67000000202</v>
      </c>
      <c r="Q459">
        <v>6796251.4199999999</v>
      </c>
    </row>
    <row r="460" spans="1:17">
      <c r="A460">
        <v>1044</v>
      </c>
      <c r="B460">
        <v>70051204</v>
      </c>
      <c r="C460" t="e">
        <f>+#REF!</f>
        <v>#REF!</v>
      </c>
      <c r="D460" t="s">
        <v>274</v>
      </c>
      <c r="E460">
        <v>1423134976000</v>
      </c>
      <c r="F460">
        <v>1423134949000</v>
      </c>
      <c r="G460">
        <v>1</v>
      </c>
      <c r="H460" t="s">
        <v>8258</v>
      </c>
      <c r="I460" t="s">
        <v>8259</v>
      </c>
      <c r="J460" t="s">
        <v>20</v>
      </c>
      <c r="K460" t="s">
        <v>21</v>
      </c>
      <c r="L460">
        <v>0</v>
      </c>
      <c r="M460">
        <v>0</v>
      </c>
      <c r="N460" t="s">
        <v>22</v>
      </c>
      <c r="O460">
        <v>7</v>
      </c>
      <c r="P460">
        <v>527420.25</v>
      </c>
      <c r="Q460">
        <v>6336180.8499999996</v>
      </c>
    </row>
    <row r="461" spans="1:17">
      <c r="A461">
        <v>1045</v>
      </c>
      <c r="B461">
        <v>70051304</v>
      </c>
      <c r="C461" t="e">
        <f>+#REF!</f>
        <v>#REF!</v>
      </c>
      <c r="D461" t="s">
        <v>274</v>
      </c>
      <c r="E461">
        <v>1423135007000</v>
      </c>
      <c r="F461">
        <v>1423134997000</v>
      </c>
      <c r="G461">
        <v>1</v>
      </c>
      <c r="H461" t="s">
        <v>8258</v>
      </c>
      <c r="I461" t="s">
        <v>8259</v>
      </c>
      <c r="J461" t="s">
        <v>20</v>
      </c>
      <c r="K461" t="s">
        <v>21</v>
      </c>
      <c r="L461">
        <v>0</v>
      </c>
      <c r="M461">
        <v>0</v>
      </c>
      <c r="N461" t="s">
        <v>22</v>
      </c>
      <c r="O461">
        <v>7</v>
      </c>
      <c r="P461">
        <v>527420.25</v>
      </c>
      <c r="Q461">
        <v>6336180.8499999996</v>
      </c>
    </row>
    <row r="462" spans="1:17">
      <c r="A462">
        <v>894</v>
      </c>
      <c r="B462">
        <v>50000774</v>
      </c>
      <c r="C462" t="e">
        <f>+#REF!</f>
        <v>#REF!</v>
      </c>
      <c r="D462" t="s">
        <v>152</v>
      </c>
      <c r="E462">
        <v>610761600000</v>
      </c>
      <c r="F462">
        <v>1302713607000</v>
      </c>
      <c r="G462">
        <v>1</v>
      </c>
      <c r="H462" t="s">
        <v>8137</v>
      </c>
      <c r="I462" t="s">
        <v>8138</v>
      </c>
      <c r="J462" t="s">
        <v>20</v>
      </c>
      <c r="K462" t="s">
        <v>21</v>
      </c>
      <c r="L462">
        <v>0</v>
      </c>
      <c r="M462">
        <v>0</v>
      </c>
      <c r="N462" t="s">
        <v>22</v>
      </c>
      <c r="O462">
        <v>6</v>
      </c>
      <c r="P462">
        <v>668617.60000000102</v>
      </c>
      <c r="Q462">
        <v>6389675</v>
      </c>
    </row>
    <row r="463" spans="1:17">
      <c r="A463">
        <v>360</v>
      </c>
      <c r="B463">
        <v>70000704</v>
      </c>
      <c r="C463">
        <f>+PE108</f>
        <v>0</v>
      </c>
      <c r="D463" t="s">
        <v>152</v>
      </c>
      <c r="E463">
        <v>1052956800000</v>
      </c>
      <c r="F463">
        <v>1295950100000</v>
      </c>
      <c r="G463">
        <v>1</v>
      </c>
      <c r="H463" t="s">
        <v>2714</v>
      </c>
      <c r="I463" t="s">
        <v>2715</v>
      </c>
      <c r="J463" t="s">
        <v>26</v>
      </c>
      <c r="K463" t="s">
        <v>21</v>
      </c>
      <c r="L463">
        <v>0</v>
      </c>
      <c r="M463">
        <v>0</v>
      </c>
      <c r="N463" t="s">
        <v>22</v>
      </c>
      <c r="O463">
        <v>6</v>
      </c>
      <c r="P463">
        <v>658528.35000000102</v>
      </c>
      <c r="Q463">
        <v>6878241.0999999996</v>
      </c>
    </row>
    <row r="464" spans="1:17">
      <c r="A464">
        <v>914</v>
      </c>
      <c r="B464">
        <v>50001335</v>
      </c>
      <c r="C464" t="e">
        <f>+#REF!</f>
        <v>#REF!</v>
      </c>
      <c r="D464" t="s">
        <v>20</v>
      </c>
      <c r="E464">
        <v>610761600000</v>
      </c>
      <c r="F464" t="s">
        <v>20</v>
      </c>
      <c r="G464">
        <v>1</v>
      </c>
      <c r="H464" t="s">
        <v>7932</v>
      </c>
      <c r="I464" t="s">
        <v>7933</v>
      </c>
      <c r="J464" t="s">
        <v>20</v>
      </c>
      <c r="K464" t="s">
        <v>21</v>
      </c>
      <c r="L464">
        <v>0</v>
      </c>
      <c r="M464">
        <v>0</v>
      </c>
      <c r="N464" t="s">
        <v>22</v>
      </c>
      <c r="O464">
        <v>6</v>
      </c>
      <c r="P464">
        <v>639670.78999999899</v>
      </c>
      <c r="Q464">
        <v>6280739.5499999998</v>
      </c>
    </row>
    <row r="465" spans="1:17">
      <c r="A465">
        <v>276</v>
      </c>
      <c r="B465">
        <v>70001807</v>
      </c>
      <c r="C465">
        <f>+PE194</f>
        <v>0</v>
      </c>
      <c r="D465" t="s">
        <v>20</v>
      </c>
      <c r="E465" s="1">
        <v>933120000000</v>
      </c>
      <c r="F465" t="s">
        <v>20</v>
      </c>
      <c r="G465">
        <v>1</v>
      </c>
      <c r="H465" t="s">
        <v>6046</v>
      </c>
      <c r="I465" t="s">
        <v>6047</v>
      </c>
      <c r="J465" t="s">
        <v>20</v>
      </c>
      <c r="K465" t="s">
        <v>21</v>
      </c>
      <c r="L465">
        <v>0</v>
      </c>
      <c r="M465">
        <v>0</v>
      </c>
      <c r="N465" t="s">
        <v>22</v>
      </c>
      <c r="O465">
        <v>6</v>
      </c>
      <c r="P465">
        <v>654610.52000000305</v>
      </c>
      <c r="Q465">
        <v>6898282.0499999998</v>
      </c>
    </row>
    <row r="466" spans="1:17">
      <c r="A466">
        <v>189</v>
      </c>
      <c r="B466">
        <v>70026077</v>
      </c>
      <c r="C466">
        <f>+PE282</f>
        <v>0</v>
      </c>
      <c r="D466" t="s">
        <v>274</v>
      </c>
      <c r="E466">
        <v>1257263558000</v>
      </c>
      <c r="F466">
        <v>1424946197000</v>
      </c>
      <c r="G466">
        <v>1</v>
      </c>
      <c r="H466" t="s">
        <v>1819</v>
      </c>
      <c r="I466" t="s">
        <v>1820</v>
      </c>
      <c r="J466" t="s">
        <v>20</v>
      </c>
      <c r="K466" t="s">
        <v>21</v>
      </c>
      <c r="L466">
        <v>0</v>
      </c>
      <c r="M466">
        <v>0</v>
      </c>
      <c r="N466" t="s">
        <v>22</v>
      </c>
      <c r="O466">
        <v>6</v>
      </c>
      <c r="P466">
        <v>851979.46000000101</v>
      </c>
      <c r="Q466">
        <v>6258304.3700000001</v>
      </c>
    </row>
    <row r="467" spans="1:17">
      <c r="A467">
        <v>480</v>
      </c>
      <c r="B467">
        <v>20000846</v>
      </c>
      <c r="C467" t="e">
        <f>+#REF!</f>
        <v>#REF!</v>
      </c>
      <c r="D467" t="s">
        <v>30</v>
      </c>
      <c r="E467" s="1">
        <v>876096000000</v>
      </c>
      <c r="F467">
        <v>1330095186000</v>
      </c>
      <c r="G467">
        <v>1</v>
      </c>
      <c r="H467" t="s">
        <v>3941</v>
      </c>
      <c r="I467" t="s">
        <v>3942</v>
      </c>
      <c r="J467" t="s">
        <v>3943</v>
      </c>
      <c r="K467" t="s">
        <v>21</v>
      </c>
      <c r="L467">
        <v>0</v>
      </c>
      <c r="M467">
        <v>0</v>
      </c>
      <c r="N467" t="s">
        <v>22</v>
      </c>
      <c r="O467">
        <v>6</v>
      </c>
      <c r="P467">
        <v>1045254.79</v>
      </c>
      <c r="Q467">
        <v>6837001.1200000001</v>
      </c>
    </row>
    <row r="468" spans="1:17">
      <c r="A468">
        <v>755</v>
      </c>
      <c r="B468">
        <v>30002234</v>
      </c>
      <c r="C468" t="e">
        <f>+#REF!</f>
        <v>#REF!</v>
      </c>
      <c r="D468" t="s">
        <v>805</v>
      </c>
      <c r="E468" s="1">
        <v>969840000000</v>
      </c>
      <c r="F468">
        <v>1273655508000</v>
      </c>
      <c r="G468">
        <v>1</v>
      </c>
      <c r="H468" t="s">
        <v>6708</v>
      </c>
      <c r="I468" t="s">
        <v>6709</v>
      </c>
      <c r="J468" t="s">
        <v>20</v>
      </c>
      <c r="K468" t="s">
        <v>21</v>
      </c>
      <c r="L468">
        <v>0</v>
      </c>
      <c r="M468">
        <v>0</v>
      </c>
      <c r="N468" t="s">
        <v>22</v>
      </c>
      <c r="O468">
        <v>6</v>
      </c>
      <c r="P468">
        <v>705853.32999999798</v>
      </c>
      <c r="Q468">
        <v>6424752.8099999996</v>
      </c>
    </row>
    <row r="469" spans="1:17">
      <c r="A469">
        <v>864</v>
      </c>
      <c r="B469">
        <v>60001797</v>
      </c>
      <c r="C469" t="e">
        <f>+#REF!</f>
        <v>#REF!</v>
      </c>
      <c r="D469" t="s">
        <v>20</v>
      </c>
      <c r="E469">
        <v>610761600000</v>
      </c>
      <c r="F469" t="s">
        <v>20</v>
      </c>
      <c r="G469">
        <v>1</v>
      </c>
      <c r="H469" t="s">
        <v>7577</v>
      </c>
      <c r="I469" t="s">
        <v>7578</v>
      </c>
      <c r="J469" t="s">
        <v>20</v>
      </c>
      <c r="K469" t="s">
        <v>21</v>
      </c>
      <c r="L469">
        <v>0</v>
      </c>
      <c r="M469">
        <v>0</v>
      </c>
      <c r="N469" t="s">
        <v>22</v>
      </c>
      <c r="O469">
        <v>7</v>
      </c>
      <c r="P469">
        <v>428562.35000000102</v>
      </c>
      <c r="Q469">
        <v>6575130.1399999997</v>
      </c>
    </row>
    <row r="470" spans="1:17">
      <c r="A470">
        <v>424</v>
      </c>
      <c r="B470">
        <v>10000032</v>
      </c>
      <c r="C470">
        <f>+PE52</f>
        <v>0</v>
      </c>
      <c r="D470" t="s">
        <v>17</v>
      </c>
      <c r="E470">
        <v>962582400000</v>
      </c>
      <c r="F470">
        <v>1311260469000</v>
      </c>
      <c r="G470">
        <v>1</v>
      </c>
      <c r="H470" t="s">
        <v>7054</v>
      </c>
      <c r="I470" t="s">
        <v>1179</v>
      </c>
      <c r="J470" t="s">
        <v>603</v>
      </c>
      <c r="K470" t="s">
        <v>21</v>
      </c>
      <c r="L470">
        <v>0</v>
      </c>
      <c r="M470">
        <v>0</v>
      </c>
      <c r="N470" t="s">
        <v>22</v>
      </c>
      <c r="O470">
        <v>7</v>
      </c>
      <c r="P470">
        <v>638184.11999999697</v>
      </c>
      <c r="Q470">
        <v>7102521.8399999999</v>
      </c>
    </row>
    <row r="471" spans="1:17">
      <c r="A471">
        <v>347</v>
      </c>
      <c r="B471">
        <v>30001327</v>
      </c>
      <c r="C471">
        <f>+PE129</f>
        <v>0</v>
      </c>
      <c r="D471" t="s">
        <v>274</v>
      </c>
      <c r="E471">
        <v>771724800000</v>
      </c>
      <c r="F471">
        <v>1394193749000</v>
      </c>
      <c r="G471">
        <v>1</v>
      </c>
      <c r="H471" t="s">
        <v>5827</v>
      </c>
      <c r="I471" t="s">
        <v>5828</v>
      </c>
      <c r="J471" t="s">
        <v>476</v>
      </c>
      <c r="K471" t="s">
        <v>21</v>
      </c>
      <c r="L471">
        <v>0</v>
      </c>
      <c r="M471">
        <v>0</v>
      </c>
      <c r="N471" t="s">
        <v>22</v>
      </c>
      <c r="O471">
        <v>6</v>
      </c>
      <c r="P471">
        <v>860938.06000000203</v>
      </c>
      <c r="Q471">
        <v>6509169.1200000001</v>
      </c>
    </row>
    <row r="472" spans="1:17">
      <c r="A472">
        <v>492</v>
      </c>
      <c r="B472">
        <v>30000755</v>
      </c>
      <c r="C472" t="e">
        <f>+#REF!</f>
        <v>#REF!</v>
      </c>
      <c r="D472" t="s">
        <v>90</v>
      </c>
      <c r="E472">
        <v>610761600000</v>
      </c>
      <c r="F472">
        <v>1140620804000</v>
      </c>
      <c r="G472">
        <v>1</v>
      </c>
      <c r="H472" t="s">
        <v>4287</v>
      </c>
      <c r="I472" t="s">
        <v>4288</v>
      </c>
      <c r="J472" t="s">
        <v>20</v>
      </c>
      <c r="K472" t="s">
        <v>21</v>
      </c>
      <c r="L472">
        <v>0</v>
      </c>
      <c r="M472">
        <v>0</v>
      </c>
      <c r="N472" t="s">
        <v>22</v>
      </c>
      <c r="O472">
        <v>7</v>
      </c>
      <c r="P472">
        <v>786355.70000000298</v>
      </c>
      <c r="Q472">
        <v>6554244.6399999997</v>
      </c>
    </row>
    <row r="473" spans="1:17">
      <c r="A473">
        <v>852</v>
      </c>
      <c r="B473">
        <v>50000627</v>
      </c>
      <c r="C473" t="e">
        <f>+#REF!</f>
        <v>#REF!</v>
      </c>
      <c r="D473" t="s">
        <v>482</v>
      </c>
      <c r="E473">
        <v>824947200000</v>
      </c>
      <c r="F473">
        <v>1393860271000</v>
      </c>
      <c r="G473">
        <v>1</v>
      </c>
      <c r="H473" t="s">
        <v>7183</v>
      </c>
      <c r="I473" t="s">
        <v>7184</v>
      </c>
      <c r="J473" t="s">
        <v>20</v>
      </c>
      <c r="K473" t="s">
        <v>21</v>
      </c>
      <c r="L473">
        <v>0</v>
      </c>
      <c r="M473">
        <v>0</v>
      </c>
      <c r="N473" t="s">
        <v>22</v>
      </c>
      <c r="O473">
        <v>6</v>
      </c>
      <c r="P473">
        <v>444562.36999999703</v>
      </c>
      <c r="Q473">
        <v>6417906.5899999999</v>
      </c>
    </row>
    <row r="474" spans="1:17">
      <c r="A474">
        <v>72</v>
      </c>
      <c r="B474">
        <v>70001506</v>
      </c>
      <c r="C474">
        <f>+PE407</f>
        <v>0</v>
      </c>
      <c r="D474" t="s">
        <v>23</v>
      </c>
      <c r="E474">
        <v>774489600000</v>
      </c>
      <c r="F474">
        <v>1236617836000</v>
      </c>
      <c r="G474">
        <v>1</v>
      </c>
      <c r="H474" t="s">
        <v>691</v>
      </c>
      <c r="I474" t="s">
        <v>692</v>
      </c>
      <c r="J474" t="s">
        <v>20</v>
      </c>
      <c r="K474" t="s">
        <v>21</v>
      </c>
      <c r="L474">
        <v>0</v>
      </c>
      <c r="M474">
        <v>0</v>
      </c>
      <c r="N474" t="s">
        <v>22</v>
      </c>
      <c r="O474">
        <v>6</v>
      </c>
      <c r="P474">
        <v>655644.28000000096</v>
      </c>
      <c r="Q474">
        <v>6841163.4400000004</v>
      </c>
    </row>
    <row r="475" spans="1:17">
      <c r="A475">
        <v>59</v>
      </c>
      <c r="B475">
        <v>70062111</v>
      </c>
      <c r="C475">
        <f>+PU421</f>
        <v>0</v>
      </c>
      <c r="D475" t="s">
        <v>168</v>
      </c>
      <c r="E475">
        <v>1465916200000</v>
      </c>
      <c r="F475">
        <v>1465916157000</v>
      </c>
      <c r="G475">
        <v>1</v>
      </c>
      <c r="H475" t="s">
        <v>527</v>
      </c>
      <c r="I475" t="s">
        <v>528</v>
      </c>
      <c r="J475" t="s">
        <v>20</v>
      </c>
      <c r="K475" t="s">
        <v>21</v>
      </c>
      <c r="L475">
        <v>0</v>
      </c>
      <c r="M475">
        <v>0</v>
      </c>
      <c r="N475" t="s">
        <v>267</v>
      </c>
      <c r="O475">
        <v>6</v>
      </c>
      <c r="P475">
        <v>988567.39670000202</v>
      </c>
      <c r="Q475">
        <v>6247322.2533</v>
      </c>
    </row>
    <row r="476" spans="1:17">
      <c r="A476">
        <v>134</v>
      </c>
      <c r="B476">
        <v>40000078</v>
      </c>
      <c r="C476">
        <f>+PE347</f>
        <v>0</v>
      </c>
      <c r="D476" t="s">
        <v>168</v>
      </c>
      <c r="E476">
        <v>1459505675000</v>
      </c>
      <c r="F476">
        <v>1273231384000</v>
      </c>
      <c r="G476">
        <v>1</v>
      </c>
      <c r="H476" t="s">
        <v>5201</v>
      </c>
      <c r="I476" t="s">
        <v>5202</v>
      </c>
      <c r="J476" t="s">
        <v>20</v>
      </c>
      <c r="K476" t="s">
        <v>21</v>
      </c>
      <c r="L476">
        <v>0</v>
      </c>
      <c r="M476">
        <v>0</v>
      </c>
      <c r="N476" t="s">
        <v>22</v>
      </c>
      <c r="O476">
        <v>6</v>
      </c>
      <c r="P476">
        <v>948943.97999999695</v>
      </c>
      <c r="Q476">
        <v>6391526.5999999996</v>
      </c>
    </row>
    <row r="477" spans="1:17">
      <c r="A477">
        <v>778</v>
      </c>
      <c r="B477">
        <v>30000339</v>
      </c>
      <c r="C477" t="e">
        <f>+#REF!</f>
        <v>#REF!</v>
      </c>
      <c r="D477" t="s">
        <v>20</v>
      </c>
      <c r="E477">
        <v>610761600000</v>
      </c>
      <c r="F477" t="s">
        <v>20</v>
      </c>
      <c r="G477">
        <v>1</v>
      </c>
      <c r="H477" t="s">
        <v>50</v>
      </c>
      <c r="I477" t="s">
        <v>51</v>
      </c>
      <c r="J477" t="s">
        <v>20</v>
      </c>
      <c r="K477" t="s">
        <v>21</v>
      </c>
      <c r="L477">
        <v>0</v>
      </c>
      <c r="M477">
        <v>0</v>
      </c>
      <c r="N477" t="s">
        <v>22</v>
      </c>
      <c r="O477">
        <v>7</v>
      </c>
      <c r="P477">
        <v>830900.18</v>
      </c>
      <c r="Q477">
        <v>6615805.3499999996</v>
      </c>
    </row>
    <row r="478" spans="1:17">
      <c r="A478">
        <v>248</v>
      </c>
      <c r="B478">
        <v>10000261</v>
      </c>
      <c r="C478">
        <f>+PE235</f>
        <v>0</v>
      </c>
      <c r="D478" t="s">
        <v>274</v>
      </c>
      <c r="E478">
        <v>610761600000</v>
      </c>
      <c r="F478">
        <v>1421941034000</v>
      </c>
      <c r="G478">
        <v>1</v>
      </c>
      <c r="H478" t="s">
        <v>3239</v>
      </c>
      <c r="I478" t="s">
        <v>3240</v>
      </c>
      <c r="J478" t="s">
        <v>20</v>
      </c>
      <c r="K478" t="s">
        <v>21</v>
      </c>
      <c r="L478">
        <v>0</v>
      </c>
      <c r="M478">
        <v>0</v>
      </c>
      <c r="N478" t="s">
        <v>22</v>
      </c>
      <c r="O478">
        <v>6</v>
      </c>
      <c r="P478">
        <v>664870.03000000096</v>
      </c>
      <c r="Q478">
        <v>7058140.1699999999</v>
      </c>
    </row>
    <row r="479" spans="1:17">
      <c r="A479">
        <v>908</v>
      </c>
      <c r="B479">
        <v>20001235</v>
      </c>
      <c r="C479" t="e">
        <f>+#REF!</f>
        <v>#REF!</v>
      </c>
      <c r="D479" t="s">
        <v>168</v>
      </c>
      <c r="E479">
        <v>923961600000</v>
      </c>
      <c r="F479">
        <v>1449072362000</v>
      </c>
      <c r="G479">
        <v>1</v>
      </c>
      <c r="H479" t="s">
        <v>7911</v>
      </c>
      <c r="I479" t="s">
        <v>7912</v>
      </c>
      <c r="J479" t="s">
        <v>20</v>
      </c>
      <c r="K479" t="s">
        <v>21</v>
      </c>
      <c r="L479">
        <v>0</v>
      </c>
      <c r="M479">
        <v>0</v>
      </c>
      <c r="N479" t="s">
        <v>22</v>
      </c>
      <c r="O479">
        <v>6</v>
      </c>
      <c r="P479">
        <v>1015652.66</v>
      </c>
      <c r="Q479">
        <v>6763937.8399999999</v>
      </c>
    </row>
    <row r="480" spans="1:17">
      <c r="A480">
        <v>214</v>
      </c>
      <c r="B480">
        <v>70047788</v>
      </c>
      <c r="C480">
        <f>+PE271</f>
        <v>0</v>
      </c>
      <c r="D480" t="s">
        <v>168</v>
      </c>
      <c r="E480">
        <v>1432055777000</v>
      </c>
      <c r="F480">
        <v>1450365178000</v>
      </c>
      <c r="G480">
        <v>1</v>
      </c>
      <c r="H480" t="s">
        <v>2018</v>
      </c>
      <c r="I480" t="s">
        <v>2019</v>
      </c>
      <c r="J480" t="s">
        <v>20</v>
      </c>
      <c r="K480" t="s">
        <v>21</v>
      </c>
      <c r="L480">
        <v>0</v>
      </c>
      <c r="M480">
        <v>0</v>
      </c>
      <c r="N480" t="s">
        <v>22</v>
      </c>
      <c r="O480">
        <v>6</v>
      </c>
      <c r="P480">
        <v>956161.60000000102</v>
      </c>
      <c r="Q480">
        <v>6259743.8399999999</v>
      </c>
    </row>
    <row r="481" spans="1:17">
      <c r="A481">
        <v>162</v>
      </c>
      <c r="B481">
        <v>60001200</v>
      </c>
      <c r="C481">
        <f>+PE324</f>
        <v>0</v>
      </c>
      <c r="D481" t="s">
        <v>274</v>
      </c>
      <c r="E481">
        <v>1033948800000</v>
      </c>
      <c r="F481">
        <v>1445946722000</v>
      </c>
      <c r="G481">
        <v>1</v>
      </c>
      <c r="H481" t="s">
        <v>1228</v>
      </c>
      <c r="I481" t="s">
        <v>1229</v>
      </c>
      <c r="J481" t="s">
        <v>20</v>
      </c>
      <c r="K481" t="s">
        <v>21</v>
      </c>
      <c r="L481">
        <v>0</v>
      </c>
      <c r="M481">
        <v>0</v>
      </c>
      <c r="N481" t="s">
        <v>22</v>
      </c>
      <c r="O481">
        <v>6</v>
      </c>
      <c r="P481">
        <v>310045.03000000102</v>
      </c>
      <c r="Q481">
        <v>6705856.25</v>
      </c>
    </row>
    <row r="482" spans="1:17">
      <c r="A482">
        <v>16</v>
      </c>
      <c r="B482">
        <v>70002794</v>
      </c>
      <c r="C482">
        <f>+PE471</f>
        <v>0</v>
      </c>
      <c r="D482" t="s">
        <v>20</v>
      </c>
      <c r="E482">
        <v>1078790400000</v>
      </c>
      <c r="F482" t="s">
        <v>20</v>
      </c>
      <c r="G482">
        <v>1</v>
      </c>
      <c r="H482" t="s">
        <v>3538</v>
      </c>
      <c r="I482" t="s">
        <v>3539</v>
      </c>
      <c r="J482" t="s">
        <v>3540</v>
      </c>
      <c r="K482" t="s">
        <v>21</v>
      </c>
      <c r="L482">
        <v>0</v>
      </c>
      <c r="M482">
        <v>0</v>
      </c>
      <c r="N482" t="s">
        <v>22</v>
      </c>
      <c r="O482">
        <v>6</v>
      </c>
      <c r="P482">
        <v>657842.86999999697</v>
      </c>
      <c r="Q482">
        <v>6854302.7300000004</v>
      </c>
    </row>
    <row r="483" spans="1:17">
      <c r="A483">
        <v>785</v>
      </c>
      <c r="B483">
        <v>30000352</v>
      </c>
      <c r="C483" t="e">
        <f>+#REF!</f>
        <v>#REF!</v>
      </c>
      <c r="D483" t="s">
        <v>17</v>
      </c>
      <c r="E483">
        <v>610761600000</v>
      </c>
      <c r="F483">
        <v>1303140043000</v>
      </c>
      <c r="G483">
        <v>1</v>
      </c>
      <c r="H483" t="s">
        <v>143</v>
      </c>
      <c r="I483" t="s">
        <v>132</v>
      </c>
      <c r="J483" t="s">
        <v>20</v>
      </c>
      <c r="K483" t="s">
        <v>21</v>
      </c>
      <c r="L483">
        <v>0</v>
      </c>
      <c r="M483">
        <v>0</v>
      </c>
      <c r="N483" t="s">
        <v>22</v>
      </c>
      <c r="O483">
        <v>6</v>
      </c>
      <c r="P483">
        <v>781740.14999999898</v>
      </c>
      <c r="Q483">
        <v>6614163.3200000003</v>
      </c>
    </row>
    <row r="484" spans="1:17">
      <c r="A484">
        <v>328</v>
      </c>
      <c r="B484">
        <v>50000782</v>
      </c>
      <c r="C484">
        <f>+PE161</f>
        <v>0</v>
      </c>
      <c r="D484" t="s">
        <v>20</v>
      </c>
      <c r="E484">
        <v>610761600000</v>
      </c>
      <c r="F484" t="s">
        <v>20</v>
      </c>
      <c r="G484">
        <v>1</v>
      </c>
      <c r="H484" t="s">
        <v>5606</v>
      </c>
      <c r="I484" t="s">
        <v>5606</v>
      </c>
      <c r="J484" t="s">
        <v>20</v>
      </c>
      <c r="K484" t="s">
        <v>21</v>
      </c>
      <c r="L484">
        <v>0</v>
      </c>
      <c r="M484">
        <v>0</v>
      </c>
      <c r="N484" t="s">
        <v>22</v>
      </c>
      <c r="O484">
        <v>6</v>
      </c>
      <c r="P484">
        <v>473008.46999999898</v>
      </c>
      <c r="Q484">
        <v>6387575.6100000003</v>
      </c>
    </row>
    <row r="485" spans="1:17">
      <c r="A485">
        <v>1</v>
      </c>
      <c r="B485">
        <v>70000630</v>
      </c>
      <c r="C485">
        <f>+PE489</f>
        <v>0</v>
      </c>
      <c r="D485" t="s">
        <v>20</v>
      </c>
      <c r="E485">
        <v>774489600000</v>
      </c>
      <c r="F485" t="s">
        <v>20</v>
      </c>
      <c r="G485">
        <v>1</v>
      </c>
      <c r="H485" t="s">
        <v>7270</v>
      </c>
      <c r="I485" t="s">
        <v>7271</v>
      </c>
      <c r="J485" t="s">
        <v>20</v>
      </c>
      <c r="K485" t="s">
        <v>21</v>
      </c>
      <c r="L485">
        <v>0</v>
      </c>
      <c r="M485">
        <v>0</v>
      </c>
      <c r="N485" t="s">
        <v>22</v>
      </c>
      <c r="O485">
        <v>6</v>
      </c>
      <c r="P485">
        <v>637613.14000000095</v>
      </c>
      <c r="Q485">
        <v>6884154.1299999999</v>
      </c>
    </row>
    <row r="486" spans="1:17">
      <c r="A486">
        <v>119</v>
      </c>
      <c r="B486">
        <v>70000263</v>
      </c>
      <c r="C486">
        <f>+PE372</f>
        <v>0</v>
      </c>
      <c r="D486" t="s">
        <v>43</v>
      </c>
      <c r="E486">
        <v>797126400000</v>
      </c>
      <c r="F486">
        <v>1122997902000</v>
      </c>
      <c r="G486">
        <v>1</v>
      </c>
      <c r="H486" t="s">
        <v>326</v>
      </c>
      <c r="I486" t="s">
        <v>327</v>
      </c>
      <c r="J486" t="s">
        <v>20</v>
      </c>
      <c r="K486" t="s">
        <v>21</v>
      </c>
      <c r="L486">
        <v>0</v>
      </c>
      <c r="M486">
        <v>0</v>
      </c>
      <c r="N486" t="s">
        <v>22</v>
      </c>
      <c r="O486">
        <v>6</v>
      </c>
      <c r="P486">
        <v>560732.60000000102</v>
      </c>
      <c r="Q486">
        <v>6929466.3799999999</v>
      </c>
    </row>
    <row r="487" spans="1:17">
      <c r="A487">
        <v>955</v>
      </c>
      <c r="B487">
        <v>30000313</v>
      </c>
      <c r="C487" t="e">
        <f>+#REF!</f>
        <v>#REF!</v>
      </c>
      <c r="D487" t="s">
        <v>17</v>
      </c>
      <c r="E487">
        <v>1303810338000</v>
      </c>
      <c r="F487" t="s">
        <v>20</v>
      </c>
      <c r="G487">
        <v>1</v>
      </c>
      <c r="H487" t="s">
        <v>8350</v>
      </c>
      <c r="I487" t="s">
        <v>8351</v>
      </c>
      <c r="J487" t="s">
        <v>20</v>
      </c>
      <c r="K487" t="s">
        <v>21</v>
      </c>
      <c r="L487">
        <v>0</v>
      </c>
      <c r="M487">
        <v>0</v>
      </c>
      <c r="N487" t="s">
        <v>22</v>
      </c>
      <c r="O487">
        <v>6</v>
      </c>
      <c r="P487">
        <v>814807.81000000203</v>
      </c>
      <c r="Q487">
        <v>6628340.8399999999</v>
      </c>
    </row>
    <row r="488" spans="1:17">
      <c r="A488">
        <v>956</v>
      </c>
      <c r="B488">
        <v>70046688</v>
      </c>
      <c r="C488" t="e">
        <f>+#REF!</f>
        <v>#REF!</v>
      </c>
      <c r="D488" t="s">
        <v>30</v>
      </c>
      <c r="E488">
        <v>1438964757000</v>
      </c>
      <c r="F488">
        <v>1385379816000</v>
      </c>
      <c r="G488">
        <v>1</v>
      </c>
      <c r="H488" t="s">
        <v>8350</v>
      </c>
      <c r="I488" t="s">
        <v>8351</v>
      </c>
      <c r="J488" t="s">
        <v>20</v>
      </c>
      <c r="K488" t="s">
        <v>21</v>
      </c>
      <c r="L488">
        <v>0</v>
      </c>
      <c r="M488">
        <v>0</v>
      </c>
      <c r="N488" t="s">
        <v>22</v>
      </c>
      <c r="O488">
        <v>7</v>
      </c>
      <c r="P488">
        <v>814807.81000000203</v>
      </c>
      <c r="Q488">
        <v>6628340.8399999999</v>
      </c>
    </row>
    <row r="489" spans="1:17">
      <c r="A489">
        <v>922</v>
      </c>
      <c r="B489">
        <v>20000197</v>
      </c>
      <c r="C489" t="e">
        <f>+#REF!</f>
        <v>#REF!</v>
      </c>
      <c r="D489" t="s">
        <v>20</v>
      </c>
      <c r="E489">
        <v>610761600000</v>
      </c>
      <c r="F489" t="s">
        <v>20</v>
      </c>
      <c r="G489">
        <v>1</v>
      </c>
      <c r="H489" t="s">
        <v>8229</v>
      </c>
      <c r="I489" t="s">
        <v>8230</v>
      </c>
      <c r="J489" t="s">
        <v>8069</v>
      </c>
      <c r="K489" t="s">
        <v>21</v>
      </c>
      <c r="L489">
        <v>0</v>
      </c>
      <c r="M489">
        <v>0</v>
      </c>
      <c r="N489" t="s">
        <v>22</v>
      </c>
      <c r="O489">
        <v>6</v>
      </c>
      <c r="P489">
        <v>923143.97999999695</v>
      </c>
      <c r="Q489">
        <v>6918400.5800000001</v>
      </c>
    </row>
    <row r="490" spans="1:17">
      <c r="A490">
        <v>534</v>
      </c>
      <c r="B490">
        <v>10000218</v>
      </c>
      <c r="C490" t="e">
        <f>+#REF!</f>
        <v>#REF!</v>
      </c>
      <c r="D490" t="s">
        <v>20</v>
      </c>
      <c r="E490">
        <v>944179200000</v>
      </c>
      <c r="F490" t="s">
        <v>20</v>
      </c>
      <c r="G490">
        <v>1</v>
      </c>
      <c r="H490" t="s">
        <v>4501</v>
      </c>
      <c r="I490" t="s">
        <v>4502</v>
      </c>
      <c r="J490" t="s">
        <v>20</v>
      </c>
      <c r="K490" t="s">
        <v>21</v>
      </c>
      <c r="L490">
        <v>0</v>
      </c>
      <c r="M490">
        <v>0</v>
      </c>
      <c r="N490" t="s">
        <v>22</v>
      </c>
      <c r="O490">
        <v>6</v>
      </c>
      <c r="P490">
        <v>708291.46999999904</v>
      </c>
      <c r="Q490">
        <v>7062441.5700000003</v>
      </c>
    </row>
    <row r="491" spans="1:17">
      <c r="A491">
        <v>856</v>
      </c>
      <c r="B491">
        <v>20000558</v>
      </c>
      <c r="C491" t="e">
        <f>+#REF!</f>
        <v>#REF!</v>
      </c>
      <c r="D491" t="s">
        <v>20</v>
      </c>
      <c r="E491">
        <v>610761600000</v>
      </c>
      <c r="F491" t="s">
        <v>20</v>
      </c>
      <c r="G491">
        <v>1</v>
      </c>
      <c r="H491" t="s">
        <v>7448</v>
      </c>
      <c r="I491" t="s">
        <v>7449</v>
      </c>
      <c r="J491" t="s">
        <v>186</v>
      </c>
      <c r="K491" t="s">
        <v>21</v>
      </c>
      <c r="L491">
        <v>0</v>
      </c>
      <c r="M491">
        <v>0</v>
      </c>
      <c r="N491" t="s">
        <v>22</v>
      </c>
      <c r="O491">
        <v>6</v>
      </c>
      <c r="P491">
        <v>1050248.73</v>
      </c>
      <c r="Q491">
        <v>6868403.4500000002</v>
      </c>
    </row>
    <row r="492" spans="1:17">
      <c r="A492">
        <v>825</v>
      </c>
      <c r="B492">
        <v>70001052</v>
      </c>
      <c r="C492" t="e">
        <f>+#REF!</f>
        <v>#REF!</v>
      </c>
      <c r="D492" t="s">
        <v>20</v>
      </c>
      <c r="E492">
        <v>774489600000</v>
      </c>
      <c r="F492" t="s">
        <v>20</v>
      </c>
      <c r="G492">
        <v>1</v>
      </c>
      <c r="H492" t="s">
        <v>6826</v>
      </c>
      <c r="I492" t="s">
        <v>6827</v>
      </c>
      <c r="J492" t="s">
        <v>20</v>
      </c>
      <c r="K492" t="s">
        <v>21</v>
      </c>
      <c r="L492">
        <v>0</v>
      </c>
      <c r="M492">
        <v>0</v>
      </c>
      <c r="N492" t="s">
        <v>22</v>
      </c>
      <c r="O492">
        <v>6</v>
      </c>
      <c r="P492">
        <v>652481.89000000095</v>
      </c>
      <c r="Q492">
        <v>6862710.7199999997</v>
      </c>
    </row>
    <row r="493" spans="1:17">
      <c r="A493">
        <v>645</v>
      </c>
      <c r="B493">
        <v>10000200</v>
      </c>
      <c r="C493" t="e">
        <f>+#REF!</f>
        <v>#REF!</v>
      </c>
      <c r="D493" t="s">
        <v>229</v>
      </c>
      <c r="E493">
        <v>1071532800000</v>
      </c>
      <c r="F493">
        <v>1127128167000</v>
      </c>
      <c r="G493">
        <v>1</v>
      </c>
      <c r="H493" t="s">
        <v>4865</v>
      </c>
      <c r="I493" t="s">
        <v>4866</v>
      </c>
      <c r="J493" t="s">
        <v>20</v>
      </c>
      <c r="K493" t="s">
        <v>21</v>
      </c>
      <c r="L493">
        <v>0</v>
      </c>
      <c r="M493">
        <v>0</v>
      </c>
      <c r="N493" t="s">
        <v>22</v>
      </c>
      <c r="O493">
        <v>6</v>
      </c>
      <c r="P493">
        <v>710166.42000000202</v>
      </c>
      <c r="Q493">
        <v>7064131.8899999997</v>
      </c>
    </row>
    <row r="494" spans="1:17">
      <c r="A494">
        <v>802</v>
      </c>
      <c r="B494">
        <v>70001114</v>
      </c>
      <c r="C494" t="e">
        <f>+#REF!</f>
        <v>#REF!</v>
      </c>
      <c r="D494" t="s">
        <v>20</v>
      </c>
      <c r="E494">
        <v>774489600000</v>
      </c>
      <c r="F494" t="s">
        <v>20</v>
      </c>
      <c r="G494">
        <v>1</v>
      </c>
      <c r="H494" t="s">
        <v>6660</v>
      </c>
      <c r="I494" t="s">
        <v>6661</v>
      </c>
      <c r="J494" t="s">
        <v>20</v>
      </c>
      <c r="K494" t="s">
        <v>21</v>
      </c>
      <c r="L494">
        <v>0</v>
      </c>
      <c r="M494">
        <v>0</v>
      </c>
      <c r="N494" t="s">
        <v>22</v>
      </c>
      <c r="O494">
        <v>6</v>
      </c>
      <c r="P494">
        <v>647178.10999999905</v>
      </c>
      <c r="Q494">
        <v>6858672.2000000002</v>
      </c>
    </row>
    <row r="495" spans="1:17">
      <c r="A495">
        <v>56</v>
      </c>
      <c r="B495">
        <v>70046788</v>
      </c>
      <c r="C495">
        <f>+PU444</f>
        <v>0</v>
      </c>
      <c r="D495" t="s">
        <v>30</v>
      </c>
      <c r="E495">
        <v>1385461049000</v>
      </c>
      <c r="F495">
        <v>1385461301000</v>
      </c>
      <c r="G495">
        <v>1</v>
      </c>
      <c r="H495" t="s">
        <v>514</v>
      </c>
      <c r="I495" t="s">
        <v>514</v>
      </c>
      <c r="J495" t="s">
        <v>20</v>
      </c>
      <c r="K495" t="s">
        <v>21</v>
      </c>
      <c r="L495">
        <v>0</v>
      </c>
      <c r="M495">
        <v>0</v>
      </c>
      <c r="N495" t="s">
        <v>267</v>
      </c>
      <c r="O495">
        <v>6</v>
      </c>
      <c r="P495">
        <v>1035700.5618</v>
      </c>
      <c r="Q495">
        <v>6737048.2220999999</v>
      </c>
    </row>
    <row r="496" spans="1:17">
      <c r="A496">
        <v>576</v>
      </c>
      <c r="B496">
        <v>70000209</v>
      </c>
      <c r="C496" t="e">
        <f>+#REF!</f>
        <v>#REF!</v>
      </c>
      <c r="D496" t="s">
        <v>38</v>
      </c>
      <c r="E496" s="1">
        <v>937440000000</v>
      </c>
      <c r="F496">
        <v>1237988905000</v>
      </c>
      <c r="G496">
        <v>1</v>
      </c>
      <c r="H496" t="s">
        <v>1455</v>
      </c>
      <c r="I496" t="s">
        <v>1456</v>
      </c>
      <c r="J496" t="s">
        <v>1457</v>
      </c>
      <c r="K496" t="s">
        <v>21</v>
      </c>
      <c r="L496">
        <v>0</v>
      </c>
      <c r="M496">
        <v>0</v>
      </c>
      <c r="N496" t="s">
        <v>22</v>
      </c>
      <c r="O496">
        <v>7</v>
      </c>
      <c r="P496">
        <v>493688.359999999</v>
      </c>
      <c r="Q496">
        <v>6934767.2000000002</v>
      </c>
    </row>
    <row r="497" spans="1:17">
      <c r="A497">
        <v>577</v>
      </c>
      <c r="B497">
        <v>70000217</v>
      </c>
      <c r="C497" t="e">
        <f>+#REF!</f>
        <v>#REF!</v>
      </c>
      <c r="D497" t="s">
        <v>30</v>
      </c>
      <c r="E497" s="1">
        <v>1006992000000</v>
      </c>
      <c r="F497">
        <v>1388419228000</v>
      </c>
      <c r="G497">
        <v>1</v>
      </c>
      <c r="H497" t="s">
        <v>1458</v>
      </c>
      <c r="I497" t="s">
        <v>1456</v>
      </c>
      <c r="J497" t="s">
        <v>603</v>
      </c>
      <c r="K497" t="s">
        <v>21</v>
      </c>
      <c r="L497">
        <v>0</v>
      </c>
      <c r="M497">
        <v>0</v>
      </c>
      <c r="N497" t="s">
        <v>22</v>
      </c>
      <c r="O497">
        <v>7</v>
      </c>
      <c r="P497">
        <v>493608.82999999798</v>
      </c>
      <c r="Q497">
        <v>6932480.7800000003</v>
      </c>
    </row>
    <row r="498" spans="1:17">
      <c r="A498">
        <v>108</v>
      </c>
      <c r="B498">
        <v>10000249</v>
      </c>
      <c r="C498">
        <f>+PE395</f>
        <v>0</v>
      </c>
      <c r="D498" t="s">
        <v>229</v>
      </c>
      <c r="E498">
        <v>610761600000</v>
      </c>
      <c r="F498">
        <v>1127128844000</v>
      </c>
      <c r="G498">
        <v>1</v>
      </c>
      <c r="H498" t="s">
        <v>7852</v>
      </c>
      <c r="I498" t="s">
        <v>7853</v>
      </c>
      <c r="J498" t="s">
        <v>20</v>
      </c>
      <c r="K498" t="s">
        <v>21</v>
      </c>
      <c r="L498">
        <v>0</v>
      </c>
      <c r="M498">
        <v>0</v>
      </c>
      <c r="N498" t="s">
        <v>22</v>
      </c>
      <c r="O498">
        <v>6</v>
      </c>
      <c r="P498">
        <v>708499.43999999797</v>
      </c>
      <c r="Q498">
        <v>7058896.8799999999</v>
      </c>
    </row>
    <row r="499" spans="1:17">
      <c r="A499">
        <v>235</v>
      </c>
      <c r="B499">
        <v>70000712</v>
      </c>
      <c r="C499">
        <f>+PE269</f>
        <v>0</v>
      </c>
      <c r="D499" t="s">
        <v>20</v>
      </c>
      <c r="E499">
        <v>774489600000</v>
      </c>
      <c r="F499" t="s">
        <v>20</v>
      </c>
      <c r="G499">
        <v>1</v>
      </c>
      <c r="H499" t="s">
        <v>2170</v>
      </c>
      <c r="I499" t="s">
        <v>2171</v>
      </c>
      <c r="J499" t="s">
        <v>20</v>
      </c>
      <c r="K499" t="s">
        <v>21</v>
      </c>
      <c r="L499">
        <v>0</v>
      </c>
      <c r="M499">
        <v>0</v>
      </c>
      <c r="N499" t="s">
        <v>22</v>
      </c>
      <c r="O499">
        <v>6</v>
      </c>
      <c r="P499">
        <v>639459.86999999697</v>
      </c>
      <c r="Q499">
        <v>6878594.0700000003</v>
      </c>
    </row>
    <row r="500" spans="1:17">
      <c r="A500">
        <v>130</v>
      </c>
      <c r="B500">
        <v>30001826</v>
      </c>
      <c r="C500">
        <f>+PE375</f>
        <v>0</v>
      </c>
      <c r="D500" t="s">
        <v>20</v>
      </c>
      <c r="E500">
        <v>610761600000</v>
      </c>
      <c r="F500" t="s">
        <v>20</v>
      </c>
      <c r="G500">
        <v>1</v>
      </c>
      <c r="H500" t="s">
        <v>5737</v>
      </c>
      <c r="I500" t="s">
        <v>5738</v>
      </c>
      <c r="J500" t="s">
        <v>20</v>
      </c>
      <c r="K500" t="s">
        <v>21</v>
      </c>
      <c r="L500">
        <v>0</v>
      </c>
      <c r="M500">
        <v>0</v>
      </c>
      <c r="N500" t="s">
        <v>22</v>
      </c>
      <c r="O500">
        <v>6</v>
      </c>
      <c r="P500">
        <v>964803.28000000096</v>
      </c>
      <c r="Q500">
        <v>6472006.6600000001</v>
      </c>
    </row>
    <row r="501" spans="1:17">
      <c r="A501">
        <v>676</v>
      </c>
      <c r="B501">
        <v>20000770</v>
      </c>
      <c r="C501" t="e">
        <f>+#REF!</f>
        <v>#REF!</v>
      </c>
      <c r="D501" t="s">
        <v>20</v>
      </c>
      <c r="E501">
        <v>935539200000</v>
      </c>
      <c r="F501" t="s">
        <v>20</v>
      </c>
      <c r="G501">
        <v>1</v>
      </c>
      <c r="H501" t="s">
        <v>6633</v>
      </c>
      <c r="I501" t="s">
        <v>6634</v>
      </c>
      <c r="J501" t="s">
        <v>186</v>
      </c>
      <c r="K501" t="s">
        <v>21</v>
      </c>
      <c r="L501">
        <v>0</v>
      </c>
      <c r="M501">
        <v>0</v>
      </c>
      <c r="N501" t="s">
        <v>22</v>
      </c>
      <c r="O501">
        <v>6</v>
      </c>
      <c r="P501">
        <v>1048456.72</v>
      </c>
      <c r="Q501">
        <v>6840177.2300000004</v>
      </c>
    </row>
    <row r="502" spans="1:17">
      <c r="A502">
        <v>878</v>
      </c>
      <c r="B502">
        <v>70000345</v>
      </c>
      <c r="C502" t="e">
        <f>+#REF!</f>
        <v>#REF!</v>
      </c>
      <c r="D502" t="s">
        <v>20</v>
      </c>
      <c r="E502">
        <v>774489600000</v>
      </c>
      <c r="F502" t="s">
        <v>20</v>
      </c>
      <c r="G502">
        <v>1</v>
      </c>
      <c r="H502" t="s">
        <v>7232</v>
      </c>
      <c r="I502" t="s">
        <v>7233</v>
      </c>
      <c r="J502" t="s">
        <v>26</v>
      </c>
      <c r="K502" t="s">
        <v>21</v>
      </c>
      <c r="L502">
        <v>0</v>
      </c>
      <c r="M502">
        <v>0</v>
      </c>
      <c r="N502" t="s">
        <v>22</v>
      </c>
      <c r="O502">
        <v>7</v>
      </c>
      <c r="P502">
        <v>677995.60999999905</v>
      </c>
      <c r="Q502">
        <v>6917097.1900000004</v>
      </c>
    </row>
    <row r="503" spans="1:17">
      <c r="A503">
        <v>665</v>
      </c>
      <c r="B503">
        <v>20004341</v>
      </c>
      <c r="C503" t="e">
        <f>+#REF!</f>
        <v>#REF!</v>
      </c>
      <c r="D503" t="s">
        <v>274</v>
      </c>
      <c r="E503">
        <v>1179919793000</v>
      </c>
      <c r="F503">
        <v>1464364194000</v>
      </c>
      <c r="G503">
        <v>1</v>
      </c>
      <c r="H503" t="s">
        <v>2229</v>
      </c>
      <c r="I503" t="s">
        <v>2230</v>
      </c>
      <c r="J503" t="s">
        <v>20</v>
      </c>
      <c r="K503" t="s">
        <v>21</v>
      </c>
      <c r="L503">
        <v>0</v>
      </c>
      <c r="M503">
        <v>0</v>
      </c>
      <c r="N503" t="s">
        <v>22</v>
      </c>
      <c r="O503">
        <v>6</v>
      </c>
      <c r="P503">
        <v>1020326.36</v>
      </c>
      <c r="Q503">
        <v>6729463.3300000001</v>
      </c>
    </row>
    <row r="504" spans="1:17">
      <c r="A504">
        <v>158</v>
      </c>
      <c r="B504">
        <v>10000107</v>
      </c>
      <c r="C504">
        <f>+PE351</f>
        <v>0</v>
      </c>
      <c r="D504" t="s">
        <v>229</v>
      </c>
      <c r="E504">
        <v>898819200000</v>
      </c>
      <c r="F504">
        <v>1127124117000</v>
      </c>
      <c r="G504">
        <v>1</v>
      </c>
      <c r="H504" t="s">
        <v>1182</v>
      </c>
      <c r="I504" t="s">
        <v>1183</v>
      </c>
      <c r="J504" t="s">
        <v>20</v>
      </c>
      <c r="K504" t="s">
        <v>21</v>
      </c>
      <c r="L504">
        <v>0</v>
      </c>
      <c r="M504">
        <v>0</v>
      </c>
      <c r="N504" t="s">
        <v>22</v>
      </c>
      <c r="O504">
        <v>6</v>
      </c>
      <c r="P504">
        <v>644542.32999999798</v>
      </c>
      <c r="Q504">
        <v>7083789.2800000003</v>
      </c>
    </row>
    <row r="505" spans="1:17">
      <c r="A505">
        <v>274</v>
      </c>
      <c r="B505">
        <v>10000405</v>
      </c>
      <c r="C505">
        <f>+PE236</f>
        <v>0</v>
      </c>
      <c r="D505" t="s">
        <v>229</v>
      </c>
      <c r="E505">
        <v>610761600000</v>
      </c>
      <c r="F505">
        <v>1122570665000</v>
      </c>
      <c r="G505">
        <v>1</v>
      </c>
      <c r="H505" t="s">
        <v>6449</v>
      </c>
      <c r="I505" t="s">
        <v>6450</v>
      </c>
      <c r="J505" t="s">
        <v>20</v>
      </c>
      <c r="K505" t="s">
        <v>21</v>
      </c>
      <c r="L505">
        <v>0</v>
      </c>
      <c r="M505">
        <v>0</v>
      </c>
      <c r="N505" t="s">
        <v>22</v>
      </c>
      <c r="O505">
        <v>6</v>
      </c>
      <c r="P505">
        <v>724247.84000000404</v>
      </c>
      <c r="Q505">
        <v>7030618.5099999998</v>
      </c>
    </row>
    <row r="506" spans="1:17">
      <c r="A506">
        <v>895</v>
      </c>
      <c r="B506">
        <v>50002098</v>
      </c>
      <c r="C506" t="e">
        <f>+#REF!</f>
        <v>#REF!</v>
      </c>
      <c r="D506" t="s">
        <v>23</v>
      </c>
      <c r="E506" s="1">
        <v>1013472000000</v>
      </c>
      <c r="F506">
        <v>1195740833000</v>
      </c>
      <c r="G506">
        <v>1</v>
      </c>
      <c r="H506" t="s">
        <v>8146</v>
      </c>
      <c r="I506" t="s">
        <v>8147</v>
      </c>
      <c r="J506" t="s">
        <v>20</v>
      </c>
      <c r="K506" t="s">
        <v>21</v>
      </c>
      <c r="L506">
        <v>0</v>
      </c>
      <c r="M506">
        <v>0</v>
      </c>
      <c r="N506" t="s">
        <v>22</v>
      </c>
      <c r="O506">
        <v>6</v>
      </c>
      <c r="P506">
        <v>601151.03999999899</v>
      </c>
      <c r="Q506">
        <v>6166160.3099999996</v>
      </c>
    </row>
    <row r="507" spans="1:17">
      <c r="A507">
        <v>74</v>
      </c>
      <c r="B507">
        <v>20000892</v>
      </c>
      <c r="C507">
        <f>+PE439</f>
        <v>0</v>
      </c>
      <c r="D507" t="s">
        <v>20</v>
      </c>
      <c r="E507">
        <v>610761600000</v>
      </c>
      <c r="F507" t="s">
        <v>20</v>
      </c>
      <c r="G507">
        <v>1</v>
      </c>
      <c r="H507" t="s">
        <v>712</v>
      </c>
      <c r="I507" t="s">
        <v>713</v>
      </c>
      <c r="J507" t="s">
        <v>20</v>
      </c>
      <c r="K507" t="s">
        <v>21</v>
      </c>
      <c r="L507">
        <v>0</v>
      </c>
      <c r="M507">
        <v>0</v>
      </c>
      <c r="N507" t="s">
        <v>22</v>
      </c>
      <c r="O507">
        <v>7</v>
      </c>
      <c r="P507">
        <v>927426.57999999798</v>
      </c>
      <c r="Q507">
        <v>6828760.5700000003</v>
      </c>
    </row>
    <row r="508" spans="1:17">
      <c r="A508">
        <v>682</v>
      </c>
      <c r="B508">
        <v>50001881</v>
      </c>
      <c r="C508" t="e">
        <f>+#REF!</f>
        <v>#REF!</v>
      </c>
      <c r="D508" t="s">
        <v>30</v>
      </c>
      <c r="E508">
        <v>610761600000</v>
      </c>
      <c r="F508">
        <v>1372162004000</v>
      </c>
      <c r="G508">
        <v>1</v>
      </c>
      <c r="H508" t="s">
        <v>6085</v>
      </c>
      <c r="I508" t="s">
        <v>6086</v>
      </c>
      <c r="J508" t="s">
        <v>195</v>
      </c>
      <c r="K508" t="s">
        <v>21</v>
      </c>
      <c r="L508">
        <v>0</v>
      </c>
      <c r="M508">
        <v>0</v>
      </c>
      <c r="N508" t="s">
        <v>22</v>
      </c>
      <c r="O508">
        <v>6</v>
      </c>
      <c r="P508">
        <v>420493.10000000102</v>
      </c>
      <c r="Q508">
        <v>6215463.0099999998</v>
      </c>
    </row>
    <row r="509" spans="1:17">
      <c r="A509">
        <v>238</v>
      </c>
      <c r="B509">
        <v>40000999</v>
      </c>
      <c r="C509">
        <f>+PE276</f>
        <v>0</v>
      </c>
      <c r="D509" t="s">
        <v>56</v>
      </c>
      <c r="E509">
        <v>1328517993000</v>
      </c>
      <c r="F509">
        <v>1320847010000</v>
      </c>
      <c r="G509">
        <v>1</v>
      </c>
      <c r="H509" t="s">
        <v>1571</v>
      </c>
      <c r="I509" t="s">
        <v>1572</v>
      </c>
      <c r="J509" t="s">
        <v>20</v>
      </c>
      <c r="K509" t="s">
        <v>21</v>
      </c>
      <c r="L509">
        <v>0</v>
      </c>
      <c r="M509">
        <v>0</v>
      </c>
      <c r="N509" t="s">
        <v>22</v>
      </c>
      <c r="O509">
        <v>6</v>
      </c>
      <c r="P509">
        <v>956594.25999999803</v>
      </c>
      <c r="Q509">
        <v>6231322.4400000004</v>
      </c>
    </row>
    <row r="510" spans="1:17">
      <c r="A510">
        <v>114</v>
      </c>
      <c r="B510">
        <v>20001295</v>
      </c>
      <c r="C510">
        <f>+PE401</f>
        <v>0</v>
      </c>
      <c r="D510" t="s">
        <v>168</v>
      </c>
      <c r="E510">
        <v>1323161228000</v>
      </c>
      <c r="F510">
        <v>1450267193000</v>
      </c>
      <c r="G510">
        <v>1</v>
      </c>
      <c r="H510" t="s">
        <v>1073</v>
      </c>
      <c r="I510" t="s">
        <v>1074</v>
      </c>
      <c r="J510" t="s">
        <v>20</v>
      </c>
      <c r="K510" t="s">
        <v>21</v>
      </c>
      <c r="L510">
        <v>0</v>
      </c>
      <c r="M510">
        <v>0</v>
      </c>
      <c r="N510" t="s">
        <v>22</v>
      </c>
      <c r="O510">
        <v>6</v>
      </c>
      <c r="P510">
        <v>1027990.71</v>
      </c>
      <c r="Q510">
        <v>6750005.2000000002</v>
      </c>
    </row>
    <row r="511" spans="1:17">
      <c r="A511">
        <v>247</v>
      </c>
      <c r="B511">
        <v>10000258</v>
      </c>
      <c r="C511">
        <f>+PE269</f>
        <v>0</v>
      </c>
      <c r="D511" t="s">
        <v>274</v>
      </c>
      <c r="E511">
        <v>610761600000</v>
      </c>
      <c r="F511">
        <v>1421940678000</v>
      </c>
      <c r="G511">
        <v>1</v>
      </c>
      <c r="H511" t="s">
        <v>3232</v>
      </c>
      <c r="I511" t="s">
        <v>3233</v>
      </c>
      <c r="J511" t="s">
        <v>3234</v>
      </c>
      <c r="K511" t="s">
        <v>21</v>
      </c>
      <c r="L511">
        <v>0</v>
      </c>
      <c r="M511">
        <v>0</v>
      </c>
      <c r="N511" t="s">
        <v>22</v>
      </c>
      <c r="O511">
        <v>6</v>
      </c>
      <c r="P511">
        <v>662305.78999999899</v>
      </c>
      <c r="Q511">
        <v>7057945.6799999997</v>
      </c>
    </row>
    <row r="512" spans="1:17">
      <c r="A512">
        <v>580</v>
      </c>
      <c r="B512">
        <v>40002062</v>
      </c>
      <c r="C512" t="e">
        <f>+#REF!</f>
        <v>#REF!</v>
      </c>
      <c r="D512" t="s">
        <v>274</v>
      </c>
      <c r="E512">
        <v>1160667039000</v>
      </c>
      <c r="F512">
        <v>1450185862000</v>
      </c>
      <c r="G512">
        <v>1</v>
      </c>
      <c r="H512" t="s">
        <v>6146</v>
      </c>
      <c r="I512" t="s">
        <v>6147</v>
      </c>
      <c r="J512" t="s">
        <v>20</v>
      </c>
      <c r="K512" t="s">
        <v>21</v>
      </c>
      <c r="L512">
        <v>0</v>
      </c>
      <c r="M512">
        <v>0</v>
      </c>
      <c r="N512" t="s">
        <v>22</v>
      </c>
      <c r="O512">
        <v>6</v>
      </c>
      <c r="P512">
        <v>862230.75999999803</v>
      </c>
      <c r="Q512">
        <v>6304587.2199999997</v>
      </c>
    </row>
    <row r="513" spans="1:17">
      <c r="A513">
        <v>869</v>
      </c>
      <c r="B513">
        <v>50001619</v>
      </c>
      <c r="C513" t="e">
        <f>+#REF!</f>
        <v>#REF!</v>
      </c>
      <c r="D513" t="s">
        <v>20</v>
      </c>
      <c r="E513">
        <v>1004486400000</v>
      </c>
      <c r="F513" t="s">
        <v>20</v>
      </c>
      <c r="G513">
        <v>1</v>
      </c>
      <c r="H513" t="s">
        <v>7245</v>
      </c>
      <c r="I513" t="s">
        <v>7245</v>
      </c>
      <c r="J513" t="s">
        <v>20</v>
      </c>
      <c r="K513" t="s">
        <v>21</v>
      </c>
      <c r="L513">
        <v>0</v>
      </c>
      <c r="M513">
        <v>0</v>
      </c>
      <c r="N513" t="s">
        <v>22</v>
      </c>
      <c r="O513">
        <v>7</v>
      </c>
      <c r="P513">
        <v>617593.5</v>
      </c>
      <c r="Q513">
        <v>6254451.8300000001</v>
      </c>
    </row>
    <row r="514" spans="1:17">
      <c r="A514">
        <v>644</v>
      </c>
      <c r="B514">
        <v>30001581</v>
      </c>
      <c r="C514" t="e">
        <f>+#REF!</f>
        <v>#REF!</v>
      </c>
      <c r="D514" t="s">
        <v>56</v>
      </c>
      <c r="E514">
        <v>993081600000</v>
      </c>
      <c r="F514">
        <v>1268143360000</v>
      </c>
      <c r="G514">
        <v>1</v>
      </c>
      <c r="H514" t="s">
        <v>2322</v>
      </c>
      <c r="I514" t="s">
        <v>2323</v>
      </c>
      <c r="J514" t="s">
        <v>20</v>
      </c>
      <c r="K514" t="s">
        <v>21</v>
      </c>
      <c r="L514">
        <v>0</v>
      </c>
      <c r="M514">
        <v>0</v>
      </c>
      <c r="N514" t="s">
        <v>22</v>
      </c>
      <c r="O514">
        <v>6</v>
      </c>
      <c r="P514">
        <v>720080.63000000303</v>
      </c>
      <c r="Q514">
        <v>6493598.1299999999</v>
      </c>
    </row>
    <row r="515" spans="1:17">
      <c r="A515">
        <v>11</v>
      </c>
      <c r="B515">
        <v>30003528</v>
      </c>
      <c r="C515">
        <f>+PE509</f>
        <v>0</v>
      </c>
      <c r="D515" t="s">
        <v>20</v>
      </c>
      <c r="E515" s="1">
        <v>1060560000000</v>
      </c>
      <c r="F515" t="s">
        <v>20</v>
      </c>
      <c r="G515">
        <v>1</v>
      </c>
      <c r="H515" t="s">
        <v>6886</v>
      </c>
      <c r="I515" t="s">
        <v>6887</v>
      </c>
      <c r="J515" t="s">
        <v>20</v>
      </c>
      <c r="K515" t="s">
        <v>21</v>
      </c>
      <c r="L515">
        <v>0</v>
      </c>
      <c r="M515">
        <v>0</v>
      </c>
      <c r="N515" t="s">
        <v>22</v>
      </c>
      <c r="O515">
        <v>6</v>
      </c>
      <c r="P515">
        <v>896616.68</v>
      </c>
      <c r="Q515">
        <v>6569798.5099999998</v>
      </c>
    </row>
    <row r="516" spans="1:17">
      <c r="A516">
        <v>467</v>
      </c>
      <c r="B516">
        <v>70022177</v>
      </c>
      <c r="C516">
        <f>+PE54</f>
        <v>0</v>
      </c>
      <c r="D516" t="s">
        <v>264</v>
      </c>
      <c r="E516">
        <v>1467030286000</v>
      </c>
      <c r="F516">
        <v>1397141740000</v>
      </c>
      <c r="G516">
        <v>1</v>
      </c>
      <c r="H516" t="s">
        <v>4018</v>
      </c>
      <c r="I516" t="s">
        <v>4019</v>
      </c>
      <c r="J516" t="s">
        <v>20</v>
      </c>
      <c r="K516" t="s">
        <v>21</v>
      </c>
      <c r="L516">
        <v>0</v>
      </c>
      <c r="M516">
        <v>0</v>
      </c>
      <c r="N516" t="s">
        <v>22</v>
      </c>
      <c r="O516">
        <v>6</v>
      </c>
      <c r="P516">
        <v>766225.18999999797</v>
      </c>
      <c r="Q516">
        <v>6727379.1399999997</v>
      </c>
    </row>
    <row r="517" spans="1:17">
      <c r="A517">
        <v>334</v>
      </c>
      <c r="B517">
        <v>30001698</v>
      </c>
      <c r="C517">
        <f>+PE188</f>
        <v>0</v>
      </c>
      <c r="D517" t="s">
        <v>30</v>
      </c>
      <c r="E517">
        <v>1005868800000</v>
      </c>
      <c r="F517">
        <v>1360857497000</v>
      </c>
      <c r="G517">
        <v>1</v>
      </c>
      <c r="H517" t="s">
        <v>2750</v>
      </c>
      <c r="I517" t="s">
        <v>2751</v>
      </c>
      <c r="J517" t="s">
        <v>20</v>
      </c>
      <c r="K517" t="s">
        <v>21</v>
      </c>
      <c r="L517">
        <v>0</v>
      </c>
      <c r="M517">
        <v>0</v>
      </c>
      <c r="N517" t="s">
        <v>22</v>
      </c>
      <c r="O517">
        <v>6</v>
      </c>
      <c r="P517">
        <v>807526.39000000095</v>
      </c>
      <c r="Q517">
        <v>6483624.0999999996</v>
      </c>
    </row>
    <row r="518" spans="1:17">
      <c r="A518">
        <v>118</v>
      </c>
      <c r="B518">
        <v>50001298</v>
      </c>
      <c r="C518">
        <f>+PE405</f>
        <v>0</v>
      </c>
      <c r="D518" t="s">
        <v>17</v>
      </c>
      <c r="E518">
        <v>610761600000</v>
      </c>
      <c r="F518">
        <v>1314111740000</v>
      </c>
      <c r="G518">
        <v>1</v>
      </c>
      <c r="H518" t="s">
        <v>1093</v>
      </c>
      <c r="I518" t="s">
        <v>1093</v>
      </c>
      <c r="J518" t="s">
        <v>20</v>
      </c>
      <c r="K518" t="s">
        <v>21</v>
      </c>
      <c r="L518">
        <v>0</v>
      </c>
      <c r="M518">
        <v>0</v>
      </c>
      <c r="N518" t="s">
        <v>22</v>
      </c>
      <c r="O518">
        <v>6</v>
      </c>
      <c r="P518">
        <v>505188.43999999802</v>
      </c>
      <c r="Q518">
        <v>6283338.8799999999</v>
      </c>
    </row>
    <row r="519" spans="1:17">
      <c r="A519">
        <v>821</v>
      </c>
      <c r="B519">
        <v>70001084</v>
      </c>
      <c r="C519" t="e">
        <f>+#REF!</f>
        <v>#REF!</v>
      </c>
      <c r="D519" t="s">
        <v>105</v>
      </c>
      <c r="E519" s="1">
        <v>954720000000</v>
      </c>
      <c r="F519">
        <v>1340097413000</v>
      </c>
      <c r="G519">
        <v>1</v>
      </c>
      <c r="H519" t="s">
        <v>6816</v>
      </c>
      <c r="I519" t="s">
        <v>6816</v>
      </c>
      <c r="J519" t="s">
        <v>20</v>
      </c>
      <c r="K519" t="s">
        <v>21</v>
      </c>
      <c r="L519">
        <v>0</v>
      </c>
      <c r="M519">
        <v>0</v>
      </c>
      <c r="N519" t="s">
        <v>22</v>
      </c>
      <c r="O519">
        <v>6</v>
      </c>
      <c r="P519">
        <v>647140.18000000005</v>
      </c>
      <c r="Q519">
        <v>6860718.8099999996</v>
      </c>
    </row>
    <row r="520" spans="1:17">
      <c r="A520">
        <v>302</v>
      </c>
      <c r="B520">
        <v>20001088</v>
      </c>
      <c r="C520">
        <f>+PE223</f>
        <v>0</v>
      </c>
      <c r="D520" t="s">
        <v>56</v>
      </c>
      <c r="E520">
        <v>610761600000</v>
      </c>
      <c r="F520">
        <v>1377706564000</v>
      </c>
      <c r="G520">
        <v>1</v>
      </c>
      <c r="H520" t="s">
        <v>2214</v>
      </c>
      <c r="I520" t="s">
        <v>2215</v>
      </c>
      <c r="J520" t="s">
        <v>20</v>
      </c>
      <c r="K520" t="s">
        <v>21</v>
      </c>
      <c r="L520">
        <v>0</v>
      </c>
      <c r="M520">
        <v>0</v>
      </c>
      <c r="N520" t="s">
        <v>22</v>
      </c>
      <c r="O520">
        <v>6</v>
      </c>
      <c r="P520">
        <v>959116.75</v>
      </c>
      <c r="Q520">
        <v>6793303.0099999998</v>
      </c>
    </row>
    <row r="521" spans="1:17">
      <c r="A521">
        <v>233</v>
      </c>
      <c r="B521">
        <v>40000470</v>
      </c>
      <c r="C521">
        <f>+PE294</f>
        <v>0</v>
      </c>
      <c r="D521" t="s">
        <v>274</v>
      </c>
      <c r="E521">
        <v>1004313600000</v>
      </c>
      <c r="F521">
        <v>1455273285000</v>
      </c>
      <c r="G521">
        <v>1</v>
      </c>
      <c r="H521" t="s">
        <v>2163</v>
      </c>
      <c r="I521" t="s">
        <v>2164</v>
      </c>
      <c r="J521" t="s">
        <v>20</v>
      </c>
      <c r="K521" t="s">
        <v>21</v>
      </c>
      <c r="L521">
        <v>0</v>
      </c>
      <c r="M521">
        <v>0</v>
      </c>
      <c r="N521" t="s">
        <v>22</v>
      </c>
      <c r="O521">
        <v>7</v>
      </c>
      <c r="P521">
        <v>827362.46999999904</v>
      </c>
      <c r="Q521">
        <v>6304728.5199999996</v>
      </c>
    </row>
    <row r="522" spans="1:17">
      <c r="A522">
        <v>38</v>
      </c>
      <c r="B522">
        <v>30000799</v>
      </c>
      <c r="C522">
        <f>+PE489</f>
        <v>0</v>
      </c>
      <c r="D522" t="s">
        <v>20</v>
      </c>
      <c r="E522">
        <v>610761600000</v>
      </c>
      <c r="F522" t="s">
        <v>20</v>
      </c>
      <c r="G522">
        <v>1</v>
      </c>
      <c r="H522" t="s">
        <v>414</v>
      </c>
      <c r="I522" t="s">
        <v>415</v>
      </c>
      <c r="J522" t="s">
        <v>20</v>
      </c>
      <c r="K522" t="s">
        <v>21</v>
      </c>
      <c r="L522">
        <v>0</v>
      </c>
      <c r="M522">
        <v>0</v>
      </c>
      <c r="N522" t="s">
        <v>22</v>
      </c>
      <c r="O522">
        <v>6</v>
      </c>
      <c r="P522">
        <v>833395.54999999702</v>
      </c>
      <c r="Q522">
        <v>6546976.2699999996</v>
      </c>
    </row>
    <row r="523" spans="1:17">
      <c r="A523">
        <v>604</v>
      </c>
      <c r="B523">
        <v>60001618</v>
      </c>
      <c r="C523" t="e">
        <f>+#REF!</f>
        <v>#REF!</v>
      </c>
      <c r="D523" t="s">
        <v>20</v>
      </c>
      <c r="E523">
        <v>981417600000</v>
      </c>
      <c r="F523" t="s">
        <v>20</v>
      </c>
      <c r="G523">
        <v>1</v>
      </c>
      <c r="H523" t="s">
        <v>1277</v>
      </c>
      <c r="I523" t="s">
        <v>1278</v>
      </c>
      <c r="J523" t="s">
        <v>20</v>
      </c>
      <c r="K523" t="s">
        <v>21</v>
      </c>
      <c r="L523">
        <v>0</v>
      </c>
      <c r="M523">
        <v>0</v>
      </c>
      <c r="N523" t="s">
        <v>22</v>
      </c>
      <c r="O523">
        <v>7</v>
      </c>
      <c r="P523">
        <v>465456.99000000203</v>
      </c>
      <c r="Q523">
        <v>6637660.3200000003</v>
      </c>
    </row>
    <row r="524" spans="1:17">
      <c r="A524">
        <v>261</v>
      </c>
      <c r="B524">
        <v>70049283</v>
      </c>
      <c r="C524">
        <f>+PE268</f>
        <v>0</v>
      </c>
      <c r="D524" t="s">
        <v>168</v>
      </c>
      <c r="E524">
        <v>1403174782000</v>
      </c>
      <c r="F524">
        <v>1450365517000</v>
      </c>
      <c r="G524">
        <v>1</v>
      </c>
      <c r="H524" t="s">
        <v>2453</v>
      </c>
      <c r="I524" t="s">
        <v>2454</v>
      </c>
      <c r="J524" t="s">
        <v>20</v>
      </c>
      <c r="K524" t="s">
        <v>21</v>
      </c>
      <c r="L524">
        <v>0</v>
      </c>
      <c r="M524">
        <v>0</v>
      </c>
      <c r="N524" t="s">
        <v>22</v>
      </c>
      <c r="O524">
        <v>6</v>
      </c>
      <c r="P524">
        <v>601342.39999999898</v>
      </c>
      <c r="Q524">
        <v>6804600.4699999997</v>
      </c>
    </row>
    <row r="525" spans="1:17">
      <c r="A525">
        <v>383</v>
      </c>
      <c r="B525">
        <v>20001371</v>
      </c>
      <c r="C525">
        <f>+PE147</f>
        <v>0</v>
      </c>
      <c r="D525" t="s">
        <v>20</v>
      </c>
      <c r="E525">
        <v>610761600000</v>
      </c>
      <c r="F525" t="s">
        <v>20</v>
      </c>
      <c r="G525">
        <v>1</v>
      </c>
      <c r="H525" t="s">
        <v>7559</v>
      </c>
      <c r="I525" t="s">
        <v>7559</v>
      </c>
      <c r="J525" t="s">
        <v>20</v>
      </c>
      <c r="K525" t="s">
        <v>21</v>
      </c>
      <c r="L525">
        <v>0</v>
      </c>
      <c r="M525">
        <v>0</v>
      </c>
      <c r="N525" t="s">
        <v>22</v>
      </c>
      <c r="O525">
        <v>6</v>
      </c>
      <c r="P525">
        <v>1039441.89</v>
      </c>
      <c r="Q525">
        <v>6736593.3899999997</v>
      </c>
    </row>
    <row r="526" spans="1:17">
      <c r="A526">
        <v>587</v>
      </c>
      <c r="B526">
        <v>50000502</v>
      </c>
      <c r="C526" t="e">
        <f>+#REF!</f>
        <v>#REF!</v>
      </c>
      <c r="D526" t="s">
        <v>38</v>
      </c>
      <c r="E526">
        <v>610761600000</v>
      </c>
      <c r="F526">
        <v>1208192625000</v>
      </c>
      <c r="G526">
        <v>1</v>
      </c>
      <c r="H526" t="s">
        <v>5242</v>
      </c>
      <c r="I526" t="s">
        <v>5243</v>
      </c>
      <c r="J526" t="s">
        <v>20</v>
      </c>
      <c r="K526" t="s">
        <v>21</v>
      </c>
      <c r="L526">
        <v>0</v>
      </c>
      <c r="M526">
        <v>0</v>
      </c>
      <c r="N526" t="s">
        <v>22</v>
      </c>
      <c r="O526">
        <v>6</v>
      </c>
      <c r="P526">
        <v>616754.28999999899</v>
      </c>
      <c r="Q526">
        <v>6428728.25</v>
      </c>
    </row>
    <row r="527" spans="1:17">
      <c r="A527">
        <v>154</v>
      </c>
      <c r="B527">
        <v>10001753</v>
      </c>
      <c r="C527">
        <f>+PE378</f>
        <v>0</v>
      </c>
      <c r="D527" t="s">
        <v>168</v>
      </c>
      <c r="E527">
        <v>1212417029000</v>
      </c>
      <c r="F527">
        <v>1447337391000</v>
      </c>
      <c r="G527">
        <v>1</v>
      </c>
      <c r="H527" t="s">
        <v>1132</v>
      </c>
      <c r="I527" t="s">
        <v>1133</v>
      </c>
      <c r="J527" t="s">
        <v>20</v>
      </c>
      <c r="K527" t="s">
        <v>21</v>
      </c>
      <c r="L527">
        <v>0</v>
      </c>
      <c r="M527">
        <v>0</v>
      </c>
      <c r="N527" t="s">
        <v>22</v>
      </c>
      <c r="O527">
        <v>6</v>
      </c>
      <c r="P527">
        <v>734754.49000000197</v>
      </c>
      <c r="Q527">
        <v>6916085.1200000001</v>
      </c>
    </row>
    <row r="528" spans="1:17">
      <c r="A528">
        <v>21</v>
      </c>
      <c r="B528">
        <v>10000247</v>
      </c>
      <c r="C528">
        <f>+PE512</f>
        <v>0</v>
      </c>
      <c r="D528" t="s">
        <v>23</v>
      </c>
      <c r="E528">
        <v>1179936875000</v>
      </c>
      <c r="F528">
        <v>1126612293000</v>
      </c>
      <c r="G528">
        <v>1</v>
      </c>
      <c r="H528" t="s">
        <v>4077</v>
      </c>
      <c r="I528" t="s">
        <v>4078</v>
      </c>
      <c r="J528" t="s">
        <v>26</v>
      </c>
      <c r="K528" t="s">
        <v>21</v>
      </c>
      <c r="L528">
        <v>0</v>
      </c>
      <c r="M528">
        <v>0</v>
      </c>
      <c r="N528" t="s">
        <v>22</v>
      </c>
      <c r="O528">
        <v>6</v>
      </c>
      <c r="P528">
        <v>699542.24000000197</v>
      </c>
      <c r="Q528">
        <v>7060132.4500000002</v>
      </c>
    </row>
    <row r="529" spans="1:17">
      <c r="A529">
        <v>321</v>
      </c>
      <c r="B529">
        <v>40000060</v>
      </c>
      <c r="C529">
        <f>+PE213</f>
        <v>0</v>
      </c>
      <c r="D529" t="s">
        <v>20</v>
      </c>
      <c r="E529">
        <v>610761600000</v>
      </c>
      <c r="F529" t="s">
        <v>20</v>
      </c>
      <c r="G529">
        <v>1</v>
      </c>
      <c r="H529" t="s">
        <v>5973</v>
      </c>
      <c r="I529" t="s">
        <v>5974</v>
      </c>
      <c r="J529" t="s">
        <v>20</v>
      </c>
      <c r="K529" t="s">
        <v>21</v>
      </c>
      <c r="L529">
        <v>0</v>
      </c>
      <c r="M529">
        <v>0</v>
      </c>
      <c r="N529" t="s">
        <v>22</v>
      </c>
      <c r="O529">
        <v>6</v>
      </c>
      <c r="P529">
        <v>842857.78999999899</v>
      </c>
      <c r="Q529">
        <v>6398015.6200000001</v>
      </c>
    </row>
    <row r="530" spans="1:17">
      <c r="A530">
        <v>79</v>
      </c>
      <c r="B530">
        <v>20001118</v>
      </c>
      <c r="C530">
        <f>+PE456</f>
        <v>0</v>
      </c>
      <c r="D530" t="s">
        <v>77</v>
      </c>
      <c r="E530">
        <v>1158855509000</v>
      </c>
      <c r="F530">
        <v>1327574019000</v>
      </c>
      <c r="G530">
        <v>1</v>
      </c>
      <c r="H530" t="s">
        <v>736</v>
      </c>
      <c r="I530" t="s">
        <v>737</v>
      </c>
      <c r="J530" t="s">
        <v>20</v>
      </c>
      <c r="K530" t="s">
        <v>21</v>
      </c>
      <c r="L530">
        <v>0</v>
      </c>
      <c r="M530">
        <v>0</v>
      </c>
      <c r="N530" t="s">
        <v>22</v>
      </c>
      <c r="O530">
        <v>6</v>
      </c>
      <c r="P530">
        <v>1004310.74</v>
      </c>
      <c r="Q530">
        <v>6786911.4900000002</v>
      </c>
    </row>
    <row r="531" spans="1:17">
      <c r="A531">
        <v>764</v>
      </c>
      <c r="B531">
        <v>40000134</v>
      </c>
      <c r="C531" t="e">
        <f>+#REF!</f>
        <v>#REF!</v>
      </c>
      <c r="D531" t="s">
        <v>77</v>
      </c>
      <c r="E531">
        <v>610761600000</v>
      </c>
      <c r="F531">
        <v>1353680266000</v>
      </c>
      <c r="G531">
        <v>1</v>
      </c>
      <c r="H531" t="s">
        <v>3649</v>
      </c>
      <c r="I531" t="s">
        <v>3650</v>
      </c>
      <c r="J531" t="s">
        <v>20</v>
      </c>
      <c r="K531" t="s">
        <v>21</v>
      </c>
      <c r="L531">
        <v>0</v>
      </c>
      <c r="M531">
        <v>0</v>
      </c>
      <c r="N531" t="s">
        <v>22</v>
      </c>
      <c r="O531">
        <v>6</v>
      </c>
      <c r="P531">
        <v>782817.5</v>
      </c>
      <c r="Q531">
        <v>6371571.3099999996</v>
      </c>
    </row>
    <row r="532" spans="1:17">
      <c r="A532">
        <v>13</v>
      </c>
      <c r="B532">
        <v>70051604</v>
      </c>
      <c r="C532">
        <f>+PE524</f>
        <v>0</v>
      </c>
      <c r="D532" t="s">
        <v>274</v>
      </c>
      <c r="E532">
        <v>1424191467000</v>
      </c>
      <c r="F532">
        <v>1424252009000</v>
      </c>
      <c r="G532">
        <v>1</v>
      </c>
      <c r="H532" t="s">
        <v>6843</v>
      </c>
      <c r="I532" t="s">
        <v>6844</v>
      </c>
      <c r="J532" t="s">
        <v>5585</v>
      </c>
      <c r="K532" t="s">
        <v>21</v>
      </c>
      <c r="L532">
        <v>0</v>
      </c>
      <c r="M532">
        <v>0</v>
      </c>
      <c r="N532" t="s">
        <v>22</v>
      </c>
      <c r="O532">
        <v>6</v>
      </c>
      <c r="P532">
        <v>835341.39000000095</v>
      </c>
      <c r="Q532">
        <v>6361533.5999999996</v>
      </c>
    </row>
    <row r="533" spans="1:17">
      <c r="A533">
        <v>466</v>
      </c>
      <c r="B533">
        <v>70000907</v>
      </c>
      <c r="C533">
        <f>+PE72</f>
        <v>0</v>
      </c>
      <c r="D533" t="s">
        <v>83</v>
      </c>
      <c r="E533">
        <v>956707200000</v>
      </c>
      <c r="F533">
        <v>1321532453000</v>
      </c>
      <c r="G533">
        <v>1</v>
      </c>
      <c r="H533" t="s">
        <v>4010</v>
      </c>
      <c r="I533" t="s">
        <v>4011</v>
      </c>
      <c r="J533" t="s">
        <v>26</v>
      </c>
      <c r="K533" t="s">
        <v>21</v>
      </c>
      <c r="L533">
        <v>0</v>
      </c>
      <c r="M533">
        <v>0</v>
      </c>
      <c r="N533" t="s">
        <v>22</v>
      </c>
      <c r="O533">
        <v>6</v>
      </c>
      <c r="P533">
        <v>641568.89999999898</v>
      </c>
      <c r="Q533">
        <v>6869230.5899999999</v>
      </c>
    </row>
    <row r="534" spans="1:17">
      <c r="A534">
        <v>811</v>
      </c>
      <c r="B534">
        <v>30002240</v>
      </c>
      <c r="C534" t="e">
        <f>+#REF!</f>
        <v>#REF!</v>
      </c>
      <c r="D534" t="s">
        <v>2829</v>
      </c>
      <c r="E534">
        <v>610761600000</v>
      </c>
      <c r="F534">
        <v>1398166082000</v>
      </c>
      <c r="G534">
        <v>1</v>
      </c>
      <c r="H534" t="s">
        <v>6793</v>
      </c>
      <c r="I534" t="s">
        <v>6793</v>
      </c>
      <c r="J534" t="s">
        <v>20</v>
      </c>
      <c r="K534" t="s">
        <v>21</v>
      </c>
      <c r="L534">
        <v>0</v>
      </c>
      <c r="M534">
        <v>0</v>
      </c>
      <c r="N534" t="s">
        <v>22</v>
      </c>
      <c r="O534">
        <v>6</v>
      </c>
      <c r="P534">
        <v>700236.75999999803</v>
      </c>
      <c r="Q534">
        <v>6421330.21</v>
      </c>
    </row>
    <row r="535" spans="1:17">
      <c r="A535">
        <v>173</v>
      </c>
      <c r="B535">
        <v>60000110</v>
      </c>
      <c r="C535">
        <f>+PE367</f>
        <v>0</v>
      </c>
      <c r="D535" t="s">
        <v>20</v>
      </c>
      <c r="E535">
        <v>992822400000</v>
      </c>
      <c r="F535" t="s">
        <v>20</v>
      </c>
      <c r="G535">
        <v>1</v>
      </c>
      <c r="H535" t="s">
        <v>1689</v>
      </c>
      <c r="I535" t="s">
        <v>1690</v>
      </c>
      <c r="J535" t="s">
        <v>20</v>
      </c>
      <c r="K535" t="s">
        <v>21</v>
      </c>
      <c r="L535">
        <v>0</v>
      </c>
      <c r="M535">
        <v>0</v>
      </c>
      <c r="N535" t="s">
        <v>22</v>
      </c>
      <c r="O535">
        <v>6</v>
      </c>
      <c r="P535">
        <v>164781.96000000101</v>
      </c>
      <c r="Q535">
        <v>6841117.7999999998</v>
      </c>
    </row>
    <row r="536" spans="1:17">
      <c r="A536">
        <v>615</v>
      </c>
      <c r="B536">
        <v>20000237</v>
      </c>
      <c r="C536" t="e">
        <f>+#REF!</f>
        <v>#REF!</v>
      </c>
      <c r="D536" t="s">
        <v>20</v>
      </c>
      <c r="E536">
        <v>919641600000</v>
      </c>
      <c r="F536" t="s">
        <v>20</v>
      </c>
      <c r="G536">
        <v>1</v>
      </c>
      <c r="H536" t="s">
        <v>5140</v>
      </c>
      <c r="I536" t="s">
        <v>5141</v>
      </c>
      <c r="J536" t="s">
        <v>20</v>
      </c>
      <c r="K536" t="s">
        <v>21</v>
      </c>
      <c r="L536">
        <v>0</v>
      </c>
      <c r="M536">
        <v>0</v>
      </c>
      <c r="N536" t="s">
        <v>22</v>
      </c>
      <c r="O536">
        <v>6</v>
      </c>
      <c r="P536">
        <v>901734.50999999803</v>
      </c>
      <c r="Q536">
        <v>6916092.9199999999</v>
      </c>
    </row>
    <row r="537" spans="1:17">
      <c r="A537">
        <v>906</v>
      </c>
      <c r="B537">
        <v>20000744</v>
      </c>
      <c r="C537" t="e">
        <f>+#REF!</f>
        <v>#REF!</v>
      </c>
      <c r="D537" t="s">
        <v>168</v>
      </c>
      <c r="E537" s="1">
        <v>1360586000000</v>
      </c>
      <c r="F537">
        <v>1449650913000</v>
      </c>
      <c r="G537">
        <v>1</v>
      </c>
      <c r="H537" t="s">
        <v>7906</v>
      </c>
      <c r="I537" t="s">
        <v>7907</v>
      </c>
      <c r="J537" t="s">
        <v>20</v>
      </c>
      <c r="K537" t="s">
        <v>21</v>
      </c>
      <c r="L537">
        <v>0</v>
      </c>
      <c r="M537">
        <v>0</v>
      </c>
      <c r="N537" t="s">
        <v>22</v>
      </c>
      <c r="O537">
        <v>6</v>
      </c>
      <c r="P537">
        <v>936244.40999999596</v>
      </c>
      <c r="Q537">
        <v>6843444.9100000001</v>
      </c>
    </row>
    <row r="538" spans="1:17">
      <c r="A538">
        <v>386</v>
      </c>
      <c r="B538">
        <v>70001092</v>
      </c>
      <c r="C538">
        <f>+PE157</f>
        <v>0</v>
      </c>
      <c r="D538" t="s">
        <v>274</v>
      </c>
      <c r="E538">
        <v>774489600000</v>
      </c>
      <c r="F538">
        <v>1411572731000</v>
      </c>
      <c r="G538">
        <v>1</v>
      </c>
      <c r="H538" t="s">
        <v>7171</v>
      </c>
      <c r="I538" t="s">
        <v>7172</v>
      </c>
      <c r="J538" t="s">
        <v>20</v>
      </c>
      <c r="K538" t="s">
        <v>21</v>
      </c>
      <c r="L538">
        <v>0</v>
      </c>
      <c r="M538">
        <v>0</v>
      </c>
      <c r="N538" t="s">
        <v>22</v>
      </c>
      <c r="O538">
        <v>6</v>
      </c>
      <c r="P538">
        <v>673987.42000000202</v>
      </c>
      <c r="Q538">
        <v>6860080.0499999998</v>
      </c>
    </row>
    <row r="539" spans="1:17">
      <c r="A539">
        <v>642</v>
      </c>
      <c r="B539">
        <v>50001817</v>
      </c>
      <c r="C539" t="e">
        <f>+#REF!</f>
        <v>#REF!</v>
      </c>
      <c r="D539" t="s">
        <v>74</v>
      </c>
      <c r="E539">
        <v>610761600000</v>
      </c>
      <c r="F539">
        <v>1372776705000</v>
      </c>
      <c r="G539">
        <v>1</v>
      </c>
      <c r="H539" t="s">
        <v>2301</v>
      </c>
      <c r="I539" t="s">
        <v>2302</v>
      </c>
      <c r="J539" t="s">
        <v>20</v>
      </c>
      <c r="K539" t="s">
        <v>21</v>
      </c>
      <c r="L539">
        <v>0</v>
      </c>
      <c r="M539">
        <v>0</v>
      </c>
      <c r="N539" t="s">
        <v>22</v>
      </c>
      <c r="O539">
        <v>6</v>
      </c>
      <c r="P539">
        <v>485319.60000000102</v>
      </c>
      <c r="Q539">
        <v>6227316</v>
      </c>
    </row>
    <row r="540" spans="1:17">
      <c r="A540">
        <v>820</v>
      </c>
      <c r="B540">
        <v>70001078</v>
      </c>
      <c r="C540" t="e">
        <f>+#REF!</f>
        <v>#REF!</v>
      </c>
      <c r="D540" t="s">
        <v>83</v>
      </c>
      <c r="E540">
        <v>826243200000</v>
      </c>
      <c r="F540">
        <v>1359649731000</v>
      </c>
      <c r="G540">
        <v>1</v>
      </c>
      <c r="H540" t="s">
        <v>6812</v>
      </c>
      <c r="I540" t="s">
        <v>6813</v>
      </c>
      <c r="J540" t="s">
        <v>20</v>
      </c>
      <c r="K540" t="s">
        <v>21</v>
      </c>
      <c r="L540">
        <v>0</v>
      </c>
      <c r="M540">
        <v>0</v>
      </c>
      <c r="N540" t="s">
        <v>22</v>
      </c>
      <c r="O540">
        <v>6</v>
      </c>
      <c r="P540">
        <v>647208.71000000101</v>
      </c>
      <c r="Q540">
        <v>6861770.3799999999</v>
      </c>
    </row>
    <row r="541" spans="1:17">
      <c r="A541">
        <v>17</v>
      </c>
      <c r="B541">
        <v>50002059</v>
      </c>
      <c r="C541">
        <f>+PE529</f>
        <v>0</v>
      </c>
      <c r="D541" t="s">
        <v>20</v>
      </c>
      <c r="E541">
        <v>1013126400000</v>
      </c>
      <c r="F541" t="s">
        <v>20</v>
      </c>
      <c r="G541">
        <v>1</v>
      </c>
      <c r="H541" t="s">
        <v>4041</v>
      </c>
      <c r="I541" t="s">
        <v>4042</v>
      </c>
      <c r="J541" t="s">
        <v>20</v>
      </c>
      <c r="K541" t="s">
        <v>21</v>
      </c>
      <c r="L541">
        <v>0</v>
      </c>
      <c r="M541">
        <v>0</v>
      </c>
      <c r="N541" t="s">
        <v>22</v>
      </c>
      <c r="O541">
        <v>6</v>
      </c>
      <c r="P541">
        <v>590526.84000000404</v>
      </c>
      <c r="Q541">
        <v>6179344.3799999999</v>
      </c>
    </row>
    <row r="542" spans="1:17">
      <c r="A542">
        <v>541</v>
      </c>
      <c r="B542">
        <v>60001274</v>
      </c>
      <c r="C542">
        <f>+PE7</f>
        <v>0</v>
      </c>
      <c r="D542" t="s">
        <v>20</v>
      </c>
      <c r="E542">
        <v>1060041600000</v>
      </c>
      <c r="F542" t="s">
        <v>20</v>
      </c>
      <c r="G542">
        <v>1</v>
      </c>
      <c r="H542" t="s">
        <v>5481</v>
      </c>
      <c r="I542" t="s">
        <v>5482</v>
      </c>
      <c r="J542" t="s">
        <v>20</v>
      </c>
      <c r="K542" t="s">
        <v>21</v>
      </c>
      <c r="L542">
        <v>0</v>
      </c>
      <c r="M542">
        <v>0</v>
      </c>
      <c r="N542" t="s">
        <v>22</v>
      </c>
      <c r="O542">
        <v>7</v>
      </c>
      <c r="P542">
        <v>530538.22999999695</v>
      </c>
      <c r="Q542">
        <v>6698053.6799999997</v>
      </c>
    </row>
    <row r="543" spans="1:17">
      <c r="A543">
        <v>828</v>
      </c>
      <c r="B543">
        <v>50000751</v>
      </c>
      <c r="C543" t="e">
        <f>+#REF!</f>
        <v>#REF!</v>
      </c>
      <c r="D543" t="s">
        <v>20</v>
      </c>
      <c r="E543">
        <v>610761600000</v>
      </c>
      <c r="F543" t="s">
        <v>20</v>
      </c>
      <c r="G543">
        <v>1</v>
      </c>
      <c r="H543" t="s">
        <v>3575</v>
      </c>
      <c r="I543" t="s">
        <v>3576</v>
      </c>
      <c r="J543" t="s">
        <v>20</v>
      </c>
      <c r="K543" t="s">
        <v>21</v>
      </c>
      <c r="L543">
        <v>0</v>
      </c>
      <c r="M543">
        <v>0</v>
      </c>
      <c r="N543" t="s">
        <v>22</v>
      </c>
      <c r="O543">
        <v>6</v>
      </c>
      <c r="P543">
        <v>667342.75</v>
      </c>
      <c r="Q543">
        <v>6396372.1299999999</v>
      </c>
    </row>
    <row r="544" spans="1:17">
      <c r="A544">
        <v>311</v>
      </c>
      <c r="B544">
        <v>10000805</v>
      </c>
      <c r="C544">
        <f>+PE239</f>
        <v>0</v>
      </c>
      <c r="D544" t="s">
        <v>20</v>
      </c>
      <c r="E544">
        <v>610761600000</v>
      </c>
      <c r="F544" t="s">
        <v>20</v>
      </c>
      <c r="G544">
        <v>1</v>
      </c>
      <c r="H544" t="s">
        <v>2577</v>
      </c>
      <c r="I544" t="s">
        <v>2578</v>
      </c>
      <c r="J544" t="s">
        <v>20</v>
      </c>
      <c r="K544" t="s">
        <v>21</v>
      </c>
      <c r="L544">
        <v>0</v>
      </c>
      <c r="M544">
        <v>0</v>
      </c>
      <c r="N544" t="s">
        <v>22</v>
      </c>
      <c r="O544">
        <v>7</v>
      </c>
      <c r="P544">
        <v>695422.25</v>
      </c>
      <c r="Q544">
        <v>6950927.6100000003</v>
      </c>
    </row>
    <row r="545" spans="1:17">
      <c r="A545">
        <v>426</v>
      </c>
      <c r="B545">
        <v>70001553</v>
      </c>
      <c r="C545">
        <f>+PE125</f>
        <v>0</v>
      </c>
      <c r="D545" t="s">
        <v>20</v>
      </c>
      <c r="E545">
        <v>757641600000</v>
      </c>
      <c r="F545" t="s">
        <v>20</v>
      </c>
      <c r="G545">
        <v>1</v>
      </c>
      <c r="H545" t="s">
        <v>7072</v>
      </c>
      <c r="I545" t="s">
        <v>7073</v>
      </c>
      <c r="J545" t="s">
        <v>20</v>
      </c>
      <c r="K545" t="s">
        <v>21</v>
      </c>
      <c r="L545">
        <v>0</v>
      </c>
      <c r="M545">
        <v>0</v>
      </c>
      <c r="N545" t="s">
        <v>22</v>
      </c>
      <c r="O545">
        <v>7</v>
      </c>
      <c r="P545">
        <v>385686.859999999</v>
      </c>
      <c r="Q545">
        <v>6837723.6799999997</v>
      </c>
    </row>
    <row r="546" spans="1:17">
      <c r="A546">
        <v>300</v>
      </c>
      <c r="B546">
        <v>60000612</v>
      </c>
      <c r="C546">
        <f>+PE251</f>
        <v>0</v>
      </c>
      <c r="D546" t="s">
        <v>274</v>
      </c>
      <c r="E546">
        <v>610761600000</v>
      </c>
      <c r="F546">
        <v>1446210292000</v>
      </c>
      <c r="G546">
        <v>1</v>
      </c>
      <c r="H546" t="s">
        <v>2201</v>
      </c>
      <c r="I546" t="s">
        <v>2201</v>
      </c>
      <c r="J546" t="s">
        <v>20</v>
      </c>
      <c r="K546" t="s">
        <v>21</v>
      </c>
      <c r="L546">
        <v>0</v>
      </c>
      <c r="M546">
        <v>0</v>
      </c>
      <c r="N546" t="s">
        <v>22</v>
      </c>
      <c r="O546">
        <v>6</v>
      </c>
      <c r="P546">
        <v>417579.52000000299</v>
      </c>
      <c r="Q546">
        <v>6779124.0499999998</v>
      </c>
    </row>
    <row r="547" spans="1:17">
      <c r="A547">
        <v>482</v>
      </c>
      <c r="B547">
        <v>40000912</v>
      </c>
      <c r="C547">
        <f>+PE70</f>
        <v>0</v>
      </c>
      <c r="D547" t="s">
        <v>274</v>
      </c>
      <c r="E547">
        <v>610761600000</v>
      </c>
      <c r="F547">
        <v>1432138956000</v>
      </c>
      <c r="G547">
        <v>1</v>
      </c>
      <c r="H547" t="s">
        <v>3785</v>
      </c>
      <c r="I547" t="s">
        <v>3786</v>
      </c>
      <c r="J547" t="s">
        <v>20</v>
      </c>
      <c r="K547" t="s">
        <v>21</v>
      </c>
      <c r="L547">
        <v>0</v>
      </c>
      <c r="M547">
        <v>0</v>
      </c>
      <c r="N547" t="s">
        <v>22</v>
      </c>
      <c r="O547">
        <v>6</v>
      </c>
      <c r="P547">
        <v>865397.70000000298</v>
      </c>
      <c r="Q547">
        <v>6255829.9699999997</v>
      </c>
    </row>
    <row r="548" spans="1:17">
      <c r="A548">
        <v>431</v>
      </c>
      <c r="B548">
        <v>50001370</v>
      </c>
      <c r="C548">
        <f>+PE122</f>
        <v>0</v>
      </c>
      <c r="D548" t="s">
        <v>20</v>
      </c>
      <c r="E548">
        <v>786931200000</v>
      </c>
      <c r="F548" t="s">
        <v>20</v>
      </c>
      <c r="G548">
        <v>1</v>
      </c>
      <c r="H548" t="s">
        <v>7130</v>
      </c>
      <c r="I548" t="s">
        <v>7131</v>
      </c>
      <c r="J548" t="s">
        <v>20</v>
      </c>
      <c r="K548" t="s">
        <v>21</v>
      </c>
      <c r="L548">
        <v>0</v>
      </c>
      <c r="M548">
        <v>0</v>
      </c>
      <c r="N548" t="s">
        <v>22</v>
      </c>
      <c r="O548">
        <v>6</v>
      </c>
      <c r="P548">
        <v>560598.00999999803</v>
      </c>
      <c r="Q548">
        <v>6279197.8200000003</v>
      </c>
    </row>
    <row r="549" spans="1:17">
      <c r="A549">
        <v>487</v>
      </c>
      <c r="B549">
        <v>50001651</v>
      </c>
      <c r="C549">
        <f>+PE67</f>
        <v>0</v>
      </c>
      <c r="D549" t="s">
        <v>20</v>
      </c>
      <c r="E549">
        <v>927763200000</v>
      </c>
      <c r="F549" t="s">
        <v>20</v>
      </c>
      <c r="G549">
        <v>1</v>
      </c>
      <c r="H549" t="s">
        <v>3324</v>
      </c>
      <c r="I549" t="s">
        <v>3325</v>
      </c>
      <c r="J549" t="s">
        <v>20</v>
      </c>
      <c r="K549" t="s">
        <v>21</v>
      </c>
      <c r="L549">
        <v>0</v>
      </c>
      <c r="M549">
        <v>0</v>
      </c>
      <c r="N549" t="s">
        <v>22</v>
      </c>
      <c r="O549">
        <v>6</v>
      </c>
      <c r="P549">
        <v>421345.50999999797</v>
      </c>
      <c r="Q549">
        <v>6251900.8799999999</v>
      </c>
    </row>
    <row r="550" spans="1:17">
      <c r="A550">
        <v>926</v>
      </c>
      <c r="B550">
        <v>50001147</v>
      </c>
      <c r="C550" t="e">
        <f>+#REF!</f>
        <v>#REF!</v>
      </c>
      <c r="D550" t="s">
        <v>56</v>
      </c>
      <c r="E550">
        <v>1168972722000</v>
      </c>
      <c r="F550">
        <v>1168972694000</v>
      </c>
      <c r="G550">
        <v>1</v>
      </c>
      <c r="H550" t="s">
        <v>8280</v>
      </c>
      <c r="I550" t="s">
        <v>8281</v>
      </c>
      <c r="J550" t="s">
        <v>20</v>
      </c>
      <c r="K550" t="s">
        <v>21</v>
      </c>
      <c r="L550">
        <v>0</v>
      </c>
      <c r="M550">
        <v>0</v>
      </c>
      <c r="N550" t="s">
        <v>22</v>
      </c>
      <c r="O550">
        <v>7</v>
      </c>
      <c r="P550">
        <v>561081.40999999596</v>
      </c>
      <c r="Q550">
        <v>6303473.9800000004</v>
      </c>
    </row>
    <row r="551" spans="1:17">
      <c r="A551">
        <v>413</v>
      </c>
      <c r="B551">
        <v>10000305</v>
      </c>
      <c r="C551">
        <f>+PE143</f>
        <v>0</v>
      </c>
      <c r="D551" t="s">
        <v>274</v>
      </c>
      <c r="E551">
        <v>1179937119000</v>
      </c>
      <c r="F551">
        <v>1422008632000</v>
      </c>
      <c r="G551">
        <v>1</v>
      </c>
      <c r="H551" t="s">
        <v>6952</v>
      </c>
      <c r="I551" t="s">
        <v>6953</v>
      </c>
      <c r="J551" t="s">
        <v>6954</v>
      </c>
      <c r="K551" t="s">
        <v>21</v>
      </c>
      <c r="L551">
        <v>0</v>
      </c>
      <c r="M551">
        <v>0</v>
      </c>
      <c r="N551" t="s">
        <v>22</v>
      </c>
      <c r="O551">
        <v>6</v>
      </c>
      <c r="P551">
        <v>688576</v>
      </c>
      <c r="Q551">
        <v>7047828.75</v>
      </c>
    </row>
    <row r="552" spans="1:17">
      <c r="A552">
        <v>655</v>
      </c>
      <c r="B552">
        <v>10000244</v>
      </c>
      <c r="C552" t="e">
        <f>+#REF!</f>
        <v>#REF!</v>
      </c>
      <c r="D552" t="s">
        <v>229</v>
      </c>
      <c r="E552">
        <v>610761600000</v>
      </c>
      <c r="F552">
        <v>1121948585000</v>
      </c>
      <c r="G552">
        <v>1</v>
      </c>
      <c r="H552" t="s">
        <v>4430</v>
      </c>
      <c r="I552" t="s">
        <v>4431</v>
      </c>
      <c r="J552" t="s">
        <v>4432</v>
      </c>
      <c r="K552" t="s">
        <v>21</v>
      </c>
      <c r="L552">
        <v>0</v>
      </c>
      <c r="M552">
        <v>0</v>
      </c>
      <c r="N552" t="s">
        <v>22</v>
      </c>
      <c r="O552">
        <v>6</v>
      </c>
      <c r="P552">
        <v>677407.96999999904</v>
      </c>
      <c r="Q552">
        <v>7060409.3899999997</v>
      </c>
    </row>
    <row r="553" spans="1:17">
      <c r="A553">
        <v>454</v>
      </c>
      <c r="B553">
        <v>70000963</v>
      </c>
      <c r="C553">
        <f>+PE104</f>
        <v>0</v>
      </c>
      <c r="D553" t="s">
        <v>20</v>
      </c>
      <c r="E553">
        <v>774489600000</v>
      </c>
      <c r="F553" t="s">
        <v>20</v>
      </c>
      <c r="G553">
        <v>1</v>
      </c>
      <c r="H553" t="s">
        <v>3410</v>
      </c>
      <c r="I553" t="s">
        <v>3411</v>
      </c>
      <c r="J553" t="s">
        <v>20</v>
      </c>
      <c r="K553" t="s">
        <v>21</v>
      </c>
      <c r="L553">
        <v>0</v>
      </c>
      <c r="M553">
        <v>0</v>
      </c>
      <c r="N553" t="s">
        <v>22</v>
      </c>
      <c r="O553">
        <v>6</v>
      </c>
      <c r="P553">
        <v>646110.10999999905</v>
      </c>
      <c r="Q553">
        <v>6865429.4800000004</v>
      </c>
    </row>
    <row r="554" spans="1:17">
      <c r="A554">
        <v>131</v>
      </c>
      <c r="B554">
        <v>70001536</v>
      </c>
      <c r="C554">
        <f>+PE428</f>
        <v>0</v>
      </c>
      <c r="D554" t="s">
        <v>20</v>
      </c>
      <c r="E554">
        <v>774489600000</v>
      </c>
      <c r="F554" t="s">
        <v>20</v>
      </c>
      <c r="G554">
        <v>1</v>
      </c>
      <c r="H554" t="s">
        <v>5753</v>
      </c>
      <c r="I554" t="s">
        <v>5753</v>
      </c>
      <c r="J554" t="s">
        <v>20</v>
      </c>
      <c r="K554" t="s">
        <v>21</v>
      </c>
      <c r="L554">
        <v>0</v>
      </c>
      <c r="M554">
        <v>0</v>
      </c>
      <c r="N554" t="s">
        <v>22</v>
      </c>
      <c r="O554">
        <v>6</v>
      </c>
      <c r="P554">
        <v>652088.95000000298</v>
      </c>
      <c r="Q554">
        <v>6836528.54</v>
      </c>
    </row>
    <row r="555" spans="1:17">
      <c r="A555">
        <v>183</v>
      </c>
      <c r="B555">
        <v>70000655</v>
      </c>
      <c r="C555">
        <f>+PE377</f>
        <v>0</v>
      </c>
      <c r="D555" t="s">
        <v>30</v>
      </c>
      <c r="E555">
        <v>956707200000</v>
      </c>
      <c r="F555">
        <v>1394118618000</v>
      </c>
      <c r="G555">
        <v>1</v>
      </c>
      <c r="H555" t="s">
        <v>1751</v>
      </c>
      <c r="I555" t="s">
        <v>1752</v>
      </c>
      <c r="J555" t="s">
        <v>26</v>
      </c>
      <c r="K555" t="s">
        <v>21</v>
      </c>
      <c r="L555">
        <v>0</v>
      </c>
      <c r="M555">
        <v>0</v>
      </c>
      <c r="N555" t="s">
        <v>22</v>
      </c>
      <c r="O555">
        <v>6</v>
      </c>
      <c r="P555">
        <v>635760.28000000096</v>
      </c>
      <c r="Q555">
        <v>6882643.1699999999</v>
      </c>
    </row>
    <row r="556" spans="1:17">
      <c r="A556">
        <v>343</v>
      </c>
      <c r="B556">
        <v>30001255</v>
      </c>
      <c r="C556">
        <f>+PE218</f>
        <v>0</v>
      </c>
      <c r="D556" t="s">
        <v>152</v>
      </c>
      <c r="E556" s="1">
        <v>765504000000</v>
      </c>
      <c r="F556">
        <v>1267024635000</v>
      </c>
      <c r="G556">
        <v>1</v>
      </c>
      <c r="H556" t="s">
        <v>5802</v>
      </c>
      <c r="I556" t="s">
        <v>5803</v>
      </c>
      <c r="J556" t="s">
        <v>20</v>
      </c>
      <c r="K556" t="s">
        <v>21</v>
      </c>
      <c r="L556">
        <v>0</v>
      </c>
      <c r="M556">
        <v>0</v>
      </c>
      <c r="N556" t="s">
        <v>22</v>
      </c>
      <c r="O556">
        <v>6</v>
      </c>
      <c r="P556">
        <v>720632.39999999898</v>
      </c>
      <c r="Q556">
        <v>6513415.9400000004</v>
      </c>
    </row>
    <row r="557" spans="1:17">
      <c r="A557">
        <v>231</v>
      </c>
      <c r="B557">
        <v>70047288</v>
      </c>
      <c r="C557">
        <f>+PE332</f>
        <v>0</v>
      </c>
      <c r="D557" t="s">
        <v>56</v>
      </c>
      <c r="E557">
        <v>1465835791000</v>
      </c>
      <c r="F557">
        <v>1391531048000</v>
      </c>
      <c r="G557">
        <v>1</v>
      </c>
      <c r="H557" t="s">
        <v>2154</v>
      </c>
      <c r="I557" t="s">
        <v>2155</v>
      </c>
      <c r="J557" t="s">
        <v>20</v>
      </c>
      <c r="K557" t="s">
        <v>21</v>
      </c>
      <c r="L557">
        <v>0</v>
      </c>
      <c r="M557">
        <v>0</v>
      </c>
      <c r="N557" t="s">
        <v>22</v>
      </c>
      <c r="O557">
        <v>7</v>
      </c>
      <c r="P557">
        <v>616015.67000000202</v>
      </c>
      <c r="Q557">
        <v>6991752.0499999998</v>
      </c>
    </row>
    <row r="558" spans="1:17">
      <c r="A558">
        <v>902</v>
      </c>
      <c r="B558">
        <v>40000515</v>
      </c>
      <c r="C558" t="e">
        <f>+#REF!</f>
        <v>#REF!</v>
      </c>
      <c r="D558" t="s">
        <v>274</v>
      </c>
      <c r="E558">
        <v>610761600000</v>
      </c>
      <c r="F558">
        <v>1416564956000</v>
      </c>
      <c r="G558">
        <v>1</v>
      </c>
      <c r="H558" t="s">
        <v>8357</v>
      </c>
      <c r="I558" t="s">
        <v>8358</v>
      </c>
      <c r="J558" t="s">
        <v>20</v>
      </c>
      <c r="K558" t="s">
        <v>21</v>
      </c>
      <c r="L558">
        <v>0</v>
      </c>
      <c r="M558">
        <v>0</v>
      </c>
      <c r="N558" t="s">
        <v>22</v>
      </c>
      <c r="O558">
        <v>6</v>
      </c>
      <c r="P558">
        <v>1037382.74</v>
      </c>
      <c r="Q558">
        <v>6300029.8499999996</v>
      </c>
    </row>
    <row r="559" spans="1:17">
      <c r="A559">
        <v>404</v>
      </c>
      <c r="B559">
        <v>50001771</v>
      </c>
      <c r="C559">
        <f>+PE160</f>
        <v>0</v>
      </c>
      <c r="D559" t="s">
        <v>20</v>
      </c>
      <c r="E559">
        <v>938563200000</v>
      </c>
      <c r="F559" t="s">
        <v>20</v>
      </c>
      <c r="G559">
        <v>1</v>
      </c>
      <c r="H559" t="s">
        <v>6029</v>
      </c>
      <c r="I559" t="s">
        <v>6030</v>
      </c>
      <c r="J559" t="s">
        <v>20</v>
      </c>
      <c r="K559" t="s">
        <v>21</v>
      </c>
      <c r="L559">
        <v>0</v>
      </c>
      <c r="M559">
        <v>0</v>
      </c>
      <c r="N559" t="s">
        <v>22</v>
      </c>
      <c r="O559">
        <v>6</v>
      </c>
      <c r="P559">
        <v>698965.47999999695</v>
      </c>
      <c r="Q559">
        <v>6232596.0599999996</v>
      </c>
    </row>
    <row r="560" spans="1:17">
      <c r="A560">
        <v>608</v>
      </c>
      <c r="B560">
        <v>20001136</v>
      </c>
      <c r="C560" t="e">
        <f>+#REF!</f>
        <v>#REF!</v>
      </c>
      <c r="D560" t="s">
        <v>168</v>
      </c>
      <c r="E560">
        <v>923961600000</v>
      </c>
      <c r="F560">
        <v>1449222072000</v>
      </c>
      <c r="G560">
        <v>1</v>
      </c>
      <c r="H560" t="s">
        <v>1360</v>
      </c>
      <c r="I560" t="s">
        <v>1361</v>
      </c>
      <c r="J560" t="s">
        <v>20</v>
      </c>
      <c r="K560" t="s">
        <v>21</v>
      </c>
      <c r="L560">
        <v>0</v>
      </c>
      <c r="M560">
        <v>0</v>
      </c>
      <c r="N560" t="s">
        <v>22</v>
      </c>
      <c r="O560">
        <v>7</v>
      </c>
      <c r="P560">
        <v>1020601.01</v>
      </c>
      <c r="Q560">
        <v>6784479.1100000003</v>
      </c>
    </row>
    <row r="561" spans="1:17">
      <c r="A561">
        <v>221</v>
      </c>
      <c r="B561">
        <v>70002238</v>
      </c>
      <c r="C561">
        <f>+PE345</f>
        <v>0</v>
      </c>
      <c r="D561" t="s">
        <v>20</v>
      </c>
      <c r="E561">
        <v>1030060800000</v>
      </c>
      <c r="F561" t="s">
        <v>20</v>
      </c>
      <c r="G561">
        <v>1</v>
      </c>
      <c r="H561" t="s">
        <v>1504</v>
      </c>
      <c r="I561" t="s">
        <v>1505</v>
      </c>
      <c r="J561" t="s">
        <v>20</v>
      </c>
      <c r="K561" t="s">
        <v>21</v>
      </c>
      <c r="L561">
        <v>0</v>
      </c>
      <c r="M561">
        <v>0</v>
      </c>
      <c r="N561" t="s">
        <v>22</v>
      </c>
      <c r="O561">
        <v>6</v>
      </c>
      <c r="P561">
        <v>648369.22999999695</v>
      </c>
      <c r="Q561">
        <v>6831645.5700000003</v>
      </c>
    </row>
    <row r="562" spans="1:17">
      <c r="A562">
        <v>192</v>
      </c>
      <c r="B562">
        <v>70003141</v>
      </c>
      <c r="C562">
        <f>+PE375</f>
        <v>0</v>
      </c>
      <c r="D562" t="s">
        <v>274</v>
      </c>
      <c r="E562">
        <v>1038268800000</v>
      </c>
      <c r="F562">
        <v>1424175029000</v>
      </c>
      <c r="G562">
        <v>1</v>
      </c>
      <c r="H562" t="s">
        <v>1845</v>
      </c>
      <c r="I562" t="s">
        <v>1846</v>
      </c>
      <c r="J562" t="s">
        <v>20</v>
      </c>
      <c r="K562" t="s">
        <v>21</v>
      </c>
      <c r="L562">
        <v>0</v>
      </c>
      <c r="M562">
        <v>0</v>
      </c>
      <c r="N562" t="s">
        <v>22</v>
      </c>
      <c r="O562">
        <v>6</v>
      </c>
      <c r="P562">
        <v>645845.10000000102</v>
      </c>
      <c r="Q562">
        <v>6862687.4199999999</v>
      </c>
    </row>
    <row r="563" spans="1:17">
      <c r="A563">
        <v>388</v>
      </c>
      <c r="B563">
        <v>30001827</v>
      </c>
      <c r="C563">
        <f>+PE180</f>
        <v>0</v>
      </c>
      <c r="D563" t="s">
        <v>43</v>
      </c>
      <c r="E563">
        <v>1107440246000</v>
      </c>
      <c r="F563" t="s">
        <v>20</v>
      </c>
      <c r="G563">
        <v>1</v>
      </c>
      <c r="H563" t="s">
        <v>3764</v>
      </c>
      <c r="I563" t="s">
        <v>3765</v>
      </c>
      <c r="J563" t="s">
        <v>20</v>
      </c>
      <c r="K563" t="s">
        <v>21</v>
      </c>
      <c r="L563">
        <v>0</v>
      </c>
      <c r="M563">
        <v>0</v>
      </c>
      <c r="N563" t="s">
        <v>22</v>
      </c>
      <c r="O563">
        <v>6</v>
      </c>
      <c r="P563">
        <v>962711.43999999797</v>
      </c>
      <c r="Q563">
        <v>6470610.2699999996</v>
      </c>
    </row>
    <row r="564" spans="1:17">
      <c r="A564">
        <v>243</v>
      </c>
      <c r="B564">
        <v>10000130</v>
      </c>
      <c r="C564">
        <f>+PE326</f>
        <v>0</v>
      </c>
      <c r="D564" t="s">
        <v>274</v>
      </c>
      <c r="E564">
        <v>1048550400000</v>
      </c>
      <c r="F564">
        <v>1421939112000</v>
      </c>
      <c r="G564">
        <v>1</v>
      </c>
      <c r="H564" t="s">
        <v>3218</v>
      </c>
      <c r="I564" t="s">
        <v>3219</v>
      </c>
      <c r="J564" t="s">
        <v>20</v>
      </c>
      <c r="K564" t="s">
        <v>21</v>
      </c>
      <c r="L564">
        <v>0</v>
      </c>
      <c r="M564">
        <v>0</v>
      </c>
      <c r="N564" t="s">
        <v>22</v>
      </c>
      <c r="O564">
        <v>6</v>
      </c>
      <c r="P564">
        <v>645070.89000000095</v>
      </c>
      <c r="Q564">
        <v>7072263.9500000002</v>
      </c>
    </row>
    <row r="565" spans="1:17">
      <c r="A565">
        <v>293</v>
      </c>
      <c r="B565">
        <v>20000055</v>
      </c>
      <c r="C565">
        <f>+PE278</f>
        <v>0</v>
      </c>
      <c r="D565" t="s">
        <v>168</v>
      </c>
      <c r="E565">
        <v>971654400000</v>
      </c>
      <c r="F565">
        <v>1452167647000</v>
      </c>
      <c r="G565">
        <v>1</v>
      </c>
      <c r="H565" t="s">
        <v>2182</v>
      </c>
      <c r="I565" t="s">
        <v>2182</v>
      </c>
      <c r="J565" t="s">
        <v>20</v>
      </c>
      <c r="K565" t="s">
        <v>21</v>
      </c>
      <c r="L565">
        <v>0</v>
      </c>
      <c r="M565">
        <v>0</v>
      </c>
      <c r="N565" t="s">
        <v>22</v>
      </c>
      <c r="O565">
        <v>7</v>
      </c>
      <c r="P565">
        <v>813242.82</v>
      </c>
      <c r="Q565">
        <v>6970958.4299999997</v>
      </c>
    </row>
    <row r="566" spans="1:17">
      <c r="A566">
        <v>53</v>
      </c>
      <c r="B566">
        <v>60000126</v>
      </c>
      <c r="C566">
        <f>+PE518</f>
        <v>0</v>
      </c>
      <c r="D566" t="s">
        <v>38</v>
      </c>
      <c r="E566">
        <v>991785600000</v>
      </c>
      <c r="F566">
        <v>1244111956000</v>
      </c>
      <c r="G566">
        <v>1</v>
      </c>
      <c r="H566" t="s">
        <v>571</v>
      </c>
      <c r="I566" t="s">
        <v>572</v>
      </c>
      <c r="J566" t="s">
        <v>20</v>
      </c>
      <c r="K566" t="s">
        <v>21</v>
      </c>
      <c r="L566">
        <v>0</v>
      </c>
      <c r="M566">
        <v>0</v>
      </c>
      <c r="N566" t="s">
        <v>22</v>
      </c>
      <c r="O566">
        <v>6</v>
      </c>
      <c r="P566">
        <v>146279.95000000301</v>
      </c>
      <c r="Q566">
        <v>6841074.6900000004</v>
      </c>
    </row>
    <row r="567" spans="1:17">
      <c r="A567">
        <v>517</v>
      </c>
      <c r="B567">
        <v>60000967</v>
      </c>
      <c r="C567">
        <f>+PE56</f>
        <v>0</v>
      </c>
      <c r="D567" t="s">
        <v>152</v>
      </c>
      <c r="E567">
        <v>1043107200000</v>
      </c>
      <c r="F567">
        <v>1297870972000</v>
      </c>
      <c r="G567">
        <v>1</v>
      </c>
      <c r="H567" t="s">
        <v>5625</v>
      </c>
      <c r="I567" t="s">
        <v>5626</v>
      </c>
      <c r="J567" t="s">
        <v>20</v>
      </c>
      <c r="K567" t="s">
        <v>21</v>
      </c>
      <c r="L567">
        <v>0</v>
      </c>
      <c r="M567">
        <v>0</v>
      </c>
      <c r="N567" t="s">
        <v>22</v>
      </c>
      <c r="O567">
        <v>7</v>
      </c>
      <c r="P567">
        <v>366982.78000000102</v>
      </c>
      <c r="Q567">
        <v>6740494.8399999999</v>
      </c>
    </row>
    <row r="568" spans="1:17">
      <c r="A568">
        <v>702</v>
      </c>
      <c r="B568">
        <v>30000328</v>
      </c>
      <c r="C568" t="e">
        <f>+#REF!</f>
        <v>#REF!</v>
      </c>
      <c r="D568" t="s">
        <v>38</v>
      </c>
      <c r="E568">
        <v>610761600000</v>
      </c>
      <c r="F568">
        <v>1211890865000</v>
      </c>
      <c r="G568">
        <v>1</v>
      </c>
      <c r="H568" t="s">
        <v>6389</v>
      </c>
      <c r="I568" t="s">
        <v>6390</v>
      </c>
      <c r="J568" t="s">
        <v>5983</v>
      </c>
      <c r="K568" t="s">
        <v>21</v>
      </c>
      <c r="L568">
        <v>0</v>
      </c>
      <c r="M568">
        <v>0</v>
      </c>
      <c r="N568" t="s">
        <v>22</v>
      </c>
      <c r="O568">
        <v>6</v>
      </c>
      <c r="P568">
        <v>804681.28999999899</v>
      </c>
      <c r="Q568">
        <v>6619022.6299999999</v>
      </c>
    </row>
    <row r="569" spans="1:17">
      <c r="A569">
        <v>918</v>
      </c>
      <c r="B569">
        <v>20000073</v>
      </c>
      <c r="C569" t="e">
        <f>+#REF!</f>
        <v>#REF!</v>
      </c>
      <c r="D569" t="s">
        <v>23</v>
      </c>
      <c r="E569">
        <v>610761600000</v>
      </c>
      <c r="F569">
        <v>1280938560000</v>
      </c>
      <c r="G569">
        <v>1</v>
      </c>
      <c r="H569" t="s">
        <v>8185</v>
      </c>
      <c r="I569" t="s">
        <v>8185</v>
      </c>
      <c r="J569" t="s">
        <v>20</v>
      </c>
      <c r="K569" t="s">
        <v>21</v>
      </c>
      <c r="L569">
        <v>0</v>
      </c>
      <c r="M569">
        <v>0</v>
      </c>
      <c r="N569" t="s">
        <v>22</v>
      </c>
      <c r="O569">
        <v>6</v>
      </c>
      <c r="P569">
        <v>830025.36999999697</v>
      </c>
      <c r="Q569">
        <v>6962997.2300000004</v>
      </c>
    </row>
    <row r="570" spans="1:17">
      <c r="A570">
        <v>510</v>
      </c>
      <c r="B570">
        <v>20001327</v>
      </c>
      <c r="C570">
        <f>+PE65</f>
        <v>0</v>
      </c>
      <c r="D570" t="s">
        <v>168</v>
      </c>
      <c r="E570">
        <v>923961600000</v>
      </c>
      <c r="F570">
        <v>1450366010000</v>
      </c>
      <c r="G570">
        <v>1</v>
      </c>
      <c r="H570" t="s">
        <v>6185</v>
      </c>
      <c r="I570" t="s">
        <v>6186</v>
      </c>
      <c r="J570" t="s">
        <v>20</v>
      </c>
      <c r="K570" t="s">
        <v>21</v>
      </c>
      <c r="L570">
        <v>0</v>
      </c>
      <c r="M570">
        <v>0</v>
      </c>
      <c r="N570" t="s">
        <v>22</v>
      </c>
      <c r="O570">
        <v>6</v>
      </c>
      <c r="P570">
        <v>1018911.52</v>
      </c>
      <c r="Q570">
        <v>6747798.2300000004</v>
      </c>
    </row>
    <row r="571" spans="1:17">
      <c r="A571">
        <v>633</v>
      </c>
      <c r="B571">
        <v>50002060</v>
      </c>
      <c r="C571" t="e">
        <f>+#REF!</f>
        <v>#REF!</v>
      </c>
      <c r="D571" t="s">
        <v>264</v>
      </c>
      <c r="E571">
        <v>1432141253000</v>
      </c>
      <c r="F571">
        <v>1227190754000</v>
      </c>
      <c r="G571">
        <v>1</v>
      </c>
      <c r="H571" t="s">
        <v>6274</v>
      </c>
      <c r="I571" t="s">
        <v>6275</v>
      </c>
      <c r="J571" t="s">
        <v>20</v>
      </c>
      <c r="K571" t="s">
        <v>21</v>
      </c>
      <c r="L571">
        <v>0</v>
      </c>
      <c r="M571">
        <v>0</v>
      </c>
      <c r="N571" t="s">
        <v>22</v>
      </c>
      <c r="O571">
        <v>6</v>
      </c>
      <c r="P571">
        <v>688446.49000000197</v>
      </c>
      <c r="Q571">
        <v>6177402</v>
      </c>
    </row>
    <row r="572" spans="1:17">
      <c r="A572">
        <v>798</v>
      </c>
      <c r="B572">
        <v>70011802</v>
      </c>
      <c r="C572" t="e">
        <f>+#REF!</f>
        <v>#REF!</v>
      </c>
      <c r="D572" t="s">
        <v>56</v>
      </c>
      <c r="E572">
        <v>1192121132000</v>
      </c>
      <c r="F572">
        <v>1159780764000</v>
      </c>
      <c r="G572">
        <v>1</v>
      </c>
      <c r="H572" t="s">
        <v>913</v>
      </c>
      <c r="I572" t="s">
        <v>914</v>
      </c>
      <c r="J572" t="s">
        <v>20</v>
      </c>
      <c r="K572" t="s">
        <v>21</v>
      </c>
      <c r="L572">
        <v>0</v>
      </c>
      <c r="M572">
        <v>0</v>
      </c>
      <c r="N572" t="s">
        <v>22</v>
      </c>
      <c r="O572">
        <v>7</v>
      </c>
      <c r="P572">
        <v>937102.21000000101</v>
      </c>
      <c r="Q572">
        <v>6534109.3399999999</v>
      </c>
    </row>
    <row r="573" spans="1:17">
      <c r="A573">
        <v>698</v>
      </c>
      <c r="B573">
        <v>10000259</v>
      </c>
      <c r="C573" t="e">
        <f>+#REF!</f>
        <v>#REF!</v>
      </c>
      <c r="D573" t="s">
        <v>30</v>
      </c>
      <c r="E573">
        <v>610761600000</v>
      </c>
      <c r="F573">
        <v>1373987609000</v>
      </c>
      <c r="G573">
        <v>1</v>
      </c>
      <c r="H573" t="s">
        <v>6356</v>
      </c>
      <c r="I573" t="s">
        <v>6357</v>
      </c>
      <c r="J573" t="s">
        <v>20</v>
      </c>
      <c r="K573" t="s">
        <v>21</v>
      </c>
      <c r="L573">
        <v>0</v>
      </c>
      <c r="M573">
        <v>0</v>
      </c>
      <c r="N573" t="s">
        <v>22</v>
      </c>
      <c r="O573">
        <v>6</v>
      </c>
      <c r="P573">
        <v>704224.60999999905</v>
      </c>
      <c r="Q573">
        <v>7057978.2800000003</v>
      </c>
    </row>
    <row r="574" spans="1:17">
      <c r="A574">
        <v>563</v>
      </c>
      <c r="B574">
        <v>20000104</v>
      </c>
      <c r="C574">
        <f>+PE16</f>
        <v>0</v>
      </c>
      <c r="D574" t="s">
        <v>56</v>
      </c>
      <c r="E574">
        <v>1257263529000</v>
      </c>
      <c r="F574">
        <v>1257263477000</v>
      </c>
      <c r="G574">
        <v>1</v>
      </c>
      <c r="H574" t="s">
        <v>6462</v>
      </c>
      <c r="I574" t="s">
        <v>6463</v>
      </c>
      <c r="J574" t="s">
        <v>20</v>
      </c>
      <c r="K574" t="s">
        <v>21</v>
      </c>
      <c r="L574">
        <v>0</v>
      </c>
      <c r="M574">
        <v>0</v>
      </c>
      <c r="N574" t="s">
        <v>22</v>
      </c>
      <c r="O574">
        <v>6</v>
      </c>
      <c r="P574">
        <v>899802.27000000305</v>
      </c>
      <c r="Q574">
        <v>6941464.9299999997</v>
      </c>
    </row>
    <row r="575" spans="1:17">
      <c r="A575">
        <v>438</v>
      </c>
      <c r="B575">
        <v>70000770</v>
      </c>
      <c r="C575">
        <f>+PE142</f>
        <v>0</v>
      </c>
      <c r="D575" t="s">
        <v>30</v>
      </c>
      <c r="E575">
        <v>956793600000</v>
      </c>
      <c r="F575">
        <v>1365072353000</v>
      </c>
      <c r="G575">
        <v>1</v>
      </c>
      <c r="H575" t="s">
        <v>7532</v>
      </c>
      <c r="I575" t="s">
        <v>6976</v>
      </c>
      <c r="J575" t="s">
        <v>3814</v>
      </c>
      <c r="K575" t="s">
        <v>21</v>
      </c>
      <c r="L575">
        <v>0</v>
      </c>
      <c r="M575">
        <v>0</v>
      </c>
      <c r="N575" t="s">
        <v>22</v>
      </c>
      <c r="O575">
        <v>6</v>
      </c>
      <c r="P575">
        <v>674305.43999999797</v>
      </c>
      <c r="Q575">
        <v>6875008.1100000003</v>
      </c>
    </row>
    <row r="576" spans="1:17">
      <c r="A576">
        <v>1009</v>
      </c>
      <c r="B576">
        <v>70055428</v>
      </c>
      <c r="C576" t="e">
        <f>+#REF!</f>
        <v>#REF!</v>
      </c>
      <c r="D576" t="s">
        <v>30</v>
      </c>
      <c r="E576">
        <v>1426002711000</v>
      </c>
      <c r="F576">
        <v>1425487959000</v>
      </c>
      <c r="G576">
        <v>1</v>
      </c>
      <c r="H576" t="s">
        <v>8365</v>
      </c>
      <c r="I576" t="s">
        <v>8366</v>
      </c>
      <c r="J576" t="s">
        <v>20</v>
      </c>
      <c r="K576" t="s">
        <v>21</v>
      </c>
      <c r="L576">
        <v>0</v>
      </c>
      <c r="M576">
        <v>0</v>
      </c>
      <c r="N576" t="s">
        <v>22</v>
      </c>
      <c r="O576">
        <v>6</v>
      </c>
      <c r="P576">
        <v>863481.61999999697</v>
      </c>
      <c r="Q576">
        <v>6251830.1900000004</v>
      </c>
    </row>
    <row r="577" spans="1:17">
      <c r="A577">
        <v>1010</v>
      </c>
      <c r="B577">
        <v>70055528</v>
      </c>
      <c r="C577" t="e">
        <f>+#REF!</f>
        <v>#REF!</v>
      </c>
      <c r="D577" t="s">
        <v>30</v>
      </c>
      <c r="E577">
        <v>1426002718000</v>
      </c>
      <c r="F577">
        <v>1425487876000</v>
      </c>
      <c r="G577">
        <v>1</v>
      </c>
      <c r="H577" t="s">
        <v>8365</v>
      </c>
      <c r="I577" t="s">
        <v>8366</v>
      </c>
      <c r="J577" t="s">
        <v>20</v>
      </c>
      <c r="K577" t="s">
        <v>21</v>
      </c>
      <c r="L577">
        <v>0</v>
      </c>
      <c r="M577">
        <v>0</v>
      </c>
      <c r="N577" t="s">
        <v>22</v>
      </c>
      <c r="O577">
        <v>7</v>
      </c>
      <c r="P577">
        <v>863481.61999999697</v>
      </c>
      <c r="Q577">
        <v>6251830.1900000004</v>
      </c>
    </row>
    <row r="578" spans="1:17">
      <c r="A578">
        <v>263</v>
      </c>
      <c r="B578">
        <v>20000923</v>
      </c>
      <c r="C578">
        <f>+PE321</f>
        <v>0</v>
      </c>
      <c r="D578" t="s">
        <v>168</v>
      </c>
      <c r="E578">
        <v>1066867200000</v>
      </c>
      <c r="F578">
        <v>1450362634000</v>
      </c>
      <c r="G578">
        <v>1</v>
      </c>
      <c r="H578" t="s">
        <v>2459</v>
      </c>
      <c r="I578" t="s">
        <v>2460</v>
      </c>
      <c r="J578" t="s">
        <v>20</v>
      </c>
      <c r="K578" t="s">
        <v>21</v>
      </c>
      <c r="L578">
        <v>0</v>
      </c>
      <c r="M578">
        <v>0</v>
      </c>
      <c r="N578" t="s">
        <v>22</v>
      </c>
      <c r="O578">
        <v>7</v>
      </c>
      <c r="P578">
        <v>768803.85000000102</v>
      </c>
      <c r="Q578">
        <v>6823576.6299999999</v>
      </c>
    </row>
    <row r="579" spans="1:17">
      <c r="A579">
        <v>411</v>
      </c>
      <c r="B579">
        <v>30000501</v>
      </c>
      <c r="C579">
        <f>+PE173</f>
        <v>0</v>
      </c>
      <c r="D579" t="s">
        <v>17</v>
      </c>
      <c r="E579">
        <v>610761600000</v>
      </c>
      <c r="F579" s="1">
        <v>1302874000000</v>
      </c>
      <c r="G579">
        <v>1</v>
      </c>
      <c r="H579" t="s">
        <v>6946</v>
      </c>
      <c r="I579" t="s">
        <v>6946</v>
      </c>
      <c r="J579" t="s">
        <v>195</v>
      </c>
      <c r="K579" t="s">
        <v>21</v>
      </c>
      <c r="L579">
        <v>0</v>
      </c>
      <c r="M579">
        <v>0</v>
      </c>
      <c r="N579" t="s">
        <v>22</v>
      </c>
      <c r="O579">
        <v>6</v>
      </c>
      <c r="P579">
        <v>836493.34000000404</v>
      </c>
      <c r="Q579">
        <v>6577975.75</v>
      </c>
    </row>
    <row r="580" spans="1:17">
      <c r="A580">
        <v>1008</v>
      </c>
      <c r="B580">
        <v>30001561</v>
      </c>
      <c r="C580" t="e">
        <f>+#REF!</f>
        <v>#REF!</v>
      </c>
      <c r="D580" t="s">
        <v>20</v>
      </c>
      <c r="E580">
        <v>610761600000</v>
      </c>
      <c r="F580" t="s">
        <v>20</v>
      </c>
      <c r="G580">
        <v>1</v>
      </c>
      <c r="H580" t="s">
        <v>2245</v>
      </c>
      <c r="I580" t="s">
        <v>2246</v>
      </c>
      <c r="J580" t="s">
        <v>2247</v>
      </c>
      <c r="K580" t="s">
        <v>21</v>
      </c>
      <c r="L580">
        <v>0</v>
      </c>
      <c r="M580">
        <v>0</v>
      </c>
      <c r="N580" t="s">
        <v>22</v>
      </c>
      <c r="O580">
        <v>6</v>
      </c>
      <c r="P580">
        <v>828528.95000000298</v>
      </c>
      <c r="Q580">
        <v>6495457.1200000001</v>
      </c>
    </row>
    <row r="581" spans="1:17">
      <c r="A581">
        <v>387</v>
      </c>
      <c r="B581">
        <v>20004234</v>
      </c>
      <c r="C581">
        <f>+PE199</f>
        <v>0</v>
      </c>
      <c r="D581" t="s">
        <v>20</v>
      </c>
      <c r="E581">
        <v>1068076800000</v>
      </c>
      <c r="F581" t="s">
        <v>20</v>
      </c>
      <c r="G581">
        <v>1</v>
      </c>
      <c r="H581" t="s">
        <v>3762</v>
      </c>
      <c r="I581" t="s">
        <v>3763</v>
      </c>
      <c r="J581" t="s">
        <v>20</v>
      </c>
      <c r="K581" t="s">
        <v>21</v>
      </c>
      <c r="L581">
        <v>0</v>
      </c>
      <c r="M581">
        <v>0</v>
      </c>
      <c r="N581" t="s">
        <v>22</v>
      </c>
      <c r="O581">
        <v>6</v>
      </c>
      <c r="P581">
        <v>941147.96000000101</v>
      </c>
      <c r="Q581">
        <v>6842676.2800000003</v>
      </c>
    </row>
    <row r="582" spans="1:17">
      <c r="A582">
        <v>712</v>
      </c>
      <c r="B582">
        <v>70001011</v>
      </c>
      <c r="C582" t="e">
        <f>+#REF!</f>
        <v>#REF!</v>
      </c>
      <c r="D582" t="s">
        <v>23</v>
      </c>
      <c r="E582">
        <v>774489600000</v>
      </c>
      <c r="F582">
        <v>1215613643000</v>
      </c>
      <c r="G582">
        <v>1</v>
      </c>
      <c r="H582" t="s">
        <v>2979</v>
      </c>
      <c r="I582" t="s">
        <v>2980</v>
      </c>
      <c r="J582" t="s">
        <v>20</v>
      </c>
      <c r="K582" t="s">
        <v>21</v>
      </c>
      <c r="L582">
        <v>0</v>
      </c>
      <c r="M582">
        <v>0</v>
      </c>
      <c r="N582" t="s">
        <v>22</v>
      </c>
      <c r="O582">
        <v>6</v>
      </c>
      <c r="P582">
        <v>654065.68000000005</v>
      </c>
      <c r="Q582">
        <v>6864900.4199999999</v>
      </c>
    </row>
    <row r="583" spans="1:17">
      <c r="A583">
        <v>779</v>
      </c>
      <c r="B583">
        <v>30000099</v>
      </c>
      <c r="C583" t="e">
        <f>+#REF!</f>
        <v>#REF!</v>
      </c>
      <c r="D583" t="s">
        <v>20</v>
      </c>
      <c r="E583">
        <v>809049600000</v>
      </c>
      <c r="F583" t="s">
        <v>20</v>
      </c>
      <c r="G583">
        <v>1</v>
      </c>
      <c r="H583" t="s">
        <v>80</v>
      </c>
      <c r="I583" t="s">
        <v>81</v>
      </c>
      <c r="J583" t="s">
        <v>20</v>
      </c>
      <c r="K583" t="s">
        <v>21</v>
      </c>
      <c r="L583">
        <v>0</v>
      </c>
      <c r="M583">
        <v>0</v>
      </c>
      <c r="N583" t="s">
        <v>22</v>
      </c>
      <c r="O583">
        <v>6</v>
      </c>
      <c r="P583">
        <v>863765.61999999697</v>
      </c>
      <c r="Q583">
        <v>6690392.1399999997</v>
      </c>
    </row>
    <row r="584" spans="1:17">
      <c r="A584">
        <v>545</v>
      </c>
      <c r="B584">
        <v>70001030</v>
      </c>
      <c r="C584">
        <f>+PE44</f>
        <v>0</v>
      </c>
      <c r="D584" t="s">
        <v>152</v>
      </c>
      <c r="E584">
        <v>774489600000</v>
      </c>
      <c r="F584">
        <v>1283348990000</v>
      </c>
      <c r="G584">
        <v>1</v>
      </c>
      <c r="H584" t="s">
        <v>5512</v>
      </c>
      <c r="I584" t="s">
        <v>5513</v>
      </c>
      <c r="J584" t="s">
        <v>20</v>
      </c>
      <c r="K584" t="s">
        <v>21</v>
      </c>
      <c r="L584">
        <v>0</v>
      </c>
      <c r="M584">
        <v>0</v>
      </c>
      <c r="N584" t="s">
        <v>22</v>
      </c>
      <c r="O584">
        <v>6</v>
      </c>
      <c r="P584">
        <v>659711.60000000102</v>
      </c>
      <c r="Q584">
        <v>6863168.9500000002</v>
      </c>
    </row>
    <row r="585" spans="1:17">
      <c r="A585">
        <v>4</v>
      </c>
      <c r="B585">
        <v>70001660</v>
      </c>
      <c r="C585">
        <f>+PE586</f>
        <v>0</v>
      </c>
      <c r="D585" t="s">
        <v>274</v>
      </c>
      <c r="E585">
        <v>830217600000</v>
      </c>
      <c r="F585">
        <v>1410782929000</v>
      </c>
      <c r="G585">
        <v>1</v>
      </c>
      <c r="H585" t="s">
        <v>7312</v>
      </c>
      <c r="I585" t="s">
        <v>7313</v>
      </c>
      <c r="J585" t="s">
        <v>20</v>
      </c>
      <c r="K585" t="s">
        <v>21</v>
      </c>
      <c r="L585">
        <v>0</v>
      </c>
      <c r="M585">
        <v>0</v>
      </c>
      <c r="N585" t="s">
        <v>22</v>
      </c>
      <c r="O585">
        <v>6</v>
      </c>
      <c r="P585">
        <v>670289.04999999702</v>
      </c>
      <c r="Q585">
        <v>6823137.2999999998</v>
      </c>
    </row>
    <row r="586" spans="1:17">
      <c r="A586">
        <v>636</v>
      </c>
      <c r="B586">
        <v>30001287</v>
      </c>
      <c r="C586" t="e">
        <f>+#REF!</f>
        <v>#REF!</v>
      </c>
      <c r="D586" t="s">
        <v>20</v>
      </c>
      <c r="E586">
        <v>610761600000</v>
      </c>
      <c r="F586" t="s">
        <v>20</v>
      </c>
      <c r="G586">
        <v>1</v>
      </c>
      <c r="H586" t="s">
        <v>6280</v>
      </c>
      <c r="I586" t="s">
        <v>6281</v>
      </c>
      <c r="J586" t="s">
        <v>20</v>
      </c>
      <c r="K586" t="s">
        <v>21</v>
      </c>
      <c r="L586">
        <v>0</v>
      </c>
      <c r="M586">
        <v>0</v>
      </c>
      <c r="N586" t="s">
        <v>22</v>
      </c>
      <c r="O586">
        <v>6</v>
      </c>
      <c r="P586">
        <v>995835.92000000202</v>
      </c>
      <c r="Q586">
        <v>6508435.5</v>
      </c>
    </row>
    <row r="587" spans="1:17">
      <c r="A587">
        <v>344</v>
      </c>
      <c r="B587">
        <v>30001096</v>
      </c>
      <c r="C587">
        <f>+PE248</f>
        <v>0</v>
      </c>
      <c r="D587" t="s">
        <v>152</v>
      </c>
      <c r="E587">
        <v>610761600000</v>
      </c>
      <c r="F587">
        <v>1266831318000</v>
      </c>
      <c r="G587">
        <v>1</v>
      </c>
      <c r="H587" t="s">
        <v>5804</v>
      </c>
      <c r="I587" t="s">
        <v>5805</v>
      </c>
      <c r="J587" t="s">
        <v>20</v>
      </c>
      <c r="K587" t="s">
        <v>21</v>
      </c>
      <c r="L587">
        <v>0</v>
      </c>
      <c r="M587">
        <v>0</v>
      </c>
      <c r="N587" t="s">
        <v>22</v>
      </c>
      <c r="O587">
        <v>6</v>
      </c>
      <c r="P587">
        <v>715185</v>
      </c>
      <c r="Q587">
        <v>6523266.2999999998</v>
      </c>
    </row>
    <row r="588" spans="1:17">
      <c r="A588">
        <v>84</v>
      </c>
      <c r="B588">
        <v>40000569</v>
      </c>
      <c r="C588">
        <f>+PE509</f>
        <v>0</v>
      </c>
      <c r="D588" t="s">
        <v>20</v>
      </c>
      <c r="E588">
        <v>956188800000</v>
      </c>
      <c r="F588" t="s">
        <v>20</v>
      </c>
      <c r="G588">
        <v>1</v>
      </c>
      <c r="H588" t="s">
        <v>863</v>
      </c>
      <c r="I588" t="s">
        <v>864</v>
      </c>
      <c r="J588" t="s">
        <v>865</v>
      </c>
      <c r="K588" t="s">
        <v>21</v>
      </c>
      <c r="L588">
        <v>0</v>
      </c>
      <c r="M588">
        <v>0</v>
      </c>
      <c r="N588" t="s">
        <v>22</v>
      </c>
      <c r="O588">
        <v>6</v>
      </c>
      <c r="P588">
        <v>877589.42000000202</v>
      </c>
      <c r="Q588">
        <v>6292422.1900000004</v>
      </c>
    </row>
    <row r="589" spans="1:17">
      <c r="A589">
        <v>368</v>
      </c>
      <c r="B589">
        <v>20001485</v>
      </c>
      <c r="C589">
        <f>+PE227</f>
        <v>0</v>
      </c>
      <c r="D589" t="s">
        <v>20</v>
      </c>
      <c r="E589">
        <v>610761600000</v>
      </c>
      <c r="F589" t="s">
        <v>20</v>
      </c>
      <c r="G589">
        <v>1</v>
      </c>
      <c r="H589" t="s">
        <v>2481</v>
      </c>
      <c r="I589" t="s">
        <v>2482</v>
      </c>
      <c r="J589" t="s">
        <v>20</v>
      </c>
      <c r="K589" t="s">
        <v>21</v>
      </c>
      <c r="L589">
        <v>0</v>
      </c>
      <c r="M589">
        <v>0</v>
      </c>
      <c r="N589" t="s">
        <v>22</v>
      </c>
      <c r="O589">
        <v>7</v>
      </c>
      <c r="P589">
        <v>976405.32999999798</v>
      </c>
      <c r="Q589">
        <v>6702732.46</v>
      </c>
    </row>
    <row r="590" spans="1:17">
      <c r="A590">
        <v>713</v>
      </c>
      <c r="B590">
        <v>10000094</v>
      </c>
      <c r="C590" t="e">
        <f>+#REF!</f>
        <v>#REF!</v>
      </c>
      <c r="D590" t="s">
        <v>56</v>
      </c>
      <c r="E590">
        <v>1424945336000</v>
      </c>
      <c r="F590">
        <v>1450376229000</v>
      </c>
      <c r="G590">
        <v>1</v>
      </c>
      <c r="H590" t="s">
        <v>2986</v>
      </c>
      <c r="I590" t="s">
        <v>2987</v>
      </c>
      <c r="J590" t="s">
        <v>20</v>
      </c>
      <c r="K590" t="s">
        <v>21</v>
      </c>
      <c r="L590">
        <v>0</v>
      </c>
      <c r="M590">
        <v>0</v>
      </c>
      <c r="N590" t="s">
        <v>22</v>
      </c>
      <c r="O590">
        <v>7</v>
      </c>
      <c r="P590">
        <v>614242.28999999899</v>
      </c>
      <c r="Q590">
        <v>7090086.25</v>
      </c>
    </row>
    <row r="591" spans="1:17">
      <c r="A591">
        <v>836</v>
      </c>
      <c r="B591">
        <v>70000375</v>
      </c>
      <c r="C591" t="e">
        <f>+#REF!</f>
        <v>#REF!</v>
      </c>
      <c r="D591" t="s">
        <v>23</v>
      </c>
      <c r="E591">
        <v>1096647956000</v>
      </c>
      <c r="F591">
        <v>1286543538000</v>
      </c>
      <c r="G591">
        <v>1</v>
      </c>
      <c r="H591" t="s">
        <v>7390</v>
      </c>
      <c r="I591" t="s">
        <v>7391</v>
      </c>
      <c r="J591" t="s">
        <v>20</v>
      </c>
      <c r="K591" t="s">
        <v>21</v>
      </c>
      <c r="L591">
        <v>0</v>
      </c>
      <c r="M591">
        <v>0</v>
      </c>
      <c r="N591" t="s">
        <v>22</v>
      </c>
      <c r="O591">
        <v>6</v>
      </c>
      <c r="P591">
        <v>570674.14000000095</v>
      </c>
      <c r="Q591">
        <v>6914556.6900000004</v>
      </c>
    </row>
    <row r="592" spans="1:17">
      <c r="A592">
        <v>931</v>
      </c>
      <c r="B592">
        <v>40000427</v>
      </c>
      <c r="C592" t="e">
        <f>+#REF!</f>
        <v>#REF!</v>
      </c>
      <c r="D592" t="s">
        <v>30</v>
      </c>
      <c r="E592">
        <v>1442504075000</v>
      </c>
      <c r="F592">
        <v>1423746081000</v>
      </c>
      <c r="G592">
        <v>1</v>
      </c>
      <c r="H592" t="s">
        <v>8327</v>
      </c>
      <c r="I592" t="s">
        <v>8328</v>
      </c>
      <c r="J592" t="s">
        <v>20</v>
      </c>
      <c r="K592" t="s">
        <v>21</v>
      </c>
      <c r="L592">
        <v>0</v>
      </c>
      <c r="M592">
        <v>0</v>
      </c>
      <c r="N592" t="s">
        <v>22</v>
      </c>
      <c r="O592">
        <v>6</v>
      </c>
      <c r="P592">
        <v>927754.61999999697</v>
      </c>
      <c r="Q592">
        <v>6309689.6399999997</v>
      </c>
    </row>
    <row r="593" spans="1:17">
      <c r="A593">
        <v>865</v>
      </c>
      <c r="B593">
        <v>20001076</v>
      </c>
      <c r="C593" t="e">
        <f>+#REF!</f>
        <v>#REF!</v>
      </c>
      <c r="D593" t="s">
        <v>23</v>
      </c>
      <c r="E593">
        <v>610761600000</v>
      </c>
      <c r="F593">
        <v>1240565978000</v>
      </c>
      <c r="G593">
        <v>1</v>
      </c>
      <c r="H593" t="s">
        <v>7589</v>
      </c>
      <c r="I593" t="s">
        <v>7590</v>
      </c>
      <c r="J593" t="s">
        <v>20</v>
      </c>
      <c r="K593" t="s">
        <v>21</v>
      </c>
      <c r="L593">
        <v>0</v>
      </c>
      <c r="M593">
        <v>0</v>
      </c>
      <c r="N593" t="s">
        <v>22</v>
      </c>
      <c r="O593">
        <v>6</v>
      </c>
      <c r="P593">
        <v>1040898.89</v>
      </c>
      <c r="Q593">
        <v>6793478.1799999997</v>
      </c>
    </row>
    <row r="594" spans="1:17">
      <c r="A594">
        <v>588</v>
      </c>
      <c r="B594">
        <v>50000273</v>
      </c>
      <c r="C594">
        <f>+PE11</f>
        <v>0</v>
      </c>
      <c r="D594" t="s">
        <v>20</v>
      </c>
      <c r="E594">
        <v>610761600000</v>
      </c>
      <c r="F594" t="s">
        <v>20</v>
      </c>
      <c r="G594">
        <v>1</v>
      </c>
      <c r="H594" t="s">
        <v>5251</v>
      </c>
      <c r="I594" t="s">
        <v>5252</v>
      </c>
      <c r="J594" t="s">
        <v>20</v>
      </c>
      <c r="K594" t="s">
        <v>21</v>
      </c>
      <c r="L594">
        <v>0</v>
      </c>
      <c r="M594">
        <v>0</v>
      </c>
      <c r="N594" t="s">
        <v>22</v>
      </c>
      <c r="O594">
        <v>6</v>
      </c>
      <c r="P594">
        <v>650070.70000000298</v>
      </c>
      <c r="Q594">
        <v>6476003.1299999999</v>
      </c>
    </row>
    <row r="595" spans="1:17">
      <c r="A595">
        <v>20</v>
      </c>
      <c r="B595">
        <v>70006902</v>
      </c>
      <c r="C595">
        <f>+PE580</f>
        <v>0</v>
      </c>
      <c r="D595" t="s">
        <v>105</v>
      </c>
      <c r="E595">
        <v>1179938359000</v>
      </c>
      <c r="F595">
        <v>1325588081000</v>
      </c>
      <c r="G595">
        <v>1</v>
      </c>
      <c r="H595" t="s">
        <v>4072</v>
      </c>
      <c r="I595" t="s">
        <v>4073</v>
      </c>
      <c r="J595" t="s">
        <v>4074</v>
      </c>
      <c r="K595" t="s">
        <v>21</v>
      </c>
      <c r="L595">
        <v>0</v>
      </c>
      <c r="M595">
        <v>0</v>
      </c>
      <c r="N595" t="s">
        <v>22</v>
      </c>
      <c r="O595">
        <v>6</v>
      </c>
      <c r="P595">
        <v>557948.97999999695</v>
      </c>
      <c r="Q595">
        <v>6913558.4100000001</v>
      </c>
    </row>
    <row r="596" spans="1:17">
      <c r="A596">
        <v>874</v>
      </c>
      <c r="B596">
        <v>50000673</v>
      </c>
      <c r="C596" t="e">
        <f>+#REF!</f>
        <v>#REF!</v>
      </c>
      <c r="D596" t="s">
        <v>274</v>
      </c>
      <c r="E596">
        <v>610761600000</v>
      </c>
      <c r="F596">
        <v>1407405839000</v>
      </c>
      <c r="G596">
        <v>1</v>
      </c>
      <c r="H596" t="s">
        <v>3558</v>
      </c>
      <c r="I596" t="s">
        <v>3559</v>
      </c>
      <c r="J596" t="s">
        <v>20</v>
      </c>
      <c r="K596" t="s">
        <v>21</v>
      </c>
      <c r="L596">
        <v>0</v>
      </c>
      <c r="M596">
        <v>0</v>
      </c>
      <c r="N596" t="s">
        <v>22</v>
      </c>
      <c r="O596">
        <v>6</v>
      </c>
      <c r="P596">
        <v>723340.99000000197</v>
      </c>
      <c r="Q596">
        <v>6409806.9199999999</v>
      </c>
    </row>
    <row r="597" spans="1:17">
      <c r="A597">
        <v>468</v>
      </c>
      <c r="B597">
        <v>20000715</v>
      </c>
      <c r="C597">
        <f>+PE135</f>
        <v>0</v>
      </c>
      <c r="D597" t="s">
        <v>20</v>
      </c>
      <c r="E597">
        <v>610761600000</v>
      </c>
      <c r="F597" t="s">
        <v>20</v>
      </c>
      <c r="G597">
        <v>1</v>
      </c>
      <c r="H597" t="s">
        <v>4028</v>
      </c>
      <c r="I597" t="s">
        <v>4029</v>
      </c>
      <c r="J597" t="s">
        <v>20</v>
      </c>
      <c r="K597" t="s">
        <v>21</v>
      </c>
      <c r="L597">
        <v>0</v>
      </c>
      <c r="M597">
        <v>0</v>
      </c>
      <c r="N597" t="s">
        <v>22</v>
      </c>
      <c r="O597">
        <v>7</v>
      </c>
      <c r="P597">
        <v>1033493.35</v>
      </c>
      <c r="Q597">
        <v>6844194.4800000004</v>
      </c>
    </row>
    <row r="598" spans="1:17">
      <c r="A598">
        <v>548</v>
      </c>
      <c r="B598">
        <v>60001507</v>
      </c>
      <c r="C598">
        <f>+PE56</f>
        <v>0</v>
      </c>
      <c r="D598" t="s">
        <v>56</v>
      </c>
      <c r="E598">
        <v>1174066314000</v>
      </c>
      <c r="F598">
        <v>1174066242000</v>
      </c>
      <c r="G598">
        <v>1</v>
      </c>
      <c r="H598" t="s">
        <v>5525</v>
      </c>
      <c r="I598" t="s">
        <v>5526</v>
      </c>
      <c r="J598" t="s">
        <v>20</v>
      </c>
      <c r="K598" t="s">
        <v>21</v>
      </c>
      <c r="L598">
        <v>0</v>
      </c>
      <c r="M598">
        <v>0</v>
      </c>
      <c r="N598" t="s">
        <v>22</v>
      </c>
      <c r="O598">
        <v>7</v>
      </c>
      <c r="P598">
        <v>644740.21999999904</v>
      </c>
      <c r="Q598">
        <v>6665603.6500000004</v>
      </c>
    </row>
    <row r="599" spans="1:17">
      <c r="A599">
        <v>50</v>
      </c>
      <c r="B599">
        <v>30001146</v>
      </c>
      <c r="C599">
        <f>+PE554</f>
        <v>0</v>
      </c>
      <c r="D599" t="s">
        <v>20</v>
      </c>
      <c r="E599">
        <v>610761600000</v>
      </c>
      <c r="F599" t="s">
        <v>20</v>
      </c>
      <c r="G599">
        <v>1</v>
      </c>
      <c r="H599" t="s">
        <v>500</v>
      </c>
      <c r="I599" t="s">
        <v>501</v>
      </c>
      <c r="J599" t="s">
        <v>20</v>
      </c>
      <c r="K599" t="s">
        <v>21</v>
      </c>
      <c r="L599">
        <v>0</v>
      </c>
      <c r="M599">
        <v>0</v>
      </c>
      <c r="N599" t="s">
        <v>22</v>
      </c>
      <c r="O599">
        <v>6</v>
      </c>
      <c r="P599">
        <v>909107.54999999702</v>
      </c>
      <c r="Q599">
        <v>6518662.2199999997</v>
      </c>
    </row>
    <row r="600" spans="1:17">
      <c r="A600">
        <v>551</v>
      </c>
      <c r="B600">
        <v>20000698</v>
      </c>
      <c r="C600">
        <f>+PE54</f>
        <v>0</v>
      </c>
      <c r="D600" t="s">
        <v>43</v>
      </c>
      <c r="E600">
        <v>1065571200000</v>
      </c>
      <c r="F600">
        <v>1126709124000</v>
      </c>
      <c r="G600">
        <v>1</v>
      </c>
      <c r="H600" t="s">
        <v>4943</v>
      </c>
      <c r="I600" t="s">
        <v>4944</v>
      </c>
      <c r="J600" t="s">
        <v>20</v>
      </c>
      <c r="K600" t="s">
        <v>21</v>
      </c>
      <c r="L600">
        <v>0</v>
      </c>
      <c r="M600">
        <v>0</v>
      </c>
      <c r="N600" t="s">
        <v>22</v>
      </c>
      <c r="O600">
        <v>6</v>
      </c>
      <c r="P600">
        <v>818642.49000000197</v>
      </c>
      <c r="Q600">
        <v>6847795.5099999998</v>
      </c>
    </row>
    <row r="601" spans="1:17">
      <c r="A601">
        <v>519</v>
      </c>
      <c r="B601">
        <v>50001592</v>
      </c>
      <c r="C601">
        <f>+PE88</f>
        <v>0</v>
      </c>
      <c r="D601" t="s">
        <v>23</v>
      </c>
      <c r="E601">
        <v>1131033118000</v>
      </c>
      <c r="F601">
        <v>1217323996000</v>
      </c>
      <c r="G601">
        <v>1</v>
      </c>
      <c r="H601" t="s">
        <v>5640</v>
      </c>
      <c r="I601" t="s">
        <v>5641</v>
      </c>
      <c r="J601" t="s">
        <v>20</v>
      </c>
      <c r="K601" t="s">
        <v>21</v>
      </c>
      <c r="L601">
        <v>0</v>
      </c>
      <c r="M601">
        <v>0</v>
      </c>
      <c r="N601" t="s">
        <v>22</v>
      </c>
      <c r="O601">
        <v>7</v>
      </c>
      <c r="P601">
        <v>408589.96999999898</v>
      </c>
      <c r="Q601">
        <v>6260835.6799999997</v>
      </c>
    </row>
    <row r="602" spans="1:17">
      <c r="A602">
        <v>82</v>
      </c>
      <c r="B602">
        <v>60000123</v>
      </c>
      <c r="C602">
        <f>+PE526</f>
        <v>0</v>
      </c>
      <c r="D602" t="s">
        <v>20</v>
      </c>
      <c r="E602">
        <v>991699200000</v>
      </c>
      <c r="F602" t="s">
        <v>20</v>
      </c>
      <c r="G602">
        <v>1</v>
      </c>
      <c r="H602" t="s">
        <v>791</v>
      </c>
      <c r="I602" t="s">
        <v>792</v>
      </c>
      <c r="J602" t="s">
        <v>20</v>
      </c>
      <c r="K602" t="s">
        <v>21</v>
      </c>
      <c r="L602">
        <v>0</v>
      </c>
      <c r="M602">
        <v>0</v>
      </c>
      <c r="N602" t="s">
        <v>22</v>
      </c>
      <c r="O602">
        <v>7</v>
      </c>
      <c r="P602">
        <v>168746</v>
      </c>
      <c r="Q602">
        <v>6840196.6600000001</v>
      </c>
    </row>
    <row r="603" spans="1:17">
      <c r="A603">
        <v>514</v>
      </c>
      <c r="B603">
        <v>50000741</v>
      </c>
      <c r="C603">
        <f>+PE94</f>
        <v>0</v>
      </c>
      <c r="D603" t="s">
        <v>168</v>
      </c>
      <c r="E603">
        <v>1158339011000</v>
      </c>
      <c r="F603">
        <v>1450368220000</v>
      </c>
      <c r="G603">
        <v>1</v>
      </c>
      <c r="H603" t="s">
        <v>6201</v>
      </c>
      <c r="I603" t="s">
        <v>6202</v>
      </c>
      <c r="J603" t="s">
        <v>20</v>
      </c>
      <c r="K603" t="s">
        <v>21</v>
      </c>
      <c r="L603">
        <v>0</v>
      </c>
      <c r="M603">
        <v>0</v>
      </c>
      <c r="N603" t="s">
        <v>22</v>
      </c>
      <c r="O603">
        <v>6</v>
      </c>
      <c r="P603">
        <v>386765.25</v>
      </c>
      <c r="Q603">
        <v>6399068.1600000001</v>
      </c>
    </row>
    <row r="604" spans="1:17">
      <c r="A604">
        <v>786</v>
      </c>
      <c r="B604">
        <v>70001443</v>
      </c>
      <c r="C604" t="e">
        <f>+#REF!</f>
        <v>#REF!</v>
      </c>
      <c r="D604" t="s">
        <v>20</v>
      </c>
      <c r="E604">
        <v>774489600000</v>
      </c>
      <c r="F604" t="s">
        <v>20</v>
      </c>
      <c r="G604">
        <v>1</v>
      </c>
      <c r="H604" t="s">
        <v>158</v>
      </c>
      <c r="I604" t="s">
        <v>158</v>
      </c>
      <c r="J604" t="s">
        <v>20</v>
      </c>
      <c r="K604" t="s">
        <v>21</v>
      </c>
      <c r="L604">
        <v>0</v>
      </c>
      <c r="M604">
        <v>0</v>
      </c>
      <c r="N604" t="s">
        <v>22</v>
      </c>
      <c r="O604">
        <v>6</v>
      </c>
      <c r="P604">
        <v>646270.84000000404</v>
      </c>
      <c r="Q604">
        <v>6848607.5</v>
      </c>
    </row>
    <row r="605" spans="1:17">
      <c r="A605">
        <v>800</v>
      </c>
      <c r="B605">
        <v>10000514</v>
      </c>
      <c r="C605" t="e">
        <f>+#REF!</f>
        <v>#REF!</v>
      </c>
      <c r="D605" t="s">
        <v>20</v>
      </c>
      <c r="E605" s="1">
        <v>1070928000000</v>
      </c>
      <c r="F605" t="s">
        <v>20</v>
      </c>
      <c r="G605">
        <v>1</v>
      </c>
      <c r="H605" t="s">
        <v>929</v>
      </c>
      <c r="I605" t="s">
        <v>930</v>
      </c>
      <c r="J605" t="s">
        <v>20</v>
      </c>
      <c r="K605" t="s">
        <v>21</v>
      </c>
      <c r="L605">
        <v>0</v>
      </c>
      <c r="M605">
        <v>0</v>
      </c>
      <c r="N605" t="s">
        <v>22</v>
      </c>
      <c r="O605">
        <v>7</v>
      </c>
      <c r="P605">
        <v>720217.11999999697</v>
      </c>
      <c r="Q605">
        <v>7022171.3300000001</v>
      </c>
    </row>
    <row r="606" spans="1:17">
      <c r="A606">
        <v>41</v>
      </c>
      <c r="B606">
        <v>10000547</v>
      </c>
      <c r="C606">
        <f>+PE570</f>
        <v>0</v>
      </c>
      <c r="D606" t="s">
        <v>43</v>
      </c>
      <c r="E606">
        <v>968716800000</v>
      </c>
      <c r="F606">
        <v>1166609014000</v>
      </c>
      <c r="G606">
        <v>1</v>
      </c>
      <c r="H606" t="s">
        <v>44</v>
      </c>
      <c r="I606" t="s">
        <v>45</v>
      </c>
      <c r="J606" t="s">
        <v>20</v>
      </c>
      <c r="K606" t="s">
        <v>21</v>
      </c>
      <c r="L606">
        <v>0</v>
      </c>
      <c r="M606">
        <v>0</v>
      </c>
      <c r="N606" t="s">
        <v>22</v>
      </c>
      <c r="O606">
        <v>6</v>
      </c>
      <c r="P606">
        <v>766101.21000000101</v>
      </c>
      <c r="Q606">
        <v>7018018.3799999999</v>
      </c>
    </row>
    <row r="607" spans="1:17">
      <c r="A607">
        <v>236</v>
      </c>
      <c r="B607">
        <v>60001322</v>
      </c>
      <c r="C607">
        <f>+PE376</f>
        <v>0</v>
      </c>
      <c r="D607" t="s">
        <v>23</v>
      </c>
      <c r="E607">
        <v>610761600000</v>
      </c>
      <c r="F607">
        <v>1258713621000</v>
      </c>
      <c r="G607">
        <v>1</v>
      </c>
      <c r="H607" t="s">
        <v>2172</v>
      </c>
      <c r="I607" t="s">
        <v>2173</v>
      </c>
      <c r="J607" t="s">
        <v>20</v>
      </c>
      <c r="K607" t="s">
        <v>21</v>
      </c>
      <c r="L607">
        <v>0</v>
      </c>
      <c r="M607">
        <v>0</v>
      </c>
      <c r="N607" t="s">
        <v>22</v>
      </c>
      <c r="O607">
        <v>6</v>
      </c>
      <c r="P607">
        <v>401951.56000000198</v>
      </c>
      <c r="Q607">
        <v>6692651.5199999996</v>
      </c>
    </row>
    <row r="608" spans="1:17">
      <c r="A608">
        <v>196</v>
      </c>
      <c r="B608">
        <v>50000129</v>
      </c>
      <c r="C608">
        <f>+PE417</f>
        <v>0</v>
      </c>
      <c r="D608" t="s">
        <v>168</v>
      </c>
      <c r="E608">
        <v>1459506950000</v>
      </c>
      <c r="F608">
        <v>1360166643000</v>
      </c>
      <c r="G608">
        <v>1</v>
      </c>
      <c r="H608" t="s">
        <v>1886</v>
      </c>
      <c r="I608" t="s">
        <v>1887</v>
      </c>
      <c r="J608" t="s">
        <v>20</v>
      </c>
      <c r="K608" t="s">
        <v>21</v>
      </c>
      <c r="L608">
        <v>0</v>
      </c>
      <c r="M608">
        <v>0</v>
      </c>
      <c r="N608" t="s">
        <v>22</v>
      </c>
      <c r="O608">
        <v>6</v>
      </c>
      <c r="P608">
        <v>582176.46000000101</v>
      </c>
      <c r="Q608">
        <v>6536854.5899999999</v>
      </c>
    </row>
    <row r="609" spans="1:17">
      <c r="A609">
        <v>704</v>
      </c>
      <c r="B609">
        <v>20000415</v>
      </c>
      <c r="C609" t="e">
        <f>+#REF!</f>
        <v>#REF!</v>
      </c>
      <c r="D609" t="s">
        <v>152</v>
      </c>
      <c r="E609">
        <v>610761600000</v>
      </c>
      <c r="F609">
        <v>1276528570000</v>
      </c>
      <c r="G609">
        <v>1</v>
      </c>
      <c r="H609" t="s">
        <v>2905</v>
      </c>
      <c r="I609" t="s">
        <v>2906</v>
      </c>
      <c r="J609" t="s">
        <v>20</v>
      </c>
      <c r="K609" t="s">
        <v>21</v>
      </c>
      <c r="L609">
        <v>0</v>
      </c>
      <c r="M609">
        <v>0</v>
      </c>
      <c r="N609" t="s">
        <v>22</v>
      </c>
      <c r="O609">
        <v>6</v>
      </c>
      <c r="P609">
        <v>933236.77000000305</v>
      </c>
      <c r="Q609">
        <v>6900883.4900000002</v>
      </c>
    </row>
    <row r="610" spans="1:17">
      <c r="A610">
        <v>648</v>
      </c>
      <c r="B610">
        <v>40001173</v>
      </c>
      <c r="C610" t="e">
        <f>+#REF!</f>
        <v>#REF!</v>
      </c>
      <c r="D610" t="s">
        <v>77</v>
      </c>
      <c r="E610">
        <v>892684800000</v>
      </c>
      <c r="F610">
        <v>1377091746000</v>
      </c>
      <c r="G610">
        <v>1</v>
      </c>
      <c r="H610" t="s">
        <v>4885</v>
      </c>
      <c r="I610" t="s">
        <v>4886</v>
      </c>
      <c r="J610" t="s">
        <v>20</v>
      </c>
      <c r="K610" t="s">
        <v>21</v>
      </c>
      <c r="L610">
        <v>0</v>
      </c>
      <c r="M610">
        <v>0</v>
      </c>
      <c r="N610" t="s">
        <v>22</v>
      </c>
      <c r="O610">
        <v>6</v>
      </c>
      <c r="P610">
        <v>895349.67000000202</v>
      </c>
      <c r="Q610">
        <v>6242354.2599999998</v>
      </c>
    </row>
    <row r="611" spans="1:17">
      <c r="A611">
        <v>605</v>
      </c>
      <c r="B611">
        <v>30001586</v>
      </c>
      <c r="C611">
        <f>+PE11</f>
        <v>0</v>
      </c>
      <c r="D611" t="s">
        <v>23</v>
      </c>
      <c r="E611" s="1">
        <v>784944000000</v>
      </c>
      <c r="F611">
        <v>1244558190000</v>
      </c>
      <c r="G611">
        <v>1</v>
      </c>
      <c r="H611" t="s">
        <v>1320</v>
      </c>
      <c r="I611" t="s">
        <v>1321</v>
      </c>
      <c r="J611" t="s">
        <v>1322</v>
      </c>
      <c r="K611" t="s">
        <v>21</v>
      </c>
      <c r="L611">
        <v>0</v>
      </c>
      <c r="M611">
        <v>0</v>
      </c>
      <c r="N611" t="s">
        <v>22</v>
      </c>
      <c r="O611">
        <v>6</v>
      </c>
      <c r="P611">
        <v>719221.57999999798</v>
      </c>
      <c r="Q611">
        <v>6496007.9000000004</v>
      </c>
    </row>
    <row r="612" spans="1:17">
      <c r="A612">
        <v>412</v>
      </c>
      <c r="B612">
        <v>10000329</v>
      </c>
      <c r="C612">
        <f>+PE205</f>
        <v>0</v>
      </c>
      <c r="D612" t="s">
        <v>274</v>
      </c>
      <c r="E612">
        <v>1179938403000</v>
      </c>
      <c r="F612">
        <v>1422008541000</v>
      </c>
      <c r="G612">
        <v>1</v>
      </c>
      <c r="H612" t="s">
        <v>6947</v>
      </c>
      <c r="I612" t="s">
        <v>6948</v>
      </c>
      <c r="J612" t="s">
        <v>6949</v>
      </c>
      <c r="K612" t="s">
        <v>21</v>
      </c>
      <c r="L612">
        <v>0</v>
      </c>
      <c r="M612">
        <v>0</v>
      </c>
      <c r="N612" t="s">
        <v>22</v>
      </c>
      <c r="O612">
        <v>6</v>
      </c>
      <c r="P612">
        <v>680380.38000000303</v>
      </c>
      <c r="Q612">
        <v>7041911.2400000002</v>
      </c>
    </row>
    <row r="613" spans="1:17">
      <c r="A613">
        <v>730</v>
      </c>
      <c r="B613">
        <v>20000034</v>
      </c>
      <c r="C613" t="e">
        <f>+#REF!</f>
        <v>#REF!</v>
      </c>
      <c r="D613" t="s">
        <v>77</v>
      </c>
      <c r="E613">
        <v>610761600000</v>
      </c>
      <c r="F613">
        <v>1334066527000</v>
      </c>
      <c r="G613">
        <v>1</v>
      </c>
      <c r="H613" t="s">
        <v>3125</v>
      </c>
      <c r="I613" t="s">
        <v>3126</v>
      </c>
      <c r="J613" t="s">
        <v>20</v>
      </c>
      <c r="K613" t="s">
        <v>21</v>
      </c>
      <c r="L613">
        <v>0</v>
      </c>
      <c r="M613">
        <v>0</v>
      </c>
      <c r="N613" t="s">
        <v>22</v>
      </c>
      <c r="O613">
        <v>7</v>
      </c>
      <c r="P613">
        <v>816963.68</v>
      </c>
      <c r="Q613">
        <v>6979774.6100000003</v>
      </c>
    </row>
    <row r="614" spans="1:17">
      <c r="A614">
        <v>288</v>
      </c>
      <c r="B614">
        <v>70040395</v>
      </c>
      <c r="C614">
        <f>+PE331</f>
        <v>0</v>
      </c>
      <c r="D614" t="s">
        <v>274</v>
      </c>
      <c r="E614">
        <v>1422615874000</v>
      </c>
      <c r="F614">
        <v>1423759232000</v>
      </c>
      <c r="G614">
        <v>1</v>
      </c>
      <c r="H614" t="s">
        <v>2423</v>
      </c>
      <c r="I614" t="s">
        <v>2424</v>
      </c>
      <c r="J614" t="s">
        <v>2425</v>
      </c>
      <c r="K614" t="s">
        <v>21</v>
      </c>
      <c r="L614">
        <v>0</v>
      </c>
      <c r="M614">
        <v>0</v>
      </c>
      <c r="N614" t="s">
        <v>22</v>
      </c>
      <c r="O614">
        <v>6</v>
      </c>
      <c r="P614">
        <v>940067.10999999905</v>
      </c>
      <c r="Q614">
        <v>6326467.5999999996</v>
      </c>
    </row>
    <row r="615" spans="1:17">
      <c r="A615">
        <v>600</v>
      </c>
      <c r="B615">
        <v>40000425</v>
      </c>
      <c r="C615">
        <f>+PE20</f>
        <v>0</v>
      </c>
      <c r="D615" t="s">
        <v>168</v>
      </c>
      <c r="E615">
        <v>610761600000</v>
      </c>
      <c r="F615">
        <v>1455787910000</v>
      </c>
      <c r="G615">
        <v>1</v>
      </c>
      <c r="H615" t="s">
        <v>4629</v>
      </c>
      <c r="I615" t="s">
        <v>4630</v>
      </c>
      <c r="J615" t="s">
        <v>20</v>
      </c>
      <c r="K615" t="s">
        <v>21</v>
      </c>
      <c r="L615">
        <v>0</v>
      </c>
      <c r="M615">
        <v>0</v>
      </c>
      <c r="N615" t="s">
        <v>22</v>
      </c>
      <c r="O615">
        <v>6</v>
      </c>
      <c r="P615">
        <v>1061609.52</v>
      </c>
      <c r="Q615">
        <v>6308637.0599999996</v>
      </c>
    </row>
    <row r="616" spans="1:17">
      <c r="A616">
        <v>398</v>
      </c>
      <c r="B616">
        <v>70000148</v>
      </c>
      <c r="C616">
        <f>+PE224</f>
        <v>0</v>
      </c>
      <c r="D616" t="s">
        <v>20</v>
      </c>
      <c r="E616">
        <v>757641600000</v>
      </c>
      <c r="F616" t="s">
        <v>20</v>
      </c>
      <c r="G616">
        <v>1</v>
      </c>
      <c r="H616" t="s">
        <v>3513</v>
      </c>
      <c r="I616" t="s">
        <v>3514</v>
      </c>
      <c r="J616" t="s">
        <v>20</v>
      </c>
      <c r="K616" t="s">
        <v>21</v>
      </c>
      <c r="L616">
        <v>0</v>
      </c>
      <c r="M616">
        <v>0</v>
      </c>
      <c r="N616" t="s">
        <v>22</v>
      </c>
      <c r="O616">
        <v>7</v>
      </c>
      <c r="P616">
        <v>368332.390000001</v>
      </c>
      <c r="Q616">
        <v>6940413.8700000001</v>
      </c>
    </row>
    <row r="617" spans="1:17">
      <c r="A617">
        <v>366</v>
      </c>
      <c r="B617">
        <v>70001081</v>
      </c>
      <c r="C617">
        <f>+PE256</f>
        <v>0</v>
      </c>
      <c r="D617" t="s">
        <v>83</v>
      </c>
      <c r="E617" s="1">
        <v>922752000000</v>
      </c>
      <c r="F617">
        <v>1359706855000</v>
      </c>
      <c r="G617">
        <v>1</v>
      </c>
      <c r="H617" t="s">
        <v>2729</v>
      </c>
      <c r="I617" t="s">
        <v>2729</v>
      </c>
      <c r="J617" t="s">
        <v>20</v>
      </c>
      <c r="K617" t="s">
        <v>21</v>
      </c>
      <c r="L617">
        <v>0</v>
      </c>
      <c r="M617">
        <v>0</v>
      </c>
      <c r="N617" t="s">
        <v>22</v>
      </c>
      <c r="O617">
        <v>6</v>
      </c>
      <c r="P617">
        <v>642308.60999999905</v>
      </c>
      <c r="Q617">
        <v>6859998.5599999996</v>
      </c>
    </row>
    <row r="618" spans="1:17">
      <c r="A618">
        <v>199</v>
      </c>
      <c r="B618">
        <v>30001715</v>
      </c>
      <c r="C618">
        <f>+PE424</f>
        <v>0</v>
      </c>
      <c r="D618" t="s">
        <v>274</v>
      </c>
      <c r="E618">
        <v>786499200000</v>
      </c>
      <c r="F618">
        <v>1457968940000</v>
      </c>
      <c r="G618">
        <v>1</v>
      </c>
      <c r="H618" t="s">
        <v>1916</v>
      </c>
      <c r="I618" t="s">
        <v>1917</v>
      </c>
      <c r="J618" t="s">
        <v>1918</v>
      </c>
      <c r="K618" t="s">
        <v>21</v>
      </c>
      <c r="L618">
        <v>0</v>
      </c>
      <c r="M618">
        <v>0</v>
      </c>
      <c r="N618" t="s">
        <v>22</v>
      </c>
      <c r="O618">
        <v>6</v>
      </c>
      <c r="P618">
        <v>934494.5</v>
      </c>
      <c r="Q618">
        <v>6479154.6600000001</v>
      </c>
    </row>
    <row r="619" spans="1:17">
      <c r="A619">
        <v>40</v>
      </c>
      <c r="B619">
        <v>50002083</v>
      </c>
      <c r="C619">
        <f>+PE584</f>
        <v>0</v>
      </c>
      <c r="D619" t="s">
        <v>20</v>
      </c>
      <c r="E619">
        <v>1013385600000</v>
      </c>
      <c r="F619" t="s">
        <v>20</v>
      </c>
      <c r="G619">
        <v>1</v>
      </c>
      <c r="H619" t="s">
        <v>34</v>
      </c>
      <c r="I619" t="s">
        <v>35</v>
      </c>
      <c r="J619" t="s">
        <v>20</v>
      </c>
      <c r="K619" t="s">
        <v>21</v>
      </c>
      <c r="L619">
        <v>0</v>
      </c>
      <c r="M619">
        <v>0</v>
      </c>
      <c r="N619" t="s">
        <v>22</v>
      </c>
      <c r="O619">
        <v>6</v>
      </c>
      <c r="P619">
        <v>604019.97999999695</v>
      </c>
      <c r="Q619">
        <v>6172134.5099999998</v>
      </c>
    </row>
    <row r="620" spans="1:17">
      <c r="A620">
        <v>720</v>
      </c>
      <c r="B620">
        <v>60001615</v>
      </c>
      <c r="C620" t="e">
        <f>+#REF!</f>
        <v>#REF!</v>
      </c>
      <c r="D620" t="s">
        <v>274</v>
      </c>
      <c r="E620">
        <v>1006387200000</v>
      </c>
      <c r="F620">
        <v>1458912231000</v>
      </c>
      <c r="G620">
        <v>1</v>
      </c>
      <c r="H620" t="s">
        <v>3027</v>
      </c>
      <c r="I620" t="s">
        <v>3028</v>
      </c>
      <c r="J620" t="s">
        <v>20</v>
      </c>
      <c r="K620" t="s">
        <v>21</v>
      </c>
      <c r="L620">
        <v>0</v>
      </c>
      <c r="M620">
        <v>0</v>
      </c>
      <c r="N620" t="s">
        <v>22</v>
      </c>
      <c r="O620">
        <v>6</v>
      </c>
      <c r="P620">
        <v>369787.17000000202</v>
      </c>
      <c r="Q620">
        <v>6639732.1100000003</v>
      </c>
    </row>
    <row r="621" spans="1:17">
      <c r="A621">
        <v>700</v>
      </c>
      <c r="B621">
        <v>30000910</v>
      </c>
      <c r="C621" t="e">
        <f>+#REF!</f>
        <v>#REF!</v>
      </c>
      <c r="D621" t="s">
        <v>20</v>
      </c>
      <c r="E621">
        <v>771724800000</v>
      </c>
      <c r="F621" t="s">
        <v>20</v>
      </c>
      <c r="G621">
        <v>1</v>
      </c>
      <c r="H621" t="s">
        <v>6375</v>
      </c>
      <c r="I621" t="s">
        <v>6376</v>
      </c>
      <c r="J621" t="s">
        <v>26</v>
      </c>
      <c r="K621" t="s">
        <v>21</v>
      </c>
      <c r="L621">
        <v>0</v>
      </c>
      <c r="M621">
        <v>0</v>
      </c>
      <c r="N621" t="s">
        <v>22</v>
      </c>
      <c r="O621">
        <v>6</v>
      </c>
      <c r="P621">
        <v>845049.06000000203</v>
      </c>
      <c r="Q621">
        <v>6537571.1600000001</v>
      </c>
    </row>
    <row r="622" spans="1:17">
      <c r="A622">
        <v>607</v>
      </c>
      <c r="B622">
        <v>30001129</v>
      </c>
      <c r="C622">
        <f>+PE20</f>
        <v>0</v>
      </c>
      <c r="D622" t="s">
        <v>168</v>
      </c>
      <c r="E622">
        <v>610761600000</v>
      </c>
      <c r="F622">
        <v>1445962479000</v>
      </c>
      <c r="G622">
        <v>1</v>
      </c>
      <c r="H622" t="s">
        <v>1352</v>
      </c>
      <c r="I622" t="s">
        <v>1353</v>
      </c>
      <c r="J622" t="s">
        <v>20</v>
      </c>
      <c r="K622" t="s">
        <v>21</v>
      </c>
      <c r="L622">
        <v>0</v>
      </c>
      <c r="M622">
        <v>0</v>
      </c>
      <c r="N622" t="s">
        <v>22</v>
      </c>
      <c r="O622">
        <v>6</v>
      </c>
      <c r="P622">
        <v>856480.61999999697</v>
      </c>
      <c r="Q622">
        <v>6519657.1399999997</v>
      </c>
    </row>
    <row r="623" spans="1:17">
      <c r="A623">
        <v>974</v>
      </c>
      <c r="B623">
        <v>70000836</v>
      </c>
      <c r="C623" t="e">
        <f>+#REF!</f>
        <v>#REF!</v>
      </c>
      <c r="D623" t="s">
        <v>56</v>
      </c>
      <c r="E623">
        <v>774489600000</v>
      </c>
      <c r="F623">
        <v>1225876657000</v>
      </c>
      <c r="G623">
        <v>1</v>
      </c>
      <c r="H623" t="s">
        <v>8072</v>
      </c>
      <c r="I623" t="s">
        <v>8073</v>
      </c>
      <c r="J623" t="s">
        <v>20</v>
      </c>
      <c r="K623" t="s">
        <v>21</v>
      </c>
      <c r="L623">
        <v>0</v>
      </c>
      <c r="M623">
        <v>0</v>
      </c>
      <c r="N623" t="s">
        <v>22</v>
      </c>
      <c r="O623">
        <v>7</v>
      </c>
      <c r="P623">
        <v>607813.21000000101</v>
      </c>
      <c r="Q623">
        <v>6870928.8799999999</v>
      </c>
    </row>
    <row r="624" spans="1:17">
      <c r="A624">
        <v>150</v>
      </c>
      <c r="B624">
        <v>50001918</v>
      </c>
      <c r="C624">
        <f>+PE479</f>
        <v>0</v>
      </c>
      <c r="D624" t="s">
        <v>1094</v>
      </c>
      <c r="E624">
        <v>1128694013000</v>
      </c>
      <c r="F624">
        <v>1424862618000</v>
      </c>
      <c r="G624">
        <v>1</v>
      </c>
      <c r="H624" t="s">
        <v>1712</v>
      </c>
      <c r="I624" t="s">
        <v>1713</v>
      </c>
      <c r="J624" t="s">
        <v>195</v>
      </c>
      <c r="K624" t="s">
        <v>21</v>
      </c>
      <c r="L624">
        <v>0</v>
      </c>
      <c r="M624">
        <v>0</v>
      </c>
      <c r="N624" t="s">
        <v>22</v>
      </c>
      <c r="O624">
        <v>6</v>
      </c>
      <c r="P624">
        <v>418436.32</v>
      </c>
      <c r="Q624">
        <v>6209857.25</v>
      </c>
    </row>
    <row r="625" spans="1:17">
      <c r="A625">
        <v>27</v>
      </c>
      <c r="B625">
        <v>70060495</v>
      </c>
      <c r="C625">
        <f>+PU603</f>
        <v>0</v>
      </c>
      <c r="D625" t="s">
        <v>264</v>
      </c>
      <c r="E625">
        <v>1458131175000</v>
      </c>
      <c r="F625">
        <v>1456744305000</v>
      </c>
      <c r="G625">
        <v>1</v>
      </c>
      <c r="H625" t="s">
        <v>278</v>
      </c>
      <c r="I625" t="s">
        <v>279</v>
      </c>
      <c r="J625" t="s">
        <v>98</v>
      </c>
      <c r="K625" t="s">
        <v>21</v>
      </c>
      <c r="L625">
        <v>0</v>
      </c>
      <c r="M625">
        <v>0</v>
      </c>
      <c r="N625" t="s">
        <v>267</v>
      </c>
      <c r="O625">
        <v>6</v>
      </c>
      <c r="P625">
        <v>665243.65590000199</v>
      </c>
      <c r="Q625">
        <v>6308434.8853000002</v>
      </c>
    </row>
    <row r="626" spans="1:17">
      <c r="A626">
        <v>349</v>
      </c>
      <c r="B626">
        <v>30001293</v>
      </c>
      <c r="C626">
        <f>+PE283</f>
        <v>0</v>
      </c>
      <c r="D626" t="s">
        <v>274</v>
      </c>
      <c r="E626">
        <v>610761600000</v>
      </c>
      <c r="F626">
        <v>1460544396000</v>
      </c>
      <c r="G626">
        <v>1</v>
      </c>
      <c r="H626" t="s">
        <v>5846</v>
      </c>
      <c r="I626" t="s">
        <v>5846</v>
      </c>
      <c r="J626" t="s">
        <v>20</v>
      </c>
      <c r="K626" t="s">
        <v>21</v>
      </c>
      <c r="L626">
        <v>0</v>
      </c>
      <c r="M626">
        <v>0</v>
      </c>
      <c r="N626" t="s">
        <v>22</v>
      </c>
      <c r="O626">
        <v>7</v>
      </c>
      <c r="P626">
        <v>854233.13000000303</v>
      </c>
      <c r="Q626">
        <v>6509700.6900000004</v>
      </c>
    </row>
    <row r="627" spans="1:17">
      <c r="A627">
        <v>458</v>
      </c>
      <c r="B627">
        <v>20000068</v>
      </c>
      <c r="C627">
        <f>+PE174</f>
        <v>0</v>
      </c>
      <c r="D627" t="s">
        <v>23</v>
      </c>
      <c r="E627">
        <v>610761600000</v>
      </c>
      <c r="F627">
        <v>1280936613000</v>
      </c>
      <c r="G627">
        <v>1</v>
      </c>
      <c r="H627" t="s">
        <v>3836</v>
      </c>
      <c r="I627" t="s">
        <v>3836</v>
      </c>
      <c r="J627" t="s">
        <v>20</v>
      </c>
      <c r="K627" t="s">
        <v>21</v>
      </c>
      <c r="L627">
        <v>0</v>
      </c>
      <c r="M627">
        <v>0</v>
      </c>
      <c r="N627" t="s">
        <v>22</v>
      </c>
      <c r="O627">
        <v>6</v>
      </c>
      <c r="P627">
        <v>825206.85000000102</v>
      </c>
      <c r="Q627">
        <v>6962962</v>
      </c>
    </row>
    <row r="628" spans="1:17">
      <c r="A628">
        <v>234</v>
      </c>
      <c r="B628">
        <v>70000611</v>
      </c>
      <c r="C628">
        <f>+PE399</f>
        <v>0</v>
      </c>
      <c r="D628" t="s">
        <v>264</v>
      </c>
      <c r="E628">
        <v>774489600000</v>
      </c>
      <c r="F628">
        <v>1458576975000</v>
      </c>
      <c r="G628">
        <v>1</v>
      </c>
      <c r="H628" t="s">
        <v>2165</v>
      </c>
      <c r="I628" t="s">
        <v>2166</v>
      </c>
      <c r="J628" t="s">
        <v>20</v>
      </c>
      <c r="K628" t="s">
        <v>21</v>
      </c>
      <c r="L628">
        <v>0</v>
      </c>
      <c r="M628">
        <v>0</v>
      </c>
      <c r="N628" t="s">
        <v>22</v>
      </c>
      <c r="O628">
        <v>6</v>
      </c>
      <c r="P628">
        <v>665594.75</v>
      </c>
      <c r="Q628">
        <v>6888036.8499999996</v>
      </c>
    </row>
    <row r="629" spans="1:17">
      <c r="A629">
        <v>306</v>
      </c>
      <c r="B629">
        <v>30001797</v>
      </c>
      <c r="C629">
        <f>+PE328</f>
        <v>0</v>
      </c>
      <c r="D629" t="s">
        <v>274</v>
      </c>
      <c r="E629">
        <v>933638400000</v>
      </c>
      <c r="F629">
        <v>1394196523000</v>
      </c>
      <c r="G629">
        <v>1</v>
      </c>
      <c r="H629" t="s">
        <v>3198</v>
      </c>
      <c r="I629" t="s">
        <v>3199</v>
      </c>
      <c r="J629" t="s">
        <v>20</v>
      </c>
      <c r="K629" t="s">
        <v>21</v>
      </c>
      <c r="L629">
        <v>0</v>
      </c>
      <c r="M629">
        <v>0</v>
      </c>
      <c r="N629" t="s">
        <v>22</v>
      </c>
      <c r="O629">
        <v>6</v>
      </c>
      <c r="P629">
        <v>899610.36999999697</v>
      </c>
      <c r="Q629">
        <v>6473094.7800000003</v>
      </c>
    </row>
    <row r="630" spans="1:17">
      <c r="A630">
        <v>830</v>
      </c>
      <c r="B630">
        <v>70001615</v>
      </c>
      <c r="C630" t="e">
        <f>+#REF!</f>
        <v>#REF!</v>
      </c>
      <c r="D630" t="s">
        <v>274</v>
      </c>
      <c r="E630">
        <v>956793600000</v>
      </c>
      <c r="F630">
        <v>1411469253000</v>
      </c>
      <c r="G630">
        <v>1</v>
      </c>
      <c r="H630" t="s">
        <v>3599</v>
      </c>
      <c r="I630" t="s">
        <v>3600</v>
      </c>
      <c r="J630" t="s">
        <v>26</v>
      </c>
      <c r="K630" t="s">
        <v>21</v>
      </c>
      <c r="L630">
        <v>0</v>
      </c>
      <c r="M630">
        <v>0</v>
      </c>
      <c r="N630" t="s">
        <v>22</v>
      </c>
      <c r="O630">
        <v>6</v>
      </c>
      <c r="P630">
        <v>681329.77000000305</v>
      </c>
      <c r="Q630">
        <v>6831138.3899999997</v>
      </c>
    </row>
    <row r="631" spans="1:17">
      <c r="A631">
        <v>205</v>
      </c>
      <c r="B631">
        <v>50000265</v>
      </c>
      <c r="C631">
        <f>+PE431</f>
        <v>0</v>
      </c>
      <c r="D631" t="s">
        <v>20</v>
      </c>
      <c r="E631">
        <v>610761600000</v>
      </c>
      <c r="F631" t="s">
        <v>20</v>
      </c>
      <c r="G631">
        <v>1</v>
      </c>
      <c r="H631" t="s">
        <v>1973</v>
      </c>
      <c r="I631" t="s">
        <v>1974</v>
      </c>
      <c r="J631" t="s">
        <v>20</v>
      </c>
      <c r="K631" t="s">
        <v>21</v>
      </c>
      <c r="L631">
        <v>0</v>
      </c>
      <c r="M631">
        <v>0</v>
      </c>
      <c r="N631" t="s">
        <v>22</v>
      </c>
      <c r="O631">
        <v>6</v>
      </c>
      <c r="P631">
        <v>649246.85000000102</v>
      </c>
      <c r="Q631">
        <v>6478245.5999999996</v>
      </c>
    </row>
    <row r="632" spans="1:17">
      <c r="A632">
        <v>265</v>
      </c>
      <c r="B632">
        <v>70026677</v>
      </c>
      <c r="C632">
        <f>+PE373</f>
        <v>0</v>
      </c>
      <c r="D632" t="s">
        <v>168</v>
      </c>
      <c r="E632">
        <v>1318352027000</v>
      </c>
      <c r="F632">
        <v>1450368537000</v>
      </c>
      <c r="G632">
        <v>1</v>
      </c>
      <c r="H632" t="s">
        <v>2465</v>
      </c>
      <c r="I632" t="s">
        <v>2466</v>
      </c>
      <c r="J632" t="s">
        <v>20</v>
      </c>
      <c r="K632" t="s">
        <v>21</v>
      </c>
      <c r="L632">
        <v>0</v>
      </c>
      <c r="M632">
        <v>0</v>
      </c>
      <c r="N632" t="s">
        <v>22</v>
      </c>
      <c r="O632">
        <v>7</v>
      </c>
      <c r="P632">
        <v>452850.96000000101</v>
      </c>
      <c r="Q632">
        <v>6757874.2699999996</v>
      </c>
    </row>
    <row r="633" spans="1:17">
      <c r="A633">
        <v>671</v>
      </c>
      <c r="B633">
        <v>70043488</v>
      </c>
      <c r="C633" t="e">
        <f>+#REF!</f>
        <v>#REF!</v>
      </c>
      <c r="D633" t="s">
        <v>30</v>
      </c>
      <c r="E633">
        <v>1376311061000</v>
      </c>
      <c r="F633">
        <v>1361796809000</v>
      </c>
      <c r="G633">
        <v>1</v>
      </c>
      <c r="H633" t="s">
        <v>6593</v>
      </c>
      <c r="I633" t="s">
        <v>6594</v>
      </c>
      <c r="J633" t="s">
        <v>3721</v>
      </c>
      <c r="K633" t="s">
        <v>21</v>
      </c>
      <c r="L633">
        <v>0</v>
      </c>
      <c r="M633">
        <v>0</v>
      </c>
      <c r="N633" t="s">
        <v>22</v>
      </c>
      <c r="O633">
        <v>6</v>
      </c>
      <c r="P633">
        <v>937336.5</v>
      </c>
      <c r="Q633">
        <v>6488254.0599999996</v>
      </c>
    </row>
    <row r="634" spans="1:17">
      <c r="A634">
        <v>446</v>
      </c>
      <c r="B634">
        <v>20002473</v>
      </c>
      <c r="C634">
        <f>+PE193</f>
        <v>0</v>
      </c>
      <c r="D634" t="s">
        <v>20</v>
      </c>
      <c r="E634" s="1">
        <v>971136000000</v>
      </c>
      <c r="F634" t="s">
        <v>20</v>
      </c>
      <c r="G634">
        <v>1</v>
      </c>
      <c r="H634" t="s">
        <v>4395</v>
      </c>
      <c r="I634" t="s">
        <v>4396</v>
      </c>
      <c r="J634" t="s">
        <v>186</v>
      </c>
      <c r="K634" t="s">
        <v>21</v>
      </c>
      <c r="L634">
        <v>0</v>
      </c>
      <c r="M634">
        <v>0</v>
      </c>
      <c r="N634" t="s">
        <v>22</v>
      </c>
      <c r="O634">
        <v>6</v>
      </c>
      <c r="P634">
        <v>1031206.29</v>
      </c>
      <c r="Q634">
        <v>6835201.1900000004</v>
      </c>
    </row>
    <row r="635" spans="1:17">
      <c r="A635">
        <v>125</v>
      </c>
      <c r="B635">
        <v>70046133</v>
      </c>
      <c r="C635">
        <f>+PE515</f>
        <v>0</v>
      </c>
      <c r="D635" t="s">
        <v>274</v>
      </c>
      <c r="E635">
        <v>1449160405000</v>
      </c>
      <c r="F635">
        <v>1379415207000</v>
      </c>
      <c r="G635">
        <v>1</v>
      </c>
      <c r="H635" t="s">
        <v>7765</v>
      </c>
      <c r="I635" t="s">
        <v>7766</v>
      </c>
      <c r="J635" t="s">
        <v>3721</v>
      </c>
      <c r="K635" t="s">
        <v>21</v>
      </c>
      <c r="L635">
        <v>0</v>
      </c>
      <c r="M635">
        <v>0</v>
      </c>
      <c r="N635" t="s">
        <v>22</v>
      </c>
      <c r="O635">
        <v>6</v>
      </c>
      <c r="P635">
        <v>506244.00999999797</v>
      </c>
      <c r="Q635">
        <v>6650605.5800000001</v>
      </c>
    </row>
    <row r="636" spans="1:17">
      <c r="A636">
        <v>397</v>
      </c>
      <c r="B636">
        <v>70026777</v>
      </c>
      <c r="C636">
        <f>+PE244</f>
        <v>0</v>
      </c>
      <c r="D636" t="s">
        <v>264</v>
      </c>
      <c r="E636">
        <v>1390298802000</v>
      </c>
      <c r="F636">
        <v>1390297931000</v>
      </c>
      <c r="G636">
        <v>1</v>
      </c>
      <c r="H636" t="s">
        <v>3505</v>
      </c>
      <c r="I636" t="s">
        <v>3506</v>
      </c>
      <c r="J636" t="s">
        <v>3507</v>
      </c>
      <c r="K636" t="s">
        <v>21</v>
      </c>
      <c r="L636">
        <v>0</v>
      </c>
      <c r="M636">
        <v>0</v>
      </c>
      <c r="N636" t="s">
        <v>22</v>
      </c>
      <c r="O636">
        <v>6</v>
      </c>
      <c r="P636">
        <v>724040.11999999697</v>
      </c>
      <c r="Q636">
        <v>6574426.7800000003</v>
      </c>
    </row>
    <row r="637" spans="1:17">
      <c r="A637">
        <v>875</v>
      </c>
      <c r="B637">
        <v>70001297</v>
      </c>
      <c r="C637" t="e">
        <f>+#REF!</f>
        <v>#REF!</v>
      </c>
      <c r="D637" t="s">
        <v>274</v>
      </c>
      <c r="E637">
        <v>992476800000</v>
      </c>
      <c r="F637">
        <v>1411651215000</v>
      </c>
      <c r="G637">
        <v>1</v>
      </c>
      <c r="H637" t="s">
        <v>3568</v>
      </c>
      <c r="I637" t="s">
        <v>3569</v>
      </c>
      <c r="J637" t="s">
        <v>20</v>
      </c>
      <c r="K637" t="s">
        <v>21</v>
      </c>
      <c r="L637">
        <v>0</v>
      </c>
      <c r="M637">
        <v>0</v>
      </c>
      <c r="N637" t="s">
        <v>22</v>
      </c>
      <c r="O637">
        <v>6</v>
      </c>
      <c r="P637">
        <v>675651.72999999695</v>
      </c>
      <c r="Q637">
        <v>6853650.5599999996</v>
      </c>
    </row>
    <row r="638" spans="1:17">
      <c r="A638">
        <v>385</v>
      </c>
      <c r="B638">
        <v>70001296</v>
      </c>
      <c r="C638">
        <f>+PE259</f>
        <v>0</v>
      </c>
      <c r="D638" t="s">
        <v>20</v>
      </c>
      <c r="E638">
        <v>897004800000</v>
      </c>
      <c r="F638" t="s">
        <v>20</v>
      </c>
      <c r="G638">
        <v>1</v>
      </c>
      <c r="H638" t="s">
        <v>7169</v>
      </c>
      <c r="I638" t="s">
        <v>7170</v>
      </c>
      <c r="J638" t="s">
        <v>20</v>
      </c>
      <c r="K638" t="s">
        <v>21</v>
      </c>
      <c r="L638">
        <v>0</v>
      </c>
      <c r="M638">
        <v>0</v>
      </c>
      <c r="N638" t="s">
        <v>22</v>
      </c>
      <c r="O638">
        <v>7</v>
      </c>
      <c r="P638">
        <v>673305.96999999904</v>
      </c>
      <c r="Q638">
        <v>6853128.2199999997</v>
      </c>
    </row>
    <row r="639" spans="1:17">
      <c r="A639">
        <v>540</v>
      </c>
      <c r="B639">
        <v>50001754</v>
      </c>
      <c r="C639">
        <f>+PE104</f>
        <v>0</v>
      </c>
      <c r="D639" t="s">
        <v>77</v>
      </c>
      <c r="E639">
        <v>610761600000</v>
      </c>
      <c r="F639">
        <v>1357906476000</v>
      </c>
      <c r="G639">
        <v>1</v>
      </c>
      <c r="H639" t="s">
        <v>5451</v>
      </c>
      <c r="I639" t="s">
        <v>5452</v>
      </c>
      <c r="J639" t="s">
        <v>20</v>
      </c>
      <c r="K639" t="s">
        <v>21</v>
      </c>
      <c r="L639">
        <v>0</v>
      </c>
      <c r="M639">
        <v>0</v>
      </c>
      <c r="N639" t="s">
        <v>22</v>
      </c>
      <c r="O639">
        <v>6</v>
      </c>
      <c r="P639">
        <v>650434.89000000095</v>
      </c>
      <c r="Q639">
        <v>6234864.96</v>
      </c>
    </row>
    <row r="640" spans="1:17">
      <c r="A640">
        <v>732</v>
      </c>
      <c r="B640">
        <v>60000726</v>
      </c>
      <c r="C640" t="e">
        <f>+#REF!</f>
        <v>#REF!</v>
      </c>
      <c r="D640" t="s">
        <v>30</v>
      </c>
      <c r="E640">
        <v>1385037700000</v>
      </c>
      <c r="F640">
        <v>1385037679000</v>
      </c>
      <c r="G640">
        <v>1</v>
      </c>
      <c r="H640" t="s">
        <v>3134</v>
      </c>
      <c r="I640" t="s">
        <v>3135</v>
      </c>
      <c r="J640" t="s">
        <v>20</v>
      </c>
      <c r="K640" t="s">
        <v>21</v>
      </c>
      <c r="L640">
        <v>0</v>
      </c>
      <c r="M640">
        <v>0</v>
      </c>
      <c r="N640" t="s">
        <v>22</v>
      </c>
      <c r="O640">
        <v>6</v>
      </c>
      <c r="P640">
        <v>353744.82</v>
      </c>
      <c r="Q640">
        <v>6770102.1799999997</v>
      </c>
    </row>
    <row r="641" spans="1:17">
      <c r="A641">
        <v>113</v>
      </c>
      <c r="B641">
        <v>70000397</v>
      </c>
      <c r="C641">
        <f>+PE533</f>
        <v>0</v>
      </c>
      <c r="D641" t="s">
        <v>274</v>
      </c>
      <c r="E641">
        <v>774489600000</v>
      </c>
      <c r="F641">
        <v>1446740034000</v>
      </c>
      <c r="G641">
        <v>1</v>
      </c>
      <c r="H641" t="s">
        <v>1071</v>
      </c>
      <c r="I641" t="s">
        <v>1072</v>
      </c>
      <c r="J641" t="s">
        <v>20</v>
      </c>
      <c r="K641" t="s">
        <v>21</v>
      </c>
      <c r="L641">
        <v>0</v>
      </c>
      <c r="M641">
        <v>0</v>
      </c>
      <c r="N641" t="s">
        <v>22</v>
      </c>
      <c r="O641">
        <v>6</v>
      </c>
      <c r="P641">
        <v>676332.86999999697</v>
      </c>
      <c r="Q641">
        <v>6912439.0300000003</v>
      </c>
    </row>
    <row r="642" spans="1:17">
      <c r="A642">
        <v>881</v>
      </c>
      <c r="B642">
        <v>40000350</v>
      </c>
      <c r="C642" t="e">
        <f>+#REF!</f>
        <v>#REF!</v>
      </c>
      <c r="D642" t="s">
        <v>20</v>
      </c>
      <c r="E642">
        <v>610761600000</v>
      </c>
      <c r="F642" t="s">
        <v>20</v>
      </c>
      <c r="G642">
        <v>1</v>
      </c>
      <c r="H642" t="s">
        <v>7339</v>
      </c>
      <c r="I642" t="s">
        <v>7340</v>
      </c>
      <c r="J642" t="s">
        <v>20</v>
      </c>
      <c r="K642" t="s">
        <v>21</v>
      </c>
      <c r="L642">
        <v>0</v>
      </c>
      <c r="M642">
        <v>0</v>
      </c>
      <c r="N642" t="s">
        <v>22</v>
      </c>
      <c r="O642">
        <v>6</v>
      </c>
      <c r="P642">
        <v>846221.75</v>
      </c>
      <c r="Q642">
        <v>6322761.6500000004</v>
      </c>
    </row>
    <row r="643" spans="1:17">
      <c r="A643">
        <v>352</v>
      </c>
      <c r="B643">
        <v>30001186</v>
      </c>
      <c r="C643">
        <f>+PE296</f>
        <v>0</v>
      </c>
      <c r="D643" t="s">
        <v>56</v>
      </c>
      <c r="E643">
        <v>1327936896000</v>
      </c>
      <c r="F643">
        <v>1327936833000</v>
      </c>
      <c r="G643">
        <v>1</v>
      </c>
      <c r="H643" t="s">
        <v>5897</v>
      </c>
      <c r="I643" t="s">
        <v>5898</v>
      </c>
      <c r="J643" t="s">
        <v>20</v>
      </c>
      <c r="K643" t="s">
        <v>21</v>
      </c>
      <c r="L643">
        <v>0</v>
      </c>
      <c r="M643">
        <v>0</v>
      </c>
      <c r="N643" t="s">
        <v>22</v>
      </c>
      <c r="O643">
        <v>6</v>
      </c>
      <c r="P643">
        <v>843094.79999999702</v>
      </c>
      <c r="Q643">
        <v>6516660.1100000003</v>
      </c>
    </row>
    <row r="644" spans="1:17">
      <c r="A644">
        <v>565</v>
      </c>
      <c r="B644">
        <v>40000650</v>
      </c>
      <c r="C644">
        <f>+PE84</f>
        <v>0</v>
      </c>
      <c r="D644" t="s">
        <v>168</v>
      </c>
      <c r="E644">
        <v>1442587613000</v>
      </c>
      <c r="F644">
        <v>1442832933000</v>
      </c>
      <c r="G644">
        <v>1</v>
      </c>
      <c r="H644" t="s">
        <v>6485</v>
      </c>
      <c r="I644" t="s">
        <v>6486</v>
      </c>
      <c r="J644" t="s">
        <v>20</v>
      </c>
      <c r="K644" t="s">
        <v>21</v>
      </c>
      <c r="L644">
        <v>0</v>
      </c>
      <c r="M644">
        <v>0</v>
      </c>
      <c r="N644" t="s">
        <v>22</v>
      </c>
      <c r="O644">
        <v>6</v>
      </c>
      <c r="P644">
        <v>1023688.24</v>
      </c>
      <c r="Q644">
        <v>6284333.0899999999</v>
      </c>
    </row>
    <row r="645" spans="1:17">
      <c r="A645">
        <v>175</v>
      </c>
      <c r="B645">
        <v>50001438</v>
      </c>
      <c r="C645">
        <f>+PE475</f>
        <v>0</v>
      </c>
      <c r="D645" t="s">
        <v>56</v>
      </c>
      <c r="E645">
        <v>1337674351000</v>
      </c>
      <c r="F645">
        <v>1337674329000</v>
      </c>
      <c r="G645">
        <v>1</v>
      </c>
      <c r="H645" t="s">
        <v>1551</v>
      </c>
      <c r="I645" t="s">
        <v>1552</v>
      </c>
      <c r="J645" t="s">
        <v>20</v>
      </c>
      <c r="K645" t="s">
        <v>21</v>
      </c>
      <c r="L645">
        <v>0</v>
      </c>
      <c r="M645">
        <v>0</v>
      </c>
      <c r="N645" t="s">
        <v>22</v>
      </c>
      <c r="O645">
        <v>6</v>
      </c>
      <c r="P645">
        <v>340761.72999999701</v>
      </c>
      <c r="Q645">
        <v>6275152.46</v>
      </c>
    </row>
    <row r="646" spans="1:17">
      <c r="A646">
        <v>661</v>
      </c>
      <c r="B646">
        <v>40000383</v>
      </c>
      <c r="C646" t="e">
        <f>+#REF!</f>
        <v>#REF!</v>
      </c>
      <c r="D646" t="s">
        <v>482</v>
      </c>
      <c r="E646">
        <v>610761600000</v>
      </c>
      <c r="F646">
        <v>1396258030000</v>
      </c>
      <c r="G646">
        <v>1</v>
      </c>
      <c r="H646" t="s">
        <v>4750</v>
      </c>
      <c r="I646" t="s">
        <v>4751</v>
      </c>
      <c r="J646" t="s">
        <v>20</v>
      </c>
      <c r="K646" t="s">
        <v>21</v>
      </c>
      <c r="L646">
        <v>0</v>
      </c>
      <c r="M646">
        <v>0</v>
      </c>
      <c r="N646" t="s">
        <v>22</v>
      </c>
      <c r="O646">
        <v>6</v>
      </c>
      <c r="P646">
        <v>862425.07999999798</v>
      </c>
      <c r="Q646">
        <v>6315701.7400000002</v>
      </c>
    </row>
    <row r="647" spans="1:17">
      <c r="A647">
        <v>126</v>
      </c>
      <c r="B647">
        <v>70001143</v>
      </c>
      <c r="C647">
        <f>+PE526</f>
        <v>0</v>
      </c>
      <c r="D647" t="s">
        <v>20</v>
      </c>
      <c r="E647">
        <v>774489600000</v>
      </c>
      <c r="F647" t="s">
        <v>20</v>
      </c>
      <c r="G647">
        <v>1</v>
      </c>
      <c r="H647" t="s">
        <v>7779</v>
      </c>
      <c r="I647" t="s">
        <v>7780</v>
      </c>
      <c r="J647" t="s">
        <v>20</v>
      </c>
      <c r="K647" t="s">
        <v>21</v>
      </c>
      <c r="L647">
        <v>0</v>
      </c>
      <c r="M647">
        <v>0</v>
      </c>
      <c r="N647" t="s">
        <v>22</v>
      </c>
      <c r="O647">
        <v>6</v>
      </c>
      <c r="P647">
        <v>647897.46000000101</v>
      </c>
      <c r="Q647">
        <v>6857120.0099999998</v>
      </c>
    </row>
    <row r="648" spans="1:17">
      <c r="A648">
        <v>529</v>
      </c>
      <c r="B648">
        <v>20000133</v>
      </c>
      <c r="C648">
        <f>+PE125</f>
        <v>0</v>
      </c>
      <c r="D648" t="s">
        <v>274</v>
      </c>
      <c r="E648">
        <v>610761600000</v>
      </c>
      <c r="F648">
        <v>1463133915000</v>
      </c>
      <c r="G648">
        <v>1</v>
      </c>
      <c r="H648" t="s">
        <v>4474</v>
      </c>
      <c r="I648" t="s">
        <v>4475</v>
      </c>
      <c r="J648" t="s">
        <v>20</v>
      </c>
      <c r="K648" t="s">
        <v>21</v>
      </c>
      <c r="L648">
        <v>0</v>
      </c>
      <c r="M648">
        <v>0</v>
      </c>
      <c r="N648" t="s">
        <v>22</v>
      </c>
      <c r="O648">
        <v>7</v>
      </c>
      <c r="P648">
        <v>902412.39999999898</v>
      </c>
      <c r="Q648">
        <v>6935182.5300000003</v>
      </c>
    </row>
    <row r="649" spans="1:17">
      <c r="A649">
        <v>505</v>
      </c>
      <c r="B649">
        <v>60001629</v>
      </c>
      <c r="C649">
        <f>+PE149</f>
        <v>0</v>
      </c>
      <c r="D649" t="s">
        <v>20</v>
      </c>
      <c r="E649">
        <v>610761600000</v>
      </c>
      <c r="F649" t="s">
        <v>20</v>
      </c>
      <c r="G649">
        <v>1</v>
      </c>
      <c r="H649" t="s">
        <v>5015</v>
      </c>
      <c r="I649" t="s">
        <v>5016</v>
      </c>
      <c r="J649" t="s">
        <v>20</v>
      </c>
      <c r="K649" t="s">
        <v>21</v>
      </c>
      <c r="L649">
        <v>0</v>
      </c>
      <c r="M649">
        <v>0</v>
      </c>
      <c r="N649" t="s">
        <v>22</v>
      </c>
      <c r="O649">
        <v>6</v>
      </c>
      <c r="P649">
        <v>602879.39000000095</v>
      </c>
      <c r="Q649">
        <v>6635233.2000000002</v>
      </c>
    </row>
    <row r="650" spans="1:17">
      <c r="A650">
        <v>329</v>
      </c>
      <c r="B650">
        <v>50000453</v>
      </c>
      <c r="C650">
        <f>+PE327</f>
        <v>0</v>
      </c>
      <c r="D650" t="s">
        <v>20</v>
      </c>
      <c r="E650">
        <v>610761600000</v>
      </c>
      <c r="F650" t="s">
        <v>20</v>
      </c>
      <c r="G650">
        <v>1</v>
      </c>
      <c r="H650" t="s">
        <v>5607</v>
      </c>
      <c r="I650" t="s">
        <v>5608</v>
      </c>
      <c r="J650" t="s">
        <v>20</v>
      </c>
      <c r="K650" t="s">
        <v>21</v>
      </c>
      <c r="L650">
        <v>0</v>
      </c>
      <c r="M650">
        <v>0</v>
      </c>
      <c r="N650" t="s">
        <v>22</v>
      </c>
      <c r="O650">
        <v>7</v>
      </c>
      <c r="P650">
        <v>420455.09000000398</v>
      </c>
      <c r="Q650">
        <v>6441382.0899999999</v>
      </c>
    </row>
    <row r="651" spans="1:17">
      <c r="A651">
        <v>152</v>
      </c>
      <c r="B651">
        <v>50001401</v>
      </c>
      <c r="C651">
        <f>+PE504</f>
        <v>0</v>
      </c>
      <c r="D651" t="s">
        <v>23</v>
      </c>
      <c r="E651">
        <v>610761600000</v>
      </c>
      <c r="F651">
        <v>1222168327000</v>
      </c>
      <c r="G651">
        <v>1</v>
      </c>
      <c r="H651" t="s">
        <v>1119</v>
      </c>
      <c r="I651" t="s">
        <v>1120</v>
      </c>
      <c r="J651" t="s">
        <v>20</v>
      </c>
      <c r="K651" t="s">
        <v>21</v>
      </c>
      <c r="L651">
        <v>0</v>
      </c>
      <c r="M651">
        <v>0</v>
      </c>
      <c r="N651" t="s">
        <v>22</v>
      </c>
      <c r="O651">
        <v>6</v>
      </c>
      <c r="P651">
        <v>695189.32</v>
      </c>
      <c r="Q651">
        <v>6274595.5800000001</v>
      </c>
    </row>
    <row r="652" spans="1:17">
      <c r="A652">
        <v>414</v>
      </c>
      <c r="B652">
        <v>10000342</v>
      </c>
      <c r="C652">
        <f>+PE243</f>
        <v>0</v>
      </c>
      <c r="D652" t="s">
        <v>274</v>
      </c>
      <c r="E652">
        <v>610761600000</v>
      </c>
      <c r="F652">
        <v>1422009812000</v>
      </c>
      <c r="G652">
        <v>1</v>
      </c>
      <c r="H652" t="s">
        <v>6955</v>
      </c>
      <c r="I652" t="s">
        <v>6956</v>
      </c>
      <c r="J652" t="s">
        <v>20</v>
      </c>
      <c r="K652" t="s">
        <v>21</v>
      </c>
      <c r="L652">
        <v>0</v>
      </c>
      <c r="M652">
        <v>0</v>
      </c>
      <c r="N652" t="s">
        <v>22</v>
      </c>
      <c r="O652">
        <v>6</v>
      </c>
      <c r="P652">
        <v>685914.89000000095</v>
      </c>
      <c r="Q652">
        <v>7039235.8200000003</v>
      </c>
    </row>
    <row r="653" spans="1:17">
      <c r="A653">
        <v>831</v>
      </c>
      <c r="B653">
        <v>70001699</v>
      </c>
      <c r="C653" t="e">
        <f>+#REF!</f>
        <v>#REF!</v>
      </c>
      <c r="D653" t="s">
        <v>274</v>
      </c>
      <c r="E653">
        <v>1411647807000</v>
      </c>
      <c r="F653">
        <v>1411647846000</v>
      </c>
      <c r="G653">
        <v>1</v>
      </c>
      <c r="H653" t="s">
        <v>3601</v>
      </c>
      <c r="I653" t="s">
        <v>3602</v>
      </c>
      <c r="J653" t="s">
        <v>20</v>
      </c>
      <c r="K653" t="s">
        <v>21</v>
      </c>
      <c r="L653">
        <v>0</v>
      </c>
      <c r="M653">
        <v>0</v>
      </c>
      <c r="N653" t="s">
        <v>22</v>
      </c>
      <c r="O653">
        <v>7</v>
      </c>
      <c r="P653">
        <v>687642.95000000298</v>
      </c>
      <c r="Q653">
        <v>6810142.3600000003</v>
      </c>
    </row>
    <row r="654" spans="1:17">
      <c r="A654">
        <v>418</v>
      </c>
      <c r="B654">
        <v>30002194</v>
      </c>
      <c r="C654">
        <f>+PE241</f>
        <v>0</v>
      </c>
      <c r="D654" t="s">
        <v>274</v>
      </c>
      <c r="E654">
        <v>610761600000</v>
      </c>
      <c r="F654">
        <v>1393579080000</v>
      </c>
      <c r="G654">
        <v>1</v>
      </c>
      <c r="H654" t="s">
        <v>6985</v>
      </c>
      <c r="I654" t="s">
        <v>6986</v>
      </c>
      <c r="J654" t="s">
        <v>20</v>
      </c>
      <c r="K654" t="s">
        <v>21</v>
      </c>
      <c r="L654">
        <v>0</v>
      </c>
      <c r="M654">
        <v>0</v>
      </c>
      <c r="N654" t="s">
        <v>22</v>
      </c>
      <c r="O654">
        <v>6</v>
      </c>
      <c r="P654">
        <v>911744.13000000303</v>
      </c>
      <c r="Q654">
        <v>6433238.8399999999</v>
      </c>
    </row>
    <row r="655" spans="1:17">
      <c r="A655">
        <v>890</v>
      </c>
      <c r="B655">
        <v>50000708</v>
      </c>
      <c r="C655" t="e">
        <f>+#REF!</f>
        <v>#REF!</v>
      </c>
      <c r="D655" t="s">
        <v>212</v>
      </c>
      <c r="E655">
        <v>754531200000</v>
      </c>
      <c r="F655">
        <v>1128437948000</v>
      </c>
      <c r="G655">
        <v>1</v>
      </c>
      <c r="H655" t="s">
        <v>8121</v>
      </c>
      <c r="I655" t="s">
        <v>1980</v>
      </c>
      <c r="J655" t="s">
        <v>8122</v>
      </c>
      <c r="K655" t="s">
        <v>21</v>
      </c>
      <c r="L655">
        <v>0</v>
      </c>
      <c r="M655">
        <v>0</v>
      </c>
      <c r="N655" t="s">
        <v>22</v>
      </c>
      <c r="O655">
        <v>7</v>
      </c>
      <c r="P655">
        <v>671370.46999999904</v>
      </c>
      <c r="Q655">
        <v>6404029.6299999999</v>
      </c>
    </row>
    <row r="656" spans="1:17">
      <c r="A656">
        <v>207</v>
      </c>
      <c r="B656">
        <v>50000709</v>
      </c>
      <c r="C656">
        <f>+PE455</f>
        <v>0</v>
      </c>
      <c r="D656" t="s">
        <v>20</v>
      </c>
      <c r="E656">
        <v>610761600000</v>
      </c>
      <c r="F656" t="s">
        <v>20</v>
      </c>
      <c r="G656">
        <v>1</v>
      </c>
      <c r="H656" t="s">
        <v>1979</v>
      </c>
      <c r="I656" t="s">
        <v>1980</v>
      </c>
      <c r="J656" t="s">
        <v>603</v>
      </c>
      <c r="K656" t="s">
        <v>21</v>
      </c>
      <c r="L656">
        <v>0</v>
      </c>
      <c r="M656">
        <v>0</v>
      </c>
      <c r="N656" t="s">
        <v>22</v>
      </c>
      <c r="O656">
        <v>7</v>
      </c>
      <c r="P656">
        <v>672685.78000000096</v>
      </c>
      <c r="Q656">
        <v>6402126.1299999999</v>
      </c>
    </row>
    <row r="657" spans="1:17">
      <c r="A657">
        <v>23</v>
      </c>
      <c r="B657">
        <v>70056183</v>
      </c>
      <c r="C657">
        <f>+PU639</f>
        <v>0</v>
      </c>
      <c r="D657" t="s">
        <v>264</v>
      </c>
      <c r="E657">
        <v>1426855013000</v>
      </c>
      <c r="F657">
        <v>1426851425000</v>
      </c>
      <c r="G657">
        <v>1</v>
      </c>
      <c r="H657" t="s">
        <v>268</v>
      </c>
      <c r="I657" t="s">
        <v>269</v>
      </c>
      <c r="J657" t="s">
        <v>20</v>
      </c>
      <c r="K657" t="s">
        <v>21</v>
      </c>
      <c r="L657">
        <v>0</v>
      </c>
      <c r="M657">
        <v>0</v>
      </c>
      <c r="N657" t="s">
        <v>267</v>
      </c>
      <c r="O657">
        <v>6</v>
      </c>
      <c r="P657">
        <v>756929.587200001</v>
      </c>
      <c r="Q657">
        <v>6410494.0407999996</v>
      </c>
    </row>
    <row r="658" spans="1:17">
      <c r="A658">
        <v>477</v>
      </c>
      <c r="B658">
        <v>60001990</v>
      </c>
      <c r="C658">
        <f>+PE186</f>
        <v>0</v>
      </c>
      <c r="D658" t="s">
        <v>1573</v>
      </c>
      <c r="E658">
        <v>816393600000</v>
      </c>
      <c r="F658">
        <v>1389194930000</v>
      </c>
      <c r="G658">
        <v>1</v>
      </c>
      <c r="H658" t="s">
        <v>3910</v>
      </c>
      <c r="I658" t="s">
        <v>3911</v>
      </c>
      <c r="J658" t="s">
        <v>20</v>
      </c>
      <c r="K658" t="s">
        <v>21</v>
      </c>
      <c r="L658">
        <v>0</v>
      </c>
      <c r="M658">
        <v>0</v>
      </c>
      <c r="N658" t="s">
        <v>22</v>
      </c>
      <c r="O658">
        <v>6</v>
      </c>
      <c r="P658">
        <v>447423.13000000297</v>
      </c>
      <c r="Q658">
        <v>6461090.8099999996</v>
      </c>
    </row>
    <row r="659" spans="1:17">
      <c r="A659">
        <v>549</v>
      </c>
      <c r="B659">
        <v>70001490</v>
      </c>
      <c r="C659">
        <f>+PE115</f>
        <v>0</v>
      </c>
      <c r="D659" t="s">
        <v>20</v>
      </c>
      <c r="E659" s="1">
        <v>954720000000</v>
      </c>
      <c r="F659" t="s">
        <v>20</v>
      </c>
      <c r="G659">
        <v>1</v>
      </c>
      <c r="H659" t="s">
        <v>5540</v>
      </c>
      <c r="I659" t="s">
        <v>5541</v>
      </c>
      <c r="J659" t="s">
        <v>20</v>
      </c>
      <c r="K659" t="s">
        <v>21</v>
      </c>
      <c r="L659">
        <v>0</v>
      </c>
      <c r="M659">
        <v>0</v>
      </c>
      <c r="N659" t="s">
        <v>22</v>
      </c>
      <c r="O659">
        <v>6</v>
      </c>
      <c r="P659">
        <v>638014.03000000096</v>
      </c>
      <c r="Q659">
        <v>6842586.8300000001</v>
      </c>
    </row>
    <row r="660" spans="1:17">
      <c r="A660">
        <v>121</v>
      </c>
      <c r="B660">
        <v>30000494</v>
      </c>
      <c r="C660">
        <f>+PE544</f>
        <v>0</v>
      </c>
      <c r="D660" t="s">
        <v>20</v>
      </c>
      <c r="E660">
        <v>610761600000</v>
      </c>
      <c r="F660" t="s">
        <v>20</v>
      </c>
      <c r="G660">
        <v>1</v>
      </c>
      <c r="H660" t="s">
        <v>7879</v>
      </c>
      <c r="I660" t="s">
        <v>7880</v>
      </c>
      <c r="J660" t="s">
        <v>20</v>
      </c>
      <c r="K660" t="s">
        <v>21</v>
      </c>
      <c r="L660">
        <v>0</v>
      </c>
      <c r="M660">
        <v>0</v>
      </c>
      <c r="N660" t="s">
        <v>22</v>
      </c>
      <c r="O660">
        <v>6</v>
      </c>
      <c r="P660">
        <v>669583.53999999899</v>
      </c>
      <c r="Q660">
        <v>6580127.9400000004</v>
      </c>
    </row>
    <row r="661" spans="1:17">
      <c r="A661">
        <v>539</v>
      </c>
      <c r="B661">
        <v>20000316</v>
      </c>
      <c r="C661">
        <f>+PE127</f>
        <v>0</v>
      </c>
      <c r="D661" t="s">
        <v>20</v>
      </c>
      <c r="E661">
        <v>919641600000</v>
      </c>
      <c r="F661" t="s">
        <v>20</v>
      </c>
      <c r="G661">
        <v>1</v>
      </c>
      <c r="H661" t="s">
        <v>5346</v>
      </c>
      <c r="I661" t="s">
        <v>5347</v>
      </c>
      <c r="J661" t="s">
        <v>5348</v>
      </c>
      <c r="K661" t="s">
        <v>21</v>
      </c>
      <c r="L661">
        <v>0</v>
      </c>
      <c r="M661">
        <v>0</v>
      </c>
      <c r="N661" t="s">
        <v>22</v>
      </c>
      <c r="O661">
        <v>6</v>
      </c>
      <c r="P661">
        <v>919361.18</v>
      </c>
      <c r="Q661">
        <v>6905685.2000000002</v>
      </c>
    </row>
    <row r="662" spans="1:17">
      <c r="A662">
        <v>868</v>
      </c>
      <c r="B662">
        <v>50001382</v>
      </c>
      <c r="C662" t="e">
        <f>+#REF!</f>
        <v>#REF!</v>
      </c>
      <c r="D662" t="s">
        <v>30</v>
      </c>
      <c r="E662">
        <v>610761600000</v>
      </c>
      <c r="F662">
        <v>1399388153000</v>
      </c>
      <c r="G662">
        <v>1</v>
      </c>
      <c r="H662" t="s">
        <v>7602</v>
      </c>
      <c r="I662" t="s">
        <v>7603</v>
      </c>
      <c r="J662" t="s">
        <v>20</v>
      </c>
      <c r="K662" t="s">
        <v>21</v>
      </c>
      <c r="L662">
        <v>0</v>
      </c>
      <c r="M662">
        <v>0</v>
      </c>
      <c r="N662" t="s">
        <v>22</v>
      </c>
      <c r="O662">
        <v>6</v>
      </c>
      <c r="P662">
        <v>768636.65999999596</v>
      </c>
      <c r="Q662">
        <v>6276073.4900000002</v>
      </c>
    </row>
    <row r="663" spans="1:17">
      <c r="A663">
        <v>1034</v>
      </c>
      <c r="B663">
        <v>40000055</v>
      </c>
      <c r="C663" t="e">
        <f>+#REF!</f>
        <v>#REF!</v>
      </c>
      <c r="D663" t="s">
        <v>20</v>
      </c>
      <c r="E663">
        <v>610761600000</v>
      </c>
      <c r="F663" t="s">
        <v>20</v>
      </c>
      <c r="G663">
        <v>1</v>
      </c>
      <c r="H663" t="s">
        <v>8372</v>
      </c>
      <c r="I663" t="s">
        <v>4071</v>
      </c>
      <c r="J663" t="s">
        <v>20</v>
      </c>
      <c r="K663" t="s">
        <v>21</v>
      </c>
      <c r="L663">
        <v>0</v>
      </c>
      <c r="M663">
        <v>0</v>
      </c>
      <c r="N663" t="s">
        <v>22</v>
      </c>
      <c r="O663">
        <v>6</v>
      </c>
      <c r="P663">
        <v>797456.35000000102</v>
      </c>
      <c r="Q663">
        <v>6401122.8600000003</v>
      </c>
    </row>
    <row r="664" spans="1:17">
      <c r="A664">
        <v>860</v>
      </c>
      <c r="B664">
        <v>30000514</v>
      </c>
      <c r="C664" t="e">
        <f>+#REF!</f>
        <v>#REF!</v>
      </c>
      <c r="D664" t="s">
        <v>20</v>
      </c>
      <c r="E664">
        <v>610761600000</v>
      </c>
      <c r="F664" t="s">
        <v>20</v>
      </c>
      <c r="G664">
        <v>1</v>
      </c>
      <c r="H664" t="s">
        <v>7464</v>
      </c>
      <c r="I664" t="s">
        <v>7465</v>
      </c>
      <c r="J664" t="s">
        <v>20</v>
      </c>
      <c r="K664" t="s">
        <v>21</v>
      </c>
      <c r="L664">
        <v>0</v>
      </c>
      <c r="M664">
        <v>0</v>
      </c>
      <c r="N664" t="s">
        <v>22</v>
      </c>
      <c r="O664">
        <v>6</v>
      </c>
      <c r="P664">
        <v>686225.64000000095</v>
      </c>
      <c r="Q664">
        <v>6578463.7199999997</v>
      </c>
    </row>
    <row r="665" spans="1:17">
      <c r="A665">
        <v>602</v>
      </c>
      <c r="B665">
        <v>70002199</v>
      </c>
      <c r="C665">
        <f>+PE68</f>
        <v>0</v>
      </c>
      <c r="D665" t="s">
        <v>168</v>
      </c>
      <c r="E665" s="1">
        <v>1051056000000</v>
      </c>
      <c r="F665">
        <v>1425038939000</v>
      </c>
      <c r="G665">
        <v>1</v>
      </c>
      <c r="H665" t="s">
        <v>4635</v>
      </c>
      <c r="I665" t="s">
        <v>4636</v>
      </c>
      <c r="J665" t="s">
        <v>20</v>
      </c>
      <c r="K665" t="s">
        <v>21</v>
      </c>
      <c r="L665">
        <v>0</v>
      </c>
      <c r="M665">
        <v>0</v>
      </c>
      <c r="N665" t="s">
        <v>22</v>
      </c>
      <c r="O665">
        <v>6</v>
      </c>
      <c r="P665">
        <v>644984.71999999904</v>
      </c>
      <c r="Q665">
        <v>6860716.8899999997</v>
      </c>
    </row>
    <row r="666" spans="1:17">
      <c r="A666">
        <v>516</v>
      </c>
      <c r="B666">
        <v>20001230</v>
      </c>
      <c r="C666">
        <f>+PE156</f>
        <v>0</v>
      </c>
      <c r="D666" t="s">
        <v>38</v>
      </c>
      <c r="E666">
        <v>610761600000</v>
      </c>
      <c r="F666">
        <v>1250502719000</v>
      </c>
      <c r="G666">
        <v>1</v>
      </c>
      <c r="H666" t="s">
        <v>6211</v>
      </c>
      <c r="I666" t="s">
        <v>6212</v>
      </c>
      <c r="J666" t="s">
        <v>20</v>
      </c>
      <c r="K666" t="s">
        <v>21</v>
      </c>
      <c r="L666">
        <v>0</v>
      </c>
      <c r="M666">
        <v>0</v>
      </c>
      <c r="N666" t="s">
        <v>22</v>
      </c>
      <c r="O666">
        <v>7</v>
      </c>
      <c r="P666">
        <v>1040143.35</v>
      </c>
      <c r="Q666">
        <v>6766246.5</v>
      </c>
    </row>
    <row r="667" spans="1:17">
      <c r="A667">
        <v>52</v>
      </c>
      <c r="B667">
        <v>70000714</v>
      </c>
      <c r="C667">
        <f>+PE620</f>
        <v>0</v>
      </c>
      <c r="D667" t="s">
        <v>17</v>
      </c>
      <c r="E667">
        <v>774489600000</v>
      </c>
      <c r="F667">
        <v>1297873432000</v>
      </c>
      <c r="G667">
        <v>1</v>
      </c>
      <c r="H667" t="s">
        <v>504</v>
      </c>
      <c r="I667" t="s">
        <v>505</v>
      </c>
      <c r="J667" t="s">
        <v>20</v>
      </c>
      <c r="K667" t="s">
        <v>21</v>
      </c>
      <c r="L667">
        <v>0</v>
      </c>
      <c r="M667">
        <v>0</v>
      </c>
      <c r="N667" t="s">
        <v>22</v>
      </c>
      <c r="O667">
        <v>6</v>
      </c>
      <c r="P667">
        <v>619138.54999999702</v>
      </c>
      <c r="Q667">
        <v>6877585</v>
      </c>
    </row>
    <row r="668" spans="1:17">
      <c r="A668">
        <v>965</v>
      </c>
      <c r="B668">
        <v>70029077</v>
      </c>
      <c r="C668" t="e">
        <f>+#REF!</f>
        <v>#REF!</v>
      </c>
      <c r="D668" t="s">
        <v>77</v>
      </c>
      <c r="E668">
        <v>1357645067000</v>
      </c>
      <c r="F668">
        <v>1380646867000</v>
      </c>
      <c r="G668">
        <v>1</v>
      </c>
      <c r="H668" t="s">
        <v>7980</v>
      </c>
      <c r="I668" t="s">
        <v>7981</v>
      </c>
      <c r="J668" t="s">
        <v>20</v>
      </c>
      <c r="K668" t="s">
        <v>21</v>
      </c>
      <c r="L668">
        <v>0</v>
      </c>
      <c r="M668">
        <v>0</v>
      </c>
      <c r="N668" t="s">
        <v>22</v>
      </c>
      <c r="O668">
        <v>6</v>
      </c>
      <c r="P668">
        <v>891084.96000000101</v>
      </c>
      <c r="Q668">
        <v>6818616.9800000004</v>
      </c>
    </row>
    <row r="669" spans="1:17">
      <c r="A669">
        <v>997</v>
      </c>
      <c r="B669">
        <v>20000806</v>
      </c>
      <c r="C669" t="e">
        <f>+#REF!</f>
        <v>#REF!</v>
      </c>
      <c r="D669" t="s">
        <v>20</v>
      </c>
      <c r="E669">
        <v>824774400000</v>
      </c>
      <c r="F669" t="s">
        <v>20</v>
      </c>
      <c r="G669">
        <v>1</v>
      </c>
      <c r="H669" t="s">
        <v>709</v>
      </c>
      <c r="I669" t="s">
        <v>710</v>
      </c>
      <c r="J669" t="s">
        <v>711</v>
      </c>
      <c r="K669" t="s">
        <v>21</v>
      </c>
      <c r="L669">
        <v>0</v>
      </c>
      <c r="M669">
        <v>0</v>
      </c>
      <c r="N669" t="s">
        <v>22</v>
      </c>
      <c r="O669">
        <v>7</v>
      </c>
      <c r="P669">
        <v>929164.46999999904</v>
      </c>
      <c r="Q669">
        <v>6839115.4900000002</v>
      </c>
    </row>
    <row r="670" spans="1:17">
      <c r="A670">
        <v>252</v>
      </c>
      <c r="B670">
        <v>70001065</v>
      </c>
      <c r="C670">
        <f>+PE423</f>
        <v>0</v>
      </c>
      <c r="D670" t="s">
        <v>83</v>
      </c>
      <c r="E670">
        <v>956793600000</v>
      </c>
      <c r="F670">
        <v>1358761165000</v>
      </c>
      <c r="G670">
        <v>1</v>
      </c>
      <c r="H670" t="s">
        <v>6513</v>
      </c>
      <c r="I670" t="s">
        <v>6514</v>
      </c>
      <c r="J670" t="s">
        <v>6515</v>
      </c>
      <c r="K670" t="s">
        <v>21</v>
      </c>
      <c r="L670">
        <v>0</v>
      </c>
      <c r="M670">
        <v>0</v>
      </c>
      <c r="N670" t="s">
        <v>22</v>
      </c>
      <c r="O670">
        <v>6</v>
      </c>
      <c r="P670">
        <v>665740.93000000005</v>
      </c>
      <c r="Q670">
        <v>6860892.8099999996</v>
      </c>
    </row>
    <row r="671" spans="1:17">
      <c r="A671">
        <v>1032</v>
      </c>
      <c r="B671">
        <v>70051404</v>
      </c>
      <c r="C671" t="e">
        <f>+#REF!</f>
        <v>#REF!</v>
      </c>
      <c r="D671" t="s">
        <v>274</v>
      </c>
      <c r="E671">
        <v>1423137531000</v>
      </c>
      <c r="F671">
        <v>1423137510000</v>
      </c>
      <c r="G671">
        <v>1</v>
      </c>
      <c r="H671" t="s">
        <v>8370</v>
      </c>
      <c r="I671" t="s">
        <v>8371</v>
      </c>
      <c r="J671" t="s">
        <v>405</v>
      </c>
      <c r="K671" t="s">
        <v>21</v>
      </c>
      <c r="L671">
        <v>0</v>
      </c>
      <c r="M671">
        <v>0</v>
      </c>
      <c r="N671" t="s">
        <v>22</v>
      </c>
      <c r="O671">
        <v>7</v>
      </c>
      <c r="P671">
        <v>739118.28000000096</v>
      </c>
      <c r="Q671">
        <v>6824087.7699999996</v>
      </c>
    </row>
    <row r="672" spans="1:17">
      <c r="A672">
        <v>1033</v>
      </c>
      <c r="B672">
        <v>20000933</v>
      </c>
      <c r="C672" t="e">
        <f>+#REF!</f>
        <v>#REF!</v>
      </c>
      <c r="D672" t="s">
        <v>274</v>
      </c>
      <c r="E672" s="1">
        <v>797040000000</v>
      </c>
      <c r="F672">
        <v>1423137479000</v>
      </c>
      <c r="G672">
        <v>1</v>
      </c>
      <c r="H672" t="s">
        <v>8370</v>
      </c>
      <c r="I672" t="s">
        <v>2955</v>
      </c>
      <c r="J672" t="s">
        <v>405</v>
      </c>
      <c r="K672" t="s">
        <v>21</v>
      </c>
      <c r="L672">
        <v>0</v>
      </c>
      <c r="M672">
        <v>0</v>
      </c>
      <c r="N672" t="s">
        <v>22</v>
      </c>
      <c r="O672">
        <v>7</v>
      </c>
      <c r="P672">
        <v>739118.28000000096</v>
      </c>
      <c r="Q672">
        <v>6824087.7699999996</v>
      </c>
    </row>
    <row r="673" spans="1:17">
      <c r="A673">
        <v>391</v>
      </c>
      <c r="B673">
        <v>70000903</v>
      </c>
      <c r="C673">
        <f>+PE287</f>
        <v>0</v>
      </c>
      <c r="D673" t="s">
        <v>83</v>
      </c>
      <c r="E673">
        <v>1077062400000</v>
      </c>
      <c r="F673">
        <v>1321533005000</v>
      </c>
      <c r="G673">
        <v>1</v>
      </c>
      <c r="H673" t="s">
        <v>3445</v>
      </c>
      <c r="I673" t="s">
        <v>3446</v>
      </c>
      <c r="J673" t="s">
        <v>20</v>
      </c>
      <c r="K673" t="s">
        <v>21</v>
      </c>
      <c r="L673">
        <v>0</v>
      </c>
      <c r="M673">
        <v>0</v>
      </c>
      <c r="N673" t="s">
        <v>22</v>
      </c>
      <c r="O673">
        <v>6</v>
      </c>
      <c r="P673">
        <v>640093.25999999803</v>
      </c>
      <c r="Q673">
        <v>6870523.2300000004</v>
      </c>
    </row>
    <row r="674" spans="1:17">
      <c r="A674">
        <v>847</v>
      </c>
      <c r="B674">
        <v>50001115</v>
      </c>
      <c r="C674" t="e">
        <f>+#REF!</f>
        <v>#REF!</v>
      </c>
      <c r="D674" t="s">
        <v>20</v>
      </c>
      <c r="E674">
        <v>610761600000</v>
      </c>
      <c r="F674" t="s">
        <v>20</v>
      </c>
      <c r="G674">
        <v>1</v>
      </c>
      <c r="H674" t="s">
        <v>7688</v>
      </c>
      <c r="I674" t="s">
        <v>7689</v>
      </c>
      <c r="J674" t="s">
        <v>20</v>
      </c>
      <c r="K674" t="s">
        <v>21</v>
      </c>
      <c r="L674">
        <v>0</v>
      </c>
      <c r="M674">
        <v>0</v>
      </c>
      <c r="N674" t="s">
        <v>22</v>
      </c>
      <c r="O674">
        <v>6</v>
      </c>
      <c r="P674">
        <v>417269.18999999802</v>
      </c>
      <c r="Q674">
        <v>6312928.8700000001</v>
      </c>
    </row>
    <row r="675" spans="1:17">
      <c r="A675">
        <v>543</v>
      </c>
      <c r="B675">
        <v>70001066</v>
      </c>
      <c r="C675">
        <f>+PE137</f>
        <v>0</v>
      </c>
      <c r="D675" t="s">
        <v>152</v>
      </c>
      <c r="E675">
        <v>774489600000</v>
      </c>
      <c r="F675">
        <v>1280828645000</v>
      </c>
      <c r="G675">
        <v>1</v>
      </c>
      <c r="H675" t="s">
        <v>5508</v>
      </c>
      <c r="I675" t="s">
        <v>5509</v>
      </c>
      <c r="J675" t="s">
        <v>20</v>
      </c>
      <c r="K675" t="s">
        <v>21</v>
      </c>
      <c r="L675">
        <v>0</v>
      </c>
      <c r="M675">
        <v>0</v>
      </c>
      <c r="N675" t="s">
        <v>22</v>
      </c>
      <c r="O675">
        <v>6</v>
      </c>
      <c r="P675">
        <v>656757.15999999596</v>
      </c>
      <c r="Q675">
        <v>6860861.6699999999</v>
      </c>
    </row>
    <row r="676" spans="1:17">
      <c r="A676">
        <v>436</v>
      </c>
      <c r="B676">
        <v>70001731</v>
      </c>
      <c r="C676">
        <f>+PE245</f>
        <v>0</v>
      </c>
      <c r="D676" t="s">
        <v>274</v>
      </c>
      <c r="E676">
        <v>774489600000</v>
      </c>
      <c r="F676">
        <v>1411562014000</v>
      </c>
      <c r="G676">
        <v>1</v>
      </c>
      <c r="H676" t="s">
        <v>7524</v>
      </c>
      <c r="I676" t="s">
        <v>7525</v>
      </c>
      <c r="J676" t="s">
        <v>20</v>
      </c>
      <c r="K676" t="s">
        <v>21</v>
      </c>
      <c r="L676">
        <v>0</v>
      </c>
      <c r="M676">
        <v>0</v>
      </c>
      <c r="N676" t="s">
        <v>22</v>
      </c>
      <c r="O676">
        <v>6</v>
      </c>
      <c r="P676">
        <v>676812.75</v>
      </c>
      <c r="Q676">
        <v>6792786.6600000001</v>
      </c>
    </row>
    <row r="677" spans="1:17">
      <c r="A677">
        <v>332</v>
      </c>
      <c r="B677">
        <v>40000945</v>
      </c>
      <c r="C677">
        <f>+PE351</f>
        <v>0</v>
      </c>
      <c r="D677" t="s">
        <v>20</v>
      </c>
      <c r="E677">
        <v>1065484800000</v>
      </c>
      <c r="F677" t="s">
        <v>20</v>
      </c>
      <c r="G677">
        <v>1</v>
      </c>
      <c r="H677" t="s">
        <v>5620</v>
      </c>
      <c r="I677" t="s">
        <v>5621</v>
      </c>
      <c r="J677" t="s">
        <v>20</v>
      </c>
      <c r="K677" t="s">
        <v>21</v>
      </c>
      <c r="L677">
        <v>0</v>
      </c>
      <c r="M677">
        <v>0</v>
      </c>
      <c r="N677" t="s">
        <v>22</v>
      </c>
      <c r="O677">
        <v>7</v>
      </c>
      <c r="P677">
        <v>946075.43</v>
      </c>
      <c r="Q677">
        <v>6247093.4800000004</v>
      </c>
    </row>
    <row r="678" spans="1:17">
      <c r="A678">
        <v>780</v>
      </c>
      <c r="B678">
        <v>70000944</v>
      </c>
      <c r="C678" t="e">
        <f>+#REF!</f>
        <v>#REF!</v>
      </c>
      <c r="D678" t="s">
        <v>83</v>
      </c>
      <c r="E678">
        <v>956707200000</v>
      </c>
      <c r="F678">
        <v>1320412719000</v>
      </c>
      <c r="G678">
        <v>1</v>
      </c>
      <c r="H678" t="s">
        <v>84</v>
      </c>
      <c r="I678" t="s">
        <v>85</v>
      </c>
      <c r="J678" t="s">
        <v>20</v>
      </c>
      <c r="K678" t="s">
        <v>21</v>
      </c>
      <c r="L678">
        <v>0</v>
      </c>
      <c r="M678">
        <v>0</v>
      </c>
      <c r="N678" t="s">
        <v>22</v>
      </c>
      <c r="O678">
        <v>6</v>
      </c>
      <c r="P678">
        <v>652446.96999999904</v>
      </c>
      <c r="Q678">
        <v>6868262.2300000004</v>
      </c>
    </row>
    <row r="679" spans="1:17">
      <c r="A679">
        <v>151</v>
      </c>
      <c r="B679">
        <v>40002467</v>
      </c>
      <c r="C679">
        <f>+PE533</f>
        <v>0</v>
      </c>
      <c r="D679" t="s">
        <v>1094</v>
      </c>
      <c r="E679">
        <v>1050278400000</v>
      </c>
      <c r="F679">
        <v>1425292125000</v>
      </c>
      <c r="G679">
        <v>1</v>
      </c>
      <c r="H679" t="s">
        <v>1714</v>
      </c>
      <c r="I679" t="s">
        <v>1715</v>
      </c>
      <c r="J679" t="s">
        <v>20</v>
      </c>
      <c r="K679" t="s">
        <v>21</v>
      </c>
      <c r="L679">
        <v>0</v>
      </c>
      <c r="M679">
        <v>0</v>
      </c>
      <c r="N679" t="s">
        <v>22</v>
      </c>
      <c r="O679">
        <v>6</v>
      </c>
      <c r="P679">
        <v>811905.72999999695</v>
      </c>
      <c r="Q679">
        <v>6305823.5099999998</v>
      </c>
    </row>
    <row r="680" spans="1:17">
      <c r="A680">
        <v>853</v>
      </c>
      <c r="B680">
        <v>60001776</v>
      </c>
      <c r="C680" t="e">
        <f>+#REF!</f>
        <v>#REF!</v>
      </c>
      <c r="D680" t="s">
        <v>20</v>
      </c>
      <c r="E680">
        <v>610761600000</v>
      </c>
      <c r="F680" t="s">
        <v>20</v>
      </c>
      <c r="G680">
        <v>1</v>
      </c>
      <c r="H680" t="s">
        <v>7185</v>
      </c>
      <c r="I680" t="s">
        <v>7185</v>
      </c>
      <c r="J680" t="s">
        <v>20</v>
      </c>
      <c r="K680" t="s">
        <v>21</v>
      </c>
      <c r="L680">
        <v>0</v>
      </c>
      <c r="M680">
        <v>0</v>
      </c>
      <c r="N680" t="s">
        <v>22</v>
      </c>
      <c r="O680">
        <v>6</v>
      </c>
      <c r="P680">
        <v>436064.43999999802</v>
      </c>
      <c r="Q680">
        <v>6588929.8200000003</v>
      </c>
    </row>
    <row r="681" spans="1:17">
      <c r="A681">
        <v>692</v>
      </c>
      <c r="B681">
        <v>20000514</v>
      </c>
      <c r="C681" t="e">
        <f>+#REF!</f>
        <v>#REF!</v>
      </c>
      <c r="D681" t="s">
        <v>23</v>
      </c>
      <c r="E681">
        <v>610761600000</v>
      </c>
      <c r="F681">
        <v>1285851536000</v>
      </c>
      <c r="G681">
        <v>1</v>
      </c>
      <c r="H681" t="s">
        <v>4559</v>
      </c>
      <c r="I681" t="s">
        <v>4560</v>
      </c>
      <c r="J681" t="s">
        <v>20</v>
      </c>
      <c r="K681" t="s">
        <v>21</v>
      </c>
      <c r="L681">
        <v>0</v>
      </c>
      <c r="M681">
        <v>0</v>
      </c>
      <c r="N681" t="s">
        <v>22</v>
      </c>
      <c r="O681">
        <v>6</v>
      </c>
      <c r="P681">
        <v>730001.35999999905</v>
      </c>
      <c r="Q681">
        <v>6880114.8499999996</v>
      </c>
    </row>
    <row r="682" spans="1:17">
      <c r="A682">
        <v>402</v>
      </c>
      <c r="B682">
        <v>70002467</v>
      </c>
      <c r="C682">
        <f>+PE285</f>
        <v>0</v>
      </c>
      <c r="D682" t="s">
        <v>30</v>
      </c>
      <c r="E682">
        <v>956793600000</v>
      </c>
      <c r="F682">
        <v>1340270310000</v>
      </c>
      <c r="G682">
        <v>1</v>
      </c>
      <c r="H682" t="s">
        <v>5991</v>
      </c>
      <c r="I682" t="s">
        <v>5991</v>
      </c>
      <c r="J682" t="s">
        <v>26</v>
      </c>
      <c r="K682" t="s">
        <v>21</v>
      </c>
      <c r="L682">
        <v>0</v>
      </c>
      <c r="M682">
        <v>0</v>
      </c>
      <c r="N682" t="s">
        <v>22</v>
      </c>
      <c r="O682">
        <v>6</v>
      </c>
      <c r="P682">
        <v>660527.24000000197</v>
      </c>
      <c r="Q682">
        <v>6866517.6500000004</v>
      </c>
    </row>
    <row r="683" spans="1:17">
      <c r="A683">
        <v>573</v>
      </c>
      <c r="B683">
        <v>70000769</v>
      </c>
      <c r="C683">
        <f>+PE115</f>
        <v>0</v>
      </c>
      <c r="D683" t="s">
        <v>23</v>
      </c>
      <c r="E683">
        <v>774489600000</v>
      </c>
      <c r="F683">
        <v>1214837344000</v>
      </c>
      <c r="G683">
        <v>1</v>
      </c>
      <c r="H683" t="s">
        <v>1432</v>
      </c>
      <c r="I683" t="s">
        <v>1433</v>
      </c>
      <c r="J683" t="s">
        <v>20</v>
      </c>
      <c r="K683" t="s">
        <v>21</v>
      </c>
      <c r="L683">
        <v>0</v>
      </c>
      <c r="M683">
        <v>0</v>
      </c>
      <c r="N683" t="s">
        <v>22</v>
      </c>
      <c r="O683">
        <v>6</v>
      </c>
      <c r="P683">
        <v>627708.56999999995</v>
      </c>
      <c r="Q683">
        <v>6874603.1100000003</v>
      </c>
    </row>
    <row r="684" spans="1:17">
      <c r="A684">
        <v>307</v>
      </c>
      <c r="B684">
        <v>70000884</v>
      </c>
      <c r="C684">
        <f>+PE382</f>
        <v>0</v>
      </c>
      <c r="D684" t="s">
        <v>20</v>
      </c>
      <c r="E684">
        <v>774489600000</v>
      </c>
      <c r="F684" t="s">
        <v>20</v>
      </c>
      <c r="G684">
        <v>1</v>
      </c>
      <c r="H684" t="s">
        <v>2562</v>
      </c>
      <c r="I684" t="s">
        <v>2563</v>
      </c>
      <c r="J684" t="s">
        <v>20</v>
      </c>
      <c r="K684" t="s">
        <v>21</v>
      </c>
      <c r="L684">
        <v>0</v>
      </c>
      <c r="M684">
        <v>0</v>
      </c>
      <c r="N684" t="s">
        <v>22</v>
      </c>
      <c r="O684">
        <v>6</v>
      </c>
      <c r="P684">
        <v>648145.17000000202</v>
      </c>
      <c r="Q684">
        <v>6869122.7300000004</v>
      </c>
    </row>
    <row r="685" spans="1:17">
      <c r="A685">
        <v>969</v>
      </c>
      <c r="B685">
        <v>50000880</v>
      </c>
      <c r="C685" t="e">
        <f>+#REF!</f>
        <v>#REF!</v>
      </c>
      <c r="D685" t="s">
        <v>152</v>
      </c>
      <c r="E685">
        <v>938044800000</v>
      </c>
      <c r="F685">
        <v>1302772902000</v>
      </c>
      <c r="G685">
        <v>1</v>
      </c>
      <c r="H685" t="s">
        <v>8017</v>
      </c>
      <c r="I685" t="s">
        <v>8018</v>
      </c>
      <c r="J685" t="s">
        <v>20</v>
      </c>
      <c r="K685" t="s">
        <v>21</v>
      </c>
      <c r="L685">
        <v>0</v>
      </c>
      <c r="M685">
        <v>0</v>
      </c>
      <c r="N685" t="s">
        <v>22</v>
      </c>
      <c r="O685">
        <v>6</v>
      </c>
      <c r="P685">
        <v>668717.60000000102</v>
      </c>
      <c r="Q685">
        <v>6365436.5300000003</v>
      </c>
    </row>
    <row r="686" spans="1:17">
      <c r="A686">
        <v>225</v>
      </c>
      <c r="B686">
        <v>40000371</v>
      </c>
      <c r="C686">
        <f>+PE466</f>
        <v>0</v>
      </c>
      <c r="D686" t="s">
        <v>168</v>
      </c>
      <c r="E686">
        <v>1459505607000</v>
      </c>
      <c r="F686" t="s">
        <v>20</v>
      </c>
      <c r="G686">
        <v>1</v>
      </c>
      <c r="H686" t="s">
        <v>2121</v>
      </c>
      <c r="I686" t="s">
        <v>2122</v>
      </c>
      <c r="J686" t="s">
        <v>20</v>
      </c>
      <c r="K686" t="s">
        <v>21</v>
      </c>
      <c r="L686">
        <v>0</v>
      </c>
      <c r="M686">
        <v>0</v>
      </c>
      <c r="N686" t="s">
        <v>22</v>
      </c>
      <c r="O686">
        <v>6</v>
      </c>
      <c r="P686">
        <v>934810.32999999798</v>
      </c>
      <c r="Q686">
        <v>6317892.0999999996</v>
      </c>
    </row>
    <row r="687" spans="1:17">
      <c r="A687">
        <v>662</v>
      </c>
      <c r="B687">
        <v>60001605</v>
      </c>
      <c r="C687">
        <f>+PE30</f>
        <v>0</v>
      </c>
      <c r="D687" t="s">
        <v>274</v>
      </c>
      <c r="E687">
        <v>610761600000</v>
      </c>
      <c r="F687">
        <v>1396873534000</v>
      </c>
      <c r="G687">
        <v>1</v>
      </c>
      <c r="H687" t="s">
        <v>4754</v>
      </c>
      <c r="I687" t="s">
        <v>4755</v>
      </c>
      <c r="J687" t="s">
        <v>20</v>
      </c>
      <c r="K687" t="s">
        <v>21</v>
      </c>
      <c r="L687">
        <v>0</v>
      </c>
      <c r="M687">
        <v>0</v>
      </c>
      <c r="N687" t="s">
        <v>22</v>
      </c>
      <c r="O687">
        <v>6</v>
      </c>
      <c r="P687">
        <v>514715.96999999898</v>
      </c>
      <c r="Q687">
        <v>6640689.5899999999</v>
      </c>
    </row>
    <row r="688" spans="1:17">
      <c r="A688">
        <v>479</v>
      </c>
      <c r="B688">
        <v>30001934</v>
      </c>
      <c r="C688">
        <f>+PE214</f>
        <v>0</v>
      </c>
      <c r="D688" t="s">
        <v>274</v>
      </c>
      <c r="E688">
        <v>610761600000</v>
      </c>
      <c r="F688">
        <v>1422532538000</v>
      </c>
      <c r="G688">
        <v>1</v>
      </c>
      <c r="H688" t="s">
        <v>3927</v>
      </c>
      <c r="I688" t="s">
        <v>3928</v>
      </c>
      <c r="J688" t="s">
        <v>20</v>
      </c>
      <c r="K688" t="s">
        <v>21</v>
      </c>
      <c r="L688">
        <v>0</v>
      </c>
      <c r="M688">
        <v>0</v>
      </c>
      <c r="N688" t="s">
        <v>22</v>
      </c>
      <c r="O688">
        <v>6</v>
      </c>
      <c r="P688">
        <v>980083.63000000303</v>
      </c>
      <c r="Q688">
        <v>6462320.0700000003</v>
      </c>
    </row>
    <row r="689" spans="1:17">
      <c r="A689">
        <v>782</v>
      </c>
      <c r="B689">
        <v>70031177</v>
      </c>
      <c r="C689" t="e">
        <f>+#REF!</f>
        <v>#REF!</v>
      </c>
      <c r="D689" t="s">
        <v>56</v>
      </c>
      <c r="E689">
        <v>1304072466000</v>
      </c>
      <c r="F689">
        <v>1289315193000</v>
      </c>
      <c r="G689">
        <v>1</v>
      </c>
      <c r="H689" t="s">
        <v>122</v>
      </c>
      <c r="I689" t="s">
        <v>122</v>
      </c>
      <c r="J689" t="s">
        <v>20</v>
      </c>
      <c r="K689" t="s">
        <v>21</v>
      </c>
      <c r="L689">
        <v>0</v>
      </c>
      <c r="M689">
        <v>0</v>
      </c>
      <c r="N689" t="s">
        <v>22</v>
      </c>
      <c r="O689">
        <v>6</v>
      </c>
      <c r="P689">
        <v>652049.20000000298</v>
      </c>
      <c r="Q689">
        <v>6848229.0800000001</v>
      </c>
    </row>
    <row r="690" spans="1:17">
      <c r="A690">
        <v>127</v>
      </c>
      <c r="B690">
        <v>20000367</v>
      </c>
      <c r="C690">
        <f>+PE568</f>
        <v>0</v>
      </c>
      <c r="D690" t="s">
        <v>20</v>
      </c>
      <c r="E690">
        <v>610761600000</v>
      </c>
      <c r="F690" t="s">
        <v>20</v>
      </c>
      <c r="G690">
        <v>1</v>
      </c>
      <c r="H690" t="s">
        <v>7786</v>
      </c>
      <c r="I690" t="s">
        <v>7786</v>
      </c>
      <c r="J690" t="s">
        <v>20</v>
      </c>
      <c r="K690" t="s">
        <v>21</v>
      </c>
      <c r="L690">
        <v>0</v>
      </c>
      <c r="M690">
        <v>0</v>
      </c>
      <c r="N690" t="s">
        <v>22</v>
      </c>
      <c r="O690">
        <v>6</v>
      </c>
      <c r="P690">
        <v>771026.70000000298</v>
      </c>
      <c r="Q690">
        <v>6904471.8300000001</v>
      </c>
    </row>
    <row r="691" spans="1:17">
      <c r="A691">
        <v>603</v>
      </c>
      <c r="B691">
        <v>70000987</v>
      </c>
      <c r="C691">
        <f>+PE93</f>
        <v>0</v>
      </c>
      <c r="D691" t="s">
        <v>83</v>
      </c>
      <c r="E691">
        <v>774489600000</v>
      </c>
      <c r="F691">
        <v>1317031819000</v>
      </c>
      <c r="G691">
        <v>1</v>
      </c>
      <c r="H691" t="s">
        <v>4637</v>
      </c>
      <c r="I691" t="s">
        <v>4638</v>
      </c>
      <c r="J691" t="s">
        <v>20</v>
      </c>
      <c r="K691" t="s">
        <v>21</v>
      </c>
      <c r="L691">
        <v>0</v>
      </c>
      <c r="M691">
        <v>0</v>
      </c>
      <c r="N691" t="s">
        <v>22</v>
      </c>
      <c r="O691">
        <v>6</v>
      </c>
      <c r="P691">
        <v>653562.78000000096</v>
      </c>
      <c r="Q691">
        <v>6867217.1100000003</v>
      </c>
    </row>
    <row r="692" spans="1:17">
      <c r="A692">
        <v>304</v>
      </c>
      <c r="B692">
        <v>70001067</v>
      </c>
      <c r="C692">
        <f>+PE393</f>
        <v>0</v>
      </c>
      <c r="D692" t="s">
        <v>20</v>
      </c>
      <c r="E692">
        <v>956793600000</v>
      </c>
      <c r="F692" t="s">
        <v>20</v>
      </c>
      <c r="G692">
        <v>1</v>
      </c>
      <c r="H692" t="s">
        <v>3163</v>
      </c>
      <c r="I692" t="s">
        <v>3164</v>
      </c>
      <c r="J692" t="s">
        <v>3165</v>
      </c>
      <c r="K692" t="s">
        <v>21</v>
      </c>
      <c r="L692">
        <v>0</v>
      </c>
      <c r="M692">
        <v>0</v>
      </c>
      <c r="N692" t="s">
        <v>22</v>
      </c>
      <c r="O692">
        <v>6</v>
      </c>
      <c r="P692">
        <v>685213.71999999904</v>
      </c>
      <c r="Q692">
        <v>6861420.3700000001</v>
      </c>
    </row>
    <row r="693" spans="1:17">
      <c r="A693">
        <v>61</v>
      </c>
      <c r="B693">
        <v>70057027</v>
      </c>
      <c r="C693">
        <f>+PU637</f>
        <v>0</v>
      </c>
      <c r="D693" t="s">
        <v>168</v>
      </c>
      <c r="E693">
        <v>1432897004000</v>
      </c>
      <c r="F693">
        <v>1440514937000</v>
      </c>
      <c r="G693">
        <v>1</v>
      </c>
      <c r="H693" t="s">
        <v>548</v>
      </c>
      <c r="I693" t="s">
        <v>549</v>
      </c>
      <c r="J693" t="s">
        <v>98</v>
      </c>
      <c r="K693" t="s">
        <v>21</v>
      </c>
      <c r="L693">
        <v>0</v>
      </c>
      <c r="M693">
        <v>0</v>
      </c>
      <c r="N693" t="s">
        <v>267</v>
      </c>
      <c r="O693">
        <v>6</v>
      </c>
      <c r="P693">
        <v>348478.37579999899</v>
      </c>
      <c r="Q693">
        <v>6697364.6135</v>
      </c>
    </row>
    <row r="694" spans="1:17">
      <c r="A694">
        <v>148</v>
      </c>
      <c r="B694">
        <v>20001286</v>
      </c>
      <c r="C694">
        <f>+PE551</f>
        <v>0</v>
      </c>
      <c r="D694" t="s">
        <v>168</v>
      </c>
      <c r="E694">
        <v>610761600000</v>
      </c>
      <c r="F694">
        <v>1449222991000</v>
      </c>
      <c r="G694">
        <v>1</v>
      </c>
      <c r="H694" t="s">
        <v>1704</v>
      </c>
      <c r="I694" t="s">
        <v>1705</v>
      </c>
      <c r="J694" t="s">
        <v>20</v>
      </c>
      <c r="K694" t="s">
        <v>21</v>
      </c>
      <c r="L694">
        <v>0</v>
      </c>
      <c r="M694">
        <v>0</v>
      </c>
      <c r="N694" t="s">
        <v>22</v>
      </c>
      <c r="O694">
        <v>6</v>
      </c>
      <c r="P694">
        <v>1038766.82</v>
      </c>
      <c r="Q694">
        <v>6751270.8499999996</v>
      </c>
    </row>
    <row r="695" spans="1:17">
      <c r="A695">
        <v>180</v>
      </c>
      <c r="B695">
        <v>70030477</v>
      </c>
      <c r="C695">
        <f>+PE521</f>
        <v>0</v>
      </c>
      <c r="D695" t="s">
        <v>168</v>
      </c>
      <c r="E695">
        <v>1422440542000</v>
      </c>
      <c r="F695">
        <v>1450368890000</v>
      </c>
      <c r="G695">
        <v>1</v>
      </c>
      <c r="H695" t="s">
        <v>1053</v>
      </c>
      <c r="I695" t="s">
        <v>1053</v>
      </c>
      <c r="J695" t="s">
        <v>1054</v>
      </c>
      <c r="K695" t="s">
        <v>21</v>
      </c>
      <c r="L695">
        <v>0</v>
      </c>
      <c r="M695">
        <v>0</v>
      </c>
      <c r="N695" t="s">
        <v>22</v>
      </c>
      <c r="O695">
        <v>7</v>
      </c>
      <c r="P695">
        <v>401089.06000000198</v>
      </c>
      <c r="Q695">
        <v>6772705.2999999998</v>
      </c>
    </row>
    <row r="696" spans="1:17">
      <c r="A696">
        <v>333</v>
      </c>
      <c r="B696">
        <v>30001220</v>
      </c>
      <c r="C696">
        <f>+PE368</f>
        <v>0</v>
      </c>
      <c r="D696" t="s">
        <v>152</v>
      </c>
      <c r="E696" s="1">
        <v>959904000000</v>
      </c>
      <c r="F696">
        <v>1282229379000</v>
      </c>
      <c r="G696">
        <v>1</v>
      </c>
      <c r="H696" t="s">
        <v>2734</v>
      </c>
      <c r="I696" t="s">
        <v>2735</v>
      </c>
      <c r="J696" t="s">
        <v>20</v>
      </c>
      <c r="K696" t="s">
        <v>21</v>
      </c>
      <c r="L696">
        <v>0</v>
      </c>
      <c r="M696">
        <v>0</v>
      </c>
      <c r="N696" t="s">
        <v>22</v>
      </c>
      <c r="O696">
        <v>6</v>
      </c>
      <c r="P696">
        <v>840609.14000000095</v>
      </c>
      <c r="Q696">
        <v>6515194.2999999998</v>
      </c>
    </row>
    <row r="697" spans="1:17">
      <c r="A697">
        <v>690</v>
      </c>
      <c r="B697">
        <v>20000242</v>
      </c>
      <c r="C697">
        <f>+PE12</f>
        <v>0</v>
      </c>
      <c r="D697" t="s">
        <v>152</v>
      </c>
      <c r="E697">
        <v>610761600000</v>
      </c>
      <c r="F697">
        <v>1276080669000</v>
      </c>
      <c r="G697">
        <v>1</v>
      </c>
      <c r="H697" t="s">
        <v>4546</v>
      </c>
      <c r="I697" t="s">
        <v>4547</v>
      </c>
      <c r="J697" t="s">
        <v>4548</v>
      </c>
      <c r="K697" t="s">
        <v>21</v>
      </c>
      <c r="L697">
        <v>0</v>
      </c>
      <c r="M697">
        <v>0</v>
      </c>
      <c r="N697" t="s">
        <v>22</v>
      </c>
      <c r="O697">
        <v>6</v>
      </c>
      <c r="P697">
        <v>930299.71000000101</v>
      </c>
      <c r="Q697">
        <v>6915047.6699999999</v>
      </c>
    </row>
    <row r="698" spans="1:17">
      <c r="A698">
        <v>570</v>
      </c>
      <c r="B698">
        <v>30001927</v>
      </c>
      <c r="C698">
        <f>+PE134</f>
        <v>0</v>
      </c>
      <c r="D698" t="s">
        <v>168</v>
      </c>
      <c r="E698">
        <v>610761600000</v>
      </c>
      <c r="F698">
        <v>1446031261000</v>
      </c>
      <c r="G698">
        <v>1</v>
      </c>
      <c r="H698" t="s">
        <v>1402</v>
      </c>
      <c r="I698" t="s">
        <v>1403</v>
      </c>
      <c r="J698" t="s">
        <v>20</v>
      </c>
      <c r="K698" t="s">
        <v>21</v>
      </c>
      <c r="L698">
        <v>0</v>
      </c>
      <c r="M698">
        <v>0</v>
      </c>
      <c r="N698" t="s">
        <v>22</v>
      </c>
      <c r="O698">
        <v>7</v>
      </c>
      <c r="P698">
        <v>982655.27000000305</v>
      </c>
      <c r="Q698">
        <v>6463721.7000000002</v>
      </c>
    </row>
    <row r="699" spans="1:17">
      <c r="A699">
        <v>210</v>
      </c>
      <c r="B699">
        <v>70029877</v>
      </c>
      <c r="C699">
        <f>+PE494</f>
        <v>0</v>
      </c>
      <c r="D699" t="s">
        <v>264</v>
      </c>
      <c r="E699">
        <v>1464255961000</v>
      </c>
      <c r="F699">
        <v>1285604330000</v>
      </c>
      <c r="G699">
        <v>1</v>
      </c>
      <c r="H699" t="s">
        <v>1989</v>
      </c>
      <c r="I699" t="s">
        <v>1990</v>
      </c>
      <c r="J699" t="s">
        <v>1991</v>
      </c>
      <c r="K699" t="s">
        <v>21</v>
      </c>
      <c r="L699">
        <v>0</v>
      </c>
      <c r="M699">
        <v>0</v>
      </c>
      <c r="N699" t="s">
        <v>22</v>
      </c>
      <c r="O699">
        <v>6</v>
      </c>
      <c r="P699">
        <v>640413.57999999798</v>
      </c>
      <c r="Q699">
        <v>6833013.8399999999</v>
      </c>
    </row>
    <row r="700" spans="1:17">
      <c r="A700">
        <v>871</v>
      </c>
      <c r="B700">
        <v>40001879</v>
      </c>
      <c r="C700" t="e">
        <f>+#REF!</f>
        <v>#REF!</v>
      </c>
      <c r="D700" t="s">
        <v>805</v>
      </c>
      <c r="E700" s="1">
        <v>916272000000</v>
      </c>
      <c r="F700">
        <v>1291908189000</v>
      </c>
      <c r="G700">
        <v>1</v>
      </c>
      <c r="H700" t="s">
        <v>3547</v>
      </c>
      <c r="I700" t="s">
        <v>3548</v>
      </c>
      <c r="J700" t="s">
        <v>20</v>
      </c>
      <c r="K700" t="s">
        <v>21</v>
      </c>
      <c r="L700">
        <v>0</v>
      </c>
      <c r="M700">
        <v>0</v>
      </c>
      <c r="N700" t="s">
        <v>22</v>
      </c>
      <c r="O700">
        <v>6</v>
      </c>
      <c r="P700">
        <v>779374.32999999798</v>
      </c>
      <c r="Q700">
        <v>6375327.5700000003</v>
      </c>
    </row>
    <row r="701" spans="1:17">
      <c r="A701">
        <v>851</v>
      </c>
      <c r="B701">
        <v>40000883</v>
      </c>
      <c r="C701" t="e">
        <f>+#REF!</f>
        <v>#REF!</v>
      </c>
      <c r="D701" t="s">
        <v>20</v>
      </c>
      <c r="E701" s="1">
        <v>951264000000</v>
      </c>
      <c r="F701" t="s">
        <v>20</v>
      </c>
      <c r="G701">
        <v>1</v>
      </c>
      <c r="H701" t="s">
        <v>7716</v>
      </c>
      <c r="I701" t="s">
        <v>7717</v>
      </c>
      <c r="J701" t="s">
        <v>20</v>
      </c>
      <c r="K701" t="s">
        <v>21</v>
      </c>
      <c r="L701">
        <v>0</v>
      </c>
      <c r="M701">
        <v>0</v>
      </c>
      <c r="N701" t="s">
        <v>22</v>
      </c>
      <c r="O701">
        <v>6</v>
      </c>
      <c r="P701">
        <v>861257.63000000303</v>
      </c>
      <c r="Q701">
        <v>6259809.7000000002</v>
      </c>
    </row>
    <row r="702" spans="1:17">
      <c r="A702">
        <v>136</v>
      </c>
      <c r="B702">
        <v>50000170</v>
      </c>
      <c r="C702">
        <f>+PE571</f>
        <v>0</v>
      </c>
      <c r="D702" t="s">
        <v>168</v>
      </c>
      <c r="E702">
        <v>1459506830000</v>
      </c>
      <c r="F702">
        <v>1360248295000</v>
      </c>
      <c r="G702">
        <v>1</v>
      </c>
      <c r="H702" t="s">
        <v>5213</v>
      </c>
      <c r="I702" t="s">
        <v>5214</v>
      </c>
      <c r="J702" t="s">
        <v>20</v>
      </c>
      <c r="K702" t="s">
        <v>21</v>
      </c>
      <c r="L702">
        <v>0</v>
      </c>
      <c r="M702">
        <v>0</v>
      </c>
      <c r="N702" t="s">
        <v>22</v>
      </c>
      <c r="O702">
        <v>6</v>
      </c>
      <c r="P702">
        <v>607125.70000000298</v>
      </c>
      <c r="Q702">
        <v>6523188.4800000004</v>
      </c>
    </row>
    <row r="703" spans="1:17">
      <c r="A703">
        <v>618</v>
      </c>
      <c r="B703">
        <v>60000088</v>
      </c>
      <c r="C703">
        <f>+PE90</f>
        <v>0</v>
      </c>
      <c r="D703" t="s">
        <v>20</v>
      </c>
      <c r="E703">
        <v>610761600000</v>
      </c>
      <c r="F703" t="s">
        <v>20</v>
      </c>
      <c r="G703">
        <v>1</v>
      </c>
      <c r="H703" t="s">
        <v>5161</v>
      </c>
      <c r="I703" t="s">
        <v>5162</v>
      </c>
      <c r="J703" t="s">
        <v>20</v>
      </c>
      <c r="K703" t="s">
        <v>21</v>
      </c>
      <c r="L703">
        <v>0</v>
      </c>
      <c r="M703">
        <v>0</v>
      </c>
      <c r="N703" t="s">
        <v>22</v>
      </c>
      <c r="O703">
        <v>6</v>
      </c>
      <c r="P703">
        <v>193268.52000000299</v>
      </c>
      <c r="Q703">
        <v>6847211.8200000003</v>
      </c>
    </row>
    <row r="704" spans="1:17">
      <c r="A704">
        <v>536</v>
      </c>
      <c r="B704">
        <v>30001724</v>
      </c>
      <c r="C704">
        <f>+PE174</f>
        <v>0</v>
      </c>
      <c r="D704" t="s">
        <v>20</v>
      </c>
      <c r="E704">
        <v>610761600000</v>
      </c>
      <c r="F704" t="s">
        <v>20</v>
      </c>
      <c r="G704">
        <v>1</v>
      </c>
      <c r="H704" t="s">
        <v>5422</v>
      </c>
      <c r="I704" t="s">
        <v>5423</v>
      </c>
      <c r="J704" t="s">
        <v>20</v>
      </c>
      <c r="K704" t="s">
        <v>21</v>
      </c>
      <c r="L704">
        <v>0</v>
      </c>
      <c r="M704">
        <v>0</v>
      </c>
      <c r="N704" t="s">
        <v>22</v>
      </c>
      <c r="O704">
        <v>7</v>
      </c>
      <c r="P704">
        <v>838553.22999999695</v>
      </c>
      <c r="Q704">
        <v>6480275.6699999999</v>
      </c>
    </row>
    <row r="705" spans="1:17">
      <c r="A705">
        <v>776</v>
      </c>
      <c r="B705">
        <v>30002168</v>
      </c>
      <c r="C705" t="e">
        <f>+#REF!</f>
        <v>#REF!</v>
      </c>
      <c r="D705" t="s">
        <v>20</v>
      </c>
      <c r="E705">
        <v>610761600000</v>
      </c>
      <c r="F705" t="s">
        <v>20</v>
      </c>
      <c r="G705">
        <v>1</v>
      </c>
      <c r="H705" t="s">
        <v>4166</v>
      </c>
      <c r="I705" t="s">
        <v>4167</v>
      </c>
      <c r="J705" t="s">
        <v>20</v>
      </c>
      <c r="K705" t="s">
        <v>21</v>
      </c>
      <c r="L705">
        <v>0</v>
      </c>
      <c r="M705">
        <v>0</v>
      </c>
      <c r="N705" t="s">
        <v>22</v>
      </c>
      <c r="O705">
        <v>6</v>
      </c>
      <c r="P705">
        <v>941806.95000000298</v>
      </c>
      <c r="Q705">
        <v>6438452.9100000001</v>
      </c>
    </row>
    <row r="706" spans="1:17">
      <c r="A706">
        <v>350</v>
      </c>
      <c r="B706">
        <v>30001598</v>
      </c>
      <c r="C706">
        <f>+PE361</f>
        <v>0</v>
      </c>
      <c r="D706" t="s">
        <v>274</v>
      </c>
      <c r="E706" s="1">
        <v>1067904000000</v>
      </c>
      <c r="F706">
        <v>1394194708000</v>
      </c>
      <c r="G706">
        <v>1</v>
      </c>
      <c r="H706" t="s">
        <v>5853</v>
      </c>
      <c r="I706" t="s">
        <v>5854</v>
      </c>
      <c r="J706" t="s">
        <v>20</v>
      </c>
      <c r="K706" t="s">
        <v>21</v>
      </c>
      <c r="L706">
        <v>0</v>
      </c>
      <c r="M706">
        <v>0</v>
      </c>
      <c r="N706" t="s">
        <v>22</v>
      </c>
      <c r="O706">
        <v>6</v>
      </c>
      <c r="P706">
        <v>850962</v>
      </c>
      <c r="Q706">
        <v>6493041.6699999999</v>
      </c>
    </row>
    <row r="707" spans="1:17">
      <c r="A707">
        <v>797</v>
      </c>
      <c r="B707">
        <v>70000670</v>
      </c>
      <c r="C707" t="e">
        <f>+#REF!</f>
        <v>#REF!</v>
      </c>
      <c r="D707" t="s">
        <v>274</v>
      </c>
      <c r="E707">
        <v>1403604461000</v>
      </c>
      <c r="F707" t="s">
        <v>20</v>
      </c>
      <c r="G707">
        <v>1</v>
      </c>
      <c r="H707" t="s">
        <v>909</v>
      </c>
      <c r="I707" t="s">
        <v>910</v>
      </c>
      <c r="J707" t="s">
        <v>20</v>
      </c>
      <c r="K707" t="s">
        <v>21</v>
      </c>
      <c r="L707">
        <v>0</v>
      </c>
      <c r="M707">
        <v>0</v>
      </c>
      <c r="N707" t="s">
        <v>22</v>
      </c>
      <c r="O707">
        <v>7</v>
      </c>
      <c r="P707">
        <v>659056.28999999899</v>
      </c>
      <c r="Q707">
        <v>6881017.9500000002</v>
      </c>
    </row>
    <row r="708" spans="1:17">
      <c r="A708">
        <v>372</v>
      </c>
      <c r="B708">
        <v>40000571</v>
      </c>
      <c r="C708">
        <f>+PE341</f>
        <v>0</v>
      </c>
      <c r="D708" t="s">
        <v>274</v>
      </c>
      <c r="E708">
        <v>989884800000</v>
      </c>
      <c r="F708">
        <v>1415967218000</v>
      </c>
      <c r="G708">
        <v>1</v>
      </c>
      <c r="H708" t="s">
        <v>2532</v>
      </c>
      <c r="I708" t="s">
        <v>2533</v>
      </c>
      <c r="J708" t="s">
        <v>20</v>
      </c>
      <c r="K708" t="s">
        <v>21</v>
      </c>
      <c r="L708">
        <v>0</v>
      </c>
      <c r="M708">
        <v>0</v>
      </c>
      <c r="N708" t="s">
        <v>22</v>
      </c>
      <c r="O708">
        <v>6</v>
      </c>
      <c r="P708">
        <v>1018311.32</v>
      </c>
      <c r="Q708">
        <v>6291442.6200000001</v>
      </c>
    </row>
    <row r="709" spans="1:17">
      <c r="A709">
        <v>970</v>
      </c>
      <c r="B709">
        <v>60000217</v>
      </c>
      <c r="C709" t="e">
        <f>+#REF!</f>
        <v>#REF!</v>
      </c>
      <c r="D709" t="s">
        <v>20</v>
      </c>
      <c r="E709">
        <v>791078400000</v>
      </c>
      <c r="F709" t="s">
        <v>20</v>
      </c>
      <c r="G709">
        <v>1</v>
      </c>
      <c r="H709" t="s">
        <v>8023</v>
      </c>
      <c r="I709" t="s">
        <v>8024</v>
      </c>
      <c r="J709" t="s">
        <v>20</v>
      </c>
      <c r="K709" t="s">
        <v>21</v>
      </c>
      <c r="L709">
        <v>0</v>
      </c>
      <c r="M709">
        <v>0</v>
      </c>
      <c r="N709" t="s">
        <v>22</v>
      </c>
      <c r="O709">
        <v>7</v>
      </c>
      <c r="P709">
        <v>264827.02000000299</v>
      </c>
      <c r="Q709">
        <v>6830793.0499999998</v>
      </c>
    </row>
    <row r="710" spans="1:17">
      <c r="A710">
        <v>444</v>
      </c>
      <c r="B710">
        <v>70000215</v>
      </c>
      <c r="C710">
        <f>+PE271</f>
        <v>0</v>
      </c>
      <c r="D710" t="s">
        <v>20</v>
      </c>
      <c r="E710">
        <v>610761600000</v>
      </c>
      <c r="F710" t="s">
        <v>20</v>
      </c>
      <c r="G710">
        <v>1</v>
      </c>
      <c r="H710" t="s">
        <v>4356</v>
      </c>
      <c r="I710" t="s">
        <v>4357</v>
      </c>
      <c r="J710" t="s">
        <v>20</v>
      </c>
      <c r="K710" t="s">
        <v>21</v>
      </c>
      <c r="L710">
        <v>0</v>
      </c>
      <c r="M710">
        <v>0</v>
      </c>
      <c r="N710" t="s">
        <v>22</v>
      </c>
      <c r="O710">
        <v>6</v>
      </c>
      <c r="P710">
        <v>523547.60000000102</v>
      </c>
      <c r="Q710">
        <v>6935021.8399999999</v>
      </c>
    </row>
    <row r="711" spans="1:17">
      <c r="A711">
        <v>978</v>
      </c>
      <c r="B711">
        <v>70040595</v>
      </c>
      <c r="C711" t="e">
        <f>+#REF!</f>
        <v>#REF!</v>
      </c>
      <c r="D711" t="s">
        <v>30</v>
      </c>
      <c r="E711">
        <v>1340278705000</v>
      </c>
      <c r="F711">
        <v>1340278671000</v>
      </c>
      <c r="G711">
        <v>1</v>
      </c>
      <c r="H711" t="s">
        <v>8260</v>
      </c>
      <c r="I711" t="s">
        <v>8261</v>
      </c>
      <c r="J711" t="s">
        <v>953</v>
      </c>
      <c r="K711" t="s">
        <v>21</v>
      </c>
      <c r="L711">
        <v>0</v>
      </c>
      <c r="M711">
        <v>0</v>
      </c>
      <c r="N711" t="s">
        <v>22</v>
      </c>
      <c r="O711">
        <v>6</v>
      </c>
      <c r="P711">
        <v>656353.60000000102</v>
      </c>
      <c r="Q711">
        <v>6863230.29</v>
      </c>
    </row>
    <row r="712" spans="1:17">
      <c r="A712">
        <v>647</v>
      </c>
      <c r="B712">
        <v>10000129</v>
      </c>
      <c r="C712">
        <f>+PE70</f>
        <v>0</v>
      </c>
      <c r="D712" t="s">
        <v>20</v>
      </c>
      <c r="E712">
        <v>610761600000</v>
      </c>
      <c r="F712" t="s">
        <v>20</v>
      </c>
      <c r="G712">
        <v>1</v>
      </c>
      <c r="H712" t="s">
        <v>4875</v>
      </c>
      <c r="I712" t="s">
        <v>4876</v>
      </c>
      <c r="J712" t="s">
        <v>20</v>
      </c>
      <c r="K712" t="s">
        <v>21</v>
      </c>
      <c r="L712">
        <v>0</v>
      </c>
      <c r="M712">
        <v>0</v>
      </c>
      <c r="N712" t="s">
        <v>22</v>
      </c>
      <c r="O712">
        <v>6</v>
      </c>
      <c r="P712">
        <v>710369.56000000203</v>
      </c>
      <c r="Q712">
        <v>7071739.0700000003</v>
      </c>
    </row>
    <row r="713" spans="1:17">
      <c r="A713">
        <v>751</v>
      </c>
      <c r="B713">
        <v>40000477</v>
      </c>
      <c r="C713" t="e">
        <f>+#REF!</f>
        <v>#REF!</v>
      </c>
      <c r="D713" t="s">
        <v>274</v>
      </c>
      <c r="E713">
        <v>1112194315000</v>
      </c>
      <c r="F713">
        <v>1450185921000</v>
      </c>
      <c r="G713">
        <v>1</v>
      </c>
      <c r="H713" t="s">
        <v>4665</v>
      </c>
      <c r="I713" t="s">
        <v>4666</v>
      </c>
      <c r="J713" t="s">
        <v>20</v>
      </c>
      <c r="K713" t="s">
        <v>21</v>
      </c>
      <c r="L713">
        <v>0</v>
      </c>
      <c r="M713">
        <v>0</v>
      </c>
      <c r="N713" t="s">
        <v>22</v>
      </c>
      <c r="O713">
        <v>6</v>
      </c>
      <c r="P713">
        <v>861000.82</v>
      </c>
      <c r="Q713">
        <v>6302793.9699999997</v>
      </c>
    </row>
    <row r="714" spans="1:17">
      <c r="A714">
        <v>211</v>
      </c>
      <c r="B714">
        <v>20000786</v>
      </c>
      <c r="C714">
        <f>+PE508</f>
        <v>0</v>
      </c>
      <c r="D714" t="s">
        <v>168</v>
      </c>
      <c r="E714">
        <v>969321600000</v>
      </c>
      <c r="F714">
        <v>1453478249000</v>
      </c>
      <c r="G714">
        <v>1</v>
      </c>
      <c r="H714" t="s">
        <v>1995</v>
      </c>
      <c r="I714" t="s">
        <v>1996</v>
      </c>
      <c r="J714" t="s">
        <v>186</v>
      </c>
      <c r="K714" t="s">
        <v>21</v>
      </c>
      <c r="L714">
        <v>0</v>
      </c>
      <c r="M714">
        <v>0</v>
      </c>
      <c r="N714" t="s">
        <v>22</v>
      </c>
      <c r="O714">
        <v>6</v>
      </c>
      <c r="P714">
        <v>1055081.25</v>
      </c>
      <c r="Q714">
        <v>6838698.3300000001</v>
      </c>
    </row>
    <row r="715" spans="1:17">
      <c r="A715">
        <v>460</v>
      </c>
      <c r="B715">
        <v>20000298</v>
      </c>
      <c r="C715">
        <f>+PE260</f>
        <v>0</v>
      </c>
      <c r="D715" t="s">
        <v>152</v>
      </c>
      <c r="E715">
        <v>1179768924000</v>
      </c>
      <c r="F715">
        <v>1276251907000</v>
      </c>
      <c r="G715">
        <v>1</v>
      </c>
      <c r="H715" t="s">
        <v>3846</v>
      </c>
      <c r="I715" t="s">
        <v>3847</v>
      </c>
      <c r="J715" t="s">
        <v>3848</v>
      </c>
      <c r="K715" t="s">
        <v>21</v>
      </c>
      <c r="L715">
        <v>0</v>
      </c>
      <c r="M715">
        <v>0</v>
      </c>
      <c r="N715" t="s">
        <v>22</v>
      </c>
      <c r="O715">
        <v>6</v>
      </c>
      <c r="P715">
        <v>982611.10000000102</v>
      </c>
      <c r="Q715">
        <v>6906698.9000000004</v>
      </c>
    </row>
    <row r="716" spans="1:17">
      <c r="A716">
        <v>687</v>
      </c>
      <c r="B716">
        <v>60000773</v>
      </c>
      <c r="C716">
        <f>+PE34</f>
        <v>0</v>
      </c>
      <c r="D716" t="s">
        <v>23</v>
      </c>
      <c r="E716" s="1">
        <v>990576000000</v>
      </c>
      <c r="F716">
        <v>1231163563000</v>
      </c>
      <c r="G716">
        <v>1</v>
      </c>
      <c r="H716" t="s">
        <v>4690</v>
      </c>
      <c r="I716" t="s">
        <v>4691</v>
      </c>
      <c r="J716" t="s">
        <v>20</v>
      </c>
      <c r="K716" t="s">
        <v>21</v>
      </c>
      <c r="L716">
        <v>0</v>
      </c>
      <c r="M716">
        <v>0</v>
      </c>
      <c r="N716" t="s">
        <v>22</v>
      </c>
      <c r="O716">
        <v>6</v>
      </c>
      <c r="P716">
        <v>228247.45000000301</v>
      </c>
      <c r="Q716">
        <v>6766968.9800000004</v>
      </c>
    </row>
    <row r="717" spans="1:17">
      <c r="A717">
        <v>523</v>
      </c>
      <c r="B717">
        <v>10000564</v>
      </c>
      <c r="C717">
        <f>+PE199</f>
        <v>0</v>
      </c>
      <c r="D717" t="s">
        <v>168</v>
      </c>
      <c r="E717">
        <v>610761600000</v>
      </c>
      <c r="F717">
        <v>1455538507000</v>
      </c>
      <c r="G717">
        <v>1</v>
      </c>
      <c r="H717" t="s">
        <v>5683</v>
      </c>
      <c r="I717" t="s">
        <v>5684</v>
      </c>
      <c r="J717" t="s">
        <v>20</v>
      </c>
      <c r="K717" t="s">
        <v>21</v>
      </c>
      <c r="L717">
        <v>0</v>
      </c>
      <c r="M717">
        <v>0</v>
      </c>
      <c r="N717" t="s">
        <v>22</v>
      </c>
      <c r="O717">
        <v>6</v>
      </c>
      <c r="P717">
        <v>761875.54999999702</v>
      </c>
      <c r="Q717">
        <v>7014808.9699999997</v>
      </c>
    </row>
    <row r="718" spans="1:17">
      <c r="A718">
        <v>632</v>
      </c>
      <c r="B718">
        <v>70000188</v>
      </c>
      <c r="C718">
        <f>+PE91</f>
        <v>0</v>
      </c>
      <c r="D718" t="s">
        <v>20</v>
      </c>
      <c r="E718">
        <v>610761600000</v>
      </c>
      <c r="F718" t="s">
        <v>20</v>
      </c>
      <c r="G718">
        <v>1</v>
      </c>
      <c r="H718" t="s">
        <v>6272</v>
      </c>
      <c r="I718" t="s">
        <v>6273</v>
      </c>
      <c r="J718" t="s">
        <v>20</v>
      </c>
      <c r="K718" t="s">
        <v>21</v>
      </c>
      <c r="L718">
        <v>0</v>
      </c>
      <c r="M718">
        <v>0</v>
      </c>
      <c r="N718" t="s">
        <v>22</v>
      </c>
      <c r="O718">
        <v>6</v>
      </c>
      <c r="P718">
        <v>495666.31000000198</v>
      </c>
      <c r="Q718">
        <v>6936747.5599999996</v>
      </c>
    </row>
    <row r="719" spans="1:17">
      <c r="A719">
        <v>312</v>
      </c>
      <c r="B719">
        <v>50001463</v>
      </c>
      <c r="C719">
        <f>+PE412</f>
        <v>0</v>
      </c>
      <c r="D719" t="s">
        <v>30</v>
      </c>
      <c r="E719">
        <v>1105612344000</v>
      </c>
      <c r="F719">
        <v>1343235303000</v>
      </c>
      <c r="G719">
        <v>1</v>
      </c>
      <c r="H719" t="s">
        <v>2586</v>
      </c>
      <c r="I719" t="s">
        <v>2587</v>
      </c>
      <c r="J719" t="s">
        <v>20</v>
      </c>
      <c r="K719" t="s">
        <v>21</v>
      </c>
      <c r="L719">
        <v>0</v>
      </c>
      <c r="M719">
        <v>0</v>
      </c>
      <c r="N719" t="s">
        <v>22</v>
      </c>
      <c r="O719">
        <v>6</v>
      </c>
      <c r="P719">
        <v>570147.53000000096</v>
      </c>
      <c r="Q719">
        <v>6270744.5599999996</v>
      </c>
    </row>
    <row r="720" spans="1:17">
      <c r="A720">
        <v>287</v>
      </c>
      <c r="B720">
        <v>70051704</v>
      </c>
      <c r="C720">
        <f>+PE438</f>
        <v>0</v>
      </c>
      <c r="D720" t="s">
        <v>274</v>
      </c>
      <c r="E720">
        <v>1424277143000</v>
      </c>
      <c r="F720">
        <v>1424277064000</v>
      </c>
      <c r="G720">
        <v>1</v>
      </c>
      <c r="H720" t="s">
        <v>2421</v>
      </c>
      <c r="I720" t="s">
        <v>2422</v>
      </c>
      <c r="J720" t="s">
        <v>20</v>
      </c>
      <c r="K720" t="s">
        <v>21</v>
      </c>
      <c r="L720">
        <v>0</v>
      </c>
      <c r="M720">
        <v>0</v>
      </c>
      <c r="N720" t="s">
        <v>22</v>
      </c>
      <c r="O720">
        <v>6</v>
      </c>
      <c r="P720">
        <v>773777.92000000202</v>
      </c>
      <c r="Q720">
        <v>6277342.3499999996</v>
      </c>
    </row>
    <row r="721" spans="1:17">
      <c r="A721">
        <v>916</v>
      </c>
      <c r="B721">
        <v>20001184</v>
      </c>
      <c r="C721" t="e">
        <f>+#REF!</f>
        <v>#REF!</v>
      </c>
      <c r="D721" t="s">
        <v>77</v>
      </c>
      <c r="E721">
        <v>778982400000</v>
      </c>
      <c r="F721">
        <v>1329924997000</v>
      </c>
      <c r="G721">
        <v>1</v>
      </c>
      <c r="H721" t="s">
        <v>8178</v>
      </c>
      <c r="I721" t="s">
        <v>8179</v>
      </c>
      <c r="J721" t="s">
        <v>20</v>
      </c>
      <c r="K721" t="s">
        <v>21</v>
      </c>
      <c r="L721">
        <v>0</v>
      </c>
      <c r="M721">
        <v>0</v>
      </c>
      <c r="N721" t="s">
        <v>22</v>
      </c>
      <c r="O721">
        <v>6</v>
      </c>
      <c r="P721">
        <v>841279.43999999797</v>
      </c>
      <c r="Q721">
        <v>6777044.46</v>
      </c>
    </row>
    <row r="722" spans="1:17">
      <c r="A722">
        <v>739</v>
      </c>
      <c r="B722">
        <v>70029477</v>
      </c>
      <c r="C722" t="e">
        <f>+#REF!</f>
        <v>#REF!</v>
      </c>
      <c r="D722" t="s">
        <v>152</v>
      </c>
      <c r="E722">
        <v>1298365634000</v>
      </c>
      <c r="F722">
        <v>1271065435000</v>
      </c>
      <c r="G722">
        <v>1</v>
      </c>
      <c r="H722" t="s">
        <v>4819</v>
      </c>
      <c r="I722" t="s">
        <v>4820</v>
      </c>
      <c r="J722" t="s">
        <v>98</v>
      </c>
      <c r="K722" t="s">
        <v>21</v>
      </c>
      <c r="L722">
        <v>0</v>
      </c>
      <c r="M722">
        <v>0</v>
      </c>
      <c r="N722" t="s">
        <v>22</v>
      </c>
      <c r="O722">
        <v>6</v>
      </c>
      <c r="P722">
        <v>572921.85999999905</v>
      </c>
      <c r="Q722">
        <v>6273225.9800000004</v>
      </c>
    </row>
    <row r="723" spans="1:17">
      <c r="A723">
        <v>215</v>
      </c>
      <c r="B723">
        <v>30000102</v>
      </c>
      <c r="C723">
        <f>+PE513</f>
        <v>0</v>
      </c>
      <c r="D723" t="s">
        <v>168</v>
      </c>
      <c r="E723">
        <v>1336734760000</v>
      </c>
      <c r="F723">
        <v>1450369173000</v>
      </c>
      <c r="G723">
        <v>1</v>
      </c>
      <c r="H723" t="s">
        <v>2022</v>
      </c>
      <c r="I723" t="s">
        <v>2023</v>
      </c>
      <c r="J723" t="s">
        <v>20</v>
      </c>
      <c r="K723" t="s">
        <v>21</v>
      </c>
      <c r="L723">
        <v>0</v>
      </c>
      <c r="M723">
        <v>0</v>
      </c>
      <c r="N723" t="s">
        <v>22</v>
      </c>
      <c r="O723">
        <v>6</v>
      </c>
      <c r="P723">
        <v>930864.07999999798</v>
      </c>
      <c r="Q723">
        <v>6689707.21</v>
      </c>
    </row>
    <row r="724" spans="1:17">
      <c r="A724">
        <v>935</v>
      </c>
      <c r="B724">
        <v>70052128</v>
      </c>
      <c r="C724" t="e">
        <f>+#REF!</f>
        <v>#REF!</v>
      </c>
      <c r="D724" t="s">
        <v>1094</v>
      </c>
      <c r="E724">
        <v>1424955944000</v>
      </c>
      <c r="F724">
        <v>1424955468000</v>
      </c>
      <c r="G724">
        <v>1</v>
      </c>
      <c r="H724" t="s">
        <v>2195</v>
      </c>
      <c r="I724" t="s">
        <v>2196</v>
      </c>
      <c r="J724" t="s">
        <v>20</v>
      </c>
      <c r="K724" t="s">
        <v>21</v>
      </c>
      <c r="L724">
        <v>0</v>
      </c>
      <c r="M724">
        <v>0</v>
      </c>
      <c r="N724" t="s">
        <v>22</v>
      </c>
      <c r="O724">
        <v>7</v>
      </c>
      <c r="P724">
        <v>529921.28000000096</v>
      </c>
      <c r="Q724">
        <v>6975901.9000000004</v>
      </c>
    </row>
    <row r="725" spans="1:17">
      <c r="A725">
        <v>936</v>
      </c>
      <c r="B725">
        <v>70052228</v>
      </c>
      <c r="C725" t="e">
        <f>+#REF!</f>
        <v>#REF!</v>
      </c>
      <c r="D725" t="s">
        <v>1094</v>
      </c>
      <c r="E725">
        <v>1424956452000</v>
      </c>
      <c r="F725">
        <v>1424955695000</v>
      </c>
      <c r="G725">
        <v>1</v>
      </c>
      <c r="H725" t="s">
        <v>2195</v>
      </c>
      <c r="I725" t="s">
        <v>2196</v>
      </c>
      <c r="J725" t="s">
        <v>20</v>
      </c>
      <c r="K725" t="s">
        <v>21</v>
      </c>
      <c r="L725">
        <v>0</v>
      </c>
      <c r="M725">
        <v>0</v>
      </c>
      <c r="N725" t="s">
        <v>22</v>
      </c>
      <c r="O725">
        <v>7</v>
      </c>
      <c r="P725">
        <v>529921.28000000096</v>
      </c>
      <c r="Q725">
        <v>6975901.9000000004</v>
      </c>
    </row>
    <row r="726" spans="1:17">
      <c r="A726">
        <v>937</v>
      </c>
      <c r="B726">
        <v>70052328</v>
      </c>
      <c r="C726" t="e">
        <f>+#REF!</f>
        <v>#REF!</v>
      </c>
      <c r="D726" t="s">
        <v>1094</v>
      </c>
      <c r="E726">
        <v>1424956593000</v>
      </c>
      <c r="F726">
        <v>1424955741000</v>
      </c>
      <c r="G726">
        <v>1</v>
      </c>
      <c r="H726" t="s">
        <v>2195</v>
      </c>
      <c r="I726" t="s">
        <v>2196</v>
      </c>
      <c r="J726" t="s">
        <v>20</v>
      </c>
      <c r="K726" t="s">
        <v>21</v>
      </c>
      <c r="L726">
        <v>0</v>
      </c>
      <c r="M726">
        <v>0</v>
      </c>
      <c r="N726" t="s">
        <v>22</v>
      </c>
      <c r="O726">
        <v>7</v>
      </c>
      <c r="P726">
        <v>529921.28000000096</v>
      </c>
      <c r="Q726">
        <v>6975901.9000000004</v>
      </c>
    </row>
    <row r="727" spans="1:17">
      <c r="A727">
        <v>938</v>
      </c>
      <c r="B727">
        <v>70052428</v>
      </c>
      <c r="C727" t="e">
        <f>+#REF!</f>
        <v>#REF!</v>
      </c>
      <c r="D727" t="s">
        <v>1094</v>
      </c>
      <c r="E727">
        <v>1424956729000</v>
      </c>
      <c r="F727">
        <v>1424955760000</v>
      </c>
      <c r="G727">
        <v>1</v>
      </c>
      <c r="H727" t="s">
        <v>2195</v>
      </c>
      <c r="I727" t="s">
        <v>2196</v>
      </c>
      <c r="J727" t="s">
        <v>20</v>
      </c>
      <c r="K727" t="s">
        <v>21</v>
      </c>
      <c r="L727">
        <v>0</v>
      </c>
      <c r="M727">
        <v>0</v>
      </c>
      <c r="N727" t="s">
        <v>22</v>
      </c>
      <c r="O727">
        <v>7</v>
      </c>
      <c r="P727">
        <v>529921.28000000096</v>
      </c>
      <c r="Q727">
        <v>6975901.9000000004</v>
      </c>
    </row>
    <row r="728" spans="1:17">
      <c r="A728">
        <v>195</v>
      </c>
      <c r="B728">
        <v>40000774</v>
      </c>
      <c r="C728">
        <f>+PE538</f>
        <v>0</v>
      </c>
      <c r="D728" t="s">
        <v>56</v>
      </c>
      <c r="E728">
        <v>956188800000</v>
      </c>
      <c r="F728">
        <v>1458151238000</v>
      </c>
      <c r="G728">
        <v>1</v>
      </c>
      <c r="H728" t="s">
        <v>1876</v>
      </c>
      <c r="I728" t="s">
        <v>1877</v>
      </c>
      <c r="J728" t="s">
        <v>1878</v>
      </c>
      <c r="K728" t="s">
        <v>21</v>
      </c>
      <c r="L728">
        <v>0</v>
      </c>
      <c r="M728">
        <v>0</v>
      </c>
      <c r="N728" t="s">
        <v>22</v>
      </c>
      <c r="O728">
        <v>6</v>
      </c>
      <c r="P728">
        <v>901750.78999999899</v>
      </c>
      <c r="Q728">
        <v>6266493.7999999998</v>
      </c>
    </row>
    <row r="729" spans="1:17">
      <c r="A729">
        <v>25</v>
      </c>
      <c r="B729">
        <v>70058904</v>
      </c>
      <c r="C729">
        <f>+PU709</f>
        <v>0</v>
      </c>
      <c r="D729" t="s">
        <v>274</v>
      </c>
      <c r="E729">
        <v>1442313474000</v>
      </c>
      <c r="F729">
        <v>1442313488000</v>
      </c>
      <c r="G729">
        <v>1</v>
      </c>
      <c r="H729" t="s">
        <v>275</v>
      </c>
      <c r="I729" t="s">
        <v>275</v>
      </c>
      <c r="J729" t="s">
        <v>20</v>
      </c>
      <c r="K729" t="s">
        <v>21</v>
      </c>
      <c r="L729">
        <v>0</v>
      </c>
      <c r="M729">
        <v>0</v>
      </c>
      <c r="N729" t="s">
        <v>267</v>
      </c>
      <c r="O729">
        <v>6</v>
      </c>
      <c r="P729">
        <v>840506.49560000002</v>
      </c>
      <c r="Q729">
        <v>6473162.5426000003</v>
      </c>
    </row>
    <row r="730" spans="1:17">
      <c r="A730">
        <v>742</v>
      </c>
      <c r="B730">
        <v>60000649</v>
      </c>
      <c r="C730" t="e">
        <f>+#REF!</f>
        <v>#REF!</v>
      </c>
      <c r="D730" t="s">
        <v>152</v>
      </c>
      <c r="E730">
        <v>787276800000</v>
      </c>
      <c r="F730">
        <v>1270044677000</v>
      </c>
      <c r="G730">
        <v>1</v>
      </c>
      <c r="H730" t="s">
        <v>5294</v>
      </c>
      <c r="I730" t="s">
        <v>5295</v>
      </c>
      <c r="J730" t="s">
        <v>20</v>
      </c>
      <c r="K730" t="s">
        <v>21</v>
      </c>
      <c r="L730">
        <v>0</v>
      </c>
      <c r="M730">
        <v>0</v>
      </c>
      <c r="N730" t="s">
        <v>22</v>
      </c>
      <c r="O730">
        <v>6</v>
      </c>
      <c r="P730">
        <v>511772.04999999702</v>
      </c>
      <c r="Q730">
        <v>6774822.8799999999</v>
      </c>
    </row>
    <row r="731" spans="1:17">
      <c r="A731">
        <v>481</v>
      </c>
      <c r="B731">
        <v>30002019</v>
      </c>
      <c r="C731">
        <f>+PE255</f>
        <v>0</v>
      </c>
      <c r="D731" t="s">
        <v>30</v>
      </c>
      <c r="E731">
        <v>1190130412000</v>
      </c>
      <c r="F731">
        <v>1360583409000</v>
      </c>
      <c r="G731">
        <v>1</v>
      </c>
      <c r="H731" t="s">
        <v>3960</v>
      </c>
      <c r="I731" t="s">
        <v>3961</v>
      </c>
      <c r="J731" t="s">
        <v>3962</v>
      </c>
      <c r="K731" t="s">
        <v>21</v>
      </c>
      <c r="L731">
        <v>0</v>
      </c>
      <c r="M731">
        <v>0</v>
      </c>
      <c r="N731" t="s">
        <v>22</v>
      </c>
      <c r="O731">
        <v>6</v>
      </c>
      <c r="P731">
        <v>910737.35000000102</v>
      </c>
      <c r="Q731">
        <v>6456714.3600000003</v>
      </c>
    </row>
    <row r="732" spans="1:17">
      <c r="A732">
        <v>592</v>
      </c>
      <c r="B732">
        <v>70001025</v>
      </c>
      <c r="C732">
        <f>+PE145</f>
        <v>0</v>
      </c>
      <c r="D732" t="s">
        <v>274</v>
      </c>
      <c r="E732">
        <v>774489600000</v>
      </c>
      <c r="F732">
        <v>1423844778000</v>
      </c>
      <c r="G732">
        <v>1</v>
      </c>
      <c r="H732" t="s">
        <v>4605</v>
      </c>
      <c r="I732" t="s">
        <v>4606</v>
      </c>
      <c r="J732" t="s">
        <v>20</v>
      </c>
      <c r="K732" t="s">
        <v>21</v>
      </c>
      <c r="L732">
        <v>0</v>
      </c>
      <c r="M732">
        <v>0</v>
      </c>
      <c r="N732" t="s">
        <v>22</v>
      </c>
      <c r="O732">
        <v>6</v>
      </c>
      <c r="P732">
        <v>650256.52000000305</v>
      </c>
      <c r="Q732">
        <v>6864380.3700000001</v>
      </c>
    </row>
    <row r="733" spans="1:17">
      <c r="A733">
        <v>370</v>
      </c>
      <c r="B733">
        <v>30000832</v>
      </c>
      <c r="C733">
        <f>+PE368</f>
        <v>0</v>
      </c>
      <c r="D733" t="s">
        <v>274</v>
      </c>
      <c r="E733">
        <v>1326286104000</v>
      </c>
      <c r="F733">
        <v>1415273321000</v>
      </c>
      <c r="G733">
        <v>1</v>
      </c>
      <c r="H733" t="s">
        <v>2498</v>
      </c>
      <c r="I733" t="s">
        <v>2498</v>
      </c>
      <c r="J733" t="s">
        <v>20</v>
      </c>
      <c r="K733" t="s">
        <v>21</v>
      </c>
      <c r="L733">
        <v>0</v>
      </c>
      <c r="M733">
        <v>0</v>
      </c>
      <c r="N733" t="s">
        <v>22</v>
      </c>
      <c r="O733">
        <v>6</v>
      </c>
      <c r="P733">
        <v>989158.09000000404</v>
      </c>
      <c r="Q733">
        <v>6541673.7000000002</v>
      </c>
    </row>
    <row r="734" spans="1:17">
      <c r="A734">
        <v>473</v>
      </c>
      <c r="B734">
        <v>70000291</v>
      </c>
      <c r="C734">
        <f>+PE266</f>
        <v>0</v>
      </c>
      <c r="D734" t="s">
        <v>168</v>
      </c>
      <c r="E734" s="1">
        <v>1006992000000</v>
      </c>
      <c r="F734">
        <v>1453822180000</v>
      </c>
      <c r="G734">
        <v>1</v>
      </c>
      <c r="H734" t="s">
        <v>4208</v>
      </c>
      <c r="I734" t="s">
        <v>4208</v>
      </c>
      <c r="J734" t="s">
        <v>20</v>
      </c>
      <c r="K734" t="s">
        <v>21</v>
      </c>
      <c r="L734">
        <v>0</v>
      </c>
      <c r="M734">
        <v>0</v>
      </c>
      <c r="N734" t="s">
        <v>22</v>
      </c>
      <c r="O734">
        <v>6</v>
      </c>
      <c r="P734">
        <v>634656.81999999995</v>
      </c>
      <c r="Q734">
        <v>6921636.2699999996</v>
      </c>
    </row>
    <row r="735" spans="1:17">
      <c r="A735">
        <v>461</v>
      </c>
      <c r="B735">
        <v>70001691</v>
      </c>
      <c r="C735">
        <f>+PE279</f>
        <v>0</v>
      </c>
      <c r="D735" t="s">
        <v>274</v>
      </c>
      <c r="E735">
        <v>956793600000</v>
      </c>
      <c r="F735">
        <v>1411405049000</v>
      </c>
      <c r="G735">
        <v>1</v>
      </c>
      <c r="H735" t="s">
        <v>3865</v>
      </c>
      <c r="I735" t="s">
        <v>3865</v>
      </c>
      <c r="J735" t="s">
        <v>3866</v>
      </c>
      <c r="K735" t="s">
        <v>21</v>
      </c>
      <c r="L735">
        <v>0</v>
      </c>
      <c r="M735">
        <v>0</v>
      </c>
      <c r="N735" t="s">
        <v>22</v>
      </c>
      <c r="O735">
        <v>6</v>
      </c>
      <c r="P735">
        <v>698756.29999999702</v>
      </c>
      <c r="Q735">
        <v>6809442.6200000001</v>
      </c>
    </row>
    <row r="736" spans="1:17">
      <c r="A736">
        <v>185</v>
      </c>
      <c r="B736">
        <v>50001075</v>
      </c>
      <c r="C736">
        <f>+PE556</f>
        <v>0</v>
      </c>
      <c r="D736" t="s">
        <v>274</v>
      </c>
      <c r="E736">
        <v>610761600000</v>
      </c>
      <c r="F736">
        <v>1465302607000</v>
      </c>
      <c r="G736">
        <v>1</v>
      </c>
      <c r="H736" t="s">
        <v>1791</v>
      </c>
      <c r="I736" t="s">
        <v>1792</v>
      </c>
      <c r="J736" t="s">
        <v>20</v>
      </c>
      <c r="K736" t="s">
        <v>21</v>
      </c>
      <c r="L736">
        <v>0</v>
      </c>
      <c r="M736">
        <v>0</v>
      </c>
      <c r="N736" t="s">
        <v>22</v>
      </c>
      <c r="O736">
        <v>6</v>
      </c>
      <c r="P736">
        <v>630827.95000000298</v>
      </c>
      <c r="Q736">
        <v>6317700.7400000002</v>
      </c>
    </row>
    <row r="737" spans="1:17">
      <c r="A737">
        <v>447</v>
      </c>
      <c r="B737">
        <v>20000463</v>
      </c>
      <c r="C737">
        <f>+PE295</f>
        <v>0</v>
      </c>
      <c r="D737" t="s">
        <v>20</v>
      </c>
      <c r="E737">
        <v>957398400000</v>
      </c>
      <c r="F737" t="s">
        <v>20</v>
      </c>
      <c r="G737">
        <v>1</v>
      </c>
      <c r="H737" t="s">
        <v>4399</v>
      </c>
      <c r="I737" t="s">
        <v>4400</v>
      </c>
      <c r="J737" t="s">
        <v>1142</v>
      </c>
      <c r="K737" t="s">
        <v>21</v>
      </c>
      <c r="L737">
        <v>0</v>
      </c>
      <c r="M737">
        <v>0</v>
      </c>
      <c r="N737" t="s">
        <v>22</v>
      </c>
      <c r="O737">
        <v>6</v>
      </c>
      <c r="P737">
        <v>934192</v>
      </c>
      <c r="Q737">
        <v>6889453.6699999999</v>
      </c>
    </row>
    <row r="738" spans="1:17">
      <c r="A738">
        <v>437</v>
      </c>
      <c r="B738">
        <v>70013702</v>
      </c>
      <c r="C738">
        <f>+PE307</f>
        <v>0</v>
      </c>
      <c r="D738" t="s">
        <v>274</v>
      </c>
      <c r="E738">
        <v>1291724306000</v>
      </c>
      <c r="F738">
        <v>1411562802000</v>
      </c>
      <c r="G738">
        <v>1</v>
      </c>
      <c r="H738" t="s">
        <v>7526</v>
      </c>
      <c r="I738" t="s">
        <v>7527</v>
      </c>
      <c r="J738" t="s">
        <v>7528</v>
      </c>
      <c r="K738" t="s">
        <v>21</v>
      </c>
      <c r="L738">
        <v>0</v>
      </c>
      <c r="M738">
        <v>0</v>
      </c>
      <c r="N738" t="s">
        <v>22</v>
      </c>
      <c r="O738">
        <v>7</v>
      </c>
      <c r="P738">
        <v>688849.54999999702</v>
      </c>
      <c r="Q738">
        <v>6877661.79</v>
      </c>
    </row>
    <row r="739" spans="1:17">
      <c r="A739">
        <v>714</v>
      </c>
      <c r="B739">
        <v>70000006</v>
      </c>
      <c r="C739">
        <f>+PE31</f>
        <v>0</v>
      </c>
      <c r="D739" t="s">
        <v>56</v>
      </c>
      <c r="E739">
        <v>822873600000</v>
      </c>
      <c r="F739">
        <v>1465212274000</v>
      </c>
      <c r="G739">
        <v>1</v>
      </c>
      <c r="H739" t="s">
        <v>3001</v>
      </c>
      <c r="I739" t="s">
        <v>3002</v>
      </c>
      <c r="J739" t="s">
        <v>3003</v>
      </c>
      <c r="K739" t="s">
        <v>21</v>
      </c>
      <c r="L739">
        <v>0</v>
      </c>
      <c r="M739">
        <v>0</v>
      </c>
      <c r="N739" t="s">
        <v>22</v>
      </c>
      <c r="O739">
        <v>7</v>
      </c>
      <c r="P739">
        <v>572510.00999999803</v>
      </c>
      <c r="Q739">
        <v>6986309.6500000004</v>
      </c>
    </row>
    <row r="740" spans="1:17">
      <c r="A740">
        <v>979</v>
      </c>
      <c r="B740">
        <v>70000004</v>
      </c>
      <c r="C740" t="e">
        <f>+#REF!</f>
        <v>#REF!</v>
      </c>
      <c r="D740" t="s">
        <v>23</v>
      </c>
      <c r="E740">
        <v>822873600000</v>
      </c>
      <c r="F740">
        <v>1305025689000</v>
      </c>
      <c r="G740">
        <v>1</v>
      </c>
      <c r="H740" t="s">
        <v>3002</v>
      </c>
      <c r="I740" t="s">
        <v>3002</v>
      </c>
      <c r="J740" t="s">
        <v>405</v>
      </c>
      <c r="K740" t="s">
        <v>21</v>
      </c>
      <c r="L740">
        <v>0</v>
      </c>
      <c r="M740">
        <v>0</v>
      </c>
      <c r="N740" t="s">
        <v>22</v>
      </c>
      <c r="O740">
        <v>7</v>
      </c>
      <c r="P740">
        <v>570934.92000000202</v>
      </c>
      <c r="Q740">
        <v>6988164.4800000004</v>
      </c>
    </row>
    <row r="741" spans="1:17">
      <c r="A741">
        <v>980</v>
      </c>
      <c r="B741">
        <v>70052928</v>
      </c>
      <c r="C741" t="e">
        <f>+#REF!</f>
        <v>#REF!</v>
      </c>
      <c r="D741" t="s">
        <v>1094</v>
      </c>
      <c r="E741">
        <v>1425033135000</v>
      </c>
      <c r="F741">
        <v>1425033036000</v>
      </c>
      <c r="G741">
        <v>1</v>
      </c>
      <c r="H741" t="s">
        <v>3002</v>
      </c>
      <c r="I741" t="s">
        <v>8262</v>
      </c>
      <c r="J741" t="s">
        <v>405</v>
      </c>
      <c r="K741" t="s">
        <v>21</v>
      </c>
      <c r="L741">
        <v>0</v>
      </c>
      <c r="M741">
        <v>0</v>
      </c>
      <c r="N741" t="s">
        <v>22</v>
      </c>
      <c r="O741">
        <v>7</v>
      </c>
      <c r="P741">
        <v>570934.92000000202</v>
      </c>
      <c r="Q741">
        <v>6988164.4800000004</v>
      </c>
    </row>
    <row r="742" spans="1:17">
      <c r="A742">
        <v>981</v>
      </c>
      <c r="B742">
        <v>70053028</v>
      </c>
      <c r="C742" t="e">
        <f>+#REF!</f>
        <v>#REF!</v>
      </c>
      <c r="D742" t="s">
        <v>1094</v>
      </c>
      <c r="E742">
        <v>1425033115000</v>
      </c>
      <c r="F742">
        <v>1425033091000</v>
      </c>
      <c r="G742">
        <v>1</v>
      </c>
      <c r="H742" t="s">
        <v>3002</v>
      </c>
      <c r="I742" t="s">
        <v>8262</v>
      </c>
      <c r="J742" t="s">
        <v>405</v>
      </c>
      <c r="K742" t="s">
        <v>21</v>
      </c>
      <c r="L742">
        <v>0</v>
      </c>
      <c r="M742">
        <v>0</v>
      </c>
      <c r="N742" t="s">
        <v>22</v>
      </c>
      <c r="O742">
        <v>7</v>
      </c>
      <c r="P742">
        <v>570934.92000000202</v>
      </c>
      <c r="Q742">
        <v>6988164.4800000004</v>
      </c>
    </row>
    <row r="743" spans="1:17">
      <c r="A743">
        <v>861</v>
      </c>
      <c r="B743">
        <v>70043695</v>
      </c>
      <c r="C743" t="e">
        <f>+#REF!</f>
        <v>#REF!</v>
      </c>
      <c r="D743" t="s">
        <v>274</v>
      </c>
      <c r="E743">
        <v>1385132986000</v>
      </c>
      <c r="F743">
        <v>1391618673000</v>
      </c>
      <c r="G743">
        <v>1</v>
      </c>
      <c r="H743" t="s">
        <v>7468</v>
      </c>
      <c r="I743" t="s">
        <v>7469</v>
      </c>
      <c r="J743" t="s">
        <v>26</v>
      </c>
      <c r="K743" t="s">
        <v>21</v>
      </c>
      <c r="L743">
        <v>0</v>
      </c>
      <c r="M743">
        <v>0</v>
      </c>
      <c r="N743" t="s">
        <v>22</v>
      </c>
      <c r="O743">
        <v>6</v>
      </c>
      <c r="P743">
        <v>902017.18999999797</v>
      </c>
      <c r="Q743">
        <v>6473265.2699999996</v>
      </c>
    </row>
    <row r="744" spans="1:17">
      <c r="A744">
        <v>39</v>
      </c>
      <c r="B744">
        <v>10000615</v>
      </c>
      <c r="C744">
        <f>+PE710</f>
        <v>0</v>
      </c>
      <c r="D744" t="s">
        <v>17</v>
      </c>
      <c r="E744">
        <v>610761600000</v>
      </c>
      <c r="F744">
        <v>1312299898000</v>
      </c>
      <c r="G744">
        <v>1</v>
      </c>
      <c r="H744" t="s">
        <v>420</v>
      </c>
      <c r="I744" t="s">
        <v>421</v>
      </c>
      <c r="J744" t="s">
        <v>20</v>
      </c>
      <c r="K744" t="s">
        <v>21</v>
      </c>
      <c r="L744">
        <v>0</v>
      </c>
      <c r="M744">
        <v>0</v>
      </c>
      <c r="N744" t="s">
        <v>22</v>
      </c>
      <c r="O744">
        <v>6</v>
      </c>
      <c r="P744">
        <v>726115.52000000305</v>
      </c>
      <c r="Q744">
        <v>6998518.6600000001</v>
      </c>
    </row>
    <row r="745" spans="1:17">
      <c r="A745">
        <v>429</v>
      </c>
      <c r="B745">
        <v>30001154</v>
      </c>
      <c r="C745">
        <f>+PE321</f>
        <v>0</v>
      </c>
      <c r="D745" t="s">
        <v>274</v>
      </c>
      <c r="E745">
        <v>815011200000</v>
      </c>
      <c r="F745">
        <v>1424105885000</v>
      </c>
      <c r="G745">
        <v>1</v>
      </c>
      <c r="H745" t="s">
        <v>7105</v>
      </c>
      <c r="I745" t="s">
        <v>7106</v>
      </c>
      <c r="J745" t="s">
        <v>20</v>
      </c>
      <c r="K745" t="s">
        <v>21</v>
      </c>
      <c r="L745">
        <v>0</v>
      </c>
      <c r="M745">
        <v>0</v>
      </c>
      <c r="N745" t="s">
        <v>22</v>
      </c>
      <c r="O745">
        <v>6</v>
      </c>
      <c r="P745">
        <v>840174.50999999803</v>
      </c>
      <c r="Q745">
        <v>6517442.1100000003</v>
      </c>
    </row>
    <row r="746" spans="1:17">
      <c r="A746">
        <v>838</v>
      </c>
      <c r="B746">
        <v>70000943</v>
      </c>
      <c r="C746" t="e">
        <f>+#REF!</f>
        <v>#REF!</v>
      </c>
      <c r="D746" t="s">
        <v>20</v>
      </c>
      <c r="E746">
        <v>774489600000</v>
      </c>
      <c r="F746" t="s">
        <v>20</v>
      </c>
      <c r="G746">
        <v>1</v>
      </c>
      <c r="H746" t="s">
        <v>7657</v>
      </c>
      <c r="I746" t="s">
        <v>7658</v>
      </c>
      <c r="J746" t="s">
        <v>20</v>
      </c>
      <c r="K746" t="s">
        <v>21</v>
      </c>
      <c r="L746">
        <v>0</v>
      </c>
      <c r="M746">
        <v>0</v>
      </c>
      <c r="N746" t="s">
        <v>22</v>
      </c>
      <c r="O746">
        <v>6</v>
      </c>
      <c r="P746">
        <v>647293.89999999898</v>
      </c>
      <c r="Q746">
        <v>6866881.1399999997</v>
      </c>
    </row>
    <row r="747" spans="1:17">
      <c r="A747">
        <v>609</v>
      </c>
      <c r="B747">
        <v>70000569</v>
      </c>
      <c r="C747">
        <f>+PE143</f>
        <v>0</v>
      </c>
      <c r="D747" t="s">
        <v>264</v>
      </c>
      <c r="E747">
        <v>774489600000</v>
      </c>
      <c r="F747">
        <v>1393590875000</v>
      </c>
      <c r="G747">
        <v>1</v>
      </c>
      <c r="H747" t="s">
        <v>1368</v>
      </c>
      <c r="I747" t="s">
        <v>1369</v>
      </c>
      <c r="J747" t="s">
        <v>20</v>
      </c>
      <c r="K747" t="s">
        <v>21</v>
      </c>
      <c r="L747">
        <v>0</v>
      </c>
      <c r="M747">
        <v>0</v>
      </c>
      <c r="N747" t="s">
        <v>22</v>
      </c>
      <c r="O747">
        <v>6</v>
      </c>
      <c r="P747">
        <v>648046.85000000102</v>
      </c>
      <c r="Q747">
        <v>6895567.4299999997</v>
      </c>
    </row>
    <row r="748" spans="1:17">
      <c r="A748">
        <v>511</v>
      </c>
      <c r="B748">
        <v>10001001</v>
      </c>
      <c r="C748">
        <f>+PE242</f>
        <v>0</v>
      </c>
      <c r="D748" t="s">
        <v>168</v>
      </c>
      <c r="E748">
        <v>963446400000</v>
      </c>
      <c r="F748">
        <v>1450427261000</v>
      </c>
      <c r="G748">
        <v>1</v>
      </c>
      <c r="H748" t="s">
        <v>6190</v>
      </c>
      <c r="I748" t="s">
        <v>6191</v>
      </c>
      <c r="J748" t="s">
        <v>20</v>
      </c>
      <c r="K748" t="s">
        <v>21</v>
      </c>
      <c r="L748">
        <v>0</v>
      </c>
      <c r="M748">
        <v>0</v>
      </c>
      <c r="N748" t="s">
        <v>22</v>
      </c>
      <c r="O748">
        <v>6</v>
      </c>
      <c r="P748">
        <v>688611.82999999798</v>
      </c>
      <c r="Q748">
        <v>6965872.3399999999</v>
      </c>
    </row>
    <row r="749" spans="1:17">
      <c r="A749">
        <v>933</v>
      </c>
      <c r="B749">
        <v>70056904</v>
      </c>
      <c r="C749" t="e">
        <f>+#REF!</f>
        <v>#REF!</v>
      </c>
      <c r="D749" t="s">
        <v>264</v>
      </c>
      <c r="E749">
        <v>1467371921000</v>
      </c>
      <c r="F749">
        <v>1432827477000</v>
      </c>
      <c r="G749">
        <v>1</v>
      </c>
      <c r="H749" t="s">
        <v>8333</v>
      </c>
      <c r="I749" t="s">
        <v>8334</v>
      </c>
      <c r="J749" t="s">
        <v>3721</v>
      </c>
      <c r="K749" t="s">
        <v>21</v>
      </c>
      <c r="L749">
        <v>0</v>
      </c>
      <c r="M749">
        <v>0</v>
      </c>
      <c r="N749" t="s">
        <v>22</v>
      </c>
      <c r="O749">
        <v>6</v>
      </c>
      <c r="P749">
        <v>399038.31000000198</v>
      </c>
      <c r="Q749">
        <v>6775463.7999999998</v>
      </c>
    </row>
    <row r="750" spans="1:17">
      <c r="A750">
        <v>491</v>
      </c>
      <c r="B750">
        <v>50000643</v>
      </c>
      <c r="C750">
        <f>+PE264</f>
        <v>0</v>
      </c>
      <c r="D750" t="s">
        <v>20</v>
      </c>
      <c r="E750">
        <v>610761600000</v>
      </c>
      <c r="F750" t="s">
        <v>20</v>
      </c>
      <c r="G750">
        <v>1</v>
      </c>
      <c r="H750" t="s">
        <v>4283</v>
      </c>
      <c r="I750" t="s">
        <v>4284</v>
      </c>
      <c r="J750" t="s">
        <v>20</v>
      </c>
      <c r="K750" t="s">
        <v>21</v>
      </c>
      <c r="L750">
        <v>0</v>
      </c>
      <c r="M750">
        <v>0</v>
      </c>
      <c r="N750" t="s">
        <v>22</v>
      </c>
      <c r="O750">
        <v>6</v>
      </c>
      <c r="P750">
        <v>410123.63000000297</v>
      </c>
      <c r="Q750">
        <v>6416616.4199999999</v>
      </c>
    </row>
    <row r="751" spans="1:17">
      <c r="A751">
        <v>32</v>
      </c>
      <c r="B751">
        <v>70059664</v>
      </c>
      <c r="C751">
        <f>+PU725</f>
        <v>0</v>
      </c>
      <c r="D751" t="s">
        <v>264</v>
      </c>
      <c r="E751">
        <v>1467386948000</v>
      </c>
      <c r="F751">
        <v>1449488614000</v>
      </c>
      <c r="G751">
        <v>1</v>
      </c>
      <c r="H751" t="s">
        <v>301</v>
      </c>
      <c r="I751" t="s">
        <v>302</v>
      </c>
      <c r="J751" t="s">
        <v>303</v>
      </c>
      <c r="K751" t="s">
        <v>21</v>
      </c>
      <c r="L751">
        <v>0</v>
      </c>
      <c r="M751">
        <v>0</v>
      </c>
      <c r="N751" t="s">
        <v>267</v>
      </c>
      <c r="O751">
        <v>7</v>
      </c>
      <c r="P751">
        <v>614070.88509999996</v>
      </c>
      <c r="Q751">
        <v>7092242.5577999996</v>
      </c>
    </row>
    <row r="752" spans="1:17">
      <c r="A752">
        <v>507</v>
      </c>
      <c r="B752">
        <v>50001352</v>
      </c>
      <c r="C752">
        <f>+PE250</f>
        <v>0</v>
      </c>
      <c r="D752" t="s">
        <v>264</v>
      </c>
      <c r="E752">
        <v>1082419200000</v>
      </c>
      <c r="F752">
        <v>1410196271000</v>
      </c>
      <c r="G752">
        <v>1</v>
      </c>
      <c r="H752" t="s">
        <v>5117</v>
      </c>
      <c r="I752" t="s">
        <v>5118</v>
      </c>
      <c r="J752" t="s">
        <v>20</v>
      </c>
      <c r="K752" t="s">
        <v>21</v>
      </c>
      <c r="L752">
        <v>0</v>
      </c>
      <c r="M752">
        <v>0</v>
      </c>
      <c r="N752" t="s">
        <v>22</v>
      </c>
      <c r="O752">
        <v>6</v>
      </c>
      <c r="P752">
        <v>769847.28999999899</v>
      </c>
      <c r="Q752">
        <v>6279234.1100000003</v>
      </c>
    </row>
    <row r="753" spans="1:17">
      <c r="A753">
        <v>880</v>
      </c>
      <c r="B753">
        <v>40000260</v>
      </c>
      <c r="C753" t="e">
        <f>+#REF!</f>
        <v>#REF!</v>
      </c>
      <c r="D753" t="s">
        <v>77</v>
      </c>
      <c r="E753">
        <v>610761600000</v>
      </c>
      <c r="F753">
        <v>1317822065000</v>
      </c>
      <c r="G753">
        <v>1</v>
      </c>
      <c r="H753" t="s">
        <v>7328</v>
      </c>
      <c r="I753" t="s">
        <v>7329</v>
      </c>
      <c r="J753" t="s">
        <v>7330</v>
      </c>
      <c r="K753" t="s">
        <v>21</v>
      </c>
      <c r="L753">
        <v>0</v>
      </c>
      <c r="M753">
        <v>0</v>
      </c>
      <c r="N753" t="s">
        <v>22</v>
      </c>
      <c r="O753">
        <v>6</v>
      </c>
      <c r="P753">
        <v>837613.35000000102</v>
      </c>
      <c r="Q753">
        <v>6340351.5499999998</v>
      </c>
    </row>
    <row r="754" spans="1:17">
      <c r="A754">
        <v>22</v>
      </c>
      <c r="B754">
        <v>60001084</v>
      </c>
      <c r="C754">
        <f>+PE738</f>
        <v>0</v>
      </c>
      <c r="D754" t="s">
        <v>77</v>
      </c>
      <c r="E754">
        <v>787276800000</v>
      </c>
      <c r="F754">
        <v>1325781300000</v>
      </c>
      <c r="G754">
        <v>1</v>
      </c>
      <c r="H754" t="s">
        <v>4094</v>
      </c>
      <c r="I754" t="s">
        <v>4095</v>
      </c>
      <c r="J754" t="s">
        <v>26</v>
      </c>
      <c r="K754" t="s">
        <v>21</v>
      </c>
      <c r="L754">
        <v>0</v>
      </c>
      <c r="M754">
        <v>0</v>
      </c>
      <c r="N754" t="s">
        <v>22</v>
      </c>
      <c r="O754">
        <v>7</v>
      </c>
      <c r="P754">
        <v>547798.04999999702</v>
      </c>
      <c r="Q754">
        <v>6721133.5700000003</v>
      </c>
    </row>
    <row r="755" spans="1:17">
      <c r="A755">
        <v>253</v>
      </c>
      <c r="B755">
        <v>70001046</v>
      </c>
      <c r="C755">
        <f>+PE507</f>
        <v>0</v>
      </c>
      <c r="D755" t="s">
        <v>83</v>
      </c>
      <c r="E755">
        <v>1007942400000</v>
      </c>
      <c r="F755">
        <v>1358761139000</v>
      </c>
      <c r="G755">
        <v>1</v>
      </c>
      <c r="H755" t="s">
        <v>6518</v>
      </c>
      <c r="I755" t="s">
        <v>6519</v>
      </c>
      <c r="J755" t="s">
        <v>20</v>
      </c>
      <c r="K755" t="s">
        <v>21</v>
      </c>
      <c r="L755">
        <v>0</v>
      </c>
      <c r="M755">
        <v>0</v>
      </c>
      <c r="N755" t="s">
        <v>22</v>
      </c>
      <c r="O755">
        <v>6</v>
      </c>
      <c r="P755">
        <v>664065.31000000203</v>
      </c>
      <c r="Q755">
        <v>6862983.6799999997</v>
      </c>
    </row>
    <row r="756" spans="1:17">
      <c r="A756">
        <v>219</v>
      </c>
      <c r="B756">
        <v>50000135</v>
      </c>
      <c r="C756">
        <f>+PE543</f>
        <v>0</v>
      </c>
      <c r="D756" t="s">
        <v>168</v>
      </c>
      <c r="E756">
        <v>1459506804000</v>
      </c>
      <c r="F756" t="s">
        <v>20</v>
      </c>
      <c r="G756">
        <v>1</v>
      </c>
      <c r="H756" t="s">
        <v>1662</v>
      </c>
      <c r="I756" t="s">
        <v>1662</v>
      </c>
      <c r="J756" t="s">
        <v>20</v>
      </c>
      <c r="K756" t="s">
        <v>21</v>
      </c>
      <c r="L756">
        <v>0</v>
      </c>
      <c r="M756">
        <v>0</v>
      </c>
      <c r="N756" t="s">
        <v>22</v>
      </c>
      <c r="O756">
        <v>7</v>
      </c>
      <c r="P756">
        <v>533655.46000000101</v>
      </c>
      <c r="Q756">
        <v>6536887.25</v>
      </c>
    </row>
    <row r="757" spans="1:17">
      <c r="A757">
        <v>7</v>
      </c>
      <c r="B757">
        <v>70001632</v>
      </c>
      <c r="C757">
        <f>+PE755</f>
        <v>0</v>
      </c>
      <c r="D757" t="s">
        <v>23</v>
      </c>
      <c r="E757">
        <v>774489600000</v>
      </c>
      <c r="F757">
        <v>1241011011000</v>
      </c>
      <c r="G757">
        <v>1</v>
      </c>
      <c r="H757" t="s">
        <v>934</v>
      </c>
      <c r="I757" t="s">
        <v>935</v>
      </c>
      <c r="J757" t="s">
        <v>20</v>
      </c>
      <c r="K757" t="s">
        <v>21</v>
      </c>
      <c r="L757">
        <v>0</v>
      </c>
      <c r="M757">
        <v>0</v>
      </c>
      <c r="N757" t="s">
        <v>22</v>
      </c>
      <c r="O757">
        <v>6</v>
      </c>
      <c r="P757">
        <v>675415.03999999899</v>
      </c>
      <c r="Q757">
        <v>6827705.8200000003</v>
      </c>
    </row>
    <row r="758" spans="1:17">
      <c r="A758">
        <v>57</v>
      </c>
      <c r="B758">
        <v>70056927</v>
      </c>
      <c r="C758">
        <f>+PU706</f>
        <v>0</v>
      </c>
      <c r="D758" t="s">
        <v>168</v>
      </c>
      <c r="E758">
        <v>1432815549000</v>
      </c>
      <c r="F758">
        <v>1432815426000</v>
      </c>
      <c r="G758">
        <v>1</v>
      </c>
      <c r="H758" t="s">
        <v>515</v>
      </c>
      <c r="I758" t="s">
        <v>516</v>
      </c>
      <c r="J758" t="s">
        <v>20</v>
      </c>
      <c r="K758" t="s">
        <v>21</v>
      </c>
      <c r="L758">
        <v>0</v>
      </c>
      <c r="M758">
        <v>0</v>
      </c>
      <c r="N758" t="s">
        <v>267</v>
      </c>
      <c r="O758">
        <v>6</v>
      </c>
      <c r="P758">
        <v>178406.87070000201</v>
      </c>
      <c r="Q758">
        <v>6848033.5582999997</v>
      </c>
    </row>
    <row r="759" spans="1:17">
      <c r="A759">
        <v>522</v>
      </c>
      <c r="B759">
        <v>70033577</v>
      </c>
      <c r="C759">
        <f>+PE243</f>
        <v>0</v>
      </c>
      <c r="D759" t="s">
        <v>274</v>
      </c>
      <c r="E759">
        <v>1300711728000</v>
      </c>
      <c r="F759">
        <v>1453998835000</v>
      </c>
      <c r="G759">
        <v>1</v>
      </c>
      <c r="H759" t="s">
        <v>5670</v>
      </c>
      <c r="I759" t="s">
        <v>5671</v>
      </c>
      <c r="J759" t="s">
        <v>20</v>
      </c>
      <c r="K759" t="s">
        <v>21</v>
      </c>
      <c r="L759">
        <v>0</v>
      </c>
      <c r="M759">
        <v>0</v>
      </c>
      <c r="N759" t="s">
        <v>22</v>
      </c>
      <c r="O759">
        <v>7</v>
      </c>
      <c r="P759">
        <v>865460.45000000298</v>
      </c>
      <c r="Q759">
        <v>6253279.2699999996</v>
      </c>
    </row>
    <row r="760" spans="1:17">
      <c r="A760">
        <v>48</v>
      </c>
      <c r="B760">
        <v>70000764</v>
      </c>
      <c r="C760">
        <f>+PE718</f>
        <v>0</v>
      </c>
      <c r="D760" t="s">
        <v>17</v>
      </c>
      <c r="E760">
        <v>774489600000</v>
      </c>
      <c r="F760">
        <v>1297695040000</v>
      </c>
      <c r="G760">
        <v>1</v>
      </c>
      <c r="H760" t="s">
        <v>496</v>
      </c>
      <c r="I760" t="s">
        <v>497</v>
      </c>
      <c r="J760" t="s">
        <v>20</v>
      </c>
      <c r="K760" t="s">
        <v>21</v>
      </c>
      <c r="L760">
        <v>0</v>
      </c>
      <c r="M760">
        <v>0</v>
      </c>
      <c r="N760" t="s">
        <v>22</v>
      </c>
      <c r="O760">
        <v>7</v>
      </c>
      <c r="P760">
        <v>607191.57999999798</v>
      </c>
      <c r="Q760">
        <v>6874844.8799999999</v>
      </c>
    </row>
    <row r="761" spans="1:17">
      <c r="A761">
        <v>846</v>
      </c>
      <c r="B761">
        <v>70000760</v>
      </c>
      <c r="C761" t="e">
        <f>+#REF!</f>
        <v>#REF!</v>
      </c>
      <c r="D761" t="s">
        <v>20</v>
      </c>
      <c r="E761">
        <v>774489600000</v>
      </c>
      <c r="F761" t="s">
        <v>20</v>
      </c>
      <c r="G761">
        <v>1</v>
      </c>
      <c r="H761" t="s">
        <v>7686</v>
      </c>
      <c r="I761" t="s">
        <v>7687</v>
      </c>
      <c r="J761" t="s">
        <v>20</v>
      </c>
      <c r="K761" t="s">
        <v>21</v>
      </c>
      <c r="L761">
        <v>0</v>
      </c>
      <c r="M761">
        <v>0</v>
      </c>
      <c r="N761" t="s">
        <v>22</v>
      </c>
      <c r="O761">
        <v>6</v>
      </c>
      <c r="P761">
        <v>609254.75999999803</v>
      </c>
      <c r="Q761">
        <v>6874357.8700000001</v>
      </c>
    </row>
    <row r="762" spans="1:17">
      <c r="A762">
        <v>286</v>
      </c>
      <c r="B762">
        <v>50001004</v>
      </c>
      <c r="C762">
        <f>+PE481</f>
        <v>0</v>
      </c>
      <c r="D762" t="s">
        <v>274</v>
      </c>
      <c r="E762">
        <v>610761600000</v>
      </c>
      <c r="F762">
        <v>1424274430000</v>
      </c>
      <c r="G762">
        <v>1</v>
      </c>
      <c r="H762" t="s">
        <v>2419</v>
      </c>
      <c r="I762" t="s">
        <v>2420</v>
      </c>
      <c r="J762" t="s">
        <v>20</v>
      </c>
      <c r="K762" t="s">
        <v>21</v>
      </c>
      <c r="L762">
        <v>0</v>
      </c>
      <c r="M762">
        <v>0</v>
      </c>
      <c r="N762" t="s">
        <v>22</v>
      </c>
      <c r="O762">
        <v>6</v>
      </c>
      <c r="P762">
        <v>679942.02000000305</v>
      </c>
      <c r="Q762">
        <v>6329379.1799999997</v>
      </c>
    </row>
    <row r="763" spans="1:17">
      <c r="A763">
        <v>940</v>
      </c>
      <c r="B763">
        <v>50001980</v>
      </c>
      <c r="C763" t="e">
        <f>+#REF!</f>
        <v>#REF!</v>
      </c>
      <c r="D763" t="s">
        <v>38</v>
      </c>
      <c r="E763">
        <v>905385600000</v>
      </c>
      <c r="F763">
        <v>1195550848000</v>
      </c>
      <c r="G763">
        <v>1</v>
      </c>
      <c r="H763" t="s">
        <v>8339</v>
      </c>
      <c r="I763" t="s">
        <v>7884</v>
      </c>
      <c r="J763" t="s">
        <v>20</v>
      </c>
      <c r="K763" t="s">
        <v>21</v>
      </c>
      <c r="L763">
        <v>0</v>
      </c>
      <c r="M763">
        <v>0</v>
      </c>
      <c r="N763" t="s">
        <v>22</v>
      </c>
      <c r="O763">
        <v>6</v>
      </c>
      <c r="P763">
        <v>454820.53999999899</v>
      </c>
      <c r="Q763">
        <v>6195679.7400000002</v>
      </c>
    </row>
    <row r="764" spans="1:17">
      <c r="A764">
        <v>24</v>
      </c>
      <c r="B764">
        <v>70057695</v>
      </c>
      <c r="C764">
        <f>+PU745</f>
        <v>0</v>
      </c>
      <c r="D764" t="s">
        <v>264</v>
      </c>
      <c r="E764">
        <v>1438885746000</v>
      </c>
      <c r="F764">
        <v>1438885729000</v>
      </c>
      <c r="G764">
        <v>1</v>
      </c>
      <c r="H764" t="s">
        <v>272</v>
      </c>
      <c r="I764" t="s">
        <v>273</v>
      </c>
      <c r="J764" t="s">
        <v>20</v>
      </c>
      <c r="K764" t="s">
        <v>21</v>
      </c>
      <c r="L764">
        <v>0</v>
      </c>
      <c r="M764">
        <v>0</v>
      </c>
      <c r="N764" t="s">
        <v>267</v>
      </c>
      <c r="O764">
        <v>6</v>
      </c>
      <c r="P764">
        <v>978598.47909999604</v>
      </c>
      <c r="Q764">
        <v>6392994.0811999999</v>
      </c>
    </row>
    <row r="765" spans="1:17">
      <c r="A765">
        <v>941</v>
      </c>
      <c r="B765">
        <v>30002206</v>
      </c>
      <c r="C765" t="e">
        <f>+#REF!</f>
        <v>#REF!</v>
      </c>
      <c r="D765" t="s">
        <v>152</v>
      </c>
      <c r="E765">
        <v>610761600000</v>
      </c>
      <c r="F765">
        <v>1285767003000</v>
      </c>
      <c r="G765">
        <v>1</v>
      </c>
      <c r="H765" t="s">
        <v>8340</v>
      </c>
      <c r="I765" t="s">
        <v>8341</v>
      </c>
      <c r="J765" t="s">
        <v>20</v>
      </c>
      <c r="K765" t="s">
        <v>21</v>
      </c>
      <c r="L765">
        <v>0</v>
      </c>
      <c r="M765">
        <v>0</v>
      </c>
      <c r="N765" t="s">
        <v>22</v>
      </c>
      <c r="O765">
        <v>6</v>
      </c>
      <c r="P765">
        <v>751525.65999999596</v>
      </c>
      <c r="Q765">
        <v>6431444.4800000004</v>
      </c>
    </row>
    <row r="766" spans="1:17">
      <c r="A766">
        <v>775</v>
      </c>
      <c r="B766">
        <v>10000011</v>
      </c>
      <c r="C766" t="e">
        <f>+#REF!</f>
        <v>#REF!</v>
      </c>
      <c r="D766" t="s">
        <v>229</v>
      </c>
      <c r="E766">
        <v>1122645697000</v>
      </c>
      <c r="F766">
        <v>1122643897000</v>
      </c>
      <c r="G766">
        <v>1</v>
      </c>
      <c r="H766" t="s">
        <v>3744</v>
      </c>
      <c r="I766" t="s">
        <v>3745</v>
      </c>
      <c r="J766" t="s">
        <v>3746</v>
      </c>
      <c r="K766" t="s">
        <v>21</v>
      </c>
      <c r="L766">
        <v>0</v>
      </c>
      <c r="M766">
        <v>0</v>
      </c>
      <c r="N766" t="s">
        <v>22</v>
      </c>
      <c r="O766">
        <v>6</v>
      </c>
      <c r="P766">
        <v>651268.79999999702</v>
      </c>
      <c r="Q766">
        <v>7106772.8899999997</v>
      </c>
    </row>
    <row r="767" spans="1:17">
      <c r="A767">
        <v>239</v>
      </c>
      <c r="B767">
        <v>60001915</v>
      </c>
      <c r="C767">
        <f>+PE534</f>
        <v>0</v>
      </c>
      <c r="D767" t="s">
        <v>20</v>
      </c>
      <c r="E767">
        <v>995414400000</v>
      </c>
      <c r="F767" t="s">
        <v>20</v>
      </c>
      <c r="G767">
        <v>1</v>
      </c>
      <c r="H767" t="s">
        <v>1576</v>
      </c>
      <c r="I767" t="s">
        <v>1577</v>
      </c>
      <c r="J767" t="s">
        <v>20</v>
      </c>
      <c r="K767" t="s">
        <v>21</v>
      </c>
      <c r="L767">
        <v>0</v>
      </c>
      <c r="M767">
        <v>0</v>
      </c>
      <c r="N767" t="s">
        <v>22</v>
      </c>
      <c r="O767">
        <v>7</v>
      </c>
      <c r="P767">
        <v>419400.38000000297</v>
      </c>
      <c r="Q767">
        <v>6514644.1399999997</v>
      </c>
    </row>
    <row r="768" spans="1:17">
      <c r="A768">
        <v>891</v>
      </c>
      <c r="B768">
        <v>20001348</v>
      </c>
      <c r="C768" t="e">
        <f>+#REF!</f>
        <v>#REF!</v>
      </c>
      <c r="D768" t="s">
        <v>20</v>
      </c>
      <c r="E768" s="1">
        <v>1069200000000</v>
      </c>
      <c r="F768" t="s">
        <v>20</v>
      </c>
      <c r="G768">
        <v>1</v>
      </c>
      <c r="H768" t="s">
        <v>8129</v>
      </c>
      <c r="I768" t="s">
        <v>8130</v>
      </c>
      <c r="J768" t="s">
        <v>20</v>
      </c>
      <c r="K768" t="s">
        <v>21</v>
      </c>
      <c r="L768">
        <v>0</v>
      </c>
      <c r="M768">
        <v>0</v>
      </c>
      <c r="N768" t="s">
        <v>22</v>
      </c>
      <c r="O768">
        <v>6</v>
      </c>
      <c r="P768">
        <v>745585.49000000197</v>
      </c>
      <c r="Q768">
        <v>6745606.0599999996</v>
      </c>
    </row>
    <row r="769" spans="1:17">
      <c r="A769">
        <v>369</v>
      </c>
      <c r="B769">
        <v>30000673</v>
      </c>
      <c r="C769">
        <f>+PE405</f>
        <v>0</v>
      </c>
      <c r="D769" t="s">
        <v>20</v>
      </c>
      <c r="E769">
        <v>972518400000</v>
      </c>
      <c r="F769" t="s">
        <v>20</v>
      </c>
      <c r="G769">
        <v>1</v>
      </c>
      <c r="H769" t="s">
        <v>2492</v>
      </c>
      <c r="I769" t="s">
        <v>2493</v>
      </c>
      <c r="J769" t="s">
        <v>20</v>
      </c>
      <c r="K769" t="s">
        <v>21</v>
      </c>
      <c r="L769">
        <v>0</v>
      </c>
      <c r="M769">
        <v>0</v>
      </c>
      <c r="N769" t="s">
        <v>22</v>
      </c>
      <c r="O769">
        <v>6</v>
      </c>
      <c r="P769">
        <v>974991.89000000095</v>
      </c>
      <c r="Q769">
        <v>6559721.7300000004</v>
      </c>
    </row>
    <row r="770" spans="1:17">
      <c r="A770">
        <v>449</v>
      </c>
      <c r="B770">
        <v>70000812</v>
      </c>
      <c r="C770">
        <f>+PE326</f>
        <v>0</v>
      </c>
      <c r="D770" t="s">
        <v>20</v>
      </c>
      <c r="E770">
        <v>774489600000</v>
      </c>
      <c r="F770" t="s">
        <v>20</v>
      </c>
      <c r="G770">
        <v>1</v>
      </c>
      <c r="H770" t="s">
        <v>4411</v>
      </c>
      <c r="I770" t="s">
        <v>4412</v>
      </c>
      <c r="J770" t="s">
        <v>20</v>
      </c>
      <c r="K770" t="s">
        <v>21</v>
      </c>
      <c r="L770">
        <v>0</v>
      </c>
      <c r="M770">
        <v>0</v>
      </c>
      <c r="N770" t="s">
        <v>22</v>
      </c>
      <c r="O770">
        <v>6</v>
      </c>
      <c r="P770">
        <v>664909.29999999702</v>
      </c>
      <c r="Q770">
        <v>6870821.4199999999</v>
      </c>
    </row>
    <row r="771" spans="1:17">
      <c r="A771">
        <v>30</v>
      </c>
      <c r="B771">
        <v>70062411</v>
      </c>
      <c r="C771">
        <f>+PU746</f>
        <v>0</v>
      </c>
      <c r="D771" t="s">
        <v>168</v>
      </c>
      <c r="E771">
        <v>1467384217000</v>
      </c>
      <c r="F771">
        <v>1467384135000</v>
      </c>
      <c r="G771">
        <v>1</v>
      </c>
      <c r="H771" t="s">
        <v>296</v>
      </c>
      <c r="I771" t="s">
        <v>297</v>
      </c>
      <c r="J771" t="s">
        <v>20</v>
      </c>
      <c r="K771" t="s">
        <v>21</v>
      </c>
      <c r="L771">
        <v>0</v>
      </c>
      <c r="M771">
        <v>0</v>
      </c>
      <c r="N771" t="s">
        <v>267</v>
      </c>
      <c r="O771">
        <v>6</v>
      </c>
      <c r="P771">
        <v>321323.289800003</v>
      </c>
      <c r="Q771">
        <v>6707172.9976000004</v>
      </c>
    </row>
    <row r="772" spans="1:17">
      <c r="A772">
        <v>222</v>
      </c>
      <c r="B772">
        <v>70041695</v>
      </c>
      <c r="C772">
        <f>+PE556</f>
        <v>0</v>
      </c>
      <c r="D772" t="s">
        <v>274</v>
      </c>
      <c r="E772">
        <v>1348044992000</v>
      </c>
      <c r="F772">
        <v>1446112209000</v>
      </c>
      <c r="G772">
        <v>1</v>
      </c>
      <c r="H772" t="s">
        <v>1517</v>
      </c>
      <c r="I772" t="s">
        <v>1518</v>
      </c>
      <c r="J772" t="s">
        <v>1519</v>
      </c>
      <c r="K772" t="s">
        <v>21</v>
      </c>
      <c r="L772">
        <v>0</v>
      </c>
      <c r="M772">
        <v>0</v>
      </c>
      <c r="N772" t="s">
        <v>22</v>
      </c>
      <c r="O772">
        <v>7</v>
      </c>
      <c r="P772">
        <v>924369.02000000305</v>
      </c>
      <c r="Q772">
        <v>6294802.4500000002</v>
      </c>
    </row>
    <row r="773" spans="1:17">
      <c r="A773">
        <v>110</v>
      </c>
      <c r="B773">
        <v>40000168</v>
      </c>
      <c r="C773">
        <f>+PE668</f>
        <v>0</v>
      </c>
      <c r="D773" t="s">
        <v>20</v>
      </c>
      <c r="E773">
        <v>610761600000</v>
      </c>
      <c r="F773" t="s">
        <v>20</v>
      </c>
      <c r="G773">
        <v>1</v>
      </c>
      <c r="H773" t="s">
        <v>7862</v>
      </c>
      <c r="I773" t="s">
        <v>7863</v>
      </c>
      <c r="J773" t="s">
        <v>7864</v>
      </c>
      <c r="K773" t="s">
        <v>21</v>
      </c>
      <c r="L773">
        <v>0</v>
      </c>
      <c r="M773">
        <v>0</v>
      </c>
      <c r="N773" t="s">
        <v>22</v>
      </c>
      <c r="O773">
        <v>6</v>
      </c>
      <c r="P773">
        <v>837178.04999999702</v>
      </c>
      <c r="Q773">
        <v>6363669.9800000004</v>
      </c>
    </row>
    <row r="774" spans="1:17">
      <c r="A774">
        <v>628</v>
      </c>
      <c r="B774">
        <v>10000254</v>
      </c>
      <c r="C774">
        <f>+PE151</f>
        <v>0</v>
      </c>
      <c r="D774" t="s">
        <v>274</v>
      </c>
      <c r="E774" s="1">
        <v>1083024000000</v>
      </c>
      <c r="F774">
        <v>1437736955000</v>
      </c>
      <c r="G774">
        <v>1</v>
      </c>
      <c r="H774" t="s">
        <v>5090</v>
      </c>
      <c r="I774" t="s">
        <v>5091</v>
      </c>
      <c r="J774" t="s">
        <v>20</v>
      </c>
      <c r="K774" t="s">
        <v>21</v>
      </c>
      <c r="L774">
        <v>0</v>
      </c>
      <c r="M774">
        <v>0</v>
      </c>
      <c r="N774" t="s">
        <v>22</v>
      </c>
      <c r="O774">
        <v>6</v>
      </c>
      <c r="P774">
        <v>698397.15999999596</v>
      </c>
      <c r="Q774">
        <v>7058046.5</v>
      </c>
    </row>
    <row r="775" spans="1:17">
      <c r="A775">
        <v>268</v>
      </c>
      <c r="B775">
        <v>30000235</v>
      </c>
      <c r="C775">
        <f>+PE512</f>
        <v>0</v>
      </c>
      <c r="D775" t="s">
        <v>168</v>
      </c>
      <c r="E775">
        <v>1205410640000</v>
      </c>
      <c r="F775">
        <v>1450363423000</v>
      </c>
      <c r="G775">
        <v>1</v>
      </c>
      <c r="H775" t="s">
        <v>6557</v>
      </c>
      <c r="I775" t="s">
        <v>6558</v>
      </c>
      <c r="J775" t="s">
        <v>20</v>
      </c>
      <c r="K775" t="s">
        <v>21</v>
      </c>
      <c r="L775">
        <v>0</v>
      </c>
      <c r="M775">
        <v>0</v>
      </c>
      <c r="N775" t="s">
        <v>22</v>
      </c>
      <c r="O775">
        <v>6</v>
      </c>
      <c r="P775">
        <v>955471.27000000305</v>
      </c>
      <c r="Q775">
        <v>6651149.4400000004</v>
      </c>
    </row>
    <row r="776" spans="1:17">
      <c r="A776">
        <v>717</v>
      </c>
      <c r="B776">
        <v>60001131</v>
      </c>
      <c r="C776">
        <f>+PE64</f>
        <v>0</v>
      </c>
      <c r="D776" t="s">
        <v>20</v>
      </c>
      <c r="E776">
        <v>1043625600000</v>
      </c>
      <c r="F776" t="s">
        <v>20</v>
      </c>
      <c r="G776">
        <v>1</v>
      </c>
      <c r="H776" t="s">
        <v>3020</v>
      </c>
      <c r="I776" t="s">
        <v>3021</v>
      </c>
      <c r="J776" t="s">
        <v>20</v>
      </c>
      <c r="K776" t="s">
        <v>21</v>
      </c>
      <c r="L776">
        <v>0</v>
      </c>
      <c r="M776">
        <v>0</v>
      </c>
      <c r="N776" t="s">
        <v>22</v>
      </c>
      <c r="O776">
        <v>6</v>
      </c>
      <c r="P776">
        <v>316485.42000000202</v>
      </c>
      <c r="Q776">
        <v>6716591.2800000003</v>
      </c>
    </row>
    <row r="777" spans="1:17">
      <c r="A777">
        <v>432</v>
      </c>
      <c r="B777">
        <v>70000627</v>
      </c>
      <c r="C777">
        <f>+PE350</f>
        <v>0</v>
      </c>
      <c r="D777" t="s">
        <v>20</v>
      </c>
      <c r="E777">
        <v>774489600000</v>
      </c>
      <c r="F777" t="s">
        <v>20</v>
      </c>
      <c r="G777">
        <v>1</v>
      </c>
      <c r="H777" t="s">
        <v>7132</v>
      </c>
      <c r="I777" t="s">
        <v>7133</v>
      </c>
      <c r="J777" t="s">
        <v>20</v>
      </c>
      <c r="K777" t="s">
        <v>21</v>
      </c>
      <c r="L777">
        <v>0</v>
      </c>
      <c r="M777">
        <v>0</v>
      </c>
      <c r="N777" t="s">
        <v>22</v>
      </c>
      <c r="O777">
        <v>6</v>
      </c>
      <c r="P777">
        <v>628477.56999999995</v>
      </c>
      <c r="Q777">
        <v>6883184.9800000004</v>
      </c>
    </row>
    <row r="778" spans="1:17">
      <c r="A778">
        <v>909</v>
      </c>
      <c r="B778">
        <v>20001421</v>
      </c>
      <c r="C778" t="e">
        <f>+#REF!</f>
        <v>#REF!</v>
      </c>
      <c r="D778" t="s">
        <v>168</v>
      </c>
      <c r="E778">
        <v>610761600000</v>
      </c>
      <c r="F778">
        <v>1449067022000</v>
      </c>
      <c r="G778">
        <v>1</v>
      </c>
      <c r="H778" t="s">
        <v>7913</v>
      </c>
      <c r="I778" t="s">
        <v>7914</v>
      </c>
      <c r="J778" t="s">
        <v>20</v>
      </c>
      <c r="K778" t="s">
        <v>21</v>
      </c>
      <c r="L778">
        <v>0</v>
      </c>
      <c r="M778">
        <v>0</v>
      </c>
      <c r="N778" t="s">
        <v>22</v>
      </c>
      <c r="O778">
        <v>6</v>
      </c>
      <c r="P778">
        <v>937423.39999999898</v>
      </c>
      <c r="Q778">
        <v>6732792.1200000001</v>
      </c>
    </row>
    <row r="779" spans="1:17">
      <c r="A779">
        <v>754</v>
      </c>
      <c r="B779">
        <v>70013202</v>
      </c>
      <c r="C779">
        <f>+PE30</f>
        <v>0</v>
      </c>
      <c r="D779" t="s">
        <v>56</v>
      </c>
      <c r="E779">
        <v>1233075207000</v>
      </c>
      <c r="F779">
        <v>1239278473000</v>
      </c>
      <c r="G779">
        <v>1</v>
      </c>
      <c r="H779" t="s">
        <v>4682</v>
      </c>
      <c r="I779" t="s">
        <v>939</v>
      </c>
      <c r="J779" t="s">
        <v>4683</v>
      </c>
      <c r="K779" t="s">
        <v>21</v>
      </c>
      <c r="L779">
        <v>0</v>
      </c>
      <c r="M779">
        <v>0</v>
      </c>
      <c r="N779" t="s">
        <v>22</v>
      </c>
      <c r="O779">
        <v>6</v>
      </c>
      <c r="P779">
        <v>643560.42000000202</v>
      </c>
      <c r="Q779">
        <v>6861811.21</v>
      </c>
    </row>
    <row r="780" spans="1:17">
      <c r="A780">
        <v>8</v>
      </c>
      <c r="B780">
        <v>70001009</v>
      </c>
      <c r="C780">
        <f>+PE777</f>
        <v>0</v>
      </c>
      <c r="D780" t="s">
        <v>56</v>
      </c>
      <c r="E780" s="1">
        <v>826848000000</v>
      </c>
      <c r="F780">
        <v>1257439252000</v>
      </c>
      <c r="G780">
        <v>1</v>
      </c>
      <c r="H780" t="s">
        <v>938</v>
      </c>
      <c r="I780" t="s">
        <v>939</v>
      </c>
      <c r="J780" t="s">
        <v>20</v>
      </c>
      <c r="K780" t="s">
        <v>21</v>
      </c>
      <c r="L780">
        <v>0</v>
      </c>
      <c r="M780">
        <v>0</v>
      </c>
      <c r="N780" t="s">
        <v>22</v>
      </c>
      <c r="O780">
        <v>6</v>
      </c>
      <c r="P780">
        <v>643740.53000000096</v>
      </c>
      <c r="Q780">
        <v>6863901.9100000001</v>
      </c>
    </row>
    <row r="781" spans="1:17">
      <c r="A781">
        <v>747</v>
      </c>
      <c r="B781">
        <v>30000323</v>
      </c>
      <c r="C781">
        <f>+PE39</f>
        <v>0</v>
      </c>
      <c r="D781" t="s">
        <v>274</v>
      </c>
      <c r="E781">
        <v>1069113600000</v>
      </c>
      <c r="F781">
        <v>1444404515000</v>
      </c>
      <c r="G781">
        <v>1</v>
      </c>
      <c r="H781" t="s">
        <v>4658</v>
      </c>
      <c r="I781" t="s">
        <v>4659</v>
      </c>
      <c r="J781" t="s">
        <v>20</v>
      </c>
      <c r="K781" t="s">
        <v>21</v>
      </c>
      <c r="L781">
        <v>0</v>
      </c>
      <c r="M781">
        <v>0</v>
      </c>
      <c r="N781" t="s">
        <v>22</v>
      </c>
      <c r="O781">
        <v>6</v>
      </c>
      <c r="P781">
        <v>895832.09000000404</v>
      </c>
      <c r="Q781">
        <v>6623518.4199999999</v>
      </c>
    </row>
    <row r="782" spans="1:17">
      <c r="A782">
        <v>688</v>
      </c>
      <c r="B782">
        <v>70001043</v>
      </c>
      <c r="C782">
        <f>+PE99</f>
        <v>0</v>
      </c>
      <c r="D782" t="s">
        <v>168</v>
      </c>
      <c r="E782">
        <v>929059200000</v>
      </c>
      <c r="F782">
        <v>1424963243000</v>
      </c>
      <c r="G782">
        <v>1</v>
      </c>
      <c r="H782" t="s">
        <v>4693</v>
      </c>
      <c r="I782" t="s">
        <v>4694</v>
      </c>
      <c r="J782" t="s">
        <v>20</v>
      </c>
      <c r="K782" t="s">
        <v>21</v>
      </c>
      <c r="L782">
        <v>0</v>
      </c>
      <c r="M782">
        <v>0</v>
      </c>
      <c r="N782" t="s">
        <v>22</v>
      </c>
      <c r="O782">
        <v>6</v>
      </c>
      <c r="P782">
        <v>651007.90999999596</v>
      </c>
      <c r="Q782">
        <v>6862993.9699999997</v>
      </c>
    </row>
    <row r="783" spans="1:17">
      <c r="A783">
        <v>741</v>
      </c>
      <c r="B783">
        <v>10000020</v>
      </c>
      <c r="C783">
        <f>+PE47</f>
        <v>0</v>
      </c>
      <c r="D783" t="s">
        <v>56</v>
      </c>
      <c r="E783">
        <v>1374755314000</v>
      </c>
      <c r="F783">
        <v>1374755301000</v>
      </c>
      <c r="G783">
        <v>1</v>
      </c>
      <c r="H783" t="s">
        <v>5277</v>
      </c>
      <c r="I783" t="s">
        <v>5278</v>
      </c>
      <c r="J783" t="s">
        <v>20</v>
      </c>
      <c r="K783" t="s">
        <v>21</v>
      </c>
      <c r="L783">
        <v>0</v>
      </c>
      <c r="M783">
        <v>0</v>
      </c>
      <c r="N783" t="s">
        <v>22</v>
      </c>
      <c r="O783">
        <v>6</v>
      </c>
      <c r="P783">
        <v>656367.21000000101</v>
      </c>
      <c r="Q783">
        <v>7103836.3300000001</v>
      </c>
    </row>
    <row r="784" spans="1:17">
      <c r="A784">
        <v>354</v>
      </c>
      <c r="B784">
        <v>50001271</v>
      </c>
      <c r="C784">
        <f>+PE435</f>
        <v>0</v>
      </c>
      <c r="D784" t="s">
        <v>20</v>
      </c>
      <c r="E784">
        <v>938390400000</v>
      </c>
      <c r="F784" t="s">
        <v>20</v>
      </c>
      <c r="G784">
        <v>1</v>
      </c>
      <c r="H784" t="s">
        <v>5913</v>
      </c>
      <c r="I784" t="s">
        <v>5914</v>
      </c>
      <c r="J784" t="s">
        <v>20</v>
      </c>
      <c r="K784" t="s">
        <v>21</v>
      </c>
      <c r="L784">
        <v>0</v>
      </c>
      <c r="M784">
        <v>0</v>
      </c>
      <c r="N784" t="s">
        <v>22</v>
      </c>
      <c r="O784">
        <v>6</v>
      </c>
      <c r="P784">
        <v>767943.38000000303</v>
      </c>
      <c r="Q784">
        <v>6283518.1500000004</v>
      </c>
    </row>
    <row r="785" spans="1:17">
      <c r="A785">
        <v>68</v>
      </c>
      <c r="B785">
        <v>70023307</v>
      </c>
      <c r="C785">
        <f>+PE722</f>
        <v>0</v>
      </c>
      <c r="D785" t="s">
        <v>56</v>
      </c>
      <c r="E785">
        <v>1225278574000</v>
      </c>
      <c r="F785">
        <v>1225278545000</v>
      </c>
      <c r="G785">
        <v>1</v>
      </c>
      <c r="H785" t="s">
        <v>635</v>
      </c>
      <c r="I785" t="s">
        <v>636</v>
      </c>
      <c r="J785" t="s">
        <v>20</v>
      </c>
      <c r="K785" t="s">
        <v>21</v>
      </c>
      <c r="L785">
        <v>0</v>
      </c>
      <c r="M785">
        <v>0</v>
      </c>
      <c r="N785" t="s">
        <v>22</v>
      </c>
      <c r="O785">
        <v>6</v>
      </c>
      <c r="P785">
        <v>763835.53999999899</v>
      </c>
      <c r="Q785">
        <v>7016015.8700000001</v>
      </c>
    </row>
    <row r="786" spans="1:17">
      <c r="A786">
        <v>685</v>
      </c>
      <c r="B786">
        <v>10000365</v>
      </c>
      <c r="C786">
        <f>+PE106</f>
        <v>0</v>
      </c>
      <c r="D786" t="s">
        <v>17</v>
      </c>
      <c r="E786">
        <v>610761600000</v>
      </c>
      <c r="F786">
        <v>1311945655000</v>
      </c>
      <c r="G786">
        <v>1</v>
      </c>
      <c r="H786" t="s">
        <v>6118</v>
      </c>
      <c r="I786" t="s">
        <v>6119</v>
      </c>
      <c r="J786" t="s">
        <v>6120</v>
      </c>
      <c r="K786" t="s">
        <v>21</v>
      </c>
      <c r="L786">
        <v>0</v>
      </c>
      <c r="M786">
        <v>0</v>
      </c>
      <c r="N786" t="s">
        <v>22</v>
      </c>
      <c r="O786">
        <v>6</v>
      </c>
      <c r="P786">
        <v>740190.70000000298</v>
      </c>
      <c r="Q786">
        <v>7033679.4800000004</v>
      </c>
    </row>
    <row r="787" spans="1:17">
      <c r="A787">
        <v>579</v>
      </c>
      <c r="B787">
        <v>70029107</v>
      </c>
      <c r="C787">
        <f>+PE213</f>
        <v>0</v>
      </c>
      <c r="D787" t="s">
        <v>56</v>
      </c>
      <c r="E787">
        <v>1337083314000</v>
      </c>
      <c r="F787">
        <v>1337083273000</v>
      </c>
      <c r="G787">
        <v>1</v>
      </c>
      <c r="H787" t="s">
        <v>6502</v>
      </c>
      <c r="I787" t="s">
        <v>6503</v>
      </c>
      <c r="J787" t="s">
        <v>20</v>
      </c>
      <c r="K787" t="s">
        <v>21</v>
      </c>
      <c r="L787">
        <v>0</v>
      </c>
      <c r="M787">
        <v>0</v>
      </c>
      <c r="N787" t="s">
        <v>22</v>
      </c>
      <c r="O787">
        <v>6</v>
      </c>
      <c r="P787">
        <v>927304.10999999905</v>
      </c>
      <c r="Q787">
        <v>6689799.5</v>
      </c>
    </row>
    <row r="788" spans="1:17">
      <c r="A788">
        <v>220</v>
      </c>
      <c r="B788">
        <v>40000561</v>
      </c>
      <c r="C788">
        <f>+PE573</f>
        <v>0</v>
      </c>
      <c r="D788" t="s">
        <v>168</v>
      </c>
      <c r="E788">
        <v>1459505540000</v>
      </c>
      <c r="F788">
        <v>1183472637000</v>
      </c>
      <c r="G788">
        <v>1</v>
      </c>
      <c r="H788" t="s">
        <v>1669</v>
      </c>
      <c r="I788" t="s">
        <v>1670</v>
      </c>
      <c r="J788" t="s">
        <v>20</v>
      </c>
      <c r="K788" t="s">
        <v>21</v>
      </c>
      <c r="L788">
        <v>0</v>
      </c>
      <c r="M788">
        <v>0</v>
      </c>
      <c r="N788" t="s">
        <v>22</v>
      </c>
      <c r="O788">
        <v>6</v>
      </c>
      <c r="P788">
        <v>945929.25999999803</v>
      </c>
      <c r="Q788">
        <v>6293589.1600000001</v>
      </c>
    </row>
    <row r="789" spans="1:17">
      <c r="A789">
        <v>882</v>
      </c>
      <c r="B789">
        <v>60000835</v>
      </c>
      <c r="C789" t="e">
        <f>+#REF!</f>
        <v>#REF!</v>
      </c>
      <c r="D789" t="s">
        <v>152</v>
      </c>
      <c r="E789">
        <v>787276800000</v>
      </c>
      <c r="F789">
        <v>1270045532000</v>
      </c>
      <c r="G789">
        <v>1</v>
      </c>
      <c r="H789" t="s">
        <v>6895</v>
      </c>
      <c r="I789" t="s">
        <v>6896</v>
      </c>
      <c r="J789" t="s">
        <v>20</v>
      </c>
      <c r="K789" t="s">
        <v>21</v>
      </c>
      <c r="L789">
        <v>0</v>
      </c>
      <c r="M789">
        <v>0</v>
      </c>
      <c r="N789" t="s">
        <v>22</v>
      </c>
      <c r="O789">
        <v>7</v>
      </c>
      <c r="P789">
        <v>493488.109999999</v>
      </c>
      <c r="Q789">
        <v>6757048.75</v>
      </c>
    </row>
    <row r="790" spans="1:17">
      <c r="A790">
        <v>643</v>
      </c>
      <c r="B790">
        <v>70001147</v>
      </c>
      <c r="C790">
        <f>+PE152</f>
        <v>0</v>
      </c>
      <c r="D790" t="s">
        <v>264</v>
      </c>
      <c r="E790">
        <v>956793600000</v>
      </c>
      <c r="F790">
        <v>1409573472000</v>
      </c>
      <c r="G790">
        <v>1</v>
      </c>
      <c r="H790" t="s">
        <v>2317</v>
      </c>
      <c r="I790" t="s">
        <v>2318</v>
      </c>
      <c r="J790" t="s">
        <v>953</v>
      </c>
      <c r="K790" t="s">
        <v>21</v>
      </c>
      <c r="L790">
        <v>0</v>
      </c>
      <c r="M790">
        <v>0</v>
      </c>
      <c r="N790" t="s">
        <v>22</v>
      </c>
      <c r="O790">
        <v>6</v>
      </c>
      <c r="P790">
        <v>651099.18999999797</v>
      </c>
      <c r="Q790">
        <v>6856690.9699999997</v>
      </c>
    </row>
    <row r="791" spans="1:17">
      <c r="A791">
        <v>711</v>
      </c>
      <c r="B791">
        <v>70001248</v>
      </c>
      <c r="C791">
        <f>+PE85</f>
        <v>0</v>
      </c>
      <c r="D791" t="s">
        <v>77</v>
      </c>
      <c r="E791">
        <v>774489600000</v>
      </c>
      <c r="F791">
        <v>1326472158000</v>
      </c>
      <c r="G791">
        <v>1</v>
      </c>
      <c r="H791" t="s">
        <v>2966</v>
      </c>
      <c r="I791" t="s">
        <v>2967</v>
      </c>
      <c r="J791" t="s">
        <v>20</v>
      </c>
      <c r="K791" t="s">
        <v>21</v>
      </c>
      <c r="L791">
        <v>0</v>
      </c>
      <c r="M791">
        <v>0</v>
      </c>
      <c r="N791" t="s">
        <v>22</v>
      </c>
      <c r="O791">
        <v>6</v>
      </c>
      <c r="P791">
        <v>644270.60999999905</v>
      </c>
      <c r="Q791">
        <v>6854844.75</v>
      </c>
    </row>
    <row r="792" spans="1:17">
      <c r="A792">
        <v>335</v>
      </c>
      <c r="B792">
        <v>40000966</v>
      </c>
      <c r="C792">
        <f>+PE462</f>
        <v>0</v>
      </c>
      <c r="D792" t="s">
        <v>30</v>
      </c>
      <c r="E792">
        <v>610761600000</v>
      </c>
      <c r="F792">
        <v>1358958926000</v>
      </c>
      <c r="G792">
        <v>1</v>
      </c>
      <c r="H792" t="s">
        <v>2759</v>
      </c>
      <c r="I792" t="s">
        <v>2760</v>
      </c>
      <c r="J792" t="s">
        <v>20</v>
      </c>
      <c r="K792" t="s">
        <v>21</v>
      </c>
      <c r="L792">
        <v>0</v>
      </c>
      <c r="M792">
        <v>0</v>
      </c>
      <c r="N792" t="s">
        <v>22</v>
      </c>
      <c r="O792">
        <v>6</v>
      </c>
      <c r="P792">
        <v>894899.40999999596</v>
      </c>
      <c r="Q792">
        <v>6244745.4900000002</v>
      </c>
    </row>
    <row r="793" spans="1:17">
      <c r="A793">
        <v>34</v>
      </c>
      <c r="B793">
        <v>60000067</v>
      </c>
      <c r="C793">
        <f>+PE764</f>
        <v>0</v>
      </c>
      <c r="D793" t="s">
        <v>20</v>
      </c>
      <c r="E793">
        <v>610761600000</v>
      </c>
      <c r="F793" t="s">
        <v>20</v>
      </c>
      <c r="G793">
        <v>1</v>
      </c>
      <c r="H793" t="s">
        <v>978</v>
      </c>
      <c r="I793" t="s">
        <v>979</v>
      </c>
      <c r="J793" t="s">
        <v>20</v>
      </c>
      <c r="K793" t="s">
        <v>21</v>
      </c>
      <c r="L793">
        <v>0</v>
      </c>
      <c r="M793">
        <v>0</v>
      </c>
      <c r="N793" t="s">
        <v>22</v>
      </c>
      <c r="O793">
        <v>6</v>
      </c>
      <c r="P793">
        <v>328976.35000000102</v>
      </c>
      <c r="Q793">
        <v>6847098.75</v>
      </c>
    </row>
    <row r="794" spans="1:17">
      <c r="A794">
        <v>858</v>
      </c>
      <c r="B794">
        <v>60000060</v>
      </c>
      <c r="C794" t="e">
        <f>+#REF!</f>
        <v>#REF!</v>
      </c>
      <c r="D794" t="s">
        <v>168</v>
      </c>
      <c r="E794">
        <v>610761600000</v>
      </c>
      <c r="F794">
        <v>1426868768000</v>
      </c>
      <c r="G794">
        <v>1</v>
      </c>
      <c r="H794" t="s">
        <v>7454</v>
      </c>
      <c r="I794" t="s">
        <v>7454</v>
      </c>
      <c r="J794" t="s">
        <v>20</v>
      </c>
      <c r="K794" t="s">
        <v>21</v>
      </c>
      <c r="L794">
        <v>0</v>
      </c>
      <c r="M794">
        <v>0</v>
      </c>
      <c r="N794" t="s">
        <v>22</v>
      </c>
      <c r="O794">
        <v>6</v>
      </c>
      <c r="P794">
        <v>331338.79999999702</v>
      </c>
      <c r="Q794">
        <v>6847289.9500000002</v>
      </c>
    </row>
    <row r="795" spans="1:17">
      <c r="A795">
        <v>950</v>
      </c>
      <c r="B795">
        <v>70036695</v>
      </c>
      <c r="C795" t="e">
        <f>+#REF!</f>
        <v>#REF!</v>
      </c>
      <c r="D795" t="s">
        <v>105</v>
      </c>
      <c r="E795">
        <v>1322735259000</v>
      </c>
      <c r="F795">
        <v>1322735371000</v>
      </c>
      <c r="G795">
        <v>1</v>
      </c>
      <c r="H795" t="s">
        <v>8343</v>
      </c>
      <c r="I795" t="s">
        <v>8344</v>
      </c>
      <c r="J795" t="s">
        <v>20</v>
      </c>
      <c r="K795" t="s">
        <v>21</v>
      </c>
      <c r="L795">
        <v>0</v>
      </c>
      <c r="M795">
        <v>0</v>
      </c>
      <c r="N795" t="s">
        <v>22</v>
      </c>
      <c r="O795">
        <v>6</v>
      </c>
      <c r="P795">
        <v>961031.32</v>
      </c>
      <c r="Q795">
        <v>6495892.1100000003</v>
      </c>
    </row>
    <row r="796" spans="1:17">
      <c r="A796">
        <v>538</v>
      </c>
      <c r="B796">
        <v>70000455</v>
      </c>
      <c r="C796">
        <f>+PE263</f>
        <v>0</v>
      </c>
      <c r="D796" t="s">
        <v>274</v>
      </c>
      <c r="E796">
        <v>1090843351000</v>
      </c>
      <c r="F796">
        <v>1459425128000</v>
      </c>
      <c r="G796">
        <v>1</v>
      </c>
      <c r="H796" t="s">
        <v>5330</v>
      </c>
      <c r="I796" t="s">
        <v>5331</v>
      </c>
      <c r="J796" t="s">
        <v>20</v>
      </c>
      <c r="K796" t="s">
        <v>21</v>
      </c>
      <c r="L796">
        <v>0</v>
      </c>
      <c r="M796">
        <v>0</v>
      </c>
      <c r="N796" t="s">
        <v>22</v>
      </c>
      <c r="O796">
        <v>6</v>
      </c>
      <c r="P796">
        <v>460938.03000000102</v>
      </c>
      <c r="Q796">
        <v>6906824.7300000004</v>
      </c>
    </row>
    <row r="797" spans="1:17">
      <c r="A797">
        <v>888</v>
      </c>
      <c r="B797">
        <v>40000749</v>
      </c>
      <c r="C797" t="e">
        <f>+#REF!</f>
        <v>#REF!</v>
      </c>
      <c r="D797" t="s">
        <v>20</v>
      </c>
      <c r="E797">
        <v>610761600000</v>
      </c>
      <c r="F797" t="s">
        <v>20</v>
      </c>
      <c r="G797">
        <v>1</v>
      </c>
      <c r="H797" t="s">
        <v>6763</v>
      </c>
      <c r="I797" t="s">
        <v>6764</v>
      </c>
      <c r="J797" t="s">
        <v>20</v>
      </c>
      <c r="K797" t="s">
        <v>21</v>
      </c>
      <c r="L797">
        <v>0</v>
      </c>
      <c r="M797">
        <v>0</v>
      </c>
      <c r="N797" t="s">
        <v>22</v>
      </c>
      <c r="O797">
        <v>6</v>
      </c>
      <c r="P797">
        <v>859197.40999999596</v>
      </c>
      <c r="Q797">
        <v>6268155.5199999996</v>
      </c>
    </row>
    <row r="798" spans="1:17">
      <c r="A798">
        <v>761</v>
      </c>
      <c r="B798">
        <v>70000208</v>
      </c>
      <c r="C798">
        <f>+PE42</f>
        <v>0</v>
      </c>
      <c r="D798" t="s">
        <v>23</v>
      </c>
      <c r="E798">
        <v>1210083169000</v>
      </c>
      <c r="F798" t="s">
        <v>20</v>
      </c>
      <c r="G798">
        <v>1</v>
      </c>
      <c r="H798" t="s">
        <v>7621</v>
      </c>
      <c r="I798" t="s">
        <v>7622</v>
      </c>
      <c r="J798" t="s">
        <v>7623</v>
      </c>
      <c r="K798" t="s">
        <v>21</v>
      </c>
      <c r="L798">
        <v>0</v>
      </c>
      <c r="M798">
        <v>0</v>
      </c>
      <c r="N798" t="s">
        <v>22</v>
      </c>
      <c r="O798">
        <v>6</v>
      </c>
      <c r="P798">
        <v>499254.79999999702</v>
      </c>
      <c r="Q798">
        <v>6933220.46</v>
      </c>
    </row>
    <row r="799" spans="1:17">
      <c r="A799">
        <v>806</v>
      </c>
      <c r="B799">
        <v>40000826</v>
      </c>
      <c r="C799" t="e">
        <f>+#REF!</f>
        <v>#REF!</v>
      </c>
      <c r="D799" t="s">
        <v>20</v>
      </c>
      <c r="E799">
        <v>610761600000</v>
      </c>
      <c r="F799" t="s">
        <v>20</v>
      </c>
      <c r="G799">
        <v>1</v>
      </c>
      <c r="H799" t="s">
        <v>6767</v>
      </c>
      <c r="I799" t="s">
        <v>6768</v>
      </c>
      <c r="J799" t="s">
        <v>20</v>
      </c>
      <c r="K799" t="s">
        <v>21</v>
      </c>
      <c r="L799">
        <v>0</v>
      </c>
      <c r="M799">
        <v>0</v>
      </c>
      <c r="N799" t="s">
        <v>22</v>
      </c>
      <c r="O799">
        <v>7</v>
      </c>
      <c r="P799">
        <v>890175.31000000203</v>
      </c>
      <c r="Q799">
        <v>6263703.04</v>
      </c>
    </row>
    <row r="800" spans="1:17">
      <c r="A800">
        <v>721</v>
      </c>
      <c r="B800">
        <v>60001476</v>
      </c>
      <c r="C800">
        <f>+PE84</f>
        <v>0</v>
      </c>
      <c r="D800" t="s">
        <v>274</v>
      </c>
      <c r="E800" s="1">
        <v>1033344000000</v>
      </c>
      <c r="F800">
        <v>1458912182000</v>
      </c>
      <c r="G800">
        <v>1</v>
      </c>
      <c r="H800" t="s">
        <v>3033</v>
      </c>
      <c r="I800" t="s">
        <v>3034</v>
      </c>
      <c r="J800" t="s">
        <v>20</v>
      </c>
      <c r="K800" t="s">
        <v>21</v>
      </c>
      <c r="L800">
        <v>0</v>
      </c>
      <c r="M800">
        <v>0</v>
      </c>
      <c r="N800" t="s">
        <v>22</v>
      </c>
      <c r="O800">
        <v>6</v>
      </c>
      <c r="P800">
        <v>378810.77000000299</v>
      </c>
      <c r="Q800">
        <v>6672655.0199999996</v>
      </c>
    </row>
    <row r="801" spans="1:17">
      <c r="A801">
        <v>564</v>
      </c>
      <c r="B801">
        <v>20000524</v>
      </c>
      <c r="C801">
        <f>+PE242</f>
        <v>0</v>
      </c>
      <c r="D801" t="s">
        <v>805</v>
      </c>
      <c r="E801">
        <v>610761600000</v>
      </c>
      <c r="F801">
        <v>1270832252000</v>
      </c>
      <c r="G801">
        <v>1</v>
      </c>
      <c r="H801" t="s">
        <v>6471</v>
      </c>
      <c r="I801" t="s">
        <v>6472</v>
      </c>
      <c r="J801" t="s">
        <v>20</v>
      </c>
      <c r="K801" t="s">
        <v>21</v>
      </c>
      <c r="L801">
        <v>0</v>
      </c>
      <c r="M801">
        <v>0</v>
      </c>
      <c r="N801" t="s">
        <v>22</v>
      </c>
      <c r="O801">
        <v>6</v>
      </c>
      <c r="P801">
        <v>798130.04999999702</v>
      </c>
      <c r="Q801">
        <v>6878026.8399999999</v>
      </c>
    </row>
    <row r="802" spans="1:17">
      <c r="A802">
        <v>887</v>
      </c>
      <c r="B802">
        <v>20000671</v>
      </c>
      <c r="C802" t="e">
        <f>+#REF!</f>
        <v>#REF!</v>
      </c>
      <c r="D802" t="s">
        <v>20</v>
      </c>
      <c r="E802">
        <v>935020800000</v>
      </c>
      <c r="F802" t="s">
        <v>20</v>
      </c>
      <c r="G802">
        <v>1</v>
      </c>
      <c r="H802" t="s">
        <v>6757</v>
      </c>
      <c r="I802" t="s">
        <v>6758</v>
      </c>
      <c r="J802" t="s">
        <v>186</v>
      </c>
      <c r="K802" t="s">
        <v>21</v>
      </c>
      <c r="L802">
        <v>0</v>
      </c>
      <c r="M802">
        <v>0</v>
      </c>
      <c r="N802" t="s">
        <v>22</v>
      </c>
      <c r="O802">
        <v>6</v>
      </c>
      <c r="P802">
        <v>1048313.52</v>
      </c>
      <c r="Q802">
        <v>6848732.5800000001</v>
      </c>
    </row>
    <row r="803" spans="1:17">
      <c r="A803">
        <v>527</v>
      </c>
      <c r="B803">
        <v>40000858</v>
      </c>
      <c r="C803">
        <f>+PE281</f>
        <v>0</v>
      </c>
      <c r="D803" t="s">
        <v>77</v>
      </c>
      <c r="E803">
        <v>610761600000</v>
      </c>
      <c r="F803">
        <v>1377012040000</v>
      </c>
      <c r="G803">
        <v>1</v>
      </c>
      <c r="H803" t="s">
        <v>4464</v>
      </c>
      <c r="I803" t="s">
        <v>4465</v>
      </c>
      <c r="J803" t="s">
        <v>4466</v>
      </c>
      <c r="K803" t="s">
        <v>21</v>
      </c>
      <c r="L803">
        <v>0</v>
      </c>
      <c r="M803">
        <v>0</v>
      </c>
      <c r="N803" t="s">
        <v>22</v>
      </c>
      <c r="O803">
        <v>6</v>
      </c>
      <c r="P803">
        <v>850849.18</v>
      </c>
      <c r="Q803">
        <v>6263569.0599999996</v>
      </c>
    </row>
    <row r="804" spans="1:17">
      <c r="A804">
        <v>174</v>
      </c>
      <c r="B804">
        <v>70006004</v>
      </c>
      <c r="C804">
        <f>+PE635</f>
        <v>0</v>
      </c>
      <c r="D804" t="s">
        <v>23</v>
      </c>
      <c r="E804">
        <v>1149250189000</v>
      </c>
      <c r="F804">
        <v>1287760628000</v>
      </c>
      <c r="G804">
        <v>1</v>
      </c>
      <c r="H804" t="s">
        <v>1546</v>
      </c>
      <c r="I804" t="s">
        <v>1547</v>
      </c>
      <c r="J804" t="s">
        <v>20</v>
      </c>
      <c r="K804" t="s">
        <v>21</v>
      </c>
      <c r="L804">
        <v>0</v>
      </c>
      <c r="M804">
        <v>0</v>
      </c>
      <c r="N804" t="s">
        <v>22</v>
      </c>
      <c r="O804">
        <v>6</v>
      </c>
      <c r="P804">
        <v>921584.27000000305</v>
      </c>
      <c r="Q804">
        <v>6878642.4199999999</v>
      </c>
    </row>
    <row r="805" spans="1:17">
      <c r="A805">
        <v>455</v>
      </c>
      <c r="B805">
        <v>70000426</v>
      </c>
      <c r="C805">
        <f>+PE356</f>
        <v>0</v>
      </c>
      <c r="D805" t="s">
        <v>20</v>
      </c>
      <c r="E805">
        <v>774489600000</v>
      </c>
      <c r="F805" t="s">
        <v>20</v>
      </c>
      <c r="G805">
        <v>1</v>
      </c>
      <c r="H805" t="s">
        <v>4418</v>
      </c>
      <c r="I805" t="s">
        <v>4419</v>
      </c>
      <c r="J805" t="s">
        <v>20</v>
      </c>
      <c r="K805" t="s">
        <v>21</v>
      </c>
      <c r="L805">
        <v>0</v>
      </c>
      <c r="M805">
        <v>0</v>
      </c>
      <c r="N805" t="s">
        <v>22</v>
      </c>
      <c r="O805">
        <v>7</v>
      </c>
      <c r="P805">
        <v>622186.18999999797</v>
      </c>
      <c r="Q805">
        <v>6910360.5800000001</v>
      </c>
    </row>
    <row r="806" spans="1:17">
      <c r="A806">
        <v>877</v>
      </c>
      <c r="B806">
        <v>40000916</v>
      </c>
      <c r="C806" t="e">
        <f>+#REF!</f>
        <v>#REF!</v>
      </c>
      <c r="D806" t="s">
        <v>20</v>
      </c>
      <c r="E806">
        <v>956188800000</v>
      </c>
      <c r="F806" t="s">
        <v>20</v>
      </c>
      <c r="G806">
        <v>1</v>
      </c>
      <c r="H806" t="s">
        <v>7422</v>
      </c>
      <c r="I806" t="s">
        <v>7423</v>
      </c>
      <c r="J806" t="s">
        <v>657</v>
      </c>
      <c r="K806" t="s">
        <v>21</v>
      </c>
      <c r="L806">
        <v>0</v>
      </c>
      <c r="M806">
        <v>0</v>
      </c>
      <c r="N806" t="s">
        <v>22</v>
      </c>
      <c r="O806">
        <v>6</v>
      </c>
      <c r="P806">
        <v>863236.35000000102</v>
      </c>
      <c r="Q806">
        <v>6254137.4699999997</v>
      </c>
    </row>
    <row r="807" spans="1:17">
      <c r="A807">
        <v>490</v>
      </c>
      <c r="B807">
        <v>70001701</v>
      </c>
      <c r="C807">
        <f>+PE323</f>
        <v>0</v>
      </c>
      <c r="D807" t="s">
        <v>274</v>
      </c>
      <c r="E807">
        <v>774489600000</v>
      </c>
      <c r="F807">
        <v>1410275435000</v>
      </c>
      <c r="G807">
        <v>1</v>
      </c>
      <c r="H807" t="s">
        <v>4278</v>
      </c>
      <c r="I807" t="s">
        <v>4279</v>
      </c>
      <c r="J807" t="s">
        <v>20</v>
      </c>
      <c r="K807" t="s">
        <v>21</v>
      </c>
      <c r="L807">
        <v>0</v>
      </c>
      <c r="M807">
        <v>0</v>
      </c>
      <c r="N807" t="s">
        <v>22</v>
      </c>
      <c r="O807">
        <v>7</v>
      </c>
      <c r="P807">
        <v>689355.99000000197</v>
      </c>
      <c r="Q807">
        <v>6807590.21</v>
      </c>
    </row>
    <row r="808" spans="1:17">
      <c r="A808">
        <v>69</v>
      </c>
      <c r="B808">
        <v>60000509</v>
      </c>
      <c r="C808">
        <f>+PE744</f>
        <v>0</v>
      </c>
      <c r="D808" t="s">
        <v>38</v>
      </c>
      <c r="E808">
        <v>610761600000</v>
      </c>
      <c r="F808">
        <v>1193824061000</v>
      </c>
      <c r="G808">
        <v>1</v>
      </c>
      <c r="H808" t="s">
        <v>642</v>
      </c>
      <c r="I808" t="s">
        <v>643</v>
      </c>
      <c r="J808" t="s">
        <v>20</v>
      </c>
      <c r="K808" t="s">
        <v>21</v>
      </c>
      <c r="L808">
        <v>0</v>
      </c>
      <c r="M808">
        <v>0</v>
      </c>
      <c r="N808" t="s">
        <v>22</v>
      </c>
      <c r="O808">
        <v>6</v>
      </c>
      <c r="P808">
        <v>350124.18999999802</v>
      </c>
      <c r="Q808">
        <v>6788823.7400000002</v>
      </c>
    </row>
    <row r="809" spans="1:17">
      <c r="A809">
        <v>452</v>
      </c>
      <c r="B809">
        <v>70000889</v>
      </c>
      <c r="C809">
        <f>+PE362</f>
        <v>0</v>
      </c>
      <c r="D809" t="s">
        <v>20</v>
      </c>
      <c r="E809">
        <v>956793600000</v>
      </c>
      <c r="F809" t="s">
        <v>20</v>
      </c>
      <c r="G809">
        <v>1</v>
      </c>
      <c r="H809" t="s">
        <v>3404</v>
      </c>
      <c r="I809" t="s">
        <v>3405</v>
      </c>
      <c r="J809" t="s">
        <v>1379</v>
      </c>
      <c r="K809" t="s">
        <v>21</v>
      </c>
      <c r="L809">
        <v>0</v>
      </c>
      <c r="M809">
        <v>0</v>
      </c>
      <c r="N809" t="s">
        <v>22</v>
      </c>
      <c r="O809">
        <v>6</v>
      </c>
      <c r="P809">
        <v>653534.31000000203</v>
      </c>
      <c r="Q809">
        <v>6870143.0300000003</v>
      </c>
    </row>
    <row r="810" spans="1:17">
      <c r="A810">
        <v>731</v>
      </c>
      <c r="B810">
        <v>20000032</v>
      </c>
      <c r="C810">
        <f>+PE85</f>
        <v>0</v>
      </c>
      <c r="D810" t="s">
        <v>212</v>
      </c>
      <c r="E810">
        <v>610761600000</v>
      </c>
      <c r="F810">
        <v>1154359133000</v>
      </c>
      <c r="G810">
        <v>1</v>
      </c>
      <c r="H810" t="s">
        <v>3127</v>
      </c>
      <c r="I810" t="s">
        <v>660</v>
      </c>
      <c r="J810" t="s">
        <v>20</v>
      </c>
      <c r="K810" t="s">
        <v>21</v>
      </c>
      <c r="L810">
        <v>0</v>
      </c>
      <c r="M810">
        <v>0</v>
      </c>
      <c r="N810" t="s">
        <v>22</v>
      </c>
      <c r="O810">
        <v>7</v>
      </c>
      <c r="P810">
        <v>815066.47999999695</v>
      </c>
      <c r="Q810">
        <v>6981303.7300000004</v>
      </c>
    </row>
    <row r="811" spans="1:17">
      <c r="A811">
        <v>771</v>
      </c>
      <c r="B811">
        <v>20000616</v>
      </c>
      <c r="C811">
        <f>+PE46</f>
        <v>0</v>
      </c>
      <c r="D811" t="s">
        <v>20</v>
      </c>
      <c r="E811">
        <v>1065571200000</v>
      </c>
      <c r="F811" t="s">
        <v>20</v>
      </c>
      <c r="G811">
        <v>1</v>
      </c>
      <c r="H811" t="s">
        <v>3698</v>
      </c>
      <c r="I811" t="s">
        <v>3699</v>
      </c>
      <c r="J811" t="s">
        <v>20</v>
      </c>
      <c r="K811" t="s">
        <v>21</v>
      </c>
      <c r="L811">
        <v>0</v>
      </c>
      <c r="M811">
        <v>0</v>
      </c>
      <c r="N811" t="s">
        <v>22</v>
      </c>
      <c r="O811">
        <v>7</v>
      </c>
      <c r="P811">
        <v>846445.78000000096</v>
      </c>
      <c r="Q811">
        <v>6858333.1799999997</v>
      </c>
    </row>
    <row r="812" spans="1:17">
      <c r="A812">
        <v>80</v>
      </c>
      <c r="B812">
        <v>20001161</v>
      </c>
      <c r="C812">
        <f>+PE737</f>
        <v>0</v>
      </c>
      <c r="D812" t="s">
        <v>77</v>
      </c>
      <c r="E812">
        <v>610761600000</v>
      </c>
      <c r="F812">
        <v>1327595026000</v>
      </c>
      <c r="G812">
        <v>1</v>
      </c>
      <c r="H812" t="s">
        <v>755</v>
      </c>
      <c r="I812" t="s">
        <v>756</v>
      </c>
      <c r="J812" t="s">
        <v>757</v>
      </c>
      <c r="K812" t="s">
        <v>21</v>
      </c>
      <c r="L812">
        <v>0</v>
      </c>
      <c r="M812">
        <v>0</v>
      </c>
      <c r="N812" t="s">
        <v>22</v>
      </c>
      <c r="O812">
        <v>6</v>
      </c>
      <c r="P812">
        <v>1040106.75</v>
      </c>
      <c r="Q812">
        <v>6781831.1399999997</v>
      </c>
    </row>
    <row r="813" spans="1:17">
      <c r="A813">
        <v>348</v>
      </c>
      <c r="B813">
        <v>20000985</v>
      </c>
      <c r="C813">
        <f>+PE470</f>
        <v>0</v>
      </c>
      <c r="D813" t="s">
        <v>20</v>
      </c>
      <c r="E813">
        <v>610761600000</v>
      </c>
      <c r="F813" t="s">
        <v>20</v>
      </c>
      <c r="G813">
        <v>1</v>
      </c>
      <c r="H813" t="s">
        <v>5834</v>
      </c>
      <c r="I813" t="s">
        <v>5835</v>
      </c>
      <c r="J813" t="s">
        <v>20</v>
      </c>
      <c r="K813" t="s">
        <v>21</v>
      </c>
      <c r="L813">
        <v>0</v>
      </c>
      <c r="M813">
        <v>0</v>
      </c>
      <c r="N813" t="s">
        <v>22</v>
      </c>
      <c r="O813">
        <v>6</v>
      </c>
      <c r="P813">
        <v>1046630.32</v>
      </c>
      <c r="Q813">
        <v>6808383.2400000002</v>
      </c>
    </row>
    <row r="814" spans="1:17">
      <c r="A814">
        <v>200</v>
      </c>
      <c r="B814">
        <v>60000020</v>
      </c>
      <c r="C814">
        <f>+PE619</f>
        <v>0</v>
      </c>
      <c r="D814" t="s">
        <v>20</v>
      </c>
      <c r="E814">
        <v>774489600000</v>
      </c>
      <c r="F814" t="s">
        <v>20</v>
      </c>
      <c r="G814">
        <v>1</v>
      </c>
      <c r="H814" t="s">
        <v>1920</v>
      </c>
      <c r="I814" t="s">
        <v>1921</v>
      </c>
      <c r="J814" t="s">
        <v>20</v>
      </c>
      <c r="K814" t="s">
        <v>21</v>
      </c>
      <c r="L814">
        <v>0</v>
      </c>
      <c r="M814">
        <v>0</v>
      </c>
      <c r="N814" t="s">
        <v>22</v>
      </c>
      <c r="O814">
        <v>6</v>
      </c>
      <c r="P814">
        <v>598494.47999999695</v>
      </c>
      <c r="Q814">
        <v>6857699.7000000002</v>
      </c>
    </row>
    <row r="815" spans="1:17">
      <c r="A815">
        <v>586</v>
      </c>
      <c r="B815">
        <v>70001119</v>
      </c>
      <c r="C815">
        <f>+PE234</f>
        <v>0</v>
      </c>
      <c r="D815" t="s">
        <v>30</v>
      </c>
      <c r="E815">
        <v>774489600000</v>
      </c>
      <c r="F815">
        <v>1371467721000</v>
      </c>
      <c r="G815">
        <v>1</v>
      </c>
      <c r="H815" t="s">
        <v>5236</v>
      </c>
      <c r="I815" t="s">
        <v>5237</v>
      </c>
      <c r="J815" t="s">
        <v>20</v>
      </c>
      <c r="K815" t="s">
        <v>21</v>
      </c>
      <c r="L815">
        <v>0</v>
      </c>
      <c r="M815">
        <v>0</v>
      </c>
      <c r="N815" t="s">
        <v>22</v>
      </c>
      <c r="O815">
        <v>6</v>
      </c>
      <c r="P815">
        <v>669320.42000000202</v>
      </c>
      <c r="Q815">
        <v>6859363.4199999999</v>
      </c>
    </row>
    <row r="816" spans="1:17">
      <c r="A816">
        <v>699</v>
      </c>
      <c r="B816">
        <v>20000248</v>
      </c>
      <c r="C816">
        <f>+PE122</f>
        <v>0</v>
      </c>
      <c r="D816" t="s">
        <v>20</v>
      </c>
      <c r="E816">
        <v>610761600000</v>
      </c>
      <c r="F816" t="s">
        <v>20</v>
      </c>
      <c r="G816">
        <v>1</v>
      </c>
      <c r="H816" t="s">
        <v>6372</v>
      </c>
      <c r="I816" t="s">
        <v>6373</v>
      </c>
      <c r="J816" t="s">
        <v>20</v>
      </c>
      <c r="K816" t="s">
        <v>21</v>
      </c>
      <c r="L816">
        <v>0</v>
      </c>
      <c r="M816">
        <v>0</v>
      </c>
      <c r="N816" t="s">
        <v>22</v>
      </c>
      <c r="O816">
        <v>6</v>
      </c>
      <c r="P816">
        <v>931387.53000000096</v>
      </c>
      <c r="Q816">
        <v>6912993.6299999999</v>
      </c>
    </row>
    <row r="817" spans="1:17">
      <c r="A817">
        <v>626</v>
      </c>
      <c r="B817">
        <v>70017677</v>
      </c>
      <c r="C817">
        <f>+PE196</f>
        <v>0</v>
      </c>
      <c r="D817" t="s">
        <v>168</v>
      </c>
      <c r="E817">
        <v>1235554567000</v>
      </c>
      <c r="F817">
        <v>1436178048000</v>
      </c>
      <c r="G817">
        <v>1</v>
      </c>
      <c r="H817" t="s">
        <v>5071</v>
      </c>
      <c r="I817" t="s">
        <v>5072</v>
      </c>
      <c r="J817" t="s">
        <v>20</v>
      </c>
      <c r="K817" t="s">
        <v>21</v>
      </c>
      <c r="L817">
        <v>0</v>
      </c>
      <c r="M817">
        <v>0</v>
      </c>
      <c r="N817" t="s">
        <v>22</v>
      </c>
      <c r="O817">
        <v>6</v>
      </c>
      <c r="P817">
        <v>852726.5</v>
      </c>
      <c r="Q817">
        <v>6262643.6200000001</v>
      </c>
    </row>
    <row r="818" spans="1:17">
      <c r="A818">
        <v>399</v>
      </c>
      <c r="B818">
        <v>30000781</v>
      </c>
      <c r="C818">
        <f>+PE424</f>
        <v>0</v>
      </c>
      <c r="D818" t="s">
        <v>20</v>
      </c>
      <c r="E818">
        <v>610761600000</v>
      </c>
      <c r="F818" t="s">
        <v>20</v>
      </c>
      <c r="G818">
        <v>1</v>
      </c>
      <c r="H818" t="s">
        <v>3520</v>
      </c>
      <c r="I818" t="s">
        <v>3521</v>
      </c>
      <c r="J818" t="s">
        <v>20</v>
      </c>
      <c r="K818" t="s">
        <v>21</v>
      </c>
      <c r="L818">
        <v>0</v>
      </c>
      <c r="M818">
        <v>0</v>
      </c>
      <c r="N818" t="s">
        <v>22</v>
      </c>
      <c r="O818">
        <v>6</v>
      </c>
      <c r="P818">
        <v>781637.71000000101</v>
      </c>
      <c r="Q818">
        <v>6551463.5800000001</v>
      </c>
    </row>
    <row r="819" spans="1:17">
      <c r="A819">
        <v>374</v>
      </c>
      <c r="B819">
        <v>40000526</v>
      </c>
      <c r="C819">
        <f>+PE450</f>
        <v>0</v>
      </c>
      <c r="D819" t="s">
        <v>274</v>
      </c>
      <c r="E819">
        <v>610761600000</v>
      </c>
      <c r="F819">
        <v>1416568550000</v>
      </c>
      <c r="G819">
        <v>1</v>
      </c>
      <c r="H819" t="s">
        <v>2536</v>
      </c>
      <c r="I819" t="s">
        <v>2536</v>
      </c>
      <c r="J819" t="s">
        <v>20</v>
      </c>
      <c r="K819" t="s">
        <v>21</v>
      </c>
      <c r="L819">
        <v>0</v>
      </c>
      <c r="M819">
        <v>0</v>
      </c>
      <c r="N819" t="s">
        <v>22</v>
      </c>
      <c r="O819">
        <v>6</v>
      </c>
      <c r="P819">
        <v>1045320.38</v>
      </c>
      <c r="Q819">
        <v>6299252.25</v>
      </c>
    </row>
    <row r="820" spans="1:17">
      <c r="A820">
        <v>406</v>
      </c>
      <c r="B820">
        <v>50001827</v>
      </c>
      <c r="C820">
        <f>+PE419</f>
        <v>0</v>
      </c>
      <c r="D820" t="s">
        <v>20</v>
      </c>
      <c r="E820">
        <v>1013644800000</v>
      </c>
      <c r="F820" t="s">
        <v>20</v>
      </c>
      <c r="G820">
        <v>1</v>
      </c>
      <c r="H820" t="s">
        <v>6926</v>
      </c>
      <c r="I820" t="s">
        <v>6927</v>
      </c>
      <c r="J820" t="s">
        <v>20</v>
      </c>
      <c r="K820" t="s">
        <v>21</v>
      </c>
      <c r="L820">
        <v>0</v>
      </c>
      <c r="M820">
        <v>0</v>
      </c>
      <c r="N820" t="s">
        <v>22</v>
      </c>
      <c r="O820">
        <v>6</v>
      </c>
      <c r="P820">
        <v>589345.35999999905</v>
      </c>
      <c r="Q820">
        <v>6225550.1299999999</v>
      </c>
    </row>
    <row r="821" spans="1:17">
      <c r="A821">
        <v>184</v>
      </c>
      <c r="B821">
        <v>30001738</v>
      </c>
      <c r="C821">
        <f>+PE642</f>
        <v>0</v>
      </c>
      <c r="D821" t="s">
        <v>274</v>
      </c>
      <c r="E821">
        <v>996537600000</v>
      </c>
      <c r="F821">
        <v>1456244509000</v>
      </c>
      <c r="G821">
        <v>1</v>
      </c>
      <c r="H821" t="s">
        <v>1773</v>
      </c>
      <c r="I821" t="s">
        <v>1774</v>
      </c>
      <c r="J821" t="s">
        <v>20</v>
      </c>
      <c r="K821" t="s">
        <v>21</v>
      </c>
      <c r="L821">
        <v>0</v>
      </c>
      <c r="M821">
        <v>0</v>
      </c>
      <c r="N821" t="s">
        <v>22</v>
      </c>
      <c r="O821">
        <v>6</v>
      </c>
      <c r="P821">
        <v>809903.38000000303</v>
      </c>
      <c r="Q821">
        <v>6480298.4500000002</v>
      </c>
    </row>
    <row r="822" spans="1:17">
      <c r="A822">
        <v>715</v>
      </c>
      <c r="B822">
        <v>70001336</v>
      </c>
      <c r="C822">
        <f>+PE112</f>
        <v>0</v>
      </c>
      <c r="D822" t="s">
        <v>152</v>
      </c>
      <c r="E822">
        <v>827107200000</v>
      </c>
      <c r="F822">
        <v>1281697041000</v>
      </c>
      <c r="G822">
        <v>1</v>
      </c>
      <c r="H822" t="s">
        <v>3008</v>
      </c>
      <c r="I822" t="s">
        <v>3009</v>
      </c>
      <c r="J822" t="s">
        <v>20</v>
      </c>
      <c r="K822" t="s">
        <v>21</v>
      </c>
      <c r="L822">
        <v>0</v>
      </c>
      <c r="M822">
        <v>0</v>
      </c>
      <c r="N822" t="s">
        <v>22</v>
      </c>
      <c r="O822">
        <v>6</v>
      </c>
      <c r="P822">
        <v>645603.34000000404</v>
      </c>
      <c r="Q822">
        <v>6851623.6600000001</v>
      </c>
    </row>
    <row r="823" spans="1:17">
      <c r="A823">
        <v>71</v>
      </c>
      <c r="B823">
        <v>40000833</v>
      </c>
      <c r="C823">
        <f>+PE757</f>
        <v>0</v>
      </c>
      <c r="D823" t="s">
        <v>108</v>
      </c>
      <c r="E823">
        <v>795225600000</v>
      </c>
      <c r="F823">
        <v>1233936694000</v>
      </c>
      <c r="G823">
        <v>1</v>
      </c>
      <c r="H823" t="s">
        <v>683</v>
      </c>
      <c r="I823" t="s">
        <v>684</v>
      </c>
      <c r="J823" t="s">
        <v>685</v>
      </c>
      <c r="K823" t="s">
        <v>21</v>
      </c>
      <c r="L823">
        <v>0</v>
      </c>
      <c r="M823">
        <v>0</v>
      </c>
      <c r="N823" t="s">
        <v>22</v>
      </c>
      <c r="O823">
        <v>6</v>
      </c>
      <c r="P823">
        <v>849905.24000000197</v>
      </c>
      <c r="Q823">
        <v>6265687.1699999999</v>
      </c>
    </row>
    <row r="824" spans="1:17">
      <c r="A824">
        <v>845</v>
      </c>
      <c r="B824">
        <v>70028077</v>
      </c>
      <c r="C824" t="e">
        <f>+#REF!</f>
        <v>#REF!</v>
      </c>
      <c r="D824" t="s">
        <v>74</v>
      </c>
      <c r="E824">
        <v>1263483853000</v>
      </c>
      <c r="F824">
        <v>1377080808000</v>
      </c>
      <c r="G824">
        <v>1</v>
      </c>
      <c r="H824" t="s">
        <v>7684</v>
      </c>
      <c r="I824" t="s">
        <v>7685</v>
      </c>
      <c r="J824" t="s">
        <v>20</v>
      </c>
      <c r="K824" t="s">
        <v>21</v>
      </c>
      <c r="L824">
        <v>0</v>
      </c>
      <c r="M824">
        <v>0</v>
      </c>
      <c r="N824" t="s">
        <v>22</v>
      </c>
      <c r="O824">
        <v>6</v>
      </c>
      <c r="P824">
        <v>501536.72999999701</v>
      </c>
      <c r="Q824">
        <v>6933367.0599999996</v>
      </c>
    </row>
    <row r="825" spans="1:17">
      <c r="A825">
        <v>641</v>
      </c>
      <c r="B825">
        <v>40000721</v>
      </c>
      <c r="C825">
        <f>+PE189</f>
        <v>0</v>
      </c>
      <c r="D825" t="s">
        <v>77</v>
      </c>
      <c r="E825">
        <v>610761600000</v>
      </c>
      <c r="F825">
        <v>1376913748000</v>
      </c>
      <c r="G825">
        <v>1</v>
      </c>
      <c r="H825" t="s">
        <v>2299</v>
      </c>
      <c r="I825" t="s">
        <v>2300</v>
      </c>
      <c r="J825" t="s">
        <v>20</v>
      </c>
      <c r="K825" t="s">
        <v>21</v>
      </c>
      <c r="L825">
        <v>0</v>
      </c>
      <c r="M825">
        <v>0</v>
      </c>
      <c r="N825" t="s">
        <v>22</v>
      </c>
      <c r="O825">
        <v>6</v>
      </c>
      <c r="P825">
        <v>879817.74000000197</v>
      </c>
      <c r="Q825">
        <v>6270863.7999999998</v>
      </c>
    </row>
    <row r="826" spans="1:17">
      <c r="A826">
        <v>594</v>
      </c>
      <c r="B826">
        <v>20001250</v>
      </c>
      <c r="C826">
        <f>+PE237</f>
        <v>0</v>
      </c>
      <c r="D826" t="s">
        <v>274</v>
      </c>
      <c r="E826">
        <v>778982400000</v>
      </c>
      <c r="F826">
        <v>1453377663000</v>
      </c>
      <c r="G826">
        <v>1</v>
      </c>
      <c r="H826" t="s">
        <v>4615</v>
      </c>
      <c r="I826" t="s">
        <v>4616</v>
      </c>
      <c r="J826" t="s">
        <v>20</v>
      </c>
      <c r="K826" t="s">
        <v>21</v>
      </c>
      <c r="L826">
        <v>0</v>
      </c>
      <c r="M826">
        <v>0</v>
      </c>
      <c r="N826" t="s">
        <v>22</v>
      </c>
      <c r="O826">
        <v>6</v>
      </c>
      <c r="P826">
        <v>871020.31000000203</v>
      </c>
      <c r="Q826">
        <v>6760587.4000000004</v>
      </c>
    </row>
    <row r="827" spans="1:17">
      <c r="A827">
        <v>610</v>
      </c>
      <c r="B827">
        <v>70044988</v>
      </c>
      <c r="C827">
        <f>+PE223</f>
        <v>0</v>
      </c>
      <c r="D827" t="s">
        <v>274</v>
      </c>
      <c r="E827">
        <v>1438963273000</v>
      </c>
      <c r="F827">
        <v>1456137949000</v>
      </c>
      <c r="G827">
        <v>1</v>
      </c>
      <c r="H827" t="s">
        <v>1377</v>
      </c>
      <c r="I827" t="s">
        <v>1378</v>
      </c>
      <c r="J827" t="s">
        <v>1379</v>
      </c>
      <c r="K827" t="s">
        <v>21</v>
      </c>
      <c r="L827">
        <v>0</v>
      </c>
      <c r="M827">
        <v>0</v>
      </c>
      <c r="N827" t="s">
        <v>22</v>
      </c>
      <c r="O827">
        <v>7</v>
      </c>
      <c r="P827">
        <v>480451.25</v>
      </c>
      <c r="Q827">
        <v>6584428.4400000004</v>
      </c>
    </row>
    <row r="828" spans="1:17">
      <c r="A828">
        <v>912</v>
      </c>
      <c r="B828">
        <v>70000956</v>
      </c>
      <c r="C828" t="e">
        <f>+#REF!</f>
        <v>#REF!</v>
      </c>
      <c r="D828" t="s">
        <v>20</v>
      </c>
      <c r="E828">
        <v>774489600000</v>
      </c>
      <c r="F828" t="s">
        <v>20</v>
      </c>
      <c r="G828">
        <v>1</v>
      </c>
      <c r="H828" t="s">
        <v>7925</v>
      </c>
      <c r="I828" t="s">
        <v>7926</v>
      </c>
      <c r="J828" t="s">
        <v>20</v>
      </c>
      <c r="K828" t="s">
        <v>21</v>
      </c>
      <c r="L828">
        <v>0</v>
      </c>
      <c r="M828">
        <v>0</v>
      </c>
      <c r="N828" t="s">
        <v>22</v>
      </c>
      <c r="O828">
        <v>6</v>
      </c>
      <c r="P828">
        <v>658382.21000000101</v>
      </c>
      <c r="Q828">
        <v>6866108.6200000001</v>
      </c>
    </row>
    <row r="829" spans="1:17">
      <c r="A829">
        <v>77</v>
      </c>
      <c r="B829">
        <v>20001072</v>
      </c>
      <c r="C829">
        <f>+PE757</f>
        <v>0</v>
      </c>
      <c r="D829" t="s">
        <v>77</v>
      </c>
      <c r="E829">
        <v>985651200000</v>
      </c>
      <c r="F829">
        <v>1320312285000</v>
      </c>
      <c r="G829">
        <v>1</v>
      </c>
      <c r="H829" t="s">
        <v>727</v>
      </c>
      <c r="I829" t="s">
        <v>728</v>
      </c>
      <c r="J829" t="s">
        <v>20</v>
      </c>
      <c r="K829" t="s">
        <v>21</v>
      </c>
      <c r="L829">
        <v>0</v>
      </c>
      <c r="M829">
        <v>0</v>
      </c>
      <c r="N829" t="s">
        <v>22</v>
      </c>
      <c r="O829">
        <v>6</v>
      </c>
      <c r="P829">
        <v>778113.43</v>
      </c>
      <c r="Q829">
        <v>6796080.4299999997</v>
      </c>
    </row>
    <row r="830" spans="1:17">
      <c r="A830">
        <v>518</v>
      </c>
      <c r="B830">
        <v>60000010</v>
      </c>
      <c r="C830">
        <f>+PE317</f>
        <v>0</v>
      </c>
      <c r="D830" t="s">
        <v>20</v>
      </c>
      <c r="E830">
        <v>964137600000</v>
      </c>
      <c r="F830" t="s">
        <v>20</v>
      </c>
      <c r="G830">
        <v>1</v>
      </c>
      <c r="H830" t="s">
        <v>5630</v>
      </c>
      <c r="I830" t="s">
        <v>5631</v>
      </c>
      <c r="J830" t="s">
        <v>20</v>
      </c>
      <c r="K830" t="s">
        <v>21</v>
      </c>
      <c r="L830">
        <v>0</v>
      </c>
      <c r="M830">
        <v>0</v>
      </c>
      <c r="N830" t="s">
        <v>22</v>
      </c>
      <c r="O830">
        <v>6</v>
      </c>
      <c r="P830">
        <v>229502.18999999799</v>
      </c>
      <c r="Q830">
        <v>6866226.2000000002</v>
      </c>
    </row>
    <row r="831" spans="1:17">
      <c r="A831">
        <v>73</v>
      </c>
      <c r="B831">
        <v>10000170</v>
      </c>
      <c r="C831">
        <f>+PE763</f>
        <v>0</v>
      </c>
      <c r="D831" t="s">
        <v>229</v>
      </c>
      <c r="E831">
        <v>1125595620000</v>
      </c>
      <c r="F831">
        <v>1125595597000</v>
      </c>
      <c r="G831">
        <v>1</v>
      </c>
      <c r="H831" t="s">
        <v>701</v>
      </c>
      <c r="I831" t="s">
        <v>702</v>
      </c>
      <c r="J831" t="s">
        <v>20</v>
      </c>
      <c r="K831" t="s">
        <v>21</v>
      </c>
      <c r="L831">
        <v>0</v>
      </c>
      <c r="M831">
        <v>0</v>
      </c>
      <c r="N831" t="s">
        <v>22</v>
      </c>
      <c r="O831">
        <v>6</v>
      </c>
      <c r="P831">
        <v>712207.97999999695</v>
      </c>
      <c r="Q831">
        <v>7067381.21</v>
      </c>
    </row>
    <row r="832" spans="1:17">
      <c r="A832">
        <v>707</v>
      </c>
      <c r="B832">
        <v>70000356</v>
      </c>
      <c r="C832">
        <f>+PE131</f>
        <v>0</v>
      </c>
      <c r="D832" t="s">
        <v>20</v>
      </c>
      <c r="E832" s="1">
        <v>896400000000</v>
      </c>
      <c r="F832" t="s">
        <v>20</v>
      </c>
      <c r="G832">
        <v>1</v>
      </c>
      <c r="H832" t="s">
        <v>2931</v>
      </c>
      <c r="I832" t="s">
        <v>2932</v>
      </c>
      <c r="J832" t="s">
        <v>20</v>
      </c>
      <c r="K832" t="s">
        <v>21</v>
      </c>
      <c r="L832">
        <v>0</v>
      </c>
      <c r="M832">
        <v>0</v>
      </c>
      <c r="N832" t="s">
        <v>22</v>
      </c>
      <c r="O832">
        <v>7</v>
      </c>
      <c r="P832">
        <v>535045.43999999797</v>
      </c>
      <c r="Q832">
        <v>6917610.4500000002</v>
      </c>
    </row>
    <row r="833" spans="1:17">
      <c r="A833">
        <v>389</v>
      </c>
      <c r="B833">
        <v>40000356</v>
      </c>
      <c r="C833">
        <f>+PE449</f>
        <v>0</v>
      </c>
      <c r="D833" t="s">
        <v>482</v>
      </c>
      <c r="E833" s="1">
        <v>765504000000</v>
      </c>
      <c r="F833">
        <v>1396355679000</v>
      </c>
      <c r="G833">
        <v>1</v>
      </c>
      <c r="H833" t="s">
        <v>3766</v>
      </c>
      <c r="I833" t="s">
        <v>3767</v>
      </c>
      <c r="J833" t="s">
        <v>3768</v>
      </c>
      <c r="K833" t="s">
        <v>21</v>
      </c>
      <c r="L833">
        <v>0</v>
      </c>
      <c r="M833">
        <v>0</v>
      </c>
      <c r="N833" t="s">
        <v>22</v>
      </c>
      <c r="O833">
        <v>6</v>
      </c>
      <c r="P833">
        <v>848540.65999999596</v>
      </c>
      <c r="Q833">
        <v>6321488.5899999999</v>
      </c>
    </row>
    <row r="834" spans="1:17">
      <c r="A834">
        <v>695</v>
      </c>
      <c r="B834">
        <v>40000461</v>
      </c>
      <c r="C834">
        <f>+PE144</f>
        <v>0</v>
      </c>
      <c r="D834" t="s">
        <v>168</v>
      </c>
      <c r="E834">
        <v>1459505345000</v>
      </c>
      <c r="F834" t="s">
        <v>20</v>
      </c>
      <c r="G834">
        <v>1</v>
      </c>
      <c r="H834" t="s">
        <v>2865</v>
      </c>
      <c r="I834" t="s">
        <v>2866</v>
      </c>
      <c r="J834" t="s">
        <v>2867</v>
      </c>
      <c r="K834" t="s">
        <v>21</v>
      </c>
      <c r="L834">
        <v>0</v>
      </c>
      <c r="M834">
        <v>0</v>
      </c>
      <c r="N834" t="s">
        <v>22</v>
      </c>
      <c r="O834">
        <v>6</v>
      </c>
      <c r="P834">
        <v>954120.36999999697</v>
      </c>
      <c r="Q834">
        <v>6303965.0499999998</v>
      </c>
    </row>
    <row r="835" spans="1:17">
      <c r="A835">
        <v>750</v>
      </c>
      <c r="B835">
        <v>20001189</v>
      </c>
      <c r="C835">
        <f>+PE90</f>
        <v>0</v>
      </c>
      <c r="D835" t="s">
        <v>168</v>
      </c>
      <c r="E835">
        <v>778982400000</v>
      </c>
      <c r="F835">
        <v>1450168270000</v>
      </c>
      <c r="G835">
        <v>1</v>
      </c>
      <c r="H835" t="s">
        <v>4663</v>
      </c>
      <c r="I835" t="s">
        <v>4664</v>
      </c>
      <c r="J835" t="s">
        <v>20</v>
      </c>
      <c r="K835" t="s">
        <v>21</v>
      </c>
      <c r="L835">
        <v>0</v>
      </c>
      <c r="M835">
        <v>0</v>
      </c>
      <c r="N835" t="s">
        <v>22</v>
      </c>
      <c r="O835">
        <v>6</v>
      </c>
      <c r="P835">
        <v>720609.18999999797</v>
      </c>
      <c r="Q835">
        <v>6776521.9100000001</v>
      </c>
    </row>
    <row r="836" spans="1:17">
      <c r="A836">
        <v>859</v>
      </c>
      <c r="B836">
        <v>10000776</v>
      </c>
      <c r="C836" t="e">
        <f>+#REF!</f>
        <v>#REF!</v>
      </c>
      <c r="D836" t="s">
        <v>20</v>
      </c>
      <c r="E836">
        <v>610761600000</v>
      </c>
      <c r="F836" t="s">
        <v>20</v>
      </c>
      <c r="G836">
        <v>1</v>
      </c>
      <c r="H836" t="s">
        <v>7462</v>
      </c>
      <c r="I836" t="s">
        <v>7463</v>
      </c>
      <c r="J836" t="s">
        <v>20</v>
      </c>
      <c r="K836" t="s">
        <v>21</v>
      </c>
      <c r="L836">
        <v>0</v>
      </c>
      <c r="M836">
        <v>0</v>
      </c>
      <c r="N836" t="s">
        <v>22</v>
      </c>
      <c r="O836">
        <v>6</v>
      </c>
      <c r="P836">
        <v>685611.93</v>
      </c>
      <c r="Q836">
        <v>6955013.21</v>
      </c>
    </row>
    <row r="837" spans="1:17">
      <c r="A837">
        <v>557</v>
      </c>
      <c r="B837">
        <v>10000012</v>
      </c>
      <c r="C837">
        <f>+PE285</f>
        <v>0</v>
      </c>
      <c r="D837" t="s">
        <v>229</v>
      </c>
      <c r="E837" s="1">
        <v>759456000000</v>
      </c>
      <c r="F837">
        <v>1122048693000</v>
      </c>
      <c r="G837">
        <v>1</v>
      </c>
      <c r="H837" t="s">
        <v>4978</v>
      </c>
      <c r="I837" t="s">
        <v>4979</v>
      </c>
      <c r="J837" t="s">
        <v>20</v>
      </c>
      <c r="K837" t="s">
        <v>21</v>
      </c>
      <c r="L837">
        <v>0</v>
      </c>
      <c r="M837">
        <v>0</v>
      </c>
      <c r="N837" t="s">
        <v>22</v>
      </c>
      <c r="O837">
        <v>6</v>
      </c>
      <c r="P837">
        <v>649220.35999999905</v>
      </c>
      <c r="Q837">
        <v>7105620.6900000004</v>
      </c>
    </row>
    <row r="838" spans="1:17">
      <c r="A838">
        <v>623</v>
      </c>
      <c r="B838">
        <v>40000619</v>
      </c>
      <c r="C838">
        <f>+PE220</f>
        <v>0</v>
      </c>
      <c r="D838" t="s">
        <v>20</v>
      </c>
      <c r="E838">
        <v>610761600000</v>
      </c>
      <c r="F838" t="s">
        <v>20</v>
      </c>
      <c r="G838">
        <v>1</v>
      </c>
      <c r="H838" t="s">
        <v>5030</v>
      </c>
      <c r="I838" t="s">
        <v>5031</v>
      </c>
      <c r="J838" t="s">
        <v>20</v>
      </c>
      <c r="K838" t="s">
        <v>21</v>
      </c>
      <c r="L838">
        <v>0</v>
      </c>
      <c r="M838">
        <v>0</v>
      </c>
      <c r="N838" t="s">
        <v>22</v>
      </c>
      <c r="O838">
        <v>6</v>
      </c>
      <c r="P838">
        <v>869185.45000000298</v>
      </c>
      <c r="Q838">
        <v>6287669.3099999996</v>
      </c>
    </row>
    <row r="839" spans="1:17">
      <c r="A839">
        <v>498</v>
      </c>
      <c r="B839">
        <v>70000978</v>
      </c>
      <c r="C839">
        <f>+PE346</f>
        <v>0</v>
      </c>
      <c r="D839" t="s">
        <v>20</v>
      </c>
      <c r="E839">
        <v>774489600000</v>
      </c>
      <c r="F839" t="s">
        <v>20</v>
      </c>
      <c r="G839">
        <v>1</v>
      </c>
      <c r="H839" t="s">
        <v>4334</v>
      </c>
      <c r="I839" t="s">
        <v>4334</v>
      </c>
      <c r="J839" t="s">
        <v>20</v>
      </c>
      <c r="K839" t="s">
        <v>21</v>
      </c>
      <c r="L839">
        <v>0</v>
      </c>
      <c r="M839">
        <v>0</v>
      </c>
      <c r="N839" t="s">
        <v>22</v>
      </c>
      <c r="O839">
        <v>6</v>
      </c>
      <c r="P839">
        <v>638189.06999999995</v>
      </c>
      <c r="Q839">
        <v>6865604.1900000004</v>
      </c>
    </row>
    <row r="840" spans="1:17">
      <c r="A840">
        <v>727</v>
      </c>
      <c r="B840">
        <v>50000682</v>
      </c>
      <c r="C840">
        <f>+PE119</f>
        <v>0</v>
      </c>
      <c r="D840" t="s">
        <v>20</v>
      </c>
      <c r="E840">
        <v>610761600000</v>
      </c>
      <c r="F840" t="s">
        <v>20</v>
      </c>
      <c r="G840">
        <v>1</v>
      </c>
      <c r="H840" t="s">
        <v>3083</v>
      </c>
      <c r="I840" t="s">
        <v>3084</v>
      </c>
      <c r="J840" t="s">
        <v>20</v>
      </c>
      <c r="K840" t="s">
        <v>21</v>
      </c>
      <c r="L840">
        <v>0</v>
      </c>
      <c r="M840">
        <v>0</v>
      </c>
      <c r="N840" t="s">
        <v>22</v>
      </c>
      <c r="O840">
        <v>7</v>
      </c>
      <c r="P840">
        <v>675462.14000000095</v>
      </c>
      <c r="Q840">
        <v>6409208.1500000004</v>
      </c>
    </row>
    <row r="841" spans="1:17">
      <c r="A841">
        <v>832</v>
      </c>
      <c r="B841">
        <v>30001090</v>
      </c>
      <c r="C841">
        <f>+PE15</f>
        <v>0</v>
      </c>
      <c r="D841" t="s">
        <v>274</v>
      </c>
      <c r="E841" s="1">
        <v>765504000000</v>
      </c>
      <c r="F841">
        <v>1456920495000</v>
      </c>
      <c r="G841">
        <v>1</v>
      </c>
      <c r="H841" t="s">
        <v>7813</v>
      </c>
      <c r="I841" t="s">
        <v>7814</v>
      </c>
      <c r="J841" t="s">
        <v>20</v>
      </c>
      <c r="K841" t="s">
        <v>21</v>
      </c>
      <c r="L841">
        <v>0</v>
      </c>
      <c r="M841">
        <v>0</v>
      </c>
      <c r="N841" t="s">
        <v>22</v>
      </c>
      <c r="O841">
        <v>7</v>
      </c>
      <c r="P841">
        <v>720943.39000000095</v>
      </c>
      <c r="Q841">
        <v>6523761.2000000002</v>
      </c>
    </row>
    <row r="842" spans="1:17">
      <c r="A842">
        <v>889</v>
      </c>
      <c r="B842">
        <v>10000112</v>
      </c>
      <c r="C842" t="e">
        <f>+#REF!</f>
        <v>#REF!</v>
      </c>
      <c r="D842" t="s">
        <v>20</v>
      </c>
      <c r="E842" s="1">
        <v>759456000000</v>
      </c>
      <c r="F842" t="s">
        <v>20</v>
      </c>
      <c r="G842">
        <v>1</v>
      </c>
      <c r="H842" t="s">
        <v>6765</v>
      </c>
      <c r="I842" t="s">
        <v>6766</v>
      </c>
      <c r="J842" t="s">
        <v>476</v>
      </c>
      <c r="K842" t="s">
        <v>21</v>
      </c>
      <c r="L842">
        <v>0</v>
      </c>
      <c r="M842">
        <v>0</v>
      </c>
      <c r="N842" t="s">
        <v>22</v>
      </c>
      <c r="O842">
        <v>6</v>
      </c>
      <c r="P842">
        <v>642286.47999999695</v>
      </c>
      <c r="Q842">
        <v>7083013.0499999998</v>
      </c>
    </row>
    <row r="843" spans="1:17">
      <c r="A843">
        <v>897</v>
      </c>
      <c r="B843">
        <v>70001408</v>
      </c>
      <c r="C843" t="e">
        <f>+#REF!</f>
        <v>#REF!</v>
      </c>
      <c r="D843" t="s">
        <v>27</v>
      </c>
      <c r="E843">
        <v>954460800000</v>
      </c>
      <c r="F843">
        <v>1289315193000</v>
      </c>
      <c r="G843">
        <v>1</v>
      </c>
      <c r="H843" t="s">
        <v>8159</v>
      </c>
      <c r="I843" t="s">
        <v>8160</v>
      </c>
      <c r="J843" t="s">
        <v>20</v>
      </c>
      <c r="K843" t="s">
        <v>21</v>
      </c>
      <c r="L843">
        <v>0</v>
      </c>
      <c r="M843">
        <v>0</v>
      </c>
      <c r="N843" t="s">
        <v>22</v>
      </c>
      <c r="O843">
        <v>6</v>
      </c>
      <c r="P843">
        <v>653255.00999999803</v>
      </c>
      <c r="Q843">
        <v>6850115.1399999997</v>
      </c>
    </row>
    <row r="844" spans="1:17">
      <c r="A844">
        <v>86</v>
      </c>
      <c r="B844">
        <v>10000866</v>
      </c>
      <c r="C844">
        <f>+PE763</f>
        <v>0</v>
      </c>
      <c r="D844" t="s">
        <v>38</v>
      </c>
      <c r="E844">
        <v>1006214400000</v>
      </c>
      <c r="F844">
        <v>1227793029000</v>
      </c>
      <c r="G844">
        <v>1</v>
      </c>
      <c r="H844" t="s">
        <v>358</v>
      </c>
      <c r="I844" t="s">
        <v>359</v>
      </c>
      <c r="J844" t="s">
        <v>360</v>
      </c>
      <c r="K844" t="s">
        <v>21</v>
      </c>
      <c r="L844">
        <v>0</v>
      </c>
      <c r="M844">
        <v>0</v>
      </c>
      <c r="N844" t="s">
        <v>22</v>
      </c>
      <c r="O844">
        <v>6</v>
      </c>
      <c r="P844">
        <v>730925.5</v>
      </c>
      <c r="Q844">
        <v>6918329.6500000004</v>
      </c>
    </row>
    <row r="845" spans="1:17">
      <c r="A845">
        <v>740</v>
      </c>
      <c r="B845">
        <v>30001937</v>
      </c>
      <c r="C845">
        <f>+PE111</f>
        <v>0</v>
      </c>
      <c r="D845" t="s">
        <v>20</v>
      </c>
      <c r="E845">
        <v>610761600000</v>
      </c>
      <c r="F845" t="s">
        <v>20</v>
      </c>
      <c r="G845">
        <v>1</v>
      </c>
      <c r="H845" t="s">
        <v>4830</v>
      </c>
      <c r="I845" t="s">
        <v>4831</v>
      </c>
      <c r="J845" t="s">
        <v>20</v>
      </c>
      <c r="K845" t="s">
        <v>21</v>
      </c>
      <c r="L845">
        <v>0</v>
      </c>
      <c r="M845">
        <v>0</v>
      </c>
      <c r="N845" t="s">
        <v>22</v>
      </c>
      <c r="O845">
        <v>7</v>
      </c>
      <c r="P845">
        <v>980843.82999999798</v>
      </c>
      <c r="Q845">
        <v>6460129.1100000003</v>
      </c>
    </row>
    <row r="846" spans="1:17">
      <c r="A846">
        <v>884</v>
      </c>
      <c r="B846">
        <v>70019077</v>
      </c>
      <c r="C846" t="e">
        <f>+#REF!</f>
        <v>#REF!</v>
      </c>
      <c r="D846" t="s">
        <v>105</v>
      </c>
      <c r="E846">
        <v>1210076256000</v>
      </c>
      <c r="F846">
        <v>1321614480000</v>
      </c>
      <c r="G846">
        <v>1</v>
      </c>
      <c r="H846" t="s">
        <v>6729</v>
      </c>
      <c r="I846" t="s">
        <v>6730</v>
      </c>
      <c r="J846" t="s">
        <v>20</v>
      </c>
      <c r="K846" t="s">
        <v>21</v>
      </c>
      <c r="L846">
        <v>0</v>
      </c>
      <c r="M846">
        <v>0</v>
      </c>
      <c r="N846" t="s">
        <v>22</v>
      </c>
      <c r="O846">
        <v>6</v>
      </c>
      <c r="P846">
        <v>685428.10000000102</v>
      </c>
      <c r="Q846">
        <v>6339935.3300000001</v>
      </c>
    </row>
    <row r="847" spans="1:17">
      <c r="A847">
        <v>525</v>
      </c>
      <c r="B847">
        <v>10000868</v>
      </c>
      <c r="C847">
        <f>+PE327</f>
        <v>0</v>
      </c>
      <c r="D847" t="s">
        <v>20</v>
      </c>
      <c r="E847">
        <v>610761600000</v>
      </c>
      <c r="F847" t="s">
        <v>20</v>
      </c>
      <c r="G847">
        <v>1</v>
      </c>
      <c r="H847" t="s">
        <v>5710</v>
      </c>
      <c r="I847" t="s">
        <v>5711</v>
      </c>
      <c r="J847" t="s">
        <v>20</v>
      </c>
      <c r="K847" t="s">
        <v>21</v>
      </c>
      <c r="L847">
        <v>0</v>
      </c>
      <c r="M847">
        <v>0</v>
      </c>
      <c r="N847" t="s">
        <v>22</v>
      </c>
      <c r="O847">
        <v>6</v>
      </c>
      <c r="P847">
        <v>723268.50999999803</v>
      </c>
      <c r="Q847">
        <v>6917435.3600000003</v>
      </c>
    </row>
    <row r="848" spans="1:17">
      <c r="A848">
        <v>135</v>
      </c>
      <c r="B848">
        <v>40000106</v>
      </c>
      <c r="C848">
        <f>+PE718</f>
        <v>0</v>
      </c>
      <c r="D848" t="s">
        <v>168</v>
      </c>
      <c r="E848">
        <v>1459505314000</v>
      </c>
      <c r="F848">
        <v>1375706249000</v>
      </c>
      <c r="G848">
        <v>1</v>
      </c>
      <c r="H848" t="s">
        <v>5207</v>
      </c>
      <c r="I848" t="s">
        <v>5208</v>
      </c>
      <c r="J848" t="s">
        <v>20</v>
      </c>
      <c r="K848" t="s">
        <v>21</v>
      </c>
      <c r="L848">
        <v>0</v>
      </c>
      <c r="M848">
        <v>0</v>
      </c>
      <c r="N848" t="s">
        <v>22</v>
      </c>
      <c r="O848">
        <v>6</v>
      </c>
      <c r="P848">
        <v>959920.10999999905</v>
      </c>
      <c r="Q848">
        <v>6379848.8600000003</v>
      </c>
    </row>
    <row r="849" spans="1:17">
      <c r="A849">
        <v>290</v>
      </c>
      <c r="B849">
        <v>30002097</v>
      </c>
      <c r="C849">
        <f>+PE564</f>
        <v>0</v>
      </c>
      <c r="D849" t="s">
        <v>274</v>
      </c>
      <c r="E849">
        <v>1179938840000</v>
      </c>
      <c r="F849">
        <v>1394204792000</v>
      </c>
      <c r="G849">
        <v>1</v>
      </c>
      <c r="H849" t="s">
        <v>2442</v>
      </c>
      <c r="I849" t="s">
        <v>2443</v>
      </c>
      <c r="J849" t="s">
        <v>2444</v>
      </c>
      <c r="K849" t="s">
        <v>21</v>
      </c>
      <c r="L849">
        <v>0</v>
      </c>
      <c r="M849">
        <v>0</v>
      </c>
      <c r="N849" t="s">
        <v>22</v>
      </c>
      <c r="O849">
        <v>6</v>
      </c>
      <c r="P849">
        <v>915551.78000000096</v>
      </c>
      <c r="Q849">
        <v>6444451.46</v>
      </c>
    </row>
    <row r="850" spans="1:17">
      <c r="A850">
        <v>316</v>
      </c>
      <c r="B850">
        <v>30001854</v>
      </c>
      <c r="C850">
        <f>+PE539</f>
        <v>0</v>
      </c>
      <c r="D850" t="s">
        <v>274</v>
      </c>
      <c r="E850">
        <v>610761600000</v>
      </c>
      <c r="F850">
        <v>1394195823000</v>
      </c>
      <c r="G850">
        <v>1</v>
      </c>
      <c r="H850" t="s">
        <v>2601</v>
      </c>
      <c r="I850" t="s">
        <v>2602</v>
      </c>
      <c r="J850" t="s">
        <v>1187</v>
      </c>
      <c r="K850" t="s">
        <v>21</v>
      </c>
      <c r="L850">
        <v>0</v>
      </c>
      <c r="M850">
        <v>0</v>
      </c>
      <c r="N850" t="s">
        <v>22</v>
      </c>
      <c r="O850">
        <v>6</v>
      </c>
      <c r="P850">
        <v>840804.96000000101</v>
      </c>
      <c r="Q850">
        <v>6468903.2699999996</v>
      </c>
    </row>
    <row r="851" spans="1:17">
      <c r="A851">
        <v>957</v>
      </c>
      <c r="B851">
        <v>20000280</v>
      </c>
      <c r="C851" t="e">
        <f>+#REF!</f>
        <v>#REF!</v>
      </c>
      <c r="D851" t="s">
        <v>264</v>
      </c>
      <c r="E851">
        <v>1441025239000</v>
      </c>
      <c r="F851">
        <v>1424872105000</v>
      </c>
      <c r="G851">
        <v>1</v>
      </c>
      <c r="H851" t="s">
        <v>8352</v>
      </c>
      <c r="I851" t="s">
        <v>8353</v>
      </c>
      <c r="J851" t="s">
        <v>8354</v>
      </c>
      <c r="K851" t="s">
        <v>21</v>
      </c>
      <c r="L851">
        <v>0</v>
      </c>
      <c r="M851">
        <v>0</v>
      </c>
      <c r="N851" t="s">
        <v>22</v>
      </c>
      <c r="O851">
        <v>6</v>
      </c>
      <c r="P851">
        <v>930316.03000000096</v>
      </c>
      <c r="Q851">
        <v>6908457.9199999999</v>
      </c>
    </row>
    <row r="852" spans="1:17">
      <c r="A852">
        <v>501</v>
      </c>
      <c r="B852">
        <v>70046488</v>
      </c>
      <c r="C852">
        <f>+PE356</f>
        <v>0</v>
      </c>
      <c r="D852" t="s">
        <v>264</v>
      </c>
      <c r="E852">
        <v>1416247653000</v>
      </c>
      <c r="F852">
        <v>1385124517000</v>
      </c>
      <c r="G852">
        <v>1</v>
      </c>
      <c r="H852" t="s">
        <v>4988</v>
      </c>
      <c r="I852" t="s">
        <v>4989</v>
      </c>
      <c r="J852" t="s">
        <v>20</v>
      </c>
      <c r="K852" t="s">
        <v>21</v>
      </c>
      <c r="L852">
        <v>0</v>
      </c>
      <c r="M852">
        <v>0</v>
      </c>
      <c r="N852" t="s">
        <v>22</v>
      </c>
      <c r="O852">
        <v>6</v>
      </c>
      <c r="P852">
        <v>930523.50999999803</v>
      </c>
      <c r="Q852">
        <v>6825353.9400000004</v>
      </c>
    </row>
    <row r="853" spans="1:17">
      <c r="A853">
        <v>575</v>
      </c>
      <c r="B853">
        <v>70000115</v>
      </c>
      <c r="C853">
        <f>+PE283</f>
        <v>0</v>
      </c>
      <c r="D853" t="s">
        <v>38</v>
      </c>
      <c r="E853">
        <v>996105600000</v>
      </c>
      <c r="F853">
        <v>1241110843000</v>
      </c>
      <c r="G853">
        <v>1</v>
      </c>
      <c r="H853" t="s">
        <v>1453</v>
      </c>
      <c r="I853" t="s">
        <v>1454</v>
      </c>
      <c r="J853" t="s">
        <v>20</v>
      </c>
      <c r="K853" t="s">
        <v>21</v>
      </c>
      <c r="L853">
        <v>0</v>
      </c>
      <c r="M853">
        <v>0</v>
      </c>
      <c r="N853" t="s">
        <v>22</v>
      </c>
      <c r="O853">
        <v>6</v>
      </c>
      <c r="P853">
        <v>502749.27000000299</v>
      </c>
      <c r="Q853">
        <v>6942591.1500000004</v>
      </c>
    </row>
    <row r="854" spans="1:17">
      <c r="A854">
        <v>694</v>
      </c>
      <c r="B854">
        <v>40000248</v>
      </c>
      <c r="C854">
        <f>+PE165</f>
        <v>0</v>
      </c>
      <c r="D854" t="s">
        <v>168</v>
      </c>
      <c r="E854">
        <v>1459505257000</v>
      </c>
      <c r="F854" t="s">
        <v>20</v>
      </c>
      <c r="G854">
        <v>1</v>
      </c>
      <c r="H854" t="s">
        <v>4863</v>
      </c>
      <c r="I854" t="s">
        <v>4864</v>
      </c>
      <c r="J854" t="s">
        <v>20</v>
      </c>
      <c r="K854" t="s">
        <v>21</v>
      </c>
      <c r="L854">
        <v>0</v>
      </c>
      <c r="M854">
        <v>0</v>
      </c>
      <c r="N854" t="s">
        <v>22</v>
      </c>
      <c r="O854">
        <v>6</v>
      </c>
      <c r="P854">
        <v>938493.74000000197</v>
      </c>
      <c r="Q854">
        <v>6342086.2699999996</v>
      </c>
    </row>
    <row r="855" spans="1:17">
      <c r="A855">
        <v>907</v>
      </c>
      <c r="B855">
        <v>40000667</v>
      </c>
      <c r="C855" t="e">
        <f>+#REF!</f>
        <v>#REF!</v>
      </c>
      <c r="D855" t="s">
        <v>274</v>
      </c>
      <c r="E855">
        <v>610761600000</v>
      </c>
      <c r="F855">
        <v>1449665484000</v>
      </c>
      <c r="G855">
        <v>1</v>
      </c>
      <c r="H855" t="s">
        <v>7910</v>
      </c>
      <c r="I855" t="s">
        <v>7910</v>
      </c>
      <c r="J855" t="s">
        <v>20</v>
      </c>
      <c r="K855" t="s">
        <v>21</v>
      </c>
      <c r="L855">
        <v>0</v>
      </c>
      <c r="M855">
        <v>0</v>
      </c>
      <c r="N855" t="s">
        <v>22</v>
      </c>
      <c r="O855">
        <v>6</v>
      </c>
      <c r="P855">
        <v>871025.95000000298</v>
      </c>
      <c r="Q855">
        <v>6282994.6900000004</v>
      </c>
    </row>
    <row r="856" spans="1:17">
      <c r="A856">
        <v>834</v>
      </c>
      <c r="B856">
        <v>70000218</v>
      </c>
      <c r="C856">
        <f>+PE27</f>
        <v>0</v>
      </c>
      <c r="D856" t="s">
        <v>56</v>
      </c>
      <c r="E856">
        <v>1193141010000</v>
      </c>
      <c r="F856">
        <v>1193140986000</v>
      </c>
      <c r="G856">
        <v>1</v>
      </c>
      <c r="H856" t="s">
        <v>7380</v>
      </c>
      <c r="I856" t="s">
        <v>7381</v>
      </c>
      <c r="J856" t="s">
        <v>7382</v>
      </c>
      <c r="K856" t="s">
        <v>21</v>
      </c>
      <c r="L856">
        <v>0</v>
      </c>
      <c r="M856">
        <v>0</v>
      </c>
      <c r="N856" t="s">
        <v>22</v>
      </c>
      <c r="O856">
        <v>6</v>
      </c>
      <c r="P856">
        <v>504777.93</v>
      </c>
      <c r="Q856">
        <v>6935769.8399999999</v>
      </c>
    </row>
    <row r="857" spans="1:17">
      <c r="A857">
        <v>746</v>
      </c>
      <c r="B857">
        <v>50000388</v>
      </c>
      <c r="C857">
        <f>+PE116</f>
        <v>0</v>
      </c>
      <c r="D857" t="s">
        <v>77</v>
      </c>
      <c r="E857">
        <v>610761600000</v>
      </c>
      <c r="F857">
        <v>1323105444000</v>
      </c>
      <c r="G857">
        <v>1</v>
      </c>
      <c r="H857" t="s">
        <v>5311</v>
      </c>
      <c r="I857" t="s">
        <v>5312</v>
      </c>
      <c r="J857" t="s">
        <v>20</v>
      </c>
      <c r="K857" t="s">
        <v>21</v>
      </c>
      <c r="L857">
        <v>0</v>
      </c>
      <c r="M857">
        <v>0</v>
      </c>
      <c r="N857" t="s">
        <v>22</v>
      </c>
      <c r="O857">
        <v>6</v>
      </c>
      <c r="P857">
        <v>518154.32999999798</v>
      </c>
      <c r="Q857">
        <v>6452005.2400000002</v>
      </c>
    </row>
    <row r="858" spans="1:17">
      <c r="A858">
        <v>244</v>
      </c>
      <c r="B858">
        <v>30003433</v>
      </c>
      <c r="C858">
        <f>+PE619</f>
        <v>0</v>
      </c>
      <c r="D858" t="s">
        <v>152</v>
      </c>
      <c r="E858">
        <v>1023926400000</v>
      </c>
      <c r="F858">
        <v>1285932048000</v>
      </c>
      <c r="G858">
        <v>1</v>
      </c>
      <c r="H858" t="s">
        <v>3224</v>
      </c>
      <c r="I858" t="s">
        <v>3225</v>
      </c>
      <c r="J858" t="s">
        <v>20</v>
      </c>
      <c r="K858" t="s">
        <v>21</v>
      </c>
      <c r="L858">
        <v>0</v>
      </c>
      <c r="M858">
        <v>0</v>
      </c>
      <c r="N858" t="s">
        <v>22</v>
      </c>
      <c r="O858">
        <v>6</v>
      </c>
      <c r="P858">
        <v>763015.85999999905</v>
      </c>
      <c r="Q858">
        <v>6438710.2300000004</v>
      </c>
    </row>
    <row r="859" spans="1:17">
      <c r="A859">
        <v>459</v>
      </c>
      <c r="B859">
        <v>20000437</v>
      </c>
      <c r="C859">
        <f>+PE405</f>
        <v>0</v>
      </c>
      <c r="D859" t="s">
        <v>152</v>
      </c>
      <c r="E859">
        <v>1258019710000</v>
      </c>
      <c r="F859">
        <v>1276249381000</v>
      </c>
      <c r="G859">
        <v>1</v>
      </c>
      <c r="H859" t="s">
        <v>3839</v>
      </c>
      <c r="I859" t="s">
        <v>3840</v>
      </c>
      <c r="J859" t="s">
        <v>20</v>
      </c>
      <c r="K859" t="s">
        <v>21</v>
      </c>
      <c r="L859">
        <v>0</v>
      </c>
      <c r="M859">
        <v>0</v>
      </c>
      <c r="N859" t="s">
        <v>22</v>
      </c>
      <c r="O859">
        <v>6</v>
      </c>
      <c r="P859">
        <v>997413.81000000203</v>
      </c>
      <c r="Q859">
        <v>6895880.4500000002</v>
      </c>
    </row>
    <row r="860" spans="1:17">
      <c r="A860">
        <v>722</v>
      </c>
      <c r="B860">
        <v>70046588</v>
      </c>
      <c r="C860">
        <f>+PE143</f>
        <v>0</v>
      </c>
      <c r="D860" t="s">
        <v>274</v>
      </c>
      <c r="E860">
        <v>1418641847000</v>
      </c>
      <c r="F860">
        <v>1385138076000</v>
      </c>
      <c r="G860">
        <v>1</v>
      </c>
      <c r="H860" t="s">
        <v>3035</v>
      </c>
      <c r="I860" t="s">
        <v>3036</v>
      </c>
      <c r="J860" t="s">
        <v>3037</v>
      </c>
      <c r="K860" t="s">
        <v>21</v>
      </c>
      <c r="L860">
        <v>0</v>
      </c>
      <c r="M860">
        <v>0</v>
      </c>
      <c r="N860" t="s">
        <v>22</v>
      </c>
      <c r="O860">
        <v>6</v>
      </c>
      <c r="P860">
        <v>998624.57</v>
      </c>
      <c r="Q860">
        <v>6859887.2199999997</v>
      </c>
    </row>
    <row r="861" spans="1:17">
      <c r="A861">
        <v>176</v>
      </c>
      <c r="B861">
        <v>50000641</v>
      </c>
      <c r="C861">
        <f>+PE690</f>
        <v>0</v>
      </c>
      <c r="D861" t="s">
        <v>152</v>
      </c>
      <c r="E861">
        <v>754531200000</v>
      </c>
      <c r="F861">
        <v>1302609902000</v>
      </c>
      <c r="G861">
        <v>1</v>
      </c>
      <c r="H861" t="s">
        <v>1553</v>
      </c>
      <c r="I861" t="s">
        <v>1554</v>
      </c>
      <c r="J861" t="s">
        <v>20</v>
      </c>
      <c r="K861" t="s">
        <v>21</v>
      </c>
      <c r="L861">
        <v>0</v>
      </c>
      <c r="M861">
        <v>0</v>
      </c>
      <c r="N861" t="s">
        <v>22</v>
      </c>
      <c r="O861">
        <v>6</v>
      </c>
      <c r="P861">
        <v>679466.74000000197</v>
      </c>
      <c r="Q861">
        <v>6414454.5599999996</v>
      </c>
    </row>
    <row r="862" spans="1:17">
      <c r="A862">
        <v>556</v>
      </c>
      <c r="B862">
        <v>20001437</v>
      </c>
      <c r="C862">
        <f>+PE311</f>
        <v>0</v>
      </c>
      <c r="D862" t="s">
        <v>38</v>
      </c>
      <c r="E862">
        <v>1126185883000</v>
      </c>
      <c r="F862">
        <v>1228927229000</v>
      </c>
      <c r="G862">
        <v>1</v>
      </c>
      <c r="H862" t="s">
        <v>4975</v>
      </c>
      <c r="I862" t="s">
        <v>4975</v>
      </c>
      <c r="J862" t="s">
        <v>26</v>
      </c>
      <c r="K862" t="s">
        <v>21</v>
      </c>
      <c r="L862">
        <v>0</v>
      </c>
      <c r="M862">
        <v>0</v>
      </c>
      <c r="N862" t="s">
        <v>22</v>
      </c>
      <c r="O862">
        <v>6</v>
      </c>
      <c r="P862">
        <v>781642.89000000095</v>
      </c>
      <c r="Q862">
        <v>6730344.5999999996</v>
      </c>
    </row>
    <row r="863" spans="1:17">
      <c r="A863">
        <v>356</v>
      </c>
      <c r="B863">
        <v>50000764</v>
      </c>
      <c r="C863">
        <f>+PE513</f>
        <v>0</v>
      </c>
      <c r="D863" t="s">
        <v>20</v>
      </c>
      <c r="E863">
        <v>610761600000</v>
      </c>
      <c r="F863" t="s">
        <v>20</v>
      </c>
      <c r="G863">
        <v>1</v>
      </c>
      <c r="H863" t="s">
        <v>5945</v>
      </c>
      <c r="I863" t="s">
        <v>5946</v>
      </c>
      <c r="J863" t="s">
        <v>20</v>
      </c>
      <c r="K863" t="s">
        <v>21</v>
      </c>
      <c r="L863">
        <v>0</v>
      </c>
      <c r="M863">
        <v>0</v>
      </c>
      <c r="N863" t="s">
        <v>22</v>
      </c>
      <c r="O863">
        <v>7</v>
      </c>
      <c r="P863">
        <v>413349.79999999702</v>
      </c>
      <c r="Q863">
        <v>6397088.6500000004</v>
      </c>
    </row>
    <row r="864" spans="1:17">
      <c r="A864">
        <v>209</v>
      </c>
      <c r="B864">
        <v>70030107</v>
      </c>
      <c r="C864">
        <f>+PE660</f>
        <v>0</v>
      </c>
      <c r="D864" t="s">
        <v>264</v>
      </c>
      <c r="E864">
        <v>1464256722000</v>
      </c>
      <c r="F864">
        <v>1276689228000</v>
      </c>
      <c r="G864">
        <v>1</v>
      </c>
      <c r="H864" t="s">
        <v>1987</v>
      </c>
      <c r="I864" t="s">
        <v>1988</v>
      </c>
      <c r="J864" t="s">
        <v>20</v>
      </c>
      <c r="K864" t="s">
        <v>21</v>
      </c>
      <c r="L864">
        <v>0</v>
      </c>
      <c r="M864">
        <v>0</v>
      </c>
      <c r="N864" t="s">
        <v>22</v>
      </c>
      <c r="O864">
        <v>6</v>
      </c>
      <c r="P864">
        <v>953557.53000000096</v>
      </c>
      <c r="Q864">
        <v>6866498.6699999999</v>
      </c>
    </row>
    <row r="865" spans="1:17">
      <c r="A865">
        <v>363</v>
      </c>
      <c r="B865">
        <v>70001238</v>
      </c>
      <c r="C865">
        <f>+PE507</f>
        <v>0</v>
      </c>
      <c r="D865" t="s">
        <v>23</v>
      </c>
      <c r="E865">
        <v>774489600000</v>
      </c>
      <c r="F865">
        <v>1263822476000</v>
      </c>
      <c r="G865">
        <v>1</v>
      </c>
      <c r="H865" t="s">
        <v>2722</v>
      </c>
      <c r="I865" t="s">
        <v>2723</v>
      </c>
      <c r="J865" t="s">
        <v>20</v>
      </c>
      <c r="K865" t="s">
        <v>21</v>
      </c>
      <c r="L865">
        <v>0</v>
      </c>
      <c r="M865">
        <v>0</v>
      </c>
      <c r="N865" t="s">
        <v>22</v>
      </c>
      <c r="O865">
        <v>6</v>
      </c>
      <c r="P865">
        <v>630896.02000000305</v>
      </c>
      <c r="Q865">
        <v>6854903.6500000004</v>
      </c>
    </row>
    <row r="866" spans="1:17">
      <c r="A866">
        <v>630</v>
      </c>
      <c r="B866">
        <v>70027907</v>
      </c>
      <c r="C866">
        <f>+PE241</f>
        <v>0</v>
      </c>
      <c r="D866" t="s">
        <v>27</v>
      </c>
      <c r="E866">
        <v>1295030663000</v>
      </c>
      <c r="F866">
        <v>1295030680000</v>
      </c>
      <c r="G866">
        <v>1</v>
      </c>
      <c r="H866" t="s">
        <v>6261</v>
      </c>
      <c r="I866" t="s">
        <v>6262</v>
      </c>
      <c r="J866" t="s">
        <v>20</v>
      </c>
      <c r="K866" t="s">
        <v>21</v>
      </c>
      <c r="L866">
        <v>0</v>
      </c>
      <c r="M866">
        <v>0</v>
      </c>
      <c r="N866" t="s">
        <v>22</v>
      </c>
      <c r="O866">
        <v>6</v>
      </c>
      <c r="P866">
        <v>890025.71000000101</v>
      </c>
      <c r="Q866">
        <v>6253286.8600000003</v>
      </c>
    </row>
    <row r="867" spans="1:17">
      <c r="A867">
        <v>285</v>
      </c>
      <c r="B867">
        <v>50001302</v>
      </c>
      <c r="C867">
        <f>+PE587</f>
        <v>0</v>
      </c>
      <c r="D867" t="s">
        <v>43</v>
      </c>
      <c r="E867">
        <v>1133781005000</v>
      </c>
      <c r="F867">
        <v>1110377107000</v>
      </c>
      <c r="G867">
        <v>1</v>
      </c>
      <c r="H867" t="s">
        <v>2400</v>
      </c>
      <c r="I867" t="s">
        <v>2401</v>
      </c>
      <c r="J867" t="s">
        <v>20</v>
      </c>
      <c r="K867" t="s">
        <v>21</v>
      </c>
      <c r="L867">
        <v>0</v>
      </c>
      <c r="M867">
        <v>0</v>
      </c>
      <c r="N867" t="s">
        <v>22</v>
      </c>
      <c r="O867">
        <v>6</v>
      </c>
      <c r="P867">
        <v>771995.67000000202</v>
      </c>
      <c r="Q867">
        <v>6281915.3700000001</v>
      </c>
    </row>
    <row r="868" spans="1:17">
      <c r="A868">
        <v>991</v>
      </c>
      <c r="B868">
        <v>30001922</v>
      </c>
      <c r="C868" t="e">
        <f>+#REF!</f>
        <v>#REF!</v>
      </c>
      <c r="D868" t="s">
        <v>43</v>
      </c>
      <c r="E868">
        <v>610761600000</v>
      </c>
      <c r="F868">
        <v>1158335069000</v>
      </c>
      <c r="G868">
        <v>1</v>
      </c>
      <c r="H868" t="s">
        <v>8274</v>
      </c>
      <c r="I868" t="s">
        <v>8275</v>
      </c>
      <c r="J868" t="s">
        <v>20</v>
      </c>
      <c r="K868" t="s">
        <v>21</v>
      </c>
      <c r="L868">
        <v>0</v>
      </c>
      <c r="M868">
        <v>0</v>
      </c>
      <c r="N868" t="s">
        <v>22</v>
      </c>
      <c r="O868">
        <v>6</v>
      </c>
      <c r="P868">
        <v>972510.78999999899</v>
      </c>
      <c r="Q868">
        <v>6461332.6799999997</v>
      </c>
    </row>
    <row r="869" spans="1:17">
      <c r="A869">
        <v>417</v>
      </c>
      <c r="B869">
        <v>70001821</v>
      </c>
      <c r="C869">
        <f>+PE458</f>
        <v>0</v>
      </c>
      <c r="D869" t="s">
        <v>274</v>
      </c>
      <c r="E869" s="1">
        <v>1039392000000</v>
      </c>
      <c r="F869">
        <v>1411557745000</v>
      </c>
      <c r="G869">
        <v>1</v>
      </c>
      <c r="H869" t="s">
        <v>6969</v>
      </c>
      <c r="I869" t="s">
        <v>6970</v>
      </c>
      <c r="J869" t="s">
        <v>20</v>
      </c>
      <c r="K869" t="s">
        <v>21</v>
      </c>
      <c r="L869">
        <v>0</v>
      </c>
      <c r="M869">
        <v>0</v>
      </c>
      <c r="N869" t="s">
        <v>22</v>
      </c>
      <c r="O869">
        <v>7</v>
      </c>
      <c r="P869">
        <v>668204.99000000197</v>
      </c>
      <c r="Q869">
        <v>6874226.9699999997</v>
      </c>
    </row>
    <row r="870" spans="1:17">
      <c r="A870">
        <v>250</v>
      </c>
      <c r="B870">
        <v>30002246</v>
      </c>
      <c r="C870">
        <f>+PE625</f>
        <v>0</v>
      </c>
      <c r="D870" t="s">
        <v>274</v>
      </c>
      <c r="E870">
        <v>610761600000</v>
      </c>
      <c r="F870">
        <v>1394197713000</v>
      </c>
      <c r="G870">
        <v>1</v>
      </c>
      <c r="H870" t="s">
        <v>3253</v>
      </c>
      <c r="I870" t="s">
        <v>3254</v>
      </c>
      <c r="J870" t="s">
        <v>20</v>
      </c>
      <c r="K870" t="s">
        <v>21</v>
      </c>
      <c r="L870">
        <v>0</v>
      </c>
      <c r="M870">
        <v>0</v>
      </c>
      <c r="N870" t="s">
        <v>22</v>
      </c>
      <c r="O870">
        <v>6</v>
      </c>
      <c r="P870">
        <v>929682.60000000102</v>
      </c>
      <c r="Q870">
        <v>6416259.8499999996</v>
      </c>
    </row>
    <row r="871" spans="1:17">
      <c r="A871">
        <v>358</v>
      </c>
      <c r="B871">
        <v>70018507</v>
      </c>
      <c r="C871">
        <f>+PE518</f>
        <v>0</v>
      </c>
      <c r="D871" t="s">
        <v>56</v>
      </c>
      <c r="E871">
        <v>1193221546000</v>
      </c>
      <c r="F871">
        <v>1193221528000</v>
      </c>
      <c r="G871">
        <v>1</v>
      </c>
      <c r="H871" t="s">
        <v>2691</v>
      </c>
      <c r="I871" t="s">
        <v>2692</v>
      </c>
      <c r="J871" t="s">
        <v>2693</v>
      </c>
      <c r="K871" t="s">
        <v>21</v>
      </c>
      <c r="L871">
        <v>0</v>
      </c>
      <c r="M871">
        <v>0</v>
      </c>
      <c r="N871" t="s">
        <v>22</v>
      </c>
      <c r="O871">
        <v>6</v>
      </c>
      <c r="P871">
        <v>662994.46000000101</v>
      </c>
      <c r="Q871">
        <v>6873568.6900000004</v>
      </c>
    </row>
    <row r="872" spans="1:17">
      <c r="A872">
        <v>805</v>
      </c>
      <c r="B872">
        <v>30002129</v>
      </c>
      <c r="C872">
        <f>+PE72</f>
        <v>0</v>
      </c>
      <c r="D872" t="s">
        <v>212</v>
      </c>
      <c r="E872">
        <v>610761600000</v>
      </c>
      <c r="F872">
        <v>1128443133000</v>
      </c>
      <c r="G872">
        <v>1</v>
      </c>
      <c r="H872" t="s">
        <v>6694</v>
      </c>
      <c r="I872" t="s">
        <v>6695</v>
      </c>
      <c r="J872" t="s">
        <v>20</v>
      </c>
      <c r="K872" t="s">
        <v>21</v>
      </c>
      <c r="L872">
        <v>0</v>
      </c>
      <c r="M872">
        <v>0</v>
      </c>
      <c r="N872" t="s">
        <v>22</v>
      </c>
      <c r="O872">
        <v>6</v>
      </c>
      <c r="P872">
        <v>702978.34000000404</v>
      </c>
      <c r="Q872">
        <v>6444333.1399999997</v>
      </c>
    </row>
    <row r="873" spans="1:17">
      <c r="A873">
        <v>133</v>
      </c>
      <c r="B873">
        <v>70022277</v>
      </c>
      <c r="C873">
        <f>+PE746</f>
        <v>0</v>
      </c>
      <c r="D873" t="s">
        <v>23</v>
      </c>
      <c r="E873">
        <v>1288006777000</v>
      </c>
      <c r="F873">
        <v>1217515136000</v>
      </c>
      <c r="G873">
        <v>1</v>
      </c>
      <c r="H873" t="s">
        <v>5192</v>
      </c>
      <c r="I873" t="s">
        <v>5193</v>
      </c>
      <c r="J873" t="s">
        <v>20</v>
      </c>
      <c r="K873" t="s">
        <v>21</v>
      </c>
      <c r="L873">
        <v>0</v>
      </c>
      <c r="M873">
        <v>0</v>
      </c>
      <c r="N873" t="s">
        <v>22</v>
      </c>
      <c r="O873">
        <v>7</v>
      </c>
      <c r="P873">
        <v>1034591.62</v>
      </c>
      <c r="Q873">
        <v>6815867.7800000003</v>
      </c>
    </row>
    <row r="874" spans="1:17">
      <c r="A874">
        <v>736</v>
      </c>
      <c r="B874">
        <v>70031077</v>
      </c>
      <c r="C874">
        <f>+PE143</f>
        <v>0</v>
      </c>
      <c r="D874" t="s">
        <v>27</v>
      </c>
      <c r="E874">
        <v>1289294612000</v>
      </c>
      <c r="F874">
        <v>1289296572000</v>
      </c>
      <c r="G874">
        <v>1</v>
      </c>
      <c r="H874" t="s">
        <v>2797</v>
      </c>
      <c r="I874" t="s">
        <v>2797</v>
      </c>
      <c r="J874" t="s">
        <v>20</v>
      </c>
      <c r="K874" t="s">
        <v>21</v>
      </c>
      <c r="L874">
        <v>0</v>
      </c>
      <c r="M874">
        <v>0</v>
      </c>
      <c r="N874" t="s">
        <v>22</v>
      </c>
      <c r="O874">
        <v>6</v>
      </c>
      <c r="P874">
        <v>652140.68000000005</v>
      </c>
      <c r="Q874">
        <v>6872268.4699999997</v>
      </c>
    </row>
    <row r="875" spans="1:17">
      <c r="A875">
        <v>471</v>
      </c>
      <c r="B875">
        <v>20004356</v>
      </c>
      <c r="C875">
        <f>+PE409</f>
        <v>0</v>
      </c>
      <c r="D875" t="s">
        <v>23</v>
      </c>
      <c r="E875">
        <v>1179938879000</v>
      </c>
      <c r="F875" t="s">
        <v>20</v>
      </c>
      <c r="G875">
        <v>1</v>
      </c>
      <c r="H875" t="s">
        <v>4197</v>
      </c>
      <c r="I875" t="s">
        <v>4197</v>
      </c>
      <c r="J875" t="s">
        <v>186</v>
      </c>
      <c r="K875" t="s">
        <v>21</v>
      </c>
      <c r="L875">
        <v>0</v>
      </c>
      <c r="M875">
        <v>0</v>
      </c>
      <c r="N875" t="s">
        <v>22</v>
      </c>
      <c r="O875">
        <v>6</v>
      </c>
      <c r="P875">
        <v>1072832.3</v>
      </c>
      <c r="Q875">
        <v>6878468.3099999996</v>
      </c>
    </row>
    <row r="876" spans="1:17">
      <c r="A876">
        <v>186</v>
      </c>
      <c r="B876">
        <v>30000389</v>
      </c>
      <c r="C876">
        <f>+PE695</f>
        <v>0</v>
      </c>
      <c r="D876" t="s">
        <v>20</v>
      </c>
      <c r="E876">
        <v>1069027200000</v>
      </c>
      <c r="F876" t="s">
        <v>20</v>
      </c>
      <c r="G876">
        <v>1</v>
      </c>
      <c r="H876" t="s">
        <v>1807</v>
      </c>
      <c r="I876" t="s">
        <v>1808</v>
      </c>
      <c r="J876" t="s">
        <v>20</v>
      </c>
      <c r="K876" t="s">
        <v>21</v>
      </c>
      <c r="L876">
        <v>0</v>
      </c>
      <c r="M876">
        <v>0</v>
      </c>
      <c r="N876" t="s">
        <v>22</v>
      </c>
      <c r="O876">
        <v>6</v>
      </c>
      <c r="P876">
        <v>727721.88000000303</v>
      </c>
      <c r="Q876">
        <v>6603912.1900000004</v>
      </c>
    </row>
    <row r="877" spans="1:17">
      <c r="A877">
        <v>5</v>
      </c>
      <c r="B877">
        <v>70001578</v>
      </c>
      <c r="C877">
        <f>+PE877</f>
        <v>0</v>
      </c>
      <c r="D877" t="s">
        <v>43</v>
      </c>
      <c r="E877">
        <v>950140800000</v>
      </c>
      <c r="F877">
        <v>1092735757000</v>
      </c>
      <c r="G877">
        <v>1</v>
      </c>
      <c r="H877" t="s">
        <v>7314</v>
      </c>
      <c r="I877" t="s">
        <v>7315</v>
      </c>
      <c r="J877" t="s">
        <v>20</v>
      </c>
      <c r="K877" t="s">
        <v>21</v>
      </c>
      <c r="L877">
        <v>0</v>
      </c>
      <c r="M877">
        <v>0</v>
      </c>
      <c r="N877" t="s">
        <v>22</v>
      </c>
      <c r="O877">
        <v>6</v>
      </c>
      <c r="P877">
        <v>671052.57999999798</v>
      </c>
      <c r="Q877">
        <v>6834479.79</v>
      </c>
    </row>
    <row r="878" spans="1:17">
      <c r="A878">
        <v>635</v>
      </c>
      <c r="B878">
        <v>40000896</v>
      </c>
      <c r="C878">
        <f>+PE248</f>
        <v>0</v>
      </c>
      <c r="D878" t="s">
        <v>23</v>
      </c>
      <c r="E878" s="1">
        <v>922320000000</v>
      </c>
      <c r="F878">
        <v>1253786899000</v>
      </c>
      <c r="G878">
        <v>1</v>
      </c>
      <c r="H878" t="s">
        <v>6278</v>
      </c>
      <c r="I878" t="s">
        <v>6279</v>
      </c>
      <c r="J878" t="s">
        <v>20</v>
      </c>
      <c r="K878" t="s">
        <v>21</v>
      </c>
      <c r="L878">
        <v>0</v>
      </c>
      <c r="M878">
        <v>0</v>
      </c>
      <c r="N878" t="s">
        <v>22</v>
      </c>
      <c r="O878">
        <v>6</v>
      </c>
      <c r="P878">
        <v>890765.28000000096</v>
      </c>
      <c r="Q878">
        <v>6258208.1200000001</v>
      </c>
    </row>
    <row r="879" spans="1:17">
      <c r="A879">
        <v>443</v>
      </c>
      <c r="B879">
        <v>10000253</v>
      </c>
      <c r="C879">
        <f>+PE441</f>
        <v>0</v>
      </c>
      <c r="D879" t="s">
        <v>229</v>
      </c>
      <c r="E879">
        <v>610761600000</v>
      </c>
      <c r="F879">
        <v>1126612989000</v>
      </c>
      <c r="G879">
        <v>1</v>
      </c>
      <c r="H879" t="s">
        <v>4352</v>
      </c>
      <c r="I879" t="s">
        <v>4353</v>
      </c>
      <c r="J879" t="s">
        <v>20</v>
      </c>
      <c r="K879" t="s">
        <v>21</v>
      </c>
      <c r="L879">
        <v>0</v>
      </c>
      <c r="M879">
        <v>0</v>
      </c>
      <c r="N879" t="s">
        <v>22</v>
      </c>
      <c r="O879">
        <v>6</v>
      </c>
      <c r="P879">
        <v>700606.11999999697</v>
      </c>
      <c r="Q879">
        <v>7056691.8399999999</v>
      </c>
    </row>
    <row r="880" spans="1:17">
      <c r="A880">
        <v>555</v>
      </c>
      <c r="B880">
        <v>20001277</v>
      </c>
      <c r="C880">
        <f>+PE331</f>
        <v>0</v>
      </c>
      <c r="D880" t="s">
        <v>17</v>
      </c>
      <c r="E880">
        <v>778982400000</v>
      </c>
      <c r="F880">
        <v>1304688703000</v>
      </c>
      <c r="G880">
        <v>1</v>
      </c>
      <c r="H880" t="s">
        <v>4973</v>
      </c>
      <c r="I880" t="s">
        <v>4974</v>
      </c>
      <c r="J880" t="s">
        <v>20</v>
      </c>
      <c r="K880" t="s">
        <v>21</v>
      </c>
      <c r="L880">
        <v>0</v>
      </c>
      <c r="M880">
        <v>0</v>
      </c>
      <c r="N880" t="s">
        <v>22</v>
      </c>
      <c r="O880">
        <v>7</v>
      </c>
      <c r="P880">
        <v>755388.89999999898</v>
      </c>
      <c r="Q880">
        <v>6754244.6799999997</v>
      </c>
    </row>
    <row r="881" spans="1:17">
      <c r="A881">
        <v>696</v>
      </c>
      <c r="B881">
        <v>30000916</v>
      </c>
      <c r="C881">
        <f>+PE190</f>
        <v>0</v>
      </c>
      <c r="D881" t="s">
        <v>20</v>
      </c>
      <c r="E881">
        <v>978652800000</v>
      </c>
      <c r="F881" t="s">
        <v>20</v>
      </c>
      <c r="G881">
        <v>1</v>
      </c>
      <c r="H881" t="s">
        <v>2802</v>
      </c>
      <c r="I881" t="s">
        <v>2803</v>
      </c>
      <c r="J881" t="s">
        <v>20</v>
      </c>
      <c r="K881" t="s">
        <v>21</v>
      </c>
      <c r="L881">
        <v>0</v>
      </c>
      <c r="M881">
        <v>0</v>
      </c>
      <c r="N881" t="s">
        <v>22</v>
      </c>
      <c r="O881">
        <v>6</v>
      </c>
      <c r="P881">
        <v>920331.22999999695</v>
      </c>
      <c r="Q881">
        <v>6535915.1399999997</v>
      </c>
    </row>
    <row r="882" spans="1:17">
      <c r="A882">
        <v>191</v>
      </c>
      <c r="B882">
        <v>10000729</v>
      </c>
      <c r="C882">
        <f>+PE696</f>
        <v>0</v>
      </c>
      <c r="D882" t="s">
        <v>20</v>
      </c>
      <c r="E882">
        <v>610761600000</v>
      </c>
      <c r="F882" t="s">
        <v>20</v>
      </c>
      <c r="G882">
        <v>1</v>
      </c>
      <c r="H882" t="s">
        <v>1841</v>
      </c>
      <c r="I882" t="s">
        <v>1842</v>
      </c>
      <c r="J882" t="s">
        <v>20</v>
      </c>
      <c r="K882" t="s">
        <v>21</v>
      </c>
      <c r="L882">
        <v>0</v>
      </c>
      <c r="M882">
        <v>0</v>
      </c>
      <c r="N882" t="s">
        <v>22</v>
      </c>
      <c r="O882">
        <v>6</v>
      </c>
      <c r="P882">
        <v>724906.88000000303</v>
      </c>
      <c r="Q882">
        <v>6971637.7800000003</v>
      </c>
    </row>
    <row r="883" spans="1:17">
      <c r="A883">
        <v>599</v>
      </c>
      <c r="B883">
        <v>20003145</v>
      </c>
      <c r="C883">
        <f>+PE290</f>
        <v>0</v>
      </c>
      <c r="D883" t="s">
        <v>168</v>
      </c>
      <c r="E883">
        <v>1089900434000</v>
      </c>
      <c r="F883">
        <v>1452163690000</v>
      </c>
      <c r="G883">
        <v>1</v>
      </c>
      <c r="H883" t="s">
        <v>4628</v>
      </c>
      <c r="I883" t="s">
        <v>4628</v>
      </c>
      <c r="J883" t="s">
        <v>20</v>
      </c>
      <c r="K883" t="s">
        <v>21</v>
      </c>
      <c r="L883">
        <v>0</v>
      </c>
      <c r="M883">
        <v>0</v>
      </c>
      <c r="N883" t="s">
        <v>22</v>
      </c>
      <c r="O883">
        <v>7</v>
      </c>
      <c r="P883">
        <v>803074.27000000305</v>
      </c>
      <c r="Q883">
        <v>6929048.7400000002</v>
      </c>
    </row>
    <row r="884" spans="1:17">
      <c r="A884">
        <v>818</v>
      </c>
      <c r="B884">
        <v>70001071</v>
      </c>
      <c r="C884">
        <f>+PE71</f>
        <v>0</v>
      </c>
      <c r="D884" t="s">
        <v>20</v>
      </c>
      <c r="E884">
        <v>774489600000</v>
      </c>
      <c r="F884" t="s">
        <v>20</v>
      </c>
      <c r="G884">
        <v>1</v>
      </c>
      <c r="H884" t="s">
        <v>6806</v>
      </c>
      <c r="I884" t="s">
        <v>6807</v>
      </c>
      <c r="J884" t="s">
        <v>20</v>
      </c>
      <c r="K884" t="s">
        <v>21</v>
      </c>
      <c r="L884">
        <v>0</v>
      </c>
      <c r="M884">
        <v>0</v>
      </c>
      <c r="N884" t="s">
        <v>22</v>
      </c>
      <c r="O884">
        <v>6</v>
      </c>
      <c r="P884">
        <v>650713.75</v>
      </c>
      <c r="Q884">
        <v>6861521.9299999997</v>
      </c>
    </row>
    <row r="885" spans="1:17">
      <c r="A885">
        <v>384</v>
      </c>
      <c r="B885">
        <v>20001384</v>
      </c>
      <c r="C885">
        <f>+PE507</f>
        <v>0</v>
      </c>
      <c r="D885" t="s">
        <v>20</v>
      </c>
      <c r="E885">
        <v>610761600000</v>
      </c>
      <c r="F885" t="s">
        <v>20</v>
      </c>
      <c r="G885">
        <v>1</v>
      </c>
      <c r="H885" t="s">
        <v>7564</v>
      </c>
      <c r="I885" t="s">
        <v>7565</v>
      </c>
      <c r="J885" t="s">
        <v>20</v>
      </c>
      <c r="K885" t="s">
        <v>21</v>
      </c>
      <c r="L885">
        <v>0</v>
      </c>
      <c r="M885">
        <v>0</v>
      </c>
      <c r="N885" t="s">
        <v>22</v>
      </c>
      <c r="O885">
        <v>7</v>
      </c>
      <c r="P885">
        <v>1035577.23</v>
      </c>
      <c r="Q885">
        <v>6736880.9900000002</v>
      </c>
    </row>
    <row r="886" spans="1:17">
      <c r="A886">
        <v>249</v>
      </c>
      <c r="B886">
        <v>30002197</v>
      </c>
      <c r="C886">
        <f>+PE642</f>
        <v>0</v>
      </c>
      <c r="D886" t="s">
        <v>274</v>
      </c>
      <c r="E886">
        <v>610761600000</v>
      </c>
      <c r="F886">
        <v>1394197530000</v>
      </c>
      <c r="G886">
        <v>1</v>
      </c>
      <c r="H886" t="s">
        <v>3243</v>
      </c>
      <c r="I886" t="s">
        <v>3244</v>
      </c>
      <c r="J886" t="s">
        <v>20</v>
      </c>
      <c r="K886" t="s">
        <v>21</v>
      </c>
      <c r="L886">
        <v>0</v>
      </c>
      <c r="M886">
        <v>0</v>
      </c>
      <c r="N886" t="s">
        <v>22</v>
      </c>
      <c r="O886">
        <v>6</v>
      </c>
      <c r="P886">
        <v>910230.75999999803</v>
      </c>
      <c r="Q886">
        <v>6431339.4699999997</v>
      </c>
    </row>
    <row r="887" spans="1:17">
      <c r="A887">
        <v>572</v>
      </c>
      <c r="B887">
        <v>60001680</v>
      </c>
      <c r="C887">
        <f>+PE320</f>
        <v>0</v>
      </c>
      <c r="D887" t="s">
        <v>152</v>
      </c>
      <c r="E887">
        <v>759974400000</v>
      </c>
      <c r="F887">
        <v>1305811519000</v>
      </c>
      <c r="G887">
        <v>1</v>
      </c>
      <c r="H887" t="s">
        <v>1425</v>
      </c>
      <c r="I887" t="s">
        <v>1426</v>
      </c>
      <c r="J887" t="s">
        <v>20</v>
      </c>
      <c r="K887" t="s">
        <v>21</v>
      </c>
      <c r="L887">
        <v>0</v>
      </c>
      <c r="M887">
        <v>0</v>
      </c>
      <c r="N887" t="s">
        <v>22</v>
      </c>
      <c r="O887">
        <v>6</v>
      </c>
      <c r="P887">
        <v>362622.07999999798</v>
      </c>
      <c r="Q887">
        <v>6624303.5199999996</v>
      </c>
    </row>
    <row r="888" spans="1:17">
      <c r="A888">
        <v>693</v>
      </c>
      <c r="B888">
        <v>40000219</v>
      </c>
      <c r="C888">
        <f>+PE200</f>
        <v>0</v>
      </c>
      <c r="D888" t="s">
        <v>168</v>
      </c>
      <c r="E888">
        <v>1459505232000</v>
      </c>
      <c r="F888" t="s">
        <v>20</v>
      </c>
      <c r="G888">
        <v>1</v>
      </c>
      <c r="H888" t="s">
        <v>4861</v>
      </c>
      <c r="I888" t="s">
        <v>4862</v>
      </c>
      <c r="J888" t="s">
        <v>20</v>
      </c>
      <c r="K888" t="s">
        <v>21</v>
      </c>
      <c r="L888">
        <v>0</v>
      </c>
      <c r="M888">
        <v>0</v>
      </c>
      <c r="N888" t="s">
        <v>22</v>
      </c>
      <c r="O888">
        <v>6</v>
      </c>
      <c r="P888">
        <v>933395.07999999798</v>
      </c>
      <c r="Q888">
        <v>6350221.4699999997</v>
      </c>
    </row>
    <row r="889" spans="1:17">
      <c r="A889">
        <v>637</v>
      </c>
      <c r="B889">
        <v>30001687</v>
      </c>
      <c r="C889">
        <f>+PE257</f>
        <v>0</v>
      </c>
      <c r="D889" t="s">
        <v>20</v>
      </c>
      <c r="E889">
        <v>610761600000</v>
      </c>
      <c r="F889" t="s">
        <v>20</v>
      </c>
      <c r="G889">
        <v>1</v>
      </c>
      <c r="H889" t="s">
        <v>6284</v>
      </c>
      <c r="I889" t="s">
        <v>6285</v>
      </c>
      <c r="J889" t="s">
        <v>20</v>
      </c>
      <c r="K889" t="s">
        <v>21</v>
      </c>
      <c r="L889">
        <v>0</v>
      </c>
      <c r="M889">
        <v>0</v>
      </c>
      <c r="N889" t="s">
        <v>22</v>
      </c>
      <c r="O889">
        <v>6</v>
      </c>
      <c r="P889">
        <v>810885.38000000303</v>
      </c>
      <c r="Q889">
        <v>6486129.6799999997</v>
      </c>
    </row>
    <row r="890" spans="1:17">
      <c r="A890">
        <v>182</v>
      </c>
      <c r="B890">
        <v>70020077</v>
      </c>
      <c r="C890">
        <f>+PE713</f>
        <v>0</v>
      </c>
      <c r="D890" t="s">
        <v>168</v>
      </c>
      <c r="E890">
        <v>1231840686000</v>
      </c>
      <c r="F890">
        <v>1441040335000</v>
      </c>
      <c r="G890">
        <v>1</v>
      </c>
      <c r="H890" t="s">
        <v>1059</v>
      </c>
      <c r="I890" t="s">
        <v>1060</v>
      </c>
      <c r="J890" t="s">
        <v>20</v>
      </c>
      <c r="K890" t="s">
        <v>21</v>
      </c>
      <c r="L890">
        <v>0</v>
      </c>
      <c r="M890">
        <v>0</v>
      </c>
      <c r="N890" t="s">
        <v>22</v>
      </c>
      <c r="O890">
        <v>6</v>
      </c>
      <c r="P890">
        <v>685847.28999999899</v>
      </c>
      <c r="Q890">
        <v>6176273.0999999996</v>
      </c>
    </row>
    <row r="891" spans="1:17">
      <c r="A891">
        <v>824</v>
      </c>
      <c r="B891">
        <v>70001223</v>
      </c>
      <c r="C891">
        <f>+PE72</f>
        <v>0</v>
      </c>
      <c r="D891" t="s">
        <v>20</v>
      </c>
      <c r="E891">
        <v>774489600000</v>
      </c>
      <c r="F891" t="s">
        <v>20</v>
      </c>
      <c r="G891">
        <v>1</v>
      </c>
      <c r="H891" t="s">
        <v>6821</v>
      </c>
      <c r="I891" t="s">
        <v>6822</v>
      </c>
      <c r="J891" t="s">
        <v>20</v>
      </c>
      <c r="K891" t="s">
        <v>21</v>
      </c>
      <c r="L891">
        <v>0</v>
      </c>
      <c r="M891">
        <v>0</v>
      </c>
      <c r="N891" t="s">
        <v>22</v>
      </c>
      <c r="O891">
        <v>6</v>
      </c>
      <c r="P891">
        <v>666568.40999999596</v>
      </c>
      <c r="Q891">
        <v>6855355.1100000003</v>
      </c>
    </row>
    <row r="892" spans="1:17">
      <c r="A892">
        <v>342</v>
      </c>
      <c r="B892">
        <v>10000338</v>
      </c>
      <c r="C892">
        <f>+PE555</f>
        <v>0</v>
      </c>
      <c r="D892" t="s">
        <v>274</v>
      </c>
      <c r="E892">
        <v>610761600000</v>
      </c>
      <c r="F892">
        <v>1421925821000</v>
      </c>
      <c r="G892">
        <v>1</v>
      </c>
      <c r="H892" t="s">
        <v>5798</v>
      </c>
      <c r="I892" t="s">
        <v>5799</v>
      </c>
      <c r="J892" t="s">
        <v>20</v>
      </c>
      <c r="K892" t="s">
        <v>21</v>
      </c>
      <c r="L892">
        <v>0</v>
      </c>
      <c r="M892">
        <v>0</v>
      </c>
      <c r="N892" t="s">
        <v>22</v>
      </c>
      <c r="O892">
        <v>6</v>
      </c>
      <c r="P892">
        <v>609087.31999999995</v>
      </c>
      <c r="Q892">
        <v>7040529.3200000003</v>
      </c>
    </row>
    <row r="893" spans="1:17">
      <c r="A893">
        <v>254</v>
      </c>
      <c r="B893">
        <v>70017277</v>
      </c>
      <c r="C893">
        <f>+PE644</f>
        <v>0</v>
      </c>
      <c r="D893" t="s">
        <v>56</v>
      </c>
      <c r="E893">
        <v>1241619397000</v>
      </c>
      <c r="F893">
        <v>1241539925000</v>
      </c>
      <c r="G893">
        <v>1</v>
      </c>
      <c r="H893" t="s">
        <v>6521</v>
      </c>
      <c r="I893" t="s">
        <v>6522</v>
      </c>
      <c r="J893" t="s">
        <v>20</v>
      </c>
      <c r="K893" t="s">
        <v>21</v>
      </c>
      <c r="L893">
        <v>0</v>
      </c>
      <c r="M893">
        <v>0</v>
      </c>
      <c r="N893" t="s">
        <v>22</v>
      </c>
      <c r="O893">
        <v>6</v>
      </c>
      <c r="P893">
        <v>327397.29999999702</v>
      </c>
      <c r="Q893">
        <v>6643143.6100000003</v>
      </c>
    </row>
    <row r="894" spans="1:17">
      <c r="A894">
        <v>475</v>
      </c>
      <c r="B894">
        <v>20000783</v>
      </c>
      <c r="C894">
        <f>+PE424</f>
        <v>0</v>
      </c>
      <c r="D894" t="s">
        <v>274</v>
      </c>
      <c r="E894">
        <v>791769600000</v>
      </c>
      <c r="F894">
        <v>1404309184000</v>
      </c>
      <c r="G894">
        <v>1</v>
      </c>
      <c r="H894" t="s">
        <v>4245</v>
      </c>
      <c r="I894" t="s">
        <v>4246</v>
      </c>
      <c r="J894" t="s">
        <v>4247</v>
      </c>
      <c r="K894" t="s">
        <v>21</v>
      </c>
      <c r="L894">
        <v>0</v>
      </c>
      <c r="M894">
        <v>0</v>
      </c>
      <c r="N894" t="s">
        <v>22</v>
      </c>
      <c r="O894">
        <v>6</v>
      </c>
      <c r="P894">
        <v>1053320.51</v>
      </c>
      <c r="Q894">
        <v>6840095.5999999996</v>
      </c>
    </row>
    <row r="895" spans="1:17">
      <c r="A895">
        <v>99</v>
      </c>
      <c r="B895">
        <v>60000490</v>
      </c>
      <c r="C895">
        <f>+PE801</f>
        <v>0</v>
      </c>
      <c r="D895" t="s">
        <v>168</v>
      </c>
      <c r="E895">
        <v>991094400000</v>
      </c>
      <c r="F895">
        <v>1447413824000</v>
      </c>
      <c r="G895">
        <v>1</v>
      </c>
      <c r="H895" t="s">
        <v>1234</v>
      </c>
      <c r="I895" t="s">
        <v>1235</v>
      </c>
      <c r="J895" t="s">
        <v>20</v>
      </c>
      <c r="K895" t="s">
        <v>21</v>
      </c>
      <c r="L895">
        <v>0</v>
      </c>
      <c r="M895">
        <v>0</v>
      </c>
      <c r="N895" t="s">
        <v>22</v>
      </c>
      <c r="O895">
        <v>6</v>
      </c>
      <c r="P895">
        <v>174841.619999997</v>
      </c>
      <c r="Q895">
        <v>6792039.0800000001</v>
      </c>
    </row>
    <row r="896" spans="1:17">
      <c r="A896">
        <v>319</v>
      </c>
      <c r="B896">
        <v>30001742</v>
      </c>
      <c r="C896">
        <f>+PE583</f>
        <v>0</v>
      </c>
      <c r="D896" t="s">
        <v>274</v>
      </c>
      <c r="E896">
        <v>610761600000</v>
      </c>
      <c r="F896">
        <v>1394195293000</v>
      </c>
      <c r="G896">
        <v>1</v>
      </c>
      <c r="H896" t="s">
        <v>2640</v>
      </c>
      <c r="I896" t="s">
        <v>2641</v>
      </c>
      <c r="J896" t="s">
        <v>20</v>
      </c>
      <c r="K896" t="s">
        <v>21</v>
      </c>
      <c r="L896">
        <v>0</v>
      </c>
      <c r="M896">
        <v>0</v>
      </c>
      <c r="N896" t="s">
        <v>22</v>
      </c>
      <c r="O896">
        <v>7</v>
      </c>
      <c r="P896">
        <v>836351</v>
      </c>
      <c r="Q896">
        <v>6479294.6399999997</v>
      </c>
    </row>
    <row r="897" spans="1:17">
      <c r="A897">
        <v>259</v>
      </c>
      <c r="B897">
        <v>30001139</v>
      </c>
      <c r="C897">
        <f>+PE643</f>
        <v>0</v>
      </c>
      <c r="D897" t="s">
        <v>274</v>
      </c>
      <c r="E897">
        <v>610761600000</v>
      </c>
      <c r="F897">
        <v>1423843827000</v>
      </c>
      <c r="G897">
        <v>1</v>
      </c>
      <c r="H897" t="s">
        <v>2850</v>
      </c>
      <c r="I897" t="s">
        <v>2851</v>
      </c>
      <c r="J897" t="s">
        <v>20</v>
      </c>
      <c r="K897" t="s">
        <v>21</v>
      </c>
      <c r="L897">
        <v>0</v>
      </c>
      <c r="M897">
        <v>0</v>
      </c>
      <c r="N897" t="s">
        <v>22</v>
      </c>
      <c r="O897">
        <v>6</v>
      </c>
      <c r="P897">
        <v>844465.49000000197</v>
      </c>
      <c r="Q897">
        <v>6519019.7599999998</v>
      </c>
    </row>
    <row r="898" spans="1:17">
      <c r="A898">
        <v>801</v>
      </c>
      <c r="B898">
        <v>70001429</v>
      </c>
      <c r="C898">
        <f>+PE102</f>
        <v>0</v>
      </c>
      <c r="D898" t="s">
        <v>20</v>
      </c>
      <c r="E898">
        <v>956793600000</v>
      </c>
      <c r="F898" t="s">
        <v>20</v>
      </c>
      <c r="G898">
        <v>1</v>
      </c>
      <c r="H898" t="s">
        <v>6658</v>
      </c>
      <c r="I898" t="s">
        <v>6659</v>
      </c>
      <c r="J898" t="s">
        <v>4486</v>
      </c>
      <c r="K898" t="s">
        <v>21</v>
      </c>
      <c r="L898">
        <v>0</v>
      </c>
      <c r="M898">
        <v>0</v>
      </c>
      <c r="N898" t="s">
        <v>22</v>
      </c>
      <c r="O898">
        <v>6</v>
      </c>
      <c r="P898">
        <v>636993.67000000202</v>
      </c>
      <c r="Q898">
        <v>6848151.6500000004</v>
      </c>
    </row>
    <row r="899" spans="1:17">
      <c r="A899">
        <v>537</v>
      </c>
      <c r="B899">
        <v>40000294</v>
      </c>
      <c r="C899">
        <f>+PE367</f>
        <v>0</v>
      </c>
      <c r="D899" t="s">
        <v>168</v>
      </c>
      <c r="E899">
        <v>1459505220000</v>
      </c>
      <c r="F899" t="s">
        <v>20</v>
      </c>
      <c r="G899">
        <v>1</v>
      </c>
      <c r="H899" t="s">
        <v>5324</v>
      </c>
      <c r="I899" t="s">
        <v>5325</v>
      </c>
      <c r="J899" t="s">
        <v>5326</v>
      </c>
      <c r="K899" t="s">
        <v>21</v>
      </c>
      <c r="L899">
        <v>0</v>
      </c>
      <c r="M899">
        <v>0</v>
      </c>
      <c r="N899" t="s">
        <v>22</v>
      </c>
      <c r="O899">
        <v>6</v>
      </c>
      <c r="P899">
        <v>940457.75</v>
      </c>
      <c r="Q899">
        <v>6335100.9100000001</v>
      </c>
    </row>
    <row r="900" spans="1:17">
      <c r="A900">
        <v>325</v>
      </c>
      <c r="B900">
        <v>20000416</v>
      </c>
      <c r="C900">
        <f>+PE581</f>
        <v>0</v>
      </c>
      <c r="D900" t="s">
        <v>168</v>
      </c>
      <c r="E900">
        <v>909100800000</v>
      </c>
      <c r="F900">
        <v>1449750912000</v>
      </c>
      <c r="G900">
        <v>1</v>
      </c>
      <c r="H900" t="s">
        <v>5582</v>
      </c>
      <c r="I900" t="s">
        <v>5583</v>
      </c>
      <c r="J900" t="s">
        <v>20</v>
      </c>
      <c r="K900" t="s">
        <v>21</v>
      </c>
      <c r="L900">
        <v>0</v>
      </c>
      <c r="M900">
        <v>0</v>
      </c>
      <c r="N900" t="s">
        <v>22</v>
      </c>
      <c r="O900">
        <v>7</v>
      </c>
      <c r="P900">
        <v>970586.82</v>
      </c>
      <c r="Q900">
        <v>6897941.7599999998</v>
      </c>
    </row>
    <row r="901" spans="1:17">
      <c r="A901">
        <v>18</v>
      </c>
      <c r="B901">
        <v>60001137</v>
      </c>
      <c r="C901">
        <f>+PE888</f>
        <v>0</v>
      </c>
      <c r="D901" t="s">
        <v>77</v>
      </c>
      <c r="E901">
        <v>1258713510000</v>
      </c>
      <c r="F901">
        <v>1309861952000</v>
      </c>
      <c r="G901">
        <v>1</v>
      </c>
      <c r="H901" t="s">
        <v>4050</v>
      </c>
      <c r="I901" t="s">
        <v>4051</v>
      </c>
      <c r="J901" t="s">
        <v>20</v>
      </c>
      <c r="K901" t="s">
        <v>21</v>
      </c>
      <c r="L901">
        <v>0</v>
      </c>
      <c r="M901">
        <v>0</v>
      </c>
      <c r="N901" t="s">
        <v>22</v>
      </c>
      <c r="O901">
        <v>6</v>
      </c>
      <c r="P901">
        <v>435351.5</v>
      </c>
      <c r="Q901">
        <v>6713970.6900000004</v>
      </c>
    </row>
    <row r="902" spans="1:17">
      <c r="A902">
        <v>54</v>
      </c>
      <c r="B902">
        <v>70000586</v>
      </c>
      <c r="C902">
        <f>+PE853</f>
        <v>0</v>
      </c>
      <c r="D902" t="s">
        <v>23</v>
      </c>
      <c r="E902">
        <v>610761600000</v>
      </c>
      <c r="F902">
        <v>1286545917000</v>
      </c>
      <c r="G902">
        <v>1</v>
      </c>
      <c r="H902" t="s">
        <v>588</v>
      </c>
      <c r="I902" t="s">
        <v>589</v>
      </c>
      <c r="J902" t="s">
        <v>20</v>
      </c>
      <c r="K902" t="s">
        <v>21</v>
      </c>
      <c r="L902">
        <v>0</v>
      </c>
      <c r="M902">
        <v>0</v>
      </c>
      <c r="N902" t="s">
        <v>22</v>
      </c>
      <c r="O902">
        <v>6</v>
      </c>
      <c r="P902">
        <v>581188.93000000005</v>
      </c>
      <c r="Q902">
        <v>6893147</v>
      </c>
    </row>
    <row r="903" spans="1:17">
      <c r="A903">
        <v>990</v>
      </c>
      <c r="B903">
        <v>20000308</v>
      </c>
      <c r="C903" t="e">
        <f>+#REF!</f>
        <v>#REF!</v>
      </c>
      <c r="D903" t="s">
        <v>20</v>
      </c>
      <c r="E903">
        <v>610761600000</v>
      </c>
      <c r="F903" t="s">
        <v>20</v>
      </c>
      <c r="G903">
        <v>1</v>
      </c>
      <c r="H903" t="s">
        <v>8270</v>
      </c>
      <c r="I903" t="s">
        <v>8271</v>
      </c>
      <c r="J903" t="s">
        <v>20</v>
      </c>
      <c r="K903" t="s">
        <v>21</v>
      </c>
      <c r="L903">
        <v>0</v>
      </c>
      <c r="M903">
        <v>0</v>
      </c>
      <c r="N903" t="s">
        <v>22</v>
      </c>
      <c r="O903">
        <v>6</v>
      </c>
      <c r="P903">
        <v>773047.52000000305</v>
      </c>
      <c r="Q903">
        <v>6907173.2699999996</v>
      </c>
    </row>
    <row r="904" spans="1:17">
      <c r="A904">
        <v>744</v>
      </c>
      <c r="B904">
        <v>60000805</v>
      </c>
      <c r="C904">
        <f>+PE165</f>
        <v>0</v>
      </c>
      <c r="D904" t="s">
        <v>152</v>
      </c>
      <c r="E904">
        <v>610761600000</v>
      </c>
      <c r="F904">
        <v>1270040522000</v>
      </c>
      <c r="G904">
        <v>1</v>
      </c>
      <c r="H904" t="s">
        <v>5300</v>
      </c>
      <c r="I904" t="s">
        <v>5301</v>
      </c>
      <c r="J904" t="s">
        <v>20</v>
      </c>
      <c r="K904" t="s">
        <v>21</v>
      </c>
      <c r="L904">
        <v>0</v>
      </c>
      <c r="M904">
        <v>0</v>
      </c>
      <c r="N904" t="s">
        <v>22</v>
      </c>
      <c r="O904">
        <v>6</v>
      </c>
      <c r="P904">
        <v>530381.89999999898</v>
      </c>
      <c r="Q904">
        <v>6759948.1900000004</v>
      </c>
    </row>
    <row r="905" spans="1:17">
      <c r="A905">
        <v>770</v>
      </c>
      <c r="B905">
        <v>40000508</v>
      </c>
      <c r="C905">
        <f>+PE140</f>
        <v>0</v>
      </c>
      <c r="D905" t="s">
        <v>20</v>
      </c>
      <c r="E905">
        <v>610761600000</v>
      </c>
      <c r="F905" t="s">
        <v>20</v>
      </c>
      <c r="G905">
        <v>1</v>
      </c>
      <c r="H905" t="s">
        <v>3696</v>
      </c>
      <c r="I905" t="s">
        <v>3697</v>
      </c>
      <c r="J905" t="s">
        <v>20</v>
      </c>
      <c r="K905" t="s">
        <v>21</v>
      </c>
      <c r="L905">
        <v>0</v>
      </c>
      <c r="M905">
        <v>0</v>
      </c>
      <c r="N905" t="s">
        <v>22</v>
      </c>
      <c r="O905">
        <v>6</v>
      </c>
      <c r="P905">
        <v>807518.60000000102</v>
      </c>
      <c r="Q905">
        <v>6302353.1600000001</v>
      </c>
    </row>
    <row r="906" spans="1:17">
      <c r="A906">
        <v>849</v>
      </c>
      <c r="B906">
        <v>40000714</v>
      </c>
      <c r="C906">
        <f>+PE62</f>
        <v>0</v>
      </c>
      <c r="D906" t="s">
        <v>108</v>
      </c>
      <c r="E906">
        <v>888969600000</v>
      </c>
      <c r="F906">
        <v>1233931046000</v>
      </c>
      <c r="G906">
        <v>1</v>
      </c>
      <c r="H906" t="s">
        <v>7701</v>
      </c>
      <c r="I906" t="s">
        <v>7702</v>
      </c>
      <c r="J906" t="s">
        <v>20</v>
      </c>
      <c r="K906" t="s">
        <v>21</v>
      </c>
      <c r="L906">
        <v>0</v>
      </c>
      <c r="M906">
        <v>0</v>
      </c>
      <c r="N906" t="s">
        <v>22</v>
      </c>
      <c r="O906">
        <v>6</v>
      </c>
      <c r="P906">
        <v>866922.17000000202</v>
      </c>
      <c r="Q906">
        <v>6271955.5300000003</v>
      </c>
    </row>
    <row r="907" spans="1:17">
      <c r="A907">
        <v>241</v>
      </c>
      <c r="B907">
        <v>50001216</v>
      </c>
      <c r="C907">
        <f>+PE671</f>
        <v>0</v>
      </c>
      <c r="D907" t="s">
        <v>20</v>
      </c>
      <c r="E907">
        <v>936057600000</v>
      </c>
      <c r="F907" t="s">
        <v>20</v>
      </c>
      <c r="G907">
        <v>1</v>
      </c>
      <c r="H907" t="s">
        <v>3206</v>
      </c>
      <c r="I907" t="s">
        <v>3207</v>
      </c>
      <c r="J907" t="s">
        <v>20</v>
      </c>
      <c r="K907" t="s">
        <v>21</v>
      </c>
      <c r="L907">
        <v>0</v>
      </c>
      <c r="M907">
        <v>0</v>
      </c>
      <c r="N907" t="s">
        <v>22</v>
      </c>
      <c r="O907">
        <v>6</v>
      </c>
      <c r="P907">
        <v>786221.25</v>
      </c>
      <c r="Q907">
        <v>6290062.04</v>
      </c>
    </row>
    <row r="908" spans="1:17">
      <c r="A908">
        <v>224</v>
      </c>
      <c r="B908">
        <v>30002233</v>
      </c>
      <c r="C908">
        <f>+PE689</f>
        <v>0</v>
      </c>
      <c r="D908" t="s">
        <v>264</v>
      </c>
      <c r="E908">
        <v>1439403308000</v>
      </c>
      <c r="F908" t="s">
        <v>20</v>
      </c>
      <c r="G908">
        <v>1</v>
      </c>
      <c r="H908" t="s">
        <v>2100</v>
      </c>
      <c r="I908" t="s">
        <v>2101</v>
      </c>
      <c r="J908" t="s">
        <v>20</v>
      </c>
      <c r="K908" t="s">
        <v>21</v>
      </c>
      <c r="L908">
        <v>0</v>
      </c>
      <c r="M908">
        <v>0</v>
      </c>
      <c r="N908" t="s">
        <v>22</v>
      </c>
      <c r="O908">
        <v>6</v>
      </c>
      <c r="P908">
        <v>918915.07</v>
      </c>
      <c r="Q908">
        <v>6423052.5800000001</v>
      </c>
    </row>
    <row r="909" spans="1:17">
      <c r="A909">
        <v>103</v>
      </c>
      <c r="B909">
        <v>40000542</v>
      </c>
      <c r="C909">
        <f>+PE811</f>
        <v>0</v>
      </c>
      <c r="D909" t="s">
        <v>168</v>
      </c>
      <c r="E909">
        <v>1459505170000</v>
      </c>
      <c r="F909">
        <v>1183475078000</v>
      </c>
      <c r="G909">
        <v>1</v>
      </c>
      <c r="H909" t="s">
        <v>1255</v>
      </c>
      <c r="I909" t="s">
        <v>1256</v>
      </c>
      <c r="J909" t="s">
        <v>20</v>
      </c>
      <c r="K909" t="s">
        <v>21</v>
      </c>
      <c r="L909">
        <v>0</v>
      </c>
      <c r="M909">
        <v>0</v>
      </c>
      <c r="N909" t="s">
        <v>22</v>
      </c>
      <c r="O909">
        <v>6</v>
      </c>
      <c r="P909">
        <v>952444.10000000102</v>
      </c>
      <c r="Q909">
        <v>6298201.29</v>
      </c>
    </row>
    <row r="910" spans="1:17">
      <c r="A910">
        <v>1040</v>
      </c>
      <c r="B910">
        <v>70054428</v>
      </c>
      <c r="C910" t="e">
        <f>+#REF!</f>
        <v>#REF!</v>
      </c>
      <c r="D910" t="s">
        <v>1094</v>
      </c>
      <c r="E910">
        <v>1425311326000</v>
      </c>
      <c r="F910">
        <v>1425311250000</v>
      </c>
      <c r="G910">
        <v>1</v>
      </c>
      <c r="H910" t="s">
        <v>8254</v>
      </c>
      <c r="I910" t="s">
        <v>8255</v>
      </c>
      <c r="J910" t="s">
        <v>20</v>
      </c>
      <c r="K910" t="s">
        <v>21</v>
      </c>
      <c r="L910">
        <v>0</v>
      </c>
      <c r="M910">
        <v>0</v>
      </c>
      <c r="N910" t="s">
        <v>22</v>
      </c>
      <c r="O910">
        <v>7</v>
      </c>
      <c r="P910">
        <v>592684.68000000005</v>
      </c>
      <c r="Q910">
        <v>6735602.4800000004</v>
      </c>
    </row>
    <row r="911" spans="1:17">
      <c r="A911">
        <v>1041</v>
      </c>
      <c r="B911">
        <v>70054528</v>
      </c>
      <c r="C911" t="e">
        <f>+#REF!</f>
        <v>#REF!</v>
      </c>
      <c r="D911" t="s">
        <v>1094</v>
      </c>
      <c r="E911">
        <v>1425311345000</v>
      </c>
      <c r="F911">
        <v>1425311337000</v>
      </c>
      <c r="G911">
        <v>1</v>
      </c>
      <c r="H911" t="s">
        <v>8254</v>
      </c>
      <c r="I911" t="s">
        <v>8255</v>
      </c>
      <c r="J911" t="s">
        <v>20</v>
      </c>
      <c r="K911" t="s">
        <v>21</v>
      </c>
      <c r="L911">
        <v>0</v>
      </c>
      <c r="M911">
        <v>0</v>
      </c>
      <c r="N911" t="s">
        <v>22</v>
      </c>
      <c r="O911">
        <v>7</v>
      </c>
      <c r="P911">
        <v>592684.68000000005</v>
      </c>
      <c r="Q911">
        <v>6735602.4800000004</v>
      </c>
    </row>
    <row r="912" spans="1:17">
      <c r="A912">
        <v>1042</v>
      </c>
      <c r="B912">
        <v>60000987</v>
      </c>
      <c r="C912" t="e">
        <f>+#REF!</f>
        <v>#REF!</v>
      </c>
      <c r="D912" t="s">
        <v>1094</v>
      </c>
      <c r="E912">
        <v>610761600000</v>
      </c>
      <c r="F912">
        <v>1425311522000</v>
      </c>
      <c r="G912">
        <v>1</v>
      </c>
      <c r="H912" t="s">
        <v>8254</v>
      </c>
      <c r="I912" t="s">
        <v>8255</v>
      </c>
      <c r="J912" t="s">
        <v>20</v>
      </c>
      <c r="K912" t="s">
        <v>21</v>
      </c>
      <c r="L912">
        <v>0</v>
      </c>
      <c r="M912">
        <v>0</v>
      </c>
      <c r="N912" t="s">
        <v>22</v>
      </c>
      <c r="O912">
        <v>7</v>
      </c>
      <c r="P912">
        <v>592684.68000000005</v>
      </c>
      <c r="Q912">
        <v>6735602.4800000004</v>
      </c>
    </row>
    <row r="913" spans="1:17">
      <c r="A913">
        <v>582</v>
      </c>
      <c r="B913">
        <v>30000221</v>
      </c>
      <c r="C913">
        <f>+PE337</f>
        <v>0</v>
      </c>
      <c r="D913" t="s">
        <v>274</v>
      </c>
      <c r="E913">
        <v>610761600000</v>
      </c>
      <c r="F913">
        <v>1384778819000</v>
      </c>
      <c r="G913">
        <v>1</v>
      </c>
      <c r="H913" t="s">
        <v>6158</v>
      </c>
      <c r="I913" t="s">
        <v>6159</v>
      </c>
      <c r="J913" t="s">
        <v>20</v>
      </c>
      <c r="K913" t="s">
        <v>21</v>
      </c>
      <c r="L913">
        <v>0</v>
      </c>
      <c r="M913">
        <v>0</v>
      </c>
      <c r="N913" t="s">
        <v>22</v>
      </c>
      <c r="O913">
        <v>7</v>
      </c>
      <c r="P913">
        <v>716119.27000000305</v>
      </c>
      <c r="Q913">
        <v>6654555.1399999997</v>
      </c>
    </row>
    <row r="914" spans="1:17">
      <c r="A914">
        <v>612</v>
      </c>
      <c r="B914">
        <v>40000594</v>
      </c>
      <c r="C914">
        <f>+PE307</f>
        <v>0</v>
      </c>
      <c r="D914" t="s">
        <v>168</v>
      </c>
      <c r="E914">
        <v>610761600000</v>
      </c>
      <c r="F914">
        <v>1444817624000</v>
      </c>
      <c r="G914">
        <v>1</v>
      </c>
      <c r="H914" t="s">
        <v>1384</v>
      </c>
      <c r="I914" t="s">
        <v>1385</v>
      </c>
      <c r="J914" t="s">
        <v>20</v>
      </c>
      <c r="K914" t="s">
        <v>21</v>
      </c>
      <c r="L914">
        <v>0</v>
      </c>
      <c r="M914">
        <v>0</v>
      </c>
      <c r="N914" t="s">
        <v>22</v>
      </c>
      <c r="O914">
        <v>6</v>
      </c>
      <c r="P914">
        <v>892677.95000000298</v>
      </c>
      <c r="Q914">
        <v>6290050.46</v>
      </c>
    </row>
    <row r="915" spans="1:17">
      <c r="A915">
        <v>212</v>
      </c>
      <c r="B915">
        <v>50000097</v>
      </c>
      <c r="C915">
        <f>+PE708</f>
        <v>0</v>
      </c>
      <c r="D915" t="s">
        <v>168</v>
      </c>
      <c r="E915">
        <v>1459506520000</v>
      </c>
      <c r="F915" t="s">
        <v>20</v>
      </c>
      <c r="G915">
        <v>1</v>
      </c>
      <c r="H915" t="s">
        <v>2012</v>
      </c>
      <c r="I915" t="s">
        <v>2013</v>
      </c>
      <c r="J915" t="s">
        <v>20</v>
      </c>
      <c r="K915" t="s">
        <v>21</v>
      </c>
      <c r="L915">
        <v>0</v>
      </c>
      <c r="M915">
        <v>0</v>
      </c>
      <c r="N915" t="s">
        <v>22</v>
      </c>
      <c r="O915">
        <v>6</v>
      </c>
      <c r="P915">
        <v>616808.03999999899</v>
      </c>
      <c r="Q915">
        <v>6566883.75</v>
      </c>
    </row>
    <row r="916" spans="1:17">
      <c r="A916">
        <v>146</v>
      </c>
      <c r="B916">
        <v>60001785</v>
      </c>
      <c r="C916">
        <f>+PE775</f>
        <v>0</v>
      </c>
      <c r="D916" t="s">
        <v>274</v>
      </c>
      <c r="E916">
        <v>995414400000</v>
      </c>
      <c r="F916">
        <v>1447850303000</v>
      </c>
      <c r="G916">
        <v>1</v>
      </c>
      <c r="H916" t="s">
        <v>2090</v>
      </c>
      <c r="I916" t="s">
        <v>2091</v>
      </c>
      <c r="J916" t="s">
        <v>20</v>
      </c>
      <c r="K916" t="s">
        <v>21</v>
      </c>
      <c r="L916">
        <v>0</v>
      </c>
      <c r="M916">
        <v>0</v>
      </c>
      <c r="N916" t="s">
        <v>22</v>
      </c>
      <c r="O916">
        <v>6</v>
      </c>
      <c r="P916">
        <v>432298.11999999703</v>
      </c>
      <c r="Q916">
        <v>6585035.9199999999</v>
      </c>
    </row>
    <row r="917" spans="1:17">
      <c r="A917">
        <v>26</v>
      </c>
      <c r="B917">
        <v>70059204</v>
      </c>
      <c r="C917">
        <f>+PU896</f>
        <v>0</v>
      </c>
      <c r="D917" t="s">
        <v>274</v>
      </c>
      <c r="E917">
        <v>1448540727000</v>
      </c>
      <c r="F917">
        <v>1448538692000</v>
      </c>
      <c r="G917">
        <v>1</v>
      </c>
      <c r="H917" t="s">
        <v>276</v>
      </c>
      <c r="I917" t="s">
        <v>277</v>
      </c>
      <c r="J917" t="s">
        <v>20</v>
      </c>
      <c r="K917" t="s">
        <v>21</v>
      </c>
      <c r="L917">
        <v>0</v>
      </c>
      <c r="M917">
        <v>0</v>
      </c>
      <c r="N917" t="s">
        <v>267</v>
      </c>
      <c r="O917">
        <v>6</v>
      </c>
      <c r="P917">
        <v>482072.67189999699</v>
      </c>
      <c r="Q917">
        <v>6430516.0455999998</v>
      </c>
    </row>
    <row r="918" spans="1:17">
      <c r="A918">
        <v>289</v>
      </c>
      <c r="B918">
        <v>30002143</v>
      </c>
      <c r="C918">
        <f>+PE634</f>
        <v>0</v>
      </c>
      <c r="D918" t="s">
        <v>274</v>
      </c>
      <c r="E918">
        <v>610761600000</v>
      </c>
      <c r="F918">
        <v>1394199236000</v>
      </c>
      <c r="G918">
        <v>1</v>
      </c>
      <c r="H918" t="s">
        <v>2439</v>
      </c>
      <c r="I918" t="s">
        <v>2440</v>
      </c>
      <c r="J918" t="s">
        <v>20</v>
      </c>
      <c r="K918" t="s">
        <v>21</v>
      </c>
      <c r="L918">
        <v>0</v>
      </c>
      <c r="M918">
        <v>0</v>
      </c>
      <c r="N918" t="s">
        <v>22</v>
      </c>
      <c r="O918">
        <v>6</v>
      </c>
      <c r="P918">
        <v>942396.03000000096</v>
      </c>
      <c r="Q918">
        <v>6441594.5800000001</v>
      </c>
    </row>
    <row r="919" spans="1:17">
      <c r="A919">
        <v>826</v>
      </c>
      <c r="B919">
        <v>20000229</v>
      </c>
      <c r="C919">
        <f>+PE98</f>
        <v>0</v>
      </c>
      <c r="D919" t="s">
        <v>168</v>
      </c>
      <c r="E919">
        <v>952387200000</v>
      </c>
      <c r="F919">
        <v>1449743319000</v>
      </c>
      <c r="G919">
        <v>1</v>
      </c>
      <c r="H919" t="s">
        <v>7471</v>
      </c>
      <c r="I919" t="s">
        <v>7472</v>
      </c>
      <c r="J919" t="s">
        <v>7473</v>
      </c>
      <c r="K919" t="s">
        <v>21</v>
      </c>
      <c r="L919">
        <v>0</v>
      </c>
      <c r="M919">
        <v>0</v>
      </c>
      <c r="N919" t="s">
        <v>22</v>
      </c>
      <c r="O919">
        <v>6</v>
      </c>
      <c r="P919">
        <v>927766.64000000095</v>
      </c>
      <c r="Q919">
        <v>6915389.7699999996</v>
      </c>
    </row>
    <row r="920" spans="1:17">
      <c r="A920">
        <v>323</v>
      </c>
      <c r="B920">
        <v>60001320</v>
      </c>
      <c r="C920">
        <f>+PE602</f>
        <v>0</v>
      </c>
      <c r="D920" t="s">
        <v>274</v>
      </c>
      <c r="E920">
        <v>1034035200000</v>
      </c>
      <c r="F920">
        <v>1457527591000</v>
      </c>
      <c r="G920">
        <v>1</v>
      </c>
      <c r="H920" t="s">
        <v>5578</v>
      </c>
      <c r="I920" t="s">
        <v>5579</v>
      </c>
      <c r="J920" t="s">
        <v>20</v>
      </c>
      <c r="K920" t="s">
        <v>21</v>
      </c>
      <c r="L920">
        <v>0</v>
      </c>
      <c r="M920">
        <v>0</v>
      </c>
      <c r="N920" t="s">
        <v>22</v>
      </c>
      <c r="O920">
        <v>6</v>
      </c>
      <c r="P920">
        <v>358242.11999999703</v>
      </c>
      <c r="Q920">
        <v>6693046.5</v>
      </c>
    </row>
    <row r="921" spans="1:17">
      <c r="A921">
        <v>124</v>
      </c>
      <c r="B921">
        <v>20000426</v>
      </c>
      <c r="C921">
        <f>+PE802</f>
        <v>0</v>
      </c>
      <c r="D921" t="s">
        <v>168</v>
      </c>
      <c r="E921">
        <v>992390400000</v>
      </c>
      <c r="F921">
        <v>1446800423000</v>
      </c>
      <c r="G921">
        <v>1</v>
      </c>
      <c r="H921" t="s">
        <v>7764</v>
      </c>
      <c r="I921" t="s">
        <v>5286</v>
      </c>
      <c r="J921" t="s">
        <v>20</v>
      </c>
      <c r="K921" t="s">
        <v>21</v>
      </c>
      <c r="L921">
        <v>0</v>
      </c>
      <c r="M921">
        <v>0</v>
      </c>
      <c r="N921" t="s">
        <v>22</v>
      </c>
      <c r="O921">
        <v>6</v>
      </c>
      <c r="P921">
        <v>934760.71000000101</v>
      </c>
      <c r="Q921">
        <v>6898997.8499999996</v>
      </c>
    </row>
    <row r="922" spans="1:17">
      <c r="A922">
        <v>837</v>
      </c>
      <c r="B922">
        <v>60000456</v>
      </c>
      <c r="C922">
        <f>+PE90</f>
        <v>0</v>
      </c>
      <c r="D922" t="s">
        <v>20</v>
      </c>
      <c r="E922">
        <v>610761600000</v>
      </c>
      <c r="F922" t="s">
        <v>20</v>
      </c>
      <c r="G922">
        <v>1</v>
      </c>
      <c r="H922" t="s">
        <v>7438</v>
      </c>
      <c r="I922" t="s">
        <v>7439</v>
      </c>
      <c r="J922" t="s">
        <v>20</v>
      </c>
      <c r="K922" t="s">
        <v>21</v>
      </c>
      <c r="L922">
        <v>0</v>
      </c>
      <c r="M922">
        <v>0</v>
      </c>
      <c r="N922" t="s">
        <v>22</v>
      </c>
      <c r="O922">
        <v>6</v>
      </c>
      <c r="P922">
        <v>354222.64999999898</v>
      </c>
      <c r="Q922">
        <v>6792228.2199999997</v>
      </c>
    </row>
    <row r="923" spans="1:17">
      <c r="A923">
        <v>206</v>
      </c>
      <c r="B923">
        <v>70001193</v>
      </c>
      <c r="C923">
        <f>+PE722</f>
        <v>0</v>
      </c>
      <c r="D923" t="s">
        <v>83</v>
      </c>
      <c r="E923" s="1">
        <v>1056672000000</v>
      </c>
      <c r="F923">
        <v>1361804429000</v>
      </c>
      <c r="G923">
        <v>1</v>
      </c>
      <c r="H923" t="s">
        <v>1975</v>
      </c>
      <c r="I923" t="s">
        <v>1976</v>
      </c>
      <c r="J923" t="s">
        <v>20</v>
      </c>
      <c r="K923" t="s">
        <v>21</v>
      </c>
      <c r="L923">
        <v>0</v>
      </c>
      <c r="M923">
        <v>0</v>
      </c>
      <c r="N923" t="s">
        <v>22</v>
      </c>
      <c r="O923">
        <v>6</v>
      </c>
      <c r="P923">
        <v>662489.68999999797</v>
      </c>
      <c r="Q923">
        <v>6857515.1799999997</v>
      </c>
    </row>
    <row r="924" spans="1:17">
      <c r="A924">
        <v>400</v>
      </c>
      <c r="B924">
        <v>20001167</v>
      </c>
      <c r="C924">
        <f>+PE529</f>
        <v>0</v>
      </c>
      <c r="D924" t="s">
        <v>20</v>
      </c>
      <c r="E924">
        <v>610761600000</v>
      </c>
      <c r="F924" t="s">
        <v>20</v>
      </c>
      <c r="G924">
        <v>1</v>
      </c>
      <c r="H924" t="s">
        <v>2383</v>
      </c>
      <c r="I924" t="s">
        <v>2384</v>
      </c>
      <c r="J924" t="s">
        <v>20</v>
      </c>
      <c r="K924" t="s">
        <v>21</v>
      </c>
      <c r="L924">
        <v>0</v>
      </c>
      <c r="M924">
        <v>0</v>
      </c>
      <c r="N924" t="s">
        <v>22</v>
      </c>
      <c r="O924">
        <v>6</v>
      </c>
      <c r="P924">
        <v>968351.06000000203</v>
      </c>
      <c r="Q924">
        <v>6780746.3099999996</v>
      </c>
    </row>
    <row r="925" spans="1:17">
      <c r="A925">
        <v>678</v>
      </c>
      <c r="B925">
        <v>60001246</v>
      </c>
      <c r="C925">
        <f>+PE252</f>
        <v>0</v>
      </c>
      <c r="D925" t="s">
        <v>20</v>
      </c>
      <c r="E925">
        <v>1033948800000</v>
      </c>
      <c r="F925" t="s">
        <v>20</v>
      </c>
      <c r="G925">
        <v>1</v>
      </c>
      <c r="H925" t="s">
        <v>6639</v>
      </c>
      <c r="I925" t="s">
        <v>4046</v>
      </c>
      <c r="J925" t="s">
        <v>20</v>
      </c>
      <c r="K925" t="s">
        <v>21</v>
      </c>
      <c r="L925">
        <v>0</v>
      </c>
      <c r="M925">
        <v>0</v>
      </c>
      <c r="N925" t="s">
        <v>22</v>
      </c>
      <c r="O925">
        <v>6</v>
      </c>
      <c r="P925">
        <v>306401.07999999798</v>
      </c>
      <c r="Q925">
        <v>6701000.25</v>
      </c>
    </row>
    <row r="926" spans="1:17">
      <c r="A926">
        <v>457</v>
      </c>
      <c r="B926">
        <v>50001427</v>
      </c>
      <c r="C926">
        <f>+PE474</f>
        <v>0</v>
      </c>
      <c r="D926" t="s">
        <v>20</v>
      </c>
      <c r="E926" s="1">
        <v>1061424000000</v>
      </c>
      <c r="F926" t="s">
        <v>20</v>
      </c>
      <c r="G926">
        <v>1</v>
      </c>
      <c r="H926" t="s">
        <v>3831</v>
      </c>
      <c r="I926" t="s">
        <v>3832</v>
      </c>
      <c r="J926" t="s">
        <v>20</v>
      </c>
      <c r="K926" t="s">
        <v>21</v>
      </c>
      <c r="L926">
        <v>0</v>
      </c>
      <c r="M926">
        <v>0</v>
      </c>
      <c r="N926" t="s">
        <v>22</v>
      </c>
      <c r="O926">
        <v>6</v>
      </c>
      <c r="P926">
        <v>579645</v>
      </c>
      <c r="Q926">
        <v>6273769.0499999998</v>
      </c>
    </row>
    <row r="927" spans="1:17">
      <c r="A927">
        <v>395</v>
      </c>
      <c r="B927">
        <v>70000894</v>
      </c>
      <c r="C927">
        <f>+PE537</f>
        <v>0</v>
      </c>
      <c r="D927" t="s">
        <v>274</v>
      </c>
      <c r="E927">
        <v>824169600000</v>
      </c>
      <c r="F927">
        <v>1453307846000</v>
      </c>
      <c r="G927">
        <v>1</v>
      </c>
      <c r="H927" t="s">
        <v>3474</v>
      </c>
      <c r="I927" t="s">
        <v>3475</v>
      </c>
      <c r="J927" t="s">
        <v>1457</v>
      </c>
      <c r="K927" t="s">
        <v>21</v>
      </c>
      <c r="L927">
        <v>0</v>
      </c>
      <c r="M927">
        <v>0</v>
      </c>
      <c r="N927" t="s">
        <v>22</v>
      </c>
      <c r="O927">
        <v>6</v>
      </c>
      <c r="P927">
        <v>649337.65999999596</v>
      </c>
      <c r="Q927">
        <v>6870454.4400000004</v>
      </c>
    </row>
    <row r="928" spans="1:17">
      <c r="A928">
        <v>257</v>
      </c>
      <c r="B928">
        <v>50002152</v>
      </c>
      <c r="C928">
        <f>+PE676</f>
        <v>0</v>
      </c>
      <c r="D928" t="s">
        <v>274</v>
      </c>
      <c r="E928">
        <v>880502400000</v>
      </c>
      <c r="F928">
        <v>1423833772000</v>
      </c>
      <c r="G928">
        <v>1</v>
      </c>
      <c r="H928" t="s">
        <v>6547</v>
      </c>
      <c r="I928" t="s">
        <v>6548</v>
      </c>
      <c r="J928" t="s">
        <v>20</v>
      </c>
      <c r="K928" t="s">
        <v>21</v>
      </c>
      <c r="L928">
        <v>0</v>
      </c>
      <c r="M928">
        <v>0</v>
      </c>
      <c r="N928" t="s">
        <v>22</v>
      </c>
      <c r="O928">
        <v>6</v>
      </c>
      <c r="P928">
        <v>652104.39999999898</v>
      </c>
      <c r="Q928">
        <v>6475121.1699999999</v>
      </c>
    </row>
    <row r="929" spans="1:17">
      <c r="A929">
        <v>790</v>
      </c>
      <c r="B929">
        <v>10000204</v>
      </c>
      <c r="C929">
        <f>+PE144</f>
        <v>0</v>
      </c>
      <c r="D929" t="s">
        <v>229</v>
      </c>
      <c r="E929">
        <v>610761600000</v>
      </c>
      <c r="F929">
        <v>1126188993000</v>
      </c>
      <c r="G929">
        <v>1</v>
      </c>
      <c r="H929" t="s">
        <v>243</v>
      </c>
      <c r="I929" t="s">
        <v>244</v>
      </c>
      <c r="J929" t="s">
        <v>20</v>
      </c>
      <c r="K929" t="s">
        <v>21</v>
      </c>
      <c r="L929">
        <v>0</v>
      </c>
      <c r="M929">
        <v>0</v>
      </c>
      <c r="N929" t="s">
        <v>22</v>
      </c>
      <c r="O929">
        <v>6</v>
      </c>
      <c r="P929">
        <v>704357.27000000305</v>
      </c>
      <c r="Q929">
        <v>7063631.2599999998</v>
      </c>
    </row>
    <row r="930" spans="1:17">
      <c r="A930">
        <v>144</v>
      </c>
      <c r="B930">
        <v>70000313</v>
      </c>
      <c r="C930">
        <f>+PE791</f>
        <v>0</v>
      </c>
      <c r="D930" t="s">
        <v>168</v>
      </c>
      <c r="E930">
        <v>846115200000</v>
      </c>
      <c r="F930">
        <v>1447776831000</v>
      </c>
      <c r="G930">
        <v>1</v>
      </c>
      <c r="H930" t="s">
        <v>2084</v>
      </c>
      <c r="I930" t="s">
        <v>2085</v>
      </c>
      <c r="J930" t="s">
        <v>20</v>
      </c>
      <c r="K930" t="s">
        <v>21</v>
      </c>
      <c r="L930">
        <v>0</v>
      </c>
      <c r="M930">
        <v>0</v>
      </c>
      <c r="N930" t="s">
        <v>22</v>
      </c>
      <c r="O930">
        <v>6</v>
      </c>
      <c r="P930">
        <v>561855.93000000005</v>
      </c>
      <c r="Q930">
        <v>6919830.71</v>
      </c>
    </row>
    <row r="931" spans="1:17">
      <c r="A931">
        <v>115</v>
      </c>
      <c r="B931">
        <v>40000502</v>
      </c>
      <c r="C931">
        <f>+PE821</f>
        <v>0</v>
      </c>
      <c r="D931" t="s">
        <v>274</v>
      </c>
      <c r="E931">
        <v>1449573430000</v>
      </c>
      <c r="F931">
        <v>1450280460000</v>
      </c>
      <c r="G931">
        <v>1</v>
      </c>
      <c r="H931" t="s">
        <v>1075</v>
      </c>
      <c r="I931" t="s">
        <v>1076</v>
      </c>
      <c r="J931" t="s">
        <v>20</v>
      </c>
      <c r="K931" t="s">
        <v>21</v>
      </c>
      <c r="L931">
        <v>0</v>
      </c>
      <c r="M931">
        <v>0</v>
      </c>
      <c r="N931" t="s">
        <v>22</v>
      </c>
      <c r="O931">
        <v>6</v>
      </c>
      <c r="P931">
        <v>923357.36999999697</v>
      </c>
      <c r="Q931">
        <v>6302221.9199999999</v>
      </c>
    </row>
    <row r="932" spans="1:17">
      <c r="A932">
        <v>621</v>
      </c>
      <c r="B932">
        <v>30001063</v>
      </c>
      <c r="C932">
        <f>+PE316</f>
        <v>0</v>
      </c>
      <c r="D932" t="s">
        <v>30</v>
      </c>
      <c r="E932" s="1">
        <v>980208000000</v>
      </c>
      <c r="F932">
        <v>1321434878000</v>
      </c>
      <c r="G932">
        <v>1</v>
      </c>
      <c r="H932" t="s">
        <v>5391</v>
      </c>
      <c r="I932" t="s">
        <v>5392</v>
      </c>
      <c r="J932" t="s">
        <v>20</v>
      </c>
      <c r="K932" t="s">
        <v>21</v>
      </c>
      <c r="L932">
        <v>0</v>
      </c>
      <c r="M932">
        <v>0</v>
      </c>
      <c r="N932" t="s">
        <v>22</v>
      </c>
      <c r="O932">
        <v>6</v>
      </c>
      <c r="P932">
        <v>875714.54999999702</v>
      </c>
      <c r="Q932">
        <v>6525900.9199999999</v>
      </c>
    </row>
    <row r="933" spans="1:17">
      <c r="A933">
        <v>542</v>
      </c>
      <c r="B933">
        <v>30001071</v>
      </c>
      <c r="C933">
        <f>+PE397</f>
        <v>0</v>
      </c>
      <c r="D933" t="s">
        <v>20</v>
      </c>
      <c r="E933" s="1">
        <v>980208000000</v>
      </c>
      <c r="F933" t="s">
        <v>20</v>
      </c>
      <c r="G933">
        <v>1</v>
      </c>
      <c r="H933" t="s">
        <v>5497</v>
      </c>
      <c r="I933" t="s">
        <v>5498</v>
      </c>
      <c r="J933" t="s">
        <v>20</v>
      </c>
      <c r="K933" t="s">
        <v>21</v>
      </c>
      <c r="L933">
        <v>0</v>
      </c>
      <c r="M933">
        <v>0</v>
      </c>
      <c r="N933" t="s">
        <v>22</v>
      </c>
      <c r="O933">
        <v>7</v>
      </c>
      <c r="P933">
        <v>874620</v>
      </c>
      <c r="Q933">
        <v>6523612.8099999996</v>
      </c>
    </row>
    <row r="934" spans="1:17">
      <c r="A934">
        <v>799</v>
      </c>
      <c r="B934">
        <v>70041195</v>
      </c>
      <c r="C934">
        <f>+PE140</f>
        <v>0</v>
      </c>
      <c r="D934" t="s">
        <v>30</v>
      </c>
      <c r="E934">
        <v>1390999166000</v>
      </c>
      <c r="F934">
        <v>1347890596000</v>
      </c>
      <c r="G934">
        <v>1</v>
      </c>
      <c r="H934" t="s">
        <v>927</v>
      </c>
      <c r="I934" t="s">
        <v>928</v>
      </c>
      <c r="J934" t="s">
        <v>20</v>
      </c>
      <c r="K934" t="s">
        <v>21</v>
      </c>
      <c r="L934">
        <v>0</v>
      </c>
      <c r="M934">
        <v>0</v>
      </c>
      <c r="N934" t="s">
        <v>22</v>
      </c>
      <c r="O934">
        <v>6</v>
      </c>
      <c r="P934">
        <v>621342.35999999905</v>
      </c>
      <c r="Q934">
        <v>6744512.3700000001</v>
      </c>
    </row>
    <row r="935" spans="1:17">
      <c r="A935">
        <v>137</v>
      </c>
      <c r="B935">
        <v>50001018</v>
      </c>
      <c r="C935">
        <f>+PE803</f>
        <v>0</v>
      </c>
      <c r="D935" t="s">
        <v>274</v>
      </c>
      <c r="E935">
        <v>610761600000</v>
      </c>
      <c r="F935">
        <v>1458749503000</v>
      </c>
      <c r="G935">
        <v>1</v>
      </c>
      <c r="H935" t="s">
        <v>2043</v>
      </c>
      <c r="I935" t="s">
        <v>2044</v>
      </c>
      <c r="J935" t="s">
        <v>20</v>
      </c>
      <c r="K935" t="s">
        <v>21</v>
      </c>
      <c r="L935">
        <v>0</v>
      </c>
      <c r="M935">
        <v>0</v>
      </c>
      <c r="N935" t="s">
        <v>22</v>
      </c>
      <c r="O935">
        <v>6</v>
      </c>
      <c r="P935">
        <v>684305.57999999798</v>
      </c>
      <c r="Q935">
        <v>6328047.0999999996</v>
      </c>
    </row>
    <row r="936" spans="1:17">
      <c r="A936">
        <v>759</v>
      </c>
      <c r="B936">
        <v>50001628</v>
      </c>
      <c r="C936">
        <f>+PE182</f>
        <v>0</v>
      </c>
      <c r="D936" t="s">
        <v>20</v>
      </c>
      <c r="E936" s="1">
        <v>1010448000000</v>
      </c>
      <c r="F936" t="s">
        <v>20</v>
      </c>
      <c r="G936">
        <v>1</v>
      </c>
      <c r="H936" t="s">
        <v>6727</v>
      </c>
      <c r="I936" t="s">
        <v>6728</v>
      </c>
      <c r="J936" t="s">
        <v>20</v>
      </c>
      <c r="K936" t="s">
        <v>21</v>
      </c>
      <c r="L936">
        <v>0</v>
      </c>
      <c r="M936">
        <v>0</v>
      </c>
      <c r="N936" t="s">
        <v>22</v>
      </c>
      <c r="O936">
        <v>6</v>
      </c>
      <c r="P936">
        <v>717732.68999999797</v>
      </c>
      <c r="Q936">
        <v>6252212.3200000003</v>
      </c>
    </row>
    <row r="937" spans="1:17">
      <c r="A937">
        <v>463</v>
      </c>
      <c r="B937">
        <v>20000120</v>
      </c>
      <c r="C937">
        <f>+PE479</f>
        <v>0</v>
      </c>
      <c r="D937" t="s">
        <v>482</v>
      </c>
      <c r="E937">
        <v>610761600000</v>
      </c>
      <c r="F937">
        <v>1385051059000</v>
      </c>
      <c r="G937">
        <v>1</v>
      </c>
      <c r="H937" t="s">
        <v>3889</v>
      </c>
      <c r="I937" t="s">
        <v>3890</v>
      </c>
      <c r="J937" t="s">
        <v>20</v>
      </c>
      <c r="K937" t="s">
        <v>21</v>
      </c>
      <c r="L937">
        <v>0</v>
      </c>
      <c r="M937">
        <v>0</v>
      </c>
      <c r="N937" t="s">
        <v>22</v>
      </c>
      <c r="O937">
        <v>6</v>
      </c>
      <c r="P937">
        <v>859404.40999999596</v>
      </c>
      <c r="Q937">
        <v>6936850.2599999998</v>
      </c>
    </row>
    <row r="938" spans="1:17">
      <c r="A938">
        <v>89</v>
      </c>
      <c r="B938">
        <v>20000848</v>
      </c>
      <c r="C938">
        <f>+PE854</f>
        <v>0</v>
      </c>
      <c r="D938" t="s">
        <v>20</v>
      </c>
      <c r="E938">
        <v>906681600000</v>
      </c>
      <c r="F938" t="s">
        <v>20</v>
      </c>
      <c r="G938">
        <v>1</v>
      </c>
      <c r="H938" t="s">
        <v>3360</v>
      </c>
      <c r="I938" t="s">
        <v>3361</v>
      </c>
      <c r="J938" t="s">
        <v>3362</v>
      </c>
      <c r="K938" t="s">
        <v>21</v>
      </c>
      <c r="L938">
        <v>0</v>
      </c>
      <c r="M938">
        <v>0</v>
      </c>
      <c r="N938" t="s">
        <v>22</v>
      </c>
      <c r="O938">
        <v>6</v>
      </c>
      <c r="P938">
        <v>1055642.8500000001</v>
      </c>
      <c r="Q938">
        <v>6835241.5199999996</v>
      </c>
    </row>
    <row r="939" spans="1:17">
      <c r="A939">
        <v>232</v>
      </c>
      <c r="B939">
        <v>70016907</v>
      </c>
      <c r="C939">
        <f>+PE712</f>
        <v>0</v>
      </c>
      <c r="D939" t="s">
        <v>274</v>
      </c>
      <c r="E939">
        <v>1192549366000</v>
      </c>
      <c r="F939">
        <v>1455289816000</v>
      </c>
      <c r="G939">
        <v>1</v>
      </c>
      <c r="H939" t="s">
        <v>2156</v>
      </c>
      <c r="I939" t="s">
        <v>2157</v>
      </c>
      <c r="J939" t="s">
        <v>20</v>
      </c>
      <c r="K939" t="s">
        <v>21</v>
      </c>
      <c r="L939">
        <v>0</v>
      </c>
      <c r="M939">
        <v>0</v>
      </c>
      <c r="N939" t="s">
        <v>22</v>
      </c>
      <c r="O939">
        <v>6</v>
      </c>
      <c r="P939">
        <v>961299.68999999797</v>
      </c>
      <c r="Q939">
        <v>6879676.7199999997</v>
      </c>
    </row>
    <row r="940" spans="1:17">
      <c r="A940">
        <v>462</v>
      </c>
      <c r="B940">
        <v>70008402</v>
      </c>
      <c r="C940">
        <f>+PE483</f>
        <v>0</v>
      </c>
      <c r="D940" t="s">
        <v>482</v>
      </c>
      <c r="E940">
        <v>1132849745000</v>
      </c>
      <c r="F940">
        <v>1384447680000</v>
      </c>
      <c r="G940">
        <v>1</v>
      </c>
      <c r="H940" t="s">
        <v>3887</v>
      </c>
      <c r="I940" t="s">
        <v>3888</v>
      </c>
      <c r="J940" t="s">
        <v>20</v>
      </c>
      <c r="K940" t="s">
        <v>21</v>
      </c>
      <c r="L940">
        <v>0</v>
      </c>
      <c r="M940">
        <v>0</v>
      </c>
      <c r="N940" t="s">
        <v>22</v>
      </c>
      <c r="O940">
        <v>6</v>
      </c>
      <c r="P940">
        <v>865320.72999999695</v>
      </c>
      <c r="Q940">
        <v>6877632.0300000003</v>
      </c>
    </row>
    <row r="941" spans="1:17">
      <c r="A941">
        <v>378</v>
      </c>
      <c r="B941">
        <v>40000539</v>
      </c>
      <c r="C941">
        <f>+PE568</f>
        <v>0</v>
      </c>
      <c r="D941" t="s">
        <v>274</v>
      </c>
      <c r="E941">
        <v>960508800000</v>
      </c>
      <c r="F941">
        <v>1417435357000</v>
      </c>
      <c r="G941">
        <v>1</v>
      </c>
      <c r="H941" t="s">
        <v>2550</v>
      </c>
      <c r="I941" t="s">
        <v>2551</v>
      </c>
      <c r="J941" t="s">
        <v>20</v>
      </c>
      <c r="K941" t="s">
        <v>21</v>
      </c>
      <c r="L941">
        <v>0</v>
      </c>
      <c r="M941">
        <v>0</v>
      </c>
      <c r="N941" t="s">
        <v>22</v>
      </c>
      <c r="O941">
        <v>6</v>
      </c>
      <c r="P941">
        <v>1042498.57</v>
      </c>
      <c r="Q941">
        <v>6298422.21</v>
      </c>
    </row>
    <row r="942" spans="1:17">
      <c r="A942">
        <v>658</v>
      </c>
      <c r="B942">
        <v>70018977</v>
      </c>
      <c r="C942">
        <f>+PE289</f>
        <v>0</v>
      </c>
      <c r="D942" t="s">
        <v>23</v>
      </c>
      <c r="E942">
        <v>1196956443000</v>
      </c>
      <c r="F942">
        <v>1196954228000</v>
      </c>
      <c r="G942">
        <v>1</v>
      </c>
      <c r="H942" t="s">
        <v>4724</v>
      </c>
      <c r="I942" t="s">
        <v>1583</v>
      </c>
      <c r="J942" t="s">
        <v>20</v>
      </c>
      <c r="K942" t="s">
        <v>21</v>
      </c>
      <c r="L942">
        <v>0</v>
      </c>
      <c r="M942">
        <v>0</v>
      </c>
      <c r="N942" t="s">
        <v>22</v>
      </c>
      <c r="O942">
        <v>6</v>
      </c>
      <c r="P942">
        <v>602543.02000000305</v>
      </c>
      <c r="Q942">
        <v>6689034.4299999997</v>
      </c>
    </row>
    <row r="943" spans="1:17">
      <c r="A943">
        <v>240</v>
      </c>
      <c r="B943">
        <v>10000422</v>
      </c>
      <c r="C943">
        <f>+PE708</f>
        <v>0</v>
      </c>
      <c r="D943" t="s">
        <v>30</v>
      </c>
      <c r="E943">
        <v>1438878146000</v>
      </c>
      <c r="F943">
        <v>1125682697000</v>
      </c>
      <c r="G943">
        <v>1</v>
      </c>
      <c r="H943" t="s">
        <v>1582</v>
      </c>
      <c r="I943" t="s">
        <v>1583</v>
      </c>
      <c r="J943" t="s">
        <v>26</v>
      </c>
      <c r="K943" t="s">
        <v>21</v>
      </c>
      <c r="L943">
        <v>0</v>
      </c>
      <c r="M943">
        <v>0</v>
      </c>
      <c r="N943" t="s">
        <v>22</v>
      </c>
      <c r="O943">
        <v>6</v>
      </c>
      <c r="P943">
        <v>708511.54999999702</v>
      </c>
      <c r="Q943">
        <v>7028173.3799999999</v>
      </c>
    </row>
    <row r="944" spans="1:17">
      <c r="A944">
        <v>141</v>
      </c>
      <c r="B944">
        <v>40000565</v>
      </c>
      <c r="C944">
        <f>+PE809</f>
        <v>0</v>
      </c>
      <c r="D944" t="s">
        <v>30</v>
      </c>
      <c r="E944">
        <v>1442503898000</v>
      </c>
      <c r="F944">
        <v>1423132864000</v>
      </c>
      <c r="G944">
        <v>1</v>
      </c>
      <c r="H944" t="s">
        <v>2066</v>
      </c>
      <c r="I944" t="s">
        <v>2067</v>
      </c>
      <c r="J944" t="s">
        <v>2068</v>
      </c>
      <c r="K944" t="s">
        <v>21</v>
      </c>
      <c r="L944">
        <v>0</v>
      </c>
      <c r="M944">
        <v>0</v>
      </c>
      <c r="N944" t="s">
        <v>22</v>
      </c>
      <c r="O944">
        <v>7</v>
      </c>
      <c r="P944">
        <v>923046.28000000096</v>
      </c>
      <c r="Q944">
        <v>6292895.0599999996</v>
      </c>
    </row>
    <row r="945" spans="1:17">
      <c r="A945">
        <v>376</v>
      </c>
      <c r="B945">
        <v>40000451</v>
      </c>
      <c r="C945">
        <f>+PE574</f>
        <v>0</v>
      </c>
      <c r="D945" t="s">
        <v>274</v>
      </c>
      <c r="E945">
        <v>610761600000</v>
      </c>
      <c r="F945">
        <v>1416567794000</v>
      </c>
      <c r="G945">
        <v>1</v>
      </c>
      <c r="H945" t="s">
        <v>2543</v>
      </c>
      <c r="I945" t="s">
        <v>2544</v>
      </c>
      <c r="J945" t="s">
        <v>20</v>
      </c>
      <c r="K945" t="s">
        <v>21</v>
      </c>
      <c r="L945">
        <v>0</v>
      </c>
      <c r="M945">
        <v>0</v>
      </c>
      <c r="N945" t="s">
        <v>22</v>
      </c>
      <c r="O945">
        <v>6</v>
      </c>
      <c r="P945">
        <v>1046855.21</v>
      </c>
      <c r="Q945">
        <v>6303772.0300000003</v>
      </c>
    </row>
    <row r="946" spans="1:17">
      <c r="A946">
        <v>15</v>
      </c>
      <c r="B946">
        <v>60000957</v>
      </c>
      <c r="C946">
        <f>+PE937</f>
        <v>0</v>
      </c>
      <c r="D946" t="s">
        <v>74</v>
      </c>
      <c r="E946">
        <v>610761600000</v>
      </c>
      <c r="F946">
        <v>1367252066000</v>
      </c>
      <c r="G946">
        <v>1</v>
      </c>
      <c r="H946" t="s">
        <v>6868</v>
      </c>
      <c r="I946" t="s">
        <v>6869</v>
      </c>
      <c r="J946" t="s">
        <v>20</v>
      </c>
      <c r="K946" t="s">
        <v>21</v>
      </c>
      <c r="L946">
        <v>0</v>
      </c>
      <c r="M946">
        <v>0</v>
      </c>
      <c r="N946" t="s">
        <v>22</v>
      </c>
      <c r="O946">
        <v>7</v>
      </c>
      <c r="P946">
        <v>665633.57999999798</v>
      </c>
      <c r="Q946">
        <v>6739221.2699999996</v>
      </c>
    </row>
    <row r="947" spans="1:17">
      <c r="A947">
        <v>260</v>
      </c>
      <c r="B947">
        <v>50000486</v>
      </c>
      <c r="C947">
        <f>+PE692</f>
        <v>0</v>
      </c>
      <c r="D947" t="s">
        <v>274</v>
      </c>
      <c r="E947">
        <v>610761600000</v>
      </c>
      <c r="F947">
        <v>1456328020000</v>
      </c>
      <c r="G947">
        <v>1</v>
      </c>
      <c r="H947" t="s">
        <v>2451</v>
      </c>
      <c r="I947" t="s">
        <v>2452</v>
      </c>
      <c r="J947" t="s">
        <v>20</v>
      </c>
      <c r="K947" t="s">
        <v>21</v>
      </c>
      <c r="L947">
        <v>0</v>
      </c>
      <c r="M947">
        <v>0</v>
      </c>
      <c r="N947" t="s">
        <v>22</v>
      </c>
      <c r="O947">
        <v>6</v>
      </c>
      <c r="P947">
        <v>617163.59000000404</v>
      </c>
      <c r="Q947">
        <v>6431066.79</v>
      </c>
    </row>
    <row r="948" spans="1:17">
      <c r="A948">
        <v>270</v>
      </c>
      <c r="B948">
        <v>50001285</v>
      </c>
      <c r="C948">
        <f>+PE684</f>
        <v>0</v>
      </c>
      <c r="D948" t="s">
        <v>20</v>
      </c>
      <c r="E948">
        <v>938390400000</v>
      </c>
      <c r="F948" t="s">
        <v>20</v>
      </c>
      <c r="G948">
        <v>1</v>
      </c>
      <c r="H948" t="s">
        <v>6572</v>
      </c>
      <c r="I948" t="s">
        <v>6573</v>
      </c>
      <c r="J948" t="s">
        <v>20</v>
      </c>
      <c r="K948" t="s">
        <v>21</v>
      </c>
      <c r="L948">
        <v>0</v>
      </c>
      <c r="M948">
        <v>0</v>
      </c>
      <c r="N948" t="s">
        <v>22</v>
      </c>
      <c r="O948">
        <v>7</v>
      </c>
      <c r="P948">
        <v>757826.07999999798</v>
      </c>
      <c r="Q948">
        <v>6281826.6100000003</v>
      </c>
    </row>
    <row r="949" spans="1:17">
      <c r="A949">
        <v>784</v>
      </c>
      <c r="B949">
        <v>50001976</v>
      </c>
      <c r="C949">
        <f>+PE170</f>
        <v>0</v>
      </c>
      <c r="D949" t="s">
        <v>20</v>
      </c>
      <c r="E949" s="1">
        <v>1016064000000</v>
      </c>
      <c r="F949" t="s">
        <v>20</v>
      </c>
      <c r="G949">
        <v>1</v>
      </c>
      <c r="H949" t="s">
        <v>126</v>
      </c>
      <c r="I949" t="s">
        <v>127</v>
      </c>
      <c r="J949" t="s">
        <v>20</v>
      </c>
      <c r="K949" t="s">
        <v>21</v>
      </c>
      <c r="L949">
        <v>0</v>
      </c>
      <c r="M949">
        <v>0</v>
      </c>
      <c r="N949" t="s">
        <v>22</v>
      </c>
      <c r="O949">
        <v>6</v>
      </c>
      <c r="P949">
        <v>585361.93000000005</v>
      </c>
      <c r="Q949">
        <v>6196210.8899999997</v>
      </c>
    </row>
    <row r="950" spans="1:17">
      <c r="A950">
        <v>929</v>
      </c>
      <c r="B950">
        <v>50001366</v>
      </c>
      <c r="C950">
        <f>+PE26</f>
        <v>0</v>
      </c>
      <c r="D950" t="s">
        <v>56</v>
      </c>
      <c r="E950">
        <v>1337789509000</v>
      </c>
      <c r="F950">
        <v>1337789488000</v>
      </c>
      <c r="G950">
        <v>1</v>
      </c>
      <c r="H950" t="s">
        <v>8304</v>
      </c>
      <c r="I950" t="s">
        <v>8305</v>
      </c>
      <c r="J950" t="s">
        <v>8306</v>
      </c>
      <c r="K950" t="s">
        <v>21</v>
      </c>
      <c r="L950">
        <v>0</v>
      </c>
      <c r="M950">
        <v>0</v>
      </c>
      <c r="N950" t="s">
        <v>22</v>
      </c>
      <c r="O950">
        <v>6</v>
      </c>
      <c r="P950">
        <v>335635.68</v>
      </c>
      <c r="Q950">
        <v>6280189.8399999999</v>
      </c>
    </row>
    <row r="951" spans="1:17">
      <c r="A951">
        <v>680</v>
      </c>
      <c r="B951">
        <v>70030377</v>
      </c>
      <c r="C951">
        <f>+PE277</f>
        <v>0</v>
      </c>
      <c r="D951" t="s">
        <v>83</v>
      </c>
      <c r="E951">
        <v>1352281528000</v>
      </c>
      <c r="F951">
        <v>1279902598000</v>
      </c>
      <c r="G951">
        <v>1</v>
      </c>
      <c r="H951" t="s">
        <v>6077</v>
      </c>
      <c r="I951" t="s">
        <v>6077</v>
      </c>
      <c r="J951" t="s">
        <v>6078</v>
      </c>
      <c r="K951" t="s">
        <v>21</v>
      </c>
      <c r="L951">
        <v>0</v>
      </c>
      <c r="M951">
        <v>0</v>
      </c>
      <c r="N951" t="s">
        <v>22</v>
      </c>
      <c r="O951">
        <v>7</v>
      </c>
      <c r="P951">
        <v>382239.89999999898</v>
      </c>
      <c r="Q951">
        <v>6909182.1100000003</v>
      </c>
    </row>
    <row r="952" spans="1:17">
      <c r="A952">
        <v>976</v>
      </c>
      <c r="B952">
        <v>30003395</v>
      </c>
      <c r="C952" t="e">
        <f>+#REF!</f>
        <v>#REF!</v>
      </c>
      <c r="D952" t="s">
        <v>2025</v>
      </c>
      <c r="E952">
        <v>1146654293000</v>
      </c>
      <c r="F952">
        <v>1144082608000</v>
      </c>
      <c r="G952">
        <v>1</v>
      </c>
      <c r="H952" t="s">
        <v>8106</v>
      </c>
      <c r="I952" t="s">
        <v>1923</v>
      </c>
      <c r="J952" t="s">
        <v>5364</v>
      </c>
      <c r="K952" t="s">
        <v>21</v>
      </c>
      <c r="L952">
        <v>0</v>
      </c>
      <c r="M952">
        <v>0</v>
      </c>
      <c r="N952" t="s">
        <v>22</v>
      </c>
      <c r="O952">
        <v>6</v>
      </c>
      <c r="P952">
        <v>883602.95000000298</v>
      </c>
      <c r="Q952">
        <v>6664318.9900000002</v>
      </c>
    </row>
    <row r="953" spans="1:17">
      <c r="A953">
        <v>201</v>
      </c>
      <c r="B953">
        <v>30000183</v>
      </c>
      <c r="C953">
        <f>+PE757</f>
        <v>0</v>
      </c>
      <c r="D953" t="s">
        <v>23</v>
      </c>
      <c r="E953">
        <v>1158856875000</v>
      </c>
      <c r="F953">
        <v>1300362057000</v>
      </c>
      <c r="G953">
        <v>1</v>
      </c>
      <c r="H953" t="s">
        <v>1922</v>
      </c>
      <c r="I953" t="s">
        <v>1923</v>
      </c>
      <c r="J953" t="s">
        <v>1924</v>
      </c>
      <c r="K953" t="s">
        <v>21</v>
      </c>
      <c r="L953">
        <v>0</v>
      </c>
      <c r="M953">
        <v>0</v>
      </c>
      <c r="N953" t="s">
        <v>22</v>
      </c>
      <c r="O953">
        <v>6</v>
      </c>
      <c r="P953">
        <v>881197.82</v>
      </c>
      <c r="Q953">
        <v>6664294.4500000002</v>
      </c>
    </row>
    <row r="954" spans="1:17">
      <c r="A954">
        <v>392</v>
      </c>
      <c r="B954">
        <v>40000338</v>
      </c>
      <c r="C954">
        <f>+PE568</f>
        <v>0</v>
      </c>
      <c r="D954" t="s">
        <v>77</v>
      </c>
      <c r="E954">
        <v>610761600000</v>
      </c>
      <c r="F954">
        <v>1318330706000</v>
      </c>
      <c r="G954">
        <v>1</v>
      </c>
      <c r="H954" t="s">
        <v>3455</v>
      </c>
      <c r="I954" t="s">
        <v>3455</v>
      </c>
      <c r="J954" t="s">
        <v>20</v>
      </c>
      <c r="K954" t="s">
        <v>21</v>
      </c>
      <c r="L954">
        <v>0</v>
      </c>
      <c r="M954">
        <v>0</v>
      </c>
      <c r="N954" t="s">
        <v>22</v>
      </c>
      <c r="O954">
        <v>7</v>
      </c>
      <c r="P954">
        <v>831766.11999999697</v>
      </c>
      <c r="Q954">
        <v>6325302.1399999997</v>
      </c>
    </row>
    <row r="955" spans="1:17">
      <c r="A955">
        <v>472</v>
      </c>
      <c r="B955">
        <v>70001026</v>
      </c>
      <c r="C955">
        <f>+PE488</f>
        <v>0</v>
      </c>
      <c r="D955" t="s">
        <v>20</v>
      </c>
      <c r="E955">
        <v>774489600000</v>
      </c>
      <c r="F955" t="s">
        <v>20</v>
      </c>
      <c r="G955">
        <v>1</v>
      </c>
      <c r="H955" t="s">
        <v>4198</v>
      </c>
      <c r="I955" t="s">
        <v>4199</v>
      </c>
      <c r="J955" t="s">
        <v>20</v>
      </c>
      <c r="K955" t="s">
        <v>21</v>
      </c>
      <c r="L955">
        <v>0</v>
      </c>
      <c r="M955">
        <v>0</v>
      </c>
      <c r="N955" t="s">
        <v>22</v>
      </c>
      <c r="O955">
        <v>6</v>
      </c>
      <c r="P955">
        <v>654710.88000000303</v>
      </c>
      <c r="Q955">
        <v>6863576.4100000001</v>
      </c>
    </row>
    <row r="956" spans="1:17">
      <c r="A956">
        <v>228</v>
      </c>
      <c r="B956">
        <v>70001909</v>
      </c>
      <c r="C956">
        <f>+PE733</f>
        <v>0</v>
      </c>
      <c r="D956" t="s">
        <v>274</v>
      </c>
      <c r="E956">
        <v>1001548800000</v>
      </c>
      <c r="F956">
        <v>1424263381000</v>
      </c>
      <c r="G956">
        <v>1</v>
      </c>
      <c r="H956" t="s">
        <v>2144</v>
      </c>
      <c r="I956" t="s">
        <v>2145</v>
      </c>
      <c r="J956" t="s">
        <v>20</v>
      </c>
      <c r="K956" t="s">
        <v>21</v>
      </c>
      <c r="L956">
        <v>0</v>
      </c>
      <c r="M956">
        <v>0</v>
      </c>
      <c r="N956" t="s">
        <v>22</v>
      </c>
      <c r="O956">
        <v>6</v>
      </c>
      <c r="P956">
        <v>647170.43999999797</v>
      </c>
      <c r="Q956">
        <v>6864459.4199999999</v>
      </c>
    </row>
    <row r="957" spans="1:17">
      <c r="A957">
        <v>589</v>
      </c>
      <c r="B957">
        <v>70000517</v>
      </c>
      <c r="C957">
        <f>+PE374</f>
        <v>0</v>
      </c>
      <c r="D957" t="s">
        <v>30</v>
      </c>
      <c r="E957" s="1">
        <v>892080000000</v>
      </c>
      <c r="F957">
        <v>1370953459000</v>
      </c>
      <c r="G957">
        <v>1</v>
      </c>
      <c r="H957" t="s">
        <v>5273</v>
      </c>
      <c r="I957" t="s">
        <v>5274</v>
      </c>
      <c r="J957" t="s">
        <v>20</v>
      </c>
      <c r="K957" t="s">
        <v>21</v>
      </c>
      <c r="L957">
        <v>0</v>
      </c>
      <c r="M957">
        <v>0</v>
      </c>
      <c r="N957" t="s">
        <v>22</v>
      </c>
      <c r="O957">
        <v>7</v>
      </c>
      <c r="P957">
        <v>394642.28999999899</v>
      </c>
      <c r="Q957">
        <v>6903707.5999999996</v>
      </c>
    </row>
    <row r="958" spans="1:17">
      <c r="A958">
        <v>733</v>
      </c>
      <c r="B958">
        <v>40000318</v>
      </c>
      <c r="C958">
        <f>+PE230</f>
        <v>0</v>
      </c>
      <c r="D958" t="s">
        <v>482</v>
      </c>
      <c r="E958">
        <v>610761600000</v>
      </c>
      <c r="F958">
        <v>1396885744000</v>
      </c>
      <c r="G958">
        <v>1</v>
      </c>
      <c r="H958" t="s">
        <v>3137</v>
      </c>
      <c r="I958" t="s">
        <v>3138</v>
      </c>
      <c r="J958" t="s">
        <v>20</v>
      </c>
      <c r="K958" t="s">
        <v>21</v>
      </c>
      <c r="L958">
        <v>0</v>
      </c>
      <c r="M958">
        <v>0</v>
      </c>
      <c r="N958" t="s">
        <v>22</v>
      </c>
      <c r="O958">
        <v>6</v>
      </c>
      <c r="P958">
        <v>863923.99000000197</v>
      </c>
      <c r="Q958">
        <v>6328314.54</v>
      </c>
    </row>
    <row r="959" spans="1:17">
      <c r="A959">
        <v>913</v>
      </c>
      <c r="B959">
        <v>70000506</v>
      </c>
      <c r="C959">
        <f>+PE52</f>
        <v>0</v>
      </c>
      <c r="D959" t="s">
        <v>20</v>
      </c>
      <c r="E959">
        <v>774489600000</v>
      </c>
      <c r="F959" t="s">
        <v>20</v>
      </c>
      <c r="G959">
        <v>1</v>
      </c>
      <c r="H959" t="s">
        <v>7928</v>
      </c>
      <c r="I959" t="s">
        <v>7929</v>
      </c>
      <c r="J959" t="s">
        <v>20</v>
      </c>
      <c r="K959" t="s">
        <v>21</v>
      </c>
      <c r="L959">
        <v>0</v>
      </c>
      <c r="M959">
        <v>0</v>
      </c>
      <c r="N959" t="s">
        <v>22</v>
      </c>
      <c r="O959">
        <v>7</v>
      </c>
      <c r="P959">
        <v>646009.39999999898</v>
      </c>
      <c r="Q959">
        <v>6902215.3399999999</v>
      </c>
    </row>
    <row r="960" spans="1:17">
      <c r="A960">
        <v>789</v>
      </c>
      <c r="B960">
        <v>60000934</v>
      </c>
      <c r="C960">
        <f>+PE176</f>
        <v>0</v>
      </c>
      <c r="D960" t="s">
        <v>20</v>
      </c>
      <c r="E960">
        <v>990403200000</v>
      </c>
      <c r="F960" t="s">
        <v>20</v>
      </c>
      <c r="G960">
        <v>1</v>
      </c>
      <c r="H960" t="s">
        <v>209</v>
      </c>
      <c r="I960" t="s">
        <v>209</v>
      </c>
      <c r="J960" t="s">
        <v>20</v>
      </c>
      <c r="K960" t="s">
        <v>21</v>
      </c>
      <c r="L960">
        <v>0</v>
      </c>
      <c r="M960">
        <v>0</v>
      </c>
      <c r="N960" t="s">
        <v>22</v>
      </c>
      <c r="O960">
        <v>6</v>
      </c>
      <c r="P960">
        <v>273520.95000000298</v>
      </c>
      <c r="Q960">
        <v>6743866.3099999996</v>
      </c>
    </row>
    <row r="961" spans="1:17">
      <c r="A961">
        <v>921</v>
      </c>
      <c r="B961">
        <v>10000359</v>
      </c>
      <c r="C961">
        <f>+PE45</f>
        <v>0</v>
      </c>
      <c r="D961" t="s">
        <v>20</v>
      </c>
      <c r="E961">
        <v>1006214400000</v>
      </c>
      <c r="F961" t="s">
        <v>20</v>
      </c>
      <c r="G961">
        <v>1</v>
      </c>
      <c r="H961" t="s">
        <v>8228</v>
      </c>
      <c r="I961" t="s">
        <v>2606</v>
      </c>
      <c r="J961" t="s">
        <v>20</v>
      </c>
      <c r="K961" t="s">
        <v>21</v>
      </c>
      <c r="L961">
        <v>0</v>
      </c>
      <c r="M961">
        <v>0</v>
      </c>
      <c r="N961" t="s">
        <v>22</v>
      </c>
      <c r="O961">
        <v>6</v>
      </c>
      <c r="P961">
        <v>740156.53999999899</v>
      </c>
      <c r="Q961">
        <v>7035928.79</v>
      </c>
    </row>
    <row r="962" spans="1:17">
      <c r="A962">
        <v>95</v>
      </c>
      <c r="B962">
        <v>70001285</v>
      </c>
      <c r="C962">
        <f>+PE872</f>
        <v>0</v>
      </c>
      <c r="D962" t="s">
        <v>23</v>
      </c>
      <c r="E962">
        <v>1036713600000</v>
      </c>
      <c r="F962">
        <v>1192119320000</v>
      </c>
      <c r="G962">
        <v>1</v>
      </c>
      <c r="H962" t="s">
        <v>1009</v>
      </c>
      <c r="I962" t="s">
        <v>1009</v>
      </c>
      <c r="J962" t="s">
        <v>20</v>
      </c>
      <c r="K962" t="s">
        <v>21</v>
      </c>
      <c r="L962">
        <v>0</v>
      </c>
      <c r="M962">
        <v>0</v>
      </c>
      <c r="N962" t="s">
        <v>22</v>
      </c>
      <c r="O962">
        <v>6</v>
      </c>
      <c r="P962">
        <v>476318.38000000297</v>
      </c>
      <c r="Q962">
        <v>6855221.46</v>
      </c>
    </row>
    <row r="963" spans="1:17">
      <c r="A963">
        <v>469</v>
      </c>
      <c r="B963">
        <v>20001272</v>
      </c>
      <c r="C963">
        <f>+PE499</f>
        <v>0</v>
      </c>
      <c r="D963" t="s">
        <v>43</v>
      </c>
      <c r="E963">
        <v>1158855427000</v>
      </c>
      <c r="F963" t="s">
        <v>20</v>
      </c>
      <c r="G963">
        <v>1</v>
      </c>
      <c r="H963" t="s">
        <v>4179</v>
      </c>
      <c r="I963" t="s">
        <v>4180</v>
      </c>
      <c r="J963" t="s">
        <v>4181</v>
      </c>
      <c r="K963" t="s">
        <v>21</v>
      </c>
      <c r="L963">
        <v>0</v>
      </c>
      <c r="M963">
        <v>0</v>
      </c>
      <c r="N963" t="s">
        <v>22</v>
      </c>
      <c r="O963">
        <v>6</v>
      </c>
      <c r="P963">
        <v>1008378.79</v>
      </c>
      <c r="Q963">
        <v>6754951.4699999997</v>
      </c>
    </row>
    <row r="964" spans="1:17">
      <c r="A964">
        <v>94</v>
      </c>
      <c r="B964">
        <v>70000653</v>
      </c>
      <c r="C964">
        <f>+PE876</f>
        <v>0</v>
      </c>
      <c r="D964" t="s">
        <v>20</v>
      </c>
      <c r="E964">
        <v>610761600000</v>
      </c>
      <c r="F964" t="s">
        <v>20</v>
      </c>
      <c r="G964">
        <v>1</v>
      </c>
      <c r="H964" t="s">
        <v>1007</v>
      </c>
      <c r="I964" t="s">
        <v>1008</v>
      </c>
      <c r="J964" t="s">
        <v>20</v>
      </c>
      <c r="K964" t="s">
        <v>21</v>
      </c>
      <c r="L964">
        <v>0</v>
      </c>
      <c r="M964">
        <v>0</v>
      </c>
      <c r="N964" t="s">
        <v>22</v>
      </c>
      <c r="O964">
        <v>7</v>
      </c>
      <c r="P964">
        <v>551429.32999999798</v>
      </c>
      <c r="Q964">
        <v>6883091.9000000004</v>
      </c>
    </row>
    <row r="965" spans="1:17">
      <c r="A965">
        <v>640</v>
      </c>
      <c r="B965">
        <v>70000803</v>
      </c>
      <c r="C965">
        <f>+PE330</f>
        <v>0</v>
      </c>
      <c r="D965" t="s">
        <v>20</v>
      </c>
      <c r="E965">
        <v>774489600000</v>
      </c>
      <c r="F965" t="s">
        <v>20</v>
      </c>
      <c r="G965">
        <v>1</v>
      </c>
      <c r="H965" t="s">
        <v>6410</v>
      </c>
      <c r="I965" t="s">
        <v>6411</v>
      </c>
      <c r="J965" t="s">
        <v>20</v>
      </c>
      <c r="K965" t="s">
        <v>21</v>
      </c>
      <c r="L965">
        <v>0</v>
      </c>
      <c r="M965">
        <v>0</v>
      </c>
      <c r="N965" t="s">
        <v>22</v>
      </c>
      <c r="O965">
        <v>6</v>
      </c>
      <c r="P965">
        <v>649017.31999999995</v>
      </c>
      <c r="Q965">
        <v>6873322.4199999999</v>
      </c>
    </row>
    <row r="966" spans="1:17">
      <c r="A966">
        <v>581</v>
      </c>
      <c r="B966">
        <v>60000529</v>
      </c>
      <c r="C966">
        <f>+PE390</f>
        <v>0</v>
      </c>
      <c r="D966" t="s">
        <v>168</v>
      </c>
      <c r="E966">
        <v>1441811651000</v>
      </c>
      <c r="F966">
        <v>1433177024000</v>
      </c>
      <c r="G966">
        <v>1</v>
      </c>
      <c r="H966" t="s">
        <v>6148</v>
      </c>
      <c r="I966" t="s">
        <v>6149</v>
      </c>
      <c r="J966" t="s">
        <v>20</v>
      </c>
      <c r="K966" t="s">
        <v>21</v>
      </c>
      <c r="L966">
        <v>0</v>
      </c>
      <c r="M966">
        <v>0</v>
      </c>
      <c r="N966" t="s">
        <v>22</v>
      </c>
      <c r="O966">
        <v>6</v>
      </c>
      <c r="P966">
        <v>620648.14999999898</v>
      </c>
      <c r="Q966">
        <v>6785320.6299999999</v>
      </c>
    </row>
    <row r="967" spans="1:17">
      <c r="A967">
        <v>816</v>
      </c>
      <c r="B967">
        <v>70001139</v>
      </c>
      <c r="C967">
        <f>+PE156</f>
        <v>0</v>
      </c>
      <c r="D967" t="s">
        <v>83</v>
      </c>
      <c r="E967">
        <v>774489600000</v>
      </c>
      <c r="F967">
        <v>1359563899000</v>
      </c>
      <c r="G967">
        <v>1</v>
      </c>
      <c r="H967" t="s">
        <v>6802</v>
      </c>
      <c r="I967" t="s">
        <v>6803</v>
      </c>
      <c r="J967" t="s">
        <v>20</v>
      </c>
      <c r="K967" t="s">
        <v>21</v>
      </c>
      <c r="L967">
        <v>0</v>
      </c>
      <c r="M967">
        <v>0</v>
      </c>
      <c r="N967" t="s">
        <v>22</v>
      </c>
      <c r="O967">
        <v>6</v>
      </c>
      <c r="P967">
        <v>653365.39999999898</v>
      </c>
      <c r="Q967">
        <v>6857798.0599999996</v>
      </c>
    </row>
    <row r="968" spans="1:17">
      <c r="A968">
        <v>749</v>
      </c>
      <c r="B968">
        <v>70000074</v>
      </c>
      <c r="C968">
        <f>+PE225</f>
        <v>0</v>
      </c>
      <c r="D968" t="s">
        <v>168</v>
      </c>
      <c r="E968">
        <v>757641600000</v>
      </c>
      <c r="F968">
        <v>1444404145000</v>
      </c>
      <c r="G968">
        <v>1</v>
      </c>
      <c r="H968" t="s">
        <v>4661</v>
      </c>
      <c r="I968" t="s">
        <v>4662</v>
      </c>
      <c r="J968" t="s">
        <v>20</v>
      </c>
      <c r="K968" t="s">
        <v>21</v>
      </c>
      <c r="L968">
        <v>0</v>
      </c>
      <c r="M968">
        <v>0</v>
      </c>
      <c r="N968" t="s">
        <v>22</v>
      </c>
      <c r="O968">
        <v>7</v>
      </c>
      <c r="P968">
        <v>367480.82</v>
      </c>
      <c r="Q968">
        <v>6953628.4500000002</v>
      </c>
    </row>
    <row r="969" spans="1:17">
      <c r="A969">
        <v>760</v>
      </c>
      <c r="B969">
        <v>20001320</v>
      </c>
      <c r="C969">
        <f>+PE214</f>
        <v>0</v>
      </c>
      <c r="D969" t="s">
        <v>17</v>
      </c>
      <c r="E969">
        <v>778982400000</v>
      </c>
      <c r="F969">
        <v>1304954898000</v>
      </c>
      <c r="G969">
        <v>1</v>
      </c>
      <c r="H969" t="s">
        <v>7619</v>
      </c>
      <c r="I969" t="s">
        <v>7620</v>
      </c>
      <c r="J969" t="s">
        <v>20</v>
      </c>
      <c r="K969" t="s">
        <v>21</v>
      </c>
      <c r="L969">
        <v>0</v>
      </c>
      <c r="M969">
        <v>0</v>
      </c>
      <c r="N969" t="s">
        <v>22</v>
      </c>
      <c r="O969">
        <v>6</v>
      </c>
      <c r="P969">
        <v>775420.17000000202</v>
      </c>
      <c r="Q969">
        <v>6749912.6399999997</v>
      </c>
    </row>
    <row r="970" spans="1:17">
      <c r="A970">
        <v>422</v>
      </c>
      <c r="B970">
        <v>50001361</v>
      </c>
      <c r="C970">
        <f>+PE553</f>
        <v>0</v>
      </c>
      <c r="D970" t="s">
        <v>36</v>
      </c>
      <c r="E970">
        <v>1118683186000</v>
      </c>
      <c r="F970">
        <v>1118683119000</v>
      </c>
      <c r="G970">
        <v>1</v>
      </c>
      <c r="H970" t="s">
        <v>7015</v>
      </c>
      <c r="I970" t="s">
        <v>7016</v>
      </c>
      <c r="J970" t="s">
        <v>7017</v>
      </c>
      <c r="K970" t="s">
        <v>21</v>
      </c>
      <c r="L970">
        <v>0</v>
      </c>
      <c r="M970">
        <v>0</v>
      </c>
      <c r="N970" t="s">
        <v>22</v>
      </c>
      <c r="O970">
        <v>6</v>
      </c>
      <c r="P970">
        <v>574954.93999999797</v>
      </c>
      <c r="Q970">
        <v>6280326.7800000003</v>
      </c>
    </row>
    <row r="971" spans="1:17">
      <c r="A971">
        <v>267</v>
      </c>
      <c r="B971">
        <v>70000579</v>
      </c>
      <c r="C971">
        <f>+PE710</f>
        <v>0</v>
      </c>
      <c r="D971" t="s">
        <v>168</v>
      </c>
      <c r="E971" s="1">
        <v>914976000000</v>
      </c>
      <c r="F971">
        <v>1450428490000</v>
      </c>
      <c r="G971">
        <v>1</v>
      </c>
      <c r="H971" t="s">
        <v>6553</v>
      </c>
      <c r="I971" t="s">
        <v>6554</v>
      </c>
      <c r="J971" t="s">
        <v>20</v>
      </c>
      <c r="K971" t="s">
        <v>21</v>
      </c>
      <c r="L971">
        <v>0</v>
      </c>
      <c r="M971">
        <v>0</v>
      </c>
      <c r="N971" t="s">
        <v>22</v>
      </c>
      <c r="O971">
        <v>7</v>
      </c>
      <c r="P971">
        <v>461693.59000000398</v>
      </c>
      <c r="Q971">
        <v>6894753.4000000004</v>
      </c>
    </row>
    <row r="972" spans="1:17">
      <c r="A972">
        <v>911</v>
      </c>
      <c r="B972">
        <v>40000697</v>
      </c>
      <c r="C972">
        <f>+PE67</f>
        <v>0</v>
      </c>
      <c r="D972" t="s">
        <v>274</v>
      </c>
      <c r="E972">
        <v>1316167463000</v>
      </c>
      <c r="F972">
        <v>1439990412000</v>
      </c>
      <c r="G972">
        <v>1</v>
      </c>
      <c r="H972" t="s">
        <v>7924</v>
      </c>
      <c r="I972" t="s">
        <v>7924</v>
      </c>
      <c r="J972" t="s">
        <v>20</v>
      </c>
      <c r="K972" t="s">
        <v>21</v>
      </c>
      <c r="L972">
        <v>0</v>
      </c>
      <c r="M972">
        <v>0</v>
      </c>
      <c r="N972" t="s">
        <v>22</v>
      </c>
      <c r="O972">
        <v>7</v>
      </c>
      <c r="P972">
        <v>981028.45000000298</v>
      </c>
      <c r="Q972">
        <v>6274088.71</v>
      </c>
    </row>
    <row r="973" spans="1:17">
      <c r="A973">
        <v>153</v>
      </c>
      <c r="B973">
        <v>60000159</v>
      </c>
      <c r="C973">
        <f>+PE825</f>
        <v>0</v>
      </c>
      <c r="D973" t="s">
        <v>274</v>
      </c>
      <c r="E973">
        <v>610761600000</v>
      </c>
      <c r="F973">
        <v>1445260433000</v>
      </c>
      <c r="G973">
        <v>1</v>
      </c>
      <c r="H973" t="s">
        <v>1121</v>
      </c>
      <c r="I973" t="s">
        <v>1122</v>
      </c>
      <c r="J973" t="s">
        <v>20</v>
      </c>
      <c r="K973" t="s">
        <v>21</v>
      </c>
      <c r="L973">
        <v>0</v>
      </c>
      <c r="M973">
        <v>0</v>
      </c>
      <c r="N973" t="s">
        <v>22</v>
      </c>
      <c r="O973">
        <v>6</v>
      </c>
      <c r="P973">
        <v>273588.02000000299</v>
      </c>
      <c r="Q973">
        <v>6836521.3099999996</v>
      </c>
    </row>
    <row r="974" spans="1:17">
      <c r="A974">
        <v>601</v>
      </c>
      <c r="B974">
        <v>30001971</v>
      </c>
      <c r="C974">
        <f>+PE378</f>
        <v>0</v>
      </c>
      <c r="D974" t="s">
        <v>105</v>
      </c>
      <c r="E974">
        <v>948931200000</v>
      </c>
      <c r="F974">
        <v>1449833476000</v>
      </c>
      <c r="G974">
        <v>1</v>
      </c>
      <c r="H974" t="s">
        <v>4633</v>
      </c>
      <c r="I974" t="s">
        <v>4634</v>
      </c>
      <c r="J974" t="s">
        <v>20</v>
      </c>
      <c r="K974" t="s">
        <v>21</v>
      </c>
      <c r="L974">
        <v>0</v>
      </c>
      <c r="M974">
        <v>0</v>
      </c>
      <c r="N974" t="s">
        <v>22</v>
      </c>
      <c r="O974">
        <v>6</v>
      </c>
      <c r="P974">
        <v>791531.27000000305</v>
      </c>
      <c r="Q974">
        <v>6461276.6299999999</v>
      </c>
    </row>
    <row r="975" spans="1:17">
      <c r="A975">
        <v>166</v>
      </c>
      <c r="B975">
        <v>40000179</v>
      </c>
      <c r="C975">
        <f>+PE815</f>
        <v>0</v>
      </c>
      <c r="D975" t="s">
        <v>56</v>
      </c>
      <c r="E975">
        <v>1441305488000</v>
      </c>
      <c r="F975">
        <v>1441305417000</v>
      </c>
      <c r="G975">
        <v>1</v>
      </c>
      <c r="H975" t="s">
        <v>1642</v>
      </c>
      <c r="I975" t="s">
        <v>1643</v>
      </c>
      <c r="J975" t="s">
        <v>1644</v>
      </c>
      <c r="K975" t="s">
        <v>21</v>
      </c>
      <c r="L975">
        <v>0</v>
      </c>
      <c r="M975">
        <v>0</v>
      </c>
      <c r="N975" t="s">
        <v>22</v>
      </c>
      <c r="O975">
        <v>7</v>
      </c>
      <c r="P975">
        <v>833640.65999999596</v>
      </c>
      <c r="Q975">
        <v>6360037.2000000002</v>
      </c>
    </row>
    <row r="976" spans="1:17">
      <c r="A976">
        <v>738</v>
      </c>
      <c r="B976">
        <v>40000175</v>
      </c>
      <c r="C976">
        <f>+PE243</f>
        <v>0</v>
      </c>
      <c r="D976" t="s">
        <v>20</v>
      </c>
      <c r="E976">
        <v>610761600000</v>
      </c>
      <c r="F976" t="s">
        <v>20</v>
      </c>
      <c r="G976">
        <v>1</v>
      </c>
      <c r="H976" t="s">
        <v>6340</v>
      </c>
      <c r="I976" t="s">
        <v>6341</v>
      </c>
      <c r="J976" t="s">
        <v>20</v>
      </c>
      <c r="K976" t="s">
        <v>21</v>
      </c>
      <c r="L976">
        <v>0</v>
      </c>
      <c r="M976">
        <v>0</v>
      </c>
      <c r="N976" t="s">
        <v>22</v>
      </c>
      <c r="O976">
        <v>6</v>
      </c>
      <c r="P976">
        <v>838554.13000000303</v>
      </c>
      <c r="Q976">
        <v>6360275.8399999999</v>
      </c>
    </row>
    <row r="977" spans="1:17">
      <c r="A977">
        <v>530</v>
      </c>
      <c r="B977">
        <v>70023077</v>
      </c>
      <c r="C977">
        <f>+PE452</f>
        <v>0</v>
      </c>
      <c r="D977" t="s">
        <v>23</v>
      </c>
      <c r="E977">
        <v>1224238255000</v>
      </c>
      <c r="F977">
        <v>1224238244000</v>
      </c>
      <c r="G977">
        <v>1</v>
      </c>
      <c r="H977" t="s">
        <v>4476</v>
      </c>
      <c r="I977" t="s">
        <v>4477</v>
      </c>
      <c r="J977" t="s">
        <v>4478</v>
      </c>
      <c r="K977" t="s">
        <v>21</v>
      </c>
      <c r="L977">
        <v>0</v>
      </c>
      <c r="M977">
        <v>0</v>
      </c>
      <c r="N977" t="s">
        <v>22</v>
      </c>
      <c r="O977">
        <v>6</v>
      </c>
      <c r="P977">
        <v>736358.00999999803</v>
      </c>
      <c r="Q977">
        <v>7026418.6500000004</v>
      </c>
    </row>
    <row r="978" spans="1:17">
      <c r="A978">
        <v>91</v>
      </c>
      <c r="B978">
        <v>10000433</v>
      </c>
      <c r="C978">
        <f>+PE892</f>
        <v>0</v>
      </c>
      <c r="D978" t="s">
        <v>23</v>
      </c>
      <c r="E978">
        <v>1179938974000</v>
      </c>
      <c r="F978" t="s">
        <v>20</v>
      </c>
      <c r="G978">
        <v>1</v>
      </c>
      <c r="H978" t="s">
        <v>996</v>
      </c>
      <c r="I978" t="s">
        <v>997</v>
      </c>
      <c r="J978" t="s">
        <v>998</v>
      </c>
      <c r="K978" t="s">
        <v>21</v>
      </c>
      <c r="L978">
        <v>0</v>
      </c>
      <c r="M978">
        <v>0</v>
      </c>
      <c r="N978" t="s">
        <v>22</v>
      </c>
      <c r="O978">
        <v>6</v>
      </c>
      <c r="P978">
        <v>735971.49000000197</v>
      </c>
      <c r="Q978">
        <v>7028522.0899999999</v>
      </c>
    </row>
    <row r="979" spans="1:17">
      <c r="A979">
        <v>992</v>
      </c>
      <c r="B979">
        <v>50000597</v>
      </c>
      <c r="C979" t="e">
        <f>+#REF!</f>
        <v>#REF!</v>
      </c>
      <c r="D979" t="s">
        <v>168</v>
      </c>
      <c r="E979">
        <v>610761600000</v>
      </c>
      <c r="F979">
        <v>1441297548000</v>
      </c>
      <c r="G979">
        <v>1</v>
      </c>
      <c r="H979" t="s">
        <v>1722</v>
      </c>
      <c r="I979" t="s">
        <v>1723</v>
      </c>
      <c r="J979" t="s">
        <v>20</v>
      </c>
      <c r="K979" t="s">
        <v>21</v>
      </c>
      <c r="L979">
        <v>0</v>
      </c>
      <c r="M979">
        <v>0</v>
      </c>
      <c r="N979" t="s">
        <v>22</v>
      </c>
      <c r="O979">
        <v>6</v>
      </c>
      <c r="P979">
        <v>513115.63000000297</v>
      </c>
      <c r="Q979">
        <v>6419036.4299999997</v>
      </c>
    </row>
    <row r="980" spans="1:17">
      <c r="A980">
        <v>315</v>
      </c>
      <c r="B980">
        <v>10000083</v>
      </c>
      <c r="C980">
        <f>+PE670</f>
        <v>0</v>
      </c>
      <c r="D980" t="s">
        <v>274</v>
      </c>
      <c r="E980">
        <v>1149091609000</v>
      </c>
      <c r="F980">
        <v>1421931922000</v>
      </c>
      <c r="G980">
        <v>1</v>
      </c>
      <c r="H980" t="s">
        <v>2596</v>
      </c>
      <c r="I980" t="s">
        <v>2597</v>
      </c>
      <c r="J980" t="s">
        <v>2598</v>
      </c>
      <c r="K980" t="s">
        <v>21</v>
      </c>
      <c r="L980">
        <v>0</v>
      </c>
      <c r="M980">
        <v>0</v>
      </c>
      <c r="N980" t="s">
        <v>22</v>
      </c>
      <c r="O980">
        <v>6</v>
      </c>
      <c r="P980">
        <v>615211.68000000005</v>
      </c>
      <c r="Q980">
        <v>7092320.2800000003</v>
      </c>
    </row>
    <row r="981" spans="1:17">
      <c r="A981">
        <v>44</v>
      </c>
      <c r="B981">
        <v>70001001</v>
      </c>
      <c r="C981">
        <f>+PE942</f>
        <v>0</v>
      </c>
      <c r="D981" t="s">
        <v>20</v>
      </c>
      <c r="E981">
        <v>774489600000</v>
      </c>
      <c r="F981" t="s">
        <v>20</v>
      </c>
      <c r="G981">
        <v>1</v>
      </c>
      <c r="H981" t="s">
        <v>462</v>
      </c>
      <c r="I981" t="s">
        <v>463</v>
      </c>
      <c r="J981" t="s">
        <v>20</v>
      </c>
      <c r="K981" t="s">
        <v>21</v>
      </c>
      <c r="L981">
        <v>0</v>
      </c>
      <c r="M981">
        <v>0</v>
      </c>
      <c r="N981" t="s">
        <v>22</v>
      </c>
      <c r="O981">
        <v>6</v>
      </c>
      <c r="P981">
        <v>652843.14000000095</v>
      </c>
      <c r="Q981">
        <v>6865812.1699999999</v>
      </c>
    </row>
    <row r="982" spans="1:17">
      <c r="A982">
        <v>883</v>
      </c>
      <c r="B982">
        <v>30001078</v>
      </c>
      <c r="C982">
        <f>+PE104</f>
        <v>0</v>
      </c>
      <c r="D982" t="s">
        <v>20</v>
      </c>
      <c r="E982">
        <v>610761600000</v>
      </c>
      <c r="F982" t="s">
        <v>20</v>
      </c>
      <c r="G982">
        <v>1</v>
      </c>
      <c r="H982" t="s">
        <v>6140</v>
      </c>
      <c r="I982" t="s">
        <v>6140</v>
      </c>
      <c r="J982" t="s">
        <v>6141</v>
      </c>
      <c r="K982" t="s">
        <v>21</v>
      </c>
      <c r="L982">
        <v>0</v>
      </c>
      <c r="M982">
        <v>0</v>
      </c>
      <c r="N982" t="s">
        <v>22</v>
      </c>
      <c r="O982">
        <v>6</v>
      </c>
      <c r="P982">
        <v>965243.28999999899</v>
      </c>
      <c r="Q982">
        <v>6523485.3399999999</v>
      </c>
    </row>
    <row r="983" spans="1:17">
      <c r="A983">
        <v>827</v>
      </c>
      <c r="B983">
        <v>70058383</v>
      </c>
      <c r="C983">
        <f>+PE161</f>
        <v>0</v>
      </c>
      <c r="D983" t="s">
        <v>264</v>
      </c>
      <c r="E983">
        <v>1450110574000</v>
      </c>
      <c r="F983">
        <v>1441364645000</v>
      </c>
      <c r="G983">
        <v>1</v>
      </c>
      <c r="H983" t="s">
        <v>7476</v>
      </c>
      <c r="I983" t="s">
        <v>7477</v>
      </c>
      <c r="J983" t="s">
        <v>5585</v>
      </c>
      <c r="K983" t="s">
        <v>21</v>
      </c>
      <c r="L983">
        <v>0</v>
      </c>
      <c r="M983">
        <v>0</v>
      </c>
      <c r="N983" t="s">
        <v>22</v>
      </c>
      <c r="O983">
        <v>6</v>
      </c>
      <c r="P983">
        <v>835912.60999999905</v>
      </c>
      <c r="Q983">
        <v>6359533.1699999999</v>
      </c>
    </row>
    <row r="984" spans="1:17">
      <c r="A984">
        <v>361</v>
      </c>
      <c r="B984">
        <v>70000700</v>
      </c>
      <c r="C984">
        <f>+PE628</f>
        <v>0</v>
      </c>
      <c r="D984" t="s">
        <v>20</v>
      </c>
      <c r="E984">
        <v>774489600000</v>
      </c>
      <c r="F984" t="s">
        <v>20</v>
      </c>
      <c r="G984">
        <v>1</v>
      </c>
      <c r="H984" t="s">
        <v>2716</v>
      </c>
      <c r="I984" t="s">
        <v>2717</v>
      </c>
      <c r="J984" t="s">
        <v>20</v>
      </c>
      <c r="K984" t="s">
        <v>21</v>
      </c>
      <c r="L984">
        <v>0</v>
      </c>
      <c r="M984">
        <v>0</v>
      </c>
      <c r="N984" t="s">
        <v>22</v>
      </c>
      <c r="O984">
        <v>6</v>
      </c>
      <c r="P984">
        <v>654804.22999999695</v>
      </c>
      <c r="Q984">
        <v>6880103.0300000003</v>
      </c>
    </row>
    <row r="985" spans="1:17">
      <c r="A985">
        <v>403</v>
      </c>
      <c r="B985">
        <v>70001384</v>
      </c>
      <c r="C985">
        <f>+PE587</f>
        <v>0</v>
      </c>
      <c r="D985" t="s">
        <v>20</v>
      </c>
      <c r="E985">
        <v>950140800000</v>
      </c>
      <c r="F985" t="s">
        <v>20</v>
      </c>
      <c r="G985">
        <v>1</v>
      </c>
      <c r="H985" t="s">
        <v>5997</v>
      </c>
      <c r="I985" t="s">
        <v>5998</v>
      </c>
      <c r="J985" t="s">
        <v>20</v>
      </c>
      <c r="K985" t="s">
        <v>21</v>
      </c>
      <c r="L985">
        <v>0</v>
      </c>
      <c r="M985">
        <v>0</v>
      </c>
      <c r="N985" t="s">
        <v>22</v>
      </c>
      <c r="O985">
        <v>6</v>
      </c>
      <c r="P985">
        <v>659816.52000000305</v>
      </c>
      <c r="Q985">
        <v>6850069.3099999996</v>
      </c>
    </row>
    <row r="986" spans="1:17">
      <c r="A986">
        <v>508</v>
      </c>
      <c r="B986">
        <v>30001844</v>
      </c>
      <c r="C986">
        <f>+PE483</f>
        <v>0</v>
      </c>
      <c r="D986" t="s">
        <v>20</v>
      </c>
      <c r="E986">
        <v>610761600000</v>
      </c>
      <c r="F986" t="s">
        <v>20</v>
      </c>
      <c r="G986">
        <v>1</v>
      </c>
      <c r="H986" t="s">
        <v>5119</v>
      </c>
      <c r="I986" t="s">
        <v>5120</v>
      </c>
      <c r="J986" t="s">
        <v>5121</v>
      </c>
      <c r="K986" t="s">
        <v>21</v>
      </c>
      <c r="L986">
        <v>0</v>
      </c>
      <c r="M986">
        <v>0</v>
      </c>
      <c r="N986" t="s">
        <v>22</v>
      </c>
      <c r="O986">
        <v>6</v>
      </c>
      <c r="P986">
        <v>964422.14999999898</v>
      </c>
      <c r="Q986">
        <v>6468592.9500000002</v>
      </c>
    </row>
    <row r="987" spans="1:17">
      <c r="A987">
        <v>857</v>
      </c>
      <c r="B987">
        <v>70032077</v>
      </c>
      <c r="C987">
        <f>+PE135</f>
        <v>0</v>
      </c>
      <c r="D987" t="s">
        <v>30</v>
      </c>
      <c r="E987">
        <v>1415982113000</v>
      </c>
      <c r="F987">
        <v>1415980900000</v>
      </c>
      <c r="G987">
        <v>1</v>
      </c>
      <c r="H987" t="s">
        <v>7452</v>
      </c>
      <c r="I987" t="s">
        <v>7453</v>
      </c>
      <c r="J987" t="s">
        <v>20</v>
      </c>
      <c r="K987" t="s">
        <v>21</v>
      </c>
      <c r="L987">
        <v>0</v>
      </c>
      <c r="M987">
        <v>0</v>
      </c>
      <c r="N987" t="s">
        <v>22</v>
      </c>
      <c r="O987">
        <v>6</v>
      </c>
      <c r="P987">
        <v>891180.21000000101</v>
      </c>
      <c r="Q987">
        <v>6246277.8600000003</v>
      </c>
    </row>
    <row r="988" spans="1:17">
      <c r="A988">
        <v>807</v>
      </c>
      <c r="B988">
        <v>70011504</v>
      </c>
      <c r="C988">
        <f>+PE186</f>
        <v>0</v>
      </c>
      <c r="D988" t="s">
        <v>43</v>
      </c>
      <c r="E988">
        <v>1163066439000</v>
      </c>
      <c r="F988">
        <v>1157122713000</v>
      </c>
      <c r="G988">
        <v>1</v>
      </c>
      <c r="H988" t="s">
        <v>6773</v>
      </c>
      <c r="I988" t="s">
        <v>6774</v>
      </c>
      <c r="J988" t="s">
        <v>6775</v>
      </c>
      <c r="K988" t="s">
        <v>21</v>
      </c>
      <c r="L988">
        <v>0</v>
      </c>
      <c r="M988">
        <v>0</v>
      </c>
      <c r="N988" t="s">
        <v>22</v>
      </c>
      <c r="O988">
        <v>6</v>
      </c>
      <c r="P988">
        <v>420985.90999999602</v>
      </c>
      <c r="Q988">
        <v>6634331.9000000004</v>
      </c>
    </row>
    <row r="989" spans="1:17">
      <c r="A989">
        <v>445</v>
      </c>
      <c r="B989">
        <v>70001020</v>
      </c>
      <c r="C989">
        <f>+PE549</f>
        <v>0</v>
      </c>
      <c r="D989" t="s">
        <v>274</v>
      </c>
      <c r="E989">
        <v>774489600000</v>
      </c>
      <c r="F989">
        <v>1411577407000</v>
      </c>
      <c r="G989">
        <v>1</v>
      </c>
      <c r="H989" t="s">
        <v>4393</v>
      </c>
      <c r="I989" t="s">
        <v>4394</v>
      </c>
      <c r="J989" t="s">
        <v>20</v>
      </c>
      <c r="K989" t="s">
        <v>21</v>
      </c>
      <c r="L989">
        <v>0</v>
      </c>
      <c r="M989">
        <v>0</v>
      </c>
      <c r="N989" t="s">
        <v>22</v>
      </c>
      <c r="O989">
        <v>6</v>
      </c>
      <c r="P989">
        <v>674084.50999999803</v>
      </c>
      <c r="Q989">
        <v>6863774.5099999998</v>
      </c>
    </row>
    <row r="990" spans="1:17">
      <c r="A990">
        <v>753</v>
      </c>
      <c r="B990">
        <v>30001106</v>
      </c>
      <c r="C990">
        <f>+PE242</f>
        <v>0</v>
      </c>
      <c r="D990" t="s">
        <v>274</v>
      </c>
      <c r="E990">
        <v>1118228311000</v>
      </c>
      <c r="F990">
        <v>1424175629000</v>
      </c>
      <c r="G990">
        <v>1</v>
      </c>
      <c r="H990" t="s">
        <v>4681</v>
      </c>
      <c r="I990" t="s">
        <v>4681</v>
      </c>
      <c r="J990" t="s">
        <v>174</v>
      </c>
      <c r="K990" t="s">
        <v>21</v>
      </c>
      <c r="L990">
        <v>0</v>
      </c>
      <c r="M990">
        <v>0</v>
      </c>
      <c r="N990" t="s">
        <v>22</v>
      </c>
      <c r="O990">
        <v>6</v>
      </c>
      <c r="P990">
        <v>840032.68</v>
      </c>
      <c r="Q990">
        <v>6522390.96</v>
      </c>
    </row>
    <row r="991" spans="1:17">
      <c r="A991">
        <v>506</v>
      </c>
      <c r="B991">
        <v>60001745</v>
      </c>
      <c r="C991">
        <f>+PE491</f>
        <v>0</v>
      </c>
      <c r="D991" t="s">
        <v>27</v>
      </c>
      <c r="E991">
        <v>1112615927000</v>
      </c>
      <c r="F991">
        <v>1295967816000</v>
      </c>
      <c r="G991">
        <v>1</v>
      </c>
      <c r="H991" t="s">
        <v>5115</v>
      </c>
      <c r="I991" t="s">
        <v>5116</v>
      </c>
      <c r="J991" t="s">
        <v>20</v>
      </c>
      <c r="K991" t="s">
        <v>21</v>
      </c>
      <c r="L991">
        <v>0</v>
      </c>
      <c r="M991">
        <v>0</v>
      </c>
      <c r="N991" t="s">
        <v>22</v>
      </c>
      <c r="O991">
        <v>7</v>
      </c>
      <c r="P991">
        <v>519419.28999999899</v>
      </c>
      <c r="Q991">
        <v>6599767.5700000003</v>
      </c>
    </row>
    <row r="992" spans="1:17">
      <c r="A992">
        <v>629</v>
      </c>
      <c r="B992">
        <v>30002227</v>
      </c>
      <c r="C992">
        <f>+PE368</f>
        <v>0</v>
      </c>
      <c r="D992" t="s">
        <v>274</v>
      </c>
      <c r="E992">
        <v>976492800000</v>
      </c>
      <c r="F992">
        <v>1435753565000</v>
      </c>
      <c r="G992">
        <v>1</v>
      </c>
      <c r="H992" t="s">
        <v>4503</v>
      </c>
      <c r="I992" t="s">
        <v>4504</v>
      </c>
      <c r="J992" t="s">
        <v>20</v>
      </c>
      <c r="K992" t="s">
        <v>21</v>
      </c>
      <c r="L992">
        <v>0</v>
      </c>
      <c r="M992">
        <v>0</v>
      </c>
      <c r="N992" t="s">
        <v>22</v>
      </c>
      <c r="O992">
        <v>6</v>
      </c>
      <c r="P992">
        <v>852051.10000000102</v>
      </c>
      <c r="Q992">
        <v>6426150.3499999996</v>
      </c>
    </row>
    <row r="993" spans="1:17">
      <c r="A993">
        <v>631</v>
      </c>
      <c r="B993">
        <v>10000402</v>
      </c>
      <c r="C993">
        <f>+PE367</f>
        <v>0</v>
      </c>
      <c r="D993" t="s">
        <v>20</v>
      </c>
      <c r="E993">
        <v>994291200000</v>
      </c>
      <c r="F993" t="s">
        <v>20</v>
      </c>
      <c r="G993">
        <v>1</v>
      </c>
      <c r="H993" t="s">
        <v>6265</v>
      </c>
      <c r="I993" t="s">
        <v>6266</v>
      </c>
      <c r="J993" t="s">
        <v>20</v>
      </c>
      <c r="K993" t="s">
        <v>21</v>
      </c>
      <c r="L993">
        <v>0</v>
      </c>
      <c r="M993">
        <v>0</v>
      </c>
      <c r="N993" t="s">
        <v>22</v>
      </c>
      <c r="O993">
        <v>6</v>
      </c>
      <c r="P993">
        <v>739131.20000000298</v>
      </c>
      <c r="Q993">
        <v>7030327.9299999997</v>
      </c>
    </row>
    <row r="994" spans="1:17">
      <c r="A994">
        <v>915</v>
      </c>
      <c r="B994">
        <v>70000241</v>
      </c>
      <c r="C994">
        <f>+PE84</f>
        <v>0</v>
      </c>
      <c r="D994" t="s">
        <v>20</v>
      </c>
      <c r="E994" s="1">
        <v>1006992000000</v>
      </c>
      <c r="F994" t="s">
        <v>20</v>
      </c>
      <c r="G994">
        <v>1</v>
      </c>
      <c r="H994" t="s">
        <v>7938</v>
      </c>
      <c r="I994" t="s">
        <v>7939</v>
      </c>
      <c r="J994" t="s">
        <v>20</v>
      </c>
      <c r="K994" t="s">
        <v>21</v>
      </c>
      <c r="L994">
        <v>0</v>
      </c>
      <c r="M994">
        <v>0</v>
      </c>
      <c r="N994" t="s">
        <v>22</v>
      </c>
      <c r="O994">
        <v>6</v>
      </c>
      <c r="P994">
        <v>660278.06000000203</v>
      </c>
      <c r="Q994">
        <v>6931643.3700000001</v>
      </c>
    </row>
    <row r="995" spans="1:17">
      <c r="A995">
        <v>14</v>
      </c>
      <c r="B995">
        <v>30000698</v>
      </c>
      <c r="C995">
        <f>+PE986</f>
        <v>0</v>
      </c>
      <c r="D995" t="s">
        <v>152</v>
      </c>
      <c r="E995">
        <v>610761600000</v>
      </c>
      <c r="F995">
        <v>1287420441000</v>
      </c>
      <c r="G995">
        <v>1</v>
      </c>
      <c r="H995" t="s">
        <v>6847</v>
      </c>
      <c r="I995" t="s">
        <v>6848</v>
      </c>
      <c r="J995" t="s">
        <v>20</v>
      </c>
      <c r="K995" t="s">
        <v>21</v>
      </c>
      <c r="L995">
        <v>0</v>
      </c>
      <c r="M995">
        <v>0</v>
      </c>
      <c r="N995" t="s">
        <v>22</v>
      </c>
      <c r="O995">
        <v>6</v>
      </c>
      <c r="P995">
        <v>1005241.34</v>
      </c>
      <c r="Q995">
        <v>6557764.8200000003</v>
      </c>
    </row>
    <row r="996" spans="1:17">
      <c r="A996">
        <v>271</v>
      </c>
      <c r="B996">
        <v>20000526</v>
      </c>
      <c r="C996">
        <f>+PE730</f>
        <v>0</v>
      </c>
      <c r="D996" t="s">
        <v>20</v>
      </c>
      <c r="E996">
        <v>1071187200000</v>
      </c>
      <c r="F996" t="s">
        <v>20</v>
      </c>
      <c r="G996">
        <v>1</v>
      </c>
      <c r="H996" t="s">
        <v>6578</v>
      </c>
      <c r="I996" t="s">
        <v>6579</v>
      </c>
      <c r="J996" t="s">
        <v>20</v>
      </c>
      <c r="K996" t="s">
        <v>21</v>
      </c>
      <c r="L996">
        <v>0</v>
      </c>
      <c r="M996">
        <v>0</v>
      </c>
      <c r="N996" t="s">
        <v>22</v>
      </c>
      <c r="O996">
        <v>6</v>
      </c>
      <c r="P996">
        <v>921235.93</v>
      </c>
      <c r="Q996">
        <v>6876240.3300000001</v>
      </c>
    </row>
    <row r="997" spans="1:17">
      <c r="A997">
        <v>416</v>
      </c>
      <c r="B997">
        <v>60001448</v>
      </c>
      <c r="C997">
        <f>+PE586</f>
        <v>0</v>
      </c>
      <c r="D997" t="s">
        <v>20</v>
      </c>
      <c r="E997">
        <v>610761600000</v>
      </c>
      <c r="F997" t="s">
        <v>20</v>
      </c>
      <c r="G997">
        <v>1</v>
      </c>
      <c r="H997" t="s">
        <v>6963</v>
      </c>
      <c r="I997" t="s">
        <v>6964</v>
      </c>
      <c r="J997" t="s">
        <v>20</v>
      </c>
      <c r="K997" t="s">
        <v>21</v>
      </c>
      <c r="L997">
        <v>0</v>
      </c>
      <c r="M997">
        <v>0</v>
      </c>
      <c r="N997" t="s">
        <v>22</v>
      </c>
      <c r="O997">
        <v>6</v>
      </c>
      <c r="P997">
        <v>593757.71000000101</v>
      </c>
      <c r="Q997">
        <v>6677756.5800000001</v>
      </c>
    </row>
    <row r="998" spans="1:17">
      <c r="A998">
        <v>420</v>
      </c>
      <c r="B998">
        <v>30002032</v>
      </c>
      <c r="C998">
        <f>+PE584</f>
        <v>0</v>
      </c>
      <c r="D998" t="s">
        <v>274</v>
      </c>
      <c r="E998" s="1">
        <v>891216000000</v>
      </c>
      <c r="F998">
        <v>1393591740000</v>
      </c>
      <c r="G998">
        <v>1</v>
      </c>
      <c r="H998" t="s">
        <v>6989</v>
      </c>
      <c r="I998" t="s">
        <v>6990</v>
      </c>
      <c r="J998" t="s">
        <v>20</v>
      </c>
      <c r="K998" t="s">
        <v>21</v>
      </c>
      <c r="L998">
        <v>0</v>
      </c>
      <c r="M998">
        <v>0</v>
      </c>
      <c r="N998" t="s">
        <v>22</v>
      </c>
      <c r="O998">
        <v>7</v>
      </c>
      <c r="P998">
        <v>940366.85999999905</v>
      </c>
      <c r="Q998">
        <v>6453829.75</v>
      </c>
    </row>
    <row r="999" spans="1:17">
      <c r="A999">
        <v>178</v>
      </c>
      <c r="B999">
        <v>70000226</v>
      </c>
      <c r="C999">
        <f>+PE827</f>
        <v>0</v>
      </c>
      <c r="D999" t="s">
        <v>274</v>
      </c>
      <c r="E999">
        <v>1002585600000</v>
      </c>
      <c r="F999">
        <v>1453814628000</v>
      </c>
      <c r="G999">
        <v>1</v>
      </c>
      <c r="H999" t="s">
        <v>1037</v>
      </c>
      <c r="I999" t="s">
        <v>1038</v>
      </c>
      <c r="J999" t="s">
        <v>20</v>
      </c>
      <c r="K999" t="s">
        <v>21</v>
      </c>
      <c r="L999">
        <v>0</v>
      </c>
      <c r="M999">
        <v>0</v>
      </c>
      <c r="N999" t="s">
        <v>22</v>
      </c>
      <c r="O999">
        <v>7</v>
      </c>
      <c r="P999">
        <v>555700.5</v>
      </c>
      <c r="Q999">
        <v>6933393.6799999997</v>
      </c>
    </row>
    <row r="1000" spans="1:17">
      <c r="A1000">
        <v>876</v>
      </c>
      <c r="B1000">
        <v>30001164</v>
      </c>
      <c r="C1000">
        <f>+PE129</f>
        <v>0</v>
      </c>
      <c r="D1000" t="s">
        <v>20</v>
      </c>
      <c r="E1000">
        <v>885254400000</v>
      </c>
      <c r="F1000" t="s">
        <v>20</v>
      </c>
      <c r="G1000">
        <v>1</v>
      </c>
      <c r="H1000" t="s">
        <v>7415</v>
      </c>
      <c r="I1000" t="s">
        <v>7416</v>
      </c>
      <c r="J1000" t="s">
        <v>20</v>
      </c>
      <c r="K1000" t="s">
        <v>21</v>
      </c>
      <c r="L1000">
        <v>0</v>
      </c>
      <c r="M1000">
        <v>0</v>
      </c>
      <c r="N1000" t="s">
        <v>22</v>
      </c>
      <c r="O1000">
        <v>6</v>
      </c>
      <c r="P1000">
        <v>965185.53000000096</v>
      </c>
      <c r="Q1000">
        <v>6516018.6699999999</v>
      </c>
    </row>
    <row r="1001" spans="1:17">
      <c r="A1001">
        <v>415</v>
      </c>
      <c r="B1001">
        <v>10000333</v>
      </c>
      <c r="C1001">
        <f>+PE591</f>
        <v>0</v>
      </c>
      <c r="D1001" t="s">
        <v>274</v>
      </c>
      <c r="E1001">
        <v>610761600000</v>
      </c>
      <c r="F1001">
        <v>1422010591000</v>
      </c>
      <c r="G1001">
        <v>1</v>
      </c>
      <c r="H1001" t="s">
        <v>6959</v>
      </c>
      <c r="I1001" t="s">
        <v>6960</v>
      </c>
      <c r="J1001" t="s">
        <v>20</v>
      </c>
      <c r="K1001" t="s">
        <v>21</v>
      </c>
      <c r="L1001">
        <v>0</v>
      </c>
      <c r="M1001">
        <v>0</v>
      </c>
      <c r="N1001" t="s">
        <v>22</v>
      </c>
      <c r="O1001">
        <v>6</v>
      </c>
      <c r="P1001">
        <v>690367.36999999697</v>
      </c>
      <c r="Q1001">
        <v>7041220.4000000004</v>
      </c>
    </row>
    <row r="1002" spans="1:17">
      <c r="A1002">
        <v>353</v>
      </c>
      <c r="B1002">
        <v>30001198</v>
      </c>
      <c r="C1002">
        <f>+PE654</f>
        <v>0</v>
      </c>
      <c r="D1002" t="s">
        <v>43</v>
      </c>
      <c r="E1002" s="1">
        <v>980208000000</v>
      </c>
      <c r="F1002">
        <v>1132224290000</v>
      </c>
      <c r="G1002">
        <v>1</v>
      </c>
      <c r="H1002" t="s">
        <v>5899</v>
      </c>
      <c r="I1002" t="s">
        <v>5900</v>
      </c>
      <c r="J1002" t="s">
        <v>20</v>
      </c>
      <c r="K1002" t="s">
        <v>21</v>
      </c>
      <c r="L1002">
        <v>0</v>
      </c>
      <c r="M1002">
        <v>0</v>
      </c>
      <c r="N1002" t="s">
        <v>22</v>
      </c>
      <c r="O1002">
        <v>6</v>
      </c>
      <c r="P1002">
        <v>848562.70000000298</v>
      </c>
      <c r="Q1002">
        <v>6514988.1200000001</v>
      </c>
    </row>
    <row r="1003" spans="1:17">
      <c r="A1003">
        <v>574</v>
      </c>
      <c r="B1003">
        <v>50001306</v>
      </c>
      <c r="C1003">
        <f>+PE435</f>
        <v>0</v>
      </c>
      <c r="D1003" t="s">
        <v>74</v>
      </c>
      <c r="E1003">
        <v>610761600000</v>
      </c>
      <c r="F1003">
        <v>1374765644000</v>
      </c>
      <c r="G1003">
        <v>1</v>
      </c>
      <c r="H1003" t="s">
        <v>1451</v>
      </c>
      <c r="I1003" t="s">
        <v>1452</v>
      </c>
      <c r="J1003" t="s">
        <v>20</v>
      </c>
      <c r="K1003" t="s">
        <v>21</v>
      </c>
      <c r="L1003">
        <v>0</v>
      </c>
      <c r="M1003">
        <v>0</v>
      </c>
      <c r="N1003" t="s">
        <v>22</v>
      </c>
      <c r="O1003">
        <v>7</v>
      </c>
      <c r="P1003">
        <v>592807.53999999899</v>
      </c>
      <c r="Q1003">
        <v>6282056.5599999996</v>
      </c>
    </row>
    <row r="1004" spans="1:17">
      <c r="A1004">
        <v>657</v>
      </c>
      <c r="B1004">
        <v>60000996</v>
      </c>
      <c r="C1004">
        <f>+PE353</f>
        <v>0</v>
      </c>
      <c r="D1004" t="s">
        <v>20</v>
      </c>
      <c r="E1004">
        <v>610761600000</v>
      </c>
      <c r="F1004" t="s">
        <v>20</v>
      </c>
      <c r="G1004">
        <v>1</v>
      </c>
      <c r="H1004" t="s">
        <v>4722</v>
      </c>
      <c r="I1004" t="s">
        <v>4723</v>
      </c>
      <c r="J1004" t="s">
        <v>20</v>
      </c>
      <c r="K1004" t="s">
        <v>21</v>
      </c>
      <c r="L1004">
        <v>0</v>
      </c>
      <c r="M1004">
        <v>0</v>
      </c>
      <c r="N1004" t="s">
        <v>22</v>
      </c>
      <c r="O1004">
        <v>7</v>
      </c>
      <c r="P1004">
        <v>595218.28000000096</v>
      </c>
      <c r="Q1004">
        <v>6735683.5999999996</v>
      </c>
    </row>
    <row r="1005" spans="1:17">
      <c r="A1005">
        <v>160</v>
      </c>
      <c r="B1005">
        <v>70001202</v>
      </c>
      <c r="C1005">
        <f>+PE850</f>
        <v>0</v>
      </c>
      <c r="D1005" t="s">
        <v>20</v>
      </c>
      <c r="E1005">
        <v>857692800000</v>
      </c>
      <c r="F1005" t="s">
        <v>20</v>
      </c>
      <c r="G1005">
        <v>1</v>
      </c>
      <c r="H1005" t="s">
        <v>1202</v>
      </c>
      <c r="I1005" t="s">
        <v>1203</v>
      </c>
      <c r="J1005" t="s">
        <v>20</v>
      </c>
      <c r="K1005" t="s">
        <v>21</v>
      </c>
      <c r="L1005">
        <v>0</v>
      </c>
      <c r="M1005">
        <v>0</v>
      </c>
      <c r="N1005" t="s">
        <v>22</v>
      </c>
      <c r="O1005">
        <v>6</v>
      </c>
      <c r="P1005">
        <v>621423.67000000202</v>
      </c>
      <c r="Q1005">
        <v>6856352.4000000004</v>
      </c>
    </row>
    <row r="1006" spans="1:17">
      <c r="A1006">
        <v>656</v>
      </c>
      <c r="B1006">
        <v>50001048</v>
      </c>
      <c r="C1006">
        <f>+PE355</f>
        <v>0</v>
      </c>
      <c r="D1006" t="s">
        <v>20</v>
      </c>
      <c r="E1006">
        <v>610761600000</v>
      </c>
      <c r="F1006" t="s">
        <v>20</v>
      </c>
      <c r="G1006">
        <v>1</v>
      </c>
      <c r="H1006" t="s">
        <v>4706</v>
      </c>
      <c r="I1006" t="s">
        <v>4707</v>
      </c>
      <c r="J1006" t="s">
        <v>20</v>
      </c>
      <c r="K1006" t="s">
        <v>21</v>
      </c>
      <c r="L1006">
        <v>0</v>
      </c>
      <c r="M1006">
        <v>0</v>
      </c>
      <c r="N1006" t="s">
        <v>22</v>
      </c>
      <c r="O1006">
        <v>6</v>
      </c>
      <c r="P1006">
        <v>563920.39000000095</v>
      </c>
      <c r="Q1006">
        <v>6320916.3099999996</v>
      </c>
    </row>
    <row r="1007" spans="1:17">
      <c r="A1007">
        <v>504</v>
      </c>
      <c r="B1007">
        <v>70040195</v>
      </c>
      <c r="C1007">
        <f>+PE508</f>
        <v>0</v>
      </c>
      <c r="D1007" t="s">
        <v>274</v>
      </c>
      <c r="E1007">
        <v>1423830784000</v>
      </c>
      <c r="F1007">
        <v>1423830469000</v>
      </c>
      <c r="G1007">
        <v>1</v>
      </c>
      <c r="H1007" t="s">
        <v>5009</v>
      </c>
      <c r="I1007" t="s">
        <v>5010</v>
      </c>
      <c r="J1007" t="s">
        <v>5011</v>
      </c>
      <c r="K1007" t="s">
        <v>21</v>
      </c>
      <c r="L1007">
        <v>0</v>
      </c>
      <c r="M1007">
        <v>0</v>
      </c>
      <c r="N1007" t="s">
        <v>22</v>
      </c>
      <c r="O1007">
        <v>6</v>
      </c>
      <c r="P1007">
        <v>943720.79999999702</v>
      </c>
      <c r="Q1007">
        <v>6246499.0700000003</v>
      </c>
    </row>
    <row r="1008" spans="1:17">
      <c r="A1008">
        <v>367</v>
      </c>
      <c r="B1008">
        <v>70001233</v>
      </c>
      <c r="C1008">
        <f>+PE646</f>
        <v>0</v>
      </c>
      <c r="D1008" t="s">
        <v>23</v>
      </c>
      <c r="E1008">
        <v>774489600000</v>
      </c>
      <c r="F1008">
        <v>1215172799000</v>
      </c>
      <c r="G1008">
        <v>1</v>
      </c>
      <c r="H1008" t="s">
        <v>2730</v>
      </c>
      <c r="I1008" t="s">
        <v>2731</v>
      </c>
      <c r="J1008" t="s">
        <v>20</v>
      </c>
      <c r="K1008" t="s">
        <v>21</v>
      </c>
      <c r="L1008">
        <v>0</v>
      </c>
      <c r="M1008">
        <v>0</v>
      </c>
      <c r="N1008" t="s">
        <v>22</v>
      </c>
      <c r="O1008">
        <v>6</v>
      </c>
      <c r="P1008">
        <v>637122.71000000101</v>
      </c>
      <c r="Q1008">
        <v>6854842.0499999998</v>
      </c>
    </row>
    <row r="1009" spans="1:17">
      <c r="A1009">
        <v>87</v>
      </c>
      <c r="B1009">
        <v>10000199</v>
      </c>
      <c r="C1009">
        <f>+PE927</f>
        <v>0</v>
      </c>
      <c r="D1009" t="s">
        <v>20</v>
      </c>
      <c r="E1009">
        <v>610761600000</v>
      </c>
      <c r="F1009" t="s">
        <v>20</v>
      </c>
      <c r="G1009">
        <v>1</v>
      </c>
      <c r="H1009" t="s">
        <v>366</v>
      </c>
      <c r="I1009" t="s">
        <v>367</v>
      </c>
      <c r="J1009" t="s">
        <v>20</v>
      </c>
      <c r="K1009" t="s">
        <v>21</v>
      </c>
      <c r="L1009">
        <v>0</v>
      </c>
      <c r="M1009">
        <v>0</v>
      </c>
      <c r="N1009" t="s">
        <v>22</v>
      </c>
      <c r="O1009">
        <v>6</v>
      </c>
      <c r="P1009">
        <v>702154.59000000404</v>
      </c>
      <c r="Q1009">
        <v>7064542.9100000001</v>
      </c>
    </row>
    <row r="1010" spans="1:17">
      <c r="A1010">
        <v>585</v>
      </c>
      <c r="B1010">
        <v>60002751</v>
      </c>
      <c r="C1010">
        <f>+PE430</f>
        <v>0</v>
      </c>
      <c r="D1010" t="s">
        <v>168</v>
      </c>
      <c r="E1010">
        <v>1049414400000</v>
      </c>
      <c r="F1010">
        <v>1442420251000</v>
      </c>
      <c r="G1010">
        <v>1</v>
      </c>
      <c r="H1010" t="s">
        <v>6179</v>
      </c>
      <c r="I1010" t="s">
        <v>6180</v>
      </c>
      <c r="J1010" t="s">
        <v>20</v>
      </c>
      <c r="K1010" t="s">
        <v>21</v>
      </c>
      <c r="L1010">
        <v>0</v>
      </c>
      <c r="M1010">
        <v>0</v>
      </c>
      <c r="N1010" t="s">
        <v>22</v>
      </c>
      <c r="O1010">
        <v>6</v>
      </c>
      <c r="P1010">
        <v>361495.53000000102</v>
      </c>
      <c r="Q1010">
        <v>6685420.9199999999</v>
      </c>
    </row>
    <row r="1011" spans="1:17">
      <c r="A1011">
        <v>294</v>
      </c>
      <c r="B1011">
        <v>20000423</v>
      </c>
      <c r="C1011">
        <f>+PE723</f>
        <v>0</v>
      </c>
      <c r="D1011" t="s">
        <v>168</v>
      </c>
      <c r="E1011">
        <v>610761600000</v>
      </c>
      <c r="F1011">
        <v>1452242651000</v>
      </c>
      <c r="G1011">
        <v>1</v>
      </c>
      <c r="H1011" t="s">
        <v>2185</v>
      </c>
      <c r="I1011" t="s">
        <v>2185</v>
      </c>
      <c r="J1011" t="s">
        <v>20</v>
      </c>
      <c r="K1011" t="s">
        <v>21</v>
      </c>
      <c r="L1011">
        <v>0</v>
      </c>
      <c r="M1011">
        <v>0</v>
      </c>
      <c r="N1011" t="s">
        <v>22</v>
      </c>
      <c r="O1011">
        <v>7</v>
      </c>
      <c r="P1011">
        <v>790498.96000000101</v>
      </c>
      <c r="Q1011">
        <v>6900893.0499999998</v>
      </c>
    </row>
    <row r="1012" spans="1:17">
      <c r="A1012">
        <v>226</v>
      </c>
      <c r="B1012">
        <v>70012016</v>
      </c>
      <c r="C1012">
        <f>+PE791</f>
        <v>0</v>
      </c>
      <c r="D1012" t="s">
        <v>43</v>
      </c>
      <c r="E1012">
        <v>1164385146000</v>
      </c>
      <c r="F1012">
        <v>1164625132000</v>
      </c>
      <c r="G1012">
        <v>1</v>
      </c>
      <c r="H1012" t="s">
        <v>2131</v>
      </c>
      <c r="I1012" t="s">
        <v>2132</v>
      </c>
      <c r="J1012" t="s">
        <v>20</v>
      </c>
      <c r="K1012" t="s">
        <v>21</v>
      </c>
      <c r="L1012">
        <v>0</v>
      </c>
      <c r="M1012">
        <v>0</v>
      </c>
      <c r="N1012" t="s">
        <v>22</v>
      </c>
      <c r="O1012">
        <v>6</v>
      </c>
      <c r="P1012">
        <v>750610.35000000102</v>
      </c>
      <c r="Q1012">
        <v>6896594.5</v>
      </c>
    </row>
    <row r="1013" spans="1:17">
      <c r="A1013">
        <v>634</v>
      </c>
      <c r="B1013">
        <v>30000085</v>
      </c>
      <c r="C1013">
        <f>+PE385</f>
        <v>0</v>
      </c>
      <c r="D1013" t="s">
        <v>56</v>
      </c>
      <c r="E1013">
        <v>1196258745000</v>
      </c>
      <c r="F1013">
        <v>1196258716000</v>
      </c>
      <c r="G1013">
        <v>1</v>
      </c>
      <c r="H1013" t="s">
        <v>6276</v>
      </c>
      <c r="I1013" t="s">
        <v>6277</v>
      </c>
      <c r="J1013" t="s">
        <v>20</v>
      </c>
      <c r="K1013" t="s">
        <v>21</v>
      </c>
      <c r="L1013">
        <v>0</v>
      </c>
      <c r="M1013">
        <v>0</v>
      </c>
      <c r="N1013" t="s">
        <v>22</v>
      </c>
      <c r="O1013">
        <v>7</v>
      </c>
      <c r="P1013">
        <v>827404.36999999697</v>
      </c>
      <c r="Q1013">
        <v>6693049.9100000001</v>
      </c>
    </row>
    <row r="1014" spans="1:17">
      <c r="A1014">
        <v>708</v>
      </c>
      <c r="B1014">
        <v>20002590</v>
      </c>
      <c r="C1014">
        <f>+PE312</f>
        <v>0</v>
      </c>
      <c r="D1014" t="s">
        <v>20</v>
      </c>
      <c r="E1014">
        <v>1060732800000</v>
      </c>
      <c r="F1014" t="s">
        <v>20</v>
      </c>
      <c r="G1014">
        <v>1</v>
      </c>
      <c r="H1014" t="s">
        <v>2943</v>
      </c>
      <c r="I1014" t="s">
        <v>2944</v>
      </c>
      <c r="J1014" t="s">
        <v>20</v>
      </c>
      <c r="K1014" t="s">
        <v>21</v>
      </c>
      <c r="L1014">
        <v>0</v>
      </c>
      <c r="M1014">
        <v>0</v>
      </c>
      <c r="N1014" t="s">
        <v>22</v>
      </c>
      <c r="O1014">
        <v>7</v>
      </c>
      <c r="P1014">
        <v>938816.46999999904</v>
      </c>
      <c r="Q1014">
        <v>6904732.8499999996</v>
      </c>
    </row>
    <row r="1015" spans="1:17">
      <c r="A1015">
        <v>803</v>
      </c>
      <c r="B1015">
        <v>70036489</v>
      </c>
      <c r="C1015">
        <f>+PE217</f>
        <v>0</v>
      </c>
      <c r="D1015" t="s">
        <v>83</v>
      </c>
      <c r="E1015">
        <v>1319716687000</v>
      </c>
      <c r="F1015">
        <v>1319716435000</v>
      </c>
      <c r="G1015">
        <v>1</v>
      </c>
      <c r="H1015" t="s">
        <v>6667</v>
      </c>
      <c r="I1015" t="s">
        <v>6668</v>
      </c>
      <c r="J1015" t="s">
        <v>20</v>
      </c>
      <c r="K1015" t="s">
        <v>21</v>
      </c>
      <c r="L1015">
        <v>0</v>
      </c>
      <c r="M1015">
        <v>0</v>
      </c>
      <c r="N1015" t="s">
        <v>22</v>
      </c>
      <c r="O1015">
        <v>6</v>
      </c>
      <c r="P1015">
        <v>659168.11999999697</v>
      </c>
      <c r="Q1015">
        <v>6860685.1600000001</v>
      </c>
    </row>
    <row r="1016" spans="1:17">
      <c r="A1016">
        <v>117</v>
      </c>
      <c r="B1016">
        <v>20000971</v>
      </c>
      <c r="C1016">
        <f>+PE905</f>
        <v>0</v>
      </c>
      <c r="D1016" t="s">
        <v>168</v>
      </c>
      <c r="E1016">
        <v>610761600000</v>
      </c>
      <c r="F1016">
        <v>1435828488000</v>
      </c>
      <c r="G1016">
        <v>1</v>
      </c>
      <c r="H1016" t="s">
        <v>1084</v>
      </c>
      <c r="I1016" t="s">
        <v>1085</v>
      </c>
      <c r="J1016" t="s">
        <v>20</v>
      </c>
      <c r="K1016" t="s">
        <v>21</v>
      </c>
      <c r="L1016">
        <v>0</v>
      </c>
      <c r="M1016">
        <v>0</v>
      </c>
      <c r="N1016" t="s">
        <v>22</v>
      </c>
      <c r="O1016">
        <v>7</v>
      </c>
      <c r="P1016">
        <v>946078.15999999596</v>
      </c>
      <c r="Q1016">
        <v>6812139.5</v>
      </c>
    </row>
    <row r="1017" spans="1:17">
      <c r="A1017">
        <v>227</v>
      </c>
      <c r="B1017">
        <v>40000802</v>
      </c>
      <c r="C1017">
        <f>+PE795</f>
        <v>0</v>
      </c>
      <c r="D1017" t="s">
        <v>108</v>
      </c>
      <c r="E1017">
        <v>1065484800000</v>
      </c>
      <c r="F1017">
        <v>1231938163000</v>
      </c>
      <c r="G1017">
        <v>1</v>
      </c>
      <c r="H1017" t="s">
        <v>2139</v>
      </c>
      <c r="I1017" t="s">
        <v>2140</v>
      </c>
      <c r="J1017" t="s">
        <v>20</v>
      </c>
      <c r="K1017" t="s">
        <v>21</v>
      </c>
      <c r="L1017">
        <v>0</v>
      </c>
      <c r="M1017">
        <v>0</v>
      </c>
      <c r="N1017" t="s">
        <v>22</v>
      </c>
      <c r="O1017">
        <v>6</v>
      </c>
      <c r="P1017">
        <v>952030.28000000096</v>
      </c>
      <c r="Q1017">
        <v>6264584.4900000002</v>
      </c>
    </row>
    <row r="1018" spans="1:17">
      <c r="A1018">
        <v>729</v>
      </c>
      <c r="B1018">
        <v>40000285</v>
      </c>
      <c r="C1018">
        <f>+PE294</f>
        <v>0</v>
      </c>
      <c r="D1018" t="s">
        <v>274</v>
      </c>
      <c r="E1018">
        <v>610761600000</v>
      </c>
      <c r="F1018">
        <v>1440672275000</v>
      </c>
      <c r="G1018">
        <v>1</v>
      </c>
      <c r="H1018" t="s">
        <v>3098</v>
      </c>
      <c r="I1018" t="s">
        <v>3099</v>
      </c>
      <c r="J1018" t="s">
        <v>20</v>
      </c>
      <c r="K1018" t="s">
        <v>21</v>
      </c>
      <c r="L1018">
        <v>0</v>
      </c>
      <c r="M1018">
        <v>0</v>
      </c>
      <c r="N1018" t="s">
        <v>22</v>
      </c>
      <c r="O1018">
        <v>6</v>
      </c>
      <c r="P1018">
        <v>794201.84000000404</v>
      </c>
      <c r="Q1018">
        <v>6338346.9299999997</v>
      </c>
    </row>
    <row r="1019" spans="1:17">
      <c r="A1019">
        <v>485</v>
      </c>
      <c r="B1019">
        <v>70001204</v>
      </c>
      <c r="C1019">
        <f>+PE539</f>
        <v>0</v>
      </c>
      <c r="D1019" t="s">
        <v>1094</v>
      </c>
      <c r="E1019">
        <v>1025827200000</v>
      </c>
      <c r="F1019">
        <v>1424797363000</v>
      </c>
      <c r="G1019">
        <v>1</v>
      </c>
      <c r="H1019" t="s">
        <v>3297</v>
      </c>
      <c r="I1019" t="s">
        <v>3298</v>
      </c>
      <c r="J1019" t="s">
        <v>20</v>
      </c>
      <c r="K1019" t="s">
        <v>21</v>
      </c>
      <c r="L1019">
        <v>0</v>
      </c>
      <c r="M1019">
        <v>0</v>
      </c>
      <c r="N1019" t="s">
        <v>22</v>
      </c>
      <c r="O1019">
        <v>6</v>
      </c>
      <c r="P1019">
        <v>656201.84000000404</v>
      </c>
      <c r="Q1019">
        <v>6856290.3099999996</v>
      </c>
    </row>
    <row r="1020" spans="1:17">
      <c r="A1020">
        <v>873</v>
      </c>
      <c r="B1020">
        <v>70001239</v>
      </c>
      <c r="C1020">
        <f>+PE152</f>
        <v>0</v>
      </c>
      <c r="D1020" t="s">
        <v>77</v>
      </c>
      <c r="E1020">
        <v>774489600000</v>
      </c>
      <c r="F1020">
        <v>1348833941000</v>
      </c>
      <c r="G1020">
        <v>1</v>
      </c>
      <c r="H1020" t="s">
        <v>362</v>
      </c>
      <c r="I1020" t="s">
        <v>3557</v>
      </c>
      <c r="J1020" t="s">
        <v>20</v>
      </c>
      <c r="K1020" t="s">
        <v>21</v>
      </c>
      <c r="L1020">
        <v>0</v>
      </c>
      <c r="M1020">
        <v>0</v>
      </c>
      <c r="N1020" t="s">
        <v>22</v>
      </c>
      <c r="O1020">
        <v>6</v>
      </c>
      <c r="P1020">
        <v>658293.88000000303</v>
      </c>
      <c r="Q1020">
        <v>6856722.5700000003</v>
      </c>
    </row>
    <row r="1021" spans="1:17">
      <c r="A1021">
        <v>147</v>
      </c>
      <c r="B1021">
        <v>20001094</v>
      </c>
      <c r="C1021">
        <f>+PE879</f>
        <v>0</v>
      </c>
      <c r="D1021" t="s">
        <v>168</v>
      </c>
      <c r="E1021">
        <v>922665600000</v>
      </c>
      <c r="F1021">
        <v>1449664062000</v>
      </c>
      <c r="G1021">
        <v>1</v>
      </c>
      <c r="H1021" t="s">
        <v>2098</v>
      </c>
      <c r="I1021" t="s">
        <v>2099</v>
      </c>
      <c r="J1021" t="s">
        <v>20</v>
      </c>
      <c r="K1021" t="s">
        <v>21</v>
      </c>
      <c r="L1021">
        <v>0</v>
      </c>
      <c r="M1021">
        <v>0</v>
      </c>
      <c r="N1021" t="s">
        <v>22</v>
      </c>
      <c r="O1021">
        <v>6</v>
      </c>
      <c r="P1021">
        <v>919199.77000000305</v>
      </c>
      <c r="Q1021">
        <v>6791793.0499999998</v>
      </c>
    </row>
    <row r="1022" spans="1:17">
      <c r="A1022">
        <v>841</v>
      </c>
      <c r="B1022">
        <v>30001894</v>
      </c>
      <c r="C1022">
        <f>+PE187</f>
        <v>0</v>
      </c>
      <c r="D1022" t="s">
        <v>23</v>
      </c>
      <c r="E1022">
        <v>610761600000</v>
      </c>
      <c r="F1022">
        <v>1287998844000</v>
      </c>
      <c r="G1022">
        <v>1</v>
      </c>
      <c r="H1022" t="s">
        <v>7727</v>
      </c>
      <c r="I1022" t="s">
        <v>7728</v>
      </c>
      <c r="J1022" t="s">
        <v>20</v>
      </c>
      <c r="K1022" t="s">
        <v>21</v>
      </c>
      <c r="L1022">
        <v>0</v>
      </c>
      <c r="M1022">
        <v>0</v>
      </c>
      <c r="N1022" t="s">
        <v>22</v>
      </c>
      <c r="O1022">
        <v>7</v>
      </c>
      <c r="P1022">
        <v>992444.68999999797</v>
      </c>
      <c r="Q1022">
        <v>6462058.2599999998</v>
      </c>
    </row>
    <row r="1023" spans="1:17">
      <c r="A1023">
        <v>795</v>
      </c>
      <c r="B1023">
        <v>20001814</v>
      </c>
      <c r="C1023">
        <f>+PE234</f>
        <v>0</v>
      </c>
      <c r="D1023" t="s">
        <v>20</v>
      </c>
      <c r="E1023">
        <v>993772800000</v>
      </c>
      <c r="F1023" t="s">
        <v>20</v>
      </c>
      <c r="G1023">
        <v>1</v>
      </c>
      <c r="H1023" t="s">
        <v>894</v>
      </c>
      <c r="I1023" t="s">
        <v>895</v>
      </c>
      <c r="J1023" t="s">
        <v>20</v>
      </c>
      <c r="K1023" t="s">
        <v>21</v>
      </c>
      <c r="L1023">
        <v>0</v>
      </c>
      <c r="M1023">
        <v>0</v>
      </c>
      <c r="N1023" t="s">
        <v>22</v>
      </c>
      <c r="O1023">
        <v>7</v>
      </c>
      <c r="P1023">
        <v>735641.34000000404</v>
      </c>
      <c r="Q1023">
        <v>6777614.0599999996</v>
      </c>
    </row>
    <row r="1024" spans="1:17">
      <c r="A1024">
        <v>168</v>
      </c>
      <c r="B1024">
        <v>70001491</v>
      </c>
      <c r="C1024">
        <f>+PE862</f>
        <v>0</v>
      </c>
      <c r="D1024" t="s">
        <v>168</v>
      </c>
      <c r="E1024">
        <v>774489600000</v>
      </c>
      <c r="F1024">
        <v>1448984608000</v>
      </c>
      <c r="G1024">
        <v>1</v>
      </c>
      <c r="H1024" t="s">
        <v>1728</v>
      </c>
      <c r="I1024" t="s">
        <v>1729</v>
      </c>
      <c r="J1024" t="s">
        <v>20</v>
      </c>
      <c r="K1024" t="s">
        <v>21</v>
      </c>
      <c r="L1024">
        <v>0</v>
      </c>
      <c r="M1024">
        <v>0</v>
      </c>
      <c r="N1024" t="s">
        <v>22</v>
      </c>
      <c r="O1024">
        <v>7</v>
      </c>
      <c r="P1024">
        <v>643480.21999999904</v>
      </c>
      <c r="Q1024">
        <v>6842466.5999999996</v>
      </c>
    </row>
    <row r="1025" spans="1:17">
      <c r="A1025">
        <v>484</v>
      </c>
      <c r="B1025">
        <v>60000757</v>
      </c>
      <c r="C1025">
        <f>+PE546</f>
        <v>0</v>
      </c>
      <c r="D1025" t="s">
        <v>20</v>
      </c>
      <c r="E1025">
        <v>610761600000</v>
      </c>
      <c r="F1025" t="s">
        <v>20</v>
      </c>
      <c r="G1025">
        <v>1</v>
      </c>
      <c r="H1025" t="s">
        <v>3804</v>
      </c>
      <c r="I1025" t="s">
        <v>3805</v>
      </c>
      <c r="J1025" t="s">
        <v>20</v>
      </c>
      <c r="K1025" t="s">
        <v>21</v>
      </c>
      <c r="L1025">
        <v>0</v>
      </c>
      <c r="M1025">
        <v>0</v>
      </c>
      <c r="N1025" t="s">
        <v>22</v>
      </c>
      <c r="O1025">
        <v>6</v>
      </c>
      <c r="P1025">
        <v>678852.40999999596</v>
      </c>
      <c r="Q1025">
        <v>6765959.0899999999</v>
      </c>
    </row>
    <row r="1026" spans="1:17">
      <c r="A1026">
        <v>652</v>
      </c>
      <c r="B1026">
        <v>70001410</v>
      </c>
      <c r="C1026">
        <f>+PE379</f>
        <v>0</v>
      </c>
      <c r="D1026" t="s">
        <v>23</v>
      </c>
      <c r="E1026">
        <v>956793600000</v>
      </c>
      <c r="F1026">
        <v>1236252779000</v>
      </c>
      <c r="G1026">
        <v>1</v>
      </c>
      <c r="H1026" t="s">
        <v>4904</v>
      </c>
      <c r="I1026" t="s">
        <v>4905</v>
      </c>
      <c r="J1026" t="s">
        <v>4906</v>
      </c>
      <c r="K1026" t="s">
        <v>21</v>
      </c>
      <c r="L1026">
        <v>0</v>
      </c>
      <c r="M1026">
        <v>0</v>
      </c>
      <c r="N1026" t="s">
        <v>22</v>
      </c>
      <c r="O1026">
        <v>6</v>
      </c>
      <c r="P1026">
        <v>639736.65999999596</v>
      </c>
      <c r="Q1026">
        <v>6848522.4000000004</v>
      </c>
    </row>
    <row r="1027" spans="1:17">
      <c r="A1027">
        <v>345</v>
      </c>
      <c r="B1027">
        <v>60001034</v>
      </c>
      <c r="C1027">
        <f>+PE688</f>
        <v>0</v>
      </c>
      <c r="D1027" t="s">
        <v>23</v>
      </c>
      <c r="E1027">
        <v>610761600000</v>
      </c>
      <c r="F1027">
        <v>1268065823000</v>
      </c>
      <c r="G1027">
        <v>1</v>
      </c>
      <c r="H1027" t="s">
        <v>5815</v>
      </c>
      <c r="I1027" t="s">
        <v>5816</v>
      </c>
      <c r="J1027" t="s">
        <v>20</v>
      </c>
      <c r="K1027" t="s">
        <v>21</v>
      </c>
      <c r="L1027">
        <v>0</v>
      </c>
      <c r="M1027">
        <v>0</v>
      </c>
      <c r="N1027" t="s">
        <v>22</v>
      </c>
      <c r="O1027">
        <v>7</v>
      </c>
      <c r="P1027">
        <v>574571.35999999905</v>
      </c>
      <c r="Q1027">
        <v>6728941.9699999997</v>
      </c>
    </row>
    <row r="1028" spans="1:17">
      <c r="A1028">
        <v>486</v>
      </c>
      <c r="B1028">
        <v>70000925</v>
      </c>
      <c r="C1028">
        <f>+PE548</f>
        <v>0</v>
      </c>
      <c r="D1028" t="s">
        <v>152</v>
      </c>
      <c r="E1028">
        <v>774489600000</v>
      </c>
      <c r="F1028">
        <v>1292234547000</v>
      </c>
      <c r="G1028">
        <v>1</v>
      </c>
      <c r="H1028" t="s">
        <v>3312</v>
      </c>
      <c r="I1028" t="s">
        <v>3313</v>
      </c>
      <c r="J1028" t="s">
        <v>20</v>
      </c>
      <c r="K1028" t="s">
        <v>21</v>
      </c>
      <c r="L1028">
        <v>0</v>
      </c>
      <c r="M1028">
        <v>0</v>
      </c>
      <c r="N1028" t="s">
        <v>22</v>
      </c>
      <c r="O1028">
        <v>7</v>
      </c>
      <c r="P1028">
        <v>675266.82</v>
      </c>
      <c r="Q1028">
        <v>6867147.4199999999</v>
      </c>
    </row>
    <row r="1029" spans="1:17">
      <c r="A1029">
        <v>839</v>
      </c>
      <c r="B1029">
        <v>30000083</v>
      </c>
      <c r="C1029">
        <f>+PE195</f>
        <v>0</v>
      </c>
      <c r="D1029" t="s">
        <v>20</v>
      </c>
      <c r="E1029">
        <v>610761600000</v>
      </c>
      <c r="F1029" t="s">
        <v>20</v>
      </c>
      <c r="G1029">
        <v>1</v>
      </c>
      <c r="H1029" t="s">
        <v>7661</v>
      </c>
      <c r="I1029" t="s">
        <v>7662</v>
      </c>
      <c r="J1029" t="s">
        <v>20</v>
      </c>
      <c r="K1029" t="s">
        <v>21</v>
      </c>
      <c r="L1029">
        <v>0</v>
      </c>
      <c r="M1029">
        <v>0</v>
      </c>
      <c r="N1029" t="s">
        <v>22</v>
      </c>
      <c r="O1029">
        <v>6</v>
      </c>
      <c r="P1029">
        <v>748988.06000000203</v>
      </c>
      <c r="Q1029">
        <v>6693907.1299999999</v>
      </c>
    </row>
    <row r="1030" spans="1:17">
      <c r="A1030">
        <v>804</v>
      </c>
      <c r="B1030">
        <v>20001171</v>
      </c>
      <c r="C1030">
        <f>+PE231</f>
        <v>0</v>
      </c>
      <c r="D1030" t="s">
        <v>30</v>
      </c>
      <c r="E1030">
        <v>1317290155000</v>
      </c>
      <c r="F1030">
        <v>1374576810000</v>
      </c>
      <c r="G1030">
        <v>1</v>
      </c>
      <c r="H1030" t="s">
        <v>6678</v>
      </c>
      <c r="I1030" t="s">
        <v>6679</v>
      </c>
      <c r="J1030" t="s">
        <v>20</v>
      </c>
      <c r="K1030" t="s">
        <v>21</v>
      </c>
      <c r="L1030">
        <v>0</v>
      </c>
      <c r="M1030">
        <v>0</v>
      </c>
      <c r="N1030" t="s">
        <v>22</v>
      </c>
      <c r="O1030">
        <v>6</v>
      </c>
      <c r="P1030">
        <v>1041177.35</v>
      </c>
      <c r="Q1030">
        <v>6778987.5999999996</v>
      </c>
    </row>
    <row r="1031" spans="1:17">
      <c r="A1031">
        <v>975</v>
      </c>
      <c r="B1031">
        <v>20000681</v>
      </c>
      <c r="C1031">
        <f>+PE61</f>
        <v>0</v>
      </c>
      <c r="D1031" t="s">
        <v>482</v>
      </c>
      <c r="E1031">
        <v>1035849600000</v>
      </c>
      <c r="F1031">
        <v>1384275349000</v>
      </c>
      <c r="G1031">
        <v>1</v>
      </c>
      <c r="H1031" t="s">
        <v>8081</v>
      </c>
      <c r="I1031" t="s">
        <v>8082</v>
      </c>
      <c r="J1031" t="s">
        <v>20</v>
      </c>
      <c r="K1031" t="s">
        <v>21</v>
      </c>
      <c r="L1031">
        <v>0</v>
      </c>
      <c r="M1031">
        <v>0</v>
      </c>
      <c r="N1031" t="s">
        <v>22</v>
      </c>
      <c r="O1031">
        <v>6</v>
      </c>
      <c r="P1031">
        <v>892250.18999999797</v>
      </c>
      <c r="Q1031">
        <v>6848614.4900000002</v>
      </c>
    </row>
    <row r="1032" spans="1:17">
      <c r="A1032">
        <v>202</v>
      </c>
      <c r="B1032">
        <v>30000953</v>
      </c>
      <c r="C1032">
        <f>+PE835</f>
        <v>0</v>
      </c>
      <c r="D1032" t="s">
        <v>274</v>
      </c>
      <c r="E1032" s="1">
        <v>784944000000</v>
      </c>
      <c r="F1032">
        <v>1429708204000</v>
      </c>
      <c r="G1032">
        <v>1</v>
      </c>
      <c r="H1032" t="s">
        <v>1943</v>
      </c>
      <c r="I1032" t="s">
        <v>1944</v>
      </c>
      <c r="J1032" t="s">
        <v>20</v>
      </c>
      <c r="K1032" t="s">
        <v>21</v>
      </c>
      <c r="L1032">
        <v>0</v>
      </c>
      <c r="M1032">
        <v>0</v>
      </c>
      <c r="N1032" t="s">
        <v>22</v>
      </c>
      <c r="O1032">
        <v>6</v>
      </c>
      <c r="P1032">
        <v>705099.18999999797</v>
      </c>
      <c r="Q1032">
        <v>6532201.8600000003</v>
      </c>
    </row>
    <row r="1033" spans="1:17">
      <c r="A1033">
        <v>597</v>
      </c>
      <c r="B1033">
        <v>30002383</v>
      </c>
      <c r="C1033">
        <f>+PE441</f>
        <v>0</v>
      </c>
      <c r="D1033" t="s">
        <v>56</v>
      </c>
      <c r="E1033">
        <v>1097484360000</v>
      </c>
      <c r="F1033">
        <v>1453397813000</v>
      </c>
      <c r="G1033">
        <v>1</v>
      </c>
      <c r="H1033" t="s">
        <v>4621</v>
      </c>
      <c r="I1033" t="s">
        <v>4622</v>
      </c>
      <c r="J1033" t="s">
        <v>20</v>
      </c>
      <c r="K1033" t="s">
        <v>21</v>
      </c>
      <c r="L1033">
        <v>0</v>
      </c>
      <c r="M1033">
        <v>0</v>
      </c>
      <c r="N1033" t="s">
        <v>22</v>
      </c>
      <c r="O1033">
        <v>6</v>
      </c>
      <c r="P1033">
        <v>803338.89999999898</v>
      </c>
      <c r="Q1033">
        <v>6496650.7800000003</v>
      </c>
    </row>
    <row r="1034" spans="1:17">
      <c r="A1034">
        <v>303</v>
      </c>
      <c r="B1034">
        <v>30000434</v>
      </c>
      <c r="C1034">
        <f>+PE736</f>
        <v>0</v>
      </c>
      <c r="D1034" t="s">
        <v>1573</v>
      </c>
      <c r="E1034" s="1">
        <v>996624000000</v>
      </c>
      <c r="F1034">
        <v>1384789344000</v>
      </c>
      <c r="G1034">
        <v>1</v>
      </c>
      <c r="H1034" t="s">
        <v>3148</v>
      </c>
      <c r="I1034" t="s">
        <v>3149</v>
      </c>
      <c r="J1034" t="s">
        <v>20</v>
      </c>
      <c r="K1034" t="s">
        <v>21</v>
      </c>
      <c r="L1034">
        <v>0</v>
      </c>
      <c r="M1034">
        <v>0</v>
      </c>
      <c r="N1034" t="s">
        <v>22</v>
      </c>
      <c r="O1034">
        <v>6</v>
      </c>
      <c r="P1034">
        <v>903986.59000000404</v>
      </c>
      <c r="Q1034">
        <v>6591629.4199999999</v>
      </c>
    </row>
    <row r="1035" spans="1:17">
      <c r="A1035">
        <v>872</v>
      </c>
      <c r="B1035">
        <v>70001674</v>
      </c>
      <c r="C1035">
        <f>+PE168</f>
        <v>0</v>
      </c>
      <c r="D1035" t="s">
        <v>274</v>
      </c>
      <c r="E1035">
        <v>1058486400000</v>
      </c>
      <c r="F1035">
        <v>1411466656000</v>
      </c>
      <c r="G1035">
        <v>1</v>
      </c>
      <c r="H1035" t="s">
        <v>3549</v>
      </c>
      <c r="I1035" t="s">
        <v>3550</v>
      </c>
      <c r="J1035" t="s">
        <v>26</v>
      </c>
      <c r="K1035" t="s">
        <v>21</v>
      </c>
      <c r="L1035">
        <v>0</v>
      </c>
      <c r="M1035">
        <v>0</v>
      </c>
      <c r="N1035" t="s">
        <v>22</v>
      </c>
      <c r="O1035">
        <v>6</v>
      </c>
      <c r="P1035">
        <v>695727.03999999899</v>
      </c>
      <c r="Q1035">
        <v>6813479.3700000001</v>
      </c>
    </row>
    <row r="1036" spans="1:17">
      <c r="A1036">
        <v>451</v>
      </c>
      <c r="B1036">
        <v>10000070</v>
      </c>
      <c r="C1036">
        <f>+PE591</f>
        <v>0</v>
      </c>
      <c r="D1036" t="s">
        <v>20</v>
      </c>
      <c r="E1036">
        <v>610761600000</v>
      </c>
      <c r="F1036" t="s">
        <v>20</v>
      </c>
      <c r="G1036">
        <v>1</v>
      </c>
      <c r="H1036" t="s">
        <v>3402</v>
      </c>
      <c r="I1036" t="s">
        <v>3403</v>
      </c>
      <c r="J1036" t="s">
        <v>20</v>
      </c>
      <c r="K1036" t="s">
        <v>21</v>
      </c>
      <c r="L1036">
        <v>0</v>
      </c>
      <c r="M1036">
        <v>0</v>
      </c>
      <c r="N1036" t="s">
        <v>22</v>
      </c>
      <c r="O1036">
        <v>7</v>
      </c>
      <c r="P1036">
        <v>640900.56000000203</v>
      </c>
      <c r="Q1036">
        <v>7095113.0300000003</v>
      </c>
    </row>
    <row r="1037" spans="1:17">
      <c r="A1037">
        <v>188</v>
      </c>
      <c r="B1037">
        <v>10000173</v>
      </c>
      <c r="C1037">
        <f>+PE854</f>
        <v>0</v>
      </c>
      <c r="D1037" t="s">
        <v>36</v>
      </c>
      <c r="E1037" s="1">
        <v>1070928000000</v>
      </c>
      <c r="F1037">
        <v>1115660320000</v>
      </c>
      <c r="G1037">
        <v>1</v>
      </c>
      <c r="H1037" t="s">
        <v>1816</v>
      </c>
      <c r="I1037" t="s">
        <v>1817</v>
      </c>
      <c r="J1037" t="s">
        <v>20</v>
      </c>
      <c r="K1037" t="s">
        <v>21</v>
      </c>
      <c r="L1037">
        <v>0</v>
      </c>
      <c r="M1037">
        <v>0</v>
      </c>
      <c r="N1037" t="s">
        <v>22</v>
      </c>
      <c r="O1037">
        <v>6</v>
      </c>
      <c r="P1037">
        <v>714714.46000000101</v>
      </c>
      <c r="Q1037">
        <v>7067039.6200000001</v>
      </c>
    </row>
    <row r="1038" spans="1:17">
      <c r="A1038">
        <v>813</v>
      </c>
      <c r="B1038">
        <v>10000240</v>
      </c>
      <c r="C1038">
        <f>+PE231</f>
        <v>0</v>
      </c>
      <c r="D1038" t="s">
        <v>30</v>
      </c>
      <c r="E1038" s="1">
        <v>930096000000</v>
      </c>
      <c r="F1038">
        <v>1357835227000</v>
      </c>
      <c r="G1038">
        <v>1</v>
      </c>
      <c r="H1038" t="s">
        <v>6796</v>
      </c>
      <c r="I1038" t="s">
        <v>6797</v>
      </c>
      <c r="J1038" t="s">
        <v>20</v>
      </c>
      <c r="K1038" t="s">
        <v>21</v>
      </c>
      <c r="L1038">
        <v>0</v>
      </c>
      <c r="M1038">
        <v>0</v>
      </c>
      <c r="N1038" t="s">
        <v>22</v>
      </c>
      <c r="O1038">
        <v>7</v>
      </c>
      <c r="P1038">
        <v>692026.78999999899</v>
      </c>
      <c r="Q1038">
        <v>7060250.7999999998</v>
      </c>
    </row>
    <row r="1039" spans="1:17">
      <c r="A1039">
        <v>967</v>
      </c>
      <c r="B1039">
        <v>10000018</v>
      </c>
      <c r="C1039">
        <f>+PE77</f>
        <v>0</v>
      </c>
      <c r="D1039" t="s">
        <v>229</v>
      </c>
      <c r="E1039">
        <v>1125658919000</v>
      </c>
      <c r="F1039">
        <v>1125658654000</v>
      </c>
      <c r="G1039">
        <v>1</v>
      </c>
      <c r="H1039" t="s">
        <v>7988</v>
      </c>
      <c r="I1039" t="s">
        <v>7989</v>
      </c>
      <c r="J1039" t="s">
        <v>7990</v>
      </c>
      <c r="K1039" t="s">
        <v>21</v>
      </c>
      <c r="L1039">
        <v>0</v>
      </c>
      <c r="M1039">
        <v>0</v>
      </c>
      <c r="N1039" t="s">
        <v>22</v>
      </c>
      <c r="O1039">
        <v>6</v>
      </c>
      <c r="P1039">
        <v>646872.71999999904</v>
      </c>
      <c r="Q1039">
        <v>7105545.8499999996</v>
      </c>
    </row>
    <row r="1040" spans="1:17">
      <c r="A1040">
        <v>284</v>
      </c>
      <c r="B1040">
        <v>10000127</v>
      </c>
      <c r="C1040">
        <f>+PE761</f>
        <v>0</v>
      </c>
      <c r="D1040" t="s">
        <v>36</v>
      </c>
      <c r="E1040">
        <v>610761600000</v>
      </c>
      <c r="F1040">
        <v>1129570973000</v>
      </c>
      <c r="G1040">
        <v>1</v>
      </c>
      <c r="H1040" t="s">
        <v>2397</v>
      </c>
      <c r="I1040" t="s">
        <v>2398</v>
      </c>
      <c r="J1040" t="s">
        <v>2399</v>
      </c>
      <c r="K1040" t="s">
        <v>21</v>
      </c>
      <c r="L1040">
        <v>0</v>
      </c>
      <c r="M1040">
        <v>0</v>
      </c>
      <c r="N1040" t="s">
        <v>22</v>
      </c>
      <c r="O1040">
        <v>6</v>
      </c>
      <c r="P1040">
        <v>655337.77000000305</v>
      </c>
      <c r="Q1040">
        <v>7072595.9199999999</v>
      </c>
    </row>
    <row r="1041" spans="1:17">
      <c r="A1041">
        <v>155</v>
      </c>
      <c r="B1041">
        <v>70000254</v>
      </c>
      <c r="C1041">
        <f>+PE891</f>
        <v>0</v>
      </c>
      <c r="D1041" t="s">
        <v>168</v>
      </c>
      <c r="E1041">
        <v>1279706124000</v>
      </c>
      <c r="F1041">
        <v>1447084060000</v>
      </c>
      <c r="G1041">
        <v>1</v>
      </c>
      <c r="H1041" t="s">
        <v>1136</v>
      </c>
      <c r="I1041" t="s">
        <v>1137</v>
      </c>
      <c r="J1041" t="s">
        <v>20</v>
      </c>
      <c r="K1041" t="s">
        <v>21</v>
      </c>
      <c r="L1041">
        <v>0</v>
      </c>
      <c r="M1041">
        <v>0</v>
      </c>
      <c r="N1041" t="s">
        <v>22</v>
      </c>
      <c r="O1041">
        <v>6</v>
      </c>
      <c r="P1041">
        <v>542093.28000000096</v>
      </c>
      <c r="Q1041">
        <v>6931071.0800000001</v>
      </c>
    </row>
    <row r="1042" spans="1:17">
      <c r="A1042">
        <v>51</v>
      </c>
      <c r="B1042">
        <v>70023177</v>
      </c>
      <c r="C1042">
        <f>+PE997</f>
        <v>0</v>
      </c>
      <c r="D1042" t="s">
        <v>23</v>
      </c>
      <c r="E1042">
        <v>1224263880000</v>
      </c>
      <c r="F1042">
        <v>1224263843000</v>
      </c>
      <c r="G1042">
        <v>1</v>
      </c>
      <c r="H1042" t="s">
        <v>502</v>
      </c>
      <c r="I1042" t="s">
        <v>503</v>
      </c>
      <c r="J1042" t="s">
        <v>20</v>
      </c>
      <c r="K1042" t="s">
        <v>21</v>
      </c>
      <c r="L1042">
        <v>0</v>
      </c>
      <c r="M1042">
        <v>0</v>
      </c>
      <c r="N1042" t="s">
        <v>22</v>
      </c>
      <c r="O1042">
        <v>7</v>
      </c>
      <c r="P1042">
        <v>613956.06000000203</v>
      </c>
      <c r="Q1042">
        <v>6856615.5800000001</v>
      </c>
    </row>
    <row r="1043" spans="1:17">
      <c r="A1043">
        <v>55</v>
      </c>
      <c r="B1043">
        <v>70047688</v>
      </c>
      <c r="C1043">
        <f>+ZU993</f>
        <v>0</v>
      </c>
      <c r="D1043" t="s">
        <v>30</v>
      </c>
      <c r="E1043">
        <v>1392118401000</v>
      </c>
      <c r="F1043">
        <v>1395141461000</v>
      </c>
      <c r="G1043">
        <v>1</v>
      </c>
      <c r="H1043" t="s">
        <v>511</v>
      </c>
      <c r="I1043" t="s">
        <v>512</v>
      </c>
      <c r="J1043" t="s">
        <v>513</v>
      </c>
      <c r="K1043" t="s">
        <v>283</v>
      </c>
      <c r="L1043">
        <v>0</v>
      </c>
      <c r="M1043">
        <v>0</v>
      </c>
      <c r="N1043" t="s">
        <v>267</v>
      </c>
      <c r="O1043">
        <v>6</v>
      </c>
      <c r="P1043">
        <v>955501.29829999804</v>
      </c>
      <c r="Q1043">
        <v>6259528.4225000003</v>
      </c>
    </row>
    <row r="1044" spans="1:17">
      <c r="A1044">
        <v>58</v>
      </c>
      <c r="B1044">
        <v>70029777</v>
      </c>
      <c r="C1044">
        <f>+ZU991</f>
        <v>0</v>
      </c>
      <c r="D1044" t="s">
        <v>83</v>
      </c>
      <c r="E1044">
        <v>1334154869000</v>
      </c>
      <c r="F1044">
        <v>1306404628000</v>
      </c>
      <c r="G1044">
        <v>1</v>
      </c>
      <c r="H1044" t="s">
        <v>519</v>
      </c>
      <c r="I1044" t="s">
        <v>520</v>
      </c>
      <c r="J1044" t="s">
        <v>521</v>
      </c>
      <c r="K1044" t="s">
        <v>283</v>
      </c>
      <c r="L1044">
        <v>0</v>
      </c>
      <c r="M1044">
        <v>0</v>
      </c>
      <c r="N1044" t="s">
        <v>267</v>
      </c>
      <c r="O1044">
        <v>6</v>
      </c>
      <c r="P1044">
        <v>643942.63319999701</v>
      </c>
      <c r="Q1044">
        <v>6835584.9562999997</v>
      </c>
    </row>
    <row r="1045" spans="1:17">
      <c r="A1045">
        <v>28</v>
      </c>
      <c r="B1045">
        <v>70060595</v>
      </c>
      <c r="C1045">
        <f>+ZU1022</f>
        <v>0</v>
      </c>
      <c r="D1045" t="s">
        <v>264</v>
      </c>
      <c r="E1045">
        <v>1458131192000</v>
      </c>
      <c r="F1045">
        <v>1456931134000</v>
      </c>
      <c r="G1045">
        <v>1</v>
      </c>
      <c r="H1045" t="s">
        <v>280</v>
      </c>
      <c r="I1045" t="s">
        <v>281</v>
      </c>
      <c r="J1045" t="s">
        <v>282</v>
      </c>
      <c r="K1045" t="s">
        <v>283</v>
      </c>
      <c r="L1045">
        <v>0</v>
      </c>
      <c r="M1045">
        <v>0</v>
      </c>
      <c r="N1045" t="s">
        <v>267</v>
      </c>
      <c r="O1045">
        <v>6</v>
      </c>
      <c r="P1045">
        <v>665108.83169999695</v>
      </c>
      <c r="Q1045">
        <v>6308659.9468999999</v>
      </c>
    </row>
    <row r="1046" spans="1:17">
      <c r="A1046">
        <v>29</v>
      </c>
      <c r="B1046">
        <v>70059304</v>
      </c>
      <c r="C1046">
        <f>+ZU1022</f>
        <v>0</v>
      </c>
      <c r="D1046" t="s">
        <v>274</v>
      </c>
      <c r="E1046">
        <v>1448540697000</v>
      </c>
      <c r="F1046">
        <v>1448538954000</v>
      </c>
      <c r="G1046">
        <v>1</v>
      </c>
      <c r="H1046" t="s">
        <v>293</v>
      </c>
      <c r="I1046" t="s">
        <v>294</v>
      </c>
      <c r="J1046" t="s">
        <v>295</v>
      </c>
      <c r="K1046" t="s">
        <v>283</v>
      </c>
      <c r="L1046">
        <v>0</v>
      </c>
      <c r="M1046">
        <v>0</v>
      </c>
      <c r="N1046" t="s">
        <v>267</v>
      </c>
      <c r="O1046">
        <v>6</v>
      </c>
      <c r="P1046">
        <v>482086.58049999899</v>
      </c>
      <c r="Q1046">
        <v>6430369.7383000003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N332"/>
  <sheetViews>
    <sheetView topLeftCell="B314" workbookViewId="0">
      <selection activeCell="E331" sqref="E331"/>
    </sheetView>
  </sheetViews>
  <sheetFormatPr baseColWidth="10" defaultRowHeight="13.8"/>
  <cols>
    <col min="2" max="2" width="12.3984375" customWidth="1"/>
    <col min="4" max="4" width="11.296875" customWidth="1"/>
    <col min="6" max="6" width="12.296875" customWidth="1"/>
    <col min="7" max="7" width="11.796875" customWidth="1"/>
    <col min="8" max="8" width="11.59765625" customWidth="1"/>
    <col min="9" max="9" width="15.69921875" customWidth="1"/>
    <col min="10" max="10" width="17.796875" customWidth="1"/>
    <col min="11" max="11" width="16.19921875" customWidth="1"/>
    <col min="12" max="12" width="18.296875" customWidth="1"/>
  </cols>
  <sheetData>
    <row r="1" spans="1:14">
      <c r="A1" t="s">
        <v>0</v>
      </c>
      <c r="B1" t="s">
        <v>8436</v>
      </c>
      <c r="C1" t="s">
        <v>8435</v>
      </c>
      <c r="D1" t="s">
        <v>8434</v>
      </c>
      <c r="E1" t="s">
        <v>8433</v>
      </c>
      <c r="F1" t="s">
        <v>8432</v>
      </c>
      <c r="G1" t="s">
        <v>8431</v>
      </c>
      <c r="H1" t="s">
        <v>8430</v>
      </c>
      <c r="I1" t="s">
        <v>8429</v>
      </c>
      <c r="J1" t="s">
        <v>8428</v>
      </c>
      <c r="K1" t="s">
        <v>8427</v>
      </c>
      <c r="L1" t="s">
        <v>8426</v>
      </c>
      <c r="M1" t="s">
        <v>15</v>
      </c>
      <c r="N1" t="s">
        <v>16</v>
      </c>
    </row>
    <row r="2" spans="1:14">
      <c r="A2">
        <v>1</v>
      </c>
      <c r="B2">
        <v>225</v>
      </c>
      <c r="C2" t="s">
        <v>22</v>
      </c>
      <c r="D2" t="s">
        <v>4873</v>
      </c>
      <c r="E2" t="s">
        <v>4874</v>
      </c>
      <c r="F2" t="s">
        <v>8392</v>
      </c>
      <c r="G2">
        <v>16</v>
      </c>
      <c r="H2" t="s">
        <v>8399</v>
      </c>
      <c r="I2" t="s">
        <v>4873</v>
      </c>
      <c r="J2" t="s">
        <v>8395</v>
      </c>
      <c r="K2">
        <v>63</v>
      </c>
      <c r="L2" t="s">
        <v>8395</v>
      </c>
      <c r="M2">
        <v>562123.217765362</v>
      </c>
      <c r="N2">
        <v>6376773.7839519102</v>
      </c>
    </row>
    <row r="3" spans="1:14">
      <c r="A3">
        <v>2</v>
      </c>
      <c r="B3">
        <v>25</v>
      </c>
      <c r="C3" t="s">
        <v>22</v>
      </c>
      <c r="D3" t="s">
        <v>5547</v>
      </c>
      <c r="E3" t="s">
        <v>5547</v>
      </c>
      <c r="F3" t="s">
        <v>8392</v>
      </c>
      <c r="G3">
        <v>26</v>
      </c>
      <c r="H3" t="s">
        <v>8396</v>
      </c>
      <c r="I3" t="s">
        <v>5547</v>
      </c>
      <c r="J3" t="s">
        <v>8395</v>
      </c>
      <c r="K3">
        <v>63</v>
      </c>
      <c r="L3" t="s">
        <v>8395</v>
      </c>
      <c r="M3">
        <v>896329.12510970596</v>
      </c>
      <c r="N3">
        <v>6581669.1104860101</v>
      </c>
    </row>
    <row r="4" spans="1:14">
      <c r="A4">
        <v>3</v>
      </c>
      <c r="B4">
        <v>62</v>
      </c>
      <c r="C4" t="s">
        <v>22</v>
      </c>
      <c r="D4" t="s">
        <v>6280</v>
      </c>
      <c r="E4" t="s">
        <v>6281</v>
      </c>
      <c r="F4" t="s">
        <v>8392</v>
      </c>
      <c r="G4">
        <v>297</v>
      </c>
      <c r="H4" t="s">
        <v>8398</v>
      </c>
      <c r="I4" t="s">
        <v>6280</v>
      </c>
      <c r="J4" t="s">
        <v>8395</v>
      </c>
      <c r="K4">
        <v>225</v>
      </c>
      <c r="L4" t="s">
        <v>8395</v>
      </c>
      <c r="M4">
        <v>996103.74328923703</v>
      </c>
      <c r="N4">
        <v>6507155.4789528698</v>
      </c>
    </row>
    <row r="5" spans="1:14">
      <c r="A5">
        <v>4</v>
      </c>
      <c r="B5">
        <v>202</v>
      </c>
      <c r="C5" t="s">
        <v>22</v>
      </c>
      <c r="D5" t="s">
        <v>5979</v>
      </c>
      <c r="E5" t="s">
        <v>5980</v>
      </c>
      <c r="F5" t="s">
        <v>8392</v>
      </c>
      <c r="G5">
        <v>33</v>
      </c>
      <c r="H5" t="s">
        <v>8398</v>
      </c>
      <c r="I5" t="s">
        <v>5979</v>
      </c>
      <c r="J5" t="s">
        <v>8395</v>
      </c>
      <c r="K5">
        <v>90</v>
      </c>
      <c r="L5" t="s">
        <v>8395</v>
      </c>
      <c r="M5">
        <v>625703.78651408898</v>
      </c>
      <c r="N5">
        <v>6459117.8333467897</v>
      </c>
    </row>
    <row r="6" spans="1:14">
      <c r="A6">
        <v>5</v>
      </c>
      <c r="B6">
        <v>298</v>
      </c>
      <c r="C6" t="s">
        <v>22</v>
      </c>
      <c r="D6" t="s">
        <v>4032</v>
      </c>
      <c r="E6" t="s">
        <v>4032</v>
      </c>
      <c r="F6" t="s">
        <v>8392</v>
      </c>
      <c r="G6">
        <v>32</v>
      </c>
      <c r="H6" t="s">
        <v>8398</v>
      </c>
      <c r="I6" t="s">
        <v>4032</v>
      </c>
      <c r="J6" t="s">
        <v>8395</v>
      </c>
      <c r="K6">
        <v>63</v>
      </c>
      <c r="L6" t="s">
        <v>8395</v>
      </c>
      <c r="M6">
        <v>456046.91674486501</v>
      </c>
      <c r="N6">
        <v>6189430.2717237901</v>
      </c>
    </row>
    <row r="7" spans="1:14">
      <c r="A7">
        <v>6</v>
      </c>
      <c r="B7">
        <v>35</v>
      </c>
      <c r="C7" t="s">
        <v>22</v>
      </c>
      <c r="D7" t="s">
        <v>4409</v>
      </c>
      <c r="E7" t="s">
        <v>4410</v>
      </c>
      <c r="F7" t="s">
        <v>8404</v>
      </c>
      <c r="G7">
        <v>42</v>
      </c>
      <c r="H7" t="s">
        <v>8396</v>
      </c>
      <c r="I7" t="s">
        <v>4409</v>
      </c>
      <c r="J7" t="s">
        <v>8395</v>
      </c>
      <c r="K7">
        <v>63</v>
      </c>
      <c r="L7" t="s">
        <v>8395</v>
      </c>
      <c r="M7">
        <v>917835.26102954999</v>
      </c>
      <c r="N7">
        <v>6545715.2194147697</v>
      </c>
    </row>
    <row r="8" spans="1:14">
      <c r="A8">
        <v>7</v>
      </c>
      <c r="B8">
        <v>53</v>
      </c>
      <c r="C8" t="s">
        <v>22</v>
      </c>
      <c r="D8" t="s">
        <v>6897</v>
      </c>
      <c r="E8" t="s">
        <v>6898</v>
      </c>
      <c r="F8" t="s">
        <v>8392</v>
      </c>
      <c r="G8">
        <v>23</v>
      </c>
      <c r="H8" t="s">
        <v>8399</v>
      </c>
      <c r="I8" t="s">
        <v>6897</v>
      </c>
      <c r="J8" t="s">
        <v>8395</v>
      </c>
      <c r="K8">
        <v>45</v>
      </c>
      <c r="L8" t="s">
        <v>8395</v>
      </c>
      <c r="M8">
        <v>977528.64422391204</v>
      </c>
      <c r="N8">
        <v>6518774.1567645604</v>
      </c>
    </row>
    <row r="9" spans="1:14">
      <c r="A9">
        <v>8</v>
      </c>
      <c r="B9">
        <v>322</v>
      </c>
      <c r="C9" t="s">
        <v>22</v>
      </c>
      <c r="D9" t="s">
        <v>1161</v>
      </c>
      <c r="E9" t="s">
        <v>1162</v>
      </c>
      <c r="F9" t="s">
        <v>8397</v>
      </c>
      <c r="G9">
        <v>11</v>
      </c>
      <c r="H9" t="s">
        <v>8398</v>
      </c>
      <c r="I9" t="s">
        <v>1161</v>
      </c>
      <c r="J9" t="s">
        <v>8395</v>
      </c>
      <c r="K9">
        <v>63</v>
      </c>
      <c r="L9" t="s">
        <v>8395</v>
      </c>
      <c r="M9">
        <v>629336.84664904699</v>
      </c>
      <c r="N9">
        <v>6154343.12935354</v>
      </c>
    </row>
    <row r="10" spans="1:14">
      <c r="A10">
        <v>9</v>
      </c>
      <c r="B10">
        <v>143</v>
      </c>
      <c r="C10" t="s">
        <v>22</v>
      </c>
      <c r="D10" t="s">
        <v>7095</v>
      </c>
      <c r="E10" t="s">
        <v>7096</v>
      </c>
      <c r="F10" t="s">
        <v>8392</v>
      </c>
      <c r="G10">
        <v>4</v>
      </c>
      <c r="H10" t="s">
        <v>8399</v>
      </c>
      <c r="I10" t="s">
        <v>7095</v>
      </c>
      <c r="J10" t="s">
        <v>8395</v>
      </c>
      <c r="K10">
        <v>63</v>
      </c>
      <c r="L10" t="s">
        <v>8395</v>
      </c>
      <c r="M10">
        <v>802334.52042565995</v>
      </c>
      <c r="N10">
        <v>6402909.2833194304</v>
      </c>
    </row>
    <row r="11" spans="1:14">
      <c r="A11">
        <v>10</v>
      </c>
      <c r="B11">
        <v>313</v>
      </c>
      <c r="C11" t="s">
        <v>22</v>
      </c>
      <c r="D11" t="s">
        <v>5003</v>
      </c>
      <c r="E11" t="s">
        <v>5004</v>
      </c>
      <c r="F11" t="s">
        <v>8392</v>
      </c>
      <c r="G11">
        <v>26</v>
      </c>
      <c r="H11" t="s">
        <v>8398</v>
      </c>
      <c r="I11" t="s">
        <v>5003</v>
      </c>
      <c r="J11" t="s">
        <v>8395</v>
      </c>
      <c r="K11">
        <v>63</v>
      </c>
      <c r="L11" t="s">
        <v>8395</v>
      </c>
      <c r="M11">
        <v>569087.47582753201</v>
      </c>
      <c r="N11">
        <v>6179114.7103477102</v>
      </c>
    </row>
    <row r="12" spans="1:14">
      <c r="A12">
        <v>11</v>
      </c>
      <c r="B12">
        <v>111</v>
      </c>
      <c r="C12" t="s">
        <v>22</v>
      </c>
      <c r="D12" t="s">
        <v>2186</v>
      </c>
      <c r="E12" t="s">
        <v>2187</v>
      </c>
      <c r="F12" t="s">
        <v>8392</v>
      </c>
      <c r="G12">
        <v>39</v>
      </c>
      <c r="H12" t="s">
        <v>8396</v>
      </c>
      <c r="I12" t="s">
        <v>2186</v>
      </c>
      <c r="J12" t="s">
        <v>8395</v>
      </c>
      <c r="K12">
        <v>63</v>
      </c>
      <c r="L12" t="s">
        <v>8395</v>
      </c>
      <c r="M12">
        <v>881267.05675853603</v>
      </c>
      <c r="N12">
        <v>6448921.9716958199</v>
      </c>
    </row>
    <row r="13" spans="1:14">
      <c r="A13">
        <v>12</v>
      </c>
      <c r="B13">
        <v>309</v>
      </c>
      <c r="C13" t="s">
        <v>22</v>
      </c>
      <c r="D13" t="s">
        <v>146</v>
      </c>
      <c r="E13" t="s">
        <v>147</v>
      </c>
      <c r="F13" t="s">
        <v>8392</v>
      </c>
      <c r="G13">
        <v>2</v>
      </c>
      <c r="H13" t="s">
        <v>8399</v>
      </c>
      <c r="I13" t="s">
        <v>146</v>
      </c>
      <c r="J13" t="s">
        <v>8395</v>
      </c>
      <c r="K13">
        <v>63</v>
      </c>
      <c r="L13" t="s">
        <v>8395</v>
      </c>
      <c r="M13">
        <v>598698.16085547395</v>
      </c>
      <c r="N13">
        <v>6182884.1545073204</v>
      </c>
    </row>
    <row r="14" spans="1:14">
      <c r="A14">
        <v>13</v>
      </c>
      <c r="B14">
        <v>87</v>
      </c>
      <c r="C14" t="s">
        <v>22</v>
      </c>
      <c r="D14" t="s">
        <v>5737</v>
      </c>
      <c r="E14" t="s">
        <v>5738</v>
      </c>
      <c r="F14" t="s">
        <v>8392</v>
      </c>
      <c r="G14">
        <v>114</v>
      </c>
      <c r="H14" t="s">
        <v>8396</v>
      </c>
      <c r="I14" t="s">
        <v>5737</v>
      </c>
      <c r="J14" t="s">
        <v>8395</v>
      </c>
      <c r="K14">
        <v>225</v>
      </c>
      <c r="L14" t="s">
        <v>8395</v>
      </c>
      <c r="M14">
        <v>964356.977391475</v>
      </c>
      <c r="N14">
        <v>6471705.8533015698</v>
      </c>
    </row>
    <row r="15" spans="1:14">
      <c r="A15">
        <v>14</v>
      </c>
      <c r="B15">
        <v>120</v>
      </c>
      <c r="C15" t="s">
        <v>22</v>
      </c>
      <c r="D15" t="s">
        <v>1307</v>
      </c>
      <c r="E15" t="s">
        <v>1308</v>
      </c>
      <c r="F15" t="s">
        <v>8392</v>
      </c>
      <c r="G15">
        <v>10</v>
      </c>
      <c r="H15" t="s">
        <v>8398</v>
      </c>
      <c r="I15" t="s">
        <v>1307</v>
      </c>
      <c r="J15" t="s">
        <v>8395</v>
      </c>
      <c r="K15">
        <v>63</v>
      </c>
      <c r="L15" t="s">
        <v>8395</v>
      </c>
      <c r="M15">
        <v>920283.43209177605</v>
      </c>
      <c r="N15">
        <v>6443172.2143765297</v>
      </c>
    </row>
    <row r="16" spans="1:14">
      <c r="A16">
        <v>15</v>
      </c>
      <c r="B16">
        <v>288</v>
      </c>
      <c r="C16" t="s">
        <v>22</v>
      </c>
      <c r="D16" t="s">
        <v>3109</v>
      </c>
      <c r="E16" t="s">
        <v>3110</v>
      </c>
      <c r="F16" t="s">
        <v>8397</v>
      </c>
      <c r="G16">
        <v>39</v>
      </c>
      <c r="H16" t="s">
        <v>8398</v>
      </c>
      <c r="I16" t="s">
        <v>3109</v>
      </c>
      <c r="J16" t="s">
        <v>8395</v>
      </c>
      <c r="K16">
        <v>150</v>
      </c>
      <c r="L16" t="s">
        <v>8395</v>
      </c>
      <c r="M16">
        <v>422500.74968500802</v>
      </c>
      <c r="N16">
        <v>6199961.7116386099</v>
      </c>
    </row>
    <row r="17" spans="1:14">
      <c r="A17">
        <v>16</v>
      </c>
      <c r="B17">
        <v>63</v>
      </c>
      <c r="C17" t="s">
        <v>22</v>
      </c>
      <c r="D17" t="s">
        <v>7107</v>
      </c>
      <c r="E17" t="s">
        <v>7108</v>
      </c>
      <c r="F17" t="s">
        <v>8404</v>
      </c>
      <c r="G17">
        <v>70</v>
      </c>
      <c r="H17" t="s">
        <v>8399</v>
      </c>
      <c r="I17" t="s">
        <v>7107</v>
      </c>
      <c r="J17" t="s">
        <v>8395</v>
      </c>
      <c r="K17">
        <v>63</v>
      </c>
      <c r="L17" t="s">
        <v>8395</v>
      </c>
      <c r="M17">
        <v>904008.94730406196</v>
      </c>
      <c r="N17">
        <v>6510731.3675319003</v>
      </c>
    </row>
    <row r="18" spans="1:14">
      <c r="A18">
        <v>17</v>
      </c>
      <c r="B18">
        <v>122</v>
      </c>
      <c r="C18" t="s">
        <v>22</v>
      </c>
      <c r="D18" t="s">
        <v>2439</v>
      </c>
      <c r="E18" t="s">
        <v>8425</v>
      </c>
      <c r="F18" t="s">
        <v>8392</v>
      </c>
      <c r="G18">
        <v>115</v>
      </c>
      <c r="H18" t="s">
        <v>8398</v>
      </c>
      <c r="I18" t="s">
        <v>2439</v>
      </c>
      <c r="J18" t="s">
        <v>8395</v>
      </c>
      <c r="K18" t="s">
        <v>8401</v>
      </c>
      <c r="L18" t="s">
        <v>8395</v>
      </c>
      <c r="M18">
        <v>943096.54037928104</v>
      </c>
      <c r="N18">
        <v>6440943.3824645402</v>
      </c>
    </row>
    <row r="19" spans="1:14">
      <c r="A19">
        <v>18</v>
      </c>
      <c r="B19">
        <v>73</v>
      </c>
      <c r="C19" t="s">
        <v>22</v>
      </c>
      <c r="D19" t="s">
        <v>387</v>
      </c>
      <c r="E19" t="s">
        <v>388</v>
      </c>
      <c r="F19" t="s">
        <v>8392</v>
      </c>
      <c r="G19">
        <v>310</v>
      </c>
      <c r="H19" t="s">
        <v>8391</v>
      </c>
      <c r="I19" t="s">
        <v>387</v>
      </c>
      <c r="J19" t="s">
        <v>8395</v>
      </c>
      <c r="K19">
        <v>400</v>
      </c>
      <c r="L19" t="s">
        <v>8395</v>
      </c>
      <c r="M19">
        <v>973983.76489131304</v>
      </c>
      <c r="N19">
        <v>6495623.46660522</v>
      </c>
    </row>
    <row r="20" spans="1:14">
      <c r="A20">
        <v>19</v>
      </c>
      <c r="B20">
        <v>40</v>
      </c>
      <c r="C20" t="s">
        <v>22</v>
      </c>
      <c r="D20" t="s">
        <v>3173</v>
      </c>
      <c r="E20" t="s">
        <v>3174</v>
      </c>
      <c r="F20" t="s">
        <v>8392</v>
      </c>
      <c r="G20">
        <v>19</v>
      </c>
      <c r="H20" t="s">
        <v>8399</v>
      </c>
      <c r="I20" t="s">
        <v>3173</v>
      </c>
      <c r="J20" t="s">
        <v>8395</v>
      </c>
      <c r="K20">
        <v>63</v>
      </c>
      <c r="L20" t="s">
        <v>8395</v>
      </c>
      <c r="M20">
        <v>986634.82504697097</v>
      </c>
      <c r="N20">
        <v>6539830.1492307298</v>
      </c>
    </row>
    <row r="21" spans="1:14">
      <c r="A21">
        <v>20</v>
      </c>
      <c r="B21">
        <v>39</v>
      </c>
      <c r="C21" t="s">
        <v>22</v>
      </c>
      <c r="D21" t="s">
        <v>707</v>
      </c>
      <c r="E21" t="s">
        <v>708</v>
      </c>
      <c r="F21" t="s">
        <v>8392</v>
      </c>
      <c r="G21">
        <v>58</v>
      </c>
      <c r="H21" t="s">
        <v>8399</v>
      </c>
      <c r="I21" t="s">
        <v>707</v>
      </c>
      <c r="J21" t="s">
        <v>8395</v>
      </c>
      <c r="K21">
        <v>63</v>
      </c>
      <c r="L21" t="s">
        <v>8395</v>
      </c>
      <c r="M21">
        <v>780516.97818542505</v>
      </c>
      <c r="N21">
        <v>6542708.5590493297</v>
      </c>
    </row>
    <row r="22" spans="1:14">
      <c r="A22">
        <v>21</v>
      </c>
      <c r="B22">
        <v>186</v>
      </c>
      <c r="C22" t="s">
        <v>22</v>
      </c>
      <c r="D22" t="s">
        <v>3547</v>
      </c>
      <c r="E22" t="s">
        <v>3548</v>
      </c>
      <c r="F22" t="s">
        <v>8392</v>
      </c>
      <c r="G22">
        <v>110</v>
      </c>
      <c r="H22" t="s">
        <v>8398</v>
      </c>
      <c r="I22" t="s">
        <v>3547</v>
      </c>
      <c r="J22" t="s">
        <v>8395</v>
      </c>
      <c r="K22">
        <v>225</v>
      </c>
      <c r="L22" t="s">
        <v>8395</v>
      </c>
      <c r="M22">
        <v>777777.61784992204</v>
      </c>
      <c r="N22">
        <v>6373544.3682340104</v>
      </c>
    </row>
    <row r="23" spans="1:14">
      <c r="A23">
        <v>22</v>
      </c>
      <c r="B23">
        <v>13</v>
      </c>
      <c r="C23" t="s">
        <v>22</v>
      </c>
      <c r="D23" t="s">
        <v>7559</v>
      </c>
      <c r="E23" t="s">
        <v>7559</v>
      </c>
      <c r="F23" t="s">
        <v>8392</v>
      </c>
      <c r="G23">
        <v>151</v>
      </c>
      <c r="H23" t="s">
        <v>8399</v>
      </c>
      <c r="I23" t="s">
        <v>7559</v>
      </c>
      <c r="J23" t="s">
        <v>8395</v>
      </c>
      <c r="K23">
        <v>225</v>
      </c>
      <c r="L23" t="s">
        <v>8395</v>
      </c>
      <c r="M23">
        <v>1039150.26562176</v>
      </c>
      <c r="N23">
        <v>6738512.9458135497</v>
      </c>
    </row>
    <row r="24" spans="1:14">
      <c r="A24">
        <v>23</v>
      </c>
      <c r="B24">
        <v>77</v>
      </c>
      <c r="C24" t="s">
        <v>22</v>
      </c>
      <c r="D24" t="s">
        <v>4817</v>
      </c>
      <c r="E24" t="s">
        <v>4818</v>
      </c>
      <c r="F24" t="s">
        <v>8392</v>
      </c>
      <c r="G24">
        <v>13</v>
      </c>
      <c r="H24" t="s">
        <v>8399</v>
      </c>
      <c r="I24" t="s">
        <v>4817</v>
      </c>
      <c r="J24" t="s">
        <v>8395</v>
      </c>
      <c r="K24">
        <v>63</v>
      </c>
      <c r="L24" t="s">
        <v>8395</v>
      </c>
      <c r="M24">
        <v>975361.87836462702</v>
      </c>
      <c r="N24">
        <v>6489301.3481159396</v>
      </c>
    </row>
    <row r="25" spans="1:14">
      <c r="A25">
        <v>24</v>
      </c>
      <c r="B25">
        <v>66</v>
      </c>
      <c r="C25" t="s">
        <v>22</v>
      </c>
      <c r="D25" t="s">
        <v>214</v>
      </c>
      <c r="E25" t="s">
        <v>215</v>
      </c>
      <c r="F25" t="s">
        <v>8392</v>
      </c>
      <c r="G25">
        <v>13</v>
      </c>
      <c r="H25" t="s">
        <v>8396</v>
      </c>
      <c r="I25" t="s">
        <v>214</v>
      </c>
      <c r="J25" t="s">
        <v>8395</v>
      </c>
      <c r="K25">
        <v>63</v>
      </c>
      <c r="L25" t="s">
        <v>8395</v>
      </c>
      <c r="M25">
        <v>970616.51119581505</v>
      </c>
      <c r="N25">
        <v>6501299.5309477402</v>
      </c>
    </row>
    <row r="26" spans="1:14">
      <c r="A26">
        <v>25</v>
      </c>
      <c r="B26">
        <v>58</v>
      </c>
      <c r="C26" t="s">
        <v>22</v>
      </c>
      <c r="D26" t="s">
        <v>1186</v>
      </c>
      <c r="E26" t="s">
        <v>1186</v>
      </c>
      <c r="F26" t="s">
        <v>8404</v>
      </c>
      <c r="G26">
        <v>91</v>
      </c>
      <c r="H26" t="s">
        <v>8399</v>
      </c>
      <c r="I26" t="s">
        <v>418</v>
      </c>
      <c r="J26" t="s">
        <v>8395</v>
      </c>
      <c r="K26">
        <v>63</v>
      </c>
      <c r="L26" t="s">
        <v>8395</v>
      </c>
      <c r="M26">
        <v>911264.73161791998</v>
      </c>
      <c r="N26">
        <v>6522633.7433916898</v>
      </c>
    </row>
    <row r="27" spans="1:14">
      <c r="A27">
        <v>26</v>
      </c>
      <c r="B27">
        <v>100</v>
      </c>
      <c r="C27" t="s">
        <v>22</v>
      </c>
      <c r="D27" t="s">
        <v>4830</v>
      </c>
      <c r="E27" t="s">
        <v>4831</v>
      </c>
      <c r="F27" t="s">
        <v>8392</v>
      </c>
      <c r="G27">
        <v>746</v>
      </c>
      <c r="H27" t="s">
        <v>8398</v>
      </c>
      <c r="I27" t="s">
        <v>4830</v>
      </c>
      <c r="J27" t="s">
        <v>8395</v>
      </c>
      <c r="K27">
        <v>400</v>
      </c>
      <c r="L27" t="s">
        <v>8395</v>
      </c>
      <c r="M27">
        <v>980039.69267515105</v>
      </c>
      <c r="N27">
        <v>6459242.9700537501</v>
      </c>
    </row>
    <row r="28" spans="1:14">
      <c r="A28">
        <v>27</v>
      </c>
      <c r="B28">
        <v>107</v>
      </c>
      <c r="C28" t="s">
        <v>22</v>
      </c>
      <c r="D28" t="s">
        <v>2180</v>
      </c>
      <c r="E28" t="s">
        <v>2181</v>
      </c>
      <c r="F28" t="s">
        <v>8392</v>
      </c>
      <c r="G28">
        <v>10</v>
      </c>
      <c r="H28" t="s">
        <v>8399</v>
      </c>
      <c r="I28" t="s">
        <v>2180</v>
      </c>
      <c r="J28" t="s">
        <v>8395</v>
      </c>
      <c r="K28">
        <v>63</v>
      </c>
      <c r="L28" t="s">
        <v>8395</v>
      </c>
      <c r="M28">
        <v>909392.32395309606</v>
      </c>
      <c r="N28">
        <v>6454582.3219432896</v>
      </c>
    </row>
    <row r="29" spans="1:14">
      <c r="A29">
        <v>28</v>
      </c>
      <c r="B29">
        <v>315</v>
      </c>
      <c r="C29" t="s">
        <v>22</v>
      </c>
      <c r="D29" t="s">
        <v>7045</v>
      </c>
      <c r="E29" t="s">
        <v>7046</v>
      </c>
      <c r="F29" t="s">
        <v>8392</v>
      </c>
      <c r="G29">
        <v>5</v>
      </c>
      <c r="H29" t="s">
        <v>8396</v>
      </c>
      <c r="I29" t="s">
        <v>7045</v>
      </c>
      <c r="J29" t="s">
        <v>8395</v>
      </c>
      <c r="K29">
        <v>63</v>
      </c>
      <c r="L29" t="s">
        <v>8395</v>
      </c>
      <c r="M29">
        <v>608411.27187819395</v>
      </c>
      <c r="N29">
        <v>6180231.8225781098</v>
      </c>
    </row>
    <row r="30" spans="1:14">
      <c r="A30">
        <v>29</v>
      </c>
      <c r="B30">
        <v>300</v>
      </c>
      <c r="C30" t="s">
        <v>22</v>
      </c>
      <c r="D30" t="s">
        <v>3499</v>
      </c>
      <c r="E30" t="s">
        <v>3500</v>
      </c>
      <c r="F30" t="s">
        <v>8392</v>
      </c>
      <c r="G30">
        <v>8</v>
      </c>
      <c r="H30" t="s">
        <v>8399</v>
      </c>
      <c r="I30" t="s">
        <v>3499</v>
      </c>
      <c r="J30" t="s">
        <v>8395</v>
      </c>
      <c r="K30">
        <v>63</v>
      </c>
      <c r="L30" t="s">
        <v>8395</v>
      </c>
      <c r="M30">
        <v>487319.55883387203</v>
      </c>
      <c r="N30">
        <v>6190821.8554077595</v>
      </c>
    </row>
    <row r="31" spans="1:14">
      <c r="A31">
        <v>30</v>
      </c>
      <c r="B31">
        <v>75</v>
      </c>
      <c r="C31" t="s">
        <v>22</v>
      </c>
      <c r="D31" t="s">
        <v>1167</v>
      </c>
      <c r="E31" t="s">
        <v>1168</v>
      </c>
      <c r="F31" t="s">
        <v>8392</v>
      </c>
      <c r="G31">
        <v>17</v>
      </c>
      <c r="H31" t="s">
        <v>8399</v>
      </c>
      <c r="I31" t="s">
        <v>1167</v>
      </c>
      <c r="J31" t="s">
        <v>8395</v>
      </c>
      <c r="K31">
        <v>63</v>
      </c>
      <c r="L31" t="s">
        <v>8395</v>
      </c>
      <c r="M31">
        <v>1011386.8166299301</v>
      </c>
      <c r="N31">
        <v>6490724.5176492101</v>
      </c>
    </row>
    <row r="32" spans="1:14">
      <c r="A32">
        <v>31</v>
      </c>
      <c r="B32">
        <v>117</v>
      </c>
      <c r="C32" t="s">
        <v>22</v>
      </c>
      <c r="D32" t="s">
        <v>1999</v>
      </c>
      <c r="E32" t="s">
        <v>2000</v>
      </c>
      <c r="F32" t="s">
        <v>8392</v>
      </c>
      <c r="G32">
        <v>46</v>
      </c>
      <c r="H32" t="s">
        <v>8399</v>
      </c>
      <c r="I32" t="s">
        <v>1999</v>
      </c>
      <c r="J32" t="s">
        <v>8395</v>
      </c>
      <c r="K32">
        <v>63</v>
      </c>
      <c r="L32" t="s">
        <v>8395</v>
      </c>
      <c r="M32">
        <v>918084.76715722098</v>
      </c>
      <c r="N32">
        <v>6443718.8641533405</v>
      </c>
    </row>
    <row r="33" spans="1:14">
      <c r="A33">
        <v>32</v>
      </c>
      <c r="B33">
        <v>112</v>
      </c>
      <c r="C33" t="s">
        <v>22</v>
      </c>
      <c r="D33" t="s">
        <v>1309</v>
      </c>
      <c r="E33" t="s">
        <v>1310</v>
      </c>
      <c r="F33" t="s">
        <v>8392</v>
      </c>
      <c r="G33">
        <v>26</v>
      </c>
      <c r="H33" t="s">
        <v>8399</v>
      </c>
      <c r="I33" t="s">
        <v>1309</v>
      </c>
      <c r="J33" t="s">
        <v>8395</v>
      </c>
      <c r="K33">
        <v>63</v>
      </c>
      <c r="L33" t="s">
        <v>8395</v>
      </c>
      <c r="M33">
        <v>926511.00200467405</v>
      </c>
      <c r="N33">
        <v>6449381.8648045696</v>
      </c>
    </row>
    <row r="34" spans="1:14">
      <c r="A34">
        <v>33</v>
      </c>
      <c r="B34">
        <v>145</v>
      </c>
      <c r="C34" t="s">
        <v>22</v>
      </c>
      <c r="D34" t="s">
        <v>5207</v>
      </c>
      <c r="E34" t="s">
        <v>5208</v>
      </c>
      <c r="F34" t="s">
        <v>8392</v>
      </c>
      <c r="G34">
        <v>385</v>
      </c>
      <c r="H34" t="s">
        <v>8398</v>
      </c>
      <c r="I34" t="s">
        <v>5207</v>
      </c>
      <c r="J34" t="s">
        <v>8395</v>
      </c>
      <c r="K34">
        <v>225</v>
      </c>
      <c r="L34" t="s">
        <v>8395</v>
      </c>
      <c r="M34">
        <v>962063.93407521001</v>
      </c>
      <c r="N34">
        <v>6380923.5020191204</v>
      </c>
    </row>
    <row r="35" spans="1:14">
      <c r="A35">
        <v>34</v>
      </c>
      <c r="B35">
        <v>81</v>
      </c>
      <c r="C35" t="s">
        <v>22</v>
      </c>
      <c r="D35" t="s">
        <v>3014</v>
      </c>
      <c r="E35" t="s">
        <v>3015</v>
      </c>
      <c r="F35" t="s">
        <v>8404</v>
      </c>
      <c r="G35">
        <v>61</v>
      </c>
      <c r="H35" t="s">
        <v>8399</v>
      </c>
      <c r="I35" t="s">
        <v>3014</v>
      </c>
      <c r="J35" t="s">
        <v>8395</v>
      </c>
      <c r="K35">
        <v>63</v>
      </c>
      <c r="L35" t="s">
        <v>8395</v>
      </c>
      <c r="M35">
        <v>844509.67830735503</v>
      </c>
      <c r="N35">
        <v>6490089.1861852603</v>
      </c>
    </row>
    <row r="36" spans="1:14">
      <c r="A36">
        <v>35</v>
      </c>
      <c r="B36">
        <v>4</v>
      </c>
      <c r="C36" t="s">
        <v>22</v>
      </c>
      <c r="D36" t="s">
        <v>2874</v>
      </c>
      <c r="E36" t="s">
        <v>2875</v>
      </c>
      <c r="F36" t="s">
        <v>8392</v>
      </c>
      <c r="G36">
        <v>11</v>
      </c>
      <c r="H36" t="s">
        <v>8422</v>
      </c>
      <c r="I36" t="s">
        <v>2874</v>
      </c>
      <c r="J36" t="s">
        <v>8395</v>
      </c>
      <c r="K36">
        <v>63</v>
      </c>
      <c r="L36" t="s">
        <v>8395</v>
      </c>
      <c r="M36">
        <v>991031.40410024999</v>
      </c>
      <c r="N36">
        <v>6824718.2160350503</v>
      </c>
    </row>
    <row r="37" spans="1:14">
      <c r="A37">
        <v>36</v>
      </c>
      <c r="B37">
        <v>267</v>
      </c>
      <c r="C37" t="s">
        <v>22</v>
      </c>
      <c r="D37" t="s">
        <v>3356</v>
      </c>
      <c r="E37" t="s">
        <v>3357</v>
      </c>
      <c r="F37" t="s">
        <v>8397</v>
      </c>
      <c r="G37">
        <v>3</v>
      </c>
      <c r="H37" t="s">
        <v>8396</v>
      </c>
      <c r="I37" t="s">
        <v>3356</v>
      </c>
      <c r="J37" t="s">
        <v>8395</v>
      </c>
      <c r="K37">
        <v>63</v>
      </c>
      <c r="L37" t="s">
        <v>8395</v>
      </c>
      <c r="M37">
        <v>423600.08610173699</v>
      </c>
      <c r="N37">
        <v>6211952.4201393602</v>
      </c>
    </row>
    <row r="38" spans="1:14">
      <c r="A38">
        <v>37</v>
      </c>
      <c r="B38">
        <v>47</v>
      </c>
      <c r="C38" t="s">
        <v>22</v>
      </c>
      <c r="D38" t="s">
        <v>3307</v>
      </c>
      <c r="E38" t="s">
        <v>3308</v>
      </c>
      <c r="F38" t="s">
        <v>8404</v>
      </c>
      <c r="G38">
        <v>92</v>
      </c>
      <c r="H38" t="s">
        <v>8399</v>
      </c>
      <c r="I38" t="s">
        <v>3307</v>
      </c>
      <c r="J38" t="s">
        <v>8395</v>
      </c>
      <c r="K38">
        <v>63</v>
      </c>
      <c r="L38" t="s">
        <v>8395</v>
      </c>
      <c r="M38">
        <v>916207.90615194105</v>
      </c>
      <c r="N38">
        <v>6534059.6967599299</v>
      </c>
    </row>
    <row r="39" spans="1:14">
      <c r="A39">
        <v>38</v>
      </c>
      <c r="B39">
        <v>12</v>
      </c>
      <c r="C39" t="s">
        <v>22</v>
      </c>
      <c r="D39" t="s">
        <v>1704</v>
      </c>
      <c r="E39" t="s">
        <v>1705</v>
      </c>
      <c r="F39" t="s">
        <v>8392</v>
      </c>
      <c r="G39">
        <v>156</v>
      </c>
      <c r="H39" t="s">
        <v>8399</v>
      </c>
      <c r="I39" t="s">
        <v>1704</v>
      </c>
      <c r="J39" t="s">
        <v>8395</v>
      </c>
      <c r="K39" t="s">
        <v>8401</v>
      </c>
      <c r="L39" t="s">
        <v>8395</v>
      </c>
      <c r="M39">
        <v>1040737.1592606599</v>
      </c>
      <c r="N39">
        <v>6749287.0023133196</v>
      </c>
    </row>
    <row r="40" spans="1:14">
      <c r="A40">
        <v>39</v>
      </c>
      <c r="B40">
        <v>264</v>
      </c>
      <c r="C40" t="s">
        <v>22</v>
      </c>
      <c r="D40" t="s">
        <v>6085</v>
      </c>
      <c r="E40" t="s">
        <v>6086</v>
      </c>
      <c r="F40" t="s">
        <v>8397</v>
      </c>
      <c r="G40">
        <v>47</v>
      </c>
      <c r="H40" t="s">
        <v>8396</v>
      </c>
      <c r="I40" t="s">
        <v>6085</v>
      </c>
      <c r="J40" t="s">
        <v>8395</v>
      </c>
      <c r="K40">
        <v>63</v>
      </c>
      <c r="L40" t="s">
        <v>8395</v>
      </c>
      <c r="M40">
        <v>417126.788436923</v>
      </c>
      <c r="N40">
        <v>6216363.1161674904</v>
      </c>
    </row>
    <row r="41" spans="1:14">
      <c r="A41">
        <v>40</v>
      </c>
      <c r="B41">
        <v>23</v>
      </c>
      <c r="C41" t="s">
        <v>22</v>
      </c>
      <c r="D41" t="s">
        <v>4408</v>
      </c>
      <c r="E41" t="s">
        <v>4408</v>
      </c>
      <c r="F41" t="s">
        <v>8392</v>
      </c>
      <c r="G41">
        <v>21</v>
      </c>
      <c r="H41" t="s">
        <v>8396</v>
      </c>
      <c r="I41" t="s">
        <v>4408</v>
      </c>
      <c r="J41" t="s">
        <v>8395</v>
      </c>
      <c r="K41">
        <v>63</v>
      </c>
      <c r="L41" t="s">
        <v>8395</v>
      </c>
      <c r="M41">
        <v>975753.15211191401</v>
      </c>
      <c r="N41">
        <v>6585514.2755549299</v>
      </c>
    </row>
    <row r="42" spans="1:14">
      <c r="A42">
        <v>41</v>
      </c>
      <c r="B42">
        <v>102</v>
      </c>
      <c r="C42" t="s">
        <v>22</v>
      </c>
      <c r="D42" t="s">
        <v>3235</v>
      </c>
      <c r="E42" t="s">
        <v>3236</v>
      </c>
      <c r="F42" t="s">
        <v>8392</v>
      </c>
      <c r="G42">
        <v>15</v>
      </c>
      <c r="H42" t="s">
        <v>8396</v>
      </c>
      <c r="I42" t="s">
        <v>3235</v>
      </c>
      <c r="J42" t="s">
        <v>8395</v>
      </c>
      <c r="K42">
        <v>63</v>
      </c>
      <c r="L42" t="s">
        <v>8395</v>
      </c>
      <c r="M42">
        <v>778642.10765555</v>
      </c>
      <c r="N42">
        <v>6461096.8483889801</v>
      </c>
    </row>
    <row r="43" spans="1:14">
      <c r="A43">
        <v>42</v>
      </c>
      <c r="B43">
        <v>118</v>
      </c>
      <c r="C43" t="s">
        <v>22</v>
      </c>
      <c r="D43" t="s">
        <v>3245</v>
      </c>
      <c r="E43" t="s">
        <v>3246</v>
      </c>
      <c r="F43" t="s">
        <v>8392</v>
      </c>
      <c r="G43">
        <v>61</v>
      </c>
      <c r="H43" t="s">
        <v>8396</v>
      </c>
      <c r="I43" t="s">
        <v>3245</v>
      </c>
      <c r="J43" t="s">
        <v>8395</v>
      </c>
      <c r="K43">
        <v>63</v>
      </c>
      <c r="L43" t="s">
        <v>8395</v>
      </c>
      <c r="M43">
        <v>912953.64874959795</v>
      </c>
      <c r="N43">
        <v>6440839.3334977701</v>
      </c>
    </row>
    <row r="44" spans="1:14">
      <c r="A44">
        <v>43</v>
      </c>
      <c r="B44">
        <v>231</v>
      </c>
      <c r="C44" t="s">
        <v>22</v>
      </c>
      <c r="D44" t="s">
        <v>2477</v>
      </c>
      <c r="E44" t="s">
        <v>2478</v>
      </c>
      <c r="F44" t="s">
        <v>8392</v>
      </c>
      <c r="G44">
        <v>72</v>
      </c>
      <c r="H44" t="s">
        <v>8399</v>
      </c>
      <c r="I44" t="s">
        <v>2477</v>
      </c>
      <c r="J44" t="s">
        <v>8395</v>
      </c>
      <c r="K44">
        <v>63</v>
      </c>
      <c r="L44" t="s">
        <v>8395</v>
      </c>
      <c r="M44">
        <v>529221.49055274203</v>
      </c>
      <c r="N44">
        <v>6336279.4924101597</v>
      </c>
    </row>
    <row r="45" spans="1:14">
      <c r="A45">
        <v>44</v>
      </c>
      <c r="B45">
        <v>263</v>
      </c>
      <c r="C45" t="s">
        <v>22</v>
      </c>
      <c r="D45" t="s">
        <v>7881</v>
      </c>
      <c r="E45" t="s">
        <v>7882</v>
      </c>
      <c r="F45" t="s">
        <v>8392</v>
      </c>
      <c r="G45">
        <v>31</v>
      </c>
      <c r="H45" t="s">
        <v>8396</v>
      </c>
      <c r="I45" t="s">
        <v>7881</v>
      </c>
      <c r="J45" t="s">
        <v>8395</v>
      </c>
      <c r="K45">
        <v>150</v>
      </c>
      <c r="L45" t="s">
        <v>8395</v>
      </c>
      <c r="M45">
        <v>447020.12776628899</v>
      </c>
      <c r="N45">
        <v>6218703.8847110998</v>
      </c>
    </row>
    <row r="46" spans="1:14">
      <c r="A46">
        <v>45</v>
      </c>
      <c r="B46">
        <v>72</v>
      </c>
      <c r="C46" t="s">
        <v>22</v>
      </c>
      <c r="D46" t="s">
        <v>5695</v>
      </c>
      <c r="E46" t="s">
        <v>404</v>
      </c>
      <c r="F46" t="s">
        <v>8392</v>
      </c>
      <c r="G46">
        <v>13</v>
      </c>
      <c r="H46" t="s">
        <v>8399</v>
      </c>
      <c r="I46" t="s">
        <v>403</v>
      </c>
      <c r="J46" t="s">
        <v>8395</v>
      </c>
      <c r="K46">
        <v>63</v>
      </c>
      <c r="L46" t="s">
        <v>8395</v>
      </c>
      <c r="M46">
        <v>978704.980263012</v>
      </c>
      <c r="N46">
        <v>6495133.9161606999</v>
      </c>
    </row>
    <row r="47" spans="1:14">
      <c r="A47">
        <v>46</v>
      </c>
      <c r="B47">
        <v>329</v>
      </c>
      <c r="C47" t="s">
        <v>22</v>
      </c>
      <c r="D47" t="s">
        <v>2771</v>
      </c>
      <c r="E47" t="s">
        <v>2772</v>
      </c>
      <c r="F47" t="s">
        <v>8392</v>
      </c>
      <c r="G47">
        <v>5</v>
      </c>
      <c r="H47" t="s">
        <v>8399</v>
      </c>
      <c r="I47" t="s">
        <v>2771</v>
      </c>
      <c r="J47" t="s">
        <v>8395</v>
      </c>
      <c r="K47">
        <v>90</v>
      </c>
      <c r="L47" t="s">
        <v>8395</v>
      </c>
      <c r="M47">
        <v>521505.66773655399</v>
      </c>
      <c r="N47">
        <v>6575442.1411294499</v>
      </c>
    </row>
    <row r="48" spans="1:14">
      <c r="A48">
        <v>47</v>
      </c>
      <c r="B48">
        <v>245</v>
      </c>
      <c r="C48" t="s">
        <v>22</v>
      </c>
      <c r="D48" t="s">
        <v>2545</v>
      </c>
      <c r="E48" t="s">
        <v>2546</v>
      </c>
      <c r="F48" t="s">
        <v>8392</v>
      </c>
      <c r="G48">
        <v>7</v>
      </c>
      <c r="H48" t="s">
        <v>8399</v>
      </c>
      <c r="I48" t="s">
        <v>2545</v>
      </c>
      <c r="J48" t="s">
        <v>8395</v>
      </c>
      <c r="K48">
        <v>63</v>
      </c>
      <c r="L48" t="s">
        <v>8395</v>
      </c>
      <c r="M48">
        <v>392718.09672469401</v>
      </c>
      <c r="N48">
        <v>6272835.5118251098</v>
      </c>
    </row>
    <row r="49" spans="1:14">
      <c r="A49">
        <v>48</v>
      </c>
      <c r="B49">
        <v>155</v>
      </c>
      <c r="C49" t="s">
        <v>22</v>
      </c>
      <c r="D49" t="s">
        <v>4079</v>
      </c>
      <c r="E49" t="s">
        <v>4080</v>
      </c>
      <c r="F49" t="s">
        <v>8392</v>
      </c>
      <c r="G49">
        <v>20</v>
      </c>
      <c r="H49" t="s">
        <v>8396</v>
      </c>
      <c r="I49" t="s">
        <v>4079</v>
      </c>
      <c r="J49" t="s">
        <v>8395</v>
      </c>
      <c r="K49">
        <v>63</v>
      </c>
      <c r="L49" t="s">
        <v>8395</v>
      </c>
      <c r="M49">
        <v>1055260.9596724701</v>
      </c>
      <c r="N49">
        <v>6339137.8217108902</v>
      </c>
    </row>
    <row r="50" spans="1:14">
      <c r="A50">
        <v>49</v>
      </c>
      <c r="B50">
        <v>326</v>
      </c>
      <c r="C50" t="s">
        <v>22</v>
      </c>
      <c r="D50" t="s">
        <v>3742</v>
      </c>
      <c r="E50" t="s">
        <v>3743</v>
      </c>
      <c r="F50" t="s">
        <v>8424</v>
      </c>
      <c r="G50">
        <v>6</v>
      </c>
      <c r="H50" t="s">
        <v>8398</v>
      </c>
      <c r="I50" t="s">
        <v>3742</v>
      </c>
      <c r="J50" t="s">
        <v>8395</v>
      </c>
      <c r="K50">
        <v>63</v>
      </c>
      <c r="L50" t="s">
        <v>8395</v>
      </c>
      <c r="M50">
        <v>197532.68165463599</v>
      </c>
      <c r="N50">
        <v>6823871.0056568803</v>
      </c>
    </row>
    <row r="51" spans="1:14">
      <c r="A51">
        <v>50</v>
      </c>
      <c r="B51">
        <v>238</v>
      </c>
      <c r="C51" t="s">
        <v>22</v>
      </c>
      <c r="D51" t="s">
        <v>3931</v>
      </c>
      <c r="E51" t="s">
        <v>3932</v>
      </c>
      <c r="F51" t="s">
        <v>8423</v>
      </c>
      <c r="G51">
        <v>4</v>
      </c>
      <c r="H51" t="s">
        <v>8399</v>
      </c>
      <c r="I51" t="s">
        <v>3931</v>
      </c>
      <c r="J51" t="s">
        <v>8395</v>
      </c>
      <c r="K51">
        <v>63</v>
      </c>
      <c r="L51" t="s">
        <v>8395</v>
      </c>
      <c r="M51">
        <v>659793.06045309198</v>
      </c>
      <c r="N51">
        <v>6314312.8355496498</v>
      </c>
    </row>
    <row r="52" spans="1:14">
      <c r="A52">
        <v>51</v>
      </c>
      <c r="B52">
        <v>135</v>
      </c>
      <c r="C52" t="s">
        <v>22</v>
      </c>
      <c r="D52" t="s">
        <v>3253</v>
      </c>
      <c r="E52" t="s">
        <v>3254</v>
      </c>
      <c r="F52" t="s">
        <v>8392</v>
      </c>
      <c r="G52">
        <v>76</v>
      </c>
      <c r="H52" t="s">
        <v>8398</v>
      </c>
      <c r="I52" t="s">
        <v>3253</v>
      </c>
      <c r="J52" t="s">
        <v>8395</v>
      </c>
      <c r="K52">
        <v>225</v>
      </c>
      <c r="L52" t="s">
        <v>8395</v>
      </c>
      <c r="M52">
        <v>932428.26228171401</v>
      </c>
      <c r="N52">
        <v>6417762.2539381701</v>
      </c>
    </row>
    <row r="53" spans="1:14">
      <c r="A53">
        <v>52</v>
      </c>
      <c r="B53">
        <v>9</v>
      </c>
      <c r="C53" t="s">
        <v>22</v>
      </c>
      <c r="D53" t="s">
        <v>736</v>
      </c>
      <c r="E53" t="s">
        <v>737</v>
      </c>
      <c r="F53" t="s">
        <v>8392</v>
      </c>
      <c r="G53">
        <v>80</v>
      </c>
      <c r="H53" t="s">
        <v>8422</v>
      </c>
      <c r="I53" t="s">
        <v>736</v>
      </c>
      <c r="J53" t="s">
        <v>8395</v>
      </c>
      <c r="K53">
        <v>225</v>
      </c>
      <c r="L53" t="s">
        <v>8395</v>
      </c>
      <c r="M53">
        <v>1004265.29059524</v>
      </c>
      <c r="N53">
        <v>6786682.6410354702</v>
      </c>
    </row>
    <row r="54" spans="1:14">
      <c r="A54">
        <v>53</v>
      </c>
      <c r="B54">
        <v>330</v>
      </c>
      <c r="C54" t="s">
        <v>22</v>
      </c>
      <c r="D54" t="s">
        <v>2773</v>
      </c>
      <c r="E54" t="s">
        <v>2774</v>
      </c>
      <c r="F54" t="s">
        <v>8392</v>
      </c>
      <c r="G54">
        <v>5</v>
      </c>
      <c r="H54" t="s">
        <v>8396</v>
      </c>
      <c r="I54" t="s">
        <v>2773</v>
      </c>
      <c r="J54" t="s">
        <v>8395</v>
      </c>
      <c r="K54">
        <v>90</v>
      </c>
      <c r="L54" t="s">
        <v>8395</v>
      </c>
      <c r="M54">
        <v>520448.92881030397</v>
      </c>
      <c r="N54">
        <v>6564056.4003887204</v>
      </c>
    </row>
    <row r="55" spans="1:14">
      <c r="A55">
        <v>54</v>
      </c>
      <c r="B55">
        <v>92</v>
      </c>
      <c r="C55" t="s">
        <v>22</v>
      </c>
      <c r="D55" t="s">
        <v>7348</v>
      </c>
      <c r="E55" t="s">
        <v>7349</v>
      </c>
      <c r="F55" t="s">
        <v>8392</v>
      </c>
      <c r="G55">
        <v>21</v>
      </c>
      <c r="H55" t="s">
        <v>8399</v>
      </c>
      <c r="I55" t="s">
        <v>7348</v>
      </c>
      <c r="J55" t="s">
        <v>8395</v>
      </c>
      <c r="K55">
        <v>45</v>
      </c>
      <c r="L55" t="s">
        <v>8395</v>
      </c>
      <c r="M55">
        <v>968880.72245730995</v>
      </c>
      <c r="N55">
        <v>6464333.3923217598</v>
      </c>
    </row>
    <row r="56" spans="1:14">
      <c r="A56">
        <v>55</v>
      </c>
      <c r="B56">
        <v>229</v>
      </c>
      <c r="C56" t="s">
        <v>22</v>
      </c>
      <c r="D56" t="s">
        <v>7444</v>
      </c>
      <c r="E56" t="s">
        <v>7445</v>
      </c>
      <c r="F56" t="s">
        <v>8392</v>
      </c>
      <c r="G56">
        <v>4</v>
      </c>
      <c r="H56" t="s">
        <v>8396</v>
      </c>
      <c r="I56" t="s">
        <v>7444</v>
      </c>
      <c r="J56" t="s">
        <v>8395</v>
      </c>
      <c r="K56">
        <v>63</v>
      </c>
      <c r="L56" t="s">
        <v>8395</v>
      </c>
      <c r="M56">
        <v>640487.12401342299</v>
      </c>
      <c r="N56">
        <v>6334443.83397914</v>
      </c>
    </row>
    <row r="57" spans="1:14">
      <c r="A57">
        <v>56</v>
      </c>
      <c r="B57">
        <v>43</v>
      </c>
      <c r="C57" t="s">
        <v>22</v>
      </c>
      <c r="D57" t="s">
        <v>7360</v>
      </c>
      <c r="E57" t="s">
        <v>7361</v>
      </c>
      <c r="F57" t="s">
        <v>8392</v>
      </c>
      <c r="G57">
        <v>9</v>
      </c>
      <c r="H57" t="s">
        <v>8399</v>
      </c>
      <c r="I57" t="s">
        <v>7360</v>
      </c>
      <c r="J57" t="s">
        <v>8395</v>
      </c>
      <c r="K57">
        <v>63</v>
      </c>
      <c r="L57" t="s">
        <v>8395</v>
      </c>
      <c r="M57">
        <v>985460.26580427901</v>
      </c>
      <c r="N57">
        <v>6538695.6045191698</v>
      </c>
    </row>
    <row r="58" spans="1:14">
      <c r="A58">
        <v>57</v>
      </c>
      <c r="B58">
        <v>211</v>
      </c>
      <c r="C58" t="s">
        <v>22</v>
      </c>
      <c r="D58" t="s">
        <v>6116</v>
      </c>
      <c r="E58" t="s">
        <v>6117</v>
      </c>
      <c r="F58" t="s">
        <v>8392</v>
      </c>
      <c r="G58">
        <v>107</v>
      </c>
      <c r="H58" t="s">
        <v>8398</v>
      </c>
      <c r="I58" t="s">
        <v>6116</v>
      </c>
      <c r="J58" t="s">
        <v>8395</v>
      </c>
      <c r="K58">
        <v>90</v>
      </c>
      <c r="L58" t="s">
        <v>8395</v>
      </c>
      <c r="M58">
        <v>639147.88888312795</v>
      </c>
      <c r="N58">
        <v>6427224.3936256301</v>
      </c>
    </row>
    <row r="59" spans="1:14">
      <c r="A59">
        <v>58</v>
      </c>
      <c r="B59">
        <v>253</v>
      </c>
      <c r="C59" t="s">
        <v>22</v>
      </c>
      <c r="D59" t="s">
        <v>5550</v>
      </c>
      <c r="E59" t="s">
        <v>5551</v>
      </c>
      <c r="F59" t="s">
        <v>8392</v>
      </c>
      <c r="G59">
        <v>10</v>
      </c>
      <c r="H59" t="s">
        <v>8399</v>
      </c>
      <c r="I59" t="s">
        <v>5550</v>
      </c>
      <c r="J59" t="s">
        <v>8395</v>
      </c>
      <c r="K59">
        <v>63</v>
      </c>
      <c r="L59" t="s">
        <v>8395</v>
      </c>
      <c r="M59">
        <v>413752.15703119501</v>
      </c>
      <c r="N59">
        <v>6232377.8921725703</v>
      </c>
    </row>
    <row r="60" spans="1:14">
      <c r="A60">
        <v>59</v>
      </c>
      <c r="B60">
        <v>316</v>
      </c>
      <c r="C60" t="s">
        <v>22</v>
      </c>
      <c r="D60" t="s">
        <v>4041</v>
      </c>
      <c r="E60" t="s">
        <v>4042</v>
      </c>
      <c r="F60" t="s">
        <v>8392</v>
      </c>
      <c r="G60">
        <v>44</v>
      </c>
      <c r="H60" t="s">
        <v>8398</v>
      </c>
      <c r="I60" t="s">
        <v>4041</v>
      </c>
      <c r="J60" t="s">
        <v>8395</v>
      </c>
      <c r="K60">
        <v>225</v>
      </c>
      <c r="L60" t="s">
        <v>8395</v>
      </c>
      <c r="M60">
        <v>590584.28761336603</v>
      </c>
      <c r="N60">
        <v>6176824.0234625004</v>
      </c>
    </row>
    <row r="61" spans="1:14">
      <c r="A61">
        <v>60</v>
      </c>
      <c r="B61">
        <v>137</v>
      </c>
      <c r="C61" t="s">
        <v>22</v>
      </c>
      <c r="D61" t="s">
        <v>1388</v>
      </c>
      <c r="E61" t="s">
        <v>8421</v>
      </c>
      <c r="F61" t="s">
        <v>8392</v>
      </c>
      <c r="G61">
        <v>36</v>
      </c>
      <c r="H61" t="s">
        <v>8399</v>
      </c>
      <c r="I61" t="s">
        <v>1388</v>
      </c>
      <c r="J61" t="s">
        <v>8395</v>
      </c>
      <c r="K61">
        <v>150</v>
      </c>
      <c r="L61" t="s">
        <v>8395</v>
      </c>
      <c r="M61">
        <v>979145.337323557</v>
      </c>
      <c r="N61">
        <v>6416486.5635682903</v>
      </c>
    </row>
    <row r="62" spans="1:14">
      <c r="A62">
        <v>61</v>
      </c>
      <c r="B62">
        <v>74</v>
      </c>
      <c r="C62" t="s">
        <v>22</v>
      </c>
      <c r="D62" t="s">
        <v>4052</v>
      </c>
      <c r="E62" t="s">
        <v>4053</v>
      </c>
      <c r="F62" t="s">
        <v>8392</v>
      </c>
      <c r="G62">
        <v>5</v>
      </c>
      <c r="H62" t="s">
        <v>8399</v>
      </c>
      <c r="I62" t="s">
        <v>4052</v>
      </c>
      <c r="J62" t="s">
        <v>8395</v>
      </c>
      <c r="K62">
        <v>63</v>
      </c>
      <c r="L62" t="s">
        <v>8395</v>
      </c>
      <c r="M62">
        <v>976800.10676809202</v>
      </c>
      <c r="N62">
        <v>6493622.3362387298</v>
      </c>
    </row>
    <row r="63" spans="1:14">
      <c r="A63">
        <v>62</v>
      </c>
      <c r="B63">
        <v>138</v>
      </c>
      <c r="C63" t="s">
        <v>22</v>
      </c>
      <c r="D63" t="s">
        <v>6177</v>
      </c>
      <c r="E63" t="s">
        <v>6178</v>
      </c>
      <c r="F63" t="s">
        <v>8392</v>
      </c>
      <c r="G63">
        <v>10</v>
      </c>
      <c r="H63" t="s">
        <v>8399</v>
      </c>
      <c r="I63" t="s">
        <v>6177</v>
      </c>
      <c r="J63" t="s">
        <v>8395</v>
      </c>
      <c r="K63">
        <v>63</v>
      </c>
      <c r="L63" t="s">
        <v>8395</v>
      </c>
      <c r="M63">
        <v>942890.50146383594</v>
      </c>
      <c r="N63">
        <v>6415383.4699058002</v>
      </c>
    </row>
    <row r="64" spans="1:14">
      <c r="A64">
        <v>63</v>
      </c>
      <c r="B64">
        <v>235</v>
      </c>
      <c r="C64" t="s">
        <v>22</v>
      </c>
      <c r="D64" t="s">
        <v>2082</v>
      </c>
      <c r="E64" t="s">
        <v>2083</v>
      </c>
      <c r="F64" t="s">
        <v>8392</v>
      </c>
      <c r="G64">
        <v>16</v>
      </c>
      <c r="H64" t="s">
        <v>8396</v>
      </c>
      <c r="I64" t="s">
        <v>2082</v>
      </c>
      <c r="J64" t="s">
        <v>8395</v>
      </c>
      <c r="K64">
        <v>63</v>
      </c>
      <c r="L64" t="s">
        <v>8395</v>
      </c>
      <c r="M64">
        <v>676886.83947683603</v>
      </c>
      <c r="N64">
        <v>6322455.3537568999</v>
      </c>
    </row>
    <row r="65" spans="1:14">
      <c r="A65">
        <v>64</v>
      </c>
      <c r="B65">
        <v>136</v>
      </c>
      <c r="C65" t="s">
        <v>22</v>
      </c>
      <c r="D65" t="s">
        <v>3565</v>
      </c>
      <c r="E65" t="s">
        <v>3566</v>
      </c>
      <c r="F65" t="s">
        <v>8420</v>
      </c>
      <c r="G65">
        <v>8</v>
      </c>
      <c r="H65" t="s">
        <v>8398</v>
      </c>
      <c r="I65" t="s">
        <v>3565</v>
      </c>
      <c r="J65" t="s">
        <v>8395</v>
      </c>
      <c r="K65">
        <v>63</v>
      </c>
      <c r="L65" t="s">
        <v>8395</v>
      </c>
      <c r="M65">
        <v>763199.81456772797</v>
      </c>
      <c r="N65">
        <v>6405642.0710319402</v>
      </c>
    </row>
    <row r="66" spans="1:14">
      <c r="A66">
        <v>65</v>
      </c>
      <c r="B66">
        <v>283</v>
      </c>
      <c r="C66" t="s">
        <v>22</v>
      </c>
      <c r="D66" t="s">
        <v>3451</v>
      </c>
      <c r="E66" t="s">
        <v>3452</v>
      </c>
      <c r="F66" t="s">
        <v>8392</v>
      </c>
      <c r="G66">
        <v>24</v>
      </c>
      <c r="H66" t="s">
        <v>8396</v>
      </c>
      <c r="I66" t="s">
        <v>3451</v>
      </c>
      <c r="J66" t="s">
        <v>8395</v>
      </c>
      <c r="K66">
        <v>63</v>
      </c>
      <c r="L66" t="s">
        <v>8395</v>
      </c>
      <c r="M66">
        <v>406619.48207990802</v>
      </c>
      <c r="N66">
        <v>6204581.9709598096</v>
      </c>
    </row>
    <row r="67" spans="1:14">
      <c r="A67">
        <v>66</v>
      </c>
      <c r="B67">
        <v>167</v>
      </c>
      <c r="C67" t="s">
        <v>22</v>
      </c>
      <c r="D67" t="s">
        <v>3480</v>
      </c>
      <c r="E67" t="s">
        <v>3481</v>
      </c>
      <c r="F67" t="s">
        <v>8392</v>
      </c>
      <c r="G67">
        <v>6</v>
      </c>
      <c r="H67" t="s">
        <v>8399</v>
      </c>
      <c r="I67" t="s">
        <v>3480</v>
      </c>
      <c r="J67" t="s">
        <v>8395</v>
      </c>
      <c r="K67">
        <v>63</v>
      </c>
      <c r="L67" t="s">
        <v>8395</v>
      </c>
      <c r="M67">
        <v>1034942.5426655801</v>
      </c>
      <c r="N67">
        <v>6315644.8016899303</v>
      </c>
    </row>
    <row r="68" spans="1:14">
      <c r="A68">
        <v>67</v>
      </c>
      <c r="B68">
        <v>233</v>
      </c>
      <c r="C68" t="s">
        <v>22</v>
      </c>
      <c r="D68" t="s">
        <v>2419</v>
      </c>
      <c r="E68" t="s">
        <v>2420</v>
      </c>
      <c r="F68" t="s">
        <v>8392</v>
      </c>
      <c r="G68">
        <v>446</v>
      </c>
      <c r="H68" t="s">
        <v>8398</v>
      </c>
      <c r="I68" t="s">
        <v>2419</v>
      </c>
      <c r="J68" t="s">
        <v>8395</v>
      </c>
      <c r="K68">
        <v>225</v>
      </c>
      <c r="L68" t="s">
        <v>8395</v>
      </c>
      <c r="M68">
        <v>679751.55956505099</v>
      </c>
      <c r="N68">
        <v>6331725.59430236</v>
      </c>
    </row>
    <row r="69" spans="1:14">
      <c r="A69">
        <v>68</v>
      </c>
      <c r="B69">
        <v>216</v>
      </c>
      <c r="C69" t="s">
        <v>22</v>
      </c>
      <c r="D69" t="s">
        <v>6270</v>
      </c>
      <c r="E69" t="s">
        <v>6271</v>
      </c>
      <c r="F69" t="s">
        <v>8392</v>
      </c>
      <c r="G69">
        <v>416</v>
      </c>
      <c r="H69" t="s">
        <v>8398</v>
      </c>
      <c r="I69" t="s">
        <v>6270</v>
      </c>
      <c r="J69" t="s">
        <v>8395</v>
      </c>
      <c r="K69" t="s">
        <v>8408</v>
      </c>
      <c r="L69" t="s">
        <v>8395</v>
      </c>
      <c r="M69">
        <v>679489.65873207699</v>
      </c>
      <c r="N69">
        <v>6416296.98013712</v>
      </c>
    </row>
    <row r="70" spans="1:14">
      <c r="A70">
        <v>69</v>
      </c>
      <c r="B70">
        <v>163</v>
      </c>
      <c r="C70" t="s">
        <v>22</v>
      </c>
      <c r="D70" t="s">
        <v>3466</v>
      </c>
      <c r="E70" t="s">
        <v>3467</v>
      </c>
      <c r="F70" t="s">
        <v>8392</v>
      </c>
      <c r="G70">
        <v>3</v>
      </c>
      <c r="H70" t="s">
        <v>8399</v>
      </c>
      <c r="I70" t="s">
        <v>3466</v>
      </c>
      <c r="J70" t="s">
        <v>8395</v>
      </c>
      <c r="K70">
        <v>63</v>
      </c>
      <c r="L70" t="s">
        <v>8395</v>
      </c>
      <c r="M70">
        <v>1043165.40879949</v>
      </c>
      <c r="N70">
        <v>6326384.1994215501</v>
      </c>
    </row>
    <row r="71" spans="1:14">
      <c r="A71">
        <v>70</v>
      </c>
      <c r="B71">
        <v>95</v>
      </c>
      <c r="C71" t="s">
        <v>22</v>
      </c>
      <c r="D71" t="s">
        <v>8265</v>
      </c>
      <c r="E71" t="s">
        <v>8266</v>
      </c>
      <c r="F71" t="s">
        <v>8419</v>
      </c>
      <c r="G71">
        <v>3</v>
      </c>
      <c r="H71" t="s">
        <v>8399</v>
      </c>
      <c r="I71" t="s">
        <v>8265</v>
      </c>
      <c r="J71" t="s">
        <v>8395</v>
      </c>
      <c r="K71">
        <v>63</v>
      </c>
      <c r="L71" t="s">
        <v>8395</v>
      </c>
      <c r="M71">
        <v>925919.475576628</v>
      </c>
      <c r="N71">
        <v>6464118.4070983101</v>
      </c>
    </row>
    <row r="72" spans="1:14">
      <c r="A72">
        <v>71</v>
      </c>
      <c r="B72">
        <v>99</v>
      </c>
      <c r="C72" t="s">
        <v>22</v>
      </c>
      <c r="D72" t="s">
        <v>3927</v>
      </c>
      <c r="E72" t="s">
        <v>3928</v>
      </c>
      <c r="F72" t="s">
        <v>8392</v>
      </c>
      <c r="G72">
        <v>70</v>
      </c>
      <c r="H72" t="s">
        <v>8399</v>
      </c>
      <c r="I72" t="s">
        <v>3927</v>
      </c>
      <c r="J72" t="s">
        <v>8395</v>
      </c>
      <c r="K72">
        <v>225</v>
      </c>
      <c r="L72" t="s">
        <v>8395</v>
      </c>
      <c r="M72">
        <v>979794.719261455</v>
      </c>
      <c r="N72">
        <v>6463990.1863135602</v>
      </c>
    </row>
    <row r="73" spans="1:14">
      <c r="A73">
        <v>72</v>
      </c>
      <c r="B73">
        <v>328</v>
      </c>
      <c r="C73" t="s">
        <v>22</v>
      </c>
      <c r="D73" t="s">
        <v>1821</v>
      </c>
      <c r="E73" t="s">
        <v>1822</v>
      </c>
      <c r="F73" t="s">
        <v>8392</v>
      </c>
      <c r="G73">
        <v>16</v>
      </c>
      <c r="H73" t="s">
        <v>8398</v>
      </c>
      <c r="I73" t="s">
        <v>1821</v>
      </c>
      <c r="J73" t="s">
        <v>8395</v>
      </c>
      <c r="K73">
        <v>63</v>
      </c>
      <c r="L73" t="s">
        <v>8395</v>
      </c>
      <c r="M73">
        <v>252569.73830578499</v>
      </c>
      <c r="N73">
        <v>6807378.1037407899</v>
      </c>
    </row>
    <row r="74" spans="1:14">
      <c r="A74">
        <v>73</v>
      </c>
      <c r="B74">
        <v>38</v>
      </c>
      <c r="C74" t="s">
        <v>22</v>
      </c>
      <c r="D74" t="s">
        <v>2498</v>
      </c>
      <c r="E74" t="s">
        <v>2498</v>
      </c>
      <c r="F74" t="s">
        <v>8392</v>
      </c>
      <c r="G74">
        <v>109</v>
      </c>
      <c r="H74" t="s">
        <v>8399</v>
      </c>
      <c r="I74" t="s">
        <v>2498</v>
      </c>
      <c r="J74" t="s">
        <v>8395</v>
      </c>
      <c r="K74" t="s">
        <v>8401</v>
      </c>
      <c r="L74" t="s">
        <v>8395</v>
      </c>
      <c r="M74">
        <v>990806.44245824101</v>
      </c>
      <c r="N74">
        <v>6540515.9661750402</v>
      </c>
    </row>
    <row r="75" spans="1:14">
      <c r="A75">
        <v>74</v>
      </c>
      <c r="B75">
        <v>160</v>
      </c>
      <c r="C75" t="s">
        <v>22</v>
      </c>
      <c r="D75" t="s">
        <v>7608</v>
      </c>
      <c r="E75" t="s">
        <v>7609</v>
      </c>
      <c r="F75" t="s">
        <v>8404</v>
      </c>
      <c r="G75">
        <v>156</v>
      </c>
      <c r="H75" t="s">
        <v>8399</v>
      </c>
      <c r="I75" t="s">
        <v>7608</v>
      </c>
      <c r="J75" t="s">
        <v>8395</v>
      </c>
      <c r="K75">
        <v>63</v>
      </c>
      <c r="L75" t="s">
        <v>8395</v>
      </c>
      <c r="M75">
        <v>838939.46463005699</v>
      </c>
      <c r="N75">
        <v>6334326.5425207997</v>
      </c>
    </row>
    <row r="76" spans="1:14">
      <c r="A76">
        <v>75</v>
      </c>
      <c r="B76">
        <v>11</v>
      </c>
      <c r="C76" t="s">
        <v>22</v>
      </c>
      <c r="D76" t="s">
        <v>4349</v>
      </c>
      <c r="E76" t="s">
        <v>4350</v>
      </c>
      <c r="F76" t="s">
        <v>8392</v>
      </c>
      <c r="G76">
        <v>176</v>
      </c>
      <c r="H76" t="s">
        <v>8399</v>
      </c>
      <c r="I76" t="s">
        <v>4349</v>
      </c>
      <c r="J76" t="s">
        <v>8395</v>
      </c>
      <c r="K76">
        <v>225</v>
      </c>
      <c r="L76" t="s">
        <v>8395</v>
      </c>
      <c r="M76">
        <v>1044163.89567404</v>
      </c>
      <c r="N76">
        <v>6767518.9800096899</v>
      </c>
    </row>
    <row r="77" spans="1:14">
      <c r="A77">
        <v>76</v>
      </c>
      <c r="B77">
        <v>270</v>
      </c>
      <c r="C77" t="s">
        <v>22</v>
      </c>
      <c r="D77" t="s">
        <v>4516</v>
      </c>
      <c r="E77" t="s">
        <v>4516</v>
      </c>
      <c r="F77" t="s">
        <v>8392</v>
      </c>
      <c r="G77">
        <v>6</v>
      </c>
      <c r="H77" t="s">
        <v>8399</v>
      </c>
      <c r="I77" t="s">
        <v>4516</v>
      </c>
      <c r="J77" t="s">
        <v>8395</v>
      </c>
      <c r="K77">
        <v>150</v>
      </c>
      <c r="L77" t="s">
        <v>8395</v>
      </c>
      <c r="M77">
        <v>437901.927053541</v>
      </c>
      <c r="N77">
        <v>6215425.4537971001</v>
      </c>
    </row>
    <row r="78" spans="1:14">
      <c r="A78">
        <v>77</v>
      </c>
      <c r="B78">
        <v>321</v>
      </c>
      <c r="C78" t="s">
        <v>22</v>
      </c>
      <c r="D78" t="s">
        <v>7242</v>
      </c>
      <c r="E78" t="s">
        <v>7242</v>
      </c>
      <c r="F78" t="s">
        <v>8397</v>
      </c>
      <c r="G78">
        <v>7</v>
      </c>
      <c r="H78" t="s">
        <v>8399</v>
      </c>
      <c r="I78" t="s">
        <v>7242</v>
      </c>
      <c r="J78" t="s">
        <v>8395</v>
      </c>
      <c r="K78">
        <v>63</v>
      </c>
      <c r="L78" t="s">
        <v>8395</v>
      </c>
      <c r="M78">
        <v>636011.91951494804</v>
      </c>
      <c r="N78">
        <v>6155793.9975306001</v>
      </c>
    </row>
    <row r="79" spans="1:14">
      <c r="A79">
        <v>78</v>
      </c>
      <c r="B79">
        <v>182</v>
      </c>
      <c r="C79" t="s">
        <v>22</v>
      </c>
      <c r="D79" t="s">
        <v>5221</v>
      </c>
      <c r="E79" t="s">
        <v>5222</v>
      </c>
      <c r="F79" t="s">
        <v>8392</v>
      </c>
      <c r="G79">
        <v>72</v>
      </c>
      <c r="H79" t="s">
        <v>8398</v>
      </c>
      <c r="I79" t="s">
        <v>5221</v>
      </c>
      <c r="J79" t="s">
        <v>8395</v>
      </c>
      <c r="K79">
        <v>63</v>
      </c>
      <c r="L79" t="s">
        <v>8395</v>
      </c>
      <c r="M79">
        <v>912870.50640568195</v>
      </c>
      <c r="N79">
        <v>6292533.6931975801</v>
      </c>
    </row>
    <row r="80" spans="1:14">
      <c r="A80">
        <v>79</v>
      </c>
      <c r="B80">
        <v>158</v>
      </c>
      <c r="C80" t="s">
        <v>22</v>
      </c>
      <c r="D80" t="s">
        <v>4039</v>
      </c>
      <c r="E80" t="s">
        <v>4040</v>
      </c>
      <c r="F80" t="s">
        <v>8392</v>
      </c>
      <c r="G80">
        <v>52</v>
      </c>
      <c r="H80" t="s">
        <v>8396</v>
      </c>
      <c r="I80" t="s">
        <v>4039</v>
      </c>
      <c r="J80" t="s">
        <v>8395</v>
      </c>
      <c r="K80">
        <v>150</v>
      </c>
      <c r="L80" t="s">
        <v>8395</v>
      </c>
      <c r="M80">
        <v>1039882.83021566</v>
      </c>
      <c r="N80">
        <v>6338447.01813599</v>
      </c>
    </row>
    <row r="81" spans="1:14">
      <c r="A81">
        <v>80</v>
      </c>
      <c r="B81">
        <v>215</v>
      </c>
      <c r="C81" t="s">
        <v>22</v>
      </c>
      <c r="D81" t="s">
        <v>1553</v>
      </c>
      <c r="E81" t="s">
        <v>1554</v>
      </c>
      <c r="F81" t="s">
        <v>8392</v>
      </c>
      <c r="G81">
        <v>183</v>
      </c>
      <c r="H81" t="s">
        <v>8398</v>
      </c>
      <c r="I81" t="s">
        <v>1553</v>
      </c>
      <c r="J81" t="s">
        <v>8395</v>
      </c>
      <c r="K81">
        <v>225</v>
      </c>
      <c r="L81" t="s">
        <v>8395</v>
      </c>
      <c r="M81">
        <v>678883.05288022105</v>
      </c>
      <c r="N81">
        <v>6416103.3040105402</v>
      </c>
    </row>
    <row r="82" spans="1:14">
      <c r="A82">
        <v>81</v>
      </c>
      <c r="B82">
        <v>234</v>
      </c>
      <c r="C82" t="s">
        <v>22</v>
      </c>
      <c r="D82" t="s">
        <v>4922</v>
      </c>
      <c r="E82" t="s">
        <v>4923</v>
      </c>
      <c r="F82" t="s">
        <v>8392</v>
      </c>
      <c r="G82">
        <v>23</v>
      </c>
      <c r="H82" t="s">
        <v>8396</v>
      </c>
      <c r="I82" t="s">
        <v>4922</v>
      </c>
      <c r="J82" t="s">
        <v>8395</v>
      </c>
      <c r="K82">
        <v>63</v>
      </c>
      <c r="L82" t="s">
        <v>8395</v>
      </c>
      <c r="M82">
        <v>678345.37601272599</v>
      </c>
      <c r="N82">
        <v>6328679.0470174197</v>
      </c>
    </row>
    <row r="83" spans="1:14">
      <c r="A83">
        <v>82</v>
      </c>
      <c r="B83">
        <v>305</v>
      </c>
      <c r="C83" t="s">
        <v>22</v>
      </c>
      <c r="D83" t="s">
        <v>125</v>
      </c>
      <c r="E83" t="s">
        <v>125</v>
      </c>
      <c r="F83" t="s">
        <v>8392</v>
      </c>
      <c r="G83">
        <v>52</v>
      </c>
      <c r="H83" t="s">
        <v>8399</v>
      </c>
      <c r="I83" t="s">
        <v>125</v>
      </c>
      <c r="J83" t="s">
        <v>8395</v>
      </c>
      <c r="K83">
        <v>63</v>
      </c>
      <c r="L83" t="s">
        <v>8395</v>
      </c>
      <c r="M83">
        <v>573101.80439319904</v>
      </c>
      <c r="N83">
        <v>6187902.3425276903</v>
      </c>
    </row>
    <row r="84" spans="1:14">
      <c r="A84">
        <v>83</v>
      </c>
      <c r="B84">
        <v>319</v>
      </c>
      <c r="C84" t="s">
        <v>22</v>
      </c>
      <c r="D84" t="s">
        <v>223</v>
      </c>
      <c r="E84" t="s">
        <v>224</v>
      </c>
      <c r="F84" t="s">
        <v>8397</v>
      </c>
      <c r="G84">
        <v>10</v>
      </c>
      <c r="H84" t="s">
        <v>8399</v>
      </c>
      <c r="I84" t="s">
        <v>223</v>
      </c>
      <c r="J84" t="s">
        <v>8395</v>
      </c>
      <c r="K84">
        <v>63</v>
      </c>
      <c r="L84" t="s">
        <v>8395</v>
      </c>
      <c r="M84">
        <v>638561.845545777</v>
      </c>
      <c r="N84">
        <v>6164037.2838545898</v>
      </c>
    </row>
    <row r="85" spans="1:14">
      <c r="A85">
        <v>84</v>
      </c>
      <c r="B85">
        <v>265</v>
      </c>
      <c r="C85" t="s">
        <v>22</v>
      </c>
      <c r="D85" t="s">
        <v>1619</v>
      </c>
      <c r="E85" t="s">
        <v>1620</v>
      </c>
      <c r="F85" t="s">
        <v>8397</v>
      </c>
      <c r="G85">
        <v>4</v>
      </c>
      <c r="H85" t="s">
        <v>8396</v>
      </c>
      <c r="I85" t="s">
        <v>1619</v>
      </c>
      <c r="J85" t="s">
        <v>8395</v>
      </c>
      <c r="K85">
        <v>63</v>
      </c>
      <c r="L85" t="s">
        <v>8395</v>
      </c>
      <c r="M85">
        <v>422582.237814072</v>
      </c>
      <c r="N85">
        <v>6217144.2783352397</v>
      </c>
    </row>
    <row r="86" spans="1:14">
      <c r="A86">
        <v>85</v>
      </c>
      <c r="B86">
        <v>220</v>
      </c>
      <c r="C86" t="s">
        <v>22</v>
      </c>
      <c r="D86" t="s">
        <v>7111</v>
      </c>
      <c r="E86" t="s">
        <v>7112</v>
      </c>
      <c r="F86" t="s">
        <v>8397</v>
      </c>
      <c r="G86">
        <v>9</v>
      </c>
      <c r="H86" t="s">
        <v>8396</v>
      </c>
      <c r="I86" t="s">
        <v>7111</v>
      </c>
      <c r="J86" t="s">
        <v>8395</v>
      </c>
      <c r="K86">
        <v>63</v>
      </c>
      <c r="L86" t="s">
        <v>8395</v>
      </c>
      <c r="M86">
        <v>678953.88000226906</v>
      </c>
      <c r="N86">
        <v>6393567.47134386</v>
      </c>
    </row>
    <row r="87" spans="1:14">
      <c r="A87">
        <v>86</v>
      </c>
      <c r="B87">
        <v>41</v>
      </c>
      <c r="C87" t="s">
        <v>22</v>
      </c>
      <c r="D87" t="s">
        <v>313</v>
      </c>
      <c r="E87" t="s">
        <v>314</v>
      </c>
      <c r="F87" t="s">
        <v>8392</v>
      </c>
      <c r="G87">
        <v>28</v>
      </c>
      <c r="H87" t="s">
        <v>8398</v>
      </c>
      <c r="I87" t="s">
        <v>313</v>
      </c>
      <c r="J87" t="s">
        <v>8395</v>
      </c>
      <c r="K87">
        <v>63</v>
      </c>
      <c r="L87" t="s">
        <v>8395</v>
      </c>
      <c r="M87">
        <v>683764.42022814602</v>
      </c>
      <c r="N87">
        <v>6543286.1936454698</v>
      </c>
    </row>
    <row r="88" spans="1:14">
      <c r="A88">
        <v>87</v>
      </c>
      <c r="B88">
        <v>286</v>
      </c>
      <c r="C88" t="s">
        <v>22</v>
      </c>
      <c r="D88" t="s">
        <v>1716</v>
      </c>
      <c r="E88" t="s">
        <v>1391</v>
      </c>
      <c r="F88" t="s">
        <v>8392</v>
      </c>
      <c r="G88">
        <v>9</v>
      </c>
      <c r="H88" t="s">
        <v>8399</v>
      </c>
      <c r="I88" t="s">
        <v>1716</v>
      </c>
      <c r="J88" t="s">
        <v>8395</v>
      </c>
      <c r="K88">
        <v>63</v>
      </c>
      <c r="L88" t="s">
        <v>8395</v>
      </c>
      <c r="M88">
        <v>541218.49327458802</v>
      </c>
      <c r="N88">
        <v>6199890.4437764203</v>
      </c>
    </row>
    <row r="89" spans="1:14">
      <c r="A89">
        <v>88</v>
      </c>
      <c r="B89">
        <v>198</v>
      </c>
      <c r="C89" t="s">
        <v>22</v>
      </c>
      <c r="D89" t="s">
        <v>3054</v>
      </c>
      <c r="E89" t="s">
        <v>3055</v>
      </c>
      <c r="F89" t="s">
        <v>8397</v>
      </c>
      <c r="G89">
        <v>35</v>
      </c>
      <c r="H89" t="s">
        <v>8396</v>
      </c>
      <c r="I89" t="s">
        <v>3054</v>
      </c>
      <c r="J89" t="s">
        <v>8395</v>
      </c>
      <c r="K89">
        <v>90</v>
      </c>
      <c r="L89" t="s">
        <v>8395</v>
      </c>
      <c r="M89">
        <v>674790.28104350099</v>
      </c>
      <c r="N89">
        <v>6470512.5030059498</v>
      </c>
    </row>
    <row r="90" spans="1:14">
      <c r="A90">
        <v>89</v>
      </c>
      <c r="B90">
        <v>140</v>
      </c>
      <c r="C90" t="s">
        <v>22</v>
      </c>
      <c r="D90" t="s">
        <v>1438</v>
      </c>
      <c r="E90" t="s">
        <v>1439</v>
      </c>
      <c r="F90" t="s">
        <v>8392</v>
      </c>
      <c r="G90">
        <v>3</v>
      </c>
      <c r="H90" t="s">
        <v>8399</v>
      </c>
      <c r="I90" t="s">
        <v>1438</v>
      </c>
      <c r="J90" t="s">
        <v>8395</v>
      </c>
      <c r="K90">
        <v>63</v>
      </c>
      <c r="L90" t="s">
        <v>8395</v>
      </c>
      <c r="M90">
        <v>935333.62540470797</v>
      </c>
      <c r="N90">
        <v>6410969.9230239596</v>
      </c>
    </row>
    <row r="91" spans="1:14">
      <c r="A91">
        <v>90</v>
      </c>
      <c r="B91">
        <v>310</v>
      </c>
      <c r="C91" t="s">
        <v>22</v>
      </c>
      <c r="D91" t="s">
        <v>1818</v>
      </c>
      <c r="E91" t="s">
        <v>1818</v>
      </c>
      <c r="F91" t="s">
        <v>8392</v>
      </c>
      <c r="G91">
        <v>7</v>
      </c>
      <c r="H91" t="s">
        <v>8396</v>
      </c>
      <c r="I91" t="s">
        <v>1818</v>
      </c>
      <c r="J91" t="s">
        <v>8395</v>
      </c>
      <c r="K91">
        <v>63</v>
      </c>
      <c r="L91" t="s">
        <v>8395</v>
      </c>
      <c r="M91">
        <v>625015.23440394003</v>
      </c>
      <c r="N91">
        <v>6178764.8733366998</v>
      </c>
    </row>
    <row r="92" spans="1:14">
      <c r="A92">
        <v>91</v>
      </c>
      <c r="B92">
        <v>204</v>
      </c>
      <c r="C92" t="s">
        <v>22</v>
      </c>
      <c r="D92" t="s">
        <v>3004</v>
      </c>
      <c r="E92" t="s">
        <v>3005</v>
      </c>
      <c r="F92" t="s">
        <v>8392</v>
      </c>
      <c r="G92">
        <v>48</v>
      </c>
      <c r="H92" t="s">
        <v>8396</v>
      </c>
      <c r="I92" t="s">
        <v>3004</v>
      </c>
      <c r="J92" t="s">
        <v>8395</v>
      </c>
      <c r="K92">
        <v>90</v>
      </c>
      <c r="L92" t="s">
        <v>8395</v>
      </c>
      <c r="M92">
        <v>617229.18190750305</v>
      </c>
      <c r="N92">
        <v>6445259.5991021097</v>
      </c>
    </row>
    <row r="93" spans="1:14">
      <c r="A93">
        <v>92</v>
      </c>
      <c r="B93">
        <v>141</v>
      </c>
      <c r="C93" t="s">
        <v>22</v>
      </c>
      <c r="D93" t="s">
        <v>6175</v>
      </c>
      <c r="E93" t="s">
        <v>6176</v>
      </c>
      <c r="F93" t="s">
        <v>8392</v>
      </c>
      <c r="G93">
        <v>20</v>
      </c>
      <c r="H93" t="s">
        <v>8396</v>
      </c>
      <c r="I93" t="s">
        <v>6175</v>
      </c>
      <c r="J93" t="s">
        <v>8395</v>
      </c>
      <c r="K93">
        <v>63</v>
      </c>
      <c r="L93" t="s">
        <v>8395</v>
      </c>
      <c r="M93">
        <v>988973.54210423597</v>
      </c>
      <c r="N93">
        <v>6405537.7447216101</v>
      </c>
    </row>
    <row r="94" spans="1:14">
      <c r="A94">
        <v>93</v>
      </c>
      <c r="B94">
        <v>217</v>
      </c>
      <c r="C94" t="s">
        <v>22</v>
      </c>
      <c r="D94" t="s">
        <v>1979</v>
      </c>
      <c r="E94" t="s">
        <v>1980</v>
      </c>
      <c r="F94" t="s">
        <v>8392</v>
      </c>
      <c r="G94">
        <v>910</v>
      </c>
      <c r="H94" t="s">
        <v>8391</v>
      </c>
      <c r="I94" t="s">
        <v>1979</v>
      </c>
      <c r="J94" t="s">
        <v>8395</v>
      </c>
      <c r="K94">
        <v>400</v>
      </c>
      <c r="L94" t="s">
        <v>8395</v>
      </c>
      <c r="M94">
        <v>658871.28715214599</v>
      </c>
      <c r="N94">
        <v>6396312.4630111502</v>
      </c>
    </row>
    <row r="95" spans="1:14">
      <c r="A95">
        <v>94</v>
      </c>
      <c r="B95">
        <v>101</v>
      </c>
      <c r="C95" t="s">
        <v>22</v>
      </c>
      <c r="D95" t="s">
        <v>1511</v>
      </c>
      <c r="E95" t="s">
        <v>1512</v>
      </c>
      <c r="F95" t="s">
        <v>8392</v>
      </c>
      <c r="G95">
        <v>76</v>
      </c>
      <c r="H95" t="s">
        <v>8398</v>
      </c>
      <c r="I95" t="s">
        <v>1511</v>
      </c>
      <c r="J95" t="s">
        <v>8395</v>
      </c>
      <c r="K95">
        <v>63</v>
      </c>
      <c r="L95" t="s">
        <v>8395</v>
      </c>
      <c r="M95">
        <v>983231.21019909903</v>
      </c>
      <c r="N95">
        <v>6460233.6390810804</v>
      </c>
    </row>
    <row r="96" spans="1:14">
      <c r="A96">
        <v>95</v>
      </c>
      <c r="B96">
        <v>306</v>
      </c>
      <c r="C96" t="s">
        <v>22</v>
      </c>
      <c r="D96" t="s">
        <v>3501</v>
      </c>
      <c r="E96" t="s">
        <v>3502</v>
      </c>
      <c r="F96" t="s">
        <v>8397</v>
      </c>
      <c r="G96">
        <v>25</v>
      </c>
      <c r="H96" t="s">
        <v>8399</v>
      </c>
      <c r="I96" t="s">
        <v>3501</v>
      </c>
      <c r="J96" t="s">
        <v>8395</v>
      </c>
      <c r="K96">
        <v>63</v>
      </c>
      <c r="L96" t="s">
        <v>8395</v>
      </c>
      <c r="M96">
        <v>487220.216868694</v>
      </c>
      <c r="N96">
        <v>6186138.3734544497</v>
      </c>
    </row>
    <row r="97" spans="1:14">
      <c r="A97">
        <v>96</v>
      </c>
      <c r="B97">
        <v>278</v>
      </c>
      <c r="C97" t="s">
        <v>22</v>
      </c>
      <c r="D97" t="s">
        <v>6642</v>
      </c>
      <c r="E97" t="s">
        <v>6642</v>
      </c>
      <c r="F97" t="s">
        <v>8392</v>
      </c>
      <c r="G97">
        <v>11</v>
      </c>
      <c r="H97" t="s">
        <v>8398</v>
      </c>
      <c r="I97" t="s">
        <v>6642</v>
      </c>
      <c r="J97" t="s">
        <v>8395</v>
      </c>
      <c r="K97">
        <v>150</v>
      </c>
      <c r="L97" t="s">
        <v>8395</v>
      </c>
      <c r="M97">
        <v>432452.38782181602</v>
      </c>
      <c r="N97">
        <v>6207943.6100598704</v>
      </c>
    </row>
    <row r="98" spans="1:14">
      <c r="A98">
        <v>97</v>
      </c>
      <c r="B98">
        <v>82</v>
      </c>
      <c r="C98" t="s">
        <v>22</v>
      </c>
      <c r="D98" t="s">
        <v>2387</v>
      </c>
      <c r="E98" t="s">
        <v>2388</v>
      </c>
      <c r="F98" t="s">
        <v>8392</v>
      </c>
      <c r="G98">
        <v>11</v>
      </c>
      <c r="H98" t="s">
        <v>8399</v>
      </c>
      <c r="I98" t="s">
        <v>2387</v>
      </c>
      <c r="J98" t="s">
        <v>8395</v>
      </c>
      <c r="K98">
        <v>63</v>
      </c>
      <c r="L98" t="s">
        <v>8395</v>
      </c>
      <c r="M98">
        <v>934298.16169896699</v>
      </c>
      <c r="N98">
        <v>6486083.4817704102</v>
      </c>
    </row>
    <row r="99" spans="1:14">
      <c r="A99">
        <v>98</v>
      </c>
      <c r="B99">
        <v>42</v>
      </c>
      <c r="C99" t="s">
        <v>22</v>
      </c>
      <c r="D99" t="s">
        <v>5735</v>
      </c>
      <c r="E99" t="s">
        <v>5736</v>
      </c>
      <c r="F99" t="s">
        <v>8392</v>
      </c>
      <c r="G99">
        <v>9</v>
      </c>
      <c r="H99" t="s">
        <v>8396</v>
      </c>
      <c r="I99" t="s">
        <v>5735</v>
      </c>
      <c r="J99" t="s">
        <v>8395</v>
      </c>
      <c r="K99">
        <v>63</v>
      </c>
      <c r="L99" t="s">
        <v>8395</v>
      </c>
      <c r="M99">
        <v>690390.60474153201</v>
      </c>
      <c r="N99">
        <v>6543045.7112354701</v>
      </c>
    </row>
    <row r="100" spans="1:14">
      <c r="A100">
        <v>99</v>
      </c>
      <c r="B100">
        <v>46</v>
      </c>
      <c r="C100" t="s">
        <v>22</v>
      </c>
      <c r="D100" t="s">
        <v>911</v>
      </c>
      <c r="E100" t="s">
        <v>912</v>
      </c>
      <c r="F100" t="s">
        <v>8392</v>
      </c>
      <c r="G100">
        <v>7</v>
      </c>
      <c r="H100" t="s">
        <v>8399</v>
      </c>
      <c r="I100" t="s">
        <v>911</v>
      </c>
      <c r="J100" t="s">
        <v>8395</v>
      </c>
      <c r="K100">
        <v>63</v>
      </c>
      <c r="L100" t="s">
        <v>8395</v>
      </c>
      <c r="M100">
        <v>935118.62773492397</v>
      </c>
      <c r="N100">
        <v>6539107.5770432903</v>
      </c>
    </row>
    <row r="101" spans="1:14">
      <c r="A101">
        <v>100</v>
      </c>
      <c r="B101">
        <v>325</v>
      </c>
      <c r="C101" t="s">
        <v>22</v>
      </c>
      <c r="D101" t="s">
        <v>3305</v>
      </c>
      <c r="E101" t="s">
        <v>3306</v>
      </c>
      <c r="F101" t="s">
        <v>8392</v>
      </c>
      <c r="G101">
        <v>3</v>
      </c>
      <c r="H101" t="s">
        <v>8396</v>
      </c>
      <c r="I101" t="s">
        <v>3305</v>
      </c>
      <c r="J101" t="s">
        <v>8395</v>
      </c>
      <c r="K101">
        <v>63</v>
      </c>
      <c r="L101" t="s">
        <v>8395</v>
      </c>
      <c r="M101">
        <v>285372.68651627802</v>
      </c>
      <c r="N101">
        <v>6841671.8159933696</v>
      </c>
    </row>
    <row r="102" spans="1:14">
      <c r="A102">
        <v>101</v>
      </c>
      <c r="B102">
        <v>68</v>
      </c>
      <c r="C102" t="s">
        <v>22</v>
      </c>
      <c r="D102" t="s">
        <v>5662</v>
      </c>
      <c r="E102" t="s">
        <v>5663</v>
      </c>
      <c r="F102" t="s">
        <v>8392</v>
      </c>
      <c r="G102">
        <v>95</v>
      </c>
      <c r="H102" t="s">
        <v>8398</v>
      </c>
      <c r="I102" t="s">
        <v>5662</v>
      </c>
      <c r="J102" t="s">
        <v>8395</v>
      </c>
      <c r="K102" t="s">
        <v>8401</v>
      </c>
      <c r="L102" t="s">
        <v>8395</v>
      </c>
      <c r="M102">
        <v>1004319.58992908</v>
      </c>
      <c r="N102">
        <v>6497601.1887515802</v>
      </c>
    </row>
    <row r="103" spans="1:14">
      <c r="A103">
        <v>102</v>
      </c>
      <c r="B103">
        <v>274</v>
      </c>
      <c r="C103" t="s">
        <v>22</v>
      </c>
      <c r="D103" t="s">
        <v>3309</v>
      </c>
      <c r="E103" t="s">
        <v>3116</v>
      </c>
      <c r="F103" t="s">
        <v>8392</v>
      </c>
      <c r="G103">
        <v>10</v>
      </c>
      <c r="H103" t="s">
        <v>8399</v>
      </c>
      <c r="I103" t="s">
        <v>3309</v>
      </c>
      <c r="J103" t="s">
        <v>8395</v>
      </c>
      <c r="K103">
        <v>63</v>
      </c>
      <c r="L103" t="s">
        <v>8395</v>
      </c>
      <c r="M103">
        <v>485024.62873956398</v>
      </c>
      <c r="N103">
        <v>6209924.7653101496</v>
      </c>
    </row>
    <row r="104" spans="1:14">
      <c r="A104">
        <v>103</v>
      </c>
      <c r="B104">
        <v>132</v>
      </c>
      <c r="C104" t="s">
        <v>22</v>
      </c>
      <c r="D104" t="s">
        <v>6708</v>
      </c>
      <c r="E104" t="s">
        <v>6709</v>
      </c>
      <c r="F104" t="s">
        <v>8392</v>
      </c>
      <c r="G104">
        <v>74</v>
      </c>
      <c r="H104" t="s">
        <v>8398</v>
      </c>
      <c r="I104" t="s">
        <v>6708</v>
      </c>
      <c r="J104" t="s">
        <v>8395</v>
      </c>
      <c r="K104">
        <v>225</v>
      </c>
      <c r="L104" t="s">
        <v>8395</v>
      </c>
      <c r="M104">
        <v>707192.94887555495</v>
      </c>
      <c r="N104">
        <v>6426783.6985988002</v>
      </c>
    </row>
    <row r="105" spans="1:14">
      <c r="A105">
        <v>104</v>
      </c>
      <c r="B105">
        <v>195</v>
      </c>
      <c r="C105" t="s">
        <v>22</v>
      </c>
      <c r="D105" t="s">
        <v>8110</v>
      </c>
      <c r="E105" t="s">
        <v>8111</v>
      </c>
      <c r="F105" t="s">
        <v>8392</v>
      </c>
      <c r="G105">
        <v>28</v>
      </c>
      <c r="H105" t="s">
        <v>8396</v>
      </c>
      <c r="I105" t="s">
        <v>8110</v>
      </c>
      <c r="J105" t="s">
        <v>8395</v>
      </c>
      <c r="K105">
        <v>90</v>
      </c>
      <c r="L105" t="s">
        <v>8395</v>
      </c>
      <c r="M105">
        <v>650812.90225312603</v>
      </c>
      <c r="N105">
        <v>6483680.7395433504</v>
      </c>
    </row>
    <row r="106" spans="1:14">
      <c r="A106">
        <v>105</v>
      </c>
      <c r="B106">
        <v>36</v>
      </c>
      <c r="C106" t="s">
        <v>22</v>
      </c>
      <c r="D106" t="s">
        <v>377</v>
      </c>
      <c r="E106" t="s">
        <v>378</v>
      </c>
      <c r="F106" t="s">
        <v>8392</v>
      </c>
      <c r="G106">
        <v>21</v>
      </c>
      <c r="H106" t="s">
        <v>8399</v>
      </c>
      <c r="I106" t="s">
        <v>377</v>
      </c>
      <c r="J106" t="s">
        <v>8395</v>
      </c>
      <c r="K106">
        <v>45</v>
      </c>
      <c r="L106" t="s">
        <v>8395</v>
      </c>
      <c r="M106">
        <v>993643.45699774101</v>
      </c>
      <c r="N106">
        <v>6545603.8128764499</v>
      </c>
    </row>
    <row r="107" spans="1:14">
      <c r="A107">
        <v>106</v>
      </c>
      <c r="B107">
        <v>302</v>
      </c>
      <c r="C107" t="s">
        <v>22</v>
      </c>
      <c r="D107" t="s">
        <v>258</v>
      </c>
      <c r="E107" t="s">
        <v>258</v>
      </c>
      <c r="F107" t="s">
        <v>8392</v>
      </c>
      <c r="G107">
        <v>106</v>
      </c>
      <c r="H107" t="s">
        <v>8396</v>
      </c>
      <c r="I107" t="s">
        <v>258</v>
      </c>
      <c r="J107" t="s">
        <v>8395</v>
      </c>
      <c r="K107">
        <v>225</v>
      </c>
      <c r="L107" t="s">
        <v>8395</v>
      </c>
      <c r="M107">
        <v>591589.46071122598</v>
      </c>
      <c r="N107">
        <v>6187774.9289711602</v>
      </c>
    </row>
    <row r="108" spans="1:14">
      <c r="A108">
        <v>107</v>
      </c>
      <c r="B108">
        <v>275</v>
      </c>
      <c r="C108" t="s">
        <v>22</v>
      </c>
      <c r="D108" t="s">
        <v>1712</v>
      </c>
      <c r="E108" t="s">
        <v>1713</v>
      </c>
      <c r="F108" t="s">
        <v>8397</v>
      </c>
      <c r="G108">
        <v>74</v>
      </c>
      <c r="H108" t="s">
        <v>8396</v>
      </c>
      <c r="I108" t="s">
        <v>1712</v>
      </c>
      <c r="J108" t="s">
        <v>8395</v>
      </c>
      <c r="K108">
        <v>63</v>
      </c>
      <c r="L108" t="s">
        <v>8395</v>
      </c>
      <c r="M108">
        <v>415861.281625106</v>
      </c>
      <c r="N108">
        <v>6209841.1389038702</v>
      </c>
    </row>
    <row r="109" spans="1:14">
      <c r="A109">
        <v>108</v>
      </c>
      <c r="B109">
        <v>271</v>
      </c>
      <c r="C109" t="s">
        <v>22</v>
      </c>
      <c r="D109" t="s">
        <v>3939</v>
      </c>
      <c r="E109" t="s">
        <v>3940</v>
      </c>
      <c r="F109" t="s">
        <v>8392</v>
      </c>
      <c r="G109">
        <v>28</v>
      </c>
      <c r="H109" t="s">
        <v>8399</v>
      </c>
      <c r="I109" t="s">
        <v>3939</v>
      </c>
      <c r="J109" t="s">
        <v>8395</v>
      </c>
      <c r="K109">
        <v>63</v>
      </c>
      <c r="L109" t="s">
        <v>8395</v>
      </c>
      <c r="M109">
        <v>405087.35027838201</v>
      </c>
      <c r="N109">
        <v>6209244.3468239801</v>
      </c>
    </row>
    <row r="110" spans="1:14">
      <c r="A110">
        <v>109</v>
      </c>
      <c r="B110">
        <v>282</v>
      </c>
      <c r="C110" t="s">
        <v>22</v>
      </c>
      <c r="D110" t="s">
        <v>6223</v>
      </c>
      <c r="E110" t="s">
        <v>6224</v>
      </c>
      <c r="F110" t="s">
        <v>8397</v>
      </c>
      <c r="G110">
        <v>25</v>
      </c>
      <c r="H110" t="s">
        <v>8398</v>
      </c>
      <c r="I110" t="s">
        <v>6223</v>
      </c>
      <c r="J110" t="s">
        <v>8395</v>
      </c>
      <c r="K110">
        <v>63</v>
      </c>
      <c r="L110" t="s">
        <v>8395</v>
      </c>
      <c r="M110">
        <v>419575.76610203797</v>
      </c>
      <c r="N110">
        <v>6203384.1734332303</v>
      </c>
    </row>
    <row r="111" spans="1:14">
      <c r="A111">
        <v>110</v>
      </c>
      <c r="B111">
        <v>91</v>
      </c>
      <c r="C111" t="s">
        <v>22</v>
      </c>
      <c r="D111" t="s">
        <v>6916</v>
      </c>
      <c r="E111" t="s">
        <v>6917</v>
      </c>
      <c r="F111" t="s">
        <v>8392</v>
      </c>
      <c r="G111">
        <v>88</v>
      </c>
      <c r="H111" t="s">
        <v>8398</v>
      </c>
      <c r="I111" t="s">
        <v>6916</v>
      </c>
      <c r="J111" t="s">
        <v>8395</v>
      </c>
      <c r="K111">
        <v>63</v>
      </c>
      <c r="L111" t="s">
        <v>8395</v>
      </c>
      <c r="M111">
        <v>990394.31302778795</v>
      </c>
      <c r="N111">
        <v>6461402.5526500801</v>
      </c>
    </row>
    <row r="112" spans="1:14">
      <c r="A112">
        <v>111</v>
      </c>
      <c r="B112">
        <v>317</v>
      </c>
      <c r="C112" t="s">
        <v>22</v>
      </c>
      <c r="D112" t="s">
        <v>34</v>
      </c>
      <c r="E112" t="s">
        <v>35</v>
      </c>
      <c r="F112" t="s">
        <v>8392</v>
      </c>
      <c r="G112">
        <v>42</v>
      </c>
      <c r="H112" t="s">
        <v>8398</v>
      </c>
      <c r="I112" t="s">
        <v>34</v>
      </c>
      <c r="J112" t="s">
        <v>8395</v>
      </c>
      <c r="K112">
        <v>225</v>
      </c>
      <c r="L112" t="s">
        <v>8395</v>
      </c>
      <c r="M112">
        <v>602200.69735280203</v>
      </c>
      <c r="N112">
        <v>6172246.4812952904</v>
      </c>
    </row>
    <row r="113" spans="1:14">
      <c r="A113">
        <v>112</v>
      </c>
      <c r="B113">
        <v>150</v>
      </c>
      <c r="C113" t="s">
        <v>22</v>
      </c>
      <c r="D113" t="s">
        <v>2053</v>
      </c>
      <c r="E113" t="s">
        <v>2053</v>
      </c>
      <c r="F113" t="s">
        <v>8392</v>
      </c>
      <c r="G113">
        <v>13</v>
      </c>
      <c r="H113" t="s">
        <v>8396</v>
      </c>
      <c r="I113" t="s">
        <v>2053</v>
      </c>
      <c r="J113" t="s">
        <v>8395</v>
      </c>
      <c r="K113">
        <v>63</v>
      </c>
      <c r="L113" t="s">
        <v>8395</v>
      </c>
      <c r="M113">
        <v>929482.02829745004</v>
      </c>
      <c r="N113">
        <v>6365044.2445164602</v>
      </c>
    </row>
    <row r="114" spans="1:14">
      <c r="A114">
        <v>113</v>
      </c>
      <c r="B114">
        <v>214</v>
      </c>
      <c r="C114" t="s">
        <v>22</v>
      </c>
      <c r="D114" t="s">
        <v>1722</v>
      </c>
      <c r="E114" t="s">
        <v>1723</v>
      </c>
      <c r="F114" t="s">
        <v>8392</v>
      </c>
      <c r="G114">
        <v>32</v>
      </c>
      <c r="H114" t="s">
        <v>8399</v>
      </c>
      <c r="I114" t="s">
        <v>1722</v>
      </c>
      <c r="J114" t="s">
        <v>8395</v>
      </c>
      <c r="K114">
        <v>63</v>
      </c>
      <c r="L114" t="s">
        <v>8395</v>
      </c>
      <c r="M114">
        <v>510718.909893859</v>
      </c>
      <c r="N114">
        <v>6418857.77406915</v>
      </c>
    </row>
    <row r="115" spans="1:14">
      <c r="A115">
        <v>114</v>
      </c>
      <c r="B115">
        <v>219</v>
      </c>
      <c r="C115" t="s">
        <v>22</v>
      </c>
      <c r="D115" t="s">
        <v>3575</v>
      </c>
      <c r="E115" t="s">
        <v>3576</v>
      </c>
      <c r="F115" t="s">
        <v>8392</v>
      </c>
      <c r="G115">
        <v>44</v>
      </c>
      <c r="H115" t="s">
        <v>8398</v>
      </c>
      <c r="I115" t="s">
        <v>3575</v>
      </c>
      <c r="J115" t="s">
        <v>8395</v>
      </c>
      <c r="K115" t="s">
        <v>8401</v>
      </c>
      <c r="L115" t="s">
        <v>8395</v>
      </c>
      <c r="M115">
        <v>664867.49861900695</v>
      </c>
      <c r="N115">
        <v>6396271.0624117302</v>
      </c>
    </row>
    <row r="116" spans="1:14">
      <c r="A116">
        <v>115</v>
      </c>
      <c r="B116">
        <v>121</v>
      </c>
      <c r="C116" t="s">
        <v>22</v>
      </c>
      <c r="D116" t="s">
        <v>3190</v>
      </c>
      <c r="E116" t="s">
        <v>3191</v>
      </c>
      <c r="F116" t="s">
        <v>8392</v>
      </c>
      <c r="G116">
        <v>23</v>
      </c>
      <c r="H116" t="s">
        <v>8396</v>
      </c>
      <c r="I116" t="s">
        <v>3190</v>
      </c>
      <c r="J116" t="s">
        <v>8395</v>
      </c>
      <c r="K116">
        <v>63</v>
      </c>
      <c r="L116" t="s">
        <v>8395</v>
      </c>
      <c r="M116">
        <v>884300.61391073395</v>
      </c>
      <c r="N116">
        <v>6440367.5989638995</v>
      </c>
    </row>
    <row r="117" spans="1:14">
      <c r="A117">
        <v>116</v>
      </c>
      <c r="B117">
        <v>213</v>
      </c>
      <c r="C117" t="s">
        <v>22</v>
      </c>
      <c r="D117" t="s">
        <v>1040</v>
      </c>
      <c r="E117" t="s">
        <v>1041</v>
      </c>
      <c r="F117" t="s">
        <v>8392</v>
      </c>
      <c r="G117">
        <v>13</v>
      </c>
      <c r="H117" t="s">
        <v>8399</v>
      </c>
      <c r="I117" t="s">
        <v>1040</v>
      </c>
      <c r="J117" t="s">
        <v>8395</v>
      </c>
      <c r="K117">
        <v>63</v>
      </c>
      <c r="L117" t="s">
        <v>8395</v>
      </c>
      <c r="M117">
        <v>524890.70305554499</v>
      </c>
      <c r="N117">
        <v>6418936.7412523702</v>
      </c>
    </row>
    <row r="118" spans="1:14">
      <c r="A118">
        <v>117</v>
      </c>
      <c r="B118">
        <v>151</v>
      </c>
      <c r="C118" t="s">
        <v>22</v>
      </c>
      <c r="D118" t="s">
        <v>8418</v>
      </c>
      <c r="E118" t="s">
        <v>7260</v>
      </c>
      <c r="F118" t="s">
        <v>8404</v>
      </c>
      <c r="G118">
        <v>345</v>
      </c>
      <c r="H118" t="s">
        <v>8399</v>
      </c>
      <c r="I118" t="s">
        <v>8418</v>
      </c>
      <c r="J118" t="s">
        <v>8395</v>
      </c>
      <c r="K118">
        <v>225</v>
      </c>
      <c r="L118" t="s">
        <v>8395</v>
      </c>
      <c r="M118">
        <v>840099.25463548803</v>
      </c>
      <c r="N118">
        <v>6351994.8103685798</v>
      </c>
    </row>
    <row r="119" spans="1:14">
      <c r="A119">
        <v>118</v>
      </c>
      <c r="B119">
        <v>19</v>
      </c>
      <c r="C119" t="s">
        <v>22</v>
      </c>
      <c r="D119" t="s">
        <v>5034</v>
      </c>
      <c r="E119" t="s">
        <v>8417</v>
      </c>
      <c r="F119" t="s">
        <v>8392</v>
      </c>
      <c r="G119">
        <v>6</v>
      </c>
      <c r="H119" t="s">
        <v>8396</v>
      </c>
      <c r="I119" t="s">
        <v>5034</v>
      </c>
      <c r="J119" t="s">
        <v>8395</v>
      </c>
      <c r="K119">
        <v>63</v>
      </c>
      <c r="L119" t="s">
        <v>8395</v>
      </c>
      <c r="M119">
        <v>769190.20229680999</v>
      </c>
      <c r="N119">
        <v>6673492.30883878</v>
      </c>
    </row>
    <row r="120" spans="1:14">
      <c r="A120">
        <v>119</v>
      </c>
      <c r="B120">
        <v>188</v>
      </c>
      <c r="C120" t="s">
        <v>22</v>
      </c>
      <c r="D120" t="s">
        <v>8345</v>
      </c>
      <c r="E120" t="s">
        <v>8346</v>
      </c>
      <c r="F120" t="s">
        <v>8392</v>
      </c>
      <c r="G120">
        <v>71</v>
      </c>
      <c r="H120" t="s">
        <v>8396</v>
      </c>
      <c r="I120" t="s">
        <v>5674</v>
      </c>
      <c r="J120" t="s">
        <v>8395</v>
      </c>
      <c r="K120">
        <v>90</v>
      </c>
      <c r="L120" t="s">
        <v>8395</v>
      </c>
      <c r="M120">
        <v>591737.61736648495</v>
      </c>
      <c r="N120">
        <v>6595400.0739079798</v>
      </c>
    </row>
    <row r="121" spans="1:14">
      <c r="A121">
        <v>120</v>
      </c>
      <c r="B121">
        <v>49</v>
      </c>
      <c r="C121" t="s">
        <v>22</v>
      </c>
      <c r="D121" t="s">
        <v>5459</v>
      </c>
      <c r="E121" t="s">
        <v>5460</v>
      </c>
      <c r="F121" t="s">
        <v>8392</v>
      </c>
      <c r="G121">
        <v>17</v>
      </c>
      <c r="H121" t="s">
        <v>8396</v>
      </c>
      <c r="I121" t="s">
        <v>5459</v>
      </c>
      <c r="J121" t="s">
        <v>8395</v>
      </c>
      <c r="K121">
        <v>63</v>
      </c>
      <c r="L121" t="s">
        <v>8395</v>
      </c>
      <c r="M121">
        <v>683331.668872018</v>
      </c>
      <c r="N121">
        <v>6530345.7028623102</v>
      </c>
    </row>
    <row r="122" spans="1:14">
      <c r="A122">
        <v>121</v>
      </c>
      <c r="B122">
        <v>56</v>
      </c>
      <c r="C122" t="s">
        <v>22</v>
      </c>
      <c r="D122" t="s">
        <v>6545</v>
      </c>
      <c r="E122" t="s">
        <v>6546</v>
      </c>
      <c r="F122" t="s">
        <v>8392</v>
      </c>
      <c r="G122">
        <v>9</v>
      </c>
      <c r="H122" t="s">
        <v>8399</v>
      </c>
      <c r="I122" t="s">
        <v>6545</v>
      </c>
      <c r="J122" t="s">
        <v>8395</v>
      </c>
      <c r="K122">
        <v>63</v>
      </c>
      <c r="L122" t="s">
        <v>8395</v>
      </c>
      <c r="M122">
        <v>969456.22201751499</v>
      </c>
      <c r="N122">
        <v>6520238.7037562896</v>
      </c>
    </row>
    <row r="123" spans="1:14">
      <c r="A123">
        <v>122</v>
      </c>
      <c r="B123">
        <v>103</v>
      </c>
      <c r="C123" t="s">
        <v>22</v>
      </c>
      <c r="D123" t="s">
        <v>5065</v>
      </c>
      <c r="E123" t="s">
        <v>8416</v>
      </c>
      <c r="F123" t="s">
        <v>8392</v>
      </c>
      <c r="G123">
        <v>2</v>
      </c>
      <c r="H123" t="s">
        <v>8399</v>
      </c>
      <c r="I123" t="s">
        <v>5065</v>
      </c>
      <c r="J123" t="s">
        <v>8395</v>
      </c>
      <c r="K123">
        <v>63</v>
      </c>
      <c r="L123" t="s">
        <v>8395</v>
      </c>
      <c r="M123">
        <v>787005.62467220903</v>
      </c>
      <c r="N123">
        <v>6461626.3220683699</v>
      </c>
    </row>
    <row r="124" spans="1:14">
      <c r="A124">
        <v>123</v>
      </c>
      <c r="B124">
        <v>311</v>
      </c>
      <c r="C124" t="s">
        <v>22</v>
      </c>
      <c r="D124" t="s">
        <v>5959</v>
      </c>
      <c r="E124" t="s">
        <v>5960</v>
      </c>
      <c r="F124" t="s">
        <v>8392</v>
      </c>
      <c r="G124">
        <v>6</v>
      </c>
      <c r="H124" t="s">
        <v>8396</v>
      </c>
      <c r="I124" t="s">
        <v>5959</v>
      </c>
      <c r="J124" t="s">
        <v>8395</v>
      </c>
      <c r="K124">
        <v>63</v>
      </c>
      <c r="L124" t="s">
        <v>8395</v>
      </c>
      <c r="M124">
        <v>604117.37399939704</v>
      </c>
      <c r="N124">
        <v>6185203.7971641198</v>
      </c>
    </row>
    <row r="125" spans="1:14">
      <c r="A125">
        <v>124</v>
      </c>
      <c r="B125">
        <v>57</v>
      </c>
      <c r="C125" t="s">
        <v>22</v>
      </c>
      <c r="D125" t="s">
        <v>4110</v>
      </c>
      <c r="E125" t="s">
        <v>4111</v>
      </c>
      <c r="F125" t="s">
        <v>8392</v>
      </c>
      <c r="G125">
        <v>18</v>
      </c>
      <c r="H125" t="s">
        <v>8399</v>
      </c>
      <c r="I125" t="s">
        <v>4110</v>
      </c>
      <c r="J125" t="s">
        <v>8395</v>
      </c>
      <c r="K125">
        <v>45</v>
      </c>
      <c r="L125" t="s">
        <v>8395</v>
      </c>
      <c r="M125">
        <v>984331.99071365595</v>
      </c>
      <c r="N125">
        <v>6516712.4222903997</v>
      </c>
    </row>
    <row r="126" spans="1:14">
      <c r="A126">
        <v>125</v>
      </c>
      <c r="B126">
        <v>273</v>
      </c>
      <c r="C126" t="s">
        <v>22</v>
      </c>
      <c r="D126" t="s">
        <v>4157</v>
      </c>
      <c r="E126" t="s">
        <v>4158</v>
      </c>
      <c r="F126" t="s">
        <v>8392</v>
      </c>
      <c r="G126">
        <v>25</v>
      </c>
      <c r="H126" t="s">
        <v>8396</v>
      </c>
      <c r="I126" t="s">
        <v>4157</v>
      </c>
      <c r="J126" t="s">
        <v>8395</v>
      </c>
      <c r="K126">
        <v>150</v>
      </c>
      <c r="L126" t="s">
        <v>8395</v>
      </c>
      <c r="M126">
        <v>438339.961415553</v>
      </c>
      <c r="N126">
        <v>6208427.3733401299</v>
      </c>
    </row>
    <row r="127" spans="1:14">
      <c r="A127">
        <v>126</v>
      </c>
      <c r="B127">
        <v>269</v>
      </c>
      <c r="C127" t="s">
        <v>22</v>
      </c>
      <c r="D127" t="s">
        <v>4310</v>
      </c>
      <c r="E127" t="s">
        <v>4311</v>
      </c>
      <c r="F127" t="s">
        <v>8392</v>
      </c>
      <c r="G127">
        <v>5</v>
      </c>
      <c r="H127" t="s">
        <v>8399</v>
      </c>
      <c r="I127" t="s">
        <v>4310</v>
      </c>
      <c r="J127" t="s">
        <v>8395</v>
      </c>
      <c r="K127">
        <v>63</v>
      </c>
      <c r="L127" t="s">
        <v>8395</v>
      </c>
      <c r="M127">
        <v>584475.29246308596</v>
      </c>
      <c r="N127">
        <v>6213445.50868777</v>
      </c>
    </row>
    <row r="128" spans="1:14">
      <c r="A128">
        <v>127</v>
      </c>
      <c r="B128">
        <v>164</v>
      </c>
      <c r="C128" t="s">
        <v>22</v>
      </c>
      <c r="D128" t="s">
        <v>3458</v>
      </c>
      <c r="E128" t="s">
        <v>3459</v>
      </c>
      <c r="F128" t="s">
        <v>8392</v>
      </c>
      <c r="G128">
        <v>24</v>
      </c>
      <c r="H128" t="s">
        <v>8399</v>
      </c>
      <c r="I128" t="s">
        <v>3458</v>
      </c>
      <c r="J128" t="s">
        <v>8395</v>
      </c>
      <c r="K128">
        <v>63</v>
      </c>
      <c r="L128" t="s">
        <v>8395</v>
      </c>
      <c r="M128">
        <v>1033295.22946376</v>
      </c>
      <c r="N128">
        <v>6320485.6037269402</v>
      </c>
    </row>
    <row r="129" spans="1:14">
      <c r="A129">
        <v>128</v>
      </c>
      <c r="B129">
        <v>33</v>
      </c>
      <c r="C129" t="s">
        <v>22</v>
      </c>
      <c r="D129" t="s">
        <v>3157</v>
      </c>
      <c r="E129" t="s">
        <v>3158</v>
      </c>
      <c r="F129" t="s">
        <v>8392</v>
      </c>
      <c r="G129">
        <v>6</v>
      </c>
      <c r="H129" t="s">
        <v>8399</v>
      </c>
      <c r="I129" t="s">
        <v>3157</v>
      </c>
      <c r="J129" t="s">
        <v>8395</v>
      </c>
      <c r="K129">
        <v>63</v>
      </c>
      <c r="L129" t="s">
        <v>8395</v>
      </c>
      <c r="M129">
        <v>960525.47624876804</v>
      </c>
      <c r="N129">
        <v>6553136.8915289696</v>
      </c>
    </row>
    <row r="130" spans="1:14">
      <c r="A130">
        <v>129</v>
      </c>
      <c r="B130">
        <v>85</v>
      </c>
      <c r="C130" t="s">
        <v>22</v>
      </c>
      <c r="D130" t="s">
        <v>5875</v>
      </c>
      <c r="E130" t="s">
        <v>5876</v>
      </c>
      <c r="F130" t="s">
        <v>8392</v>
      </c>
      <c r="G130">
        <v>2</v>
      </c>
      <c r="H130" t="s">
        <v>8399</v>
      </c>
      <c r="I130" t="s">
        <v>5875</v>
      </c>
      <c r="J130" t="s">
        <v>8395</v>
      </c>
      <c r="K130">
        <v>45</v>
      </c>
      <c r="L130" t="s">
        <v>8395</v>
      </c>
      <c r="M130">
        <v>959969.14024084201</v>
      </c>
      <c r="N130">
        <v>6480161.2303184504</v>
      </c>
    </row>
    <row r="131" spans="1:14">
      <c r="A131">
        <v>130</v>
      </c>
      <c r="B131">
        <v>51</v>
      </c>
      <c r="C131" t="s">
        <v>22</v>
      </c>
      <c r="D131" t="s">
        <v>7417</v>
      </c>
      <c r="E131" t="s">
        <v>7418</v>
      </c>
      <c r="F131" t="s">
        <v>8392</v>
      </c>
      <c r="G131">
        <v>9</v>
      </c>
      <c r="H131" t="s">
        <v>8399</v>
      </c>
      <c r="I131" t="s">
        <v>7417</v>
      </c>
      <c r="J131" t="s">
        <v>8395</v>
      </c>
      <c r="K131">
        <v>45</v>
      </c>
      <c r="L131" t="s">
        <v>8395</v>
      </c>
      <c r="M131">
        <v>984700.49173975503</v>
      </c>
      <c r="N131">
        <v>6523012.7172983997</v>
      </c>
    </row>
    <row r="132" spans="1:14">
      <c r="A132">
        <v>131</v>
      </c>
      <c r="B132">
        <v>50</v>
      </c>
      <c r="C132" t="s">
        <v>22</v>
      </c>
      <c r="D132" t="s">
        <v>6894</v>
      </c>
      <c r="E132" t="s">
        <v>2057</v>
      </c>
      <c r="F132" t="s">
        <v>8392</v>
      </c>
      <c r="G132">
        <v>41</v>
      </c>
      <c r="H132" t="s">
        <v>8398</v>
      </c>
      <c r="I132" t="s">
        <v>6894</v>
      </c>
      <c r="J132" t="s">
        <v>8395</v>
      </c>
      <c r="K132">
        <v>45</v>
      </c>
      <c r="L132" t="s">
        <v>8395</v>
      </c>
      <c r="M132">
        <v>982493.35249963903</v>
      </c>
      <c r="N132">
        <v>6526682.1713908697</v>
      </c>
    </row>
    <row r="133" spans="1:14">
      <c r="A133">
        <v>132</v>
      </c>
      <c r="B133">
        <v>124</v>
      </c>
      <c r="C133" t="s">
        <v>22</v>
      </c>
      <c r="D133" t="s">
        <v>3386</v>
      </c>
      <c r="E133" t="s">
        <v>3387</v>
      </c>
      <c r="F133" t="s">
        <v>8392</v>
      </c>
      <c r="G133">
        <v>29</v>
      </c>
      <c r="H133" t="s">
        <v>8396</v>
      </c>
      <c r="I133" t="s">
        <v>3386</v>
      </c>
      <c r="J133" t="s">
        <v>8395</v>
      </c>
      <c r="K133">
        <v>63</v>
      </c>
      <c r="L133" t="s">
        <v>8395</v>
      </c>
      <c r="M133">
        <v>856212.92409948003</v>
      </c>
      <c r="N133">
        <v>6441465.33375319</v>
      </c>
    </row>
    <row r="134" spans="1:14">
      <c r="A134">
        <v>133</v>
      </c>
      <c r="B134">
        <v>262</v>
      </c>
      <c r="C134" t="s">
        <v>22</v>
      </c>
      <c r="D134" t="s">
        <v>8156</v>
      </c>
      <c r="E134" t="s">
        <v>8156</v>
      </c>
      <c r="F134" t="s">
        <v>8397</v>
      </c>
      <c r="G134">
        <v>10</v>
      </c>
      <c r="H134" t="s">
        <v>8399</v>
      </c>
      <c r="I134" t="s">
        <v>8156</v>
      </c>
      <c r="J134" t="s">
        <v>8395</v>
      </c>
      <c r="K134">
        <v>63</v>
      </c>
      <c r="L134" t="s">
        <v>8395</v>
      </c>
      <c r="M134">
        <v>423417.420460233</v>
      </c>
      <c r="N134">
        <v>6221269.3989718398</v>
      </c>
    </row>
    <row r="135" spans="1:14">
      <c r="A135">
        <v>134</v>
      </c>
      <c r="B135">
        <v>284</v>
      </c>
      <c r="C135" t="s">
        <v>22</v>
      </c>
      <c r="D135" t="s">
        <v>3919</v>
      </c>
      <c r="E135" t="s">
        <v>3920</v>
      </c>
      <c r="F135" t="s">
        <v>8392</v>
      </c>
      <c r="G135">
        <v>10</v>
      </c>
      <c r="H135" t="s">
        <v>8399</v>
      </c>
      <c r="I135" t="s">
        <v>3919</v>
      </c>
      <c r="J135" t="s">
        <v>8395</v>
      </c>
      <c r="K135">
        <v>63</v>
      </c>
      <c r="L135" t="s">
        <v>8395</v>
      </c>
      <c r="M135">
        <v>481662.73690223298</v>
      </c>
      <c r="N135">
        <v>6202666.2621917296</v>
      </c>
    </row>
    <row r="136" spans="1:14">
      <c r="A136">
        <v>135</v>
      </c>
      <c r="B136">
        <v>230</v>
      </c>
      <c r="C136" t="s">
        <v>22</v>
      </c>
      <c r="D136" t="s">
        <v>818</v>
      </c>
      <c r="E136" t="s">
        <v>819</v>
      </c>
      <c r="F136" t="s">
        <v>8392</v>
      </c>
      <c r="G136">
        <v>11</v>
      </c>
      <c r="H136" t="s">
        <v>8398</v>
      </c>
      <c r="I136" t="s">
        <v>818</v>
      </c>
      <c r="J136" t="s">
        <v>8395</v>
      </c>
      <c r="K136">
        <v>63</v>
      </c>
      <c r="L136" t="s">
        <v>8395</v>
      </c>
      <c r="M136">
        <v>675690.66212902602</v>
      </c>
      <c r="N136">
        <v>6336564.55204973</v>
      </c>
    </row>
    <row r="137" spans="1:14">
      <c r="A137">
        <v>136</v>
      </c>
      <c r="B137">
        <v>59</v>
      </c>
      <c r="C137" t="s">
        <v>22</v>
      </c>
      <c r="D137" t="s">
        <v>5867</v>
      </c>
      <c r="E137" t="s">
        <v>5868</v>
      </c>
      <c r="F137" t="s">
        <v>8392</v>
      </c>
      <c r="G137">
        <v>9</v>
      </c>
      <c r="H137" t="s">
        <v>8399</v>
      </c>
      <c r="I137" t="s">
        <v>5867</v>
      </c>
      <c r="J137" t="s">
        <v>8395</v>
      </c>
      <c r="K137">
        <v>45</v>
      </c>
      <c r="L137" t="s">
        <v>8395</v>
      </c>
      <c r="M137">
        <v>963493.47686744295</v>
      </c>
      <c r="N137">
        <v>6516769.5202935301</v>
      </c>
    </row>
    <row r="138" spans="1:14">
      <c r="A138">
        <v>137</v>
      </c>
      <c r="B138">
        <v>45</v>
      </c>
      <c r="C138" t="s">
        <v>22</v>
      </c>
      <c r="D138" t="s">
        <v>2499</v>
      </c>
      <c r="E138" t="s">
        <v>2500</v>
      </c>
      <c r="F138" t="s">
        <v>8392</v>
      </c>
      <c r="G138">
        <v>4</v>
      </c>
      <c r="H138" t="s">
        <v>8399</v>
      </c>
      <c r="I138" t="s">
        <v>2499</v>
      </c>
      <c r="J138" t="s">
        <v>8395</v>
      </c>
      <c r="K138">
        <v>63</v>
      </c>
      <c r="L138" t="s">
        <v>8395</v>
      </c>
      <c r="M138">
        <v>987226.00825771794</v>
      </c>
      <c r="N138">
        <v>6535066.20870292</v>
      </c>
    </row>
    <row r="139" spans="1:14">
      <c r="A139">
        <v>138</v>
      </c>
      <c r="B139">
        <v>90</v>
      </c>
      <c r="C139" t="s">
        <v>22</v>
      </c>
      <c r="D139" t="s">
        <v>4536</v>
      </c>
      <c r="E139" t="s">
        <v>4536</v>
      </c>
      <c r="F139" t="s">
        <v>8392</v>
      </c>
      <c r="G139">
        <v>30</v>
      </c>
      <c r="H139" t="s">
        <v>8399</v>
      </c>
      <c r="I139" t="s">
        <v>4536</v>
      </c>
      <c r="J139" t="s">
        <v>8395</v>
      </c>
      <c r="K139">
        <v>45</v>
      </c>
      <c r="L139" t="s">
        <v>8395</v>
      </c>
      <c r="M139">
        <v>961161.42628399795</v>
      </c>
      <c r="N139">
        <v>6465948.9523982201</v>
      </c>
    </row>
    <row r="140" spans="1:14">
      <c r="A140">
        <v>139</v>
      </c>
      <c r="B140">
        <v>115</v>
      </c>
      <c r="C140" t="s">
        <v>22</v>
      </c>
      <c r="D140" t="s">
        <v>196</v>
      </c>
      <c r="E140" t="s">
        <v>197</v>
      </c>
      <c r="F140" t="s">
        <v>8392</v>
      </c>
      <c r="G140">
        <v>38</v>
      </c>
      <c r="H140" t="s">
        <v>8396</v>
      </c>
      <c r="I140" t="s">
        <v>196</v>
      </c>
      <c r="J140" t="s">
        <v>8395</v>
      </c>
      <c r="K140">
        <v>63</v>
      </c>
      <c r="L140" t="s">
        <v>8395</v>
      </c>
      <c r="M140">
        <v>877322.30016554205</v>
      </c>
      <c r="N140">
        <v>6444846.84523704</v>
      </c>
    </row>
    <row r="141" spans="1:14">
      <c r="A141">
        <v>140</v>
      </c>
      <c r="B141">
        <v>223</v>
      </c>
      <c r="C141" t="s">
        <v>22</v>
      </c>
      <c r="D141" t="s">
        <v>2274</v>
      </c>
      <c r="E141" t="s">
        <v>2275</v>
      </c>
      <c r="F141" t="s">
        <v>8392</v>
      </c>
      <c r="G141">
        <v>41</v>
      </c>
      <c r="H141" t="s">
        <v>8396</v>
      </c>
      <c r="I141" t="s">
        <v>2274</v>
      </c>
      <c r="J141" t="s">
        <v>8395</v>
      </c>
      <c r="K141">
        <v>63</v>
      </c>
      <c r="L141" t="s">
        <v>8395</v>
      </c>
      <c r="M141">
        <v>690225.54011600697</v>
      </c>
      <c r="N141">
        <v>6376301.9376924904</v>
      </c>
    </row>
    <row r="142" spans="1:14">
      <c r="A142">
        <v>141</v>
      </c>
      <c r="B142">
        <v>222</v>
      </c>
      <c r="C142" t="s">
        <v>22</v>
      </c>
      <c r="D142" t="s">
        <v>8137</v>
      </c>
      <c r="E142" t="s">
        <v>8138</v>
      </c>
      <c r="F142" t="s">
        <v>8392</v>
      </c>
      <c r="G142">
        <v>45</v>
      </c>
      <c r="H142" t="s">
        <v>8396</v>
      </c>
      <c r="I142" t="s">
        <v>8137</v>
      </c>
      <c r="J142" t="s">
        <v>3575</v>
      </c>
      <c r="K142">
        <v>225</v>
      </c>
      <c r="L142">
        <v>63</v>
      </c>
      <c r="M142">
        <v>668107.51682355197</v>
      </c>
      <c r="N142">
        <v>6387958.0228345199</v>
      </c>
    </row>
    <row r="143" spans="1:14">
      <c r="A143">
        <v>142</v>
      </c>
      <c r="B143">
        <v>218</v>
      </c>
      <c r="C143" t="s">
        <v>22</v>
      </c>
      <c r="D143" t="s">
        <v>4328</v>
      </c>
      <c r="E143" t="s">
        <v>4329</v>
      </c>
      <c r="F143" t="s">
        <v>8392</v>
      </c>
      <c r="G143">
        <v>125</v>
      </c>
      <c r="H143" t="s">
        <v>8396</v>
      </c>
      <c r="I143" t="s">
        <v>4328</v>
      </c>
      <c r="J143" t="s">
        <v>3575</v>
      </c>
      <c r="K143">
        <v>225</v>
      </c>
      <c r="L143">
        <v>63</v>
      </c>
      <c r="M143">
        <v>670853.85676470597</v>
      </c>
      <c r="N143">
        <v>6400090.7607969902</v>
      </c>
    </row>
    <row r="144" spans="1:14">
      <c r="A144">
        <v>143</v>
      </c>
      <c r="B144">
        <v>159</v>
      </c>
      <c r="C144" t="s">
        <v>22</v>
      </c>
      <c r="D144" t="s">
        <v>4096</v>
      </c>
      <c r="E144" t="s">
        <v>4097</v>
      </c>
      <c r="F144" t="s">
        <v>8392</v>
      </c>
      <c r="G144">
        <v>8</v>
      </c>
      <c r="H144" t="s">
        <v>8399</v>
      </c>
      <c r="I144" t="s">
        <v>4096</v>
      </c>
      <c r="J144" t="s">
        <v>8395</v>
      </c>
      <c r="K144">
        <v>63</v>
      </c>
      <c r="L144" t="s">
        <v>8395</v>
      </c>
      <c r="M144">
        <v>1042150.41625311</v>
      </c>
      <c r="N144">
        <v>6333226.6985524297</v>
      </c>
    </row>
    <row r="145" spans="1:14">
      <c r="A145">
        <v>144</v>
      </c>
      <c r="B145">
        <v>96</v>
      </c>
      <c r="C145" t="s">
        <v>22</v>
      </c>
      <c r="D145" t="s">
        <v>3529</v>
      </c>
      <c r="E145" t="s">
        <v>8415</v>
      </c>
      <c r="F145" t="s">
        <v>8392</v>
      </c>
      <c r="G145">
        <v>14</v>
      </c>
      <c r="H145" t="s">
        <v>8399</v>
      </c>
      <c r="I145" t="s">
        <v>3529</v>
      </c>
      <c r="J145" t="s">
        <v>8395</v>
      </c>
      <c r="K145">
        <v>45</v>
      </c>
      <c r="L145" t="s">
        <v>8395</v>
      </c>
      <c r="M145">
        <v>968413.03448582196</v>
      </c>
      <c r="N145">
        <v>6461323.7694876501</v>
      </c>
    </row>
    <row r="146" spans="1:14">
      <c r="A146">
        <v>145</v>
      </c>
      <c r="B146">
        <v>221</v>
      </c>
      <c r="C146" t="s">
        <v>22</v>
      </c>
      <c r="D146" t="s">
        <v>2279</v>
      </c>
      <c r="E146" t="s">
        <v>2280</v>
      </c>
      <c r="F146" t="s">
        <v>8392</v>
      </c>
      <c r="G146">
        <v>10</v>
      </c>
      <c r="H146" t="s">
        <v>8396</v>
      </c>
      <c r="I146" t="s">
        <v>2279</v>
      </c>
      <c r="J146" t="s">
        <v>8395</v>
      </c>
      <c r="K146">
        <v>63</v>
      </c>
      <c r="L146" t="s">
        <v>8395</v>
      </c>
      <c r="M146">
        <v>665318.898255273</v>
      </c>
      <c r="N146">
        <v>6391908.6999407997</v>
      </c>
    </row>
    <row r="147" spans="1:14">
      <c r="A147">
        <v>146</v>
      </c>
      <c r="B147">
        <v>212</v>
      </c>
      <c r="C147" t="s">
        <v>22</v>
      </c>
      <c r="D147" t="s">
        <v>6466</v>
      </c>
      <c r="E147" t="s">
        <v>6467</v>
      </c>
      <c r="F147" t="s">
        <v>8392</v>
      </c>
      <c r="G147">
        <v>5</v>
      </c>
      <c r="H147" t="s">
        <v>8396</v>
      </c>
      <c r="I147" t="s">
        <v>6466</v>
      </c>
      <c r="J147" t="s">
        <v>8395</v>
      </c>
      <c r="K147">
        <v>63</v>
      </c>
      <c r="L147" t="s">
        <v>8395</v>
      </c>
      <c r="M147">
        <v>612431.94216579397</v>
      </c>
      <c r="N147">
        <v>6427987.5738546597</v>
      </c>
    </row>
    <row r="148" spans="1:14">
      <c r="A148">
        <v>147</v>
      </c>
      <c r="B148">
        <v>187</v>
      </c>
      <c r="C148" t="s">
        <v>22</v>
      </c>
      <c r="D148" t="s">
        <v>3584</v>
      </c>
      <c r="E148" t="s">
        <v>3585</v>
      </c>
      <c r="F148" t="s">
        <v>8392</v>
      </c>
      <c r="G148">
        <v>30</v>
      </c>
      <c r="H148" t="s">
        <v>8396</v>
      </c>
      <c r="I148" t="s">
        <v>3584</v>
      </c>
      <c r="J148" t="s">
        <v>8395</v>
      </c>
      <c r="K148">
        <v>63</v>
      </c>
      <c r="L148" t="s">
        <v>8395</v>
      </c>
      <c r="M148">
        <v>774800.237114458</v>
      </c>
      <c r="N148">
        <v>6378356.6118517397</v>
      </c>
    </row>
    <row r="149" spans="1:14">
      <c r="A149">
        <v>148</v>
      </c>
      <c r="B149">
        <v>104</v>
      </c>
      <c r="C149" t="s">
        <v>22</v>
      </c>
      <c r="D149" t="s">
        <v>2704</v>
      </c>
      <c r="E149" t="s">
        <v>2705</v>
      </c>
      <c r="F149" t="s">
        <v>8392</v>
      </c>
      <c r="G149">
        <v>11</v>
      </c>
      <c r="H149" t="s">
        <v>8396</v>
      </c>
      <c r="I149" t="s">
        <v>2704</v>
      </c>
      <c r="J149" t="s">
        <v>8395</v>
      </c>
      <c r="K149">
        <v>63</v>
      </c>
      <c r="L149" t="s">
        <v>8395</v>
      </c>
      <c r="M149">
        <v>903861.05505190196</v>
      </c>
      <c r="N149">
        <v>6459856.5917671397</v>
      </c>
    </row>
    <row r="150" spans="1:14">
      <c r="A150">
        <v>149</v>
      </c>
      <c r="B150">
        <v>97</v>
      </c>
      <c r="C150" t="s">
        <v>22</v>
      </c>
      <c r="D150" t="s">
        <v>8274</v>
      </c>
      <c r="E150" t="s">
        <v>8275</v>
      </c>
      <c r="F150" t="s">
        <v>8392</v>
      </c>
      <c r="G150">
        <v>146</v>
      </c>
      <c r="H150" t="s">
        <v>8396</v>
      </c>
      <c r="I150" t="s">
        <v>8274</v>
      </c>
      <c r="J150" t="s">
        <v>8395</v>
      </c>
      <c r="K150">
        <v>225</v>
      </c>
      <c r="L150" t="s">
        <v>8395</v>
      </c>
      <c r="M150">
        <v>973047.95025808294</v>
      </c>
      <c r="N150">
        <v>6460590.5220063701</v>
      </c>
    </row>
    <row r="151" spans="1:14">
      <c r="A151">
        <v>150</v>
      </c>
      <c r="B151">
        <v>2</v>
      </c>
      <c r="C151" t="s">
        <v>22</v>
      </c>
      <c r="D151" t="s">
        <v>431</v>
      </c>
      <c r="E151" t="s">
        <v>432</v>
      </c>
      <c r="F151" t="s">
        <v>8411</v>
      </c>
      <c r="G151">
        <v>98</v>
      </c>
      <c r="H151" t="s">
        <v>8399</v>
      </c>
      <c r="I151" t="s">
        <v>431</v>
      </c>
      <c r="J151" t="s">
        <v>8395</v>
      </c>
      <c r="K151">
        <v>225</v>
      </c>
      <c r="L151" t="s">
        <v>8395</v>
      </c>
      <c r="M151">
        <v>1062775.75027761</v>
      </c>
      <c r="N151">
        <v>6855348.5587329697</v>
      </c>
    </row>
    <row r="152" spans="1:14">
      <c r="A152">
        <v>151</v>
      </c>
      <c r="B152">
        <v>133</v>
      </c>
      <c r="C152" t="s">
        <v>22</v>
      </c>
      <c r="D152" t="s">
        <v>6793</v>
      </c>
      <c r="E152" t="s">
        <v>6793</v>
      </c>
      <c r="F152" t="s">
        <v>8392</v>
      </c>
      <c r="G152">
        <v>21</v>
      </c>
      <c r="H152" t="s">
        <v>8396</v>
      </c>
      <c r="I152" t="s">
        <v>6793</v>
      </c>
      <c r="J152" t="s">
        <v>8395</v>
      </c>
      <c r="K152">
        <v>225</v>
      </c>
      <c r="L152" t="s">
        <v>8395</v>
      </c>
      <c r="M152">
        <v>697034.60338039102</v>
      </c>
      <c r="N152">
        <v>6422832.9158061296</v>
      </c>
    </row>
    <row r="153" spans="1:14">
      <c r="A153">
        <v>152</v>
      </c>
      <c r="B153">
        <v>320</v>
      </c>
      <c r="C153" t="s">
        <v>22</v>
      </c>
      <c r="D153" t="s">
        <v>5365</v>
      </c>
      <c r="E153" t="s">
        <v>5366</v>
      </c>
      <c r="F153" t="s">
        <v>8397</v>
      </c>
      <c r="G153">
        <v>8</v>
      </c>
      <c r="H153" t="s">
        <v>8398</v>
      </c>
      <c r="I153" t="s">
        <v>5365</v>
      </c>
      <c r="J153" t="s">
        <v>8395</v>
      </c>
      <c r="K153">
        <v>63</v>
      </c>
      <c r="L153" t="s">
        <v>8395</v>
      </c>
      <c r="M153">
        <v>620689.12959415896</v>
      </c>
      <c r="N153">
        <v>6160783.9882906396</v>
      </c>
    </row>
    <row r="154" spans="1:14">
      <c r="A154">
        <v>153</v>
      </c>
      <c r="B154">
        <v>108</v>
      </c>
      <c r="C154" t="s">
        <v>22</v>
      </c>
      <c r="D154" t="s">
        <v>2441</v>
      </c>
      <c r="E154" t="s">
        <v>2441</v>
      </c>
      <c r="F154" t="s">
        <v>8392</v>
      </c>
      <c r="G154">
        <v>5</v>
      </c>
      <c r="H154" t="s">
        <v>8399</v>
      </c>
      <c r="I154" t="s">
        <v>2441</v>
      </c>
      <c r="J154" t="s">
        <v>8395</v>
      </c>
      <c r="K154">
        <v>63</v>
      </c>
      <c r="L154" t="s">
        <v>8395</v>
      </c>
      <c r="M154">
        <v>933803.65561068302</v>
      </c>
      <c r="N154">
        <v>6453353.642209</v>
      </c>
    </row>
    <row r="155" spans="1:14">
      <c r="A155">
        <v>154</v>
      </c>
      <c r="B155">
        <v>285</v>
      </c>
      <c r="C155" t="s">
        <v>22</v>
      </c>
      <c r="D155" t="s">
        <v>4564</v>
      </c>
      <c r="E155" t="s">
        <v>4565</v>
      </c>
      <c r="F155" t="s">
        <v>8392</v>
      </c>
      <c r="G155">
        <v>31</v>
      </c>
      <c r="H155" t="s">
        <v>8399</v>
      </c>
      <c r="I155" t="s">
        <v>4564</v>
      </c>
      <c r="J155" t="s">
        <v>8395</v>
      </c>
      <c r="K155">
        <v>150</v>
      </c>
      <c r="L155" t="s">
        <v>8395</v>
      </c>
      <c r="M155">
        <v>432085.10344864702</v>
      </c>
      <c r="N155">
        <v>6202839.9677607203</v>
      </c>
    </row>
    <row r="156" spans="1:14">
      <c r="A156">
        <v>155</v>
      </c>
      <c r="B156">
        <v>109</v>
      </c>
      <c r="C156" t="s">
        <v>22</v>
      </c>
      <c r="D156" t="s">
        <v>3043</v>
      </c>
      <c r="E156" t="s">
        <v>3044</v>
      </c>
      <c r="F156" t="s">
        <v>8392</v>
      </c>
      <c r="G156">
        <v>13</v>
      </c>
      <c r="H156" t="s">
        <v>8398</v>
      </c>
      <c r="I156" t="s">
        <v>3043</v>
      </c>
      <c r="J156" t="s">
        <v>8395</v>
      </c>
      <c r="K156">
        <v>63</v>
      </c>
      <c r="L156" t="s">
        <v>8395</v>
      </c>
      <c r="M156">
        <v>795356.54615561501</v>
      </c>
      <c r="N156">
        <v>6452663.4957203902</v>
      </c>
    </row>
    <row r="157" spans="1:14">
      <c r="A157">
        <v>156</v>
      </c>
      <c r="B157">
        <v>54</v>
      </c>
      <c r="C157" t="s">
        <v>22</v>
      </c>
      <c r="D157" t="s">
        <v>601</v>
      </c>
      <c r="E157" t="s">
        <v>602</v>
      </c>
      <c r="F157" t="s">
        <v>8392</v>
      </c>
      <c r="G157">
        <v>2</v>
      </c>
      <c r="H157" t="s">
        <v>8399</v>
      </c>
      <c r="I157" t="s">
        <v>1352</v>
      </c>
      <c r="J157" t="s">
        <v>8395</v>
      </c>
      <c r="K157">
        <v>63</v>
      </c>
      <c r="L157" t="s">
        <v>8395</v>
      </c>
      <c r="M157">
        <v>855297.11788158305</v>
      </c>
      <c r="N157">
        <v>6522379.5093595702</v>
      </c>
    </row>
    <row r="158" spans="1:14">
      <c r="A158">
        <v>157</v>
      </c>
      <c r="B158">
        <v>60</v>
      </c>
      <c r="C158" t="s">
        <v>22</v>
      </c>
      <c r="D158" t="s">
        <v>5722</v>
      </c>
      <c r="E158" t="s">
        <v>5723</v>
      </c>
      <c r="F158" t="s">
        <v>8404</v>
      </c>
      <c r="G158">
        <v>81</v>
      </c>
      <c r="H158" t="s">
        <v>8399</v>
      </c>
      <c r="I158" t="s">
        <v>5722</v>
      </c>
      <c r="J158" t="s">
        <v>8395</v>
      </c>
      <c r="K158">
        <v>63</v>
      </c>
      <c r="L158" t="s">
        <v>8395</v>
      </c>
      <c r="M158">
        <v>842615.62341356697</v>
      </c>
      <c r="N158">
        <v>6513446.6943014804</v>
      </c>
    </row>
    <row r="159" spans="1:14">
      <c r="A159">
        <v>158</v>
      </c>
      <c r="B159">
        <v>83</v>
      </c>
      <c r="C159" t="s">
        <v>22</v>
      </c>
      <c r="D159" t="s">
        <v>3925</v>
      </c>
      <c r="E159" t="s">
        <v>3926</v>
      </c>
      <c r="F159" t="s">
        <v>8392</v>
      </c>
      <c r="G159">
        <v>32</v>
      </c>
      <c r="H159" t="s">
        <v>8396</v>
      </c>
      <c r="I159" t="s">
        <v>3925</v>
      </c>
      <c r="J159" t="s">
        <v>8395</v>
      </c>
      <c r="K159">
        <v>63</v>
      </c>
      <c r="L159" t="s">
        <v>8395</v>
      </c>
      <c r="M159">
        <v>795964.21751211595</v>
      </c>
      <c r="N159">
        <v>6484668.2294594301</v>
      </c>
    </row>
    <row r="160" spans="1:14">
      <c r="A160">
        <v>159</v>
      </c>
      <c r="B160">
        <v>37</v>
      </c>
      <c r="C160" t="s">
        <v>22</v>
      </c>
      <c r="D160" t="s">
        <v>2501</v>
      </c>
      <c r="E160" t="s">
        <v>2495</v>
      </c>
      <c r="F160" t="s">
        <v>8392</v>
      </c>
      <c r="G160">
        <v>4</v>
      </c>
      <c r="H160" t="s">
        <v>8399</v>
      </c>
      <c r="I160" t="s">
        <v>2501</v>
      </c>
      <c r="J160" t="s">
        <v>8395</v>
      </c>
      <c r="K160">
        <v>45</v>
      </c>
      <c r="L160" t="s">
        <v>8395</v>
      </c>
      <c r="M160">
        <v>989125.658817627</v>
      </c>
      <c r="N160">
        <v>6543865.5197999803</v>
      </c>
    </row>
    <row r="161" spans="1:14">
      <c r="A161">
        <v>160</v>
      </c>
      <c r="B161">
        <v>130</v>
      </c>
      <c r="C161" t="s">
        <v>22</v>
      </c>
      <c r="D161" t="s">
        <v>2891</v>
      </c>
      <c r="E161" t="s">
        <v>2892</v>
      </c>
      <c r="F161" t="s">
        <v>8392</v>
      </c>
      <c r="G161">
        <v>32</v>
      </c>
      <c r="H161" t="s">
        <v>8396</v>
      </c>
      <c r="I161" t="s">
        <v>2891</v>
      </c>
      <c r="J161" t="s">
        <v>8395</v>
      </c>
      <c r="K161">
        <v>63</v>
      </c>
      <c r="L161" t="s">
        <v>8395</v>
      </c>
      <c r="M161">
        <v>754170.93662033801</v>
      </c>
      <c r="N161">
        <v>6428726.60856352</v>
      </c>
    </row>
    <row r="162" spans="1:14">
      <c r="A162">
        <v>161</v>
      </c>
      <c r="B162">
        <v>157</v>
      </c>
      <c r="C162" t="s">
        <v>22</v>
      </c>
      <c r="D162" t="s">
        <v>4315</v>
      </c>
      <c r="E162" t="s">
        <v>4316</v>
      </c>
      <c r="F162" t="s">
        <v>8392</v>
      </c>
      <c r="G162">
        <v>13</v>
      </c>
      <c r="H162" t="s">
        <v>8396</v>
      </c>
      <c r="I162" t="s">
        <v>4315</v>
      </c>
      <c r="J162" t="s">
        <v>8395</v>
      </c>
      <c r="K162">
        <v>63</v>
      </c>
      <c r="L162" t="s">
        <v>8395</v>
      </c>
      <c r="M162">
        <v>1069453.14296029</v>
      </c>
      <c r="N162">
        <v>6335184.3670934597</v>
      </c>
    </row>
    <row r="163" spans="1:14">
      <c r="A163">
        <v>162</v>
      </c>
      <c r="B163">
        <v>127</v>
      </c>
      <c r="C163" t="s">
        <v>22</v>
      </c>
      <c r="D163" t="s">
        <v>2790</v>
      </c>
      <c r="E163" t="s">
        <v>2791</v>
      </c>
      <c r="F163" t="s">
        <v>8392</v>
      </c>
      <c r="G163">
        <v>9</v>
      </c>
      <c r="H163" t="s">
        <v>8396</v>
      </c>
      <c r="I163" t="s">
        <v>2790</v>
      </c>
      <c r="J163" t="s">
        <v>8395</v>
      </c>
      <c r="K163">
        <v>63</v>
      </c>
      <c r="L163" t="s">
        <v>8395</v>
      </c>
      <c r="M163">
        <v>878183.05369531899</v>
      </c>
      <c r="N163">
        <v>6432131.4168254798</v>
      </c>
    </row>
    <row r="164" spans="1:14">
      <c r="A164">
        <v>163</v>
      </c>
      <c r="B164">
        <v>86</v>
      </c>
      <c r="C164" t="s">
        <v>22</v>
      </c>
      <c r="D164" t="s">
        <v>254</v>
      </c>
      <c r="E164" t="s">
        <v>255</v>
      </c>
      <c r="F164" t="s">
        <v>8392</v>
      </c>
      <c r="G164">
        <v>12</v>
      </c>
      <c r="H164" t="s">
        <v>8399</v>
      </c>
      <c r="I164" t="s">
        <v>254</v>
      </c>
      <c r="J164" t="s">
        <v>8395</v>
      </c>
      <c r="K164">
        <v>45</v>
      </c>
      <c r="L164" t="s">
        <v>8395</v>
      </c>
      <c r="M164">
        <v>957690.94310024194</v>
      </c>
      <c r="N164">
        <v>6474793.0677948799</v>
      </c>
    </row>
    <row r="165" spans="1:14">
      <c r="A165">
        <v>164</v>
      </c>
      <c r="B165">
        <v>266</v>
      </c>
      <c r="C165" t="s">
        <v>22</v>
      </c>
      <c r="D165" t="s">
        <v>5357</v>
      </c>
      <c r="E165" t="s">
        <v>5358</v>
      </c>
      <c r="F165" t="s">
        <v>8392</v>
      </c>
      <c r="G165">
        <v>21</v>
      </c>
      <c r="H165" t="s">
        <v>8399</v>
      </c>
      <c r="I165" t="s">
        <v>5357</v>
      </c>
      <c r="J165" t="s">
        <v>8395</v>
      </c>
      <c r="K165">
        <v>150</v>
      </c>
      <c r="L165" t="s">
        <v>8395</v>
      </c>
      <c r="M165">
        <v>443940.48653516499</v>
      </c>
      <c r="N165">
        <v>6212805.5538581796</v>
      </c>
    </row>
    <row r="166" spans="1:14">
      <c r="A166">
        <v>165</v>
      </c>
      <c r="B166">
        <v>94</v>
      </c>
      <c r="C166" t="s">
        <v>22</v>
      </c>
      <c r="D166" t="s">
        <v>7727</v>
      </c>
      <c r="E166" t="s">
        <v>7728</v>
      </c>
      <c r="F166" t="s">
        <v>8392</v>
      </c>
      <c r="G166">
        <v>484</v>
      </c>
      <c r="H166" t="s">
        <v>8398</v>
      </c>
      <c r="I166" t="s">
        <v>2377</v>
      </c>
      <c r="J166" t="s">
        <v>8395</v>
      </c>
      <c r="K166">
        <v>225</v>
      </c>
      <c r="L166" t="s">
        <v>8395</v>
      </c>
      <c r="M166">
        <v>1000149.45540935</v>
      </c>
      <c r="N166">
        <v>6468767.4249881096</v>
      </c>
    </row>
    <row r="167" spans="1:14">
      <c r="A167">
        <v>166</v>
      </c>
      <c r="B167">
        <v>236</v>
      </c>
      <c r="C167" t="s">
        <v>22</v>
      </c>
      <c r="D167" t="s">
        <v>144</v>
      </c>
      <c r="E167" t="s">
        <v>145</v>
      </c>
      <c r="F167" t="s">
        <v>8392</v>
      </c>
      <c r="G167">
        <v>19</v>
      </c>
      <c r="H167" t="s">
        <v>8396</v>
      </c>
      <c r="I167" t="s">
        <v>144</v>
      </c>
      <c r="J167" t="s">
        <v>8395</v>
      </c>
      <c r="K167">
        <v>63</v>
      </c>
      <c r="L167" t="s">
        <v>8395</v>
      </c>
      <c r="M167">
        <v>664173.04670219298</v>
      </c>
      <c r="N167">
        <v>6320766.7635750398</v>
      </c>
    </row>
    <row r="168" spans="1:14">
      <c r="A168">
        <v>167</v>
      </c>
      <c r="B168">
        <v>48</v>
      </c>
      <c r="C168" t="s">
        <v>22</v>
      </c>
      <c r="D168" t="s">
        <v>6334</v>
      </c>
      <c r="E168" t="s">
        <v>6335</v>
      </c>
      <c r="F168" t="s">
        <v>8404</v>
      </c>
      <c r="G168">
        <v>41</v>
      </c>
      <c r="H168" t="s">
        <v>8399</v>
      </c>
      <c r="I168" t="s">
        <v>6334</v>
      </c>
      <c r="J168" t="s">
        <v>8395</v>
      </c>
      <c r="K168">
        <v>63</v>
      </c>
      <c r="L168" t="s">
        <v>8395</v>
      </c>
      <c r="M168">
        <v>887430.061290137</v>
      </c>
      <c r="N168">
        <v>6533188.2083818</v>
      </c>
    </row>
    <row r="169" spans="1:14">
      <c r="A169">
        <v>168</v>
      </c>
      <c r="B169">
        <v>93</v>
      </c>
      <c r="C169" t="s">
        <v>22</v>
      </c>
      <c r="D169" t="s">
        <v>381</v>
      </c>
      <c r="E169" t="s">
        <v>382</v>
      </c>
      <c r="F169" t="s">
        <v>8392</v>
      </c>
      <c r="G169">
        <v>12</v>
      </c>
      <c r="H169" t="s">
        <v>8399</v>
      </c>
      <c r="I169" t="s">
        <v>381</v>
      </c>
      <c r="J169" t="s">
        <v>8395</v>
      </c>
      <c r="K169">
        <v>63</v>
      </c>
      <c r="L169" t="s">
        <v>8395</v>
      </c>
      <c r="M169">
        <v>990595.44241724804</v>
      </c>
      <c r="N169">
        <v>6466041.3833515598</v>
      </c>
    </row>
    <row r="170" spans="1:14">
      <c r="A170">
        <v>169</v>
      </c>
      <c r="B170">
        <v>98</v>
      </c>
      <c r="C170" t="s">
        <v>22</v>
      </c>
      <c r="D170" t="s">
        <v>4335</v>
      </c>
      <c r="E170" t="s">
        <v>4336</v>
      </c>
      <c r="F170" t="s">
        <v>8392</v>
      </c>
      <c r="G170">
        <v>46</v>
      </c>
      <c r="H170" t="s">
        <v>8399</v>
      </c>
      <c r="I170" t="s">
        <v>4335</v>
      </c>
      <c r="J170" t="s">
        <v>8395</v>
      </c>
      <c r="K170">
        <v>63</v>
      </c>
      <c r="L170" t="s">
        <v>8395</v>
      </c>
      <c r="M170">
        <v>909007.96101952298</v>
      </c>
      <c r="N170">
        <v>6465736.7994499896</v>
      </c>
    </row>
    <row r="171" spans="1:14">
      <c r="A171">
        <v>170</v>
      </c>
      <c r="B171">
        <v>29</v>
      </c>
      <c r="C171" t="s">
        <v>22</v>
      </c>
      <c r="D171" t="s">
        <v>4413</v>
      </c>
      <c r="E171" t="s">
        <v>4414</v>
      </c>
      <c r="F171" t="s">
        <v>8392</v>
      </c>
      <c r="G171">
        <v>4</v>
      </c>
      <c r="H171" t="s">
        <v>8399</v>
      </c>
      <c r="I171" t="s">
        <v>4413</v>
      </c>
      <c r="J171" t="s">
        <v>8395</v>
      </c>
      <c r="K171">
        <v>63</v>
      </c>
      <c r="L171" t="s">
        <v>8395</v>
      </c>
      <c r="M171">
        <v>970012.84709123801</v>
      </c>
      <c r="N171">
        <v>6564987.3354620496</v>
      </c>
    </row>
    <row r="172" spans="1:14">
      <c r="A172">
        <v>171</v>
      </c>
      <c r="B172">
        <v>110</v>
      </c>
      <c r="C172" t="s">
        <v>22</v>
      </c>
      <c r="D172" t="s">
        <v>3862</v>
      </c>
      <c r="E172" t="s">
        <v>3862</v>
      </c>
      <c r="F172" t="s">
        <v>8392</v>
      </c>
      <c r="G172">
        <v>11</v>
      </c>
      <c r="H172" t="s">
        <v>8399</v>
      </c>
      <c r="I172" t="s">
        <v>3862</v>
      </c>
      <c r="J172" t="s">
        <v>8395</v>
      </c>
      <c r="K172">
        <v>63</v>
      </c>
      <c r="L172" t="s">
        <v>8395</v>
      </c>
      <c r="M172">
        <v>932291.685721974</v>
      </c>
      <c r="N172">
        <v>6447240.2556866398</v>
      </c>
    </row>
    <row r="173" spans="1:14">
      <c r="A173">
        <v>172</v>
      </c>
      <c r="B173">
        <v>106</v>
      </c>
      <c r="C173" t="s">
        <v>22</v>
      </c>
      <c r="D173" t="s">
        <v>6982</v>
      </c>
      <c r="E173" t="s">
        <v>6983</v>
      </c>
      <c r="F173" t="s">
        <v>8392</v>
      </c>
      <c r="G173">
        <v>23</v>
      </c>
      <c r="H173" t="s">
        <v>8399</v>
      </c>
      <c r="I173" t="s">
        <v>6982</v>
      </c>
      <c r="J173" t="s">
        <v>8395</v>
      </c>
      <c r="K173">
        <v>63</v>
      </c>
      <c r="L173" t="s">
        <v>8395</v>
      </c>
      <c r="M173">
        <v>941308.61189804797</v>
      </c>
      <c r="N173">
        <v>6455345.7257072702</v>
      </c>
    </row>
    <row r="174" spans="1:14">
      <c r="A174">
        <v>173</v>
      </c>
      <c r="B174">
        <v>246</v>
      </c>
      <c r="C174" t="s">
        <v>22</v>
      </c>
      <c r="D174" t="s">
        <v>3196</v>
      </c>
      <c r="E174" t="s">
        <v>3197</v>
      </c>
      <c r="F174" t="s">
        <v>8392</v>
      </c>
      <c r="G174">
        <v>6</v>
      </c>
      <c r="H174" t="s">
        <v>8398</v>
      </c>
      <c r="I174" t="s">
        <v>3196</v>
      </c>
      <c r="J174" t="s">
        <v>8395</v>
      </c>
      <c r="K174">
        <v>63</v>
      </c>
      <c r="L174" t="s">
        <v>8395</v>
      </c>
      <c r="M174">
        <v>684177.219472019</v>
      </c>
      <c r="N174">
        <v>6271569.0846116003</v>
      </c>
    </row>
    <row r="175" spans="1:14">
      <c r="A175">
        <v>174</v>
      </c>
      <c r="B175">
        <v>268</v>
      </c>
      <c r="C175" t="s">
        <v>22</v>
      </c>
      <c r="D175" t="s">
        <v>3113</v>
      </c>
      <c r="E175" t="s">
        <v>3114</v>
      </c>
      <c r="F175" t="s">
        <v>8392</v>
      </c>
      <c r="G175">
        <v>5</v>
      </c>
      <c r="H175" t="s">
        <v>8399</v>
      </c>
      <c r="I175" t="s">
        <v>3113</v>
      </c>
      <c r="J175" t="s">
        <v>8395</v>
      </c>
      <c r="K175">
        <v>63</v>
      </c>
      <c r="L175" t="s">
        <v>8395</v>
      </c>
      <c r="M175">
        <v>402960.22789678897</v>
      </c>
      <c r="N175">
        <v>6216006.0298293503</v>
      </c>
    </row>
    <row r="176" spans="1:14">
      <c r="A176">
        <v>175</v>
      </c>
      <c r="B176">
        <v>125</v>
      </c>
      <c r="C176" t="s">
        <v>22</v>
      </c>
      <c r="D176" t="s">
        <v>4166</v>
      </c>
      <c r="E176" t="s">
        <v>4167</v>
      </c>
      <c r="F176" t="s">
        <v>8392</v>
      </c>
      <c r="G176">
        <v>53</v>
      </c>
      <c r="H176" t="s">
        <v>8399</v>
      </c>
      <c r="I176" t="s">
        <v>4166</v>
      </c>
      <c r="J176" t="s">
        <v>8395</v>
      </c>
      <c r="K176">
        <v>225</v>
      </c>
      <c r="L176" t="s">
        <v>8395</v>
      </c>
      <c r="M176">
        <v>940868.81036901695</v>
      </c>
      <c r="N176">
        <v>6438460.9885590598</v>
      </c>
    </row>
    <row r="177" spans="1:14">
      <c r="A177">
        <v>176</v>
      </c>
      <c r="B177">
        <v>293</v>
      </c>
      <c r="C177" t="s">
        <v>22</v>
      </c>
      <c r="D177" t="s">
        <v>115</v>
      </c>
      <c r="E177" t="s">
        <v>115</v>
      </c>
      <c r="F177" t="s">
        <v>8392</v>
      </c>
      <c r="G177">
        <v>31</v>
      </c>
      <c r="H177" t="s">
        <v>8398</v>
      </c>
      <c r="I177" t="s">
        <v>115</v>
      </c>
      <c r="J177" t="s">
        <v>8395</v>
      </c>
      <c r="K177">
        <v>63</v>
      </c>
      <c r="L177" t="s">
        <v>8395</v>
      </c>
      <c r="M177">
        <v>531257.68927469896</v>
      </c>
      <c r="N177">
        <v>6197647.66380079</v>
      </c>
    </row>
    <row r="178" spans="1:14">
      <c r="A178">
        <v>177</v>
      </c>
      <c r="B178">
        <v>131</v>
      </c>
      <c r="C178" t="s">
        <v>22</v>
      </c>
      <c r="D178" t="s">
        <v>2100</v>
      </c>
      <c r="E178" t="s">
        <v>2101</v>
      </c>
      <c r="F178" t="s">
        <v>8392</v>
      </c>
      <c r="G178">
        <v>98</v>
      </c>
      <c r="H178" t="s">
        <v>8396</v>
      </c>
      <c r="I178" t="s">
        <v>2100</v>
      </c>
      <c r="J178" t="s">
        <v>8395</v>
      </c>
      <c r="K178">
        <v>225</v>
      </c>
      <c r="L178" t="s">
        <v>8395</v>
      </c>
      <c r="M178">
        <v>916457.28485604597</v>
      </c>
      <c r="N178">
        <v>6422733.0918208603</v>
      </c>
    </row>
    <row r="179" spans="1:14">
      <c r="A179">
        <v>178</v>
      </c>
      <c r="B179">
        <v>64</v>
      </c>
      <c r="C179" t="s">
        <v>22</v>
      </c>
      <c r="D179" t="s">
        <v>7210</v>
      </c>
      <c r="E179" t="s">
        <v>7211</v>
      </c>
      <c r="F179" t="s">
        <v>8392</v>
      </c>
      <c r="G179">
        <v>9</v>
      </c>
      <c r="H179" t="s">
        <v>8396</v>
      </c>
      <c r="I179" t="s">
        <v>7210</v>
      </c>
      <c r="J179" t="s">
        <v>8395</v>
      </c>
      <c r="K179">
        <v>63</v>
      </c>
      <c r="L179" t="s">
        <v>8395</v>
      </c>
      <c r="M179">
        <v>1001543.55416561</v>
      </c>
      <c r="N179">
        <v>6509859.6210357398</v>
      </c>
    </row>
    <row r="180" spans="1:14">
      <c r="A180">
        <v>179</v>
      </c>
      <c r="B180">
        <v>113</v>
      </c>
      <c r="C180" t="s">
        <v>22</v>
      </c>
      <c r="D180" t="s">
        <v>8337</v>
      </c>
      <c r="E180" t="s">
        <v>8338</v>
      </c>
      <c r="F180" t="s">
        <v>8404</v>
      </c>
      <c r="G180">
        <v>116</v>
      </c>
      <c r="H180" t="s">
        <v>8399</v>
      </c>
      <c r="I180" t="s">
        <v>8337</v>
      </c>
      <c r="J180" t="s">
        <v>8395</v>
      </c>
      <c r="K180" t="s">
        <v>8401</v>
      </c>
      <c r="L180" t="s">
        <v>8395</v>
      </c>
      <c r="M180">
        <v>843148.42983385897</v>
      </c>
      <c r="N180">
        <v>6444681.4893227303</v>
      </c>
    </row>
    <row r="181" spans="1:14">
      <c r="A181">
        <v>180</v>
      </c>
      <c r="B181">
        <v>197</v>
      </c>
      <c r="C181" t="s">
        <v>22</v>
      </c>
      <c r="D181" t="s">
        <v>1373</v>
      </c>
      <c r="E181" t="s">
        <v>1374</v>
      </c>
      <c r="F181" t="s">
        <v>8392</v>
      </c>
      <c r="G181">
        <v>30</v>
      </c>
      <c r="H181" t="s">
        <v>8398</v>
      </c>
      <c r="I181" t="s">
        <v>1373</v>
      </c>
      <c r="J181" t="s">
        <v>8395</v>
      </c>
      <c r="K181">
        <v>90</v>
      </c>
      <c r="L181" t="s">
        <v>8395</v>
      </c>
      <c r="M181">
        <v>668867.19234937103</v>
      </c>
      <c r="N181">
        <v>6473412.6277505103</v>
      </c>
    </row>
    <row r="182" spans="1:14">
      <c r="A182">
        <v>181</v>
      </c>
      <c r="B182">
        <v>173</v>
      </c>
      <c r="C182" t="s">
        <v>22</v>
      </c>
      <c r="D182" t="s">
        <v>2726</v>
      </c>
      <c r="E182" t="s">
        <v>2727</v>
      </c>
      <c r="F182" t="s">
        <v>8404</v>
      </c>
      <c r="G182">
        <v>210</v>
      </c>
      <c r="H182" t="s">
        <v>8399</v>
      </c>
      <c r="I182" t="s">
        <v>2726</v>
      </c>
      <c r="J182" t="s">
        <v>8395</v>
      </c>
      <c r="K182">
        <v>225</v>
      </c>
      <c r="L182" t="s">
        <v>8395</v>
      </c>
      <c r="M182">
        <v>833979.26603488403</v>
      </c>
      <c r="N182">
        <v>6302398.4991782</v>
      </c>
    </row>
    <row r="183" spans="1:14">
      <c r="A183">
        <v>182</v>
      </c>
      <c r="B183">
        <v>312</v>
      </c>
      <c r="C183" t="s">
        <v>22</v>
      </c>
      <c r="D183" t="s">
        <v>116</v>
      </c>
      <c r="E183" t="s">
        <v>117</v>
      </c>
      <c r="F183" t="s">
        <v>8392</v>
      </c>
      <c r="G183">
        <v>35</v>
      </c>
      <c r="H183" t="s">
        <v>8398</v>
      </c>
      <c r="I183" t="s">
        <v>116</v>
      </c>
      <c r="J183" t="s">
        <v>8395</v>
      </c>
      <c r="K183">
        <v>63</v>
      </c>
      <c r="L183" t="s">
        <v>8395</v>
      </c>
      <c r="M183">
        <v>576334.681541809</v>
      </c>
      <c r="N183">
        <v>6178489.2782444796</v>
      </c>
    </row>
    <row r="184" spans="1:14">
      <c r="A184">
        <v>183</v>
      </c>
      <c r="B184">
        <v>55</v>
      </c>
      <c r="C184" t="s">
        <v>22</v>
      </c>
      <c r="D184" t="s">
        <v>6121</v>
      </c>
      <c r="E184" t="s">
        <v>6122</v>
      </c>
      <c r="F184" t="s">
        <v>8392</v>
      </c>
      <c r="G184">
        <v>8</v>
      </c>
      <c r="H184" t="s">
        <v>8399</v>
      </c>
      <c r="I184" t="s">
        <v>6121</v>
      </c>
      <c r="J184" t="s">
        <v>8395</v>
      </c>
      <c r="K184">
        <v>45</v>
      </c>
      <c r="L184" t="s">
        <v>8395</v>
      </c>
      <c r="M184">
        <v>973155.31399749801</v>
      </c>
      <c r="N184">
        <v>6520898.5175214903</v>
      </c>
    </row>
    <row r="185" spans="1:14">
      <c r="A185">
        <v>184</v>
      </c>
      <c r="B185">
        <v>89</v>
      </c>
      <c r="C185" t="s">
        <v>22</v>
      </c>
      <c r="D185" t="s">
        <v>2601</v>
      </c>
      <c r="E185" t="s">
        <v>2602</v>
      </c>
      <c r="F185" t="s">
        <v>8404</v>
      </c>
      <c r="G185">
        <v>161</v>
      </c>
      <c r="H185" t="s">
        <v>8399</v>
      </c>
      <c r="I185" t="s">
        <v>3272</v>
      </c>
      <c r="J185" t="s">
        <v>8395</v>
      </c>
      <c r="K185">
        <v>63</v>
      </c>
      <c r="L185" t="s">
        <v>8395</v>
      </c>
      <c r="M185">
        <v>843366.46823852696</v>
      </c>
      <c r="N185">
        <v>6476011.7455474101</v>
      </c>
    </row>
    <row r="186" spans="1:14">
      <c r="A186">
        <v>185</v>
      </c>
      <c r="B186">
        <v>162</v>
      </c>
      <c r="C186" t="s">
        <v>22</v>
      </c>
      <c r="D186" t="s">
        <v>4343</v>
      </c>
      <c r="E186" t="s">
        <v>4343</v>
      </c>
      <c r="F186" t="s">
        <v>8392</v>
      </c>
      <c r="G186">
        <v>6</v>
      </c>
      <c r="H186" t="s">
        <v>8396</v>
      </c>
      <c r="I186" t="s">
        <v>4343</v>
      </c>
      <c r="J186" t="s">
        <v>8395</v>
      </c>
      <c r="K186">
        <v>63</v>
      </c>
      <c r="L186" t="s">
        <v>8395</v>
      </c>
      <c r="M186">
        <v>1065816.8668005799</v>
      </c>
      <c r="N186">
        <v>6323029.4094945397</v>
      </c>
    </row>
    <row r="187" spans="1:14">
      <c r="A187">
        <v>186</v>
      </c>
      <c r="B187">
        <v>26</v>
      </c>
      <c r="C187" t="s">
        <v>22</v>
      </c>
      <c r="D187" t="s">
        <v>4607</v>
      </c>
      <c r="E187" t="s">
        <v>4608</v>
      </c>
      <c r="F187" t="s">
        <v>8392</v>
      </c>
      <c r="G187">
        <v>6</v>
      </c>
      <c r="H187" t="s">
        <v>8396</v>
      </c>
      <c r="I187" t="s">
        <v>4607</v>
      </c>
      <c r="J187" t="s">
        <v>8395</v>
      </c>
      <c r="K187">
        <v>63</v>
      </c>
      <c r="L187" t="s">
        <v>8395</v>
      </c>
      <c r="M187">
        <v>667275.90860916197</v>
      </c>
      <c r="N187">
        <v>6572308.1890861001</v>
      </c>
    </row>
    <row r="188" spans="1:14">
      <c r="A188">
        <v>188</v>
      </c>
      <c r="B188">
        <v>65</v>
      </c>
      <c r="C188" t="s">
        <v>22</v>
      </c>
      <c r="D188" t="s">
        <v>7419</v>
      </c>
      <c r="E188" t="s">
        <v>7420</v>
      </c>
      <c r="F188" t="s">
        <v>8414</v>
      </c>
      <c r="G188">
        <v>2</v>
      </c>
      <c r="H188" t="s">
        <v>8399</v>
      </c>
      <c r="I188" t="s">
        <v>7419</v>
      </c>
      <c r="J188" t="s">
        <v>8395</v>
      </c>
      <c r="K188">
        <v>45</v>
      </c>
      <c r="L188" t="s">
        <v>8395</v>
      </c>
      <c r="M188">
        <v>958612.36918727902</v>
      </c>
      <c r="N188">
        <v>6507597.4583697002</v>
      </c>
    </row>
    <row r="189" spans="1:14">
      <c r="A189">
        <v>189</v>
      </c>
      <c r="B189">
        <v>67</v>
      </c>
      <c r="C189" t="s">
        <v>22</v>
      </c>
      <c r="D189" t="s">
        <v>6438</v>
      </c>
      <c r="E189" t="s">
        <v>6439</v>
      </c>
      <c r="F189" t="s">
        <v>8392</v>
      </c>
      <c r="G189">
        <v>4</v>
      </c>
      <c r="H189" t="s">
        <v>8399</v>
      </c>
      <c r="I189" t="s">
        <v>6438</v>
      </c>
      <c r="J189" t="s">
        <v>8395</v>
      </c>
      <c r="K189">
        <v>45</v>
      </c>
      <c r="L189" t="s">
        <v>8395</v>
      </c>
      <c r="M189">
        <v>970932.86292897305</v>
      </c>
      <c r="N189">
        <v>6498280.1916321497</v>
      </c>
    </row>
    <row r="190" spans="1:14">
      <c r="A190">
        <v>190</v>
      </c>
      <c r="B190">
        <v>88</v>
      </c>
      <c r="C190" t="s">
        <v>22</v>
      </c>
      <c r="D190" t="s">
        <v>2428</v>
      </c>
      <c r="E190" t="s">
        <v>2429</v>
      </c>
      <c r="F190" t="s">
        <v>8392</v>
      </c>
      <c r="G190">
        <v>36</v>
      </c>
      <c r="H190" t="s">
        <v>8398</v>
      </c>
      <c r="I190" t="s">
        <v>2428</v>
      </c>
      <c r="J190" t="s">
        <v>8395</v>
      </c>
      <c r="K190">
        <v>63</v>
      </c>
      <c r="L190" t="s">
        <v>8395</v>
      </c>
      <c r="M190">
        <v>942350.06226054998</v>
      </c>
      <c r="N190">
        <v>6467678.0150626898</v>
      </c>
    </row>
    <row r="191" spans="1:14">
      <c r="A191">
        <v>191</v>
      </c>
      <c r="B191">
        <v>114</v>
      </c>
      <c r="C191" t="s">
        <v>22</v>
      </c>
      <c r="D191" t="s">
        <v>2575</v>
      </c>
      <c r="E191" t="s">
        <v>2575</v>
      </c>
      <c r="F191" t="s">
        <v>8392</v>
      </c>
      <c r="G191">
        <v>15</v>
      </c>
      <c r="H191" t="s">
        <v>8396</v>
      </c>
      <c r="I191" t="s">
        <v>2575</v>
      </c>
      <c r="J191" t="s">
        <v>8395</v>
      </c>
      <c r="K191">
        <v>63</v>
      </c>
      <c r="L191" t="s">
        <v>8395</v>
      </c>
      <c r="M191">
        <v>912452.31014535995</v>
      </c>
      <c r="N191">
        <v>6444527.7954055602</v>
      </c>
    </row>
    <row r="192" spans="1:14">
      <c r="A192">
        <v>192</v>
      </c>
      <c r="B192">
        <v>272</v>
      </c>
      <c r="C192" t="s">
        <v>22</v>
      </c>
      <c r="D192" t="s">
        <v>3184</v>
      </c>
      <c r="E192" t="s">
        <v>3185</v>
      </c>
      <c r="F192" t="s">
        <v>8397</v>
      </c>
      <c r="G192">
        <v>51</v>
      </c>
      <c r="H192" t="s">
        <v>8399</v>
      </c>
      <c r="I192" t="s">
        <v>3184</v>
      </c>
      <c r="J192" t="s">
        <v>8395</v>
      </c>
      <c r="K192">
        <v>63</v>
      </c>
      <c r="L192" t="s">
        <v>8395</v>
      </c>
      <c r="M192">
        <v>447812.72319419001</v>
      </c>
      <c r="N192">
        <v>6208552.6821189998</v>
      </c>
    </row>
    <row r="193" spans="1:14">
      <c r="A193">
        <v>193</v>
      </c>
      <c r="B193">
        <v>252</v>
      </c>
      <c r="C193" t="s">
        <v>22</v>
      </c>
      <c r="D193" t="s">
        <v>6918</v>
      </c>
      <c r="E193" t="s">
        <v>6919</v>
      </c>
      <c r="F193" t="s">
        <v>8392</v>
      </c>
      <c r="G193">
        <v>8</v>
      </c>
      <c r="H193" t="s">
        <v>8399</v>
      </c>
      <c r="I193" t="s">
        <v>6918</v>
      </c>
      <c r="J193" t="s">
        <v>8395</v>
      </c>
      <c r="K193">
        <v>63</v>
      </c>
      <c r="L193" t="s">
        <v>8395</v>
      </c>
      <c r="M193">
        <v>585486.67200828297</v>
      </c>
      <c r="N193">
        <v>6232931.96972402</v>
      </c>
    </row>
    <row r="194" spans="1:14">
      <c r="A194">
        <v>194</v>
      </c>
      <c r="B194">
        <v>105</v>
      </c>
      <c r="C194" t="s">
        <v>22</v>
      </c>
      <c r="D194" t="s">
        <v>6436</v>
      </c>
      <c r="E194" t="s">
        <v>6437</v>
      </c>
      <c r="F194" t="s">
        <v>8392</v>
      </c>
      <c r="G194">
        <v>10</v>
      </c>
      <c r="H194" t="s">
        <v>8398</v>
      </c>
      <c r="I194" t="s">
        <v>6436</v>
      </c>
      <c r="J194" t="s">
        <v>8395</v>
      </c>
      <c r="K194">
        <v>63</v>
      </c>
      <c r="L194" t="s">
        <v>8395</v>
      </c>
      <c r="M194">
        <v>789578.92829828395</v>
      </c>
      <c r="N194">
        <v>6455791.9520474197</v>
      </c>
    </row>
    <row r="195" spans="1:14">
      <c r="A195">
        <v>195</v>
      </c>
      <c r="B195">
        <v>119</v>
      </c>
      <c r="C195" t="s">
        <v>22</v>
      </c>
      <c r="D195" t="s">
        <v>3208</v>
      </c>
      <c r="E195" t="s">
        <v>3209</v>
      </c>
      <c r="F195" t="s">
        <v>8392</v>
      </c>
      <c r="G195">
        <v>28</v>
      </c>
      <c r="H195" t="s">
        <v>8399</v>
      </c>
      <c r="I195" t="s">
        <v>3208</v>
      </c>
      <c r="J195" t="s">
        <v>8395</v>
      </c>
      <c r="K195">
        <v>63</v>
      </c>
      <c r="L195" t="s">
        <v>8395</v>
      </c>
      <c r="M195">
        <v>891468.83083625697</v>
      </c>
      <c r="N195">
        <v>6441781.3744339999</v>
      </c>
    </row>
    <row r="196" spans="1:14">
      <c r="A196">
        <v>196</v>
      </c>
      <c r="B196">
        <v>70</v>
      </c>
      <c r="C196" t="s">
        <v>22</v>
      </c>
      <c r="D196" t="s">
        <v>2411</v>
      </c>
      <c r="E196" t="s">
        <v>2412</v>
      </c>
      <c r="F196" t="s">
        <v>8392</v>
      </c>
      <c r="G196">
        <v>7</v>
      </c>
      <c r="H196" t="s">
        <v>8398</v>
      </c>
      <c r="I196" t="s">
        <v>2411</v>
      </c>
      <c r="J196" t="s">
        <v>8395</v>
      </c>
      <c r="K196">
        <v>63</v>
      </c>
      <c r="L196" t="s">
        <v>8395</v>
      </c>
      <c r="M196">
        <v>913638.83841828397</v>
      </c>
      <c r="N196">
        <v>6498088.2143179504</v>
      </c>
    </row>
    <row r="197" spans="1:14">
      <c r="A197">
        <v>197</v>
      </c>
      <c r="B197">
        <v>189</v>
      </c>
      <c r="C197" t="s">
        <v>22</v>
      </c>
      <c r="D197" t="s">
        <v>1900</v>
      </c>
      <c r="E197" t="s">
        <v>1901</v>
      </c>
      <c r="F197" t="s">
        <v>8392</v>
      </c>
      <c r="G197">
        <v>10</v>
      </c>
      <c r="H197" t="s">
        <v>8396</v>
      </c>
      <c r="I197" t="s">
        <v>1900</v>
      </c>
      <c r="J197" t="s">
        <v>8395</v>
      </c>
      <c r="K197">
        <v>90</v>
      </c>
      <c r="L197" t="s">
        <v>8395</v>
      </c>
      <c r="M197">
        <v>592334.86740784405</v>
      </c>
      <c r="N197">
        <v>6546104.7447786601</v>
      </c>
    </row>
    <row r="198" spans="1:14">
      <c r="A198">
        <v>198</v>
      </c>
      <c r="B198">
        <v>200</v>
      </c>
      <c r="C198" t="s">
        <v>22</v>
      </c>
      <c r="D198" t="s">
        <v>5253</v>
      </c>
      <c r="E198" t="s">
        <v>5254</v>
      </c>
      <c r="F198" t="s">
        <v>8392</v>
      </c>
      <c r="G198">
        <v>14</v>
      </c>
      <c r="H198" t="s">
        <v>8396</v>
      </c>
      <c r="I198" t="s">
        <v>5253</v>
      </c>
      <c r="J198" t="s">
        <v>8395</v>
      </c>
      <c r="K198">
        <v>90</v>
      </c>
      <c r="L198" t="s">
        <v>8395</v>
      </c>
      <c r="M198">
        <v>579303.43010431505</v>
      </c>
      <c r="N198">
        <v>6464637.1201014798</v>
      </c>
    </row>
    <row r="199" spans="1:14">
      <c r="A199">
        <v>199</v>
      </c>
      <c r="B199">
        <v>277</v>
      </c>
      <c r="C199" t="s">
        <v>22</v>
      </c>
      <c r="D199" t="s">
        <v>5485</v>
      </c>
      <c r="E199" t="s">
        <v>5486</v>
      </c>
      <c r="F199" t="s">
        <v>8392</v>
      </c>
      <c r="G199">
        <v>26</v>
      </c>
      <c r="H199" t="s">
        <v>8396</v>
      </c>
      <c r="I199" t="s">
        <v>5485</v>
      </c>
      <c r="J199" t="s">
        <v>8395</v>
      </c>
      <c r="K199">
        <v>63</v>
      </c>
      <c r="L199" t="s">
        <v>8395</v>
      </c>
      <c r="M199">
        <v>470957.51239681599</v>
      </c>
      <c r="N199">
        <v>6205489.8513585897</v>
      </c>
    </row>
    <row r="200" spans="1:14">
      <c r="A200">
        <v>200</v>
      </c>
      <c r="B200">
        <v>258</v>
      </c>
      <c r="C200" t="s">
        <v>22</v>
      </c>
      <c r="D200" t="s">
        <v>6365</v>
      </c>
      <c r="E200" t="s">
        <v>6366</v>
      </c>
      <c r="F200" t="s">
        <v>8392</v>
      </c>
      <c r="G200">
        <v>4</v>
      </c>
      <c r="H200" t="s">
        <v>8399</v>
      </c>
      <c r="I200" t="s">
        <v>6365</v>
      </c>
      <c r="J200" t="s">
        <v>8395</v>
      </c>
      <c r="K200">
        <v>63</v>
      </c>
      <c r="L200" t="s">
        <v>8395</v>
      </c>
      <c r="M200">
        <v>523482.78122249502</v>
      </c>
      <c r="N200">
        <v>6223220.4433880504</v>
      </c>
    </row>
    <row r="201" spans="1:14">
      <c r="A201">
        <v>201</v>
      </c>
      <c r="B201">
        <v>295</v>
      </c>
      <c r="C201" t="s">
        <v>22</v>
      </c>
      <c r="D201" t="s">
        <v>7035</v>
      </c>
      <c r="E201" t="s">
        <v>7036</v>
      </c>
      <c r="F201" t="s">
        <v>8392</v>
      </c>
      <c r="G201">
        <v>29</v>
      </c>
      <c r="H201" t="s">
        <v>8399</v>
      </c>
      <c r="I201" t="s">
        <v>7035</v>
      </c>
      <c r="J201" t="s">
        <v>8395</v>
      </c>
      <c r="K201">
        <v>63</v>
      </c>
      <c r="L201" t="s">
        <v>8395</v>
      </c>
      <c r="M201">
        <v>584489.20038109901</v>
      </c>
      <c r="N201">
        <v>6193161.8756549899</v>
      </c>
    </row>
    <row r="202" spans="1:14">
      <c r="A202">
        <v>202</v>
      </c>
      <c r="B202">
        <v>205</v>
      </c>
      <c r="C202" t="s">
        <v>22</v>
      </c>
      <c r="D202" t="s">
        <v>3987</v>
      </c>
      <c r="E202" t="s">
        <v>3988</v>
      </c>
      <c r="F202" t="s">
        <v>8392</v>
      </c>
      <c r="G202">
        <v>32</v>
      </c>
      <c r="H202" t="s">
        <v>8398</v>
      </c>
      <c r="I202" t="s">
        <v>3987</v>
      </c>
      <c r="J202" t="s">
        <v>8395</v>
      </c>
      <c r="K202">
        <v>225</v>
      </c>
      <c r="L202" t="s">
        <v>8395</v>
      </c>
      <c r="M202">
        <v>634372.59338970005</v>
      </c>
      <c r="N202">
        <v>6443991.1825599801</v>
      </c>
    </row>
    <row r="203" spans="1:14">
      <c r="A203">
        <v>203</v>
      </c>
      <c r="B203">
        <v>116</v>
      </c>
      <c r="C203" t="s">
        <v>22</v>
      </c>
      <c r="D203" t="s">
        <v>4168</v>
      </c>
      <c r="E203" t="s">
        <v>4169</v>
      </c>
      <c r="F203" t="s">
        <v>8413</v>
      </c>
      <c r="G203">
        <v>5</v>
      </c>
      <c r="H203" t="s">
        <v>8399</v>
      </c>
      <c r="I203" t="s">
        <v>4168</v>
      </c>
      <c r="J203" t="s">
        <v>8395</v>
      </c>
      <c r="K203">
        <v>63</v>
      </c>
      <c r="L203" t="s">
        <v>8395</v>
      </c>
      <c r="M203">
        <v>947396.26443020999</v>
      </c>
      <c r="N203">
        <v>6444710.9693221999</v>
      </c>
    </row>
    <row r="204" spans="1:14">
      <c r="A204">
        <v>204</v>
      </c>
      <c r="B204">
        <v>254</v>
      </c>
      <c r="C204" t="s">
        <v>22</v>
      </c>
      <c r="D204" t="s">
        <v>5750</v>
      </c>
      <c r="E204" t="s">
        <v>5750</v>
      </c>
      <c r="F204" t="s">
        <v>8392</v>
      </c>
      <c r="G204">
        <v>25</v>
      </c>
      <c r="H204" t="s">
        <v>8399</v>
      </c>
      <c r="I204" t="s">
        <v>5750</v>
      </c>
      <c r="J204" t="s">
        <v>8395</v>
      </c>
      <c r="K204">
        <v>63</v>
      </c>
      <c r="L204" t="s">
        <v>8395</v>
      </c>
      <c r="M204">
        <v>403251.98672541702</v>
      </c>
      <c r="N204">
        <v>6228932.2009897502</v>
      </c>
    </row>
    <row r="205" spans="1:14">
      <c r="A205">
        <v>205</v>
      </c>
      <c r="B205">
        <v>178</v>
      </c>
      <c r="C205" t="s">
        <v>22</v>
      </c>
      <c r="D205" t="s">
        <v>2507</v>
      </c>
      <c r="E205" t="s">
        <v>2508</v>
      </c>
      <c r="F205" t="s">
        <v>8392</v>
      </c>
      <c r="G205">
        <v>10</v>
      </c>
      <c r="H205" t="s">
        <v>8399</v>
      </c>
      <c r="I205" t="s">
        <v>2507</v>
      </c>
      <c r="J205" t="s">
        <v>8395</v>
      </c>
      <c r="K205">
        <v>63</v>
      </c>
      <c r="L205" t="s">
        <v>8395</v>
      </c>
      <c r="M205">
        <v>1002574.2624168301</v>
      </c>
      <c r="N205">
        <v>6292717.1061731102</v>
      </c>
    </row>
    <row r="206" spans="1:14">
      <c r="A206">
        <v>206</v>
      </c>
      <c r="B206">
        <v>190</v>
      </c>
      <c r="C206" t="s">
        <v>22</v>
      </c>
      <c r="D206" t="s">
        <v>4859</v>
      </c>
      <c r="E206" t="s">
        <v>4860</v>
      </c>
      <c r="F206" t="s">
        <v>8392</v>
      </c>
      <c r="G206">
        <v>6</v>
      </c>
      <c r="H206" t="s">
        <v>8396</v>
      </c>
      <c r="I206" t="s">
        <v>4859</v>
      </c>
      <c r="J206" t="s">
        <v>8395</v>
      </c>
      <c r="K206">
        <v>90</v>
      </c>
      <c r="L206" t="s">
        <v>8395</v>
      </c>
      <c r="M206">
        <v>589374.813099019</v>
      </c>
      <c r="N206">
        <v>6543577.3780342396</v>
      </c>
    </row>
    <row r="207" spans="1:14">
      <c r="A207">
        <v>207</v>
      </c>
      <c r="B207">
        <v>237</v>
      </c>
      <c r="C207" t="s">
        <v>22</v>
      </c>
      <c r="D207" t="s">
        <v>6066</v>
      </c>
      <c r="E207" t="s">
        <v>6067</v>
      </c>
      <c r="F207" t="s">
        <v>8392</v>
      </c>
      <c r="G207">
        <v>28</v>
      </c>
      <c r="H207" t="s">
        <v>8399</v>
      </c>
      <c r="I207" t="s">
        <v>6066</v>
      </c>
      <c r="J207" t="s">
        <v>8395</v>
      </c>
      <c r="K207">
        <v>63</v>
      </c>
      <c r="L207" t="s">
        <v>8395</v>
      </c>
      <c r="M207">
        <v>637060.45140996296</v>
      </c>
      <c r="N207">
        <v>6319311.5524389101</v>
      </c>
    </row>
    <row r="208" spans="1:14">
      <c r="A208">
        <v>208</v>
      </c>
      <c r="B208">
        <v>84</v>
      </c>
      <c r="C208" t="s">
        <v>22</v>
      </c>
      <c r="D208" t="s">
        <v>2391</v>
      </c>
      <c r="E208" t="s">
        <v>2392</v>
      </c>
      <c r="F208" t="s">
        <v>8392</v>
      </c>
      <c r="G208">
        <v>485</v>
      </c>
      <c r="H208" t="s">
        <v>8391</v>
      </c>
      <c r="I208" t="s">
        <v>2391</v>
      </c>
      <c r="J208" t="s">
        <v>8395</v>
      </c>
      <c r="K208">
        <v>400</v>
      </c>
      <c r="L208" t="s">
        <v>8395</v>
      </c>
      <c r="M208">
        <v>933097.78644935798</v>
      </c>
      <c r="N208">
        <v>6481507.4990990097</v>
      </c>
    </row>
    <row r="209" spans="1:14">
      <c r="A209">
        <v>209</v>
      </c>
      <c r="B209">
        <v>30</v>
      </c>
      <c r="C209" t="s">
        <v>22</v>
      </c>
      <c r="D209" t="s">
        <v>2492</v>
      </c>
      <c r="E209" t="s">
        <v>2493</v>
      </c>
      <c r="F209" t="s">
        <v>8392</v>
      </c>
      <c r="G209">
        <v>26</v>
      </c>
      <c r="H209" t="s">
        <v>8396</v>
      </c>
      <c r="I209" t="s">
        <v>2492</v>
      </c>
      <c r="J209" t="s">
        <v>8395</v>
      </c>
      <c r="K209">
        <v>63</v>
      </c>
      <c r="L209" t="s">
        <v>8395</v>
      </c>
      <c r="M209">
        <v>974781.46225700097</v>
      </c>
      <c r="N209">
        <v>6558495.5676330999</v>
      </c>
    </row>
    <row r="210" spans="1:14">
      <c r="A210">
        <v>210</v>
      </c>
      <c r="B210">
        <v>52</v>
      </c>
      <c r="C210" t="s">
        <v>22</v>
      </c>
      <c r="D210" t="s">
        <v>6888</v>
      </c>
      <c r="E210" t="s">
        <v>6889</v>
      </c>
      <c r="F210" t="s">
        <v>8392</v>
      </c>
      <c r="G210">
        <v>15</v>
      </c>
      <c r="H210" t="s">
        <v>8398</v>
      </c>
      <c r="I210" t="s">
        <v>6888</v>
      </c>
      <c r="J210" t="s">
        <v>8395</v>
      </c>
      <c r="K210">
        <v>45</v>
      </c>
      <c r="L210" t="s">
        <v>8395</v>
      </c>
      <c r="M210">
        <v>980730.34553171799</v>
      </c>
      <c r="N210">
        <v>6522183.0631290097</v>
      </c>
    </row>
    <row r="211" spans="1:14">
      <c r="A211">
        <v>211</v>
      </c>
      <c r="B211">
        <v>153</v>
      </c>
      <c r="C211" t="s">
        <v>22</v>
      </c>
      <c r="D211" t="s">
        <v>4036</v>
      </c>
      <c r="E211" t="s">
        <v>4037</v>
      </c>
      <c r="F211" t="s">
        <v>8392</v>
      </c>
      <c r="G211">
        <v>33</v>
      </c>
      <c r="H211" t="s">
        <v>8399</v>
      </c>
      <c r="I211" t="s">
        <v>4036</v>
      </c>
      <c r="J211" t="s">
        <v>8395</v>
      </c>
      <c r="K211">
        <v>150</v>
      </c>
      <c r="L211" t="s">
        <v>8395</v>
      </c>
      <c r="M211">
        <v>1025089.36273033</v>
      </c>
      <c r="N211">
        <v>6344383.8493975997</v>
      </c>
    </row>
    <row r="212" spans="1:14">
      <c r="A212">
        <v>212</v>
      </c>
      <c r="B212">
        <v>165</v>
      </c>
      <c r="C212" t="s">
        <v>22</v>
      </c>
      <c r="D212" t="s">
        <v>7553</v>
      </c>
      <c r="E212" t="s">
        <v>8412</v>
      </c>
      <c r="F212" t="s">
        <v>8404</v>
      </c>
      <c r="G212">
        <v>162</v>
      </c>
      <c r="H212" t="s">
        <v>8399</v>
      </c>
      <c r="I212" t="s">
        <v>2742</v>
      </c>
      <c r="J212" t="s">
        <v>8395</v>
      </c>
      <c r="K212">
        <v>63</v>
      </c>
      <c r="L212" t="s">
        <v>8395</v>
      </c>
      <c r="M212">
        <v>845712.40354678396</v>
      </c>
      <c r="N212">
        <v>6325437.3820228102</v>
      </c>
    </row>
    <row r="213" spans="1:14">
      <c r="A213">
        <v>213</v>
      </c>
      <c r="B213">
        <v>276</v>
      </c>
      <c r="C213" t="s">
        <v>22</v>
      </c>
      <c r="D213" t="s">
        <v>4038</v>
      </c>
      <c r="E213" t="s">
        <v>4038</v>
      </c>
      <c r="F213" t="s">
        <v>8392</v>
      </c>
      <c r="G213">
        <v>5</v>
      </c>
      <c r="H213" t="s">
        <v>8399</v>
      </c>
      <c r="I213" t="s">
        <v>4038</v>
      </c>
      <c r="J213" t="s">
        <v>8395</v>
      </c>
      <c r="K213">
        <v>63</v>
      </c>
      <c r="L213" t="s">
        <v>8395</v>
      </c>
      <c r="M213">
        <v>472232.84203518397</v>
      </c>
      <c r="N213">
        <v>6210144.4503346998</v>
      </c>
    </row>
    <row r="214" spans="1:14">
      <c r="A214">
        <v>214</v>
      </c>
      <c r="B214">
        <v>299</v>
      </c>
      <c r="C214" t="s">
        <v>22</v>
      </c>
      <c r="D214" t="s">
        <v>7777</v>
      </c>
      <c r="E214" t="s">
        <v>7778</v>
      </c>
      <c r="F214" t="s">
        <v>8392</v>
      </c>
      <c r="G214">
        <v>18</v>
      </c>
      <c r="H214" t="s">
        <v>8399</v>
      </c>
      <c r="I214" t="s">
        <v>7777</v>
      </c>
      <c r="J214" t="s">
        <v>8395</v>
      </c>
      <c r="K214">
        <v>63</v>
      </c>
      <c r="L214" t="s">
        <v>8395</v>
      </c>
      <c r="M214">
        <v>470701.13742553</v>
      </c>
      <c r="N214">
        <v>6191333.7821340002</v>
      </c>
    </row>
    <row r="215" spans="1:14">
      <c r="A215">
        <v>215</v>
      </c>
      <c r="B215">
        <v>297</v>
      </c>
      <c r="C215" t="s">
        <v>22</v>
      </c>
      <c r="D215" t="s">
        <v>4043</v>
      </c>
      <c r="E215" t="s">
        <v>4044</v>
      </c>
      <c r="F215" t="s">
        <v>8392</v>
      </c>
      <c r="G215">
        <v>8</v>
      </c>
      <c r="H215" t="s">
        <v>8396</v>
      </c>
      <c r="I215" t="s">
        <v>4043</v>
      </c>
      <c r="J215" t="s">
        <v>8395</v>
      </c>
      <c r="K215">
        <v>63</v>
      </c>
      <c r="L215" t="s">
        <v>8395</v>
      </c>
      <c r="M215">
        <v>478794.63984796999</v>
      </c>
      <c r="N215">
        <v>6189632.2166316397</v>
      </c>
    </row>
    <row r="216" spans="1:14">
      <c r="A216">
        <v>216</v>
      </c>
      <c r="B216">
        <v>296</v>
      </c>
      <c r="C216" t="s">
        <v>22</v>
      </c>
      <c r="D216" t="s">
        <v>1339</v>
      </c>
      <c r="E216" t="s">
        <v>1340</v>
      </c>
      <c r="F216" t="s">
        <v>8392</v>
      </c>
      <c r="G216">
        <v>21</v>
      </c>
      <c r="H216" t="s">
        <v>8399</v>
      </c>
      <c r="I216" t="s">
        <v>1339</v>
      </c>
      <c r="J216" t="s">
        <v>8395</v>
      </c>
      <c r="K216">
        <v>63</v>
      </c>
      <c r="L216" t="s">
        <v>8395</v>
      </c>
      <c r="M216">
        <v>478487.209588264</v>
      </c>
      <c r="N216">
        <v>6195454.7290278096</v>
      </c>
    </row>
    <row r="217" spans="1:14">
      <c r="A217">
        <v>217</v>
      </c>
      <c r="B217">
        <v>261</v>
      </c>
      <c r="C217" t="s">
        <v>22</v>
      </c>
      <c r="D217" t="s">
        <v>3493</v>
      </c>
      <c r="E217" t="s">
        <v>3494</v>
      </c>
      <c r="F217" t="s">
        <v>8392</v>
      </c>
      <c r="G217">
        <v>29</v>
      </c>
      <c r="H217" t="s">
        <v>8399</v>
      </c>
      <c r="I217" t="s">
        <v>3493</v>
      </c>
      <c r="J217" t="s">
        <v>8395</v>
      </c>
      <c r="K217">
        <v>63</v>
      </c>
      <c r="L217" t="s">
        <v>8395</v>
      </c>
      <c r="M217">
        <v>469502.72839271801</v>
      </c>
      <c r="N217">
        <v>6217799.9525779402</v>
      </c>
    </row>
    <row r="218" spans="1:14">
      <c r="A218">
        <v>218</v>
      </c>
      <c r="B218">
        <v>287</v>
      </c>
      <c r="C218" t="s">
        <v>22</v>
      </c>
      <c r="D218" t="s">
        <v>7775</v>
      </c>
      <c r="E218" t="s">
        <v>7776</v>
      </c>
      <c r="F218" t="s">
        <v>8392</v>
      </c>
      <c r="G218">
        <v>15</v>
      </c>
      <c r="H218" t="s">
        <v>8399</v>
      </c>
      <c r="I218" t="s">
        <v>7775</v>
      </c>
      <c r="J218" t="s">
        <v>8395</v>
      </c>
      <c r="K218">
        <v>63</v>
      </c>
      <c r="L218" t="s">
        <v>8395</v>
      </c>
      <c r="M218">
        <v>456693.84759055701</v>
      </c>
      <c r="N218">
        <v>6203985.8730897801</v>
      </c>
    </row>
    <row r="219" spans="1:14">
      <c r="A219">
        <v>219</v>
      </c>
      <c r="B219">
        <v>290</v>
      </c>
      <c r="C219" t="s">
        <v>22</v>
      </c>
      <c r="D219" t="s">
        <v>7787</v>
      </c>
      <c r="E219" t="s">
        <v>7788</v>
      </c>
      <c r="F219" t="s">
        <v>8392</v>
      </c>
      <c r="G219">
        <v>7</v>
      </c>
      <c r="H219" t="s">
        <v>8399</v>
      </c>
      <c r="I219" t="s">
        <v>7787</v>
      </c>
      <c r="J219" t="s">
        <v>8395</v>
      </c>
      <c r="K219">
        <v>63</v>
      </c>
      <c r="L219" t="s">
        <v>8395</v>
      </c>
      <c r="M219">
        <v>481515.36044278397</v>
      </c>
      <c r="N219">
        <v>6199154.5498176496</v>
      </c>
    </row>
    <row r="220" spans="1:14">
      <c r="A220">
        <v>220</v>
      </c>
      <c r="B220">
        <v>134</v>
      </c>
      <c r="C220" t="s">
        <v>22</v>
      </c>
      <c r="D220" t="s">
        <v>3230</v>
      </c>
      <c r="E220" t="s">
        <v>3231</v>
      </c>
      <c r="F220" t="s">
        <v>8392</v>
      </c>
      <c r="G220">
        <v>57</v>
      </c>
      <c r="H220" t="s">
        <v>8398</v>
      </c>
      <c r="I220" t="s">
        <v>3230</v>
      </c>
      <c r="J220" t="s">
        <v>8395</v>
      </c>
      <c r="K220">
        <v>225</v>
      </c>
      <c r="L220" t="s">
        <v>8395</v>
      </c>
      <c r="M220">
        <v>926277.95102297096</v>
      </c>
      <c r="N220">
        <v>6421456.9107683701</v>
      </c>
    </row>
    <row r="221" spans="1:14">
      <c r="A221">
        <v>221</v>
      </c>
      <c r="B221">
        <v>2</v>
      </c>
      <c r="C221" t="s">
        <v>22</v>
      </c>
      <c r="D221" t="s">
        <v>431</v>
      </c>
      <c r="E221" t="s">
        <v>432</v>
      </c>
      <c r="F221" t="s">
        <v>8411</v>
      </c>
      <c r="G221">
        <v>98</v>
      </c>
      <c r="H221" t="s">
        <v>8399</v>
      </c>
      <c r="I221" t="s">
        <v>431</v>
      </c>
      <c r="J221" t="s">
        <v>8395</v>
      </c>
      <c r="K221">
        <v>225</v>
      </c>
      <c r="L221" t="s">
        <v>8395</v>
      </c>
      <c r="M221">
        <v>1062154.5866374399</v>
      </c>
      <c r="N221">
        <v>6851288.9782301998</v>
      </c>
    </row>
    <row r="222" spans="1:14">
      <c r="A222">
        <v>222</v>
      </c>
      <c r="B222">
        <v>20</v>
      </c>
      <c r="C222" t="s">
        <v>22</v>
      </c>
      <c r="D222" t="s">
        <v>4378</v>
      </c>
      <c r="E222" t="s">
        <v>4379</v>
      </c>
      <c r="F222" t="s">
        <v>8392</v>
      </c>
      <c r="G222">
        <v>17</v>
      </c>
      <c r="H222" t="s">
        <v>8399</v>
      </c>
      <c r="I222" t="s">
        <v>4378</v>
      </c>
      <c r="J222" t="s">
        <v>8395</v>
      </c>
      <c r="K222">
        <v>63</v>
      </c>
      <c r="L222" t="s">
        <v>8395</v>
      </c>
      <c r="M222">
        <v>948317.94829033699</v>
      </c>
      <c r="N222">
        <v>6662697.3650522102</v>
      </c>
    </row>
    <row r="223" spans="1:14">
      <c r="A223">
        <v>223</v>
      </c>
      <c r="B223">
        <v>18</v>
      </c>
      <c r="C223" t="s">
        <v>22</v>
      </c>
      <c r="D223" t="s">
        <v>578</v>
      </c>
      <c r="E223" t="s">
        <v>579</v>
      </c>
      <c r="F223" t="s">
        <v>8392</v>
      </c>
      <c r="G223">
        <v>13</v>
      </c>
      <c r="H223" t="s">
        <v>8396</v>
      </c>
      <c r="I223" t="s">
        <v>578</v>
      </c>
      <c r="J223" t="s">
        <v>8395</v>
      </c>
      <c r="K223">
        <v>63</v>
      </c>
      <c r="L223" t="s">
        <v>8395</v>
      </c>
      <c r="M223">
        <v>995256.18822161003</v>
      </c>
      <c r="N223">
        <v>6684654.8201894602</v>
      </c>
    </row>
    <row r="224" spans="1:14">
      <c r="A224">
        <v>224</v>
      </c>
      <c r="B224">
        <v>206</v>
      </c>
      <c r="C224" t="s">
        <v>22</v>
      </c>
      <c r="D224" t="s">
        <v>5240</v>
      </c>
      <c r="E224" t="s">
        <v>5241</v>
      </c>
      <c r="F224" t="s">
        <v>8392</v>
      </c>
      <c r="G224">
        <v>21</v>
      </c>
      <c r="H224" t="s">
        <v>8396</v>
      </c>
      <c r="I224" t="s">
        <v>5240</v>
      </c>
      <c r="J224" t="s">
        <v>8395</v>
      </c>
      <c r="K224">
        <v>90</v>
      </c>
      <c r="L224" t="s">
        <v>8395</v>
      </c>
      <c r="M224">
        <v>619458.31342826504</v>
      </c>
      <c r="N224">
        <v>6441321.1305040698</v>
      </c>
    </row>
    <row r="225" spans="1:14">
      <c r="A225">
        <v>225</v>
      </c>
      <c r="B225">
        <v>207</v>
      </c>
      <c r="C225" t="s">
        <v>22</v>
      </c>
      <c r="D225" t="s">
        <v>580</v>
      </c>
      <c r="E225" t="s">
        <v>8410</v>
      </c>
      <c r="F225" t="s">
        <v>8392</v>
      </c>
      <c r="G225">
        <v>36</v>
      </c>
      <c r="H225" t="s">
        <v>8396</v>
      </c>
      <c r="I225" t="s">
        <v>580</v>
      </c>
      <c r="J225" t="s">
        <v>8395</v>
      </c>
      <c r="K225">
        <v>90</v>
      </c>
      <c r="L225" t="s">
        <v>8395</v>
      </c>
      <c r="M225">
        <v>626082.35864057206</v>
      </c>
      <c r="N225">
        <v>6441982.62318544</v>
      </c>
    </row>
    <row r="226" spans="1:14">
      <c r="A226">
        <v>226</v>
      </c>
      <c r="B226">
        <v>15</v>
      </c>
      <c r="C226" t="s">
        <v>22</v>
      </c>
      <c r="D226" t="s">
        <v>4384</v>
      </c>
      <c r="E226" t="s">
        <v>4385</v>
      </c>
      <c r="F226" t="s">
        <v>8392</v>
      </c>
      <c r="G226">
        <v>5</v>
      </c>
      <c r="H226" t="s">
        <v>8399</v>
      </c>
      <c r="I226" t="s">
        <v>4384</v>
      </c>
      <c r="J226" t="s">
        <v>8395</v>
      </c>
      <c r="K226">
        <v>63</v>
      </c>
      <c r="L226" t="s">
        <v>8395</v>
      </c>
      <c r="M226">
        <v>982029.10007952899</v>
      </c>
      <c r="N226">
        <v>6703001.1912901001</v>
      </c>
    </row>
    <row r="227" spans="1:14">
      <c r="A227">
        <v>227</v>
      </c>
      <c r="B227">
        <v>17</v>
      </c>
      <c r="C227" t="s">
        <v>22</v>
      </c>
      <c r="D227" t="s">
        <v>582</v>
      </c>
      <c r="E227" t="s">
        <v>583</v>
      </c>
      <c r="F227" t="s">
        <v>8392</v>
      </c>
      <c r="G227">
        <v>11</v>
      </c>
      <c r="H227" t="s">
        <v>8396</v>
      </c>
      <c r="I227" t="s">
        <v>582</v>
      </c>
      <c r="J227" t="s">
        <v>8395</v>
      </c>
      <c r="K227">
        <v>63</v>
      </c>
      <c r="L227" t="s">
        <v>8395</v>
      </c>
      <c r="M227">
        <v>988927.34312364901</v>
      </c>
      <c r="N227">
        <v>6695161.5235975804</v>
      </c>
    </row>
    <row r="228" spans="1:14">
      <c r="A228">
        <v>228</v>
      </c>
      <c r="B228">
        <v>194</v>
      </c>
      <c r="C228" t="s">
        <v>22</v>
      </c>
      <c r="D228" t="s">
        <v>1671</v>
      </c>
      <c r="E228" t="s">
        <v>1672</v>
      </c>
      <c r="F228" t="s">
        <v>8392</v>
      </c>
      <c r="G228">
        <v>31</v>
      </c>
      <c r="H228" t="s">
        <v>8396</v>
      </c>
      <c r="I228" t="s">
        <v>1671</v>
      </c>
      <c r="J228" t="s">
        <v>8395</v>
      </c>
      <c r="K228">
        <v>90</v>
      </c>
      <c r="L228" t="s">
        <v>8395</v>
      </c>
      <c r="M228">
        <v>601548.730407177</v>
      </c>
      <c r="N228">
        <v>6493162.20719059</v>
      </c>
    </row>
    <row r="229" spans="1:14">
      <c r="A229">
        <v>229</v>
      </c>
      <c r="B229">
        <v>210</v>
      </c>
      <c r="C229" t="s">
        <v>22</v>
      </c>
      <c r="D229" t="s">
        <v>5242</v>
      </c>
      <c r="E229" t="s">
        <v>5243</v>
      </c>
      <c r="F229" t="s">
        <v>8392</v>
      </c>
      <c r="G229">
        <v>96</v>
      </c>
      <c r="H229" t="s">
        <v>8396</v>
      </c>
      <c r="I229" t="s">
        <v>5242</v>
      </c>
      <c r="J229" t="s">
        <v>8395</v>
      </c>
      <c r="K229">
        <v>225</v>
      </c>
      <c r="L229" t="s">
        <v>8395</v>
      </c>
      <c r="M229">
        <v>616109.88095945201</v>
      </c>
      <c r="N229">
        <v>6433179.2872763798</v>
      </c>
    </row>
    <row r="230" spans="1:14">
      <c r="A230">
        <v>230</v>
      </c>
      <c r="B230">
        <v>208</v>
      </c>
      <c r="C230" t="s">
        <v>22</v>
      </c>
      <c r="D230" t="s">
        <v>469</v>
      </c>
      <c r="E230" t="s">
        <v>470</v>
      </c>
      <c r="F230" t="s">
        <v>8392</v>
      </c>
      <c r="G230">
        <v>35</v>
      </c>
      <c r="H230" t="s">
        <v>8396</v>
      </c>
      <c r="I230" t="s">
        <v>469</v>
      </c>
      <c r="J230" t="s">
        <v>8395</v>
      </c>
      <c r="K230">
        <v>90</v>
      </c>
      <c r="L230" t="s">
        <v>8395</v>
      </c>
      <c r="M230">
        <v>623933.51661027002</v>
      </c>
      <c r="N230">
        <v>6430099.3762449799</v>
      </c>
    </row>
    <row r="231" spans="1:14">
      <c r="A231">
        <v>231</v>
      </c>
      <c r="B231">
        <v>28</v>
      </c>
      <c r="C231" t="s">
        <v>22</v>
      </c>
      <c r="D231" t="s">
        <v>471</v>
      </c>
      <c r="E231" t="s">
        <v>472</v>
      </c>
      <c r="F231" t="s">
        <v>8392</v>
      </c>
      <c r="G231">
        <v>17</v>
      </c>
      <c r="H231" t="s">
        <v>8396</v>
      </c>
      <c r="I231" t="s">
        <v>471</v>
      </c>
      <c r="J231" t="s">
        <v>8395</v>
      </c>
      <c r="K231">
        <v>63</v>
      </c>
      <c r="L231" t="s">
        <v>8395</v>
      </c>
      <c r="M231">
        <v>663442.80094938597</v>
      </c>
      <c r="N231">
        <v>6570847.3479504697</v>
      </c>
    </row>
    <row r="232" spans="1:14">
      <c r="A232">
        <v>232</v>
      </c>
      <c r="B232">
        <v>71</v>
      </c>
      <c r="C232" t="s">
        <v>22</v>
      </c>
      <c r="D232" t="s">
        <v>3769</v>
      </c>
      <c r="E232" t="s">
        <v>3770</v>
      </c>
      <c r="F232" t="s">
        <v>8392</v>
      </c>
      <c r="G232">
        <v>20</v>
      </c>
      <c r="H232" t="s">
        <v>8396</v>
      </c>
      <c r="I232" t="s">
        <v>3769</v>
      </c>
      <c r="J232" t="s">
        <v>8395</v>
      </c>
      <c r="K232">
        <v>63</v>
      </c>
      <c r="L232" t="s">
        <v>8395</v>
      </c>
      <c r="M232">
        <v>1005997.59503091</v>
      </c>
      <c r="N232">
        <v>6494365.0361993099</v>
      </c>
    </row>
    <row r="233" spans="1:14">
      <c r="A233">
        <v>233</v>
      </c>
      <c r="B233">
        <v>156</v>
      </c>
      <c r="C233" t="s">
        <v>22</v>
      </c>
      <c r="D233" t="s">
        <v>4320</v>
      </c>
      <c r="E233" t="s">
        <v>4321</v>
      </c>
      <c r="F233" t="s">
        <v>8392</v>
      </c>
      <c r="G233">
        <v>50</v>
      </c>
      <c r="H233" t="s">
        <v>8396</v>
      </c>
      <c r="I233" t="s">
        <v>4320</v>
      </c>
      <c r="J233" t="s">
        <v>8395</v>
      </c>
      <c r="K233" t="s">
        <v>8409</v>
      </c>
      <c r="L233" t="s">
        <v>8395</v>
      </c>
      <c r="M233">
        <v>1065935.5066877599</v>
      </c>
      <c r="N233">
        <v>6340335.4646329796</v>
      </c>
    </row>
    <row r="234" spans="1:14">
      <c r="A234">
        <v>234</v>
      </c>
      <c r="B234">
        <v>243</v>
      </c>
      <c r="C234" t="s">
        <v>22</v>
      </c>
      <c r="D234" t="s">
        <v>8318</v>
      </c>
      <c r="E234" t="s">
        <v>8319</v>
      </c>
      <c r="F234" t="s">
        <v>8392</v>
      </c>
      <c r="G234">
        <v>22</v>
      </c>
      <c r="H234" t="s">
        <v>8396</v>
      </c>
      <c r="I234" t="s">
        <v>8318</v>
      </c>
      <c r="J234" t="s">
        <v>8395</v>
      </c>
      <c r="K234">
        <v>63</v>
      </c>
      <c r="L234" t="s">
        <v>8395</v>
      </c>
      <c r="M234">
        <v>659826.87144539901</v>
      </c>
      <c r="N234">
        <v>6278080.9615925197</v>
      </c>
    </row>
    <row r="235" spans="1:14">
      <c r="A235">
        <v>235</v>
      </c>
      <c r="B235">
        <v>80</v>
      </c>
      <c r="C235" t="s">
        <v>22</v>
      </c>
      <c r="D235" t="s">
        <v>213</v>
      </c>
      <c r="E235" t="s">
        <v>213</v>
      </c>
      <c r="F235" t="s">
        <v>8392</v>
      </c>
      <c r="G235">
        <v>10</v>
      </c>
      <c r="H235" t="s">
        <v>8396</v>
      </c>
      <c r="I235" t="s">
        <v>213</v>
      </c>
      <c r="J235" t="s">
        <v>8395</v>
      </c>
      <c r="K235">
        <v>63</v>
      </c>
      <c r="L235" t="s">
        <v>8395</v>
      </c>
      <c r="M235">
        <v>985136.511481339</v>
      </c>
      <c r="N235">
        <v>6489475.1963273799</v>
      </c>
    </row>
    <row r="236" spans="1:14">
      <c r="A236">
        <v>236</v>
      </c>
      <c r="B236">
        <v>78</v>
      </c>
      <c r="C236" t="s">
        <v>22</v>
      </c>
      <c r="D236" t="s">
        <v>3603</v>
      </c>
      <c r="E236" t="s">
        <v>3604</v>
      </c>
      <c r="F236" t="s">
        <v>8392</v>
      </c>
      <c r="G236">
        <v>31</v>
      </c>
      <c r="H236" t="s">
        <v>8399</v>
      </c>
      <c r="I236" t="s">
        <v>3603</v>
      </c>
      <c r="J236" t="s">
        <v>8395</v>
      </c>
      <c r="K236">
        <v>63</v>
      </c>
      <c r="L236" t="s">
        <v>8395</v>
      </c>
      <c r="M236">
        <v>979001.19135560899</v>
      </c>
      <c r="N236">
        <v>6489661.3498837603</v>
      </c>
    </row>
    <row r="237" spans="1:14">
      <c r="A237">
        <v>237</v>
      </c>
      <c r="B237">
        <v>79</v>
      </c>
      <c r="C237" t="s">
        <v>22</v>
      </c>
      <c r="D237" t="s">
        <v>406</v>
      </c>
      <c r="E237" t="s">
        <v>407</v>
      </c>
      <c r="F237" t="s">
        <v>8392</v>
      </c>
      <c r="G237">
        <v>50</v>
      </c>
      <c r="H237" t="s">
        <v>8399</v>
      </c>
      <c r="I237" t="s">
        <v>406</v>
      </c>
      <c r="J237" t="s">
        <v>8395</v>
      </c>
      <c r="K237">
        <v>63</v>
      </c>
      <c r="L237" t="s">
        <v>8395</v>
      </c>
      <c r="M237">
        <v>987968.54599520704</v>
      </c>
      <c r="N237">
        <v>6488485.4602378998</v>
      </c>
    </row>
    <row r="238" spans="1:14">
      <c r="A238">
        <v>238</v>
      </c>
      <c r="B238">
        <v>61</v>
      </c>
      <c r="C238" t="s">
        <v>22</v>
      </c>
      <c r="D238" t="s">
        <v>8335</v>
      </c>
      <c r="E238" t="s">
        <v>8336</v>
      </c>
      <c r="F238" t="s">
        <v>8392</v>
      </c>
      <c r="G238">
        <v>552</v>
      </c>
      <c r="H238" t="s">
        <v>8398</v>
      </c>
      <c r="I238" t="s">
        <v>8335</v>
      </c>
      <c r="J238" t="s">
        <v>8395</v>
      </c>
      <c r="K238" t="s">
        <v>8408</v>
      </c>
      <c r="L238" t="s">
        <v>8395</v>
      </c>
      <c r="M238">
        <v>967521.69326443097</v>
      </c>
      <c r="N238">
        <v>6518414.5358279003</v>
      </c>
    </row>
    <row r="239" spans="1:14">
      <c r="A239">
        <v>239</v>
      </c>
      <c r="B239">
        <v>69</v>
      </c>
      <c r="C239" t="s">
        <v>22</v>
      </c>
      <c r="D239" t="s">
        <v>8343</v>
      </c>
      <c r="E239" t="s">
        <v>8344</v>
      </c>
      <c r="F239" t="s">
        <v>8392</v>
      </c>
      <c r="G239">
        <v>124</v>
      </c>
      <c r="H239" t="s">
        <v>8396</v>
      </c>
      <c r="I239" t="s">
        <v>8343</v>
      </c>
      <c r="J239" t="s">
        <v>8395</v>
      </c>
      <c r="K239">
        <v>150</v>
      </c>
      <c r="L239" t="s">
        <v>8395</v>
      </c>
      <c r="M239">
        <v>960118.07297812996</v>
      </c>
      <c r="N239">
        <v>6499110.4873134401</v>
      </c>
    </row>
    <row r="240" spans="1:14">
      <c r="A240">
        <v>240</v>
      </c>
      <c r="B240">
        <v>44</v>
      </c>
      <c r="C240" t="s">
        <v>22</v>
      </c>
      <c r="D240" t="s">
        <v>2505</v>
      </c>
      <c r="E240" t="s">
        <v>2506</v>
      </c>
      <c r="F240" t="s">
        <v>8392</v>
      </c>
      <c r="G240">
        <v>14</v>
      </c>
      <c r="H240" t="s">
        <v>8396</v>
      </c>
      <c r="I240" t="s">
        <v>2505</v>
      </c>
      <c r="J240" t="s">
        <v>8395</v>
      </c>
      <c r="K240">
        <v>63</v>
      </c>
      <c r="L240" t="s">
        <v>8395</v>
      </c>
      <c r="M240">
        <v>926625.26452228404</v>
      </c>
      <c r="N240">
        <v>6540021.4597634096</v>
      </c>
    </row>
    <row r="241" spans="1:14">
      <c r="A241">
        <v>241</v>
      </c>
      <c r="B241">
        <v>14</v>
      </c>
      <c r="C241" t="s">
        <v>22</v>
      </c>
      <c r="D241" t="s">
        <v>972</v>
      </c>
      <c r="E241" t="s">
        <v>973</v>
      </c>
      <c r="F241" t="s">
        <v>8392</v>
      </c>
      <c r="G241">
        <v>6</v>
      </c>
      <c r="H241" t="s">
        <v>8396</v>
      </c>
      <c r="I241" t="s">
        <v>972</v>
      </c>
      <c r="J241" t="s">
        <v>8395</v>
      </c>
      <c r="K241">
        <v>63</v>
      </c>
      <c r="L241" t="s">
        <v>8395</v>
      </c>
      <c r="M241">
        <v>996474.59074932802</v>
      </c>
      <c r="N241">
        <v>6702930.9123032503</v>
      </c>
    </row>
    <row r="242" spans="1:14">
      <c r="A242">
        <v>242</v>
      </c>
      <c r="B242">
        <v>259</v>
      </c>
      <c r="C242" t="s">
        <v>22</v>
      </c>
      <c r="D242" t="s">
        <v>6079</v>
      </c>
      <c r="E242" t="s">
        <v>6080</v>
      </c>
      <c r="F242" t="s">
        <v>8392</v>
      </c>
      <c r="G242">
        <v>7</v>
      </c>
      <c r="H242" t="s">
        <v>8399</v>
      </c>
      <c r="I242" t="s">
        <v>6079</v>
      </c>
      <c r="J242" t="s">
        <v>8395</v>
      </c>
      <c r="K242">
        <v>63</v>
      </c>
      <c r="L242" t="s">
        <v>8395</v>
      </c>
      <c r="M242">
        <v>505438.63164959103</v>
      </c>
      <c r="N242">
        <v>6226172.7743190499</v>
      </c>
    </row>
    <row r="243" spans="1:14">
      <c r="A243">
        <v>243</v>
      </c>
      <c r="B243">
        <v>280</v>
      </c>
      <c r="C243" t="s">
        <v>22</v>
      </c>
      <c r="D243" t="s">
        <v>6648</v>
      </c>
      <c r="E243" t="s">
        <v>6649</v>
      </c>
      <c r="F243" t="s">
        <v>8392</v>
      </c>
      <c r="G243">
        <v>14</v>
      </c>
      <c r="H243" t="s">
        <v>8399</v>
      </c>
      <c r="I243" t="s">
        <v>6648</v>
      </c>
      <c r="J243" t="s">
        <v>8395</v>
      </c>
      <c r="K243">
        <v>63</v>
      </c>
      <c r="L243" t="s">
        <v>8395</v>
      </c>
      <c r="M243">
        <v>454275.58552448201</v>
      </c>
      <c r="N243">
        <v>6206560.77602793</v>
      </c>
    </row>
    <row r="244" spans="1:14">
      <c r="A244">
        <v>244</v>
      </c>
      <c r="B244">
        <v>292</v>
      </c>
      <c r="C244" t="s">
        <v>22</v>
      </c>
      <c r="D244" t="s">
        <v>3923</v>
      </c>
      <c r="E244" t="s">
        <v>3924</v>
      </c>
      <c r="F244" t="s">
        <v>8392</v>
      </c>
      <c r="G244">
        <v>6</v>
      </c>
      <c r="H244" t="s">
        <v>8396</v>
      </c>
      <c r="I244" t="s">
        <v>3923</v>
      </c>
      <c r="J244" t="s">
        <v>8395</v>
      </c>
      <c r="K244">
        <v>63</v>
      </c>
      <c r="L244" t="s">
        <v>8395</v>
      </c>
      <c r="M244">
        <v>410453.03035099799</v>
      </c>
      <c r="N244">
        <v>6197363.8042946896</v>
      </c>
    </row>
    <row r="245" spans="1:14">
      <c r="A245">
        <v>245</v>
      </c>
      <c r="B245">
        <v>76</v>
      </c>
      <c r="C245" t="s">
        <v>22</v>
      </c>
      <c r="D245" t="s">
        <v>5843</v>
      </c>
      <c r="E245" t="s">
        <v>5844</v>
      </c>
      <c r="F245" t="s">
        <v>8407</v>
      </c>
      <c r="G245">
        <v>13</v>
      </c>
      <c r="H245" t="s">
        <v>8399</v>
      </c>
      <c r="I245" t="s">
        <v>5843</v>
      </c>
      <c r="J245" t="s">
        <v>8395</v>
      </c>
      <c r="K245">
        <v>63</v>
      </c>
      <c r="L245" t="s">
        <v>8395</v>
      </c>
      <c r="M245">
        <v>911481.74640198005</v>
      </c>
      <c r="N245">
        <v>6491434.18969825</v>
      </c>
    </row>
    <row r="246" spans="1:14">
      <c r="A246">
        <v>246</v>
      </c>
      <c r="B246">
        <v>232</v>
      </c>
      <c r="C246" t="s">
        <v>22</v>
      </c>
      <c r="D246" t="s">
        <v>824</v>
      </c>
      <c r="E246" t="s">
        <v>824</v>
      </c>
      <c r="F246" t="s">
        <v>8392</v>
      </c>
      <c r="G246">
        <v>37</v>
      </c>
      <c r="H246" t="s">
        <v>8396</v>
      </c>
      <c r="I246" t="s">
        <v>824</v>
      </c>
      <c r="J246" t="s">
        <v>8395</v>
      </c>
      <c r="K246">
        <v>63</v>
      </c>
      <c r="L246" t="s">
        <v>8395</v>
      </c>
      <c r="M246">
        <v>688317.57238829404</v>
      </c>
      <c r="N246">
        <v>6330879.03856555</v>
      </c>
    </row>
    <row r="247" spans="1:14">
      <c r="A247">
        <v>247</v>
      </c>
      <c r="B247">
        <v>128</v>
      </c>
      <c r="C247" t="s">
        <v>22</v>
      </c>
      <c r="D247" t="s">
        <v>6985</v>
      </c>
      <c r="E247" t="s">
        <v>6986</v>
      </c>
      <c r="F247" t="s">
        <v>8392</v>
      </c>
      <c r="G247">
        <v>364</v>
      </c>
      <c r="H247" t="s">
        <v>8398</v>
      </c>
      <c r="I247" t="s">
        <v>6985</v>
      </c>
      <c r="J247" t="s">
        <v>8395</v>
      </c>
      <c r="K247">
        <v>225</v>
      </c>
      <c r="L247" t="s">
        <v>8395</v>
      </c>
      <c r="M247">
        <v>912468.81133583502</v>
      </c>
      <c r="N247">
        <v>6431153.7242721999</v>
      </c>
    </row>
    <row r="248" spans="1:14">
      <c r="A248">
        <v>248</v>
      </c>
      <c r="B248">
        <v>123</v>
      </c>
      <c r="C248" t="s">
        <v>22</v>
      </c>
      <c r="D248" t="s">
        <v>200</v>
      </c>
      <c r="E248" t="s">
        <v>201</v>
      </c>
      <c r="F248" t="s">
        <v>8392</v>
      </c>
      <c r="G248">
        <v>42</v>
      </c>
      <c r="H248" t="s">
        <v>8396</v>
      </c>
      <c r="I248" t="s">
        <v>200</v>
      </c>
      <c r="J248" t="s">
        <v>8395</v>
      </c>
      <c r="K248">
        <v>63</v>
      </c>
      <c r="L248" t="s">
        <v>8395</v>
      </c>
      <c r="M248">
        <v>863249.09775239299</v>
      </c>
      <c r="N248">
        <v>6441208.1837342698</v>
      </c>
    </row>
    <row r="249" spans="1:14">
      <c r="A249">
        <v>249</v>
      </c>
      <c r="B249">
        <v>279</v>
      </c>
      <c r="C249" t="s">
        <v>22</v>
      </c>
      <c r="D249" t="s">
        <v>848</v>
      </c>
      <c r="E249" t="s">
        <v>849</v>
      </c>
      <c r="F249" t="s">
        <v>8392</v>
      </c>
      <c r="G249">
        <v>39</v>
      </c>
      <c r="H249" t="s">
        <v>8396</v>
      </c>
      <c r="I249" t="s">
        <v>848</v>
      </c>
      <c r="J249" t="s">
        <v>8395</v>
      </c>
      <c r="K249">
        <v>63</v>
      </c>
      <c r="L249" t="s">
        <v>8395</v>
      </c>
      <c r="M249">
        <v>589223.79532913002</v>
      </c>
      <c r="N249">
        <v>6205678.5167581504</v>
      </c>
    </row>
    <row r="250" spans="1:14">
      <c r="A250">
        <v>250</v>
      </c>
      <c r="B250">
        <v>244</v>
      </c>
      <c r="C250" t="s">
        <v>22</v>
      </c>
      <c r="D250" t="s">
        <v>1119</v>
      </c>
      <c r="E250" t="s">
        <v>1120</v>
      </c>
      <c r="F250" t="s">
        <v>8392</v>
      </c>
      <c r="G250">
        <v>98</v>
      </c>
      <c r="H250" t="s">
        <v>8398</v>
      </c>
      <c r="I250" t="s">
        <v>1119</v>
      </c>
      <c r="J250" t="s">
        <v>8395</v>
      </c>
      <c r="K250">
        <v>225</v>
      </c>
      <c r="L250" t="s">
        <v>8395</v>
      </c>
      <c r="M250">
        <v>695402.64772712905</v>
      </c>
      <c r="N250">
        <v>6276815.3301160298</v>
      </c>
    </row>
    <row r="251" spans="1:14">
      <c r="A251">
        <v>251</v>
      </c>
      <c r="B251">
        <v>281</v>
      </c>
      <c r="C251" t="s">
        <v>22</v>
      </c>
      <c r="D251" t="s">
        <v>3787</v>
      </c>
      <c r="E251" t="s">
        <v>3787</v>
      </c>
      <c r="F251" t="s">
        <v>8392</v>
      </c>
      <c r="G251">
        <v>11</v>
      </c>
      <c r="H251" t="s">
        <v>8399</v>
      </c>
      <c r="I251" t="s">
        <v>3787</v>
      </c>
      <c r="J251" t="s">
        <v>8395</v>
      </c>
      <c r="K251">
        <v>63</v>
      </c>
      <c r="L251" t="s">
        <v>8395</v>
      </c>
      <c r="M251">
        <v>504629.90172200202</v>
      </c>
      <c r="N251">
        <v>6206131.3301515402</v>
      </c>
    </row>
    <row r="252" spans="1:14">
      <c r="A252">
        <v>252</v>
      </c>
      <c r="B252">
        <v>289</v>
      </c>
      <c r="C252" t="s">
        <v>22</v>
      </c>
      <c r="D252" t="s">
        <v>7145</v>
      </c>
      <c r="E252" t="s">
        <v>7145</v>
      </c>
      <c r="F252" t="s">
        <v>8392</v>
      </c>
      <c r="G252">
        <v>5</v>
      </c>
      <c r="H252" t="s">
        <v>8396</v>
      </c>
      <c r="I252" t="s">
        <v>7145</v>
      </c>
      <c r="J252" t="s">
        <v>8395</v>
      </c>
      <c r="K252">
        <v>63</v>
      </c>
      <c r="L252" t="s">
        <v>8395</v>
      </c>
      <c r="M252">
        <v>513627.70259822399</v>
      </c>
      <c r="N252">
        <v>6204721.4919207897</v>
      </c>
    </row>
    <row r="253" spans="1:14">
      <c r="A253">
        <v>253</v>
      </c>
      <c r="B253">
        <v>257</v>
      </c>
      <c r="C253" t="s">
        <v>22</v>
      </c>
      <c r="D253" t="s">
        <v>6353</v>
      </c>
      <c r="E253" t="s">
        <v>6353</v>
      </c>
      <c r="F253" t="s">
        <v>8392</v>
      </c>
      <c r="G253">
        <v>14</v>
      </c>
      <c r="H253" t="s">
        <v>8399</v>
      </c>
      <c r="I253" t="s">
        <v>6353</v>
      </c>
      <c r="J253" t="s">
        <v>8395</v>
      </c>
      <c r="K253">
        <v>63</v>
      </c>
      <c r="L253" t="s">
        <v>8395</v>
      </c>
      <c r="M253">
        <v>510151.40324105398</v>
      </c>
      <c r="N253">
        <v>6226310.4856914096</v>
      </c>
    </row>
    <row r="254" spans="1:14">
      <c r="A254">
        <v>254</v>
      </c>
      <c r="B254">
        <v>327</v>
      </c>
      <c r="C254" t="s">
        <v>22</v>
      </c>
      <c r="D254" t="s">
        <v>8025</v>
      </c>
      <c r="E254" t="s">
        <v>8026</v>
      </c>
      <c r="F254" t="s">
        <v>8392</v>
      </c>
      <c r="G254">
        <v>5</v>
      </c>
      <c r="H254" t="s">
        <v>8396</v>
      </c>
      <c r="I254" t="s">
        <v>8025</v>
      </c>
      <c r="J254" t="s">
        <v>8395</v>
      </c>
      <c r="K254">
        <v>63</v>
      </c>
      <c r="L254" t="s">
        <v>8395</v>
      </c>
      <c r="M254">
        <v>325214.19640746398</v>
      </c>
      <c r="N254">
        <v>6811808.8771565203</v>
      </c>
    </row>
    <row r="255" spans="1:14">
      <c r="A255">
        <v>255</v>
      </c>
      <c r="B255">
        <v>177</v>
      </c>
      <c r="C255" t="s">
        <v>22</v>
      </c>
      <c r="D255" t="s">
        <v>1250</v>
      </c>
      <c r="E255" t="s">
        <v>1250</v>
      </c>
      <c r="F255" t="s">
        <v>8392</v>
      </c>
      <c r="G255">
        <v>31</v>
      </c>
      <c r="H255" t="s">
        <v>8396</v>
      </c>
      <c r="I255" t="s">
        <v>1250</v>
      </c>
      <c r="J255" t="s">
        <v>8395</v>
      </c>
      <c r="K255">
        <v>63</v>
      </c>
      <c r="L255" t="s">
        <v>8395</v>
      </c>
      <c r="M255">
        <v>927272.61616488802</v>
      </c>
      <c r="N255">
        <v>6296175.0684961397</v>
      </c>
    </row>
    <row r="256" spans="1:14">
      <c r="A256">
        <v>256</v>
      </c>
      <c r="B256">
        <v>226</v>
      </c>
      <c r="C256" t="s">
        <v>22</v>
      </c>
      <c r="D256" t="s">
        <v>7455</v>
      </c>
      <c r="E256" t="s">
        <v>7456</v>
      </c>
      <c r="F256" t="s">
        <v>8392</v>
      </c>
      <c r="G256">
        <v>9</v>
      </c>
      <c r="H256" t="s">
        <v>8399</v>
      </c>
      <c r="I256" t="s">
        <v>7455</v>
      </c>
      <c r="J256" t="s">
        <v>8395</v>
      </c>
      <c r="K256">
        <v>63</v>
      </c>
      <c r="L256" t="s">
        <v>8395</v>
      </c>
      <c r="M256">
        <v>605903.93017897895</v>
      </c>
      <c r="N256">
        <v>6374377.4278348498</v>
      </c>
    </row>
    <row r="257" spans="1:14">
      <c r="A257">
        <v>257</v>
      </c>
      <c r="B257">
        <v>209</v>
      </c>
      <c r="C257" t="s">
        <v>22</v>
      </c>
      <c r="D257" t="s">
        <v>1200</v>
      </c>
      <c r="E257" t="s">
        <v>1201</v>
      </c>
      <c r="F257" t="s">
        <v>8392</v>
      </c>
      <c r="G257">
        <v>29</v>
      </c>
      <c r="H257" t="s">
        <v>8396</v>
      </c>
      <c r="I257" t="s">
        <v>1200</v>
      </c>
      <c r="J257" t="s">
        <v>8395</v>
      </c>
      <c r="K257">
        <v>63</v>
      </c>
      <c r="L257" t="s">
        <v>8395</v>
      </c>
      <c r="M257">
        <v>616382.24832200201</v>
      </c>
      <c r="N257">
        <v>6427009.8623439297</v>
      </c>
    </row>
    <row r="258" spans="1:14">
      <c r="A258">
        <v>258</v>
      </c>
      <c r="B258">
        <v>180</v>
      </c>
      <c r="C258" t="s">
        <v>22</v>
      </c>
      <c r="D258" t="s">
        <v>863</v>
      </c>
      <c r="E258" t="s">
        <v>864</v>
      </c>
      <c r="F258" t="s">
        <v>8392</v>
      </c>
      <c r="G258">
        <v>90</v>
      </c>
      <c r="H258" t="s">
        <v>8398</v>
      </c>
      <c r="I258" t="s">
        <v>863</v>
      </c>
      <c r="J258" t="s">
        <v>8395</v>
      </c>
      <c r="K258">
        <v>225</v>
      </c>
      <c r="L258" t="s">
        <v>8395</v>
      </c>
      <c r="M258">
        <v>879003.74502682802</v>
      </c>
      <c r="N258">
        <v>6295138.2246163003</v>
      </c>
    </row>
    <row r="259" spans="1:14">
      <c r="A259">
        <v>259</v>
      </c>
      <c r="B259">
        <v>184</v>
      </c>
      <c r="C259" t="s">
        <v>22</v>
      </c>
      <c r="D259" t="s">
        <v>7910</v>
      </c>
      <c r="E259" t="s">
        <v>7910</v>
      </c>
      <c r="F259" t="s">
        <v>8392</v>
      </c>
      <c r="G259">
        <v>91</v>
      </c>
      <c r="H259" t="s">
        <v>8398</v>
      </c>
      <c r="I259" t="s">
        <v>7910</v>
      </c>
      <c r="J259" t="s">
        <v>8395</v>
      </c>
      <c r="K259" t="s">
        <v>8401</v>
      </c>
      <c r="L259" t="s">
        <v>8395</v>
      </c>
      <c r="M259">
        <v>870933.46292216005</v>
      </c>
      <c r="N259">
        <v>6280912.1393812904</v>
      </c>
    </row>
    <row r="260" spans="1:14">
      <c r="A260">
        <v>260</v>
      </c>
      <c r="B260">
        <v>250</v>
      </c>
      <c r="C260" t="s">
        <v>22</v>
      </c>
      <c r="D260" t="s">
        <v>5285</v>
      </c>
      <c r="E260" t="s">
        <v>5286</v>
      </c>
      <c r="F260" t="s">
        <v>8392</v>
      </c>
      <c r="G260">
        <v>26</v>
      </c>
      <c r="H260" t="s">
        <v>8399</v>
      </c>
      <c r="I260" t="s">
        <v>5285</v>
      </c>
      <c r="J260" t="s">
        <v>8395</v>
      </c>
      <c r="K260">
        <v>63</v>
      </c>
      <c r="L260" t="s">
        <v>8395</v>
      </c>
      <c r="M260">
        <v>548785.01053211105</v>
      </c>
      <c r="N260">
        <v>6237080.5735530602</v>
      </c>
    </row>
    <row r="261" spans="1:14">
      <c r="A261">
        <v>261</v>
      </c>
      <c r="B261">
        <v>249</v>
      </c>
      <c r="C261" t="s">
        <v>22</v>
      </c>
      <c r="D261" t="s">
        <v>6362</v>
      </c>
      <c r="E261" t="s">
        <v>6363</v>
      </c>
      <c r="F261" t="s">
        <v>8392</v>
      </c>
      <c r="G261">
        <v>26</v>
      </c>
      <c r="H261" t="s">
        <v>8399</v>
      </c>
      <c r="I261" t="s">
        <v>6362</v>
      </c>
      <c r="J261" t="s">
        <v>8395</v>
      </c>
      <c r="K261">
        <v>63</v>
      </c>
      <c r="L261" t="s">
        <v>8395</v>
      </c>
      <c r="M261">
        <v>557621.01057792502</v>
      </c>
      <c r="N261">
        <v>6246319.1720996397</v>
      </c>
    </row>
    <row r="262" spans="1:14">
      <c r="A262">
        <v>262</v>
      </c>
      <c r="B262">
        <v>256</v>
      </c>
      <c r="C262" t="s">
        <v>22</v>
      </c>
      <c r="D262" t="s">
        <v>3950</v>
      </c>
      <c r="E262" t="s">
        <v>3951</v>
      </c>
      <c r="F262" t="s">
        <v>8392</v>
      </c>
      <c r="G262">
        <v>4</v>
      </c>
      <c r="H262" t="s">
        <v>8399</v>
      </c>
      <c r="I262" t="s">
        <v>3950</v>
      </c>
      <c r="J262" t="s">
        <v>8395</v>
      </c>
      <c r="K262">
        <v>63</v>
      </c>
      <c r="L262" t="s">
        <v>8395</v>
      </c>
      <c r="M262">
        <v>519820.01427053998</v>
      </c>
      <c r="N262">
        <v>6222288.8161582202</v>
      </c>
    </row>
    <row r="263" spans="1:14">
      <c r="A263">
        <v>263</v>
      </c>
      <c r="B263">
        <v>255</v>
      </c>
      <c r="C263" t="s">
        <v>22</v>
      </c>
      <c r="D263" t="s">
        <v>6358</v>
      </c>
      <c r="E263" t="s">
        <v>6359</v>
      </c>
      <c r="F263" t="s">
        <v>8392</v>
      </c>
      <c r="G263">
        <v>8</v>
      </c>
      <c r="H263" t="s">
        <v>8399</v>
      </c>
      <c r="I263" t="s">
        <v>6358</v>
      </c>
      <c r="J263" t="s">
        <v>8395</v>
      </c>
      <c r="K263">
        <v>63</v>
      </c>
      <c r="L263" t="s">
        <v>8395</v>
      </c>
      <c r="M263">
        <v>512878.98318410001</v>
      </c>
      <c r="N263">
        <v>6226769.9402380697</v>
      </c>
    </row>
    <row r="264" spans="1:14">
      <c r="A264">
        <v>264</v>
      </c>
      <c r="B264">
        <v>291</v>
      </c>
      <c r="C264" t="s">
        <v>22</v>
      </c>
      <c r="D264" t="s">
        <v>3788</v>
      </c>
      <c r="E264" t="s">
        <v>3789</v>
      </c>
      <c r="F264" t="s">
        <v>8406</v>
      </c>
      <c r="G264">
        <v>2</v>
      </c>
      <c r="H264" t="s">
        <v>8399</v>
      </c>
      <c r="I264" t="s">
        <v>3788</v>
      </c>
      <c r="J264" t="s">
        <v>8395</v>
      </c>
      <c r="K264">
        <v>63</v>
      </c>
      <c r="L264" t="s">
        <v>8395</v>
      </c>
      <c r="M264">
        <v>514904.60241122299</v>
      </c>
      <c r="N264">
        <v>6196641.7040197002</v>
      </c>
    </row>
    <row r="265" spans="1:14">
      <c r="A265">
        <v>265</v>
      </c>
      <c r="B265">
        <v>174</v>
      </c>
      <c r="C265" t="s">
        <v>22</v>
      </c>
      <c r="D265" t="s">
        <v>1075</v>
      </c>
      <c r="E265" t="s">
        <v>8405</v>
      </c>
      <c r="F265" t="s">
        <v>8392</v>
      </c>
      <c r="G265">
        <v>93</v>
      </c>
      <c r="H265" t="s">
        <v>8398</v>
      </c>
      <c r="I265" t="s">
        <v>1075</v>
      </c>
      <c r="J265" t="s">
        <v>8395</v>
      </c>
      <c r="K265" t="s">
        <v>8401</v>
      </c>
      <c r="L265" t="s">
        <v>8395</v>
      </c>
      <c r="M265">
        <v>924048.64154712402</v>
      </c>
      <c r="N265">
        <v>6305191.9632534096</v>
      </c>
    </row>
    <row r="266" spans="1:14">
      <c r="A266">
        <v>266</v>
      </c>
      <c r="B266">
        <v>169</v>
      </c>
      <c r="C266" t="s">
        <v>22</v>
      </c>
      <c r="D266" t="s">
        <v>1436</v>
      </c>
      <c r="E266" t="s">
        <v>1437</v>
      </c>
      <c r="F266" t="s">
        <v>8392</v>
      </c>
      <c r="G266">
        <v>24</v>
      </c>
      <c r="H266" t="s">
        <v>8398</v>
      </c>
      <c r="I266" t="s">
        <v>1436</v>
      </c>
      <c r="J266" t="s">
        <v>8395</v>
      </c>
      <c r="K266">
        <v>63</v>
      </c>
      <c r="L266" t="s">
        <v>8395</v>
      </c>
      <c r="M266">
        <v>931709.56748603901</v>
      </c>
      <c r="N266">
        <v>6313841.3286908101</v>
      </c>
    </row>
    <row r="267" spans="1:14">
      <c r="A267">
        <v>267</v>
      </c>
      <c r="B267">
        <v>152</v>
      </c>
      <c r="C267" t="s">
        <v>22</v>
      </c>
      <c r="D267" t="s">
        <v>4861</v>
      </c>
      <c r="E267" t="s">
        <v>4862</v>
      </c>
      <c r="F267" t="s">
        <v>8392</v>
      </c>
      <c r="G267">
        <v>214</v>
      </c>
      <c r="H267" t="s">
        <v>8398</v>
      </c>
      <c r="I267" t="s">
        <v>4861</v>
      </c>
      <c r="J267" t="s">
        <v>8395</v>
      </c>
      <c r="K267">
        <v>225</v>
      </c>
      <c r="L267" t="s">
        <v>8395</v>
      </c>
      <c r="M267">
        <v>932540.52010215702</v>
      </c>
      <c r="N267">
        <v>6349928.9657796603</v>
      </c>
    </row>
    <row r="268" spans="1:14">
      <c r="A268">
        <v>268</v>
      </c>
      <c r="B268">
        <v>171</v>
      </c>
      <c r="C268" t="s">
        <v>22</v>
      </c>
      <c r="D268" t="s">
        <v>7815</v>
      </c>
      <c r="E268" t="s">
        <v>7816</v>
      </c>
      <c r="F268" t="s">
        <v>8392</v>
      </c>
      <c r="G268">
        <v>9</v>
      </c>
      <c r="H268" t="s">
        <v>8398</v>
      </c>
      <c r="I268" t="s">
        <v>7815</v>
      </c>
      <c r="J268" t="s">
        <v>8395</v>
      </c>
      <c r="K268">
        <v>63</v>
      </c>
      <c r="L268" t="s">
        <v>8395</v>
      </c>
      <c r="M268">
        <v>930656.48317152797</v>
      </c>
      <c r="N268">
        <v>6308778.2261468703</v>
      </c>
    </row>
    <row r="269" spans="1:14">
      <c r="A269">
        <v>269</v>
      </c>
      <c r="B269">
        <v>166</v>
      </c>
      <c r="C269" t="s">
        <v>22</v>
      </c>
      <c r="D269" t="s">
        <v>2121</v>
      </c>
      <c r="E269" t="s">
        <v>2122</v>
      </c>
      <c r="F269" t="s">
        <v>8392</v>
      </c>
      <c r="G269">
        <v>192</v>
      </c>
      <c r="H269" t="s">
        <v>8398</v>
      </c>
      <c r="I269" t="s">
        <v>2121</v>
      </c>
      <c r="J269" t="s">
        <v>8395</v>
      </c>
      <c r="K269">
        <v>225</v>
      </c>
      <c r="L269" t="s">
        <v>8395</v>
      </c>
      <c r="M269">
        <v>937277.47902903601</v>
      </c>
      <c r="N269">
        <v>6318457.5121456003</v>
      </c>
    </row>
    <row r="270" spans="1:14">
      <c r="A270">
        <v>270</v>
      </c>
      <c r="B270">
        <v>139</v>
      </c>
      <c r="C270" t="s">
        <v>22</v>
      </c>
      <c r="D270" t="s">
        <v>2625</v>
      </c>
      <c r="E270" t="s">
        <v>2626</v>
      </c>
      <c r="F270" t="s">
        <v>8404</v>
      </c>
      <c r="G270">
        <v>223</v>
      </c>
      <c r="H270" t="s">
        <v>8399</v>
      </c>
      <c r="I270" t="s">
        <v>5313</v>
      </c>
      <c r="J270" t="s">
        <v>8395</v>
      </c>
      <c r="K270">
        <v>63</v>
      </c>
      <c r="L270" t="s">
        <v>8395</v>
      </c>
      <c r="M270">
        <v>842892.87585463701</v>
      </c>
      <c r="N270">
        <v>6410842.8778723404</v>
      </c>
    </row>
    <row r="271" spans="1:14">
      <c r="A271">
        <v>271</v>
      </c>
      <c r="B271">
        <v>126</v>
      </c>
      <c r="C271" t="s">
        <v>22</v>
      </c>
      <c r="D271" t="s">
        <v>4734</v>
      </c>
      <c r="E271" t="s">
        <v>4735</v>
      </c>
      <c r="F271" t="s">
        <v>8392</v>
      </c>
      <c r="G271">
        <v>40</v>
      </c>
      <c r="H271" t="s">
        <v>8396</v>
      </c>
      <c r="I271" t="s">
        <v>4734</v>
      </c>
      <c r="J271" t="s">
        <v>8395</v>
      </c>
      <c r="K271">
        <v>63</v>
      </c>
      <c r="L271" t="s">
        <v>8395</v>
      </c>
      <c r="M271">
        <v>849675.21008444903</v>
      </c>
      <c r="N271">
        <v>6437549.76888406</v>
      </c>
    </row>
    <row r="272" spans="1:14">
      <c r="A272">
        <v>272</v>
      </c>
      <c r="B272">
        <v>144</v>
      </c>
      <c r="C272" t="s">
        <v>22</v>
      </c>
      <c r="D272" t="s">
        <v>5973</v>
      </c>
      <c r="E272" t="s">
        <v>5974</v>
      </c>
      <c r="F272" t="s">
        <v>8404</v>
      </c>
      <c r="G272">
        <v>210</v>
      </c>
      <c r="H272" t="s">
        <v>8399</v>
      </c>
      <c r="I272" t="s">
        <v>5973</v>
      </c>
      <c r="J272" t="s">
        <v>8395</v>
      </c>
      <c r="K272" t="s">
        <v>8401</v>
      </c>
      <c r="L272" t="s">
        <v>8395</v>
      </c>
      <c r="M272">
        <v>832135.71169659903</v>
      </c>
      <c r="N272">
        <v>6390856.7759221401</v>
      </c>
    </row>
    <row r="273" spans="1:14">
      <c r="A273">
        <v>273</v>
      </c>
      <c r="B273">
        <v>129</v>
      </c>
      <c r="C273" t="s">
        <v>22</v>
      </c>
      <c r="D273" t="s">
        <v>4193</v>
      </c>
      <c r="E273" t="s">
        <v>4194</v>
      </c>
      <c r="F273" t="s">
        <v>8404</v>
      </c>
      <c r="G273">
        <v>186</v>
      </c>
      <c r="H273" t="s">
        <v>8399</v>
      </c>
      <c r="I273" t="s">
        <v>4193</v>
      </c>
      <c r="J273" t="s">
        <v>8395</v>
      </c>
      <c r="K273">
        <v>225</v>
      </c>
      <c r="L273" t="s">
        <v>8395</v>
      </c>
      <c r="M273">
        <v>847914.95829507802</v>
      </c>
      <c r="N273">
        <v>6428713.00976332</v>
      </c>
    </row>
    <row r="274" spans="1:14">
      <c r="A274">
        <v>274</v>
      </c>
      <c r="B274">
        <v>146</v>
      </c>
      <c r="C274" t="s">
        <v>22</v>
      </c>
      <c r="D274" t="s">
        <v>1151</v>
      </c>
      <c r="E274" t="s">
        <v>1152</v>
      </c>
      <c r="F274" t="s">
        <v>8404</v>
      </c>
      <c r="G274">
        <v>285</v>
      </c>
      <c r="H274" t="s">
        <v>8399</v>
      </c>
      <c r="I274" t="s">
        <v>1151</v>
      </c>
      <c r="J274" t="s">
        <v>8395</v>
      </c>
      <c r="K274">
        <v>225</v>
      </c>
      <c r="L274" t="s">
        <v>8395</v>
      </c>
      <c r="M274">
        <v>830663.28306986403</v>
      </c>
      <c r="N274">
        <v>6372257.6070575099</v>
      </c>
    </row>
    <row r="275" spans="1:14">
      <c r="A275">
        <v>275</v>
      </c>
      <c r="B275">
        <v>34</v>
      </c>
      <c r="C275" t="s">
        <v>22</v>
      </c>
      <c r="D275" t="s">
        <v>1397</v>
      </c>
      <c r="E275" t="s">
        <v>1398</v>
      </c>
      <c r="F275" t="s">
        <v>8404</v>
      </c>
      <c r="G275">
        <v>405</v>
      </c>
      <c r="H275" t="s">
        <v>8396</v>
      </c>
      <c r="I275" t="s">
        <v>2945</v>
      </c>
      <c r="J275" t="s">
        <v>1397</v>
      </c>
      <c r="K275">
        <v>63</v>
      </c>
      <c r="L275">
        <v>225</v>
      </c>
      <c r="M275">
        <v>919109.14257532801</v>
      </c>
      <c r="N275">
        <v>6559837.44085267</v>
      </c>
    </row>
    <row r="276" spans="1:14">
      <c r="A276">
        <v>276</v>
      </c>
      <c r="B276">
        <v>27</v>
      </c>
      <c r="C276" t="s">
        <v>22</v>
      </c>
      <c r="D276" t="s">
        <v>1291</v>
      </c>
      <c r="E276" t="s">
        <v>1292</v>
      </c>
      <c r="F276" t="s">
        <v>8392</v>
      </c>
      <c r="G276">
        <v>23</v>
      </c>
      <c r="H276" t="s">
        <v>8396</v>
      </c>
      <c r="I276" t="s">
        <v>1291</v>
      </c>
      <c r="J276" t="s">
        <v>8395</v>
      </c>
      <c r="K276">
        <v>63</v>
      </c>
      <c r="L276" t="s">
        <v>8395</v>
      </c>
      <c r="M276">
        <v>891779.50496958697</v>
      </c>
      <c r="N276">
        <v>6572092.3348259404</v>
      </c>
    </row>
    <row r="277" spans="1:14">
      <c r="A277">
        <v>277</v>
      </c>
      <c r="B277">
        <v>31</v>
      </c>
      <c r="C277" t="s">
        <v>22</v>
      </c>
      <c r="D277" t="s">
        <v>6536</v>
      </c>
      <c r="E277" t="s">
        <v>6537</v>
      </c>
      <c r="F277" t="s">
        <v>8392</v>
      </c>
      <c r="G277">
        <v>32</v>
      </c>
      <c r="H277" t="s">
        <v>8396</v>
      </c>
      <c r="I277" t="s">
        <v>6536</v>
      </c>
      <c r="J277" t="s">
        <v>8395</v>
      </c>
      <c r="K277">
        <v>63</v>
      </c>
      <c r="L277" t="s">
        <v>8395</v>
      </c>
      <c r="M277">
        <v>884089.305962204</v>
      </c>
      <c r="N277">
        <v>6560782.6318287998</v>
      </c>
    </row>
    <row r="278" spans="1:14">
      <c r="A278">
        <v>278</v>
      </c>
      <c r="B278">
        <v>24</v>
      </c>
      <c r="C278" t="s">
        <v>22</v>
      </c>
      <c r="D278" t="s">
        <v>8272</v>
      </c>
      <c r="E278" t="s">
        <v>8273</v>
      </c>
      <c r="F278" t="s">
        <v>8392</v>
      </c>
      <c r="G278">
        <v>41</v>
      </c>
      <c r="H278" t="s">
        <v>8396</v>
      </c>
      <c r="I278" t="s">
        <v>8272</v>
      </c>
      <c r="J278" t="s">
        <v>8395</v>
      </c>
      <c r="K278">
        <v>63</v>
      </c>
      <c r="L278" t="s">
        <v>8395</v>
      </c>
      <c r="M278">
        <v>899559.67969867506</v>
      </c>
      <c r="N278">
        <v>6578691.8425856596</v>
      </c>
    </row>
    <row r="279" spans="1:14">
      <c r="A279">
        <v>279</v>
      </c>
      <c r="B279">
        <v>16</v>
      </c>
      <c r="C279" t="s">
        <v>22</v>
      </c>
      <c r="D279" t="s">
        <v>920</v>
      </c>
      <c r="E279" t="s">
        <v>921</v>
      </c>
      <c r="F279" t="s">
        <v>8392</v>
      </c>
      <c r="G279">
        <v>26</v>
      </c>
      <c r="H279" t="s">
        <v>8396</v>
      </c>
      <c r="I279" t="s">
        <v>920</v>
      </c>
      <c r="J279" t="s">
        <v>8395</v>
      </c>
      <c r="K279">
        <v>63</v>
      </c>
      <c r="L279" t="s">
        <v>8395</v>
      </c>
      <c r="M279">
        <v>761219.69571448897</v>
      </c>
      <c r="N279">
        <v>6697388.3170031104</v>
      </c>
    </row>
    <row r="280" spans="1:14">
      <c r="A280">
        <v>280</v>
      </c>
      <c r="B280">
        <v>185</v>
      </c>
      <c r="C280" t="s">
        <v>22</v>
      </c>
      <c r="D280" t="s">
        <v>7701</v>
      </c>
      <c r="E280" t="s">
        <v>7702</v>
      </c>
      <c r="F280" t="s">
        <v>8392</v>
      </c>
      <c r="G280">
        <v>152</v>
      </c>
      <c r="H280" t="s">
        <v>8398</v>
      </c>
      <c r="I280" t="s">
        <v>7701</v>
      </c>
      <c r="J280" t="s">
        <v>8395</v>
      </c>
      <c r="K280">
        <v>225</v>
      </c>
      <c r="L280" t="s">
        <v>8395</v>
      </c>
      <c r="M280">
        <v>867168.761267861</v>
      </c>
      <c r="N280">
        <v>6269784.1984484401</v>
      </c>
    </row>
    <row r="281" spans="1:14">
      <c r="A281">
        <v>281</v>
      </c>
      <c r="B281">
        <v>181</v>
      </c>
      <c r="C281" t="s">
        <v>22</v>
      </c>
      <c r="D281" t="s">
        <v>1384</v>
      </c>
      <c r="E281" t="s">
        <v>1385</v>
      </c>
      <c r="F281" t="s">
        <v>8392</v>
      </c>
      <c r="G281">
        <v>136</v>
      </c>
      <c r="H281" t="s">
        <v>8399</v>
      </c>
      <c r="I281" t="s">
        <v>1384</v>
      </c>
      <c r="J281" t="s">
        <v>8395</v>
      </c>
      <c r="K281">
        <v>63</v>
      </c>
      <c r="L281" t="s">
        <v>8395</v>
      </c>
      <c r="M281">
        <v>892905.95780513401</v>
      </c>
      <c r="N281">
        <v>6291235.9185620397</v>
      </c>
    </row>
    <row r="282" spans="1:14">
      <c r="A282">
        <v>282</v>
      </c>
      <c r="B282">
        <v>307</v>
      </c>
      <c r="C282" t="s">
        <v>22</v>
      </c>
      <c r="D282" t="s">
        <v>7049</v>
      </c>
      <c r="E282" t="s">
        <v>7049</v>
      </c>
      <c r="F282" t="s">
        <v>8392</v>
      </c>
      <c r="G282">
        <v>9</v>
      </c>
      <c r="H282" t="s">
        <v>8396</v>
      </c>
      <c r="I282" t="s">
        <v>7049</v>
      </c>
      <c r="J282" t="s">
        <v>8395</v>
      </c>
      <c r="K282">
        <v>63</v>
      </c>
      <c r="L282" t="s">
        <v>8395</v>
      </c>
      <c r="M282">
        <v>624341.96519284102</v>
      </c>
      <c r="N282">
        <v>6183979.7950986596</v>
      </c>
    </row>
    <row r="283" spans="1:14">
      <c r="A283">
        <v>283</v>
      </c>
      <c r="B283">
        <v>304</v>
      </c>
      <c r="C283" t="s">
        <v>22</v>
      </c>
      <c r="D283" t="s">
        <v>6523</v>
      </c>
      <c r="E283" t="s">
        <v>6524</v>
      </c>
      <c r="F283" t="s">
        <v>8392</v>
      </c>
      <c r="G283">
        <v>54</v>
      </c>
      <c r="H283" t="s">
        <v>8398</v>
      </c>
      <c r="I283" t="s">
        <v>6523</v>
      </c>
      <c r="J283" t="s">
        <v>8395</v>
      </c>
      <c r="K283">
        <v>150</v>
      </c>
      <c r="L283" t="s">
        <v>8395</v>
      </c>
      <c r="M283">
        <v>636439.39514159597</v>
      </c>
      <c r="N283">
        <v>6184540.0855051596</v>
      </c>
    </row>
    <row r="284" spans="1:14">
      <c r="A284">
        <v>284</v>
      </c>
      <c r="B284">
        <v>303</v>
      </c>
      <c r="C284" t="s">
        <v>22</v>
      </c>
      <c r="D284" t="s">
        <v>2756</v>
      </c>
      <c r="E284" t="s">
        <v>2756</v>
      </c>
      <c r="F284" t="s">
        <v>8392</v>
      </c>
      <c r="G284">
        <v>8</v>
      </c>
      <c r="H284" t="s">
        <v>8399</v>
      </c>
      <c r="I284" t="s">
        <v>2756</v>
      </c>
      <c r="J284" t="s">
        <v>8395</v>
      </c>
      <c r="K284">
        <v>63</v>
      </c>
      <c r="L284" t="s">
        <v>8395</v>
      </c>
      <c r="M284">
        <v>631332.81944492704</v>
      </c>
      <c r="N284">
        <v>6184447.7466108901</v>
      </c>
    </row>
    <row r="285" spans="1:14">
      <c r="A285">
        <v>285</v>
      </c>
      <c r="B285">
        <v>314</v>
      </c>
      <c r="C285" t="s">
        <v>22</v>
      </c>
      <c r="D285" t="s">
        <v>3676</v>
      </c>
      <c r="E285" t="s">
        <v>3677</v>
      </c>
      <c r="F285" t="s">
        <v>8392</v>
      </c>
      <c r="G285">
        <v>44</v>
      </c>
      <c r="H285" t="s">
        <v>8398</v>
      </c>
      <c r="I285" t="s">
        <v>3676</v>
      </c>
      <c r="J285" t="s">
        <v>8395</v>
      </c>
      <c r="K285">
        <v>63</v>
      </c>
      <c r="L285" t="s">
        <v>8395</v>
      </c>
      <c r="M285">
        <v>630730.03513807</v>
      </c>
      <c r="N285">
        <v>6179767.8846036699</v>
      </c>
    </row>
    <row r="286" spans="1:14">
      <c r="A286">
        <v>286</v>
      </c>
      <c r="B286">
        <v>148</v>
      </c>
      <c r="C286" t="s">
        <v>22</v>
      </c>
      <c r="D286" t="s">
        <v>3649</v>
      </c>
      <c r="E286" t="s">
        <v>3650</v>
      </c>
      <c r="F286" t="s">
        <v>8392</v>
      </c>
      <c r="G286">
        <v>39</v>
      </c>
      <c r="H286" t="s">
        <v>8396</v>
      </c>
      <c r="I286" t="s">
        <v>3649</v>
      </c>
      <c r="J286" t="s">
        <v>8395</v>
      </c>
      <c r="K286">
        <v>225</v>
      </c>
      <c r="L286" t="s">
        <v>8395</v>
      </c>
      <c r="M286">
        <v>782230.94895810902</v>
      </c>
      <c r="N286">
        <v>6369203.5325018195</v>
      </c>
    </row>
    <row r="287" spans="1:14">
      <c r="A287">
        <v>287</v>
      </c>
      <c r="B287">
        <v>149</v>
      </c>
      <c r="C287" t="s">
        <v>22</v>
      </c>
      <c r="D287" t="s">
        <v>2744</v>
      </c>
      <c r="E287" t="s">
        <v>2745</v>
      </c>
      <c r="F287" t="s">
        <v>8392</v>
      </c>
      <c r="G287">
        <v>15</v>
      </c>
      <c r="H287" t="s">
        <v>8396</v>
      </c>
      <c r="I287" t="s">
        <v>2744</v>
      </c>
      <c r="J287" t="s">
        <v>8395</v>
      </c>
      <c r="K287">
        <v>63</v>
      </c>
      <c r="L287" t="s">
        <v>8395</v>
      </c>
      <c r="M287">
        <v>788069.64489254402</v>
      </c>
      <c r="N287">
        <v>6367503.7656926299</v>
      </c>
    </row>
    <row r="288" spans="1:14">
      <c r="A288">
        <v>288</v>
      </c>
      <c r="B288">
        <v>142</v>
      </c>
      <c r="C288" t="s">
        <v>22</v>
      </c>
      <c r="D288" t="s">
        <v>8372</v>
      </c>
      <c r="E288" t="s">
        <v>4071</v>
      </c>
      <c r="F288" t="s">
        <v>8392</v>
      </c>
      <c r="G288">
        <v>132</v>
      </c>
      <c r="H288" t="s">
        <v>8398</v>
      </c>
      <c r="I288" t="s">
        <v>8372</v>
      </c>
      <c r="J288" t="s">
        <v>8395</v>
      </c>
      <c r="K288">
        <v>225</v>
      </c>
      <c r="L288" t="s">
        <v>8395</v>
      </c>
      <c r="M288">
        <v>794798.92586669105</v>
      </c>
      <c r="N288">
        <v>6400788.5504126204</v>
      </c>
    </row>
    <row r="289" spans="1:14">
      <c r="A289">
        <v>289</v>
      </c>
      <c r="B289">
        <v>324</v>
      </c>
      <c r="C289" t="s">
        <v>22</v>
      </c>
      <c r="D289" t="s">
        <v>7454</v>
      </c>
      <c r="E289" t="s">
        <v>7454</v>
      </c>
      <c r="F289" t="s">
        <v>8392</v>
      </c>
      <c r="G289">
        <v>240</v>
      </c>
      <c r="H289" t="s">
        <v>8399</v>
      </c>
      <c r="I289" t="s">
        <v>7454</v>
      </c>
      <c r="J289" t="s">
        <v>8395</v>
      </c>
      <c r="K289">
        <v>225</v>
      </c>
      <c r="L289" t="s">
        <v>8395</v>
      </c>
      <c r="M289">
        <v>330044.72153345001</v>
      </c>
      <c r="N289">
        <v>6846403.0738624297</v>
      </c>
    </row>
    <row r="290" spans="1:14">
      <c r="A290">
        <v>290</v>
      </c>
      <c r="B290">
        <v>147</v>
      </c>
      <c r="C290" t="s">
        <v>22</v>
      </c>
      <c r="D290" t="s">
        <v>1248</v>
      </c>
      <c r="E290" t="s">
        <v>1249</v>
      </c>
      <c r="F290" t="s">
        <v>8392</v>
      </c>
      <c r="G290">
        <v>139</v>
      </c>
      <c r="H290" t="s">
        <v>8398</v>
      </c>
      <c r="I290" t="s">
        <v>1248</v>
      </c>
      <c r="J290" t="s">
        <v>8395</v>
      </c>
      <c r="K290">
        <v>225</v>
      </c>
      <c r="L290" t="s">
        <v>8395</v>
      </c>
      <c r="M290">
        <v>941080.72514663299</v>
      </c>
      <c r="N290">
        <v>6378501.0358002996</v>
      </c>
    </row>
    <row r="291" spans="1:14">
      <c r="A291">
        <v>291</v>
      </c>
      <c r="B291">
        <v>154</v>
      </c>
      <c r="C291" t="s">
        <v>22</v>
      </c>
      <c r="D291" t="s">
        <v>4863</v>
      </c>
      <c r="E291" t="s">
        <v>4864</v>
      </c>
      <c r="F291" t="s">
        <v>8392</v>
      </c>
      <c r="G291">
        <v>87</v>
      </c>
      <c r="H291" t="s">
        <v>8398</v>
      </c>
      <c r="I291" t="s">
        <v>4863</v>
      </c>
      <c r="J291" t="s">
        <v>8395</v>
      </c>
      <c r="K291">
        <v>225</v>
      </c>
      <c r="L291" t="s">
        <v>8395</v>
      </c>
      <c r="M291">
        <v>938821.17483595596</v>
      </c>
      <c r="N291">
        <v>6344195.6759779099</v>
      </c>
    </row>
    <row r="292" spans="1:14">
      <c r="A292">
        <v>292</v>
      </c>
      <c r="B292">
        <v>161</v>
      </c>
      <c r="C292" t="s">
        <v>22</v>
      </c>
      <c r="D292" t="s">
        <v>3363</v>
      </c>
      <c r="E292" t="s">
        <v>3364</v>
      </c>
      <c r="F292" t="s">
        <v>8392</v>
      </c>
      <c r="G292">
        <v>52</v>
      </c>
      <c r="H292" t="s">
        <v>8399</v>
      </c>
      <c r="I292" t="s">
        <v>3363</v>
      </c>
      <c r="J292" t="s">
        <v>8395</v>
      </c>
      <c r="K292">
        <v>63</v>
      </c>
      <c r="L292" t="s">
        <v>8395</v>
      </c>
      <c r="M292">
        <v>1032149.42423009</v>
      </c>
      <c r="N292">
        <v>6334164.7649499001</v>
      </c>
    </row>
    <row r="293" spans="1:14">
      <c r="A293">
        <v>293</v>
      </c>
      <c r="B293">
        <v>301</v>
      </c>
      <c r="C293" t="s">
        <v>22</v>
      </c>
      <c r="D293" t="s">
        <v>6535</v>
      </c>
      <c r="E293" t="s">
        <v>4185</v>
      </c>
      <c r="F293" t="s">
        <v>8392</v>
      </c>
      <c r="G293">
        <v>4</v>
      </c>
      <c r="H293" t="s">
        <v>8399</v>
      </c>
      <c r="I293" t="s">
        <v>6535</v>
      </c>
      <c r="J293" t="s">
        <v>8395</v>
      </c>
      <c r="K293">
        <v>63</v>
      </c>
      <c r="L293" t="s">
        <v>8395</v>
      </c>
      <c r="M293">
        <v>635908.39605159895</v>
      </c>
      <c r="N293">
        <v>6189678.5940187499</v>
      </c>
    </row>
    <row r="294" spans="1:14">
      <c r="A294">
        <v>294</v>
      </c>
      <c r="B294">
        <v>183</v>
      </c>
      <c r="C294" t="s">
        <v>22</v>
      </c>
      <c r="D294" t="s">
        <v>2528</v>
      </c>
      <c r="E294" t="s">
        <v>2529</v>
      </c>
      <c r="F294" t="s">
        <v>8392</v>
      </c>
      <c r="G294">
        <v>21</v>
      </c>
      <c r="H294" t="s">
        <v>8396</v>
      </c>
      <c r="I294" t="s">
        <v>2528</v>
      </c>
      <c r="J294" t="s">
        <v>8395</v>
      </c>
      <c r="K294">
        <v>63</v>
      </c>
      <c r="L294" t="s">
        <v>8395</v>
      </c>
      <c r="M294">
        <v>1007100.48555581</v>
      </c>
      <c r="N294">
        <v>6285162.7826362504</v>
      </c>
    </row>
    <row r="295" spans="1:14">
      <c r="A295">
        <v>295</v>
      </c>
      <c r="B295">
        <v>8</v>
      </c>
      <c r="C295" t="s">
        <v>22</v>
      </c>
      <c r="D295" t="s">
        <v>4909</v>
      </c>
      <c r="E295" t="s">
        <v>4909</v>
      </c>
      <c r="F295" t="s">
        <v>8392</v>
      </c>
      <c r="G295">
        <v>4</v>
      </c>
      <c r="H295" t="s">
        <v>8399</v>
      </c>
      <c r="I295" t="s">
        <v>4909</v>
      </c>
      <c r="J295" t="s">
        <v>8395</v>
      </c>
      <c r="K295">
        <v>63</v>
      </c>
      <c r="L295" t="s">
        <v>8395</v>
      </c>
      <c r="M295">
        <v>797156.41343345598</v>
      </c>
      <c r="N295">
        <v>6795605.4591926802</v>
      </c>
    </row>
    <row r="296" spans="1:14">
      <c r="A296">
        <v>296</v>
      </c>
      <c r="B296">
        <v>170</v>
      </c>
      <c r="C296" t="s">
        <v>22</v>
      </c>
      <c r="D296" t="s">
        <v>994</v>
      </c>
      <c r="E296" t="s">
        <v>995</v>
      </c>
      <c r="F296" t="s">
        <v>8392</v>
      </c>
      <c r="G296">
        <v>24</v>
      </c>
      <c r="H296" t="s">
        <v>8396</v>
      </c>
      <c r="I296" t="s">
        <v>994</v>
      </c>
      <c r="J296" t="s">
        <v>8395</v>
      </c>
      <c r="K296">
        <v>150</v>
      </c>
      <c r="L296" t="s">
        <v>8395</v>
      </c>
      <c r="M296">
        <v>985872.87337273103</v>
      </c>
      <c r="N296">
        <v>6309937.6778851403</v>
      </c>
    </row>
    <row r="297" spans="1:14">
      <c r="A297">
        <v>297</v>
      </c>
      <c r="B297">
        <v>168</v>
      </c>
      <c r="C297" t="s">
        <v>22</v>
      </c>
      <c r="D297" t="s">
        <v>1003</v>
      </c>
      <c r="E297" t="s">
        <v>1004</v>
      </c>
      <c r="F297" t="s">
        <v>8392</v>
      </c>
      <c r="G297">
        <v>52</v>
      </c>
      <c r="H297" t="s">
        <v>8398</v>
      </c>
      <c r="I297" t="s">
        <v>1003</v>
      </c>
      <c r="J297" t="s">
        <v>8395</v>
      </c>
      <c r="K297">
        <v>150</v>
      </c>
      <c r="L297" t="s">
        <v>8395</v>
      </c>
      <c r="M297">
        <v>984188.13287097996</v>
      </c>
      <c r="N297">
        <v>6316731.7027703002</v>
      </c>
    </row>
    <row r="298" spans="1:14">
      <c r="A298">
        <v>298</v>
      </c>
      <c r="B298">
        <v>21</v>
      </c>
      <c r="C298" t="s">
        <v>22</v>
      </c>
      <c r="D298" t="s">
        <v>3148</v>
      </c>
      <c r="E298" t="s">
        <v>3149</v>
      </c>
      <c r="F298" t="s">
        <v>8392</v>
      </c>
      <c r="G298">
        <v>285</v>
      </c>
      <c r="H298" t="s">
        <v>8398</v>
      </c>
      <c r="I298" t="s">
        <v>3148</v>
      </c>
      <c r="J298" t="s">
        <v>8395</v>
      </c>
      <c r="K298">
        <v>225</v>
      </c>
      <c r="L298" t="s">
        <v>8395</v>
      </c>
      <c r="M298">
        <v>904810.13702585595</v>
      </c>
      <c r="N298">
        <v>6591733.1383415302</v>
      </c>
    </row>
    <row r="299" spans="1:14">
      <c r="A299">
        <v>299</v>
      </c>
      <c r="B299">
        <v>175</v>
      </c>
      <c r="C299" t="s">
        <v>22</v>
      </c>
      <c r="D299" t="s">
        <v>1255</v>
      </c>
      <c r="E299" t="s">
        <v>8403</v>
      </c>
      <c r="F299" t="s">
        <v>8392</v>
      </c>
      <c r="G299">
        <v>145</v>
      </c>
      <c r="H299" t="s">
        <v>8398</v>
      </c>
      <c r="I299" t="s">
        <v>1255</v>
      </c>
      <c r="J299" t="s">
        <v>8395</v>
      </c>
      <c r="K299">
        <v>225</v>
      </c>
      <c r="L299" t="s">
        <v>8395</v>
      </c>
      <c r="M299">
        <v>951818.24574330298</v>
      </c>
      <c r="N299">
        <v>6296166.5015808297</v>
      </c>
    </row>
    <row r="300" spans="1:14">
      <c r="A300">
        <v>300</v>
      </c>
      <c r="B300">
        <v>22</v>
      </c>
      <c r="C300" t="s">
        <v>22</v>
      </c>
      <c r="D300" t="s">
        <v>485</v>
      </c>
      <c r="E300" t="s">
        <v>486</v>
      </c>
      <c r="F300" t="s">
        <v>8392</v>
      </c>
      <c r="G300">
        <v>44</v>
      </c>
      <c r="H300" t="s">
        <v>8398</v>
      </c>
      <c r="I300" t="s">
        <v>485</v>
      </c>
      <c r="J300" t="s">
        <v>8395</v>
      </c>
      <c r="K300">
        <v>63</v>
      </c>
      <c r="L300" t="s">
        <v>8395</v>
      </c>
      <c r="M300">
        <v>903459.13879019604</v>
      </c>
      <c r="N300">
        <v>6589771.3812927697</v>
      </c>
    </row>
    <row r="301" spans="1:14">
      <c r="A301">
        <v>301</v>
      </c>
      <c r="B301">
        <v>179</v>
      </c>
      <c r="C301" t="s">
        <v>22</v>
      </c>
      <c r="D301" t="s">
        <v>1669</v>
      </c>
      <c r="E301" t="s">
        <v>1670</v>
      </c>
      <c r="F301" t="s">
        <v>8392</v>
      </c>
      <c r="G301">
        <v>41</v>
      </c>
      <c r="H301" t="s">
        <v>8396</v>
      </c>
      <c r="I301" t="s">
        <v>1669</v>
      </c>
      <c r="J301" t="s">
        <v>8395</v>
      </c>
      <c r="K301">
        <v>225</v>
      </c>
      <c r="L301" t="s">
        <v>8395</v>
      </c>
      <c r="M301">
        <v>945205.50361110806</v>
      </c>
      <c r="N301">
        <v>6293485.58360794</v>
      </c>
    </row>
    <row r="302" spans="1:14">
      <c r="A302">
        <v>302</v>
      </c>
      <c r="B302">
        <v>176</v>
      </c>
      <c r="C302" t="s">
        <v>22</v>
      </c>
      <c r="D302" t="s">
        <v>1676</v>
      </c>
      <c r="E302" t="s">
        <v>8402</v>
      </c>
      <c r="F302" t="s">
        <v>8392</v>
      </c>
      <c r="G302">
        <v>41</v>
      </c>
      <c r="H302" t="s">
        <v>8398</v>
      </c>
      <c r="I302" t="s">
        <v>1676</v>
      </c>
      <c r="J302" t="s">
        <v>8395</v>
      </c>
      <c r="K302">
        <v>225</v>
      </c>
      <c r="L302" t="s">
        <v>8395</v>
      </c>
      <c r="M302">
        <v>921625.19610987103</v>
      </c>
      <c r="N302">
        <v>6295177.7762008999</v>
      </c>
    </row>
    <row r="303" spans="1:14">
      <c r="A303">
        <v>303</v>
      </c>
      <c r="B303">
        <v>172</v>
      </c>
      <c r="C303" t="s">
        <v>22</v>
      </c>
      <c r="D303" t="s">
        <v>8327</v>
      </c>
      <c r="E303" t="s">
        <v>8328</v>
      </c>
      <c r="F303" t="s">
        <v>8392</v>
      </c>
      <c r="G303">
        <v>50</v>
      </c>
      <c r="H303" t="s">
        <v>8398</v>
      </c>
      <c r="I303" t="s">
        <v>8327</v>
      </c>
      <c r="J303" t="s">
        <v>8395</v>
      </c>
      <c r="K303">
        <v>225</v>
      </c>
      <c r="L303" t="s">
        <v>8395</v>
      </c>
      <c r="M303">
        <v>927194.96910127997</v>
      </c>
      <c r="N303">
        <v>6312738.3326944802</v>
      </c>
    </row>
    <row r="304" spans="1:14">
      <c r="A304">
        <v>304</v>
      </c>
      <c r="B304">
        <v>251</v>
      </c>
      <c r="C304" t="s">
        <v>22</v>
      </c>
      <c r="D304" t="s">
        <v>5269</v>
      </c>
      <c r="E304" t="s">
        <v>5270</v>
      </c>
      <c r="F304" t="s">
        <v>8392</v>
      </c>
      <c r="G304">
        <v>35</v>
      </c>
      <c r="H304" t="s">
        <v>8396</v>
      </c>
      <c r="I304" t="s">
        <v>5269</v>
      </c>
      <c r="J304" t="s">
        <v>8395</v>
      </c>
      <c r="K304">
        <v>63</v>
      </c>
      <c r="L304" t="s">
        <v>8395</v>
      </c>
      <c r="M304">
        <v>541152.70551518002</v>
      </c>
      <c r="N304">
        <v>6233876.3400130402</v>
      </c>
    </row>
    <row r="305" spans="1:14">
      <c r="A305">
        <v>305</v>
      </c>
      <c r="B305">
        <v>260</v>
      </c>
      <c r="C305" t="s">
        <v>22</v>
      </c>
      <c r="D305" t="s">
        <v>109</v>
      </c>
      <c r="E305" t="s">
        <v>110</v>
      </c>
      <c r="F305" t="s">
        <v>8397</v>
      </c>
      <c r="G305">
        <v>9</v>
      </c>
      <c r="H305" t="s">
        <v>8399</v>
      </c>
      <c r="I305" t="s">
        <v>109</v>
      </c>
      <c r="J305" t="s">
        <v>8395</v>
      </c>
      <c r="K305">
        <v>63</v>
      </c>
      <c r="L305" t="s">
        <v>8395</v>
      </c>
      <c r="M305">
        <v>381477.77868543903</v>
      </c>
      <c r="N305">
        <v>6224974.3866279898</v>
      </c>
    </row>
    <row r="306" spans="1:14">
      <c r="A306">
        <v>306</v>
      </c>
      <c r="B306">
        <v>331</v>
      </c>
      <c r="C306" t="s">
        <v>22</v>
      </c>
      <c r="D306" t="s">
        <v>610</v>
      </c>
      <c r="E306" t="s">
        <v>611</v>
      </c>
      <c r="F306" t="s">
        <v>8392</v>
      </c>
      <c r="G306">
        <v>13</v>
      </c>
      <c r="H306" t="s">
        <v>8396</v>
      </c>
      <c r="I306" t="s">
        <v>610</v>
      </c>
      <c r="J306" t="s">
        <v>8395</v>
      </c>
      <c r="K306">
        <v>90</v>
      </c>
      <c r="L306" t="s">
        <v>8395</v>
      </c>
      <c r="M306">
        <v>385192.79146573902</v>
      </c>
      <c r="N306">
        <v>6841493.3533221204</v>
      </c>
    </row>
    <row r="307" spans="1:14">
      <c r="A307">
        <v>307</v>
      </c>
      <c r="B307">
        <v>1</v>
      </c>
      <c r="C307" t="s">
        <v>22</v>
      </c>
      <c r="D307" t="s">
        <v>3127</v>
      </c>
      <c r="E307" t="s">
        <v>660</v>
      </c>
      <c r="F307" t="s">
        <v>8392</v>
      </c>
      <c r="G307">
        <v>800</v>
      </c>
      <c r="H307" t="s">
        <v>8391</v>
      </c>
      <c r="I307" t="s">
        <v>3127</v>
      </c>
      <c r="J307" t="s">
        <v>8395</v>
      </c>
      <c r="K307">
        <v>400</v>
      </c>
      <c r="L307" t="s">
        <v>8395</v>
      </c>
      <c r="M307">
        <v>815233.07894502196</v>
      </c>
      <c r="N307">
        <v>6981722.9854852501</v>
      </c>
    </row>
    <row r="308" spans="1:14">
      <c r="A308">
        <v>308</v>
      </c>
      <c r="B308">
        <v>191</v>
      </c>
      <c r="C308" t="s">
        <v>22</v>
      </c>
      <c r="D308" t="s">
        <v>7829</v>
      </c>
      <c r="E308" t="s">
        <v>7830</v>
      </c>
      <c r="F308" t="s">
        <v>8392</v>
      </c>
      <c r="G308">
        <v>11</v>
      </c>
      <c r="H308" t="s">
        <v>8396</v>
      </c>
      <c r="I308" t="s">
        <v>7829</v>
      </c>
      <c r="J308" t="s">
        <v>8395</v>
      </c>
      <c r="K308">
        <v>90</v>
      </c>
      <c r="L308" t="s">
        <v>8395</v>
      </c>
      <c r="M308">
        <v>599421.60111460194</v>
      </c>
      <c r="N308">
        <v>6524855.9835406598</v>
      </c>
    </row>
    <row r="309" spans="1:14">
      <c r="A309">
        <v>309</v>
      </c>
      <c r="B309">
        <v>192</v>
      </c>
      <c r="C309" t="s">
        <v>22</v>
      </c>
      <c r="D309" t="s">
        <v>5213</v>
      </c>
      <c r="E309" t="s">
        <v>5214</v>
      </c>
      <c r="F309" t="s">
        <v>8392</v>
      </c>
      <c r="G309">
        <v>64</v>
      </c>
      <c r="H309" t="s">
        <v>8398</v>
      </c>
      <c r="I309" t="s">
        <v>5213</v>
      </c>
      <c r="J309" t="s">
        <v>8395</v>
      </c>
      <c r="K309">
        <v>90</v>
      </c>
      <c r="L309" t="s">
        <v>8395</v>
      </c>
      <c r="M309">
        <v>609803.64654519502</v>
      </c>
      <c r="N309">
        <v>6524571.4583451701</v>
      </c>
    </row>
    <row r="310" spans="1:14">
      <c r="A310">
        <v>310</v>
      </c>
      <c r="B310">
        <v>193</v>
      </c>
      <c r="C310" t="s">
        <v>22</v>
      </c>
      <c r="D310" t="s">
        <v>2004</v>
      </c>
      <c r="E310" t="s">
        <v>2005</v>
      </c>
      <c r="F310" t="s">
        <v>8392</v>
      </c>
      <c r="G310">
        <v>16</v>
      </c>
      <c r="H310" t="s">
        <v>8398</v>
      </c>
      <c r="I310" t="s">
        <v>2004</v>
      </c>
      <c r="J310" t="s">
        <v>8395</v>
      </c>
      <c r="K310">
        <v>90</v>
      </c>
      <c r="L310" t="s">
        <v>8395</v>
      </c>
      <c r="M310">
        <v>612349.18956211302</v>
      </c>
      <c r="N310">
        <v>6498196.5403261399</v>
      </c>
    </row>
    <row r="311" spans="1:14">
      <c r="A311">
        <v>311</v>
      </c>
      <c r="B311">
        <v>3</v>
      </c>
      <c r="C311" t="s">
        <v>22</v>
      </c>
      <c r="D311" t="s">
        <v>3360</v>
      </c>
      <c r="E311" t="s">
        <v>3361</v>
      </c>
      <c r="F311" t="s">
        <v>8392</v>
      </c>
      <c r="G311">
        <v>147</v>
      </c>
      <c r="H311" t="s">
        <v>8399</v>
      </c>
      <c r="I311" t="s">
        <v>3360</v>
      </c>
      <c r="J311" t="s">
        <v>8395</v>
      </c>
      <c r="K311" t="s">
        <v>8401</v>
      </c>
      <c r="L311" t="s">
        <v>8395</v>
      </c>
      <c r="M311">
        <v>1055816.19093849</v>
      </c>
      <c r="N311">
        <v>6835948.67720774</v>
      </c>
    </row>
    <row r="312" spans="1:14">
      <c r="A312">
        <v>312</v>
      </c>
      <c r="B312">
        <v>5</v>
      </c>
      <c r="C312" t="s">
        <v>22</v>
      </c>
      <c r="D312" t="s">
        <v>8298</v>
      </c>
      <c r="E312" t="s">
        <v>8299</v>
      </c>
      <c r="F312" t="s">
        <v>8392</v>
      </c>
      <c r="G312">
        <v>143</v>
      </c>
      <c r="H312" t="s">
        <v>8399</v>
      </c>
      <c r="I312" t="s">
        <v>8298</v>
      </c>
      <c r="J312" t="s">
        <v>8395</v>
      </c>
      <c r="K312">
        <v>63</v>
      </c>
      <c r="L312" t="s">
        <v>8395</v>
      </c>
      <c r="M312">
        <v>1051888.35168529</v>
      </c>
      <c r="N312">
        <v>6821705.0114387004</v>
      </c>
    </row>
    <row r="313" spans="1:14">
      <c r="A313">
        <v>313</v>
      </c>
      <c r="B313">
        <v>6</v>
      </c>
      <c r="C313" t="s">
        <v>22</v>
      </c>
      <c r="D313" t="s">
        <v>5834</v>
      </c>
      <c r="E313" t="s">
        <v>5835</v>
      </c>
      <c r="F313" t="s">
        <v>8392</v>
      </c>
      <c r="G313">
        <v>160</v>
      </c>
      <c r="H313" t="s">
        <v>8399</v>
      </c>
      <c r="I313" t="s">
        <v>5834</v>
      </c>
      <c r="J313" t="s">
        <v>8395</v>
      </c>
      <c r="K313" t="s">
        <v>8401</v>
      </c>
      <c r="L313" t="s">
        <v>8395</v>
      </c>
      <c r="M313">
        <v>1048278.1547806</v>
      </c>
      <c r="N313">
        <v>6807840.0796095403</v>
      </c>
    </row>
    <row r="314" spans="1:14">
      <c r="A314">
        <v>314</v>
      </c>
      <c r="B314">
        <v>10</v>
      </c>
      <c r="C314" t="s">
        <v>22</v>
      </c>
      <c r="D314" t="s">
        <v>6678</v>
      </c>
      <c r="E314" t="s">
        <v>6679</v>
      </c>
      <c r="F314" t="s">
        <v>8392</v>
      </c>
      <c r="G314">
        <v>141</v>
      </c>
      <c r="H314" t="s">
        <v>8399</v>
      </c>
      <c r="I314" t="s">
        <v>6678</v>
      </c>
      <c r="J314" t="s">
        <v>8395</v>
      </c>
      <c r="K314">
        <v>225</v>
      </c>
      <c r="L314" t="s">
        <v>8395</v>
      </c>
      <c r="M314">
        <v>1040994.26692572</v>
      </c>
      <c r="N314">
        <v>6779294.8355371598</v>
      </c>
    </row>
    <row r="315" spans="1:14">
      <c r="A315">
        <v>315</v>
      </c>
      <c r="B315">
        <v>7</v>
      </c>
      <c r="C315" t="s">
        <v>22</v>
      </c>
      <c r="D315" t="s">
        <v>7589</v>
      </c>
      <c r="E315" t="s">
        <v>7590</v>
      </c>
      <c r="F315" t="s">
        <v>8392</v>
      </c>
      <c r="G315">
        <v>159</v>
      </c>
      <c r="H315" t="s">
        <v>8399</v>
      </c>
      <c r="I315" t="s">
        <v>7589</v>
      </c>
      <c r="J315" t="s">
        <v>8395</v>
      </c>
      <c r="K315">
        <v>225</v>
      </c>
      <c r="L315" t="s">
        <v>8395</v>
      </c>
      <c r="M315">
        <v>1043147.71339405</v>
      </c>
      <c r="N315">
        <v>6792927.8766185204</v>
      </c>
    </row>
    <row r="316" spans="1:14">
      <c r="A316">
        <v>316</v>
      </c>
      <c r="B316">
        <v>224</v>
      </c>
      <c r="C316" t="s">
        <v>22</v>
      </c>
      <c r="D316" t="s">
        <v>958</v>
      </c>
      <c r="E316" t="s">
        <v>958</v>
      </c>
      <c r="F316" t="s">
        <v>8400</v>
      </c>
      <c r="G316">
        <v>6</v>
      </c>
      <c r="H316" t="s">
        <v>8399</v>
      </c>
      <c r="I316" t="s">
        <v>958</v>
      </c>
      <c r="J316" t="s">
        <v>8395</v>
      </c>
      <c r="K316">
        <v>63</v>
      </c>
      <c r="L316" t="s">
        <v>8395</v>
      </c>
      <c r="M316">
        <v>538066.34563571296</v>
      </c>
      <c r="N316">
        <v>6377101.0510181598</v>
      </c>
    </row>
    <row r="317" spans="1:14">
      <c r="A317">
        <v>317</v>
      </c>
      <c r="B317">
        <v>228</v>
      </c>
      <c r="C317" t="s">
        <v>22</v>
      </c>
      <c r="D317" t="s">
        <v>6331</v>
      </c>
      <c r="E317" t="s">
        <v>4373</v>
      </c>
      <c r="F317" t="s">
        <v>8392</v>
      </c>
      <c r="G317">
        <v>19</v>
      </c>
      <c r="H317" t="s">
        <v>8399</v>
      </c>
      <c r="I317" t="s">
        <v>6331</v>
      </c>
      <c r="J317" t="s">
        <v>8395</v>
      </c>
      <c r="K317">
        <v>63</v>
      </c>
      <c r="L317" t="s">
        <v>8395</v>
      </c>
      <c r="M317">
        <v>500944.61312002502</v>
      </c>
      <c r="N317">
        <v>6366796.3205632297</v>
      </c>
    </row>
    <row r="318" spans="1:14">
      <c r="A318">
        <v>318</v>
      </c>
      <c r="B318">
        <v>214</v>
      </c>
      <c r="C318" t="s">
        <v>22</v>
      </c>
      <c r="D318" t="s">
        <v>1722</v>
      </c>
      <c r="E318" t="s">
        <v>1723</v>
      </c>
      <c r="F318" t="s">
        <v>8392</v>
      </c>
      <c r="G318">
        <v>32</v>
      </c>
      <c r="H318" t="s">
        <v>8399</v>
      </c>
      <c r="I318" t="s">
        <v>1722</v>
      </c>
      <c r="J318" t="s">
        <v>8395</v>
      </c>
      <c r="K318">
        <v>63</v>
      </c>
      <c r="L318" t="s">
        <v>8395</v>
      </c>
      <c r="M318">
        <v>513626.51959879702</v>
      </c>
      <c r="N318">
        <v>6418748.7100051697</v>
      </c>
    </row>
    <row r="319" spans="1:14">
      <c r="A319">
        <v>319</v>
      </c>
      <c r="B319">
        <v>227</v>
      </c>
      <c r="C319" t="s">
        <v>22</v>
      </c>
      <c r="D319" t="s">
        <v>3684</v>
      </c>
      <c r="E319" t="s">
        <v>3685</v>
      </c>
      <c r="F319" t="s">
        <v>8392</v>
      </c>
      <c r="G319">
        <v>29</v>
      </c>
      <c r="H319" t="s">
        <v>8399</v>
      </c>
      <c r="I319" t="s">
        <v>3684</v>
      </c>
      <c r="J319" t="s">
        <v>8395</v>
      </c>
      <c r="K319">
        <v>63</v>
      </c>
      <c r="L319" t="s">
        <v>8395</v>
      </c>
      <c r="M319">
        <v>517871.33253968903</v>
      </c>
      <c r="N319">
        <v>6371105.0455633998</v>
      </c>
    </row>
    <row r="320" spans="1:14">
      <c r="A320">
        <v>320</v>
      </c>
      <c r="B320">
        <v>241</v>
      </c>
      <c r="C320" t="s">
        <v>22</v>
      </c>
      <c r="D320" t="s">
        <v>7936</v>
      </c>
      <c r="E320" t="s">
        <v>7937</v>
      </c>
      <c r="F320" t="s">
        <v>8392</v>
      </c>
      <c r="G320">
        <v>20</v>
      </c>
      <c r="H320" t="s">
        <v>8396</v>
      </c>
      <c r="I320" t="s">
        <v>7936</v>
      </c>
      <c r="J320" t="s">
        <v>8395</v>
      </c>
      <c r="K320">
        <v>63</v>
      </c>
      <c r="L320" t="s">
        <v>8395</v>
      </c>
      <c r="M320">
        <v>652541.59179100604</v>
      </c>
      <c r="N320">
        <v>6288822.0601420403</v>
      </c>
    </row>
    <row r="321" spans="1:14">
      <c r="A321">
        <v>321</v>
      </c>
      <c r="B321">
        <v>242</v>
      </c>
      <c r="C321" t="s">
        <v>22</v>
      </c>
      <c r="D321" t="s">
        <v>7927</v>
      </c>
      <c r="E321" t="s">
        <v>7927</v>
      </c>
      <c r="F321" t="s">
        <v>8392</v>
      </c>
      <c r="G321">
        <v>32</v>
      </c>
      <c r="H321" t="s">
        <v>8396</v>
      </c>
      <c r="I321" t="s">
        <v>7927</v>
      </c>
      <c r="J321" t="s">
        <v>8395</v>
      </c>
      <c r="K321">
        <v>63</v>
      </c>
      <c r="L321" t="s">
        <v>8395</v>
      </c>
      <c r="M321">
        <v>647975.864128227</v>
      </c>
      <c r="N321">
        <v>6282375.9307820201</v>
      </c>
    </row>
    <row r="322" spans="1:14">
      <c r="A322">
        <v>322</v>
      </c>
      <c r="B322">
        <v>247</v>
      </c>
      <c r="C322" t="s">
        <v>22</v>
      </c>
      <c r="D322" t="s">
        <v>3511</v>
      </c>
      <c r="E322" t="s">
        <v>3512</v>
      </c>
      <c r="F322" t="s">
        <v>8392</v>
      </c>
      <c r="G322">
        <v>32</v>
      </c>
      <c r="H322" t="s">
        <v>8398</v>
      </c>
      <c r="I322" t="s">
        <v>3511</v>
      </c>
      <c r="J322" t="s">
        <v>8395</v>
      </c>
      <c r="K322">
        <v>63</v>
      </c>
      <c r="L322" t="s">
        <v>8395</v>
      </c>
      <c r="M322">
        <v>656780.954489002</v>
      </c>
      <c r="N322">
        <v>6271404.3454138301</v>
      </c>
    </row>
    <row r="323" spans="1:14">
      <c r="A323">
        <v>323</v>
      </c>
      <c r="B323">
        <v>240</v>
      </c>
      <c r="C323" t="s">
        <v>22</v>
      </c>
      <c r="D323" t="s">
        <v>5001</v>
      </c>
      <c r="E323" t="s">
        <v>5002</v>
      </c>
      <c r="F323" t="s">
        <v>8392</v>
      </c>
      <c r="G323">
        <v>5</v>
      </c>
      <c r="H323" t="s">
        <v>8399</v>
      </c>
      <c r="I323" t="s">
        <v>5001</v>
      </c>
      <c r="J323" t="s">
        <v>8395</v>
      </c>
      <c r="K323">
        <v>63</v>
      </c>
      <c r="L323" t="s">
        <v>8395</v>
      </c>
      <c r="M323">
        <v>610494.00600037305</v>
      </c>
      <c r="N323">
        <v>6311005.2362722801</v>
      </c>
    </row>
    <row r="324" spans="1:14">
      <c r="A324">
        <v>324</v>
      </c>
      <c r="B324">
        <v>248</v>
      </c>
      <c r="C324" t="s">
        <v>22</v>
      </c>
      <c r="D324" t="s">
        <v>8145</v>
      </c>
      <c r="E324" t="s">
        <v>8145</v>
      </c>
      <c r="F324" t="s">
        <v>8392</v>
      </c>
      <c r="G324">
        <v>14</v>
      </c>
      <c r="H324" t="s">
        <v>8396</v>
      </c>
      <c r="I324" t="s">
        <v>8145</v>
      </c>
      <c r="J324" t="s">
        <v>8395</v>
      </c>
      <c r="K324">
        <v>63</v>
      </c>
      <c r="L324" t="s">
        <v>8395</v>
      </c>
      <c r="M324">
        <v>653081.25295170001</v>
      </c>
      <c r="N324">
        <v>6265282.1676977295</v>
      </c>
    </row>
    <row r="325" spans="1:14">
      <c r="A325">
        <v>325</v>
      </c>
      <c r="B325">
        <v>239</v>
      </c>
      <c r="C325" t="s">
        <v>22</v>
      </c>
      <c r="D325" t="s">
        <v>1914</v>
      </c>
      <c r="E325" t="s">
        <v>1915</v>
      </c>
      <c r="F325" t="s">
        <v>8392</v>
      </c>
      <c r="G325">
        <v>23</v>
      </c>
      <c r="H325" t="s">
        <v>8396</v>
      </c>
      <c r="I325" t="s">
        <v>1914</v>
      </c>
      <c r="J325" t="s">
        <v>8395</v>
      </c>
      <c r="K325">
        <v>63</v>
      </c>
      <c r="L325" t="s">
        <v>8395</v>
      </c>
      <c r="M325">
        <v>616148.96995773399</v>
      </c>
      <c r="N325">
        <v>6313881.56255023</v>
      </c>
    </row>
    <row r="326" spans="1:14">
      <c r="A326">
        <v>326</v>
      </c>
      <c r="B326">
        <v>203</v>
      </c>
      <c r="C326" t="s">
        <v>22</v>
      </c>
      <c r="D326" t="s">
        <v>6162</v>
      </c>
      <c r="E326" t="s">
        <v>6163</v>
      </c>
      <c r="F326" t="s">
        <v>8392</v>
      </c>
      <c r="G326">
        <v>290</v>
      </c>
      <c r="H326" t="s">
        <v>8396</v>
      </c>
      <c r="I326" t="s">
        <v>6162</v>
      </c>
      <c r="J326" t="s">
        <v>8395</v>
      </c>
      <c r="K326">
        <v>225</v>
      </c>
      <c r="L326" t="s">
        <v>8395</v>
      </c>
      <c r="M326">
        <v>617536.38638403895</v>
      </c>
      <c r="N326">
        <v>6445269.0468321601</v>
      </c>
    </row>
    <row r="327" spans="1:14">
      <c r="A327">
        <v>327</v>
      </c>
      <c r="B327">
        <v>201</v>
      </c>
      <c r="C327" t="s">
        <v>22</v>
      </c>
      <c r="D327" t="s">
        <v>8276</v>
      </c>
      <c r="E327" t="s">
        <v>8277</v>
      </c>
      <c r="F327" t="s">
        <v>8392</v>
      </c>
      <c r="G327">
        <v>360</v>
      </c>
      <c r="H327" t="s">
        <v>8398</v>
      </c>
      <c r="I327" t="s">
        <v>8276</v>
      </c>
      <c r="J327" t="s">
        <v>8395</v>
      </c>
      <c r="K327">
        <v>225</v>
      </c>
      <c r="L327" t="s">
        <v>8395</v>
      </c>
      <c r="M327">
        <v>634176.29760823201</v>
      </c>
      <c r="N327">
        <v>6464252.2046157699</v>
      </c>
    </row>
    <row r="328" spans="1:14">
      <c r="A328">
        <v>328</v>
      </c>
      <c r="B328">
        <v>199</v>
      </c>
      <c r="C328" t="s">
        <v>22</v>
      </c>
      <c r="D328" t="s">
        <v>8278</v>
      </c>
      <c r="E328" t="s">
        <v>8279</v>
      </c>
      <c r="F328" t="s">
        <v>8392</v>
      </c>
      <c r="G328">
        <v>19</v>
      </c>
      <c r="H328" t="s">
        <v>8398</v>
      </c>
      <c r="I328" t="s">
        <v>8278</v>
      </c>
      <c r="J328" t="s">
        <v>8395</v>
      </c>
      <c r="K328">
        <v>90</v>
      </c>
      <c r="L328" t="s">
        <v>8395</v>
      </c>
      <c r="M328">
        <v>648246.67057473306</v>
      </c>
      <c r="N328">
        <v>6470488.4088379201</v>
      </c>
    </row>
    <row r="329" spans="1:14">
      <c r="A329">
        <v>329</v>
      </c>
      <c r="B329">
        <v>201</v>
      </c>
      <c r="C329" t="s">
        <v>22</v>
      </c>
      <c r="D329" t="s">
        <v>2831</v>
      </c>
      <c r="E329" t="s">
        <v>2831</v>
      </c>
      <c r="F329" t="s">
        <v>8392</v>
      </c>
      <c r="G329">
        <v>232.8</v>
      </c>
      <c r="H329" t="s">
        <v>8398</v>
      </c>
      <c r="I329" t="s">
        <v>2831</v>
      </c>
      <c r="J329" t="s">
        <v>6702</v>
      </c>
      <c r="K329">
        <v>225</v>
      </c>
      <c r="L329">
        <v>90</v>
      </c>
      <c r="M329">
        <v>653882.44876806601</v>
      </c>
      <c r="N329">
        <v>6480589.6856700201</v>
      </c>
    </row>
    <row r="330" spans="1:14">
      <c r="A330">
        <v>330</v>
      </c>
      <c r="B330">
        <v>196</v>
      </c>
      <c r="C330" t="s">
        <v>22</v>
      </c>
      <c r="D330" t="s">
        <v>5251</v>
      </c>
      <c r="E330" t="s">
        <v>5252</v>
      </c>
      <c r="F330" t="s">
        <v>8397</v>
      </c>
      <c r="G330">
        <v>146</v>
      </c>
      <c r="H330" t="s">
        <v>8396</v>
      </c>
      <c r="I330" t="s">
        <v>5251</v>
      </c>
      <c r="J330" t="s">
        <v>8395</v>
      </c>
      <c r="K330">
        <v>225</v>
      </c>
      <c r="L330" t="s">
        <v>8395</v>
      </c>
      <c r="M330">
        <v>650211.24451070896</v>
      </c>
      <c r="N330">
        <v>6475845.8156092297</v>
      </c>
    </row>
    <row r="331" spans="1:14">
      <c r="A331">
        <v>331</v>
      </c>
      <c r="B331">
        <v>323</v>
      </c>
      <c r="C331" t="s">
        <v>22</v>
      </c>
      <c r="D331" t="s">
        <v>6547</v>
      </c>
      <c r="E331" t="s">
        <v>6548</v>
      </c>
      <c r="F331" t="s">
        <v>8397</v>
      </c>
      <c r="G331">
        <v>120</v>
      </c>
      <c r="H331" t="s">
        <v>8396</v>
      </c>
      <c r="I331" t="s">
        <v>6547</v>
      </c>
      <c r="J331" t="s">
        <v>8395</v>
      </c>
      <c r="K331">
        <v>225</v>
      </c>
      <c r="L331" t="s">
        <v>8395</v>
      </c>
      <c r="M331">
        <v>651024.39794659102</v>
      </c>
      <c r="N331">
        <v>6476851.1052840203</v>
      </c>
    </row>
    <row r="332" spans="1:14">
      <c r="A332">
        <v>332</v>
      </c>
      <c r="B332">
        <v>0</v>
      </c>
      <c r="C332" t="s">
        <v>22</v>
      </c>
      <c r="D332" t="s">
        <v>8394</v>
      </c>
      <c r="E332" t="s">
        <v>8393</v>
      </c>
      <c r="F332" t="s">
        <v>8392</v>
      </c>
      <c r="G332">
        <v>1690</v>
      </c>
      <c r="H332" t="s">
        <v>8391</v>
      </c>
      <c r="I332" t="s">
        <v>6989</v>
      </c>
      <c r="J332" t="s">
        <v>20</v>
      </c>
      <c r="K332">
        <v>400</v>
      </c>
      <c r="L332" t="s">
        <v>20</v>
      </c>
      <c r="M332">
        <v>940766.58344886405</v>
      </c>
      <c r="N332">
        <v>6454390.5751193697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A1:L20"/>
  <sheetViews>
    <sheetView workbookViewId="0">
      <selection activeCell="B6" sqref="B6"/>
    </sheetView>
  </sheetViews>
  <sheetFormatPr baseColWidth="10" defaultRowHeight="13.8"/>
  <cols>
    <col min="4" max="4" width="11.59765625" customWidth="1"/>
    <col min="5" max="5" width="18.69921875" customWidth="1"/>
    <col min="6" max="6" width="12.296875" customWidth="1"/>
    <col min="7" max="7" width="11.796875" customWidth="1"/>
    <col min="9" max="9" width="15.69921875" customWidth="1"/>
    <col min="10" max="10" width="16.19921875" customWidth="1"/>
  </cols>
  <sheetData>
    <row r="1" spans="1:12">
      <c r="A1" t="s">
        <v>0</v>
      </c>
      <c r="B1" t="s">
        <v>13</v>
      </c>
      <c r="C1" t="s">
        <v>7</v>
      </c>
      <c r="D1" t="s">
        <v>8441</v>
      </c>
      <c r="E1" t="s">
        <v>8440</v>
      </c>
      <c r="F1" t="s">
        <v>8432</v>
      </c>
      <c r="G1" t="s">
        <v>8431</v>
      </c>
      <c r="H1" t="s">
        <v>8439</v>
      </c>
      <c r="I1" t="s">
        <v>8429</v>
      </c>
      <c r="J1" t="s">
        <v>8427</v>
      </c>
      <c r="K1" t="s">
        <v>15</v>
      </c>
      <c r="L1" t="s">
        <v>16</v>
      </c>
    </row>
    <row r="2" spans="1:12">
      <c r="A2">
        <v>1</v>
      </c>
      <c r="B2" t="s">
        <v>22</v>
      </c>
      <c r="C2" t="s">
        <v>7054</v>
      </c>
      <c r="D2">
        <v>6</v>
      </c>
      <c r="E2" t="s">
        <v>1179</v>
      </c>
      <c r="F2" t="s">
        <v>8438</v>
      </c>
      <c r="G2">
        <v>5460</v>
      </c>
      <c r="H2" t="s">
        <v>8437</v>
      </c>
      <c r="I2" t="s">
        <v>7054</v>
      </c>
      <c r="J2">
        <v>400</v>
      </c>
      <c r="K2">
        <v>636759.17946698202</v>
      </c>
      <c r="L2">
        <v>7103024.8356932001</v>
      </c>
    </row>
    <row r="3" spans="1:12">
      <c r="A3">
        <v>2</v>
      </c>
      <c r="B3" t="s">
        <v>22</v>
      </c>
      <c r="C3" t="s">
        <v>8186</v>
      </c>
      <c r="D3">
        <v>2</v>
      </c>
      <c r="E3" t="s">
        <v>8187</v>
      </c>
      <c r="F3" t="s">
        <v>8438</v>
      </c>
      <c r="G3">
        <v>3000</v>
      </c>
      <c r="H3" t="s">
        <v>8437</v>
      </c>
      <c r="I3" t="s">
        <v>8186</v>
      </c>
      <c r="J3">
        <v>400</v>
      </c>
      <c r="K3">
        <v>827499.56098657299</v>
      </c>
      <c r="L3">
        <v>7000530.3132405197</v>
      </c>
    </row>
    <row r="4" spans="1:12">
      <c r="A4">
        <v>3</v>
      </c>
      <c r="B4" t="s">
        <v>22</v>
      </c>
      <c r="C4" t="s">
        <v>2193</v>
      </c>
      <c r="D4">
        <v>4</v>
      </c>
      <c r="E4" t="s">
        <v>2194</v>
      </c>
      <c r="F4" t="s">
        <v>8438</v>
      </c>
      <c r="G4">
        <v>5200</v>
      </c>
      <c r="H4" t="s">
        <v>8437</v>
      </c>
      <c r="I4" t="s">
        <v>2193</v>
      </c>
      <c r="J4">
        <v>400</v>
      </c>
      <c r="K4">
        <v>933036.39422796096</v>
      </c>
      <c r="L4">
        <v>6931552.5832577301</v>
      </c>
    </row>
    <row r="5" spans="1:12">
      <c r="A5">
        <v>4</v>
      </c>
      <c r="B5" t="s">
        <v>22</v>
      </c>
      <c r="C5" t="s">
        <v>8370</v>
      </c>
      <c r="D5">
        <v>2</v>
      </c>
      <c r="E5" t="s">
        <v>2955</v>
      </c>
      <c r="F5" t="s">
        <v>8438</v>
      </c>
      <c r="G5">
        <v>2620</v>
      </c>
      <c r="H5" t="s">
        <v>8437</v>
      </c>
      <c r="I5" t="s">
        <v>8370</v>
      </c>
      <c r="J5">
        <v>400</v>
      </c>
      <c r="K5">
        <v>739125.85593119205</v>
      </c>
      <c r="L5">
        <v>6828572.1229585204</v>
      </c>
    </row>
    <row r="6" spans="1:12">
      <c r="A6">
        <v>5</v>
      </c>
      <c r="B6" t="s">
        <v>22</v>
      </c>
      <c r="C6" t="s">
        <v>8251</v>
      </c>
      <c r="D6">
        <v>2</v>
      </c>
      <c r="E6" t="s">
        <v>4350</v>
      </c>
      <c r="F6" t="s">
        <v>8438</v>
      </c>
      <c r="G6">
        <v>1760</v>
      </c>
      <c r="H6" t="s">
        <v>8437</v>
      </c>
      <c r="I6" t="s">
        <v>8251</v>
      </c>
      <c r="J6">
        <v>400</v>
      </c>
      <c r="K6">
        <v>1040743.16893789</v>
      </c>
      <c r="L6">
        <v>6763201.0263183797</v>
      </c>
    </row>
    <row r="7" spans="1:12">
      <c r="A7">
        <v>6</v>
      </c>
      <c r="B7" t="s">
        <v>22</v>
      </c>
      <c r="C7" t="s">
        <v>8367</v>
      </c>
      <c r="D7">
        <v>2</v>
      </c>
      <c r="E7" t="s">
        <v>2057</v>
      </c>
      <c r="F7" t="s">
        <v>8438</v>
      </c>
      <c r="G7">
        <v>2620</v>
      </c>
      <c r="H7" t="s">
        <v>8437</v>
      </c>
      <c r="I7" t="s">
        <v>8367</v>
      </c>
      <c r="J7">
        <v>400</v>
      </c>
      <c r="K7">
        <v>686369.01493749197</v>
      </c>
      <c r="L7">
        <v>6714345.5981552303</v>
      </c>
    </row>
    <row r="8" spans="1:12">
      <c r="A8">
        <v>7</v>
      </c>
      <c r="B8" t="s">
        <v>22</v>
      </c>
      <c r="C8" t="s">
        <v>1146</v>
      </c>
      <c r="D8">
        <v>4</v>
      </c>
      <c r="E8" t="s">
        <v>1147</v>
      </c>
      <c r="F8" t="s">
        <v>8438</v>
      </c>
      <c r="G8">
        <v>3580</v>
      </c>
      <c r="H8" t="s">
        <v>8437</v>
      </c>
      <c r="I8" t="s">
        <v>1146</v>
      </c>
      <c r="J8">
        <v>400</v>
      </c>
      <c r="K8">
        <v>877008.465296607</v>
      </c>
      <c r="L8">
        <v>6525149.4267621599</v>
      </c>
    </row>
    <row r="9" spans="1:12">
      <c r="A9">
        <v>8</v>
      </c>
      <c r="B9" t="s">
        <v>22</v>
      </c>
      <c r="C9" t="s">
        <v>2640</v>
      </c>
      <c r="D9">
        <v>2</v>
      </c>
      <c r="E9" t="s">
        <v>2641</v>
      </c>
      <c r="F9" t="s">
        <v>8438</v>
      </c>
      <c r="G9">
        <v>2670</v>
      </c>
      <c r="H9" t="s">
        <v>8437</v>
      </c>
      <c r="I9" t="s">
        <v>2640</v>
      </c>
      <c r="J9">
        <v>400</v>
      </c>
      <c r="K9">
        <v>835707.19583051302</v>
      </c>
      <c r="L9">
        <v>6477691.2679138696</v>
      </c>
    </row>
    <row r="10" spans="1:12">
      <c r="A10">
        <v>9</v>
      </c>
      <c r="B10" t="s">
        <v>22</v>
      </c>
      <c r="C10" t="s">
        <v>6480</v>
      </c>
      <c r="D10">
        <v>4</v>
      </c>
      <c r="E10" t="s">
        <v>3645</v>
      </c>
      <c r="F10" t="s">
        <v>8438</v>
      </c>
      <c r="G10">
        <v>3660</v>
      </c>
      <c r="H10" t="s">
        <v>8437</v>
      </c>
      <c r="I10" t="s">
        <v>6480</v>
      </c>
      <c r="J10">
        <v>400</v>
      </c>
      <c r="K10">
        <v>842677.10369617399</v>
      </c>
      <c r="L10">
        <v>6394444.9518310102</v>
      </c>
    </row>
    <row r="11" spans="1:12">
      <c r="A11">
        <v>10</v>
      </c>
      <c r="B11" t="s">
        <v>22</v>
      </c>
      <c r="C11" t="s">
        <v>6340</v>
      </c>
      <c r="D11">
        <v>4</v>
      </c>
      <c r="E11" t="s">
        <v>6341</v>
      </c>
      <c r="F11" t="s">
        <v>8438</v>
      </c>
      <c r="G11">
        <v>3660</v>
      </c>
      <c r="H11" t="s">
        <v>8437</v>
      </c>
      <c r="I11" t="s">
        <v>6340</v>
      </c>
      <c r="J11">
        <v>225</v>
      </c>
      <c r="K11">
        <v>832874.38976153196</v>
      </c>
      <c r="L11">
        <v>6362897.3454316799</v>
      </c>
    </row>
    <row r="12" spans="1:12">
      <c r="A12">
        <v>12</v>
      </c>
      <c r="B12" t="s">
        <v>22</v>
      </c>
      <c r="C12" t="s">
        <v>4939</v>
      </c>
      <c r="D12">
        <v>4</v>
      </c>
      <c r="E12" t="s">
        <v>4940</v>
      </c>
      <c r="F12" t="s">
        <v>8438</v>
      </c>
      <c r="G12">
        <v>3640</v>
      </c>
      <c r="H12" t="s">
        <v>8437</v>
      </c>
      <c r="I12" t="s">
        <v>4939</v>
      </c>
      <c r="J12">
        <v>400</v>
      </c>
      <c r="K12">
        <v>409909.06123253901</v>
      </c>
      <c r="L12">
        <v>6471634.1176440902</v>
      </c>
    </row>
    <row r="13" spans="1:12">
      <c r="A13">
        <v>13</v>
      </c>
      <c r="B13" t="s">
        <v>22</v>
      </c>
      <c r="C13" t="s">
        <v>8258</v>
      </c>
      <c r="D13">
        <v>2</v>
      </c>
      <c r="E13" t="s">
        <v>2478</v>
      </c>
      <c r="F13" t="s">
        <v>8438</v>
      </c>
      <c r="G13">
        <v>2620</v>
      </c>
      <c r="H13" t="s">
        <v>8437</v>
      </c>
      <c r="I13" t="s">
        <v>8258</v>
      </c>
      <c r="J13">
        <v>400</v>
      </c>
      <c r="K13">
        <v>524052.65702328499</v>
      </c>
      <c r="L13">
        <v>6335197.4600088196</v>
      </c>
    </row>
    <row r="14" spans="1:12">
      <c r="A14">
        <v>14</v>
      </c>
      <c r="B14" t="s">
        <v>22</v>
      </c>
      <c r="C14" t="s">
        <v>75</v>
      </c>
      <c r="D14">
        <v>4</v>
      </c>
      <c r="E14" t="s">
        <v>76</v>
      </c>
      <c r="F14" t="s">
        <v>8438</v>
      </c>
      <c r="G14">
        <v>3560</v>
      </c>
      <c r="H14" t="s">
        <v>8437</v>
      </c>
      <c r="I14" t="s">
        <v>75</v>
      </c>
      <c r="J14">
        <v>400</v>
      </c>
      <c r="K14">
        <v>660629.85301926301</v>
      </c>
      <c r="L14">
        <v>6736057.4119845303</v>
      </c>
    </row>
    <row r="15" spans="1:12">
      <c r="A15">
        <v>15</v>
      </c>
      <c r="B15" t="s">
        <v>22</v>
      </c>
      <c r="C15" t="s">
        <v>8254</v>
      </c>
      <c r="D15">
        <v>2</v>
      </c>
      <c r="E15" t="s">
        <v>8255</v>
      </c>
      <c r="F15" t="s">
        <v>8438</v>
      </c>
      <c r="G15">
        <v>1830</v>
      </c>
      <c r="H15" t="s">
        <v>8437</v>
      </c>
      <c r="I15" t="s">
        <v>8254</v>
      </c>
      <c r="J15">
        <v>400</v>
      </c>
      <c r="K15">
        <v>589623.51910643897</v>
      </c>
      <c r="L15">
        <v>6734447.7768033203</v>
      </c>
    </row>
    <row r="16" spans="1:12">
      <c r="A16">
        <v>16</v>
      </c>
      <c r="B16" t="s">
        <v>22</v>
      </c>
      <c r="C16" t="s">
        <v>7181</v>
      </c>
      <c r="D16">
        <v>4</v>
      </c>
      <c r="E16" t="s">
        <v>7182</v>
      </c>
      <c r="F16" t="s">
        <v>8438</v>
      </c>
      <c r="G16">
        <v>3620</v>
      </c>
      <c r="H16" t="s">
        <v>8437</v>
      </c>
      <c r="I16" t="s">
        <v>7181</v>
      </c>
      <c r="J16">
        <v>400</v>
      </c>
      <c r="K16">
        <v>482740.78327360499</v>
      </c>
      <c r="L16">
        <v>6684882.3608101103</v>
      </c>
    </row>
    <row r="17" spans="1:12">
      <c r="A17">
        <v>17</v>
      </c>
      <c r="B17" t="s">
        <v>22</v>
      </c>
      <c r="C17" t="s">
        <v>3333</v>
      </c>
      <c r="D17">
        <v>2</v>
      </c>
      <c r="E17" t="s">
        <v>3334</v>
      </c>
      <c r="F17" t="s">
        <v>8438</v>
      </c>
      <c r="G17">
        <v>2990</v>
      </c>
      <c r="H17" t="s">
        <v>8437</v>
      </c>
      <c r="I17" t="s">
        <v>3333</v>
      </c>
      <c r="J17">
        <v>400</v>
      </c>
      <c r="K17">
        <v>519316.63008879602</v>
      </c>
      <c r="L17">
        <v>6597439.2399436096</v>
      </c>
    </row>
    <row r="18" spans="1:12">
      <c r="A18">
        <v>18</v>
      </c>
      <c r="B18" t="s">
        <v>22</v>
      </c>
      <c r="C18" t="s">
        <v>3002</v>
      </c>
      <c r="D18">
        <v>2</v>
      </c>
      <c r="E18" t="s">
        <v>3002</v>
      </c>
      <c r="F18" t="s">
        <v>8438</v>
      </c>
      <c r="G18">
        <v>2660</v>
      </c>
      <c r="H18" t="s">
        <v>8437</v>
      </c>
      <c r="I18" t="s">
        <v>3002</v>
      </c>
      <c r="J18">
        <v>400</v>
      </c>
      <c r="K18">
        <v>571148.20737343899</v>
      </c>
      <c r="L18">
        <v>6985339.3322075</v>
      </c>
    </row>
    <row r="19" spans="1:12">
      <c r="A19">
        <v>19</v>
      </c>
      <c r="B19" t="s">
        <v>22</v>
      </c>
      <c r="C19" t="s">
        <v>2195</v>
      </c>
      <c r="D19">
        <v>4</v>
      </c>
      <c r="E19" t="s">
        <v>2196</v>
      </c>
      <c r="F19" t="s">
        <v>8438</v>
      </c>
      <c r="G19">
        <v>5320</v>
      </c>
      <c r="H19" t="s">
        <v>8437</v>
      </c>
      <c r="I19" t="s">
        <v>2195</v>
      </c>
      <c r="J19">
        <v>400</v>
      </c>
      <c r="K19">
        <v>529524.75833807001</v>
      </c>
      <c r="L19">
        <v>6973636.3537178095</v>
      </c>
    </row>
    <row r="20" spans="1:12">
      <c r="A20">
        <v>20</v>
      </c>
      <c r="B20" t="s">
        <v>22</v>
      </c>
      <c r="C20" t="s">
        <v>1862</v>
      </c>
      <c r="D20">
        <v>2</v>
      </c>
      <c r="E20" t="s">
        <v>1863</v>
      </c>
      <c r="F20" t="s">
        <v>8438</v>
      </c>
      <c r="G20">
        <v>2660</v>
      </c>
      <c r="H20" t="s">
        <v>8437</v>
      </c>
      <c r="I20" t="s">
        <v>1862</v>
      </c>
      <c r="J20">
        <v>400</v>
      </c>
      <c r="K20">
        <v>345747.637845363</v>
      </c>
      <c r="L20">
        <v>6947183.4436642304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>
  <dimension ref="A1:P166"/>
  <sheetViews>
    <sheetView topLeftCell="D1" workbookViewId="0">
      <selection activeCell="P15" sqref="P15"/>
    </sheetView>
  </sheetViews>
  <sheetFormatPr baseColWidth="10" defaultRowHeight="13.8"/>
  <cols>
    <col min="4" max="4" width="11.59765625" customWidth="1"/>
    <col min="5" max="5" width="14.3984375" customWidth="1"/>
    <col min="6" max="6" width="20.19921875" customWidth="1"/>
    <col min="7" max="7" width="13.296875" customWidth="1"/>
    <col min="8" max="8" width="14" customWidth="1"/>
    <col min="9" max="9" width="12.69921875" customWidth="1"/>
    <col min="10" max="12" width="14.796875" customWidth="1"/>
    <col min="13" max="13" width="13.19921875" customWidth="1"/>
    <col min="14" max="14" width="16.19921875" customWidth="1"/>
  </cols>
  <sheetData>
    <row r="1" spans="1:16">
      <c r="A1" t="s">
        <v>0</v>
      </c>
      <c r="B1" t="s">
        <v>13</v>
      </c>
      <c r="C1" t="s">
        <v>7</v>
      </c>
      <c r="D1" t="s">
        <v>8441</v>
      </c>
      <c r="E1" t="s">
        <v>8440</v>
      </c>
      <c r="F1" t="s">
        <v>8432</v>
      </c>
      <c r="G1" t="s">
        <v>8431</v>
      </c>
      <c r="H1" t="s">
        <v>8439</v>
      </c>
      <c r="I1" t="s">
        <v>8597</v>
      </c>
      <c r="J1" t="s">
        <v>8596</v>
      </c>
      <c r="K1" t="s">
        <v>8595</v>
      </c>
      <c r="L1" t="s">
        <v>8594</v>
      </c>
      <c r="M1" t="s">
        <v>8429</v>
      </c>
      <c r="N1" t="s">
        <v>8427</v>
      </c>
      <c r="O1" t="s">
        <v>15</v>
      </c>
      <c r="P1" t="s">
        <v>16</v>
      </c>
    </row>
    <row r="2" spans="1:16">
      <c r="A2">
        <v>1</v>
      </c>
      <c r="B2" t="s">
        <v>22</v>
      </c>
      <c r="C2" t="s">
        <v>8359</v>
      </c>
      <c r="D2">
        <v>1</v>
      </c>
      <c r="E2" t="s">
        <v>8360</v>
      </c>
      <c r="F2" t="s">
        <v>8593</v>
      </c>
      <c r="G2">
        <v>0</v>
      </c>
      <c r="H2" t="s">
        <v>8443</v>
      </c>
      <c r="I2" t="s">
        <v>8472</v>
      </c>
      <c r="J2" t="s">
        <v>20</v>
      </c>
      <c r="K2" t="s">
        <v>20</v>
      </c>
      <c r="L2" t="s">
        <v>20</v>
      </c>
      <c r="M2" t="s">
        <v>8359</v>
      </c>
      <c r="N2">
        <v>225</v>
      </c>
      <c r="O2">
        <v>661876.05238428502</v>
      </c>
      <c r="P2">
        <v>7108533.7401512703</v>
      </c>
    </row>
    <row r="3" spans="1:16">
      <c r="A3">
        <v>2</v>
      </c>
      <c r="B3" t="s">
        <v>22</v>
      </c>
      <c r="C3" t="s">
        <v>3744</v>
      </c>
      <c r="D3">
        <v>2</v>
      </c>
      <c r="E3" t="s">
        <v>3745</v>
      </c>
      <c r="F3" t="s">
        <v>8488</v>
      </c>
      <c r="G3">
        <v>15.6</v>
      </c>
      <c r="H3" t="s">
        <v>8443</v>
      </c>
      <c r="I3" t="s">
        <v>8452</v>
      </c>
      <c r="J3" t="s">
        <v>20</v>
      </c>
      <c r="K3" t="s">
        <v>20</v>
      </c>
      <c r="L3" t="s">
        <v>20</v>
      </c>
      <c r="M3" t="s">
        <v>3744</v>
      </c>
      <c r="N3">
        <v>225</v>
      </c>
      <c r="O3">
        <v>651277.416219217</v>
      </c>
      <c r="P3">
        <v>7105461.1166511299</v>
      </c>
    </row>
    <row r="4" spans="1:16">
      <c r="A4">
        <v>3</v>
      </c>
      <c r="B4" t="s">
        <v>22</v>
      </c>
      <c r="C4" t="s">
        <v>7988</v>
      </c>
      <c r="D4">
        <v>1</v>
      </c>
      <c r="E4" t="s">
        <v>7989</v>
      </c>
      <c r="F4" t="s">
        <v>8592</v>
      </c>
      <c r="G4">
        <v>6.5</v>
      </c>
      <c r="H4" t="s">
        <v>8443</v>
      </c>
      <c r="I4" t="s">
        <v>8452</v>
      </c>
      <c r="J4" t="s">
        <v>20</v>
      </c>
      <c r="K4" t="s">
        <v>20</v>
      </c>
      <c r="L4" t="s">
        <v>20</v>
      </c>
      <c r="M4" t="s">
        <v>7988</v>
      </c>
      <c r="N4">
        <v>225</v>
      </c>
      <c r="O4">
        <v>647242.29185278795</v>
      </c>
      <c r="P4">
        <v>7106923.7904307796</v>
      </c>
    </row>
    <row r="5" spans="1:16">
      <c r="A5">
        <v>4</v>
      </c>
      <c r="B5" t="s">
        <v>22</v>
      </c>
      <c r="C5" t="s">
        <v>4461</v>
      </c>
      <c r="D5">
        <v>1</v>
      </c>
      <c r="E5" t="s">
        <v>4462</v>
      </c>
      <c r="F5" t="s">
        <v>8591</v>
      </c>
      <c r="G5">
        <v>49.4</v>
      </c>
      <c r="H5" t="s">
        <v>8443</v>
      </c>
      <c r="I5" t="s">
        <v>8452</v>
      </c>
      <c r="J5" t="s">
        <v>20</v>
      </c>
      <c r="K5" t="s">
        <v>20</v>
      </c>
      <c r="L5" t="s">
        <v>20</v>
      </c>
      <c r="M5" t="s">
        <v>4461</v>
      </c>
      <c r="N5">
        <v>90</v>
      </c>
      <c r="O5">
        <v>618841.34329441399</v>
      </c>
      <c r="P5">
        <v>7097022.3561509196</v>
      </c>
    </row>
    <row r="6" spans="1:16">
      <c r="A6">
        <v>5</v>
      </c>
      <c r="B6" t="s">
        <v>22</v>
      </c>
      <c r="C6" t="s">
        <v>3571</v>
      </c>
      <c r="D6">
        <v>1</v>
      </c>
      <c r="E6" t="s">
        <v>3572</v>
      </c>
      <c r="F6" t="s">
        <v>8505</v>
      </c>
      <c r="G6">
        <v>3</v>
      </c>
      <c r="H6" t="s">
        <v>8443</v>
      </c>
      <c r="I6" t="s">
        <v>8452</v>
      </c>
      <c r="J6" t="s">
        <v>20</v>
      </c>
      <c r="K6" t="s">
        <v>20</v>
      </c>
      <c r="L6" t="s">
        <v>20</v>
      </c>
      <c r="M6" t="s">
        <v>1314</v>
      </c>
      <c r="N6">
        <v>90</v>
      </c>
      <c r="O6">
        <v>647304.64221618604</v>
      </c>
      <c r="P6">
        <v>7073878.7293154402</v>
      </c>
    </row>
    <row r="7" spans="1:16">
      <c r="A7">
        <v>6</v>
      </c>
      <c r="B7" t="s">
        <v>22</v>
      </c>
      <c r="C7" t="s">
        <v>1314</v>
      </c>
      <c r="D7">
        <v>1</v>
      </c>
      <c r="E7" t="s">
        <v>1315</v>
      </c>
      <c r="F7" t="s">
        <v>8505</v>
      </c>
      <c r="G7">
        <v>10.3</v>
      </c>
      <c r="H7" t="s">
        <v>8443</v>
      </c>
      <c r="I7" t="s">
        <v>8452</v>
      </c>
      <c r="J7" t="s">
        <v>20</v>
      </c>
      <c r="K7" t="s">
        <v>20</v>
      </c>
      <c r="L7" t="s">
        <v>20</v>
      </c>
      <c r="M7" t="s">
        <v>1314</v>
      </c>
      <c r="N7">
        <v>90</v>
      </c>
      <c r="O7">
        <v>644601.76433946798</v>
      </c>
      <c r="P7">
        <v>7065825.3436375298</v>
      </c>
    </row>
    <row r="8" spans="1:16">
      <c r="A8">
        <v>7</v>
      </c>
      <c r="B8" t="s">
        <v>22</v>
      </c>
      <c r="C8" t="s">
        <v>4430</v>
      </c>
      <c r="D8">
        <v>2</v>
      </c>
      <c r="E8" t="s">
        <v>4431</v>
      </c>
      <c r="F8" t="s">
        <v>8590</v>
      </c>
      <c r="G8">
        <v>80</v>
      </c>
      <c r="H8" t="s">
        <v>8443</v>
      </c>
      <c r="I8" t="s">
        <v>8452</v>
      </c>
      <c r="J8" t="s">
        <v>20</v>
      </c>
      <c r="K8" t="s">
        <v>20</v>
      </c>
      <c r="L8" t="s">
        <v>20</v>
      </c>
      <c r="M8" t="s">
        <v>4430</v>
      </c>
      <c r="N8">
        <v>90</v>
      </c>
      <c r="O8">
        <v>677716.52346792002</v>
      </c>
      <c r="P8">
        <v>7057438.8820854099</v>
      </c>
    </row>
    <row r="9" spans="1:16">
      <c r="A9">
        <v>8</v>
      </c>
      <c r="B9" t="s">
        <v>22</v>
      </c>
      <c r="C9" t="s">
        <v>8589</v>
      </c>
      <c r="D9">
        <v>2</v>
      </c>
      <c r="E9" t="s">
        <v>8589</v>
      </c>
      <c r="F9" t="s">
        <v>8577</v>
      </c>
      <c r="G9">
        <v>11</v>
      </c>
      <c r="H9" t="s">
        <v>8443</v>
      </c>
      <c r="I9" t="s">
        <v>8452</v>
      </c>
      <c r="J9" t="s">
        <v>20</v>
      </c>
      <c r="K9" t="s">
        <v>20</v>
      </c>
      <c r="L9" t="s">
        <v>20</v>
      </c>
      <c r="M9" t="s">
        <v>8589</v>
      </c>
      <c r="N9">
        <v>90</v>
      </c>
      <c r="O9">
        <v>701454.81407726102</v>
      </c>
      <c r="P9">
        <v>7054612.1776490398</v>
      </c>
    </row>
    <row r="10" spans="1:16">
      <c r="A10">
        <v>9</v>
      </c>
      <c r="B10" t="s">
        <v>22</v>
      </c>
      <c r="C10" t="s">
        <v>6947</v>
      </c>
      <c r="D10">
        <v>1</v>
      </c>
      <c r="E10" t="s">
        <v>6948</v>
      </c>
      <c r="F10" t="s">
        <v>8588</v>
      </c>
      <c r="G10">
        <v>6.8</v>
      </c>
      <c r="H10" t="s">
        <v>8443</v>
      </c>
      <c r="I10" t="s">
        <v>8452</v>
      </c>
      <c r="J10" t="s">
        <v>20</v>
      </c>
      <c r="K10" t="s">
        <v>20</v>
      </c>
      <c r="L10" t="s">
        <v>20</v>
      </c>
      <c r="M10" t="s">
        <v>6947</v>
      </c>
      <c r="N10">
        <v>225</v>
      </c>
      <c r="O10">
        <v>680553.56560542702</v>
      </c>
      <c r="P10">
        <v>7039999.7988026096</v>
      </c>
    </row>
    <row r="11" spans="1:16">
      <c r="A11">
        <v>10</v>
      </c>
      <c r="B11" t="s">
        <v>22</v>
      </c>
      <c r="C11" t="s">
        <v>6449</v>
      </c>
      <c r="D11">
        <v>1</v>
      </c>
      <c r="E11" t="s">
        <v>6450</v>
      </c>
      <c r="F11" t="s">
        <v>8447</v>
      </c>
      <c r="G11">
        <v>240</v>
      </c>
      <c r="H11" t="s">
        <v>8443</v>
      </c>
      <c r="I11" t="s">
        <v>8446</v>
      </c>
      <c r="J11" t="s">
        <v>20</v>
      </c>
      <c r="K11" t="s">
        <v>20</v>
      </c>
      <c r="L11" t="s">
        <v>20</v>
      </c>
      <c r="M11" t="s">
        <v>6449</v>
      </c>
      <c r="N11">
        <v>225</v>
      </c>
      <c r="O11">
        <v>719766.82313479204</v>
      </c>
      <c r="P11">
        <v>7032897.5574159399</v>
      </c>
    </row>
    <row r="12" spans="1:16">
      <c r="A12">
        <v>11</v>
      </c>
      <c r="B12" t="s">
        <v>22</v>
      </c>
      <c r="C12" t="s">
        <v>8585</v>
      </c>
      <c r="D12">
        <v>2</v>
      </c>
      <c r="E12" t="s">
        <v>8587</v>
      </c>
      <c r="F12" t="s">
        <v>8586</v>
      </c>
      <c r="G12">
        <v>50</v>
      </c>
      <c r="H12" t="s">
        <v>8443</v>
      </c>
      <c r="I12" t="s">
        <v>8452</v>
      </c>
      <c r="J12" t="s">
        <v>20</v>
      </c>
      <c r="K12" t="s">
        <v>20</v>
      </c>
      <c r="L12" t="s">
        <v>20</v>
      </c>
      <c r="M12" t="s">
        <v>8585</v>
      </c>
      <c r="N12">
        <v>45</v>
      </c>
      <c r="O12">
        <v>704508.83664633299</v>
      </c>
      <c r="P12">
        <v>7026737.7861216199</v>
      </c>
    </row>
    <row r="13" spans="1:16">
      <c r="A13">
        <v>12</v>
      </c>
      <c r="B13" t="s">
        <v>22</v>
      </c>
      <c r="C13" t="s">
        <v>6890</v>
      </c>
      <c r="D13">
        <v>2</v>
      </c>
      <c r="E13" t="s">
        <v>6891</v>
      </c>
      <c r="F13" t="s">
        <v>8438</v>
      </c>
      <c r="G13">
        <v>500</v>
      </c>
      <c r="H13" t="s">
        <v>8443</v>
      </c>
      <c r="I13" t="s">
        <v>8446</v>
      </c>
      <c r="J13" t="s">
        <v>20</v>
      </c>
      <c r="K13" t="s">
        <v>20</v>
      </c>
      <c r="L13" t="s">
        <v>20</v>
      </c>
      <c r="M13" t="s">
        <v>6890</v>
      </c>
      <c r="N13">
        <v>225</v>
      </c>
      <c r="O13">
        <v>724416.39819700504</v>
      </c>
      <c r="P13">
        <v>7013924.9002791001</v>
      </c>
    </row>
    <row r="14" spans="1:16">
      <c r="A14">
        <v>13</v>
      </c>
      <c r="B14" t="s">
        <v>22</v>
      </c>
      <c r="C14" t="s">
        <v>748</v>
      </c>
      <c r="D14">
        <v>2</v>
      </c>
      <c r="E14" t="s">
        <v>748</v>
      </c>
      <c r="F14" t="s">
        <v>8584</v>
      </c>
      <c r="G14">
        <v>48</v>
      </c>
      <c r="H14" t="s">
        <v>8443</v>
      </c>
      <c r="I14" t="s">
        <v>8446</v>
      </c>
      <c r="J14" t="s">
        <v>20</v>
      </c>
      <c r="K14" t="s">
        <v>20</v>
      </c>
      <c r="L14" t="s">
        <v>20</v>
      </c>
      <c r="M14" t="s">
        <v>748</v>
      </c>
      <c r="N14">
        <v>63</v>
      </c>
      <c r="O14">
        <v>694709.53189084597</v>
      </c>
      <c r="P14">
        <v>6962673.1894323695</v>
      </c>
    </row>
    <row r="15" spans="1:16">
      <c r="A15">
        <v>14</v>
      </c>
      <c r="B15" t="s">
        <v>22</v>
      </c>
      <c r="C15" t="s">
        <v>1966</v>
      </c>
      <c r="D15">
        <v>2</v>
      </c>
      <c r="E15" t="s">
        <v>1967</v>
      </c>
      <c r="F15" t="s">
        <v>8583</v>
      </c>
      <c r="G15">
        <v>33.4</v>
      </c>
      <c r="H15" t="s">
        <v>8456</v>
      </c>
      <c r="I15" t="s">
        <v>8452</v>
      </c>
      <c r="J15" t="s">
        <v>20</v>
      </c>
      <c r="K15" t="s">
        <v>20</v>
      </c>
      <c r="L15" t="s">
        <v>20</v>
      </c>
      <c r="M15" t="s">
        <v>1966</v>
      </c>
      <c r="N15">
        <v>90</v>
      </c>
      <c r="O15">
        <v>710795.66631250898</v>
      </c>
      <c r="P15">
        <v>7075165.8876632601</v>
      </c>
    </row>
    <row r="16" spans="1:16">
      <c r="A16">
        <v>15</v>
      </c>
      <c r="B16" t="s">
        <v>22</v>
      </c>
      <c r="C16" t="s">
        <v>7616</v>
      </c>
      <c r="D16">
        <v>1</v>
      </c>
      <c r="E16" t="s">
        <v>8582</v>
      </c>
      <c r="F16" t="s">
        <v>8581</v>
      </c>
      <c r="G16">
        <v>46</v>
      </c>
      <c r="H16" t="s">
        <v>8443</v>
      </c>
      <c r="I16" t="s">
        <v>8452</v>
      </c>
      <c r="J16" t="s">
        <v>20</v>
      </c>
      <c r="K16" t="s">
        <v>20</v>
      </c>
      <c r="L16" t="s">
        <v>20</v>
      </c>
      <c r="M16" t="s">
        <v>7616</v>
      </c>
      <c r="N16">
        <v>90</v>
      </c>
      <c r="O16">
        <v>705547.95134607097</v>
      </c>
      <c r="P16">
        <v>7058367.0933338804</v>
      </c>
    </row>
    <row r="17" spans="1:16">
      <c r="A17">
        <v>16</v>
      </c>
      <c r="B17" t="s">
        <v>22</v>
      </c>
      <c r="C17" t="s">
        <v>8578</v>
      </c>
      <c r="D17">
        <v>1</v>
      </c>
      <c r="E17" t="s">
        <v>8580</v>
      </c>
      <c r="F17" t="s">
        <v>8579</v>
      </c>
      <c r="G17">
        <v>46</v>
      </c>
      <c r="H17" t="s">
        <v>8443</v>
      </c>
      <c r="I17" t="s">
        <v>8452</v>
      </c>
      <c r="J17" t="s">
        <v>20</v>
      </c>
      <c r="K17" t="s">
        <v>20</v>
      </c>
      <c r="L17" t="s">
        <v>20</v>
      </c>
      <c r="M17" t="s">
        <v>8578</v>
      </c>
      <c r="N17">
        <v>90</v>
      </c>
      <c r="O17">
        <v>648292.14478492504</v>
      </c>
      <c r="P17">
        <v>6982019.19487515</v>
      </c>
    </row>
    <row r="18" spans="1:16">
      <c r="A18">
        <v>17</v>
      </c>
      <c r="B18" t="s">
        <v>22</v>
      </c>
      <c r="C18" t="s">
        <v>5077</v>
      </c>
      <c r="D18">
        <v>1</v>
      </c>
      <c r="E18" t="s">
        <v>5078</v>
      </c>
      <c r="F18" t="s">
        <v>8577</v>
      </c>
      <c r="G18">
        <v>47</v>
      </c>
      <c r="H18" t="s">
        <v>8443</v>
      </c>
      <c r="I18" t="s">
        <v>8452</v>
      </c>
      <c r="J18" t="s">
        <v>20</v>
      </c>
      <c r="K18" t="s">
        <v>20</v>
      </c>
      <c r="L18" t="s">
        <v>20</v>
      </c>
      <c r="M18" t="s">
        <v>5077</v>
      </c>
      <c r="N18">
        <v>90</v>
      </c>
      <c r="O18">
        <v>696936.43910863705</v>
      </c>
      <c r="P18">
        <v>7056301.1149964696</v>
      </c>
    </row>
    <row r="19" spans="1:16">
      <c r="A19">
        <v>18</v>
      </c>
      <c r="B19" t="s">
        <v>22</v>
      </c>
      <c r="C19" t="s">
        <v>2573</v>
      </c>
      <c r="D19">
        <v>4</v>
      </c>
      <c r="E19" t="s">
        <v>2573</v>
      </c>
      <c r="F19" t="s">
        <v>8576</v>
      </c>
      <c r="G19">
        <v>818</v>
      </c>
      <c r="H19" t="s">
        <v>8443</v>
      </c>
      <c r="I19" t="s">
        <v>8454</v>
      </c>
      <c r="J19" t="s">
        <v>20</v>
      </c>
      <c r="K19" t="s">
        <v>20</v>
      </c>
      <c r="L19" t="s">
        <v>20</v>
      </c>
      <c r="M19" t="s">
        <v>2573</v>
      </c>
      <c r="N19">
        <v>225</v>
      </c>
      <c r="O19">
        <v>650309.95422050904</v>
      </c>
      <c r="P19">
        <v>7107737.3913089596</v>
      </c>
    </row>
    <row r="20" spans="1:16">
      <c r="A20">
        <v>19</v>
      </c>
      <c r="B20" t="s">
        <v>22</v>
      </c>
      <c r="C20" t="s">
        <v>5400</v>
      </c>
      <c r="D20">
        <v>1</v>
      </c>
      <c r="E20" t="s">
        <v>5401</v>
      </c>
      <c r="F20" t="s">
        <v>8575</v>
      </c>
      <c r="G20">
        <v>9</v>
      </c>
      <c r="H20" t="s">
        <v>8443</v>
      </c>
      <c r="I20" t="s">
        <v>8452</v>
      </c>
      <c r="J20" t="s">
        <v>20</v>
      </c>
      <c r="K20" t="s">
        <v>20</v>
      </c>
      <c r="L20" t="s">
        <v>20</v>
      </c>
      <c r="M20" t="s">
        <v>5400</v>
      </c>
      <c r="N20">
        <v>63</v>
      </c>
      <c r="O20">
        <v>926054.64651192399</v>
      </c>
      <c r="P20">
        <v>6921231.9944508905</v>
      </c>
    </row>
    <row r="21" spans="1:16">
      <c r="A21">
        <v>20</v>
      </c>
      <c r="B21" t="s">
        <v>22</v>
      </c>
      <c r="C21" t="s">
        <v>6372</v>
      </c>
      <c r="D21">
        <v>2</v>
      </c>
      <c r="E21" t="s">
        <v>6373</v>
      </c>
      <c r="F21" t="s">
        <v>8438</v>
      </c>
      <c r="G21">
        <v>167</v>
      </c>
      <c r="H21" t="s">
        <v>8443</v>
      </c>
      <c r="I21" t="s">
        <v>8446</v>
      </c>
      <c r="J21" t="s">
        <v>20</v>
      </c>
      <c r="K21" t="s">
        <v>20</v>
      </c>
      <c r="L21" t="s">
        <v>20</v>
      </c>
      <c r="M21" t="s">
        <v>6372</v>
      </c>
      <c r="N21">
        <v>225</v>
      </c>
      <c r="O21">
        <v>933024.96522321901</v>
      </c>
      <c r="P21">
        <v>6910496.3030160498</v>
      </c>
    </row>
    <row r="22" spans="1:16">
      <c r="A22">
        <v>21</v>
      </c>
      <c r="B22" t="s">
        <v>22</v>
      </c>
      <c r="C22" t="s">
        <v>2886</v>
      </c>
      <c r="D22">
        <v>9</v>
      </c>
      <c r="E22" t="s">
        <v>2887</v>
      </c>
      <c r="F22" t="s">
        <v>8574</v>
      </c>
      <c r="G22">
        <v>9.6</v>
      </c>
      <c r="H22" t="s">
        <v>8443</v>
      </c>
      <c r="I22" t="s">
        <v>8442</v>
      </c>
      <c r="J22" t="s">
        <v>8472</v>
      </c>
      <c r="K22" t="s">
        <v>20</v>
      </c>
      <c r="L22" t="s">
        <v>20</v>
      </c>
      <c r="M22" t="s">
        <v>2886</v>
      </c>
      <c r="N22">
        <v>63</v>
      </c>
      <c r="O22">
        <v>972355.43943166896</v>
      </c>
      <c r="P22">
        <v>6905676.3946682801</v>
      </c>
    </row>
    <row r="23" spans="1:16">
      <c r="A23">
        <v>22</v>
      </c>
      <c r="B23" t="s">
        <v>22</v>
      </c>
      <c r="C23" t="s">
        <v>860</v>
      </c>
      <c r="D23">
        <v>6</v>
      </c>
      <c r="E23" t="s">
        <v>861</v>
      </c>
      <c r="F23" t="s">
        <v>8447</v>
      </c>
      <c r="G23">
        <v>1473</v>
      </c>
      <c r="H23" t="s">
        <v>8443</v>
      </c>
      <c r="I23" t="s">
        <v>8446</v>
      </c>
      <c r="J23" t="s">
        <v>8442</v>
      </c>
      <c r="K23" t="s">
        <v>20</v>
      </c>
      <c r="L23" t="s">
        <v>20</v>
      </c>
      <c r="M23" t="s">
        <v>860</v>
      </c>
      <c r="N23">
        <v>225</v>
      </c>
      <c r="O23">
        <v>969410.80278432299</v>
      </c>
      <c r="P23">
        <v>6901237.8402914703</v>
      </c>
    </row>
    <row r="24" spans="1:16">
      <c r="A24">
        <v>23</v>
      </c>
      <c r="B24" t="s">
        <v>22</v>
      </c>
      <c r="C24" t="s">
        <v>6242</v>
      </c>
      <c r="D24">
        <v>3</v>
      </c>
      <c r="E24" t="s">
        <v>6243</v>
      </c>
      <c r="F24" t="s">
        <v>8573</v>
      </c>
      <c r="G24">
        <v>12.2</v>
      </c>
      <c r="H24" t="s">
        <v>8443</v>
      </c>
      <c r="I24" t="s">
        <v>8452</v>
      </c>
      <c r="J24" t="s">
        <v>20</v>
      </c>
      <c r="K24" t="s">
        <v>20</v>
      </c>
      <c r="L24" t="s">
        <v>20</v>
      </c>
      <c r="M24" t="s">
        <v>6242</v>
      </c>
      <c r="N24">
        <v>63</v>
      </c>
      <c r="O24">
        <v>998243.82026540395</v>
      </c>
      <c r="P24">
        <v>6886519.47365491</v>
      </c>
    </row>
    <row r="25" spans="1:16">
      <c r="A25">
        <v>24</v>
      </c>
      <c r="B25" t="s">
        <v>22</v>
      </c>
      <c r="C25" t="s">
        <v>2627</v>
      </c>
      <c r="D25">
        <v>3</v>
      </c>
      <c r="E25" t="s">
        <v>8572</v>
      </c>
      <c r="F25" t="s">
        <v>8571</v>
      </c>
      <c r="G25">
        <v>16</v>
      </c>
      <c r="H25" t="s">
        <v>8443</v>
      </c>
      <c r="I25" t="s">
        <v>8442</v>
      </c>
      <c r="J25" t="s">
        <v>20</v>
      </c>
      <c r="K25" t="s">
        <v>20</v>
      </c>
      <c r="L25" t="s">
        <v>20</v>
      </c>
      <c r="M25" t="s">
        <v>2627</v>
      </c>
      <c r="N25">
        <v>63</v>
      </c>
      <c r="O25">
        <v>921011.54185543698</v>
      </c>
      <c r="P25">
        <v>6870766.54454563</v>
      </c>
    </row>
    <row r="26" spans="1:16">
      <c r="A26">
        <v>25</v>
      </c>
      <c r="B26" t="s">
        <v>22</v>
      </c>
      <c r="C26" t="s">
        <v>6495</v>
      </c>
      <c r="D26">
        <v>4</v>
      </c>
      <c r="E26" t="s">
        <v>6496</v>
      </c>
      <c r="F26" t="s">
        <v>8438</v>
      </c>
      <c r="G26">
        <v>1000</v>
      </c>
      <c r="H26" t="s">
        <v>8443</v>
      </c>
      <c r="I26" t="s">
        <v>8446</v>
      </c>
      <c r="J26" t="s">
        <v>20</v>
      </c>
      <c r="K26" t="s">
        <v>20</v>
      </c>
      <c r="L26" t="s">
        <v>20</v>
      </c>
      <c r="M26" t="s">
        <v>6495</v>
      </c>
      <c r="N26">
        <v>225</v>
      </c>
      <c r="O26">
        <v>926095.03607427003</v>
      </c>
      <c r="P26">
        <v>6869995.4562419504</v>
      </c>
    </row>
    <row r="27" spans="1:16">
      <c r="A27">
        <v>26</v>
      </c>
      <c r="B27" t="s">
        <v>22</v>
      </c>
      <c r="C27" t="s">
        <v>3607</v>
      </c>
      <c r="D27">
        <v>4</v>
      </c>
      <c r="E27" t="s">
        <v>3608</v>
      </c>
      <c r="F27" t="s">
        <v>8564</v>
      </c>
      <c r="G27">
        <v>34</v>
      </c>
      <c r="H27" t="s">
        <v>8443</v>
      </c>
      <c r="I27" t="s">
        <v>8452</v>
      </c>
      <c r="J27" t="s">
        <v>20</v>
      </c>
      <c r="K27" t="s">
        <v>20</v>
      </c>
      <c r="L27" t="s">
        <v>20</v>
      </c>
      <c r="M27" t="s">
        <v>3607</v>
      </c>
      <c r="N27">
        <v>63</v>
      </c>
      <c r="O27">
        <v>944964.63351610606</v>
      </c>
      <c r="P27">
        <v>6844392.6406803997</v>
      </c>
    </row>
    <row r="28" spans="1:16">
      <c r="A28">
        <v>27</v>
      </c>
      <c r="B28" t="s">
        <v>22</v>
      </c>
      <c r="C28" t="s">
        <v>4844</v>
      </c>
      <c r="D28">
        <v>4</v>
      </c>
      <c r="E28" t="s">
        <v>4845</v>
      </c>
      <c r="F28" t="s">
        <v>8570</v>
      </c>
      <c r="G28">
        <v>16.399999999999999</v>
      </c>
      <c r="H28" t="s">
        <v>8443</v>
      </c>
      <c r="I28" t="s">
        <v>8452</v>
      </c>
      <c r="J28" t="s">
        <v>8446</v>
      </c>
      <c r="K28" t="s">
        <v>20</v>
      </c>
      <c r="L28" t="s">
        <v>20</v>
      </c>
      <c r="M28" t="s">
        <v>4844</v>
      </c>
      <c r="N28">
        <v>63</v>
      </c>
      <c r="O28">
        <v>987540.89153730101</v>
      </c>
      <c r="P28">
        <v>6814716.4310484203</v>
      </c>
    </row>
    <row r="29" spans="1:16">
      <c r="A29">
        <v>28</v>
      </c>
      <c r="B29" t="s">
        <v>22</v>
      </c>
      <c r="C29" t="s">
        <v>6930</v>
      </c>
      <c r="D29">
        <v>1</v>
      </c>
      <c r="E29" t="s">
        <v>6931</v>
      </c>
      <c r="F29" t="s">
        <v>8569</v>
      </c>
      <c r="G29">
        <v>12.5</v>
      </c>
      <c r="H29" t="s">
        <v>8456</v>
      </c>
      <c r="I29" t="s">
        <v>8452</v>
      </c>
      <c r="J29" t="s">
        <v>20</v>
      </c>
      <c r="K29" t="s">
        <v>20</v>
      </c>
      <c r="L29" t="s">
        <v>20</v>
      </c>
      <c r="M29" t="s">
        <v>6930</v>
      </c>
      <c r="N29">
        <v>63</v>
      </c>
      <c r="O29">
        <v>953777.22483993298</v>
      </c>
      <c r="P29">
        <v>6793862.7008486399</v>
      </c>
    </row>
    <row r="30" spans="1:16">
      <c r="A30">
        <v>29</v>
      </c>
      <c r="B30" t="s">
        <v>22</v>
      </c>
      <c r="C30" t="s">
        <v>4344</v>
      </c>
      <c r="D30">
        <v>5</v>
      </c>
      <c r="E30" t="s">
        <v>4345</v>
      </c>
      <c r="F30" t="s">
        <v>8568</v>
      </c>
      <c r="G30">
        <v>70</v>
      </c>
      <c r="H30" t="s">
        <v>8443</v>
      </c>
      <c r="I30" t="s">
        <v>8452</v>
      </c>
      <c r="J30" t="s">
        <v>20</v>
      </c>
      <c r="K30" t="s">
        <v>20</v>
      </c>
      <c r="L30" t="s">
        <v>20</v>
      </c>
      <c r="M30" t="s">
        <v>4344</v>
      </c>
      <c r="N30">
        <v>225</v>
      </c>
      <c r="O30">
        <v>1041552.5625729</v>
      </c>
      <c r="P30">
        <v>6757160.71841437</v>
      </c>
    </row>
    <row r="31" spans="1:16">
      <c r="A31">
        <v>30</v>
      </c>
      <c r="B31" t="s">
        <v>22</v>
      </c>
      <c r="C31" t="s">
        <v>1362</v>
      </c>
      <c r="D31">
        <v>1</v>
      </c>
      <c r="E31" t="s">
        <v>1363</v>
      </c>
      <c r="F31" t="s">
        <v>8567</v>
      </c>
      <c r="G31">
        <v>7.5</v>
      </c>
      <c r="H31" t="s">
        <v>8443</v>
      </c>
      <c r="I31" t="s">
        <v>8452</v>
      </c>
      <c r="J31" t="s">
        <v>20</v>
      </c>
      <c r="K31" t="s">
        <v>20</v>
      </c>
      <c r="L31" t="s">
        <v>20</v>
      </c>
      <c r="M31" t="s">
        <v>1362</v>
      </c>
      <c r="N31">
        <v>63</v>
      </c>
      <c r="O31">
        <v>1041301.54142413</v>
      </c>
      <c r="P31">
        <v>6753122.5724275503</v>
      </c>
    </row>
    <row r="32" spans="1:16">
      <c r="A32">
        <v>31</v>
      </c>
      <c r="B32" t="s">
        <v>22</v>
      </c>
      <c r="C32" t="s">
        <v>2970</v>
      </c>
      <c r="D32">
        <v>10</v>
      </c>
      <c r="E32" t="s">
        <v>2971</v>
      </c>
      <c r="F32" t="s">
        <v>8565</v>
      </c>
      <c r="G32">
        <v>19</v>
      </c>
      <c r="H32" t="s">
        <v>8443</v>
      </c>
      <c r="I32" t="s">
        <v>8452</v>
      </c>
      <c r="J32" t="s">
        <v>20</v>
      </c>
      <c r="K32" t="s">
        <v>20</v>
      </c>
      <c r="L32" t="s">
        <v>20</v>
      </c>
      <c r="M32" t="s">
        <v>2970</v>
      </c>
      <c r="N32">
        <v>63</v>
      </c>
      <c r="O32">
        <v>1031533.28624779</v>
      </c>
      <c r="P32">
        <v>6753908.1256303601</v>
      </c>
    </row>
    <row r="33" spans="1:16">
      <c r="A33">
        <v>32</v>
      </c>
      <c r="B33" t="s">
        <v>22</v>
      </c>
      <c r="C33" t="s">
        <v>8307</v>
      </c>
      <c r="D33">
        <v>1</v>
      </c>
      <c r="E33" t="s">
        <v>8308</v>
      </c>
      <c r="F33" t="s">
        <v>8566</v>
      </c>
      <c r="G33">
        <v>5</v>
      </c>
      <c r="H33" t="s">
        <v>8443</v>
      </c>
      <c r="I33" t="s">
        <v>8452</v>
      </c>
      <c r="J33" t="s">
        <v>20</v>
      </c>
      <c r="K33" t="s">
        <v>20</v>
      </c>
      <c r="L33" t="s">
        <v>20</v>
      </c>
      <c r="M33" t="s">
        <v>8307</v>
      </c>
      <c r="N33">
        <v>63</v>
      </c>
      <c r="O33">
        <v>1043983.41982749</v>
      </c>
      <c r="P33">
        <v>6728365.0352250999</v>
      </c>
    </row>
    <row r="34" spans="1:16">
      <c r="A34">
        <v>33</v>
      </c>
      <c r="B34" t="s">
        <v>22</v>
      </c>
      <c r="C34" t="s">
        <v>1687</v>
      </c>
      <c r="D34">
        <v>2</v>
      </c>
      <c r="E34" t="s">
        <v>1688</v>
      </c>
      <c r="F34" t="s">
        <v>8565</v>
      </c>
      <c r="G34">
        <v>12.8</v>
      </c>
      <c r="H34" t="s">
        <v>8443</v>
      </c>
      <c r="I34" t="s">
        <v>8452</v>
      </c>
      <c r="J34" t="s">
        <v>20</v>
      </c>
      <c r="K34" t="s">
        <v>20</v>
      </c>
      <c r="L34" t="s">
        <v>20</v>
      </c>
      <c r="M34" t="s">
        <v>1687</v>
      </c>
      <c r="N34">
        <v>63</v>
      </c>
      <c r="O34">
        <v>985360.02392404503</v>
      </c>
      <c r="P34">
        <v>6718537.1931904303</v>
      </c>
    </row>
    <row r="35" spans="1:16">
      <c r="A35">
        <v>34</v>
      </c>
      <c r="B35" t="s">
        <v>22</v>
      </c>
      <c r="C35" t="s">
        <v>6205</v>
      </c>
      <c r="D35">
        <v>1</v>
      </c>
      <c r="E35" t="s">
        <v>3608</v>
      </c>
      <c r="F35" t="s">
        <v>8564</v>
      </c>
      <c r="G35">
        <v>46</v>
      </c>
      <c r="H35" t="s">
        <v>8443</v>
      </c>
      <c r="I35" t="s">
        <v>8452</v>
      </c>
      <c r="J35" t="s">
        <v>20</v>
      </c>
      <c r="K35" t="s">
        <v>20</v>
      </c>
      <c r="L35" t="s">
        <v>20</v>
      </c>
      <c r="M35" t="s">
        <v>6205</v>
      </c>
      <c r="N35">
        <v>63</v>
      </c>
      <c r="O35">
        <v>946187.45125647995</v>
      </c>
      <c r="P35">
        <v>6838458.1716538202</v>
      </c>
    </row>
    <row r="36" spans="1:16">
      <c r="A36">
        <v>35</v>
      </c>
      <c r="B36" t="s">
        <v>22</v>
      </c>
      <c r="C36" t="s">
        <v>4102</v>
      </c>
      <c r="D36">
        <v>1</v>
      </c>
      <c r="E36" t="s">
        <v>3092</v>
      </c>
      <c r="F36" t="s">
        <v>8563</v>
      </c>
      <c r="G36">
        <v>45</v>
      </c>
      <c r="H36" t="s">
        <v>8443</v>
      </c>
      <c r="I36" t="s">
        <v>8452</v>
      </c>
      <c r="J36" t="s">
        <v>20</v>
      </c>
      <c r="K36" t="s">
        <v>20</v>
      </c>
      <c r="L36" t="s">
        <v>20</v>
      </c>
      <c r="M36" t="s">
        <v>4102</v>
      </c>
      <c r="N36">
        <v>63</v>
      </c>
      <c r="O36">
        <v>947789.82093138795</v>
      </c>
      <c r="P36">
        <v>6840785.6422480103</v>
      </c>
    </row>
    <row r="37" spans="1:16">
      <c r="A37">
        <v>36</v>
      </c>
      <c r="B37" t="s">
        <v>22</v>
      </c>
      <c r="C37" t="s">
        <v>8561</v>
      </c>
      <c r="D37">
        <v>1</v>
      </c>
      <c r="E37" t="s">
        <v>2374</v>
      </c>
      <c r="F37" t="s">
        <v>8562</v>
      </c>
      <c r="G37">
        <v>12</v>
      </c>
      <c r="H37" t="s">
        <v>8443</v>
      </c>
      <c r="I37" t="s">
        <v>8452</v>
      </c>
      <c r="J37" t="s">
        <v>20</v>
      </c>
      <c r="K37" t="s">
        <v>20</v>
      </c>
      <c r="L37" t="s">
        <v>20</v>
      </c>
      <c r="M37" t="s">
        <v>8561</v>
      </c>
      <c r="N37">
        <v>63</v>
      </c>
      <c r="O37">
        <v>961434.93830067595</v>
      </c>
      <c r="P37">
        <v>6787382.9119188301</v>
      </c>
    </row>
    <row r="38" spans="1:16">
      <c r="A38">
        <v>37</v>
      </c>
      <c r="B38" t="s">
        <v>22</v>
      </c>
      <c r="C38" t="s">
        <v>3762</v>
      </c>
      <c r="D38">
        <v>2</v>
      </c>
      <c r="E38" t="s">
        <v>3763</v>
      </c>
      <c r="F38" t="s">
        <v>8560</v>
      </c>
      <c r="G38">
        <v>96</v>
      </c>
      <c r="H38" t="s">
        <v>8443</v>
      </c>
      <c r="I38" t="s">
        <v>8452</v>
      </c>
      <c r="J38" t="s">
        <v>20</v>
      </c>
      <c r="K38" t="s">
        <v>20</v>
      </c>
      <c r="L38" t="s">
        <v>20</v>
      </c>
      <c r="M38" t="s">
        <v>3762</v>
      </c>
      <c r="N38">
        <v>225</v>
      </c>
      <c r="O38">
        <v>940551.41091122804</v>
      </c>
      <c r="P38">
        <v>6843312.9559229501</v>
      </c>
    </row>
    <row r="39" spans="1:16">
      <c r="A39">
        <v>38</v>
      </c>
      <c r="B39" t="s">
        <v>22</v>
      </c>
      <c r="C39" t="s">
        <v>1922</v>
      </c>
      <c r="D39">
        <v>10</v>
      </c>
      <c r="E39" t="s">
        <v>1923</v>
      </c>
      <c r="F39" t="s">
        <v>8559</v>
      </c>
      <c r="G39">
        <v>89.1</v>
      </c>
      <c r="H39" t="s">
        <v>8443</v>
      </c>
      <c r="I39" t="s">
        <v>8442</v>
      </c>
      <c r="J39" t="s">
        <v>8446</v>
      </c>
      <c r="K39" t="s">
        <v>8452</v>
      </c>
      <c r="L39" t="s">
        <v>20</v>
      </c>
      <c r="M39" t="s">
        <v>1922</v>
      </c>
      <c r="N39">
        <v>225</v>
      </c>
      <c r="O39">
        <v>881365.75882131397</v>
      </c>
      <c r="P39">
        <v>6662433.6427275296</v>
      </c>
    </row>
    <row r="40" spans="1:16">
      <c r="A40">
        <v>39</v>
      </c>
      <c r="B40" t="s">
        <v>22</v>
      </c>
      <c r="C40" t="s">
        <v>259</v>
      </c>
      <c r="D40">
        <v>1</v>
      </c>
      <c r="E40" t="s">
        <v>260</v>
      </c>
      <c r="F40" t="s">
        <v>8503</v>
      </c>
      <c r="G40">
        <v>6.2</v>
      </c>
      <c r="H40" t="s">
        <v>8443</v>
      </c>
      <c r="I40" t="s">
        <v>8452</v>
      </c>
      <c r="J40" t="s">
        <v>20</v>
      </c>
      <c r="K40" t="s">
        <v>20</v>
      </c>
      <c r="L40" t="s">
        <v>20</v>
      </c>
      <c r="M40" t="s">
        <v>259</v>
      </c>
      <c r="N40">
        <v>63</v>
      </c>
      <c r="O40">
        <v>807843.15017069306</v>
      </c>
      <c r="P40">
        <v>6623576.4472470703</v>
      </c>
    </row>
    <row r="41" spans="1:16">
      <c r="A41">
        <v>40</v>
      </c>
      <c r="B41" t="s">
        <v>22</v>
      </c>
      <c r="C41" t="s">
        <v>6389</v>
      </c>
      <c r="D41">
        <v>1</v>
      </c>
      <c r="E41" t="s">
        <v>6390</v>
      </c>
      <c r="F41" t="s">
        <v>8447</v>
      </c>
      <c r="G41">
        <v>240</v>
      </c>
      <c r="H41" t="s">
        <v>8443</v>
      </c>
      <c r="I41" t="s">
        <v>8446</v>
      </c>
      <c r="J41" t="s">
        <v>20</v>
      </c>
      <c r="K41" t="s">
        <v>20</v>
      </c>
      <c r="L41" t="s">
        <v>20</v>
      </c>
      <c r="M41" t="s">
        <v>6389</v>
      </c>
      <c r="N41">
        <v>225</v>
      </c>
      <c r="O41">
        <v>803962.00723960903</v>
      </c>
      <c r="P41">
        <v>6617326.6421384998</v>
      </c>
    </row>
    <row r="42" spans="1:16">
      <c r="A42">
        <v>41</v>
      </c>
      <c r="B42" t="s">
        <v>22</v>
      </c>
      <c r="C42" t="s">
        <v>7668</v>
      </c>
      <c r="D42">
        <v>1</v>
      </c>
      <c r="E42" t="s">
        <v>7669</v>
      </c>
      <c r="F42" t="s">
        <v>8558</v>
      </c>
      <c r="G42">
        <v>26.9</v>
      </c>
      <c r="H42" t="s">
        <v>8443</v>
      </c>
      <c r="I42" t="s">
        <v>8452</v>
      </c>
      <c r="J42" t="s">
        <v>20</v>
      </c>
      <c r="K42" t="s">
        <v>20</v>
      </c>
      <c r="L42" t="s">
        <v>20</v>
      </c>
      <c r="M42" t="s">
        <v>7668</v>
      </c>
      <c r="N42">
        <v>63</v>
      </c>
      <c r="O42">
        <v>681905.70583065005</v>
      </c>
      <c r="P42">
        <v>6580332.8442729404</v>
      </c>
    </row>
    <row r="43" spans="1:16">
      <c r="A43">
        <v>42</v>
      </c>
      <c r="B43" t="s">
        <v>22</v>
      </c>
      <c r="C43" t="s">
        <v>5909</v>
      </c>
      <c r="D43">
        <v>1</v>
      </c>
      <c r="E43" t="s">
        <v>5910</v>
      </c>
      <c r="F43" t="s">
        <v>8539</v>
      </c>
      <c r="G43">
        <v>4.2</v>
      </c>
      <c r="H43" t="s">
        <v>8443</v>
      </c>
      <c r="I43" t="s">
        <v>8452</v>
      </c>
      <c r="J43" t="s">
        <v>20</v>
      </c>
      <c r="K43" t="s">
        <v>20</v>
      </c>
      <c r="L43" t="s">
        <v>20</v>
      </c>
      <c r="M43" t="s">
        <v>5909</v>
      </c>
      <c r="N43">
        <v>63</v>
      </c>
      <c r="O43">
        <v>842074.67962197401</v>
      </c>
      <c r="P43">
        <v>6515060.9300867999</v>
      </c>
    </row>
    <row r="44" spans="1:16">
      <c r="A44">
        <v>43</v>
      </c>
      <c r="B44" t="s">
        <v>22</v>
      </c>
      <c r="C44" t="s">
        <v>5903</v>
      </c>
      <c r="D44">
        <v>2</v>
      </c>
      <c r="E44" t="s">
        <v>5904</v>
      </c>
      <c r="F44" t="s">
        <v>8557</v>
      </c>
      <c r="G44">
        <v>8.6999999999999993</v>
      </c>
      <c r="H44" t="s">
        <v>8443</v>
      </c>
      <c r="I44" t="s">
        <v>8452</v>
      </c>
      <c r="J44" t="s">
        <v>20</v>
      </c>
      <c r="K44" t="s">
        <v>20</v>
      </c>
      <c r="L44" t="s">
        <v>20</v>
      </c>
      <c r="M44" t="s">
        <v>5903</v>
      </c>
      <c r="N44">
        <v>63</v>
      </c>
      <c r="O44">
        <v>844924.32462874101</v>
      </c>
      <c r="P44">
        <v>6509116.4348289501</v>
      </c>
    </row>
    <row r="45" spans="1:16">
      <c r="A45">
        <v>44</v>
      </c>
      <c r="B45" t="s">
        <v>22</v>
      </c>
      <c r="C45" t="s">
        <v>3774</v>
      </c>
      <c r="D45">
        <v>1</v>
      </c>
      <c r="E45" t="s">
        <v>3775</v>
      </c>
      <c r="F45" t="s">
        <v>8556</v>
      </c>
      <c r="G45">
        <v>6</v>
      </c>
      <c r="H45" t="s">
        <v>8443</v>
      </c>
      <c r="I45" t="s">
        <v>8452</v>
      </c>
      <c r="J45" t="s">
        <v>20</v>
      </c>
      <c r="K45" t="s">
        <v>20</v>
      </c>
      <c r="L45" t="s">
        <v>20</v>
      </c>
      <c r="M45" t="s">
        <v>3774</v>
      </c>
      <c r="N45">
        <v>63</v>
      </c>
      <c r="O45">
        <v>945208.336807171</v>
      </c>
      <c r="P45">
        <v>6489081.4996024203</v>
      </c>
    </row>
    <row r="46" spans="1:16">
      <c r="A46">
        <v>45</v>
      </c>
      <c r="B46" t="s">
        <v>22</v>
      </c>
      <c r="C46" t="s">
        <v>1855</v>
      </c>
      <c r="D46">
        <v>3</v>
      </c>
      <c r="E46" t="s">
        <v>1856</v>
      </c>
      <c r="F46" t="s">
        <v>8555</v>
      </c>
      <c r="G46">
        <v>60</v>
      </c>
      <c r="H46" t="s">
        <v>8443</v>
      </c>
      <c r="I46" t="s">
        <v>8452</v>
      </c>
      <c r="J46" t="s">
        <v>20</v>
      </c>
      <c r="K46" t="s">
        <v>20</v>
      </c>
      <c r="L46" t="s">
        <v>20</v>
      </c>
      <c r="M46" t="s">
        <v>1855</v>
      </c>
      <c r="N46">
        <v>63</v>
      </c>
      <c r="O46">
        <v>838878.82667036005</v>
      </c>
      <c r="P46">
        <v>6472646.9254647596</v>
      </c>
    </row>
    <row r="47" spans="1:16">
      <c r="A47">
        <v>46</v>
      </c>
      <c r="B47" t="s">
        <v>22</v>
      </c>
      <c r="C47" t="s">
        <v>8033</v>
      </c>
      <c r="D47">
        <v>2</v>
      </c>
      <c r="E47" t="s">
        <v>8034</v>
      </c>
      <c r="F47" t="s">
        <v>8554</v>
      </c>
      <c r="G47">
        <v>2</v>
      </c>
      <c r="H47" t="s">
        <v>8443</v>
      </c>
      <c r="I47" t="s">
        <v>8452</v>
      </c>
      <c r="J47" t="s">
        <v>20</v>
      </c>
      <c r="K47" t="s">
        <v>20</v>
      </c>
      <c r="L47" t="s">
        <v>20</v>
      </c>
      <c r="M47" t="s">
        <v>8033</v>
      </c>
      <c r="N47">
        <v>63</v>
      </c>
      <c r="O47">
        <v>904902.131898197</v>
      </c>
      <c r="P47">
        <v>6473263.1833541403</v>
      </c>
    </row>
    <row r="48" spans="1:16">
      <c r="A48">
        <v>47</v>
      </c>
      <c r="B48" t="s">
        <v>22</v>
      </c>
      <c r="C48" t="s">
        <v>991</v>
      </c>
      <c r="D48">
        <v>1</v>
      </c>
      <c r="E48" t="s">
        <v>992</v>
      </c>
      <c r="F48" t="s">
        <v>8553</v>
      </c>
      <c r="G48">
        <v>44</v>
      </c>
      <c r="H48" t="s">
        <v>8443</v>
      </c>
      <c r="I48" t="s">
        <v>8452</v>
      </c>
      <c r="J48" t="s">
        <v>20</v>
      </c>
      <c r="K48" t="s">
        <v>20</v>
      </c>
      <c r="L48" t="s">
        <v>20</v>
      </c>
      <c r="M48" t="s">
        <v>991</v>
      </c>
      <c r="N48">
        <v>225</v>
      </c>
      <c r="O48">
        <v>841160.35924104799</v>
      </c>
      <c r="P48">
        <v>6459086.5572165595</v>
      </c>
    </row>
    <row r="49" spans="1:16">
      <c r="A49">
        <v>48</v>
      </c>
      <c r="B49" t="s">
        <v>22</v>
      </c>
      <c r="C49" t="s">
        <v>2319</v>
      </c>
      <c r="D49">
        <v>8</v>
      </c>
      <c r="E49" t="s">
        <v>8552</v>
      </c>
      <c r="F49" t="s">
        <v>8551</v>
      </c>
      <c r="G49">
        <v>173</v>
      </c>
      <c r="H49" t="s">
        <v>8443</v>
      </c>
      <c r="I49" t="s">
        <v>8452</v>
      </c>
      <c r="J49" t="s">
        <v>20</v>
      </c>
      <c r="K49" t="s">
        <v>20</v>
      </c>
      <c r="L49" t="s">
        <v>20</v>
      </c>
      <c r="M49" t="s">
        <v>2319</v>
      </c>
      <c r="N49">
        <v>63</v>
      </c>
      <c r="O49">
        <v>916409.00376623601</v>
      </c>
      <c r="P49">
        <v>6451191.8797807097</v>
      </c>
    </row>
    <row r="50" spans="1:16">
      <c r="A50">
        <v>49</v>
      </c>
      <c r="B50" t="s">
        <v>22</v>
      </c>
      <c r="C50" t="s">
        <v>5622</v>
      </c>
      <c r="D50">
        <v>1</v>
      </c>
      <c r="E50" t="s">
        <v>5623</v>
      </c>
      <c r="F50" t="s">
        <v>8501</v>
      </c>
      <c r="G50">
        <v>44</v>
      </c>
      <c r="H50" t="s">
        <v>8443</v>
      </c>
      <c r="I50" t="s">
        <v>8452</v>
      </c>
      <c r="J50" t="s">
        <v>20</v>
      </c>
      <c r="K50" t="s">
        <v>20</v>
      </c>
      <c r="L50" t="s">
        <v>20</v>
      </c>
      <c r="M50" t="s">
        <v>5622</v>
      </c>
      <c r="N50">
        <v>63</v>
      </c>
      <c r="O50">
        <v>845496.91239222395</v>
      </c>
      <c r="P50">
        <v>6512814.9466278804</v>
      </c>
    </row>
    <row r="51" spans="1:16">
      <c r="A51">
        <v>50</v>
      </c>
      <c r="B51" t="s">
        <v>22</v>
      </c>
      <c r="C51" t="s">
        <v>7856</v>
      </c>
      <c r="D51">
        <v>1</v>
      </c>
      <c r="E51" t="s">
        <v>7857</v>
      </c>
      <c r="F51" t="s">
        <v>8550</v>
      </c>
      <c r="G51">
        <v>44</v>
      </c>
      <c r="H51" t="s">
        <v>8443</v>
      </c>
      <c r="I51" t="s">
        <v>8452</v>
      </c>
      <c r="J51" t="s">
        <v>20</v>
      </c>
      <c r="K51" t="s">
        <v>20</v>
      </c>
      <c r="L51" t="s">
        <v>20</v>
      </c>
      <c r="M51" t="s">
        <v>7856</v>
      </c>
      <c r="N51">
        <v>63</v>
      </c>
      <c r="O51">
        <v>840347.76431927201</v>
      </c>
      <c r="P51">
        <v>6511157.80768927</v>
      </c>
    </row>
    <row r="52" spans="1:16">
      <c r="A52">
        <v>51</v>
      </c>
      <c r="B52" t="s">
        <v>22</v>
      </c>
      <c r="C52" t="s">
        <v>8106</v>
      </c>
      <c r="D52">
        <v>2</v>
      </c>
      <c r="E52" t="s">
        <v>1923</v>
      </c>
      <c r="F52" t="s">
        <v>8549</v>
      </c>
      <c r="G52">
        <v>96</v>
      </c>
      <c r="H52" t="s">
        <v>8443</v>
      </c>
      <c r="I52" t="s">
        <v>8452</v>
      </c>
      <c r="J52" t="s">
        <v>20</v>
      </c>
      <c r="K52" t="s">
        <v>20</v>
      </c>
      <c r="L52" t="s">
        <v>20</v>
      </c>
      <c r="M52" t="s">
        <v>1922</v>
      </c>
      <c r="N52">
        <v>225</v>
      </c>
      <c r="O52">
        <v>885420.90753590502</v>
      </c>
      <c r="P52">
        <v>6665938.8199204998</v>
      </c>
    </row>
    <row r="53" spans="1:16">
      <c r="A53">
        <v>52</v>
      </c>
      <c r="B53" t="s">
        <v>22</v>
      </c>
      <c r="C53" t="s">
        <v>6691</v>
      </c>
      <c r="D53">
        <v>1</v>
      </c>
      <c r="E53" t="s">
        <v>6692</v>
      </c>
      <c r="F53" t="s">
        <v>8548</v>
      </c>
      <c r="G53">
        <v>27.3</v>
      </c>
      <c r="H53" t="s">
        <v>8443</v>
      </c>
      <c r="I53" t="s">
        <v>8452</v>
      </c>
      <c r="J53" t="s">
        <v>20</v>
      </c>
      <c r="K53" t="s">
        <v>20</v>
      </c>
      <c r="L53" t="s">
        <v>20</v>
      </c>
      <c r="M53" t="s">
        <v>6682</v>
      </c>
      <c r="N53">
        <v>63</v>
      </c>
      <c r="O53">
        <v>843042.96829078405</v>
      </c>
      <c r="P53">
        <v>6636828.6112974398</v>
      </c>
    </row>
    <row r="54" spans="1:16">
      <c r="A54">
        <v>53</v>
      </c>
      <c r="B54" t="s">
        <v>22</v>
      </c>
      <c r="C54" t="s">
        <v>5888</v>
      </c>
      <c r="D54">
        <v>2</v>
      </c>
      <c r="E54" t="s">
        <v>5889</v>
      </c>
      <c r="F54" t="s">
        <v>8547</v>
      </c>
      <c r="G54">
        <v>5.9</v>
      </c>
      <c r="H54" t="s">
        <v>8443</v>
      </c>
      <c r="I54" t="s">
        <v>8452</v>
      </c>
      <c r="J54" t="s">
        <v>8472</v>
      </c>
      <c r="K54" t="s">
        <v>20</v>
      </c>
      <c r="L54" t="s">
        <v>20</v>
      </c>
      <c r="M54" t="s">
        <v>5888</v>
      </c>
      <c r="N54">
        <v>63</v>
      </c>
      <c r="O54">
        <v>792305.37424908299</v>
      </c>
      <c r="P54">
        <v>6343674.9340986898</v>
      </c>
    </row>
    <row r="55" spans="1:16">
      <c r="A55">
        <v>54</v>
      </c>
      <c r="B55" t="s">
        <v>22</v>
      </c>
      <c r="C55" t="s">
        <v>7535</v>
      </c>
      <c r="D55">
        <v>3</v>
      </c>
      <c r="E55" t="s">
        <v>7536</v>
      </c>
      <c r="F55" t="s">
        <v>8526</v>
      </c>
      <c r="G55">
        <v>7</v>
      </c>
      <c r="H55" t="s">
        <v>8443</v>
      </c>
      <c r="I55" t="s">
        <v>8452</v>
      </c>
      <c r="J55" t="s">
        <v>8472</v>
      </c>
      <c r="K55" t="s">
        <v>20</v>
      </c>
      <c r="L55" t="s">
        <v>20</v>
      </c>
      <c r="M55" t="s">
        <v>7535</v>
      </c>
      <c r="N55">
        <v>63</v>
      </c>
      <c r="O55">
        <v>849906.42813565501</v>
      </c>
      <c r="P55">
        <v>6322965.5130034201</v>
      </c>
    </row>
    <row r="56" spans="1:16">
      <c r="A56">
        <v>55</v>
      </c>
      <c r="B56" t="s">
        <v>22</v>
      </c>
      <c r="C56" t="s">
        <v>2197</v>
      </c>
      <c r="D56">
        <v>2</v>
      </c>
      <c r="E56" t="s">
        <v>2198</v>
      </c>
      <c r="F56" t="s">
        <v>8438</v>
      </c>
      <c r="G56">
        <v>1370</v>
      </c>
      <c r="H56" t="s">
        <v>8443</v>
      </c>
      <c r="I56" t="s">
        <v>8446</v>
      </c>
      <c r="J56" t="s">
        <v>20</v>
      </c>
      <c r="K56" t="s">
        <v>20</v>
      </c>
      <c r="L56" t="s">
        <v>20</v>
      </c>
      <c r="M56" t="s">
        <v>2197</v>
      </c>
      <c r="N56">
        <v>400</v>
      </c>
      <c r="O56">
        <v>833952.75709063502</v>
      </c>
      <c r="P56">
        <v>6309444.9938776297</v>
      </c>
    </row>
    <row r="57" spans="1:16">
      <c r="A57">
        <v>56</v>
      </c>
      <c r="B57" t="s">
        <v>22</v>
      </c>
      <c r="C57" t="s">
        <v>7119</v>
      </c>
      <c r="D57">
        <v>1</v>
      </c>
      <c r="E57" t="s">
        <v>7120</v>
      </c>
      <c r="F57" t="s">
        <v>8546</v>
      </c>
      <c r="G57">
        <v>4</v>
      </c>
      <c r="H57" t="s">
        <v>8443</v>
      </c>
      <c r="I57" t="s">
        <v>8446</v>
      </c>
      <c r="J57" t="s">
        <v>20</v>
      </c>
      <c r="K57" t="s">
        <v>20</v>
      </c>
      <c r="L57" t="s">
        <v>20</v>
      </c>
      <c r="M57" t="s">
        <v>7119</v>
      </c>
      <c r="N57">
        <v>63</v>
      </c>
      <c r="O57">
        <v>797263.14846123802</v>
      </c>
      <c r="P57">
        <v>6293229.0798329702</v>
      </c>
    </row>
    <row r="58" spans="1:16">
      <c r="A58">
        <v>57</v>
      </c>
      <c r="B58" t="s">
        <v>22</v>
      </c>
      <c r="C58" t="s">
        <v>5768</v>
      </c>
      <c r="D58">
        <v>2</v>
      </c>
      <c r="E58" t="s">
        <v>5769</v>
      </c>
      <c r="F58" t="s">
        <v>8545</v>
      </c>
      <c r="G58">
        <v>56.3</v>
      </c>
      <c r="H58" t="s">
        <v>8443</v>
      </c>
      <c r="I58" t="s">
        <v>8446</v>
      </c>
      <c r="J58" t="s">
        <v>8452</v>
      </c>
      <c r="K58" t="s">
        <v>20</v>
      </c>
      <c r="L58" t="s">
        <v>20</v>
      </c>
      <c r="M58" t="s">
        <v>5768</v>
      </c>
      <c r="N58">
        <v>63</v>
      </c>
      <c r="O58">
        <v>829918.55504896306</v>
      </c>
      <c r="P58">
        <v>6285181.7417839495</v>
      </c>
    </row>
    <row r="59" spans="1:16">
      <c r="A59">
        <v>58</v>
      </c>
      <c r="B59" t="s">
        <v>22</v>
      </c>
      <c r="C59" t="s">
        <v>7711</v>
      </c>
      <c r="D59">
        <v>1</v>
      </c>
      <c r="E59" t="s">
        <v>7712</v>
      </c>
      <c r="F59" t="s">
        <v>8544</v>
      </c>
      <c r="G59">
        <v>18.5</v>
      </c>
      <c r="H59" t="s">
        <v>8443</v>
      </c>
      <c r="I59" t="s">
        <v>8446</v>
      </c>
      <c r="J59" t="s">
        <v>20</v>
      </c>
      <c r="K59" t="s">
        <v>20</v>
      </c>
      <c r="L59" t="s">
        <v>20</v>
      </c>
      <c r="M59" t="s">
        <v>7711</v>
      </c>
      <c r="N59">
        <v>63</v>
      </c>
      <c r="O59">
        <v>877482.34048467304</v>
      </c>
      <c r="P59">
        <v>6265726.3469037199</v>
      </c>
    </row>
    <row r="60" spans="1:16">
      <c r="A60">
        <v>59</v>
      </c>
      <c r="B60" t="s">
        <v>22</v>
      </c>
      <c r="C60" t="s">
        <v>6750</v>
      </c>
      <c r="D60">
        <v>1</v>
      </c>
      <c r="E60" t="s">
        <v>5707</v>
      </c>
      <c r="F60" t="s">
        <v>8407</v>
      </c>
      <c r="G60">
        <v>4.2</v>
      </c>
      <c r="H60" t="s">
        <v>8443</v>
      </c>
      <c r="I60" t="s">
        <v>8452</v>
      </c>
      <c r="J60" t="s">
        <v>20</v>
      </c>
      <c r="K60" t="s">
        <v>20</v>
      </c>
      <c r="L60" t="s">
        <v>20</v>
      </c>
      <c r="M60" t="s">
        <v>6750</v>
      </c>
      <c r="N60">
        <v>63</v>
      </c>
      <c r="O60">
        <v>897224.09209018794</v>
      </c>
      <c r="P60">
        <v>6262198.8404836403</v>
      </c>
    </row>
    <row r="61" spans="1:16">
      <c r="A61">
        <v>60</v>
      </c>
      <c r="B61" t="s">
        <v>22</v>
      </c>
      <c r="C61" t="s">
        <v>3894</v>
      </c>
      <c r="D61">
        <v>1</v>
      </c>
      <c r="E61" t="s">
        <v>3894</v>
      </c>
      <c r="F61" t="s">
        <v>8543</v>
      </c>
      <c r="G61">
        <v>16</v>
      </c>
      <c r="H61" t="s">
        <v>8443</v>
      </c>
      <c r="I61" t="s">
        <v>8442</v>
      </c>
      <c r="J61" t="s">
        <v>20</v>
      </c>
      <c r="K61" t="s">
        <v>20</v>
      </c>
      <c r="L61" t="s">
        <v>20</v>
      </c>
      <c r="M61" t="s">
        <v>3894</v>
      </c>
      <c r="N61">
        <v>63</v>
      </c>
      <c r="O61">
        <v>856322.67023181997</v>
      </c>
      <c r="P61">
        <v>6263924.9867507201</v>
      </c>
    </row>
    <row r="62" spans="1:16">
      <c r="A62">
        <v>61</v>
      </c>
      <c r="B62" t="s">
        <v>22</v>
      </c>
      <c r="C62" t="s">
        <v>8540</v>
      </c>
      <c r="D62">
        <v>2</v>
      </c>
      <c r="E62" t="s">
        <v>8542</v>
      </c>
      <c r="F62" t="s">
        <v>8541</v>
      </c>
      <c r="G62">
        <v>96</v>
      </c>
      <c r="H62" t="s">
        <v>8443</v>
      </c>
      <c r="I62" t="s">
        <v>8452</v>
      </c>
      <c r="J62" t="s">
        <v>20</v>
      </c>
      <c r="K62" t="s">
        <v>20</v>
      </c>
      <c r="L62" t="s">
        <v>20</v>
      </c>
      <c r="M62" t="s">
        <v>8540</v>
      </c>
      <c r="N62">
        <v>63</v>
      </c>
      <c r="O62">
        <v>853370.20474575402</v>
      </c>
      <c r="P62">
        <v>6259515.88234099</v>
      </c>
    </row>
    <row r="63" spans="1:16">
      <c r="A63">
        <v>62</v>
      </c>
      <c r="B63" t="s">
        <v>22</v>
      </c>
      <c r="C63" t="s">
        <v>655</v>
      </c>
      <c r="D63">
        <v>3</v>
      </c>
      <c r="E63" t="s">
        <v>656</v>
      </c>
      <c r="F63" t="s">
        <v>8539</v>
      </c>
      <c r="G63">
        <v>25.2</v>
      </c>
      <c r="H63" t="s">
        <v>8443</v>
      </c>
      <c r="I63" t="s">
        <v>8452</v>
      </c>
      <c r="J63" t="s">
        <v>8446</v>
      </c>
      <c r="K63" t="s">
        <v>20</v>
      </c>
      <c r="L63" t="s">
        <v>20</v>
      </c>
      <c r="M63" t="s">
        <v>655</v>
      </c>
      <c r="N63">
        <v>63</v>
      </c>
      <c r="O63">
        <v>863820.39429858397</v>
      </c>
      <c r="P63">
        <v>6258257.4119147398</v>
      </c>
    </row>
    <row r="64" spans="1:16">
      <c r="A64">
        <v>63</v>
      </c>
      <c r="B64" t="s">
        <v>22</v>
      </c>
      <c r="C64" t="s">
        <v>8365</v>
      </c>
      <c r="D64">
        <v>4</v>
      </c>
      <c r="E64" t="s">
        <v>8366</v>
      </c>
      <c r="F64" t="s">
        <v>8438</v>
      </c>
      <c r="G64">
        <v>750</v>
      </c>
      <c r="H64" t="s">
        <v>8443</v>
      </c>
      <c r="I64" t="s">
        <v>8446</v>
      </c>
      <c r="J64" t="s">
        <v>20</v>
      </c>
      <c r="K64" t="s">
        <v>20</v>
      </c>
      <c r="L64" t="s">
        <v>20</v>
      </c>
      <c r="M64" t="s">
        <v>8365</v>
      </c>
      <c r="N64">
        <v>225</v>
      </c>
      <c r="O64">
        <v>867517.50057385699</v>
      </c>
      <c r="P64">
        <v>6253038.6211719299</v>
      </c>
    </row>
    <row r="65" spans="1:16">
      <c r="A65">
        <v>64</v>
      </c>
      <c r="B65" t="s">
        <v>22</v>
      </c>
      <c r="C65" t="s">
        <v>8538</v>
      </c>
      <c r="D65">
        <v>1</v>
      </c>
      <c r="E65" t="s">
        <v>8537</v>
      </c>
      <c r="F65" t="s">
        <v>8536</v>
      </c>
      <c r="G65">
        <v>40.200000000000003</v>
      </c>
      <c r="H65" t="s">
        <v>8443</v>
      </c>
      <c r="I65" t="s">
        <v>8452</v>
      </c>
      <c r="J65" t="s">
        <v>20</v>
      </c>
      <c r="K65" t="s">
        <v>20</v>
      </c>
      <c r="L65" t="s">
        <v>20</v>
      </c>
      <c r="M65" t="s">
        <v>8538</v>
      </c>
      <c r="N65">
        <v>63</v>
      </c>
      <c r="O65">
        <v>897194.55346572003</v>
      </c>
      <c r="P65">
        <v>6266460.98260199</v>
      </c>
    </row>
    <row r="66" spans="1:16">
      <c r="A66">
        <v>65</v>
      </c>
      <c r="B66" t="s">
        <v>22</v>
      </c>
      <c r="C66" t="s">
        <v>8535</v>
      </c>
      <c r="D66">
        <v>1</v>
      </c>
      <c r="E66" t="s">
        <v>8537</v>
      </c>
      <c r="F66" t="s">
        <v>8536</v>
      </c>
      <c r="G66">
        <v>40.200000000000003</v>
      </c>
      <c r="H66" t="s">
        <v>8443</v>
      </c>
      <c r="I66" t="s">
        <v>8452</v>
      </c>
      <c r="J66" t="s">
        <v>20</v>
      </c>
      <c r="K66" t="s">
        <v>20</v>
      </c>
      <c r="L66" t="s">
        <v>20</v>
      </c>
      <c r="M66" t="s">
        <v>8535</v>
      </c>
      <c r="N66">
        <v>63</v>
      </c>
      <c r="O66">
        <v>900119.42373953899</v>
      </c>
      <c r="P66">
        <v>6265111.85435485</v>
      </c>
    </row>
    <row r="67" spans="1:16">
      <c r="A67">
        <v>66</v>
      </c>
      <c r="B67" t="s">
        <v>22</v>
      </c>
      <c r="C67" t="s">
        <v>4467</v>
      </c>
      <c r="D67">
        <v>1</v>
      </c>
      <c r="E67" t="s">
        <v>4468</v>
      </c>
      <c r="F67" t="s">
        <v>8534</v>
      </c>
      <c r="G67">
        <v>45</v>
      </c>
      <c r="H67" t="s">
        <v>8443</v>
      </c>
      <c r="I67" t="s">
        <v>8452</v>
      </c>
      <c r="J67" t="s">
        <v>20</v>
      </c>
      <c r="K67" t="s">
        <v>20</v>
      </c>
      <c r="L67" t="s">
        <v>20</v>
      </c>
      <c r="M67" t="s">
        <v>4467</v>
      </c>
      <c r="N67">
        <v>63</v>
      </c>
      <c r="O67">
        <v>849841.62788756401</v>
      </c>
      <c r="P67">
        <v>6259201.0876732301</v>
      </c>
    </row>
    <row r="68" spans="1:16">
      <c r="A68">
        <v>67</v>
      </c>
      <c r="B68" t="s">
        <v>22</v>
      </c>
      <c r="C68" t="s">
        <v>3777</v>
      </c>
      <c r="D68">
        <v>2</v>
      </c>
      <c r="E68" t="s">
        <v>3778</v>
      </c>
      <c r="F68" t="s">
        <v>8533</v>
      </c>
      <c r="G68">
        <v>106.4</v>
      </c>
      <c r="H68" t="s">
        <v>8443</v>
      </c>
      <c r="I68" t="s">
        <v>8452</v>
      </c>
      <c r="J68" t="s">
        <v>20</v>
      </c>
      <c r="K68" t="s">
        <v>20</v>
      </c>
      <c r="L68" t="s">
        <v>20</v>
      </c>
      <c r="M68" t="s">
        <v>3777</v>
      </c>
      <c r="N68">
        <v>225</v>
      </c>
      <c r="O68">
        <v>862954.21577383298</v>
      </c>
      <c r="P68">
        <v>6254927.1385555202</v>
      </c>
    </row>
    <row r="69" spans="1:16">
      <c r="A69">
        <v>68</v>
      </c>
      <c r="B69" t="s">
        <v>22</v>
      </c>
      <c r="C69" t="s">
        <v>2433</v>
      </c>
      <c r="D69">
        <v>3</v>
      </c>
      <c r="E69" t="s">
        <v>2434</v>
      </c>
      <c r="F69" t="s">
        <v>8532</v>
      </c>
      <c r="G69">
        <v>5.4</v>
      </c>
      <c r="H69" t="s">
        <v>8443</v>
      </c>
      <c r="I69" t="s">
        <v>8472</v>
      </c>
      <c r="J69" t="s">
        <v>20</v>
      </c>
      <c r="K69" t="s">
        <v>20</v>
      </c>
      <c r="L69" t="s">
        <v>20</v>
      </c>
      <c r="M69" t="s">
        <v>2433</v>
      </c>
      <c r="N69">
        <v>90</v>
      </c>
      <c r="O69">
        <v>568138.68030810705</v>
      </c>
      <c r="P69">
        <v>6625086.69192068</v>
      </c>
    </row>
    <row r="70" spans="1:16">
      <c r="A70">
        <v>69</v>
      </c>
      <c r="B70" t="s">
        <v>22</v>
      </c>
      <c r="C70" t="s">
        <v>5685</v>
      </c>
      <c r="D70">
        <v>2</v>
      </c>
      <c r="E70" t="s">
        <v>5686</v>
      </c>
      <c r="F70" t="s">
        <v>8531</v>
      </c>
      <c r="G70">
        <v>37</v>
      </c>
      <c r="H70" t="s">
        <v>8456</v>
      </c>
      <c r="I70" t="s">
        <v>8446</v>
      </c>
      <c r="J70" t="s">
        <v>8452</v>
      </c>
      <c r="K70" t="s">
        <v>20</v>
      </c>
      <c r="L70" t="s">
        <v>20</v>
      </c>
      <c r="M70" t="s">
        <v>5685</v>
      </c>
      <c r="N70">
        <v>90</v>
      </c>
      <c r="O70">
        <v>527506.33712096896</v>
      </c>
      <c r="P70">
        <v>6531912.2204859303</v>
      </c>
    </row>
    <row r="71" spans="1:16">
      <c r="A71">
        <v>70</v>
      </c>
      <c r="B71" t="s">
        <v>22</v>
      </c>
      <c r="C71" t="s">
        <v>5327</v>
      </c>
      <c r="D71">
        <v>1</v>
      </c>
      <c r="E71" t="s">
        <v>5327</v>
      </c>
      <c r="F71" t="s">
        <v>8530</v>
      </c>
      <c r="G71">
        <v>3.6</v>
      </c>
      <c r="H71" t="s">
        <v>8443</v>
      </c>
      <c r="I71" t="s">
        <v>8446</v>
      </c>
      <c r="J71" t="s">
        <v>20</v>
      </c>
      <c r="K71" t="s">
        <v>20</v>
      </c>
      <c r="L71" t="s">
        <v>20</v>
      </c>
      <c r="M71" t="s">
        <v>5327</v>
      </c>
      <c r="N71">
        <v>90</v>
      </c>
      <c r="O71">
        <v>529844.53022507497</v>
      </c>
      <c r="P71">
        <v>6528435.6552404296</v>
      </c>
    </row>
    <row r="72" spans="1:16">
      <c r="A72">
        <v>71</v>
      </c>
      <c r="B72" t="s">
        <v>22</v>
      </c>
      <c r="C72" t="s">
        <v>5249</v>
      </c>
      <c r="D72">
        <v>1</v>
      </c>
      <c r="E72" t="s">
        <v>5248</v>
      </c>
      <c r="F72" t="s">
        <v>8529</v>
      </c>
      <c r="G72">
        <v>3.3</v>
      </c>
      <c r="H72" t="s">
        <v>8443</v>
      </c>
      <c r="I72" t="s">
        <v>8452</v>
      </c>
      <c r="J72" t="s">
        <v>20</v>
      </c>
      <c r="K72" t="s">
        <v>20</v>
      </c>
      <c r="L72" t="s">
        <v>20</v>
      </c>
      <c r="M72" t="s">
        <v>5249</v>
      </c>
      <c r="N72">
        <v>90</v>
      </c>
      <c r="O72">
        <v>643458.74181387399</v>
      </c>
      <c r="P72">
        <v>6491487.3334562303</v>
      </c>
    </row>
    <row r="73" spans="1:16">
      <c r="A73">
        <v>72</v>
      </c>
      <c r="B73" t="s">
        <v>22</v>
      </c>
      <c r="C73" t="s">
        <v>2566</v>
      </c>
      <c r="D73">
        <v>2</v>
      </c>
      <c r="E73" t="s">
        <v>2567</v>
      </c>
      <c r="F73" t="s">
        <v>8528</v>
      </c>
      <c r="G73">
        <v>18.5</v>
      </c>
      <c r="H73" t="s">
        <v>8456</v>
      </c>
      <c r="I73" t="s">
        <v>8446</v>
      </c>
      <c r="J73" t="s">
        <v>20</v>
      </c>
      <c r="K73" t="s">
        <v>20</v>
      </c>
      <c r="L73" t="s">
        <v>20</v>
      </c>
      <c r="M73" t="s">
        <v>2566</v>
      </c>
      <c r="N73">
        <v>90</v>
      </c>
      <c r="O73">
        <v>559728.08069073502</v>
      </c>
      <c r="P73">
        <v>6452587.9882261204</v>
      </c>
    </row>
    <row r="74" spans="1:16">
      <c r="A74">
        <v>73</v>
      </c>
      <c r="B74" t="s">
        <v>22</v>
      </c>
      <c r="C74" t="s">
        <v>4743</v>
      </c>
      <c r="D74">
        <v>1</v>
      </c>
      <c r="E74" t="s">
        <v>4744</v>
      </c>
      <c r="F74" t="s">
        <v>8527</v>
      </c>
      <c r="G74">
        <v>8</v>
      </c>
      <c r="H74" t="s">
        <v>8443</v>
      </c>
      <c r="I74" t="s">
        <v>8446</v>
      </c>
      <c r="J74" t="s">
        <v>20</v>
      </c>
      <c r="K74" t="s">
        <v>20</v>
      </c>
      <c r="L74" t="s">
        <v>20</v>
      </c>
      <c r="M74" t="s">
        <v>4743</v>
      </c>
      <c r="N74">
        <v>63</v>
      </c>
      <c r="O74">
        <v>419830.67301818298</v>
      </c>
      <c r="P74">
        <v>6439428.49012102</v>
      </c>
    </row>
    <row r="75" spans="1:16">
      <c r="A75">
        <v>74</v>
      </c>
      <c r="B75" t="s">
        <v>22</v>
      </c>
      <c r="C75" t="s">
        <v>4746</v>
      </c>
      <c r="D75">
        <v>2</v>
      </c>
      <c r="E75" t="s">
        <v>4747</v>
      </c>
      <c r="F75" t="s">
        <v>8503</v>
      </c>
      <c r="G75">
        <v>6.2</v>
      </c>
      <c r="H75" t="s">
        <v>8443</v>
      </c>
      <c r="I75" t="s">
        <v>8446</v>
      </c>
      <c r="J75" t="s">
        <v>20</v>
      </c>
      <c r="K75" t="s">
        <v>20</v>
      </c>
      <c r="L75" t="s">
        <v>20</v>
      </c>
      <c r="M75" t="s">
        <v>4746</v>
      </c>
      <c r="N75">
        <v>63</v>
      </c>
      <c r="O75">
        <v>424247.15031446901</v>
      </c>
      <c r="P75">
        <v>6431048.0507329497</v>
      </c>
    </row>
    <row r="76" spans="1:16">
      <c r="A76">
        <v>75</v>
      </c>
      <c r="B76" t="s">
        <v>22</v>
      </c>
      <c r="C76" t="s">
        <v>1370</v>
      </c>
      <c r="D76">
        <v>6</v>
      </c>
      <c r="E76" t="s">
        <v>1371</v>
      </c>
      <c r="F76" t="s">
        <v>8526</v>
      </c>
      <c r="G76">
        <v>6.6</v>
      </c>
      <c r="H76" t="s">
        <v>8443</v>
      </c>
      <c r="I76" t="s">
        <v>8472</v>
      </c>
      <c r="J76" t="s">
        <v>20</v>
      </c>
      <c r="K76" t="s">
        <v>20</v>
      </c>
      <c r="L76" t="s">
        <v>20</v>
      </c>
      <c r="M76" t="s">
        <v>1370</v>
      </c>
      <c r="N76">
        <v>63</v>
      </c>
      <c r="O76">
        <v>404798.99621440202</v>
      </c>
      <c r="P76">
        <v>6425978.6654073</v>
      </c>
    </row>
    <row r="77" spans="1:16">
      <c r="A77">
        <v>76</v>
      </c>
      <c r="B77" t="s">
        <v>22</v>
      </c>
      <c r="C77" t="s">
        <v>1260</v>
      </c>
      <c r="D77">
        <v>1</v>
      </c>
      <c r="E77" t="s">
        <v>1261</v>
      </c>
      <c r="F77" t="s">
        <v>8525</v>
      </c>
      <c r="G77">
        <v>6</v>
      </c>
      <c r="H77" t="s">
        <v>8443</v>
      </c>
      <c r="I77" t="s">
        <v>8452</v>
      </c>
      <c r="J77" t="s">
        <v>20</v>
      </c>
      <c r="K77" t="s">
        <v>20</v>
      </c>
      <c r="L77" t="s">
        <v>20</v>
      </c>
      <c r="M77" t="s">
        <v>1260</v>
      </c>
      <c r="N77">
        <v>63</v>
      </c>
      <c r="O77">
        <v>503678.86902733898</v>
      </c>
      <c r="P77">
        <v>6420887.1817580899</v>
      </c>
    </row>
    <row r="78" spans="1:16">
      <c r="A78">
        <v>77</v>
      </c>
      <c r="B78" t="s">
        <v>22</v>
      </c>
      <c r="C78" t="s">
        <v>4280</v>
      </c>
      <c r="D78">
        <v>1</v>
      </c>
      <c r="E78" t="s">
        <v>4281</v>
      </c>
      <c r="F78" t="s">
        <v>8524</v>
      </c>
      <c r="G78">
        <v>5.3</v>
      </c>
      <c r="H78" t="s">
        <v>8443</v>
      </c>
      <c r="I78" t="s">
        <v>8452</v>
      </c>
      <c r="J78" t="s">
        <v>20</v>
      </c>
      <c r="K78" t="s">
        <v>20</v>
      </c>
      <c r="L78" t="s">
        <v>20</v>
      </c>
      <c r="M78" t="s">
        <v>4280</v>
      </c>
      <c r="N78">
        <v>63</v>
      </c>
      <c r="O78">
        <v>418183.35326474899</v>
      </c>
      <c r="P78">
        <v>6419149.92704284</v>
      </c>
    </row>
    <row r="79" spans="1:16">
      <c r="A79">
        <v>78</v>
      </c>
      <c r="B79" t="s">
        <v>22</v>
      </c>
      <c r="C79" t="s">
        <v>4671</v>
      </c>
      <c r="D79">
        <v>2</v>
      </c>
      <c r="E79" t="s">
        <v>1593</v>
      </c>
      <c r="F79" t="s">
        <v>8523</v>
      </c>
      <c r="G79">
        <v>26</v>
      </c>
      <c r="H79" t="s">
        <v>8443</v>
      </c>
      <c r="I79" t="s">
        <v>8446</v>
      </c>
      <c r="J79" t="s">
        <v>20</v>
      </c>
      <c r="K79" t="s">
        <v>20</v>
      </c>
      <c r="L79" t="s">
        <v>20</v>
      </c>
      <c r="M79" t="s">
        <v>4671</v>
      </c>
      <c r="N79">
        <v>63</v>
      </c>
      <c r="O79">
        <v>385094.050851523</v>
      </c>
      <c r="P79">
        <v>6400041.77895205</v>
      </c>
    </row>
    <row r="80" spans="1:16">
      <c r="A80">
        <v>79</v>
      </c>
      <c r="B80" t="s">
        <v>22</v>
      </c>
      <c r="C80" t="s">
        <v>3681</v>
      </c>
      <c r="D80">
        <v>2</v>
      </c>
      <c r="E80" t="s">
        <v>3682</v>
      </c>
      <c r="F80" t="s">
        <v>8522</v>
      </c>
      <c r="G80">
        <v>16.3</v>
      </c>
      <c r="H80" t="s">
        <v>8456</v>
      </c>
      <c r="I80" t="s">
        <v>8446</v>
      </c>
      <c r="J80" t="s">
        <v>8452</v>
      </c>
      <c r="K80" t="s">
        <v>20</v>
      </c>
      <c r="L80" t="s">
        <v>20</v>
      </c>
      <c r="M80" t="s">
        <v>3681</v>
      </c>
      <c r="N80">
        <v>63</v>
      </c>
      <c r="O80">
        <v>358936.34056082298</v>
      </c>
      <c r="P80">
        <v>6354213.41432634</v>
      </c>
    </row>
    <row r="81" spans="1:16">
      <c r="A81">
        <v>80</v>
      </c>
      <c r="B81" t="s">
        <v>22</v>
      </c>
      <c r="C81" t="s">
        <v>7127</v>
      </c>
      <c r="D81">
        <v>2</v>
      </c>
      <c r="E81" t="s">
        <v>7128</v>
      </c>
      <c r="F81" t="s">
        <v>8513</v>
      </c>
      <c r="G81">
        <v>11.2</v>
      </c>
      <c r="H81" t="s">
        <v>8456</v>
      </c>
      <c r="I81" t="s">
        <v>8446</v>
      </c>
      <c r="J81" t="s">
        <v>20</v>
      </c>
      <c r="K81" t="s">
        <v>20</v>
      </c>
      <c r="L81" t="s">
        <v>20</v>
      </c>
      <c r="M81" t="s">
        <v>7127</v>
      </c>
      <c r="N81">
        <v>63</v>
      </c>
      <c r="O81">
        <v>393197.22063524299</v>
      </c>
      <c r="P81">
        <v>6311965.3006775202</v>
      </c>
    </row>
    <row r="82" spans="1:16">
      <c r="A82">
        <v>81</v>
      </c>
      <c r="B82" t="s">
        <v>22</v>
      </c>
      <c r="C82" t="s">
        <v>5877</v>
      </c>
      <c r="D82">
        <v>6</v>
      </c>
      <c r="E82" t="s">
        <v>5878</v>
      </c>
      <c r="F82" t="s">
        <v>8521</v>
      </c>
      <c r="G82">
        <v>3.6</v>
      </c>
      <c r="H82" t="s">
        <v>8443</v>
      </c>
      <c r="I82" t="s">
        <v>8472</v>
      </c>
      <c r="J82" t="s">
        <v>20</v>
      </c>
      <c r="K82" t="s">
        <v>20</v>
      </c>
      <c r="L82" t="s">
        <v>20</v>
      </c>
      <c r="M82" t="s">
        <v>5877</v>
      </c>
      <c r="N82">
        <v>63</v>
      </c>
      <c r="O82">
        <v>770674.92909934605</v>
      </c>
      <c r="P82">
        <v>6278489.5941350702</v>
      </c>
    </row>
    <row r="83" spans="1:16">
      <c r="A83">
        <v>82</v>
      </c>
      <c r="B83" t="s">
        <v>22</v>
      </c>
      <c r="C83" t="s">
        <v>2436</v>
      </c>
      <c r="D83">
        <v>2</v>
      </c>
      <c r="E83" t="s">
        <v>2437</v>
      </c>
      <c r="F83" t="s">
        <v>8520</v>
      </c>
      <c r="G83">
        <v>2.8</v>
      </c>
      <c r="H83" t="s">
        <v>8443</v>
      </c>
      <c r="I83" t="s">
        <v>8452</v>
      </c>
      <c r="J83" t="s">
        <v>20</v>
      </c>
      <c r="K83" t="s">
        <v>20</v>
      </c>
      <c r="L83" t="s">
        <v>20</v>
      </c>
      <c r="M83" t="s">
        <v>2436</v>
      </c>
      <c r="N83">
        <v>63</v>
      </c>
      <c r="O83">
        <v>569841.41221678001</v>
      </c>
      <c r="P83">
        <v>6278115.5567713398</v>
      </c>
    </row>
    <row r="84" spans="1:16">
      <c r="A84">
        <v>83</v>
      </c>
      <c r="B84" t="s">
        <v>22</v>
      </c>
      <c r="C84" t="s">
        <v>8517</v>
      </c>
      <c r="D84">
        <v>2</v>
      </c>
      <c r="E84" t="s">
        <v>8519</v>
      </c>
      <c r="F84" t="s">
        <v>8518</v>
      </c>
      <c r="G84">
        <v>10</v>
      </c>
      <c r="H84" t="s">
        <v>8443</v>
      </c>
      <c r="I84" t="s">
        <v>8452</v>
      </c>
      <c r="J84" t="s">
        <v>20</v>
      </c>
      <c r="K84" t="s">
        <v>20</v>
      </c>
      <c r="L84" t="s">
        <v>20</v>
      </c>
      <c r="M84" t="s">
        <v>8517</v>
      </c>
      <c r="N84">
        <v>63</v>
      </c>
      <c r="O84">
        <v>566025.74058857001</v>
      </c>
      <c r="P84">
        <v>6281951.9543612301</v>
      </c>
    </row>
    <row r="85" spans="1:16">
      <c r="A85">
        <v>84</v>
      </c>
      <c r="B85" t="s">
        <v>22</v>
      </c>
      <c r="C85" t="s">
        <v>2999</v>
      </c>
      <c r="D85">
        <v>4</v>
      </c>
      <c r="E85" t="s">
        <v>1124</v>
      </c>
      <c r="F85" t="s">
        <v>8516</v>
      </c>
      <c r="G85">
        <v>54.4</v>
      </c>
      <c r="H85" t="s">
        <v>8443</v>
      </c>
      <c r="I85" t="s">
        <v>8446</v>
      </c>
      <c r="J85" t="s">
        <v>20</v>
      </c>
      <c r="K85" t="s">
        <v>20</v>
      </c>
      <c r="L85" t="s">
        <v>20</v>
      </c>
      <c r="M85" t="s">
        <v>2999</v>
      </c>
      <c r="N85">
        <v>63</v>
      </c>
      <c r="O85">
        <v>403813.678373595</v>
      </c>
      <c r="P85">
        <v>6265371.5778698903</v>
      </c>
    </row>
    <row r="86" spans="1:16">
      <c r="A86">
        <v>85</v>
      </c>
      <c r="B86" t="s">
        <v>22</v>
      </c>
      <c r="C86" t="s">
        <v>2296</v>
      </c>
      <c r="D86">
        <v>2</v>
      </c>
      <c r="E86" t="s">
        <v>2297</v>
      </c>
      <c r="F86" t="s">
        <v>8515</v>
      </c>
      <c r="G86">
        <v>3.8</v>
      </c>
      <c r="H86" t="s">
        <v>8443</v>
      </c>
      <c r="I86" t="s">
        <v>8452</v>
      </c>
      <c r="J86" t="s">
        <v>20</v>
      </c>
      <c r="K86" t="s">
        <v>20</v>
      </c>
      <c r="L86" t="s">
        <v>20</v>
      </c>
      <c r="M86" t="s">
        <v>2296</v>
      </c>
      <c r="N86">
        <v>63</v>
      </c>
      <c r="O86">
        <v>410058.462243677</v>
      </c>
      <c r="P86">
        <v>6258624.1231481601</v>
      </c>
    </row>
    <row r="87" spans="1:16">
      <c r="A87">
        <v>86</v>
      </c>
      <c r="B87" t="s">
        <v>22</v>
      </c>
      <c r="C87" t="s">
        <v>1390</v>
      </c>
      <c r="D87">
        <v>2</v>
      </c>
      <c r="E87" t="s">
        <v>1391</v>
      </c>
      <c r="F87" t="s">
        <v>8514</v>
      </c>
      <c r="G87">
        <v>5.0999999999999996</v>
      </c>
      <c r="H87" t="s">
        <v>8443</v>
      </c>
      <c r="I87" t="s">
        <v>8452</v>
      </c>
      <c r="J87" t="s">
        <v>8442</v>
      </c>
      <c r="K87" t="s">
        <v>20</v>
      </c>
      <c r="L87" t="s">
        <v>20</v>
      </c>
      <c r="M87" t="s">
        <v>1390</v>
      </c>
      <c r="N87">
        <v>63</v>
      </c>
      <c r="O87">
        <v>433470.63763097202</v>
      </c>
      <c r="P87">
        <v>6242666.9898433099</v>
      </c>
    </row>
    <row r="88" spans="1:16">
      <c r="A88">
        <v>87</v>
      </c>
      <c r="B88" t="s">
        <v>22</v>
      </c>
      <c r="C88" t="s">
        <v>3933</v>
      </c>
      <c r="D88">
        <v>2</v>
      </c>
      <c r="E88" t="s">
        <v>3934</v>
      </c>
      <c r="F88" t="s">
        <v>8513</v>
      </c>
      <c r="G88">
        <v>41</v>
      </c>
      <c r="H88" t="s">
        <v>8456</v>
      </c>
      <c r="I88" t="s">
        <v>8452</v>
      </c>
      <c r="J88" t="s">
        <v>8446</v>
      </c>
      <c r="K88" t="s">
        <v>20</v>
      </c>
      <c r="L88" t="s">
        <v>20</v>
      </c>
      <c r="M88" t="s">
        <v>3933</v>
      </c>
      <c r="N88">
        <v>63</v>
      </c>
      <c r="O88">
        <v>515568.62690936698</v>
      </c>
      <c r="P88">
        <v>6222730.2937107999</v>
      </c>
    </row>
    <row r="89" spans="1:16">
      <c r="A89">
        <v>88</v>
      </c>
      <c r="B89" t="s">
        <v>22</v>
      </c>
      <c r="C89" t="s">
        <v>6922</v>
      </c>
      <c r="D89">
        <v>1</v>
      </c>
      <c r="E89" t="s">
        <v>6923</v>
      </c>
      <c r="F89" t="s">
        <v>8512</v>
      </c>
      <c r="G89">
        <v>22</v>
      </c>
      <c r="H89" t="s">
        <v>8456</v>
      </c>
      <c r="I89" t="s">
        <v>8446</v>
      </c>
      <c r="J89" t="s">
        <v>20</v>
      </c>
      <c r="K89" t="s">
        <v>20</v>
      </c>
      <c r="L89" t="s">
        <v>20</v>
      </c>
      <c r="M89" t="s">
        <v>6922</v>
      </c>
      <c r="N89">
        <v>63</v>
      </c>
      <c r="O89">
        <v>421664.52565034601</v>
      </c>
      <c r="P89">
        <v>6415363.1150928801</v>
      </c>
    </row>
    <row r="90" spans="1:16">
      <c r="A90">
        <v>89</v>
      </c>
      <c r="B90" t="s">
        <v>22</v>
      </c>
      <c r="C90" t="s">
        <v>5337</v>
      </c>
      <c r="D90">
        <v>1</v>
      </c>
      <c r="E90" t="s">
        <v>5327</v>
      </c>
      <c r="F90" t="s">
        <v>8511</v>
      </c>
      <c r="G90">
        <v>23.3</v>
      </c>
      <c r="H90" t="s">
        <v>8443</v>
      </c>
      <c r="I90" t="s">
        <v>8452</v>
      </c>
      <c r="J90" t="s">
        <v>20</v>
      </c>
      <c r="K90" t="s">
        <v>20</v>
      </c>
      <c r="L90" t="s">
        <v>20</v>
      </c>
      <c r="M90" t="s">
        <v>5337</v>
      </c>
      <c r="N90">
        <v>90</v>
      </c>
      <c r="O90">
        <v>533800.26623559697</v>
      </c>
      <c r="P90">
        <v>6528928.1213253597</v>
      </c>
    </row>
    <row r="91" spans="1:16">
      <c r="A91">
        <v>90</v>
      </c>
      <c r="B91" t="s">
        <v>22</v>
      </c>
      <c r="C91" t="s">
        <v>5088</v>
      </c>
      <c r="D91">
        <v>1</v>
      </c>
      <c r="E91" t="s">
        <v>5088</v>
      </c>
      <c r="F91" t="s">
        <v>8510</v>
      </c>
      <c r="G91">
        <v>16</v>
      </c>
      <c r="H91" t="s">
        <v>8456</v>
      </c>
      <c r="I91" t="s">
        <v>8446</v>
      </c>
      <c r="J91" t="s">
        <v>20</v>
      </c>
      <c r="K91" t="s">
        <v>20</v>
      </c>
      <c r="L91" t="s">
        <v>20</v>
      </c>
      <c r="M91" t="s">
        <v>5088</v>
      </c>
      <c r="N91">
        <v>63</v>
      </c>
      <c r="O91">
        <v>681129.10015789804</v>
      </c>
      <c r="P91">
        <v>6183635.3436599104</v>
      </c>
    </row>
    <row r="92" spans="1:16">
      <c r="A92">
        <v>91</v>
      </c>
      <c r="B92" t="s">
        <v>22</v>
      </c>
      <c r="C92" t="s">
        <v>315</v>
      </c>
      <c r="D92">
        <v>4</v>
      </c>
      <c r="E92" t="s">
        <v>316</v>
      </c>
      <c r="F92" t="s">
        <v>8495</v>
      </c>
      <c r="G92">
        <v>18.399999999999999</v>
      </c>
      <c r="H92" t="s">
        <v>8443</v>
      </c>
      <c r="I92" t="s">
        <v>8472</v>
      </c>
      <c r="J92" t="s">
        <v>20</v>
      </c>
      <c r="K92" t="s">
        <v>20</v>
      </c>
      <c r="L92" t="s">
        <v>20</v>
      </c>
      <c r="M92" t="s">
        <v>315</v>
      </c>
      <c r="N92">
        <v>63</v>
      </c>
      <c r="O92">
        <v>145166.541890983</v>
      </c>
      <c r="P92">
        <v>6835938.4840925103</v>
      </c>
    </row>
    <row r="93" spans="1:16">
      <c r="A93">
        <v>92</v>
      </c>
      <c r="B93" t="s">
        <v>22</v>
      </c>
      <c r="C93" t="s">
        <v>6637</v>
      </c>
      <c r="D93">
        <v>2</v>
      </c>
      <c r="E93" t="s">
        <v>6638</v>
      </c>
      <c r="F93" t="s">
        <v>8438</v>
      </c>
      <c r="G93">
        <v>146</v>
      </c>
      <c r="H93" t="s">
        <v>8443</v>
      </c>
      <c r="I93" t="s">
        <v>8442</v>
      </c>
      <c r="J93" t="s">
        <v>20</v>
      </c>
      <c r="K93" t="s">
        <v>20</v>
      </c>
      <c r="L93" t="s">
        <v>20</v>
      </c>
      <c r="M93" t="s">
        <v>6637</v>
      </c>
      <c r="N93">
        <v>225</v>
      </c>
      <c r="O93">
        <v>162498.49200406601</v>
      </c>
      <c r="P93">
        <v>6831808.1511321301</v>
      </c>
    </row>
    <row r="94" spans="1:16">
      <c r="A94">
        <v>93</v>
      </c>
      <c r="B94" t="s">
        <v>22</v>
      </c>
      <c r="C94" t="s">
        <v>3728</v>
      </c>
      <c r="D94">
        <v>3</v>
      </c>
      <c r="E94" t="s">
        <v>3729</v>
      </c>
      <c r="F94" t="s">
        <v>8438</v>
      </c>
      <c r="G94">
        <v>280</v>
      </c>
      <c r="H94" t="s">
        <v>8443</v>
      </c>
      <c r="I94" t="s">
        <v>8442</v>
      </c>
      <c r="J94" t="s">
        <v>20</v>
      </c>
      <c r="K94" t="s">
        <v>20</v>
      </c>
      <c r="L94" t="s">
        <v>20</v>
      </c>
      <c r="M94" t="s">
        <v>3728</v>
      </c>
      <c r="N94">
        <v>225</v>
      </c>
      <c r="O94">
        <v>190044.558230311</v>
      </c>
      <c r="P94">
        <v>6829759.56286781</v>
      </c>
    </row>
    <row r="95" spans="1:16">
      <c r="A95">
        <v>94</v>
      </c>
      <c r="B95" t="s">
        <v>22</v>
      </c>
      <c r="C95" t="s">
        <v>4146</v>
      </c>
      <c r="D95">
        <v>8</v>
      </c>
      <c r="E95" t="s">
        <v>4147</v>
      </c>
      <c r="F95" t="s">
        <v>8495</v>
      </c>
      <c r="G95">
        <v>0</v>
      </c>
      <c r="H95" t="s">
        <v>8443</v>
      </c>
      <c r="I95" t="s">
        <v>8472</v>
      </c>
      <c r="J95" t="s">
        <v>20</v>
      </c>
      <c r="K95" t="s">
        <v>20</v>
      </c>
      <c r="L95" t="s">
        <v>20</v>
      </c>
      <c r="M95" t="s">
        <v>4146</v>
      </c>
      <c r="N95">
        <v>63</v>
      </c>
      <c r="O95">
        <v>144955.305279931</v>
      </c>
      <c r="P95">
        <v>6827284.3955743099</v>
      </c>
    </row>
    <row r="96" spans="1:16">
      <c r="A96">
        <v>95</v>
      </c>
      <c r="B96" t="s">
        <v>22</v>
      </c>
      <c r="C96" t="s">
        <v>1366</v>
      </c>
      <c r="D96">
        <v>2</v>
      </c>
      <c r="E96" t="s">
        <v>1366</v>
      </c>
      <c r="F96" t="s">
        <v>8509</v>
      </c>
      <c r="G96">
        <v>10.5</v>
      </c>
      <c r="H96" t="s">
        <v>8443</v>
      </c>
      <c r="I96" t="s">
        <v>8452</v>
      </c>
      <c r="J96" t="s">
        <v>20</v>
      </c>
      <c r="K96" t="s">
        <v>20</v>
      </c>
      <c r="L96" t="s">
        <v>20</v>
      </c>
      <c r="M96" t="s">
        <v>1366</v>
      </c>
      <c r="N96">
        <v>90</v>
      </c>
      <c r="O96">
        <v>623785.15490945196</v>
      </c>
      <c r="P96">
        <v>6788851.7427280899</v>
      </c>
    </row>
    <row r="97" spans="1:16">
      <c r="A97">
        <v>96</v>
      </c>
      <c r="B97" t="s">
        <v>22</v>
      </c>
      <c r="C97" t="s">
        <v>2670</v>
      </c>
      <c r="D97">
        <v>2</v>
      </c>
      <c r="E97" t="s">
        <v>2671</v>
      </c>
      <c r="F97" t="s">
        <v>8508</v>
      </c>
      <c r="G97">
        <v>11.6</v>
      </c>
      <c r="H97" t="s">
        <v>8443</v>
      </c>
      <c r="I97" t="s">
        <v>8452</v>
      </c>
      <c r="J97" t="s">
        <v>20</v>
      </c>
      <c r="K97" t="s">
        <v>20</v>
      </c>
      <c r="L97" t="s">
        <v>20</v>
      </c>
      <c r="M97" t="s">
        <v>2670</v>
      </c>
      <c r="N97">
        <v>90</v>
      </c>
      <c r="O97">
        <v>350206.15658232803</v>
      </c>
      <c r="P97">
        <v>6780709.1136763403</v>
      </c>
    </row>
    <row r="98" spans="1:16">
      <c r="A98">
        <v>97</v>
      </c>
      <c r="B98" t="s">
        <v>22</v>
      </c>
      <c r="C98" t="s">
        <v>663</v>
      </c>
      <c r="D98">
        <v>2</v>
      </c>
      <c r="E98" t="s">
        <v>664</v>
      </c>
      <c r="F98" t="s">
        <v>8507</v>
      </c>
      <c r="G98">
        <v>11</v>
      </c>
      <c r="H98" t="s">
        <v>8443</v>
      </c>
      <c r="I98" t="s">
        <v>8452</v>
      </c>
      <c r="J98" t="s">
        <v>20</v>
      </c>
      <c r="K98" t="s">
        <v>20</v>
      </c>
      <c r="L98" t="s">
        <v>20</v>
      </c>
      <c r="M98" t="s">
        <v>663</v>
      </c>
      <c r="N98">
        <v>90</v>
      </c>
      <c r="O98">
        <v>618600.57612826</v>
      </c>
      <c r="P98">
        <v>6778854.0531865498</v>
      </c>
    </row>
    <row r="99" spans="1:16">
      <c r="A99">
        <v>98</v>
      </c>
      <c r="B99" t="s">
        <v>22</v>
      </c>
      <c r="C99" t="s">
        <v>2657</v>
      </c>
      <c r="D99">
        <v>1</v>
      </c>
      <c r="E99" t="s">
        <v>2658</v>
      </c>
      <c r="F99" t="s">
        <v>8506</v>
      </c>
      <c r="G99">
        <v>7.8</v>
      </c>
      <c r="H99" t="s">
        <v>8443</v>
      </c>
      <c r="I99" t="s">
        <v>8452</v>
      </c>
      <c r="J99" t="s">
        <v>20</v>
      </c>
      <c r="K99" t="s">
        <v>20</v>
      </c>
      <c r="L99" t="s">
        <v>20</v>
      </c>
      <c r="M99" t="s">
        <v>2657</v>
      </c>
      <c r="N99">
        <v>90</v>
      </c>
      <c r="O99">
        <v>504203.85193937703</v>
      </c>
      <c r="P99">
        <v>6776736.1127022998</v>
      </c>
    </row>
    <row r="100" spans="1:16">
      <c r="A100">
        <v>99</v>
      </c>
      <c r="B100" t="s">
        <v>22</v>
      </c>
      <c r="C100" t="s">
        <v>1968</v>
      </c>
      <c r="D100">
        <v>1</v>
      </c>
      <c r="E100" t="s">
        <v>1969</v>
      </c>
      <c r="F100" t="s">
        <v>8505</v>
      </c>
      <c r="G100">
        <v>5.8</v>
      </c>
      <c r="H100" t="s">
        <v>8443</v>
      </c>
      <c r="I100" t="s">
        <v>8452</v>
      </c>
      <c r="J100" t="s">
        <v>20</v>
      </c>
      <c r="K100" t="s">
        <v>20</v>
      </c>
      <c r="L100" t="s">
        <v>20</v>
      </c>
      <c r="M100" t="s">
        <v>1968</v>
      </c>
      <c r="N100">
        <v>90</v>
      </c>
      <c r="O100">
        <v>529770.339344276</v>
      </c>
      <c r="P100">
        <v>6748262.4695309596</v>
      </c>
    </row>
    <row r="101" spans="1:16">
      <c r="A101">
        <v>100</v>
      </c>
      <c r="B101" t="s">
        <v>22</v>
      </c>
      <c r="C101" t="s">
        <v>1171</v>
      </c>
      <c r="D101">
        <v>4</v>
      </c>
      <c r="E101" t="s">
        <v>1172</v>
      </c>
      <c r="F101" t="s">
        <v>8475</v>
      </c>
      <c r="G101">
        <v>49</v>
      </c>
      <c r="H101" t="s">
        <v>8443</v>
      </c>
      <c r="I101" t="s">
        <v>8452</v>
      </c>
      <c r="J101" t="s">
        <v>8504</v>
      </c>
      <c r="K101" t="s">
        <v>8446</v>
      </c>
      <c r="L101" t="s">
        <v>8442</v>
      </c>
      <c r="M101" t="s">
        <v>1171</v>
      </c>
      <c r="N101">
        <v>63</v>
      </c>
      <c r="O101">
        <v>319983.93636935297</v>
      </c>
      <c r="P101">
        <v>6701797.44401321</v>
      </c>
    </row>
    <row r="102" spans="1:16">
      <c r="A102">
        <v>101</v>
      </c>
      <c r="B102" t="s">
        <v>22</v>
      </c>
      <c r="C102" t="s">
        <v>2709</v>
      </c>
      <c r="D102">
        <v>1</v>
      </c>
      <c r="E102" t="s">
        <v>2710</v>
      </c>
      <c r="F102" t="s">
        <v>8503</v>
      </c>
      <c r="G102">
        <v>10</v>
      </c>
      <c r="H102" t="s">
        <v>8443</v>
      </c>
      <c r="I102" t="s">
        <v>8452</v>
      </c>
      <c r="J102" t="s">
        <v>20</v>
      </c>
      <c r="K102" t="s">
        <v>20</v>
      </c>
      <c r="L102" t="s">
        <v>20</v>
      </c>
      <c r="M102" t="s">
        <v>2709</v>
      </c>
      <c r="N102">
        <v>90</v>
      </c>
      <c r="O102">
        <v>523198.61411964003</v>
      </c>
      <c r="P102">
        <v>6698275.0695447298</v>
      </c>
    </row>
    <row r="103" spans="1:16">
      <c r="A103">
        <v>102</v>
      </c>
      <c r="B103" t="s">
        <v>22</v>
      </c>
      <c r="C103" t="s">
        <v>1298</v>
      </c>
      <c r="D103">
        <v>4</v>
      </c>
      <c r="E103" t="s">
        <v>1299</v>
      </c>
      <c r="F103" t="s">
        <v>8438</v>
      </c>
      <c r="G103">
        <v>3020</v>
      </c>
      <c r="H103" t="s">
        <v>8443</v>
      </c>
      <c r="I103" t="s">
        <v>8446</v>
      </c>
      <c r="J103" t="s">
        <v>20</v>
      </c>
      <c r="K103" t="s">
        <v>20</v>
      </c>
      <c r="L103" t="s">
        <v>20</v>
      </c>
      <c r="M103" t="s">
        <v>1298</v>
      </c>
      <c r="N103">
        <v>225</v>
      </c>
      <c r="O103">
        <v>330844.23182914901</v>
      </c>
      <c r="P103">
        <v>6694894.8434874602</v>
      </c>
    </row>
    <row r="104" spans="1:16">
      <c r="A104">
        <v>103</v>
      </c>
      <c r="B104" t="s">
        <v>22</v>
      </c>
      <c r="C104" t="s">
        <v>4847</v>
      </c>
      <c r="D104">
        <v>4</v>
      </c>
      <c r="E104" t="s">
        <v>4848</v>
      </c>
      <c r="F104" t="s">
        <v>8495</v>
      </c>
      <c r="G104">
        <v>4.2</v>
      </c>
      <c r="H104" t="s">
        <v>8443</v>
      </c>
      <c r="I104" t="s">
        <v>8472</v>
      </c>
      <c r="J104" t="s">
        <v>20</v>
      </c>
      <c r="K104" t="s">
        <v>20</v>
      </c>
      <c r="L104" t="s">
        <v>20</v>
      </c>
      <c r="M104" t="s">
        <v>4847</v>
      </c>
      <c r="N104">
        <v>63</v>
      </c>
      <c r="O104">
        <v>342156.33322231501</v>
      </c>
      <c r="P104">
        <v>6686662.16947091</v>
      </c>
    </row>
    <row r="105" spans="1:16">
      <c r="A105">
        <v>104</v>
      </c>
      <c r="B105" t="s">
        <v>22</v>
      </c>
      <c r="C105" t="s">
        <v>3929</v>
      </c>
      <c r="D105">
        <v>1</v>
      </c>
      <c r="E105" t="s">
        <v>809</v>
      </c>
      <c r="F105" t="s">
        <v>8503</v>
      </c>
      <c r="G105">
        <v>14.4</v>
      </c>
      <c r="H105" t="s">
        <v>8443</v>
      </c>
      <c r="I105" t="s">
        <v>8452</v>
      </c>
      <c r="J105" t="s">
        <v>20</v>
      </c>
      <c r="K105" t="s">
        <v>20</v>
      </c>
      <c r="L105" t="s">
        <v>20</v>
      </c>
      <c r="M105" t="s">
        <v>3929</v>
      </c>
      <c r="N105">
        <v>90</v>
      </c>
      <c r="O105">
        <v>410949.11851261603</v>
      </c>
      <c r="P105">
        <v>6668647.2440024</v>
      </c>
    </row>
    <row r="106" spans="1:16">
      <c r="A106">
        <v>105</v>
      </c>
      <c r="B106" t="s">
        <v>22</v>
      </c>
      <c r="C106" t="s">
        <v>5449</v>
      </c>
      <c r="D106">
        <v>1</v>
      </c>
      <c r="E106" t="s">
        <v>5450</v>
      </c>
      <c r="F106" t="s">
        <v>8503</v>
      </c>
      <c r="G106">
        <v>7</v>
      </c>
      <c r="H106" t="s">
        <v>8443</v>
      </c>
      <c r="I106" t="s">
        <v>8452</v>
      </c>
      <c r="J106" t="s">
        <v>20</v>
      </c>
      <c r="K106" t="s">
        <v>20</v>
      </c>
      <c r="L106" t="s">
        <v>20</v>
      </c>
      <c r="M106" t="s">
        <v>5449</v>
      </c>
      <c r="N106">
        <v>90</v>
      </c>
      <c r="O106">
        <v>655214.23294778296</v>
      </c>
      <c r="P106">
        <v>6666030.9737556297</v>
      </c>
    </row>
    <row r="107" spans="1:16">
      <c r="A107">
        <v>106</v>
      </c>
      <c r="B107" t="s">
        <v>22</v>
      </c>
      <c r="C107" t="s">
        <v>4386</v>
      </c>
      <c r="D107">
        <v>2</v>
      </c>
      <c r="E107" t="s">
        <v>4387</v>
      </c>
      <c r="F107" t="s">
        <v>8502</v>
      </c>
      <c r="G107">
        <v>12.2</v>
      </c>
      <c r="H107" t="s">
        <v>8443</v>
      </c>
      <c r="I107" t="s">
        <v>8452</v>
      </c>
      <c r="J107" t="s">
        <v>20</v>
      </c>
      <c r="K107" t="s">
        <v>20</v>
      </c>
      <c r="L107" t="s">
        <v>20</v>
      </c>
      <c r="M107" t="s">
        <v>4386</v>
      </c>
      <c r="N107">
        <v>90</v>
      </c>
      <c r="O107">
        <v>525918.86979019397</v>
      </c>
      <c r="P107">
        <v>6657370.9991461299</v>
      </c>
    </row>
    <row r="108" spans="1:16">
      <c r="A108">
        <v>107</v>
      </c>
      <c r="B108" t="s">
        <v>22</v>
      </c>
      <c r="C108" t="s">
        <v>8174</v>
      </c>
      <c r="D108">
        <v>1</v>
      </c>
      <c r="E108" t="s">
        <v>8175</v>
      </c>
      <c r="F108" t="s">
        <v>8501</v>
      </c>
      <c r="G108">
        <v>7.4</v>
      </c>
      <c r="H108" t="s">
        <v>8443</v>
      </c>
      <c r="I108" t="s">
        <v>8452</v>
      </c>
      <c r="J108" t="s">
        <v>20</v>
      </c>
      <c r="K108" t="s">
        <v>20</v>
      </c>
      <c r="L108" t="s">
        <v>20</v>
      </c>
      <c r="M108" t="s">
        <v>8174</v>
      </c>
      <c r="N108">
        <v>90</v>
      </c>
      <c r="O108">
        <v>377352.67860420502</v>
      </c>
      <c r="P108">
        <v>6568100.8357981704</v>
      </c>
    </row>
    <row r="109" spans="1:16">
      <c r="A109">
        <v>108</v>
      </c>
      <c r="B109" t="s">
        <v>22</v>
      </c>
      <c r="C109" t="s">
        <v>7100</v>
      </c>
      <c r="D109">
        <v>1</v>
      </c>
      <c r="E109" t="s">
        <v>7100</v>
      </c>
      <c r="F109" t="s">
        <v>8500</v>
      </c>
      <c r="G109">
        <v>45.7</v>
      </c>
      <c r="H109" t="s">
        <v>8443</v>
      </c>
      <c r="I109" t="s">
        <v>8452</v>
      </c>
      <c r="J109" t="s">
        <v>20</v>
      </c>
      <c r="K109" t="s">
        <v>20</v>
      </c>
      <c r="L109" t="s">
        <v>20</v>
      </c>
      <c r="M109" t="s">
        <v>7100</v>
      </c>
      <c r="N109">
        <v>63</v>
      </c>
      <c r="O109">
        <v>311634.06738935399</v>
      </c>
      <c r="P109">
        <v>6700157.53733576</v>
      </c>
    </row>
    <row r="110" spans="1:16">
      <c r="A110">
        <v>109</v>
      </c>
      <c r="B110" t="s">
        <v>22</v>
      </c>
      <c r="C110" t="s">
        <v>5812</v>
      </c>
      <c r="D110">
        <v>3</v>
      </c>
      <c r="E110" t="s">
        <v>5813</v>
      </c>
      <c r="F110" t="s">
        <v>8499</v>
      </c>
      <c r="G110">
        <v>17.2</v>
      </c>
      <c r="H110" t="s">
        <v>8443</v>
      </c>
      <c r="I110" t="s">
        <v>8452</v>
      </c>
      <c r="J110" t="s">
        <v>20</v>
      </c>
      <c r="K110" t="s">
        <v>20</v>
      </c>
      <c r="L110" t="s">
        <v>20</v>
      </c>
      <c r="M110" t="s">
        <v>5812</v>
      </c>
      <c r="N110">
        <v>90</v>
      </c>
      <c r="O110">
        <v>651225.73373846395</v>
      </c>
      <c r="P110">
        <v>6735887.6730716303</v>
      </c>
    </row>
    <row r="111" spans="1:16">
      <c r="A111">
        <v>110</v>
      </c>
      <c r="B111" t="s">
        <v>22</v>
      </c>
      <c r="C111" t="s">
        <v>1963</v>
      </c>
      <c r="D111">
        <v>1</v>
      </c>
      <c r="E111" t="s">
        <v>1964</v>
      </c>
      <c r="F111" t="s">
        <v>8498</v>
      </c>
      <c r="G111">
        <v>44</v>
      </c>
      <c r="H111" t="s">
        <v>8443</v>
      </c>
      <c r="I111" t="s">
        <v>8452</v>
      </c>
      <c r="J111" t="s">
        <v>20</v>
      </c>
      <c r="K111" t="s">
        <v>20</v>
      </c>
      <c r="L111" t="s">
        <v>20</v>
      </c>
      <c r="M111" t="s">
        <v>1963</v>
      </c>
      <c r="N111">
        <v>90</v>
      </c>
      <c r="O111">
        <v>532523.90518317104</v>
      </c>
      <c r="P111">
        <v>6748042.4026118703</v>
      </c>
    </row>
    <row r="112" spans="1:16">
      <c r="A112">
        <v>111</v>
      </c>
      <c r="B112" t="s">
        <v>22</v>
      </c>
      <c r="C112" t="s">
        <v>765</v>
      </c>
      <c r="D112">
        <v>3</v>
      </c>
      <c r="E112" t="s">
        <v>766</v>
      </c>
      <c r="F112" t="s">
        <v>8497</v>
      </c>
      <c r="G112">
        <v>2.4</v>
      </c>
      <c r="H112" t="s">
        <v>8443</v>
      </c>
      <c r="I112" t="s">
        <v>8472</v>
      </c>
      <c r="J112" t="s">
        <v>20</v>
      </c>
      <c r="K112" t="s">
        <v>20</v>
      </c>
      <c r="L112" t="s">
        <v>20</v>
      </c>
      <c r="M112" t="s">
        <v>765</v>
      </c>
      <c r="N112">
        <v>90</v>
      </c>
      <c r="O112">
        <v>400558.95069198101</v>
      </c>
      <c r="P112">
        <v>6822388.96806842</v>
      </c>
    </row>
    <row r="113" spans="1:16">
      <c r="A113">
        <v>112</v>
      </c>
      <c r="B113" t="s">
        <v>22</v>
      </c>
      <c r="C113" t="s">
        <v>7164</v>
      </c>
      <c r="D113">
        <v>7</v>
      </c>
      <c r="E113" t="s">
        <v>7165</v>
      </c>
      <c r="F113" t="s">
        <v>8496</v>
      </c>
      <c r="G113">
        <v>29</v>
      </c>
      <c r="H113" t="s">
        <v>8443</v>
      </c>
      <c r="I113" t="s">
        <v>8472</v>
      </c>
      <c r="J113" t="s">
        <v>20</v>
      </c>
      <c r="K113" t="s">
        <v>20</v>
      </c>
      <c r="L113" t="s">
        <v>20</v>
      </c>
      <c r="M113" t="s">
        <v>7164</v>
      </c>
      <c r="N113">
        <v>90</v>
      </c>
      <c r="O113">
        <v>348070.544963928</v>
      </c>
      <c r="P113">
        <v>6961392.7344955802</v>
      </c>
    </row>
    <row r="114" spans="1:16">
      <c r="A114">
        <v>113</v>
      </c>
      <c r="B114" t="s">
        <v>22</v>
      </c>
      <c r="C114" t="s">
        <v>2308</v>
      </c>
      <c r="D114">
        <v>3</v>
      </c>
      <c r="E114" t="s">
        <v>2309</v>
      </c>
      <c r="F114" t="s">
        <v>8495</v>
      </c>
      <c r="G114">
        <v>6</v>
      </c>
      <c r="H114" t="s">
        <v>8443</v>
      </c>
      <c r="I114" t="s">
        <v>8472</v>
      </c>
      <c r="J114" t="s">
        <v>20</v>
      </c>
      <c r="K114" t="s">
        <v>20</v>
      </c>
      <c r="L114" t="s">
        <v>20</v>
      </c>
      <c r="M114" t="s">
        <v>2308</v>
      </c>
      <c r="N114">
        <v>90</v>
      </c>
      <c r="O114">
        <v>363628.24753106601</v>
      </c>
      <c r="P114">
        <v>6962572.2940702196</v>
      </c>
    </row>
    <row r="115" spans="1:16">
      <c r="A115">
        <v>114</v>
      </c>
      <c r="B115" t="s">
        <v>22</v>
      </c>
      <c r="C115" t="s">
        <v>7621</v>
      </c>
      <c r="D115">
        <v>2</v>
      </c>
      <c r="E115" t="s">
        <v>7622</v>
      </c>
      <c r="F115" t="s">
        <v>8494</v>
      </c>
      <c r="G115">
        <v>44</v>
      </c>
      <c r="H115" t="s">
        <v>8443</v>
      </c>
      <c r="I115" t="s">
        <v>8452</v>
      </c>
      <c r="J115" t="s">
        <v>20</v>
      </c>
      <c r="K115" t="s">
        <v>20</v>
      </c>
      <c r="L115" t="s">
        <v>20</v>
      </c>
      <c r="M115" t="s">
        <v>7621</v>
      </c>
      <c r="N115">
        <v>90</v>
      </c>
      <c r="O115">
        <v>499141.57198613201</v>
      </c>
      <c r="P115">
        <v>6933939.9062743997</v>
      </c>
    </row>
    <row r="116" spans="1:16">
      <c r="A116">
        <v>115</v>
      </c>
      <c r="B116" t="s">
        <v>22</v>
      </c>
      <c r="C116" t="s">
        <v>4356</v>
      </c>
      <c r="D116">
        <v>5</v>
      </c>
      <c r="E116" t="s">
        <v>4357</v>
      </c>
      <c r="F116" t="s">
        <v>8493</v>
      </c>
      <c r="G116">
        <v>64</v>
      </c>
      <c r="H116" t="s">
        <v>8443</v>
      </c>
      <c r="I116" t="s">
        <v>8452</v>
      </c>
      <c r="J116" t="s">
        <v>20</v>
      </c>
      <c r="K116" t="s">
        <v>20</v>
      </c>
      <c r="L116" t="s">
        <v>20</v>
      </c>
      <c r="M116" t="s">
        <v>4356</v>
      </c>
      <c r="N116">
        <v>225</v>
      </c>
      <c r="O116">
        <v>525320.29623388604</v>
      </c>
      <c r="P116">
        <v>6934227.8761447603</v>
      </c>
    </row>
    <row r="117" spans="1:16">
      <c r="A117">
        <v>116</v>
      </c>
      <c r="B117" t="s">
        <v>22</v>
      </c>
      <c r="C117" t="s">
        <v>1458</v>
      </c>
      <c r="D117">
        <v>4</v>
      </c>
      <c r="E117" t="s">
        <v>1456</v>
      </c>
      <c r="F117" t="s">
        <v>8438</v>
      </c>
      <c r="G117">
        <v>2000</v>
      </c>
      <c r="H117" t="s">
        <v>8443</v>
      </c>
      <c r="I117" t="s">
        <v>8446</v>
      </c>
      <c r="J117" t="s">
        <v>20</v>
      </c>
      <c r="K117" t="s">
        <v>20</v>
      </c>
      <c r="L117" t="s">
        <v>20</v>
      </c>
      <c r="M117" t="s">
        <v>1458</v>
      </c>
      <c r="N117">
        <v>225</v>
      </c>
      <c r="O117">
        <v>491301.40886881202</v>
      </c>
      <c r="P117">
        <v>6933631.0235007601</v>
      </c>
    </row>
    <row r="118" spans="1:16">
      <c r="A118">
        <v>117</v>
      </c>
      <c r="B118" t="s">
        <v>22</v>
      </c>
      <c r="C118" t="s">
        <v>4798</v>
      </c>
      <c r="D118">
        <v>3</v>
      </c>
      <c r="E118" t="s">
        <v>4799</v>
      </c>
      <c r="F118" t="s">
        <v>8493</v>
      </c>
      <c r="G118">
        <v>30</v>
      </c>
      <c r="H118" t="s">
        <v>8443</v>
      </c>
      <c r="I118" t="s">
        <v>8472</v>
      </c>
      <c r="J118" t="s">
        <v>8452</v>
      </c>
      <c r="K118" t="s">
        <v>20</v>
      </c>
      <c r="L118" t="s">
        <v>20</v>
      </c>
      <c r="M118" t="s">
        <v>4798</v>
      </c>
      <c r="N118">
        <v>90</v>
      </c>
      <c r="O118">
        <v>524253.25970198499</v>
      </c>
      <c r="P118">
        <v>6929874.3132119104</v>
      </c>
    </row>
    <row r="119" spans="1:16">
      <c r="A119">
        <v>118</v>
      </c>
      <c r="B119" t="s">
        <v>22</v>
      </c>
      <c r="C119" t="s">
        <v>413</v>
      </c>
      <c r="D119">
        <v>5</v>
      </c>
      <c r="E119" t="s">
        <v>413</v>
      </c>
      <c r="F119" t="s">
        <v>8492</v>
      </c>
      <c r="G119">
        <v>12.8</v>
      </c>
      <c r="H119" t="s">
        <v>8443</v>
      </c>
      <c r="I119" t="s">
        <v>8472</v>
      </c>
      <c r="J119" t="s">
        <v>8446</v>
      </c>
      <c r="K119" t="s">
        <v>20</v>
      </c>
      <c r="L119" t="s">
        <v>20</v>
      </c>
      <c r="M119" t="s">
        <v>413</v>
      </c>
      <c r="N119">
        <v>63</v>
      </c>
      <c r="O119">
        <v>699125.34319885203</v>
      </c>
      <c r="P119">
        <v>6921444.8020911496</v>
      </c>
    </row>
    <row r="120" spans="1:16">
      <c r="A120">
        <v>119</v>
      </c>
      <c r="B120" t="s">
        <v>22</v>
      </c>
      <c r="C120" t="s">
        <v>6111</v>
      </c>
      <c r="D120">
        <v>4</v>
      </c>
      <c r="E120" t="s">
        <v>6112</v>
      </c>
      <c r="F120" t="s">
        <v>8491</v>
      </c>
      <c r="G120">
        <v>53.3</v>
      </c>
      <c r="H120" t="s">
        <v>8456</v>
      </c>
      <c r="I120" t="s">
        <v>8446</v>
      </c>
      <c r="J120" t="s">
        <v>8442</v>
      </c>
      <c r="K120" t="s">
        <v>8452</v>
      </c>
      <c r="L120" t="s">
        <v>20</v>
      </c>
      <c r="M120" t="s">
        <v>6111</v>
      </c>
      <c r="N120">
        <v>225</v>
      </c>
      <c r="O120">
        <v>553493.61685333902</v>
      </c>
      <c r="P120">
        <v>6922855.9984020898</v>
      </c>
    </row>
    <row r="121" spans="1:16">
      <c r="A121">
        <v>120</v>
      </c>
      <c r="B121" t="s">
        <v>22</v>
      </c>
      <c r="C121" t="s">
        <v>924</v>
      </c>
      <c r="D121">
        <v>9</v>
      </c>
      <c r="E121" t="s">
        <v>925</v>
      </c>
      <c r="F121" t="s">
        <v>8420</v>
      </c>
      <c r="G121">
        <v>153</v>
      </c>
      <c r="H121" t="s">
        <v>8443</v>
      </c>
      <c r="I121" t="s">
        <v>8446</v>
      </c>
      <c r="J121" t="s">
        <v>8452</v>
      </c>
      <c r="K121" t="s">
        <v>8446</v>
      </c>
      <c r="L121" t="s">
        <v>20</v>
      </c>
      <c r="M121" t="s">
        <v>924</v>
      </c>
      <c r="N121">
        <v>225</v>
      </c>
      <c r="O121">
        <v>563785.06557792495</v>
      </c>
      <c r="P121">
        <v>6921863.09266451</v>
      </c>
    </row>
    <row r="122" spans="1:16">
      <c r="A122">
        <v>121</v>
      </c>
      <c r="B122" t="s">
        <v>22</v>
      </c>
      <c r="C122" t="s">
        <v>714</v>
      </c>
      <c r="D122">
        <v>2</v>
      </c>
      <c r="E122" t="s">
        <v>715</v>
      </c>
      <c r="F122" t="s">
        <v>8490</v>
      </c>
      <c r="G122">
        <v>39</v>
      </c>
      <c r="H122" t="s">
        <v>8456</v>
      </c>
      <c r="I122" t="s">
        <v>8452</v>
      </c>
      <c r="J122" t="s">
        <v>20</v>
      </c>
      <c r="K122" t="s">
        <v>20</v>
      </c>
      <c r="L122" t="s">
        <v>20</v>
      </c>
      <c r="M122" t="s">
        <v>714</v>
      </c>
      <c r="N122">
        <v>90</v>
      </c>
      <c r="O122">
        <v>566071.12628731003</v>
      </c>
      <c r="P122">
        <v>6913738.2953979997</v>
      </c>
    </row>
    <row r="123" spans="1:16">
      <c r="A123">
        <v>122</v>
      </c>
      <c r="B123" t="s">
        <v>22</v>
      </c>
      <c r="C123" t="s">
        <v>8489</v>
      </c>
      <c r="D123">
        <v>3</v>
      </c>
      <c r="E123" t="s">
        <v>8489</v>
      </c>
      <c r="F123" t="s">
        <v>8490</v>
      </c>
      <c r="G123">
        <v>29.5</v>
      </c>
      <c r="H123" t="s">
        <v>8443</v>
      </c>
      <c r="I123" t="s">
        <v>8452</v>
      </c>
      <c r="J123" t="s">
        <v>8446</v>
      </c>
      <c r="K123" t="s">
        <v>20</v>
      </c>
      <c r="L123" t="s">
        <v>20</v>
      </c>
      <c r="M123" t="s">
        <v>8489</v>
      </c>
      <c r="N123">
        <v>63</v>
      </c>
      <c r="O123">
        <v>669359.73285663303</v>
      </c>
      <c r="P123">
        <v>6909887.3241640897</v>
      </c>
    </row>
    <row r="124" spans="1:16">
      <c r="A124">
        <v>123</v>
      </c>
      <c r="B124" t="s">
        <v>22</v>
      </c>
      <c r="C124" t="s">
        <v>4015</v>
      </c>
      <c r="D124">
        <v>1</v>
      </c>
      <c r="E124" t="s">
        <v>4016</v>
      </c>
      <c r="F124" t="s">
        <v>8488</v>
      </c>
      <c r="G124">
        <v>8</v>
      </c>
      <c r="H124" t="s">
        <v>8443</v>
      </c>
      <c r="I124" t="s">
        <v>8446</v>
      </c>
      <c r="J124" t="s">
        <v>20</v>
      </c>
      <c r="K124" t="s">
        <v>20</v>
      </c>
      <c r="L124" t="s">
        <v>20</v>
      </c>
      <c r="M124" t="s">
        <v>4015</v>
      </c>
      <c r="N124">
        <v>63</v>
      </c>
      <c r="O124">
        <v>661573.12005879299</v>
      </c>
      <c r="P124">
        <v>6904247.14261459</v>
      </c>
    </row>
    <row r="125" spans="1:16">
      <c r="A125">
        <v>124</v>
      </c>
      <c r="B125" t="s">
        <v>22</v>
      </c>
      <c r="C125" t="s">
        <v>5627</v>
      </c>
      <c r="D125">
        <v>4</v>
      </c>
      <c r="E125" t="s">
        <v>5628</v>
      </c>
      <c r="F125" t="s">
        <v>8487</v>
      </c>
      <c r="G125">
        <v>8</v>
      </c>
      <c r="H125" t="s">
        <v>8443</v>
      </c>
      <c r="I125" t="s">
        <v>8472</v>
      </c>
      <c r="J125" t="s">
        <v>20</v>
      </c>
      <c r="K125" t="s">
        <v>20</v>
      </c>
      <c r="L125" t="s">
        <v>20</v>
      </c>
      <c r="M125" t="s">
        <v>5627</v>
      </c>
      <c r="N125">
        <v>63</v>
      </c>
      <c r="O125">
        <v>638240.46364067495</v>
      </c>
      <c r="P125">
        <v>6892004.6580515299</v>
      </c>
    </row>
    <row r="126" spans="1:16">
      <c r="A126">
        <v>125</v>
      </c>
      <c r="B126" t="s">
        <v>22</v>
      </c>
      <c r="C126" t="s">
        <v>7783</v>
      </c>
      <c r="D126">
        <v>4</v>
      </c>
      <c r="E126" t="s">
        <v>7784</v>
      </c>
      <c r="F126" t="s">
        <v>8486</v>
      </c>
      <c r="G126">
        <v>14</v>
      </c>
      <c r="H126" t="s">
        <v>8443</v>
      </c>
      <c r="I126" t="s">
        <v>8472</v>
      </c>
      <c r="J126" t="s">
        <v>8452</v>
      </c>
      <c r="K126" t="s">
        <v>20</v>
      </c>
      <c r="L126" t="s">
        <v>20</v>
      </c>
      <c r="M126" t="s">
        <v>7783</v>
      </c>
      <c r="N126">
        <v>63</v>
      </c>
      <c r="O126">
        <v>663977.09855471202</v>
      </c>
      <c r="P126">
        <v>6879478.52335071</v>
      </c>
    </row>
    <row r="127" spans="1:16">
      <c r="A127">
        <v>126</v>
      </c>
      <c r="B127" t="s">
        <v>22</v>
      </c>
      <c r="C127" t="s">
        <v>7246</v>
      </c>
      <c r="D127">
        <v>2</v>
      </c>
      <c r="E127" t="s">
        <v>7246</v>
      </c>
      <c r="F127" t="s">
        <v>8485</v>
      </c>
      <c r="G127">
        <v>25</v>
      </c>
      <c r="H127" t="s">
        <v>8443</v>
      </c>
      <c r="I127" t="s">
        <v>8446</v>
      </c>
      <c r="J127" t="s">
        <v>20</v>
      </c>
      <c r="K127" t="s">
        <v>20</v>
      </c>
      <c r="L127" t="s">
        <v>20</v>
      </c>
      <c r="M127" t="s">
        <v>7246</v>
      </c>
      <c r="N127">
        <v>63</v>
      </c>
      <c r="O127">
        <v>616995.45791738096</v>
      </c>
      <c r="P127">
        <v>6878420.0309805097</v>
      </c>
    </row>
    <row r="128" spans="1:16">
      <c r="A128">
        <v>127</v>
      </c>
      <c r="B128" t="s">
        <v>22</v>
      </c>
      <c r="C128" t="s">
        <v>3406</v>
      </c>
      <c r="D128">
        <v>6</v>
      </c>
      <c r="E128" t="s">
        <v>3407</v>
      </c>
      <c r="F128" t="s">
        <v>8484</v>
      </c>
      <c r="G128">
        <v>7.4</v>
      </c>
      <c r="H128" t="s">
        <v>8443</v>
      </c>
      <c r="I128" t="s">
        <v>8442</v>
      </c>
      <c r="J128" t="s">
        <v>8472</v>
      </c>
      <c r="K128" t="s">
        <v>20</v>
      </c>
      <c r="L128" t="s">
        <v>20</v>
      </c>
      <c r="M128" t="s">
        <v>3406</v>
      </c>
      <c r="N128">
        <v>225</v>
      </c>
      <c r="O128">
        <v>638646.54277816298</v>
      </c>
      <c r="P128">
        <v>6874737.4337945702</v>
      </c>
    </row>
    <row r="129" spans="1:16">
      <c r="A129">
        <v>128</v>
      </c>
      <c r="B129" t="s">
        <v>22</v>
      </c>
      <c r="C129" t="s">
        <v>496</v>
      </c>
      <c r="D129">
        <v>4</v>
      </c>
      <c r="E129" t="s">
        <v>497</v>
      </c>
      <c r="F129" t="s">
        <v>8438</v>
      </c>
      <c r="G129">
        <v>2340</v>
      </c>
      <c r="H129" t="s">
        <v>8443</v>
      </c>
      <c r="I129" t="s">
        <v>8446</v>
      </c>
      <c r="J129" t="s">
        <v>20</v>
      </c>
      <c r="K129" t="s">
        <v>20</v>
      </c>
      <c r="L129" t="s">
        <v>20</v>
      </c>
      <c r="M129" t="s">
        <v>496</v>
      </c>
      <c r="N129">
        <v>400</v>
      </c>
      <c r="O129">
        <v>607133.797696052</v>
      </c>
      <c r="P129">
        <v>6877852.0410964796</v>
      </c>
    </row>
    <row r="130" spans="1:16">
      <c r="A130">
        <v>129</v>
      </c>
      <c r="B130" t="s">
        <v>22</v>
      </c>
      <c r="C130" t="s">
        <v>4186</v>
      </c>
      <c r="D130">
        <v>2</v>
      </c>
      <c r="E130" t="s">
        <v>4187</v>
      </c>
      <c r="F130" t="s">
        <v>8465</v>
      </c>
      <c r="G130">
        <v>15</v>
      </c>
      <c r="H130" t="s">
        <v>8443</v>
      </c>
      <c r="I130" t="s">
        <v>8446</v>
      </c>
      <c r="J130" t="s">
        <v>20</v>
      </c>
      <c r="K130" t="s">
        <v>20</v>
      </c>
      <c r="L130" t="s">
        <v>20</v>
      </c>
      <c r="M130" t="s">
        <v>4186</v>
      </c>
      <c r="N130">
        <v>63</v>
      </c>
      <c r="O130">
        <v>640158.55174246104</v>
      </c>
      <c r="P130">
        <v>6868086.5757098095</v>
      </c>
    </row>
    <row r="131" spans="1:16">
      <c r="A131">
        <v>130</v>
      </c>
      <c r="B131" t="s">
        <v>22</v>
      </c>
      <c r="C131" t="s">
        <v>8260</v>
      </c>
      <c r="D131">
        <v>6</v>
      </c>
      <c r="E131" t="s">
        <v>8261</v>
      </c>
      <c r="F131" t="s">
        <v>8483</v>
      </c>
      <c r="G131">
        <v>16.2</v>
      </c>
      <c r="H131" t="s">
        <v>8443</v>
      </c>
      <c r="I131" t="s">
        <v>8472</v>
      </c>
      <c r="J131" t="s">
        <v>8442</v>
      </c>
      <c r="K131" t="s">
        <v>20</v>
      </c>
      <c r="L131" t="s">
        <v>20</v>
      </c>
      <c r="M131" t="s">
        <v>8260</v>
      </c>
      <c r="N131">
        <v>225</v>
      </c>
      <c r="O131">
        <v>654184.60962490097</v>
      </c>
      <c r="P131">
        <v>6862415.7960064402</v>
      </c>
    </row>
    <row r="132" spans="1:16">
      <c r="A132">
        <v>131</v>
      </c>
      <c r="B132" t="s">
        <v>22</v>
      </c>
      <c r="C132" t="s">
        <v>5022</v>
      </c>
      <c r="D132">
        <v>1</v>
      </c>
      <c r="E132" t="s">
        <v>8482</v>
      </c>
      <c r="F132" t="s">
        <v>8481</v>
      </c>
      <c r="G132">
        <v>64</v>
      </c>
      <c r="H132" t="s">
        <v>8456</v>
      </c>
      <c r="I132" t="s">
        <v>8446</v>
      </c>
      <c r="J132" t="s">
        <v>20</v>
      </c>
      <c r="K132" t="s">
        <v>20</v>
      </c>
      <c r="L132" t="s">
        <v>20</v>
      </c>
      <c r="M132" t="s">
        <v>5022</v>
      </c>
      <c r="N132">
        <v>63</v>
      </c>
      <c r="O132">
        <v>654858.72133748</v>
      </c>
      <c r="P132">
        <v>6857704.2621125001</v>
      </c>
    </row>
    <row r="133" spans="1:16">
      <c r="A133">
        <v>132</v>
      </c>
      <c r="B133" t="s">
        <v>22</v>
      </c>
      <c r="C133" t="s">
        <v>7515</v>
      </c>
      <c r="D133">
        <v>1</v>
      </c>
      <c r="E133" t="s">
        <v>7516</v>
      </c>
      <c r="F133" t="s">
        <v>8480</v>
      </c>
      <c r="G133">
        <v>2.5</v>
      </c>
      <c r="H133" t="s">
        <v>8443</v>
      </c>
      <c r="I133" t="s">
        <v>8442</v>
      </c>
      <c r="J133" t="s">
        <v>20</v>
      </c>
      <c r="K133" t="s">
        <v>20</v>
      </c>
      <c r="L133" t="s">
        <v>20</v>
      </c>
      <c r="M133" t="s">
        <v>7515</v>
      </c>
      <c r="N133">
        <v>63</v>
      </c>
      <c r="O133">
        <v>711171.56609141105</v>
      </c>
      <c r="P133">
        <v>6857297.9506814303</v>
      </c>
    </row>
    <row r="134" spans="1:16">
      <c r="A134">
        <v>133</v>
      </c>
      <c r="B134" t="s">
        <v>22</v>
      </c>
      <c r="C134" t="s">
        <v>362</v>
      </c>
      <c r="D134">
        <v>2</v>
      </c>
      <c r="E134" t="s">
        <v>3557</v>
      </c>
      <c r="F134" t="s">
        <v>8438</v>
      </c>
      <c r="G134">
        <v>500</v>
      </c>
      <c r="H134" t="s">
        <v>8443</v>
      </c>
      <c r="I134" t="s">
        <v>8446</v>
      </c>
      <c r="J134" t="s">
        <v>20</v>
      </c>
      <c r="K134" t="s">
        <v>20</v>
      </c>
      <c r="L134" t="s">
        <v>20</v>
      </c>
      <c r="M134" t="s">
        <v>362</v>
      </c>
      <c r="N134">
        <v>225</v>
      </c>
      <c r="O134">
        <v>657699.99494260002</v>
      </c>
      <c r="P134">
        <v>6854935.4179164404</v>
      </c>
    </row>
    <row r="135" spans="1:16">
      <c r="A135">
        <v>134</v>
      </c>
      <c r="B135" t="s">
        <v>22</v>
      </c>
      <c r="C135" t="s">
        <v>3668</v>
      </c>
      <c r="D135">
        <v>2</v>
      </c>
      <c r="E135" t="s">
        <v>3340</v>
      </c>
      <c r="F135" t="s">
        <v>8438</v>
      </c>
      <c r="G135">
        <v>258.39999999999998</v>
      </c>
      <c r="H135" t="s">
        <v>8443</v>
      </c>
      <c r="I135" t="s">
        <v>8442</v>
      </c>
      <c r="J135" t="s">
        <v>20</v>
      </c>
      <c r="K135" t="s">
        <v>20</v>
      </c>
      <c r="L135" t="s">
        <v>20</v>
      </c>
      <c r="M135" t="s">
        <v>3668</v>
      </c>
      <c r="N135">
        <v>225</v>
      </c>
      <c r="O135">
        <v>657313.07672197802</v>
      </c>
      <c r="P135">
        <v>6853697.17882099</v>
      </c>
    </row>
    <row r="136" spans="1:16">
      <c r="A136">
        <v>135</v>
      </c>
      <c r="B136" t="s">
        <v>22</v>
      </c>
      <c r="C136" t="s">
        <v>153</v>
      </c>
      <c r="D136">
        <v>2</v>
      </c>
      <c r="E136" t="s">
        <v>154</v>
      </c>
      <c r="F136" t="s">
        <v>8479</v>
      </c>
      <c r="G136">
        <v>50.5</v>
      </c>
      <c r="H136" t="s">
        <v>8443</v>
      </c>
      <c r="I136" t="s">
        <v>8446</v>
      </c>
      <c r="J136" t="s">
        <v>8452</v>
      </c>
      <c r="K136" t="s">
        <v>20</v>
      </c>
      <c r="L136" t="s">
        <v>20</v>
      </c>
      <c r="M136" t="s">
        <v>153</v>
      </c>
      <c r="N136">
        <v>90</v>
      </c>
      <c r="O136">
        <v>639938.57509389205</v>
      </c>
      <c r="P136">
        <v>6844773.8519661101</v>
      </c>
    </row>
    <row r="137" spans="1:16">
      <c r="A137">
        <v>136</v>
      </c>
      <c r="B137" t="s">
        <v>22</v>
      </c>
      <c r="C137" t="s">
        <v>689</v>
      </c>
      <c r="D137">
        <v>1</v>
      </c>
      <c r="E137" t="s">
        <v>689</v>
      </c>
      <c r="F137" t="s">
        <v>8478</v>
      </c>
      <c r="G137">
        <v>1</v>
      </c>
      <c r="H137" t="s">
        <v>8443</v>
      </c>
      <c r="I137" t="s">
        <v>8472</v>
      </c>
      <c r="J137" t="s">
        <v>20</v>
      </c>
      <c r="K137" t="s">
        <v>20</v>
      </c>
      <c r="L137" t="s">
        <v>20</v>
      </c>
      <c r="M137" t="s">
        <v>689</v>
      </c>
      <c r="N137">
        <v>90</v>
      </c>
      <c r="O137">
        <v>644755.92457686004</v>
      </c>
      <c r="P137">
        <v>6839400.8107722802</v>
      </c>
    </row>
    <row r="138" spans="1:16">
      <c r="A138">
        <v>137</v>
      </c>
      <c r="B138" t="s">
        <v>22</v>
      </c>
      <c r="C138" t="s">
        <v>7279</v>
      </c>
      <c r="D138">
        <v>3</v>
      </c>
      <c r="E138" t="s">
        <v>7280</v>
      </c>
      <c r="F138" t="s">
        <v>8477</v>
      </c>
      <c r="G138">
        <v>22</v>
      </c>
      <c r="H138" t="s">
        <v>8443</v>
      </c>
      <c r="I138" t="s">
        <v>8442</v>
      </c>
      <c r="J138" t="s">
        <v>8452</v>
      </c>
      <c r="K138" t="s">
        <v>20</v>
      </c>
      <c r="L138" t="s">
        <v>20</v>
      </c>
      <c r="M138" t="s">
        <v>7279</v>
      </c>
      <c r="N138">
        <v>63</v>
      </c>
      <c r="O138">
        <v>658664.297419774</v>
      </c>
      <c r="P138">
        <v>6835571.2853849903</v>
      </c>
    </row>
    <row r="139" spans="1:16">
      <c r="A139">
        <v>138</v>
      </c>
      <c r="B139" t="s">
        <v>22</v>
      </c>
      <c r="C139" t="s">
        <v>6823</v>
      </c>
      <c r="D139">
        <v>2</v>
      </c>
      <c r="E139" t="s">
        <v>6824</v>
      </c>
      <c r="F139" t="s">
        <v>8477</v>
      </c>
      <c r="G139">
        <v>10</v>
      </c>
      <c r="H139" t="s">
        <v>8443</v>
      </c>
      <c r="I139" t="s">
        <v>8452</v>
      </c>
      <c r="J139" t="s">
        <v>20</v>
      </c>
      <c r="K139" t="s">
        <v>20</v>
      </c>
      <c r="L139" t="s">
        <v>20</v>
      </c>
      <c r="M139" t="s">
        <v>6823</v>
      </c>
      <c r="N139">
        <v>63</v>
      </c>
      <c r="O139">
        <v>673826.45851136802</v>
      </c>
      <c r="P139">
        <v>6833883.8632321702</v>
      </c>
    </row>
    <row r="140" spans="1:16">
      <c r="A140">
        <v>139</v>
      </c>
      <c r="B140" t="s">
        <v>22</v>
      </c>
      <c r="C140" t="s">
        <v>4295</v>
      </c>
      <c r="D140">
        <v>1</v>
      </c>
      <c r="E140" t="s">
        <v>4296</v>
      </c>
      <c r="F140" t="s">
        <v>8476</v>
      </c>
      <c r="G140">
        <v>10</v>
      </c>
      <c r="H140" t="s">
        <v>8443</v>
      </c>
      <c r="I140" t="s">
        <v>8442</v>
      </c>
      <c r="J140" t="s">
        <v>20</v>
      </c>
      <c r="K140" t="s">
        <v>20</v>
      </c>
      <c r="L140" t="s">
        <v>20</v>
      </c>
      <c r="M140" t="s">
        <v>4295</v>
      </c>
      <c r="N140">
        <v>63</v>
      </c>
      <c r="O140">
        <v>698040.57780485495</v>
      </c>
      <c r="P140">
        <v>6833679.18357547</v>
      </c>
    </row>
    <row r="141" spans="1:16">
      <c r="A141">
        <v>140</v>
      </c>
      <c r="B141" t="s">
        <v>22</v>
      </c>
      <c r="C141" t="s">
        <v>3993</v>
      </c>
      <c r="D141">
        <v>1</v>
      </c>
      <c r="E141" t="s">
        <v>3994</v>
      </c>
      <c r="F141" t="s">
        <v>8475</v>
      </c>
      <c r="G141">
        <v>4</v>
      </c>
      <c r="H141" t="s">
        <v>8443</v>
      </c>
      <c r="I141" t="s">
        <v>8472</v>
      </c>
      <c r="J141" t="s">
        <v>20</v>
      </c>
      <c r="K141" t="s">
        <v>20</v>
      </c>
      <c r="L141" t="s">
        <v>20</v>
      </c>
      <c r="M141" t="s">
        <v>3993</v>
      </c>
      <c r="N141">
        <v>63</v>
      </c>
      <c r="O141">
        <v>696582.10316160996</v>
      </c>
      <c r="P141">
        <v>6829789.2404775098</v>
      </c>
    </row>
    <row r="142" spans="1:16">
      <c r="A142">
        <v>141</v>
      </c>
      <c r="B142" t="s">
        <v>22</v>
      </c>
      <c r="C142" t="s">
        <v>3830</v>
      </c>
      <c r="D142">
        <v>10</v>
      </c>
      <c r="E142" t="s">
        <v>3830</v>
      </c>
      <c r="F142" t="s">
        <v>8474</v>
      </c>
      <c r="G142">
        <v>21.4</v>
      </c>
      <c r="H142" t="s">
        <v>8443</v>
      </c>
      <c r="I142" t="s">
        <v>8472</v>
      </c>
      <c r="J142" t="s">
        <v>8442</v>
      </c>
      <c r="K142" t="s">
        <v>20</v>
      </c>
      <c r="L142" t="s">
        <v>20</v>
      </c>
      <c r="M142" t="s">
        <v>3460</v>
      </c>
      <c r="N142">
        <v>225</v>
      </c>
      <c r="O142">
        <v>663107.40948617097</v>
      </c>
      <c r="P142">
        <v>6831630.9444344398</v>
      </c>
    </row>
    <row r="143" spans="1:16">
      <c r="A143">
        <v>142</v>
      </c>
      <c r="B143" t="s">
        <v>22</v>
      </c>
      <c r="C143" t="s">
        <v>4012</v>
      </c>
      <c r="D143">
        <v>3</v>
      </c>
      <c r="E143" t="s">
        <v>4013</v>
      </c>
      <c r="F143" t="s">
        <v>8473</v>
      </c>
      <c r="G143">
        <v>6</v>
      </c>
      <c r="H143" t="s">
        <v>8443</v>
      </c>
      <c r="I143" t="s">
        <v>8472</v>
      </c>
      <c r="J143" t="s">
        <v>20</v>
      </c>
      <c r="K143" t="s">
        <v>20</v>
      </c>
      <c r="L143" t="s">
        <v>20</v>
      </c>
      <c r="M143" t="s">
        <v>4012</v>
      </c>
      <c r="N143">
        <v>63</v>
      </c>
      <c r="O143">
        <v>644372.70860410098</v>
      </c>
      <c r="P143">
        <v>6869812.6446808502</v>
      </c>
    </row>
    <row r="144" spans="1:16">
      <c r="A144">
        <v>143</v>
      </c>
      <c r="B144" t="s">
        <v>22</v>
      </c>
      <c r="C144" t="s">
        <v>2847</v>
      </c>
      <c r="D144">
        <v>2</v>
      </c>
      <c r="E144" t="s">
        <v>2848</v>
      </c>
      <c r="F144" t="s">
        <v>8471</v>
      </c>
      <c r="G144">
        <v>9</v>
      </c>
      <c r="H144" t="s">
        <v>8443</v>
      </c>
      <c r="I144" t="s">
        <v>8452</v>
      </c>
      <c r="J144" t="s">
        <v>20</v>
      </c>
      <c r="K144" t="s">
        <v>20</v>
      </c>
      <c r="L144" t="s">
        <v>20</v>
      </c>
      <c r="M144" t="s">
        <v>2847</v>
      </c>
      <c r="N144">
        <v>225</v>
      </c>
      <c r="O144">
        <v>460871.81918919802</v>
      </c>
      <c r="P144">
        <v>6901848.2011062596</v>
      </c>
    </row>
    <row r="145" spans="1:16">
      <c r="A145">
        <v>144</v>
      </c>
      <c r="B145" t="s">
        <v>22</v>
      </c>
      <c r="C145" t="s">
        <v>5992</v>
      </c>
      <c r="D145">
        <v>1</v>
      </c>
      <c r="E145" t="s">
        <v>5993</v>
      </c>
      <c r="F145" t="s">
        <v>8470</v>
      </c>
      <c r="G145">
        <v>16</v>
      </c>
      <c r="H145" t="s">
        <v>8456</v>
      </c>
      <c r="I145" t="s">
        <v>8452</v>
      </c>
      <c r="J145" t="s">
        <v>20</v>
      </c>
      <c r="K145" t="s">
        <v>20</v>
      </c>
      <c r="L145" t="s">
        <v>20</v>
      </c>
      <c r="M145" t="s">
        <v>5992</v>
      </c>
      <c r="N145">
        <v>63</v>
      </c>
      <c r="O145">
        <v>658078.70912553195</v>
      </c>
      <c r="P145">
        <v>6852902.8628311101</v>
      </c>
    </row>
    <row r="146" spans="1:16">
      <c r="A146">
        <v>145</v>
      </c>
      <c r="B146" t="s">
        <v>22</v>
      </c>
      <c r="C146" t="s">
        <v>8468</v>
      </c>
      <c r="D146">
        <v>1</v>
      </c>
      <c r="E146" t="s">
        <v>7246</v>
      </c>
      <c r="F146" t="s">
        <v>8469</v>
      </c>
      <c r="G146">
        <v>45</v>
      </c>
      <c r="H146" t="s">
        <v>8443</v>
      </c>
      <c r="I146" t="s">
        <v>8452</v>
      </c>
      <c r="J146" t="s">
        <v>20</v>
      </c>
      <c r="K146" t="s">
        <v>20</v>
      </c>
      <c r="L146" t="s">
        <v>20</v>
      </c>
      <c r="M146" t="s">
        <v>8468</v>
      </c>
      <c r="N146">
        <v>63</v>
      </c>
      <c r="O146">
        <v>615456.90857355797</v>
      </c>
      <c r="P146">
        <v>6872746.8906580601</v>
      </c>
    </row>
    <row r="147" spans="1:16">
      <c r="A147">
        <v>146</v>
      </c>
      <c r="B147" t="s">
        <v>22</v>
      </c>
      <c r="C147" t="s">
        <v>5718</v>
      </c>
      <c r="D147">
        <v>1</v>
      </c>
      <c r="E147" t="s">
        <v>2046</v>
      </c>
      <c r="F147" t="s">
        <v>8467</v>
      </c>
      <c r="G147">
        <v>17</v>
      </c>
      <c r="H147" t="s">
        <v>8456</v>
      </c>
      <c r="I147" t="s">
        <v>8452</v>
      </c>
      <c r="J147" t="s">
        <v>20</v>
      </c>
      <c r="K147" t="s">
        <v>20</v>
      </c>
      <c r="L147" t="s">
        <v>20</v>
      </c>
      <c r="M147" t="s">
        <v>5718</v>
      </c>
      <c r="N147">
        <v>90</v>
      </c>
      <c r="O147">
        <v>559200.26063197502</v>
      </c>
      <c r="P147">
        <v>6925729.1889438601</v>
      </c>
    </row>
    <row r="148" spans="1:16">
      <c r="A148">
        <v>147</v>
      </c>
      <c r="B148" t="s">
        <v>22</v>
      </c>
      <c r="C148" t="s">
        <v>7789</v>
      </c>
      <c r="D148">
        <v>1</v>
      </c>
      <c r="E148" t="s">
        <v>7790</v>
      </c>
      <c r="F148" t="s">
        <v>8466</v>
      </c>
      <c r="G148">
        <v>40</v>
      </c>
      <c r="H148" t="s">
        <v>8443</v>
      </c>
      <c r="I148" t="s">
        <v>8452</v>
      </c>
      <c r="J148" t="s">
        <v>20</v>
      </c>
      <c r="K148" t="s">
        <v>20</v>
      </c>
      <c r="L148" t="s">
        <v>20</v>
      </c>
      <c r="M148" t="s">
        <v>7789</v>
      </c>
      <c r="N148">
        <v>63</v>
      </c>
      <c r="O148">
        <v>667830.87500982196</v>
      </c>
      <c r="P148">
        <v>6880365.0874517998</v>
      </c>
    </row>
    <row r="149" spans="1:16">
      <c r="A149">
        <v>148</v>
      </c>
      <c r="B149" t="s">
        <v>22</v>
      </c>
      <c r="C149" t="s">
        <v>4619</v>
      </c>
      <c r="D149">
        <v>1</v>
      </c>
      <c r="E149" t="s">
        <v>4620</v>
      </c>
      <c r="F149" t="s">
        <v>8461</v>
      </c>
      <c r="G149">
        <v>120</v>
      </c>
      <c r="H149" t="s">
        <v>8443</v>
      </c>
      <c r="I149" t="s">
        <v>8452</v>
      </c>
      <c r="J149" t="s">
        <v>20</v>
      </c>
      <c r="K149" t="s">
        <v>20</v>
      </c>
      <c r="L149" t="s">
        <v>20</v>
      </c>
      <c r="M149" t="s">
        <v>4619</v>
      </c>
      <c r="N149">
        <v>225</v>
      </c>
      <c r="O149">
        <v>649915.05062799901</v>
      </c>
      <c r="P149">
        <v>6867223.9834435703</v>
      </c>
    </row>
    <row r="150" spans="1:16">
      <c r="A150">
        <v>149</v>
      </c>
      <c r="B150" t="s">
        <v>22</v>
      </c>
      <c r="C150" t="s">
        <v>3453</v>
      </c>
      <c r="D150">
        <v>1</v>
      </c>
      <c r="E150" t="s">
        <v>3454</v>
      </c>
      <c r="F150" t="s">
        <v>8465</v>
      </c>
      <c r="G150">
        <v>40</v>
      </c>
      <c r="H150" t="s">
        <v>8443</v>
      </c>
      <c r="I150" t="s">
        <v>8452</v>
      </c>
      <c r="J150" t="s">
        <v>20</v>
      </c>
      <c r="K150" t="s">
        <v>20</v>
      </c>
      <c r="L150" t="s">
        <v>20</v>
      </c>
      <c r="M150" t="s">
        <v>3453</v>
      </c>
      <c r="N150">
        <v>225</v>
      </c>
      <c r="O150">
        <v>641581.55428015499</v>
      </c>
      <c r="P150">
        <v>6867551.7326398697</v>
      </c>
    </row>
    <row r="151" spans="1:16">
      <c r="A151">
        <v>150</v>
      </c>
      <c r="B151" t="s">
        <v>22</v>
      </c>
      <c r="C151" t="s">
        <v>345</v>
      </c>
      <c r="D151">
        <v>1</v>
      </c>
      <c r="E151" t="s">
        <v>345</v>
      </c>
      <c r="F151" t="s">
        <v>8464</v>
      </c>
      <c r="G151">
        <v>28</v>
      </c>
      <c r="H151" t="s">
        <v>8443</v>
      </c>
      <c r="I151" t="s">
        <v>8452</v>
      </c>
      <c r="J151" t="s">
        <v>20</v>
      </c>
      <c r="K151" t="s">
        <v>20</v>
      </c>
      <c r="L151" t="s">
        <v>20</v>
      </c>
      <c r="M151" t="s">
        <v>345</v>
      </c>
      <c r="N151">
        <v>63</v>
      </c>
      <c r="O151">
        <v>693676.26666083001</v>
      </c>
      <c r="P151">
        <v>6872258.2144067204</v>
      </c>
    </row>
    <row r="152" spans="1:16">
      <c r="A152">
        <v>151</v>
      </c>
      <c r="B152" t="s">
        <v>22</v>
      </c>
      <c r="C152" t="s">
        <v>5362</v>
      </c>
      <c r="D152">
        <v>1</v>
      </c>
      <c r="E152" t="s">
        <v>5363</v>
      </c>
      <c r="F152" t="s">
        <v>8464</v>
      </c>
      <c r="G152">
        <v>10.199999999999999</v>
      </c>
      <c r="H152" t="s">
        <v>8443</v>
      </c>
      <c r="I152" t="s">
        <v>8452</v>
      </c>
      <c r="J152" t="s">
        <v>20</v>
      </c>
      <c r="K152" t="s">
        <v>20</v>
      </c>
      <c r="L152" t="s">
        <v>20</v>
      </c>
      <c r="M152" t="s">
        <v>5362</v>
      </c>
      <c r="N152">
        <v>63</v>
      </c>
      <c r="O152">
        <v>658626.54670041101</v>
      </c>
      <c r="P152">
        <v>6856336.8892764896</v>
      </c>
    </row>
    <row r="153" spans="1:16">
      <c r="A153">
        <v>152</v>
      </c>
      <c r="B153" t="s">
        <v>22</v>
      </c>
      <c r="C153" t="s">
        <v>7792</v>
      </c>
      <c r="D153">
        <v>1</v>
      </c>
      <c r="E153" t="s">
        <v>7793</v>
      </c>
      <c r="F153" t="s">
        <v>8463</v>
      </c>
      <c r="G153">
        <v>40</v>
      </c>
      <c r="H153" t="s">
        <v>8443</v>
      </c>
      <c r="I153" t="s">
        <v>8452</v>
      </c>
      <c r="J153" t="s">
        <v>20</v>
      </c>
      <c r="K153" t="s">
        <v>20</v>
      </c>
      <c r="L153" t="s">
        <v>20</v>
      </c>
      <c r="M153" t="s">
        <v>7792</v>
      </c>
      <c r="N153">
        <v>63</v>
      </c>
      <c r="O153">
        <v>653846.20885258401</v>
      </c>
      <c r="P153">
        <v>6870908.4186468096</v>
      </c>
    </row>
    <row r="154" spans="1:16">
      <c r="A154">
        <v>153</v>
      </c>
      <c r="B154" t="s">
        <v>22</v>
      </c>
      <c r="C154" t="s">
        <v>2393</v>
      </c>
      <c r="D154">
        <v>2</v>
      </c>
      <c r="E154" t="s">
        <v>2393</v>
      </c>
      <c r="F154" t="s">
        <v>8462</v>
      </c>
      <c r="G154">
        <v>52</v>
      </c>
      <c r="H154" t="s">
        <v>8443</v>
      </c>
      <c r="I154" t="s">
        <v>8452</v>
      </c>
      <c r="J154" t="s">
        <v>20</v>
      </c>
      <c r="K154" t="s">
        <v>20</v>
      </c>
      <c r="L154" t="s">
        <v>20</v>
      </c>
      <c r="M154" t="s">
        <v>2393</v>
      </c>
      <c r="N154">
        <v>90</v>
      </c>
      <c r="O154">
        <v>522029.25486996799</v>
      </c>
      <c r="P154">
        <v>6939681.5424054703</v>
      </c>
    </row>
    <row r="155" spans="1:16">
      <c r="A155">
        <v>154</v>
      </c>
      <c r="B155" t="s">
        <v>22</v>
      </c>
      <c r="C155" t="s">
        <v>3538</v>
      </c>
      <c r="D155">
        <v>1</v>
      </c>
      <c r="E155" t="s">
        <v>3539</v>
      </c>
      <c r="F155" t="s">
        <v>8461</v>
      </c>
      <c r="G155">
        <v>100</v>
      </c>
      <c r="H155" t="s">
        <v>8443</v>
      </c>
      <c r="I155" t="s">
        <v>8452</v>
      </c>
      <c r="J155" t="s">
        <v>20</v>
      </c>
      <c r="K155" t="s">
        <v>20</v>
      </c>
      <c r="L155" t="s">
        <v>20</v>
      </c>
      <c r="M155" t="s">
        <v>3538</v>
      </c>
      <c r="N155">
        <v>225</v>
      </c>
      <c r="O155">
        <v>656508.05572363199</v>
      </c>
      <c r="P155">
        <v>6853750.4785038102</v>
      </c>
    </row>
    <row r="156" spans="1:16">
      <c r="A156">
        <v>155</v>
      </c>
      <c r="B156" t="s">
        <v>22</v>
      </c>
      <c r="C156" t="s">
        <v>2231</v>
      </c>
      <c r="D156">
        <v>1</v>
      </c>
      <c r="E156" t="s">
        <v>2232</v>
      </c>
      <c r="F156" t="s">
        <v>8438</v>
      </c>
      <c r="G156">
        <v>203.3</v>
      </c>
      <c r="H156" t="s">
        <v>8443</v>
      </c>
      <c r="I156" t="s">
        <v>8442</v>
      </c>
      <c r="J156" t="s">
        <v>20</v>
      </c>
      <c r="K156" t="s">
        <v>20</v>
      </c>
      <c r="L156" t="s">
        <v>20</v>
      </c>
      <c r="M156" t="s">
        <v>2231</v>
      </c>
      <c r="N156">
        <v>225</v>
      </c>
      <c r="O156">
        <v>647113.42356818297</v>
      </c>
      <c r="P156">
        <v>6871877.3763247998</v>
      </c>
    </row>
    <row r="157" spans="1:16">
      <c r="A157">
        <v>156</v>
      </c>
      <c r="B157" t="s">
        <v>22</v>
      </c>
      <c r="C157" t="s">
        <v>7371</v>
      </c>
      <c r="D157">
        <v>2</v>
      </c>
      <c r="E157" t="s">
        <v>7372</v>
      </c>
      <c r="F157" t="s">
        <v>8460</v>
      </c>
      <c r="G157">
        <v>250</v>
      </c>
      <c r="H157" t="s">
        <v>8443</v>
      </c>
      <c r="I157" t="s">
        <v>8452</v>
      </c>
      <c r="J157" t="s">
        <v>20</v>
      </c>
      <c r="K157" t="s">
        <v>20</v>
      </c>
      <c r="L157" t="s">
        <v>20</v>
      </c>
      <c r="M157" t="s">
        <v>7371</v>
      </c>
      <c r="N157">
        <v>225</v>
      </c>
      <c r="O157">
        <v>514584.02516260499</v>
      </c>
      <c r="P157">
        <v>6931633.3210302796</v>
      </c>
    </row>
    <row r="158" spans="1:16">
      <c r="A158">
        <v>157</v>
      </c>
      <c r="B158" t="s">
        <v>22</v>
      </c>
      <c r="C158" t="s">
        <v>6630</v>
      </c>
      <c r="D158">
        <v>1</v>
      </c>
      <c r="E158" t="s">
        <v>6631</v>
      </c>
      <c r="F158" t="s">
        <v>8459</v>
      </c>
      <c r="G158">
        <v>11.5</v>
      </c>
      <c r="H158" t="s">
        <v>8456</v>
      </c>
      <c r="I158" t="s">
        <v>8452</v>
      </c>
      <c r="J158" t="s">
        <v>20</v>
      </c>
      <c r="K158" t="s">
        <v>20</v>
      </c>
      <c r="L158" t="s">
        <v>20</v>
      </c>
      <c r="M158" t="s">
        <v>6630</v>
      </c>
      <c r="N158">
        <v>63</v>
      </c>
      <c r="O158">
        <v>664573.95600825304</v>
      </c>
      <c r="P158">
        <v>6907689.6566824596</v>
      </c>
    </row>
    <row r="159" spans="1:16">
      <c r="A159">
        <v>158</v>
      </c>
      <c r="B159" t="s">
        <v>22</v>
      </c>
      <c r="C159" t="s">
        <v>7378</v>
      </c>
      <c r="D159">
        <v>1</v>
      </c>
      <c r="E159" t="s">
        <v>7379</v>
      </c>
      <c r="F159" t="s">
        <v>8458</v>
      </c>
      <c r="G159">
        <v>14.8</v>
      </c>
      <c r="H159" t="s">
        <v>8456</v>
      </c>
      <c r="I159" t="s">
        <v>8442</v>
      </c>
      <c r="J159" t="s">
        <v>20</v>
      </c>
      <c r="K159" t="s">
        <v>20</v>
      </c>
      <c r="L159" t="s">
        <v>20</v>
      </c>
      <c r="M159" t="s">
        <v>7378</v>
      </c>
      <c r="N159">
        <v>90</v>
      </c>
      <c r="O159">
        <v>516816.852018431</v>
      </c>
      <c r="P159">
        <v>6933442.0705261603</v>
      </c>
    </row>
    <row r="160" spans="1:16">
      <c r="A160">
        <v>159</v>
      </c>
      <c r="B160" t="s">
        <v>22</v>
      </c>
      <c r="C160" t="s">
        <v>6663</v>
      </c>
      <c r="D160">
        <v>1</v>
      </c>
      <c r="E160" t="s">
        <v>6663</v>
      </c>
      <c r="F160" t="s">
        <v>8457</v>
      </c>
      <c r="G160">
        <v>40</v>
      </c>
      <c r="H160" t="s">
        <v>8456</v>
      </c>
      <c r="I160" t="s">
        <v>8452</v>
      </c>
      <c r="J160" t="s">
        <v>20</v>
      </c>
      <c r="K160" t="s">
        <v>20</v>
      </c>
      <c r="L160" t="s">
        <v>20</v>
      </c>
      <c r="M160" t="s">
        <v>6663</v>
      </c>
      <c r="N160">
        <v>63</v>
      </c>
      <c r="O160">
        <v>645629.74804637395</v>
      </c>
      <c r="P160">
        <v>6859922.5552141396</v>
      </c>
    </row>
    <row r="161" spans="1:16">
      <c r="A161">
        <v>160</v>
      </c>
      <c r="B161" t="s">
        <v>22</v>
      </c>
      <c r="C161" t="s">
        <v>5071</v>
      </c>
      <c r="D161">
        <v>1</v>
      </c>
      <c r="E161" t="s">
        <v>5072</v>
      </c>
      <c r="F161" t="s">
        <v>8455</v>
      </c>
      <c r="G161">
        <v>451</v>
      </c>
      <c r="H161" t="s">
        <v>8443</v>
      </c>
      <c r="I161" t="s">
        <v>8454</v>
      </c>
      <c r="J161" t="s">
        <v>20</v>
      </c>
      <c r="K161" t="s">
        <v>20</v>
      </c>
      <c r="L161" t="s">
        <v>20</v>
      </c>
      <c r="M161" t="s">
        <v>5071</v>
      </c>
      <c r="N161">
        <v>225</v>
      </c>
      <c r="O161">
        <v>852043.17956903402</v>
      </c>
      <c r="P161">
        <v>6279193.1097584404</v>
      </c>
    </row>
    <row r="162" spans="1:16">
      <c r="A162">
        <v>161</v>
      </c>
      <c r="B162" t="s">
        <v>22</v>
      </c>
      <c r="C162" t="s">
        <v>3397</v>
      </c>
      <c r="D162">
        <v>1</v>
      </c>
      <c r="E162" t="s">
        <v>3398</v>
      </c>
      <c r="F162" t="s">
        <v>8453</v>
      </c>
      <c r="G162">
        <v>16</v>
      </c>
      <c r="H162" t="s">
        <v>8443</v>
      </c>
      <c r="I162" t="s">
        <v>8452</v>
      </c>
      <c r="J162" t="s">
        <v>20</v>
      </c>
      <c r="K162" t="s">
        <v>20</v>
      </c>
      <c r="L162" t="s">
        <v>20</v>
      </c>
      <c r="M162" t="s">
        <v>3397</v>
      </c>
      <c r="N162">
        <v>90</v>
      </c>
      <c r="O162">
        <v>647383.30984373903</v>
      </c>
      <c r="P162">
        <v>7099809.4099897202</v>
      </c>
    </row>
    <row r="163" spans="1:16">
      <c r="A163">
        <v>162</v>
      </c>
      <c r="B163" t="s">
        <v>22</v>
      </c>
      <c r="C163" t="s">
        <v>635</v>
      </c>
      <c r="D163">
        <v>1</v>
      </c>
      <c r="E163" t="s">
        <v>636</v>
      </c>
      <c r="F163" t="s">
        <v>20</v>
      </c>
      <c r="G163">
        <v>405</v>
      </c>
      <c r="H163" t="s">
        <v>8443</v>
      </c>
      <c r="I163" t="s">
        <v>20</v>
      </c>
      <c r="J163" t="s">
        <v>20</v>
      </c>
      <c r="K163" t="s">
        <v>20</v>
      </c>
      <c r="L163" t="s">
        <v>20</v>
      </c>
      <c r="M163" t="s">
        <v>635</v>
      </c>
      <c r="N163">
        <v>225</v>
      </c>
      <c r="O163">
        <v>761861.54537589697</v>
      </c>
      <c r="P163">
        <v>7015289.7022990901</v>
      </c>
    </row>
    <row r="164" spans="1:16">
      <c r="A164">
        <v>164</v>
      </c>
      <c r="B164" t="s">
        <v>22</v>
      </c>
      <c r="C164" t="s">
        <v>8451</v>
      </c>
      <c r="D164">
        <v>2</v>
      </c>
      <c r="E164" t="s">
        <v>8450</v>
      </c>
      <c r="F164" t="s">
        <v>8438</v>
      </c>
      <c r="G164">
        <v>500</v>
      </c>
      <c r="H164" t="s">
        <v>8443</v>
      </c>
      <c r="I164" t="s">
        <v>8446</v>
      </c>
      <c r="J164" t="s">
        <v>20</v>
      </c>
      <c r="K164" t="s">
        <v>20</v>
      </c>
      <c r="L164" t="s">
        <v>20</v>
      </c>
      <c r="M164" t="s">
        <v>635</v>
      </c>
      <c r="N164">
        <v>225</v>
      </c>
      <c r="O164">
        <v>931973.16180224298</v>
      </c>
      <c r="P164">
        <v>6901397.1870715804</v>
      </c>
    </row>
    <row r="165" spans="1:16">
      <c r="A165">
        <v>165</v>
      </c>
      <c r="B165" t="s">
        <v>22</v>
      </c>
      <c r="C165" t="s">
        <v>8449</v>
      </c>
      <c r="D165">
        <v>2</v>
      </c>
      <c r="E165" t="s">
        <v>8448</v>
      </c>
      <c r="F165" t="s">
        <v>8447</v>
      </c>
      <c r="G165">
        <v>810</v>
      </c>
      <c r="H165" t="s">
        <v>8443</v>
      </c>
      <c r="I165" t="s">
        <v>8446</v>
      </c>
      <c r="J165" t="s">
        <v>20</v>
      </c>
      <c r="K165" t="s">
        <v>20</v>
      </c>
      <c r="L165" t="s">
        <v>20</v>
      </c>
      <c r="M165" t="s">
        <v>2022</v>
      </c>
      <c r="N165">
        <v>225</v>
      </c>
      <c r="O165">
        <v>901293.83666490903</v>
      </c>
      <c r="P165">
        <v>6266402.1329390304</v>
      </c>
    </row>
    <row r="166" spans="1:16">
      <c r="A166">
        <v>166</v>
      </c>
      <c r="B166" t="s">
        <v>22</v>
      </c>
      <c r="C166" t="s">
        <v>8445</v>
      </c>
      <c r="D166">
        <v>2</v>
      </c>
      <c r="E166" t="s">
        <v>8444</v>
      </c>
      <c r="F166" t="s">
        <v>8438</v>
      </c>
      <c r="G166">
        <v>561</v>
      </c>
      <c r="H166" t="s">
        <v>8443</v>
      </c>
      <c r="I166" t="s">
        <v>8442</v>
      </c>
      <c r="J166" t="s">
        <v>20</v>
      </c>
      <c r="K166" t="s">
        <v>20</v>
      </c>
      <c r="L166" t="s">
        <v>20</v>
      </c>
      <c r="M166" t="s">
        <v>4393</v>
      </c>
      <c r="N166">
        <v>225</v>
      </c>
      <c r="O166">
        <v>673753.57022159896</v>
      </c>
      <c r="P166">
        <v>6863228.9854025198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>
  <dimension ref="A1:E10"/>
  <sheetViews>
    <sheetView workbookViewId="0"/>
  </sheetViews>
  <sheetFormatPr baseColWidth="10" defaultRowHeight="13.8"/>
  <sheetData>
    <row r="1" spans="1:5">
      <c r="A1" t="s">
        <v>0</v>
      </c>
      <c r="B1" t="s">
        <v>1</v>
      </c>
      <c r="C1" t="s">
        <v>14</v>
      </c>
      <c r="D1" t="s">
        <v>15</v>
      </c>
      <c r="E1" t="s">
        <v>16</v>
      </c>
    </row>
    <row r="2" spans="1:5">
      <c r="A2">
        <v>1</v>
      </c>
      <c r="B2">
        <v>30000845</v>
      </c>
      <c r="C2">
        <v>0</v>
      </c>
      <c r="D2">
        <v>882767.67000000202</v>
      </c>
      <c r="E2">
        <v>6541739.9699999997</v>
      </c>
    </row>
    <row r="3" spans="1:5">
      <c r="A3">
        <v>2</v>
      </c>
      <c r="B3" t="s">
        <v>20</v>
      </c>
      <c r="C3">
        <v>1</v>
      </c>
      <c r="D3">
        <v>645678.50289999705</v>
      </c>
      <c r="E3">
        <v>6665904.2744000005</v>
      </c>
    </row>
    <row r="4" spans="1:5">
      <c r="A4">
        <v>3</v>
      </c>
      <c r="B4" t="s">
        <v>20</v>
      </c>
      <c r="C4">
        <v>2</v>
      </c>
      <c r="D4">
        <v>645678.50289999705</v>
      </c>
      <c r="E4">
        <v>6665891.5217000004</v>
      </c>
    </row>
    <row r="5" spans="1:5">
      <c r="A5">
        <v>4</v>
      </c>
      <c r="B5" t="s">
        <v>20</v>
      </c>
      <c r="C5">
        <v>3</v>
      </c>
      <c r="D5">
        <v>645689.78410000401</v>
      </c>
      <c r="E5">
        <v>6665894.9550999999</v>
      </c>
    </row>
    <row r="6" spans="1:5">
      <c r="A6">
        <v>5</v>
      </c>
      <c r="B6" t="s">
        <v>20</v>
      </c>
      <c r="C6">
        <v>4</v>
      </c>
      <c r="D6">
        <v>645687.82220000005</v>
      </c>
      <c r="E6">
        <v>6665906.7268000003</v>
      </c>
    </row>
    <row r="7" spans="1:5">
      <c r="A7">
        <v>6</v>
      </c>
      <c r="B7" t="s">
        <v>20</v>
      </c>
      <c r="C7">
        <v>5</v>
      </c>
      <c r="D7">
        <v>645683.40779999597</v>
      </c>
      <c r="E7">
        <v>6665899.3695</v>
      </c>
    </row>
    <row r="8" spans="1:5">
      <c r="A8">
        <v>7</v>
      </c>
      <c r="B8" t="s">
        <v>20</v>
      </c>
      <c r="C8">
        <v>6</v>
      </c>
      <c r="D8">
        <v>645679.97439999902</v>
      </c>
      <c r="E8">
        <v>6665882.6928000003</v>
      </c>
    </row>
    <row r="9" spans="1:5">
      <c r="A9">
        <v>8</v>
      </c>
      <c r="B9" t="s">
        <v>20</v>
      </c>
      <c r="C9">
        <v>7</v>
      </c>
      <c r="D9">
        <v>645688.80319999903</v>
      </c>
      <c r="E9">
        <v>6665885.1453</v>
      </c>
    </row>
    <row r="10" spans="1:5">
      <c r="A10">
        <v>9</v>
      </c>
      <c r="B10" t="s">
        <v>20</v>
      </c>
      <c r="C10">
        <v>9</v>
      </c>
      <c r="D10">
        <v>645694.19860000198</v>
      </c>
      <c r="E10">
        <v>6665888.0882000001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2:V155"/>
  <sheetViews>
    <sheetView topLeftCell="J121" workbookViewId="0">
      <selection activeCell="A2" sqref="A2:V155"/>
    </sheetView>
  </sheetViews>
  <sheetFormatPr baseColWidth="10" defaultRowHeight="13.8"/>
  <cols>
    <col min="1" max="2" width="15.69921875" customWidth="1"/>
    <col min="3" max="4" width="20.796875" customWidth="1"/>
    <col min="13" max="14" width="13.296875" customWidth="1"/>
    <col min="15" max="15" width="12.3984375" customWidth="1"/>
    <col min="16" max="16" width="11.796875" customWidth="1"/>
    <col min="17" max="18" width="13.296875" customWidth="1"/>
    <col min="19" max="19" width="12.3984375" customWidth="1"/>
    <col min="20" max="20" width="11.796875" customWidth="1"/>
  </cols>
  <sheetData>
    <row r="2" spans="1:22">
      <c r="A2" s="6" t="s">
        <v>8760</v>
      </c>
      <c r="B2" s="7" t="s">
        <v>8761</v>
      </c>
      <c r="C2" s="7" t="s">
        <v>8762</v>
      </c>
      <c r="D2" s="7" t="s">
        <v>8791</v>
      </c>
      <c r="E2" s="8" t="s">
        <v>10778</v>
      </c>
      <c r="F2" s="32" t="s">
        <v>10776</v>
      </c>
      <c r="G2" s="32" t="s">
        <v>10777</v>
      </c>
      <c r="H2" s="32" t="s">
        <v>10779</v>
      </c>
      <c r="I2" s="28" t="s">
        <v>10749</v>
      </c>
      <c r="J2" s="28" t="s">
        <v>10783</v>
      </c>
      <c r="K2" s="28" t="s">
        <v>10770</v>
      </c>
      <c r="L2" s="28" t="s">
        <v>10771</v>
      </c>
      <c r="M2" s="28" t="s">
        <v>10772</v>
      </c>
      <c r="N2" s="28" t="s">
        <v>10773</v>
      </c>
      <c r="O2" s="28"/>
      <c r="P2" s="28"/>
      <c r="Q2" s="28" t="s">
        <v>10772</v>
      </c>
      <c r="R2" s="28" t="s">
        <v>10773</v>
      </c>
      <c r="S2" s="28"/>
      <c r="T2" s="28"/>
      <c r="U2" t="s">
        <v>10784</v>
      </c>
      <c r="V2" s="28" t="s">
        <v>10783</v>
      </c>
    </row>
    <row r="3" spans="1:22">
      <c r="A3" s="9" t="s">
        <v>8598</v>
      </c>
      <c r="B3" s="10" t="s">
        <v>8599</v>
      </c>
      <c r="C3" s="10" t="s">
        <v>7372</v>
      </c>
      <c r="D3" s="10" t="s">
        <v>7372</v>
      </c>
      <c r="E3" s="11">
        <f>MATCH(D3,thermique[LIBELLE],0)</f>
        <v>156</v>
      </c>
      <c r="F3" s="33">
        <f>INDEX(thermique[x],Groupes!E3)</f>
        <v>514584.02516260499</v>
      </c>
      <c r="G3" s="33">
        <f>INDEX(thermique[y],Groupes!E3)</f>
        <v>6931633.3210302796</v>
      </c>
      <c r="H3" s="33">
        <f>INDEX(thermique[TENSION_RACCO],Groupes!E3)</f>
        <v>225</v>
      </c>
      <c r="I3" t="str">
        <f>INDEX(thermique[CODNAT_RACCO],Groupes!E3)</f>
        <v>AMFAR</v>
      </c>
      <c r="J3" t="s">
        <v>7371</v>
      </c>
      <c r="K3" s="30">
        <f>INDEX(postes_1[x],MATCH(J3,postes_1[CODNAT],0))</f>
        <v>498380.28999999899</v>
      </c>
      <c r="L3" s="30">
        <f>INDEX(postes_1[y],MATCH(J3,postes_1[CODNAT],0))</f>
        <v>6936247.5300000003</v>
      </c>
      <c r="M3" s="30">
        <f t="array" ref="M3">SQRT(MIN((K3-Lines[x_debut])*(K3-Lines[x_debut])+(L3-Lines[y_debut])*(L3-Lines[y_debut])))</f>
        <v>2610.3106844165331</v>
      </c>
      <c r="N3" s="30">
        <f t="array" ref="N3">SQRT(MIN((K3-Lines[x_fin])*(K3-Lines[x_fin])+(L3-Lines[y_fin])*(L3-Lines[y_fin])))</f>
        <v>2610.3106844165331</v>
      </c>
      <c r="O3" s="30" t="str">
        <f t="array" ref="O3">INDEX(Lines[codeNat_debut],MATCH(M3,SQRT((K3-Lines[x_debut])*(K3-Lines[x_debut])+(L3-Lines[y_debut])*(L3-Lines[y_debut])),0))</f>
        <v>P.SEP</v>
      </c>
      <c r="P3" s="30" t="str">
        <f t="array" ref="P3">INDEX(Lines[codeNat_fin],MATCH(N3,SQRT((K3-Lines[x_fin])*(K3-Lines[x_fin])+(L3-Lines[y_fin])*(L3-Lines[y_fin])),0))</f>
        <v>P.SEP</v>
      </c>
      <c r="Q3" s="30">
        <f t="array" ref="Q3">SQRT(MIN((F3-Lines[x_debut])*(F3-Lines[x_debut])+(G3-Lines[y_debut])*(G3-Lines[y_debut])))</f>
        <v>8290.1622714107561</v>
      </c>
      <c r="R3" s="30">
        <f t="array" ref="R3">SQRT(MIN((F3-Lines[x_fin])*(F3-Lines[x_fin])+(G3-Lines[y_fin])*(G3-Lines[y_fin])))</f>
        <v>10638.873772156105</v>
      </c>
      <c r="S3" s="30" t="str">
        <f t="array" ref="S3">INDEX(Lines[codeNat_debut],MATCH(Q3,SQRT((F3-Lines[x_debut])*(F3-Lines[x_debut])+(G3-Lines[y_debut])*(G3-Lines[y_debut])),0))</f>
        <v>P.JER</v>
      </c>
      <c r="T3" s="30" t="str">
        <f t="array" ref="T3">INDEX(Lines[codeNat_fin],MATCH(R3,SQRT((F3-Lines[x_fin])*(F3-Lines[x_fin])+(G3-Lines[y_fin])*(G3-Lines[y_fin])),0))</f>
        <v>SANDO</v>
      </c>
      <c r="U3" s="30">
        <f t="array" ref="U3">MIN(IFERROR(M3:N3,100000),IFERROR(Q3:R3,100000))</f>
        <v>2610.3106844165331</v>
      </c>
      <c r="V3" t="str">
        <f>IF(U3=M3,O3,IF(U3=N3,P3,IF(U3=Q3,S3,IF(U3=R3,T3))))</f>
        <v>P.SEP</v>
      </c>
    </row>
    <row r="4" spans="1:22">
      <c r="A4" s="12" t="s">
        <v>8598</v>
      </c>
      <c r="B4" s="13" t="s">
        <v>8600</v>
      </c>
      <c r="C4" s="13" t="s">
        <v>7372</v>
      </c>
      <c r="D4" s="13" t="s">
        <v>7372</v>
      </c>
      <c r="E4" s="11">
        <f>MATCH(D4,thermique[LIBELLE],0)</f>
        <v>156</v>
      </c>
      <c r="F4" s="33">
        <f>INDEX(thermique[x],Groupes!E4)</f>
        <v>514584.02516260499</v>
      </c>
      <c r="G4" s="33">
        <f>INDEX(thermique[y],Groupes!E4)</f>
        <v>6931633.3210302796</v>
      </c>
      <c r="H4" s="33">
        <f>INDEX(thermique[TENSION_RACCO],Groupes!E4)</f>
        <v>225</v>
      </c>
      <c r="I4" t="str">
        <f>INDEX(thermique[CODNAT_RACCO],Groupes!E4)</f>
        <v>AMFAR</v>
      </c>
      <c r="J4" t="s">
        <v>7371</v>
      </c>
      <c r="K4" s="30">
        <f>INDEX(postes_1[x],MATCH(J4,postes_1[CODNAT],0))</f>
        <v>498380.28999999899</v>
      </c>
      <c r="L4" s="30">
        <f>INDEX(postes_1[y],MATCH(J4,postes_1[CODNAT],0))</f>
        <v>6936247.5300000003</v>
      </c>
      <c r="M4" s="30">
        <f t="array" ref="M4">SQRT(MIN((K4-Lines[x_debut])*(K4-Lines[x_debut])+(L4-Lines[y_debut])*(L4-Lines[y_debut])))</f>
        <v>2610.3106844165331</v>
      </c>
      <c r="N4" s="30">
        <f t="array" ref="N4">SQRT(MIN((K4-Lines[x_fin])*(K4-Lines[x_fin])+(L4-Lines[y_fin])*(L4-Lines[y_fin])))</f>
        <v>2610.3106844165331</v>
      </c>
      <c r="O4" s="30" t="str">
        <f t="array" ref="O4">INDEX(Lines[codeNat_debut],MATCH(M4,SQRT((K4-Lines[x_debut])*(K4-Lines[x_debut])+(L4-Lines[y_debut])*(L4-Lines[y_debut])),0))</f>
        <v>P.SEP</v>
      </c>
      <c r="P4" s="30" t="str">
        <f t="array" ref="P4">INDEX(Lines[codeNat_fin],MATCH(N4,SQRT((K4-Lines[x_fin])*(K4-Lines[x_fin])+(L4-Lines[y_fin])*(L4-Lines[y_fin])),0))</f>
        <v>P.SEP</v>
      </c>
      <c r="Q4" s="30">
        <f t="array" ref="Q4">SQRT(MIN((F4-Lines[x_debut])*(F4-Lines[x_debut])+(G4-Lines[y_debut])*(G4-Lines[y_debut])))</f>
        <v>8290.1622714107561</v>
      </c>
      <c r="R4" s="30">
        <f t="array" ref="R4">SQRT(MIN((F4-Lines[x_fin])*(F4-Lines[x_fin])+(G4-Lines[y_fin])*(G4-Lines[y_fin])))</f>
        <v>10638.873772156105</v>
      </c>
      <c r="S4" s="30" t="str">
        <f t="array" ref="S4">INDEX(Lines[codeNat_debut],MATCH(Q4,SQRT((F4-Lines[x_debut])*(F4-Lines[x_debut])+(G4-Lines[y_debut])*(G4-Lines[y_debut])),0))</f>
        <v>P.JER</v>
      </c>
      <c r="T4" s="30" t="str">
        <f t="array" ref="T4">INDEX(Lines[codeNat_fin],MATCH(R4,SQRT((F4-Lines[x_fin])*(F4-Lines[x_fin])+(G4-Lines[y_fin])*(G4-Lines[y_fin])),0))</f>
        <v>SANDO</v>
      </c>
      <c r="U4" s="30">
        <f t="array" ref="U4">MIN(IFERROR(M4:N4,100000),IFERROR(Q4:R4,100000))</f>
        <v>2610.3106844165331</v>
      </c>
      <c r="V4" t="str">
        <f t="shared" ref="V4:V67" si="0">IF(U4=M4,O4,IF(U4=N4,P4,IF(U4=Q4,S4,IF(U4=R4,T4))))</f>
        <v>P.SEP</v>
      </c>
    </row>
    <row r="5" spans="1:22">
      <c r="A5" s="9" t="s">
        <v>8598</v>
      </c>
      <c r="B5" s="10" t="s">
        <v>8601</v>
      </c>
      <c r="C5" s="10" t="s">
        <v>6496</v>
      </c>
      <c r="D5" s="10" t="s">
        <v>6496</v>
      </c>
      <c r="E5" s="11">
        <f>MATCH(D5,thermique[LIBELLE],0)</f>
        <v>25</v>
      </c>
      <c r="F5" s="33">
        <f>INDEX(thermique[x],Groupes!E5)</f>
        <v>926095.03607427003</v>
      </c>
      <c r="G5" s="33">
        <f>INDEX(thermique[y],Groupes!E5)</f>
        <v>6869995.4562419504</v>
      </c>
      <c r="H5" s="33">
        <f>INDEX(thermique[TENSION_RACCO],Groupes!E5)</f>
        <v>225</v>
      </c>
      <c r="I5" t="str">
        <f>INDEX(thermique[CODNAT_RACCO],Groupes!E5)</f>
        <v>BLENO</v>
      </c>
      <c r="J5" t="s">
        <v>6495</v>
      </c>
      <c r="K5" s="30">
        <f>INDEX(postes_1[x],MATCH(J5,postes_1[CODNAT],0))</f>
        <v>925991.96000000101</v>
      </c>
      <c r="L5" s="30">
        <f>INDEX(postes_1[y],MATCH(J5,postes_1[CODNAT],0))</f>
        <v>6867474.5599999996</v>
      </c>
      <c r="M5" s="30">
        <f t="array" ref="M5">SQRT(MIN((K5-Lines[x_debut])*(K5-Lines[x_debut])+(L5-Lines[y_debut])*(L5-Lines[y_debut])))</f>
        <v>1623.1509279460681</v>
      </c>
      <c r="N5" s="30">
        <f t="array" ref="N5">SQRT(MIN((K5-Lines[x_fin])*(K5-Lines[x_fin])+(L5-Lines[y_fin])*(L5-Lines[y_fin])))</f>
        <v>10210.623828561655</v>
      </c>
      <c r="O5" s="30" t="str">
        <f t="array" ref="O5">INDEX(Lines[codeNat_debut],MATCH(M5,SQRT((K5-Lines[x_debut])*(K5-Lines[x_debut])+(L5-Lines[y_debut])*(L5-Lines[y_debut])),0))</f>
        <v>BEZAU</v>
      </c>
      <c r="P5" s="30" t="str">
        <f t="array" ref="P5">INDEX(Lines[codeNat_fin],MATCH(N5,SQRT((K5-Lines[x_fin])*(K5-Lines[x_fin])+(L5-Lines[y_fin])*(L5-Lines[y_fin])),0))</f>
        <v>VANDI</v>
      </c>
      <c r="Q5" s="30">
        <f t="array" ref="Q5">SQRT(MIN((F5-Lines[x_debut])*(F5-Lines[x_debut])+(G5-Lines[y_debut])*(G5-Lines[y_debut])))</f>
        <v>3774.746950265027</v>
      </c>
      <c r="R5" s="30">
        <f t="array" ref="R5">SQRT(MIN((F5-Lines[x_fin])*(F5-Lines[x_fin])+(G5-Lines[y_fin])*(G5-Lines[y_fin])))</f>
        <v>8111.7339419323289</v>
      </c>
      <c r="S5" s="30" t="str">
        <f t="array" ref="S5">INDEX(Lines[codeNat_debut],MATCH(Q5,SQRT((F5-Lines[x_debut])*(F5-Lines[x_debut])+(G5-Lines[y_debut])*(G5-Lines[y_debut])),0))</f>
        <v>BEZAU</v>
      </c>
      <c r="T5" s="30" t="str">
        <f t="array" ref="T5">INDEX(Lines[codeNat_fin],MATCH(R5,SQRT((F5-Lines[x_fin])*(F5-Lines[x_fin])+(G5-Lines[y_fin])*(G5-Lines[y_fin])),0))</f>
        <v>VANDI</v>
      </c>
      <c r="U5" s="30">
        <f t="array" ref="U5">MIN(IFERROR(M5:N5,100000),IFERROR(Q5:R5,100000))</f>
        <v>1623.1509279460681</v>
      </c>
      <c r="V5" t="str">
        <f t="shared" si="0"/>
        <v>BEZAU</v>
      </c>
    </row>
    <row r="6" spans="1:22">
      <c r="A6" s="12" t="s">
        <v>8598</v>
      </c>
      <c r="B6" s="13" t="s">
        <v>8602</v>
      </c>
      <c r="C6" s="13" t="s">
        <v>6891</v>
      </c>
      <c r="D6" s="13" t="s">
        <v>6891</v>
      </c>
      <c r="E6" s="11">
        <f>MATCH(D6,thermique[LIBELLE],0)</f>
        <v>12</v>
      </c>
      <c r="F6" s="33">
        <f>INDEX(thermique[x],Groupes!E6)</f>
        <v>724416.39819700504</v>
      </c>
      <c r="G6" s="33">
        <f>INDEX(thermique[y],Groupes!E6)</f>
        <v>7013924.9002791001</v>
      </c>
      <c r="H6" s="33">
        <f>INDEX(thermique[TENSION_RACCO],Groupes!E6)</f>
        <v>225</v>
      </c>
      <c r="I6" t="str">
        <f>INDEX(thermique[CODNAT_RACCO],Groupes!E6)</f>
        <v>BOUCH</v>
      </c>
      <c r="J6" t="s">
        <v>6890</v>
      </c>
      <c r="K6" s="30">
        <f>INDEX(postes_1[x],MATCH(J6,postes_1[CODNAT],0))</f>
        <v>722029.71000000101</v>
      </c>
      <c r="L6" s="30">
        <f>INDEX(postes_1[y],MATCH(J6,postes_1[CODNAT],0))</f>
        <v>7022303.5</v>
      </c>
      <c r="M6" s="30">
        <f t="array" ref="M6">SQRT(MIN((K6-Lines[x_debut])*(K6-Lines[x_debut])+(L6-Lines[y_debut])*(L6-Lines[y_debut])))</f>
        <v>1237.7221627661279</v>
      </c>
      <c r="N6" s="30">
        <f t="array" ref="N6">SQRT(MIN((K6-Lines[x_fin])*(K6-Lines[x_fin])+(L6-Lines[y_fin])*(L6-Lines[y_fin])))</f>
        <v>1237.7221627661279</v>
      </c>
      <c r="O6" s="30" t="str">
        <f t="array" ref="O6">INDEX(Lines[codeNat_debut],MATCH(M6,SQRT((K6-Lines[x_debut])*(K6-Lines[x_debut])+(L6-Lines[y_debut])*(L6-Lines[y_debut])),0))</f>
        <v>MASTA</v>
      </c>
      <c r="P6" s="30" t="str">
        <f t="array" ref="P6">INDEX(Lines[codeNat_fin],MATCH(N6,SQRT((K6-Lines[x_fin])*(K6-Lines[x_fin])+(L6-Lines[y_fin])*(L6-Lines[y_fin])),0))</f>
        <v>MASTA</v>
      </c>
      <c r="Q6" s="30">
        <f t="array" ref="Q6">SQRT(MIN((F6-Lines[x_debut])*(F6-Lines[x_debut])+(G6-Lines[y_debut])*(G6-Lines[y_debut])))</f>
        <v>9030.301921795739</v>
      </c>
      <c r="R6" s="30">
        <f t="array" ref="R6">SQRT(MIN((F6-Lines[x_fin])*(F6-Lines[x_fin])+(G6-Lines[y_fin])*(G6-Lines[y_fin])))</f>
        <v>9030.301921795739</v>
      </c>
      <c r="S6" s="30" t="str">
        <f t="array" ref="S6">INDEX(Lines[codeNat_debut],MATCH(Q6,SQRT((F6-Lines[x_debut])*(F6-Lines[x_debut])+(G6-Lines[y_debut])*(G6-Lines[y_debut])),0))</f>
        <v>MASTA</v>
      </c>
      <c r="T6" s="30" t="str">
        <f t="array" ref="T6">INDEX(Lines[codeNat_fin],MATCH(R6,SQRT((F6-Lines[x_fin])*(F6-Lines[x_fin])+(G6-Lines[y_fin])*(G6-Lines[y_fin])),0))</f>
        <v>MASTA</v>
      </c>
      <c r="U6" s="30">
        <f t="array" ref="U6">MIN(IFERROR(M6:N6,100000),IFERROR(Q6:R6,100000))</f>
        <v>1237.7221627661279</v>
      </c>
      <c r="V6" t="str">
        <f t="shared" si="0"/>
        <v>MASTA</v>
      </c>
    </row>
    <row r="7" spans="1:22">
      <c r="A7" s="9" t="s">
        <v>8598</v>
      </c>
      <c r="B7" s="10" t="s">
        <v>8603</v>
      </c>
      <c r="C7" s="10" t="s">
        <v>8763</v>
      </c>
      <c r="D7" s="10" t="s">
        <v>8763</v>
      </c>
      <c r="E7" s="11" t="e">
        <f>MATCH(D7,thermique[LIBELLE],0)</f>
        <v>#N/A</v>
      </c>
      <c r="F7" s="33" t="e">
        <f>INDEX(thermique[x],Groupes!E7)</f>
        <v>#N/A</v>
      </c>
      <c r="G7" s="33" t="e">
        <f>INDEX(thermique[y],Groupes!E7)</f>
        <v>#N/A</v>
      </c>
      <c r="H7" s="33" t="e">
        <f>INDEX(thermique[TENSION_RACCO],Groupes!E7)</f>
        <v>#N/A</v>
      </c>
      <c r="I7" t="e">
        <f>INDEX(thermique[CODNAT_RACCO],Groupes!E7)</f>
        <v>#N/A</v>
      </c>
      <c r="J7" t="s">
        <v>1819</v>
      </c>
      <c r="K7" s="30">
        <f>INDEX(postes_1[x],MATCH(J7,postes_1[CODNAT],0))</f>
        <v>851348.43</v>
      </c>
      <c r="L7" s="30">
        <f>INDEX(postes_1[y],MATCH(J7,postes_1[CODNAT],0))</f>
        <v>6258398.6699999999</v>
      </c>
      <c r="M7" s="30">
        <f t="array" ref="M7">SQRT(MIN((K7-Lines[x_debut])*(K7-Lines[x_debut])+(L7-Lines[y_debut])*(L7-Lines[y_debut])))</f>
        <v>2905.883883864441</v>
      </c>
      <c r="N7" s="30">
        <f t="array" ref="N7">SQRT(MIN((K7-Lines[x_fin])*(K7-Lines[x_fin])+(L7-Lines[y_fin])*(L7-Lines[y_fin])))</f>
        <v>6035.6599331148645</v>
      </c>
      <c r="O7" s="30" t="str">
        <f t="array" ref="O7">INDEX(Lines[codeNat_debut],MATCH(M7,SQRT((K7-Lines[x_debut])*(K7-Lines[x_debut])+(L7-Lines[y_debut])*(L7-Lines[y_debut])),0))</f>
        <v>DARSE</v>
      </c>
      <c r="P7" s="30" t="str">
        <f t="array" ref="P7">INDEX(Lines[codeNat_fin],MATCH(N7,SQRT((K7-Lines[x_fin])*(K7-Lines[x_fin])+(L7-Lines[y_fin])*(L7-Lines[y_fin])),0))</f>
        <v>FEUIL</v>
      </c>
      <c r="Q7" s="30" t="e">
        <f t="array" ref="Q7">SQRT(MIN((F7-Lines[x_debut])*(F7-Lines[x_debut])+(G7-Lines[y_debut])*(G7-Lines[y_debut])))</f>
        <v>#N/A</v>
      </c>
      <c r="R7" s="30" t="e">
        <f t="array" ref="R7">SQRT(MIN((F7-Lines[x_fin])*(F7-Lines[x_fin])+(G7-Lines[y_fin])*(G7-Lines[y_fin])))</f>
        <v>#N/A</v>
      </c>
      <c r="S7" s="30" t="e">
        <f t="array" ref="S7">INDEX(Lines[codeNat_debut],MATCH(Q7,SQRT((F7-Lines[x_debut])*(F7-Lines[x_debut])+(G7-Lines[y_debut])*(G7-Lines[y_debut])),0))</f>
        <v>#N/A</v>
      </c>
      <c r="T7" s="30" t="e">
        <f t="array" ref="T7">INDEX(Lines[codeNat_fin],MATCH(R7,SQRT((F7-Lines[x_fin])*(F7-Lines[x_fin])+(G7-Lines[y_fin])*(G7-Lines[y_fin])),0))</f>
        <v>#N/A</v>
      </c>
      <c r="U7" s="30">
        <f t="array" ref="U7">MIN(IFERROR(M7:N7,100000),IFERROR(Q7:R7,100000))</f>
        <v>2905.883883864441</v>
      </c>
      <c r="V7" t="str">
        <f t="shared" si="0"/>
        <v>DARSE</v>
      </c>
    </row>
    <row r="8" spans="1:22">
      <c r="A8" s="12" t="s">
        <v>8598</v>
      </c>
      <c r="B8" s="13" t="s">
        <v>8455</v>
      </c>
      <c r="C8" s="13" t="s">
        <v>8764</v>
      </c>
      <c r="D8" s="13" t="s">
        <v>8764</v>
      </c>
      <c r="E8" s="11" t="e">
        <f>MATCH(D8,thermique[LIBELLE],0)</f>
        <v>#N/A</v>
      </c>
      <c r="F8" s="33" t="e">
        <f>INDEX(thermique[x],Groupes!E8)</f>
        <v>#N/A</v>
      </c>
      <c r="G8" s="33" t="e">
        <f>INDEX(thermique[y],Groupes!E8)</f>
        <v>#N/A</v>
      </c>
      <c r="H8" s="33" t="e">
        <f>INDEX(thermique[TENSION_RACCO],Groupes!E8)</f>
        <v>#N/A</v>
      </c>
      <c r="I8" t="e">
        <f>INDEX(thermique[CODNAT_RACCO],Groupes!E8)</f>
        <v>#N/A</v>
      </c>
      <c r="J8" t="s">
        <v>1819</v>
      </c>
      <c r="K8" s="30">
        <f>INDEX(postes_1[x],MATCH(J8,postes_1[CODNAT],0))</f>
        <v>851348.43</v>
      </c>
      <c r="L8" s="30">
        <f>INDEX(postes_1[y],MATCH(J8,postes_1[CODNAT],0))</f>
        <v>6258398.6699999999</v>
      </c>
      <c r="M8" s="30">
        <f t="array" ref="M8">SQRT(MIN((K8-Lines[x_debut])*(K8-Lines[x_debut])+(L8-Lines[y_debut])*(L8-Lines[y_debut])))</f>
        <v>2905.883883864441</v>
      </c>
      <c r="N8" s="30">
        <f t="array" ref="N8">SQRT(MIN((K8-Lines[x_fin])*(K8-Lines[x_fin])+(L8-Lines[y_fin])*(L8-Lines[y_fin])))</f>
        <v>6035.6599331148645</v>
      </c>
      <c r="O8" s="30" t="str">
        <f t="array" ref="O8">INDEX(Lines[codeNat_debut],MATCH(M8,SQRT((K8-Lines[x_debut])*(K8-Lines[x_debut])+(L8-Lines[y_debut])*(L8-Lines[y_debut])),0))</f>
        <v>DARSE</v>
      </c>
      <c r="P8" s="30" t="str">
        <f t="array" ref="P8">INDEX(Lines[codeNat_fin],MATCH(N8,SQRT((K8-Lines[x_fin])*(K8-Lines[x_fin])+(L8-Lines[y_fin])*(L8-Lines[y_fin])),0))</f>
        <v>FEUIL</v>
      </c>
      <c r="Q8" s="30" t="e">
        <f t="array" ref="Q8">SQRT(MIN((F8-Lines[x_debut])*(F8-Lines[x_debut])+(G8-Lines[y_debut])*(G8-Lines[y_debut])))</f>
        <v>#N/A</v>
      </c>
      <c r="R8" s="30" t="e">
        <f t="array" ref="R8">SQRT(MIN((F8-Lines[x_fin])*(F8-Lines[x_fin])+(G8-Lines[y_fin])*(G8-Lines[y_fin])))</f>
        <v>#N/A</v>
      </c>
      <c r="S8" s="30" t="e">
        <f t="array" ref="S8">INDEX(Lines[codeNat_debut],MATCH(Q8,SQRT((F8-Lines[x_debut])*(F8-Lines[x_debut])+(G8-Lines[y_debut])*(G8-Lines[y_debut])),0))</f>
        <v>#N/A</v>
      </c>
      <c r="T8" s="30" t="e">
        <f t="array" ref="T8">INDEX(Lines[codeNat_fin],MATCH(R8,SQRT((F8-Lines[x_fin])*(F8-Lines[x_fin])+(G8-Lines[y_fin])*(G8-Lines[y_fin])),0))</f>
        <v>#N/A</v>
      </c>
      <c r="U8" s="30">
        <f t="array" ref="U8">MIN(IFERROR(M8:N8,100000),IFERROR(Q8:R8,100000))</f>
        <v>2905.883883864441</v>
      </c>
      <c r="V8" t="str">
        <f t="shared" si="0"/>
        <v>DARSE</v>
      </c>
    </row>
    <row r="9" spans="1:22">
      <c r="A9" s="9" t="s">
        <v>8598</v>
      </c>
      <c r="B9" s="10" t="s">
        <v>8604</v>
      </c>
      <c r="C9" s="10" t="s">
        <v>8765</v>
      </c>
      <c r="D9" s="10" t="s">
        <v>8765</v>
      </c>
      <c r="E9" s="11" t="e">
        <f>MATCH(D9,thermique[LIBELLE],0)</f>
        <v>#N/A</v>
      </c>
      <c r="F9" s="33" t="e">
        <f>INDEX(thermique[x],Groupes!E9)</f>
        <v>#N/A</v>
      </c>
      <c r="G9" s="33" t="e">
        <f>INDEX(thermique[y],Groupes!E9)</f>
        <v>#N/A</v>
      </c>
      <c r="H9" s="33" t="e">
        <f>INDEX(thermique[TENSION_RACCO],Groupes!E9)</f>
        <v>#N/A</v>
      </c>
      <c r="I9" t="e">
        <f>INDEX(thermique[CODNAT_RACCO],Groupes!E9)</f>
        <v>#N/A</v>
      </c>
      <c r="J9" t="s">
        <v>1819</v>
      </c>
      <c r="K9" s="30">
        <f>INDEX(postes_1[x],MATCH(J9,postes_1[CODNAT],0))</f>
        <v>851348.43</v>
      </c>
      <c r="L9" s="30">
        <f>INDEX(postes_1[y],MATCH(J9,postes_1[CODNAT],0))</f>
        <v>6258398.6699999999</v>
      </c>
      <c r="M9" s="30">
        <f t="array" ref="M9">SQRT(MIN((K9-Lines[x_debut])*(K9-Lines[x_debut])+(L9-Lines[y_debut])*(L9-Lines[y_debut])))</f>
        <v>2905.883883864441</v>
      </c>
      <c r="N9" s="30">
        <f t="array" ref="N9">SQRT(MIN((K9-Lines[x_fin])*(K9-Lines[x_fin])+(L9-Lines[y_fin])*(L9-Lines[y_fin])))</f>
        <v>6035.6599331148645</v>
      </c>
      <c r="O9" s="30" t="str">
        <f t="array" ref="O9">INDEX(Lines[codeNat_debut],MATCH(M9,SQRT((K9-Lines[x_debut])*(K9-Lines[x_debut])+(L9-Lines[y_debut])*(L9-Lines[y_debut])),0))</f>
        <v>DARSE</v>
      </c>
      <c r="P9" s="30" t="str">
        <f t="array" ref="P9">INDEX(Lines[codeNat_fin],MATCH(N9,SQRT((K9-Lines[x_fin])*(K9-Lines[x_fin])+(L9-Lines[y_fin])*(L9-Lines[y_fin])),0))</f>
        <v>FEUIL</v>
      </c>
      <c r="Q9" s="30" t="e">
        <f t="array" ref="Q9">SQRT(MIN((F9-Lines[x_debut])*(F9-Lines[x_debut])+(G9-Lines[y_debut])*(G9-Lines[y_debut])))</f>
        <v>#N/A</v>
      </c>
      <c r="R9" s="30" t="e">
        <f t="array" ref="R9">SQRT(MIN((F9-Lines[x_fin])*(F9-Lines[x_fin])+(G9-Lines[y_fin])*(G9-Lines[y_fin])))</f>
        <v>#N/A</v>
      </c>
      <c r="S9" s="30" t="e">
        <f t="array" ref="S9">INDEX(Lines[codeNat_debut],MATCH(Q9,SQRT((F9-Lines[x_debut])*(F9-Lines[x_debut])+(G9-Lines[y_debut])*(G9-Lines[y_debut])),0))</f>
        <v>#N/A</v>
      </c>
      <c r="T9" s="30" t="e">
        <f t="array" ref="T9">INDEX(Lines[codeNat_fin],MATCH(R9,SQRT((F9-Lines[x_fin])*(F9-Lines[x_fin])+(G9-Lines[y_fin])*(G9-Lines[y_fin])),0))</f>
        <v>#N/A</v>
      </c>
      <c r="U9" s="30">
        <f t="array" ref="U9">MIN(IFERROR(M9:N9,100000),IFERROR(Q9:R9,100000))</f>
        <v>2905.883883864441</v>
      </c>
      <c r="V9" t="str">
        <f t="shared" si="0"/>
        <v>DARSE</v>
      </c>
    </row>
    <row r="10" spans="1:22">
      <c r="A10" s="12" t="s">
        <v>8598</v>
      </c>
      <c r="B10" s="13" t="s">
        <v>8605</v>
      </c>
      <c r="C10" s="13" t="s">
        <v>8766</v>
      </c>
      <c r="D10" s="13" t="s">
        <v>5985</v>
      </c>
      <c r="E10" s="11" t="e">
        <f>MATCH(D10,thermique[LIBELLE],0)</f>
        <v>#N/A</v>
      </c>
      <c r="F10" s="33" t="e">
        <f>INDEX(thermique[x],Groupes!E10)</f>
        <v>#N/A</v>
      </c>
      <c r="G10" s="33" t="e">
        <f>INDEX(thermique[y],Groupes!E10)</f>
        <v>#N/A</v>
      </c>
      <c r="H10" s="33" t="e">
        <f>INDEX(thermique[TENSION_RACCO],Groupes!E10)</f>
        <v>#N/A</v>
      </c>
      <c r="I10" t="e">
        <f>INDEX(thermique[CODNAT_RACCO],Groupes!E10)</f>
        <v>#N/A</v>
      </c>
      <c r="J10" t="s">
        <v>5984</v>
      </c>
      <c r="K10" s="30">
        <f>INDEX(postes_1[x],MATCH(J10,postes_1[CODNAT],0))</f>
        <v>914627.46000000101</v>
      </c>
      <c r="L10" s="30">
        <f>INDEX(postes_1[y],MATCH(J10,postes_1[CODNAT],0))</f>
        <v>6847506.5800000001</v>
      </c>
      <c r="M10" s="30">
        <f t="array" ref="M10">SQRT(MIN((K10-Lines[x_debut])*(K10-Lines[x_debut])+(L10-Lines[y_debut])*(L10-Lines[y_debut])))</f>
        <v>0</v>
      </c>
      <c r="N10" s="30">
        <f t="array" ref="N10">SQRT(MIN((K10-Lines[x_fin])*(K10-Lines[x_fin])+(L10-Lines[y_fin])*(L10-Lines[y_fin])))</f>
        <v>0</v>
      </c>
      <c r="O10" s="30" t="str">
        <f t="array" ref="O10">INDEX(Lines[codeNat_debut],MATCH(M10,SQRT((K10-Lines[x_debut])*(K10-Lines[x_debut])+(L10-Lines[y_debut])*(L10-Lines[y_debut])),0))</f>
        <v>C.MET</v>
      </c>
      <c r="P10" s="30" t="str">
        <f t="array" ref="P10">INDEX(Lines[codeNat_fin],MATCH(N10,SQRT((K10-Lines[x_fin])*(K10-Lines[x_fin])+(L10-Lines[y_fin])*(L10-Lines[y_fin])),0))</f>
        <v>C.MET</v>
      </c>
      <c r="Q10" s="30" t="e">
        <f t="array" ref="Q10">SQRT(MIN((F10-Lines[x_debut])*(F10-Lines[x_debut])+(G10-Lines[y_debut])*(G10-Lines[y_debut])))</f>
        <v>#N/A</v>
      </c>
      <c r="R10" s="30" t="e">
        <f t="array" ref="R10">SQRT(MIN((F10-Lines[x_fin])*(F10-Lines[x_fin])+(G10-Lines[y_fin])*(G10-Lines[y_fin])))</f>
        <v>#N/A</v>
      </c>
      <c r="S10" s="30" t="e">
        <f t="array" ref="S10">INDEX(Lines[codeNat_debut],MATCH(Q10,SQRT((F10-Lines[x_debut])*(F10-Lines[x_debut])+(G10-Lines[y_debut])*(G10-Lines[y_debut])),0))</f>
        <v>#N/A</v>
      </c>
      <c r="T10" s="30" t="e">
        <f t="array" ref="T10">INDEX(Lines[codeNat_fin],MATCH(R10,SQRT((F10-Lines[x_fin])*(F10-Lines[x_fin])+(G10-Lines[y_fin])*(G10-Lines[y_fin])),0))</f>
        <v>#N/A</v>
      </c>
      <c r="U10" s="30">
        <f t="array" ref="U10">MIN(IFERROR(M10:N10,100000),IFERROR(Q10:R10,100000))</f>
        <v>0</v>
      </c>
      <c r="V10" t="str">
        <f t="shared" si="0"/>
        <v>C.MET</v>
      </c>
    </row>
    <row r="11" spans="1:22">
      <c r="A11" s="9" t="s">
        <v>8598</v>
      </c>
      <c r="B11" s="10" t="s">
        <v>8606</v>
      </c>
      <c r="C11" s="10" t="s">
        <v>8767</v>
      </c>
      <c r="D11" s="10" t="s">
        <v>8767</v>
      </c>
      <c r="E11" s="11" t="e">
        <f>MATCH(D11,thermique[LIBELLE],0)</f>
        <v>#N/A</v>
      </c>
      <c r="F11" s="33" t="e">
        <f>INDEX(thermique[x],Groupes!E11)</f>
        <v>#N/A</v>
      </c>
      <c r="G11" s="33" t="e">
        <f>INDEX(thermique[y],Groupes!E11)</f>
        <v>#N/A</v>
      </c>
      <c r="H11" s="33" t="e">
        <f>INDEX(thermique[TENSION_RACCO],Groupes!E11)</f>
        <v>#N/A</v>
      </c>
      <c r="I11" t="e">
        <f>INDEX(thermique[CODNAT_RACCO],Groupes!E11)</f>
        <v>#N/A</v>
      </c>
      <c r="J11" t="s">
        <v>3744</v>
      </c>
      <c r="K11" s="30">
        <f>INDEX(postes_1[x],MATCH(J11,postes_1[CODNAT],0))</f>
        <v>650573.09000000404</v>
      </c>
      <c r="L11" s="30">
        <f>INDEX(postes_1[y],MATCH(J11,postes_1[CODNAT],0))</f>
        <v>7105183.9199999999</v>
      </c>
      <c r="M11" s="30">
        <f t="array" ref="M11">SQRT(MIN((K11-Lines[x_debut])*(K11-Lines[x_debut])+(L11-Lines[y_debut])*(L11-Lines[y_debut])))</f>
        <v>3290.7982866347975</v>
      </c>
      <c r="N11" s="30">
        <f t="array" ref="N11">SQRT(MIN((K11-Lines[x_fin])*(K11-Lines[x_fin])+(L11-Lines[y_fin])*(L11-Lines[y_fin])))</f>
        <v>13963.547614880399</v>
      </c>
      <c r="O11" s="30" t="str">
        <f t="array" ref="O11">INDEX(Lines[codeNat_debut],MATCH(M11,SQRT((K11-Lines[x_debut])*(K11-Lines[x_debut])+(L11-Lines[y_debut])*(L11-Lines[y_debut])),0))</f>
        <v>G.SYN</v>
      </c>
      <c r="P11" s="30" t="str">
        <f t="array" ref="P11">INDEX(Lines[codeNat_fin],MATCH(N11,SQRT((K11-Lines[x_fin])*(K11-Lines[x_fin])+(L11-Lines[y_fin])*(L11-Lines[y_fin])),0))</f>
        <v>WARAN</v>
      </c>
      <c r="Q11" s="30" t="e">
        <f t="array" ref="Q11">SQRT(MIN((F11-Lines[x_debut])*(F11-Lines[x_debut])+(G11-Lines[y_debut])*(G11-Lines[y_debut])))</f>
        <v>#N/A</v>
      </c>
      <c r="R11" s="30" t="e">
        <f t="array" ref="R11">SQRT(MIN((F11-Lines[x_fin])*(F11-Lines[x_fin])+(G11-Lines[y_fin])*(G11-Lines[y_fin])))</f>
        <v>#N/A</v>
      </c>
      <c r="S11" s="30" t="e">
        <f t="array" ref="S11">INDEX(Lines[codeNat_debut],MATCH(Q11,SQRT((F11-Lines[x_debut])*(F11-Lines[x_debut])+(G11-Lines[y_debut])*(G11-Lines[y_debut])),0))</f>
        <v>#N/A</v>
      </c>
      <c r="T11" s="30" t="e">
        <f t="array" ref="T11">INDEX(Lines[codeNat_fin],MATCH(R11,SQRT((F11-Lines[x_fin])*(F11-Lines[x_fin])+(G11-Lines[y_fin])*(G11-Lines[y_fin])),0))</f>
        <v>#N/A</v>
      </c>
      <c r="U11" s="30">
        <f t="array" ref="U11">MIN(IFERROR(M11:N11,100000),IFERROR(Q11:R11,100000))</f>
        <v>3290.7982866347975</v>
      </c>
      <c r="V11" t="str">
        <f t="shared" si="0"/>
        <v>G.SYN</v>
      </c>
    </row>
    <row r="12" spans="1:22">
      <c r="A12" s="12" t="s">
        <v>8598</v>
      </c>
      <c r="B12" s="13" t="s">
        <v>8607</v>
      </c>
      <c r="C12" s="13" t="s">
        <v>8767</v>
      </c>
      <c r="D12" s="13" t="s">
        <v>8767</v>
      </c>
      <c r="E12" s="11" t="e">
        <f>MATCH(D12,thermique[LIBELLE],0)</f>
        <v>#N/A</v>
      </c>
      <c r="F12" s="33" t="e">
        <f>INDEX(thermique[x],Groupes!E12)</f>
        <v>#N/A</v>
      </c>
      <c r="G12" s="33" t="e">
        <f>INDEX(thermique[y],Groupes!E12)</f>
        <v>#N/A</v>
      </c>
      <c r="H12" s="33" t="e">
        <f>INDEX(thermique[TENSION_RACCO],Groupes!E12)</f>
        <v>#N/A</v>
      </c>
      <c r="I12" t="e">
        <f>INDEX(thermique[CODNAT_RACCO],Groupes!E12)</f>
        <v>#N/A</v>
      </c>
      <c r="J12" t="s">
        <v>3744</v>
      </c>
      <c r="K12" s="30">
        <f>INDEX(postes_1[x],MATCH(J12,postes_1[CODNAT],0))</f>
        <v>650573.09000000404</v>
      </c>
      <c r="L12" s="30">
        <f>INDEX(postes_1[y],MATCH(J12,postes_1[CODNAT],0))</f>
        <v>7105183.9199999999</v>
      </c>
      <c r="M12" s="30">
        <f t="array" ref="M12">SQRT(MIN((K12-Lines[x_debut])*(K12-Lines[x_debut])+(L12-Lines[y_debut])*(L12-Lines[y_debut])))</f>
        <v>3290.7982866347975</v>
      </c>
      <c r="N12" s="30">
        <f t="array" ref="N12">SQRT(MIN((K12-Lines[x_fin])*(K12-Lines[x_fin])+(L12-Lines[y_fin])*(L12-Lines[y_fin])))</f>
        <v>13963.547614880399</v>
      </c>
      <c r="O12" s="30" t="str">
        <f t="array" ref="O12">INDEX(Lines[codeNat_debut],MATCH(M12,SQRT((K12-Lines[x_debut])*(K12-Lines[x_debut])+(L12-Lines[y_debut])*(L12-Lines[y_debut])),0))</f>
        <v>G.SYN</v>
      </c>
      <c r="P12" s="30" t="str">
        <f t="array" ref="P12">INDEX(Lines[codeNat_fin],MATCH(N12,SQRT((K12-Lines[x_fin])*(K12-Lines[x_fin])+(L12-Lines[y_fin])*(L12-Lines[y_fin])),0))</f>
        <v>WARAN</v>
      </c>
      <c r="Q12" s="30" t="e">
        <f t="array" ref="Q12">SQRT(MIN((F12-Lines[x_debut])*(F12-Lines[x_debut])+(G12-Lines[y_debut])*(G12-Lines[y_debut])))</f>
        <v>#N/A</v>
      </c>
      <c r="R12" s="30" t="e">
        <f t="array" ref="R12">SQRT(MIN((F12-Lines[x_fin])*(F12-Lines[x_fin])+(G12-Lines[y_fin])*(G12-Lines[y_fin])))</f>
        <v>#N/A</v>
      </c>
      <c r="S12" s="30" t="e">
        <f t="array" ref="S12">INDEX(Lines[codeNat_debut],MATCH(Q12,SQRT((F12-Lines[x_debut])*(F12-Lines[x_debut])+(G12-Lines[y_debut])*(G12-Lines[y_debut])),0))</f>
        <v>#N/A</v>
      </c>
      <c r="T12" s="30" t="e">
        <f t="array" ref="T12">INDEX(Lines[codeNat_fin],MATCH(R12,SQRT((F12-Lines[x_fin])*(F12-Lines[x_fin])+(G12-Lines[y_fin])*(G12-Lines[y_fin])),0))</f>
        <v>#N/A</v>
      </c>
      <c r="U12" s="30">
        <f t="array" ref="U12">MIN(IFERROR(M12:N12,100000),IFERROR(Q12:R12,100000))</f>
        <v>3290.7982866347975</v>
      </c>
      <c r="V12" t="str">
        <f t="shared" si="0"/>
        <v>G.SYN</v>
      </c>
    </row>
    <row r="13" spans="1:22">
      <c r="A13" s="9" t="s">
        <v>8598</v>
      </c>
      <c r="B13" s="10" t="s">
        <v>8608</v>
      </c>
      <c r="C13" s="10" t="s">
        <v>8768</v>
      </c>
      <c r="D13" s="10" t="s">
        <v>8768</v>
      </c>
      <c r="E13" s="11" t="e">
        <f>MATCH(D13,thermique[LIBELLE],0)</f>
        <v>#N/A</v>
      </c>
      <c r="F13" s="33" t="e">
        <f>INDEX(thermique[x],Groupes!E13)</f>
        <v>#N/A</v>
      </c>
      <c r="G13" s="33" t="e">
        <f>INDEX(thermique[y],Groupes!E13)</f>
        <v>#N/A</v>
      </c>
      <c r="H13" s="33" t="e">
        <f>INDEX(thermique[TENSION_RACCO],Groupes!E13)</f>
        <v>#N/A</v>
      </c>
      <c r="I13" t="e">
        <f>INDEX(thermique[CODNAT_RACCO],Groupes!E13)</f>
        <v>#N/A</v>
      </c>
      <c r="J13" t="s">
        <v>3744</v>
      </c>
      <c r="K13" s="30">
        <f>INDEX(postes_1[x],MATCH(J13,postes_1[CODNAT],0))</f>
        <v>650573.09000000404</v>
      </c>
      <c r="L13" s="30">
        <f>INDEX(postes_1[y],MATCH(J13,postes_1[CODNAT],0))</f>
        <v>7105183.9199999999</v>
      </c>
      <c r="M13" s="30">
        <f t="array" ref="M13">SQRT(MIN((K13-Lines[x_debut])*(K13-Lines[x_debut])+(L13-Lines[y_debut])*(L13-Lines[y_debut])))</f>
        <v>3290.7982866347975</v>
      </c>
      <c r="N13" s="30">
        <f t="array" ref="N13">SQRT(MIN((K13-Lines[x_fin])*(K13-Lines[x_fin])+(L13-Lines[y_fin])*(L13-Lines[y_fin])))</f>
        <v>13963.547614880399</v>
      </c>
      <c r="O13" s="30" t="str">
        <f t="array" ref="O13">INDEX(Lines[codeNat_debut],MATCH(M13,SQRT((K13-Lines[x_debut])*(K13-Lines[x_debut])+(L13-Lines[y_debut])*(L13-Lines[y_debut])),0))</f>
        <v>G.SYN</v>
      </c>
      <c r="P13" s="30" t="str">
        <f t="array" ref="P13">INDEX(Lines[codeNat_fin],MATCH(N13,SQRT((K13-Lines[x_fin])*(K13-Lines[x_fin])+(L13-Lines[y_fin])*(L13-Lines[y_fin])),0))</f>
        <v>WARAN</v>
      </c>
      <c r="Q13" s="30" t="e">
        <f t="array" ref="Q13">SQRT(MIN((F13-Lines[x_debut])*(F13-Lines[x_debut])+(G13-Lines[y_debut])*(G13-Lines[y_debut])))</f>
        <v>#N/A</v>
      </c>
      <c r="R13" s="30" t="e">
        <f t="array" ref="R13">SQRT(MIN((F13-Lines[x_fin])*(F13-Lines[x_fin])+(G13-Lines[y_fin])*(G13-Lines[y_fin])))</f>
        <v>#N/A</v>
      </c>
      <c r="S13" s="30" t="e">
        <f t="array" ref="S13">INDEX(Lines[codeNat_debut],MATCH(Q13,SQRT((F13-Lines[x_debut])*(F13-Lines[x_debut])+(G13-Lines[y_debut])*(G13-Lines[y_debut])),0))</f>
        <v>#N/A</v>
      </c>
      <c r="T13" s="30" t="e">
        <f t="array" ref="T13">INDEX(Lines[codeNat_fin],MATCH(R13,SQRT((F13-Lines[x_fin])*(F13-Lines[x_fin])+(G13-Lines[y_fin])*(G13-Lines[y_fin])),0))</f>
        <v>#N/A</v>
      </c>
      <c r="U13" s="30">
        <f t="array" ref="U13">MIN(IFERROR(M13:N13,100000),IFERROR(Q13:R13,100000))</f>
        <v>3290.7982866347975</v>
      </c>
      <c r="V13" t="str">
        <f t="shared" si="0"/>
        <v>G.SYN</v>
      </c>
    </row>
    <row r="14" spans="1:22">
      <c r="A14" s="12" t="s">
        <v>8598</v>
      </c>
      <c r="B14" s="13" t="s">
        <v>8609</v>
      </c>
      <c r="C14" s="13" t="s">
        <v>8768</v>
      </c>
      <c r="D14" s="13" t="s">
        <v>8768</v>
      </c>
      <c r="E14" s="11" t="e">
        <f>MATCH(D14,thermique[LIBELLE],0)</f>
        <v>#N/A</v>
      </c>
      <c r="F14" s="33" t="e">
        <f>INDEX(thermique[x],Groupes!E14)</f>
        <v>#N/A</v>
      </c>
      <c r="G14" s="33" t="e">
        <f>INDEX(thermique[y],Groupes!E14)</f>
        <v>#N/A</v>
      </c>
      <c r="H14" s="33" t="e">
        <f>INDEX(thermique[TENSION_RACCO],Groupes!E14)</f>
        <v>#N/A</v>
      </c>
      <c r="I14" t="e">
        <f>INDEX(thermique[CODNAT_RACCO],Groupes!E14)</f>
        <v>#N/A</v>
      </c>
      <c r="J14" t="s">
        <v>3744</v>
      </c>
      <c r="K14" s="30">
        <f>INDEX(postes_1[x],MATCH(J14,postes_1[CODNAT],0))</f>
        <v>650573.09000000404</v>
      </c>
      <c r="L14" s="30">
        <f>INDEX(postes_1[y],MATCH(J14,postes_1[CODNAT],0))</f>
        <v>7105183.9199999999</v>
      </c>
      <c r="M14" s="30">
        <f t="array" ref="M14">SQRT(MIN((K14-Lines[x_debut])*(K14-Lines[x_debut])+(L14-Lines[y_debut])*(L14-Lines[y_debut])))</f>
        <v>3290.7982866347975</v>
      </c>
      <c r="N14" s="30">
        <f t="array" ref="N14">SQRT(MIN((K14-Lines[x_fin])*(K14-Lines[x_fin])+(L14-Lines[y_fin])*(L14-Lines[y_fin])))</f>
        <v>13963.547614880399</v>
      </c>
      <c r="O14" s="30" t="str">
        <f t="array" ref="O14">INDEX(Lines[codeNat_debut],MATCH(M14,SQRT((K14-Lines[x_debut])*(K14-Lines[x_debut])+(L14-Lines[y_debut])*(L14-Lines[y_debut])),0))</f>
        <v>G.SYN</v>
      </c>
      <c r="P14" s="30" t="str">
        <f t="array" ref="P14">INDEX(Lines[codeNat_fin],MATCH(N14,SQRT((K14-Lines[x_fin])*(K14-Lines[x_fin])+(L14-Lines[y_fin])*(L14-Lines[y_fin])),0))</f>
        <v>WARAN</v>
      </c>
      <c r="Q14" s="30" t="e">
        <f t="array" ref="Q14">SQRT(MIN((F14-Lines[x_debut])*(F14-Lines[x_debut])+(G14-Lines[y_debut])*(G14-Lines[y_debut])))</f>
        <v>#N/A</v>
      </c>
      <c r="R14" s="30" t="e">
        <f t="array" ref="R14">SQRT(MIN((F14-Lines[x_fin])*(F14-Lines[x_fin])+(G14-Lines[y_fin])*(G14-Lines[y_fin])))</f>
        <v>#N/A</v>
      </c>
      <c r="S14" s="30" t="e">
        <f t="array" ref="S14">INDEX(Lines[codeNat_debut],MATCH(Q14,SQRT((F14-Lines[x_debut])*(F14-Lines[x_debut])+(G14-Lines[y_debut])*(G14-Lines[y_debut])),0))</f>
        <v>#N/A</v>
      </c>
      <c r="T14" s="30" t="e">
        <f t="array" ref="T14">INDEX(Lines[codeNat_fin],MATCH(R14,SQRT((F14-Lines[x_fin])*(F14-Lines[x_fin])+(G14-Lines[y_fin])*(G14-Lines[y_fin])),0))</f>
        <v>#N/A</v>
      </c>
      <c r="U14" s="30">
        <f t="array" ref="U14">MIN(IFERROR(M14:N14,100000),IFERROR(Q14:R14,100000))</f>
        <v>3290.7982866347975</v>
      </c>
      <c r="V14" t="str">
        <f t="shared" si="0"/>
        <v>G.SYN</v>
      </c>
    </row>
    <row r="15" spans="1:22">
      <c r="A15" s="9" t="s">
        <v>8598</v>
      </c>
      <c r="B15" s="10" t="s">
        <v>8610</v>
      </c>
      <c r="C15" s="10" t="s">
        <v>8768</v>
      </c>
      <c r="D15" s="10" t="s">
        <v>8768</v>
      </c>
      <c r="E15" s="11" t="e">
        <f>MATCH(D15,thermique[LIBELLE],0)</f>
        <v>#N/A</v>
      </c>
      <c r="F15" s="33" t="e">
        <f>INDEX(thermique[x],Groupes!E15)</f>
        <v>#N/A</v>
      </c>
      <c r="G15" s="33" t="e">
        <f>INDEX(thermique[y],Groupes!E15)</f>
        <v>#N/A</v>
      </c>
      <c r="H15" s="33" t="e">
        <f>INDEX(thermique[TENSION_RACCO],Groupes!E15)</f>
        <v>#N/A</v>
      </c>
      <c r="I15" t="e">
        <f>INDEX(thermique[CODNAT_RACCO],Groupes!E15)</f>
        <v>#N/A</v>
      </c>
      <c r="J15" t="s">
        <v>3744</v>
      </c>
      <c r="K15" s="30">
        <f>INDEX(postes_1[x],MATCH(J15,postes_1[CODNAT],0))</f>
        <v>650573.09000000404</v>
      </c>
      <c r="L15" s="30">
        <f>INDEX(postes_1[y],MATCH(J15,postes_1[CODNAT],0))</f>
        <v>7105183.9199999999</v>
      </c>
      <c r="M15" s="30">
        <f t="array" ref="M15">SQRT(MIN((K15-Lines[x_debut])*(K15-Lines[x_debut])+(L15-Lines[y_debut])*(L15-Lines[y_debut])))</f>
        <v>3290.7982866347975</v>
      </c>
      <c r="N15" s="30">
        <f t="array" ref="N15">SQRT(MIN((K15-Lines[x_fin])*(K15-Lines[x_fin])+(L15-Lines[y_fin])*(L15-Lines[y_fin])))</f>
        <v>13963.547614880399</v>
      </c>
      <c r="O15" s="30" t="str">
        <f t="array" ref="O15">INDEX(Lines[codeNat_debut],MATCH(M15,SQRT((K15-Lines[x_debut])*(K15-Lines[x_debut])+(L15-Lines[y_debut])*(L15-Lines[y_debut])),0))</f>
        <v>G.SYN</v>
      </c>
      <c r="P15" s="30" t="str">
        <f t="array" ref="P15">INDEX(Lines[codeNat_fin],MATCH(N15,SQRT((K15-Lines[x_fin])*(K15-Lines[x_fin])+(L15-Lines[y_fin])*(L15-Lines[y_fin])),0))</f>
        <v>WARAN</v>
      </c>
      <c r="Q15" s="30" t="e">
        <f t="array" ref="Q15">SQRT(MIN((F15-Lines[x_debut])*(F15-Lines[x_debut])+(G15-Lines[y_debut])*(G15-Lines[y_debut])))</f>
        <v>#N/A</v>
      </c>
      <c r="R15" s="30" t="e">
        <f t="array" ref="R15">SQRT(MIN((F15-Lines[x_fin])*(F15-Lines[x_fin])+(G15-Lines[y_fin])*(G15-Lines[y_fin])))</f>
        <v>#N/A</v>
      </c>
      <c r="S15" s="30" t="e">
        <f t="array" ref="S15">INDEX(Lines[codeNat_debut],MATCH(Q15,SQRT((F15-Lines[x_debut])*(F15-Lines[x_debut])+(G15-Lines[y_debut])*(G15-Lines[y_debut])),0))</f>
        <v>#N/A</v>
      </c>
      <c r="T15" s="30" t="e">
        <f t="array" ref="T15">INDEX(Lines[codeNat_fin],MATCH(R15,SQRT((F15-Lines[x_fin])*(F15-Lines[x_fin])+(G15-Lines[y_fin])*(G15-Lines[y_fin])),0))</f>
        <v>#N/A</v>
      </c>
      <c r="U15" s="30">
        <f t="array" ref="U15">MIN(IFERROR(M15:N15,100000),IFERROR(Q15:R15,100000))</f>
        <v>3290.7982866347975</v>
      </c>
      <c r="V15" t="str">
        <f t="shared" si="0"/>
        <v>G.SYN</v>
      </c>
    </row>
    <row r="16" spans="1:22">
      <c r="A16" s="12" t="s">
        <v>8598</v>
      </c>
      <c r="B16" s="13" t="s">
        <v>8611</v>
      </c>
      <c r="C16" s="13" t="s">
        <v>8768</v>
      </c>
      <c r="D16" s="13" t="s">
        <v>8768</v>
      </c>
      <c r="E16" s="11" t="e">
        <f>MATCH(D16,thermique[LIBELLE],0)</f>
        <v>#N/A</v>
      </c>
      <c r="F16" s="33" t="e">
        <f>INDEX(thermique[x],Groupes!E16)</f>
        <v>#N/A</v>
      </c>
      <c r="G16" s="33" t="e">
        <f>INDEX(thermique[y],Groupes!E16)</f>
        <v>#N/A</v>
      </c>
      <c r="H16" s="33" t="e">
        <f>INDEX(thermique[TENSION_RACCO],Groupes!E16)</f>
        <v>#N/A</v>
      </c>
      <c r="I16" t="e">
        <f>INDEX(thermique[CODNAT_RACCO],Groupes!E16)</f>
        <v>#N/A</v>
      </c>
      <c r="J16" t="s">
        <v>3744</v>
      </c>
      <c r="K16" s="30">
        <f>INDEX(postes_1[x],MATCH(J16,postes_1[CODNAT],0))</f>
        <v>650573.09000000404</v>
      </c>
      <c r="L16" s="30">
        <f>INDEX(postes_1[y],MATCH(J16,postes_1[CODNAT],0))</f>
        <v>7105183.9199999999</v>
      </c>
      <c r="M16" s="30">
        <f t="array" ref="M16">SQRT(MIN((K16-Lines[x_debut])*(K16-Lines[x_debut])+(L16-Lines[y_debut])*(L16-Lines[y_debut])))</f>
        <v>3290.7982866347975</v>
      </c>
      <c r="N16" s="30">
        <f t="array" ref="N16">SQRT(MIN((K16-Lines[x_fin])*(K16-Lines[x_fin])+(L16-Lines[y_fin])*(L16-Lines[y_fin])))</f>
        <v>13963.547614880399</v>
      </c>
      <c r="O16" s="30" t="str">
        <f t="array" ref="O16">INDEX(Lines[codeNat_debut],MATCH(M16,SQRT((K16-Lines[x_debut])*(K16-Lines[x_debut])+(L16-Lines[y_debut])*(L16-Lines[y_debut])),0))</f>
        <v>G.SYN</v>
      </c>
      <c r="P16" s="30" t="str">
        <f t="array" ref="P16">INDEX(Lines[codeNat_fin],MATCH(N16,SQRT((K16-Lines[x_fin])*(K16-Lines[x_fin])+(L16-Lines[y_fin])*(L16-Lines[y_fin])),0))</f>
        <v>WARAN</v>
      </c>
      <c r="Q16" s="30" t="e">
        <f t="array" ref="Q16">SQRT(MIN((F16-Lines[x_debut])*(F16-Lines[x_debut])+(G16-Lines[y_debut])*(G16-Lines[y_debut])))</f>
        <v>#N/A</v>
      </c>
      <c r="R16" s="30" t="e">
        <f t="array" ref="R16">SQRT(MIN((F16-Lines[x_fin])*(F16-Lines[x_fin])+(G16-Lines[y_fin])*(G16-Lines[y_fin])))</f>
        <v>#N/A</v>
      </c>
      <c r="S16" s="30" t="e">
        <f t="array" ref="S16">INDEX(Lines[codeNat_debut],MATCH(Q16,SQRT((F16-Lines[x_debut])*(F16-Lines[x_debut])+(G16-Lines[y_debut])*(G16-Lines[y_debut])),0))</f>
        <v>#N/A</v>
      </c>
      <c r="T16" s="30" t="e">
        <f t="array" ref="T16">INDEX(Lines[codeNat_fin],MATCH(R16,SQRT((F16-Lines[x_fin])*(F16-Lines[x_fin])+(G16-Lines[y_fin])*(G16-Lines[y_fin])),0))</f>
        <v>#N/A</v>
      </c>
      <c r="U16" s="30">
        <f t="array" ref="U16">MIN(IFERROR(M16:N16,100000),IFERROR(Q16:R16,100000))</f>
        <v>3290.7982866347975</v>
      </c>
      <c r="V16" t="str">
        <f t="shared" si="0"/>
        <v>G.SYN</v>
      </c>
    </row>
    <row r="17" spans="1:22">
      <c r="A17" s="9" t="s">
        <v>8598</v>
      </c>
      <c r="B17" s="10" t="s">
        <v>8612</v>
      </c>
      <c r="C17" s="10" t="s">
        <v>8769</v>
      </c>
      <c r="D17" s="10" t="s">
        <v>861</v>
      </c>
      <c r="E17" s="11">
        <f>MATCH(D17,thermique[LIBELLE],0)</f>
        <v>22</v>
      </c>
      <c r="F17" s="33">
        <f>INDEX(thermique[x],Groupes!E17)</f>
        <v>969410.80278432299</v>
      </c>
      <c r="G17" s="33">
        <f>INDEX(thermique[y],Groupes!E17)</f>
        <v>6901237.8402914703</v>
      </c>
      <c r="H17" s="33">
        <f>INDEX(thermique[TENSION_RACCO],Groupes!E17)</f>
        <v>225</v>
      </c>
      <c r="I17" t="str">
        <f>INDEX(thermique[CODNAT_RACCO],Groupes!E17)</f>
        <v>E.HUC</v>
      </c>
      <c r="J17" t="s">
        <v>860</v>
      </c>
      <c r="K17" s="30">
        <f>INDEX(postes_1[x],MATCH(J17,postes_1[CODNAT],0))</f>
        <v>969966.97999999695</v>
      </c>
      <c r="L17" s="30">
        <f>INDEX(postes_1[y],MATCH(J17,postes_1[CODNAT],0))</f>
        <v>6901091.5700000003</v>
      </c>
      <c r="M17" s="30">
        <f t="array" ref="M17">SQRT(MIN((K17-Lines[x_debut])*(K17-Lines[x_debut])+(L17-Lines[y_debut])*(L17-Lines[y_debut])))</f>
        <v>1801.3527217626599</v>
      </c>
      <c r="N17" s="30">
        <f t="array" ref="N17">SQRT(MIN((K17-Lines[x_fin])*(K17-Lines[x_fin])+(L17-Lines[y_fin])*(L17-Lines[y_fin])))</f>
        <v>1801.3527217626599</v>
      </c>
      <c r="O17" s="30" t="str">
        <f t="array" ref="O17">INDEX(Lines[codeNat_debut],MATCH(M17,SQRT((K17-Lines[x_debut])*(K17-Lines[x_debut])+(L17-Lines[y_debut])*(L17-Lines[y_debut])),0))</f>
        <v>SSAVO</v>
      </c>
      <c r="P17" s="30" t="str">
        <f t="array" ref="P17">INDEX(Lines[codeNat_fin],MATCH(N17,SQRT((K17-Lines[x_fin])*(K17-Lines[x_fin])+(L17-Lines[y_fin])*(L17-Lines[y_fin])),0))</f>
        <v>SSAVO</v>
      </c>
      <c r="Q17" s="30">
        <f t="array" ref="Q17">SQRT(MIN((F17-Lines[x_debut])*(F17-Lines[x_debut])+(G17-Lines[y_debut])*(G17-Lines[y_debut])))</f>
        <v>2067.6800114880225</v>
      </c>
      <c r="R17" s="30">
        <f t="array" ref="R17">SQRT(MIN((F17-Lines[x_fin])*(F17-Lines[x_fin])+(G17-Lines[y_fin])*(G17-Lines[y_fin])))</f>
        <v>2067.6800114880225</v>
      </c>
      <c r="S17" s="30" t="str">
        <f t="array" ref="S17">INDEX(Lines[codeNat_debut],MATCH(Q17,SQRT((F17-Lines[x_debut])*(F17-Lines[x_debut])+(G17-Lines[y_debut])*(G17-Lines[y_debut])),0))</f>
        <v>SSAVO</v>
      </c>
      <c r="T17" s="30" t="str">
        <f t="array" ref="T17">INDEX(Lines[codeNat_fin],MATCH(R17,SQRT((F17-Lines[x_fin])*(F17-Lines[x_fin])+(G17-Lines[y_fin])*(G17-Lines[y_fin])),0))</f>
        <v>SSAVO</v>
      </c>
      <c r="U17" s="30">
        <f t="array" ref="U17">MIN(IFERROR(M17:N17,100000),IFERROR(Q17:R17,100000))</f>
        <v>1801.3527217626599</v>
      </c>
      <c r="V17" t="str">
        <f t="shared" si="0"/>
        <v>SSAVO</v>
      </c>
    </row>
    <row r="18" spans="1:22">
      <c r="A18" s="12" t="s">
        <v>8598</v>
      </c>
      <c r="B18" s="13" t="s">
        <v>8613</v>
      </c>
      <c r="C18" s="13" t="s">
        <v>8769</v>
      </c>
      <c r="D18" s="10" t="s">
        <v>861</v>
      </c>
      <c r="E18" s="11">
        <f>MATCH(D18,thermique[LIBELLE],0)</f>
        <v>22</v>
      </c>
      <c r="F18" s="33">
        <f>INDEX(thermique[x],Groupes!E18)</f>
        <v>969410.80278432299</v>
      </c>
      <c r="G18" s="33">
        <f>INDEX(thermique[y],Groupes!E18)</f>
        <v>6901237.8402914703</v>
      </c>
      <c r="H18" s="33">
        <f>INDEX(thermique[TENSION_RACCO],Groupes!E18)</f>
        <v>225</v>
      </c>
      <c r="I18" t="str">
        <f>INDEX(thermique[CODNAT_RACCO],Groupes!E18)</f>
        <v>E.HUC</v>
      </c>
      <c r="J18" t="s">
        <v>860</v>
      </c>
      <c r="K18" s="30">
        <f>INDEX(postes_1[x],MATCH(J18,postes_1[CODNAT],0))</f>
        <v>969966.97999999695</v>
      </c>
      <c r="L18" s="30">
        <f>INDEX(postes_1[y],MATCH(J18,postes_1[CODNAT],0))</f>
        <v>6901091.5700000003</v>
      </c>
      <c r="M18" s="30">
        <f t="array" ref="M18">SQRT(MIN((K18-Lines[x_debut])*(K18-Lines[x_debut])+(L18-Lines[y_debut])*(L18-Lines[y_debut])))</f>
        <v>1801.3527217626599</v>
      </c>
      <c r="N18" s="30">
        <f t="array" ref="N18">SQRT(MIN((K18-Lines[x_fin])*(K18-Lines[x_fin])+(L18-Lines[y_fin])*(L18-Lines[y_fin])))</f>
        <v>1801.3527217626599</v>
      </c>
      <c r="O18" s="30" t="str">
        <f t="array" ref="O18">INDEX(Lines[codeNat_debut],MATCH(M18,SQRT((K18-Lines[x_debut])*(K18-Lines[x_debut])+(L18-Lines[y_debut])*(L18-Lines[y_debut])),0))</f>
        <v>SSAVO</v>
      </c>
      <c r="P18" s="30" t="str">
        <f t="array" ref="P18">INDEX(Lines[codeNat_fin],MATCH(N18,SQRT((K18-Lines[x_fin])*(K18-Lines[x_fin])+(L18-Lines[y_fin])*(L18-Lines[y_fin])),0))</f>
        <v>SSAVO</v>
      </c>
      <c r="Q18" s="30">
        <f t="array" ref="Q18">SQRT(MIN((F18-Lines[x_debut])*(F18-Lines[x_debut])+(G18-Lines[y_debut])*(G18-Lines[y_debut])))</f>
        <v>2067.6800114880225</v>
      </c>
      <c r="R18" s="30">
        <f t="array" ref="R18">SQRT(MIN((F18-Lines[x_fin])*(F18-Lines[x_fin])+(G18-Lines[y_fin])*(G18-Lines[y_fin])))</f>
        <v>2067.6800114880225</v>
      </c>
      <c r="S18" s="30" t="str">
        <f t="array" ref="S18">INDEX(Lines[codeNat_debut],MATCH(Q18,SQRT((F18-Lines[x_debut])*(F18-Lines[x_debut])+(G18-Lines[y_debut])*(G18-Lines[y_debut])),0))</f>
        <v>SSAVO</v>
      </c>
      <c r="T18" s="30" t="str">
        <f t="array" ref="T18">INDEX(Lines[codeNat_fin],MATCH(R18,SQRT((F18-Lines[x_fin])*(F18-Lines[x_fin])+(G18-Lines[y_fin])*(G18-Lines[y_fin])),0))</f>
        <v>SSAVO</v>
      </c>
      <c r="U18" s="30">
        <f t="array" ref="U18">MIN(IFERROR(M18:N18,100000),IFERROR(Q18:R18,100000))</f>
        <v>1801.3527217626599</v>
      </c>
      <c r="V18" t="str">
        <f t="shared" si="0"/>
        <v>SSAVO</v>
      </c>
    </row>
    <row r="19" spans="1:22">
      <c r="A19" s="9" t="s">
        <v>8598</v>
      </c>
      <c r="B19" s="10" t="s">
        <v>8614</v>
      </c>
      <c r="C19" s="10" t="s">
        <v>8770</v>
      </c>
      <c r="D19" s="10" t="s">
        <v>8770</v>
      </c>
      <c r="E19" s="11" t="e">
        <f>MATCH(D19,thermique[LIBELLE],0)</f>
        <v>#N/A</v>
      </c>
      <c r="F19" s="33" t="e">
        <f>INDEX(thermique[x],Groupes!E19)</f>
        <v>#N/A</v>
      </c>
      <c r="G19" s="33" t="e">
        <f>INDEX(thermique[y],Groupes!E19)</f>
        <v>#N/A</v>
      </c>
      <c r="H19" s="33" t="e">
        <f>INDEX(thermique[TENSION_RACCO],Groupes!E19)</f>
        <v>#N/A</v>
      </c>
      <c r="I19" t="e">
        <f>INDEX(thermique[CODNAT_RACCO],Groupes!E19)</f>
        <v>#N/A</v>
      </c>
      <c r="J19" t="s">
        <v>6885</v>
      </c>
      <c r="K19" s="30">
        <f>INDEX(postes_1[x],MATCH(J19,postes_1[CODNAT],0))</f>
        <v>722665.96000000101</v>
      </c>
      <c r="L19" s="30">
        <f>INDEX(postes_1[y],MATCH(J19,postes_1[CODNAT],0))</f>
        <v>6574861.29</v>
      </c>
      <c r="M19" s="30">
        <f t="array" ref="M19">SQRT(MIN((K19-Lines[x_debut])*(K19-Lines[x_debut])+(L19-Lines[y_debut])*(L19-Lines[y_debut])))</f>
        <v>0</v>
      </c>
      <c r="N19" s="30">
        <f t="array" ref="N19">SQRT(MIN((K19-Lines[x_fin])*(K19-Lines[x_fin])+(L19-Lines[y_fin])*(L19-Lines[y_fin])))</f>
        <v>29487.575652407271</v>
      </c>
      <c r="O19" s="30" t="str">
        <f t="array" ref="O19">INDEX(Lines[codeNat_debut],MATCH(M19,SQRT((K19-Lines[x_debut])*(K19-Lines[x_debut])+(L19-Lines[y_debut])*(L19-Lines[y_debut])),0))</f>
        <v>BAYET</v>
      </c>
      <c r="P19" s="30" t="str">
        <f t="array" ref="P19">INDEX(Lines[codeNat_fin],MATCH(N19,SQRT((K19-Lines[x_fin])*(K19-Lines[x_fin])+(L19-Lines[y_fin])*(L19-Lines[y_fin])),0))</f>
        <v>SEMIN</v>
      </c>
      <c r="Q19" s="30" t="e">
        <f t="array" ref="Q19">SQRT(MIN((F19-Lines[x_debut])*(F19-Lines[x_debut])+(G19-Lines[y_debut])*(G19-Lines[y_debut])))</f>
        <v>#N/A</v>
      </c>
      <c r="R19" s="30" t="e">
        <f t="array" ref="R19">SQRT(MIN((F19-Lines[x_fin])*(F19-Lines[x_fin])+(G19-Lines[y_fin])*(G19-Lines[y_fin])))</f>
        <v>#N/A</v>
      </c>
      <c r="S19" s="30" t="e">
        <f t="array" ref="S19">INDEX(Lines[codeNat_debut],MATCH(Q19,SQRT((F19-Lines[x_debut])*(F19-Lines[x_debut])+(G19-Lines[y_debut])*(G19-Lines[y_debut])),0))</f>
        <v>#N/A</v>
      </c>
      <c r="T19" s="30" t="e">
        <f t="array" ref="T19">INDEX(Lines[codeNat_fin],MATCH(R19,SQRT((F19-Lines[x_fin])*(F19-Lines[x_fin])+(G19-Lines[y_fin])*(G19-Lines[y_fin])),0))</f>
        <v>#N/A</v>
      </c>
      <c r="U19" s="30">
        <f t="array" ref="U19">MIN(IFERROR(M19:N19,100000),IFERROR(Q19:R19,100000))</f>
        <v>0</v>
      </c>
      <c r="V19" t="str">
        <f t="shared" si="0"/>
        <v>BAYET</v>
      </c>
    </row>
    <row r="20" spans="1:22">
      <c r="A20" s="12" t="s">
        <v>8598</v>
      </c>
      <c r="B20" s="13" t="s">
        <v>8615</v>
      </c>
      <c r="C20" s="13" t="s">
        <v>2232</v>
      </c>
      <c r="D20" s="13" t="s">
        <v>2232</v>
      </c>
      <c r="E20" s="11">
        <f>MATCH(D20,thermique[LIBELLE],0)</f>
        <v>155</v>
      </c>
      <c r="F20" s="33">
        <f>INDEX(thermique[x],Groupes!E20)</f>
        <v>647113.42356818297</v>
      </c>
      <c r="G20" s="33">
        <f>INDEX(thermique[y],Groupes!E20)</f>
        <v>6871877.3763247998</v>
      </c>
      <c r="H20" s="33">
        <f>INDEX(thermique[TENSION_RACCO],Groupes!E20)</f>
        <v>225</v>
      </c>
      <c r="I20" t="str">
        <f>INDEX(thermique[CODNAT_RACCO],Groupes!E20)</f>
        <v>GENN3</v>
      </c>
      <c r="J20" t="s">
        <v>2231</v>
      </c>
      <c r="K20" s="30">
        <f>INDEX(postes_1[x],MATCH(J20,postes_1[CODNAT],0))</f>
        <v>645997.03000000096</v>
      </c>
      <c r="L20" s="30">
        <f>INDEX(postes_1[y],MATCH(J20,postes_1[CODNAT],0))</f>
        <v>6870966.2599999998</v>
      </c>
      <c r="M20" s="30">
        <f t="array" ref="M20">SQRT(MIN((K20-Lines[x_debut])*(K20-Lines[x_debut])+(L20-Lines[y_debut])*(L20-Lines[y_debut])))</f>
        <v>591.8928627728767</v>
      </c>
      <c r="N20" s="30">
        <f t="array" ref="N20">SQRT(MIN((K20-Lines[x_fin])*(K20-Lines[x_fin])+(L20-Lines[y_fin])*(L20-Lines[y_fin])))</f>
        <v>3934.5728018774621</v>
      </c>
      <c r="O20" s="30" t="str">
        <f t="array" ref="O20">INDEX(Lines[codeNat_debut],MATCH(M20,SQRT((K20-Lines[x_debut])*(K20-Lines[x_debut])+(L20-Lines[y_debut])*(L20-Lines[y_debut])),0))</f>
        <v>FALLO</v>
      </c>
      <c r="P20" s="30" t="str">
        <f t="array" ref="P20">INDEX(Lines[codeNat_fin],MATCH(N20,SQRT((K20-Lines[x_fin])*(K20-Lines[x_fin])+(L20-Lines[y_fin])*(L20-Lines[y_fin])),0))</f>
        <v>NOVIO</v>
      </c>
      <c r="Q20" s="30">
        <f t="array" ref="Q20">SQRT(MIN((F20-Lines[x_debut])*(F20-Lines[x_debut])+(G20-Lines[y_debut])*(G20-Lines[y_debut])))</f>
        <v>1312.2812053107323</v>
      </c>
      <c r="R20" s="30">
        <f t="array" ref="R20">SQRT(MIN((F20-Lines[x_fin])*(F20-Lines[x_fin])+(G20-Lines[y_fin])*(G20-Lines[y_fin])))</f>
        <v>3918.0653283360652</v>
      </c>
      <c r="S20" s="30" t="str">
        <f t="array" ref="S20">INDEX(Lines[codeNat_debut],MATCH(Q20,SQRT((F20-Lines[x_debut])*(F20-Lines[x_debut])+(G20-Lines[y_debut])*(G20-Lines[y_debut])),0))</f>
        <v>FALLO</v>
      </c>
      <c r="T20" s="30" t="str">
        <f t="array" ref="T20">INDEX(Lines[codeNat_fin],MATCH(R20,SQRT((F20-Lines[x_fin])*(F20-Lines[x_fin])+(G20-Lines[y_fin])*(G20-Lines[y_fin])),0))</f>
        <v>NOVIO</v>
      </c>
      <c r="U20" s="30">
        <f t="array" ref="U20">MIN(IFERROR(M20:N20,100000),IFERROR(Q20:R20,100000))</f>
        <v>591.8928627728767</v>
      </c>
      <c r="V20" t="str">
        <f t="shared" si="0"/>
        <v>FALLO</v>
      </c>
    </row>
    <row r="21" spans="1:22">
      <c r="A21" s="9" t="s">
        <v>8598</v>
      </c>
      <c r="B21" s="10" t="s">
        <v>8616</v>
      </c>
      <c r="C21" s="10" t="s">
        <v>8771</v>
      </c>
      <c r="D21" s="10" t="s">
        <v>8366</v>
      </c>
      <c r="E21" s="11">
        <f>MATCH(D21,thermique[LIBELLE],0)</f>
        <v>63</v>
      </c>
      <c r="F21" s="33">
        <f>INDEX(thermique[x],Groupes!E21)</f>
        <v>867517.50057385699</v>
      </c>
      <c r="G21" s="33">
        <f>INDEX(thermique[y],Groupes!E21)</f>
        <v>6253038.6211719299</v>
      </c>
      <c r="H21" s="33">
        <f>INDEX(thermique[TENSION_RACCO],Groupes!E21)</f>
        <v>225</v>
      </c>
      <c r="I21" t="str">
        <f>INDEX(thermique[CODNAT_RACCO],Groupes!E21)</f>
        <v>M.PON</v>
      </c>
      <c r="J21" t="s">
        <v>8365</v>
      </c>
      <c r="K21" s="30">
        <f>INDEX(postes_1[x],MATCH(J21,postes_1[CODNAT],0))</f>
        <v>863867.38000000303</v>
      </c>
      <c r="L21" s="30">
        <f>INDEX(postes_1[y],MATCH(J21,postes_1[CODNAT],0))</f>
        <v>6253085.1100000003</v>
      </c>
      <c r="M21" s="30">
        <f t="array" ref="M21">SQRT(MIN((K21-Lines[x_debut])*(K21-Lines[x_debut])+(L21-Lines[y_debut])*(L21-Lines[y_debut])))</f>
        <v>601.85291001824726</v>
      </c>
      <c r="N21" s="30">
        <f t="array" ref="N21">SQRT(MIN((K21-Lines[x_fin])*(K21-Lines[x_fin])+(L21-Lines[y_fin])*(L21-Lines[y_fin])))</f>
        <v>601.85291001824726</v>
      </c>
      <c r="O21" s="30" t="str">
        <f t="array" ref="O21">INDEX(Lines[codeNat_debut],MATCH(M21,SQRT((K21-Lines[x_debut])*(K21-Lines[x_debut])+(L21-Lines[y_debut])*(L21-Lines[y_debut])),0))</f>
        <v>PONTE</v>
      </c>
      <c r="P21" s="30" t="str">
        <f t="array" ref="P21">INDEX(Lines[codeNat_fin],MATCH(N21,SQRT((K21-Lines[x_fin])*(K21-Lines[x_fin])+(L21-Lines[y_fin])*(L21-Lines[y_fin])),0))</f>
        <v>PONTE</v>
      </c>
      <c r="Q21" s="30">
        <f t="array" ref="Q21">SQRT(MIN((F21-Lines[x_debut])*(F21-Lines[x_debut])+(G21-Lines[y_debut])*(G21-Lines[y_debut])))</f>
        <v>3422.4694712249379</v>
      </c>
      <c r="R21" s="30">
        <f t="array" ref="R21">SQRT(MIN((F21-Lines[x_fin])*(F21-Lines[x_fin])+(G21-Lines[y_fin])*(G21-Lines[y_fin])))</f>
        <v>3422.4694712249379</v>
      </c>
      <c r="S21" s="30" t="str">
        <f t="array" ref="S21">INDEX(Lines[codeNat_debut],MATCH(Q21,SQRT((F21-Lines[x_debut])*(F21-Lines[x_debut])+(G21-Lines[y_debut])*(G21-Lines[y_debut])),0))</f>
        <v>PONTE</v>
      </c>
      <c r="T21" s="30" t="str">
        <f t="array" ref="T21">INDEX(Lines[codeNat_fin],MATCH(R21,SQRT((F21-Lines[x_fin])*(F21-Lines[x_fin])+(G21-Lines[y_fin])*(G21-Lines[y_fin])),0))</f>
        <v>PONTE</v>
      </c>
      <c r="U21" s="30">
        <f t="array" ref="U21">MIN(IFERROR(M21:N21,100000),IFERROR(Q21:R21,100000))</f>
        <v>601.85291001824726</v>
      </c>
      <c r="V21" t="str">
        <f t="shared" si="0"/>
        <v>PONTE</v>
      </c>
    </row>
    <row r="22" spans="1:22">
      <c r="A22" s="12" t="s">
        <v>8598</v>
      </c>
      <c r="B22" s="13" t="s">
        <v>8617</v>
      </c>
      <c r="C22" s="13" t="s">
        <v>8771</v>
      </c>
      <c r="D22" s="10" t="s">
        <v>8366</v>
      </c>
      <c r="E22" s="11">
        <f>MATCH(D22,thermique[LIBELLE],0)</f>
        <v>63</v>
      </c>
      <c r="F22" s="33">
        <f>INDEX(thermique[x],Groupes!E22)</f>
        <v>867517.50057385699</v>
      </c>
      <c r="G22" s="33">
        <f>INDEX(thermique[y],Groupes!E22)</f>
        <v>6253038.6211719299</v>
      </c>
      <c r="H22" s="33">
        <f>INDEX(thermique[TENSION_RACCO],Groupes!E22)</f>
        <v>225</v>
      </c>
      <c r="I22" t="str">
        <f>INDEX(thermique[CODNAT_RACCO],Groupes!E22)</f>
        <v>M.PON</v>
      </c>
      <c r="J22" t="s">
        <v>8365</v>
      </c>
      <c r="K22" s="30">
        <f>INDEX(postes_1[x],MATCH(J22,postes_1[CODNAT],0))</f>
        <v>863867.38000000303</v>
      </c>
      <c r="L22" s="30">
        <f>INDEX(postes_1[y],MATCH(J22,postes_1[CODNAT],0))</f>
        <v>6253085.1100000003</v>
      </c>
      <c r="M22" s="30">
        <f t="array" ref="M22">SQRT(MIN((K22-Lines[x_debut])*(K22-Lines[x_debut])+(L22-Lines[y_debut])*(L22-Lines[y_debut])))</f>
        <v>601.85291001824726</v>
      </c>
      <c r="N22" s="30">
        <f t="array" ref="N22">SQRT(MIN((K22-Lines[x_fin])*(K22-Lines[x_fin])+(L22-Lines[y_fin])*(L22-Lines[y_fin])))</f>
        <v>601.85291001824726</v>
      </c>
      <c r="O22" s="30" t="str">
        <f t="array" ref="O22">INDEX(Lines[codeNat_debut],MATCH(M22,SQRT((K22-Lines[x_debut])*(K22-Lines[x_debut])+(L22-Lines[y_debut])*(L22-Lines[y_debut])),0))</f>
        <v>PONTE</v>
      </c>
      <c r="P22" s="30" t="str">
        <f t="array" ref="P22">INDEX(Lines[codeNat_fin],MATCH(N22,SQRT((K22-Lines[x_fin])*(K22-Lines[x_fin])+(L22-Lines[y_fin])*(L22-Lines[y_fin])),0))</f>
        <v>PONTE</v>
      </c>
      <c r="Q22" s="30">
        <f t="array" ref="Q22">SQRT(MIN((F22-Lines[x_debut])*(F22-Lines[x_debut])+(G22-Lines[y_debut])*(G22-Lines[y_debut])))</f>
        <v>3422.4694712249379</v>
      </c>
      <c r="R22" s="30">
        <f t="array" ref="R22">SQRT(MIN((F22-Lines[x_fin])*(F22-Lines[x_fin])+(G22-Lines[y_fin])*(G22-Lines[y_fin])))</f>
        <v>3422.4694712249379</v>
      </c>
      <c r="S22" s="30" t="str">
        <f t="array" ref="S22">INDEX(Lines[codeNat_debut],MATCH(Q22,SQRT((F22-Lines[x_debut])*(F22-Lines[x_debut])+(G22-Lines[y_debut])*(G22-Lines[y_debut])),0))</f>
        <v>PONTE</v>
      </c>
      <c r="T22" s="30" t="str">
        <f t="array" ref="T22">INDEX(Lines[codeNat_fin],MATCH(R22,SQRT((F22-Lines[x_fin])*(F22-Lines[x_fin])+(G22-Lines[y_fin])*(G22-Lines[y_fin])),0))</f>
        <v>PONTE</v>
      </c>
      <c r="U22" s="30">
        <f t="array" ref="U22">MIN(IFERROR(M22:N22,100000),IFERROR(Q22:R22,100000))</f>
        <v>601.85291001824726</v>
      </c>
      <c r="V22" t="str">
        <f t="shared" si="0"/>
        <v>PONTE</v>
      </c>
    </row>
    <row r="23" spans="1:22">
      <c r="A23" s="9" t="s">
        <v>8598</v>
      </c>
      <c r="B23" s="10" t="s">
        <v>8618</v>
      </c>
      <c r="C23" s="10" t="s">
        <v>8772</v>
      </c>
      <c r="D23" s="10" t="s">
        <v>8793</v>
      </c>
      <c r="E23" s="11" t="e">
        <f>MATCH(D23,thermique[LIBELLE],0)</f>
        <v>#N/A</v>
      </c>
      <c r="F23" s="33" t="e">
        <f>INDEX(thermique[x],Groupes!E23)</f>
        <v>#N/A</v>
      </c>
      <c r="G23" s="33" t="e">
        <f>INDEX(thermique[y],Groupes!E23)</f>
        <v>#N/A</v>
      </c>
      <c r="H23" s="33" t="e">
        <f>INDEX(thermique[TENSION_RACCO],Groupes!E23)</f>
        <v>#N/A</v>
      </c>
      <c r="I23" t="e">
        <f>INDEX(thermique[CODNAT_RACCO],Groupes!E23)</f>
        <v>#N/A</v>
      </c>
      <c r="J23" t="s">
        <v>5683</v>
      </c>
      <c r="K23" s="30">
        <f>INDEX(postes_1[x],MATCH(J23,postes_1[CODNAT],0))</f>
        <v>761730.78000000096</v>
      </c>
      <c r="L23" s="30">
        <f>INDEX(postes_1[y],MATCH(J23,postes_1[CODNAT],0))</f>
        <v>7014863.4299999997</v>
      </c>
      <c r="M23" s="30">
        <f t="array" ref="M23">SQRT(MIN((K23-Lines[x_debut])*(K23-Lines[x_debut])+(L23-Lines[y_debut])*(L23-Lines[y_debut])))</f>
        <v>4745.6629413070477</v>
      </c>
      <c r="N23" s="30">
        <f t="array" ref="N23">SQRT(MIN((K23-Lines[x_fin])*(K23-Lines[x_fin])+(L23-Lines[y_fin])*(L23-Lines[y_fin])))</f>
        <v>0</v>
      </c>
      <c r="O23" s="30" t="str">
        <f t="array" ref="O23">INDEX(Lines[codeNat_debut],MATCH(M23,SQRT((K23-Lines[x_debut])*(K23-Lines[x_debut])+(L23-Lines[y_debut])*(L23-Lines[y_debut])),0))</f>
        <v>AULNO</v>
      </c>
      <c r="P23" s="30" t="str">
        <f t="array" ref="P23">INDEX(Lines[codeNat_fin],MATCH(N23,SQRT((K23-Lines[x_fin])*(K23-Lines[x_fin])+(L23-Lines[y_fin])*(L23-Lines[y_fin])),0))</f>
        <v>P.SAM</v>
      </c>
      <c r="Q23" s="30" t="e">
        <f t="array" ref="Q23">SQRT(MIN((F23-Lines[x_debut])*(F23-Lines[x_debut])+(G23-Lines[y_debut])*(G23-Lines[y_debut])))</f>
        <v>#N/A</v>
      </c>
      <c r="R23" s="30" t="e">
        <f t="array" ref="R23">SQRT(MIN((F23-Lines[x_fin])*(F23-Lines[x_fin])+(G23-Lines[y_fin])*(G23-Lines[y_fin])))</f>
        <v>#N/A</v>
      </c>
      <c r="S23" s="30" t="e">
        <f t="array" ref="S23">INDEX(Lines[codeNat_debut],MATCH(Q23,SQRT((F23-Lines[x_debut])*(F23-Lines[x_debut])+(G23-Lines[y_debut])*(G23-Lines[y_debut])),0))</f>
        <v>#N/A</v>
      </c>
      <c r="T23" s="30" t="e">
        <f t="array" ref="T23">INDEX(Lines[codeNat_fin],MATCH(R23,SQRT((F23-Lines[x_fin])*(F23-Lines[x_fin])+(G23-Lines[y_fin])*(G23-Lines[y_fin])),0))</f>
        <v>#N/A</v>
      </c>
      <c r="U23" s="30">
        <f t="array" ref="U23">MIN(IFERROR(M23:N23,100000),IFERROR(Q23:R23,100000))</f>
        <v>0</v>
      </c>
      <c r="V23" t="str">
        <f t="shared" si="0"/>
        <v>P.SAM</v>
      </c>
    </row>
    <row r="24" spans="1:22">
      <c r="A24" s="12" t="s">
        <v>8598</v>
      </c>
      <c r="B24" s="13" t="s">
        <v>8619</v>
      </c>
      <c r="C24" s="13" t="s">
        <v>8773</v>
      </c>
      <c r="D24" s="13" t="s">
        <v>8773</v>
      </c>
      <c r="E24" s="11" t="e">
        <f>MATCH(D24,thermique[LIBELLE],0)</f>
        <v>#N/A</v>
      </c>
      <c r="F24" s="33" t="e">
        <f>INDEX(thermique[x],Groupes!E24)</f>
        <v>#N/A</v>
      </c>
      <c r="G24" s="33" t="e">
        <f>INDEX(thermique[y],Groupes!E24)</f>
        <v>#N/A</v>
      </c>
      <c r="H24" s="33" t="e">
        <f>INDEX(thermique[TENSION_RACCO],Groupes!E24)</f>
        <v>#N/A</v>
      </c>
      <c r="I24" t="e">
        <f>INDEX(thermique[CODNAT_RACCO],Groupes!E24)</f>
        <v>#N/A</v>
      </c>
      <c r="J24" t="s">
        <v>2650</v>
      </c>
      <c r="K24" s="30">
        <f>INDEX(postes_1[x],MATCH(J24,postes_1[CODNAT],0))</f>
        <v>313520.45000000298</v>
      </c>
      <c r="L24" s="30">
        <f>INDEX(postes_1[y],MATCH(J24,postes_1[CODNAT],0))</f>
        <v>6704417.9000000004</v>
      </c>
      <c r="M24" s="30">
        <f t="array" ref="M24">SQRT(MIN((K24-Lines[x_debut])*(K24-Lines[x_debut])+(L24-Lines[y_debut])*(L24-Lines[y_debut])))</f>
        <v>19455.900371379717</v>
      </c>
      <c r="N24" s="30">
        <f t="array" ref="N24">SQRT(MIN((K24-Lines[x_fin])*(K24-Lines[x_fin])+(L24-Lines[y_fin])*(L24-Lines[y_fin])))</f>
        <v>3761.3022876275941</v>
      </c>
      <c r="O24" s="30" t="str">
        <f t="array" ref="O24">INDEX(Lines[codeNat_debut],MATCH(M24,SQRT((K24-Lines[x_debut])*(K24-Lines[x_debut])+(L24-Lines[y_debut])*(L24-Lines[y_debut])),0))</f>
        <v>COR.P</v>
      </c>
      <c r="P24" s="30" t="str">
        <f t="array" ref="P24">INDEX(Lines[codeNat_fin],MATCH(N24,SQRT((K24-Lines[x_fin])*(K24-Lines[x_fin])+(L24-Lines[y_fin])*(L24-Lines[y_fin])),0))</f>
        <v>GUERS</v>
      </c>
      <c r="Q24" s="30" t="e">
        <f t="array" ref="Q24">SQRT(MIN((F24-Lines[x_debut])*(F24-Lines[x_debut])+(G24-Lines[y_debut])*(G24-Lines[y_debut])))</f>
        <v>#N/A</v>
      </c>
      <c r="R24" s="30" t="e">
        <f t="array" ref="R24">SQRT(MIN((F24-Lines[x_fin])*(F24-Lines[x_fin])+(G24-Lines[y_fin])*(G24-Lines[y_fin])))</f>
        <v>#N/A</v>
      </c>
      <c r="S24" s="30" t="e">
        <f t="array" ref="S24">INDEX(Lines[codeNat_debut],MATCH(Q24,SQRT((F24-Lines[x_debut])*(F24-Lines[x_debut])+(G24-Lines[y_debut])*(G24-Lines[y_debut])),0))</f>
        <v>#N/A</v>
      </c>
      <c r="T24" s="30" t="e">
        <f t="array" ref="T24">INDEX(Lines[codeNat_fin],MATCH(R24,SQRT((F24-Lines[x_fin])*(F24-Lines[x_fin])+(G24-Lines[y_fin])*(G24-Lines[y_fin])),0))</f>
        <v>#N/A</v>
      </c>
      <c r="U24" s="30">
        <f t="array" ref="U24">MIN(IFERROR(M24:N24,100000),IFERROR(Q24:R24,100000))</f>
        <v>3761.3022876275941</v>
      </c>
      <c r="V24" t="str">
        <f t="shared" si="0"/>
        <v>GUERS</v>
      </c>
    </row>
    <row r="25" spans="1:22">
      <c r="A25" s="9" t="s">
        <v>8620</v>
      </c>
      <c r="B25" s="10" t="s">
        <v>8621</v>
      </c>
      <c r="C25" s="10" t="s">
        <v>6496</v>
      </c>
      <c r="D25" s="10" t="s">
        <v>6496</v>
      </c>
      <c r="E25" s="11">
        <f>MATCH(D25,thermique[LIBELLE],0)</f>
        <v>25</v>
      </c>
      <c r="F25" s="33">
        <f>INDEX(thermique[x],Groupes!E25)</f>
        <v>926095.03607427003</v>
      </c>
      <c r="G25" s="33">
        <f>INDEX(thermique[y],Groupes!E25)</f>
        <v>6869995.4562419504</v>
      </c>
      <c r="H25" s="33">
        <f>INDEX(thermique[TENSION_RACCO],Groupes!E25)</f>
        <v>225</v>
      </c>
      <c r="I25" t="str">
        <f>INDEX(thermique[CODNAT_RACCO],Groupes!E25)</f>
        <v>BLENO</v>
      </c>
      <c r="J25" t="s">
        <v>6495</v>
      </c>
      <c r="K25" s="30">
        <f>INDEX(postes_1[x],MATCH(J25,postes_1[CODNAT],0))</f>
        <v>925991.96000000101</v>
      </c>
      <c r="L25" s="30">
        <f>INDEX(postes_1[y],MATCH(J25,postes_1[CODNAT],0))</f>
        <v>6867474.5599999996</v>
      </c>
      <c r="M25" s="30">
        <f t="array" ref="M25">SQRT(MIN((K25-Lines[x_debut])*(K25-Lines[x_debut])+(L25-Lines[y_debut])*(L25-Lines[y_debut])))</f>
        <v>1623.1509279460681</v>
      </c>
      <c r="N25" s="30">
        <f t="array" ref="N25">SQRT(MIN((K25-Lines[x_fin])*(K25-Lines[x_fin])+(L25-Lines[y_fin])*(L25-Lines[y_fin])))</f>
        <v>10210.623828561655</v>
      </c>
      <c r="O25" s="30" t="str">
        <f t="array" ref="O25">INDEX(Lines[codeNat_debut],MATCH(M25,SQRT((K25-Lines[x_debut])*(K25-Lines[x_debut])+(L25-Lines[y_debut])*(L25-Lines[y_debut])),0))</f>
        <v>BEZAU</v>
      </c>
      <c r="P25" s="30" t="str">
        <f t="array" ref="P25">INDEX(Lines[codeNat_fin],MATCH(N25,SQRT((K25-Lines[x_fin])*(K25-Lines[x_fin])+(L25-Lines[y_fin])*(L25-Lines[y_fin])),0))</f>
        <v>VANDI</v>
      </c>
      <c r="Q25" s="30">
        <f t="array" ref="Q25">SQRT(MIN((F25-Lines[x_debut])*(F25-Lines[x_debut])+(G25-Lines[y_debut])*(G25-Lines[y_debut])))</f>
        <v>3774.746950265027</v>
      </c>
      <c r="R25" s="30">
        <f t="array" ref="R25">SQRT(MIN((F25-Lines[x_fin])*(F25-Lines[x_fin])+(G25-Lines[y_fin])*(G25-Lines[y_fin])))</f>
        <v>8111.7339419323289</v>
      </c>
      <c r="S25" s="30" t="str">
        <f t="array" ref="S25">INDEX(Lines[codeNat_debut],MATCH(Q25,SQRT((F25-Lines[x_debut])*(F25-Lines[x_debut])+(G25-Lines[y_debut])*(G25-Lines[y_debut])),0))</f>
        <v>BEZAU</v>
      </c>
      <c r="T25" s="30" t="str">
        <f t="array" ref="T25">INDEX(Lines[codeNat_fin],MATCH(R25,SQRT((F25-Lines[x_fin])*(F25-Lines[x_fin])+(G25-Lines[y_fin])*(G25-Lines[y_fin])),0))</f>
        <v>VANDI</v>
      </c>
      <c r="U25" s="30">
        <f t="array" ref="U25">MIN(IFERROR(M25:N25,100000),IFERROR(Q25:R25,100000))</f>
        <v>1623.1509279460681</v>
      </c>
      <c r="V25" t="str">
        <f t="shared" si="0"/>
        <v>BEZAU</v>
      </c>
    </row>
    <row r="26" spans="1:22">
      <c r="A26" s="12" t="s">
        <v>8620</v>
      </c>
      <c r="B26" s="13" t="s">
        <v>8622</v>
      </c>
      <c r="C26" s="13" t="s">
        <v>6496</v>
      </c>
      <c r="D26" s="13" t="s">
        <v>6496</v>
      </c>
      <c r="E26" s="11">
        <f>MATCH(D26,thermique[LIBELLE],0)</f>
        <v>25</v>
      </c>
      <c r="F26" s="33">
        <f>INDEX(thermique[x],Groupes!E26)</f>
        <v>926095.03607427003</v>
      </c>
      <c r="G26" s="33">
        <f>INDEX(thermique[y],Groupes!E26)</f>
        <v>6869995.4562419504</v>
      </c>
      <c r="H26" s="33">
        <f>INDEX(thermique[TENSION_RACCO],Groupes!E26)</f>
        <v>225</v>
      </c>
      <c r="I26" t="str">
        <f>INDEX(thermique[CODNAT_RACCO],Groupes!E26)</f>
        <v>BLENO</v>
      </c>
      <c r="J26" t="s">
        <v>6495</v>
      </c>
      <c r="K26" s="30">
        <f>INDEX(postes_1[x],MATCH(J26,postes_1[CODNAT],0))</f>
        <v>925991.96000000101</v>
      </c>
      <c r="L26" s="30">
        <f>INDEX(postes_1[y],MATCH(J26,postes_1[CODNAT],0))</f>
        <v>6867474.5599999996</v>
      </c>
      <c r="M26" s="30">
        <f t="array" ref="M26">SQRT(MIN((K26-Lines[x_debut])*(K26-Lines[x_debut])+(L26-Lines[y_debut])*(L26-Lines[y_debut])))</f>
        <v>1623.1509279460681</v>
      </c>
      <c r="N26" s="30">
        <f t="array" ref="N26">SQRT(MIN((K26-Lines[x_fin])*(K26-Lines[x_fin])+(L26-Lines[y_fin])*(L26-Lines[y_fin])))</f>
        <v>10210.623828561655</v>
      </c>
      <c r="O26" s="30" t="str">
        <f t="array" ref="O26">INDEX(Lines[codeNat_debut],MATCH(M26,SQRT((K26-Lines[x_debut])*(K26-Lines[x_debut])+(L26-Lines[y_debut])*(L26-Lines[y_debut])),0))</f>
        <v>BEZAU</v>
      </c>
      <c r="P26" s="30" t="str">
        <f t="array" ref="P26">INDEX(Lines[codeNat_fin],MATCH(N26,SQRT((K26-Lines[x_fin])*(K26-Lines[x_fin])+(L26-Lines[y_fin])*(L26-Lines[y_fin])),0))</f>
        <v>VANDI</v>
      </c>
      <c r="Q26" s="30">
        <f t="array" ref="Q26">SQRT(MIN((F26-Lines[x_debut])*(F26-Lines[x_debut])+(G26-Lines[y_debut])*(G26-Lines[y_debut])))</f>
        <v>3774.746950265027</v>
      </c>
      <c r="R26" s="30">
        <f t="array" ref="R26">SQRT(MIN((F26-Lines[x_fin])*(F26-Lines[x_fin])+(G26-Lines[y_fin])*(G26-Lines[y_fin])))</f>
        <v>8111.7339419323289</v>
      </c>
      <c r="S26" s="30" t="str">
        <f t="array" ref="S26">INDEX(Lines[codeNat_debut],MATCH(Q26,SQRT((F26-Lines[x_debut])*(F26-Lines[x_debut])+(G26-Lines[y_debut])*(G26-Lines[y_debut])),0))</f>
        <v>BEZAU</v>
      </c>
      <c r="T26" s="30" t="str">
        <f t="array" ref="T26">INDEX(Lines[codeNat_fin],MATCH(R26,SQRT((F26-Lines[x_fin])*(F26-Lines[x_fin])+(G26-Lines[y_fin])*(G26-Lines[y_fin])),0))</f>
        <v>VANDI</v>
      </c>
      <c r="U26" s="30">
        <f t="array" ref="U26">MIN(IFERROR(M26:N26,100000),IFERROR(Q26:R26,100000))</f>
        <v>1623.1509279460681</v>
      </c>
      <c r="V26" t="str">
        <f t="shared" si="0"/>
        <v>BEZAU</v>
      </c>
    </row>
    <row r="27" spans="1:22">
      <c r="A27" s="9" t="s">
        <v>8620</v>
      </c>
      <c r="B27" s="10" t="s">
        <v>8623</v>
      </c>
      <c r="C27" s="10" t="s">
        <v>1299</v>
      </c>
      <c r="D27" s="10" t="s">
        <v>1299</v>
      </c>
      <c r="E27" s="11">
        <f>MATCH(D27,thermique[LIBELLE],0)</f>
        <v>102</v>
      </c>
      <c r="F27" s="33">
        <f>INDEX(thermique[x],Groupes!E27)</f>
        <v>330844.23182914901</v>
      </c>
      <c r="G27" s="33">
        <f>INDEX(thermique[y],Groupes!E27)</f>
        <v>6694894.8434874602</v>
      </c>
      <c r="H27" s="33">
        <f>INDEX(thermique[TENSION_RACCO],Groupes!E27)</f>
        <v>225</v>
      </c>
      <c r="I27" t="str">
        <f>INDEX(thermique[CODNAT_RACCO],Groupes!E27)</f>
        <v>CORD5</v>
      </c>
      <c r="J27" t="s">
        <v>1298</v>
      </c>
      <c r="K27" s="30">
        <f>INDEX(postes_1[x],MATCH(J27,postes_1[CODNAT],0))</f>
        <v>332459.21999999898</v>
      </c>
      <c r="L27" s="30">
        <f>INDEX(postes_1[y],MATCH(J27,postes_1[CODNAT],0))</f>
        <v>6697146.5099999998</v>
      </c>
      <c r="M27" s="30">
        <f t="array" ref="M27">SQRT(MIN((K27-Lines[x_debut])*(K27-Lines[x_debut])+(L27-Lines[y_debut])*(L27-Lines[y_debut])))</f>
        <v>1525.4020905326304</v>
      </c>
      <c r="N27" s="30">
        <f t="array" ref="N27">SQRT(MIN((K27-Lines[x_fin])*(K27-Lines[x_fin])+(L27-Lines[y_fin])*(L27-Lines[y_fin])))</f>
        <v>1525.4020905326304</v>
      </c>
      <c r="O27" s="30" t="str">
        <f t="array" ref="O27">INDEX(Lines[codeNat_debut],MATCH(M27,SQRT((K27-Lines[x_debut])*(K27-Lines[x_debut])+(L27-Lines[y_debut])*(L27-Lines[y_debut])),0))</f>
        <v>COR.P</v>
      </c>
      <c r="P27" s="30" t="str">
        <f t="array" ref="P27">INDEX(Lines[codeNat_fin],MATCH(N27,SQRT((K27-Lines[x_fin])*(K27-Lines[x_fin])+(L27-Lines[y_fin])*(L27-Lines[y_fin])),0))</f>
        <v>COR.P</v>
      </c>
      <c r="Q27" s="30">
        <f t="array" ref="Q27">SQRT(MIN((F27-Lines[x_debut])*(F27-Lines[x_debut])+(G27-Lines[y_debut])*(G27-Lines[y_debut])))</f>
        <v>3936.8022698648929</v>
      </c>
      <c r="R27" s="30">
        <f t="array" ref="R27">SQRT(MIN((F27-Lines[x_fin])*(F27-Lines[x_fin])+(G27-Lines[y_fin])*(G27-Lines[y_fin])))</f>
        <v>3936.8022698648929</v>
      </c>
      <c r="S27" s="30" t="str">
        <f t="array" ref="S27">INDEX(Lines[codeNat_debut],MATCH(Q27,SQRT((F27-Lines[x_debut])*(F27-Lines[x_debut])+(G27-Lines[y_debut])*(G27-Lines[y_debut])),0))</f>
        <v>COR.P</v>
      </c>
      <c r="T27" s="30" t="str">
        <f t="array" ref="T27">INDEX(Lines[codeNat_fin],MATCH(R27,SQRT((F27-Lines[x_fin])*(F27-Lines[x_fin])+(G27-Lines[y_fin])*(G27-Lines[y_fin])),0))</f>
        <v>COR.P</v>
      </c>
      <c r="U27" s="30">
        <f t="array" ref="U27">MIN(IFERROR(M27:N27,100000),IFERROR(Q27:R27,100000))</f>
        <v>1525.4020905326304</v>
      </c>
      <c r="V27" t="str">
        <f t="shared" si="0"/>
        <v>COR.P</v>
      </c>
    </row>
    <row r="28" spans="1:22">
      <c r="A28" s="12" t="s">
        <v>8620</v>
      </c>
      <c r="B28" s="13" t="s">
        <v>8624</v>
      </c>
      <c r="C28" s="13" t="s">
        <v>1299</v>
      </c>
      <c r="D28" s="13" t="s">
        <v>1299</v>
      </c>
      <c r="E28" s="11">
        <f>MATCH(D28,thermique[LIBELLE],0)</f>
        <v>102</v>
      </c>
      <c r="F28" s="33">
        <f>INDEX(thermique[x],Groupes!E28)</f>
        <v>330844.23182914901</v>
      </c>
      <c r="G28" s="33">
        <f>INDEX(thermique[y],Groupes!E28)</f>
        <v>6694894.8434874602</v>
      </c>
      <c r="H28" s="33">
        <f>INDEX(thermique[TENSION_RACCO],Groupes!E28)</f>
        <v>225</v>
      </c>
      <c r="I28" t="str">
        <f>INDEX(thermique[CODNAT_RACCO],Groupes!E28)</f>
        <v>CORD5</v>
      </c>
      <c r="J28" t="s">
        <v>1298</v>
      </c>
      <c r="K28" s="30">
        <f>INDEX(postes_1[x],MATCH(J28,postes_1[CODNAT],0))</f>
        <v>332459.21999999898</v>
      </c>
      <c r="L28" s="30">
        <f>INDEX(postes_1[y],MATCH(J28,postes_1[CODNAT],0))</f>
        <v>6697146.5099999998</v>
      </c>
      <c r="M28" s="30">
        <f t="array" ref="M28">SQRT(MIN((K28-Lines[x_debut])*(K28-Lines[x_debut])+(L28-Lines[y_debut])*(L28-Lines[y_debut])))</f>
        <v>1525.4020905326304</v>
      </c>
      <c r="N28" s="30">
        <f t="array" ref="N28">SQRT(MIN((K28-Lines[x_fin])*(K28-Lines[x_fin])+(L28-Lines[y_fin])*(L28-Lines[y_fin])))</f>
        <v>1525.4020905326304</v>
      </c>
      <c r="O28" s="30" t="str">
        <f t="array" ref="O28">INDEX(Lines[codeNat_debut],MATCH(M28,SQRT((K28-Lines[x_debut])*(K28-Lines[x_debut])+(L28-Lines[y_debut])*(L28-Lines[y_debut])),0))</f>
        <v>COR.P</v>
      </c>
      <c r="P28" s="30" t="str">
        <f t="array" ref="P28">INDEX(Lines[codeNat_fin],MATCH(N28,SQRT((K28-Lines[x_fin])*(K28-Lines[x_fin])+(L28-Lines[y_fin])*(L28-Lines[y_fin])),0))</f>
        <v>COR.P</v>
      </c>
      <c r="Q28" s="30">
        <f t="array" ref="Q28">SQRT(MIN((F28-Lines[x_debut])*(F28-Lines[x_debut])+(G28-Lines[y_debut])*(G28-Lines[y_debut])))</f>
        <v>3936.8022698648929</v>
      </c>
      <c r="R28" s="30">
        <f t="array" ref="R28">SQRT(MIN((F28-Lines[x_fin])*(F28-Lines[x_fin])+(G28-Lines[y_fin])*(G28-Lines[y_fin])))</f>
        <v>3936.8022698648929</v>
      </c>
      <c r="S28" s="30" t="str">
        <f t="array" ref="S28">INDEX(Lines[codeNat_debut],MATCH(Q28,SQRT((F28-Lines[x_debut])*(F28-Lines[x_debut])+(G28-Lines[y_debut])*(G28-Lines[y_debut])),0))</f>
        <v>COR.P</v>
      </c>
      <c r="T28" s="30" t="str">
        <f t="array" ref="T28">INDEX(Lines[codeNat_fin],MATCH(R28,SQRT((F28-Lines[x_fin])*(F28-Lines[x_fin])+(G28-Lines[y_fin])*(G28-Lines[y_fin])),0))</f>
        <v>COR.P</v>
      </c>
      <c r="U28" s="30">
        <f t="array" ref="U28">MIN(IFERROR(M28:N28,100000),IFERROR(Q28:R28,100000))</f>
        <v>1525.4020905326304</v>
      </c>
      <c r="V28" t="str">
        <f t="shared" si="0"/>
        <v>COR.P</v>
      </c>
    </row>
    <row r="29" spans="1:22">
      <c r="A29" s="9" t="s">
        <v>8620</v>
      </c>
      <c r="B29" s="10" t="s">
        <v>8625</v>
      </c>
      <c r="C29" s="10" t="s">
        <v>8769</v>
      </c>
      <c r="D29" s="10" t="s">
        <v>861</v>
      </c>
      <c r="E29" s="11">
        <f>MATCH(D29,thermique[LIBELLE],0)</f>
        <v>22</v>
      </c>
      <c r="F29" s="33">
        <f>INDEX(thermique[x],Groupes!E29)</f>
        <v>969410.80278432299</v>
      </c>
      <c r="G29" s="33">
        <f>INDEX(thermique[y],Groupes!E29)</f>
        <v>6901237.8402914703</v>
      </c>
      <c r="H29" s="33">
        <f>INDEX(thermique[TENSION_RACCO],Groupes!E29)</f>
        <v>225</v>
      </c>
      <c r="I29" t="str">
        <f>INDEX(thermique[CODNAT_RACCO],Groupes!E29)</f>
        <v>E.HUC</v>
      </c>
      <c r="J29" t="s">
        <v>860</v>
      </c>
      <c r="K29" s="30">
        <f>INDEX(postes_1[x],MATCH(J29,postes_1[CODNAT],0))</f>
        <v>969966.97999999695</v>
      </c>
      <c r="L29" s="30">
        <f>INDEX(postes_1[y],MATCH(J29,postes_1[CODNAT],0))</f>
        <v>6901091.5700000003</v>
      </c>
      <c r="M29" s="30">
        <f t="array" ref="M29">SQRT(MIN((K29-Lines[x_debut])*(K29-Lines[x_debut])+(L29-Lines[y_debut])*(L29-Lines[y_debut])))</f>
        <v>1801.3527217626599</v>
      </c>
      <c r="N29" s="30">
        <f t="array" ref="N29">SQRT(MIN((K29-Lines[x_fin])*(K29-Lines[x_fin])+(L29-Lines[y_fin])*(L29-Lines[y_fin])))</f>
        <v>1801.3527217626599</v>
      </c>
      <c r="O29" s="30" t="str">
        <f t="array" ref="O29">INDEX(Lines[codeNat_debut],MATCH(M29,SQRT((K29-Lines[x_debut])*(K29-Lines[x_debut])+(L29-Lines[y_debut])*(L29-Lines[y_debut])),0))</f>
        <v>SSAVO</v>
      </c>
      <c r="P29" s="30" t="str">
        <f t="array" ref="P29">INDEX(Lines[codeNat_fin],MATCH(N29,SQRT((K29-Lines[x_fin])*(K29-Lines[x_fin])+(L29-Lines[y_fin])*(L29-Lines[y_fin])),0))</f>
        <v>SSAVO</v>
      </c>
      <c r="Q29" s="30">
        <f t="array" ref="Q29">SQRT(MIN((F29-Lines[x_debut])*(F29-Lines[x_debut])+(G29-Lines[y_debut])*(G29-Lines[y_debut])))</f>
        <v>2067.6800114880225</v>
      </c>
      <c r="R29" s="30">
        <f t="array" ref="R29">SQRT(MIN((F29-Lines[x_fin])*(F29-Lines[x_fin])+(G29-Lines[y_fin])*(G29-Lines[y_fin])))</f>
        <v>2067.6800114880225</v>
      </c>
      <c r="S29" s="30" t="str">
        <f t="array" ref="S29">INDEX(Lines[codeNat_debut],MATCH(Q29,SQRT((F29-Lines[x_debut])*(F29-Lines[x_debut])+(G29-Lines[y_debut])*(G29-Lines[y_debut])),0))</f>
        <v>SSAVO</v>
      </c>
      <c r="T29" s="30" t="str">
        <f t="array" ref="T29">INDEX(Lines[codeNat_fin],MATCH(R29,SQRT((F29-Lines[x_fin])*(F29-Lines[x_fin])+(G29-Lines[y_fin])*(G29-Lines[y_fin])),0))</f>
        <v>SSAVO</v>
      </c>
      <c r="U29" s="30">
        <f t="array" ref="U29">MIN(IFERROR(M29:N29,100000),IFERROR(Q29:R29,100000))</f>
        <v>1801.3527217626599</v>
      </c>
      <c r="V29" t="str">
        <f t="shared" si="0"/>
        <v>SSAVO</v>
      </c>
    </row>
    <row r="30" spans="1:22">
      <c r="A30" s="12" t="s">
        <v>8620</v>
      </c>
      <c r="B30" s="13" t="s">
        <v>8626</v>
      </c>
      <c r="C30" s="13" t="s">
        <v>1456</v>
      </c>
      <c r="D30" s="13" t="s">
        <v>1456</v>
      </c>
      <c r="E30" s="11">
        <f>MATCH(D30,thermique[LIBELLE],0)</f>
        <v>116</v>
      </c>
      <c r="F30" s="33">
        <f>INDEX(thermique[x],Groupes!E30)</f>
        <v>491301.40886881202</v>
      </c>
      <c r="G30" s="33">
        <f>INDEX(thermique[y],Groupes!E30)</f>
        <v>6933631.0235007601</v>
      </c>
      <c r="H30" s="33">
        <f>INDEX(thermique[TENSION_RACCO],Groupes!E30)</f>
        <v>225</v>
      </c>
      <c r="I30" t="str">
        <f>INDEX(thermique[CODNAT_RACCO],Groupes!E30)</f>
        <v>HAVRE</v>
      </c>
      <c r="J30" t="s">
        <v>1458</v>
      </c>
      <c r="K30" s="30">
        <f>INDEX(postes_1[x],MATCH(J30,postes_1[CODNAT],0))</f>
        <v>493395.359999999</v>
      </c>
      <c r="L30" s="30">
        <f>INDEX(postes_1[y],MATCH(J30,postes_1[CODNAT],0))</f>
        <v>6934172.6399999997</v>
      </c>
      <c r="M30" s="30">
        <f t="array" ref="M30">SQRT(MIN((K30-Lines[x_debut])*(K30-Lines[x_debut])+(L30-Lines[y_debut])*(L30-Lines[y_debut])))</f>
        <v>604.90841695255301</v>
      </c>
      <c r="N30" s="30">
        <f t="array" ref="N30">SQRT(MIN((K30-Lines[x_fin])*(K30-Lines[x_fin])+(L30-Lines[y_fin])*(L30-Lines[y_fin])))</f>
        <v>3225.6867674681662</v>
      </c>
      <c r="O30" s="30" t="str">
        <f t="array" ref="O30">INDEX(Lines[codeNat_debut],MATCH(M30,SQRT((K30-Lines[x_debut])*(K30-Lines[x_debut])+(L30-Lines[y_debut])*(L30-Lines[y_debut])),0))</f>
        <v>HAVR5</v>
      </c>
      <c r="P30" s="30" t="str">
        <f t="array" ref="P30">INDEX(Lines[codeNat_fin],MATCH(N30,SQRT((K30-Lines[x_fin])*(K30-Lines[x_fin])+(L30-Lines[y_fin])*(L30-Lines[y_fin])),0))</f>
        <v>P.SEP</v>
      </c>
      <c r="Q30" s="30">
        <f t="array" ref="Q30">SQRT(MIN((F30-Lines[x_debut])*(F30-Lines[x_debut])+(G30-Lines[y_debut])*(G30-Lines[y_debut])))</f>
        <v>2265.9040874468424</v>
      </c>
      <c r="R30" s="30">
        <f t="array" ref="R30">SQRT(MIN((F30-Lines[x_fin])*(F30-Lines[x_fin])+(G30-Lines[y_fin])*(G30-Lines[y_fin])))</f>
        <v>5234.4113684443564</v>
      </c>
      <c r="S30" s="30" t="str">
        <f t="array" ref="S30">INDEX(Lines[codeNat_debut],MATCH(Q30,SQRT((F30-Lines[x_debut])*(F30-Lines[x_debut])+(G30-Lines[y_debut])*(G30-Lines[y_debut])),0))</f>
        <v>HAVR5</v>
      </c>
      <c r="T30" s="30" t="str">
        <f t="array" ref="T30">INDEX(Lines[codeNat_fin],MATCH(R30,SQRT((F30-Lines[x_fin])*(F30-Lines[x_fin])+(G30-Lines[y_fin])*(G30-Lines[y_fin])),0))</f>
        <v>P.SEP</v>
      </c>
      <c r="U30" s="30">
        <f t="array" ref="U30">MIN(IFERROR(M30:N30,100000),IFERROR(Q30:R30,100000))</f>
        <v>604.90841695255301</v>
      </c>
      <c r="V30" t="str">
        <f t="shared" si="0"/>
        <v>HAVR5</v>
      </c>
    </row>
    <row r="31" spans="1:22">
      <c r="A31" s="9" t="s">
        <v>8620</v>
      </c>
      <c r="B31" s="10" t="s">
        <v>8627</v>
      </c>
      <c r="C31" s="10" t="s">
        <v>1458</v>
      </c>
      <c r="D31" s="13" t="s">
        <v>1456</v>
      </c>
      <c r="E31" s="11">
        <f>MATCH(D31,thermique[LIBELLE],0)</f>
        <v>116</v>
      </c>
      <c r="F31" s="33">
        <f>INDEX(thermique[x],Groupes!E31)</f>
        <v>491301.40886881202</v>
      </c>
      <c r="G31" s="33">
        <f>INDEX(thermique[y],Groupes!E31)</f>
        <v>6933631.0235007601</v>
      </c>
      <c r="H31" s="33">
        <f>INDEX(thermique[TENSION_RACCO],Groupes!E31)</f>
        <v>225</v>
      </c>
      <c r="I31" t="str">
        <f>INDEX(thermique[CODNAT_RACCO],Groupes!E31)</f>
        <v>HAVRE</v>
      </c>
      <c r="J31" t="s">
        <v>1458</v>
      </c>
      <c r="K31" s="30">
        <f>INDEX(postes_1[x],MATCH(J31,postes_1[CODNAT],0))</f>
        <v>493395.359999999</v>
      </c>
      <c r="L31" s="30">
        <f>INDEX(postes_1[y],MATCH(J31,postes_1[CODNAT],0))</f>
        <v>6934172.6399999997</v>
      </c>
      <c r="M31" s="30">
        <f t="array" ref="M31">SQRT(MIN((K31-Lines[x_debut])*(K31-Lines[x_debut])+(L31-Lines[y_debut])*(L31-Lines[y_debut])))</f>
        <v>604.90841695255301</v>
      </c>
      <c r="N31" s="30">
        <f t="array" ref="N31">SQRT(MIN((K31-Lines[x_fin])*(K31-Lines[x_fin])+(L31-Lines[y_fin])*(L31-Lines[y_fin])))</f>
        <v>3225.6867674681662</v>
      </c>
      <c r="O31" s="30" t="str">
        <f t="array" ref="O31">INDEX(Lines[codeNat_debut],MATCH(M31,SQRT((K31-Lines[x_debut])*(K31-Lines[x_debut])+(L31-Lines[y_debut])*(L31-Lines[y_debut])),0))</f>
        <v>HAVR5</v>
      </c>
      <c r="P31" s="30" t="str">
        <f t="array" ref="P31">INDEX(Lines[codeNat_fin],MATCH(N31,SQRT((K31-Lines[x_fin])*(K31-Lines[x_fin])+(L31-Lines[y_fin])*(L31-Lines[y_fin])),0))</f>
        <v>P.SEP</v>
      </c>
      <c r="Q31" s="30">
        <f t="array" ref="Q31">SQRT(MIN((F31-Lines[x_debut])*(F31-Lines[x_debut])+(G31-Lines[y_debut])*(G31-Lines[y_debut])))</f>
        <v>2265.9040874468424</v>
      </c>
      <c r="R31" s="30">
        <f t="array" ref="R31">SQRT(MIN((F31-Lines[x_fin])*(F31-Lines[x_fin])+(G31-Lines[y_fin])*(G31-Lines[y_fin])))</f>
        <v>5234.4113684443564</v>
      </c>
      <c r="S31" s="30" t="str">
        <f t="array" ref="S31">INDEX(Lines[codeNat_debut],MATCH(Q31,SQRT((F31-Lines[x_debut])*(F31-Lines[x_debut])+(G31-Lines[y_debut])*(G31-Lines[y_debut])),0))</f>
        <v>HAVR5</v>
      </c>
      <c r="T31" s="30" t="str">
        <f t="array" ref="T31">INDEX(Lines[codeNat_fin],MATCH(R31,SQRT((F31-Lines[x_fin])*(F31-Lines[x_fin])+(G31-Lines[y_fin])*(G31-Lines[y_fin])),0))</f>
        <v>P.SEP</v>
      </c>
      <c r="U31" s="30">
        <f t="array" ref="U31">MIN(IFERROR(M31:N31,100000),IFERROR(Q31:R31,100000))</f>
        <v>604.90841695255301</v>
      </c>
      <c r="V31" t="str">
        <f t="shared" si="0"/>
        <v>HAVR5</v>
      </c>
    </row>
    <row r="32" spans="1:22">
      <c r="A32" s="12" t="s">
        <v>8620</v>
      </c>
      <c r="B32" s="13" t="s">
        <v>8628</v>
      </c>
      <c r="C32" s="13" t="s">
        <v>154</v>
      </c>
      <c r="D32" s="13" t="s">
        <v>154</v>
      </c>
      <c r="E32" s="11">
        <f>MATCH(D32,thermique[LIBELLE],0)</f>
        <v>135</v>
      </c>
      <c r="F32" s="33">
        <f>INDEX(thermique[x],Groupes!E32)</f>
        <v>639938.57509389205</v>
      </c>
      <c r="G32" s="33">
        <f>INDEX(thermique[y],Groupes!E32)</f>
        <v>6844773.8519661101</v>
      </c>
      <c r="H32" s="33">
        <f>INDEX(thermique[TENSION_RACCO],Groupes!E32)</f>
        <v>90</v>
      </c>
      <c r="I32" t="str">
        <f>INDEX(thermique[CODNAT_RACCO],Groupes!E32)</f>
        <v>PROVE</v>
      </c>
      <c r="J32" t="s">
        <v>153</v>
      </c>
      <c r="K32" s="30">
        <f>INDEX(postes_1[x],MATCH(J32,postes_1[CODNAT],0))</f>
        <v>639598.81000000203</v>
      </c>
      <c r="L32" s="30">
        <f>INDEX(postes_1[y],MATCH(J32,postes_1[CODNAT],0))</f>
        <v>6842360.3399999999</v>
      </c>
      <c r="M32" s="30">
        <f t="array" ref="M32">SQRT(MIN((K32-Lines[x_debut])*(K32-Lines[x_debut])+(L32-Lines[y_debut])*(L32-Lines[y_debut])))</f>
        <v>13289.771009441205</v>
      </c>
      <c r="N32" s="30">
        <f t="array" ref="N32">SQRT(MIN((K32-Lines[x_fin])*(K32-Lines[x_fin])+(L32-Lines[y_fin])*(L32-Lines[y_fin])))</f>
        <v>3804.7674869431858</v>
      </c>
      <c r="O32" s="30" t="str">
        <f t="array" ref="O32">INDEX(Lines[codeNat_debut],MATCH(M32,SQRT((K32-Lines[x_debut])*(K32-Lines[x_debut])+(L32-Lines[y_debut])*(L32-Lines[y_debut])),0))</f>
        <v>R.TOR</v>
      </c>
      <c r="P32" s="30" t="str">
        <f t="array" ref="P32">INDEX(Lines[codeNat_fin],MATCH(N32,SQRT((K32-Lines[x_fin])*(K32-Lines[x_fin])+(L32-Lines[y_fin])*(L32-Lines[y_fin])),0))</f>
        <v>VLEJU</v>
      </c>
      <c r="Q32" s="30">
        <f t="array" ref="Q32">SQRT(MIN((F32-Lines[x_debut])*(F32-Lines[x_debut])+(G32-Lines[y_debut])*(G32-Lines[y_debut])))</f>
        <v>10965.221177399068</v>
      </c>
      <c r="R32" s="30">
        <f t="array" ref="R32">SQRT(MIN((F32-Lines[x_fin])*(F32-Lines[x_fin])+(G32-Lines[y_fin])*(G32-Lines[y_fin])))</f>
        <v>4314.0120152258442</v>
      </c>
      <c r="S32" s="30" t="str">
        <f t="array" ref="S32">INDEX(Lines[codeNat_debut],MATCH(Q32,SQRT((F32-Lines[x_debut])*(F32-Lines[x_debut])+(G32-Lines[y_debut])*(G32-Lines[y_debut])),0))</f>
        <v>R.TOR</v>
      </c>
      <c r="T32" s="30" t="str">
        <f t="array" ref="T32">INDEX(Lines[codeNat_fin],MATCH(R32,SQRT((F32-Lines[x_fin])*(F32-Lines[x_fin])+(G32-Lines[y_fin])*(G32-Lines[y_fin])),0))</f>
        <v>VLEJU</v>
      </c>
      <c r="U32" s="30">
        <f t="array" ref="U32">MIN(IFERROR(M32:N32,100000),IFERROR(Q32:R32,100000))</f>
        <v>3804.7674869431858</v>
      </c>
      <c r="V32" t="str">
        <f t="shared" si="0"/>
        <v>VLEJU</v>
      </c>
    </row>
    <row r="33" spans="1:22">
      <c r="A33" s="9" t="s">
        <v>8629</v>
      </c>
      <c r="B33" s="10" t="s">
        <v>8630</v>
      </c>
      <c r="C33" s="10" t="s">
        <v>2198</v>
      </c>
      <c r="D33" s="10" t="s">
        <v>2198</v>
      </c>
      <c r="E33" s="11">
        <f>MATCH(D33,thermique[LIBELLE],0)</f>
        <v>55</v>
      </c>
      <c r="F33" s="33">
        <f>INDEX(thermique[x],Groupes!E33)</f>
        <v>833952.75709063502</v>
      </c>
      <c r="G33" s="33">
        <f>INDEX(thermique[y],Groupes!E33)</f>
        <v>6309444.9938776297</v>
      </c>
      <c r="H33" s="33">
        <f>INDEX(thermique[TENSION_RACCO],Groupes!E33)</f>
        <v>400</v>
      </c>
      <c r="I33" t="str">
        <f>INDEX(thermique[CODNAT_RACCO],Groupes!E33)</f>
        <v>ARAMO</v>
      </c>
      <c r="J33" t="s">
        <v>2197</v>
      </c>
      <c r="K33" s="30">
        <f>INDEX(postes_1[x],MATCH(J33,postes_1[CODNAT],0))</f>
        <v>833257.27000000305</v>
      </c>
      <c r="L33" s="30">
        <f>INDEX(postes_1[y],MATCH(J33,postes_1[CODNAT],0))</f>
        <v>6310520.4100000001</v>
      </c>
      <c r="M33" s="30">
        <f t="array" ref="M33">SQRT(MIN((K33-Lines[x_debut])*(K33-Lines[x_debut])+(L33-Lines[y_debut])*(L33-Lines[y_debut])))</f>
        <v>603.91376950646907</v>
      </c>
      <c r="N33" s="30">
        <f t="array" ref="N33">SQRT(MIN((K33-Lines[x_fin])*(K33-Lines[x_fin])+(L33-Lines[y_fin])*(L33-Lines[y_fin])))</f>
        <v>8264.0581321862755</v>
      </c>
      <c r="O33" s="30" t="str">
        <f t="array" ref="O33">INDEX(Lines[codeNat_debut],MATCH(M33,SQRT((K33-Lines[x_debut])*(K33-Lines[x_debut])+(L33-Lines[y_debut])*(L33-Lines[y_debut])),0))</f>
        <v>AGASS</v>
      </c>
      <c r="P33" s="30" t="str">
        <f t="array" ref="P33">INDEX(Lines[codeNat_fin],MATCH(N33,SQRT((K33-Lines[x_fin])*(K33-Lines[x_fin])+(L33-Lines[y_fin])*(L33-Lines[y_fin])),0))</f>
        <v>JONQU</v>
      </c>
      <c r="Q33" s="30">
        <f t="array" ref="Q33">SQRT(MIN((F33-Lines[x_debut])*(F33-Lines[x_debut])+(G33-Lines[y_debut])*(G33-Lines[y_debut])))</f>
        <v>1697.874126711866</v>
      </c>
      <c r="R33" s="30">
        <f t="array" ref="R33">SQRT(MIN((F33-Lines[x_fin])*(F33-Lines[x_fin])+(G33-Lines[y_fin])*(G33-Lines[y_fin])))</f>
        <v>8104.1353502623097</v>
      </c>
      <c r="S33" s="30" t="str">
        <f t="array" ref="S33">INDEX(Lines[codeNat_debut],MATCH(Q33,SQRT((F33-Lines[x_debut])*(F33-Lines[x_debut])+(G33-Lines[y_debut])*(G33-Lines[y_debut])),0))</f>
        <v>AGASS</v>
      </c>
      <c r="T33" s="30" t="str">
        <f t="array" ref="T33">INDEX(Lines[codeNat_fin],MATCH(R33,SQRT((F33-Lines[x_fin])*(F33-Lines[x_fin])+(G33-Lines[y_fin])*(G33-Lines[y_fin])),0))</f>
        <v>JONQU</v>
      </c>
      <c r="U33" s="30">
        <f t="array" ref="U33">MIN(IFERROR(M33:N33,100000),IFERROR(Q33:R33,100000))</f>
        <v>603.91376950646907</v>
      </c>
      <c r="V33" t="str">
        <f t="shared" si="0"/>
        <v>AGASS</v>
      </c>
    </row>
    <row r="34" spans="1:22">
      <c r="A34" s="12" t="s">
        <v>8629</v>
      </c>
      <c r="B34" s="13" t="s">
        <v>8631</v>
      </c>
      <c r="C34" s="13" t="s">
        <v>2198</v>
      </c>
      <c r="D34" s="13" t="s">
        <v>2198</v>
      </c>
      <c r="E34" s="11">
        <f>MATCH(D34,thermique[LIBELLE],0)</f>
        <v>55</v>
      </c>
      <c r="F34" s="33">
        <f>INDEX(thermique[x],Groupes!E34)</f>
        <v>833952.75709063502</v>
      </c>
      <c r="G34" s="33">
        <f>INDEX(thermique[y],Groupes!E34)</f>
        <v>6309444.9938776297</v>
      </c>
      <c r="H34" s="33">
        <f>INDEX(thermique[TENSION_RACCO],Groupes!E34)</f>
        <v>400</v>
      </c>
      <c r="I34" t="str">
        <f>INDEX(thermique[CODNAT_RACCO],Groupes!E34)</f>
        <v>ARAMO</v>
      </c>
      <c r="J34" t="s">
        <v>2197</v>
      </c>
      <c r="K34" s="30">
        <f>INDEX(postes_1[x],MATCH(J34,postes_1[CODNAT],0))</f>
        <v>833257.27000000305</v>
      </c>
      <c r="L34" s="30">
        <f>INDEX(postes_1[y],MATCH(J34,postes_1[CODNAT],0))</f>
        <v>6310520.4100000001</v>
      </c>
      <c r="M34" s="30">
        <f t="array" ref="M34">SQRT(MIN((K34-Lines[x_debut])*(K34-Lines[x_debut])+(L34-Lines[y_debut])*(L34-Lines[y_debut])))</f>
        <v>603.91376950646907</v>
      </c>
      <c r="N34" s="30">
        <f t="array" ref="N34">SQRT(MIN((K34-Lines[x_fin])*(K34-Lines[x_fin])+(L34-Lines[y_fin])*(L34-Lines[y_fin])))</f>
        <v>8264.0581321862755</v>
      </c>
      <c r="O34" s="30" t="str">
        <f t="array" ref="O34">INDEX(Lines[codeNat_debut],MATCH(M34,SQRT((K34-Lines[x_debut])*(K34-Lines[x_debut])+(L34-Lines[y_debut])*(L34-Lines[y_debut])),0))</f>
        <v>AGASS</v>
      </c>
      <c r="P34" s="30" t="str">
        <f t="array" ref="P34">INDEX(Lines[codeNat_fin],MATCH(N34,SQRT((K34-Lines[x_fin])*(K34-Lines[x_fin])+(L34-Lines[y_fin])*(L34-Lines[y_fin])),0))</f>
        <v>JONQU</v>
      </c>
      <c r="Q34" s="30">
        <f t="array" ref="Q34">SQRT(MIN((F34-Lines[x_debut])*(F34-Lines[x_debut])+(G34-Lines[y_debut])*(G34-Lines[y_debut])))</f>
        <v>1697.874126711866</v>
      </c>
      <c r="R34" s="30">
        <f t="array" ref="R34">SQRT(MIN((F34-Lines[x_fin])*(F34-Lines[x_fin])+(G34-Lines[y_fin])*(G34-Lines[y_fin])))</f>
        <v>8104.1353502623097</v>
      </c>
      <c r="S34" s="30" t="str">
        <f t="array" ref="S34">INDEX(Lines[codeNat_debut],MATCH(Q34,SQRT((F34-Lines[x_debut])*(F34-Lines[x_debut])+(G34-Lines[y_debut])*(G34-Lines[y_debut])),0))</f>
        <v>AGASS</v>
      </c>
      <c r="T34" s="30" t="str">
        <f t="array" ref="T34">INDEX(Lines[codeNat_fin],MATCH(R34,SQRT((F34-Lines[x_fin])*(F34-Lines[x_fin])+(G34-Lines[y_fin])*(G34-Lines[y_fin])),0))</f>
        <v>JONQU</v>
      </c>
      <c r="U34" s="30">
        <f t="array" ref="U34">MIN(IFERROR(M34:N34,100000),IFERROR(Q34:R34,100000))</f>
        <v>603.91376950646907</v>
      </c>
      <c r="V34" t="str">
        <f t="shared" si="0"/>
        <v>AGASS</v>
      </c>
    </row>
    <row r="35" spans="1:22">
      <c r="A35" s="9" t="s">
        <v>8629</v>
      </c>
      <c r="B35" s="10" t="s">
        <v>8632</v>
      </c>
      <c r="C35" s="10" t="s">
        <v>3340</v>
      </c>
      <c r="D35" s="10" t="s">
        <v>3340</v>
      </c>
      <c r="E35" s="11">
        <f>MATCH(D35,thermique[LIBELLE],0)</f>
        <v>134</v>
      </c>
      <c r="F35" s="33">
        <f>INDEX(thermique[x],Groupes!E35)</f>
        <v>657313.07672197802</v>
      </c>
      <c r="G35" s="33">
        <f>INDEX(thermique[y],Groupes!E35)</f>
        <v>6853697.17882099</v>
      </c>
      <c r="H35" s="33">
        <f>INDEX(thermique[TENSION_RACCO],Groupes!E35)</f>
        <v>225</v>
      </c>
      <c r="I35" t="str">
        <f>INDEX(thermique[CODNAT_RACCO],Groupes!E35)</f>
        <v>ARRI5</v>
      </c>
      <c r="J35" t="s">
        <v>3668</v>
      </c>
      <c r="K35" s="30">
        <f>INDEX(postes_1[x],MATCH(J35,postes_1[CODNAT],0))</f>
        <v>657785.15999999596</v>
      </c>
      <c r="L35" s="30">
        <f>INDEX(postes_1[y],MATCH(J35,postes_1[CODNAT],0))</f>
        <v>6854201.4900000002</v>
      </c>
      <c r="M35" s="30">
        <f t="array" ref="M35">SQRT(MIN((K35-Lines[x_debut])*(K35-Lines[x_debut])+(L35-Lines[y_debut])*(L35-Lines[y_debut])))</f>
        <v>1144.1226278622296</v>
      </c>
      <c r="N35" s="30">
        <f t="array" ref="N35">SQRT(MIN((K35-Lines[x_fin])*(K35-Lines[x_fin])+(L35-Lines[y_fin])*(L35-Lines[y_fin])))</f>
        <v>3954.0035467082912</v>
      </c>
      <c r="O35" s="30" t="str">
        <f t="array" ref="O35">INDEX(Lines[codeNat_debut],MATCH(M35,SQRT((K35-Lines[x_debut])*(K35-Lines[x_debut])+(L35-Lines[y_debut])*(L35-Lines[y_debut])),0))</f>
        <v>ARRIG</v>
      </c>
      <c r="P35" s="30" t="str">
        <f t="array" ref="P35">INDEX(Lines[codeNat_fin],MATCH(N35,SQRT((K35-Lines[x_fin])*(K35-Lines[x_fin])+(L35-Lines[y_fin])*(L35-Lines[y_fin])),0))</f>
        <v>CHARE</v>
      </c>
      <c r="Q35" s="30">
        <f t="array" ref="Q35">SQRT(MIN((F35-Lines[x_debut])*(F35-Lines[x_debut])+(G35-Lines[y_debut])*(G35-Lines[y_debut])))</f>
        <v>712.99189448182437</v>
      </c>
      <c r="R35" s="30">
        <f t="array" ref="R35">SQRT(MIN((F35-Lines[x_fin])*(F35-Lines[x_fin])+(G35-Lines[y_fin])*(G35-Lines[y_fin])))</f>
        <v>3812.9261265506848</v>
      </c>
      <c r="S35" s="30" t="str">
        <f t="array" ref="S35">INDEX(Lines[codeNat_debut],MATCH(Q35,SQRT((F35-Lines[x_debut])*(F35-Lines[x_debut])+(G35-Lines[y_debut])*(G35-Lines[y_debut])),0))</f>
        <v>ARRIG</v>
      </c>
      <c r="T35" s="30" t="str">
        <f t="array" ref="T35">INDEX(Lines[codeNat_fin],MATCH(R35,SQRT((F35-Lines[x_fin])*(F35-Lines[x_fin])+(G35-Lines[y_fin])*(G35-Lines[y_fin])),0))</f>
        <v>V.GEO</v>
      </c>
      <c r="U35" s="30">
        <f t="array" ref="U35">MIN(IFERROR(M35:N35,100000),IFERROR(Q35:R35,100000))</f>
        <v>712.99189448182437</v>
      </c>
      <c r="V35" t="str">
        <f t="shared" si="0"/>
        <v>ARRIG</v>
      </c>
    </row>
    <row r="36" spans="1:22">
      <c r="A36" s="12" t="s">
        <v>8629</v>
      </c>
      <c r="B36" s="13" t="s">
        <v>8633</v>
      </c>
      <c r="C36" s="13" t="s">
        <v>3340</v>
      </c>
      <c r="D36" s="13" t="s">
        <v>3340</v>
      </c>
      <c r="E36" s="11">
        <f>MATCH(D36,thermique[LIBELLE],0)</f>
        <v>134</v>
      </c>
      <c r="F36" s="33">
        <f>INDEX(thermique[x],Groupes!E36)</f>
        <v>657313.07672197802</v>
      </c>
      <c r="G36" s="33">
        <f>INDEX(thermique[y],Groupes!E36)</f>
        <v>6853697.17882099</v>
      </c>
      <c r="H36" s="33">
        <f>INDEX(thermique[TENSION_RACCO],Groupes!E36)</f>
        <v>225</v>
      </c>
      <c r="I36" t="str">
        <f>INDEX(thermique[CODNAT_RACCO],Groupes!E36)</f>
        <v>ARRI5</v>
      </c>
      <c r="J36" t="s">
        <v>3668</v>
      </c>
      <c r="K36" s="30">
        <f>INDEX(postes_1[x],MATCH(J36,postes_1[CODNAT],0))</f>
        <v>657785.15999999596</v>
      </c>
      <c r="L36" s="30">
        <f>INDEX(postes_1[y],MATCH(J36,postes_1[CODNAT],0))</f>
        <v>6854201.4900000002</v>
      </c>
      <c r="M36" s="30">
        <f t="array" ref="M36">SQRT(MIN((K36-Lines[x_debut])*(K36-Lines[x_debut])+(L36-Lines[y_debut])*(L36-Lines[y_debut])))</f>
        <v>1144.1226278622296</v>
      </c>
      <c r="N36" s="30">
        <f t="array" ref="N36">SQRT(MIN((K36-Lines[x_fin])*(K36-Lines[x_fin])+(L36-Lines[y_fin])*(L36-Lines[y_fin])))</f>
        <v>3954.0035467082912</v>
      </c>
      <c r="O36" s="30" t="str">
        <f t="array" ref="O36">INDEX(Lines[codeNat_debut],MATCH(M36,SQRT((K36-Lines[x_debut])*(K36-Lines[x_debut])+(L36-Lines[y_debut])*(L36-Lines[y_debut])),0))</f>
        <v>ARRIG</v>
      </c>
      <c r="P36" s="30" t="str">
        <f t="array" ref="P36">INDEX(Lines[codeNat_fin],MATCH(N36,SQRT((K36-Lines[x_fin])*(K36-Lines[x_fin])+(L36-Lines[y_fin])*(L36-Lines[y_fin])),0))</f>
        <v>CHARE</v>
      </c>
      <c r="Q36" s="30">
        <f t="array" ref="Q36">SQRT(MIN((F36-Lines[x_debut])*(F36-Lines[x_debut])+(G36-Lines[y_debut])*(G36-Lines[y_debut])))</f>
        <v>712.99189448182437</v>
      </c>
      <c r="R36" s="30">
        <f t="array" ref="R36">SQRT(MIN((F36-Lines[x_fin])*(F36-Lines[x_fin])+(G36-Lines[y_fin])*(G36-Lines[y_fin])))</f>
        <v>3812.9261265506848</v>
      </c>
      <c r="S36" s="30" t="str">
        <f t="array" ref="S36">INDEX(Lines[codeNat_debut],MATCH(Q36,SQRT((F36-Lines[x_debut])*(F36-Lines[x_debut])+(G36-Lines[y_debut])*(G36-Lines[y_debut])),0))</f>
        <v>ARRIG</v>
      </c>
      <c r="T36" s="30" t="str">
        <f t="array" ref="T36">INDEX(Lines[codeNat_fin],MATCH(R36,SQRT((F36-Lines[x_fin])*(F36-Lines[x_fin])+(G36-Lines[y_fin])*(G36-Lines[y_fin])),0))</f>
        <v>V.GEO</v>
      </c>
      <c r="U36" s="30">
        <f t="array" ref="U36">MIN(IFERROR(M36:N36,100000),IFERROR(Q36:R36,100000))</f>
        <v>712.99189448182437</v>
      </c>
      <c r="V36" t="str">
        <f t="shared" si="0"/>
        <v>ARRIG</v>
      </c>
    </row>
    <row r="37" spans="1:22">
      <c r="A37" s="9" t="s">
        <v>8629</v>
      </c>
      <c r="B37" s="10" t="s">
        <v>8634</v>
      </c>
      <c r="C37" s="10" t="s">
        <v>3729</v>
      </c>
      <c r="D37" s="10" t="s">
        <v>3729</v>
      </c>
      <c r="E37" s="11">
        <f>MATCH(D37,thermique[LIBELLE],0)</f>
        <v>93</v>
      </c>
      <c r="F37" s="33">
        <f>INDEX(thermique[x],Groupes!E37)</f>
        <v>190044.558230311</v>
      </c>
      <c r="G37" s="33">
        <f>INDEX(thermique[y],Groupes!E37)</f>
        <v>6829759.56286781</v>
      </c>
      <c r="H37" s="33">
        <f>INDEX(thermique[TENSION_RACCO],Groupes!E37)</f>
        <v>225</v>
      </c>
      <c r="I37" t="str">
        <f>INDEX(thermique[CODNAT_RACCO],Groupes!E37)</f>
        <v>BRENN</v>
      </c>
      <c r="J37" t="s">
        <v>3728</v>
      </c>
      <c r="K37" s="30">
        <f>INDEX(postes_1[x],MATCH(J37,postes_1[CODNAT],0))</f>
        <v>191838.02000000299</v>
      </c>
      <c r="L37" s="30">
        <f>INDEX(postes_1[y],MATCH(J37,postes_1[CODNAT],0))</f>
        <v>6828151.46</v>
      </c>
      <c r="M37" s="30">
        <f t="array" ref="M37">SQRT(MIN((K37-Lines[x_debut])*(K37-Lines[x_debut])+(L37-Lines[y_debut])*(L37-Lines[y_debut])))</f>
        <v>0</v>
      </c>
      <c r="N37" s="30">
        <f t="array" ref="N37">SQRT(MIN((K37-Lines[x_fin])*(K37-Lines[x_fin])+(L37-Lines[y_fin])*(L37-Lines[y_fin])))</f>
        <v>19113.964883812379</v>
      </c>
      <c r="O37" s="30" t="str">
        <f t="array" ref="O37">INDEX(Lines[codeNat_debut],MATCH(M37,SQRT((K37-Lines[x_debut])*(K37-Lines[x_debut])+(L37-Lines[y_debut])*(L37-Lines[y_debut])),0))</f>
        <v>BRENN</v>
      </c>
      <c r="P37" s="30" t="str">
        <f t="array" ref="P37">INDEX(Lines[codeNat_fin],MATCH(N37,SQRT((K37-Lines[x_fin])*(K37-Lines[x_fin])+(L37-Lines[y_fin])*(L37-Lines[y_fin])),0))</f>
        <v>P.CHR</v>
      </c>
      <c r="Q37" s="30">
        <f t="array" ref="Q37">SQRT(MIN((F37-Lines[x_debut])*(F37-Lines[x_debut])+(G37-Lines[y_debut])*(G37-Lines[y_debut])))</f>
        <v>2408.8378842930974</v>
      </c>
      <c r="R37" s="30">
        <f t="array" ref="R37">SQRT(MIN((F37-Lines[x_fin])*(F37-Lines[x_fin])+(G37-Lines[y_fin])*(G37-Lines[y_fin])))</f>
        <v>17747.540914180816</v>
      </c>
      <c r="S37" s="30" t="str">
        <f t="array" ref="S37">INDEX(Lines[codeNat_debut],MATCH(Q37,SQRT((F37-Lines[x_debut])*(F37-Lines[x_debut])+(G37-Lines[y_debut])*(G37-Lines[y_debut])),0))</f>
        <v>BRENN</v>
      </c>
      <c r="T37" s="30" t="str">
        <f t="array" ref="T37">INDEX(Lines[codeNat_fin],MATCH(R37,SQRT((F37-Lines[x_fin])*(F37-Lines[x_fin])+(G37-Lines[y_fin])*(G37-Lines[y_fin])),0))</f>
        <v>P.CHR</v>
      </c>
      <c r="U37" s="30">
        <f t="array" ref="U37">MIN(IFERROR(M37:N37,100000),IFERROR(Q37:R37,100000))</f>
        <v>0</v>
      </c>
      <c r="V37" t="str">
        <f t="shared" si="0"/>
        <v>BRENN</v>
      </c>
    </row>
    <row r="38" spans="1:22">
      <c r="A38" s="12" t="s">
        <v>8629</v>
      </c>
      <c r="B38" s="13" t="s">
        <v>8635</v>
      </c>
      <c r="C38" s="13" t="s">
        <v>3729</v>
      </c>
      <c r="D38" s="13" t="s">
        <v>3729</v>
      </c>
      <c r="E38" s="11">
        <f>MATCH(D38,thermique[LIBELLE],0)</f>
        <v>93</v>
      </c>
      <c r="F38" s="33">
        <f>INDEX(thermique[x],Groupes!E38)</f>
        <v>190044.558230311</v>
      </c>
      <c r="G38" s="33">
        <f>INDEX(thermique[y],Groupes!E38)</f>
        <v>6829759.56286781</v>
      </c>
      <c r="H38" s="33">
        <f>INDEX(thermique[TENSION_RACCO],Groupes!E38)</f>
        <v>225</v>
      </c>
      <c r="I38" t="str">
        <f>INDEX(thermique[CODNAT_RACCO],Groupes!E38)</f>
        <v>BRENN</v>
      </c>
      <c r="J38" t="s">
        <v>3728</v>
      </c>
      <c r="K38" s="30">
        <f>INDEX(postes_1[x],MATCH(J38,postes_1[CODNAT],0))</f>
        <v>191838.02000000299</v>
      </c>
      <c r="L38" s="30">
        <f>INDEX(postes_1[y],MATCH(J38,postes_1[CODNAT],0))</f>
        <v>6828151.46</v>
      </c>
      <c r="M38" s="30">
        <f t="array" ref="M38">SQRT(MIN((K38-Lines[x_debut])*(K38-Lines[x_debut])+(L38-Lines[y_debut])*(L38-Lines[y_debut])))</f>
        <v>0</v>
      </c>
      <c r="N38" s="30">
        <f t="array" ref="N38">SQRT(MIN((K38-Lines[x_fin])*(K38-Lines[x_fin])+(L38-Lines[y_fin])*(L38-Lines[y_fin])))</f>
        <v>19113.964883812379</v>
      </c>
      <c r="O38" s="30" t="str">
        <f t="array" ref="O38">INDEX(Lines[codeNat_debut],MATCH(M38,SQRT((K38-Lines[x_debut])*(K38-Lines[x_debut])+(L38-Lines[y_debut])*(L38-Lines[y_debut])),0))</f>
        <v>BRENN</v>
      </c>
      <c r="P38" s="30" t="str">
        <f t="array" ref="P38">INDEX(Lines[codeNat_fin],MATCH(N38,SQRT((K38-Lines[x_fin])*(K38-Lines[x_fin])+(L38-Lines[y_fin])*(L38-Lines[y_fin])),0))</f>
        <v>P.CHR</v>
      </c>
      <c r="Q38" s="30">
        <f t="array" ref="Q38">SQRT(MIN((F38-Lines[x_debut])*(F38-Lines[x_debut])+(G38-Lines[y_debut])*(G38-Lines[y_debut])))</f>
        <v>2408.8378842930974</v>
      </c>
      <c r="R38" s="30">
        <f t="array" ref="R38">SQRT(MIN((F38-Lines[x_fin])*(F38-Lines[x_fin])+(G38-Lines[y_fin])*(G38-Lines[y_fin])))</f>
        <v>17747.540914180816</v>
      </c>
      <c r="S38" s="30" t="str">
        <f t="array" ref="S38">INDEX(Lines[codeNat_debut],MATCH(Q38,SQRT((F38-Lines[x_debut])*(F38-Lines[x_debut])+(G38-Lines[y_debut])*(G38-Lines[y_debut])),0))</f>
        <v>BRENN</v>
      </c>
      <c r="T38" s="30" t="str">
        <f t="array" ref="T38">INDEX(Lines[codeNat_fin],MATCH(R38,SQRT((F38-Lines[x_fin])*(F38-Lines[x_fin])+(G38-Lines[y_fin])*(G38-Lines[y_fin])),0))</f>
        <v>P.CHR</v>
      </c>
      <c r="U38" s="30">
        <f t="array" ref="U38">MIN(IFERROR(M38:N38,100000),IFERROR(Q38:R38,100000))</f>
        <v>0</v>
      </c>
      <c r="V38" t="str">
        <f t="shared" si="0"/>
        <v>BRENN</v>
      </c>
    </row>
    <row r="39" spans="1:22">
      <c r="A39" s="9" t="s">
        <v>8629</v>
      </c>
      <c r="B39" s="10" t="s">
        <v>8636</v>
      </c>
      <c r="C39" s="10" t="s">
        <v>3729</v>
      </c>
      <c r="D39" s="10" t="s">
        <v>3729</v>
      </c>
      <c r="E39" s="11">
        <f>MATCH(D39,thermique[LIBELLE],0)</f>
        <v>93</v>
      </c>
      <c r="F39" s="33">
        <f>INDEX(thermique[x],Groupes!E39)</f>
        <v>190044.558230311</v>
      </c>
      <c r="G39" s="33">
        <f>INDEX(thermique[y],Groupes!E39)</f>
        <v>6829759.56286781</v>
      </c>
      <c r="H39" s="33">
        <f>INDEX(thermique[TENSION_RACCO],Groupes!E39)</f>
        <v>225</v>
      </c>
      <c r="I39" t="str">
        <f>INDEX(thermique[CODNAT_RACCO],Groupes!E39)</f>
        <v>BRENN</v>
      </c>
      <c r="J39" t="s">
        <v>3728</v>
      </c>
      <c r="K39" s="30">
        <f>INDEX(postes_1[x],MATCH(J39,postes_1[CODNAT],0))</f>
        <v>191838.02000000299</v>
      </c>
      <c r="L39" s="30">
        <f>INDEX(postes_1[y],MATCH(J39,postes_1[CODNAT],0))</f>
        <v>6828151.46</v>
      </c>
      <c r="M39" s="30">
        <f t="array" ref="M39">SQRT(MIN((K39-Lines[x_debut])*(K39-Lines[x_debut])+(L39-Lines[y_debut])*(L39-Lines[y_debut])))</f>
        <v>0</v>
      </c>
      <c r="N39" s="30">
        <f t="array" ref="N39">SQRT(MIN((K39-Lines[x_fin])*(K39-Lines[x_fin])+(L39-Lines[y_fin])*(L39-Lines[y_fin])))</f>
        <v>19113.964883812379</v>
      </c>
      <c r="O39" s="30" t="str">
        <f t="array" ref="O39">INDEX(Lines[codeNat_debut],MATCH(M39,SQRT((K39-Lines[x_debut])*(K39-Lines[x_debut])+(L39-Lines[y_debut])*(L39-Lines[y_debut])),0))</f>
        <v>BRENN</v>
      </c>
      <c r="P39" s="30" t="str">
        <f t="array" ref="P39">INDEX(Lines[codeNat_fin],MATCH(N39,SQRT((K39-Lines[x_fin])*(K39-Lines[x_fin])+(L39-Lines[y_fin])*(L39-Lines[y_fin])),0))</f>
        <v>P.CHR</v>
      </c>
      <c r="Q39" s="30">
        <f t="array" ref="Q39">SQRT(MIN((F39-Lines[x_debut])*(F39-Lines[x_debut])+(G39-Lines[y_debut])*(G39-Lines[y_debut])))</f>
        <v>2408.8378842930974</v>
      </c>
      <c r="R39" s="30">
        <f t="array" ref="R39">SQRT(MIN((F39-Lines[x_fin])*(F39-Lines[x_fin])+(G39-Lines[y_fin])*(G39-Lines[y_fin])))</f>
        <v>17747.540914180816</v>
      </c>
      <c r="S39" s="30" t="str">
        <f t="array" ref="S39">INDEX(Lines[codeNat_debut],MATCH(Q39,SQRT((F39-Lines[x_debut])*(F39-Lines[x_debut])+(G39-Lines[y_debut])*(G39-Lines[y_debut])),0))</f>
        <v>BRENN</v>
      </c>
      <c r="T39" s="30" t="str">
        <f t="array" ref="T39">INDEX(Lines[codeNat_fin],MATCH(R39,SQRT((F39-Lines[x_fin])*(F39-Lines[x_fin])+(G39-Lines[y_fin])*(G39-Lines[y_fin])),0))</f>
        <v>P.CHR</v>
      </c>
      <c r="U39" s="30">
        <f t="array" ref="U39">MIN(IFERROR(M39:N39,100000),IFERROR(Q39:R39,100000))</f>
        <v>0</v>
      </c>
      <c r="V39" t="str">
        <f t="shared" si="0"/>
        <v>BRENN</v>
      </c>
    </row>
    <row r="40" spans="1:22">
      <c r="A40" s="12" t="s">
        <v>8629</v>
      </c>
      <c r="B40" s="13" t="s">
        <v>8637</v>
      </c>
      <c r="C40" s="13" t="s">
        <v>1299</v>
      </c>
      <c r="D40" s="13" t="s">
        <v>1299</v>
      </c>
      <c r="E40" s="11">
        <f>MATCH(D40,thermique[LIBELLE],0)</f>
        <v>102</v>
      </c>
      <c r="F40" s="33">
        <f>INDEX(thermique[x],Groupes!E40)</f>
        <v>330844.23182914901</v>
      </c>
      <c r="G40" s="33">
        <f>INDEX(thermique[y],Groupes!E40)</f>
        <v>6694894.8434874602</v>
      </c>
      <c r="H40" s="33">
        <f>INDEX(thermique[TENSION_RACCO],Groupes!E40)</f>
        <v>225</v>
      </c>
      <c r="I40" t="str">
        <f>INDEX(thermique[CODNAT_RACCO],Groupes!E40)</f>
        <v>CORD5</v>
      </c>
      <c r="J40" t="s">
        <v>1298</v>
      </c>
      <c r="K40" s="30">
        <f>INDEX(postes_1[x],MATCH(J40,postes_1[CODNAT],0))</f>
        <v>332459.21999999898</v>
      </c>
      <c r="L40" s="30">
        <f>INDEX(postes_1[y],MATCH(J40,postes_1[CODNAT],0))</f>
        <v>6697146.5099999998</v>
      </c>
      <c r="M40" s="30">
        <f t="array" ref="M40">SQRT(MIN((K40-Lines[x_debut])*(K40-Lines[x_debut])+(L40-Lines[y_debut])*(L40-Lines[y_debut])))</f>
        <v>1525.4020905326304</v>
      </c>
      <c r="N40" s="30">
        <f t="array" ref="N40">SQRT(MIN((K40-Lines[x_fin])*(K40-Lines[x_fin])+(L40-Lines[y_fin])*(L40-Lines[y_fin])))</f>
        <v>1525.4020905326304</v>
      </c>
      <c r="O40" s="30" t="str">
        <f t="array" ref="O40">INDEX(Lines[codeNat_debut],MATCH(M40,SQRT((K40-Lines[x_debut])*(K40-Lines[x_debut])+(L40-Lines[y_debut])*(L40-Lines[y_debut])),0))</f>
        <v>COR.P</v>
      </c>
      <c r="P40" s="30" t="str">
        <f t="array" ref="P40">INDEX(Lines[codeNat_fin],MATCH(N40,SQRT((K40-Lines[x_fin])*(K40-Lines[x_fin])+(L40-Lines[y_fin])*(L40-Lines[y_fin])),0))</f>
        <v>COR.P</v>
      </c>
      <c r="Q40" s="30">
        <f t="array" ref="Q40">SQRT(MIN((F40-Lines[x_debut])*(F40-Lines[x_debut])+(G40-Lines[y_debut])*(G40-Lines[y_debut])))</f>
        <v>3936.8022698648929</v>
      </c>
      <c r="R40" s="30">
        <f t="array" ref="R40">SQRT(MIN((F40-Lines[x_fin])*(F40-Lines[x_fin])+(G40-Lines[y_fin])*(G40-Lines[y_fin])))</f>
        <v>3936.8022698648929</v>
      </c>
      <c r="S40" s="30" t="str">
        <f t="array" ref="S40">INDEX(Lines[codeNat_debut],MATCH(Q40,SQRT((F40-Lines[x_debut])*(F40-Lines[x_debut])+(G40-Lines[y_debut])*(G40-Lines[y_debut])),0))</f>
        <v>COR.P</v>
      </c>
      <c r="T40" s="30" t="str">
        <f t="array" ref="T40">INDEX(Lines[codeNat_fin],MATCH(R40,SQRT((F40-Lines[x_fin])*(F40-Lines[x_fin])+(G40-Lines[y_fin])*(G40-Lines[y_fin])),0))</f>
        <v>COR.P</v>
      </c>
      <c r="U40" s="30">
        <f t="array" ref="U40">MIN(IFERROR(M40:N40,100000),IFERROR(Q40:R40,100000))</f>
        <v>1525.4020905326304</v>
      </c>
      <c r="V40" t="str">
        <f t="shared" si="0"/>
        <v>COR.P</v>
      </c>
    </row>
    <row r="41" spans="1:22">
      <c r="A41" s="9" t="s">
        <v>8629</v>
      </c>
      <c r="B41" s="10" t="s">
        <v>8638</v>
      </c>
      <c r="C41" s="10" t="s">
        <v>1299</v>
      </c>
      <c r="D41" s="10" t="s">
        <v>1299</v>
      </c>
      <c r="E41" s="11">
        <f>MATCH(D41,thermique[LIBELLE],0)</f>
        <v>102</v>
      </c>
      <c r="F41" s="33">
        <f>INDEX(thermique[x],Groupes!E41)</f>
        <v>330844.23182914901</v>
      </c>
      <c r="G41" s="33">
        <f>INDEX(thermique[y],Groupes!E41)</f>
        <v>6694894.8434874602</v>
      </c>
      <c r="H41" s="33">
        <f>INDEX(thermique[TENSION_RACCO],Groupes!E41)</f>
        <v>225</v>
      </c>
      <c r="I41" t="str">
        <f>INDEX(thermique[CODNAT_RACCO],Groupes!E41)</f>
        <v>CORD5</v>
      </c>
      <c r="J41" t="s">
        <v>1298</v>
      </c>
      <c r="K41" s="30">
        <f>INDEX(postes_1[x],MATCH(J41,postes_1[CODNAT],0))</f>
        <v>332459.21999999898</v>
      </c>
      <c r="L41" s="30">
        <f>INDEX(postes_1[y],MATCH(J41,postes_1[CODNAT],0))</f>
        <v>6697146.5099999998</v>
      </c>
      <c r="M41" s="30">
        <f t="array" ref="M41">SQRT(MIN((K41-Lines[x_debut])*(K41-Lines[x_debut])+(L41-Lines[y_debut])*(L41-Lines[y_debut])))</f>
        <v>1525.4020905326304</v>
      </c>
      <c r="N41" s="30">
        <f t="array" ref="N41">SQRT(MIN((K41-Lines[x_fin])*(K41-Lines[x_fin])+(L41-Lines[y_fin])*(L41-Lines[y_fin])))</f>
        <v>1525.4020905326304</v>
      </c>
      <c r="O41" s="30" t="str">
        <f t="array" ref="O41">INDEX(Lines[codeNat_debut],MATCH(M41,SQRT((K41-Lines[x_debut])*(K41-Lines[x_debut])+(L41-Lines[y_debut])*(L41-Lines[y_debut])),0))</f>
        <v>COR.P</v>
      </c>
      <c r="P41" s="30" t="str">
        <f t="array" ref="P41">INDEX(Lines[codeNat_fin],MATCH(N41,SQRT((K41-Lines[x_fin])*(K41-Lines[x_fin])+(L41-Lines[y_fin])*(L41-Lines[y_fin])),0))</f>
        <v>COR.P</v>
      </c>
      <c r="Q41" s="30">
        <f t="array" ref="Q41">SQRT(MIN((F41-Lines[x_debut])*(F41-Lines[x_debut])+(G41-Lines[y_debut])*(G41-Lines[y_debut])))</f>
        <v>3936.8022698648929</v>
      </c>
      <c r="R41" s="30">
        <f t="array" ref="R41">SQRT(MIN((F41-Lines[x_fin])*(F41-Lines[x_fin])+(G41-Lines[y_fin])*(G41-Lines[y_fin])))</f>
        <v>3936.8022698648929</v>
      </c>
      <c r="S41" s="30" t="str">
        <f t="array" ref="S41">INDEX(Lines[codeNat_debut],MATCH(Q41,SQRT((F41-Lines[x_debut])*(F41-Lines[x_debut])+(G41-Lines[y_debut])*(G41-Lines[y_debut])),0))</f>
        <v>COR.P</v>
      </c>
      <c r="T41" s="30" t="str">
        <f t="array" ref="T41">INDEX(Lines[codeNat_fin],MATCH(R41,SQRT((F41-Lines[x_fin])*(F41-Lines[x_fin])+(G41-Lines[y_fin])*(G41-Lines[y_fin])),0))</f>
        <v>COR.P</v>
      </c>
      <c r="U41" s="30">
        <f t="array" ref="U41">MIN(IFERROR(M41:N41,100000),IFERROR(Q41:R41,100000))</f>
        <v>1525.4020905326304</v>
      </c>
      <c r="V41" t="str">
        <f t="shared" si="0"/>
        <v>COR.P</v>
      </c>
    </row>
    <row r="42" spans="1:22">
      <c r="A42" s="12" t="s">
        <v>8629</v>
      </c>
      <c r="B42" s="13" t="s">
        <v>8639</v>
      </c>
      <c r="C42" s="13" t="s">
        <v>6638</v>
      </c>
      <c r="D42" s="13" t="s">
        <v>6638</v>
      </c>
      <c r="E42" s="11">
        <f>MATCH(D42,thermique[LIBELLE],0)</f>
        <v>92</v>
      </c>
      <c r="F42" s="33">
        <f>INDEX(thermique[x],Groupes!E42)</f>
        <v>162498.49200406601</v>
      </c>
      <c r="G42" s="33">
        <f>INDEX(thermique[y],Groupes!E42)</f>
        <v>6831808.1511321301</v>
      </c>
      <c r="H42" s="33">
        <f>INDEX(thermique[TENSION_RACCO],Groupes!E42)</f>
        <v>225</v>
      </c>
      <c r="I42" t="str">
        <f>INDEX(thermique[CODNAT_RACCO],Groupes!E42)</f>
        <v>DIRIN</v>
      </c>
      <c r="J42" t="s">
        <v>6637</v>
      </c>
      <c r="K42" s="30">
        <f>INDEX(postes_1[x],MATCH(J42,postes_1[CODNAT],0))</f>
        <v>163158.509999998</v>
      </c>
      <c r="L42" s="30">
        <f>INDEX(postes_1[y],MATCH(J42,postes_1[CODNAT],0))</f>
        <v>6834613.71</v>
      </c>
      <c r="M42" s="30">
        <f t="array" ref="M42">SQRT(MIN((K42-Lines[x_debut])*(K42-Lines[x_debut])+(L42-Lines[y_debut])*(L42-Lines[y_debut])))</f>
        <v>7898.6945252126579</v>
      </c>
      <c r="N42" s="30">
        <f t="array" ref="N42">SQRT(MIN((K42-Lines[x_fin])*(K42-Lines[x_fin])+(L42-Lines[y_fin])*(L42-Lines[y_fin])))</f>
        <v>7898.6945252126579</v>
      </c>
      <c r="O42" s="30" t="str">
        <f t="array" ref="O42">INDEX(Lines[codeNat_debut],MATCH(M42,SQRT((K42-Lines[x_debut])*(K42-Lines[x_debut])+(L42-Lines[y_debut])*(L42-Lines[y_debut])),0))</f>
        <v>MARTY</v>
      </c>
      <c r="P42" s="30" t="str">
        <f t="array" ref="P42">INDEX(Lines[codeNat_fin],MATCH(N42,SQRT((K42-Lines[x_fin])*(K42-Lines[x_fin])+(L42-Lines[y_fin])*(L42-Lines[y_fin])),0))</f>
        <v>MARTY</v>
      </c>
      <c r="Q42" s="30">
        <f t="array" ref="Q42">SQRT(MIN((F42-Lines[x_debut])*(F42-Lines[x_debut])+(G42-Lines[y_debut])*(G42-Lines[y_debut])))</f>
        <v>10459.370783445544</v>
      </c>
      <c r="R42" s="30">
        <f t="array" ref="R42">SQRT(MIN((F42-Lines[x_fin])*(F42-Lines[x_fin])+(G42-Lines[y_fin])*(G42-Lines[y_fin])))</f>
        <v>10459.370783445544</v>
      </c>
      <c r="S42" s="30" t="str">
        <f t="array" ref="S42">INDEX(Lines[codeNat_debut],MATCH(Q42,SQRT((F42-Lines[x_debut])*(F42-Lines[x_debut])+(G42-Lines[y_debut])*(G42-Lines[y_debut])),0))</f>
        <v>MARTY</v>
      </c>
      <c r="T42" s="30" t="str">
        <f t="array" ref="T42">INDEX(Lines[codeNat_fin],MATCH(R42,SQRT((F42-Lines[x_fin])*(F42-Lines[x_fin])+(G42-Lines[y_fin])*(G42-Lines[y_fin])),0))</f>
        <v>MARTY</v>
      </c>
      <c r="U42" s="30">
        <f t="array" ref="U42">MIN(IFERROR(M42:N42,100000),IFERROR(Q42:R42,100000))</f>
        <v>7898.6945252126579</v>
      </c>
      <c r="V42" t="str">
        <f t="shared" si="0"/>
        <v>MARTY</v>
      </c>
    </row>
    <row r="43" spans="1:22">
      <c r="A43" s="9" t="s">
        <v>8629</v>
      </c>
      <c r="B43" s="10" t="s">
        <v>8640</v>
      </c>
      <c r="C43" s="10" t="s">
        <v>6638</v>
      </c>
      <c r="D43" s="10" t="s">
        <v>6638</v>
      </c>
      <c r="E43" s="11">
        <f>MATCH(D43,thermique[LIBELLE],0)</f>
        <v>92</v>
      </c>
      <c r="F43" s="33">
        <f>INDEX(thermique[x],Groupes!E43)</f>
        <v>162498.49200406601</v>
      </c>
      <c r="G43" s="33">
        <f>INDEX(thermique[y],Groupes!E43)</f>
        <v>6831808.1511321301</v>
      </c>
      <c r="H43" s="33">
        <f>INDEX(thermique[TENSION_RACCO],Groupes!E43)</f>
        <v>225</v>
      </c>
      <c r="I43" t="str">
        <f>INDEX(thermique[CODNAT_RACCO],Groupes!E43)</f>
        <v>DIRIN</v>
      </c>
      <c r="J43" t="s">
        <v>6637</v>
      </c>
      <c r="K43" s="30">
        <f>INDEX(postes_1[x],MATCH(J43,postes_1[CODNAT],0))</f>
        <v>163158.509999998</v>
      </c>
      <c r="L43" s="30">
        <f>INDEX(postes_1[y],MATCH(J43,postes_1[CODNAT],0))</f>
        <v>6834613.71</v>
      </c>
      <c r="M43" s="30">
        <f t="array" ref="M43">SQRT(MIN((K43-Lines[x_debut])*(K43-Lines[x_debut])+(L43-Lines[y_debut])*(L43-Lines[y_debut])))</f>
        <v>7898.6945252126579</v>
      </c>
      <c r="N43" s="30">
        <f t="array" ref="N43">SQRT(MIN((K43-Lines[x_fin])*(K43-Lines[x_fin])+(L43-Lines[y_fin])*(L43-Lines[y_fin])))</f>
        <v>7898.6945252126579</v>
      </c>
      <c r="O43" s="30" t="str">
        <f t="array" ref="O43">INDEX(Lines[codeNat_debut],MATCH(M43,SQRT((K43-Lines[x_debut])*(K43-Lines[x_debut])+(L43-Lines[y_debut])*(L43-Lines[y_debut])),0))</f>
        <v>MARTY</v>
      </c>
      <c r="P43" s="30" t="str">
        <f t="array" ref="P43">INDEX(Lines[codeNat_fin],MATCH(N43,SQRT((K43-Lines[x_fin])*(K43-Lines[x_fin])+(L43-Lines[y_fin])*(L43-Lines[y_fin])),0))</f>
        <v>MARTY</v>
      </c>
      <c r="Q43" s="30">
        <f t="array" ref="Q43">SQRT(MIN((F43-Lines[x_debut])*(F43-Lines[x_debut])+(G43-Lines[y_debut])*(G43-Lines[y_debut])))</f>
        <v>10459.370783445544</v>
      </c>
      <c r="R43" s="30">
        <f t="array" ref="R43">SQRT(MIN((F43-Lines[x_fin])*(F43-Lines[x_fin])+(G43-Lines[y_fin])*(G43-Lines[y_fin])))</f>
        <v>10459.370783445544</v>
      </c>
      <c r="S43" s="30" t="str">
        <f t="array" ref="S43">INDEX(Lines[codeNat_debut],MATCH(Q43,SQRT((F43-Lines[x_debut])*(F43-Lines[x_debut])+(G43-Lines[y_debut])*(G43-Lines[y_debut])),0))</f>
        <v>MARTY</v>
      </c>
      <c r="T43" s="30" t="str">
        <f t="array" ref="T43">INDEX(Lines[codeNat_fin],MATCH(R43,SQRT((F43-Lines[x_fin])*(F43-Lines[x_fin])+(G43-Lines[y_fin])*(G43-Lines[y_fin])),0))</f>
        <v>MARTY</v>
      </c>
      <c r="U43" s="30">
        <f t="array" ref="U43">MIN(IFERROR(M43:N43,100000),IFERROR(Q43:R43,100000))</f>
        <v>7898.6945252126579</v>
      </c>
      <c r="V43" t="str">
        <f t="shared" si="0"/>
        <v>MARTY</v>
      </c>
    </row>
    <row r="44" spans="1:22">
      <c r="A44" s="12" t="s">
        <v>8629</v>
      </c>
      <c r="B44" s="13" t="s">
        <v>8641</v>
      </c>
      <c r="C44" s="13" t="s">
        <v>3602</v>
      </c>
      <c r="D44" s="13" t="s">
        <v>8792</v>
      </c>
      <c r="E44" s="11" t="e">
        <f>MATCH(D44,thermique[LIBELLE],0)</f>
        <v>#N/A</v>
      </c>
      <c r="F44" s="33" t="e">
        <f>INDEX(thermique[x],Groupes!E44)</f>
        <v>#N/A</v>
      </c>
      <c r="G44" s="33" t="e">
        <f>INDEX(thermique[y],Groupes!E44)</f>
        <v>#N/A</v>
      </c>
      <c r="H44" s="33" t="e">
        <f>INDEX(thermique[TENSION_RACCO],Groupes!E44)</f>
        <v>#N/A</v>
      </c>
      <c r="I44" t="e">
        <f>INDEX(thermique[CODNAT_RACCO],Groupes!E44)</f>
        <v>#N/A</v>
      </c>
      <c r="J44" t="s">
        <v>3601</v>
      </c>
      <c r="K44" s="30">
        <f>INDEX(postes_1[x],MATCH(J44,postes_1[CODNAT],0))</f>
        <v>688899.84000000404</v>
      </c>
      <c r="L44" s="30">
        <f>INDEX(postes_1[y],MATCH(J44,postes_1[CODNAT],0))</f>
        <v>6808954.4299999997</v>
      </c>
      <c r="M44" s="30">
        <f t="array" ref="M44">SQRT(MIN((K44-Lines[x_debut])*(K44-Lines[x_debut])+(L44-Lines[y_debut])*(L44-Lines[y_debut])))</f>
        <v>1604.1676215692132</v>
      </c>
      <c r="N44" s="30">
        <f t="array" ref="N44">SQRT(MIN((K44-Lines[x_fin])*(K44-Lines[x_fin])+(L44-Lines[y_fin])*(L44-Lines[y_fin])))</f>
        <v>19399.761518629708</v>
      </c>
      <c r="O44" s="30" t="str">
        <f t="array" ref="O44">INDEX(Lines[codeNat_debut],MATCH(M44,SQRT((K44-Lines[x_debut])*(K44-Lines[x_debut])+(L44-Lines[y_debut])*(L44-Lines[y_debut])),0))</f>
        <v>CHESN</v>
      </c>
      <c r="P44" s="30" t="str">
        <f t="array" ref="P44">INDEX(Lines[codeNat_fin],MATCH(N44,SQRT((K44-Lines[x_fin])*(K44-Lines[x_fin])+(L44-Lines[y_fin])*(L44-Lines[y_fin])),0))</f>
        <v>CZTRY</v>
      </c>
      <c r="Q44" s="30" t="e">
        <f t="array" ref="Q44">SQRT(MIN((F44-Lines[x_debut])*(F44-Lines[x_debut])+(G44-Lines[y_debut])*(G44-Lines[y_debut])))</f>
        <v>#N/A</v>
      </c>
      <c r="R44" s="30" t="e">
        <f t="array" ref="R44">SQRT(MIN((F44-Lines[x_fin])*(F44-Lines[x_fin])+(G44-Lines[y_fin])*(G44-Lines[y_fin])))</f>
        <v>#N/A</v>
      </c>
      <c r="S44" s="30" t="e">
        <f t="array" ref="S44">INDEX(Lines[codeNat_debut],MATCH(Q44,SQRT((F44-Lines[x_debut])*(F44-Lines[x_debut])+(G44-Lines[y_debut])*(G44-Lines[y_debut])),0))</f>
        <v>#N/A</v>
      </c>
      <c r="T44" s="30" t="e">
        <f t="array" ref="T44">INDEX(Lines[codeNat_fin],MATCH(R44,SQRT((F44-Lines[x_fin])*(F44-Lines[x_fin])+(G44-Lines[y_fin])*(G44-Lines[y_fin])),0))</f>
        <v>#N/A</v>
      </c>
      <c r="U44" s="30">
        <f t="array" ref="U44">MIN(IFERROR(M44:N44,100000),IFERROR(Q44:R44,100000))</f>
        <v>1604.1676215692132</v>
      </c>
      <c r="V44" t="str">
        <f t="shared" si="0"/>
        <v>CHESN</v>
      </c>
    </row>
    <row r="45" spans="1:22">
      <c r="A45" s="9" t="s">
        <v>8629</v>
      </c>
      <c r="B45" s="10" t="s">
        <v>8642</v>
      </c>
      <c r="C45" s="10" t="s">
        <v>3602</v>
      </c>
      <c r="D45" s="10" t="s">
        <v>3602</v>
      </c>
      <c r="E45" s="11" t="e">
        <f>MATCH(D45,thermique[LIBELLE],0)</f>
        <v>#N/A</v>
      </c>
      <c r="F45" s="33" t="e">
        <f>INDEX(thermique[x],Groupes!E45)</f>
        <v>#N/A</v>
      </c>
      <c r="G45" s="33" t="e">
        <f>INDEX(thermique[y],Groupes!E45)</f>
        <v>#N/A</v>
      </c>
      <c r="H45" s="33" t="e">
        <f>INDEX(thermique[TENSION_RACCO],Groupes!E45)</f>
        <v>#N/A</v>
      </c>
      <c r="I45" t="e">
        <f>INDEX(thermique[CODNAT_RACCO],Groupes!E45)</f>
        <v>#N/A</v>
      </c>
      <c r="J45" t="s">
        <v>3601</v>
      </c>
      <c r="K45" s="30">
        <f>INDEX(postes_1[x],MATCH(J45,postes_1[CODNAT],0))</f>
        <v>688899.84000000404</v>
      </c>
      <c r="L45" s="30">
        <f>INDEX(postes_1[y],MATCH(J45,postes_1[CODNAT],0))</f>
        <v>6808954.4299999997</v>
      </c>
      <c r="M45" s="30">
        <f t="array" ref="M45">SQRT(MIN((K45-Lines[x_debut])*(K45-Lines[x_debut])+(L45-Lines[y_debut])*(L45-Lines[y_debut])))</f>
        <v>1604.1676215692132</v>
      </c>
      <c r="N45" s="30">
        <f t="array" ref="N45">SQRT(MIN((K45-Lines[x_fin])*(K45-Lines[x_fin])+(L45-Lines[y_fin])*(L45-Lines[y_fin])))</f>
        <v>19399.761518629708</v>
      </c>
      <c r="O45" s="30" t="str">
        <f t="array" ref="O45">INDEX(Lines[codeNat_debut],MATCH(M45,SQRT((K45-Lines[x_debut])*(K45-Lines[x_debut])+(L45-Lines[y_debut])*(L45-Lines[y_debut])),0))</f>
        <v>CHESN</v>
      </c>
      <c r="P45" s="30" t="str">
        <f t="array" ref="P45">INDEX(Lines[codeNat_fin],MATCH(N45,SQRT((K45-Lines[x_fin])*(K45-Lines[x_fin])+(L45-Lines[y_fin])*(L45-Lines[y_fin])),0))</f>
        <v>CZTRY</v>
      </c>
      <c r="Q45" s="30" t="e">
        <f t="array" ref="Q45">SQRT(MIN((F45-Lines[x_debut])*(F45-Lines[x_debut])+(G45-Lines[y_debut])*(G45-Lines[y_debut])))</f>
        <v>#N/A</v>
      </c>
      <c r="R45" s="30" t="e">
        <f t="array" ref="R45">SQRT(MIN((F45-Lines[x_fin])*(F45-Lines[x_fin])+(G45-Lines[y_fin])*(G45-Lines[y_fin])))</f>
        <v>#N/A</v>
      </c>
      <c r="S45" s="30" t="e">
        <f t="array" ref="S45">INDEX(Lines[codeNat_debut],MATCH(Q45,SQRT((F45-Lines[x_debut])*(F45-Lines[x_debut])+(G45-Lines[y_debut])*(G45-Lines[y_debut])),0))</f>
        <v>#N/A</v>
      </c>
      <c r="T45" s="30" t="e">
        <f t="array" ref="T45">INDEX(Lines[codeNat_fin],MATCH(R45,SQRT((F45-Lines[x_fin])*(F45-Lines[x_fin])+(G45-Lines[y_fin])*(G45-Lines[y_fin])),0))</f>
        <v>#N/A</v>
      </c>
      <c r="U45" s="30">
        <f t="array" ref="U45">MIN(IFERROR(M45:N45,100000),IFERROR(Q45:R45,100000))</f>
        <v>1604.1676215692132</v>
      </c>
      <c r="V45" t="str">
        <f t="shared" si="0"/>
        <v>CHESN</v>
      </c>
    </row>
    <row r="46" spans="1:22">
      <c r="A46" s="12" t="s">
        <v>8629</v>
      </c>
      <c r="B46" s="13" t="s">
        <v>8643</v>
      </c>
      <c r="C46" s="13" t="s">
        <v>7687</v>
      </c>
      <c r="D46" s="13" t="s">
        <v>497</v>
      </c>
      <c r="E46" s="11">
        <f>MATCH(D46,thermique[LIBELLE],0)</f>
        <v>128</v>
      </c>
      <c r="F46" s="33">
        <f>INDEX(thermique[x],Groupes!E46)</f>
        <v>607133.797696052</v>
      </c>
      <c r="G46" s="33">
        <f>INDEX(thermique[y],Groupes!E46)</f>
        <v>6877852.0410964796</v>
      </c>
      <c r="H46" s="33">
        <f>INDEX(thermique[TENSION_RACCO],Groupes!E46)</f>
        <v>400</v>
      </c>
      <c r="I46" t="str">
        <f>INDEX(thermique[CODNAT_RACCO],Groupes!E46)</f>
        <v>PORC2</v>
      </c>
      <c r="J46" t="s">
        <v>496</v>
      </c>
      <c r="K46" s="30">
        <f>INDEX(postes_1[x],MATCH(J46,postes_1[CODNAT],0))</f>
        <v>609020.57999999798</v>
      </c>
      <c r="L46" s="30">
        <f>INDEX(postes_1[y],MATCH(J46,postes_1[CODNAT],0))</f>
        <v>6874945.5199999996</v>
      </c>
      <c r="M46" s="30">
        <f t="array" ref="M46">SQRT(MIN((K46-Lines[x_debut])*(K46-Lines[x_debut])+(L46-Lines[y_debut])*(L46-Lines[y_debut])))</f>
        <v>606.77234717861984</v>
      </c>
      <c r="N46" s="30">
        <f t="array" ref="N46">SQRT(MIN((K46-Lines[x_fin])*(K46-Lines[x_fin])+(L46-Lines[y_fin])*(L46-Lines[y_fin])))</f>
        <v>606.77234717861984</v>
      </c>
      <c r="O46" s="30" t="str">
        <f t="array" ref="O46">INDEX(Lines[codeNat_debut],MATCH(M46,SQRT((K46-Lines[x_debut])*(K46-Lines[x_debut])+(L46-Lines[y_debut])*(L46-Lines[y_debut])),0))</f>
        <v>PORCH</v>
      </c>
      <c r="P46" s="30" t="str">
        <f t="array" ref="P46">INDEX(Lines[codeNat_fin],MATCH(N46,SQRT((K46-Lines[x_fin])*(K46-Lines[x_fin])+(L46-Lines[y_fin])*(L46-Lines[y_fin])),0))</f>
        <v>PORCH</v>
      </c>
      <c r="Q46" s="30">
        <f t="array" ref="Q46">SQRT(MIN((F46-Lines[x_debut])*(F46-Lines[x_debut])+(G46-Lines[y_debut])*(G46-Lines[y_debut])))</f>
        <v>3493.7256968448323</v>
      </c>
      <c r="R46" s="30">
        <f t="array" ref="R46">SQRT(MIN((F46-Lines[x_fin])*(F46-Lines[x_fin])+(G46-Lines[y_fin])*(G46-Lines[y_fin])))</f>
        <v>3493.7256968448323</v>
      </c>
      <c r="S46" s="30" t="str">
        <f t="array" ref="S46">INDEX(Lines[codeNat_debut],MATCH(Q46,SQRT((F46-Lines[x_debut])*(F46-Lines[x_debut])+(G46-Lines[y_debut])*(G46-Lines[y_debut])),0))</f>
        <v>PORCH</v>
      </c>
      <c r="T46" s="30" t="str">
        <f t="array" ref="T46">INDEX(Lines[codeNat_fin],MATCH(R46,SQRT((F46-Lines[x_fin])*(F46-Lines[x_fin])+(G46-Lines[y_fin])*(G46-Lines[y_fin])),0))</f>
        <v>PORCH</v>
      </c>
      <c r="U46" s="30">
        <f t="array" ref="U46">MIN(IFERROR(M46:N46,100000),IFERROR(Q46:R46,100000))</f>
        <v>606.77234717861984</v>
      </c>
      <c r="V46" t="str">
        <f t="shared" si="0"/>
        <v>PORCH</v>
      </c>
    </row>
    <row r="47" spans="1:22">
      <c r="A47" s="9" t="s">
        <v>8629</v>
      </c>
      <c r="B47" s="10" t="s">
        <v>8644</v>
      </c>
      <c r="C47" s="10" t="s">
        <v>7687</v>
      </c>
      <c r="D47" s="13" t="s">
        <v>497</v>
      </c>
      <c r="E47" s="11">
        <f>MATCH(D47,thermique[LIBELLE],0)</f>
        <v>128</v>
      </c>
      <c r="F47" s="33">
        <f>INDEX(thermique[x],Groupes!E47)</f>
        <v>607133.797696052</v>
      </c>
      <c r="G47" s="33">
        <f>INDEX(thermique[y],Groupes!E47)</f>
        <v>6877852.0410964796</v>
      </c>
      <c r="H47" s="33">
        <f>INDEX(thermique[TENSION_RACCO],Groupes!E47)</f>
        <v>400</v>
      </c>
      <c r="I47" t="str">
        <f>INDEX(thermique[CODNAT_RACCO],Groupes!E47)</f>
        <v>PORC2</v>
      </c>
      <c r="J47" t="s">
        <v>496</v>
      </c>
      <c r="K47" s="30">
        <f>INDEX(postes_1[x],MATCH(J47,postes_1[CODNAT],0))</f>
        <v>609020.57999999798</v>
      </c>
      <c r="L47" s="30">
        <f>INDEX(postes_1[y],MATCH(J47,postes_1[CODNAT],0))</f>
        <v>6874945.5199999996</v>
      </c>
      <c r="M47" s="30">
        <f t="array" ref="M47">SQRT(MIN((K47-Lines[x_debut])*(K47-Lines[x_debut])+(L47-Lines[y_debut])*(L47-Lines[y_debut])))</f>
        <v>606.77234717861984</v>
      </c>
      <c r="N47" s="30">
        <f t="array" ref="N47">SQRT(MIN((K47-Lines[x_fin])*(K47-Lines[x_fin])+(L47-Lines[y_fin])*(L47-Lines[y_fin])))</f>
        <v>606.77234717861984</v>
      </c>
      <c r="O47" s="30" t="str">
        <f t="array" ref="O47">INDEX(Lines[codeNat_debut],MATCH(M47,SQRT((K47-Lines[x_debut])*(K47-Lines[x_debut])+(L47-Lines[y_debut])*(L47-Lines[y_debut])),0))</f>
        <v>PORCH</v>
      </c>
      <c r="P47" s="30" t="str">
        <f t="array" ref="P47">INDEX(Lines[codeNat_fin],MATCH(N47,SQRT((K47-Lines[x_fin])*(K47-Lines[x_fin])+(L47-Lines[y_fin])*(L47-Lines[y_fin])),0))</f>
        <v>PORCH</v>
      </c>
      <c r="Q47" s="30">
        <f t="array" ref="Q47">SQRT(MIN((F47-Lines[x_debut])*(F47-Lines[x_debut])+(G47-Lines[y_debut])*(G47-Lines[y_debut])))</f>
        <v>3493.7256968448323</v>
      </c>
      <c r="R47" s="30">
        <f t="array" ref="R47">SQRT(MIN((F47-Lines[x_fin])*(F47-Lines[x_fin])+(G47-Lines[y_fin])*(G47-Lines[y_fin])))</f>
        <v>3493.7256968448323</v>
      </c>
      <c r="S47" s="30" t="str">
        <f t="array" ref="S47">INDEX(Lines[codeNat_debut],MATCH(Q47,SQRT((F47-Lines[x_debut])*(F47-Lines[x_debut])+(G47-Lines[y_debut])*(G47-Lines[y_debut])),0))</f>
        <v>PORCH</v>
      </c>
      <c r="T47" s="30" t="str">
        <f t="array" ref="T47">INDEX(Lines[codeNat_fin],MATCH(R47,SQRT((F47-Lines[x_fin])*(F47-Lines[x_fin])+(G47-Lines[y_fin])*(G47-Lines[y_fin])),0))</f>
        <v>PORCH</v>
      </c>
      <c r="U47" s="30">
        <f t="array" ref="U47">MIN(IFERROR(M47:N47,100000),IFERROR(Q47:R47,100000))</f>
        <v>606.77234717861984</v>
      </c>
      <c r="V47" t="str">
        <f t="shared" si="0"/>
        <v>PORCH</v>
      </c>
    </row>
    <row r="48" spans="1:22">
      <c r="A48" s="12" t="s">
        <v>8629</v>
      </c>
      <c r="B48" s="13" t="s">
        <v>8645</v>
      </c>
      <c r="C48" s="13" t="s">
        <v>7687</v>
      </c>
      <c r="D48" s="13" t="s">
        <v>497</v>
      </c>
      <c r="E48" s="11">
        <f>MATCH(D48,thermique[LIBELLE],0)</f>
        <v>128</v>
      </c>
      <c r="F48" s="33">
        <f>INDEX(thermique[x],Groupes!E48)</f>
        <v>607133.797696052</v>
      </c>
      <c r="G48" s="33">
        <f>INDEX(thermique[y],Groupes!E48)</f>
        <v>6877852.0410964796</v>
      </c>
      <c r="H48" s="33">
        <f>INDEX(thermique[TENSION_RACCO],Groupes!E48)</f>
        <v>400</v>
      </c>
      <c r="I48" t="str">
        <f>INDEX(thermique[CODNAT_RACCO],Groupes!E48)</f>
        <v>PORC2</v>
      </c>
      <c r="J48" t="s">
        <v>496</v>
      </c>
      <c r="K48" s="30">
        <f>INDEX(postes_1[x],MATCH(J48,postes_1[CODNAT],0))</f>
        <v>609020.57999999798</v>
      </c>
      <c r="L48" s="30">
        <f>INDEX(postes_1[y],MATCH(J48,postes_1[CODNAT],0))</f>
        <v>6874945.5199999996</v>
      </c>
      <c r="M48" s="30">
        <f t="array" ref="M48">SQRT(MIN((K48-Lines[x_debut])*(K48-Lines[x_debut])+(L48-Lines[y_debut])*(L48-Lines[y_debut])))</f>
        <v>606.77234717861984</v>
      </c>
      <c r="N48" s="30">
        <f t="array" ref="N48">SQRT(MIN((K48-Lines[x_fin])*(K48-Lines[x_fin])+(L48-Lines[y_fin])*(L48-Lines[y_fin])))</f>
        <v>606.77234717861984</v>
      </c>
      <c r="O48" s="30" t="str">
        <f t="array" ref="O48">INDEX(Lines[codeNat_debut],MATCH(M48,SQRT((K48-Lines[x_debut])*(K48-Lines[x_debut])+(L48-Lines[y_debut])*(L48-Lines[y_debut])),0))</f>
        <v>PORCH</v>
      </c>
      <c r="P48" s="30" t="str">
        <f t="array" ref="P48">INDEX(Lines[codeNat_fin],MATCH(N48,SQRT((K48-Lines[x_fin])*(K48-Lines[x_fin])+(L48-Lines[y_fin])*(L48-Lines[y_fin])),0))</f>
        <v>PORCH</v>
      </c>
      <c r="Q48" s="30">
        <f t="array" ref="Q48">SQRT(MIN((F48-Lines[x_debut])*(F48-Lines[x_debut])+(G48-Lines[y_debut])*(G48-Lines[y_debut])))</f>
        <v>3493.7256968448323</v>
      </c>
      <c r="R48" s="30">
        <f t="array" ref="R48">SQRT(MIN((F48-Lines[x_fin])*(F48-Lines[x_fin])+(G48-Lines[y_fin])*(G48-Lines[y_fin])))</f>
        <v>3493.7256968448323</v>
      </c>
      <c r="S48" s="30" t="str">
        <f t="array" ref="S48">INDEX(Lines[codeNat_debut],MATCH(Q48,SQRT((F48-Lines[x_debut])*(F48-Lines[x_debut])+(G48-Lines[y_debut])*(G48-Lines[y_debut])),0))</f>
        <v>PORCH</v>
      </c>
      <c r="T48" s="30" t="str">
        <f t="array" ref="T48">INDEX(Lines[codeNat_fin],MATCH(R48,SQRT((F48-Lines[x_fin])*(F48-Lines[x_fin])+(G48-Lines[y_fin])*(G48-Lines[y_fin])),0))</f>
        <v>PORCH</v>
      </c>
      <c r="U48" s="30">
        <f t="array" ref="U48">MIN(IFERROR(M48:N48,100000),IFERROR(Q48:R48,100000))</f>
        <v>606.77234717861984</v>
      </c>
      <c r="V48" t="str">
        <f t="shared" si="0"/>
        <v>PORCH</v>
      </c>
    </row>
    <row r="49" spans="1:22">
      <c r="A49" s="9" t="s">
        <v>8629</v>
      </c>
      <c r="B49" s="10" t="s">
        <v>8646</v>
      </c>
      <c r="C49" s="10" t="s">
        <v>7687</v>
      </c>
      <c r="D49" s="13" t="s">
        <v>497</v>
      </c>
      <c r="E49" s="11">
        <f>MATCH(D49,thermique[LIBELLE],0)</f>
        <v>128</v>
      </c>
      <c r="F49" s="33">
        <f>INDEX(thermique[x],Groupes!E49)</f>
        <v>607133.797696052</v>
      </c>
      <c r="G49" s="33">
        <f>INDEX(thermique[y],Groupes!E49)</f>
        <v>6877852.0410964796</v>
      </c>
      <c r="H49" s="33">
        <f>INDEX(thermique[TENSION_RACCO],Groupes!E49)</f>
        <v>400</v>
      </c>
      <c r="I49" t="str">
        <f>INDEX(thermique[CODNAT_RACCO],Groupes!E49)</f>
        <v>PORC2</v>
      </c>
      <c r="J49" t="s">
        <v>496</v>
      </c>
      <c r="K49" s="30">
        <f>INDEX(postes_1[x],MATCH(J49,postes_1[CODNAT],0))</f>
        <v>609020.57999999798</v>
      </c>
      <c r="L49" s="30">
        <f>INDEX(postes_1[y],MATCH(J49,postes_1[CODNAT],0))</f>
        <v>6874945.5199999996</v>
      </c>
      <c r="M49" s="30">
        <f t="array" ref="M49">SQRT(MIN((K49-Lines[x_debut])*(K49-Lines[x_debut])+(L49-Lines[y_debut])*(L49-Lines[y_debut])))</f>
        <v>606.77234717861984</v>
      </c>
      <c r="N49" s="30">
        <f t="array" ref="N49">SQRT(MIN((K49-Lines[x_fin])*(K49-Lines[x_fin])+(L49-Lines[y_fin])*(L49-Lines[y_fin])))</f>
        <v>606.77234717861984</v>
      </c>
      <c r="O49" s="30" t="str">
        <f t="array" ref="O49">INDEX(Lines[codeNat_debut],MATCH(M49,SQRT((K49-Lines[x_debut])*(K49-Lines[x_debut])+(L49-Lines[y_debut])*(L49-Lines[y_debut])),0))</f>
        <v>PORCH</v>
      </c>
      <c r="P49" s="30" t="str">
        <f t="array" ref="P49">INDEX(Lines[codeNat_fin],MATCH(N49,SQRT((K49-Lines[x_fin])*(K49-Lines[x_fin])+(L49-Lines[y_fin])*(L49-Lines[y_fin])),0))</f>
        <v>PORCH</v>
      </c>
      <c r="Q49" s="30">
        <f t="array" ref="Q49">SQRT(MIN((F49-Lines[x_debut])*(F49-Lines[x_debut])+(G49-Lines[y_debut])*(G49-Lines[y_debut])))</f>
        <v>3493.7256968448323</v>
      </c>
      <c r="R49" s="30">
        <f t="array" ref="R49">SQRT(MIN((F49-Lines[x_fin])*(F49-Lines[x_fin])+(G49-Lines[y_fin])*(G49-Lines[y_fin])))</f>
        <v>3493.7256968448323</v>
      </c>
      <c r="S49" s="30" t="str">
        <f t="array" ref="S49">INDEX(Lines[codeNat_debut],MATCH(Q49,SQRT((F49-Lines[x_debut])*(F49-Lines[x_debut])+(G49-Lines[y_debut])*(G49-Lines[y_debut])),0))</f>
        <v>PORCH</v>
      </c>
      <c r="T49" s="30" t="str">
        <f t="array" ref="T49">INDEX(Lines[codeNat_fin],MATCH(R49,SQRT((F49-Lines[x_fin])*(F49-Lines[x_fin])+(G49-Lines[y_fin])*(G49-Lines[y_fin])),0))</f>
        <v>PORCH</v>
      </c>
      <c r="U49" s="30">
        <f t="array" ref="U49">MIN(IFERROR(M49:N49,100000),IFERROR(Q49:R49,100000))</f>
        <v>606.77234717861984</v>
      </c>
      <c r="V49" t="str">
        <f t="shared" si="0"/>
        <v>PORCH</v>
      </c>
    </row>
    <row r="50" spans="1:22">
      <c r="A50" s="12" t="s">
        <v>8629</v>
      </c>
      <c r="B50" s="13" t="s">
        <v>8647</v>
      </c>
      <c r="C50" s="13" t="s">
        <v>8774</v>
      </c>
      <c r="D50" s="13" t="s">
        <v>8444</v>
      </c>
      <c r="E50" s="11">
        <f>MATCH(D50,thermique[LIBELLE],0)</f>
        <v>165</v>
      </c>
      <c r="F50" s="33">
        <f>INDEX(thermique[x],Groupes!E50)</f>
        <v>673753.57022159896</v>
      </c>
      <c r="G50" s="33">
        <f>INDEX(thermique[y],Groupes!E50)</f>
        <v>6863228.9854025198</v>
      </c>
      <c r="H50" s="33">
        <f>INDEX(thermique[TENSION_RACCO],Groupes!E50)</f>
        <v>225</v>
      </c>
      <c r="I50" t="str">
        <f>INDEX(thermique[CODNAT_RACCO],Groupes!E50)</f>
        <v>VAIRE</v>
      </c>
      <c r="J50" t="s">
        <v>4393</v>
      </c>
      <c r="K50" s="30">
        <f>INDEX(postes_1[x],MATCH(J50,postes_1[CODNAT],0))</f>
        <v>674735.35000000102</v>
      </c>
      <c r="L50" s="30">
        <f>INDEX(postes_1[y],MATCH(J50,postes_1[CODNAT],0))</f>
        <v>6863870.4299999997</v>
      </c>
      <c r="M50" s="30">
        <f t="array" ref="M50">SQRT(MIN((K50-Lines[x_debut])*(K50-Lines[x_debut])+(L50-Lines[y_debut])*(L50-Lines[y_debut])))</f>
        <v>10092.787175135594</v>
      </c>
      <c r="N50" s="30">
        <f t="array" ref="N50">SQRT(MIN((K50-Lines[x_fin])*(K50-Lines[x_fin])+(L50-Lines[y_fin])*(L50-Lines[y_fin])))</f>
        <v>3319.8077988040695</v>
      </c>
      <c r="O50" s="30" t="str">
        <f t="array" ref="O50">INDEX(Lines[codeNat_debut],MATCH(M50,SQRT((K50-Lines[x_debut])*(K50-Lines[x_debut])+(L50-Lines[y_debut])*(L50-Lines[y_debut])),0))</f>
        <v>PLAIS</v>
      </c>
      <c r="P50" s="30" t="str">
        <f t="array" ref="P50">INDEX(Lines[codeNat_fin],MATCH(N50,SQRT((K50-Lines[x_fin])*(K50-Lines[x_fin])+(L50-Lines[y_fin])*(L50-Lines[y_fin])),0))</f>
        <v>VLEVA</v>
      </c>
      <c r="Q50" s="30">
        <f t="array" ref="Q50">SQRT(MIN((F50-Lines[x_debut])*(F50-Lines[x_debut])+(G50-Lines[y_debut])*(G50-Lines[y_debut])))</f>
        <v>9071.6985624261324</v>
      </c>
      <c r="R50" s="30">
        <f t="array" ref="R50">SQRT(MIN((F50-Lines[x_fin])*(F50-Lines[x_fin])+(G50-Lines[y_fin])*(G50-Lines[y_fin])))</f>
        <v>4200.4826611426179</v>
      </c>
      <c r="S50" s="30" t="str">
        <f t="array" ref="S50">INDEX(Lines[codeNat_debut],MATCH(Q50,SQRT((F50-Lines[x_debut])*(F50-Lines[x_debut])+(G50-Lines[y_debut])*(G50-Lines[y_debut])),0))</f>
        <v>PLAIS</v>
      </c>
      <c r="T50" s="30" t="str">
        <f t="array" ref="T50">INDEX(Lines[codeNat_fin],MATCH(R50,SQRT((F50-Lines[x_fin])*(F50-Lines[x_fin])+(G50-Lines[y_fin])*(G50-Lines[y_fin])),0))</f>
        <v>VLEVA</v>
      </c>
      <c r="U50" s="30">
        <f t="array" ref="U50">MIN(IFERROR(M50:N50,100000),IFERROR(Q50:R50,100000))</f>
        <v>3319.8077988040695</v>
      </c>
      <c r="V50" t="str">
        <f t="shared" si="0"/>
        <v>VLEVA</v>
      </c>
    </row>
    <row r="51" spans="1:22">
      <c r="A51" s="9" t="s">
        <v>8629</v>
      </c>
      <c r="B51" s="10" t="s">
        <v>8648</v>
      </c>
      <c r="C51" s="10" t="s">
        <v>8774</v>
      </c>
      <c r="D51" s="13" t="s">
        <v>8444</v>
      </c>
      <c r="E51" s="11">
        <f>MATCH(D51,thermique[LIBELLE],0)</f>
        <v>165</v>
      </c>
      <c r="F51" s="33">
        <f>INDEX(thermique[x],Groupes!E51)</f>
        <v>673753.57022159896</v>
      </c>
      <c r="G51" s="33">
        <f>INDEX(thermique[y],Groupes!E51)</f>
        <v>6863228.9854025198</v>
      </c>
      <c r="H51" s="33">
        <f>INDEX(thermique[TENSION_RACCO],Groupes!E51)</f>
        <v>225</v>
      </c>
      <c r="I51" t="str">
        <f>INDEX(thermique[CODNAT_RACCO],Groupes!E51)</f>
        <v>VAIRE</v>
      </c>
      <c r="J51" t="s">
        <v>4393</v>
      </c>
      <c r="K51" s="30">
        <f>INDEX(postes_1[x],MATCH(J51,postes_1[CODNAT],0))</f>
        <v>674735.35000000102</v>
      </c>
      <c r="L51" s="30">
        <f>INDEX(postes_1[y],MATCH(J51,postes_1[CODNAT],0))</f>
        <v>6863870.4299999997</v>
      </c>
      <c r="M51" s="30">
        <f t="array" ref="M51">SQRT(MIN((K51-Lines[x_debut])*(K51-Lines[x_debut])+(L51-Lines[y_debut])*(L51-Lines[y_debut])))</f>
        <v>10092.787175135594</v>
      </c>
      <c r="N51" s="30">
        <f t="array" ref="N51">SQRT(MIN((K51-Lines[x_fin])*(K51-Lines[x_fin])+(L51-Lines[y_fin])*(L51-Lines[y_fin])))</f>
        <v>3319.8077988040695</v>
      </c>
      <c r="O51" s="30" t="str">
        <f t="array" ref="O51">INDEX(Lines[codeNat_debut],MATCH(M51,SQRT((K51-Lines[x_debut])*(K51-Lines[x_debut])+(L51-Lines[y_debut])*(L51-Lines[y_debut])),0))</f>
        <v>PLAIS</v>
      </c>
      <c r="P51" s="30" t="str">
        <f t="array" ref="P51">INDEX(Lines[codeNat_fin],MATCH(N51,SQRT((K51-Lines[x_fin])*(K51-Lines[x_fin])+(L51-Lines[y_fin])*(L51-Lines[y_fin])),0))</f>
        <v>VLEVA</v>
      </c>
      <c r="Q51" s="30">
        <f t="array" ref="Q51">SQRT(MIN((F51-Lines[x_debut])*(F51-Lines[x_debut])+(G51-Lines[y_debut])*(G51-Lines[y_debut])))</f>
        <v>9071.6985624261324</v>
      </c>
      <c r="R51" s="30">
        <f t="array" ref="R51">SQRT(MIN((F51-Lines[x_fin])*(F51-Lines[x_fin])+(G51-Lines[y_fin])*(G51-Lines[y_fin])))</f>
        <v>4200.4826611426179</v>
      </c>
      <c r="S51" s="30" t="str">
        <f t="array" ref="S51">INDEX(Lines[codeNat_debut],MATCH(Q51,SQRT((F51-Lines[x_debut])*(F51-Lines[x_debut])+(G51-Lines[y_debut])*(G51-Lines[y_debut])),0))</f>
        <v>PLAIS</v>
      </c>
      <c r="T51" s="30" t="str">
        <f t="array" ref="T51">INDEX(Lines[codeNat_fin],MATCH(R51,SQRT((F51-Lines[x_fin])*(F51-Lines[x_fin])+(G51-Lines[y_fin])*(G51-Lines[y_fin])),0))</f>
        <v>VLEVA</v>
      </c>
      <c r="U51" s="30">
        <f t="array" ref="U51">MIN(IFERROR(M51:N51,100000),IFERROR(Q51:R51,100000))</f>
        <v>3319.8077988040695</v>
      </c>
      <c r="V51" t="str">
        <f t="shared" si="0"/>
        <v>VLEVA</v>
      </c>
    </row>
    <row r="52" spans="1:22">
      <c r="A52" s="12" t="s">
        <v>8629</v>
      </c>
      <c r="B52" s="13" t="s">
        <v>8649</v>
      </c>
      <c r="C52" s="13" t="s">
        <v>8774</v>
      </c>
      <c r="D52" s="13" t="s">
        <v>8444</v>
      </c>
      <c r="E52" s="11">
        <f>MATCH(D52,thermique[LIBELLE],0)</f>
        <v>165</v>
      </c>
      <c r="F52" s="33">
        <f>INDEX(thermique[x],Groupes!E52)</f>
        <v>673753.57022159896</v>
      </c>
      <c r="G52" s="33">
        <f>INDEX(thermique[y],Groupes!E52)</f>
        <v>6863228.9854025198</v>
      </c>
      <c r="H52" s="33">
        <f>INDEX(thermique[TENSION_RACCO],Groupes!E52)</f>
        <v>225</v>
      </c>
      <c r="I52" t="str">
        <f>INDEX(thermique[CODNAT_RACCO],Groupes!E52)</f>
        <v>VAIRE</v>
      </c>
      <c r="J52" t="s">
        <v>4393</v>
      </c>
      <c r="K52" s="30">
        <f>INDEX(postes_1[x],MATCH(J52,postes_1[CODNAT],0))</f>
        <v>674735.35000000102</v>
      </c>
      <c r="L52" s="30">
        <f>INDEX(postes_1[y],MATCH(J52,postes_1[CODNAT],0))</f>
        <v>6863870.4299999997</v>
      </c>
      <c r="M52" s="30">
        <f t="array" ref="M52">SQRT(MIN((K52-Lines[x_debut])*(K52-Lines[x_debut])+(L52-Lines[y_debut])*(L52-Lines[y_debut])))</f>
        <v>10092.787175135594</v>
      </c>
      <c r="N52" s="30">
        <f t="array" ref="N52">SQRT(MIN((K52-Lines[x_fin])*(K52-Lines[x_fin])+(L52-Lines[y_fin])*(L52-Lines[y_fin])))</f>
        <v>3319.8077988040695</v>
      </c>
      <c r="O52" s="30" t="str">
        <f t="array" ref="O52">INDEX(Lines[codeNat_debut],MATCH(M52,SQRT((K52-Lines[x_debut])*(K52-Lines[x_debut])+(L52-Lines[y_debut])*(L52-Lines[y_debut])),0))</f>
        <v>PLAIS</v>
      </c>
      <c r="P52" s="30" t="str">
        <f t="array" ref="P52">INDEX(Lines[codeNat_fin],MATCH(N52,SQRT((K52-Lines[x_fin])*(K52-Lines[x_fin])+(L52-Lines[y_fin])*(L52-Lines[y_fin])),0))</f>
        <v>VLEVA</v>
      </c>
      <c r="Q52" s="30">
        <f t="array" ref="Q52">SQRT(MIN((F52-Lines[x_debut])*(F52-Lines[x_debut])+(G52-Lines[y_debut])*(G52-Lines[y_debut])))</f>
        <v>9071.6985624261324</v>
      </c>
      <c r="R52" s="30">
        <f t="array" ref="R52">SQRT(MIN((F52-Lines[x_fin])*(F52-Lines[x_fin])+(G52-Lines[y_fin])*(G52-Lines[y_fin])))</f>
        <v>4200.4826611426179</v>
      </c>
      <c r="S52" s="30" t="str">
        <f t="array" ref="S52">INDEX(Lines[codeNat_debut],MATCH(Q52,SQRT((F52-Lines[x_debut])*(F52-Lines[x_debut])+(G52-Lines[y_debut])*(G52-Lines[y_debut])),0))</f>
        <v>PLAIS</v>
      </c>
      <c r="T52" s="30" t="str">
        <f t="array" ref="T52">INDEX(Lines[codeNat_fin],MATCH(R52,SQRT((F52-Lines[x_fin])*(F52-Lines[x_fin])+(G52-Lines[y_fin])*(G52-Lines[y_fin])),0))</f>
        <v>VLEVA</v>
      </c>
      <c r="U52" s="30">
        <f t="array" ref="U52">MIN(IFERROR(M52:N52,100000),IFERROR(Q52:R52,100000))</f>
        <v>3319.8077988040695</v>
      </c>
      <c r="V52" t="str">
        <f t="shared" si="0"/>
        <v>VLEVA</v>
      </c>
    </row>
    <row r="53" spans="1:22">
      <c r="A53" s="9" t="s">
        <v>8650</v>
      </c>
      <c r="B53" s="10" t="s">
        <v>8651</v>
      </c>
      <c r="C53" s="10" t="s">
        <v>8775</v>
      </c>
      <c r="D53" s="10" t="s">
        <v>2392</v>
      </c>
      <c r="E53" s="11">
        <f>MATCH(D53,hydro[LIBELLE_1],0)</f>
        <v>207</v>
      </c>
      <c r="F53" s="33">
        <f>INDEX(hydro[x],Groupes!E53)</f>
        <v>933097.78644935798</v>
      </c>
      <c r="G53" s="33">
        <f>INDEX(hydro[y],Groupes!E53)</f>
        <v>6481507.4990990097</v>
      </c>
      <c r="H53" s="33">
        <f>INDEX(hydro[TENSION_RACCO],Groupes!E53)</f>
        <v>400</v>
      </c>
      <c r="I53" t="str">
        <f>INDEX(hydro[CODNAT_RACCO],Groupes!E53)</f>
        <v>CHEY6</v>
      </c>
      <c r="J53" t="s">
        <v>2391</v>
      </c>
      <c r="K53" s="30">
        <f>INDEX(postes_1[x],MATCH(J53,postes_1[CODNAT],0))</f>
        <v>934844.95000000298</v>
      </c>
      <c r="L53" s="30">
        <f>INDEX(postes_1[y],MATCH(J53,postes_1[CODNAT],0))</f>
        <v>6480619.46</v>
      </c>
      <c r="M53" s="30">
        <f t="array" ref="M53">SQRT(MIN((K53-Lines[x_debut])*(K53-Lines[x_debut])+(L53-Lines[y_debut])*(L53-Lines[y_debut])))</f>
        <v>24244.015536676634</v>
      </c>
      <c r="N53" s="30">
        <f t="array" ref="N53">SQRT(MIN((K53-Lines[x_fin])*(K53-Lines[x_fin])+(L53-Lines[y_fin])*(L53-Lines[y_fin])))</f>
        <v>9772.5889587819001</v>
      </c>
      <c r="O53" s="30" t="str">
        <f t="array" ref="O53">INDEX(Lines[codeNat_debut],MATCH(M53,SQRT((K53-Lines[x_debut])*(K53-Lines[x_debut])+(L53-Lines[y_debut])*(L53-Lines[y_debut])),0))</f>
        <v>BISSY</v>
      </c>
      <c r="P53" s="30" t="str">
        <f t="array" ref="P53">INDEX(Lines[codeNat_fin],MATCH(N53,SQRT((K53-Lines[x_fin])*(K53-Lines[x_fin])+(L53-Lines[y_fin])*(L53-Lines[y_fin])),0))</f>
        <v>G.ILE</v>
      </c>
      <c r="Q53" s="30">
        <f t="array" ref="Q53">SQRT(MIN((F53-Lines[x_debut])*(F53-Lines[x_debut])+(G53-Lines[y_debut])*(G53-Lines[y_debut])))</f>
        <v>22817.047454148949</v>
      </c>
      <c r="R53" s="30">
        <f t="array" ref="R53">SQRT(MIN((F53-Lines[x_fin])*(F53-Lines[x_fin])+(G53-Lines[y_fin])*(G53-Lines[y_fin])))</f>
        <v>9396.8176851613807</v>
      </c>
      <c r="S53" s="30" t="str">
        <f t="array" ref="S53">INDEX(Lines[codeNat_debut],MATCH(Q53,SQRT((F53-Lines[x_debut])*(F53-Lines[x_debut])+(G53-Lines[y_debut])*(G53-Lines[y_debut])),0))</f>
        <v>BISSY</v>
      </c>
      <c r="T53" s="30" t="str">
        <f t="array" ref="T53">INDEX(Lines[codeNat_fin],MATCH(R53,SQRT((F53-Lines[x_fin])*(F53-Lines[x_fin])+(G53-Lines[y_fin])*(G53-Lines[y_fin])),0))</f>
        <v>G.ILE</v>
      </c>
      <c r="U53" s="30">
        <f t="array" ref="U53">MIN(IFERROR(M53:N53,100000),IFERROR(Q53:R53,100000))</f>
        <v>9396.8176851613807</v>
      </c>
      <c r="V53" t="str">
        <f t="shared" si="0"/>
        <v>G.ILE</v>
      </c>
    </row>
    <row r="54" spans="1:22">
      <c r="A54" s="12" t="s">
        <v>8650</v>
      </c>
      <c r="B54" s="13" t="s">
        <v>8652</v>
      </c>
      <c r="C54" s="13" t="s">
        <v>8775</v>
      </c>
      <c r="D54" s="10" t="s">
        <v>2392</v>
      </c>
      <c r="E54" s="11">
        <f>MATCH(D54,hydro[LIBELLE_1],0)</f>
        <v>207</v>
      </c>
      <c r="F54" s="33">
        <f>INDEX(hydro[x],Groupes!E54)</f>
        <v>933097.78644935798</v>
      </c>
      <c r="G54" s="33">
        <f>INDEX(hydro[y],Groupes!E54)</f>
        <v>6481507.4990990097</v>
      </c>
      <c r="H54" s="33">
        <f>INDEX(hydro[TENSION_RACCO],Groupes!E54)</f>
        <v>400</v>
      </c>
      <c r="I54" t="str">
        <f>INDEX(hydro[CODNAT_RACCO],Groupes!E54)</f>
        <v>CHEY6</v>
      </c>
      <c r="J54" t="s">
        <v>2391</v>
      </c>
      <c r="K54" s="30">
        <f>INDEX(postes_1[x],MATCH(J54,postes_1[CODNAT],0))</f>
        <v>934844.95000000298</v>
      </c>
      <c r="L54" s="30">
        <f>INDEX(postes_1[y],MATCH(J54,postes_1[CODNAT],0))</f>
        <v>6480619.46</v>
      </c>
      <c r="M54" s="30">
        <f t="array" ref="M54">SQRT(MIN((K54-Lines[x_debut])*(K54-Lines[x_debut])+(L54-Lines[y_debut])*(L54-Lines[y_debut])))</f>
        <v>24244.015536676634</v>
      </c>
      <c r="N54" s="30">
        <f t="array" ref="N54">SQRT(MIN((K54-Lines[x_fin])*(K54-Lines[x_fin])+(L54-Lines[y_fin])*(L54-Lines[y_fin])))</f>
        <v>9772.5889587819001</v>
      </c>
      <c r="O54" s="30" t="str">
        <f t="array" ref="O54">INDEX(Lines[codeNat_debut],MATCH(M54,SQRT((K54-Lines[x_debut])*(K54-Lines[x_debut])+(L54-Lines[y_debut])*(L54-Lines[y_debut])),0))</f>
        <v>BISSY</v>
      </c>
      <c r="P54" s="30" t="str">
        <f t="array" ref="P54">INDEX(Lines[codeNat_fin],MATCH(N54,SQRT((K54-Lines[x_fin])*(K54-Lines[x_fin])+(L54-Lines[y_fin])*(L54-Lines[y_fin])),0))</f>
        <v>G.ILE</v>
      </c>
      <c r="Q54" s="30">
        <f t="array" ref="Q54">SQRT(MIN((F54-Lines[x_debut])*(F54-Lines[x_debut])+(G54-Lines[y_debut])*(G54-Lines[y_debut])))</f>
        <v>22817.047454148949</v>
      </c>
      <c r="R54" s="30">
        <f t="array" ref="R54">SQRT(MIN((F54-Lines[x_fin])*(F54-Lines[x_fin])+(G54-Lines[y_fin])*(G54-Lines[y_fin])))</f>
        <v>9396.8176851613807</v>
      </c>
      <c r="S54" s="30" t="str">
        <f t="array" ref="S54">INDEX(Lines[codeNat_debut],MATCH(Q54,SQRT((F54-Lines[x_debut])*(F54-Lines[x_debut])+(G54-Lines[y_debut])*(G54-Lines[y_debut])),0))</f>
        <v>BISSY</v>
      </c>
      <c r="T54" s="30" t="str">
        <f t="array" ref="T54">INDEX(Lines[codeNat_fin],MATCH(R54,SQRT((F54-Lines[x_fin])*(F54-Lines[x_fin])+(G54-Lines[y_fin])*(G54-Lines[y_fin])),0))</f>
        <v>G.ILE</v>
      </c>
      <c r="U54" s="30">
        <f t="array" ref="U54">MIN(IFERROR(M54:N54,100000),IFERROR(Q54:R54,100000))</f>
        <v>9396.8176851613807</v>
      </c>
      <c r="V54" t="str">
        <f t="shared" si="0"/>
        <v>G.ILE</v>
      </c>
    </row>
    <row r="55" spans="1:22">
      <c r="A55" s="9" t="s">
        <v>8650</v>
      </c>
      <c r="B55" s="10" t="s">
        <v>8653</v>
      </c>
      <c r="C55" s="10" t="s">
        <v>8776</v>
      </c>
      <c r="D55" s="10" t="s">
        <v>8393</v>
      </c>
      <c r="E55" s="11">
        <f>MATCH(D55,hydro[LIBELLE_1],0)</f>
        <v>331</v>
      </c>
      <c r="F55" s="33">
        <f>INDEX(hydro[x],Groupes!E55)</f>
        <v>940766.58344886405</v>
      </c>
      <c r="G55" s="33">
        <f>INDEX(hydro[y],Groupes!E55)</f>
        <v>6454390.5751193697</v>
      </c>
      <c r="H55" s="33">
        <f>INDEX(hydro[TENSION_RACCO],Groupes!E55)</f>
        <v>400</v>
      </c>
      <c r="I55" t="str">
        <f>INDEX(hydro[CODNAT_RACCO],Groupes!E55)</f>
        <v>VAUJA</v>
      </c>
      <c r="J55" t="s">
        <v>6989</v>
      </c>
      <c r="K55" s="30">
        <f>INDEX(postes_1[x],MATCH(J55,postes_1[CODNAT],0))</f>
        <v>939767.21999999904</v>
      </c>
      <c r="L55" s="30">
        <f>INDEX(postes_1[y],MATCH(J55,postes_1[CODNAT],0))</f>
        <v>6454178.2400000002</v>
      </c>
      <c r="M55" s="30">
        <f t="array" ref="M55">SQRT(MIN((K55-Lines[x_debut])*(K55-Lines[x_debut])+(L55-Lines[y_debut])*(L55-Lines[y_debut])))</f>
        <v>27232.120339295328</v>
      </c>
      <c r="N55" s="30">
        <f t="array" ref="N55">SQRT(MIN((K55-Lines[x_fin])*(K55-Lines[x_fin])+(L55-Lines[y_fin])*(L55-Lines[y_fin])))</f>
        <v>23425.899255350909</v>
      </c>
      <c r="O55" s="30" t="str">
        <f t="array" ref="O55">INDEX(Lines[codeNat_debut],MATCH(M55,SQRT((K55-Lines[x_debut])*(K55-Lines[x_debut])+(L55-Lines[y_debut])*(L55-Lines[y_debut])),0))</f>
        <v>CPNIE</v>
      </c>
      <c r="P55" s="30" t="str">
        <f t="array" ref="P55">INDEX(Lines[codeNat_fin],MATCH(N55,SQRT((K55-Lines[x_fin])*(K55-Lines[x_fin])+(L55-Lines[y_fin])*(L55-Lines[y_fin])),0))</f>
        <v>EYBEN</v>
      </c>
      <c r="Q55" s="30">
        <f t="array" ref="Q55">SQRT(MIN((F55-Lines[x_debut])*(F55-Lines[x_debut])+(G55-Lines[y_debut])*(G55-Lines[y_debut])))</f>
        <v>28253.698580947246</v>
      </c>
      <c r="R55" s="30">
        <f t="array" ref="R55">SQRT(MIN((F55-Lines[x_fin])*(F55-Lines[x_fin])+(G55-Lines[y_fin])*(G55-Lines[y_fin])))</f>
        <v>24425.027112692791</v>
      </c>
      <c r="S55" s="30" t="str">
        <f t="array" ref="S55">INDEX(Lines[codeNat_debut],MATCH(Q55,SQRT((F55-Lines[x_debut])*(F55-Lines[x_debut])+(G55-Lines[y_debut])*(G55-Lines[y_debut])),0))</f>
        <v>CPNIE</v>
      </c>
      <c r="T55" s="30" t="str">
        <f t="array" ref="T55">INDEX(Lines[codeNat_fin],MATCH(R55,SQRT((F55-Lines[x_fin])*(F55-Lines[x_fin])+(G55-Lines[y_fin])*(G55-Lines[y_fin])),0))</f>
        <v>EYBEN</v>
      </c>
      <c r="U55" s="30">
        <f t="array" ref="U55">MIN(IFERROR(M55:N55,100000),IFERROR(Q55:R55,100000))</f>
        <v>23425.899255350909</v>
      </c>
      <c r="V55" t="str">
        <f t="shared" si="0"/>
        <v>EYBEN</v>
      </c>
    </row>
    <row r="56" spans="1:22">
      <c r="A56" s="12" t="s">
        <v>8650</v>
      </c>
      <c r="B56" s="13" t="s">
        <v>8654</v>
      </c>
      <c r="C56" s="13" t="s">
        <v>8777</v>
      </c>
      <c r="D56" s="10" t="s">
        <v>8393</v>
      </c>
      <c r="E56" s="11">
        <f>MATCH(D56,hydro[LIBELLE_1],0)</f>
        <v>331</v>
      </c>
      <c r="F56" s="33">
        <f>INDEX(hydro[x],Groupes!E56)</f>
        <v>940766.58344886405</v>
      </c>
      <c r="G56" s="33">
        <f>INDEX(hydro[y],Groupes!E56)</f>
        <v>6454390.5751193697</v>
      </c>
      <c r="H56" s="33">
        <f>INDEX(hydro[TENSION_RACCO],Groupes!E56)</f>
        <v>400</v>
      </c>
      <c r="I56" t="str">
        <f>INDEX(hydro[CODNAT_RACCO],Groupes!E56)</f>
        <v>VAUJA</v>
      </c>
      <c r="J56" t="s">
        <v>6989</v>
      </c>
      <c r="K56" s="30">
        <f>INDEX(postes_1[x],MATCH(J56,postes_1[CODNAT],0))</f>
        <v>939767.21999999904</v>
      </c>
      <c r="L56" s="30">
        <f>INDEX(postes_1[y],MATCH(J56,postes_1[CODNAT],0))</f>
        <v>6454178.2400000002</v>
      </c>
      <c r="M56" s="30">
        <f t="array" ref="M56">SQRT(MIN((K56-Lines[x_debut])*(K56-Lines[x_debut])+(L56-Lines[y_debut])*(L56-Lines[y_debut])))</f>
        <v>27232.120339295328</v>
      </c>
      <c r="N56" s="30">
        <f t="array" ref="N56">SQRT(MIN((K56-Lines[x_fin])*(K56-Lines[x_fin])+(L56-Lines[y_fin])*(L56-Lines[y_fin])))</f>
        <v>23425.899255350909</v>
      </c>
      <c r="O56" s="30" t="str">
        <f t="array" ref="O56">INDEX(Lines[codeNat_debut],MATCH(M56,SQRT((K56-Lines[x_debut])*(K56-Lines[x_debut])+(L56-Lines[y_debut])*(L56-Lines[y_debut])),0))</f>
        <v>CPNIE</v>
      </c>
      <c r="P56" s="30" t="str">
        <f t="array" ref="P56">INDEX(Lines[codeNat_fin],MATCH(N56,SQRT((K56-Lines[x_fin])*(K56-Lines[x_fin])+(L56-Lines[y_fin])*(L56-Lines[y_fin])),0))</f>
        <v>EYBEN</v>
      </c>
      <c r="Q56" s="30">
        <f t="array" ref="Q56">SQRT(MIN((F56-Lines[x_debut])*(F56-Lines[x_debut])+(G56-Lines[y_debut])*(G56-Lines[y_debut])))</f>
        <v>28253.698580947246</v>
      </c>
      <c r="R56" s="30">
        <f t="array" ref="R56">SQRT(MIN((F56-Lines[x_fin])*(F56-Lines[x_fin])+(G56-Lines[y_fin])*(G56-Lines[y_fin])))</f>
        <v>24425.027112692791</v>
      </c>
      <c r="S56" s="30" t="str">
        <f t="array" ref="S56">INDEX(Lines[codeNat_debut],MATCH(Q56,SQRT((F56-Lines[x_debut])*(F56-Lines[x_debut])+(G56-Lines[y_debut])*(G56-Lines[y_debut])),0))</f>
        <v>CPNIE</v>
      </c>
      <c r="T56" s="30" t="str">
        <f t="array" ref="T56">INDEX(Lines[codeNat_fin],MATCH(R56,SQRT((F56-Lines[x_fin])*(F56-Lines[x_fin])+(G56-Lines[y_fin])*(G56-Lines[y_fin])),0))</f>
        <v>EYBEN</v>
      </c>
      <c r="U56" s="30">
        <f t="array" ref="U56">MIN(IFERROR(M56:N56,100000),IFERROR(Q56:R56,100000))</f>
        <v>23425.899255350909</v>
      </c>
      <c r="V56" t="str">
        <f t="shared" si="0"/>
        <v>EYBEN</v>
      </c>
    </row>
    <row r="57" spans="1:22">
      <c r="A57" s="9" t="s">
        <v>8650</v>
      </c>
      <c r="B57" s="10" t="s">
        <v>8655</v>
      </c>
      <c r="C57" s="10" t="s">
        <v>8777</v>
      </c>
      <c r="D57" s="10" t="s">
        <v>8393</v>
      </c>
      <c r="E57" s="11">
        <f>MATCH(D57,hydro[LIBELLE_1],0)</f>
        <v>331</v>
      </c>
      <c r="F57" s="33">
        <f>INDEX(hydro[x],Groupes!E57)</f>
        <v>940766.58344886405</v>
      </c>
      <c r="G57" s="33">
        <f>INDEX(hydro[y],Groupes!E57)</f>
        <v>6454390.5751193697</v>
      </c>
      <c r="H57" s="33">
        <f>INDEX(hydro[TENSION_RACCO],Groupes!E57)</f>
        <v>400</v>
      </c>
      <c r="I57" t="str">
        <f>INDEX(hydro[CODNAT_RACCO],Groupes!E57)</f>
        <v>VAUJA</v>
      </c>
      <c r="J57" t="s">
        <v>6989</v>
      </c>
      <c r="K57" s="30">
        <f>INDEX(postes_1[x],MATCH(J57,postes_1[CODNAT],0))</f>
        <v>939767.21999999904</v>
      </c>
      <c r="L57" s="30">
        <f>INDEX(postes_1[y],MATCH(J57,postes_1[CODNAT],0))</f>
        <v>6454178.2400000002</v>
      </c>
      <c r="M57" s="30">
        <f t="array" ref="M57">SQRT(MIN((K57-Lines[x_debut])*(K57-Lines[x_debut])+(L57-Lines[y_debut])*(L57-Lines[y_debut])))</f>
        <v>27232.120339295328</v>
      </c>
      <c r="N57" s="30">
        <f t="array" ref="N57">SQRT(MIN((K57-Lines[x_fin])*(K57-Lines[x_fin])+(L57-Lines[y_fin])*(L57-Lines[y_fin])))</f>
        <v>23425.899255350909</v>
      </c>
      <c r="O57" s="30" t="str">
        <f t="array" ref="O57">INDEX(Lines[codeNat_debut],MATCH(M57,SQRT((K57-Lines[x_debut])*(K57-Lines[x_debut])+(L57-Lines[y_debut])*(L57-Lines[y_debut])),0))</f>
        <v>CPNIE</v>
      </c>
      <c r="P57" s="30" t="str">
        <f t="array" ref="P57">INDEX(Lines[codeNat_fin],MATCH(N57,SQRT((K57-Lines[x_fin])*(K57-Lines[x_fin])+(L57-Lines[y_fin])*(L57-Lines[y_fin])),0))</f>
        <v>EYBEN</v>
      </c>
      <c r="Q57" s="30">
        <f t="array" ref="Q57">SQRT(MIN((F57-Lines[x_debut])*(F57-Lines[x_debut])+(G57-Lines[y_debut])*(G57-Lines[y_debut])))</f>
        <v>28253.698580947246</v>
      </c>
      <c r="R57" s="30">
        <f t="array" ref="R57">SQRT(MIN((F57-Lines[x_fin])*(F57-Lines[x_fin])+(G57-Lines[y_fin])*(G57-Lines[y_fin])))</f>
        <v>24425.027112692791</v>
      </c>
      <c r="S57" s="30" t="str">
        <f t="array" ref="S57">INDEX(Lines[codeNat_debut],MATCH(Q57,SQRT((F57-Lines[x_debut])*(F57-Lines[x_debut])+(G57-Lines[y_debut])*(G57-Lines[y_debut])),0))</f>
        <v>CPNIE</v>
      </c>
      <c r="T57" s="30" t="str">
        <f t="array" ref="T57">INDEX(Lines[codeNat_fin],MATCH(R57,SQRT((F57-Lines[x_fin])*(F57-Lines[x_fin])+(G57-Lines[y_fin])*(G57-Lines[y_fin])),0))</f>
        <v>EYBEN</v>
      </c>
      <c r="U57" s="30">
        <f t="array" ref="U57">MIN(IFERROR(M57:N57,100000),IFERROR(Q57:R57,100000))</f>
        <v>23425.899255350909</v>
      </c>
      <c r="V57" t="str">
        <f t="shared" si="0"/>
        <v>EYBEN</v>
      </c>
    </row>
    <row r="58" spans="1:22">
      <c r="A58" s="12" t="s">
        <v>8650</v>
      </c>
      <c r="B58" s="13" t="s">
        <v>8656</v>
      </c>
      <c r="C58" s="13" t="s">
        <v>8777</v>
      </c>
      <c r="D58" s="10" t="s">
        <v>8393</v>
      </c>
      <c r="E58" s="11">
        <f>MATCH(D58,hydro[LIBELLE_1],0)</f>
        <v>331</v>
      </c>
      <c r="F58" s="33">
        <f>INDEX(hydro[x],Groupes!E58)</f>
        <v>940766.58344886405</v>
      </c>
      <c r="G58" s="33">
        <f>INDEX(hydro[y],Groupes!E58)</f>
        <v>6454390.5751193697</v>
      </c>
      <c r="H58" s="33">
        <f>INDEX(hydro[TENSION_RACCO],Groupes!E58)</f>
        <v>400</v>
      </c>
      <c r="I58" t="str">
        <f>INDEX(hydro[CODNAT_RACCO],Groupes!E58)</f>
        <v>VAUJA</v>
      </c>
      <c r="J58" t="s">
        <v>6989</v>
      </c>
      <c r="K58" s="30">
        <f>INDEX(postes_1[x],MATCH(J58,postes_1[CODNAT],0))</f>
        <v>939767.21999999904</v>
      </c>
      <c r="L58" s="30">
        <f>INDEX(postes_1[y],MATCH(J58,postes_1[CODNAT],0))</f>
        <v>6454178.2400000002</v>
      </c>
      <c r="M58" s="30">
        <f t="array" ref="M58">SQRT(MIN((K58-Lines[x_debut])*(K58-Lines[x_debut])+(L58-Lines[y_debut])*(L58-Lines[y_debut])))</f>
        <v>27232.120339295328</v>
      </c>
      <c r="N58" s="30">
        <f t="array" ref="N58">SQRT(MIN((K58-Lines[x_fin])*(K58-Lines[x_fin])+(L58-Lines[y_fin])*(L58-Lines[y_fin])))</f>
        <v>23425.899255350909</v>
      </c>
      <c r="O58" s="30" t="str">
        <f t="array" ref="O58">INDEX(Lines[codeNat_debut],MATCH(M58,SQRT((K58-Lines[x_debut])*(K58-Lines[x_debut])+(L58-Lines[y_debut])*(L58-Lines[y_debut])),0))</f>
        <v>CPNIE</v>
      </c>
      <c r="P58" s="30" t="str">
        <f t="array" ref="P58">INDEX(Lines[codeNat_fin],MATCH(N58,SQRT((K58-Lines[x_fin])*(K58-Lines[x_fin])+(L58-Lines[y_fin])*(L58-Lines[y_fin])),0))</f>
        <v>EYBEN</v>
      </c>
      <c r="Q58" s="30">
        <f t="array" ref="Q58">SQRT(MIN((F58-Lines[x_debut])*(F58-Lines[x_debut])+(G58-Lines[y_debut])*(G58-Lines[y_debut])))</f>
        <v>28253.698580947246</v>
      </c>
      <c r="R58" s="30">
        <f t="array" ref="R58">SQRT(MIN((F58-Lines[x_fin])*(F58-Lines[x_fin])+(G58-Lines[y_fin])*(G58-Lines[y_fin])))</f>
        <v>24425.027112692791</v>
      </c>
      <c r="S58" s="30" t="str">
        <f t="array" ref="S58">INDEX(Lines[codeNat_debut],MATCH(Q58,SQRT((F58-Lines[x_debut])*(F58-Lines[x_debut])+(G58-Lines[y_debut])*(G58-Lines[y_debut])),0))</f>
        <v>CPNIE</v>
      </c>
      <c r="T58" s="30" t="str">
        <f t="array" ref="T58">INDEX(Lines[codeNat_fin],MATCH(R58,SQRT((F58-Lines[x_fin])*(F58-Lines[x_fin])+(G58-Lines[y_fin])*(G58-Lines[y_fin])),0))</f>
        <v>EYBEN</v>
      </c>
      <c r="U58" s="30">
        <f t="array" ref="U58">MIN(IFERROR(M58:N58,100000),IFERROR(Q58:R58,100000))</f>
        <v>23425.899255350909</v>
      </c>
      <c r="V58" t="str">
        <f t="shared" si="0"/>
        <v>EYBEN</v>
      </c>
    </row>
    <row r="59" spans="1:22">
      <c r="A59" s="9" t="s">
        <v>8650</v>
      </c>
      <c r="B59" s="10" t="s">
        <v>8657</v>
      </c>
      <c r="C59" s="10" t="s">
        <v>8776</v>
      </c>
      <c r="D59" s="10" t="s">
        <v>8393</v>
      </c>
      <c r="E59" s="11">
        <f>MATCH(D59,hydro[LIBELLE_1],0)</f>
        <v>331</v>
      </c>
      <c r="F59" s="33">
        <f>INDEX(hydro[x],Groupes!E59)</f>
        <v>940766.58344886405</v>
      </c>
      <c r="G59" s="33">
        <f>INDEX(hydro[y],Groupes!E59)</f>
        <v>6454390.5751193697</v>
      </c>
      <c r="H59" s="33">
        <f>INDEX(hydro[TENSION_RACCO],Groupes!E59)</f>
        <v>400</v>
      </c>
      <c r="I59" t="str">
        <f>INDEX(hydro[CODNAT_RACCO],Groupes!E59)</f>
        <v>VAUJA</v>
      </c>
      <c r="J59" t="s">
        <v>6989</v>
      </c>
      <c r="K59" s="30">
        <f>INDEX(postes_1[x],MATCH(J59,postes_1[CODNAT],0))</f>
        <v>939767.21999999904</v>
      </c>
      <c r="L59" s="30">
        <f>INDEX(postes_1[y],MATCH(J59,postes_1[CODNAT],0))</f>
        <v>6454178.2400000002</v>
      </c>
      <c r="M59" s="30">
        <f t="array" ref="M59">SQRT(MIN((K59-Lines[x_debut])*(K59-Lines[x_debut])+(L59-Lines[y_debut])*(L59-Lines[y_debut])))</f>
        <v>27232.120339295328</v>
      </c>
      <c r="N59" s="30">
        <f t="array" ref="N59">SQRT(MIN((K59-Lines[x_fin])*(K59-Lines[x_fin])+(L59-Lines[y_fin])*(L59-Lines[y_fin])))</f>
        <v>23425.899255350909</v>
      </c>
      <c r="O59" s="30" t="str">
        <f t="array" ref="O59">INDEX(Lines[codeNat_debut],MATCH(M59,SQRT((K59-Lines[x_debut])*(K59-Lines[x_debut])+(L59-Lines[y_debut])*(L59-Lines[y_debut])),0))</f>
        <v>CPNIE</v>
      </c>
      <c r="P59" s="30" t="str">
        <f t="array" ref="P59">INDEX(Lines[codeNat_fin],MATCH(N59,SQRT((K59-Lines[x_fin])*(K59-Lines[x_fin])+(L59-Lines[y_fin])*(L59-Lines[y_fin])),0))</f>
        <v>EYBEN</v>
      </c>
      <c r="Q59" s="30">
        <f t="array" ref="Q59">SQRT(MIN((F59-Lines[x_debut])*(F59-Lines[x_debut])+(G59-Lines[y_debut])*(G59-Lines[y_debut])))</f>
        <v>28253.698580947246</v>
      </c>
      <c r="R59" s="30">
        <f t="array" ref="R59">SQRT(MIN((F59-Lines[x_fin])*(F59-Lines[x_fin])+(G59-Lines[y_fin])*(G59-Lines[y_fin])))</f>
        <v>24425.027112692791</v>
      </c>
      <c r="S59" s="30" t="str">
        <f t="array" ref="S59">INDEX(Lines[codeNat_debut],MATCH(Q59,SQRT((F59-Lines[x_debut])*(F59-Lines[x_debut])+(G59-Lines[y_debut])*(G59-Lines[y_debut])),0))</f>
        <v>CPNIE</v>
      </c>
      <c r="T59" s="30" t="str">
        <f t="array" ref="T59">INDEX(Lines[codeNat_fin],MATCH(R59,SQRT((F59-Lines[x_fin])*(F59-Lines[x_fin])+(G59-Lines[y_fin])*(G59-Lines[y_fin])),0))</f>
        <v>EYBEN</v>
      </c>
      <c r="U59" s="30">
        <f t="array" ref="U59">MIN(IFERROR(M59:N59,100000),IFERROR(Q59:R59,100000))</f>
        <v>23425.899255350909</v>
      </c>
      <c r="V59" t="str">
        <f t="shared" si="0"/>
        <v>EYBEN</v>
      </c>
    </row>
    <row r="60" spans="1:22">
      <c r="A60" s="12" t="s">
        <v>8650</v>
      </c>
      <c r="B60" s="13" t="s">
        <v>8658</v>
      </c>
      <c r="C60" s="13" t="s">
        <v>8776</v>
      </c>
      <c r="D60" s="10" t="s">
        <v>8393</v>
      </c>
      <c r="E60" s="11">
        <f>MATCH(D60,hydro[LIBELLE_1],0)</f>
        <v>331</v>
      </c>
      <c r="F60" s="33">
        <f>INDEX(hydro[x],Groupes!E60)</f>
        <v>940766.58344886405</v>
      </c>
      <c r="G60" s="33">
        <f>INDEX(hydro[y],Groupes!E60)</f>
        <v>6454390.5751193697</v>
      </c>
      <c r="H60" s="33">
        <f>INDEX(hydro[TENSION_RACCO],Groupes!E60)</f>
        <v>400</v>
      </c>
      <c r="I60" t="str">
        <f>INDEX(hydro[CODNAT_RACCO],Groupes!E60)</f>
        <v>VAUJA</v>
      </c>
      <c r="J60" t="s">
        <v>6989</v>
      </c>
      <c r="K60" s="30">
        <f>INDEX(postes_1[x],MATCH(J60,postes_1[CODNAT],0))</f>
        <v>939767.21999999904</v>
      </c>
      <c r="L60" s="30">
        <f>INDEX(postes_1[y],MATCH(J60,postes_1[CODNAT],0))</f>
        <v>6454178.2400000002</v>
      </c>
      <c r="M60" s="30">
        <f t="array" ref="M60">SQRT(MIN((K60-Lines[x_debut])*(K60-Lines[x_debut])+(L60-Lines[y_debut])*(L60-Lines[y_debut])))</f>
        <v>27232.120339295328</v>
      </c>
      <c r="N60" s="30">
        <f t="array" ref="N60">SQRT(MIN((K60-Lines[x_fin])*(K60-Lines[x_fin])+(L60-Lines[y_fin])*(L60-Lines[y_fin])))</f>
        <v>23425.899255350909</v>
      </c>
      <c r="O60" s="30" t="str">
        <f t="array" ref="O60">INDEX(Lines[codeNat_debut],MATCH(M60,SQRT((K60-Lines[x_debut])*(K60-Lines[x_debut])+(L60-Lines[y_debut])*(L60-Lines[y_debut])),0))</f>
        <v>CPNIE</v>
      </c>
      <c r="P60" s="30" t="str">
        <f t="array" ref="P60">INDEX(Lines[codeNat_fin],MATCH(N60,SQRT((K60-Lines[x_fin])*(K60-Lines[x_fin])+(L60-Lines[y_fin])*(L60-Lines[y_fin])),0))</f>
        <v>EYBEN</v>
      </c>
      <c r="Q60" s="30">
        <f t="array" ref="Q60">SQRT(MIN((F60-Lines[x_debut])*(F60-Lines[x_debut])+(G60-Lines[y_debut])*(G60-Lines[y_debut])))</f>
        <v>28253.698580947246</v>
      </c>
      <c r="R60" s="30">
        <f t="array" ref="R60">SQRT(MIN((F60-Lines[x_fin])*(F60-Lines[x_fin])+(G60-Lines[y_fin])*(G60-Lines[y_fin])))</f>
        <v>24425.027112692791</v>
      </c>
      <c r="S60" s="30" t="str">
        <f t="array" ref="S60">INDEX(Lines[codeNat_debut],MATCH(Q60,SQRT((F60-Lines[x_debut])*(F60-Lines[x_debut])+(G60-Lines[y_debut])*(G60-Lines[y_debut])),0))</f>
        <v>CPNIE</v>
      </c>
      <c r="T60" s="30" t="str">
        <f t="array" ref="T60">INDEX(Lines[codeNat_fin],MATCH(R60,SQRT((F60-Lines[x_fin])*(F60-Lines[x_fin])+(G60-Lines[y_fin])*(G60-Lines[y_fin])),0))</f>
        <v>EYBEN</v>
      </c>
      <c r="U60" s="30">
        <f t="array" ref="U60">MIN(IFERROR(M60:N60,100000),IFERROR(Q60:R60,100000))</f>
        <v>23425.899255350909</v>
      </c>
      <c r="V60" t="str">
        <f t="shared" si="0"/>
        <v>EYBEN</v>
      </c>
    </row>
    <row r="61" spans="1:22">
      <c r="A61" s="9" t="s">
        <v>8650</v>
      </c>
      <c r="B61" s="10" t="s">
        <v>8659</v>
      </c>
      <c r="C61" s="10" t="s">
        <v>8776</v>
      </c>
      <c r="D61" s="10" t="s">
        <v>8393</v>
      </c>
      <c r="E61" s="11">
        <f>MATCH(D61,hydro[LIBELLE_1],0)</f>
        <v>331</v>
      </c>
      <c r="F61" s="33">
        <f>INDEX(hydro[x],Groupes!E61)</f>
        <v>940766.58344886405</v>
      </c>
      <c r="G61" s="33">
        <f>INDEX(hydro[y],Groupes!E61)</f>
        <v>6454390.5751193697</v>
      </c>
      <c r="H61" s="33">
        <f>INDEX(hydro[TENSION_RACCO],Groupes!E61)</f>
        <v>400</v>
      </c>
      <c r="I61" t="str">
        <f>INDEX(hydro[CODNAT_RACCO],Groupes!E61)</f>
        <v>VAUJA</v>
      </c>
      <c r="J61" t="s">
        <v>6989</v>
      </c>
      <c r="K61" s="30">
        <f>INDEX(postes_1[x],MATCH(J61,postes_1[CODNAT],0))</f>
        <v>939767.21999999904</v>
      </c>
      <c r="L61" s="30">
        <f>INDEX(postes_1[y],MATCH(J61,postes_1[CODNAT],0))</f>
        <v>6454178.2400000002</v>
      </c>
      <c r="M61" s="30">
        <f t="array" ref="M61">SQRT(MIN((K61-Lines[x_debut])*(K61-Lines[x_debut])+(L61-Lines[y_debut])*(L61-Lines[y_debut])))</f>
        <v>27232.120339295328</v>
      </c>
      <c r="N61" s="30">
        <f t="array" ref="N61">SQRT(MIN((K61-Lines[x_fin])*(K61-Lines[x_fin])+(L61-Lines[y_fin])*(L61-Lines[y_fin])))</f>
        <v>23425.899255350909</v>
      </c>
      <c r="O61" s="30" t="str">
        <f t="array" ref="O61">INDEX(Lines[codeNat_debut],MATCH(M61,SQRT((K61-Lines[x_debut])*(K61-Lines[x_debut])+(L61-Lines[y_debut])*(L61-Lines[y_debut])),0))</f>
        <v>CPNIE</v>
      </c>
      <c r="P61" s="30" t="str">
        <f t="array" ref="P61">INDEX(Lines[codeNat_fin],MATCH(N61,SQRT((K61-Lines[x_fin])*(K61-Lines[x_fin])+(L61-Lines[y_fin])*(L61-Lines[y_fin])),0))</f>
        <v>EYBEN</v>
      </c>
      <c r="Q61" s="30">
        <f t="array" ref="Q61">SQRT(MIN((F61-Lines[x_debut])*(F61-Lines[x_debut])+(G61-Lines[y_debut])*(G61-Lines[y_debut])))</f>
        <v>28253.698580947246</v>
      </c>
      <c r="R61" s="30">
        <f t="array" ref="R61">SQRT(MIN((F61-Lines[x_fin])*(F61-Lines[x_fin])+(G61-Lines[y_fin])*(G61-Lines[y_fin])))</f>
        <v>24425.027112692791</v>
      </c>
      <c r="S61" s="30" t="str">
        <f t="array" ref="S61">INDEX(Lines[codeNat_debut],MATCH(Q61,SQRT((F61-Lines[x_debut])*(F61-Lines[x_debut])+(G61-Lines[y_debut])*(G61-Lines[y_debut])),0))</f>
        <v>CPNIE</v>
      </c>
      <c r="T61" s="30" t="str">
        <f t="array" ref="T61">INDEX(Lines[codeNat_fin],MATCH(R61,SQRT((F61-Lines[x_fin])*(F61-Lines[x_fin])+(G61-Lines[y_fin])*(G61-Lines[y_fin])),0))</f>
        <v>EYBEN</v>
      </c>
      <c r="U61" s="30">
        <f t="array" ref="U61">MIN(IFERROR(M61:N61,100000),IFERROR(Q61:R61,100000))</f>
        <v>23425.899255350909</v>
      </c>
      <c r="V61" t="str">
        <f t="shared" si="0"/>
        <v>EYBEN</v>
      </c>
    </row>
    <row r="62" spans="1:22">
      <c r="A62" s="12" t="s">
        <v>8650</v>
      </c>
      <c r="B62" s="13" t="s">
        <v>8660</v>
      </c>
      <c r="C62" s="13" t="s">
        <v>8776</v>
      </c>
      <c r="D62" s="10" t="s">
        <v>8393</v>
      </c>
      <c r="E62" s="11">
        <f>MATCH(D62,hydro[LIBELLE_1],0)</f>
        <v>331</v>
      </c>
      <c r="F62" s="33">
        <f>INDEX(hydro[x],Groupes!E62)</f>
        <v>940766.58344886405</v>
      </c>
      <c r="G62" s="33">
        <f>INDEX(hydro[y],Groupes!E62)</f>
        <v>6454390.5751193697</v>
      </c>
      <c r="H62" s="33">
        <f>INDEX(hydro[TENSION_RACCO],Groupes!E62)</f>
        <v>400</v>
      </c>
      <c r="I62" t="str">
        <f>INDEX(hydro[CODNAT_RACCO],Groupes!E62)</f>
        <v>VAUJA</v>
      </c>
      <c r="J62" t="s">
        <v>6989</v>
      </c>
      <c r="K62" s="30">
        <f>INDEX(postes_1[x],MATCH(J62,postes_1[CODNAT],0))</f>
        <v>939767.21999999904</v>
      </c>
      <c r="L62" s="30">
        <f>INDEX(postes_1[y],MATCH(J62,postes_1[CODNAT],0))</f>
        <v>6454178.2400000002</v>
      </c>
      <c r="M62" s="30">
        <f t="array" ref="M62">SQRT(MIN((K62-Lines[x_debut])*(K62-Lines[x_debut])+(L62-Lines[y_debut])*(L62-Lines[y_debut])))</f>
        <v>27232.120339295328</v>
      </c>
      <c r="N62" s="30">
        <f t="array" ref="N62">SQRT(MIN((K62-Lines[x_fin])*(K62-Lines[x_fin])+(L62-Lines[y_fin])*(L62-Lines[y_fin])))</f>
        <v>23425.899255350909</v>
      </c>
      <c r="O62" s="30" t="str">
        <f t="array" ref="O62">INDEX(Lines[codeNat_debut],MATCH(M62,SQRT((K62-Lines[x_debut])*(K62-Lines[x_debut])+(L62-Lines[y_debut])*(L62-Lines[y_debut])),0))</f>
        <v>CPNIE</v>
      </c>
      <c r="P62" s="30" t="str">
        <f t="array" ref="P62">INDEX(Lines[codeNat_fin],MATCH(N62,SQRT((K62-Lines[x_fin])*(K62-Lines[x_fin])+(L62-Lines[y_fin])*(L62-Lines[y_fin])),0))</f>
        <v>EYBEN</v>
      </c>
      <c r="Q62" s="30">
        <f t="array" ref="Q62">SQRT(MIN((F62-Lines[x_debut])*(F62-Lines[x_debut])+(G62-Lines[y_debut])*(G62-Lines[y_debut])))</f>
        <v>28253.698580947246</v>
      </c>
      <c r="R62" s="30">
        <f t="array" ref="R62">SQRT(MIN((F62-Lines[x_fin])*(F62-Lines[x_fin])+(G62-Lines[y_fin])*(G62-Lines[y_fin])))</f>
        <v>24425.027112692791</v>
      </c>
      <c r="S62" s="30" t="str">
        <f t="array" ref="S62">INDEX(Lines[codeNat_debut],MATCH(Q62,SQRT((F62-Lines[x_debut])*(F62-Lines[x_debut])+(G62-Lines[y_debut])*(G62-Lines[y_debut])),0))</f>
        <v>CPNIE</v>
      </c>
      <c r="T62" s="30" t="str">
        <f t="array" ref="T62">INDEX(Lines[codeNat_fin],MATCH(R62,SQRT((F62-Lines[x_fin])*(F62-Lines[x_fin])+(G62-Lines[y_fin])*(G62-Lines[y_fin])),0))</f>
        <v>EYBEN</v>
      </c>
      <c r="U62" s="30">
        <f t="array" ref="U62">MIN(IFERROR(M62:N62,100000),IFERROR(Q62:R62,100000))</f>
        <v>23425.899255350909</v>
      </c>
      <c r="V62" t="str">
        <f t="shared" si="0"/>
        <v>EYBEN</v>
      </c>
    </row>
    <row r="63" spans="1:22">
      <c r="A63" s="9" t="s">
        <v>8650</v>
      </c>
      <c r="B63" s="10" t="s">
        <v>8661</v>
      </c>
      <c r="C63" s="10" t="s">
        <v>8776</v>
      </c>
      <c r="D63" s="10" t="s">
        <v>8393</v>
      </c>
      <c r="E63" s="11">
        <f>MATCH(D63,hydro[LIBELLE_1],0)</f>
        <v>331</v>
      </c>
      <c r="F63" s="33">
        <f>INDEX(hydro[x],Groupes!E63)</f>
        <v>940766.58344886405</v>
      </c>
      <c r="G63" s="33">
        <f>INDEX(hydro[y],Groupes!E63)</f>
        <v>6454390.5751193697</v>
      </c>
      <c r="H63" s="33">
        <f>INDEX(hydro[TENSION_RACCO],Groupes!E63)</f>
        <v>400</v>
      </c>
      <c r="I63" t="str">
        <f>INDEX(hydro[CODNAT_RACCO],Groupes!E63)</f>
        <v>VAUJA</v>
      </c>
      <c r="J63" t="s">
        <v>6989</v>
      </c>
      <c r="K63" s="30">
        <f>INDEX(postes_1[x],MATCH(J63,postes_1[CODNAT],0))</f>
        <v>939767.21999999904</v>
      </c>
      <c r="L63" s="30">
        <f>INDEX(postes_1[y],MATCH(J63,postes_1[CODNAT],0))</f>
        <v>6454178.2400000002</v>
      </c>
      <c r="M63" s="30">
        <f t="array" ref="M63">SQRT(MIN((K63-Lines[x_debut])*(K63-Lines[x_debut])+(L63-Lines[y_debut])*(L63-Lines[y_debut])))</f>
        <v>27232.120339295328</v>
      </c>
      <c r="N63" s="30">
        <f t="array" ref="N63">SQRT(MIN((K63-Lines[x_fin])*(K63-Lines[x_fin])+(L63-Lines[y_fin])*(L63-Lines[y_fin])))</f>
        <v>23425.899255350909</v>
      </c>
      <c r="O63" s="30" t="str">
        <f t="array" ref="O63">INDEX(Lines[codeNat_debut],MATCH(M63,SQRT((K63-Lines[x_debut])*(K63-Lines[x_debut])+(L63-Lines[y_debut])*(L63-Lines[y_debut])),0))</f>
        <v>CPNIE</v>
      </c>
      <c r="P63" s="30" t="str">
        <f t="array" ref="P63">INDEX(Lines[codeNat_fin],MATCH(N63,SQRT((K63-Lines[x_fin])*(K63-Lines[x_fin])+(L63-Lines[y_fin])*(L63-Lines[y_fin])),0))</f>
        <v>EYBEN</v>
      </c>
      <c r="Q63" s="30">
        <f t="array" ref="Q63">SQRT(MIN((F63-Lines[x_debut])*(F63-Lines[x_debut])+(G63-Lines[y_debut])*(G63-Lines[y_debut])))</f>
        <v>28253.698580947246</v>
      </c>
      <c r="R63" s="30">
        <f t="array" ref="R63">SQRT(MIN((F63-Lines[x_fin])*(F63-Lines[x_fin])+(G63-Lines[y_fin])*(G63-Lines[y_fin])))</f>
        <v>24425.027112692791</v>
      </c>
      <c r="S63" s="30" t="str">
        <f t="array" ref="S63">INDEX(Lines[codeNat_debut],MATCH(Q63,SQRT((F63-Lines[x_debut])*(F63-Lines[x_debut])+(G63-Lines[y_debut])*(G63-Lines[y_debut])),0))</f>
        <v>CPNIE</v>
      </c>
      <c r="T63" s="30" t="str">
        <f t="array" ref="T63">INDEX(Lines[codeNat_fin],MATCH(R63,SQRT((F63-Lines[x_fin])*(F63-Lines[x_fin])+(G63-Lines[y_fin])*(G63-Lines[y_fin])),0))</f>
        <v>EYBEN</v>
      </c>
      <c r="U63" s="30">
        <f t="array" ref="U63">MIN(IFERROR(M63:N63,100000),IFERROR(Q63:R63,100000))</f>
        <v>23425.899255350909</v>
      </c>
      <c r="V63" t="str">
        <f t="shared" si="0"/>
        <v>EYBEN</v>
      </c>
    </row>
    <row r="64" spans="1:22">
      <c r="A64" s="12" t="s">
        <v>8650</v>
      </c>
      <c r="B64" s="13" t="s">
        <v>8662</v>
      </c>
      <c r="C64" s="13" t="s">
        <v>8776</v>
      </c>
      <c r="D64" s="10" t="s">
        <v>8393</v>
      </c>
      <c r="E64" s="11">
        <f>MATCH(D64,hydro[LIBELLE_1],0)</f>
        <v>331</v>
      </c>
      <c r="F64" s="33">
        <f>INDEX(hydro[x],Groupes!E64)</f>
        <v>940766.58344886405</v>
      </c>
      <c r="G64" s="33">
        <f>INDEX(hydro[y],Groupes!E64)</f>
        <v>6454390.5751193697</v>
      </c>
      <c r="H64" s="33">
        <f>INDEX(hydro[TENSION_RACCO],Groupes!E64)</f>
        <v>400</v>
      </c>
      <c r="I64" t="str">
        <f>INDEX(hydro[CODNAT_RACCO],Groupes!E64)</f>
        <v>VAUJA</v>
      </c>
      <c r="J64" t="s">
        <v>6989</v>
      </c>
      <c r="K64" s="30">
        <f>INDEX(postes_1[x],MATCH(J64,postes_1[CODNAT],0))</f>
        <v>939767.21999999904</v>
      </c>
      <c r="L64" s="30">
        <f>INDEX(postes_1[y],MATCH(J64,postes_1[CODNAT],0))</f>
        <v>6454178.2400000002</v>
      </c>
      <c r="M64" s="30">
        <f t="array" ref="M64">SQRT(MIN((K64-Lines[x_debut])*(K64-Lines[x_debut])+(L64-Lines[y_debut])*(L64-Lines[y_debut])))</f>
        <v>27232.120339295328</v>
      </c>
      <c r="N64" s="30">
        <f t="array" ref="N64">SQRT(MIN((K64-Lines[x_fin])*(K64-Lines[x_fin])+(L64-Lines[y_fin])*(L64-Lines[y_fin])))</f>
        <v>23425.899255350909</v>
      </c>
      <c r="O64" s="30" t="str">
        <f t="array" ref="O64">INDEX(Lines[codeNat_debut],MATCH(M64,SQRT((K64-Lines[x_debut])*(K64-Lines[x_debut])+(L64-Lines[y_debut])*(L64-Lines[y_debut])),0))</f>
        <v>CPNIE</v>
      </c>
      <c r="P64" s="30" t="str">
        <f t="array" ref="P64">INDEX(Lines[codeNat_fin],MATCH(N64,SQRT((K64-Lines[x_fin])*(K64-Lines[x_fin])+(L64-Lines[y_fin])*(L64-Lines[y_fin])),0))</f>
        <v>EYBEN</v>
      </c>
      <c r="Q64" s="30">
        <f t="array" ref="Q64">SQRT(MIN((F64-Lines[x_debut])*(F64-Lines[x_debut])+(G64-Lines[y_debut])*(G64-Lines[y_debut])))</f>
        <v>28253.698580947246</v>
      </c>
      <c r="R64" s="30">
        <f t="array" ref="R64">SQRT(MIN((F64-Lines[x_fin])*(F64-Lines[x_fin])+(G64-Lines[y_fin])*(G64-Lines[y_fin])))</f>
        <v>24425.027112692791</v>
      </c>
      <c r="S64" s="30" t="str">
        <f t="array" ref="S64">INDEX(Lines[codeNat_debut],MATCH(Q64,SQRT((F64-Lines[x_debut])*(F64-Lines[x_debut])+(G64-Lines[y_debut])*(G64-Lines[y_debut])),0))</f>
        <v>CPNIE</v>
      </c>
      <c r="T64" s="30" t="str">
        <f t="array" ref="T64">INDEX(Lines[codeNat_fin],MATCH(R64,SQRT((F64-Lines[x_fin])*(F64-Lines[x_fin])+(G64-Lines[y_fin])*(G64-Lines[y_fin])),0))</f>
        <v>EYBEN</v>
      </c>
      <c r="U64" s="30">
        <f t="array" ref="U64">MIN(IFERROR(M64:N64,100000),IFERROR(Q64:R64,100000))</f>
        <v>23425.899255350909</v>
      </c>
      <c r="V64" t="str">
        <f t="shared" si="0"/>
        <v>EYBEN</v>
      </c>
    </row>
    <row r="65" spans="1:22">
      <c r="A65" s="9" t="s">
        <v>8650</v>
      </c>
      <c r="B65" s="10" t="s">
        <v>8663</v>
      </c>
      <c r="C65" s="10" t="s">
        <v>8776</v>
      </c>
      <c r="D65" s="10" t="s">
        <v>8393</v>
      </c>
      <c r="E65" s="11">
        <f>MATCH(D65,hydro[LIBELLE_1],0)</f>
        <v>331</v>
      </c>
      <c r="F65" s="33">
        <f>INDEX(hydro[x],Groupes!E65)</f>
        <v>940766.58344886405</v>
      </c>
      <c r="G65" s="33">
        <f>INDEX(hydro[y],Groupes!E65)</f>
        <v>6454390.5751193697</v>
      </c>
      <c r="H65" s="33">
        <f>INDEX(hydro[TENSION_RACCO],Groupes!E65)</f>
        <v>400</v>
      </c>
      <c r="I65" t="str">
        <f>INDEX(hydro[CODNAT_RACCO],Groupes!E65)</f>
        <v>VAUJA</v>
      </c>
      <c r="J65" t="s">
        <v>6989</v>
      </c>
      <c r="K65" s="30">
        <f>INDEX(postes_1[x],MATCH(J65,postes_1[CODNAT],0))</f>
        <v>939767.21999999904</v>
      </c>
      <c r="L65" s="30">
        <f>INDEX(postes_1[y],MATCH(J65,postes_1[CODNAT],0))</f>
        <v>6454178.2400000002</v>
      </c>
      <c r="M65" s="30">
        <f t="array" ref="M65">SQRT(MIN((K65-Lines[x_debut])*(K65-Lines[x_debut])+(L65-Lines[y_debut])*(L65-Lines[y_debut])))</f>
        <v>27232.120339295328</v>
      </c>
      <c r="N65" s="30">
        <f t="array" ref="N65">SQRT(MIN((K65-Lines[x_fin])*(K65-Lines[x_fin])+(L65-Lines[y_fin])*(L65-Lines[y_fin])))</f>
        <v>23425.899255350909</v>
      </c>
      <c r="O65" s="30" t="str">
        <f t="array" ref="O65">INDEX(Lines[codeNat_debut],MATCH(M65,SQRT((K65-Lines[x_debut])*(K65-Lines[x_debut])+(L65-Lines[y_debut])*(L65-Lines[y_debut])),0))</f>
        <v>CPNIE</v>
      </c>
      <c r="P65" s="30" t="str">
        <f t="array" ref="P65">INDEX(Lines[codeNat_fin],MATCH(N65,SQRT((K65-Lines[x_fin])*(K65-Lines[x_fin])+(L65-Lines[y_fin])*(L65-Lines[y_fin])),0))</f>
        <v>EYBEN</v>
      </c>
      <c r="Q65" s="30">
        <f t="array" ref="Q65">SQRT(MIN((F65-Lines[x_debut])*(F65-Lines[x_debut])+(G65-Lines[y_debut])*(G65-Lines[y_debut])))</f>
        <v>28253.698580947246</v>
      </c>
      <c r="R65" s="30">
        <f t="array" ref="R65">SQRT(MIN((F65-Lines[x_fin])*(F65-Lines[x_fin])+(G65-Lines[y_fin])*(G65-Lines[y_fin])))</f>
        <v>24425.027112692791</v>
      </c>
      <c r="S65" s="30" t="str">
        <f t="array" ref="S65">INDEX(Lines[codeNat_debut],MATCH(Q65,SQRT((F65-Lines[x_debut])*(F65-Lines[x_debut])+(G65-Lines[y_debut])*(G65-Lines[y_debut])),0))</f>
        <v>CPNIE</v>
      </c>
      <c r="T65" s="30" t="str">
        <f t="array" ref="T65">INDEX(Lines[codeNat_fin],MATCH(R65,SQRT((F65-Lines[x_fin])*(F65-Lines[x_fin])+(G65-Lines[y_fin])*(G65-Lines[y_fin])),0))</f>
        <v>EYBEN</v>
      </c>
      <c r="U65" s="30">
        <f t="array" ref="U65">MIN(IFERROR(M65:N65,100000),IFERROR(Q65:R65,100000))</f>
        <v>23425.899255350909</v>
      </c>
      <c r="V65" t="str">
        <f t="shared" si="0"/>
        <v>EYBEN</v>
      </c>
    </row>
    <row r="66" spans="1:22">
      <c r="A66" s="12" t="s">
        <v>8650</v>
      </c>
      <c r="B66" s="13" t="s">
        <v>8664</v>
      </c>
      <c r="C66" s="13" t="s">
        <v>8776</v>
      </c>
      <c r="D66" s="10" t="s">
        <v>8393</v>
      </c>
      <c r="E66" s="11">
        <f>MATCH(D66,hydro[LIBELLE_1],0)</f>
        <v>331</v>
      </c>
      <c r="F66" s="33">
        <f>INDEX(hydro[x],Groupes!E66)</f>
        <v>940766.58344886405</v>
      </c>
      <c r="G66" s="33">
        <f>INDEX(hydro[y],Groupes!E66)</f>
        <v>6454390.5751193697</v>
      </c>
      <c r="H66" s="33">
        <f>INDEX(hydro[TENSION_RACCO],Groupes!E66)</f>
        <v>400</v>
      </c>
      <c r="I66" t="str">
        <f>INDEX(hydro[CODNAT_RACCO],Groupes!E66)</f>
        <v>VAUJA</v>
      </c>
      <c r="J66" t="s">
        <v>6989</v>
      </c>
      <c r="K66" s="30">
        <f>INDEX(postes_1[x],MATCH(J66,postes_1[CODNAT],0))</f>
        <v>939767.21999999904</v>
      </c>
      <c r="L66" s="30">
        <f>INDEX(postes_1[y],MATCH(J66,postes_1[CODNAT],0))</f>
        <v>6454178.2400000002</v>
      </c>
      <c r="M66" s="30">
        <f t="array" ref="M66">SQRT(MIN((K66-Lines[x_debut])*(K66-Lines[x_debut])+(L66-Lines[y_debut])*(L66-Lines[y_debut])))</f>
        <v>27232.120339295328</v>
      </c>
      <c r="N66" s="30">
        <f t="array" ref="N66">SQRT(MIN((K66-Lines[x_fin])*(K66-Lines[x_fin])+(L66-Lines[y_fin])*(L66-Lines[y_fin])))</f>
        <v>23425.899255350909</v>
      </c>
      <c r="O66" s="30" t="str">
        <f t="array" ref="O66">INDEX(Lines[codeNat_debut],MATCH(M66,SQRT((K66-Lines[x_debut])*(K66-Lines[x_debut])+(L66-Lines[y_debut])*(L66-Lines[y_debut])),0))</f>
        <v>CPNIE</v>
      </c>
      <c r="P66" s="30" t="str">
        <f t="array" ref="P66">INDEX(Lines[codeNat_fin],MATCH(N66,SQRT((K66-Lines[x_fin])*(K66-Lines[x_fin])+(L66-Lines[y_fin])*(L66-Lines[y_fin])),0))</f>
        <v>EYBEN</v>
      </c>
      <c r="Q66" s="30">
        <f t="array" ref="Q66">SQRT(MIN((F66-Lines[x_debut])*(F66-Lines[x_debut])+(G66-Lines[y_debut])*(G66-Lines[y_debut])))</f>
        <v>28253.698580947246</v>
      </c>
      <c r="R66" s="30">
        <f t="array" ref="R66">SQRT(MIN((F66-Lines[x_fin])*(F66-Lines[x_fin])+(G66-Lines[y_fin])*(G66-Lines[y_fin])))</f>
        <v>24425.027112692791</v>
      </c>
      <c r="S66" s="30" t="str">
        <f t="array" ref="S66">INDEX(Lines[codeNat_debut],MATCH(Q66,SQRT((F66-Lines[x_debut])*(F66-Lines[x_debut])+(G66-Lines[y_debut])*(G66-Lines[y_debut])),0))</f>
        <v>CPNIE</v>
      </c>
      <c r="T66" s="30" t="str">
        <f t="array" ref="T66">INDEX(Lines[codeNat_fin],MATCH(R66,SQRT((F66-Lines[x_fin])*(F66-Lines[x_fin])+(G66-Lines[y_fin])*(G66-Lines[y_fin])),0))</f>
        <v>EYBEN</v>
      </c>
      <c r="U66" s="30">
        <f t="array" ref="U66">MIN(IFERROR(M66:N66,100000),IFERROR(Q66:R66,100000))</f>
        <v>23425.899255350909</v>
      </c>
      <c r="V66" t="str">
        <f t="shared" si="0"/>
        <v>EYBEN</v>
      </c>
    </row>
    <row r="67" spans="1:22">
      <c r="A67" s="9" t="s">
        <v>8650</v>
      </c>
      <c r="B67" s="10" t="s">
        <v>8665</v>
      </c>
      <c r="C67" s="10" t="s">
        <v>1980</v>
      </c>
      <c r="D67" s="10" t="s">
        <v>1980</v>
      </c>
      <c r="E67" s="11">
        <f>MATCH(D67,hydro[LIBELLE_1],0)</f>
        <v>93</v>
      </c>
      <c r="F67" s="33">
        <f>INDEX(hydro[x],Groupes!E67)</f>
        <v>658871.28715214599</v>
      </c>
      <c r="G67" s="33">
        <f>INDEX(hydro[y],Groupes!E67)</f>
        <v>6396312.4630111502</v>
      </c>
      <c r="H67" s="33">
        <f>INDEX(hydro[TENSION_RACCO],Groupes!E67)</f>
        <v>400</v>
      </c>
      <c r="I67" t="str">
        <f>INDEX(hydro[CODNAT_RACCO],Groupes!E67)</f>
        <v>MTEZI</v>
      </c>
      <c r="J67" t="s">
        <v>1979</v>
      </c>
      <c r="K67" s="30">
        <f>INDEX(postes_1[x],MATCH(J67,postes_1[CODNAT],0))</f>
        <v>671812.54999999702</v>
      </c>
      <c r="L67" s="30">
        <f>INDEX(postes_1[y],MATCH(J67,postes_1[CODNAT],0))</f>
        <v>6403377.3700000001</v>
      </c>
      <c r="M67" s="30">
        <f t="array" ref="M67">SQRT(MIN((K67-Lines[x_debut])*(K67-Lines[x_debut])+(L67-Lines[y_debut])*(L67-Lines[y_debut])))</f>
        <v>0</v>
      </c>
      <c r="N67" s="30">
        <f t="array" ref="N67">SQRT(MIN((K67-Lines[x_fin])*(K67-Lines[x_fin])+(L67-Lines[y_fin])*(L67-Lines[y_fin])))</f>
        <v>6611.7768273363445</v>
      </c>
      <c r="O67" s="30" t="str">
        <f t="array" ref="O67">INDEX(Lines[codeNat_debut],MATCH(M67,SQRT((K67-Lines[x_debut])*(K67-Lines[x_debut])+(L67-Lines[y_debut])*(L67-Lines[y_debut])),0))</f>
        <v>MTEZI</v>
      </c>
      <c r="P67" s="30" t="str">
        <f t="array" ref="P67">INDEX(Lines[codeNat_fin],MATCH(N67,SQRT((K67-Lines[x_fin])*(K67-Lines[x_fin])+(L67-Lines[y_fin])*(L67-Lines[y_fin])),0))</f>
        <v>RUEYR</v>
      </c>
      <c r="Q67" s="30">
        <f t="array" ref="Q67">SQRT(MIN((F67-Lines[x_debut])*(F67-Lines[x_debut])+(G67-Lines[y_debut])*(G67-Lines[y_debut])))</f>
        <v>14744.124079044812</v>
      </c>
      <c r="R67" s="30">
        <f t="array" ref="R67">SQRT(MIN((F67-Lines[x_fin])*(F67-Lines[x_fin])+(G67-Lines[y_fin])*(G67-Lines[y_fin])))</f>
        <v>20791.994017280656</v>
      </c>
      <c r="S67" s="30" t="str">
        <f t="array" ref="S67">INDEX(Lines[codeNat_debut],MATCH(Q67,SQRT((F67-Lines[x_debut])*(F67-Lines[x_debut])+(G67-Lines[y_debut])*(G67-Lines[y_debut])),0))</f>
        <v>MTEZI</v>
      </c>
      <c r="T67" s="30" t="str">
        <f t="array" ref="T67">INDEX(Lines[codeNat_fin],MATCH(R67,SQRT((F67-Lines[x_fin])*(F67-Lines[x_fin])+(G67-Lines[y_fin])*(G67-Lines[y_fin])),0))</f>
        <v>RUEYR</v>
      </c>
      <c r="U67" s="30">
        <f t="array" ref="U67">MIN(IFERROR(M67:N67,100000),IFERROR(Q67:R67,100000))</f>
        <v>0</v>
      </c>
      <c r="V67" t="str">
        <f t="shared" si="0"/>
        <v>MTEZI</v>
      </c>
    </row>
    <row r="68" spans="1:22">
      <c r="A68" s="12" t="s">
        <v>8650</v>
      </c>
      <c r="B68" s="13" t="s">
        <v>8666</v>
      </c>
      <c r="C68" s="13" t="s">
        <v>1980</v>
      </c>
      <c r="D68" s="13" t="s">
        <v>1980</v>
      </c>
      <c r="E68" s="11">
        <f>MATCH(D68,hydro[LIBELLE_1],0)</f>
        <v>93</v>
      </c>
      <c r="F68" s="33">
        <f>INDEX(hydro[x],Groupes!E68)</f>
        <v>658871.28715214599</v>
      </c>
      <c r="G68" s="33">
        <f>INDEX(hydro[y],Groupes!E68)</f>
        <v>6396312.4630111502</v>
      </c>
      <c r="H68" s="33">
        <f>INDEX(hydro[TENSION_RACCO],Groupes!E68)</f>
        <v>400</v>
      </c>
      <c r="I68" t="str">
        <f>INDEX(hydro[CODNAT_RACCO],Groupes!E68)</f>
        <v>MTEZI</v>
      </c>
      <c r="J68" t="s">
        <v>1979</v>
      </c>
      <c r="K68" s="30">
        <f>INDEX(postes_1[x],MATCH(J68,postes_1[CODNAT],0))</f>
        <v>671812.54999999702</v>
      </c>
      <c r="L68" s="30">
        <f>INDEX(postes_1[y],MATCH(J68,postes_1[CODNAT],0))</f>
        <v>6403377.3700000001</v>
      </c>
      <c r="M68" s="30">
        <f t="array" ref="M68">SQRT(MIN((K68-Lines[x_debut])*(K68-Lines[x_debut])+(L68-Lines[y_debut])*(L68-Lines[y_debut])))</f>
        <v>0</v>
      </c>
      <c r="N68" s="30">
        <f t="array" ref="N68">SQRT(MIN((K68-Lines[x_fin])*(K68-Lines[x_fin])+(L68-Lines[y_fin])*(L68-Lines[y_fin])))</f>
        <v>6611.7768273363445</v>
      </c>
      <c r="O68" s="30" t="str">
        <f t="array" ref="O68">INDEX(Lines[codeNat_debut],MATCH(M68,SQRT((K68-Lines[x_debut])*(K68-Lines[x_debut])+(L68-Lines[y_debut])*(L68-Lines[y_debut])),0))</f>
        <v>MTEZI</v>
      </c>
      <c r="P68" s="30" t="str">
        <f t="array" ref="P68">INDEX(Lines[codeNat_fin],MATCH(N68,SQRT((K68-Lines[x_fin])*(K68-Lines[x_fin])+(L68-Lines[y_fin])*(L68-Lines[y_fin])),0))</f>
        <v>RUEYR</v>
      </c>
      <c r="Q68" s="30">
        <f t="array" ref="Q68">SQRT(MIN((F68-Lines[x_debut])*(F68-Lines[x_debut])+(G68-Lines[y_debut])*(G68-Lines[y_debut])))</f>
        <v>14744.124079044812</v>
      </c>
      <c r="R68" s="30">
        <f t="array" ref="R68">SQRT(MIN((F68-Lines[x_fin])*(F68-Lines[x_fin])+(G68-Lines[y_fin])*(G68-Lines[y_fin])))</f>
        <v>20791.994017280656</v>
      </c>
      <c r="S68" s="30" t="str">
        <f t="array" ref="S68">INDEX(Lines[codeNat_debut],MATCH(Q68,SQRT((F68-Lines[x_debut])*(F68-Lines[x_debut])+(G68-Lines[y_debut])*(G68-Lines[y_debut])),0))</f>
        <v>MTEZI</v>
      </c>
      <c r="T68" s="30" t="str">
        <f t="array" ref="T68">INDEX(Lines[codeNat_fin],MATCH(R68,SQRT((F68-Lines[x_fin])*(F68-Lines[x_fin])+(G68-Lines[y_fin])*(G68-Lines[y_fin])),0))</f>
        <v>RUEYR</v>
      </c>
      <c r="U68" s="30">
        <f t="array" ref="U68">MIN(IFERROR(M68:N68,100000),IFERROR(Q68:R68,100000))</f>
        <v>0</v>
      </c>
      <c r="V68" t="str">
        <f t="shared" ref="V68:V131" si="1">IF(U68=M68,O68,IF(U68=N68,P68,IF(U68=Q68,S68,IF(U68=R68,T68))))</f>
        <v>MTEZI</v>
      </c>
    </row>
    <row r="69" spans="1:22">
      <c r="A69" s="9" t="s">
        <v>8650</v>
      </c>
      <c r="B69" s="10" t="s">
        <v>8667</v>
      </c>
      <c r="C69" s="10" t="s">
        <v>1980</v>
      </c>
      <c r="D69" s="10" t="s">
        <v>1980</v>
      </c>
      <c r="E69" s="11">
        <f>MATCH(D69,hydro[LIBELLE_1],0)</f>
        <v>93</v>
      </c>
      <c r="F69" s="33">
        <f>INDEX(hydro[x],Groupes!E69)</f>
        <v>658871.28715214599</v>
      </c>
      <c r="G69" s="33">
        <f>INDEX(hydro[y],Groupes!E69)</f>
        <v>6396312.4630111502</v>
      </c>
      <c r="H69" s="33">
        <f>INDEX(hydro[TENSION_RACCO],Groupes!E69)</f>
        <v>400</v>
      </c>
      <c r="I69" t="str">
        <f>INDEX(hydro[CODNAT_RACCO],Groupes!E69)</f>
        <v>MTEZI</v>
      </c>
      <c r="J69" t="s">
        <v>1979</v>
      </c>
      <c r="K69" s="30">
        <f>INDEX(postes_1[x],MATCH(J69,postes_1[CODNAT],0))</f>
        <v>671812.54999999702</v>
      </c>
      <c r="L69" s="30">
        <f>INDEX(postes_1[y],MATCH(J69,postes_1[CODNAT],0))</f>
        <v>6403377.3700000001</v>
      </c>
      <c r="M69" s="30">
        <f t="array" ref="M69">SQRT(MIN((K69-Lines[x_debut])*(K69-Lines[x_debut])+(L69-Lines[y_debut])*(L69-Lines[y_debut])))</f>
        <v>0</v>
      </c>
      <c r="N69" s="30">
        <f t="array" ref="N69">SQRT(MIN((K69-Lines[x_fin])*(K69-Lines[x_fin])+(L69-Lines[y_fin])*(L69-Lines[y_fin])))</f>
        <v>6611.7768273363445</v>
      </c>
      <c r="O69" s="30" t="str">
        <f t="array" ref="O69">INDEX(Lines[codeNat_debut],MATCH(M69,SQRT((K69-Lines[x_debut])*(K69-Lines[x_debut])+(L69-Lines[y_debut])*(L69-Lines[y_debut])),0))</f>
        <v>MTEZI</v>
      </c>
      <c r="P69" s="30" t="str">
        <f t="array" ref="P69">INDEX(Lines[codeNat_fin],MATCH(N69,SQRT((K69-Lines[x_fin])*(K69-Lines[x_fin])+(L69-Lines[y_fin])*(L69-Lines[y_fin])),0))</f>
        <v>RUEYR</v>
      </c>
      <c r="Q69" s="30">
        <f t="array" ref="Q69">SQRT(MIN((F69-Lines[x_debut])*(F69-Lines[x_debut])+(G69-Lines[y_debut])*(G69-Lines[y_debut])))</f>
        <v>14744.124079044812</v>
      </c>
      <c r="R69" s="30">
        <f t="array" ref="R69">SQRT(MIN((F69-Lines[x_fin])*(F69-Lines[x_fin])+(G69-Lines[y_fin])*(G69-Lines[y_fin])))</f>
        <v>20791.994017280656</v>
      </c>
      <c r="S69" s="30" t="str">
        <f t="array" ref="S69">INDEX(Lines[codeNat_debut],MATCH(Q69,SQRT((F69-Lines[x_debut])*(F69-Lines[x_debut])+(G69-Lines[y_debut])*(G69-Lines[y_debut])),0))</f>
        <v>MTEZI</v>
      </c>
      <c r="T69" s="30" t="str">
        <f t="array" ref="T69">INDEX(Lines[codeNat_fin],MATCH(R69,SQRT((F69-Lines[x_fin])*(F69-Lines[x_fin])+(G69-Lines[y_fin])*(G69-Lines[y_fin])),0))</f>
        <v>RUEYR</v>
      </c>
      <c r="U69" s="30">
        <f t="array" ref="U69">MIN(IFERROR(M69:N69,100000),IFERROR(Q69:R69,100000))</f>
        <v>0</v>
      </c>
      <c r="V69" t="str">
        <f t="shared" si="1"/>
        <v>MTEZI</v>
      </c>
    </row>
    <row r="70" spans="1:22">
      <c r="A70" s="12" t="s">
        <v>8650</v>
      </c>
      <c r="B70" s="13" t="s">
        <v>8668</v>
      </c>
      <c r="C70" s="13" t="s">
        <v>1980</v>
      </c>
      <c r="D70" s="13" t="s">
        <v>1980</v>
      </c>
      <c r="E70" s="11">
        <f>MATCH(D70,hydro[LIBELLE_1],0)</f>
        <v>93</v>
      </c>
      <c r="F70" s="33">
        <f>INDEX(hydro[x],Groupes!E70)</f>
        <v>658871.28715214599</v>
      </c>
      <c r="G70" s="33">
        <f>INDEX(hydro[y],Groupes!E70)</f>
        <v>6396312.4630111502</v>
      </c>
      <c r="H70" s="33">
        <f>INDEX(hydro[TENSION_RACCO],Groupes!E70)</f>
        <v>400</v>
      </c>
      <c r="I70" t="str">
        <f>INDEX(hydro[CODNAT_RACCO],Groupes!E70)</f>
        <v>MTEZI</v>
      </c>
      <c r="J70" t="s">
        <v>1979</v>
      </c>
      <c r="K70" s="30">
        <f>INDEX(postes_1[x],MATCH(J70,postes_1[CODNAT],0))</f>
        <v>671812.54999999702</v>
      </c>
      <c r="L70" s="30">
        <f>INDEX(postes_1[y],MATCH(J70,postes_1[CODNAT],0))</f>
        <v>6403377.3700000001</v>
      </c>
      <c r="M70" s="30">
        <f t="array" ref="M70">SQRT(MIN((K70-Lines[x_debut])*(K70-Lines[x_debut])+(L70-Lines[y_debut])*(L70-Lines[y_debut])))</f>
        <v>0</v>
      </c>
      <c r="N70" s="30">
        <f t="array" ref="N70">SQRT(MIN((K70-Lines[x_fin])*(K70-Lines[x_fin])+(L70-Lines[y_fin])*(L70-Lines[y_fin])))</f>
        <v>6611.7768273363445</v>
      </c>
      <c r="O70" s="30" t="str">
        <f t="array" ref="O70">INDEX(Lines[codeNat_debut],MATCH(M70,SQRT((K70-Lines[x_debut])*(K70-Lines[x_debut])+(L70-Lines[y_debut])*(L70-Lines[y_debut])),0))</f>
        <v>MTEZI</v>
      </c>
      <c r="P70" s="30" t="str">
        <f t="array" ref="P70">INDEX(Lines[codeNat_fin],MATCH(N70,SQRT((K70-Lines[x_fin])*(K70-Lines[x_fin])+(L70-Lines[y_fin])*(L70-Lines[y_fin])),0))</f>
        <v>RUEYR</v>
      </c>
      <c r="Q70" s="30">
        <f t="array" ref="Q70">SQRT(MIN((F70-Lines[x_debut])*(F70-Lines[x_debut])+(G70-Lines[y_debut])*(G70-Lines[y_debut])))</f>
        <v>14744.124079044812</v>
      </c>
      <c r="R70" s="30">
        <f t="array" ref="R70">SQRT(MIN((F70-Lines[x_fin])*(F70-Lines[x_fin])+(G70-Lines[y_fin])*(G70-Lines[y_fin])))</f>
        <v>20791.994017280656</v>
      </c>
      <c r="S70" s="30" t="str">
        <f t="array" ref="S70">INDEX(Lines[codeNat_debut],MATCH(Q70,SQRT((F70-Lines[x_debut])*(F70-Lines[x_debut])+(G70-Lines[y_debut])*(G70-Lines[y_debut])),0))</f>
        <v>MTEZI</v>
      </c>
      <c r="T70" s="30" t="str">
        <f t="array" ref="T70">INDEX(Lines[codeNat_fin],MATCH(R70,SQRT((F70-Lines[x_fin])*(F70-Lines[x_fin])+(G70-Lines[y_fin])*(G70-Lines[y_fin])),0))</f>
        <v>RUEYR</v>
      </c>
      <c r="U70" s="30">
        <f t="array" ref="U70">MIN(IFERROR(M70:N70,100000),IFERROR(Q70:R70,100000))</f>
        <v>0</v>
      </c>
      <c r="V70" t="str">
        <f t="shared" si="1"/>
        <v>MTEZI</v>
      </c>
    </row>
    <row r="71" spans="1:22">
      <c r="A71" s="9" t="s">
        <v>8650</v>
      </c>
      <c r="B71" s="10" t="s">
        <v>8669</v>
      </c>
      <c r="C71" s="10" t="s">
        <v>660</v>
      </c>
      <c r="D71" s="10" t="s">
        <v>660</v>
      </c>
      <c r="E71" s="11">
        <f>MATCH(D71,hydro[LIBELLE_1],0)</f>
        <v>306</v>
      </c>
      <c r="F71" s="33">
        <f>INDEX(hydro[x],Groupes!E71)</f>
        <v>815233.07894502196</v>
      </c>
      <c r="G71" s="33">
        <f>INDEX(hydro[y],Groupes!E71)</f>
        <v>6981722.9854852501</v>
      </c>
      <c r="H71" s="33">
        <f>INDEX(hydro[TENSION_RACCO],Groupes!E71)</f>
        <v>400</v>
      </c>
      <c r="I71" t="str">
        <f>INDEX(hydro[CODNAT_RACCO],Groupes!E71)</f>
        <v>REVI5</v>
      </c>
      <c r="J71" t="s">
        <v>3127</v>
      </c>
      <c r="K71" s="30">
        <f>INDEX(postes_1[x],MATCH(J71,postes_1[CODNAT],0))</f>
        <v>815836</v>
      </c>
      <c r="L71" s="30">
        <f>INDEX(postes_1[y],MATCH(J71,postes_1[CODNAT],0))</f>
        <v>6981916.4500000002</v>
      </c>
      <c r="M71" s="30">
        <f t="array" ref="M71">SQRT(MIN((K71-Lines[x_debut])*(K71-Lines[x_debut])+(L71-Lines[y_debut])*(L71-Lines[y_debut])))</f>
        <v>11260.674261908604</v>
      </c>
      <c r="N71" s="30">
        <f t="array" ref="N71">SQRT(MIN((K71-Lines[x_fin])*(K71-Lines[x_fin])+(L71-Lines[y_fin])*(L71-Lines[y_fin])))</f>
        <v>2416.0851403878428</v>
      </c>
      <c r="O71" s="30" t="str">
        <f t="array" ref="O71">INDEX(Lines[codeNat_debut],MATCH(M71,SQRT((K71-Lines[x_debut])*(K71-Lines[x_debut])+(L71-Lines[y_debut])*(L71-Lines[y_debut])),0))</f>
        <v>LONNY</v>
      </c>
      <c r="P71" s="30" t="str">
        <f t="array" ref="P71">INDEX(Lines[codeNat_fin],MATCH(N71,SQRT((K71-Lines[x_fin])*(K71-Lines[x_fin])+(L71-Lines[y_fin])*(L71-Lines[y_fin])),0))</f>
        <v>MAZUR</v>
      </c>
      <c r="Q71" s="30">
        <f t="array" ref="Q71">SQRT(MIN((F71-Lines[x_debut])*(F71-Lines[x_debut])+(G71-Lines[y_debut])*(G71-Lines[y_debut])))</f>
        <v>10946.998924969126</v>
      </c>
      <c r="R71" s="30">
        <f t="array" ref="R71">SQRT(MIN((F71-Lines[x_fin])*(F71-Lines[x_fin])+(G71-Lines[y_fin])*(G71-Lines[y_fin])))</f>
        <v>2601.228017721312</v>
      </c>
      <c r="S71" s="30" t="str">
        <f t="array" ref="S71">INDEX(Lines[codeNat_debut],MATCH(Q71,SQRT((F71-Lines[x_debut])*(F71-Lines[x_debut])+(G71-Lines[y_debut])*(G71-Lines[y_debut])),0))</f>
        <v>LONNY</v>
      </c>
      <c r="T71" s="30" t="str">
        <f t="array" ref="T71">INDEX(Lines[codeNat_fin],MATCH(R71,SQRT((F71-Lines[x_fin])*(F71-Lines[x_fin])+(G71-Lines[y_fin])*(G71-Lines[y_fin])),0))</f>
        <v>MAZUR</v>
      </c>
      <c r="U71" s="30">
        <f t="array" ref="U71">MIN(IFERROR(M71:N71,100000),IFERROR(Q71:R71,100000))</f>
        <v>2416.0851403878428</v>
      </c>
      <c r="V71" t="str">
        <f t="shared" si="1"/>
        <v>MAZUR</v>
      </c>
    </row>
    <row r="72" spans="1:22">
      <c r="A72" s="12" t="s">
        <v>8650</v>
      </c>
      <c r="B72" s="13" t="s">
        <v>8670</v>
      </c>
      <c r="C72" s="13" t="s">
        <v>660</v>
      </c>
      <c r="D72" s="13" t="s">
        <v>660</v>
      </c>
      <c r="E72" s="11">
        <f>MATCH(D72,hydro[LIBELLE_1],0)</f>
        <v>306</v>
      </c>
      <c r="F72" s="33">
        <f>INDEX(hydro[x],Groupes!E72)</f>
        <v>815233.07894502196</v>
      </c>
      <c r="G72" s="33">
        <f>INDEX(hydro[y],Groupes!E72)</f>
        <v>6981722.9854852501</v>
      </c>
      <c r="H72" s="33">
        <f>INDEX(hydro[TENSION_RACCO],Groupes!E72)</f>
        <v>400</v>
      </c>
      <c r="I72" t="str">
        <f>INDEX(hydro[CODNAT_RACCO],Groupes!E72)</f>
        <v>REVI5</v>
      </c>
      <c r="J72" t="s">
        <v>3127</v>
      </c>
      <c r="K72" s="30">
        <f>INDEX(postes_1[x],MATCH(J72,postes_1[CODNAT],0))</f>
        <v>815836</v>
      </c>
      <c r="L72" s="30">
        <f>INDEX(postes_1[y],MATCH(J72,postes_1[CODNAT],0))</f>
        <v>6981916.4500000002</v>
      </c>
      <c r="M72" s="30">
        <f t="array" ref="M72">SQRT(MIN((K72-Lines[x_debut])*(K72-Lines[x_debut])+(L72-Lines[y_debut])*(L72-Lines[y_debut])))</f>
        <v>11260.674261908604</v>
      </c>
      <c r="N72" s="30">
        <f t="array" ref="N72">SQRT(MIN((K72-Lines[x_fin])*(K72-Lines[x_fin])+(L72-Lines[y_fin])*(L72-Lines[y_fin])))</f>
        <v>2416.0851403878428</v>
      </c>
      <c r="O72" s="30" t="str">
        <f t="array" ref="O72">INDEX(Lines[codeNat_debut],MATCH(M72,SQRT((K72-Lines[x_debut])*(K72-Lines[x_debut])+(L72-Lines[y_debut])*(L72-Lines[y_debut])),0))</f>
        <v>LONNY</v>
      </c>
      <c r="P72" s="30" t="str">
        <f t="array" ref="P72">INDEX(Lines[codeNat_fin],MATCH(N72,SQRT((K72-Lines[x_fin])*(K72-Lines[x_fin])+(L72-Lines[y_fin])*(L72-Lines[y_fin])),0))</f>
        <v>MAZUR</v>
      </c>
      <c r="Q72" s="30">
        <f t="array" ref="Q72">SQRT(MIN((F72-Lines[x_debut])*(F72-Lines[x_debut])+(G72-Lines[y_debut])*(G72-Lines[y_debut])))</f>
        <v>10946.998924969126</v>
      </c>
      <c r="R72" s="30">
        <f t="array" ref="R72">SQRT(MIN((F72-Lines[x_fin])*(F72-Lines[x_fin])+(G72-Lines[y_fin])*(G72-Lines[y_fin])))</f>
        <v>2601.228017721312</v>
      </c>
      <c r="S72" s="30" t="str">
        <f t="array" ref="S72">INDEX(Lines[codeNat_debut],MATCH(Q72,SQRT((F72-Lines[x_debut])*(F72-Lines[x_debut])+(G72-Lines[y_debut])*(G72-Lines[y_debut])),0))</f>
        <v>LONNY</v>
      </c>
      <c r="T72" s="30" t="str">
        <f t="array" ref="T72">INDEX(Lines[codeNat_fin],MATCH(R72,SQRT((F72-Lines[x_fin])*(F72-Lines[x_fin])+(G72-Lines[y_fin])*(G72-Lines[y_fin])),0))</f>
        <v>MAZUR</v>
      </c>
      <c r="U72" s="30">
        <f t="array" ref="U72">MIN(IFERROR(M72:N72,100000),IFERROR(Q72:R72,100000))</f>
        <v>2416.0851403878428</v>
      </c>
      <c r="V72" t="str">
        <f t="shared" si="1"/>
        <v>MAZUR</v>
      </c>
    </row>
    <row r="73" spans="1:22">
      <c r="A73" s="9" t="s">
        <v>8650</v>
      </c>
      <c r="B73" s="10" t="s">
        <v>8671</v>
      </c>
      <c r="C73" s="10" t="s">
        <v>660</v>
      </c>
      <c r="D73" s="10" t="s">
        <v>660</v>
      </c>
      <c r="E73" s="11">
        <f>MATCH(D73,hydro[LIBELLE_1],0)</f>
        <v>306</v>
      </c>
      <c r="F73" s="33">
        <f>INDEX(hydro[x],Groupes!E73)</f>
        <v>815233.07894502196</v>
      </c>
      <c r="G73" s="33">
        <f>INDEX(hydro[y],Groupes!E73)</f>
        <v>6981722.9854852501</v>
      </c>
      <c r="H73" s="33">
        <f>INDEX(hydro[TENSION_RACCO],Groupes!E73)</f>
        <v>400</v>
      </c>
      <c r="I73" t="str">
        <f>INDEX(hydro[CODNAT_RACCO],Groupes!E73)</f>
        <v>REVI5</v>
      </c>
      <c r="J73" t="s">
        <v>3127</v>
      </c>
      <c r="K73" s="30">
        <f>INDEX(postes_1[x],MATCH(J73,postes_1[CODNAT],0))</f>
        <v>815836</v>
      </c>
      <c r="L73" s="30">
        <f>INDEX(postes_1[y],MATCH(J73,postes_1[CODNAT],0))</f>
        <v>6981916.4500000002</v>
      </c>
      <c r="M73" s="30">
        <f t="array" ref="M73">SQRT(MIN((K73-Lines[x_debut])*(K73-Lines[x_debut])+(L73-Lines[y_debut])*(L73-Lines[y_debut])))</f>
        <v>11260.674261908604</v>
      </c>
      <c r="N73" s="30">
        <f t="array" ref="N73">SQRT(MIN((K73-Lines[x_fin])*(K73-Lines[x_fin])+(L73-Lines[y_fin])*(L73-Lines[y_fin])))</f>
        <v>2416.0851403878428</v>
      </c>
      <c r="O73" s="30" t="str">
        <f t="array" ref="O73">INDEX(Lines[codeNat_debut],MATCH(M73,SQRT((K73-Lines[x_debut])*(K73-Lines[x_debut])+(L73-Lines[y_debut])*(L73-Lines[y_debut])),0))</f>
        <v>LONNY</v>
      </c>
      <c r="P73" s="30" t="str">
        <f t="array" ref="P73">INDEX(Lines[codeNat_fin],MATCH(N73,SQRT((K73-Lines[x_fin])*(K73-Lines[x_fin])+(L73-Lines[y_fin])*(L73-Lines[y_fin])),0))</f>
        <v>MAZUR</v>
      </c>
      <c r="Q73" s="30">
        <f t="array" ref="Q73">SQRT(MIN((F73-Lines[x_debut])*(F73-Lines[x_debut])+(G73-Lines[y_debut])*(G73-Lines[y_debut])))</f>
        <v>10946.998924969126</v>
      </c>
      <c r="R73" s="30">
        <f t="array" ref="R73">SQRT(MIN((F73-Lines[x_fin])*(F73-Lines[x_fin])+(G73-Lines[y_fin])*(G73-Lines[y_fin])))</f>
        <v>2601.228017721312</v>
      </c>
      <c r="S73" s="30" t="str">
        <f t="array" ref="S73">INDEX(Lines[codeNat_debut],MATCH(Q73,SQRT((F73-Lines[x_debut])*(F73-Lines[x_debut])+(G73-Lines[y_debut])*(G73-Lines[y_debut])),0))</f>
        <v>LONNY</v>
      </c>
      <c r="T73" s="30" t="str">
        <f t="array" ref="T73">INDEX(Lines[codeNat_fin],MATCH(R73,SQRT((F73-Lines[x_fin])*(F73-Lines[x_fin])+(G73-Lines[y_fin])*(G73-Lines[y_fin])),0))</f>
        <v>MAZUR</v>
      </c>
      <c r="U73" s="30">
        <f t="array" ref="U73">MIN(IFERROR(M73:N73,100000),IFERROR(Q73:R73,100000))</f>
        <v>2416.0851403878428</v>
      </c>
      <c r="V73" t="str">
        <f t="shared" si="1"/>
        <v>MAZUR</v>
      </c>
    </row>
    <row r="74" spans="1:22">
      <c r="A74" s="12" t="s">
        <v>8650</v>
      </c>
      <c r="B74" s="13" t="s">
        <v>8672</v>
      </c>
      <c r="C74" s="13" t="s">
        <v>660</v>
      </c>
      <c r="D74" s="13" t="s">
        <v>660</v>
      </c>
      <c r="E74" s="11">
        <f>MATCH(D74,hydro[LIBELLE_1],0)</f>
        <v>306</v>
      </c>
      <c r="F74" s="33">
        <f>INDEX(hydro[x],Groupes!E74)</f>
        <v>815233.07894502196</v>
      </c>
      <c r="G74" s="33">
        <f>INDEX(hydro[y],Groupes!E74)</f>
        <v>6981722.9854852501</v>
      </c>
      <c r="H74" s="33">
        <f>INDEX(hydro[TENSION_RACCO],Groupes!E74)</f>
        <v>400</v>
      </c>
      <c r="I74" t="str">
        <f>INDEX(hydro[CODNAT_RACCO],Groupes!E74)</f>
        <v>REVI5</v>
      </c>
      <c r="J74" t="s">
        <v>3127</v>
      </c>
      <c r="K74" s="30">
        <f>INDEX(postes_1[x],MATCH(J74,postes_1[CODNAT],0))</f>
        <v>815836</v>
      </c>
      <c r="L74" s="30">
        <f>INDEX(postes_1[y],MATCH(J74,postes_1[CODNAT],0))</f>
        <v>6981916.4500000002</v>
      </c>
      <c r="M74" s="30">
        <f t="array" ref="M74">SQRT(MIN((K74-Lines[x_debut])*(K74-Lines[x_debut])+(L74-Lines[y_debut])*(L74-Lines[y_debut])))</f>
        <v>11260.674261908604</v>
      </c>
      <c r="N74" s="30">
        <f t="array" ref="N74">SQRT(MIN((K74-Lines[x_fin])*(K74-Lines[x_fin])+(L74-Lines[y_fin])*(L74-Lines[y_fin])))</f>
        <v>2416.0851403878428</v>
      </c>
      <c r="O74" s="30" t="str">
        <f t="array" ref="O74">INDEX(Lines[codeNat_debut],MATCH(M74,SQRT((K74-Lines[x_debut])*(K74-Lines[x_debut])+(L74-Lines[y_debut])*(L74-Lines[y_debut])),0))</f>
        <v>LONNY</v>
      </c>
      <c r="P74" s="30" t="str">
        <f t="array" ref="P74">INDEX(Lines[codeNat_fin],MATCH(N74,SQRT((K74-Lines[x_fin])*(K74-Lines[x_fin])+(L74-Lines[y_fin])*(L74-Lines[y_fin])),0))</f>
        <v>MAZUR</v>
      </c>
      <c r="Q74" s="30">
        <f t="array" ref="Q74">SQRT(MIN((F74-Lines[x_debut])*(F74-Lines[x_debut])+(G74-Lines[y_debut])*(G74-Lines[y_debut])))</f>
        <v>10946.998924969126</v>
      </c>
      <c r="R74" s="30">
        <f t="array" ref="R74">SQRT(MIN((F74-Lines[x_fin])*(F74-Lines[x_fin])+(G74-Lines[y_fin])*(G74-Lines[y_fin])))</f>
        <v>2601.228017721312</v>
      </c>
      <c r="S74" s="30" t="str">
        <f t="array" ref="S74">INDEX(Lines[codeNat_debut],MATCH(Q74,SQRT((F74-Lines[x_debut])*(F74-Lines[x_debut])+(G74-Lines[y_debut])*(G74-Lines[y_debut])),0))</f>
        <v>LONNY</v>
      </c>
      <c r="T74" s="30" t="str">
        <f t="array" ref="T74">INDEX(Lines[codeNat_fin],MATCH(R74,SQRT((F74-Lines[x_fin])*(F74-Lines[x_fin])+(G74-Lines[y_fin])*(G74-Lines[y_fin])),0))</f>
        <v>MAZUR</v>
      </c>
      <c r="U74" s="30">
        <f t="array" ref="U74">MIN(IFERROR(M74:N74,100000),IFERROR(Q74:R74,100000))</f>
        <v>2416.0851403878428</v>
      </c>
      <c r="V74" t="str">
        <f t="shared" si="1"/>
        <v>MAZUR</v>
      </c>
    </row>
    <row r="75" spans="1:22">
      <c r="A75" s="9" t="s">
        <v>8650</v>
      </c>
      <c r="B75" s="10" t="s">
        <v>8673</v>
      </c>
      <c r="C75" s="10" t="s">
        <v>8778</v>
      </c>
      <c r="D75" s="10" t="s">
        <v>4831</v>
      </c>
      <c r="E75" s="11">
        <f>MATCH(D75,hydro[LIBELLE_1],0)</f>
        <v>26</v>
      </c>
      <c r="F75" s="33">
        <f>INDEX(hydro[x],Groupes!E75)</f>
        <v>980039.69267515105</v>
      </c>
      <c r="G75" s="33">
        <f>INDEX(hydro[y],Groupes!E75)</f>
        <v>6459242.9700537501</v>
      </c>
      <c r="H75" s="33">
        <f>INDEX(hydro[TENSION_RACCO],Groupes!E75)</f>
        <v>400</v>
      </c>
      <c r="I75" t="str">
        <f>INDEX(hydro[CODNAT_RACCO],Groupes!E75)</f>
        <v>S.BIS</v>
      </c>
      <c r="J75" t="s">
        <v>4830</v>
      </c>
      <c r="K75" s="30">
        <f>INDEX(postes_1[x],MATCH(J75,postes_1[CODNAT],0))</f>
        <v>980810.46000000101</v>
      </c>
      <c r="L75" s="30">
        <f>INDEX(postes_1[y],MATCH(J75,postes_1[CODNAT],0))</f>
        <v>6461907.0499999998</v>
      </c>
      <c r="M75" s="30">
        <f t="array" ref="M75">SQRT(MIN((K75-Lines[x_debut])*(K75-Lines[x_debut])+(L75-Lines[y_debut])*(L75-Lines[y_debut])))</f>
        <v>1085.4132876010297</v>
      </c>
      <c r="N75" s="30">
        <f t="array" ref="N75">SQRT(MIN((K75-Lines[x_fin])*(K75-Lines[x_fin])+(L75-Lines[y_fin])*(L75-Lines[y_fin])))</f>
        <v>1085.4132876010297</v>
      </c>
      <c r="O75" s="30" t="str">
        <f t="array" ref="O75">INDEX(Lines[codeNat_debut],MATCH(M75,SQRT((K75-Lines[x_debut])*(K75-Lines[x_debut])+(L75-Lines[y_debut])*(L75-Lines[y_debut])),0))</f>
        <v>P.AND</v>
      </c>
      <c r="P75" s="30" t="str">
        <f t="array" ref="P75">INDEX(Lines[codeNat_fin],MATCH(N75,SQRT((K75-Lines[x_fin])*(K75-Lines[x_fin])+(L75-Lines[y_fin])*(L75-Lines[y_fin])),0))</f>
        <v>P.AND</v>
      </c>
      <c r="Q75" s="30">
        <f t="array" ref="Q75">SQRT(MIN((F75-Lines[x_debut])*(F75-Lines[x_debut])+(G75-Lines[y_debut])*(G75-Lines[y_debut])))</f>
        <v>3804.544374929289</v>
      </c>
      <c r="R75" s="30">
        <f t="array" ref="R75">SQRT(MIN((F75-Lines[x_fin])*(F75-Lines[x_fin])+(G75-Lines[y_fin])*(G75-Lines[y_fin])))</f>
        <v>3804.544374929289</v>
      </c>
      <c r="S75" s="30" t="str">
        <f t="array" ref="S75">INDEX(Lines[codeNat_debut],MATCH(Q75,SQRT((F75-Lines[x_debut])*(F75-Lines[x_debut])+(G75-Lines[y_debut])*(G75-Lines[y_debut])),0))</f>
        <v>P.AND</v>
      </c>
      <c r="T75" s="30" t="str">
        <f t="array" ref="T75">INDEX(Lines[codeNat_fin],MATCH(R75,SQRT((F75-Lines[x_fin])*(F75-Lines[x_fin])+(G75-Lines[y_fin])*(G75-Lines[y_fin])),0))</f>
        <v>P.AND</v>
      </c>
      <c r="U75" s="30">
        <f t="array" ref="U75">MIN(IFERROR(M75:N75,100000),IFERROR(Q75:R75,100000))</f>
        <v>1085.4132876010297</v>
      </c>
      <c r="V75" t="str">
        <f t="shared" si="1"/>
        <v>P.AND</v>
      </c>
    </row>
    <row r="76" spans="1:22">
      <c r="A76" s="12" t="s">
        <v>8650</v>
      </c>
      <c r="B76" s="13" t="s">
        <v>8674</v>
      </c>
      <c r="C76" s="13" t="s">
        <v>8778</v>
      </c>
      <c r="D76" s="10" t="s">
        <v>4831</v>
      </c>
      <c r="E76" s="11">
        <f>MATCH(D76,hydro[LIBELLE_1],0)</f>
        <v>26</v>
      </c>
      <c r="F76" s="33">
        <f>INDEX(hydro[x],Groupes!E76)</f>
        <v>980039.69267515105</v>
      </c>
      <c r="G76" s="33">
        <f>INDEX(hydro[y],Groupes!E76)</f>
        <v>6459242.9700537501</v>
      </c>
      <c r="H76" s="33">
        <f>INDEX(hydro[TENSION_RACCO],Groupes!E76)</f>
        <v>400</v>
      </c>
      <c r="I76" t="str">
        <f>INDEX(hydro[CODNAT_RACCO],Groupes!E76)</f>
        <v>S.BIS</v>
      </c>
      <c r="J76" t="s">
        <v>4830</v>
      </c>
      <c r="K76" s="30">
        <f>INDEX(postes_1[x],MATCH(J76,postes_1[CODNAT],0))</f>
        <v>980810.46000000101</v>
      </c>
      <c r="L76" s="30">
        <f>INDEX(postes_1[y],MATCH(J76,postes_1[CODNAT],0))</f>
        <v>6461907.0499999998</v>
      </c>
      <c r="M76" s="30">
        <f t="array" ref="M76">SQRT(MIN((K76-Lines[x_debut])*(K76-Lines[x_debut])+(L76-Lines[y_debut])*(L76-Lines[y_debut])))</f>
        <v>1085.4132876010297</v>
      </c>
      <c r="N76" s="30">
        <f t="array" ref="N76">SQRT(MIN((K76-Lines[x_fin])*(K76-Lines[x_fin])+(L76-Lines[y_fin])*(L76-Lines[y_fin])))</f>
        <v>1085.4132876010297</v>
      </c>
      <c r="O76" s="30" t="str">
        <f t="array" ref="O76">INDEX(Lines[codeNat_debut],MATCH(M76,SQRT((K76-Lines[x_debut])*(K76-Lines[x_debut])+(L76-Lines[y_debut])*(L76-Lines[y_debut])),0))</f>
        <v>P.AND</v>
      </c>
      <c r="P76" s="30" t="str">
        <f t="array" ref="P76">INDEX(Lines[codeNat_fin],MATCH(N76,SQRT((K76-Lines[x_fin])*(K76-Lines[x_fin])+(L76-Lines[y_fin])*(L76-Lines[y_fin])),0))</f>
        <v>P.AND</v>
      </c>
      <c r="Q76" s="30">
        <f t="array" ref="Q76">SQRT(MIN((F76-Lines[x_debut])*(F76-Lines[x_debut])+(G76-Lines[y_debut])*(G76-Lines[y_debut])))</f>
        <v>3804.544374929289</v>
      </c>
      <c r="R76" s="30">
        <f t="array" ref="R76">SQRT(MIN((F76-Lines[x_fin])*(F76-Lines[x_fin])+(G76-Lines[y_fin])*(G76-Lines[y_fin])))</f>
        <v>3804.544374929289</v>
      </c>
      <c r="S76" s="30" t="str">
        <f t="array" ref="S76">INDEX(Lines[codeNat_debut],MATCH(Q76,SQRT((F76-Lines[x_debut])*(F76-Lines[x_debut])+(G76-Lines[y_debut])*(G76-Lines[y_debut])),0))</f>
        <v>P.AND</v>
      </c>
      <c r="T76" s="30" t="str">
        <f t="array" ref="T76">INDEX(Lines[codeNat_fin],MATCH(R76,SQRT((F76-Lines[x_fin])*(F76-Lines[x_fin])+(G76-Lines[y_fin])*(G76-Lines[y_fin])),0))</f>
        <v>P.AND</v>
      </c>
      <c r="U76" s="30">
        <f t="array" ref="U76">MIN(IFERROR(M76:N76,100000),IFERROR(Q76:R76,100000))</f>
        <v>1085.4132876010297</v>
      </c>
      <c r="V76" t="str">
        <f t="shared" si="1"/>
        <v>P.AND</v>
      </c>
    </row>
    <row r="77" spans="1:22">
      <c r="A77" s="9" t="s">
        <v>8650</v>
      </c>
      <c r="B77" s="10" t="s">
        <v>8675</v>
      </c>
      <c r="C77" s="10" t="s">
        <v>8778</v>
      </c>
      <c r="D77" s="10" t="s">
        <v>4831</v>
      </c>
      <c r="E77" s="11">
        <f>MATCH(D77,hydro[LIBELLE_1],0)</f>
        <v>26</v>
      </c>
      <c r="F77" s="33">
        <f>INDEX(hydro[x],Groupes!E77)</f>
        <v>980039.69267515105</v>
      </c>
      <c r="G77" s="33">
        <f>INDEX(hydro[y],Groupes!E77)</f>
        <v>6459242.9700537501</v>
      </c>
      <c r="H77" s="33">
        <f>INDEX(hydro[TENSION_RACCO],Groupes!E77)</f>
        <v>400</v>
      </c>
      <c r="I77" t="str">
        <f>INDEX(hydro[CODNAT_RACCO],Groupes!E77)</f>
        <v>S.BIS</v>
      </c>
      <c r="J77" t="s">
        <v>4830</v>
      </c>
      <c r="K77" s="30">
        <f>INDEX(postes_1[x],MATCH(J77,postes_1[CODNAT],0))</f>
        <v>980810.46000000101</v>
      </c>
      <c r="L77" s="30">
        <f>INDEX(postes_1[y],MATCH(J77,postes_1[CODNAT],0))</f>
        <v>6461907.0499999998</v>
      </c>
      <c r="M77" s="30">
        <f t="array" ref="M77">SQRT(MIN((K77-Lines[x_debut])*(K77-Lines[x_debut])+(L77-Lines[y_debut])*(L77-Lines[y_debut])))</f>
        <v>1085.4132876010297</v>
      </c>
      <c r="N77" s="30">
        <f t="array" ref="N77">SQRT(MIN((K77-Lines[x_fin])*(K77-Lines[x_fin])+(L77-Lines[y_fin])*(L77-Lines[y_fin])))</f>
        <v>1085.4132876010297</v>
      </c>
      <c r="O77" s="30" t="str">
        <f t="array" ref="O77">INDEX(Lines[codeNat_debut],MATCH(M77,SQRT((K77-Lines[x_debut])*(K77-Lines[x_debut])+(L77-Lines[y_debut])*(L77-Lines[y_debut])),0))</f>
        <v>P.AND</v>
      </c>
      <c r="P77" s="30" t="str">
        <f t="array" ref="P77">INDEX(Lines[codeNat_fin],MATCH(N77,SQRT((K77-Lines[x_fin])*(K77-Lines[x_fin])+(L77-Lines[y_fin])*(L77-Lines[y_fin])),0))</f>
        <v>P.AND</v>
      </c>
      <c r="Q77" s="30">
        <f t="array" ref="Q77">SQRT(MIN((F77-Lines[x_debut])*(F77-Lines[x_debut])+(G77-Lines[y_debut])*(G77-Lines[y_debut])))</f>
        <v>3804.544374929289</v>
      </c>
      <c r="R77" s="30">
        <f t="array" ref="R77">SQRT(MIN((F77-Lines[x_fin])*(F77-Lines[x_fin])+(G77-Lines[y_fin])*(G77-Lines[y_fin])))</f>
        <v>3804.544374929289</v>
      </c>
      <c r="S77" s="30" t="str">
        <f t="array" ref="S77">INDEX(Lines[codeNat_debut],MATCH(Q77,SQRT((F77-Lines[x_debut])*(F77-Lines[x_debut])+(G77-Lines[y_debut])*(G77-Lines[y_debut])),0))</f>
        <v>P.AND</v>
      </c>
      <c r="T77" s="30" t="str">
        <f t="array" ref="T77">INDEX(Lines[codeNat_fin],MATCH(R77,SQRT((F77-Lines[x_fin])*(F77-Lines[x_fin])+(G77-Lines[y_fin])*(G77-Lines[y_fin])),0))</f>
        <v>P.AND</v>
      </c>
      <c r="U77" s="30">
        <f t="array" ref="U77">MIN(IFERROR(M77:N77,100000),IFERROR(Q77:R77,100000))</f>
        <v>1085.4132876010297</v>
      </c>
      <c r="V77" t="str">
        <f t="shared" si="1"/>
        <v>P.AND</v>
      </c>
    </row>
    <row r="78" spans="1:22">
      <c r="A78" s="12" t="s">
        <v>8650</v>
      </c>
      <c r="B78" s="13" t="s">
        <v>8676</v>
      </c>
      <c r="C78" s="13" t="s">
        <v>8778</v>
      </c>
      <c r="D78" s="10" t="s">
        <v>4831</v>
      </c>
      <c r="E78" s="11">
        <f>MATCH(D78,hydro[LIBELLE_1],0)</f>
        <v>26</v>
      </c>
      <c r="F78" s="33">
        <f>INDEX(hydro[x],Groupes!E78)</f>
        <v>980039.69267515105</v>
      </c>
      <c r="G78" s="33">
        <f>INDEX(hydro[y],Groupes!E78)</f>
        <v>6459242.9700537501</v>
      </c>
      <c r="H78" s="33">
        <f>INDEX(hydro[TENSION_RACCO],Groupes!E78)</f>
        <v>400</v>
      </c>
      <c r="I78" t="str">
        <f>INDEX(hydro[CODNAT_RACCO],Groupes!E78)</f>
        <v>S.BIS</v>
      </c>
      <c r="J78" t="s">
        <v>4830</v>
      </c>
      <c r="K78" s="30">
        <f>INDEX(postes_1[x],MATCH(J78,postes_1[CODNAT],0))</f>
        <v>980810.46000000101</v>
      </c>
      <c r="L78" s="30">
        <f>INDEX(postes_1[y],MATCH(J78,postes_1[CODNAT],0))</f>
        <v>6461907.0499999998</v>
      </c>
      <c r="M78" s="30">
        <f t="array" ref="M78">SQRT(MIN((K78-Lines[x_debut])*(K78-Lines[x_debut])+(L78-Lines[y_debut])*(L78-Lines[y_debut])))</f>
        <v>1085.4132876010297</v>
      </c>
      <c r="N78" s="30">
        <f t="array" ref="N78">SQRT(MIN((K78-Lines[x_fin])*(K78-Lines[x_fin])+(L78-Lines[y_fin])*(L78-Lines[y_fin])))</f>
        <v>1085.4132876010297</v>
      </c>
      <c r="O78" s="30" t="str">
        <f t="array" ref="O78">INDEX(Lines[codeNat_debut],MATCH(M78,SQRT((K78-Lines[x_debut])*(K78-Lines[x_debut])+(L78-Lines[y_debut])*(L78-Lines[y_debut])),0))</f>
        <v>P.AND</v>
      </c>
      <c r="P78" s="30" t="str">
        <f t="array" ref="P78">INDEX(Lines[codeNat_fin],MATCH(N78,SQRT((K78-Lines[x_fin])*(K78-Lines[x_fin])+(L78-Lines[y_fin])*(L78-Lines[y_fin])),0))</f>
        <v>P.AND</v>
      </c>
      <c r="Q78" s="30">
        <f t="array" ref="Q78">SQRT(MIN((F78-Lines[x_debut])*(F78-Lines[x_debut])+(G78-Lines[y_debut])*(G78-Lines[y_debut])))</f>
        <v>3804.544374929289</v>
      </c>
      <c r="R78" s="30">
        <f t="array" ref="R78">SQRT(MIN((F78-Lines[x_fin])*(F78-Lines[x_fin])+(G78-Lines[y_fin])*(G78-Lines[y_fin])))</f>
        <v>3804.544374929289</v>
      </c>
      <c r="S78" s="30" t="str">
        <f t="array" ref="S78">INDEX(Lines[codeNat_debut],MATCH(Q78,SQRT((F78-Lines[x_debut])*(F78-Lines[x_debut])+(G78-Lines[y_debut])*(G78-Lines[y_debut])),0))</f>
        <v>P.AND</v>
      </c>
      <c r="T78" s="30" t="str">
        <f t="array" ref="T78">INDEX(Lines[codeNat_fin],MATCH(R78,SQRT((F78-Lines[x_fin])*(F78-Lines[x_fin])+(G78-Lines[y_fin])*(G78-Lines[y_fin])),0))</f>
        <v>P.AND</v>
      </c>
      <c r="U78" s="30">
        <f t="array" ref="U78">MIN(IFERROR(M78:N78,100000),IFERROR(Q78:R78,100000))</f>
        <v>1085.4132876010297</v>
      </c>
      <c r="V78" t="str">
        <f t="shared" si="1"/>
        <v>P.AND</v>
      </c>
    </row>
    <row r="79" spans="1:22">
      <c r="A79" s="9" t="s">
        <v>8650</v>
      </c>
      <c r="B79" s="10" t="s">
        <v>8677</v>
      </c>
      <c r="C79" s="10" t="s">
        <v>8778</v>
      </c>
      <c r="D79" s="10" t="s">
        <v>4831</v>
      </c>
      <c r="E79" s="11">
        <f>MATCH(D79,hydro[LIBELLE_1],0)</f>
        <v>26</v>
      </c>
      <c r="F79" s="33">
        <f>INDEX(hydro[x],Groupes!E79)</f>
        <v>980039.69267515105</v>
      </c>
      <c r="G79" s="33">
        <f>INDEX(hydro[y],Groupes!E79)</f>
        <v>6459242.9700537501</v>
      </c>
      <c r="H79" s="33">
        <f>INDEX(hydro[TENSION_RACCO],Groupes!E79)</f>
        <v>400</v>
      </c>
      <c r="I79" t="str">
        <f>INDEX(hydro[CODNAT_RACCO],Groupes!E79)</f>
        <v>S.BIS</v>
      </c>
      <c r="J79" t="s">
        <v>4830</v>
      </c>
      <c r="K79" s="30">
        <f>INDEX(postes_1[x],MATCH(J79,postes_1[CODNAT],0))</f>
        <v>980810.46000000101</v>
      </c>
      <c r="L79" s="30">
        <f>INDEX(postes_1[y],MATCH(J79,postes_1[CODNAT],0))</f>
        <v>6461907.0499999998</v>
      </c>
      <c r="M79" s="30">
        <f t="array" ref="M79">SQRT(MIN((K79-Lines[x_debut])*(K79-Lines[x_debut])+(L79-Lines[y_debut])*(L79-Lines[y_debut])))</f>
        <v>1085.4132876010297</v>
      </c>
      <c r="N79" s="30">
        <f t="array" ref="N79">SQRT(MIN((K79-Lines[x_fin])*(K79-Lines[x_fin])+(L79-Lines[y_fin])*(L79-Lines[y_fin])))</f>
        <v>1085.4132876010297</v>
      </c>
      <c r="O79" s="30" t="str">
        <f t="array" ref="O79">INDEX(Lines[codeNat_debut],MATCH(M79,SQRT((K79-Lines[x_debut])*(K79-Lines[x_debut])+(L79-Lines[y_debut])*(L79-Lines[y_debut])),0))</f>
        <v>P.AND</v>
      </c>
      <c r="P79" s="30" t="str">
        <f t="array" ref="P79">INDEX(Lines[codeNat_fin],MATCH(N79,SQRT((K79-Lines[x_fin])*(K79-Lines[x_fin])+(L79-Lines[y_fin])*(L79-Lines[y_fin])),0))</f>
        <v>P.AND</v>
      </c>
      <c r="Q79" s="30">
        <f t="array" ref="Q79">SQRT(MIN((F79-Lines[x_debut])*(F79-Lines[x_debut])+(G79-Lines[y_debut])*(G79-Lines[y_debut])))</f>
        <v>3804.544374929289</v>
      </c>
      <c r="R79" s="30">
        <f t="array" ref="R79">SQRT(MIN((F79-Lines[x_fin])*(F79-Lines[x_fin])+(G79-Lines[y_fin])*(G79-Lines[y_fin])))</f>
        <v>3804.544374929289</v>
      </c>
      <c r="S79" s="30" t="str">
        <f t="array" ref="S79">INDEX(Lines[codeNat_debut],MATCH(Q79,SQRT((F79-Lines[x_debut])*(F79-Lines[x_debut])+(G79-Lines[y_debut])*(G79-Lines[y_debut])),0))</f>
        <v>P.AND</v>
      </c>
      <c r="T79" s="30" t="str">
        <f t="array" ref="T79">INDEX(Lines[codeNat_fin],MATCH(R79,SQRT((F79-Lines[x_fin])*(F79-Lines[x_fin])+(G79-Lines[y_fin])*(G79-Lines[y_fin])),0))</f>
        <v>P.AND</v>
      </c>
      <c r="U79" s="30">
        <f t="array" ref="U79">MIN(IFERROR(M79:N79,100000),IFERROR(Q79:R79,100000))</f>
        <v>1085.4132876010297</v>
      </c>
      <c r="V79" t="str">
        <f t="shared" si="1"/>
        <v>P.AND</v>
      </c>
    </row>
    <row r="80" spans="1:22">
      <c r="A80" s="12" t="s">
        <v>8678</v>
      </c>
      <c r="B80" s="13" t="s">
        <v>8679</v>
      </c>
      <c r="C80" s="13" t="s">
        <v>6163</v>
      </c>
      <c r="D80" s="13" t="s">
        <v>6163</v>
      </c>
      <c r="E80" s="11">
        <f>MATCH(D80,hydro[LIBELLE_1],0)</f>
        <v>325</v>
      </c>
      <c r="F80" s="33">
        <f>INDEX(hydro[x],Groupes!E80)</f>
        <v>617536.38638403895</v>
      </c>
      <c r="G80" s="33">
        <f>INDEX(hydro[y],Groupes!E80)</f>
        <v>6445269.0468321601</v>
      </c>
      <c r="H80" s="33">
        <f>INDEX(hydro[TENSION_RACCO],Groupes!E80)</f>
        <v>225</v>
      </c>
      <c r="I80" t="str">
        <f>INDEX(hydro[CODNAT_RACCO],Groupes!E80)</f>
        <v>CHAST</v>
      </c>
      <c r="J80" t="s">
        <v>6162</v>
      </c>
      <c r="K80" s="30">
        <f>INDEX(postes_1[x],MATCH(J80,postes_1[CODNAT],0))</f>
        <v>622110.43000000005</v>
      </c>
      <c r="L80" s="30">
        <f>INDEX(postes_1[y],MATCH(J80,postes_1[CODNAT],0))</f>
        <v>6450677.0899999999</v>
      </c>
      <c r="M80" s="30">
        <f t="array" ref="M80">SQRT(MIN((K80-Lines[x_debut])*(K80-Lines[x_debut])+(L80-Lines[y_debut])*(L80-Lines[y_debut])))</f>
        <v>19268.81200669612</v>
      </c>
      <c r="N80" s="30">
        <f t="array" ref="N80">SQRT(MIN((K80-Lines[x_fin])*(K80-Lines[x_fin])+(L80-Lines[y_fin])*(L80-Lines[y_fin])))</f>
        <v>20982.449502934265</v>
      </c>
      <c r="O80" s="30" t="str">
        <f t="array" ref="O80">INDEX(Lines[codeNat_debut],MATCH(M80,SQRT((K80-Lines[x_debut])*(K80-Lines[x_debut])+(L80-Lines[y_debut])*(L80-Lines[y_debut])),0))</f>
        <v>BREUI</v>
      </c>
      <c r="P80" s="30" t="str">
        <f t="array" ref="P80">INDEX(Lines[codeNat_fin],MATCH(N80,SQRT((K80-Lines[x_fin])*(K80-Lines[x_fin])+(L80-Lines[y_fin])*(L80-Lines[y_fin])),0))</f>
        <v>TALAM</v>
      </c>
      <c r="Q80" s="30">
        <f t="array" ref="Q80">SQRT(MIN((F80-Lines[x_debut])*(F80-Lines[x_debut])+(G80-Lines[y_debut])*(G80-Lines[y_debut])))</f>
        <v>26121.737523525131</v>
      </c>
      <c r="R80" s="30">
        <f t="array" ref="R80">SQRT(MIN((F80-Lines[x_fin])*(F80-Lines[x_fin])+(G80-Lines[y_fin])*(G80-Lines[y_fin])))</f>
        <v>14977.484867148869</v>
      </c>
      <c r="S80" s="30" t="str">
        <f t="array" ref="S80">INDEX(Lines[codeNat_debut],MATCH(Q80,SQRT((F80-Lines[x_debut])*(F80-Lines[x_debut])+(G80-Lines[y_debut])*(G80-Lines[y_debut])),0))</f>
        <v>BREUI</v>
      </c>
      <c r="T80" s="30" t="str">
        <f t="array" ref="T80">INDEX(Lines[codeNat_fin],MATCH(R80,SQRT((F80-Lines[x_fin])*(F80-Lines[x_fin])+(G80-Lines[y_fin])*(G80-Lines[y_fin])),0))</f>
        <v>TALAM</v>
      </c>
      <c r="U80" s="30">
        <f t="array" ref="U80">MIN(IFERROR(M80:N80,100000),IFERROR(Q80:R80,100000))</f>
        <v>14977.484867148869</v>
      </c>
      <c r="V80" t="str">
        <f t="shared" si="1"/>
        <v>TALAM</v>
      </c>
    </row>
    <row r="81" spans="1:22">
      <c r="A81" s="9" t="s">
        <v>8678</v>
      </c>
      <c r="B81" s="10" t="s">
        <v>8680</v>
      </c>
      <c r="C81" s="10" t="s">
        <v>8779</v>
      </c>
      <c r="D81" s="13" t="s">
        <v>6163</v>
      </c>
      <c r="E81" s="11">
        <f>MATCH(D81,hydro[LIBELLE_1],0)</f>
        <v>325</v>
      </c>
      <c r="F81" s="33">
        <f>INDEX(hydro[x],Groupes!E81)</f>
        <v>617536.38638403895</v>
      </c>
      <c r="G81" s="33">
        <f>INDEX(hydro[y],Groupes!E81)</f>
        <v>6445269.0468321601</v>
      </c>
      <c r="H81" s="33">
        <f>INDEX(hydro[TENSION_RACCO],Groupes!E81)</f>
        <v>225</v>
      </c>
      <c r="I81" t="str">
        <f>INDEX(hydro[CODNAT_RACCO],Groupes!E81)</f>
        <v>CHAST</v>
      </c>
      <c r="J81" t="s">
        <v>6162</v>
      </c>
      <c r="K81" s="30">
        <f>INDEX(postes_1[x],MATCH(J81,postes_1[CODNAT],0))</f>
        <v>622110.43000000005</v>
      </c>
      <c r="L81" s="30">
        <f>INDEX(postes_1[y],MATCH(J81,postes_1[CODNAT],0))</f>
        <v>6450677.0899999999</v>
      </c>
      <c r="M81" s="30">
        <f t="array" ref="M81">SQRT(MIN((K81-Lines[x_debut])*(K81-Lines[x_debut])+(L81-Lines[y_debut])*(L81-Lines[y_debut])))</f>
        <v>19268.81200669612</v>
      </c>
      <c r="N81" s="30">
        <f t="array" ref="N81">SQRT(MIN((K81-Lines[x_fin])*(K81-Lines[x_fin])+(L81-Lines[y_fin])*(L81-Lines[y_fin])))</f>
        <v>20982.449502934265</v>
      </c>
      <c r="O81" s="30" t="str">
        <f t="array" ref="O81">INDEX(Lines[codeNat_debut],MATCH(M81,SQRT((K81-Lines[x_debut])*(K81-Lines[x_debut])+(L81-Lines[y_debut])*(L81-Lines[y_debut])),0))</f>
        <v>BREUI</v>
      </c>
      <c r="P81" s="30" t="str">
        <f t="array" ref="P81">INDEX(Lines[codeNat_fin],MATCH(N81,SQRT((K81-Lines[x_fin])*(K81-Lines[x_fin])+(L81-Lines[y_fin])*(L81-Lines[y_fin])),0))</f>
        <v>TALAM</v>
      </c>
      <c r="Q81" s="30">
        <f t="array" ref="Q81">SQRT(MIN((F81-Lines[x_debut])*(F81-Lines[x_debut])+(G81-Lines[y_debut])*(G81-Lines[y_debut])))</f>
        <v>26121.737523525131</v>
      </c>
      <c r="R81" s="30">
        <f t="array" ref="R81">SQRT(MIN((F81-Lines[x_fin])*(F81-Lines[x_fin])+(G81-Lines[y_fin])*(G81-Lines[y_fin])))</f>
        <v>14977.484867148869</v>
      </c>
      <c r="S81" s="30" t="str">
        <f t="array" ref="S81">INDEX(Lines[codeNat_debut],MATCH(Q81,SQRT((F81-Lines[x_debut])*(F81-Lines[x_debut])+(G81-Lines[y_debut])*(G81-Lines[y_debut])),0))</f>
        <v>BREUI</v>
      </c>
      <c r="T81" s="30" t="str">
        <f t="array" ref="T81">INDEX(Lines[codeNat_fin],MATCH(R81,SQRT((F81-Lines[x_fin])*(F81-Lines[x_fin])+(G81-Lines[y_fin])*(G81-Lines[y_fin])),0))</f>
        <v>TALAM</v>
      </c>
      <c r="U81" s="30">
        <f t="array" ref="U81">MIN(IFERROR(M81:N81,100000),IFERROR(Q81:R81,100000))</f>
        <v>14977.484867148869</v>
      </c>
      <c r="V81" t="str">
        <f t="shared" si="1"/>
        <v>TALAM</v>
      </c>
    </row>
    <row r="82" spans="1:22">
      <c r="A82" s="12" t="s">
        <v>8678</v>
      </c>
      <c r="B82" s="13" t="s">
        <v>8681</v>
      </c>
      <c r="C82" s="13" t="s">
        <v>8779</v>
      </c>
      <c r="D82" s="13" t="s">
        <v>6163</v>
      </c>
      <c r="E82" s="11">
        <f>MATCH(D82,hydro[LIBELLE_1],0)</f>
        <v>325</v>
      </c>
      <c r="F82" s="33">
        <f>INDEX(hydro[x],Groupes!E82)</f>
        <v>617536.38638403895</v>
      </c>
      <c r="G82" s="33">
        <f>INDEX(hydro[y],Groupes!E82)</f>
        <v>6445269.0468321601</v>
      </c>
      <c r="H82" s="33">
        <f>INDEX(hydro[TENSION_RACCO],Groupes!E82)</f>
        <v>225</v>
      </c>
      <c r="I82" t="str">
        <f>INDEX(hydro[CODNAT_RACCO],Groupes!E82)</f>
        <v>CHAST</v>
      </c>
      <c r="J82" t="s">
        <v>6162</v>
      </c>
      <c r="K82" s="30">
        <f>INDEX(postes_1[x],MATCH(J82,postes_1[CODNAT],0))</f>
        <v>622110.43000000005</v>
      </c>
      <c r="L82" s="30">
        <f>INDEX(postes_1[y],MATCH(J82,postes_1[CODNAT],0))</f>
        <v>6450677.0899999999</v>
      </c>
      <c r="M82" s="30">
        <f t="array" ref="M82">SQRT(MIN((K82-Lines[x_debut])*(K82-Lines[x_debut])+(L82-Lines[y_debut])*(L82-Lines[y_debut])))</f>
        <v>19268.81200669612</v>
      </c>
      <c r="N82" s="30">
        <f t="array" ref="N82">SQRT(MIN((K82-Lines[x_fin])*(K82-Lines[x_fin])+(L82-Lines[y_fin])*(L82-Lines[y_fin])))</f>
        <v>20982.449502934265</v>
      </c>
      <c r="O82" s="30" t="str">
        <f t="array" ref="O82">INDEX(Lines[codeNat_debut],MATCH(M82,SQRT((K82-Lines[x_debut])*(K82-Lines[x_debut])+(L82-Lines[y_debut])*(L82-Lines[y_debut])),0))</f>
        <v>BREUI</v>
      </c>
      <c r="P82" s="30" t="str">
        <f t="array" ref="P82">INDEX(Lines[codeNat_fin],MATCH(N82,SQRT((K82-Lines[x_fin])*(K82-Lines[x_fin])+(L82-Lines[y_fin])*(L82-Lines[y_fin])),0))</f>
        <v>TALAM</v>
      </c>
      <c r="Q82" s="30">
        <f t="array" ref="Q82">SQRT(MIN((F82-Lines[x_debut])*(F82-Lines[x_debut])+(G82-Lines[y_debut])*(G82-Lines[y_debut])))</f>
        <v>26121.737523525131</v>
      </c>
      <c r="R82" s="30">
        <f t="array" ref="R82">SQRT(MIN((F82-Lines[x_fin])*(F82-Lines[x_fin])+(G82-Lines[y_fin])*(G82-Lines[y_fin])))</f>
        <v>14977.484867148869</v>
      </c>
      <c r="S82" s="30" t="str">
        <f t="array" ref="S82">INDEX(Lines[codeNat_debut],MATCH(Q82,SQRT((F82-Lines[x_debut])*(F82-Lines[x_debut])+(G82-Lines[y_debut])*(G82-Lines[y_debut])),0))</f>
        <v>BREUI</v>
      </c>
      <c r="T82" s="30" t="str">
        <f t="array" ref="T82">INDEX(Lines[codeNat_fin],MATCH(R82,SQRT((F82-Lines[x_fin])*(F82-Lines[x_fin])+(G82-Lines[y_fin])*(G82-Lines[y_fin])),0))</f>
        <v>TALAM</v>
      </c>
      <c r="U82" s="30">
        <f t="array" ref="U82">MIN(IFERROR(M82:N82,100000),IFERROR(Q82:R82,100000))</f>
        <v>14977.484867148869</v>
      </c>
      <c r="V82" t="str">
        <f t="shared" si="1"/>
        <v>TALAM</v>
      </c>
    </row>
    <row r="83" spans="1:22">
      <c r="A83" s="9" t="s">
        <v>8678</v>
      </c>
      <c r="B83" s="10" t="s">
        <v>8682</v>
      </c>
      <c r="C83" s="10" t="s">
        <v>8780</v>
      </c>
      <c r="D83" s="10" t="s">
        <v>8780</v>
      </c>
      <c r="E83" s="11" t="e">
        <f>MATCH(D83,hydro[LIBELLE_1],0)</f>
        <v>#N/A</v>
      </c>
      <c r="F83" s="33" t="e">
        <f>INDEX(hydro[x],Groupes!E83)</f>
        <v>#N/A</v>
      </c>
      <c r="G83" s="33" t="e">
        <f>INDEX(hydro[y],Groupes!E83)</f>
        <v>#N/A</v>
      </c>
      <c r="H83" s="33" t="e">
        <f>INDEX(hydro[TENSION_RACCO],Groupes!E83)</f>
        <v>#N/A</v>
      </c>
      <c r="I83" t="e">
        <f>INDEX(hydro[CODNAT_RACCO],Groupes!E83)</f>
        <v>#N/A</v>
      </c>
      <c r="J83" t="s">
        <v>6547</v>
      </c>
      <c r="K83" s="30">
        <f>INDEX(postes_1[x],MATCH(J83,postes_1[CODNAT],0))</f>
        <v>650685.96999999904</v>
      </c>
      <c r="L83" s="30">
        <f>INDEX(postes_1[y],MATCH(J83,postes_1[CODNAT],0))</f>
        <v>6476920.2300000004</v>
      </c>
      <c r="M83" s="30">
        <f t="array" ref="M83">SQRT(MIN((K83-Lines[x_debut])*(K83-Lines[x_debut])+(L83-Lines[y_debut])*(L83-Lines[y_debut])))</f>
        <v>1114.8240406880336</v>
      </c>
      <c r="N83" s="30">
        <f t="array" ref="N83">SQRT(MIN((K83-Lines[x_fin])*(K83-Lines[x_fin])+(L83-Lines[y_fin])*(L83-Lines[y_fin])))</f>
        <v>1114.8240406880336</v>
      </c>
      <c r="O83" s="30" t="str">
        <f t="array" ref="O83">INDEX(Lines[codeNat_debut],MATCH(M83,SQRT((K83-Lines[x_debut])*(K83-Lines[x_debut])+(L83-Lines[y_debut])*(L83-Lines[y_debut])),0))</f>
        <v xml:space="preserve">MOLE </v>
      </c>
      <c r="P83" s="30" t="str">
        <f t="array" ref="P83">INDEX(Lines[codeNat_fin],MATCH(N83,SQRT((K83-Lines[x_fin])*(K83-Lines[x_fin])+(L83-Lines[y_fin])*(L83-Lines[y_fin])),0))</f>
        <v xml:space="preserve">MOLE </v>
      </c>
      <c r="Q83" s="30" t="e">
        <f t="array" ref="Q83">SQRT(MIN((F83-Lines[x_debut])*(F83-Lines[x_debut])+(G83-Lines[y_debut])*(G83-Lines[y_debut])))</f>
        <v>#N/A</v>
      </c>
      <c r="R83" s="30" t="e">
        <f t="array" ref="R83">SQRT(MIN((F83-Lines[x_fin])*(F83-Lines[x_fin])+(G83-Lines[y_fin])*(G83-Lines[y_fin])))</f>
        <v>#N/A</v>
      </c>
      <c r="S83" s="30" t="e">
        <f t="array" ref="S83">INDEX(Lines[codeNat_debut],MATCH(Q83,SQRT((F83-Lines[x_debut])*(F83-Lines[x_debut])+(G83-Lines[y_debut])*(G83-Lines[y_debut])),0))</f>
        <v>#N/A</v>
      </c>
      <c r="T83" s="30" t="e">
        <f t="array" ref="T83">INDEX(Lines[codeNat_fin],MATCH(R83,SQRT((F83-Lines[x_fin])*(F83-Lines[x_fin])+(G83-Lines[y_fin])*(G83-Lines[y_fin])),0))</f>
        <v>#N/A</v>
      </c>
      <c r="U83" s="30">
        <f t="array" ref="U83">MIN(IFERROR(M83:N83,100000),IFERROR(Q83:R83,100000))</f>
        <v>1114.8240406880336</v>
      </c>
      <c r="V83" t="str">
        <f t="shared" si="1"/>
        <v xml:space="preserve">MOLE </v>
      </c>
    </row>
    <row r="84" spans="1:22">
      <c r="A84" s="12" t="s">
        <v>8683</v>
      </c>
      <c r="B84" s="13" t="s">
        <v>8684</v>
      </c>
      <c r="C84" s="13" t="s">
        <v>8276</v>
      </c>
      <c r="D84" s="13" t="s">
        <v>8277</v>
      </c>
      <c r="E84" s="11">
        <f>MATCH(D84,hydro[LIBELLE_1],0)</f>
        <v>326</v>
      </c>
      <c r="F84" s="33">
        <f>INDEX(hydro[x],Groupes!E84)</f>
        <v>634176.29760823201</v>
      </c>
      <c r="G84" s="33">
        <f>INDEX(hydro[y],Groupes!E84)</f>
        <v>6464252.2046157699</v>
      </c>
      <c r="H84" s="33">
        <f>INDEX(hydro[TENSION_RACCO],Groupes!E84)</f>
        <v>225</v>
      </c>
      <c r="I84" t="str">
        <f>INDEX(hydro[CODNAT_RACCO],Groupes!E84)</f>
        <v>AIGLE</v>
      </c>
      <c r="J84" t="s">
        <v>8276</v>
      </c>
      <c r="K84" s="30">
        <f>INDEX(postes_1[x],MATCH(J84,postes_1[CODNAT],0))</f>
        <v>639098.88000000303</v>
      </c>
      <c r="L84" s="30">
        <f>INDEX(postes_1[y],MATCH(J84,postes_1[CODNAT],0))</f>
        <v>6460708.7599999998</v>
      </c>
      <c r="M84" s="30">
        <f t="array" ref="M84">SQRT(MIN((K84-Lines[x_debut])*(K84-Lines[x_debut])+(L84-Lines[y_debut])*(L84-Lines[y_debut])))</f>
        <v>852.9379171429706</v>
      </c>
      <c r="N84" s="30">
        <f t="array" ref="N84">SQRT(MIN((K84-Lines[x_fin])*(K84-Lines[x_fin])+(L84-Lines[y_fin])*(L84-Lines[y_fin])))</f>
        <v>19758.987194724286</v>
      </c>
      <c r="O84" s="30" t="str">
        <f t="array" ref="O84">INDEX(Lines[codeNat_debut],MATCH(M84,SQRT((K84-Lines[x_debut])*(K84-Lines[x_debut])+(L84-Lines[y_debut])*(L84-Lines[y_debut])),0))</f>
        <v>BREUI</v>
      </c>
      <c r="P84" s="30" t="str">
        <f t="array" ref="P84">INDEX(Lines[codeNat_fin],MATCH(N84,SQRT((K84-Lines[x_fin])*(K84-Lines[x_fin])+(L84-Lines[y_fin])*(L84-Lines[y_fin])),0))</f>
        <v xml:space="preserve">MOLE </v>
      </c>
      <c r="Q84" s="30">
        <f t="array" ref="Q84">SQRT(MIN((F84-Lines[x_debut])*(F84-Lines[x_debut])+(G84-Lines[y_debut])*(G84-Lines[y_debut])))</f>
        <v>5227.4962789789652</v>
      </c>
      <c r="R84" s="30">
        <f t="array" ref="R84">SQRT(MIN((F84-Lines[x_fin])*(F84-Lines[x_fin])+(G84-Lines[y_fin])*(G84-Lines[y_fin])))</f>
        <v>20324.698180379524</v>
      </c>
      <c r="S84" s="30" t="str">
        <f t="array" ref="S84">INDEX(Lines[codeNat_debut],MATCH(Q84,SQRT((F84-Lines[x_debut])*(F84-Lines[x_debut])+(G84-Lines[y_debut])*(G84-Lines[y_debut])),0))</f>
        <v>BREUI</v>
      </c>
      <c r="T84" s="30" t="str">
        <f t="array" ref="T84">INDEX(Lines[codeNat_fin],MATCH(R84,SQRT((F84-Lines[x_fin])*(F84-Lines[x_fin])+(G84-Lines[y_fin])*(G84-Lines[y_fin])),0))</f>
        <v xml:space="preserve">MOLE </v>
      </c>
      <c r="U84" s="30">
        <f t="array" ref="U84">MIN(IFERROR(M84:N84,100000),IFERROR(Q84:R84,100000))</f>
        <v>852.9379171429706</v>
      </c>
      <c r="V84" t="str">
        <f t="shared" si="1"/>
        <v>BREUI</v>
      </c>
    </row>
    <row r="85" spans="1:22">
      <c r="A85" s="9" t="s">
        <v>8683</v>
      </c>
      <c r="B85" s="10" t="s">
        <v>8685</v>
      </c>
      <c r="C85" s="10" t="s">
        <v>8781</v>
      </c>
      <c r="D85" s="10" t="s">
        <v>8336</v>
      </c>
      <c r="E85" s="11">
        <f>MATCH(D85,hydro[LIBELLE_1],0)</f>
        <v>237</v>
      </c>
      <c r="F85" s="33">
        <f>INDEX(hydro[x],Groupes!E85)</f>
        <v>967521.69326443097</v>
      </c>
      <c r="G85" s="33">
        <f>INDEX(hydro[y],Groupes!E85)</f>
        <v>6518414.5358279003</v>
      </c>
      <c r="H85" s="33" t="str">
        <f>INDEX(hydro[TENSION_RACCO],Groupes!E85)</f>
        <v>400, 225</v>
      </c>
      <c r="I85" t="str">
        <f>INDEX(hydro[CODNAT_RACCO],Groupes!E85)</f>
        <v>BATHI</v>
      </c>
      <c r="J85" t="s">
        <v>8335</v>
      </c>
      <c r="K85" s="30">
        <f>INDEX(postes_1[x],MATCH(J85,postes_1[CODNAT],0))</f>
        <v>968167.92000000202</v>
      </c>
      <c r="L85" s="30">
        <f>INDEX(postes_1[y],MATCH(J85,postes_1[CODNAT],0))</f>
        <v>6510801.8200000003</v>
      </c>
      <c r="M85" s="30">
        <f t="array" ref="M85">SQRT(MIN((K85-Lines[x_debut])*(K85-Lines[x_debut])+(L85-Lines[y_debut])*(L85-Lines[y_debut])))</f>
        <v>2777.1699027993072</v>
      </c>
      <c r="N85" s="30">
        <f t="array" ref="N85">SQRT(MIN((K85-Lines[x_fin])*(K85-Lines[x_fin])+(L85-Lines[y_fin])*(L85-Lines[y_fin])))</f>
        <v>6137.3514325665001</v>
      </c>
      <c r="O85" s="30" t="str">
        <f t="array" ref="O85">INDEX(Lines[codeNat_debut],MATCH(M85,SQRT((K85-Lines[x_debut])*(K85-Lines[x_debut])+(L85-Lines[y_debut])*(L85-Lines[y_debut])),0))</f>
        <v>ALBER</v>
      </c>
      <c r="P85" s="30" t="str">
        <f t="array" ref="P85">INDEX(Lines[codeNat_fin],MATCH(N85,SQRT((K85-Lines[x_fin])*(K85-Lines[x_fin])+(L85-Lines[y_fin])*(L85-Lines[y_fin])),0))</f>
        <v>VEN.P</v>
      </c>
      <c r="Q85" s="30">
        <f t="array" ref="Q85">SQRT(MIN((F85-Lines[x_debut])*(F85-Lines[x_debut])+(G85-Lines[y_debut])*(G85-Lines[y_debut])))</f>
        <v>5943.372380161054</v>
      </c>
      <c r="R85" s="30">
        <f t="array" ref="R85">SQRT(MIN((F85-Lines[x_fin])*(F85-Lines[x_fin])+(G85-Lines[y_fin])*(G85-Lines[y_fin])))</f>
        <v>3614.1932703869566</v>
      </c>
      <c r="S85" s="30" t="str">
        <f t="array" ref="S85">INDEX(Lines[codeNat_debut],MATCH(Q85,SQRT((F85-Lines[x_debut])*(F85-Lines[x_debut])+(G85-Lines[y_debut])*(G85-Lines[y_debut])),0))</f>
        <v>ALBER</v>
      </c>
      <c r="T85" s="30" t="str">
        <f t="array" ref="T85">INDEX(Lines[codeNat_fin],MATCH(R85,SQRT((F85-Lines[x_fin])*(F85-Lines[x_fin])+(G85-Lines[y_fin])*(G85-Lines[y_fin])),0))</f>
        <v>VEN.P</v>
      </c>
      <c r="U85" s="30">
        <f t="array" ref="U85">MIN(IFERROR(M85:N85,100000),IFERROR(Q85:R85,100000))</f>
        <v>2777.1699027993072</v>
      </c>
      <c r="V85" t="str">
        <f t="shared" si="1"/>
        <v>ALBER</v>
      </c>
    </row>
    <row r="86" spans="1:22">
      <c r="A86" s="12" t="s">
        <v>8683</v>
      </c>
      <c r="B86" s="13" t="s">
        <v>8686</v>
      </c>
      <c r="C86" s="13" t="s">
        <v>8781</v>
      </c>
      <c r="D86" s="10" t="s">
        <v>8336</v>
      </c>
      <c r="E86" s="11">
        <f>MATCH(D86,hydro[LIBELLE_1],0)</f>
        <v>237</v>
      </c>
      <c r="F86" s="33">
        <f>INDEX(hydro[x],Groupes!E86)</f>
        <v>967521.69326443097</v>
      </c>
      <c r="G86" s="33">
        <f>INDEX(hydro[y],Groupes!E86)</f>
        <v>6518414.5358279003</v>
      </c>
      <c r="H86" s="33" t="str">
        <f>INDEX(hydro[TENSION_RACCO],Groupes!E86)</f>
        <v>400, 225</v>
      </c>
      <c r="I86" t="str">
        <f>INDEX(hydro[CODNAT_RACCO],Groupes!E86)</f>
        <v>BATHI</v>
      </c>
      <c r="J86" t="s">
        <v>8335</v>
      </c>
      <c r="K86" s="30">
        <f>INDEX(postes_1[x],MATCH(J86,postes_1[CODNAT],0))</f>
        <v>968167.92000000202</v>
      </c>
      <c r="L86" s="30">
        <f>INDEX(postes_1[y],MATCH(J86,postes_1[CODNAT],0))</f>
        <v>6510801.8200000003</v>
      </c>
      <c r="M86" s="30">
        <f t="array" ref="M86">SQRT(MIN((K86-Lines[x_debut])*(K86-Lines[x_debut])+(L86-Lines[y_debut])*(L86-Lines[y_debut])))</f>
        <v>2777.1699027993072</v>
      </c>
      <c r="N86" s="30">
        <f t="array" ref="N86">SQRT(MIN((K86-Lines[x_fin])*(K86-Lines[x_fin])+(L86-Lines[y_fin])*(L86-Lines[y_fin])))</f>
        <v>6137.3514325665001</v>
      </c>
      <c r="O86" s="30" t="str">
        <f t="array" ref="O86">INDEX(Lines[codeNat_debut],MATCH(M86,SQRT((K86-Lines[x_debut])*(K86-Lines[x_debut])+(L86-Lines[y_debut])*(L86-Lines[y_debut])),0))</f>
        <v>ALBER</v>
      </c>
      <c r="P86" s="30" t="str">
        <f t="array" ref="P86">INDEX(Lines[codeNat_fin],MATCH(N86,SQRT((K86-Lines[x_fin])*(K86-Lines[x_fin])+(L86-Lines[y_fin])*(L86-Lines[y_fin])),0))</f>
        <v>VEN.P</v>
      </c>
      <c r="Q86" s="30">
        <f t="array" ref="Q86">SQRT(MIN((F86-Lines[x_debut])*(F86-Lines[x_debut])+(G86-Lines[y_debut])*(G86-Lines[y_debut])))</f>
        <v>5943.372380161054</v>
      </c>
      <c r="R86" s="30">
        <f t="array" ref="R86">SQRT(MIN((F86-Lines[x_fin])*(F86-Lines[x_fin])+(G86-Lines[y_fin])*(G86-Lines[y_fin])))</f>
        <v>3614.1932703869566</v>
      </c>
      <c r="S86" s="30" t="str">
        <f t="array" ref="S86">INDEX(Lines[codeNat_debut],MATCH(Q86,SQRT((F86-Lines[x_debut])*(F86-Lines[x_debut])+(G86-Lines[y_debut])*(G86-Lines[y_debut])),0))</f>
        <v>ALBER</v>
      </c>
      <c r="T86" s="30" t="str">
        <f t="array" ref="T86">INDEX(Lines[codeNat_fin],MATCH(R86,SQRT((F86-Lines[x_fin])*(F86-Lines[x_fin])+(G86-Lines[y_fin])*(G86-Lines[y_fin])),0))</f>
        <v>VEN.P</v>
      </c>
      <c r="U86" s="30">
        <f t="array" ref="U86">MIN(IFERROR(M86:N86,100000),IFERROR(Q86:R86,100000))</f>
        <v>2777.1699027993072</v>
      </c>
      <c r="V86" t="str">
        <f t="shared" si="1"/>
        <v>ALBER</v>
      </c>
    </row>
    <row r="87" spans="1:22">
      <c r="A87" s="9" t="s">
        <v>8683</v>
      </c>
      <c r="B87" s="10" t="s">
        <v>8687</v>
      </c>
      <c r="C87" s="10" t="s">
        <v>8781</v>
      </c>
      <c r="D87" s="10" t="s">
        <v>8336</v>
      </c>
      <c r="E87" s="11">
        <f>MATCH(D87,hydro[LIBELLE_1],0)</f>
        <v>237</v>
      </c>
      <c r="F87" s="33">
        <f>INDEX(hydro[x],Groupes!E87)</f>
        <v>967521.69326443097</v>
      </c>
      <c r="G87" s="33">
        <f>INDEX(hydro[y],Groupes!E87)</f>
        <v>6518414.5358279003</v>
      </c>
      <c r="H87" s="33" t="str">
        <f>INDEX(hydro[TENSION_RACCO],Groupes!E87)</f>
        <v>400, 225</v>
      </c>
      <c r="I87" t="str">
        <f>INDEX(hydro[CODNAT_RACCO],Groupes!E87)</f>
        <v>BATHI</v>
      </c>
      <c r="J87" t="s">
        <v>8335</v>
      </c>
      <c r="K87" s="30">
        <f>INDEX(postes_1[x],MATCH(J87,postes_1[CODNAT],0))</f>
        <v>968167.92000000202</v>
      </c>
      <c r="L87" s="30">
        <f>INDEX(postes_1[y],MATCH(J87,postes_1[CODNAT],0))</f>
        <v>6510801.8200000003</v>
      </c>
      <c r="M87" s="30">
        <f t="array" ref="M87">SQRT(MIN((K87-Lines[x_debut])*(K87-Lines[x_debut])+(L87-Lines[y_debut])*(L87-Lines[y_debut])))</f>
        <v>2777.1699027993072</v>
      </c>
      <c r="N87" s="30">
        <f t="array" ref="N87">SQRT(MIN((K87-Lines[x_fin])*(K87-Lines[x_fin])+(L87-Lines[y_fin])*(L87-Lines[y_fin])))</f>
        <v>6137.3514325665001</v>
      </c>
      <c r="O87" s="30" t="str">
        <f t="array" ref="O87">INDEX(Lines[codeNat_debut],MATCH(M87,SQRT((K87-Lines[x_debut])*(K87-Lines[x_debut])+(L87-Lines[y_debut])*(L87-Lines[y_debut])),0))</f>
        <v>ALBER</v>
      </c>
      <c r="P87" s="30" t="str">
        <f t="array" ref="P87">INDEX(Lines[codeNat_fin],MATCH(N87,SQRT((K87-Lines[x_fin])*(K87-Lines[x_fin])+(L87-Lines[y_fin])*(L87-Lines[y_fin])),0))</f>
        <v>VEN.P</v>
      </c>
      <c r="Q87" s="30">
        <f t="array" ref="Q87">SQRT(MIN((F87-Lines[x_debut])*(F87-Lines[x_debut])+(G87-Lines[y_debut])*(G87-Lines[y_debut])))</f>
        <v>5943.372380161054</v>
      </c>
      <c r="R87" s="30">
        <f t="array" ref="R87">SQRT(MIN((F87-Lines[x_fin])*(F87-Lines[x_fin])+(G87-Lines[y_fin])*(G87-Lines[y_fin])))</f>
        <v>3614.1932703869566</v>
      </c>
      <c r="S87" s="30" t="str">
        <f t="array" ref="S87">INDEX(Lines[codeNat_debut],MATCH(Q87,SQRT((F87-Lines[x_debut])*(F87-Lines[x_debut])+(G87-Lines[y_debut])*(G87-Lines[y_debut])),0))</f>
        <v>ALBER</v>
      </c>
      <c r="T87" s="30" t="str">
        <f t="array" ref="T87">INDEX(Lines[codeNat_fin],MATCH(R87,SQRT((F87-Lines[x_fin])*(F87-Lines[x_fin])+(G87-Lines[y_fin])*(G87-Lines[y_fin])),0))</f>
        <v>VEN.P</v>
      </c>
      <c r="U87" s="30">
        <f t="array" ref="U87">MIN(IFERROR(M87:N87,100000),IFERROR(Q87:R87,100000))</f>
        <v>2777.1699027993072</v>
      </c>
      <c r="V87" t="str">
        <f t="shared" si="1"/>
        <v>ALBER</v>
      </c>
    </row>
    <row r="88" spans="1:22">
      <c r="A88" s="12" t="s">
        <v>8683</v>
      </c>
      <c r="B88" s="13" t="s">
        <v>8688</v>
      </c>
      <c r="C88" s="13" t="s">
        <v>2831</v>
      </c>
      <c r="D88" s="13" t="s">
        <v>2831</v>
      </c>
      <c r="E88" s="11">
        <f>MATCH(D88,hydro[LIBELLE_1],0)</f>
        <v>328</v>
      </c>
      <c r="F88" s="33">
        <f>INDEX(hydro[x],Groupes!E88)</f>
        <v>653882.44876806601</v>
      </c>
      <c r="G88" s="33">
        <f>INDEX(hydro[y],Groupes!E88)</f>
        <v>6480589.6856700201</v>
      </c>
      <c r="H88" s="33">
        <f>INDEX(hydro[TENSION_RACCO],Groupes!E88)</f>
        <v>225</v>
      </c>
      <c r="I88" t="str">
        <f>INDEX(hydro[CODNAT_RACCO],Groupes!E88)</f>
        <v>BORT</v>
      </c>
      <c r="J88" t="s">
        <v>2831</v>
      </c>
      <c r="K88" s="30" t="e">
        <f>INDEX(postes_1[x],MATCH(J88,postes_1[CODNAT],0))</f>
        <v>#N/A</v>
      </c>
      <c r="L88" s="30" t="e">
        <f>INDEX(postes_1[y],MATCH(J88,postes_1[CODNAT],0))</f>
        <v>#N/A</v>
      </c>
      <c r="M88" s="30" t="e">
        <f t="array" ref="M88">SQRT(MIN((K88-Lines[x_debut])*(K88-Lines[x_debut])+(L88-Lines[y_debut])*(L88-Lines[y_debut])))</f>
        <v>#N/A</v>
      </c>
      <c r="N88" s="30" t="e">
        <f t="array" ref="N88">SQRT(MIN((K88-Lines[x_fin])*(K88-Lines[x_fin])+(L88-Lines[y_fin])*(L88-Lines[y_fin])))</f>
        <v>#N/A</v>
      </c>
      <c r="O88" s="30" t="e">
        <f t="array" ref="O88">INDEX(Lines[codeNat_debut],MATCH(M88,SQRT((K88-Lines[x_debut])*(K88-Lines[x_debut])+(L88-Lines[y_debut])*(L88-Lines[y_debut])),0))</f>
        <v>#N/A</v>
      </c>
      <c r="P88" s="30" t="e">
        <f t="array" ref="P88">INDEX(Lines[codeNat_fin],MATCH(N88,SQRT((K88-Lines[x_fin])*(K88-Lines[x_fin])+(L88-Lines[y_fin])*(L88-Lines[y_fin])),0))</f>
        <v>#N/A</v>
      </c>
      <c r="Q88" s="30">
        <f t="array" ref="Q88">SQRT(MIN((F88-Lines[x_debut])*(F88-Lines[x_debut])+(G88-Lines[y_debut])*(G88-Lines[y_debut])))</f>
        <v>5279.1333126120162</v>
      </c>
      <c r="R88" s="30">
        <f t="array" ref="R88">SQRT(MIN((F88-Lines[x_fin])*(F88-Lines[x_fin])+(G88-Lines[y_fin])*(G88-Lines[y_fin])))</f>
        <v>5279.1333126120162</v>
      </c>
      <c r="S88" s="30" t="str">
        <f t="array" ref="S88">INDEX(Lines[codeNat_debut],MATCH(Q88,SQRT((F88-Lines[x_debut])*(F88-Lines[x_debut])+(G88-Lines[y_debut])*(G88-Lines[y_debut])),0))</f>
        <v xml:space="preserve">MOLE </v>
      </c>
      <c r="T88" s="30" t="str">
        <f t="array" ref="T88">INDEX(Lines[codeNat_fin],MATCH(R88,SQRT((F88-Lines[x_fin])*(F88-Lines[x_fin])+(G88-Lines[y_fin])*(G88-Lines[y_fin])),0))</f>
        <v xml:space="preserve">MOLE </v>
      </c>
      <c r="U88" s="30">
        <f t="array" ref="U88">MIN(IFERROR(M88:N88,100000),IFERROR(Q88:R88,100000))</f>
        <v>5279.1333126120162</v>
      </c>
      <c r="V88" t="s">
        <v>1973</v>
      </c>
    </row>
    <row r="89" spans="1:22">
      <c r="A89" s="9" t="s">
        <v>8683</v>
      </c>
      <c r="B89" s="10" t="s">
        <v>8689</v>
      </c>
      <c r="C89" s="10" t="s">
        <v>2831</v>
      </c>
      <c r="D89" s="10" t="s">
        <v>2831</v>
      </c>
      <c r="E89" s="11">
        <f>MATCH(D89,hydro[LIBELLE_1],0)</f>
        <v>328</v>
      </c>
      <c r="F89" s="33">
        <f>INDEX(hydro[x],Groupes!E89)</f>
        <v>653882.44876806601</v>
      </c>
      <c r="G89" s="33">
        <f>INDEX(hydro[y],Groupes!E89)</f>
        <v>6480589.6856700201</v>
      </c>
      <c r="H89" s="33">
        <f>INDEX(hydro[TENSION_RACCO],Groupes!E89)</f>
        <v>225</v>
      </c>
      <c r="I89" t="str">
        <f>INDEX(hydro[CODNAT_RACCO],Groupes!E89)</f>
        <v>BORT</v>
      </c>
      <c r="J89" t="s">
        <v>2831</v>
      </c>
      <c r="K89" s="30" t="e">
        <f>INDEX(postes_1[x],MATCH(J89,postes_1[CODNAT],0))</f>
        <v>#N/A</v>
      </c>
      <c r="L89" s="30" t="e">
        <f>INDEX(postes_1[y],MATCH(J89,postes_1[CODNAT],0))</f>
        <v>#N/A</v>
      </c>
      <c r="M89" s="30" t="e">
        <f t="array" ref="M89">SQRT(MIN((K89-Lines[x_debut])*(K89-Lines[x_debut])+(L89-Lines[y_debut])*(L89-Lines[y_debut])))</f>
        <v>#N/A</v>
      </c>
      <c r="N89" s="30" t="e">
        <f t="array" ref="N89">SQRT(MIN((K89-Lines[x_fin])*(K89-Lines[x_fin])+(L89-Lines[y_fin])*(L89-Lines[y_fin])))</f>
        <v>#N/A</v>
      </c>
      <c r="O89" s="30" t="e">
        <f t="array" ref="O89">INDEX(Lines[codeNat_debut],MATCH(M89,SQRT((K89-Lines[x_debut])*(K89-Lines[x_debut])+(L89-Lines[y_debut])*(L89-Lines[y_debut])),0))</f>
        <v>#N/A</v>
      </c>
      <c r="P89" s="30" t="e">
        <f t="array" ref="P89">INDEX(Lines[codeNat_fin],MATCH(N89,SQRT((K89-Lines[x_fin])*(K89-Lines[x_fin])+(L89-Lines[y_fin])*(L89-Lines[y_fin])),0))</f>
        <v>#N/A</v>
      </c>
      <c r="Q89" s="30">
        <f t="array" ref="Q89">SQRT(MIN((F89-Lines[x_debut])*(F89-Lines[x_debut])+(G89-Lines[y_debut])*(G89-Lines[y_debut])))</f>
        <v>5279.1333126120162</v>
      </c>
      <c r="R89" s="30">
        <f t="array" ref="R89">SQRT(MIN((F89-Lines[x_fin])*(F89-Lines[x_fin])+(G89-Lines[y_fin])*(G89-Lines[y_fin])))</f>
        <v>5279.1333126120162</v>
      </c>
      <c r="S89" s="30" t="str">
        <f t="array" ref="S89">INDEX(Lines[codeNat_debut],MATCH(Q89,SQRT((F89-Lines[x_debut])*(F89-Lines[x_debut])+(G89-Lines[y_debut])*(G89-Lines[y_debut])),0))</f>
        <v xml:space="preserve">MOLE </v>
      </c>
      <c r="T89" s="30" t="str">
        <f t="array" ref="T89">INDEX(Lines[codeNat_fin],MATCH(R89,SQRT((F89-Lines[x_fin])*(F89-Lines[x_fin])+(G89-Lines[y_fin])*(G89-Lines[y_fin])),0))</f>
        <v xml:space="preserve">MOLE </v>
      </c>
      <c r="U89" s="30">
        <f t="array" ref="U89">MIN(IFERROR(M89:N89,100000),IFERROR(Q89:R89,100000))</f>
        <v>5279.1333126120162</v>
      </c>
      <c r="V89" t="s">
        <v>1973</v>
      </c>
    </row>
    <row r="90" spans="1:22">
      <c r="A90" s="12" t="s">
        <v>8683</v>
      </c>
      <c r="B90" s="13" t="s">
        <v>8690</v>
      </c>
      <c r="C90" s="13" t="s">
        <v>6271</v>
      </c>
      <c r="D90" s="13" t="s">
        <v>6271</v>
      </c>
      <c r="E90" s="11">
        <f>MATCH(D90,hydro[LIBELLE_1],0)</f>
        <v>68</v>
      </c>
      <c r="F90" s="33">
        <f>INDEX(hydro[x],Groupes!E90)</f>
        <v>679489.65873207699</v>
      </c>
      <c r="G90" s="33">
        <f>INDEX(hydro[y],Groupes!E90)</f>
        <v>6416296.98013712</v>
      </c>
      <c r="H90" s="33" t="str">
        <f>INDEX(hydro[TENSION_RACCO],Groupes!E90)</f>
        <v>400, 225</v>
      </c>
      <c r="I90" t="str">
        <f>INDEX(hydro[CODNAT_RACCO],Groupes!E90)</f>
        <v>BROMM</v>
      </c>
      <c r="J90" t="s">
        <v>6270</v>
      </c>
      <c r="K90" s="30">
        <f>INDEX(postes_1[x],MATCH(J90,postes_1[CODNAT],0))</f>
        <v>674978.20000000298</v>
      </c>
      <c r="L90" s="30">
        <f>INDEX(postes_1[y],MATCH(J90,postes_1[CODNAT],0))</f>
        <v>6407923.4500000002</v>
      </c>
      <c r="M90" s="30">
        <f t="array" ref="M90">SQRT(MIN((K90-Lines[x_debut])*(K90-Lines[x_debut])+(L90-Lines[y_debut])*(L90-Lines[y_debut])))</f>
        <v>1094.1265002707717</v>
      </c>
      <c r="N90" s="30">
        <f t="array" ref="N90">SQRT(MIN((K90-Lines[x_fin])*(K90-Lines[x_fin])+(L90-Lines[y_fin])*(L90-Lines[y_fin])))</f>
        <v>1094.1265002707717</v>
      </c>
      <c r="O90" s="30" t="str">
        <f t="array" ref="O90">INDEX(Lines[codeNat_debut],MATCH(M90,SQRT((K90-Lines[x_debut])*(K90-Lines[x_debut])+(L90-Lines[y_debut])*(L90-Lines[y_debut])),0))</f>
        <v>RUEYR</v>
      </c>
      <c r="P90" s="30" t="str">
        <f t="array" ref="P90">INDEX(Lines[codeNat_fin],MATCH(N90,SQRT((K90-Lines[x_fin])*(K90-Lines[x_fin])+(L90-Lines[y_fin])*(L90-Lines[y_fin])),0))</f>
        <v>RUEYR</v>
      </c>
      <c r="Q90" s="30">
        <f t="array" ref="Q90">SQRT(MIN((F90-Lines[x_debut])*(F90-Lines[x_debut])+(G90-Lines[y_debut])*(G90-Lines[y_debut])))</f>
        <v>8424.3209890073322</v>
      </c>
      <c r="R90" s="30">
        <f t="array" ref="R90">SQRT(MIN((F90-Lines[x_fin])*(F90-Lines[x_fin])+(G90-Lines[y_fin])*(G90-Lines[y_fin])))</f>
        <v>8424.3209890073322</v>
      </c>
      <c r="S90" s="30" t="str">
        <f t="array" ref="S90">INDEX(Lines[codeNat_debut],MATCH(Q90,SQRT((F90-Lines[x_debut])*(F90-Lines[x_debut])+(G90-Lines[y_debut])*(G90-Lines[y_debut])),0))</f>
        <v>RUEYR</v>
      </c>
      <c r="T90" s="30" t="str">
        <f t="array" ref="T90">INDEX(Lines[codeNat_fin],MATCH(R90,SQRT((F90-Lines[x_fin])*(F90-Lines[x_fin])+(G90-Lines[y_fin])*(G90-Lines[y_fin])),0))</f>
        <v>RUEYR</v>
      </c>
      <c r="U90" s="30">
        <f t="array" ref="U90">MIN(IFERROR(M90:N90,100000),IFERROR(Q90:R90,100000))</f>
        <v>1094.1265002707717</v>
      </c>
      <c r="V90" t="str">
        <f t="shared" si="1"/>
        <v>RUEYR</v>
      </c>
    </row>
    <row r="91" spans="1:22">
      <c r="A91" s="9" t="s">
        <v>8683</v>
      </c>
      <c r="B91" s="10" t="s">
        <v>8691</v>
      </c>
      <c r="C91" s="10" t="s">
        <v>8782</v>
      </c>
      <c r="D91" s="10" t="s">
        <v>382</v>
      </c>
      <c r="E91" s="11">
        <f>MATCH(D91,hydro[LIBELLE_1],0)</f>
        <v>168</v>
      </c>
      <c r="F91" s="33">
        <f>INDEX(hydro[x],Groupes!E91)</f>
        <v>990595.44241724804</v>
      </c>
      <c r="G91" s="33">
        <f>INDEX(hydro[y],Groupes!E91)</f>
        <v>6466041.3833515598</v>
      </c>
      <c r="H91" s="33">
        <f>INDEX(hydro[TENSION_RACCO],Groupes!E91)</f>
        <v>63</v>
      </c>
      <c r="I91" t="str">
        <f>INDEX(hydro[CODNAT_RACCO],Groupes!E91)</f>
        <v>AVRIE</v>
      </c>
      <c r="J91" t="s">
        <v>381</v>
      </c>
      <c r="K91" s="30">
        <f>INDEX(postes_1[x],MATCH(J91,postes_1[CODNAT],0))</f>
        <v>992122.28999999899</v>
      </c>
      <c r="L91" s="30">
        <f>INDEX(postes_1[y],MATCH(J91,postes_1[CODNAT],0))</f>
        <v>6464226.6900000004</v>
      </c>
      <c r="M91" s="30">
        <f t="array" ref="M91">SQRT(MIN((K91-Lines[x_debut])*(K91-Lines[x_debut])+(L91-Lines[y_debut])*(L91-Lines[y_debut])))</f>
        <v>1098.7467264994298</v>
      </c>
      <c r="N91" s="30">
        <f t="array" ref="N91">SQRT(MIN((K91-Lines[x_fin])*(K91-Lines[x_fin])+(L91-Lines[y_fin])*(L91-Lines[y_fin])))</f>
        <v>10749.8752495812</v>
      </c>
      <c r="O91" s="30" t="str">
        <f t="array" ref="O91">INDEX(Lines[codeNat_debut],MATCH(M91,SQRT((K91-Lines[x_debut])*(K91-Lines[x_debut])+(L91-Lines[y_debut])*(L91-Lines[y_debut])),0))</f>
        <v>AUSSO</v>
      </c>
      <c r="P91" s="30" t="str">
        <f t="array" ref="P91">INDEX(Lines[codeNat_fin],MATCH(N91,SQRT((K91-Lines[x_fin])*(K91-Lines[x_fin])+(L91-Lines[y_fin])*(L91-Lines[y_fin])),0))</f>
        <v>P.AND</v>
      </c>
      <c r="Q91" s="30">
        <f t="array" ref="Q91">SQRT(MIN((F91-Lines[x_debut])*(F91-Lines[x_debut])+(G91-Lines[y_debut])*(G91-Lines[y_debut])))</f>
        <v>1688.0165363426595</v>
      </c>
      <c r="R91" s="30">
        <f t="array" ref="R91">SQRT(MIN((F91-Lines[x_fin])*(F91-Lines[x_fin])+(G91-Lines[y_fin])*(G91-Lines[y_fin])))</f>
        <v>9693.118113763363</v>
      </c>
      <c r="S91" s="30" t="str">
        <f t="array" ref="S91">INDEX(Lines[codeNat_debut],MATCH(Q91,SQRT((F91-Lines[x_debut])*(F91-Lines[x_debut])+(G91-Lines[y_debut])*(G91-Lines[y_debut])),0))</f>
        <v>AUSSO</v>
      </c>
      <c r="T91" s="30" t="str">
        <f t="array" ref="T91">INDEX(Lines[codeNat_fin],MATCH(R91,SQRT((F91-Lines[x_fin])*(F91-Lines[x_fin])+(G91-Lines[y_fin])*(G91-Lines[y_fin])),0))</f>
        <v>P.AND</v>
      </c>
      <c r="U91" s="30">
        <f t="array" ref="U91">MIN(IFERROR(M91:N91,100000),IFERROR(Q91:R91,100000))</f>
        <v>1098.7467264994298</v>
      </c>
      <c r="V91" t="str">
        <f t="shared" si="1"/>
        <v>AUSSO</v>
      </c>
    </row>
    <row r="92" spans="1:22">
      <c r="A92" s="12" t="s">
        <v>8683</v>
      </c>
      <c r="B92" s="13" t="s">
        <v>8692</v>
      </c>
      <c r="C92" s="13" t="s">
        <v>8783</v>
      </c>
      <c r="D92" s="13" t="s">
        <v>2420</v>
      </c>
      <c r="E92" s="11">
        <f>MATCH(D92,hydro[LIBELLE_1],0)</f>
        <v>67</v>
      </c>
      <c r="F92" s="33">
        <f>INDEX(hydro[x],Groupes!E92)</f>
        <v>679751.55956505099</v>
      </c>
      <c r="G92" s="33">
        <f>INDEX(hydro[y],Groupes!E92)</f>
        <v>6331725.59430236</v>
      </c>
      <c r="H92" s="33">
        <f>INDEX(hydro[TENSION_RACCO],Groupes!E92)</f>
        <v>225</v>
      </c>
      <c r="I92" t="str">
        <f>INDEX(hydro[CODNAT_RACCO],Groupes!E92)</f>
        <v>POUGE</v>
      </c>
      <c r="J92" t="s">
        <v>2419</v>
      </c>
      <c r="K92" s="30">
        <f>INDEX(postes_1[x],MATCH(J92,postes_1[CODNAT],0))</f>
        <v>681166.95000000298</v>
      </c>
      <c r="L92" s="30">
        <f>INDEX(postes_1[y],MATCH(J92,postes_1[CODNAT],0))</f>
        <v>6328896.3499999996</v>
      </c>
      <c r="M92" s="30">
        <f t="array" ref="M92">SQRT(MIN((K92-Lines[x_debut])*(K92-Lines[x_debut])+(L92-Lines[y_debut])*(L92-Lines[y_debut])))</f>
        <v>38602.733968658169</v>
      </c>
      <c r="N92" s="30">
        <f t="array" ref="N92">SQRT(MIN((K92-Lines[x_fin])*(K92-Lines[x_fin])+(L92-Lines[y_fin])*(L92-Lines[y_fin])))</f>
        <v>3265.111186967682</v>
      </c>
      <c r="O92" s="30" t="str">
        <f t="array" ref="O92">INDEX(Lines[codeNat_debut],MATCH(M92,SQRT((K92-Lines[x_debut])*(K92-Lines[x_debut])+(L92-Lines[y_debut])*(L92-Lines[y_debut])),0))</f>
        <v>O.CHA</v>
      </c>
      <c r="P92" s="30" t="str">
        <f t="array" ref="P92">INDEX(Lines[codeNat_fin],MATCH(N92,SQRT((K92-Lines[x_fin])*(K92-Lines[x_fin])+(L92-Lines[y_fin])*(L92-Lines[y_fin])),0))</f>
        <v>SSVIC</v>
      </c>
      <c r="Q92" s="30">
        <f t="array" ref="Q92">SQRT(MIN((F92-Lines[x_debut])*(F92-Lines[x_debut])+(G92-Lines[y_debut])*(G92-Lines[y_debut])))</f>
        <v>35470.768941391674</v>
      </c>
      <c r="R92" s="30">
        <f t="array" ref="R92">SQRT(MIN((F92-Lines[x_fin])*(F92-Lines[x_fin])+(G92-Lines[y_fin])*(G92-Lines[y_fin])))</f>
        <v>5865.7732736639809</v>
      </c>
      <c r="S92" s="30" t="str">
        <f t="array" ref="S92">INDEX(Lines[codeNat_debut],MATCH(Q92,SQRT((F92-Lines[x_debut])*(F92-Lines[x_debut])+(G92-Lines[y_debut])*(G92-Lines[y_debut])),0))</f>
        <v>O.CHA</v>
      </c>
      <c r="T92" s="30" t="str">
        <f t="array" ref="T92">INDEX(Lines[codeNat_fin],MATCH(R92,SQRT((F92-Lines[x_fin])*(F92-Lines[x_fin])+(G92-Lines[y_fin])*(G92-Lines[y_fin])),0))</f>
        <v>SSVIC</v>
      </c>
      <c r="U92" s="30">
        <f t="array" ref="U92">MIN(IFERROR(M92:N92,100000),IFERROR(Q92:R92,100000))</f>
        <v>3265.111186967682</v>
      </c>
      <c r="V92" t="str">
        <f t="shared" si="1"/>
        <v>SSVIC</v>
      </c>
    </row>
    <row r="93" spans="1:22">
      <c r="A93" s="9" t="s">
        <v>8683</v>
      </c>
      <c r="B93" s="10" t="s">
        <v>8693</v>
      </c>
      <c r="C93" s="10" t="s">
        <v>4862</v>
      </c>
      <c r="D93" s="10" t="s">
        <v>4862</v>
      </c>
      <c r="E93" s="11">
        <f>MATCH(D93,hydro[LIBELLE_1],0)</f>
        <v>266</v>
      </c>
      <c r="F93" s="33">
        <f>INDEX(hydro[x],Groupes!E93)</f>
        <v>932540.52010215702</v>
      </c>
      <c r="G93" s="33">
        <f>INDEX(hydro[y],Groupes!E93)</f>
        <v>6349928.9657796603</v>
      </c>
      <c r="H93" s="33">
        <f>INDEX(hydro[TENSION_RACCO],Groupes!E93)</f>
        <v>225</v>
      </c>
      <c r="I93" t="str">
        <f>INDEX(hydro[CODNAT_RACCO],Groupes!E93)</f>
        <v>SISTE</v>
      </c>
      <c r="J93" t="s">
        <v>4861</v>
      </c>
      <c r="K93" s="30">
        <f>INDEX(postes_1[x],MATCH(J93,postes_1[CODNAT],0))</f>
        <v>933395.07999999798</v>
      </c>
      <c r="L93" s="30">
        <f>INDEX(postes_1[y],MATCH(J93,postes_1[CODNAT],0))</f>
        <v>6350221.4699999997</v>
      </c>
      <c r="M93" s="30">
        <f t="array" ref="M93">SQRT(MIN((K93-Lines[x_debut])*(K93-Lines[x_debut])+(L93-Lines[y_debut])*(L93-Lines[y_debut])))</f>
        <v>16688.69803916759</v>
      </c>
      <c r="N93" s="30">
        <f t="array" ref="N93">SQRT(MIN((K93-Lines[x_fin])*(K93-Lines[x_fin])+(L93-Lines[y_fin])*(L93-Lines[y_fin])))</f>
        <v>0</v>
      </c>
      <c r="O93" s="30" t="str">
        <f t="array" ref="O93">INDEX(Lines[codeNat_debut],MATCH(M93,SQRT((K93-Lines[x_debut])*(K93-Lines[x_debut])+(L93-Lines[y_debut])*(L93-Lines[y_debut])),0))</f>
        <v>SSAUB</v>
      </c>
      <c r="P93" s="30" t="str">
        <f t="array" ref="P93">INDEX(Lines[codeNat_fin],MATCH(N93,SQRT((K93-Lines[x_fin])*(K93-Lines[x_fin])+(L93-Lines[y_fin])*(L93-Lines[y_fin])),0))</f>
        <v>SISTE</v>
      </c>
      <c r="Q93" s="30">
        <f t="array" ref="Q93">SQRT(MIN((F93-Lines[x_debut])*(F93-Lines[x_debut])+(G93-Lines[y_debut])*(G93-Lines[y_debut])))</f>
        <v>16809.335723341675</v>
      </c>
      <c r="R93" s="30">
        <f t="array" ref="R93">SQRT(MIN((F93-Lines[x_fin])*(F93-Lines[x_fin])+(G93-Lines[y_fin])*(G93-Lines[y_fin])))</f>
        <v>903.23382239281943</v>
      </c>
      <c r="S93" s="30" t="str">
        <f t="array" ref="S93">INDEX(Lines[codeNat_debut],MATCH(Q93,SQRT((F93-Lines[x_debut])*(F93-Lines[x_debut])+(G93-Lines[y_debut])*(G93-Lines[y_debut])),0))</f>
        <v>SSAUB</v>
      </c>
      <c r="T93" s="30" t="str">
        <f t="array" ref="T93">INDEX(Lines[codeNat_fin],MATCH(R93,SQRT((F93-Lines[x_fin])*(F93-Lines[x_fin])+(G93-Lines[y_fin])*(G93-Lines[y_fin])),0))</f>
        <v>SISTE</v>
      </c>
      <c r="U93" s="30">
        <f t="array" ref="U93">MIN(IFERROR(M93:N93,100000),IFERROR(Q93:R93,100000))</f>
        <v>0</v>
      </c>
      <c r="V93" t="str">
        <f t="shared" si="1"/>
        <v>SISTE</v>
      </c>
    </row>
    <row r="94" spans="1:22">
      <c r="A94" s="12" t="s">
        <v>8683</v>
      </c>
      <c r="B94" s="13" t="s">
        <v>8694</v>
      </c>
      <c r="C94" s="13" t="s">
        <v>4862</v>
      </c>
      <c r="D94" s="13" t="s">
        <v>4862</v>
      </c>
      <c r="E94" s="11">
        <f>MATCH(D94,hydro[LIBELLE_1],0)</f>
        <v>266</v>
      </c>
      <c r="F94" s="33">
        <f>INDEX(hydro[x],Groupes!E94)</f>
        <v>932540.52010215702</v>
      </c>
      <c r="G94" s="33">
        <f>INDEX(hydro[y],Groupes!E94)</f>
        <v>6349928.9657796603</v>
      </c>
      <c r="H94" s="33">
        <f>INDEX(hydro[TENSION_RACCO],Groupes!E94)</f>
        <v>225</v>
      </c>
      <c r="I94" t="str">
        <f>INDEX(hydro[CODNAT_RACCO],Groupes!E94)</f>
        <v>SISTE</v>
      </c>
      <c r="J94" t="s">
        <v>4861</v>
      </c>
      <c r="K94" s="30">
        <f>INDEX(postes_1[x],MATCH(J94,postes_1[CODNAT],0))</f>
        <v>933395.07999999798</v>
      </c>
      <c r="L94" s="30">
        <f>INDEX(postes_1[y],MATCH(J94,postes_1[CODNAT],0))</f>
        <v>6350221.4699999997</v>
      </c>
      <c r="M94" s="30">
        <f t="array" ref="M94">SQRT(MIN((K94-Lines[x_debut])*(K94-Lines[x_debut])+(L94-Lines[y_debut])*(L94-Lines[y_debut])))</f>
        <v>16688.69803916759</v>
      </c>
      <c r="N94" s="30">
        <f t="array" ref="N94">SQRT(MIN((K94-Lines[x_fin])*(K94-Lines[x_fin])+(L94-Lines[y_fin])*(L94-Lines[y_fin])))</f>
        <v>0</v>
      </c>
      <c r="O94" s="30" t="str">
        <f t="array" ref="O94">INDEX(Lines[codeNat_debut],MATCH(M94,SQRT((K94-Lines[x_debut])*(K94-Lines[x_debut])+(L94-Lines[y_debut])*(L94-Lines[y_debut])),0))</f>
        <v>SSAUB</v>
      </c>
      <c r="P94" s="30" t="str">
        <f t="array" ref="P94">INDEX(Lines[codeNat_fin],MATCH(N94,SQRT((K94-Lines[x_fin])*(K94-Lines[x_fin])+(L94-Lines[y_fin])*(L94-Lines[y_fin])),0))</f>
        <v>SISTE</v>
      </c>
      <c r="Q94" s="30">
        <f t="array" ref="Q94">SQRT(MIN((F94-Lines[x_debut])*(F94-Lines[x_debut])+(G94-Lines[y_debut])*(G94-Lines[y_debut])))</f>
        <v>16809.335723341675</v>
      </c>
      <c r="R94" s="30">
        <f t="array" ref="R94">SQRT(MIN((F94-Lines[x_fin])*(F94-Lines[x_fin])+(G94-Lines[y_fin])*(G94-Lines[y_fin])))</f>
        <v>903.23382239281943</v>
      </c>
      <c r="S94" s="30" t="str">
        <f t="array" ref="S94">INDEX(Lines[codeNat_debut],MATCH(Q94,SQRT((F94-Lines[x_debut])*(F94-Lines[x_debut])+(G94-Lines[y_debut])*(G94-Lines[y_debut])),0))</f>
        <v>SSAUB</v>
      </c>
      <c r="T94" s="30" t="str">
        <f t="array" ref="T94">INDEX(Lines[codeNat_fin],MATCH(R94,SQRT((F94-Lines[x_fin])*(F94-Lines[x_fin])+(G94-Lines[y_fin])*(G94-Lines[y_fin])),0))</f>
        <v>SISTE</v>
      </c>
      <c r="U94" s="30">
        <f t="array" ref="U94">MIN(IFERROR(M94:N94,100000),IFERROR(Q94:R94,100000))</f>
        <v>0</v>
      </c>
      <c r="V94" t="str">
        <f t="shared" si="1"/>
        <v>SISTE</v>
      </c>
    </row>
    <row r="95" spans="1:22">
      <c r="A95" s="9" t="s">
        <v>8683</v>
      </c>
      <c r="B95" s="10" t="s">
        <v>8695</v>
      </c>
      <c r="C95" s="10" t="s">
        <v>7728</v>
      </c>
      <c r="D95" s="10" t="s">
        <v>7728</v>
      </c>
      <c r="E95" s="11">
        <f>MATCH(D95,hydro[LIBELLE_1],0)</f>
        <v>165</v>
      </c>
      <c r="F95" s="33">
        <f>INDEX(hydro[x],Groupes!E95)</f>
        <v>1000149.45540935</v>
      </c>
      <c r="G95" s="33">
        <f>INDEX(hydro[y],Groupes!E95)</f>
        <v>6468767.4249881096</v>
      </c>
      <c r="H95" s="33">
        <f>INDEX(hydro[TENSION_RACCO],Groupes!E95)</f>
        <v>225</v>
      </c>
      <c r="I95" t="str">
        <f>INDEX(hydro[CODNAT_RACCO],Groupes!E95)</f>
        <v>C.AVR</v>
      </c>
      <c r="J95" t="s">
        <v>2377</v>
      </c>
      <c r="K95" s="30">
        <f>INDEX(postes_1[x],MATCH(J95,postes_1[CODNAT],0))</f>
        <v>991633.61999999697</v>
      </c>
      <c r="L95" s="30">
        <f>INDEX(postes_1[y],MATCH(J95,postes_1[CODNAT],0))</f>
        <v>6464356.9900000002</v>
      </c>
      <c r="M95" s="30">
        <f t="array" ref="M95">SQRT(MIN((K95-Lines[x_debut])*(K95-Lines[x_debut])+(L95-Lines[y_debut])*(L95-Lines[y_debut])))</f>
        <v>596.8152110108706</v>
      </c>
      <c r="N95" s="30">
        <f t="array" ref="N95">SQRT(MIN((K95-Lines[x_fin])*(K95-Lines[x_fin])+(L95-Lines[y_fin])*(L95-Lines[y_fin])))</f>
        <v>10285.268991544106</v>
      </c>
      <c r="O95" s="30" t="str">
        <f t="array" ref="O95">INDEX(Lines[codeNat_debut],MATCH(M95,SQRT((K95-Lines[x_debut])*(K95-Lines[x_debut])+(L95-Lines[y_debut])*(L95-Lines[y_debut])),0))</f>
        <v>AUSSO</v>
      </c>
      <c r="P95" s="30" t="str">
        <f t="array" ref="P95">INDEX(Lines[codeNat_fin],MATCH(N95,SQRT((K95-Lines[x_fin])*(K95-Lines[x_fin])+(L95-Lines[y_fin])*(L95-Lines[y_fin])),0))</f>
        <v>P.AND</v>
      </c>
      <c r="Q95" s="30">
        <f t="array" ref="Q95">SQRT(MIN((F95-Lines[x_debut])*(F95-Lines[x_debut])+(G95-Lines[y_debut])*(G95-Lines[y_debut])))</f>
        <v>10097.301815170435</v>
      </c>
      <c r="R95" s="30">
        <f t="array" ref="R95">SQRT(MIN((F95-Lines[x_fin])*(F95-Lines[x_fin])+(G95-Lines[y_fin])*(G95-Lines[y_fin])))</f>
        <v>19617.5622728323</v>
      </c>
      <c r="S95" s="30" t="str">
        <f t="array" ref="S95">INDEX(Lines[codeNat_debut],MATCH(Q95,SQRT((F95-Lines[x_debut])*(F95-Lines[x_debut])+(G95-Lines[y_debut])*(G95-Lines[y_debut])),0))</f>
        <v>AUSSO</v>
      </c>
      <c r="T95" s="30" t="str">
        <f t="array" ref="T95">INDEX(Lines[codeNat_fin],MATCH(R95,SQRT((F95-Lines[x_fin])*(F95-Lines[x_fin])+(G95-Lines[y_fin])*(G95-Lines[y_fin])),0))</f>
        <v>P.AND</v>
      </c>
      <c r="U95" s="30">
        <f t="array" ref="U95">MIN(IFERROR(M95:N95,100000),IFERROR(Q95:R95,100000))</f>
        <v>596.8152110108706</v>
      </c>
      <c r="V95" t="str">
        <f t="shared" si="1"/>
        <v>AUSSO</v>
      </c>
    </row>
    <row r="96" spans="1:22">
      <c r="A96" s="12" t="s">
        <v>8683</v>
      </c>
      <c r="B96" s="13" t="s">
        <v>8696</v>
      </c>
      <c r="C96" s="13" t="s">
        <v>7728</v>
      </c>
      <c r="D96" s="13" t="s">
        <v>7728</v>
      </c>
      <c r="E96" s="11">
        <f>MATCH(D96,hydro[LIBELLE_1],0)</f>
        <v>165</v>
      </c>
      <c r="F96" s="33">
        <f>INDEX(hydro[x],Groupes!E96)</f>
        <v>1000149.45540935</v>
      </c>
      <c r="G96" s="33">
        <f>INDEX(hydro[y],Groupes!E96)</f>
        <v>6468767.4249881096</v>
      </c>
      <c r="H96" s="33">
        <f>INDEX(hydro[TENSION_RACCO],Groupes!E96)</f>
        <v>225</v>
      </c>
      <c r="I96" t="str">
        <f>INDEX(hydro[CODNAT_RACCO],Groupes!E96)</f>
        <v>C.AVR</v>
      </c>
      <c r="J96" t="s">
        <v>2377</v>
      </c>
      <c r="K96" s="30">
        <f>INDEX(postes_1[x],MATCH(J96,postes_1[CODNAT],0))</f>
        <v>991633.61999999697</v>
      </c>
      <c r="L96" s="30">
        <f>INDEX(postes_1[y],MATCH(J96,postes_1[CODNAT],0))</f>
        <v>6464356.9900000002</v>
      </c>
      <c r="M96" s="30">
        <f t="array" ref="M96">SQRT(MIN((K96-Lines[x_debut])*(K96-Lines[x_debut])+(L96-Lines[y_debut])*(L96-Lines[y_debut])))</f>
        <v>596.8152110108706</v>
      </c>
      <c r="N96" s="30">
        <f t="array" ref="N96">SQRT(MIN((K96-Lines[x_fin])*(K96-Lines[x_fin])+(L96-Lines[y_fin])*(L96-Lines[y_fin])))</f>
        <v>10285.268991544106</v>
      </c>
      <c r="O96" s="30" t="str">
        <f t="array" ref="O96">INDEX(Lines[codeNat_debut],MATCH(M96,SQRT((K96-Lines[x_debut])*(K96-Lines[x_debut])+(L96-Lines[y_debut])*(L96-Lines[y_debut])),0))</f>
        <v>AUSSO</v>
      </c>
      <c r="P96" s="30" t="str">
        <f t="array" ref="P96">INDEX(Lines[codeNat_fin],MATCH(N96,SQRT((K96-Lines[x_fin])*(K96-Lines[x_fin])+(L96-Lines[y_fin])*(L96-Lines[y_fin])),0))</f>
        <v>P.AND</v>
      </c>
      <c r="Q96" s="30">
        <f t="array" ref="Q96">SQRT(MIN((F96-Lines[x_debut])*(F96-Lines[x_debut])+(G96-Lines[y_debut])*(G96-Lines[y_debut])))</f>
        <v>10097.301815170435</v>
      </c>
      <c r="R96" s="30">
        <f t="array" ref="R96">SQRT(MIN((F96-Lines[x_fin])*(F96-Lines[x_fin])+(G96-Lines[y_fin])*(G96-Lines[y_fin])))</f>
        <v>19617.5622728323</v>
      </c>
      <c r="S96" s="30" t="str">
        <f t="array" ref="S96">INDEX(Lines[codeNat_debut],MATCH(Q96,SQRT((F96-Lines[x_debut])*(F96-Lines[x_debut])+(G96-Lines[y_debut])*(G96-Lines[y_debut])),0))</f>
        <v>AUSSO</v>
      </c>
      <c r="T96" s="30" t="str">
        <f t="array" ref="T96">INDEX(Lines[codeNat_fin],MATCH(R96,SQRT((F96-Lines[x_fin])*(F96-Lines[x_fin])+(G96-Lines[y_fin])*(G96-Lines[y_fin])),0))</f>
        <v>P.AND</v>
      </c>
      <c r="U96" s="30">
        <f t="array" ref="U96">MIN(IFERROR(M96:N96,100000),IFERROR(Q96:R96,100000))</f>
        <v>596.8152110108706</v>
      </c>
      <c r="V96" t="str">
        <f t="shared" si="1"/>
        <v>AUSSO</v>
      </c>
    </row>
    <row r="97" spans="1:22">
      <c r="A97" s="9" t="s">
        <v>8697</v>
      </c>
      <c r="B97" s="10" t="s">
        <v>8698</v>
      </c>
      <c r="C97" s="10" t="s">
        <v>2057</v>
      </c>
      <c r="D97" s="10" t="s">
        <v>2057</v>
      </c>
      <c r="E97" s="11">
        <f>MATCH(D97,nucleaire[LIBELLE],0)</f>
        <v>6</v>
      </c>
      <c r="F97" s="33">
        <f>INDEX(nucleaire[x],Groupes!E97)</f>
        <v>686369.01493749197</v>
      </c>
      <c r="G97" s="33">
        <f>INDEX(nucleaire[y],Groupes!E97)</f>
        <v>6714345.5981552303</v>
      </c>
      <c r="H97" s="33">
        <f>INDEX(nucleaire[TENSION_RACCO],Groupes!E97)</f>
        <v>400</v>
      </c>
      <c r="I97" t="str">
        <f>INDEX(nucleaire[CODNAT_RACCO],Groupes!E97)</f>
        <v>BVIL7</v>
      </c>
      <c r="J97" t="s">
        <v>8367</v>
      </c>
      <c r="K97" s="30">
        <f>INDEX(postes_1[x],MATCH(J97,postes_1[CODNAT],0))</f>
        <v>690586.65999999596</v>
      </c>
      <c r="L97" s="30">
        <f>INDEX(postes_1[y],MATCH(J97,postes_1[CODNAT],0))</f>
        <v>6712303.5899999999</v>
      </c>
      <c r="M97" s="30">
        <f t="array" ref="M97">SQRT(MIN((K97-Lines[x_debut])*(K97-Lines[x_debut])+(L97-Lines[y_debut])*(L97-Lines[y_debut])))</f>
        <v>609.64100337776949</v>
      </c>
      <c r="N97" s="30">
        <f t="array" ref="N97">SQRT(MIN((K97-Lines[x_fin])*(K97-Lines[x_fin])+(L97-Lines[y_fin])*(L97-Lines[y_fin])))</f>
        <v>609.64100337776949</v>
      </c>
      <c r="O97" s="30" t="str">
        <f t="array" ref="O97">INDEX(Lines[codeNat_debut],MATCH(M97,SQRT((K97-Lines[x_debut])*(K97-Lines[x_debut])+(L97-Lines[y_debut])*(L97-Lines[y_debut])),0))</f>
        <v>GAUGL</v>
      </c>
      <c r="P97" s="30" t="str">
        <f t="array" ref="P97">INDEX(Lines[codeNat_fin],MATCH(N97,SQRT((K97-Lines[x_fin])*(K97-Lines[x_fin])+(L97-Lines[y_fin])*(L97-Lines[y_fin])),0))</f>
        <v>GAUGL</v>
      </c>
      <c r="Q97" s="30">
        <f t="array" ref="Q97">SQRT(MIN((F97-Lines[x_debut])*(F97-Lines[x_debut])+(G97-Lines[y_debut])*(G97-Lines[y_debut])))</f>
        <v>4629.0716286037077</v>
      </c>
      <c r="R97" s="30">
        <f t="array" ref="R97">SQRT(MIN((F97-Lines[x_fin])*(F97-Lines[x_fin])+(G97-Lines[y_fin])*(G97-Lines[y_fin])))</f>
        <v>4629.0716286037077</v>
      </c>
      <c r="S97" s="30" t="str">
        <f t="array" ref="S97">INDEX(Lines[codeNat_debut],MATCH(Q97,SQRT((F97-Lines[x_debut])*(F97-Lines[x_debut])+(G97-Lines[y_debut])*(G97-Lines[y_debut])),0))</f>
        <v>GAUGL</v>
      </c>
      <c r="T97" s="30" t="str">
        <f t="array" ref="T97">INDEX(Lines[codeNat_fin],MATCH(R97,SQRT((F97-Lines[x_fin])*(F97-Lines[x_fin])+(G97-Lines[y_fin])*(G97-Lines[y_fin])),0))</f>
        <v>GAUGL</v>
      </c>
      <c r="U97" s="30">
        <f t="array" ref="U97">MIN(IFERROR(M97:N97,100000),IFERROR(Q97:R97,100000))</f>
        <v>609.64100337776949</v>
      </c>
      <c r="V97" t="str">
        <f t="shared" si="1"/>
        <v>GAUGL</v>
      </c>
    </row>
    <row r="98" spans="1:22">
      <c r="A98" s="12" t="s">
        <v>8697</v>
      </c>
      <c r="B98" s="13" t="s">
        <v>8699</v>
      </c>
      <c r="C98" s="13" t="s">
        <v>2057</v>
      </c>
      <c r="D98" s="13" t="s">
        <v>2057</v>
      </c>
      <c r="E98" s="11">
        <f>MATCH(D98,nucleaire[LIBELLE],0)</f>
        <v>6</v>
      </c>
      <c r="F98" s="33">
        <f>INDEX(nucleaire[x],Groupes!E98)</f>
        <v>686369.01493749197</v>
      </c>
      <c r="G98" s="33">
        <f>INDEX(nucleaire[y],Groupes!E98)</f>
        <v>6714345.5981552303</v>
      </c>
      <c r="H98" s="33">
        <f>INDEX(nucleaire[TENSION_RACCO],Groupes!E98)</f>
        <v>400</v>
      </c>
      <c r="I98" t="str">
        <f>INDEX(nucleaire[CODNAT_RACCO],Groupes!E98)</f>
        <v>BVIL7</v>
      </c>
      <c r="J98" t="s">
        <v>8367</v>
      </c>
      <c r="K98" s="30">
        <f>INDEX(postes_1[x],MATCH(J98,postes_1[CODNAT],0))</f>
        <v>690586.65999999596</v>
      </c>
      <c r="L98" s="30">
        <f>INDEX(postes_1[y],MATCH(J98,postes_1[CODNAT],0))</f>
        <v>6712303.5899999999</v>
      </c>
      <c r="M98" s="30">
        <f t="array" ref="M98">SQRT(MIN((K98-Lines[x_debut])*(K98-Lines[x_debut])+(L98-Lines[y_debut])*(L98-Lines[y_debut])))</f>
        <v>609.64100337776949</v>
      </c>
      <c r="N98" s="30">
        <f t="array" ref="N98">SQRT(MIN((K98-Lines[x_fin])*(K98-Lines[x_fin])+(L98-Lines[y_fin])*(L98-Lines[y_fin])))</f>
        <v>609.64100337776949</v>
      </c>
      <c r="O98" s="30" t="str">
        <f t="array" ref="O98">INDEX(Lines[codeNat_debut],MATCH(M98,SQRT((K98-Lines[x_debut])*(K98-Lines[x_debut])+(L98-Lines[y_debut])*(L98-Lines[y_debut])),0))</f>
        <v>GAUGL</v>
      </c>
      <c r="P98" s="30" t="str">
        <f t="array" ref="P98">INDEX(Lines[codeNat_fin],MATCH(N98,SQRT((K98-Lines[x_fin])*(K98-Lines[x_fin])+(L98-Lines[y_fin])*(L98-Lines[y_fin])),0))</f>
        <v>GAUGL</v>
      </c>
      <c r="Q98" s="30">
        <f t="array" ref="Q98">SQRT(MIN((F98-Lines[x_debut])*(F98-Lines[x_debut])+(G98-Lines[y_debut])*(G98-Lines[y_debut])))</f>
        <v>4629.0716286037077</v>
      </c>
      <c r="R98" s="30">
        <f t="array" ref="R98">SQRT(MIN((F98-Lines[x_fin])*(F98-Lines[x_fin])+(G98-Lines[y_fin])*(G98-Lines[y_fin])))</f>
        <v>4629.0716286037077</v>
      </c>
      <c r="S98" s="30" t="str">
        <f t="array" ref="S98">INDEX(Lines[codeNat_debut],MATCH(Q98,SQRT((F98-Lines[x_debut])*(F98-Lines[x_debut])+(G98-Lines[y_debut])*(G98-Lines[y_debut])),0))</f>
        <v>GAUGL</v>
      </c>
      <c r="T98" s="30" t="str">
        <f t="array" ref="T98">INDEX(Lines[codeNat_fin],MATCH(R98,SQRT((F98-Lines[x_fin])*(F98-Lines[x_fin])+(G98-Lines[y_fin])*(G98-Lines[y_fin])),0))</f>
        <v>GAUGL</v>
      </c>
      <c r="U98" s="30">
        <f t="array" ref="U98">MIN(IFERROR(M98:N98,100000),IFERROR(Q98:R98,100000))</f>
        <v>609.64100337776949</v>
      </c>
      <c r="V98" t="str">
        <f t="shared" si="1"/>
        <v>GAUGL</v>
      </c>
    </row>
    <row r="99" spans="1:22">
      <c r="A99" s="9" t="s">
        <v>8697</v>
      </c>
      <c r="B99" s="10" t="s">
        <v>8700</v>
      </c>
      <c r="C99" s="10" t="s">
        <v>8784</v>
      </c>
      <c r="D99" s="10" t="s">
        <v>4940</v>
      </c>
      <c r="E99" s="11">
        <f>MATCH(D99,nucleaire[LIBELLE],0)</f>
        <v>11</v>
      </c>
      <c r="F99" s="33">
        <f>INDEX(nucleaire[x],Groupes!E99)</f>
        <v>409909.06123253901</v>
      </c>
      <c r="G99" s="33">
        <f>INDEX(nucleaire[y],Groupes!E99)</f>
        <v>6471634.1176440902</v>
      </c>
      <c r="H99" s="33">
        <f>INDEX(nucleaire[TENSION_RACCO],Groupes!E99)</f>
        <v>400</v>
      </c>
      <c r="I99" t="str">
        <f>INDEX(nucleaire[CODNAT_RACCO],Groupes!E99)</f>
        <v>BLAYA</v>
      </c>
      <c r="J99" t="s">
        <v>4939</v>
      </c>
      <c r="K99" s="30">
        <f>INDEX(postes_1[x],MATCH(J99,postes_1[CODNAT],0))</f>
        <v>410104.859999999</v>
      </c>
      <c r="L99" s="30">
        <f>INDEX(postes_1[y],MATCH(J99,postes_1[CODNAT],0))</f>
        <v>6469369.4900000002</v>
      </c>
      <c r="M99" s="30">
        <f t="array" ref="M99">SQRT(MIN((K99-Lines[x_debut])*(K99-Lines[x_debut])+(L99-Lines[y_debut])*(L99-Lines[y_debut])))</f>
        <v>1485.5810683048646</v>
      </c>
      <c r="N99" s="30">
        <f t="array" ref="N99">SQRT(MIN((K99-Lines[x_fin])*(K99-Lines[x_fin])+(L99-Lines[y_fin])*(L99-Lines[y_fin])))</f>
        <v>29822.172055276606</v>
      </c>
      <c r="O99" s="30" t="str">
        <f t="array" ref="O99">INDEX(Lines[codeNat_debut],MATCH(M99,SQRT((K99-Lines[x_debut])*(K99-Lines[x_debut])+(L99-Lines[y_debut])*(L99-Lines[y_debut])),0))</f>
        <v>BRAUD</v>
      </c>
      <c r="P99" s="30" t="str">
        <f t="array" ref="P99">INDEX(Lines[codeNat_fin],MATCH(N99,SQRT((K99-Lines[x_fin])*(K99-Lines[x_fin])+(L99-Lines[y_fin])*(L99-Lines[y_fin])),0))</f>
        <v>CUBNE</v>
      </c>
      <c r="Q99" s="30">
        <f t="array" ref="Q99">SQRT(MIN((F99-Lines[x_debut])*(F99-Lines[x_debut])+(G99-Lines[y_debut])*(G99-Lines[y_debut])))</f>
        <v>3076.6024259776104</v>
      </c>
      <c r="R99" s="30">
        <f t="array" ref="R99">SQRT(MIN((F99-Lines[x_fin])*(F99-Lines[x_fin])+(G99-Lines[y_fin])*(G99-Lines[y_fin])))</f>
        <v>31685.797908583463</v>
      </c>
      <c r="S99" s="30" t="str">
        <f t="array" ref="S99">INDEX(Lines[codeNat_debut],MATCH(Q99,SQRT((F99-Lines[x_debut])*(F99-Lines[x_debut])+(G99-Lines[y_debut])*(G99-Lines[y_debut])),0))</f>
        <v>BRAUD</v>
      </c>
      <c r="T99" s="30" t="str">
        <f t="array" ref="T99">INDEX(Lines[codeNat_fin],MATCH(R99,SQRT((F99-Lines[x_fin])*(F99-Lines[x_fin])+(G99-Lines[y_fin])*(G99-Lines[y_fin])),0))</f>
        <v>CUBNE</v>
      </c>
      <c r="U99" s="30">
        <f t="array" ref="U99">MIN(IFERROR(M99:N99,100000),IFERROR(Q99:R99,100000))</f>
        <v>1485.5810683048646</v>
      </c>
      <c r="V99" t="str">
        <f t="shared" si="1"/>
        <v>BRAUD</v>
      </c>
    </row>
    <row r="100" spans="1:22">
      <c r="A100" s="12" t="s">
        <v>8697</v>
      </c>
      <c r="B100" s="13" t="s">
        <v>8701</v>
      </c>
      <c r="C100" s="13" t="s">
        <v>8784</v>
      </c>
      <c r="D100" s="10" t="s">
        <v>4940</v>
      </c>
      <c r="E100" s="11">
        <f>MATCH(D100,nucleaire[LIBELLE],0)</f>
        <v>11</v>
      </c>
      <c r="F100" s="33">
        <f>INDEX(nucleaire[x],Groupes!E100)</f>
        <v>409909.06123253901</v>
      </c>
      <c r="G100" s="33">
        <f>INDEX(nucleaire[y],Groupes!E100)</f>
        <v>6471634.1176440902</v>
      </c>
      <c r="H100" s="33">
        <f>INDEX(nucleaire[TENSION_RACCO],Groupes!E100)</f>
        <v>400</v>
      </c>
      <c r="I100" t="str">
        <f>INDEX(nucleaire[CODNAT_RACCO],Groupes!E100)</f>
        <v>BLAYA</v>
      </c>
      <c r="J100" t="s">
        <v>4939</v>
      </c>
      <c r="K100" s="30">
        <f>INDEX(postes_1[x],MATCH(J100,postes_1[CODNAT],0))</f>
        <v>410104.859999999</v>
      </c>
      <c r="L100" s="30">
        <f>INDEX(postes_1[y],MATCH(J100,postes_1[CODNAT],0))</f>
        <v>6469369.4900000002</v>
      </c>
      <c r="M100" s="30">
        <f t="array" ref="M100">SQRT(MIN((K100-Lines[x_debut])*(K100-Lines[x_debut])+(L100-Lines[y_debut])*(L100-Lines[y_debut])))</f>
        <v>1485.5810683048646</v>
      </c>
      <c r="N100" s="30">
        <f t="array" ref="N100">SQRT(MIN((K100-Lines[x_fin])*(K100-Lines[x_fin])+(L100-Lines[y_fin])*(L100-Lines[y_fin])))</f>
        <v>29822.172055276606</v>
      </c>
      <c r="O100" s="30" t="str">
        <f t="array" ref="O100">INDEX(Lines[codeNat_debut],MATCH(M100,SQRT((K100-Lines[x_debut])*(K100-Lines[x_debut])+(L100-Lines[y_debut])*(L100-Lines[y_debut])),0))</f>
        <v>BRAUD</v>
      </c>
      <c r="P100" s="30" t="str">
        <f t="array" ref="P100">INDEX(Lines[codeNat_fin],MATCH(N100,SQRT((K100-Lines[x_fin])*(K100-Lines[x_fin])+(L100-Lines[y_fin])*(L100-Lines[y_fin])),0))</f>
        <v>CUBNE</v>
      </c>
      <c r="Q100" s="30">
        <f t="array" ref="Q100">SQRT(MIN((F100-Lines[x_debut])*(F100-Lines[x_debut])+(G100-Lines[y_debut])*(G100-Lines[y_debut])))</f>
        <v>3076.6024259776104</v>
      </c>
      <c r="R100" s="30">
        <f t="array" ref="R100">SQRT(MIN((F100-Lines[x_fin])*(F100-Lines[x_fin])+(G100-Lines[y_fin])*(G100-Lines[y_fin])))</f>
        <v>31685.797908583463</v>
      </c>
      <c r="S100" s="30" t="str">
        <f t="array" ref="S100">INDEX(Lines[codeNat_debut],MATCH(Q100,SQRT((F100-Lines[x_debut])*(F100-Lines[x_debut])+(G100-Lines[y_debut])*(G100-Lines[y_debut])),0))</f>
        <v>BRAUD</v>
      </c>
      <c r="T100" s="30" t="str">
        <f t="array" ref="T100">INDEX(Lines[codeNat_fin],MATCH(R100,SQRT((F100-Lines[x_fin])*(F100-Lines[x_fin])+(G100-Lines[y_fin])*(G100-Lines[y_fin])),0))</f>
        <v>CUBNE</v>
      </c>
      <c r="U100" s="30">
        <f t="array" ref="U100">MIN(IFERROR(M100:N100,100000),IFERROR(Q100:R100,100000))</f>
        <v>1485.5810683048646</v>
      </c>
      <c r="V100" t="str">
        <f t="shared" si="1"/>
        <v>BRAUD</v>
      </c>
    </row>
    <row r="101" spans="1:22">
      <c r="A101" s="9" t="s">
        <v>8697</v>
      </c>
      <c r="B101" s="10" t="s">
        <v>8702</v>
      </c>
      <c r="C101" s="10" t="s">
        <v>8784</v>
      </c>
      <c r="D101" s="10" t="s">
        <v>4940</v>
      </c>
      <c r="E101" s="11">
        <f>MATCH(D101,nucleaire[LIBELLE],0)</f>
        <v>11</v>
      </c>
      <c r="F101" s="33">
        <f>INDEX(nucleaire[x],Groupes!E101)</f>
        <v>409909.06123253901</v>
      </c>
      <c r="G101" s="33">
        <f>INDEX(nucleaire[y],Groupes!E101)</f>
        <v>6471634.1176440902</v>
      </c>
      <c r="H101" s="33">
        <f>INDEX(nucleaire[TENSION_RACCO],Groupes!E101)</f>
        <v>400</v>
      </c>
      <c r="I101" t="str">
        <f>INDEX(nucleaire[CODNAT_RACCO],Groupes!E101)</f>
        <v>BLAYA</v>
      </c>
      <c r="J101" t="s">
        <v>4939</v>
      </c>
      <c r="K101" s="30">
        <f>INDEX(postes_1[x],MATCH(J101,postes_1[CODNAT],0))</f>
        <v>410104.859999999</v>
      </c>
      <c r="L101" s="30">
        <f>INDEX(postes_1[y],MATCH(J101,postes_1[CODNAT],0))</f>
        <v>6469369.4900000002</v>
      </c>
      <c r="M101" s="30">
        <f t="array" ref="M101">SQRT(MIN((K101-Lines[x_debut])*(K101-Lines[x_debut])+(L101-Lines[y_debut])*(L101-Lines[y_debut])))</f>
        <v>1485.5810683048646</v>
      </c>
      <c r="N101" s="30">
        <f t="array" ref="N101">SQRT(MIN((K101-Lines[x_fin])*(K101-Lines[x_fin])+(L101-Lines[y_fin])*(L101-Lines[y_fin])))</f>
        <v>29822.172055276606</v>
      </c>
      <c r="O101" s="30" t="str">
        <f t="array" ref="O101">INDEX(Lines[codeNat_debut],MATCH(M101,SQRT((K101-Lines[x_debut])*(K101-Lines[x_debut])+(L101-Lines[y_debut])*(L101-Lines[y_debut])),0))</f>
        <v>BRAUD</v>
      </c>
      <c r="P101" s="30" t="str">
        <f t="array" ref="P101">INDEX(Lines[codeNat_fin],MATCH(N101,SQRT((K101-Lines[x_fin])*(K101-Lines[x_fin])+(L101-Lines[y_fin])*(L101-Lines[y_fin])),0))</f>
        <v>CUBNE</v>
      </c>
      <c r="Q101" s="30">
        <f t="array" ref="Q101">SQRT(MIN((F101-Lines[x_debut])*(F101-Lines[x_debut])+(G101-Lines[y_debut])*(G101-Lines[y_debut])))</f>
        <v>3076.6024259776104</v>
      </c>
      <c r="R101" s="30">
        <f t="array" ref="R101">SQRT(MIN((F101-Lines[x_fin])*(F101-Lines[x_fin])+(G101-Lines[y_fin])*(G101-Lines[y_fin])))</f>
        <v>31685.797908583463</v>
      </c>
      <c r="S101" s="30" t="str">
        <f t="array" ref="S101">INDEX(Lines[codeNat_debut],MATCH(Q101,SQRT((F101-Lines[x_debut])*(F101-Lines[x_debut])+(G101-Lines[y_debut])*(G101-Lines[y_debut])),0))</f>
        <v>BRAUD</v>
      </c>
      <c r="T101" s="30" t="str">
        <f t="array" ref="T101">INDEX(Lines[codeNat_fin],MATCH(R101,SQRT((F101-Lines[x_fin])*(F101-Lines[x_fin])+(G101-Lines[y_fin])*(G101-Lines[y_fin])),0))</f>
        <v>CUBNE</v>
      </c>
      <c r="U101" s="30">
        <f t="array" ref="U101">MIN(IFERROR(M101:N101,100000),IFERROR(Q101:R101,100000))</f>
        <v>1485.5810683048646</v>
      </c>
      <c r="V101" t="str">
        <f t="shared" si="1"/>
        <v>BRAUD</v>
      </c>
    </row>
    <row r="102" spans="1:22">
      <c r="A102" s="12" t="s">
        <v>8697</v>
      </c>
      <c r="B102" s="13" t="s">
        <v>8703</v>
      </c>
      <c r="C102" s="13" t="s">
        <v>8784</v>
      </c>
      <c r="D102" s="10" t="s">
        <v>4940</v>
      </c>
      <c r="E102" s="11">
        <f>MATCH(D102,nucleaire[LIBELLE],0)</f>
        <v>11</v>
      </c>
      <c r="F102" s="33">
        <f>INDEX(nucleaire[x],Groupes!E102)</f>
        <v>409909.06123253901</v>
      </c>
      <c r="G102" s="33">
        <f>INDEX(nucleaire[y],Groupes!E102)</f>
        <v>6471634.1176440902</v>
      </c>
      <c r="H102" s="33">
        <f>INDEX(nucleaire[TENSION_RACCO],Groupes!E102)</f>
        <v>400</v>
      </c>
      <c r="I102" t="str">
        <f>INDEX(nucleaire[CODNAT_RACCO],Groupes!E102)</f>
        <v>BLAYA</v>
      </c>
      <c r="J102" t="s">
        <v>4939</v>
      </c>
      <c r="K102" s="30">
        <f>INDEX(postes_1[x],MATCH(J102,postes_1[CODNAT],0))</f>
        <v>410104.859999999</v>
      </c>
      <c r="L102" s="30">
        <f>INDEX(postes_1[y],MATCH(J102,postes_1[CODNAT],0))</f>
        <v>6469369.4900000002</v>
      </c>
      <c r="M102" s="30">
        <f t="array" ref="M102">SQRT(MIN((K102-Lines[x_debut])*(K102-Lines[x_debut])+(L102-Lines[y_debut])*(L102-Lines[y_debut])))</f>
        <v>1485.5810683048646</v>
      </c>
      <c r="N102" s="30">
        <f t="array" ref="N102">SQRT(MIN((K102-Lines[x_fin])*(K102-Lines[x_fin])+(L102-Lines[y_fin])*(L102-Lines[y_fin])))</f>
        <v>29822.172055276606</v>
      </c>
      <c r="O102" s="30" t="str">
        <f t="array" ref="O102">INDEX(Lines[codeNat_debut],MATCH(M102,SQRT((K102-Lines[x_debut])*(K102-Lines[x_debut])+(L102-Lines[y_debut])*(L102-Lines[y_debut])),0))</f>
        <v>BRAUD</v>
      </c>
      <c r="P102" s="30" t="str">
        <f t="array" ref="P102">INDEX(Lines[codeNat_fin],MATCH(N102,SQRT((K102-Lines[x_fin])*(K102-Lines[x_fin])+(L102-Lines[y_fin])*(L102-Lines[y_fin])),0))</f>
        <v>CUBNE</v>
      </c>
      <c r="Q102" s="30">
        <f t="array" ref="Q102">SQRT(MIN((F102-Lines[x_debut])*(F102-Lines[x_debut])+(G102-Lines[y_debut])*(G102-Lines[y_debut])))</f>
        <v>3076.6024259776104</v>
      </c>
      <c r="R102" s="30">
        <f t="array" ref="R102">SQRT(MIN((F102-Lines[x_fin])*(F102-Lines[x_fin])+(G102-Lines[y_fin])*(G102-Lines[y_fin])))</f>
        <v>31685.797908583463</v>
      </c>
      <c r="S102" s="30" t="str">
        <f t="array" ref="S102">INDEX(Lines[codeNat_debut],MATCH(Q102,SQRT((F102-Lines[x_debut])*(F102-Lines[x_debut])+(G102-Lines[y_debut])*(G102-Lines[y_debut])),0))</f>
        <v>BRAUD</v>
      </c>
      <c r="T102" s="30" t="str">
        <f t="array" ref="T102">INDEX(Lines[codeNat_fin],MATCH(R102,SQRT((F102-Lines[x_fin])*(F102-Lines[x_fin])+(G102-Lines[y_fin])*(G102-Lines[y_fin])),0))</f>
        <v>CUBNE</v>
      </c>
      <c r="U102" s="30">
        <f t="array" ref="U102">MIN(IFERROR(M102:N102,100000),IFERROR(Q102:R102,100000))</f>
        <v>1485.5810683048646</v>
      </c>
      <c r="V102" t="str">
        <f t="shared" si="1"/>
        <v>BRAUD</v>
      </c>
    </row>
    <row r="103" spans="1:22">
      <c r="A103" s="9" t="s">
        <v>8697</v>
      </c>
      <c r="B103" s="10" t="s">
        <v>8704</v>
      </c>
      <c r="C103" s="10" t="s">
        <v>1146</v>
      </c>
      <c r="D103" s="10" t="s">
        <v>1147</v>
      </c>
      <c r="E103" s="11">
        <f>MATCH(D103,nucleaire[LIBELLE],0)</f>
        <v>7</v>
      </c>
      <c r="F103" s="33">
        <f>INDEX(nucleaire[x],Groupes!E103)</f>
        <v>877008.465296607</v>
      </c>
      <c r="G103" s="33">
        <f>INDEX(nucleaire[y],Groupes!E103)</f>
        <v>6525149.4267621599</v>
      </c>
      <c r="H103" s="33">
        <f>INDEX(nucleaire[TENSION_RACCO],Groupes!E103)</f>
        <v>400</v>
      </c>
      <c r="I103" t="str">
        <f>INDEX(nucleaire[CODNAT_RACCO],Groupes!E103)</f>
        <v>BUGEY</v>
      </c>
      <c r="J103" t="s">
        <v>1146</v>
      </c>
      <c r="K103" s="30">
        <f>INDEX(postes_1[x],MATCH(J103,postes_1[CODNAT],0))</f>
        <v>875904.84000000404</v>
      </c>
      <c r="L103" s="30">
        <f>INDEX(postes_1[y],MATCH(J103,postes_1[CODNAT],0))</f>
        <v>6525127.0300000003</v>
      </c>
      <c r="M103" s="30">
        <f t="array" ref="M103">SQRT(MIN((K103-Lines[x_debut])*(K103-Lines[x_debut])+(L103-Lines[y_debut])*(L103-Lines[y_debut])))</f>
        <v>1237.125289737508</v>
      </c>
      <c r="N103" s="30">
        <f t="array" ref="N103">SQRT(MIN((K103-Lines[x_fin])*(K103-Lines[x_fin])+(L103-Lines[y_fin])*(L103-Lines[y_fin])))</f>
        <v>585.13846780361553</v>
      </c>
      <c r="O103" s="30" t="str">
        <f t="array" ref="O103">INDEX(Lines[codeNat_debut],MATCH(M103,SQRT((K103-Lines[x_debut])*(K103-Lines[x_debut])+(L103-Lines[y_debut])*(L103-Lines[y_debut])),0))</f>
        <v>SSV.O</v>
      </c>
      <c r="P103" s="30" t="str">
        <f t="array" ref="P103">INDEX(Lines[codeNat_fin],MATCH(N103,SQRT((K103-Lines[x_fin])*(K103-Lines[x_fin])+(L103-Lines[y_fin])*(L103-Lines[y_fin])),0))</f>
        <v>SSV.E</v>
      </c>
      <c r="Q103" s="30">
        <f t="array" ref="Q103">SQRT(MIN((F103-Lines[x_debut])*(F103-Lines[x_debut])+(G103-Lines[y_debut])*(G103-Lines[y_debut])))</f>
        <v>2012.0691554947036</v>
      </c>
      <c r="R103" s="30">
        <f t="array" ref="R103">SQRT(MIN((F103-Lines[x_fin])*(F103-Lines[x_fin])+(G103-Lines[y_fin])*(G103-Lines[y_fin])))</f>
        <v>1544.8826611640488</v>
      </c>
      <c r="S103" s="30" t="str">
        <f t="array" ref="S103">INDEX(Lines[codeNat_debut],MATCH(Q103,SQRT((F103-Lines[x_debut])*(F103-Lines[x_debut])+(G103-Lines[y_debut])*(G103-Lines[y_debut])),0))</f>
        <v>SSV.O</v>
      </c>
      <c r="T103" s="30" t="str">
        <f t="array" ref="T103">INDEX(Lines[codeNat_fin],MATCH(R103,SQRT((F103-Lines[x_fin])*(F103-Lines[x_fin])+(G103-Lines[y_fin])*(G103-Lines[y_fin])),0))</f>
        <v>SSV.E</v>
      </c>
      <c r="U103" s="30">
        <f t="array" ref="U103">MIN(IFERROR(M103:N103,100000),IFERROR(Q103:R103,100000))</f>
        <v>585.13846780361553</v>
      </c>
      <c r="V103" t="str">
        <f t="shared" si="1"/>
        <v>SSV.E</v>
      </c>
    </row>
    <row r="104" spans="1:22">
      <c r="A104" s="12" t="s">
        <v>8697</v>
      </c>
      <c r="B104" s="13" t="s">
        <v>8705</v>
      </c>
      <c r="C104" s="13" t="s">
        <v>1146</v>
      </c>
      <c r="D104" s="10" t="s">
        <v>1147</v>
      </c>
      <c r="E104" s="11">
        <f>MATCH(D104,nucleaire[LIBELLE],0)</f>
        <v>7</v>
      </c>
      <c r="F104" s="33">
        <f>INDEX(nucleaire[x],Groupes!E104)</f>
        <v>877008.465296607</v>
      </c>
      <c r="G104" s="33">
        <f>INDEX(nucleaire[y],Groupes!E104)</f>
        <v>6525149.4267621599</v>
      </c>
      <c r="H104" s="33">
        <f>INDEX(nucleaire[TENSION_RACCO],Groupes!E104)</f>
        <v>400</v>
      </c>
      <c r="I104" t="str">
        <f>INDEX(nucleaire[CODNAT_RACCO],Groupes!E104)</f>
        <v>BUGEY</v>
      </c>
      <c r="J104" t="s">
        <v>1146</v>
      </c>
      <c r="K104" s="30">
        <f>INDEX(postes_1[x],MATCH(J104,postes_1[CODNAT],0))</f>
        <v>875904.84000000404</v>
      </c>
      <c r="L104" s="30">
        <f>INDEX(postes_1[y],MATCH(J104,postes_1[CODNAT],0))</f>
        <v>6525127.0300000003</v>
      </c>
      <c r="M104" s="30">
        <f t="array" ref="M104">SQRT(MIN((K104-Lines[x_debut])*(K104-Lines[x_debut])+(L104-Lines[y_debut])*(L104-Lines[y_debut])))</f>
        <v>1237.125289737508</v>
      </c>
      <c r="N104" s="30">
        <f t="array" ref="N104">SQRT(MIN((K104-Lines[x_fin])*(K104-Lines[x_fin])+(L104-Lines[y_fin])*(L104-Lines[y_fin])))</f>
        <v>585.13846780361553</v>
      </c>
      <c r="O104" s="30" t="str">
        <f t="array" ref="O104">INDEX(Lines[codeNat_debut],MATCH(M104,SQRT((K104-Lines[x_debut])*(K104-Lines[x_debut])+(L104-Lines[y_debut])*(L104-Lines[y_debut])),0))</f>
        <v>SSV.O</v>
      </c>
      <c r="P104" s="30" t="str">
        <f t="array" ref="P104">INDEX(Lines[codeNat_fin],MATCH(N104,SQRT((K104-Lines[x_fin])*(K104-Lines[x_fin])+(L104-Lines[y_fin])*(L104-Lines[y_fin])),0))</f>
        <v>SSV.E</v>
      </c>
      <c r="Q104" s="30">
        <f t="array" ref="Q104">SQRT(MIN((F104-Lines[x_debut])*(F104-Lines[x_debut])+(G104-Lines[y_debut])*(G104-Lines[y_debut])))</f>
        <v>2012.0691554947036</v>
      </c>
      <c r="R104" s="30">
        <f t="array" ref="R104">SQRT(MIN((F104-Lines[x_fin])*(F104-Lines[x_fin])+(G104-Lines[y_fin])*(G104-Lines[y_fin])))</f>
        <v>1544.8826611640488</v>
      </c>
      <c r="S104" s="30" t="str">
        <f t="array" ref="S104">INDEX(Lines[codeNat_debut],MATCH(Q104,SQRT((F104-Lines[x_debut])*(F104-Lines[x_debut])+(G104-Lines[y_debut])*(G104-Lines[y_debut])),0))</f>
        <v>SSV.O</v>
      </c>
      <c r="T104" s="30" t="str">
        <f t="array" ref="T104">INDEX(Lines[codeNat_fin],MATCH(R104,SQRT((F104-Lines[x_fin])*(F104-Lines[x_fin])+(G104-Lines[y_fin])*(G104-Lines[y_fin])),0))</f>
        <v>SSV.E</v>
      </c>
      <c r="U104" s="30">
        <f t="array" ref="U104">MIN(IFERROR(M104:N104,100000),IFERROR(Q104:R104,100000))</f>
        <v>585.13846780361553</v>
      </c>
      <c r="V104" t="str">
        <f t="shared" si="1"/>
        <v>SSV.E</v>
      </c>
    </row>
    <row r="105" spans="1:22">
      <c r="A105" s="9" t="s">
        <v>8697</v>
      </c>
      <c r="B105" s="10" t="s">
        <v>8706</v>
      </c>
      <c r="C105" s="10" t="s">
        <v>1146</v>
      </c>
      <c r="D105" s="10" t="s">
        <v>1147</v>
      </c>
      <c r="E105" s="11">
        <f>MATCH(D105,nucleaire[LIBELLE],0)</f>
        <v>7</v>
      </c>
      <c r="F105" s="33">
        <f>INDEX(nucleaire[x],Groupes!E105)</f>
        <v>877008.465296607</v>
      </c>
      <c r="G105" s="33">
        <f>INDEX(nucleaire[y],Groupes!E105)</f>
        <v>6525149.4267621599</v>
      </c>
      <c r="H105" s="33">
        <f>INDEX(nucleaire[TENSION_RACCO],Groupes!E105)</f>
        <v>400</v>
      </c>
      <c r="I105" t="str">
        <f>INDEX(nucleaire[CODNAT_RACCO],Groupes!E105)</f>
        <v>BUGEY</v>
      </c>
      <c r="J105" t="s">
        <v>1146</v>
      </c>
      <c r="K105" s="30">
        <f>INDEX(postes_1[x],MATCH(J105,postes_1[CODNAT],0))</f>
        <v>875904.84000000404</v>
      </c>
      <c r="L105" s="30">
        <f>INDEX(postes_1[y],MATCH(J105,postes_1[CODNAT],0))</f>
        <v>6525127.0300000003</v>
      </c>
      <c r="M105" s="30">
        <f t="array" ref="M105">SQRT(MIN((K105-Lines[x_debut])*(K105-Lines[x_debut])+(L105-Lines[y_debut])*(L105-Lines[y_debut])))</f>
        <v>1237.125289737508</v>
      </c>
      <c r="N105" s="30">
        <f t="array" ref="N105">SQRT(MIN((K105-Lines[x_fin])*(K105-Lines[x_fin])+(L105-Lines[y_fin])*(L105-Lines[y_fin])))</f>
        <v>585.13846780361553</v>
      </c>
      <c r="O105" s="30" t="str">
        <f t="array" ref="O105">INDEX(Lines[codeNat_debut],MATCH(M105,SQRT((K105-Lines[x_debut])*(K105-Lines[x_debut])+(L105-Lines[y_debut])*(L105-Lines[y_debut])),0))</f>
        <v>SSV.O</v>
      </c>
      <c r="P105" s="30" t="str">
        <f t="array" ref="P105">INDEX(Lines[codeNat_fin],MATCH(N105,SQRT((K105-Lines[x_fin])*(K105-Lines[x_fin])+(L105-Lines[y_fin])*(L105-Lines[y_fin])),0))</f>
        <v>SSV.E</v>
      </c>
      <c r="Q105" s="30">
        <f t="array" ref="Q105">SQRT(MIN((F105-Lines[x_debut])*(F105-Lines[x_debut])+(G105-Lines[y_debut])*(G105-Lines[y_debut])))</f>
        <v>2012.0691554947036</v>
      </c>
      <c r="R105" s="30">
        <f t="array" ref="R105">SQRT(MIN((F105-Lines[x_fin])*(F105-Lines[x_fin])+(G105-Lines[y_fin])*(G105-Lines[y_fin])))</f>
        <v>1544.8826611640488</v>
      </c>
      <c r="S105" s="30" t="str">
        <f t="array" ref="S105">INDEX(Lines[codeNat_debut],MATCH(Q105,SQRT((F105-Lines[x_debut])*(F105-Lines[x_debut])+(G105-Lines[y_debut])*(G105-Lines[y_debut])),0))</f>
        <v>SSV.O</v>
      </c>
      <c r="T105" s="30" t="str">
        <f t="array" ref="T105">INDEX(Lines[codeNat_fin],MATCH(R105,SQRT((F105-Lines[x_fin])*(F105-Lines[x_fin])+(G105-Lines[y_fin])*(G105-Lines[y_fin])),0))</f>
        <v>SSV.E</v>
      </c>
      <c r="U105" s="30">
        <f t="array" ref="U105">MIN(IFERROR(M105:N105,100000),IFERROR(Q105:R105,100000))</f>
        <v>585.13846780361553</v>
      </c>
      <c r="V105" t="str">
        <f t="shared" si="1"/>
        <v>SSV.E</v>
      </c>
    </row>
    <row r="106" spans="1:22">
      <c r="A106" s="12" t="s">
        <v>8697</v>
      </c>
      <c r="B106" s="13" t="s">
        <v>8707</v>
      </c>
      <c r="C106" s="13" t="s">
        <v>1146</v>
      </c>
      <c r="D106" s="10" t="s">
        <v>1147</v>
      </c>
      <c r="E106" s="11">
        <f>MATCH(D106,nucleaire[LIBELLE],0)</f>
        <v>7</v>
      </c>
      <c r="F106" s="33">
        <f>INDEX(nucleaire[x],Groupes!E106)</f>
        <v>877008.465296607</v>
      </c>
      <c r="G106" s="33">
        <f>INDEX(nucleaire[y],Groupes!E106)</f>
        <v>6525149.4267621599</v>
      </c>
      <c r="H106" s="33">
        <f>INDEX(nucleaire[TENSION_RACCO],Groupes!E106)</f>
        <v>400</v>
      </c>
      <c r="I106" t="str">
        <f>INDEX(nucleaire[CODNAT_RACCO],Groupes!E106)</f>
        <v>BUGEY</v>
      </c>
      <c r="J106" t="s">
        <v>1146</v>
      </c>
      <c r="K106" s="30">
        <f>INDEX(postes_1[x],MATCH(J106,postes_1[CODNAT],0))</f>
        <v>875904.84000000404</v>
      </c>
      <c r="L106" s="30">
        <f>INDEX(postes_1[y],MATCH(J106,postes_1[CODNAT],0))</f>
        <v>6525127.0300000003</v>
      </c>
      <c r="M106" s="30">
        <f t="array" ref="M106">SQRT(MIN((K106-Lines[x_debut])*(K106-Lines[x_debut])+(L106-Lines[y_debut])*(L106-Lines[y_debut])))</f>
        <v>1237.125289737508</v>
      </c>
      <c r="N106" s="30">
        <f t="array" ref="N106">SQRT(MIN((K106-Lines[x_fin])*(K106-Lines[x_fin])+(L106-Lines[y_fin])*(L106-Lines[y_fin])))</f>
        <v>585.13846780361553</v>
      </c>
      <c r="O106" s="30" t="str">
        <f t="array" ref="O106">INDEX(Lines[codeNat_debut],MATCH(M106,SQRT((K106-Lines[x_debut])*(K106-Lines[x_debut])+(L106-Lines[y_debut])*(L106-Lines[y_debut])),0))</f>
        <v>SSV.O</v>
      </c>
      <c r="P106" s="30" t="str">
        <f t="array" ref="P106">INDEX(Lines[codeNat_fin],MATCH(N106,SQRT((K106-Lines[x_fin])*(K106-Lines[x_fin])+(L106-Lines[y_fin])*(L106-Lines[y_fin])),0))</f>
        <v>SSV.E</v>
      </c>
      <c r="Q106" s="30">
        <f t="array" ref="Q106">SQRT(MIN((F106-Lines[x_debut])*(F106-Lines[x_debut])+(G106-Lines[y_debut])*(G106-Lines[y_debut])))</f>
        <v>2012.0691554947036</v>
      </c>
      <c r="R106" s="30">
        <f t="array" ref="R106">SQRT(MIN((F106-Lines[x_fin])*(F106-Lines[x_fin])+(G106-Lines[y_fin])*(G106-Lines[y_fin])))</f>
        <v>1544.8826611640488</v>
      </c>
      <c r="S106" s="30" t="str">
        <f t="array" ref="S106">INDEX(Lines[codeNat_debut],MATCH(Q106,SQRT((F106-Lines[x_debut])*(F106-Lines[x_debut])+(G106-Lines[y_debut])*(G106-Lines[y_debut])),0))</f>
        <v>SSV.O</v>
      </c>
      <c r="T106" s="30" t="str">
        <f t="array" ref="T106">INDEX(Lines[codeNat_fin],MATCH(R106,SQRT((F106-Lines[x_fin])*(F106-Lines[x_fin])+(G106-Lines[y_fin])*(G106-Lines[y_fin])),0))</f>
        <v>SSV.E</v>
      </c>
      <c r="U106" s="30">
        <f t="array" ref="U106">MIN(IFERROR(M106:N106,100000),IFERROR(Q106:R106,100000))</f>
        <v>585.13846780361553</v>
      </c>
      <c r="V106" t="str">
        <f t="shared" si="1"/>
        <v>SSV.E</v>
      </c>
    </row>
    <row r="107" spans="1:22">
      <c r="A107" s="9" t="s">
        <v>8697</v>
      </c>
      <c r="B107" s="10" t="s">
        <v>8708</v>
      </c>
      <c r="C107" s="10" t="s">
        <v>2194</v>
      </c>
      <c r="D107" s="10" t="s">
        <v>2194</v>
      </c>
      <c r="E107" s="11">
        <f>MATCH(D107,nucleaire[LIBELLE],0)</f>
        <v>3</v>
      </c>
      <c r="F107" s="33">
        <f>INDEX(nucleaire[x],Groupes!E107)</f>
        <v>933036.39422796096</v>
      </c>
      <c r="G107" s="33">
        <f>INDEX(nucleaire[y],Groupes!E107)</f>
        <v>6931552.5832577301</v>
      </c>
      <c r="H107" s="33">
        <f>INDEX(nucleaire[TENSION_RACCO],Groupes!E107)</f>
        <v>400</v>
      </c>
      <c r="I107" t="str">
        <f>INDEX(nucleaire[CODNAT_RACCO],Groupes!E107)</f>
        <v>CATTE</v>
      </c>
      <c r="J107" t="s">
        <v>2193</v>
      </c>
      <c r="K107" s="30">
        <f>INDEX(postes_1[x],MATCH(J107,postes_1[CODNAT],0))</f>
        <v>933122.27000000305</v>
      </c>
      <c r="L107" s="30">
        <f>INDEX(postes_1[y],MATCH(J107,postes_1[CODNAT],0))</f>
        <v>6928159.96</v>
      </c>
      <c r="M107" s="30">
        <f t="array" ref="M107">SQRT(MIN((K107-Lines[x_debut])*(K107-Lines[x_debut])+(L107-Lines[y_debut])*(L107-Lines[y_debut])))</f>
        <v>14325.891859514553</v>
      </c>
      <c r="N107" s="30">
        <f t="array" ref="N107">SQRT(MIN((K107-Lines[x_fin])*(K107-Lines[x_fin])+(L107-Lines[y_fin])*(L107-Lines[y_fin])))</f>
        <v>13522.910348846439</v>
      </c>
      <c r="O107" s="30" t="str">
        <f t="array" ref="O107">INDEX(Lines[codeNat_debut],MATCH(M107,SQRT((K107-Lines[x_debut])*(K107-Lines[x_debut])+(L107-Lines[y_debut])*(L107-Lines[y_debut])),0))</f>
        <v>RICHE</v>
      </c>
      <c r="P107" s="30" t="str">
        <f t="array" ref="P107">INDEX(Lines[codeNat_fin],MATCH(N107,SQRT((K107-Lines[x_fin])*(K107-Lines[x_fin])+(L107-Lines[y_fin])*(L107-Lines[y_fin])),0))</f>
        <v>SSHUB</v>
      </c>
      <c r="Q107" s="30">
        <f t="array" ref="Q107">SQRT(MIN((F107-Lines[x_debut])*(F107-Lines[x_debut])+(G107-Lines[y_debut])*(G107-Lines[y_debut])))</f>
        <v>17688.329389764513</v>
      </c>
      <c r="R107" s="30">
        <f t="array" ref="R107">SQRT(MIN((F107-Lines[x_fin])*(F107-Lines[x_fin])+(G107-Lines[y_fin])*(G107-Lines[y_fin])))</f>
        <v>16672.940792934111</v>
      </c>
      <c r="S107" s="30" t="str">
        <f t="array" ref="S107">INDEX(Lines[codeNat_debut],MATCH(Q107,SQRT((F107-Lines[x_debut])*(F107-Lines[x_debut])+(G107-Lines[y_debut])*(G107-Lines[y_debut])),0))</f>
        <v>RICHE</v>
      </c>
      <c r="T107" s="30" t="str">
        <f t="array" ref="T107">INDEX(Lines[codeNat_fin],MATCH(R107,SQRT((F107-Lines[x_fin])*(F107-Lines[x_fin])+(G107-Lines[y_fin])*(G107-Lines[y_fin])),0))</f>
        <v>SSHUB</v>
      </c>
      <c r="U107" s="30">
        <f t="array" ref="U107">MIN(IFERROR(M107:N107,100000),IFERROR(Q107:R107,100000))</f>
        <v>13522.910348846439</v>
      </c>
      <c r="V107" t="str">
        <f t="shared" si="1"/>
        <v>SSHUB</v>
      </c>
    </row>
    <row r="108" spans="1:22">
      <c r="A108" s="12" t="s">
        <v>8697</v>
      </c>
      <c r="B108" s="13" t="s">
        <v>8709</v>
      </c>
      <c r="C108" s="13" t="s">
        <v>2194</v>
      </c>
      <c r="D108" s="13" t="s">
        <v>2194</v>
      </c>
      <c r="E108" s="11">
        <f>MATCH(D108,nucleaire[LIBELLE],0)</f>
        <v>3</v>
      </c>
      <c r="F108" s="33">
        <f>INDEX(nucleaire[x],Groupes!E108)</f>
        <v>933036.39422796096</v>
      </c>
      <c r="G108" s="33">
        <f>INDEX(nucleaire[y],Groupes!E108)</f>
        <v>6931552.5832577301</v>
      </c>
      <c r="H108" s="33">
        <f>INDEX(nucleaire[TENSION_RACCO],Groupes!E108)</f>
        <v>400</v>
      </c>
      <c r="I108" t="str">
        <f>INDEX(nucleaire[CODNAT_RACCO],Groupes!E108)</f>
        <v>CATTE</v>
      </c>
      <c r="J108" t="s">
        <v>2193</v>
      </c>
      <c r="K108" s="30">
        <f>INDEX(postes_1[x],MATCH(J108,postes_1[CODNAT],0))</f>
        <v>933122.27000000305</v>
      </c>
      <c r="L108" s="30">
        <f>INDEX(postes_1[y],MATCH(J108,postes_1[CODNAT],0))</f>
        <v>6928159.96</v>
      </c>
      <c r="M108" s="30">
        <f t="array" ref="M108">SQRT(MIN((K108-Lines[x_debut])*(K108-Lines[x_debut])+(L108-Lines[y_debut])*(L108-Lines[y_debut])))</f>
        <v>14325.891859514553</v>
      </c>
      <c r="N108" s="30">
        <f t="array" ref="N108">SQRT(MIN((K108-Lines[x_fin])*(K108-Lines[x_fin])+(L108-Lines[y_fin])*(L108-Lines[y_fin])))</f>
        <v>13522.910348846439</v>
      </c>
      <c r="O108" s="30" t="str">
        <f t="array" ref="O108">INDEX(Lines[codeNat_debut],MATCH(M108,SQRT((K108-Lines[x_debut])*(K108-Lines[x_debut])+(L108-Lines[y_debut])*(L108-Lines[y_debut])),0))</f>
        <v>RICHE</v>
      </c>
      <c r="P108" s="30" t="str">
        <f t="array" ref="P108">INDEX(Lines[codeNat_fin],MATCH(N108,SQRT((K108-Lines[x_fin])*(K108-Lines[x_fin])+(L108-Lines[y_fin])*(L108-Lines[y_fin])),0))</f>
        <v>SSHUB</v>
      </c>
      <c r="Q108" s="30">
        <f t="array" ref="Q108">SQRT(MIN((F108-Lines[x_debut])*(F108-Lines[x_debut])+(G108-Lines[y_debut])*(G108-Lines[y_debut])))</f>
        <v>17688.329389764513</v>
      </c>
      <c r="R108" s="30">
        <f t="array" ref="R108">SQRT(MIN((F108-Lines[x_fin])*(F108-Lines[x_fin])+(G108-Lines[y_fin])*(G108-Lines[y_fin])))</f>
        <v>16672.940792934111</v>
      </c>
      <c r="S108" s="30" t="str">
        <f t="array" ref="S108">INDEX(Lines[codeNat_debut],MATCH(Q108,SQRT((F108-Lines[x_debut])*(F108-Lines[x_debut])+(G108-Lines[y_debut])*(G108-Lines[y_debut])),0))</f>
        <v>RICHE</v>
      </c>
      <c r="T108" s="30" t="str">
        <f t="array" ref="T108">INDEX(Lines[codeNat_fin],MATCH(R108,SQRT((F108-Lines[x_fin])*(F108-Lines[x_fin])+(G108-Lines[y_fin])*(G108-Lines[y_fin])),0))</f>
        <v>SSHUB</v>
      </c>
      <c r="U108" s="30">
        <f t="array" ref="U108">MIN(IFERROR(M108:N108,100000),IFERROR(Q108:R108,100000))</f>
        <v>13522.910348846439</v>
      </c>
      <c r="V108" t="str">
        <f t="shared" si="1"/>
        <v>SSHUB</v>
      </c>
    </row>
    <row r="109" spans="1:22">
      <c r="A109" s="9" t="s">
        <v>8697</v>
      </c>
      <c r="B109" s="10" t="s">
        <v>8710</v>
      </c>
      <c r="C109" s="10" t="s">
        <v>2194</v>
      </c>
      <c r="D109" s="10" t="s">
        <v>2194</v>
      </c>
      <c r="E109" s="11">
        <f>MATCH(D109,nucleaire[LIBELLE],0)</f>
        <v>3</v>
      </c>
      <c r="F109" s="33">
        <f>INDEX(nucleaire[x],Groupes!E109)</f>
        <v>933036.39422796096</v>
      </c>
      <c r="G109" s="33">
        <f>INDEX(nucleaire[y],Groupes!E109)</f>
        <v>6931552.5832577301</v>
      </c>
      <c r="H109" s="33">
        <f>INDEX(nucleaire[TENSION_RACCO],Groupes!E109)</f>
        <v>400</v>
      </c>
      <c r="I109" t="str">
        <f>INDEX(nucleaire[CODNAT_RACCO],Groupes!E109)</f>
        <v>CATTE</v>
      </c>
      <c r="J109" t="s">
        <v>2193</v>
      </c>
      <c r="K109" s="30">
        <f>INDEX(postes_1[x],MATCH(J109,postes_1[CODNAT],0))</f>
        <v>933122.27000000305</v>
      </c>
      <c r="L109" s="30">
        <f>INDEX(postes_1[y],MATCH(J109,postes_1[CODNAT],0))</f>
        <v>6928159.96</v>
      </c>
      <c r="M109" s="30">
        <f t="array" ref="M109">SQRT(MIN((K109-Lines[x_debut])*(K109-Lines[x_debut])+(L109-Lines[y_debut])*(L109-Lines[y_debut])))</f>
        <v>14325.891859514553</v>
      </c>
      <c r="N109" s="30">
        <f t="array" ref="N109">SQRT(MIN((K109-Lines[x_fin])*(K109-Lines[x_fin])+(L109-Lines[y_fin])*(L109-Lines[y_fin])))</f>
        <v>13522.910348846439</v>
      </c>
      <c r="O109" s="30" t="str">
        <f t="array" ref="O109">INDEX(Lines[codeNat_debut],MATCH(M109,SQRT((K109-Lines[x_debut])*(K109-Lines[x_debut])+(L109-Lines[y_debut])*(L109-Lines[y_debut])),0))</f>
        <v>RICHE</v>
      </c>
      <c r="P109" s="30" t="str">
        <f t="array" ref="P109">INDEX(Lines[codeNat_fin],MATCH(N109,SQRT((K109-Lines[x_fin])*(K109-Lines[x_fin])+(L109-Lines[y_fin])*(L109-Lines[y_fin])),0))</f>
        <v>SSHUB</v>
      </c>
      <c r="Q109" s="30">
        <f t="array" ref="Q109">SQRT(MIN((F109-Lines[x_debut])*(F109-Lines[x_debut])+(G109-Lines[y_debut])*(G109-Lines[y_debut])))</f>
        <v>17688.329389764513</v>
      </c>
      <c r="R109" s="30">
        <f t="array" ref="R109">SQRT(MIN((F109-Lines[x_fin])*(F109-Lines[x_fin])+(G109-Lines[y_fin])*(G109-Lines[y_fin])))</f>
        <v>16672.940792934111</v>
      </c>
      <c r="S109" s="30" t="str">
        <f t="array" ref="S109">INDEX(Lines[codeNat_debut],MATCH(Q109,SQRT((F109-Lines[x_debut])*(F109-Lines[x_debut])+(G109-Lines[y_debut])*(G109-Lines[y_debut])),0))</f>
        <v>RICHE</v>
      </c>
      <c r="T109" s="30" t="str">
        <f t="array" ref="T109">INDEX(Lines[codeNat_fin],MATCH(R109,SQRT((F109-Lines[x_fin])*(F109-Lines[x_fin])+(G109-Lines[y_fin])*(G109-Lines[y_fin])),0))</f>
        <v>SSHUB</v>
      </c>
      <c r="U109" s="30">
        <f t="array" ref="U109">MIN(IFERROR(M109:N109,100000),IFERROR(Q109:R109,100000))</f>
        <v>13522.910348846439</v>
      </c>
      <c r="V109" t="str">
        <f t="shared" si="1"/>
        <v>SSHUB</v>
      </c>
    </row>
    <row r="110" spans="1:22">
      <c r="A110" s="12" t="s">
        <v>8697</v>
      </c>
      <c r="B110" s="13" t="s">
        <v>8711</v>
      </c>
      <c r="C110" s="13" t="s">
        <v>2194</v>
      </c>
      <c r="D110" s="13" t="s">
        <v>2194</v>
      </c>
      <c r="E110" s="11">
        <f>MATCH(D110,nucleaire[LIBELLE],0)</f>
        <v>3</v>
      </c>
      <c r="F110" s="33">
        <f>INDEX(nucleaire[x],Groupes!E110)</f>
        <v>933036.39422796096</v>
      </c>
      <c r="G110" s="33">
        <f>INDEX(nucleaire[y],Groupes!E110)</f>
        <v>6931552.5832577301</v>
      </c>
      <c r="H110" s="33">
        <f>INDEX(nucleaire[TENSION_RACCO],Groupes!E110)</f>
        <v>400</v>
      </c>
      <c r="I110" t="str">
        <f>INDEX(nucleaire[CODNAT_RACCO],Groupes!E110)</f>
        <v>CATTE</v>
      </c>
      <c r="J110" t="s">
        <v>2193</v>
      </c>
      <c r="K110" s="30">
        <f>INDEX(postes_1[x],MATCH(J110,postes_1[CODNAT],0))</f>
        <v>933122.27000000305</v>
      </c>
      <c r="L110" s="30">
        <f>INDEX(postes_1[y],MATCH(J110,postes_1[CODNAT],0))</f>
        <v>6928159.96</v>
      </c>
      <c r="M110" s="30">
        <f t="array" ref="M110">SQRT(MIN((K110-Lines[x_debut])*(K110-Lines[x_debut])+(L110-Lines[y_debut])*(L110-Lines[y_debut])))</f>
        <v>14325.891859514553</v>
      </c>
      <c r="N110" s="30">
        <f t="array" ref="N110">SQRT(MIN((K110-Lines[x_fin])*(K110-Lines[x_fin])+(L110-Lines[y_fin])*(L110-Lines[y_fin])))</f>
        <v>13522.910348846439</v>
      </c>
      <c r="O110" s="30" t="str">
        <f t="array" ref="O110">INDEX(Lines[codeNat_debut],MATCH(M110,SQRT((K110-Lines[x_debut])*(K110-Lines[x_debut])+(L110-Lines[y_debut])*(L110-Lines[y_debut])),0))</f>
        <v>RICHE</v>
      </c>
      <c r="P110" s="30" t="str">
        <f t="array" ref="P110">INDEX(Lines[codeNat_fin],MATCH(N110,SQRT((K110-Lines[x_fin])*(K110-Lines[x_fin])+(L110-Lines[y_fin])*(L110-Lines[y_fin])),0))</f>
        <v>SSHUB</v>
      </c>
      <c r="Q110" s="30">
        <f t="array" ref="Q110">SQRT(MIN((F110-Lines[x_debut])*(F110-Lines[x_debut])+(G110-Lines[y_debut])*(G110-Lines[y_debut])))</f>
        <v>17688.329389764513</v>
      </c>
      <c r="R110" s="30">
        <f t="array" ref="R110">SQRT(MIN((F110-Lines[x_fin])*(F110-Lines[x_fin])+(G110-Lines[y_fin])*(G110-Lines[y_fin])))</f>
        <v>16672.940792934111</v>
      </c>
      <c r="S110" s="30" t="str">
        <f t="array" ref="S110">INDEX(Lines[codeNat_debut],MATCH(Q110,SQRT((F110-Lines[x_debut])*(F110-Lines[x_debut])+(G110-Lines[y_debut])*(G110-Lines[y_debut])),0))</f>
        <v>RICHE</v>
      </c>
      <c r="T110" s="30" t="str">
        <f t="array" ref="T110">INDEX(Lines[codeNat_fin],MATCH(R110,SQRT((F110-Lines[x_fin])*(F110-Lines[x_fin])+(G110-Lines[y_fin])*(G110-Lines[y_fin])),0))</f>
        <v>SSHUB</v>
      </c>
      <c r="U110" s="30">
        <f t="array" ref="U110">MIN(IFERROR(M110:N110,100000),IFERROR(Q110:R110,100000))</f>
        <v>13522.910348846439</v>
      </c>
      <c r="V110" t="str">
        <f t="shared" si="1"/>
        <v>SSHUB</v>
      </c>
    </row>
    <row r="111" spans="1:22">
      <c r="A111" s="9" t="s">
        <v>8697</v>
      </c>
      <c r="B111" s="10" t="s">
        <v>8712</v>
      </c>
      <c r="C111" s="10" t="s">
        <v>4131</v>
      </c>
      <c r="D111" s="10" t="s">
        <v>7182</v>
      </c>
      <c r="E111" s="11">
        <f>MATCH(D111,nucleaire[LIBELLE],0)</f>
        <v>15</v>
      </c>
      <c r="F111" s="33">
        <f>INDEX(nucleaire[x],Groupes!E111)</f>
        <v>482740.78327360499</v>
      </c>
      <c r="G111" s="33">
        <f>INDEX(nucleaire[y],Groupes!E111)</f>
        <v>6684882.3608101103</v>
      </c>
      <c r="H111" s="33">
        <f>INDEX(nucleaire[TENSION_RACCO],Groupes!E111)</f>
        <v>400</v>
      </c>
      <c r="I111" t="str">
        <f>INDEX(nucleaire[CODNAT_RACCO],Groupes!E111)</f>
        <v>CHIN2</v>
      </c>
      <c r="J111" t="s">
        <v>7181</v>
      </c>
      <c r="K111" s="30">
        <f>INDEX(postes_1[x],MATCH(J111,postes_1[CODNAT],0))</f>
        <v>486089.359999999</v>
      </c>
      <c r="L111" s="30">
        <f>INDEX(postes_1[y],MATCH(J111,postes_1[CODNAT],0))</f>
        <v>6684081.3200000003</v>
      </c>
      <c r="M111" s="30">
        <f t="array" ref="M111">SQRT(MIN((K111-Lines[x_debut])*(K111-Lines[x_debut])+(L111-Lines[y_debut])*(L111-Lines[y_debut])))</f>
        <v>714.78395232306775</v>
      </c>
      <c r="N111" s="30">
        <f t="array" ref="N111">SQRT(MIN((K111-Lines[x_fin])*(K111-Lines[x_fin])+(L111-Lines[y_fin])*(L111-Lines[y_fin])))</f>
        <v>714.78395232306775</v>
      </c>
      <c r="O111" s="30" t="str">
        <f t="array" ref="O111">INDEX(Lines[codeNat_debut],MATCH(M111,SQRT((K111-Lines[x_debut])*(K111-Lines[x_debut])+(L111-Lines[y_debut])*(L111-Lines[y_debut])),0))</f>
        <v>AVOI5</v>
      </c>
      <c r="P111" s="30" t="str">
        <f t="array" ref="P111">INDEX(Lines[codeNat_fin],MATCH(N111,SQRT((K111-Lines[x_fin])*(K111-Lines[x_fin])+(L111-Lines[y_fin])*(L111-Lines[y_fin])),0))</f>
        <v>AVOI5</v>
      </c>
      <c r="Q111" s="30">
        <f t="array" ref="Q111">SQRT(MIN((F111-Lines[x_debut])*(F111-Lines[x_debut])+(G111-Lines[y_debut])*(G111-Lines[y_debut])))</f>
        <v>2756.5841753567452</v>
      </c>
      <c r="R111" s="30">
        <f t="array" ref="R111">SQRT(MIN((F111-Lines[x_fin])*(F111-Lines[x_fin])+(G111-Lines[y_fin])*(G111-Lines[y_fin])))</f>
        <v>2756.5841753567452</v>
      </c>
      <c r="S111" s="30" t="str">
        <f t="array" ref="S111">INDEX(Lines[codeNat_debut],MATCH(Q111,SQRT((F111-Lines[x_debut])*(F111-Lines[x_debut])+(G111-Lines[y_debut])*(G111-Lines[y_debut])),0))</f>
        <v>AVOI5</v>
      </c>
      <c r="T111" s="30" t="str">
        <f t="array" ref="T111">INDEX(Lines[codeNat_fin],MATCH(R111,SQRT((F111-Lines[x_fin])*(F111-Lines[x_fin])+(G111-Lines[y_fin])*(G111-Lines[y_fin])),0))</f>
        <v>AVOI5</v>
      </c>
      <c r="U111" s="30">
        <f t="array" ref="U111">MIN(IFERROR(M111:N111,100000),IFERROR(Q111:R111,100000))</f>
        <v>714.78395232306775</v>
      </c>
      <c r="V111" t="str">
        <f t="shared" si="1"/>
        <v>AVOI5</v>
      </c>
    </row>
    <row r="112" spans="1:22">
      <c r="A112" s="12" t="s">
        <v>8697</v>
      </c>
      <c r="B112" s="13" t="s">
        <v>8713</v>
      </c>
      <c r="C112" s="13" t="s">
        <v>4131</v>
      </c>
      <c r="D112" s="10" t="s">
        <v>7182</v>
      </c>
      <c r="E112" s="11">
        <f>MATCH(D112,nucleaire[LIBELLE],0)</f>
        <v>15</v>
      </c>
      <c r="F112" s="33">
        <f>INDEX(nucleaire[x],Groupes!E112)</f>
        <v>482740.78327360499</v>
      </c>
      <c r="G112" s="33">
        <f>INDEX(nucleaire[y],Groupes!E112)</f>
        <v>6684882.3608101103</v>
      </c>
      <c r="H112" s="33">
        <f>INDEX(nucleaire[TENSION_RACCO],Groupes!E112)</f>
        <v>400</v>
      </c>
      <c r="I112" t="str">
        <f>INDEX(nucleaire[CODNAT_RACCO],Groupes!E112)</f>
        <v>CHIN2</v>
      </c>
      <c r="J112" t="s">
        <v>7181</v>
      </c>
      <c r="K112" s="30">
        <f>INDEX(postes_1[x],MATCH(J112,postes_1[CODNAT],0))</f>
        <v>486089.359999999</v>
      </c>
      <c r="L112" s="30">
        <f>INDEX(postes_1[y],MATCH(J112,postes_1[CODNAT],0))</f>
        <v>6684081.3200000003</v>
      </c>
      <c r="M112" s="30">
        <f t="array" ref="M112">SQRT(MIN((K112-Lines[x_debut])*(K112-Lines[x_debut])+(L112-Lines[y_debut])*(L112-Lines[y_debut])))</f>
        <v>714.78395232306775</v>
      </c>
      <c r="N112" s="30">
        <f t="array" ref="N112">SQRT(MIN((K112-Lines[x_fin])*(K112-Lines[x_fin])+(L112-Lines[y_fin])*(L112-Lines[y_fin])))</f>
        <v>714.78395232306775</v>
      </c>
      <c r="O112" s="30" t="str">
        <f t="array" ref="O112">INDEX(Lines[codeNat_debut],MATCH(M112,SQRT((K112-Lines[x_debut])*(K112-Lines[x_debut])+(L112-Lines[y_debut])*(L112-Lines[y_debut])),0))</f>
        <v>AVOI5</v>
      </c>
      <c r="P112" s="30" t="str">
        <f t="array" ref="P112">INDEX(Lines[codeNat_fin],MATCH(N112,SQRT((K112-Lines[x_fin])*(K112-Lines[x_fin])+(L112-Lines[y_fin])*(L112-Lines[y_fin])),0))</f>
        <v>AVOI5</v>
      </c>
      <c r="Q112" s="30">
        <f t="array" ref="Q112">SQRT(MIN((F112-Lines[x_debut])*(F112-Lines[x_debut])+(G112-Lines[y_debut])*(G112-Lines[y_debut])))</f>
        <v>2756.5841753567452</v>
      </c>
      <c r="R112" s="30">
        <f t="array" ref="R112">SQRT(MIN((F112-Lines[x_fin])*(F112-Lines[x_fin])+(G112-Lines[y_fin])*(G112-Lines[y_fin])))</f>
        <v>2756.5841753567452</v>
      </c>
      <c r="S112" s="30" t="str">
        <f t="array" ref="S112">INDEX(Lines[codeNat_debut],MATCH(Q112,SQRT((F112-Lines[x_debut])*(F112-Lines[x_debut])+(G112-Lines[y_debut])*(G112-Lines[y_debut])),0))</f>
        <v>AVOI5</v>
      </c>
      <c r="T112" s="30" t="str">
        <f t="array" ref="T112">INDEX(Lines[codeNat_fin],MATCH(R112,SQRT((F112-Lines[x_fin])*(F112-Lines[x_fin])+(G112-Lines[y_fin])*(G112-Lines[y_fin])),0))</f>
        <v>AVOI5</v>
      </c>
      <c r="U112" s="30">
        <f t="array" ref="U112">MIN(IFERROR(M112:N112,100000),IFERROR(Q112:R112,100000))</f>
        <v>714.78395232306775</v>
      </c>
      <c r="V112" t="str">
        <f t="shared" si="1"/>
        <v>AVOI5</v>
      </c>
    </row>
    <row r="113" spans="1:22">
      <c r="A113" s="9" t="s">
        <v>8697</v>
      </c>
      <c r="B113" s="10" t="s">
        <v>8714</v>
      </c>
      <c r="C113" s="10" t="s">
        <v>4131</v>
      </c>
      <c r="D113" s="10" t="s">
        <v>7182</v>
      </c>
      <c r="E113" s="11">
        <f>MATCH(D113,nucleaire[LIBELLE],0)</f>
        <v>15</v>
      </c>
      <c r="F113" s="33">
        <f>INDEX(nucleaire[x],Groupes!E113)</f>
        <v>482740.78327360499</v>
      </c>
      <c r="G113" s="33">
        <f>INDEX(nucleaire[y],Groupes!E113)</f>
        <v>6684882.3608101103</v>
      </c>
      <c r="H113" s="33">
        <f>INDEX(nucleaire[TENSION_RACCO],Groupes!E113)</f>
        <v>400</v>
      </c>
      <c r="I113" t="str">
        <f>INDEX(nucleaire[CODNAT_RACCO],Groupes!E113)</f>
        <v>CHIN2</v>
      </c>
      <c r="J113" t="s">
        <v>7181</v>
      </c>
      <c r="K113" s="30">
        <f>INDEX(postes_1[x],MATCH(J113,postes_1[CODNAT],0))</f>
        <v>486089.359999999</v>
      </c>
      <c r="L113" s="30">
        <f>INDEX(postes_1[y],MATCH(J113,postes_1[CODNAT],0))</f>
        <v>6684081.3200000003</v>
      </c>
      <c r="M113" s="30">
        <f t="array" ref="M113">SQRT(MIN((K113-Lines[x_debut])*(K113-Lines[x_debut])+(L113-Lines[y_debut])*(L113-Lines[y_debut])))</f>
        <v>714.78395232306775</v>
      </c>
      <c r="N113" s="30">
        <f t="array" ref="N113">SQRT(MIN((K113-Lines[x_fin])*(K113-Lines[x_fin])+(L113-Lines[y_fin])*(L113-Lines[y_fin])))</f>
        <v>714.78395232306775</v>
      </c>
      <c r="O113" s="30" t="str">
        <f t="array" ref="O113">INDEX(Lines[codeNat_debut],MATCH(M113,SQRT((K113-Lines[x_debut])*(K113-Lines[x_debut])+(L113-Lines[y_debut])*(L113-Lines[y_debut])),0))</f>
        <v>AVOI5</v>
      </c>
      <c r="P113" s="30" t="str">
        <f t="array" ref="P113">INDEX(Lines[codeNat_fin],MATCH(N113,SQRT((K113-Lines[x_fin])*(K113-Lines[x_fin])+(L113-Lines[y_fin])*(L113-Lines[y_fin])),0))</f>
        <v>AVOI5</v>
      </c>
      <c r="Q113" s="30">
        <f t="array" ref="Q113">SQRT(MIN((F113-Lines[x_debut])*(F113-Lines[x_debut])+(G113-Lines[y_debut])*(G113-Lines[y_debut])))</f>
        <v>2756.5841753567452</v>
      </c>
      <c r="R113" s="30">
        <f t="array" ref="R113">SQRT(MIN((F113-Lines[x_fin])*(F113-Lines[x_fin])+(G113-Lines[y_fin])*(G113-Lines[y_fin])))</f>
        <v>2756.5841753567452</v>
      </c>
      <c r="S113" s="30" t="str">
        <f t="array" ref="S113">INDEX(Lines[codeNat_debut],MATCH(Q113,SQRT((F113-Lines[x_debut])*(F113-Lines[x_debut])+(G113-Lines[y_debut])*(G113-Lines[y_debut])),0))</f>
        <v>AVOI5</v>
      </c>
      <c r="T113" s="30" t="str">
        <f t="array" ref="T113">INDEX(Lines[codeNat_fin],MATCH(R113,SQRT((F113-Lines[x_fin])*(F113-Lines[x_fin])+(G113-Lines[y_fin])*(G113-Lines[y_fin])),0))</f>
        <v>AVOI5</v>
      </c>
      <c r="U113" s="30">
        <f t="array" ref="U113">MIN(IFERROR(M113:N113,100000),IFERROR(Q113:R113,100000))</f>
        <v>714.78395232306775</v>
      </c>
      <c r="V113" t="str">
        <f t="shared" si="1"/>
        <v>AVOI5</v>
      </c>
    </row>
    <row r="114" spans="1:22">
      <c r="A114" s="12" t="s">
        <v>8697</v>
      </c>
      <c r="B114" s="13" t="s">
        <v>8715</v>
      </c>
      <c r="C114" s="13" t="s">
        <v>4131</v>
      </c>
      <c r="D114" s="10" t="s">
        <v>7182</v>
      </c>
      <c r="E114" s="11">
        <f>MATCH(D114,nucleaire[LIBELLE],0)</f>
        <v>15</v>
      </c>
      <c r="F114" s="33">
        <f>INDEX(nucleaire[x],Groupes!E114)</f>
        <v>482740.78327360499</v>
      </c>
      <c r="G114" s="33">
        <f>INDEX(nucleaire[y],Groupes!E114)</f>
        <v>6684882.3608101103</v>
      </c>
      <c r="H114" s="33">
        <f>INDEX(nucleaire[TENSION_RACCO],Groupes!E114)</f>
        <v>400</v>
      </c>
      <c r="I114" t="str">
        <f>INDEX(nucleaire[CODNAT_RACCO],Groupes!E114)</f>
        <v>CHIN2</v>
      </c>
      <c r="J114" t="s">
        <v>7181</v>
      </c>
      <c r="K114" s="30">
        <f>INDEX(postes_1[x],MATCH(J114,postes_1[CODNAT],0))</f>
        <v>486089.359999999</v>
      </c>
      <c r="L114" s="30">
        <f>INDEX(postes_1[y],MATCH(J114,postes_1[CODNAT],0))</f>
        <v>6684081.3200000003</v>
      </c>
      <c r="M114" s="30">
        <f t="array" ref="M114">SQRT(MIN((K114-Lines[x_debut])*(K114-Lines[x_debut])+(L114-Lines[y_debut])*(L114-Lines[y_debut])))</f>
        <v>714.78395232306775</v>
      </c>
      <c r="N114" s="30">
        <f t="array" ref="N114">SQRT(MIN((K114-Lines[x_fin])*(K114-Lines[x_fin])+(L114-Lines[y_fin])*(L114-Lines[y_fin])))</f>
        <v>714.78395232306775</v>
      </c>
      <c r="O114" s="30" t="str">
        <f t="array" ref="O114">INDEX(Lines[codeNat_debut],MATCH(M114,SQRT((K114-Lines[x_debut])*(K114-Lines[x_debut])+(L114-Lines[y_debut])*(L114-Lines[y_debut])),0))</f>
        <v>AVOI5</v>
      </c>
      <c r="P114" s="30" t="str">
        <f t="array" ref="P114">INDEX(Lines[codeNat_fin],MATCH(N114,SQRT((K114-Lines[x_fin])*(K114-Lines[x_fin])+(L114-Lines[y_fin])*(L114-Lines[y_fin])),0))</f>
        <v>AVOI5</v>
      </c>
      <c r="Q114" s="30">
        <f t="array" ref="Q114">SQRT(MIN((F114-Lines[x_debut])*(F114-Lines[x_debut])+(G114-Lines[y_debut])*(G114-Lines[y_debut])))</f>
        <v>2756.5841753567452</v>
      </c>
      <c r="R114" s="30">
        <f t="array" ref="R114">SQRT(MIN((F114-Lines[x_fin])*(F114-Lines[x_fin])+(G114-Lines[y_fin])*(G114-Lines[y_fin])))</f>
        <v>2756.5841753567452</v>
      </c>
      <c r="S114" s="30" t="str">
        <f t="array" ref="S114">INDEX(Lines[codeNat_debut],MATCH(Q114,SQRT((F114-Lines[x_debut])*(F114-Lines[x_debut])+(G114-Lines[y_debut])*(G114-Lines[y_debut])),0))</f>
        <v>AVOI5</v>
      </c>
      <c r="T114" s="30" t="str">
        <f t="array" ref="T114">INDEX(Lines[codeNat_fin],MATCH(R114,SQRT((F114-Lines[x_fin])*(F114-Lines[x_fin])+(G114-Lines[y_fin])*(G114-Lines[y_fin])),0))</f>
        <v>AVOI5</v>
      </c>
      <c r="U114" s="30">
        <f t="array" ref="U114">MIN(IFERROR(M114:N114,100000),IFERROR(Q114:R114,100000))</f>
        <v>714.78395232306775</v>
      </c>
      <c r="V114" t="str">
        <f t="shared" si="1"/>
        <v>AVOI5</v>
      </c>
    </row>
    <row r="115" spans="1:22">
      <c r="A115" s="9" t="s">
        <v>8697</v>
      </c>
      <c r="B115" s="10" t="s">
        <v>8716</v>
      </c>
      <c r="C115" s="10" t="s">
        <v>8184</v>
      </c>
      <c r="D115" s="10" t="s">
        <v>8187</v>
      </c>
      <c r="E115" s="11">
        <f>MATCH(D115,nucleaire[LIBELLE],0)</f>
        <v>2</v>
      </c>
      <c r="F115" s="33">
        <f>INDEX(nucleaire[x],Groupes!E115)</f>
        <v>827499.56098657299</v>
      </c>
      <c r="G115" s="33">
        <f>INDEX(nucleaire[y],Groupes!E115)</f>
        <v>7000530.3132405197</v>
      </c>
      <c r="H115" s="33">
        <f>INDEX(nucleaire[TENSION_RACCO],Groupes!E115)</f>
        <v>400</v>
      </c>
      <c r="I115" t="str">
        <f>INDEX(nucleaire[CODNAT_RACCO],Groupes!E115)</f>
        <v>CHOO2</v>
      </c>
      <c r="J115" t="s">
        <v>8186</v>
      </c>
      <c r="K115" s="30">
        <f>INDEX(postes_1[x],MATCH(J115,postes_1[CODNAT],0))</f>
        <v>828238.34000000404</v>
      </c>
      <c r="L115" s="30">
        <f>INDEX(postes_1[y],MATCH(J115,postes_1[CODNAT],0))</f>
        <v>7000513.9400000004</v>
      </c>
      <c r="M115" s="30">
        <f t="array" ref="M115">SQRT(MIN((K115-Lines[x_debut])*(K115-Lines[x_debut])+(L115-Lines[y_debut])*(L115-Lines[y_debut])))</f>
        <v>610.7498730242055</v>
      </c>
      <c r="N115" s="30">
        <f t="array" ref="N115">SQRT(MIN((K115-Lines[x_fin])*(K115-Lines[x_fin])+(L115-Lines[y_fin])*(L115-Lines[y_fin])))</f>
        <v>23604.800662580979</v>
      </c>
      <c r="O115" s="30" t="str">
        <f t="array" ref="O115">INDEX(Lines[codeNat_debut],MATCH(M115,SQRT((K115-Lines[x_debut])*(K115-Lines[x_debut])+(L115-Lines[y_debut])*(L115-Lines[y_debut])),0))</f>
        <v>CHOO5</v>
      </c>
      <c r="P115" s="30" t="str">
        <f t="array" ref="P115">INDEX(Lines[codeNat_fin],MATCH(N115,SQRT((K115-Lines[x_fin])*(K115-Lines[x_fin])+(L115-Lines[y_fin])*(L115-Lines[y_fin])),0))</f>
        <v>MAZUR</v>
      </c>
      <c r="Q115" s="30">
        <f t="array" ref="Q115">SQRT(MIN((F115-Lines[x_debut])*(F115-Lines[x_debut])+(G115-Lines[y_debut])*(G115-Lines[y_debut])))</f>
        <v>1302.9958848147273</v>
      </c>
      <c r="R115" s="30">
        <f t="array" ref="R115">SQRT(MIN((F115-Lines[x_fin])*(F115-Lines[x_fin])+(G115-Lines[y_fin])*(G115-Lines[y_fin])))</f>
        <v>23275.469033636731</v>
      </c>
      <c r="S115" s="30" t="str">
        <f t="array" ref="S115">INDEX(Lines[codeNat_debut],MATCH(Q115,SQRT((F115-Lines[x_debut])*(F115-Lines[x_debut])+(G115-Lines[y_debut])*(G115-Lines[y_debut])),0))</f>
        <v>CHOO5</v>
      </c>
      <c r="T115" s="30" t="str">
        <f t="array" ref="T115">INDEX(Lines[codeNat_fin],MATCH(R115,SQRT((F115-Lines[x_fin])*(F115-Lines[x_fin])+(G115-Lines[y_fin])*(G115-Lines[y_fin])),0))</f>
        <v>MAZUR</v>
      </c>
      <c r="U115" s="30">
        <f t="array" ref="U115">MIN(IFERROR(M115:N115,100000),IFERROR(Q115:R115,100000))</f>
        <v>610.7498730242055</v>
      </c>
      <c r="V115" t="str">
        <f t="shared" si="1"/>
        <v>CHOO5</v>
      </c>
    </row>
    <row r="116" spans="1:22">
      <c r="A116" s="12" t="s">
        <v>8697</v>
      </c>
      <c r="B116" s="13" t="s">
        <v>8717</v>
      </c>
      <c r="C116" s="13" t="s">
        <v>8184</v>
      </c>
      <c r="D116" s="10" t="s">
        <v>8187</v>
      </c>
      <c r="E116" s="11">
        <f>MATCH(D116,nucleaire[LIBELLE],0)</f>
        <v>2</v>
      </c>
      <c r="F116" s="33">
        <f>INDEX(nucleaire[x],Groupes!E116)</f>
        <v>827499.56098657299</v>
      </c>
      <c r="G116" s="33">
        <f>INDEX(nucleaire[y],Groupes!E116)</f>
        <v>7000530.3132405197</v>
      </c>
      <c r="H116" s="33">
        <f>INDEX(nucleaire[TENSION_RACCO],Groupes!E116)</f>
        <v>400</v>
      </c>
      <c r="I116" t="str">
        <f>INDEX(nucleaire[CODNAT_RACCO],Groupes!E116)</f>
        <v>CHOO2</v>
      </c>
      <c r="J116" t="s">
        <v>8186</v>
      </c>
      <c r="K116" s="30">
        <f>INDEX(postes_1[x],MATCH(J116,postes_1[CODNAT],0))</f>
        <v>828238.34000000404</v>
      </c>
      <c r="L116" s="30">
        <f>INDEX(postes_1[y],MATCH(J116,postes_1[CODNAT],0))</f>
        <v>7000513.9400000004</v>
      </c>
      <c r="M116" s="30">
        <f t="array" ref="M116">SQRT(MIN((K116-Lines[x_debut])*(K116-Lines[x_debut])+(L116-Lines[y_debut])*(L116-Lines[y_debut])))</f>
        <v>610.7498730242055</v>
      </c>
      <c r="N116" s="30">
        <f t="array" ref="N116">SQRT(MIN((K116-Lines[x_fin])*(K116-Lines[x_fin])+(L116-Lines[y_fin])*(L116-Lines[y_fin])))</f>
        <v>23604.800662580979</v>
      </c>
      <c r="O116" s="30" t="str">
        <f t="array" ref="O116">INDEX(Lines[codeNat_debut],MATCH(M116,SQRT((K116-Lines[x_debut])*(K116-Lines[x_debut])+(L116-Lines[y_debut])*(L116-Lines[y_debut])),0))</f>
        <v>CHOO5</v>
      </c>
      <c r="P116" s="30" t="str">
        <f t="array" ref="P116">INDEX(Lines[codeNat_fin],MATCH(N116,SQRT((K116-Lines[x_fin])*(K116-Lines[x_fin])+(L116-Lines[y_fin])*(L116-Lines[y_fin])),0))</f>
        <v>MAZUR</v>
      </c>
      <c r="Q116" s="30">
        <f t="array" ref="Q116">SQRT(MIN((F116-Lines[x_debut])*(F116-Lines[x_debut])+(G116-Lines[y_debut])*(G116-Lines[y_debut])))</f>
        <v>1302.9958848147273</v>
      </c>
      <c r="R116" s="30">
        <f t="array" ref="R116">SQRT(MIN((F116-Lines[x_fin])*(F116-Lines[x_fin])+(G116-Lines[y_fin])*(G116-Lines[y_fin])))</f>
        <v>23275.469033636731</v>
      </c>
      <c r="S116" s="30" t="str">
        <f t="array" ref="S116">INDEX(Lines[codeNat_debut],MATCH(Q116,SQRT((F116-Lines[x_debut])*(F116-Lines[x_debut])+(G116-Lines[y_debut])*(G116-Lines[y_debut])),0))</f>
        <v>CHOO5</v>
      </c>
      <c r="T116" s="30" t="str">
        <f t="array" ref="T116">INDEX(Lines[codeNat_fin],MATCH(R116,SQRT((F116-Lines[x_fin])*(F116-Lines[x_fin])+(G116-Lines[y_fin])*(G116-Lines[y_fin])),0))</f>
        <v>MAZUR</v>
      </c>
      <c r="U116" s="30">
        <f t="array" ref="U116">MIN(IFERROR(M116:N116,100000),IFERROR(Q116:R116,100000))</f>
        <v>610.7498730242055</v>
      </c>
      <c r="V116" t="str">
        <f t="shared" si="1"/>
        <v>CHOO5</v>
      </c>
    </row>
    <row r="117" spans="1:22">
      <c r="A117" s="9" t="s">
        <v>8697</v>
      </c>
      <c r="B117" s="10" t="s">
        <v>8718</v>
      </c>
      <c r="C117" s="10" t="s">
        <v>3334</v>
      </c>
      <c r="D117" s="10" t="s">
        <v>3334</v>
      </c>
      <c r="E117" s="11">
        <f>MATCH(D117,nucleaire[LIBELLE],0)</f>
        <v>16</v>
      </c>
      <c r="F117" s="33">
        <f>INDEX(nucleaire[x],Groupes!E117)</f>
        <v>519316.63008879602</v>
      </c>
      <c r="G117" s="33">
        <f>INDEX(nucleaire[y],Groupes!E117)</f>
        <v>6597439.2399436096</v>
      </c>
      <c r="H117" s="33">
        <f>INDEX(nucleaire[TENSION_RACCO],Groupes!E117)</f>
        <v>400</v>
      </c>
      <c r="I117" t="str">
        <f>INDEX(nucleaire[CODNAT_RACCO],Groupes!E117)</f>
        <v>CIVAU</v>
      </c>
      <c r="J117" t="s">
        <v>3333</v>
      </c>
      <c r="K117" s="30">
        <f>INDEX(postes_1[x],MATCH(J117,postes_1[CODNAT],0))</f>
        <v>520058.35000000102</v>
      </c>
      <c r="L117" s="30">
        <f>INDEX(postes_1[y],MATCH(J117,postes_1[CODNAT],0))</f>
        <v>6598077.2800000003</v>
      </c>
      <c r="M117" s="30">
        <f t="array" ref="M117">SQRT(MIN((K117-Lines[x_debut])*(K117-Lines[x_debut])+(L117-Lines[y_debut])*(L117-Lines[y_debut])))</f>
        <v>25407.102932514819</v>
      </c>
      <c r="N117" s="30">
        <f t="array" ref="N117">SQRT(MIN((K117-Lines[x_fin])*(K117-Lines[x_fin])+(L117-Lines[y_fin])*(L117-Lines[y_fin])))</f>
        <v>876.35839814538076</v>
      </c>
      <c r="O117" s="30" t="str">
        <f t="array" ref="O117">INDEX(Lines[codeNat_debut],MATCH(M117,SQRT((K117-Lines[x_debut])*(K117-Lines[x_debut])+(L117-Lines[y_debut])*(L117-Lines[y_debut])),0))</f>
        <v>BONN6</v>
      </c>
      <c r="P117" s="30" t="str">
        <f t="array" ref="P117">INDEX(Lines[codeNat_fin],MATCH(N117,SQRT((K117-Lines[x_fin])*(K117-Lines[x_fin])+(L117-Lines[y_fin])*(L117-Lines[y_fin])),0))</f>
        <v>VALDI</v>
      </c>
      <c r="Q117" s="30">
        <f t="array" ref="Q117">SQRT(MIN((F117-Lines[x_debut])*(F117-Lines[x_debut])+(G117-Lines[y_debut])*(G117-Lines[y_debut])))</f>
        <v>25263.526371715707</v>
      </c>
      <c r="R117" s="30">
        <f t="array" ref="R117">SQRT(MIN((F117-Lines[x_fin])*(F117-Lines[x_fin])+(G117-Lines[y_fin])*(G117-Lines[y_fin])))</f>
        <v>1476.1846666988538</v>
      </c>
      <c r="S117" s="30" t="str">
        <f t="array" ref="S117">INDEX(Lines[codeNat_debut],MATCH(Q117,SQRT((F117-Lines[x_debut])*(F117-Lines[x_debut])+(G117-Lines[y_debut])*(G117-Lines[y_debut])),0))</f>
        <v>BONN6</v>
      </c>
      <c r="T117" s="30" t="str">
        <f t="array" ref="T117">INDEX(Lines[codeNat_fin],MATCH(R117,SQRT((F117-Lines[x_fin])*(F117-Lines[x_fin])+(G117-Lines[y_fin])*(G117-Lines[y_fin])),0))</f>
        <v>VALDI</v>
      </c>
      <c r="U117" s="30">
        <f t="array" ref="U117">MIN(IFERROR(M117:N117,100000),IFERROR(Q117:R117,100000))</f>
        <v>876.35839814538076</v>
      </c>
      <c r="V117" t="str">
        <f t="shared" si="1"/>
        <v>VALDI</v>
      </c>
    </row>
    <row r="118" spans="1:22">
      <c r="A118" s="12" t="s">
        <v>8697</v>
      </c>
      <c r="B118" s="13" t="s">
        <v>8719</v>
      </c>
      <c r="C118" s="13" t="s">
        <v>3334</v>
      </c>
      <c r="D118" s="13" t="s">
        <v>3334</v>
      </c>
      <c r="E118" s="11">
        <f>MATCH(D118,nucleaire[LIBELLE],0)</f>
        <v>16</v>
      </c>
      <c r="F118" s="33">
        <f>INDEX(nucleaire[x],Groupes!E118)</f>
        <v>519316.63008879602</v>
      </c>
      <c r="G118" s="33">
        <f>INDEX(nucleaire[y],Groupes!E118)</f>
        <v>6597439.2399436096</v>
      </c>
      <c r="H118" s="33">
        <f>INDEX(nucleaire[TENSION_RACCO],Groupes!E118)</f>
        <v>400</v>
      </c>
      <c r="I118" t="str">
        <f>INDEX(nucleaire[CODNAT_RACCO],Groupes!E118)</f>
        <v>CIVAU</v>
      </c>
      <c r="J118" t="s">
        <v>3333</v>
      </c>
      <c r="K118" s="30">
        <f>INDEX(postes_1[x],MATCH(J118,postes_1[CODNAT],0))</f>
        <v>520058.35000000102</v>
      </c>
      <c r="L118" s="30">
        <f>INDEX(postes_1[y],MATCH(J118,postes_1[CODNAT],0))</f>
        <v>6598077.2800000003</v>
      </c>
      <c r="M118" s="30">
        <f t="array" ref="M118">SQRT(MIN((K118-Lines[x_debut])*(K118-Lines[x_debut])+(L118-Lines[y_debut])*(L118-Lines[y_debut])))</f>
        <v>25407.102932514819</v>
      </c>
      <c r="N118" s="30">
        <f t="array" ref="N118">SQRT(MIN((K118-Lines[x_fin])*(K118-Lines[x_fin])+(L118-Lines[y_fin])*(L118-Lines[y_fin])))</f>
        <v>876.35839814538076</v>
      </c>
      <c r="O118" s="30" t="str">
        <f t="array" ref="O118">INDEX(Lines[codeNat_debut],MATCH(M118,SQRT((K118-Lines[x_debut])*(K118-Lines[x_debut])+(L118-Lines[y_debut])*(L118-Lines[y_debut])),0))</f>
        <v>BONN6</v>
      </c>
      <c r="P118" s="30" t="str">
        <f t="array" ref="P118">INDEX(Lines[codeNat_fin],MATCH(N118,SQRT((K118-Lines[x_fin])*(K118-Lines[x_fin])+(L118-Lines[y_fin])*(L118-Lines[y_fin])),0))</f>
        <v>VALDI</v>
      </c>
      <c r="Q118" s="30">
        <f t="array" ref="Q118">SQRT(MIN((F118-Lines[x_debut])*(F118-Lines[x_debut])+(G118-Lines[y_debut])*(G118-Lines[y_debut])))</f>
        <v>25263.526371715707</v>
      </c>
      <c r="R118" s="30">
        <f t="array" ref="R118">SQRT(MIN((F118-Lines[x_fin])*(F118-Lines[x_fin])+(G118-Lines[y_fin])*(G118-Lines[y_fin])))</f>
        <v>1476.1846666988538</v>
      </c>
      <c r="S118" s="30" t="str">
        <f t="array" ref="S118">INDEX(Lines[codeNat_debut],MATCH(Q118,SQRT((F118-Lines[x_debut])*(F118-Lines[x_debut])+(G118-Lines[y_debut])*(G118-Lines[y_debut])),0))</f>
        <v>BONN6</v>
      </c>
      <c r="T118" s="30" t="str">
        <f t="array" ref="T118">INDEX(Lines[codeNat_fin],MATCH(R118,SQRT((F118-Lines[x_fin])*(F118-Lines[x_fin])+(G118-Lines[y_fin])*(G118-Lines[y_fin])),0))</f>
        <v>VALDI</v>
      </c>
      <c r="U118" s="30">
        <f t="array" ref="U118">MIN(IFERROR(M118:N118,100000),IFERROR(Q118:R118,100000))</f>
        <v>876.35839814538076</v>
      </c>
      <c r="V118" t="str">
        <f t="shared" si="1"/>
        <v>VALDI</v>
      </c>
    </row>
    <row r="119" spans="1:22">
      <c r="A119" s="9" t="s">
        <v>8697</v>
      </c>
      <c r="B119" s="10" t="s">
        <v>8720</v>
      </c>
      <c r="C119" s="10" t="s">
        <v>3645</v>
      </c>
      <c r="D119" s="10" t="s">
        <v>3645</v>
      </c>
      <c r="E119" s="11">
        <f>MATCH(D119,nucleaire[LIBELLE],0)</f>
        <v>9</v>
      </c>
      <c r="F119" s="33">
        <f>INDEX(nucleaire[x],Groupes!E119)</f>
        <v>842677.10369617399</v>
      </c>
      <c r="G119" s="33">
        <f>INDEX(nucleaire[y],Groupes!E119)</f>
        <v>6394444.9518310102</v>
      </c>
      <c r="H119" s="33">
        <f>INDEX(nucleaire[TENSION_RACCO],Groupes!E119)</f>
        <v>400</v>
      </c>
      <c r="I119" t="str">
        <f>INDEX(nucleaire[CODNAT_RACCO],Groupes!E119)</f>
        <v>CRUA5</v>
      </c>
      <c r="J119" t="s">
        <v>6480</v>
      </c>
      <c r="K119" s="30">
        <f>INDEX(postes_1[x],MATCH(J119,postes_1[CODNAT],0))</f>
        <v>838999.81000000203</v>
      </c>
      <c r="L119" s="30">
        <f>INDEX(postes_1[y],MATCH(J119,postes_1[CODNAT],0))</f>
        <v>6394568.3300000001</v>
      </c>
      <c r="M119" s="30">
        <f t="array" ref="M119">SQRT(MIN((K119-Lines[x_debut])*(K119-Lines[x_debut])+(L119-Lines[y_debut])*(L119-Lines[y_debut])))</f>
        <v>2366.8272790815086</v>
      </c>
      <c r="N119" s="30">
        <f t="array" ref="N119">SQRT(MIN((K119-Lines[x_fin])*(K119-Lines[x_fin])+(L119-Lines[y_fin])*(L119-Lines[y_fin])))</f>
        <v>2366.8272790815086</v>
      </c>
      <c r="O119" s="30" t="str">
        <f t="array" ref="O119">INDEX(Lines[codeNat_debut],MATCH(M119,SQRT((K119-Lines[x_debut])*(K119-Lines[x_debut])+(L119-Lines[y_debut])*(L119-Lines[y_debut])),0))</f>
        <v>COULA</v>
      </c>
      <c r="P119" s="30" t="str">
        <f t="array" ref="P119">INDEX(Lines[codeNat_fin],MATCH(N119,SQRT((K119-Lines[x_fin])*(K119-Lines[x_fin])+(L119-Lines[y_fin])*(L119-Lines[y_fin])),0))</f>
        <v>COULA</v>
      </c>
      <c r="Q119" s="30">
        <f t="array" ref="Q119">SQRT(MIN((F119-Lines[x_debut])*(F119-Lines[x_debut])+(G119-Lines[y_debut])*(G119-Lines[y_debut])))</f>
        <v>4424.0321557209845</v>
      </c>
      <c r="R119" s="30">
        <f t="array" ref="R119">SQRT(MIN((F119-Lines[x_fin])*(F119-Lines[x_fin])+(G119-Lines[y_fin])*(G119-Lines[y_fin])))</f>
        <v>4424.0321557209845</v>
      </c>
      <c r="S119" s="30" t="str">
        <f t="array" ref="S119">INDEX(Lines[codeNat_debut],MATCH(Q119,SQRT((F119-Lines[x_debut])*(F119-Lines[x_debut])+(G119-Lines[y_debut])*(G119-Lines[y_debut])),0))</f>
        <v>L.NEU</v>
      </c>
      <c r="T119" s="30" t="str">
        <f t="array" ref="T119">INDEX(Lines[codeNat_fin],MATCH(R119,SQRT((F119-Lines[x_fin])*(F119-Lines[x_fin])+(G119-Lines[y_fin])*(G119-Lines[y_fin])),0))</f>
        <v>L.NEU</v>
      </c>
      <c r="U119" s="30">
        <f t="array" ref="U119">MIN(IFERROR(M119:N119,100000),IFERROR(Q119:R119,100000))</f>
        <v>2366.8272790815086</v>
      </c>
      <c r="V119" t="str">
        <f t="shared" si="1"/>
        <v>COULA</v>
      </c>
    </row>
    <row r="120" spans="1:22">
      <c r="A120" s="12" t="s">
        <v>8697</v>
      </c>
      <c r="B120" s="13" t="s">
        <v>8721</v>
      </c>
      <c r="C120" s="13" t="s">
        <v>3645</v>
      </c>
      <c r="D120" s="13" t="s">
        <v>3645</v>
      </c>
      <c r="E120" s="11">
        <f>MATCH(D120,nucleaire[LIBELLE],0)</f>
        <v>9</v>
      </c>
      <c r="F120" s="33">
        <f>INDEX(nucleaire[x],Groupes!E120)</f>
        <v>842677.10369617399</v>
      </c>
      <c r="G120" s="33">
        <f>INDEX(nucleaire[y],Groupes!E120)</f>
        <v>6394444.9518310102</v>
      </c>
      <c r="H120" s="33">
        <f>INDEX(nucleaire[TENSION_RACCO],Groupes!E120)</f>
        <v>400</v>
      </c>
      <c r="I120" t="str">
        <f>INDEX(nucleaire[CODNAT_RACCO],Groupes!E120)</f>
        <v>CRUA5</v>
      </c>
      <c r="J120" t="s">
        <v>6480</v>
      </c>
      <c r="K120" s="30">
        <f>INDEX(postes_1[x],MATCH(J120,postes_1[CODNAT],0))</f>
        <v>838999.81000000203</v>
      </c>
      <c r="L120" s="30">
        <f>INDEX(postes_1[y],MATCH(J120,postes_1[CODNAT],0))</f>
        <v>6394568.3300000001</v>
      </c>
      <c r="M120" s="30">
        <f t="array" ref="M120">SQRT(MIN((K120-Lines[x_debut])*(K120-Lines[x_debut])+(L120-Lines[y_debut])*(L120-Lines[y_debut])))</f>
        <v>2366.8272790815086</v>
      </c>
      <c r="N120" s="30">
        <f t="array" ref="N120">SQRT(MIN((K120-Lines[x_fin])*(K120-Lines[x_fin])+(L120-Lines[y_fin])*(L120-Lines[y_fin])))</f>
        <v>2366.8272790815086</v>
      </c>
      <c r="O120" s="30" t="str">
        <f t="array" ref="O120">INDEX(Lines[codeNat_debut],MATCH(M120,SQRT((K120-Lines[x_debut])*(K120-Lines[x_debut])+(L120-Lines[y_debut])*(L120-Lines[y_debut])),0))</f>
        <v>COULA</v>
      </c>
      <c r="P120" s="30" t="str">
        <f t="array" ref="P120">INDEX(Lines[codeNat_fin],MATCH(N120,SQRT((K120-Lines[x_fin])*(K120-Lines[x_fin])+(L120-Lines[y_fin])*(L120-Lines[y_fin])),0))</f>
        <v>COULA</v>
      </c>
      <c r="Q120" s="30">
        <f t="array" ref="Q120">SQRT(MIN((F120-Lines[x_debut])*(F120-Lines[x_debut])+(G120-Lines[y_debut])*(G120-Lines[y_debut])))</f>
        <v>4424.0321557209845</v>
      </c>
      <c r="R120" s="30">
        <f t="array" ref="R120">SQRT(MIN((F120-Lines[x_fin])*(F120-Lines[x_fin])+(G120-Lines[y_fin])*(G120-Lines[y_fin])))</f>
        <v>4424.0321557209845</v>
      </c>
      <c r="S120" s="30" t="str">
        <f t="array" ref="S120">INDEX(Lines[codeNat_debut],MATCH(Q120,SQRT((F120-Lines[x_debut])*(F120-Lines[x_debut])+(G120-Lines[y_debut])*(G120-Lines[y_debut])),0))</f>
        <v>L.NEU</v>
      </c>
      <c r="T120" s="30" t="str">
        <f t="array" ref="T120">INDEX(Lines[codeNat_fin],MATCH(R120,SQRT((F120-Lines[x_fin])*(F120-Lines[x_fin])+(G120-Lines[y_fin])*(G120-Lines[y_fin])),0))</f>
        <v>L.NEU</v>
      </c>
      <c r="U120" s="30">
        <f t="array" ref="U120">MIN(IFERROR(M120:N120,100000),IFERROR(Q120:R120,100000))</f>
        <v>2366.8272790815086</v>
      </c>
      <c r="V120" t="str">
        <f t="shared" si="1"/>
        <v>COULA</v>
      </c>
    </row>
    <row r="121" spans="1:22">
      <c r="A121" s="9" t="s">
        <v>8697</v>
      </c>
      <c r="B121" s="10" t="s">
        <v>8722</v>
      </c>
      <c r="C121" s="10" t="s">
        <v>3645</v>
      </c>
      <c r="D121" s="10" t="s">
        <v>3645</v>
      </c>
      <c r="E121" s="11">
        <f>MATCH(D121,nucleaire[LIBELLE],0)</f>
        <v>9</v>
      </c>
      <c r="F121" s="33">
        <f>INDEX(nucleaire[x],Groupes!E121)</f>
        <v>842677.10369617399</v>
      </c>
      <c r="G121" s="33">
        <f>INDEX(nucleaire[y],Groupes!E121)</f>
        <v>6394444.9518310102</v>
      </c>
      <c r="H121" s="33">
        <f>INDEX(nucleaire[TENSION_RACCO],Groupes!E121)</f>
        <v>400</v>
      </c>
      <c r="I121" t="str">
        <f>INDEX(nucleaire[CODNAT_RACCO],Groupes!E121)</f>
        <v>CRUA5</v>
      </c>
      <c r="J121" t="s">
        <v>6480</v>
      </c>
      <c r="K121" s="30">
        <f>INDEX(postes_1[x],MATCH(J121,postes_1[CODNAT],0))</f>
        <v>838999.81000000203</v>
      </c>
      <c r="L121" s="30">
        <f>INDEX(postes_1[y],MATCH(J121,postes_1[CODNAT],0))</f>
        <v>6394568.3300000001</v>
      </c>
      <c r="M121" s="30">
        <f t="array" ref="M121">SQRT(MIN((K121-Lines[x_debut])*(K121-Lines[x_debut])+(L121-Lines[y_debut])*(L121-Lines[y_debut])))</f>
        <v>2366.8272790815086</v>
      </c>
      <c r="N121" s="30">
        <f t="array" ref="N121">SQRT(MIN((K121-Lines[x_fin])*(K121-Lines[x_fin])+(L121-Lines[y_fin])*(L121-Lines[y_fin])))</f>
        <v>2366.8272790815086</v>
      </c>
      <c r="O121" s="30" t="str">
        <f t="array" ref="O121">INDEX(Lines[codeNat_debut],MATCH(M121,SQRT((K121-Lines[x_debut])*(K121-Lines[x_debut])+(L121-Lines[y_debut])*(L121-Lines[y_debut])),0))</f>
        <v>COULA</v>
      </c>
      <c r="P121" s="30" t="str">
        <f t="array" ref="P121">INDEX(Lines[codeNat_fin],MATCH(N121,SQRT((K121-Lines[x_fin])*(K121-Lines[x_fin])+(L121-Lines[y_fin])*(L121-Lines[y_fin])),0))</f>
        <v>COULA</v>
      </c>
      <c r="Q121" s="30">
        <f t="array" ref="Q121">SQRT(MIN((F121-Lines[x_debut])*(F121-Lines[x_debut])+(G121-Lines[y_debut])*(G121-Lines[y_debut])))</f>
        <v>4424.0321557209845</v>
      </c>
      <c r="R121" s="30">
        <f t="array" ref="R121">SQRT(MIN((F121-Lines[x_fin])*(F121-Lines[x_fin])+(G121-Lines[y_fin])*(G121-Lines[y_fin])))</f>
        <v>4424.0321557209845</v>
      </c>
      <c r="S121" s="30" t="str">
        <f t="array" ref="S121">INDEX(Lines[codeNat_debut],MATCH(Q121,SQRT((F121-Lines[x_debut])*(F121-Lines[x_debut])+(G121-Lines[y_debut])*(G121-Lines[y_debut])),0))</f>
        <v>L.NEU</v>
      </c>
      <c r="T121" s="30" t="str">
        <f t="array" ref="T121">INDEX(Lines[codeNat_fin],MATCH(R121,SQRT((F121-Lines[x_fin])*(F121-Lines[x_fin])+(G121-Lines[y_fin])*(G121-Lines[y_fin])),0))</f>
        <v>L.NEU</v>
      </c>
      <c r="U121" s="30">
        <f t="array" ref="U121">MIN(IFERROR(M121:N121,100000),IFERROR(Q121:R121,100000))</f>
        <v>2366.8272790815086</v>
      </c>
      <c r="V121" t="str">
        <f t="shared" si="1"/>
        <v>COULA</v>
      </c>
    </row>
    <row r="122" spans="1:22">
      <c r="A122" s="12" t="s">
        <v>8697</v>
      </c>
      <c r="B122" s="13" t="s">
        <v>8723</v>
      </c>
      <c r="C122" s="13" t="s">
        <v>3645</v>
      </c>
      <c r="D122" s="13" t="s">
        <v>3645</v>
      </c>
      <c r="E122" s="11">
        <f>MATCH(D122,nucleaire[LIBELLE],0)</f>
        <v>9</v>
      </c>
      <c r="F122" s="33">
        <f>INDEX(nucleaire[x],Groupes!E122)</f>
        <v>842677.10369617399</v>
      </c>
      <c r="G122" s="33">
        <f>INDEX(nucleaire[y],Groupes!E122)</f>
        <v>6394444.9518310102</v>
      </c>
      <c r="H122" s="33">
        <f>INDEX(nucleaire[TENSION_RACCO],Groupes!E122)</f>
        <v>400</v>
      </c>
      <c r="I122" t="str">
        <f>INDEX(nucleaire[CODNAT_RACCO],Groupes!E122)</f>
        <v>CRUA5</v>
      </c>
      <c r="J122" t="s">
        <v>6480</v>
      </c>
      <c r="K122" s="30">
        <f>INDEX(postes_1[x],MATCH(J122,postes_1[CODNAT],0))</f>
        <v>838999.81000000203</v>
      </c>
      <c r="L122" s="30">
        <f>INDEX(postes_1[y],MATCH(J122,postes_1[CODNAT],0))</f>
        <v>6394568.3300000001</v>
      </c>
      <c r="M122" s="30">
        <f t="array" ref="M122">SQRT(MIN((K122-Lines[x_debut])*(K122-Lines[x_debut])+(L122-Lines[y_debut])*(L122-Lines[y_debut])))</f>
        <v>2366.8272790815086</v>
      </c>
      <c r="N122" s="30">
        <f t="array" ref="N122">SQRT(MIN((K122-Lines[x_fin])*(K122-Lines[x_fin])+(L122-Lines[y_fin])*(L122-Lines[y_fin])))</f>
        <v>2366.8272790815086</v>
      </c>
      <c r="O122" s="30" t="str">
        <f t="array" ref="O122">INDEX(Lines[codeNat_debut],MATCH(M122,SQRT((K122-Lines[x_debut])*(K122-Lines[x_debut])+(L122-Lines[y_debut])*(L122-Lines[y_debut])),0))</f>
        <v>COULA</v>
      </c>
      <c r="P122" s="30" t="str">
        <f t="array" ref="P122">INDEX(Lines[codeNat_fin],MATCH(N122,SQRT((K122-Lines[x_fin])*(K122-Lines[x_fin])+(L122-Lines[y_fin])*(L122-Lines[y_fin])),0))</f>
        <v>COULA</v>
      </c>
      <c r="Q122" s="30">
        <f t="array" ref="Q122">SQRT(MIN((F122-Lines[x_debut])*(F122-Lines[x_debut])+(G122-Lines[y_debut])*(G122-Lines[y_debut])))</f>
        <v>4424.0321557209845</v>
      </c>
      <c r="R122" s="30">
        <f t="array" ref="R122">SQRT(MIN((F122-Lines[x_fin])*(F122-Lines[x_fin])+(G122-Lines[y_fin])*(G122-Lines[y_fin])))</f>
        <v>4424.0321557209845</v>
      </c>
      <c r="S122" s="30" t="str">
        <f t="array" ref="S122">INDEX(Lines[codeNat_debut],MATCH(Q122,SQRT((F122-Lines[x_debut])*(F122-Lines[x_debut])+(G122-Lines[y_debut])*(G122-Lines[y_debut])),0))</f>
        <v>L.NEU</v>
      </c>
      <c r="T122" s="30" t="str">
        <f t="array" ref="T122">INDEX(Lines[codeNat_fin],MATCH(R122,SQRT((F122-Lines[x_fin])*(F122-Lines[x_fin])+(G122-Lines[y_fin])*(G122-Lines[y_fin])),0))</f>
        <v>L.NEU</v>
      </c>
      <c r="U122" s="30">
        <f t="array" ref="U122">MIN(IFERROR(M122:N122,100000),IFERROR(Q122:R122,100000))</f>
        <v>2366.8272790815086</v>
      </c>
      <c r="V122" t="str">
        <f t="shared" si="1"/>
        <v>COULA</v>
      </c>
    </row>
    <row r="123" spans="1:22">
      <c r="A123" s="9" t="s">
        <v>8697</v>
      </c>
      <c r="B123" s="10" t="s">
        <v>8724</v>
      </c>
      <c r="C123" s="10" t="s">
        <v>8785</v>
      </c>
      <c r="D123" s="10" t="s">
        <v>76</v>
      </c>
      <c r="E123" s="11">
        <f>MATCH(D123,nucleaire[LIBELLE],0)</f>
        <v>13</v>
      </c>
      <c r="F123" s="33">
        <f>INDEX(nucleaire[x],Groupes!E123)</f>
        <v>660629.85301926301</v>
      </c>
      <c r="G123" s="33">
        <f>INDEX(nucleaire[y],Groupes!E123)</f>
        <v>6736057.4119845303</v>
      </c>
      <c r="H123" s="33">
        <f>INDEX(nucleaire[TENSION_RACCO],Groupes!E123)</f>
        <v>400</v>
      </c>
      <c r="I123" t="str">
        <f>INDEX(nucleaire[CODNAT_RACCO],Groupes!E123)</f>
        <v>D.BUR</v>
      </c>
      <c r="J123" t="s">
        <v>75</v>
      </c>
      <c r="K123" s="30">
        <f>INDEX(postes_1[x],MATCH(J123,postes_1[CODNAT],0))</f>
        <v>663344.90999999596</v>
      </c>
      <c r="L123" s="30">
        <f>INDEX(postes_1[y],MATCH(J123,postes_1[CODNAT],0))</f>
        <v>6737249.5300000003</v>
      </c>
      <c r="M123" s="30">
        <f t="array" ref="M123">SQRT(MIN((K123-Lines[x_debut])*(K123-Lines[x_debut])+(L123-Lines[y_debut])*(L123-Lines[y_debut])))</f>
        <v>37023.169094162942</v>
      </c>
      <c r="N123" s="30">
        <f t="array" ref="N123">SQRT(MIN((K123-Lines[x_fin])*(K123-Lines[x_fin])+(L123-Lines[y_fin])*(L123-Lines[y_fin])))</f>
        <v>2263.9024535963808</v>
      </c>
      <c r="O123" s="30" t="str">
        <f t="array" ref="O123">INDEX(Lines[codeNat_debut],MATCH(M123,SQRT((K123-Lines[x_debut])*(K123-Lines[x_debut])+(L123-Lines[y_debut])*(L123-Lines[y_debut])),0))</f>
        <v>GAUGL</v>
      </c>
      <c r="P123" s="30" t="str">
        <f t="array" ref="P123">INDEX(Lines[codeNat_fin],MATCH(N123,SQRT((K123-Lines[x_fin])*(K123-Lines[x_fin])+(L123-Lines[y_fin])*(L123-Lines[y_fin])),0))</f>
        <v>TABAR</v>
      </c>
      <c r="Q123" s="30">
        <f t="array" ref="Q123">SQRT(MIN((F123-Lines[x_debut])*(F123-Lines[x_debut])+(G123-Lines[y_debut])*(G123-Lines[y_debut])))</f>
        <v>38273.618779568205</v>
      </c>
      <c r="R123" s="30">
        <f t="array" ref="R123">SQRT(MIN((F123-Lines[x_fin])*(F123-Lines[x_fin])+(G123-Lines[y_fin])*(G123-Lines[y_fin])))</f>
        <v>5205.8148715684374</v>
      </c>
      <c r="S123" s="30" t="str">
        <f t="array" ref="S123">INDEX(Lines[codeNat_debut],MATCH(Q123,SQRT((F123-Lines[x_debut])*(F123-Lines[x_debut])+(G123-Lines[y_debut])*(G123-Lines[y_debut])),0))</f>
        <v>GAUGL</v>
      </c>
      <c r="T123" s="30" t="str">
        <f t="array" ref="T123">INDEX(Lines[codeNat_fin],MATCH(R123,SQRT((F123-Lines[x_fin])*(F123-Lines[x_fin])+(G123-Lines[y_fin])*(G123-Lines[y_fin])),0))</f>
        <v>TABAR</v>
      </c>
      <c r="U123" s="30">
        <f t="array" ref="U123">MIN(IFERROR(M123:N123,100000),IFERROR(Q123:R123,100000))</f>
        <v>2263.9024535963808</v>
      </c>
      <c r="V123" t="str">
        <f t="shared" si="1"/>
        <v>TABAR</v>
      </c>
    </row>
    <row r="124" spans="1:22">
      <c r="A124" s="12" t="s">
        <v>8697</v>
      </c>
      <c r="B124" s="13" t="s">
        <v>8725</v>
      </c>
      <c r="C124" s="13" t="s">
        <v>8785</v>
      </c>
      <c r="D124" s="10" t="s">
        <v>76</v>
      </c>
      <c r="E124" s="11">
        <f>MATCH(D124,nucleaire[LIBELLE],0)</f>
        <v>13</v>
      </c>
      <c r="F124" s="33">
        <f>INDEX(nucleaire[x],Groupes!E124)</f>
        <v>660629.85301926301</v>
      </c>
      <c r="G124" s="33">
        <f>INDEX(nucleaire[y],Groupes!E124)</f>
        <v>6736057.4119845303</v>
      </c>
      <c r="H124" s="33">
        <f>INDEX(nucleaire[TENSION_RACCO],Groupes!E124)</f>
        <v>400</v>
      </c>
      <c r="I124" t="str">
        <f>INDEX(nucleaire[CODNAT_RACCO],Groupes!E124)</f>
        <v>D.BUR</v>
      </c>
      <c r="J124" t="s">
        <v>75</v>
      </c>
      <c r="K124" s="30">
        <f>INDEX(postes_1[x],MATCH(J124,postes_1[CODNAT],0))</f>
        <v>663344.90999999596</v>
      </c>
      <c r="L124" s="30">
        <f>INDEX(postes_1[y],MATCH(J124,postes_1[CODNAT],0))</f>
        <v>6737249.5300000003</v>
      </c>
      <c r="M124" s="30">
        <f t="array" ref="M124">SQRT(MIN((K124-Lines[x_debut])*(K124-Lines[x_debut])+(L124-Lines[y_debut])*(L124-Lines[y_debut])))</f>
        <v>37023.169094162942</v>
      </c>
      <c r="N124" s="30">
        <f t="array" ref="N124">SQRT(MIN((K124-Lines[x_fin])*(K124-Lines[x_fin])+(L124-Lines[y_fin])*(L124-Lines[y_fin])))</f>
        <v>2263.9024535963808</v>
      </c>
      <c r="O124" s="30" t="str">
        <f t="array" ref="O124">INDEX(Lines[codeNat_debut],MATCH(M124,SQRT((K124-Lines[x_debut])*(K124-Lines[x_debut])+(L124-Lines[y_debut])*(L124-Lines[y_debut])),0))</f>
        <v>GAUGL</v>
      </c>
      <c r="P124" s="30" t="str">
        <f t="array" ref="P124">INDEX(Lines[codeNat_fin],MATCH(N124,SQRT((K124-Lines[x_fin])*(K124-Lines[x_fin])+(L124-Lines[y_fin])*(L124-Lines[y_fin])),0))</f>
        <v>TABAR</v>
      </c>
      <c r="Q124" s="30">
        <f t="array" ref="Q124">SQRT(MIN((F124-Lines[x_debut])*(F124-Lines[x_debut])+(G124-Lines[y_debut])*(G124-Lines[y_debut])))</f>
        <v>38273.618779568205</v>
      </c>
      <c r="R124" s="30">
        <f t="array" ref="R124">SQRT(MIN((F124-Lines[x_fin])*(F124-Lines[x_fin])+(G124-Lines[y_fin])*(G124-Lines[y_fin])))</f>
        <v>5205.8148715684374</v>
      </c>
      <c r="S124" s="30" t="str">
        <f t="array" ref="S124">INDEX(Lines[codeNat_debut],MATCH(Q124,SQRT((F124-Lines[x_debut])*(F124-Lines[x_debut])+(G124-Lines[y_debut])*(G124-Lines[y_debut])),0))</f>
        <v>GAUGL</v>
      </c>
      <c r="T124" s="30" t="str">
        <f t="array" ref="T124">INDEX(Lines[codeNat_fin],MATCH(R124,SQRT((F124-Lines[x_fin])*(F124-Lines[x_fin])+(G124-Lines[y_fin])*(G124-Lines[y_fin])),0))</f>
        <v>TABAR</v>
      </c>
      <c r="U124" s="30">
        <f t="array" ref="U124">MIN(IFERROR(M124:N124,100000),IFERROR(Q124:R124,100000))</f>
        <v>2263.9024535963808</v>
      </c>
      <c r="V124" t="str">
        <f t="shared" si="1"/>
        <v>TABAR</v>
      </c>
    </row>
    <row r="125" spans="1:22">
      <c r="A125" s="9" t="s">
        <v>8697</v>
      </c>
      <c r="B125" s="10" t="s">
        <v>8726</v>
      </c>
      <c r="C125" s="10" t="s">
        <v>8785</v>
      </c>
      <c r="D125" s="10" t="s">
        <v>76</v>
      </c>
      <c r="E125" s="11">
        <f>MATCH(D125,nucleaire[LIBELLE],0)</f>
        <v>13</v>
      </c>
      <c r="F125" s="33">
        <f>INDEX(nucleaire[x],Groupes!E125)</f>
        <v>660629.85301926301</v>
      </c>
      <c r="G125" s="33">
        <f>INDEX(nucleaire[y],Groupes!E125)</f>
        <v>6736057.4119845303</v>
      </c>
      <c r="H125" s="33">
        <f>INDEX(nucleaire[TENSION_RACCO],Groupes!E125)</f>
        <v>400</v>
      </c>
      <c r="I125" t="str">
        <f>INDEX(nucleaire[CODNAT_RACCO],Groupes!E125)</f>
        <v>D.BUR</v>
      </c>
      <c r="J125" t="s">
        <v>75</v>
      </c>
      <c r="K125" s="30">
        <f>INDEX(postes_1[x],MATCH(J125,postes_1[CODNAT],0))</f>
        <v>663344.90999999596</v>
      </c>
      <c r="L125" s="30">
        <f>INDEX(postes_1[y],MATCH(J125,postes_1[CODNAT],0))</f>
        <v>6737249.5300000003</v>
      </c>
      <c r="M125" s="30">
        <f t="array" ref="M125">SQRT(MIN((K125-Lines[x_debut])*(K125-Lines[x_debut])+(L125-Lines[y_debut])*(L125-Lines[y_debut])))</f>
        <v>37023.169094162942</v>
      </c>
      <c r="N125" s="30">
        <f t="array" ref="N125">SQRT(MIN((K125-Lines[x_fin])*(K125-Lines[x_fin])+(L125-Lines[y_fin])*(L125-Lines[y_fin])))</f>
        <v>2263.9024535963808</v>
      </c>
      <c r="O125" s="30" t="str">
        <f t="array" ref="O125">INDEX(Lines[codeNat_debut],MATCH(M125,SQRT((K125-Lines[x_debut])*(K125-Lines[x_debut])+(L125-Lines[y_debut])*(L125-Lines[y_debut])),0))</f>
        <v>GAUGL</v>
      </c>
      <c r="P125" s="30" t="str">
        <f t="array" ref="P125">INDEX(Lines[codeNat_fin],MATCH(N125,SQRT((K125-Lines[x_fin])*(K125-Lines[x_fin])+(L125-Lines[y_fin])*(L125-Lines[y_fin])),0))</f>
        <v>TABAR</v>
      </c>
      <c r="Q125" s="30">
        <f t="array" ref="Q125">SQRT(MIN((F125-Lines[x_debut])*(F125-Lines[x_debut])+(G125-Lines[y_debut])*(G125-Lines[y_debut])))</f>
        <v>38273.618779568205</v>
      </c>
      <c r="R125" s="30">
        <f t="array" ref="R125">SQRT(MIN((F125-Lines[x_fin])*(F125-Lines[x_fin])+(G125-Lines[y_fin])*(G125-Lines[y_fin])))</f>
        <v>5205.8148715684374</v>
      </c>
      <c r="S125" s="30" t="str">
        <f t="array" ref="S125">INDEX(Lines[codeNat_debut],MATCH(Q125,SQRT((F125-Lines[x_debut])*(F125-Lines[x_debut])+(G125-Lines[y_debut])*(G125-Lines[y_debut])),0))</f>
        <v>GAUGL</v>
      </c>
      <c r="T125" s="30" t="str">
        <f t="array" ref="T125">INDEX(Lines[codeNat_fin],MATCH(R125,SQRT((F125-Lines[x_fin])*(F125-Lines[x_fin])+(G125-Lines[y_fin])*(G125-Lines[y_fin])),0))</f>
        <v>TABAR</v>
      </c>
      <c r="U125" s="30">
        <f t="array" ref="U125">MIN(IFERROR(M125:N125,100000),IFERROR(Q125:R125,100000))</f>
        <v>2263.9024535963808</v>
      </c>
      <c r="V125" t="str">
        <f t="shared" si="1"/>
        <v>TABAR</v>
      </c>
    </row>
    <row r="126" spans="1:22">
      <c r="A126" s="12" t="s">
        <v>8697</v>
      </c>
      <c r="B126" s="13" t="s">
        <v>8727</v>
      </c>
      <c r="C126" s="13" t="s">
        <v>8785</v>
      </c>
      <c r="D126" s="10" t="s">
        <v>76</v>
      </c>
      <c r="E126" s="11">
        <f>MATCH(D126,nucleaire[LIBELLE],0)</f>
        <v>13</v>
      </c>
      <c r="F126" s="33">
        <f>INDEX(nucleaire[x],Groupes!E126)</f>
        <v>660629.85301926301</v>
      </c>
      <c r="G126" s="33">
        <f>INDEX(nucleaire[y],Groupes!E126)</f>
        <v>6736057.4119845303</v>
      </c>
      <c r="H126" s="33">
        <f>INDEX(nucleaire[TENSION_RACCO],Groupes!E126)</f>
        <v>400</v>
      </c>
      <c r="I126" t="str">
        <f>INDEX(nucleaire[CODNAT_RACCO],Groupes!E126)</f>
        <v>D.BUR</v>
      </c>
      <c r="J126" t="s">
        <v>75</v>
      </c>
      <c r="K126" s="30">
        <f>INDEX(postes_1[x],MATCH(J126,postes_1[CODNAT],0))</f>
        <v>663344.90999999596</v>
      </c>
      <c r="L126" s="30">
        <f>INDEX(postes_1[y],MATCH(J126,postes_1[CODNAT],0))</f>
        <v>6737249.5300000003</v>
      </c>
      <c r="M126" s="30">
        <f t="array" ref="M126">SQRT(MIN((K126-Lines[x_debut])*(K126-Lines[x_debut])+(L126-Lines[y_debut])*(L126-Lines[y_debut])))</f>
        <v>37023.169094162942</v>
      </c>
      <c r="N126" s="30">
        <f t="array" ref="N126">SQRT(MIN((K126-Lines[x_fin])*(K126-Lines[x_fin])+(L126-Lines[y_fin])*(L126-Lines[y_fin])))</f>
        <v>2263.9024535963808</v>
      </c>
      <c r="O126" s="30" t="str">
        <f t="array" ref="O126">INDEX(Lines[codeNat_debut],MATCH(M126,SQRT((K126-Lines[x_debut])*(K126-Lines[x_debut])+(L126-Lines[y_debut])*(L126-Lines[y_debut])),0))</f>
        <v>GAUGL</v>
      </c>
      <c r="P126" s="30" t="str">
        <f t="array" ref="P126">INDEX(Lines[codeNat_fin],MATCH(N126,SQRT((K126-Lines[x_fin])*(K126-Lines[x_fin])+(L126-Lines[y_fin])*(L126-Lines[y_fin])),0))</f>
        <v>TABAR</v>
      </c>
      <c r="Q126" s="30">
        <f t="array" ref="Q126">SQRT(MIN((F126-Lines[x_debut])*(F126-Lines[x_debut])+(G126-Lines[y_debut])*(G126-Lines[y_debut])))</f>
        <v>38273.618779568205</v>
      </c>
      <c r="R126" s="30">
        <f t="array" ref="R126">SQRT(MIN((F126-Lines[x_fin])*(F126-Lines[x_fin])+(G126-Lines[y_fin])*(G126-Lines[y_fin])))</f>
        <v>5205.8148715684374</v>
      </c>
      <c r="S126" s="30" t="str">
        <f t="array" ref="S126">INDEX(Lines[codeNat_debut],MATCH(Q126,SQRT((F126-Lines[x_debut])*(F126-Lines[x_debut])+(G126-Lines[y_debut])*(G126-Lines[y_debut])),0))</f>
        <v>GAUGL</v>
      </c>
      <c r="T126" s="30" t="str">
        <f t="array" ref="T126">INDEX(Lines[codeNat_fin],MATCH(R126,SQRT((F126-Lines[x_fin])*(F126-Lines[x_fin])+(G126-Lines[y_fin])*(G126-Lines[y_fin])),0))</f>
        <v>TABAR</v>
      </c>
      <c r="U126" s="30">
        <f t="array" ref="U126">MIN(IFERROR(M126:N126,100000),IFERROR(Q126:R126,100000))</f>
        <v>2263.9024535963808</v>
      </c>
      <c r="V126" t="str">
        <f t="shared" si="1"/>
        <v>TABAR</v>
      </c>
    </row>
    <row r="127" spans="1:22">
      <c r="A127" s="9" t="s">
        <v>8697</v>
      </c>
      <c r="B127" s="10" t="s">
        <v>8728</v>
      </c>
      <c r="C127" s="10" t="s">
        <v>4350</v>
      </c>
      <c r="D127" s="10" t="s">
        <v>4350</v>
      </c>
      <c r="E127" s="11">
        <f>MATCH(D127,nucleaire[LIBELLE],0)</f>
        <v>5</v>
      </c>
      <c r="F127" s="33">
        <f>INDEX(nucleaire[x],Groupes!E127)</f>
        <v>1040743.16893789</v>
      </c>
      <c r="G127" s="33">
        <f>INDEX(nucleaire[y],Groupes!E127)</f>
        <v>6763201.0263183797</v>
      </c>
      <c r="H127" s="33">
        <f>INDEX(nucleaire[TENSION_RACCO],Groupes!E127)</f>
        <v>400</v>
      </c>
      <c r="I127" t="str">
        <f>INDEX(nucleaire[CODNAT_RACCO],Groupes!E127)</f>
        <v>FESS5</v>
      </c>
      <c r="J127" t="s">
        <v>8251</v>
      </c>
      <c r="K127" s="30">
        <f>INDEX(postes_1[x],MATCH(J127,postes_1[CODNAT],0))</f>
        <v>1040708.55</v>
      </c>
      <c r="L127" s="30">
        <f>INDEX(postes_1[y],MATCH(J127,postes_1[CODNAT],0))</f>
        <v>6765731.9900000002</v>
      </c>
      <c r="M127" s="30">
        <f t="array" ref="M127">SQRT(MIN((K127-Lines[x_debut])*(K127-Lines[x_debut])+(L127-Lines[y_debut])*(L127-Lines[y_debut])))</f>
        <v>675.00530583074226</v>
      </c>
      <c r="N127" s="30">
        <f t="array" ref="N127">SQRT(MIN((K127-Lines[x_fin])*(K127-Lines[x_fin])+(L127-Lines[y_fin])*(L127-Lines[y_fin])))</f>
        <v>675.00530583074226</v>
      </c>
      <c r="O127" s="30" t="str">
        <f t="array" ref="O127">INDEX(Lines[codeNat_debut],MATCH(M127,SQRT((K127-Lines[x_debut])*(K127-Lines[x_debut])+(L127-Lines[y_debut])*(L127-Lines[y_debut])),0))</f>
        <v>MUHLB</v>
      </c>
      <c r="P127" s="30" t="str">
        <f t="array" ref="P127">INDEX(Lines[codeNat_fin],MATCH(N127,SQRT((K127-Lines[x_fin])*(K127-Lines[x_fin])+(L127-Lines[y_fin])*(L127-Lines[y_fin])),0))</f>
        <v>MUHLB</v>
      </c>
      <c r="Q127" s="30">
        <f t="array" ref="Q127">SQRT(MIN((F127-Lines[x_debut])*(F127-Lines[x_debut])+(G127-Lines[y_debut])*(G127-Lines[y_debut])))</f>
        <v>2974.0080812123829</v>
      </c>
      <c r="R127" s="30">
        <f t="array" ref="R127">SQRT(MIN((F127-Lines[x_fin])*(F127-Lines[x_fin])+(G127-Lines[y_fin])*(G127-Lines[y_fin])))</f>
        <v>2974.0080812123829</v>
      </c>
      <c r="S127" s="30" t="str">
        <f t="array" ref="S127">INDEX(Lines[codeNat_debut],MATCH(Q127,SQRT((F127-Lines[x_debut])*(F127-Lines[x_debut])+(G127-Lines[y_debut])*(G127-Lines[y_debut])),0))</f>
        <v>MUHLB</v>
      </c>
      <c r="T127" s="30" t="str">
        <f t="array" ref="T127">INDEX(Lines[codeNat_fin],MATCH(R127,SQRT((F127-Lines[x_fin])*(F127-Lines[x_fin])+(G127-Lines[y_fin])*(G127-Lines[y_fin])),0))</f>
        <v>MUHLB</v>
      </c>
      <c r="U127" s="30">
        <f t="array" ref="U127">MIN(IFERROR(M127:N127,100000),IFERROR(Q127:R127,100000))</f>
        <v>675.00530583074226</v>
      </c>
      <c r="V127" t="str">
        <f t="shared" si="1"/>
        <v>MUHLB</v>
      </c>
    </row>
    <row r="128" spans="1:22">
      <c r="A128" s="12" t="s">
        <v>8697</v>
      </c>
      <c r="B128" s="13" t="s">
        <v>8729</v>
      </c>
      <c r="C128" s="13" t="s">
        <v>4350</v>
      </c>
      <c r="D128" s="13" t="s">
        <v>4350</v>
      </c>
      <c r="E128" s="11">
        <f>MATCH(D128,nucleaire[LIBELLE],0)</f>
        <v>5</v>
      </c>
      <c r="F128" s="33">
        <f>INDEX(nucleaire[x],Groupes!E128)</f>
        <v>1040743.16893789</v>
      </c>
      <c r="G128" s="33">
        <f>INDEX(nucleaire[y],Groupes!E128)</f>
        <v>6763201.0263183797</v>
      </c>
      <c r="H128" s="33">
        <f>INDEX(nucleaire[TENSION_RACCO],Groupes!E128)</f>
        <v>400</v>
      </c>
      <c r="I128" t="str">
        <f>INDEX(nucleaire[CODNAT_RACCO],Groupes!E128)</f>
        <v>FESS5</v>
      </c>
      <c r="J128" t="s">
        <v>8251</v>
      </c>
      <c r="K128" s="30">
        <f>INDEX(postes_1[x],MATCH(J128,postes_1[CODNAT],0))</f>
        <v>1040708.55</v>
      </c>
      <c r="L128" s="30">
        <f>INDEX(postes_1[y],MATCH(J128,postes_1[CODNAT],0))</f>
        <v>6765731.9900000002</v>
      </c>
      <c r="M128" s="30">
        <f t="array" ref="M128">SQRT(MIN((K128-Lines[x_debut])*(K128-Lines[x_debut])+(L128-Lines[y_debut])*(L128-Lines[y_debut])))</f>
        <v>675.00530583074226</v>
      </c>
      <c r="N128" s="30">
        <f t="array" ref="N128">SQRT(MIN((K128-Lines[x_fin])*(K128-Lines[x_fin])+(L128-Lines[y_fin])*(L128-Lines[y_fin])))</f>
        <v>675.00530583074226</v>
      </c>
      <c r="O128" s="30" t="str">
        <f t="array" ref="O128">INDEX(Lines[codeNat_debut],MATCH(M128,SQRT((K128-Lines[x_debut])*(K128-Lines[x_debut])+(L128-Lines[y_debut])*(L128-Lines[y_debut])),0))</f>
        <v>MUHLB</v>
      </c>
      <c r="P128" s="30" t="str">
        <f t="array" ref="P128">INDEX(Lines[codeNat_fin],MATCH(N128,SQRT((K128-Lines[x_fin])*(K128-Lines[x_fin])+(L128-Lines[y_fin])*(L128-Lines[y_fin])),0))</f>
        <v>MUHLB</v>
      </c>
      <c r="Q128" s="30">
        <f t="array" ref="Q128">SQRT(MIN((F128-Lines[x_debut])*(F128-Lines[x_debut])+(G128-Lines[y_debut])*(G128-Lines[y_debut])))</f>
        <v>2974.0080812123829</v>
      </c>
      <c r="R128" s="30">
        <f t="array" ref="R128">SQRT(MIN((F128-Lines[x_fin])*(F128-Lines[x_fin])+(G128-Lines[y_fin])*(G128-Lines[y_fin])))</f>
        <v>2974.0080812123829</v>
      </c>
      <c r="S128" s="30" t="str">
        <f t="array" ref="S128">INDEX(Lines[codeNat_debut],MATCH(Q128,SQRT((F128-Lines[x_debut])*(F128-Lines[x_debut])+(G128-Lines[y_debut])*(G128-Lines[y_debut])),0))</f>
        <v>MUHLB</v>
      </c>
      <c r="T128" s="30" t="str">
        <f t="array" ref="T128">INDEX(Lines[codeNat_fin],MATCH(R128,SQRT((F128-Lines[x_fin])*(F128-Lines[x_fin])+(G128-Lines[y_fin])*(G128-Lines[y_fin])),0))</f>
        <v>MUHLB</v>
      </c>
      <c r="U128" s="30">
        <f t="array" ref="U128">MIN(IFERROR(M128:N128,100000),IFERROR(Q128:R128,100000))</f>
        <v>675.00530583074226</v>
      </c>
      <c r="V128" t="str">
        <f t="shared" si="1"/>
        <v>MUHLB</v>
      </c>
    </row>
    <row r="129" spans="1:22">
      <c r="A129" s="9" t="s">
        <v>8697</v>
      </c>
      <c r="B129" s="10" t="s">
        <v>8730</v>
      </c>
      <c r="C129" s="10" t="s">
        <v>1863</v>
      </c>
      <c r="D129" s="10" t="s">
        <v>1863</v>
      </c>
      <c r="E129" s="11">
        <f>MATCH(D129,nucleaire[LIBELLE],0)</f>
        <v>19</v>
      </c>
      <c r="F129" s="33">
        <f>INDEX(nucleaire[x],Groupes!E129)</f>
        <v>345747.637845363</v>
      </c>
      <c r="G129" s="33">
        <f>INDEX(nucleaire[y],Groupes!E129)</f>
        <v>6947183.4436642304</v>
      </c>
      <c r="H129" s="33">
        <f>INDEX(nucleaire[TENSION_RACCO],Groupes!E129)</f>
        <v>400</v>
      </c>
      <c r="I129" t="str">
        <f>INDEX(nucleaire[CODNAT_RACCO],Groupes!E129)</f>
        <v>FLAMA</v>
      </c>
      <c r="J129" t="s">
        <v>1862</v>
      </c>
      <c r="K129" s="30">
        <f>INDEX(postes_1[x],MATCH(J129,postes_1[CODNAT],0))</f>
        <v>346572.43999999802</v>
      </c>
      <c r="L129" s="30">
        <f>INDEX(postes_1[y],MATCH(J129,postes_1[CODNAT],0))</f>
        <v>6948174.9900000002</v>
      </c>
      <c r="M129" s="30">
        <f t="array" ref="M129">SQRT(MIN((K129-Lines[x_debut])*(K129-Lines[x_debut])+(L129-Lines[y_debut])*(L129-Lines[y_debut])))</f>
        <v>23102.606079337271</v>
      </c>
      <c r="N129" s="30">
        <f t="array" ref="N129">SQRT(MIN((K129-Lines[x_fin])*(K129-Lines[x_fin])+(L129-Lines[y_fin])*(L129-Lines[y_fin])))</f>
        <v>21607.882362602832</v>
      </c>
      <c r="O129" s="30" t="str">
        <f t="array" ref="O129">INDEX(Lines[codeNat_debut],MATCH(M129,SQRT((K129-Lines[x_debut])*(K129-Lines[x_debut])+(L129-Lines[y_debut])*(L129-Lines[y_debut])),0))</f>
        <v>MENUE</v>
      </c>
      <c r="P129" s="30" t="str">
        <f t="array" ref="P129">INDEX(Lines[codeNat_fin],MATCH(N129,SQRT((K129-Lines[x_fin])*(K129-Lines[x_fin])+(L129-Lines[y_fin])*(L129-Lines[y_fin])),0))</f>
        <v>TOLLE</v>
      </c>
      <c r="Q129" s="30">
        <f t="array" ref="Q129">SQRT(MIN((F129-Lines[x_debut])*(F129-Lines[x_debut])+(G129-Lines[y_debut])*(G129-Lines[y_debut])))</f>
        <v>23577.492603791994</v>
      </c>
      <c r="R129" s="30">
        <f t="array" ref="R129">SQRT(MIN((F129-Lines[x_fin])*(F129-Lines[x_fin])+(G129-Lines[y_fin])*(G129-Lines[y_fin])))</f>
        <v>22668.685741232217</v>
      </c>
      <c r="S129" s="30" t="str">
        <f t="array" ref="S129">INDEX(Lines[codeNat_debut],MATCH(Q129,SQRT((F129-Lines[x_debut])*(F129-Lines[x_debut])+(G129-Lines[y_debut])*(G129-Lines[y_debut])),0))</f>
        <v>MENUE</v>
      </c>
      <c r="T129" s="30" t="str">
        <f t="array" ref="T129">INDEX(Lines[codeNat_fin],MATCH(R129,SQRT((F129-Lines[x_fin])*(F129-Lines[x_fin])+(G129-Lines[y_fin])*(G129-Lines[y_fin])),0))</f>
        <v>TOLLE</v>
      </c>
      <c r="U129" s="30">
        <f t="array" ref="U129">MIN(IFERROR(M129:N129,100000),IFERROR(Q129:R129,100000))</f>
        <v>21607.882362602832</v>
      </c>
      <c r="V129" t="str">
        <f t="shared" si="1"/>
        <v>TOLLE</v>
      </c>
    </row>
    <row r="130" spans="1:22">
      <c r="A130" s="12" t="s">
        <v>8697</v>
      </c>
      <c r="B130" s="13" t="s">
        <v>8731</v>
      </c>
      <c r="C130" s="13" t="s">
        <v>1863</v>
      </c>
      <c r="D130" s="13" t="s">
        <v>1863</v>
      </c>
      <c r="E130" s="11">
        <f>MATCH(D130,nucleaire[LIBELLE],0)</f>
        <v>19</v>
      </c>
      <c r="F130" s="33">
        <f>INDEX(nucleaire[x],Groupes!E130)</f>
        <v>345747.637845363</v>
      </c>
      <c r="G130" s="33">
        <f>INDEX(nucleaire[y],Groupes!E130)</f>
        <v>6947183.4436642304</v>
      </c>
      <c r="H130" s="33">
        <f>INDEX(nucleaire[TENSION_RACCO],Groupes!E130)</f>
        <v>400</v>
      </c>
      <c r="I130" t="str">
        <f>INDEX(nucleaire[CODNAT_RACCO],Groupes!E130)</f>
        <v>FLAMA</v>
      </c>
      <c r="J130" t="s">
        <v>1862</v>
      </c>
      <c r="K130" s="30">
        <f>INDEX(postes_1[x],MATCH(J130,postes_1[CODNAT],0))</f>
        <v>346572.43999999802</v>
      </c>
      <c r="L130" s="30">
        <f>INDEX(postes_1[y],MATCH(J130,postes_1[CODNAT],0))</f>
        <v>6948174.9900000002</v>
      </c>
      <c r="M130" s="30">
        <f t="array" ref="M130">SQRT(MIN((K130-Lines[x_debut])*(K130-Lines[x_debut])+(L130-Lines[y_debut])*(L130-Lines[y_debut])))</f>
        <v>23102.606079337271</v>
      </c>
      <c r="N130" s="30">
        <f t="array" ref="N130">SQRT(MIN((K130-Lines[x_fin])*(K130-Lines[x_fin])+(L130-Lines[y_fin])*(L130-Lines[y_fin])))</f>
        <v>21607.882362602832</v>
      </c>
      <c r="O130" s="30" t="str">
        <f t="array" ref="O130">INDEX(Lines[codeNat_debut],MATCH(M130,SQRT((K130-Lines[x_debut])*(K130-Lines[x_debut])+(L130-Lines[y_debut])*(L130-Lines[y_debut])),0))</f>
        <v>MENUE</v>
      </c>
      <c r="P130" s="30" t="str">
        <f t="array" ref="P130">INDEX(Lines[codeNat_fin],MATCH(N130,SQRT((K130-Lines[x_fin])*(K130-Lines[x_fin])+(L130-Lines[y_fin])*(L130-Lines[y_fin])),0))</f>
        <v>TOLLE</v>
      </c>
      <c r="Q130" s="30">
        <f t="array" ref="Q130">SQRT(MIN((F130-Lines[x_debut])*(F130-Lines[x_debut])+(G130-Lines[y_debut])*(G130-Lines[y_debut])))</f>
        <v>23577.492603791994</v>
      </c>
      <c r="R130" s="30">
        <f t="array" ref="R130">SQRT(MIN((F130-Lines[x_fin])*(F130-Lines[x_fin])+(G130-Lines[y_fin])*(G130-Lines[y_fin])))</f>
        <v>22668.685741232217</v>
      </c>
      <c r="S130" s="30" t="str">
        <f t="array" ref="S130">INDEX(Lines[codeNat_debut],MATCH(Q130,SQRT((F130-Lines[x_debut])*(F130-Lines[x_debut])+(G130-Lines[y_debut])*(G130-Lines[y_debut])),0))</f>
        <v>MENUE</v>
      </c>
      <c r="T130" s="30" t="str">
        <f t="array" ref="T130">INDEX(Lines[codeNat_fin],MATCH(R130,SQRT((F130-Lines[x_fin])*(F130-Lines[x_fin])+(G130-Lines[y_fin])*(G130-Lines[y_fin])),0))</f>
        <v>TOLLE</v>
      </c>
      <c r="U130" s="30">
        <f t="array" ref="U130">MIN(IFERROR(M130:N130,100000),IFERROR(Q130:R130,100000))</f>
        <v>21607.882362602832</v>
      </c>
      <c r="V130" t="str">
        <f t="shared" si="1"/>
        <v>TOLLE</v>
      </c>
    </row>
    <row r="131" spans="1:22">
      <c r="A131" s="9" t="s">
        <v>8697</v>
      </c>
      <c r="B131" s="10" t="s">
        <v>8732</v>
      </c>
      <c r="C131" s="10" t="s">
        <v>2478</v>
      </c>
      <c r="D131" s="10" t="s">
        <v>2478</v>
      </c>
      <c r="E131" s="11">
        <f>MATCH(D131,nucleaire[LIBELLE],0)</f>
        <v>12</v>
      </c>
      <c r="F131" s="33">
        <f>INDEX(nucleaire[x],Groupes!E131)</f>
        <v>524052.65702328499</v>
      </c>
      <c r="G131" s="33">
        <f>INDEX(nucleaire[y],Groupes!E131)</f>
        <v>6335197.4600088196</v>
      </c>
      <c r="H131" s="33">
        <f>INDEX(nucleaire[TENSION_RACCO],Groupes!E131)</f>
        <v>400</v>
      </c>
      <c r="I131" t="str">
        <f>INDEX(nucleaire[CODNAT_RACCO],Groupes!E131)</f>
        <v>GOLF5</v>
      </c>
      <c r="J131" t="s">
        <v>8258</v>
      </c>
      <c r="K131" s="30">
        <f>INDEX(postes_1[x],MATCH(J131,postes_1[CODNAT],0))</f>
        <v>527437.35000000102</v>
      </c>
      <c r="L131" s="30">
        <f>INDEX(postes_1[y],MATCH(J131,postes_1[CODNAT],0))</f>
        <v>6336486.2999999998</v>
      </c>
      <c r="M131" s="30">
        <f t="array" ref="M131">SQRT(MIN((K131-Lines[x_debut])*(K131-Lines[x_debut])+(L131-Lines[y_debut])*(L131-Lines[y_debut])))</f>
        <v>1770.515854459662</v>
      </c>
      <c r="N131" s="30">
        <f t="array" ref="N131">SQRT(MIN((K131-Lines[x_fin])*(K131-Lines[x_fin])+(L131-Lines[y_fin])*(L131-Lines[y_fin])))</f>
        <v>1770.515854459662</v>
      </c>
      <c r="O131" s="30" t="str">
        <f t="array" ref="O131">INDEX(Lines[codeNat_debut],MATCH(M131,SQRT((K131-Lines[x_debut])*(K131-Lines[x_debut])+(L131-Lines[y_debut])*(L131-Lines[y_debut])),0))</f>
        <v>DONZA</v>
      </c>
      <c r="P131" s="30" t="str">
        <f t="array" ref="P131">INDEX(Lines[codeNat_fin],MATCH(N131,SQRT((K131-Lines[x_fin])*(K131-Lines[x_fin])+(L131-Lines[y_fin])*(L131-Lines[y_fin])),0))</f>
        <v>DONZA</v>
      </c>
      <c r="Q131" s="30">
        <f t="array" ref="Q131">SQRT(MIN((F131-Lines[x_debut])*(F131-Lines[x_debut])+(G131-Lines[y_debut])*(G131-Lines[y_debut])))</f>
        <v>1900.3017287815005</v>
      </c>
      <c r="R131" s="30">
        <f t="array" ref="R131">SQRT(MIN((F131-Lines[x_fin])*(F131-Lines[x_fin])+(G131-Lines[y_fin])*(G131-Lines[y_fin])))</f>
        <v>1900.3017287815005</v>
      </c>
      <c r="S131" s="30" t="str">
        <f t="array" ref="S131">INDEX(Lines[codeNat_debut],MATCH(Q131,SQRT((F131-Lines[x_debut])*(F131-Lines[x_debut])+(G131-Lines[y_debut])*(G131-Lines[y_debut])),0))</f>
        <v>DONZA</v>
      </c>
      <c r="T131" s="30" t="str">
        <f t="array" ref="T131">INDEX(Lines[codeNat_fin],MATCH(R131,SQRT((F131-Lines[x_fin])*(F131-Lines[x_fin])+(G131-Lines[y_fin])*(G131-Lines[y_fin])),0))</f>
        <v>DONZA</v>
      </c>
      <c r="U131" s="30">
        <f t="array" ref="U131">MIN(IFERROR(M131:N131,100000),IFERROR(Q131:R131,100000))</f>
        <v>1770.515854459662</v>
      </c>
      <c r="V131" t="str">
        <f t="shared" si="1"/>
        <v>DONZA</v>
      </c>
    </row>
    <row r="132" spans="1:22">
      <c r="A132" s="12" t="s">
        <v>8697</v>
      </c>
      <c r="B132" s="13" t="s">
        <v>8733</v>
      </c>
      <c r="C132" s="13" t="s">
        <v>2478</v>
      </c>
      <c r="D132" s="13" t="s">
        <v>2478</v>
      </c>
      <c r="E132" s="11">
        <f>MATCH(D132,nucleaire[LIBELLE],0)</f>
        <v>12</v>
      </c>
      <c r="F132" s="33">
        <f>INDEX(nucleaire[x],Groupes!E132)</f>
        <v>524052.65702328499</v>
      </c>
      <c r="G132" s="33">
        <f>INDEX(nucleaire[y],Groupes!E132)</f>
        <v>6335197.4600088196</v>
      </c>
      <c r="H132" s="33">
        <f>INDEX(nucleaire[TENSION_RACCO],Groupes!E132)</f>
        <v>400</v>
      </c>
      <c r="I132" t="str">
        <f>INDEX(nucleaire[CODNAT_RACCO],Groupes!E132)</f>
        <v>GOLF5</v>
      </c>
      <c r="J132" t="s">
        <v>8258</v>
      </c>
      <c r="K132" s="30">
        <f>INDEX(postes_1[x],MATCH(J132,postes_1[CODNAT],0))</f>
        <v>527437.35000000102</v>
      </c>
      <c r="L132" s="30">
        <f>INDEX(postes_1[y],MATCH(J132,postes_1[CODNAT],0))</f>
        <v>6336486.2999999998</v>
      </c>
      <c r="M132" s="30">
        <f t="array" ref="M132">SQRT(MIN((K132-Lines[x_debut])*(K132-Lines[x_debut])+(L132-Lines[y_debut])*(L132-Lines[y_debut])))</f>
        <v>1770.515854459662</v>
      </c>
      <c r="N132" s="30">
        <f t="array" ref="N132">SQRT(MIN((K132-Lines[x_fin])*(K132-Lines[x_fin])+(L132-Lines[y_fin])*(L132-Lines[y_fin])))</f>
        <v>1770.515854459662</v>
      </c>
      <c r="O132" s="30" t="str">
        <f t="array" ref="O132">INDEX(Lines[codeNat_debut],MATCH(M132,SQRT((K132-Lines[x_debut])*(K132-Lines[x_debut])+(L132-Lines[y_debut])*(L132-Lines[y_debut])),0))</f>
        <v>DONZA</v>
      </c>
      <c r="P132" s="30" t="str">
        <f t="array" ref="P132">INDEX(Lines[codeNat_fin],MATCH(N132,SQRT((K132-Lines[x_fin])*(K132-Lines[x_fin])+(L132-Lines[y_fin])*(L132-Lines[y_fin])),0))</f>
        <v>DONZA</v>
      </c>
      <c r="Q132" s="30">
        <f t="array" ref="Q132">SQRT(MIN((F132-Lines[x_debut])*(F132-Lines[x_debut])+(G132-Lines[y_debut])*(G132-Lines[y_debut])))</f>
        <v>1900.3017287815005</v>
      </c>
      <c r="R132" s="30">
        <f t="array" ref="R132">SQRT(MIN((F132-Lines[x_fin])*(F132-Lines[x_fin])+(G132-Lines[y_fin])*(G132-Lines[y_fin])))</f>
        <v>1900.3017287815005</v>
      </c>
      <c r="S132" s="30" t="str">
        <f t="array" ref="S132">INDEX(Lines[codeNat_debut],MATCH(Q132,SQRT((F132-Lines[x_debut])*(F132-Lines[x_debut])+(G132-Lines[y_debut])*(G132-Lines[y_debut])),0))</f>
        <v>DONZA</v>
      </c>
      <c r="T132" s="30" t="str">
        <f t="array" ref="T132">INDEX(Lines[codeNat_fin],MATCH(R132,SQRT((F132-Lines[x_fin])*(F132-Lines[x_fin])+(G132-Lines[y_fin])*(G132-Lines[y_fin])),0))</f>
        <v>DONZA</v>
      </c>
      <c r="U132" s="30">
        <f t="array" ref="U132">MIN(IFERROR(M132:N132,100000),IFERROR(Q132:R132,100000))</f>
        <v>1770.515854459662</v>
      </c>
      <c r="V132" t="str">
        <f t="shared" ref="V132:V155" si="2">IF(U132=M132,O132,IF(U132=N132,P132,IF(U132=Q132,S132,IF(U132=R132,T132))))</f>
        <v>DONZA</v>
      </c>
    </row>
    <row r="133" spans="1:22">
      <c r="A133" s="9" t="s">
        <v>8697</v>
      </c>
      <c r="B133" s="10" t="s">
        <v>8734</v>
      </c>
      <c r="C133" s="10" t="s">
        <v>1179</v>
      </c>
      <c r="D133" s="10" t="s">
        <v>1179</v>
      </c>
      <c r="E133" s="11">
        <f>MATCH(D133,nucleaire[LIBELLE],0)</f>
        <v>1</v>
      </c>
      <c r="F133" s="33">
        <f>INDEX(nucleaire[x],Groupes!E133)</f>
        <v>636759.17946698202</v>
      </c>
      <c r="G133" s="33">
        <f>INDEX(nucleaire[y],Groupes!E133)</f>
        <v>7103024.8356932001</v>
      </c>
      <c r="H133" s="33">
        <f>INDEX(nucleaire[TENSION_RACCO],Groupes!E133)</f>
        <v>400</v>
      </c>
      <c r="I133" t="str">
        <f>INDEX(nucleaire[CODNAT_RACCO],Groupes!E133)</f>
        <v>GRAV5</v>
      </c>
      <c r="J133" t="s">
        <v>7054</v>
      </c>
      <c r="K133" s="30">
        <f>INDEX(postes_1[x],MATCH(J133,postes_1[CODNAT],0))</f>
        <v>639248.72999999695</v>
      </c>
      <c r="L133" s="30">
        <f>INDEX(postes_1[y],MATCH(J133,postes_1[CODNAT],0))</f>
        <v>7102317.8799999999</v>
      </c>
      <c r="M133" s="30">
        <f t="array" ref="M133">SQRT(MIN((K133-Lines[x_debut])*(K133-Lines[x_debut])+(L133-Lines[y_debut])*(L133-Lines[y_debut])))</f>
        <v>7391.779614640267</v>
      </c>
      <c r="N133" s="30">
        <f t="array" ref="N133">SQRT(MIN((K133-Lines[x_fin])*(K133-Lines[x_fin])+(L133-Lines[y_fin])*(L133-Lines[y_fin])))</f>
        <v>7391.779614640267</v>
      </c>
      <c r="O133" s="30" t="str">
        <f t="array" ref="O133">INDEX(Lines[codeNat_debut],MATCH(M133,SQRT((K133-Lines[x_debut])*(K133-Lines[x_debut])+(L133-Lines[y_debut])*(L133-Lines[y_debut])),0))</f>
        <v>WARAN</v>
      </c>
      <c r="P133" s="30" t="str">
        <f t="array" ref="P133">INDEX(Lines[codeNat_fin],MATCH(N133,SQRT((K133-Lines[x_fin])*(K133-Lines[x_fin])+(L133-Lines[y_fin])*(L133-Lines[y_fin])),0))</f>
        <v>WARAN</v>
      </c>
      <c r="Q133" s="30">
        <f t="array" ref="Q133">SQRT(MIN((F133-Lines[x_debut])*(F133-Lines[x_debut])+(G133-Lines[y_debut])*(G133-Lines[y_debut])))</f>
        <v>8930.1568881082258</v>
      </c>
      <c r="R133" s="30">
        <f t="array" ref="R133">SQRT(MIN((F133-Lines[x_fin])*(F133-Lines[x_fin])+(G133-Lines[y_fin])*(G133-Lines[y_fin])))</f>
        <v>8930.1568881082258</v>
      </c>
      <c r="S133" s="30" t="str">
        <f t="array" ref="S133">INDEX(Lines[codeNat_debut],MATCH(Q133,SQRT((F133-Lines[x_debut])*(F133-Lines[x_debut])+(G133-Lines[y_debut])*(G133-Lines[y_debut])),0))</f>
        <v>WARAN</v>
      </c>
      <c r="T133" s="30" t="str">
        <f t="array" ref="T133">INDEX(Lines[codeNat_fin],MATCH(R133,SQRT((F133-Lines[x_fin])*(F133-Lines[x_fin])+(G133-Lines[y_fin])*(G133-Lines[y_fin])),0))</f>
        <v>WARAN</v>
      </c>
      <c r="U133" s="30">
        <f t="array" ref="U133">MIN(IFERROR(M133:N133,100000),IFERROR(Q133:R133,100000))</f>
        <v>7391.779614640267</v>
      </c>
      <c r="V133" t="str">
        <f t="shared" si="2"/>
        <v>WARAN</v>
      </c>
    </row>
    <row r="134" spans="1:22">
      <c r="A134" s="12" t="s">
        <v>8697</v>
      </c>
      <c r="B134" s="13" t="s">
        <v>8735</v>
      </c>
      <c r="C134" s="13" t="s">
        <v>1179</v>
      </c>
      <c r="D134" s="13" t="s">
        <v>1179</v>
      </c>
      <c r="E134" s="11">
        <f>MATCH(D134,nucleaire[LIBELLE],0)</f>
        <v>1</v>
      </c>
      <c r="F134" s="33">
        <f>INDEX(nucleaire[x],Groupes!E134)</f>
        <v>636759.17946698202</v>
      </c>
      <c r="G134" s="33">
        <f>INDEX(nucleaire[y],Groupes!E134)</f>
        <v>7103024.8356932001</v>
      </c>
      <c r="H134" s="33">
        <f>INDEX(nucleaire[TENSION_RACCO],Groupes!E134)</f>
        <v>400</v>
      </c>
      <c r="I134" t="str">
        <f>INDEX(nucleaire[CODNAT_RACCO],Groupes!E134)</f>
        <v>GRAV5</v>
      </c>
      <c r="J134" t="s">
        <v>7054</v>
      </c>
      <c r="K134" s="30">
        <f>INDEX(postes_1[x],MATCH(J134,postes_1[CODNAT],0))</f>
        <v>639248.72999999695</v>
      </c>
      <c r="L134" s="30">
        <f>INDEX(postes_1[y],MATCH(J134,postes_1[CODNAT],0))</f>
        <v>7102317.8799999999</v>
      </c>
      <c r="M134" s="30">
        <f t="array" ref="M134">SQRT(MIN((K134-Lines[x_debut])*(K134-Lines[x_debut])+(L134-Lines[y_debut])*(L134-Lines[y_debut])))</f>
        <v>7391.779614640267</v>
      </c>
      <c r="N134" s="30">
        <f t="array" ref="N134">SQRT(MIN((K134-Lines[x_fin])*(K134-Lines[x_fin])+(L134-Lines[y_fin])*(L134-Lines[y_fin])))</f>
        <v>7391.779614640267</v>
      </c>
      <c r="O134" s="30" t="str">
        <f t="array" ref="O134">INDEX(Lines[codeNat_debut],MATCH(M134,SQRT((K134-Lines[x_debut])*(K134-Lines[x_debut])+(L134-Lines[y_debut])*(L134-Lines[y_debut])),0))</f>
        <v>WARAN</v>
      </c>
      <c r="P134" s="30" t="str">
        <f t="array" ref="P134">INDEX(Lines[codeNat_fin],MATCH(N134,SQRT((K134-Lines[x_fin])*(K134-Lines[x_fin])+(L134-Lines[y_fin])*(L134-Lines[y_fin])),0))</f>
        <v>WARAN</v>
      </c>
      <c r="Q134" s="30">
        <f t="array" ref="Q134">SQRT(MIN((F134-Lines[x_debut])*(F134-Lines[x_debut])+(G134-Lines[y_debut])*(G134-Lines[y_debut])))</f>
        <v>8930.1568881082258</v>
      </c>
      <c r="R134" s="30">
        <f t="array" ref="R134">SQRT(MIN((F134-Lines[x_fin])*(F134-Lines[x_fin])+(G134-Lines[y_fin])*(G134-Lines[y_fin])))</f>
        <v>8930.1568881082258</v>
      </c>
      <c r="S134" s="30" t="str">
        <f t="array" ref="S134">INDEX(Lines[codeNat_debut],MATCH(Q134,SQRT((F134-Lines[x_debut])*(F134-Lines[x_debut])+(G134-Lines[y_debut])*(G134-Lines[y_debut])),0))</f>
        <v>WARAN</v>
      </c>
      <c r="T134" s="30" t="str">
        <f t="array" ref="T134">INDEX(Lines[codeNat_fin],MATCH(R134,SQRT((F134-Lines[x_fin])*(F134-Lines[x_fin])+(G134-Lines[y_fin])*(G134-Lines[y_fin])),0))</f>
        <v>WARAN</v>
      </c>
      <c r="U134" s="30">
        <f t="array" ref="U134">MIN(IFERROR(M134:N134,100000),IFERROR(Q134:R134,100000))</f>
        <v>7391.779614640267</v>
      </c>
      <c r="V134" t="str">
        <f t="shared" si="2"/>
        <v>WARAN</v>
      </c>
    </row>
    <row r="135" spans="1:22">
      <c r="A135" s="9" t="s">
        <v>8697</v>
      </c>
      <c r="B135" s="10" t="s">
        <v>8736</v>
      </c>
      <c r="C135" s="10" t="s">
        <v>1179</v>
      </c>
      <c r="D135" s="10" t="s">
        <v>1179</v>
      </c>
      <c r="E135" s="11">
        <f>MATCH(D135,nucleaire[LIBELLE],0)</f>
        <v>1</v>
      </c>
      <c r="F135" s="33">
        <f>INDEX(nucleaire[x],Groupes!E135)</f>
        <v>636759.17946698202</v>
      </c>
      <c r="G135" s="33">
        <f>INDEX(nucleaire[y],Groupes!E135)</f>
        <v>7103024.8356932001</v>
      </c>
      <c r="H135" s="33">
        <f>INDEX(nucleaire[TENSION_RACCO],Groupes!E135)</f>
        <v>400</v>
      </c>
      <c r="I135" t="str">
        <f>INDEX(nucleaire[CODNAT_RACCO],Groupes!E135)</f>
        <v>GRAV5</v>
      </c>
      <c r="J135" t="s">
        <v>7054</v>
      </c>
      <c r="K135" s="30">
        <f>INDEX(postes_1[x],MATCH(J135,postes_1[CODNAT],0))</f>
        <v>639248.72999999695</v>
      </c>
      <c r="L135" s="30">
        <f>INDEX(postes_1[y],MATCH(J135,postes_1[CODNAT],0))</f>
        <v>7102317.8799999999</v>
      </c>
      <c r="M135" s="30">
        <f t="array" ref="M135">SQRT(MIN((K135-Lines[x_debut])*(K135-Lines[x_debut])+(L135-Lines[y_debut])*(L135-Lines[y_debut])))</f>
        <v>7391.779614640267</v>
      </c>
      <c r="N135" s="30">
        <f t="array" ref="N135">SQRT(MIN((K135-Lines[x_fin])*(K135-Lines[x_fin])+(L135-Lines[y_fin])*(L135-Lines[y_fin])))</f>
        <v>7391.779614640267</v>
      </c>
      <c r="O135" s="30" t="str">
        <f t="array" ref="O135">INDEX(Lines[codeNat_debut],MATCH(M135,SQRT((K135-Lines[x_debut])*(K135-Lines[x_debut])+(L135-Lines[y_debut])*(L135-Lines[y_debut])),0))</f>
        <v>WARAN</v>
      </c>
      <c r="P135" s="30" t="str">
        <f t="array" ref="P135">INDEX(Lines[codeNat_fin],MATCH(N135,SQRT((K135-Lines[x_fin])*(K135-Lines[x_fin])+(L135-Lines[y_fin])*(L135-Lines[y_fin])),0))</f>
        <v>WARAN</v>
      </c>
      <c r="Q135" s="30">
        <f t="array" ref="Q135">SQRT(MIN((F135-Lines[x_debut])*(F135-Lines[x_debut])+(G135-Lines[y_debut])*(G135-Lines[y_debut])))</f>
        <v>8930.1568881082258</v>
      </c>
      <c r="R135" s="30">
        <f t="array" ref="R135">SQRT(MIN((F135-Lines[x_fin])*(F135-Lines[x_fin])+(G135-Lines[y_fin])*(G135-Lines[y_fin])))</f>
        <v>8930.1568881082258</v>
      </c>
      <c r="S135" s="30" t="str">
        <f t="array" ref="S135">INDEX(Lines[codeNat_debut],MATCH(Q135,SQRT((F135-Lines[x_debut])*(F135-Lines[x_debut])+(G135-Lines[y_debut])*(G135-Lines[y_debut])),0))</f>
        <v>WARAN</v>
      </c>
      <c r="T135" s="30" t="str">
        <f t="array" ref="T135">INDEX(Lines[codeNat_fin],MATCH(R135,SQRT((F135-Lines[x_fin])*(F135-Lines[x_fin])+(G135-Lines[y_fin])*(G135-Lines[y_fin])),0))</f>
        <v>WARAN</v>
      </c>
      <c r="U135" s="30">
        <f t="array" ref="U135">MIN(IFERROR(M135:N135,100000),IFERROR(Q135:R135,100000))</f>
        <v>7391.779614640267</v>
      </c>
      <c r="V135" t="str">
        <f t="shared" si="2"/>
        <v>WARAN</v>
      </c>
    </row>
    <row r="136" spans="1:22">
      <c r="A136" s="12" t="s">
        <v>8697</v>
      </c>
      <c r="B136" s="13" t="s">
        <v>8737</v>
      </c>
      <c r="C136" s="13" t="s">
        <v>1179</v>
      </c>
      <c r="D136" s="13" t="s">
        <v>1179</v>
      </c>
      <c r="E136" s="11">
        <f>MATCH(D136,nucleaire[LIBELLE],0)</f>
        <v>1</v>
      </c>
      <c r="F136" s="33">
        <f>INDEX(nucleaire[x],Groupes!E136)</f>
        <v>636759.17946698202</v>
      </c>
      <c r="G136" s="33">
        <f>INDEX(nucleaire[y],Groupes!E136)</f>
        <v>7103024.8356932001</v>
      </c>
      <c r="H136" s="33">
        <f>INDEX(nucleaire[TENSION_RACCO],Groupes!E136)</f>
        <v>400</v>
      </c>
      <c r="I136" t="str">
        <f>INDEX(nucleaire[CODNAT_RACCO],Groupes!E136)</f>
        <v>GRAV5</v>
      </c>
      <c r="J136" t="s">
        <v>7054</v>
      </c>
      <c r="K136" s="30">
        <f>INDEX(postes_1[x],MATCH(J136,postes_1[CODNAT],0))</f>
        <v>639248.72999999695</v>
      </c>
      <c r="L136" s="30">
        <f>INDEX(postes_1[y],MATCH(J136,postes_1[CODNAT],0))</f>
        <v>7102317.8799999999</v>
      </c>
      <c r="M136" s="30">
        <f t="array" ref="M136">SQRT(MIN((K136-Lines[x_debut])*(K136-Lines[x_debut])+(L136-Lines[y_debut])*(L136-Lines[y_debut])))</f>
        <v>7391.779614640267</v>
      </c>
      <c r="N136" s="30">
        <f t="array" ref="N136">SQRT(MIN((K136-Lines[x_fin])*(K136-Lines[x_fin])+(L136-Lines[y_fin])*(L136-Lines[y_fin])))</f>
        <v>7391.779614640267</v>
      </c>
      <c r="O136" s="30" t="str">
        <f t="array" ref="O136">INDEX(Lines[codeNat_debut],MATCH(M136,SQRT((K136-Lines[x_debut])*(K136-Lines[x_debut])+(L136-Lines[y_debut])*(L136-Lines[y_debut])),0))</f>
        <v>WARAN</v>
      </c>
      <c r="P136" s="30" t="str">
        <f t="array" ref="P136">INDEX(Lines[codeNat_fin],MATCH(N136,SQRT((K136-Lines[x_fin])*(K136-Lines[x_fin])+(L136-Lines[y_fin])*(L136-Lines[y_fin])),0))</f>
        <v>WARAN</v>
      </c>
      <c r="Q136" s="30">
        <f t="array" ref="Q136">SQRT(MIN((F136-Lines[x_debut])*(F136-Lines[x_debut])+(G136-Lines[y_debut])*(G136-Lines[y_debut])))</f>
        <v>8930.1568881082258</v>
      </c>
      <c r="R136" s="30">
        <f t="array" ref="R136">SQRT(MIN((F136-Lines[x_fin])*(F136-Lines[x_fin])+(G136-Lines[y_fin])*(G136-Lines[y_fin])))</f>
        <v>8930.1568881082258</v>
      </c>
      <c r="S136" s="30" t="str">
        <f t="array" ref="S136">INDEX(Lines[codeNat_debut],MATCH(Q136,SQRT((F136-Lines[x_debut])*(F136-Lines[x_debut])+(G136-Lines[y_debut])*(G136-Lines[y_debut])),0))</f>
        <v>WARAN</v>
      </c>
      <c r="T136" s="30" t="str">
        <f t="array" ref="T136">INDEX(Lines[codeNat_fin],MATCH(R136,SQRT((F136-Lines[x_fin])*(F136-Lines[x_fin])+(G136-Lines[y_fin])*(G136-Lines[y_fin])),0))</f>
        <v>WARAN</v>
      </c>
      <c r="U136" s="30">
        <f t="array" ref="U136">MIN(IFERROR(M136:N136,100000),IFERROR(Q136:R136,100000))</f>
        <v>7391.779614640267</v>
      </c>
      <c r="V136" t="str">
        <f t="shared" si="2"/>
        <v>WARAN</v>
      </c>
    </row>
    <row r="137" spans="1:22">
      <c r="A137" s="9" t="s">
        <v>8697</v>
      </c>
      <c r="B137" s="10" t="s">
        <v>8738</v>
      </c>
      <c r="C137" s="10" t="s">
        <v>1179</v>
      </c>
      <c r="D137" s="10" t="s">
        <v>1179</v>
      </c>
      <c r="E137" s="11">
        <f>MATCH(D137,nucleaire[LIBELLE],0)</f>
        <v>1</v>
      </c>
      <c r="F137" s="33">
        <f>INDEX(nucleaire[x],Groupes!E137)</f>
        <v>636759.17946698202</v>
      </c>
      <c r="G137" s="33">
        <f>INDEX(nucleaire[y],Groupes!E137)</f>
        <v>7103024.8356932001</v>
      </c>
      <c r="H137" s="33">
        <f>INDEX(nucleaire[TENSION_RACCO],Groupes!E137)</f>
        <v>400</v>
      </c>
      <c r="I137" t="str">
        <f>INDEX(nucleaire[CODNAT_RACCO],Groupes!E137)</f>
        <v>GRAV5</v>
      </c>
      <c r="J137" t="s">
        <v>7054</v>
      </c>
      <c r="K137" s="30">
        <f>INDEX(postes_1[x],MATCH(J137,postes_1[CODNAT],0))</f>
        <v>639248.72999999695</v>
      </c>
      <c r="L137" s="30">
        <f>INDEX(postes_1[y],MATCH(J137,postes_1[CODNAT],0))</f>
        <v>7102317.8799999999</v>
      </c>
      <c r="M137" s="30">
        <f t="array" ref="M137">SQRT(MIN((K137-Lines[x_debut])*(K137-Lines[x_debut])+(L137-Lines[y_debut])*(L137-Lines[y_debut])))</f>
        <v>7391.779614640267</v>
      </c>
      <c r="N137" s="30">
        <f t="array" ref="N137">SQRT(MIN((K137-Lines[x_fin])*(K137-Lines[x_fin])+(L137-Lines[y_fin])*(L137-Lines[y_fin])))</f>
        <v>7391.779614640267</v>
      </c>
      <c r="O137" s="30" t="str">
        <f t="array" ref="O137">INDEX(Lines[codeNat_debut],MATCH(M137,SQRT((K137-Lines[x_debut])*(K137-Lines[x_debut])+(L137-Lines[y_debut])*(L137-Lines[y_debut])),0))</f>
        <v>WARAN</v>
      </c>
      <c r="P137" s="30" t="str">
        <f t="array" ref="P137">INDEX(Lines[codeNat_fin],MATCH(N137,SQRT((K137-Lines[x_fin])*(K137-Lines[x_fin])+(L137-Lines[y_fin])*(L137-Lines[y_fin])),0))</f>
        <v>WARAN</v>
      </c>
      <c r="Q137" s="30">
        <f t="array" ref="Q137">SQRT(MIN((F137-Lines[x_debut])*(F137-Lines[x_debut])+(G137-Lines[y_debut])*(G137-Lines[y_debut])))</f>
        <v>8930.1568881082258</v>
      </c>
      <c r="R137" s="30">
        <f t="array" ref="R137">SQRT(MIN((F137-Lines[x_fin])*(F137-Lines[x_fin])+(G137-Lines[y_fin])*(G137-Lines[y_fin])))</f>
        <v>8930.1568881082258</v>
      </c>
      <c r="S137" s="30" t="str">
        <f t="array" ref="S137">INDEX(Lines[codeNat_debut],MATCH(Q137,SQRT((F137-Lines[x_debut])*(F137-Lines[x_debut])+(G137-Lines[y_debut])*(G137-Lines[y_debut])),0))</f>
        <v>WARAN</v>
      </c>
      <c r="T137" s="30" t="str">
        <f t="array" ref="T137">INDEX(Lines[codeNat_fin],MATCH(R137,SQRT((F137-Lines[x_fin])*(F137-Lines[x_fin])+(G137-Lines[y_fin])*(G137-Lines[y_fin])),0))</f>
        <v>WARAN</v>
      </c>
      <c r="U137" s="30">
        <f t="array" ref="U137">MIN(IFERROR(M137:N137,100000),IFERROR(Q137:R137,100000))</f>
        <v>7391.779614640267</v>
      </c>
      <c r="V137" t="str">
        <f t="shared" si="2"/>
        <v>WARAN</v>
      </c>
    </row>
    <row r="138" spans="1:22">
      <c r="A138" s="12" t="s">
        <v>8697</v>
      </c>
      <c r="B138" s="13" t="s">
        <v>8739</v>
      </c>
      <c r="C138" s="13" t="s">
        <v>1179</v>
      </c>
      <c r="D138" s="13" t="s">
        <v>1179</v>
      </c>
      <c r="E138" s="11">
        <f>MATCH(D138,nucleaire[LIBELLE],0)</f>
        <v>1</v>
      </c>
      <c r="F138" s="33">
        <f>INDEX(nucleaire[x],Groupes!E138)</f>
        <v>636759.17946698202</v>
      </c>
      <c r="G138" s="33">
        <f>INDEX(nucleaire[y],Groupes!E138)</f>
        <v>7103024.8356932001</v>
      </c>
      <c r="H138" s="33">
        <f>INDEX(nucleaire[TENSION_RACCO],Groupes!E138)</f>
        <v>400</v>
      </c>
      <c r="I138" t="str">
        <f>INDEX(nucleaire[CODNAT_RACCO],Groupes!E138)</f>
        <v>GRAV5</v>
      </c>
      <c r="J138" t="s">
        <v>7054</v>
      </c>
      <c r="K138" s="30">
        <f>INDEX(postes_1[x],MATCH(J138,postes_1[CODNAT],0))</f>
        <v>639248.72999999695</v>
      </c>
      <c r="L138" s="30">
        <f>INDEX(postes_1[y],MATCH(J138,postes_1[CODNAT],0))</f>
        <v>7102317.8799999999</v>
      </c>
      <c r="M138" s="30">
        <f t="array" ref="M138">SQRT(MIN((K138-Lines[x_debut])*(K138-Lines[x_debut])+(L138-Lines[y_debut])*(L138-Lines[y_debut])))</f>
        <v>7391.779614640267</v>
      </c>
      <c r="N138" s="30">
        <f t="array" ref="N138">SQRT(MIN((K138-Lines[x_fin])*(K138-Lines[x_fin])+(L138-Lines[y_fin])*(L138-Lines[y_fin])))</f>
        <v>7391.779614640267</v>
      </c>
      <c r="O138" s="30" t="str">
        <f t="array" ref="O138">INDEX(Lines[codeNat_debut],MATCH(M138,SQRT((K138-Lines[x_debut])*(K138-Lines[x_debut])+(L138-Lines[y_debut])*(L138-Lines[y_debut])),0))</f>
        <v>WARAN</v>
      </c>
      <c r="P138" s="30" t="str">
        <f t="array" ref="P138">INDEX(Lines[codeNat_fin],MATCH(N138,SQRT((K138-Lines[x_fin])*(K138-Lines[x_fin])+(L138-Lines[y_fin])*(L138-Lines[y_fin])),0))</f>
        <v>WARAN</v>
      </c>
      <c r="Q138" s="30">
        <f t="array" ref="Q138">SQRT(MIN((F138-Lines[x_debut])*(F138-Lines[x_debut])+(G138-Lines[y_debut])*(G138-Lines[y_debut])))</f>
        <v>8930.1568881082258</v>
      </c>
      <c r="R138" s="30">
        <f t="array" ref="R138">SQRT(MIN((F138-Lines[x_fin])*(F138-Lines[x_fin])+(G138-Lines[y_fin])*(G138-Lines[y_fin])))</f>
        <v>8930.1568881082258</v>
      </c>
      <c r="S138" s="30" t="str">
        <f t="array" ref="S138">INDEX(Lines[codeNat_debut],MATCH(Q138,SQRT((F138-Lines[x_debut])*(F138-Lines[x_debut])+(G138-Lines[y_debut])*(G138-Lines[y_debut])),0))</f>
        <v>WARAN</v>
      </c>
      <c r="T138" s="30" t="str">
        <f t="array" ref="T138">INDEX(Lines[codeNat_fin],MATCH(R138,SQRT((F138-Lines[x_fin])*(F138-Lines[x_fin])+(G138-Lines[y_fin])*(G138-Lines[y_fin])),0))</f>
        <v>WARAN</v>
      </c>
      <c r="U138" s="30">
        <f t="array" ref="U138">MIN(IFERROR(M138:N138,100000),IFERROR(Q138:R138,100000))</f>
        <v>7391.779614640267</v>
      </c>
      <c r="V138" t="str">
        <f t="shared" si="2"/>
        <v>WARAN</v>
      </c>
    </row>
    <row r="139" spans="1:22">
      <c r="A139" s="9" t="s">
        <v>8697</v>
      </c>
      <c r="B139" s="10" t="s">
        <v>8740</v>
      </c>
      <c r="C139" s="10" t="s">
        <v>8786</v>
      </c>
      <c r="D139" s="10" t="s">
        <v>2955</v>
      </c>
      <c r="E139" s="11">
        <f>MATCH(D139,nucleaire[LIBELLE],0)</f>
        <v>4</v>
      </c>
      <c r="F139" s="33">
        <f>INDEX(nucleaire[x],Groupes!E139)</f>
        <v>739125.85593119205</v>
      </c>
      <c r="G139" s="33">
        <f>INDEX(nucleaire[y],Groupes!E139)</f>
        <v>6828572.1229585204</v>
      </c>
      <c r="H139" s="33">
        <f>INDEX(nucleaire[TENSION_RACCO],Groupes!E139)</f>
        <v>400</v>
      </c>
      <c r="I139" t="str">
        <f>INDEX(nucleaire[CODNAT_RACCO],Groupes!E139)</f>
        <v>N.SE5</v>
      </c>
      <c r="J139" t="s">
        <v>8370</v>
      </c>
      <c r="K139" s="30">
        <f>INDEX(postes_1[x],MATCH(J139,postes_1[CODNAT],0))</f>
        <v>738243.06000000203</v>
      </c>
      <c r="L139" s="30">
        <f>INDEX(postes_1[y],MATCH(J139,postes_1[CODNAT],0))</f>
        <v>6824122.7400000002</v>
      </c>
      <c r="M139" s="30">
        <f t="array" ref="M139">SQRT(MIN((K139-Lines[x_debut])*(K139-Lines[x_debut])+(L139-Lines[y_debut])*(L139-Lines[y_debut])))</f>
        <v>7383.4608199187633</v>
      </c>
      <c r="N139" s="30">
        <f t="array" ref="N139">SQRT(MIN((K139-Lines[x_fin])*(K139-Lines[x_fin])+(L139-Lines[y_fin])*(L139-Lines[y_fin])))</f>
        <v>29651.032051723298</v>
      </c>
      <c r="O139" s="30" t="str">
        <f t="array" ref="O139">INDEX(Lines[codeNat_debut],MATCH(M139,SQRT((K139-Lines[x_debut])*(K139-Lines[x_debut])+(L139-Lines[y_debut])*(L139-Lines[y_debut])),0))</f>
        <v>BARBU</v>
      </c>
      <c r="P139" s="30" t="str">
        <f t="array" ref="P139">INDEX(Lines[codeNat_fin],MATCH(N139,SQRT((K139-Lines[x_fin])*(K139-Lines[x_fin])+(L139-Lines[y_fin])*(L139-Lines[y_fin])),0))</f>
        <v>M.SEI</v>
      </c>
      <c r="Q139" s="30">
        <f t="array" ref="Q139">SQRT(MIN((F139-Lines[x_debut])*(F139-Lines[x_debut])+(G139-Lines[y_debut])*(G139-Lines[y_debut])))</f>
        <v>4585.8497061792177</v>
      </c>
      <c r="R139" s="30">
        <f t="array" ref="R139">SQRT(MIN((F139-Lines[x_fin])*(F139-Lines[x_fin])+(G139-Lines[y_fin])*(G139-Lines[y_fin])))</f>
        <v>29022.067034963649</v>
      </c>
      <c r="S139" s="30" t="str">
        <f t="array" ref="S139">INDEX(Lines[codeNat_debut],MATCH(Q139,SQRT((F139-Lines[x_debut])*(F139-Lines[x_debut])+(G139-Lines[y_debut])*(G139-Lines[y_debut])),0))</f>
        <v>BARBU</v>
      </c>
      <c r="T139" s="30" t="str">
        <f t="array" ref="T139">INDEX(Lines[codeNat_fin],MATCH(R139,SQRT((F139-Lines[x_fin])*(F139-Lines[x_fin])+(G139-Lines[y_fin])*(G139-Lines[y_fin])),0))</f>
        <v>M.SEI</v>
      </c>
      <c r="U139" s="30">
        <f t="array" ref="U139">MIN(IFERROR(M139:N139,100000),IFERROR(Q139:R139,100000))</f>
        <v>4585.8497061792177</v>
      </c>
      <c r="V139" t="str">
        <f t="shared" si="2"/>
        <v>BARBU</v>
      </c>
    </row>
    <row r="140" spans="1:22">
      <c r="A140" s="12" t="s">
        <v>8697</v>
      </c>
      <c r="B140" s="13" t="s">
        <v>8741</v>
      </c>
      <c r="C140" s="13" t="s">
        <v>8786</v>
      </c>
      <c r="D140" s="10" t="s">
        <v>2955</v>
      </c>
      <c r="E140" s="11">
        <f>MATCH(D140,nucleaire[LIBELLE],0)</f>
        <v>4</v>
      </c>
      <c r="F140" s="33">
        <f>INDEX(nucleaire[x],Groupes!E140)</f>
        <v>739125.85593119205</v>
      </c>
      <c r="G140" s="33">
        <f>INDEX(nucleaire[y],Groupes!E140)</f>
        <v>6828572.1229585204</v>
      </c>
      <c r="H140" s="33">
        <f>INDEX(nucleaire[TENSION_RACCO],Groupes!E140)</f>
        <v>400</v>
      </c>
      <c r="I140" t="str">
        <f>INDEX(nucleaire[CODNAT_RACCO],Groupes!E140)</f>
        <v>N.SE5</v>
      </c>
      <c r="J140" t="s">
        <v>8370</v>
      </c>
      <c r="K140" s="30">
        <f>INDEX(postes_1[x],MATCH(J140,postes_1[CODNAT],0))</f>
        <v>738243.06000000203</v>
      </c>
      <c r="L140" s="30">
        <f>INDEX(postes_1[y],MATCH(J140,postes_1[CODNAT],0))</f>
        <v>6824122.7400000002</v>
      </c>
      <c r="M140" s="30">
        <f t="array" ref="M140">SQRT(MIN((K140-Lines[x_debut])*(K140-Lines[x_debut])+(L140-Lines[y_debut])*(L140-Lines[y_debut])))</f>
        <v>7383.4608199187633</v>
      </c>
      <c r="N140" s="30">
        <f t="array" ref="N140">SQRT(MIN((K140-Lines[x_fin])*(K140-Lines[x_fin])+(L140-Lines[y_fin])*(L140-Lines[y_fin])))</f>
        <v>29651.032051723298</v>
      </c>
      <c r="O140" s="30" t="str">
        <f t="array" ref="O140">INDEX(Lines[codeNat_debut],MATCH(M140,SQRT((K140-Lines[x_debut])*(K140-Lines[x_debut])+(L140-Lines[y_debut])*(L140-Lines[y_debut])),0))</f>
        <v>BARBU</v>
      </c>
      <c r="P140" s="30" t="str">
        <f t="array" ref="P140">INDEX(Lines[codeNat_fin],MATCH(N140,SQRT((K140-Lines[x_fin])*(K140-Lines[x_fin])+(L140-Lines[y_fin])*(L140-Lines[y_fin])),0))</f>
        <v>M.SEI</v>
      </c>
      <c r="Q140" s="30">
        <f t="array" ref="Q140">SQRT(MIN((F140-Lines[x_debut])*(F140-Lines[x_debut])+(G140-Lines[y_debut])*(G140-Lines[y_debut])))</f>
        <v>4585.8497061792177</v>
      </c>
      <c r="R140" s="30">
        <f t="array" ref="R140">SQRT(MIN((F140-Lines[x_fin])*(F140-Lines[x_fin])+(G140-Lines[y_fin])*(G140-Lines[y_fin])))</f>
        <v>29022.067034963649</v>
      </c>
      <c r="S140" s="30" t="str">
        <f t="array" ref="S140">INDEX(Lines[codeNat_debut],MATCH(Q140,SQRT((F140-Lines[x_debut])*(F140-Lines[x_debut])+(G140-Lines[y_debut])*(G140-Lines[y_debut])),0))</f>
        <v>BARBU</v>
      </c>
      <c r="T140" s="30" t="str">
        <f t="array" ref="T140">INDEX(Lines[codeNat_fin],MATCH(R140,SQRT((F140-Lines[x_fin])*(F140-Lines[x_fin])+(G140-Lines[y_fin])*(G140-Lines[y_fin])),0))</f>
        <v>M.SEI</v>
      </c>
      <c r="U140" s="30">
        <f t="array" ref="U140">MIN(IFERROR(M140:N140,100000),IFERROR(Q140:R140,100000))</f>
        <v>4585.8497061792177</v>
      </c>
      <c r="V140" t="str">
        <f t="shared" si="2"/>
        <v>BARBU</v>
      </c>
    </row>
    <row r="141" spans="1:22">
      <c r="A141" s="9" t="s">
        <v>8697</v>
      </c>
      <c r="B141" s="10" t="s">
        <v>8742</v>
      </c>
      <c r="C141" s="10" t="s">
        <v>2196</v>
      </c>
      <c r="D141" s="10" t="s">
        <v>2196</v>
      </c>
      <c r="E141" s="11">
        <f>MATCH(D141,nucleaire[LIBELLE],0)</f>
        <v>18</v>
      </c>
      <c r="F141" s="33">
        <f>INDEX(nucleaire[x],Groupes!E141)</f>
        <v>529524.75833807001</v>
      </c>
      <c r="G141" s="33">
        <f>INDEX(nucleaire[y],Groupes!E141)</f>
        <v>6973636.3537178095</v>
      </c>
      <c r="H141" s="33">
        <f>INDEX(nucleaire[TENSION_RACCO],Groupes!E141)</f>
        <v>400</v>
      </c>
      <c r="I141" t="str">
        <f>INDEX(nucleaire[CODNAT_RACCO],Groupes!E141)</f>
        <v>PALUE</v>
      </c>
      <c r="J141" t="s">
        <v>2195</v>
      </c>
      <c r="K141" s="30">
        <f>INDEX(postes_1[x],MATCH(J141,postes_1[CODNAT],0))</f>
        <v>529898.88000000303</v>
      </c>
      <c r="L141" s="30">
        <f>INDEX(postes_1[y],MATCH(J141,postes_1[CODNAT],0))</f>
        <v>6975592.2699999996</v>
      </c>
      <c r="M141" s="30">
        <f t="array" ref="M141">SQRT(MIN((K141-Lines[x_debut])*(K141-Lines[x_debut])+(L141-Lines[y_debut])*(L141-Lines[y_debut])))</f>
        <v>34972.93780992012</v>
      </c>
      <c r="N141" s="30">
        <f t="array" ref="N141">SQRT(MIN((K141-Lines[x_fin])*(K141-Lines[x_fin])+(L141-Lines[y_fin])*(L141-Lines[y_fin])))</f>
        <v>42733.771708175358</v>
      </c>
      <c r="O141" s="30" t="str">
        <f t="array" ref="O141">INDEX(Lines[codeNat_debut],MATCH(M141,SQRT((K141-Lines[x_debut])*(K141-Lines[x_debut])+(L141-Lines[y_debut])*(L141-Lines[y_debut])),0))</f>
        <v>BARNA</v>
      </c>
      <c r="P141" s="30" t="str">
        <f t="array" ref="P141">INDEX(Lines[codeNat_fin],MATCH(N141,SQRT((K141-Lines[x_fin])*(K141-Lines[x_fin])+(L141-Lines[y_fin])*(L141-Lines[y_fin])),0))</f>
        <v>SAINN</v>
      </c>
      <c r="Q141" s="30">
        <f t="array" ref="Q141">SQRT(MIN((F141-Lines[x_debut])*(F141-Lines[x_debut])+(G141-Lines[y_debut])*(G141-Lines[y_debut])))</f>
        <v>34026.403789811928</v>
      </c>
      <c r="R141" s="30">
        <f t="array" ref="R141">SQRT(MIN((F141-Lines[x_fin])*(F141-Lines[x_fin])+(G141-Lines[y_fin])*(G141-Lines[y_fin])))</f>
        <v>40996.724864581993</v>
      </c>
      <c r="S141" s="30" t="str">
        <f t="array" ref="S141">INDEX(Lines[codeNat_debut],MATCH(Q141,SQRT((F141-Lines[x_debut])*(F141-Lines[x_debut])+(G141-Lines[y_debut])*(G141-Lines[y_debut])),0))</f>
        <v>BARNA</v>
      </c>
      <c r="T141" s="30" t="str">
        <f t="array" ref="T141">INDEX(Lines[codeNat_fin],MATCH(R141,SQRT((F141-Lines[x_fin])*(F141-Lines[x_fin])+(G141-Lines[y_fin])*(G141-Lines[y_fin])),0))</f>
        <v>SAINN</v>
      </c>
      <c r="U141" s="30">
        <f t="array" ref="U141">MIN(IFERROR(M141:N141,100000),IFERROR(Q141:R141,100000))</f>
        <v>34026.403789811928</v>
      </c>
      <c r="V141" t="str">
        <f t="shared" si="2"/>
        <v>BARNA</v>
      </c>
    </row>
    <row r="142" spans="1:22">
      <c r="A142" s="12" t="s">
        <v>8697</v>
      </c>
      <c r="B142" s="13" t="s">
        <v>8743</v>
      </c>
      <c r="C142" s="13" t="s">
        <v>2196</v>
      </c>
      <c r="D142" s="13" t="s">
        <v>2196</v>
      </c>
      <c r="E142" s="11">
        <f>MATCH(D142,nucleaire[LIBELLE],0)</f>
        <v>18</v>
      </c>
      <c r="F142" s="33">
        <f>INDEX(nucleaire[x],Groupes!E142)</f>
        <v>529524.75833807001</v>
      </c>
      <c r="G142" s="33">
        <f>INDEX(nucleaire[y],Groupes!E142)</f>
        <v>6973636.3537178095</v>
      </c>
      <c r="H142" s="33">
        <f>INDEX(nucleaire[TENSION_RACCO],Groupes!E142)</f>
        <v>400</v>
      </c>
      <c r="I142" t="str">
        <f>INDEX(nucleaire[CODNAT_RACCO],Groupes!E142)</f>
        <v>PALUE</v>
      </c>
      <c r="J142" t="s">
        <v>2195</v>
      </c>
      <c r="K142" s="30">
        <f>INDEX(postes_1[x],MATCH(J142,postes_1[CODNAT],0))</f>
        <v>529898.88000000303</v>
      </c>
      <c r="L142" s="30">
        <f>INDEX(postes_1[y],MATCH(J142,postes_1[CODNAT],0))</f>
        <v>6975592.2699999996</v>
      </c>
      <c r="M142" s="30">
        <f t="array" ref="M142">SQRT(MIN((K142-Lines[x_debut])*(K142-Lines[x_debut])+(L142-Lines[y_debut])*(L142-Lines[y_debut])))</f>
        <v>34972.93780992012</v>
      </c>
      <c r="N142" s="30">
        <f t="array" ref="N142">SQRT(MIN((K142-Lines[x_fin])*(K142-Lines[x_fin])+(L142-Lines[y_fin])*(L142-Lines[y_fin])))</f>
        <v>42733.771708175358</v>
      </c>
      <c r="O142" s="30" t="str">
        <f t="array" ref="O142">INDEX(Lines[codeNat_debut],MATCH(M142,SQRT((K142-Lines[x_debut])*(K142-Lines[x_debut])+(L142-Lines[y_debut])*(L142-Lines[y_debut])),0))</f>
        <v>BARNA</v>
      </c>
      <c r="P142" s="30" t="str">
        <f t="array" ref="P142">INDEX(Lines[codeNat_fin],MATCH(N142,SQRT((K142-Lines[x_fin])*(K142-Lines[x_fin])+(L142-Lines[y_fin])*(L142-Lines[y_fin])),0))</f>
        <v>SAINN</v>
      </c>
      <c r="Q142" s="30">
        <f t="array" ref="Q142">SQRT(MIN((F142-Lines[x_debut])*(F142-Lines[x_debut])+(G142-Lines[y_debut])*(G142-Lines[y_debut])))</f>
        <v>34026.403789811928</v>
      </c>
      <c r="R142" s="30">
        <f t="array" ref="R142">SQRT(MIN((F142-Lines[x_fin])*(F142-Lines[x_fin])+(G142-Lines[y_fin])*(G142-Lines[y_fin])))</f>
        <v>40996.724864581993</v>
      </c>
      <c r="S142" s="30" t="str">
        <f t="array" ref="S142">INDEX(Lines[codeNat_debut],MATCH(Q142,SQRT((F142-Lines[x_debut])*(F142-Lines[x_debut])+(G142-Lines[y_debut])*(G142-Lines[y_debut])),0))</f>
        <v>BARNA</v>
      </c>
      <c r="T142" s="30" t="str">
        <f t="array" ref="T142">INDEX(Lines[codeNat_fin],MATCH(R142,SQRT((F142-Lines[x_fin])*(F142-Lines[x_fin])+(G142-Lines[y_fin])*(G142-Lines[y_fin])),0))</f>
        <v>SAINN</v>
      </c>
      <c r="U142" s="30">
        <f t="array" ref="U142">MIN(IFERROR(M142:N142,100000),IFERROR(Q142:R142,100000))</f>
        <v>34026.403789811928</v>
      </c>
      <c r="V142" t="str">
        <f t="shared" si="2"/>
        <v>BARNA</v>
      </c>
    </row>
    <row r="143" spans="1:22">
      <c r="A143" s="9" t="s">
        <v>8697</v>
      </c>
      <c r="B143" s="10" t="s">
        <v>8744</v>
      </c>
      <c r="C143" s="10" t="s">
        <v>2196</v>
      </c>
      <c r="D143" s="10" t="s">
        <v>2196</v>
      </c>
      <c r="E143" s="11">
        <f>MATCH(D143,nucleaire[LIBELLE],0)</f>
        <v>18</v>
      </c>
      <c r="F143" s="33">
        <f>INDEX(nucleaire[x],Groupes!E143)</f>
        <v>529524.75833807001</v>
      </c>
      <c r="G143" s="33">
        <f>INDEX(nucleaire[y],Groupes!E143)</f>
        <v>6973636.3537178095</v>
      </c>
      <c r="H143" s="33">
        <f>INDEX(nucleaire[TENSION_RACCO],Groupes!E143)</f>
        <v>400</v>
      </c>
      <c r="I143" t="str">
        <f>INDEX(nucleaire[CODNAT_RACCO],Groupes!E143)</f>
        <v>PALUE</v>
      </c>
      <c r="J143" t="s">
        <v>2195</v>
      </c>
      <c r="K143" s="30">
        <f>INDEX(postes_1[x],MATCH(J143,postes_1[CODNAT],0))</f>
        <v>529898.88000000303</v>
      </c>
      <c r="L143" s="30">
        <f>INDEX(postes_1[y],MATCH(J143,postes_1[CODNAT],0))</f>
        <v>6975592.2699999996</v>
      </c>
      <c r="M143" s="30">
        <f t="array" ref="M143">SQRT(MIN((K143-Lines[x_debut])*(K143-Lines[x_debut])+(L143-Lines[y_debut])*(L143-Lines[y_debut])))</f>
        <v>34972.93780992012</v>
      </c>
      <c r="N143" s="30">
        <f t="array" ref="N143">SQRT(MIN((K143-Lines[x_fin])*(K143-Lines[x_fin])+(L143-Lines[y_fin])*(L143-Lines[y_fin])))</f>
        <v>42733.771708175358</v>
      </c>
      <c r="O143" s="30" t="str">
        <f t="array" ref="O143">INDEX(Lines[codeNat_debut],MATCH(M143,SQRT((K143-Lines[x_debut])*(K143-Lines[x_debut])+(L143-Lines[y_debut])*(L143-Lines[y_debut])),0))</f>
        <v>BARNA</v>
      </c>
      <c r="P143" s="30" t="str">
        <f t="array" ref="P143">INDEX(Lines[codeNat_fin],MATCH(N143,SQRT((K143-Lines[x_fin])*(K143-Lines[x_fin])+(L143-Lines[y_fin])*(L143-Lines[y_fin])),0))</f>
        <v>SAINN</v>
      </c>
      <c r="Q143" s="30">
        <f t="array" ref="Q143">SQRT(MIN((F143-Lines[x_debut])*(F143-Lines[x_debut])+(G143-Lines[y_debut])*(G143-Lines[y_debut])))</f>
        <v>34026.403789811928</v>
      </c>
      <c r="R143" s="30">
        <f t="array" ref="R143">SQRT(MIN((F143-Lines[x_fin])*(F143-Lines[x_fin])+(G143-Lines[y_fin])*(G143-Lines[y_fin])))</f>
        <v>40996.724864581993</v>
      </c>
      <c r="S143" s="30" t="str">
        <f t="array" ref="S143">INDEX(Lines[codeNat_debut],MATCH(Q143,SQRT((F143-Lines[x_debut])*(F143-Lines[x_debut])+(G143-Lines[y_debut])*(G143-Lines[y_debut])),0))</f>
        <v>BARNA</v>
      </c>
      <c r="T143" s="30" t="str">
        <f t="array" ref="T143">INDEX(Lines[codeNat_fin],MATCH(R143,SQRT((F143-Lines[x_fin])*(F143-Lines[x_fin])+(G143-Lines[y_fin])*(G143-Lines[y_fin])),0))</f>
        <v>SAINN</v>
      </c>
      <c r="U143" s="30">
        <f t="array" ref="U143">MIN(IFERROR(M143:N143,100000),IFERROR(Q143:R143,100000))</f>
        <v>34026.403789811928</v>
      </c>
      <c r="V143" t="str">
        <f t="shared" si="2"/>
        <v>BARNA</v>
      </c>
    </row>
    <row r="144" spans="1:22">
      <c r="A144" s="12" t="s">
        <v>8697</v>
      </c>
      <c r="B144" s="13" t="s">
        <v>8745</v>
      </c>
      <c r="C144" s="13" t="s">
        <v>2196</v>
      </c>
      <c r="D144" s="13" t="s">
        <v>2196</v>
      </c>
      <c r="E144" s="11">
        <f>MATCH(D144,nucleaire[LIBELLE],0)</f>
        <v>18</v>
      </c>
      <c r="F144" s="33">
        <f>INDEX(nucleaire[x],Groupes!E144)</f>
        <v>529524.75833807001</v>
      </c>
      <c r="G144" s="33">
        <f>INDEX(nucleaire[y],Groupes!E144)</f>
        <v>6973636.3537178095</v>
      </c>
      <c r="H144" s="33">
        <f>INDEX(nucleaire[TENSION_RACCO],Groupes!E144)</f>
        <v>400</v>
      </c>
      <c r="I144" t="str">
        <f>INDEX(nucleaire[CODNAT_RACCO],Groupes!E144)</f>
        <v>PALUE</v>
      </c>
      <c r="J144" t="s">
        <v>2195</v>
      </c>
      <c r="K144" s="30">
        <f>INDEX(postes_1[x],MATCH(J144,postes_1[CODNAT],0))</f>
        <v>529898.88000000303</v>
      </c>
      <c r="L144" s="30">
        <f>INDEX(postes_1[y],MATCH(J144,postes_1[CODNAT],0))</f>
        <v>6975592.2699999996</v>
      </c>
      <c r="M144" s="30">
        <f t="array" ref="M144">SQRT(MIN((K144-Lines[x_debut])*(K144-Lines[x_debut])+(L144-Lines[y_debut])*(L144-Lines[y_debut])))</f>
        <v>34972.93780992012</v>
      </c>
      <c r="N144" s="30">
        <f t="array" ref="N144">SQRT(MIN((K144-Lines[x_fin])*(K144-Lines[x_fin])+(L144-Lines[y_fin])*(L144-Lines[y_fin])))</f>
        <v>42733.771708175358</v>
      </c>
      <c r="O144" s="30" t="str">
        <f t="array" ref="O144">INDEX(Lines[codeNat_debut],MATCH(M144,SQRT((K144-Lines[x_debut])*(K144-Lines[x_debut])+(L144-Lines[y_debut])*(L144-Lines[y_debut])),0))</f>
        <v>BARNA</v>
      </c>
      <c r="P144" s="30" t="str">
        <f t="array" ref="P144">INDEX(Lines[codeNat_fin],MATCH(N144,SQRT((K144-Lines[x_fin])*(K144-Lines[x_fin])+(L144-Lines[y_fin])*(L144-Lines[y_fin])),0))</f>
        <v>SAINN</v>
      </c>
      <c r="Q144" s="30">
        <f t="array" ref="Q144">SQRT(MIN((F144-Lines[x_debut])*(F144-Lines[x_debut])+(G144-Lines[y_debut])*(G144-Lines[y_debut])))</f>
        <v>34026.403789811928</v>
      </c>
      <c r="R144" s="30">
        <f t="array" ref="R144">SQRT(MIN((F144-Lines[x_fin])*(F144-Lines[x_fin])+(G144-Lines[y_fin])*(G144-Lines[y_fin])))</f>
        <v>40996.724864581993</v>
      </c>
      <c r="S144" s="30" t="str">
        <f t="array" ref="S144">INDEX(Lines[codeNat_debut],MATCH(Q144,SQRT((F144-Lines[x_debut])*(F144-Lines[x_debut])+(G144-Lines[y_debut])*(G144-Lines[y_debut])),0))</f>
        <v>BARNA</v>
      </c>
      <c r="T144" s="30" t="str">
        <f t="array" ref="T144">INDEX(Lines[codeNat_fin],MATCH(R144,SQRT((F144-Lines[x_fin])*(F144-Lines[x_fin])+(G144-Lines[y_fin])*(G144-Lines[y_fin])),0))</f>
        <v>SAINN</v>
      </c>
      <c r="U144" s="30">
        <f t="array" ref="U144">MIN(IFERROR(M144:N144,100000),IFERROR(Q144:R144,100000))</f>
        <v>34026.403789811928</v>
      </c>
      <c r="V144" t="str">
        <f t="shared" si="2"/>
        <v>BARNA</v>
      </c>
    </row>
    <row r="145" spans="1:22">
      <c r="A145" s="9" t="s">
        <v>8697</v>
      </c>
      <c r="B145" s="10" t="s">
        <v>8746</v>
      </c>
      <c r="C145" s="10" t="s">
        <v>3002</v>
      </c>
      <c r="D145" s="10" t="s">
        <v>3002</v>
      </c>
      <c r="E145" s="11">
        <f>MATCH(D145,nucleaire[LIBELLE],0)</f>
        <v>17</v>
      </c>
      <c r="F145" s="33">
        <f>INDEX(nucleaire[x],Groupes!E145)</f>
        <v>571148.20737343899</v>
      </c>
      <c r="G145" s="33">
        <f>INDEX(nucleaire[y],Groupes!E145)</f>
        <v>6985339.3322075</v>
      </c>
      <c r="H145" s="33">
        <f>INDEX(nucleaire[TENSION_RACCO],Groupes!E145)</f>
        <v>400</v>
      </c>
      <c r="I145" t="str">
        <f>INDEX(nucleaire[CODNAT_RACCO],Groupes!E145)</f>
        <v>PENLY</v>
      </c>
      <c r="J145" t="s">
        <v>3002</v>
      </c>
      <c r="K145" s="30">
        <f>INDEX(postes_1[x],MATCH(J145,postes_1[CODNAT],0))</f>
        <v>571557.77000000305</v>
      </c>
      <c r="L145" s="30">
        <f>INDEX(postes_1[y],MATCH(J145,postes_1[CODNAT],0))</f>
        <v>6987972.6200000001</v>
      </c>
      <c r="M145" s="30">
        <f t="array" ref="M145">SQRT(MIN((K145-Lines[x_debut])*(K145-Lines[x_debut])+(L145-Lines[y_debut])*(L145-Lines[y_debut])))</f>
        <v>38280.049397077142</v>
      </c>
      <c r="N145" s="30">
        <f t="array" ref="N145">SQRT(MIN((K145-Lines[x_fin])*(K145-Lines[x_fin])+(L145-Lines[y_fin])*(L145-Lines[y_fin])))</f>
        <v>1498.8090125140591</v>
      </c>
      <c r="O145" s="30" t="str">
        <f t="array" ref="O145">INDEX(Lines[codeNat_debut],MATCH(M145,SQRT((K145-Lines[x_debut])*(K145-Lines[x_debut])+(L145-Lines[y_debut])*(L145-Lines[y_debut])),0))</f>
        <v>BARNA</v>
      </c>
      <c r="P145" s="30" t="str">
        <f t="array" ref="P145">INDEX(Lines[codeNat_fin],MATCH(N145,SQRT((K145-Lines[x_fin])*(K145-Lines[x_fin])+(L145-Lines[y_fin])*(L145-Lines[y_fin])),0))</f>
        <v>PENL5</v>
      </c>
      <c r="Q145" s="30">
        <f t="array" ref="Q145">SQRT(MIN((F145-Lines[x_debut])*(F145-Lines[x_debut])+(G145-Lines[y_debut])*(G145-Lines[y_debut])))</f>
        <v>35705.40779847448</v>
      </c>
      <c r="R145" s="30">
        <f t="array" ref="R145">SQRT(MIN((F145-Lines[x_fin])*(F145-Lines[x_fin])+(G145-Lines[y_fin])*(G145-Lines[y_fin])))</f>
        <v>2265.6140598598145</v>
      </c>
      <c r="S145" s="30" t="str">
        <f t="array" ref="S145">INDEX(Lines[codeNat_debut],MATCH(Q145,SQRT((F145-Lines[x_debut])*(F145-Lines[x_debut])+(G145-Lines[y_debut])*(G145-Lines[y_debut])),0))</f>
        <v>BARNA</v>
      </c>
      <c r="T145" s="30" t="str">
        <f t="array" ref="T145">INDEX(Lines[codeNat_fin],MATCH(R145,SQRT((F145-Lines[x_fin])*(F145-Lines[x_fin])+(G145-Lines[y_fin])*(G145-Lines[y_fin])),0))</f>
        <v>PENL5</v>
      </c>
      <c r="U145" s="30">
        <f t="array" ref="U145">MIN(IFERROR(M145:N145,100000),IFERROR(Q145:R145,100000))</f>
        <v>1498.8090125140591</v>
      </c>
      <c r="V145" t="str">
        <f t="shared" si="2"/>
        <v>PENL5</v>
      </c>
    </row>
    <row r="146" spans="1:22">
      <c r="A146" s="12" t="s">
        <v>8697</v>
      </c>
      <c r="B146" s="13" t="s">
        <v>8747</v>
      </c>
      <c r="C146" s="13" t="s">
        <v>3002</v>
      </c>
      <c r="D146" s="13" t="s">
        <v>3002</v>
      </c>
      <c r="E146" s="11">
        <f>MATCH(D146,nucleaire[LIBELLE],0)</f>
        <v>17</v>
      </c>
      <c r="F146" s="33">
        <f>INDEX(nucleaire[x],Groupes!E146)</f>
        <v>571148.20737343899</v>
      </c>
      <c r="G146" s="33">
        <f>INDEX(nucleaire[y],Groupes!E146)</f>
        <v>6985339.3322075</v>
      </c>
      <c r="H146" s="33">
        <f>INDEX(nucleaire[TENSION_RACCO],Groupes!E146)</f>
        <v>400</v>
      </c>
      <c r="I146" t="str">
        <f>INDEX(nucleaire[CODNAT_RACCO],Groupes!E146)</f>
        <v>PENLY</v>
      </c>
      <c r="J146" t="s">
        <v>3002</v>
      </c>
      <c r="K146" s="30">
        <f>INDEX(postes_1[x],MATCH(J146,postes_1[CODNAT],0))</f>
        <v>571557.77000000305</v>
      </c>
      <c r="L146" s="30">
        <f>INDEX(postes_1[y],MATCH(J146,postes_1[CODNAT],0))</f>
        <v>6987972.6200000001</v>
      </c>
      <c r="M146" s="30">
        <f t="array" ref="M146">SQRT(MIN((K146-Lines[x_debut])*(K146-Lines[x_debut])+(L146-Lines[y_debut])*(L146-Lines[y_debut])))</f>
        <v>38280.049397077142</v>
      </c>
      <c r="N146" s="30">
        <f t="array" ref="N146">SQRT(MIN((K146-Lines[x_fin])*(K146-Lines[x_fin])+(L146-Lines[y_fin])*(L146-Lines[y_fin])))</f>
        <v>1498.8090125140591</v>
      </c>
      <c r="O146" s="30" t="str">
        <f t="array" ref="O146">INDEX(Lines[codeNat_debut],MATCH(M146,SQRT((K146-Lines[x_debut])*(K146-Lines[x_debut])+(L146-Lines[y_debut])*(L146-Lines[y_debut])),0))</f>
        <v>BARNA</v>
      </c>
      <c r="P146" s="30" t="str">
        <f t="array" ref="P146">INDEX(Lines[codeNat_fin],MATCH(N146,SQRT((K146-Lines[x_fin])*(K146-Lines[x_fin])+(L146-Lines[y_fin])*(L146-Lines[y_fin])),0))</f>
        <v>PENL5</v>
      </c>
      <c r="Q146" s="30">
        <f t="array" ref="Q146">SQRT(MIN((F146-Lines[x_debut])*(F146-Lines[x_debut])+(G146-Lines[y_debut])*(G146-Lines[y_debut])))</f>
        <v>35705.40779847448</v>
      </c>
      <c r="R146" s="30">
        <f t="array" ref="R146">SQRT(MIN((F146-Lines[x_fin])*(F146-Lines[x_fin])+(G146-Lines[y_fin])*(G146-Lines[y_fin])))</f>
        <v>2265.6140598598145</v>
      </c>
      <c r="S146" s="30" t="str">
        <f t="array" ref="S146">INDEX(Lines[codeNat_debut],MATCH(Q146,SQRT((F146-Lines[x_debut])*(F146-Lines[x_debut])+(G146-Lines[y_debut])*(G146-Lines[y_debut])),0))</f>
        <v>BARNA</v>
      </c>
      <c r="T146" s="30" t="str">
        <f t="array" ref="T146">INDEX(Lines[codeNat_fin],MATCH(R146,SQRT((F146-Lines[x_fin])*(F146-Lines[x_fin])+(G146-Lines[y_fin])*(G146-Lines[y_fin])),0))</f>
        <v>PENL5</v>
      </c>
      <c r="U146" s="30">
        <f t="array" ref="U146">MIN(IFERROR(M146:N146,100000),IFERROR(Q146:R146,100000))</f>
        <v>1498.8090125140591</v>
      </c>
      <c r="V146" t="str">
        <f t="shared" si="2"/>
        <v>PENL5</v>
      </c>
    </row>
    <row r="147" spans="1:22">
      <c r="A147" s="9" t="s">
        <v>8697</v>
      </c>
      <c r="B147" s="10" t="s">
        <v>8748</v>
      </c>
      <c r="C147" s="10" t="s">
        <v>8787</v>
      </c>
      <c r="D147" s="5" t="s">
        <v>2641</v>
      </c>
      <c r="E147" s="11">
        <f>MATCH(D147,nucleaire[LIBELLE],0)</f>
        <v>8</v>
      </c>
      <c r="F147" s="33">
        <f>INDEX(nucleaire[x],Groupes!E147)</f>
        <v>835707.19583051302</v>
      </c>
      <c r="G147" s="33">
        <f>INDEX(nucleaire[y],Groupes!E147)</f>
        <v>6477691.2679138696</v>
      </c>
      <c r="H147" s="33">
        <f>INDEX(nucleaire[TENSION_RACCO],Groupes!E147)</f>
        <v>400</v>
      </c>
      <c r="I147" t="str">
        <f>INDEX(nucleaire[CODNAT_RACCO],Groupes!E147)</f>
        <v>SSAL7</v>
      </c>
      <c r="J147" t="s">
        <v>2640</v>
      </c>
      <c r="K147" s="30">
        <f>INDEX(postes_1[x],MATCH(J147,postes_1[CODNAT],0))</f>
        <v>837284.57999999798</v>
      </c>
      <c r="L147" s="30">
        <f>INDEX(postes_1[y],MATCH(J147,postes_1[CODNAT],0))</f>
        <v>6479927.1399999997</v>
      </c>
      <c r="M147" s="30">
        <f t="array" ref="M147">SQRT(MIN((K147-Lines[x_debut])*(K147-Lines[x_debut])+(L147-Lines[y_debut])*(L147-Lines[y_debut])))</f>
        <v>9883.2669826247293</v>
      </c>
      <c r="N147" s="30">
        <f t="array" ref="N147">SQRT(MIN((K147-Lines[x_fin])*(K147-Lines[x_fin])+(L147-Lines[y_fin])*(L147-Lines[y_fin])))</f>
        <v>693.80901478852184</v>
      </c>
      <c r="O147" s="30" t="str">
        <f t="array" ref="O147">INDEX(Lines[codeNat_debut],MATCH(M147,SQRT((K147-Lines[x_debut])*(K147-Lines[x_debut])+(L147-Lines[y_debut])*(L147-Lines[y_debut])),0))</f>
        <v>GAMPA</v>
      </c>
      <c r="P147" s="30" t="str">
        <f t="array" ref="P147">INDEX(Lines[codeNat_fin],MATCH(N147,SQRT((K147-Lines[x_fin])*(K147-Lines[x_fin])+(L147-Lines[y_fin])*(L147-Lines[y_fin])),0))</f>
        <v>P.COR</v>
      </c>
      <c r="Q147" s="30">
        <f t="array" ref="Q147">SQRT(MIN((F147-Lines[x_debut])*(F147-Lines[x_debut])+(G147-Lines[y_debut])*(G147-Lines[y_debut])))</f>
        <v>9542.1330858363381</v>
      </c>
      <c r="R147" s="30">
        <f t="array" ref="R147">SQRT(MIN((F147-Lines[x_fin])*(F147-Lines[x_fin])+(G147-Lines[y_fin])*(G147-Lines[y_fin])))</f>
        <v>3423.1329355533221</v>
      </c>
      <c r="S147" s="30" t="str">
        <f t="array" ref="S147">INDEX(Lines[codeNat_debut],MATCH(Q147,SQRT((F147-Lines[x_debut])*(F147-Lines[x_debut])+(G147-Lines[y_debut])*(G147-Lines[y_debut])),0))</f>
        <v>GAMPA</v>
      </c>
      <c r="T147" s="30" t="str">
        <f t="array" ref="T147">INDEX(Lines[codeNat_fin],MATCH(R147,SQRT((F147-Lines[x_fin])*(F147-Lines[x_fin])+(G147-Lines[y_fin])*(G147-Lines[y_fin])),0))</f>
        <v>P.COR</v>
      </c>
      <c r="U147" s="30">
        <f t="array" ref="U147">MIN(IFERROR(M147:N147,100000),IFERROR(Q147:R147,100000))</f>
        <v>693.80901478852184</v>
      </c>
      <c r="V147" t="str">
        <f t="shared" si="2"/>
        <v>P.COR</v>
      </c>
    </row>
    <row r="148" spans="1:22">
      <c r="A148" s="12" t="s">
        <v>8697</v>
      </c>
      <c r="B148" s="13" t="s">
        <v>8749</v>
      </c>
      <c r="C148" s="13" t="s">
        <v>8787</v>
      </c>
      <c r="D148" s="5" t="s">
        <v>2641</v>
      </c>
      <c r="E148" s="11">
        <f>MATCH(D148,nucleaire[LIBELLE],0)</f>
        <v>8</v>
      </c>
      <c r="F148" s="33">
        <f>INDEX(nucleaire[x],Groupes!E148)</f>
        <v>835707.19583051302</v>
      </c>
      <c r="G148" s="33">
        <f>INDEX(nucleaire[y],Groupes!E148)</f>
        <v>6477691.2679138696</v>
      </c>
      <c r="H148" s="33">
        <f>INDEX(nucleaire[TENSION_RACCO],Groupes!E148)</f>
        <v>400</v>
      </c>
      <c r="I148" t="str">
        <f>INDEX(nucleaire[CODNAT_RACCO],Groupes!E148)</f>
        <v>SSAL7</v>
      </c>
      <c r="J148" t="s">
        <v>2640</v>
      </c>
      <c r="K148" s="30">
        <f>INDEX(postes_1[x],MATCH(J148,postes_1[CODNAT],0))</f>
        <v>837284.57999999798</v>
      </c>
      <c r="L148" s="30">
        <f>INDEX(postes_1[y],MATCH(J148,postes_1[CODNAT],0))</f>
        <v>6479927.1399999997</v>
      </c>
      <c r="M148" s="30">
        <f t="array" ref="M148">SQRT(MIN((K148-Lines[x_debut])*(K148-Lines[x_debut])+(L148-Lines[y_debut])*(L148-Lines[y_debut])))</f>
        <v>9883.2669826247293</v>
      </c>
      <c r="N148" s="30">
        <f t="array" ref="N148">SQRT(MIN((K148-Lines[x_fin])*(K148-Lines[x_fin])+(L148-Lines[y_fin])*(L148-Lines[y_fin])))</f>
        <v>693.80901478852184</v>
      </c>
      <c r="O148" s="30" t="str">
        <f t="array" ref="O148">INDEX(Lines[codeNat_debut],MATCH(M148,SQRT((K148-Lines[x_debut])*(K148-Lines[x_debut])+(L148-Lines[y_debut])*(L148-Lines[y_debut])),0))</f>
        <v>GAMPA</v>
      </c>
      <c r="P148" s="30" t="str">
        <f t="array" ref="P148">INDEX(Lines[codeNat_fin],MATCH(N148,SQRT((K148-Lines[x_fin])*(K148-Lines[x_fin])+(L148-Lines[y_fin])*(L148-Lines[y_fin])),0))</f>
        <v>P.COR</v>
      </c>
      <c r="Q148" s="30">
        <f t="array" ref="Q148">SQRT(MIN((F148-Lines[x_debut])*(F148-Lines[x_debut])+(G148-Lines[y_debut])*(G148-Lines[y_debut])))</f>
        <v>9542.1330858363381</v>
      </c>
      <c r="R148" s="30">
        <f t="array" ref="R148">SQRT(MIN((F148-Lines[x_fin])*(F148-Lines[x_fin])+(G148-Lines[y_fin])*(G148-Lines[y_fin])))</f>
        <v>3423.1329355533221</v>
      </c>
      <c r="S148" s="30" t="str">
        <f t="array" ref="S148">INDEX(Lines[codeNat_debut],MATCH(Q148,SQRT((F148-Lines[x_debut])*(F148-Lines[x_debut])+(G148-Lines[y_debut])*(G148-Lines[y_debut])),0))</f>
        <v>GAMPA</v>
      </c>
      <c r="T148" s="30" t="str">
        <f t="array" ref="T148">INDEX(Lines[codeNat_fin],MATCH(R148,SQRT((F148-Lines[x_fin])*(F148-Lines[x_fin])+(G148-Lines[y_fin])*(G148-Lines[y_fin])),0))</f>
        <v>P.COR</v>
      </c>
      <c r="U148" s="30">
        <f t="array" ref="U148">MIN(IFERROR(M148:N148,100000),IFERROR(Q148:R148,100000))</f>
        <v>693.80901478852184</v>
      </c>
      <c r="V148" t="str">
        <f t="shared" si="2"/>
        <v>P.COR</v>
      </c>
    </row>
    <row r="149" spans="1:22">
      <c r="A149" s="9" t="s">
        <v>8697</v>
      </c>
      <c r="B149" s="10" t="s">
        <v>8750</v>
      </c>
      <c r="C149" s="10" t="s">
        <v>8788</v>
      </c>
      <c r="D149" s="5" t="s">
        <v>8255</v>
      </c>
      <c r="E149" s="11">
        <f>MATCH(D149,nucleaire[LIBELLE],0)</f>
        <v>14</v>
      </c>
      <c r="F149" s="33">
        <f>INDEX(nucleaire[x],Groupes!E149)</f>
        <v>589623.51910643897</v>
      </c>
      <c r="G149" s="33">
        <f>INDEX(nucleaire[y],Groupes!E149)</f>
        <v>6734447.7768033203</v>
      </c>
      <c r="H149" s="33">
        <f>INDEX(nucleaire[TENSION_RACCO],Groupes!E149)</f>
        <v>400</v>
      </c>
      <c r="I149" t="str">
        <f>INDEX(nucleaire[CODNAT_RACCO],Groupes!E149)</f>
        <v>SSEA2</v>
      </c>
      <c r="J149" t="s">
        <v>8254</v>
      </c>
      <c r="K149" s="30">
        <f>INDEX(postes_1[x],MATCH(J149,postes_1[CODNAT],0))</f>
        <v>593450.78000000096</v>
      </c>
      <c r="L149" s="30">
        <f>INDEX(postes_1[y],MATCH(J149,postes_1[CODNAT],0))</f>
        <v>6736349.5499999998</v>
      </c>
      <c r="M149" s="30">
        <f t="array" ref="M149">SQRT(MIN((K149-Lines[x_debut])*(K149-Lines[x_debut])+(L149-Lines[y_debut])*(L149-Lines[y_debut])))</f>
        <v>1645.2309991285827</v>
      </c>
      <c r="N149" s="30">
        <f t="array" ref="N149">SQRT(MIN((K149-Lines[x_fin])*(K149-Lines[x_fin])+(L149-Lines[y_fin])*(L149-Lines[y_fin])))</f>
        <v>1645.2309991285827</v>
      </c>
      <c r="O149" s="30" t="str">
        <f t="array" ref="O149">INDEX(Lines[codeNat_debut],MATCH(M149,SQRT((K149-Lines[x_debut])*(K149-Lines[x_debut])+(L149-Lines[y_debut])*(L149-Lines[y_debut])),0))</f>
        <v>VERGE</v>
      </c>
      <c r="P149" s="30" t="str">
        <f t="array" ref="P149">INDEX(Lines[codeNat_fin],MATCH(N149,SQRT((K149-Lines[x_fin])*(K149-Lines[x_fin])+(L149-Lines[y_fin])*(L149-Lines[y_fin])),0))</f>
        <v>VERGE</v>
      </c>
      <c r="Q149" s="30">
        <f t="array" ref="Q149">SQRT(MIN((F149-Lines[x_debut])*(F149-Lines[x_debut])+(G149-Lines[y_debut])*(G149-Lines[y_debut])))</f>
        <v>5371.3923124557405</v>
      </c>
      <c r="R149" s="30">
        <f t="array" ref="R149">SQRT(MIN((F149-Lines[x_fin])*(F149-Lines[x_fin])+(G149-Lines[y_fin])*(G149-Lines[y_fin])))</f>
        <v>5371.3923124557405</v>
      </c>
      <c r="S149" s="30" t="str">
        <f t="array" ref="S149">INDEX(Lines[codeNat_debut],MATCH(Q149,SQRT((F149-Lines[x_debut])*(F149-Lines[x_debut])+(G149-Lines[y_debut])*(G149-Lines[y_debut])),0))</f>
        <v>VERGE</v>
      </c>
      <c r="T149" s="30" t="str">
        <f t="array" ref="T149">INDEX(Lines[codeNat_fin],MATCH(R149,SQRT((F149-Lines[x_fin])*(F149-Lines[x_fin])+(G149-Lines[y_fin])*(G149-Lines[y_fin])),0))</f>
        <v>VERGE</v>
      </c>
      <c r="U149" s="30">
        <f t="array" ref="U149">MIN(IFERROR(M149:N149,100000),IFERROR(Q149:R149,100000))</f>
        <v>1645.2309991285827</v>
      </c>
      <c r="V149" t="str">
        <f t="shared" si="2"/>
        <v>VERGE</v>
      </c>
    </row>
    <row r="150" spans="1:22">
      <c r="A150" s="12" t="s">
        <v>8697</v>
      </c>
      <c r="B150" s="13" t="s">
        <v>8751</v>
      </c>
      <c r="C150" s="13" t="s">
        <v>8788</v>
      </c>
      <c r="D150" s="5" t="s">
        <v>8255</v>
      </c>
      <c r="E150" s="11">
        <f>MATCH(D150,nucleaire[LIBELLE],0)</f>
        <v>14</v>
      </c>
      <c r="F150" s="33">
        <f>INDEX(nucleaire[x],Groupes!E150)</f>
        <v>589623.51910643897</v>
      </c>
      <c r="G150" s="33">
        <f>INDEX(nucleaire[y],Groupes!E150)</f>
        <v>6734447.7768033203</v>
      </c>
      <c r="H150" s="33">
        <f>INDEX(nucleaire[TENSION_RACCO],Groupes!E150)</f>
        <v>400</v>
      </c>
      <c r="I150" t="str">
        <f>INDEX(nucleaire[CODNAT_RACCO],Groupes!E150)</f>
        <v>SSEA2</v>
      </c>
      <c r="J150" t="s">
        <v>8254</v>
      </c>
      <c r="K150" s="30">
        <f>INDEX(postes_1[x],MATCH(J150,postes_1[CODNAT],0))</f>
        <v>593450.78000000096</v>
      </c>
      <c r="L150" s="30">
        <f>INDEX(postes_1[y],MATCH(J150,postes_1[CODNAT],0))</f>
        <v>6736349.5499999998</v>
      </c>
      <c r="M150" s="30">
        <f t="array" ref="M150">SQRT(MIN((K150-Lines[x_debut])*(K150-Lines[x_debut])+(L150-Lines[y_debut])*(L150-Lines[y_debut])))</f>
        <v>1645.2309991285827</v>
      </c>
      <c r="N150" s="30">
        <f t="array" ref="N150">SQRT(MIN((K150-Lines[x_fin])*(K150-Lines[x_fin])+(L150-Lines[y_fin])*(L150-Lines[y_fin])))</f>
        <v>1645.2309991285827</v>
      </c>
      <c r="O150" s="30" t="str">
        <f t="array" ref="O150">INDEX(Lines[codeNat_debut],MATCH(M150,SQRT((K150-Lines[x_debut])*(K150-Lines[x_debut])+(L150-Lines[y_debut])*(L150-Lines[y_debut])),0))</f>
        <v>VERGE</v>
      </c>
      <c r="P150" s="30" t="str">
        <f t="array" ref="P150">INDEX(Lines[codeNat_fin],MATCH(N150,SQRT((K150-Lines[x_fin])*(K150-Lines[x_fin])+(L150-Lines[y_fin])*(L150-Lines[y_fin])),0))</f>
        <v>VERGE</v>
      </c>
      <c r="Q150" s="30">
        <f t="array" ref="Q150">SQRT(MIN((F150-Lines[x_debut])*(F150-Lines[x_debut])+(G150-Lines[y_debut])*(G150-Lines[y_debut])))</f>
        <v>5371.3923124557405</v>
      </c>
      <c r="R150" s="30">
        <f t="array" ref="R150">SQRT(MIN((F150-Lines[x_fin])*(F150-Lines[x_fin])+(G150-Lines[y_fin])*(G150-Lines[y_fin])))</f>
        <v>5371.3923124557405</v>
      </c>
      <c r="S150" s="30" t="str">
        <f t="array" ref="S150">INDEX(Lines[codeNat_debut],MATCH(Q150,SQRT((F150-Lines[x_debut])*(F150-Lines[x_debut])+(G150-Lines[y_debut])*(G150-Lines[y_debut])),0))</f>
        <v>VERGE</v>
      </c>
      <c r="T150" s="30" t="str">
        <f t="array" ref="T150">INDEX(Lines[codeNat_fin],MATCH(R150,SQRT((F150-Lines[x_fin])*(F150-Lines[x_fin])+(G150-Lines[y_fin])*(G150-Lines[y_fin])),0))</f>
        <v>VERGE</v>
      </c>
      <c r="U150" s="30">
        <f t="array" ref="U150">MIN(IFERROR(M150:N150,100000),IFERROR(Q150:R150,100000))</f>
        <v>1645.2309991285827</v>
      </c>
      <c r="V150" t="str">
        <f t="shared" si="2"/>
        <v>VERGE</v>
      </c>
    </row>
    <row r="151" spans="1:22">
      <c r="A151" s="9" t="s">
        <v>8697</v>
      </c>
      <c r="B151" s="10" t="s">
        <v>8752</v>
      </c>
      <c r="C151" s="10" t="s">
        <v>8789</v>
      </c>
      <c r="D151" s="10" t="s">
        <v>6341</v>
      </c>
      <c r="E151" s="11">
        <f>MATCH(D151,nucleaire[LIBELLE],0)</f>
        <v>10</v>
      </c>
      <c r="F151" s="33">
        <f>INDEX(nucleaire[x],Groupes!E151)</f>
        <v>832874.38976153196</v>
      </c>
      <c r="G151" s="33">
        <f>INDEX(nucleaire[y],Groupes!E151)</f>
        <v>6362897.3454316799</v>
      </c>
      <c r="H151" s="33">
        <f>INDEX(nucleaire[TENSION_RACCO],Groupes!E151)</f>
        <v>225</v>
      </c>
      <c r="I151" t="str">
        <f>INDEX(nucleaire[CODNAT_RACCO],Groupes!E151)</f>
        <v>TRICA</v>
      </c>
      <c r="J151" t="s">
        <v>6340</v>
      </c>
      <c r="K151" s="30">
        <f>INDEX(postes_1[x],MATCH(J151,postes_1[CODNAT],0))</f>
        <v>837779.89000000095</v>
      </c>
      <c r="L151" s="30">
        <f>INDEX(postes_1[y],MATCH(J151,postes_1[CODNAT],0))</f>
        <v>6360619.1500000004</v>
      </c>
      <c r="M151" s="30">
        <f t="array" ref="M151">SQRT(MIN((K151-Lines[x_debut])*(K151-Lines[x_debut])+(L151-Lines[y_debut])*(L151-Lines[y_debut])))</f>
        <v>3123.0229914312631</v>
      </c>
      <c r="N151" s="30">
        <f t="array" ref="N151">SQRT(MIN((K151-Lines[x_fin])*(K151-Lines[x_fin])+(L151-Lines[y_fin])*(L151-Lines[y_fin])))</f>
        <v>1501.7504757468066</v>
      </c>
      <c r="O151" s="30" t="str">
        <f t="array" ref="O151">INDEX(Lines[codeNat_debut],MATCH(M151,SQRT((K151-Lines[x_debut])*(K151-Lines[x_debut])+(L151-Lines[y_debut])*(L151-Lines[y_debut])),0))</f>
        <v>BOLL5</v>
      </c>
      <c r="P151" s="30" t="str">
        <f t="array" ref="P151">INDEX(Lines[codeNat_fin],MATCH(N151,SQRT((K151-Lines[x_fin])*(K151-Lines[x_fin])+(L151-Lines[y_fin])*(L151-Lines[y_fin])),0))</f>
        <v>TRI.P</v>
      </c>
      <c r="Q151" s="30">
        <f t="array" ref="Q151">SQRT(MIN((F151-Lines[x_debut])*(F151-Lines[x_debut])+(G151-Lines[y_debut])*(G151-Lines[y_debut])))</f>
        <v>7671.3261025058146</v>
      </c>
      <c r="R151" s="30">
        <f t="array" ref="R151">SQRT(MIN((F151-Lines[x_fin])*(F151-Lines[x_fin])+(G151-Lines[y_fin])*(G151-Lines[y_fin])))</f>
        <v>4252.197809469234</v>
      </c>
      <c r="S151" s="30" t="str">
        <f t="array" ref="S151">INDEX(Lines[codeNat_debut],MATCH(Q151,SQRT((F151-Lines[x_debut])*(F151-Lines[x_debut])+(G151-Lines[y_debut])*(G151-Lines[y_debut])),0))</f>
        <v>BOLL5</v>
      </c>
      <c r="T151" s="30" t="str">
        <f t="array" ref="T151">INDEX(Lines[codeNat_fin],MATCH(R151,SQRT((F151-Lines[x_fin])*(F151-Lines[x_fin])+(G151-Lines[y_fin])*(G151-Lines[y_fin])),0))</f>
        <v>TRI.P</v>
      </c>
      <c r="U151" s="30">
        <f t="array" ref="U151">MIN(IFERROR(M151:N151,100000),IFERROR(Q151:R151,100000))</f>
        <v>1501.7504757468066</v>
      </c>
      <c r="V151" t="str">
        <f t="shared" si="2"/>
        <v>TRI.P</v>
      </c>
    </row>
    <row r="152" spans="1:22">
      <c r="A152" s="12" t="s">
        <v>8697</v>
      </c>
      <c r="B152" s="13" t="s">
        <v>8753</v>
      </c>
      <c r="C152" s="13" t="s">
        <v>8789</v>
      </c>
      <c r="D152" s="10" t="s">
        <v>6341</v>
      </c>
      <c r="E152" s="11">
        <f>MATCH(D152,nucleaire[LIBELLE],0)</f>
        <v>10</v>
      </c>
      <c r="F152" s="33">
        <f>INDEX(nucleaire[x],Groupes!E152)</f>
        <v>832874.38976153196</v>
      </c>
      <c r="G152" s="33">
        <f>INDEX(nucleaire[y],Groupes!E152)</f>
        <v>6362897.3454316799</v>
      </c>
      <c r="H152" s="33">
        <f>INDEX(nucleaire[TENSION_RACCO],Groupes!E152)</f>
        <v>225</v>
      </c>
      <c r="I152" t="str">
        <f>INDEX(nucleaire[CODNAT_RACCO],Groupes!E152)</f>
        <v>TRICA</v>
      </c>
      <c r="J152" t="s">
        <v>6340</v>
      </c>
      <c r="K152" s="30">
        <f>INDEX(postes_1[x],MATCH(J152,postes_1[CODNAT],0))</f>
        <v>837779.89000000095</v>
      </c>
      <c r="L152" s="30">
        <f>INDEX(postes_1[y],MATCH(J152,postes_1[CODNAT],0))</f>
        <v>6360619.1500000004</v>
      </c>
      <c r="M152" s="30">
        <f t="array" ref="M152">SQRT(MIN((K152-Lines[x_debut])*(K152-Lines[x_debut])+(L152-Lines[y_debut])*(L152-Lines[y_debut])))</f>
        <v>3123.0229914312631</v>
      </c>
      <c r="N152" s="30">
        <f t="array" ref="N152">SQRT(MIN((K152-Lines[x_fin])*(K152-Lines[x_fin])+(L152-Lines[y_fin])*(L152-Lines[y_fin])))</f>
        <v>1501.7504757468066</v>
      </c>
      <c r="O152" s="30" t="str">
        <f t="array" ref="O152">INDEX(Lines[codeNat_debut],MATCH(M152,SQRT((K152-Lines[x_debut])*(K152-Lines[x_debut])+(L152-Lines[y_debut])*(L152-Lines[y_debut])),0))</f>
        <v>BOLL5</v>
      </c>
      <c r="P152" s="30" t="str">
        <f t="array" ref="P152">INDEX(Lines[codeNat_fin],MATCH(N152,SQRT((K152-Lines[x_fin])*(K152-Lines[x_fin])+(L152-Lines[y_fin])*(L152-Lines[y_fin])),0))</f>
        <v>TRI.P</v>
      </c>
      <c r="Q152" s="30">
        <f t="array" ref="Q152">SQRT(MIN((F152-Lines[x_debut])*(F152-Lines[x_debut])+(G152-Lines[y_debut])*(G152-Lines[y_debut])))</f>
        <v>7671.3261025058146</v>
      </c>
      <c r="R152" s="30">
        <f t="array" ref="R152">SQRT(MIN((F152-Lines[x_fin])*(F152-Lines[x_fin])+(G152-Lines[y_fin])*(G152-Lines[y_fin])))</f>
        <v>4252.197809469234</v>
      </c>
      <c r="S152" s="30" t="str">
        <f t="array" ref="S152">INDEX(Lines[codeNat_debut],MATCH(Q152,SQRT((F152-Lines[x_debut])*(F152-Lines[x_debut])+(G152-Lines[y_debut])*(G152-Lines[y_debut])),0))</f>
        <v>BOLL5</v>
      </c>
      <c r="T152" s="30" t="str">
        <f t="array" ref="T152">INDEX(Lines[codeNat_fin],MATCH(R152,SQRT((F152-Lines[x_fin])*(F152-Lines[x_fin])+(G152-Lines[y_fin])*(G152-Lines[y_fin])),0))</f>
        <v>TRI.P</v>
      </c>
      <c r="U152" s="30">
        <f t="array" ref="U152">MIN(IFERROR(M152:N152,100000),IFERROR(Q152:R152,100000))</f>
        <v>1501.7504757468066</v>
      </c>
      <c r="V152" t="str">
        <f t="shared" si="2"/>
        <v>TRI.P</v>
      </c>
    </row>
    <row r="153" spans="1:22">
      <c r="A153" s="9" t="s">
        <v>8697</v>
      </c>
      <c r="B153" s="10" t="s">
        <v>8754</v>
      </c>
      <c r="C153" s="10" t="s">
        <v>8789</v>
      </c>
      <c r="D153" s="10" t="s">
        <v>6341</v>
      </c>
      <c r="E153" s="11">
        <f>MATCH(D153,nucleaire[LIBELLE],0)</f>
        <v>10</v>
      </c>
      <c r="F153" s="33">
        <f>INDEX(nucleaire[x],Groupes!E153)</f>
        <v>832874.38976153196</v>
      </c>
      <c r="G153" s="33">
        <f>INDEX(nucleaire[y],Groupes!E153)</f>
        <v>6362897.3454316799</v>
      </c>
      <c r="H153" s="33">
        <f>INDEX(nucleaire[TENSION_RACCO],Groupes!E153)</f>
        <v>225</v>
      </c>
      <c r="I153" t="str">
        <f>INDEX(nucleaire[CODNAT_RACCO],Groupes!E153)</f>
        <v>TRICA</v>
      </c>
      <c r="J153" t="s">
        <v>6340</v>
      </c>
      <c r="K153" s="30">
        <f>INDEX(postes_1[x],MATCH(J153,postes_1[CODNAT],0))</f>
        <v>837779.89000000095</v>
      </c>
      <c r="L153" s="30">
        <f>INDEX(postes_1[y],MATCH(J153,postes_1[CODNAT],0))</f>
        <v>6360619.1500000004</v>
      </c>
      <c r="M153" s="30">
        <f t="array" ref="M153">SQRT(MIN((K153-Lines[x_debut])*(K153-Lines[x_debut])+(L153-Lines[y_debut])*(L153-Lines[y_debut])))</f>
        <v>3123.0229914312631</v>
      </c>
      <c r="N153" s="30">
        <f t="array" ref="N153">SQRT(MIN((K153-Lines[x_fin])*(K153-Lines[x_fin])+(L153-Lines[y_fin])*(L153-Lines[y_fin])))</f>
        <v>1501.7504757468066</v>
      </c>
      <c r="O153" s="30" t="str">
        <f t="array" ref="O153">INDEX(Lines[codeNat_debut],MATCH(M153,SQRT((K153-Lines[x_debut])*(K153-Lines[x_debut])+(L153-Lines[y_debut])*(L153-Lines[y_debut])),0))</f>
        <v>BOLL5</v>
      </c>
      <c r="P153" s="30" t="str">
        <f t="array" ref="P153">INDEX(Lines[codeNat_fin],MATCH(N153,SQRT((K153-Lines[x_fin])*(K153-Lines[x_fin])+(L153-Lines[y_fin])*(L153-Lines[y_fin])),0))</f>
        <v>TRI.P</v>
      </c>
      <c r="Q153" s="30">
        <f t="array" ref="Q153">SQRT(MIN((F153-Lines[x_debut])*(F153-Lines[x_debut])+(G153-Lines[y_debut])*(G153-Lines[y_debut])))</f>
        <v>7671.3261025058146</v>
      </c>
      <c r="R153" s="30">
        <f t="array" ref="R153">SQRT(MIN((F153-Lines[x_fin])*(F153-Lines[x_fin])+(G153-Lines[y_fin])*(G153-Lines[y_fin])))</f>
        <v>4252.197809469234</v>
      </c>
      <c r="S153" s="30" t="str">
        <f t="array" ref="S153">INDEX(Lines[codeNat_debut],MATCH(Q153,SQRT((F153-Lines[x_debut])*(F153-Lines[x_debut])+(G153-Lines[y_debut])*(G153-Lines[y_debut])),0))</f>
        <v>BOLL5</v>
      </c>
      <c r="T153" s="30" t="str">
        <f t="array" ref="T153">INDEX(Lines[codeNat_fin],MATCH(R153,SQRT((F153-Lines[x_fin])*(F153-Lines[x_fin])+(G153-Lines[y_fin])*(G153-Lines[y_fin])),0))</f>
        <v>TRI.P</v>
      </c>
      <c r="U153" s="30">
        <f t="array" ref="U153">MIN(IFERROR(M153:N153,100000),IFERROR(Q153:R153,100000))</f>
        <v>1501.7504757468066</v>
      </c>
      <c r="V153" t="str">
        <f t="shared" si="2"/>
        <v>TRI.P</v>
      </c>
    </row>
    <row r="154" spans="1:22">
      <c r="A154" s="12" t="s">
        <v>8697</v>
      </c>
      <c r="B154" s="13" t="s">
        <v>8755</v>
      </c>
      <c r="C154" s="13" t="s">
        <v>8789</v>
      </c>
      <c r="D154" s="10" t="s">
        <v>6341</v>
      </c>
      <c r="E154" s="11">
        <f>MATCH(D154,nucleaire[LIBELLE],0)</f>
        <v>10</v>
      </c>
      <c r="F154" s="33">
        <f>INDEX(nucleaire[x],Groupes!E154)</f>
        <v>832874.38976153196</v>
      </c>
      <c r="G154" s="33">
        <f>INDEX(nucleaire[y],Groupes!E154)</f>
        <v>6362897.3454316799</v>
      </c>
      <c r="H154" s="33">
        <f>INDEX(nucleaire[TENSION_RACCO],Groupes!E154)</f>
        <v>225</v>
      </c>
      <c r="I154" t="str">
        <f>INDEX(nucleaire[CODNAT_RACCO],Groupes!E154)</f>
        <v>TRICA</v>
      </c>
      <c r="J154" t="s">
        <v>6340</v>
      </c>
      <c r="K154" s="30">
        <f>INDEX(postes_1[x],MATCH(J154,postes_1[CODNAT],0))</f>
        <v>837779.89000000095</v>
      </c>
      <c r="L154" s="30">
        <f>INDEX(postes_1[y],MATCH(J154,postes_1[CODNAT],0))</f>
        <v>6360619.1500000004</v>
      </c>
      <c r="M154" s="30">
        <f t="array" ref="M154">SQRT(MIN((K154-Lines[x_debut])*(K154-Lines[x_debut])+(L154-Lines[y_debut])*(L154-Lines[y_debut])))</f>
        <v>3123.0229914312631</v>
      </c>
      <c r="N154" s="30">
        <f t="array" ref="N154">SQRT(MIN((K154-Lines[x_fin])*(K154-Lines[x_fin])+(L154-Lines[y_fin])*(L154-Lines[y_fin])))</f>
        <v>1501.7504757468066</v>
      </c>
      <c r="O154" s="30" t="str">
        <f t="array" ref="O154">INDEX(Lines[codeNat_debut],MATCH(M154,SQRT((K154-Lines[x_debut])*(K154-Lines[x_debut])+(L154-Lines[y_debut])*(L154-Lines[y_debut])),0))</f>
        <v>BOLL5</v>
      </c>
      <c r="P154" s="30" t="str">
        <f t="array" ref="P154">INDEX(Lines[codeNat_fin],MATCH(N154,SQRT((K154-Lines[x_fin])*(K154-Lines[x_fin])+(L154-Lines[y_fin])*(L154-Lines[y_fin])),0))</f>
        <v>TRI.P</v>
      </c>
      <c r="Q154" s="30">
        <f t="array" ref="Q154">SQRT(MIN((F154-Lines[x_debut])*(F154-Lines[x_debut])+(G154-Lines[y_debut])*(G154-Lines[y_debut])))</f>
        <v>7671.3261025058146</v>
      </c>
      <c r="R154" s="30">
        <f t="array" ref="R154">SQRT(MIN((F154-Lines[x_fin])*(F154-Lines[x_fin])+(G154-Lines[y_fin])*(G154-Lines[y_fin])))</f>
        <v>4252.197809469234</v>
      </c>
      <c r="S154" s="30" t="str">
        <f t="array" ref="S154">INDEX(Lines[codeNat_debut],MATCH(Q154,SQRT((F154-Lines[x_debut])*(F154-Lines[x_debut])+(G154-Lines[y_debut])*(G154-Lines[y_debut])),0))</f>
        <v>BOLL5</v>
      </c>
      <c r="T154" s="30" t="str">
        <f t="array" ref="T154">INDEX(Lines[codeNat_fin],MATCH(R154,SQRT((F154-Lines[x_fin])*(F154-Lines[x_fin])+(G154-Lines[y_fin])*(G154-Lines[y_fin])),0))</f>
        <v>TRI.P</v>
      </c>
      <c r="U154" s="30">
        <f t="array" ref="U154">MIN(IFERROR(M154:N154,100000),IFERROR(Q154:R154,100000))</f>
        <v>1501.7504757468066</v>
      </c>
      <c r="V154" t="str">
        <f t="shared" si="2"/>
        <v>TRI.P</v>
      </c>
    </row>
    <row r="155" spans="1:22">
      <c r="A155" s="3" t="s">
        <v>8756</v>
      </c>
      <c r="B155" s="4" t="s">
        <v>8757</v>
      </c>
      <c r="C155" s="4" t="s">
        <v>8790</v>
      </c>
      <c r="D155" s="10" t="s">
        <v>8790</v>
      </c>
      <c r="E155" s="11" t="e">
        <f>MATCH(D155,nucleaire[LIBELLE],0)</f>
        <v>#N/A</v>
      </c>
      <c r="F155" s="31"/>
      <c r="G155" s="31"/>
      <c r="H155" s="33" t="e">
        <f>INDEX(nucleaire[TENSION_RACCO],Groupes!E155)</f>
        <v>#N/A</v>
      </c>
      <c r="J155" t="s">
        <v>1819</v>
      </c>
      <c r="K155" s="30">
        <f>INDEX(postes_1[x],MATCH(J155,postes_1[CODNAT],0))</f>
        <v>851348.43</v>
      </c>
      <c r="L155" s="30">
        <f>INDEX(postes_1[y],MATCH(J155,postes_1[CODNAT],0))</f>
        <v>6258398.6699999999</v>
      </c>
      <c r="M155" s="30">
        <f t="array" ref="M155">SQRT(MIN((K155-Lines[x_debut])*(K155-Lines[x_debut])+(L155-Lines[y_debut])*(L155-Lines[y_debut])))</f>
        <v>2905.883883864441</v>
      </c>
      <c r="N155" s="30">
        <f t="array" ref="N155">SQRT(MIN((K155-Lines[x_fin])*(K155-Lines[x_fin])+(L155-Lines[y_fin])*(L155-Lines[y_fin])))</f>
        <v>6035.6599331148645</v>
      </c>
      <c r="O155" s="30" t="str">
        <f t="array" ref="O155">INDEX(Lines[codeNat_debut],MATCH(M155,SQRT((K155-Lines[x_debut])*(K155-Lines[x_debut])+(L155-Lines[y_debut])*(L155-Lines[y_debut])),0))</f>
        <v>DARSE</v>
      </c>
      <c r="P155" s="30" t="str">
        <f t="array" ref="P155">INDEX(Lines[codeNat_fin],MATCH(N155,SQRT((K155-Lines[x_fin])*(K155-Lines[x_fin])+(L155-Lines[y_fin])*(L155-Lines[y_fin])),0))</f>
        <v>FEUIL</v>
      </c>
      <c r="Q155" s="30">
        <f t="array" ref="Q155">SQRT(MIN((F155-Lines[x_debut])*(F155-Lines[x_debut])+(G155-Lines[y_debut])*(G155-Lines[y_debut])))</f>
        <v>6212725.0885303831</v>
      </c>
      <c r="R155" s="30">
        <f t="array" ref="R155">SQRT(MIN((F155-Lines[x_fin])*(F155-Lines[x_fin])+(G155-Lines[y_fin])*(G155-Lines[y_fin])))</f>
        <v>6213020.2344191708</v>
      </c>
      <c r="S155" s="30" t="str">
        <f t="array" ref="S155">INDEX(Lines[codeNat_debut],MATCH(Q155,SQRT((F155-Lines[x_debut])*(F155-Lines[x_debut])+(G155-Lines[y_debut])*(G155-Lines[y_debut])),0))</f>
        <v>AUZAT</v>
      </c>
      <c r="T155" s="30" t="str">
        <f t="array" ref="T155">INDEX(Lines[codeNat_fin],MATCH(R155,SQRT((F155-Lines[x_fin])*(F155-Lines[x_fin])+(G155-Lines[y_fin])*(G155-Lines[y_fin])),0))</f>
        <v>PRAG5</v>
      </c>
      <c r="U155" s="30">
        <f t="array" ref="U155">MIN(IFERROR(M155:N155,100000),IFERROR(Q155:R155,100000))</f>
        <v>2905.883883864441</v>
      </c>
      <c r="V155" t="str">
        <f t="shared" si="2"/>
        <v>DARSE</v>
      </c>
    </row>
  </sheetData>
  <conditionalFormatting sqref="M3:N155">
    <cfRule type="colorScale" priority="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conditionalFormatting sqref="Q3:R155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H834"/>
  <sheetViews>
    <sheetView tabSelected="1" topLeftCell="M3" workbookViewId="0">
      <selection activeCell="AB4" sqref="AB4"/>
    </sheetView>
  </sheetViews>
  <sheetFormatPr baseColWidth="10" defaultColWidth="10.296875" defaultRowHeight="13.8"/>
  <cols>
    <col min="1" max="1" width="2.5" style="16" customWidth="1"/>
    <col min="2" max="2" width="50.5" style="16" customWidth="1"/>
    <col min="3" max="3" width="6.59765625" style="16" hidden="1" customWidth="1"/>
    <col min="4" max="4" width="7.5" style="16" hidden="1" customWidth="1"/>
    <col min="5" max="5" width="8.8984375" style="16" customWidth="1"/>
    <col min="6" max="6" width="7.69921875" style="16" customWidth="1"/>
    <col min="7" max="7" width="17.59765625" style="16" customWidth="1"/>
    <col min="8" max="8" width="20.19921875" style="16" customWidth="1"/>
    <col min="9" max="9" width="4.8984375" style="17" hidden="1" customWidth="1"/>
    <col min="10" max="10" width="5.19921875" style="17" hidden="1" customWidth="1"/>
    <col min="11" max="11" width="6" style="17" hidden="1" customWidth="1"/>
    <col min="12" max="12" width="5.69921875" style="17" hidden="1" customWidth="1"/>
    <col min="13" max="13" width="7.59765625" style="17" customWidth="1"/>
    <col min="14" max="14" width="6.69921875" style="17" customWidth="1"/>
    <col min="15" max="15" width="12.19921875" style="17" customWidth="1"/>
    <col min="16" max="16" width="11.59765625" style="17" customWidth="1"/>
    <col min="17" max="18" width="6.69921875" style="17" customWidth="1"/>
    <col min="19" max="22" width="9.8984375" style="17" customWidth="1"/>
    <col min="23" max="23" width="12" style="17" customWidth="1"/>
    <col min="26" max="26" width="21.8984375" style="17" customWidth="1"/>
    <col min="27" max="27" width="13.59765625" style="16" customWidth="1"/>
    <col min="28" max="29" width="14" style="16" customWidth="1"/>
    <col min="30" max="30" width="13.8984375" style="16" customWidth="1"/>
    <col min="31" max="33" width="10.59765625" style="16" customWidth="1"/>
    <col min="34" max="34" width="10.296875" style="16"/>
    <col min="35" max="16384" width="10.296875" style="21"/>
  </cols>
  <sheetData>
    <row r="1" spans="1:34">
      <c r="W1" s="29">
        <f t="array" ref="W1">AVERAGE(IF(NOT(ISNA(Lines[distance])),Lines[Longueur / length (km)]/Lines[distance]))</f>
        <v>1.1733324465888573</v>
      </c>
      <c r="X1" s="17"/>
      <c r="Y1" s="16"/>
      <c r="Z1" s="16"/>
      <c r="AG1" s="21"/>
      <c r="AH1" s="21"/>
    </row>
    <row r="2" spans="1:34">
      <c r="X2" s="17"/>
      <c r="Y2" s="16"/>
      <c r="Z2" s="16"/>
      <c r="AG2" s="21"/>
      <c r="AH2" s="21"/>
    </row>
    <row r="3" spans="1:34" s="14" customFormat="1" ht="15" customHeight="1">
      <c r="A3" s="14" t="s">
        <v>8794</v>
      </c>
      <c r="B3" s="14" t="s">
        <v>8795</v>
      </c>
      <c r="C3" s="14" t="s">
        <v>8758</v>
      </c>
      <c r="D3" s="14" t="s">
        <v>8759</v>
      </c>
      <c r="E3" s="14" t="s">
        <v>8798</v>
      </c>
      <c r="F3" s="14" t="s">
        <v>8799</v>
      </c>
      <c r="G3" s="14" t="s">
        <v>8796</v>
      </c>
      <c r="H3" s="14" t="s">
        <v>8797</v>
      </c>
      <c r="I3" s="15" t="s">
        <v>10349</v>
      </c>
      <c r="J3" s="15" t="s">
        <v>10350</v>
      </c>
      <c r="K3" s="15" t="s">
        <v>10747</v>
      </c>
      <c r="L3" s="15" t="s">
        <v>10748</v>
      </c>
      <c r="M3" s="15" t="s">
        <v>10766</v>
      </c>
      <c r="N3" s="15" t="s">
        <v>10767</v>
      </c>
      <c r="O3" s="15" t="s">
        <v>10774</v>
      </c>
      <c r="P3" s="15" t="s">
        <v>10775</v>
      </c>
      <c r="Q3" s="15" t="s">
        <v>10768</v>
      </c>
      <c r="R3" s="15" t="s">
        <v>10769</v>
      </c>
      <c r="S3" s="15" t="s">
        <v>10760</v>
      </c>
      <c r="T3" s="15" t="s">
        <v>10761</v>
      </c>
      <c r="U3" s="15" t="s">
        <v>10762</v>
      </c>
      <c r="V3" s="15" t="s">
        <v>10763</v>
      </c>
      <c r="W3" s="15" t="s">
        <v>10351</v>
      </c>
      <c r="X3" s="15" t="s">
        <v>8800</v>
      </c>
      <c r="Y3" s="14" t="s">
        <v>8801</v>
      </c>
      <c r="Z3" s="14" t="s">
        <v>8802</v>
      </c>
      <c r="AA3" s="14" t="s">
        <v>8803</v>
      </c>
      <c r="AB3" s="14" t="s">
        <v>8804</v>
      </c>
      <c r="AC3" s="14" t="s">
        <v>8805</v>
      </c>
      <c r="AD3" s="14" t="s">
        <v>8806</v>
      </c>
      <c r="AE3" s="14" t="s">
        <v>8807</v>
      </c>
      <c r="AF3" s="14" t="s">
        <v>8808</v>
      </c>
    </row>
    <row r="4" spans="1:34" s="20" customFormat="1">
      <c r="A4" s="16" t="s">
        <v>10297</v>
      </c>
      <c r="B4" s="16" t="s">
        <v>10445</v>
      </c>
      <c r="C4" s="16">
        <f>SEARCH(" _ ",B4)</f>
        <v>25</v>
      </c>
      <c r="D4" s="16" t="str">
        <f>LEFT(B4,14)</f>
        <v>LIT 225kV NO 1</v>
      </c>
      <c r="E4" s="16" t="str">
        <f>RIGHT(LEFT(D4,9),5)</f>
        <v>225kV</v>
      </c>
      <c r="F4" s="16" t="str">
        <f>RIGHT(D4,1)</f>
        <v>1</v>
      </c>
      <c r="G4" s="16" t="str">
        <f>LEFT(RIGHT(B4,LEN(B4)-15),C4-16)</f>
        <v>SERRIERES</v>
      </c>
      <c r="H4" s="16" t="str">
        <f>RIGHT(B4,LEN(B4)-C4-2)</f>
        <v>ST-VULBAS-EST</v>
      </c>
      <c r="I4" s="17">
        <f>MATCH(Lines[[#This Row],[début]],postes_1[ADR_SITE],0)</f>
        <v>2611</v>
      </c>
      <c r="J4" s="17">
        <f>MATCH(Lines[[#This Row],[fin]],postes_1[ADR_SITE],0)</f>
        <v>2329</v>
      </c>
      <c r="K4" s="17" t="str">
        <f>INDEX(postes_1[CODNAT],Lines[[#This Row],[rch_debut]])</f>
        <v>SERRI</v>
      </c>
      <c r="L4" s="17" t="str">
        <f>INDEX(postes_1[CODNAT],Lines[[#This Row],[rch_fin]])</f>
        <v>SSV.E</v>
      </c>
      <c r="M4" s="17" t="s">
        <v>2802</v>
      </c>
      <c r="N4" s="17" t="s">
        <v>5391</v>
      </c>
      <c r="O4" s="17" t="str">
        <f>Lines[[#This Row],[codeNat_debut]]&amp;"_"&amp;Lines[[#This Row],[tension]]</f>
        <v>SERRI_225kV</v>
      </c>
      <c r="P4" s="17" t="str">
        <f>Lines[[#This Row],[codeNat_fin]]&amp;"_"&amp;Lines[[#This Row],[tension]]</f>
        <v>SSV.E_225kV</v>
      </c>
      <c r="Q4" s="17">
        <f>COUNTIF(Lines[[code2_debut]:[code2_fin]],"="&amp;Lines[[#This Row],[code2_debut]])</f>
        <v>2</v>
      </c>
      <c r="R4" s="17">
        <f>COUNTIF(Lines[[code2_debut]:[code2_fin]],"="&amp;Lines[[#This Row],[code2_fin]])</f>
        <v>3</v>
      </c>
      <c r="S4" s="17">
        <f>INDEX(postes_1[x],MATCH(Lines[[#This Row],[codeNat_debut]],postes_1[CODNAT],0))</f>
        <v>920331.22999999695</v>
      </c>
      <c r="T4" s="17">
        <f>INDEX(postes_1[y],MATCH(Lines[[#This Row],[codeNat_debut]],postes_1[CODNAT],0))</f>
        <v>6535915.1399999997</v>
      </c>
      <c r="U4" s="17">
        <f>INDEX(postes_1[x],MATCH(Lines[[#This Row],[codeNat_fin]],postes_1[CODNAT],0))</f>
        <v>875540</v>
      </c>
      <c r="V4" s="17">
        <f>INDEX(postes_1[y],MATCH(Lines[[#This Row],[codeNat_fin]],postes_1[CODNAT],0))</f>
        <v>6524669.5599999996</v>
      </c>
      <c r="W4" s="17">
        <f>SQRT((Lines[[#This Row],[x_debut]]-Lines[[#This Row],[x_fin]])^2+(Lines[[#This Row],[y_debut]]-Lines[[#This Row],[y_fin]])^2)</f>
        <v>46181.352886733723</v>
      </c>
      <c r="X4" s="17">
        <v>50471</v>
      </c>
      <c r="Y4" s="18">
        <v>204</v>
      </c>
      <c r="Z4" s="18">
        <v>397</v>
      </c>
      <c r="AA4" s="18">
        <v>397</v>
      </c>
      <c r="AB4" s="18">
        <v>493</v>
      </c>
      <c r="AC4" s="18">
        <v>6.6849999999999996</v>
      </c>
      <c r="AD4" s="18">
        <v>21.696000000000002</v>
      </c>
      <c r="AE4" s="18">
        <v>66.891000000000005</v>
      </c>
      <c r="AF4" s="18">
        <v>425.839</v>
      </c>
    </row>
    <row r="5" spans="1:34" s="20" customFormat="1">
      <c r="A5" s="16" t="s">
        <v>8887</v>
      </c>
      <c r="B5" s="16" t="s">
        <v>8888</v>
      </c>
      <c r="C5" s="16">
        <f>SEARCH(" _ ",B5)</f>
        <v>23</v>
      </c>
      <c r="D5" s="16" t="str">
        <f>LEFT(B5,14)</f>
        <v>LIT 225kV NO 1</v>
      </c>
      <c r="E5" s="16" t="str">
        <f>RIGHT(LEFT(D5,9),5)</f>
        <v>225kV</v>
      </c>
      <c r="F5" s="16" t="str">
        <f>RIGHT(D5,1)</f>
        <v>1</v>
      </c>
      <c r="G5" s="16" t="str">
        <f>LEFT(RIGHT(B5,LEN(B5)-15),C5-16)</f>
        <v>ARRIGHI</v>
      </c>
      <c r="H5" s="16" t="str">
        <f>RIGHT(B5,LEN(B5)-C5-2)</f>
        <v>CHARENTON</v>
      </c>
      <c r="I5" s="17">
        <f>MATCH(Lines[[#This Row],[début]],postes_1[ADR_SITE],0)</f>
        <v>302</v>
      </c>
      <c r="J5" s="17">
        <f>MATCH(Lines[[#This Row],[fin]],postes_1[ADR_SITE],0)</f>
        <v>341</v>
      </c>
      <c r="K5" s="17" t="str">
        <f>INDEX(postes_1[CODNAT],Lines[[#This Row],[rch_debut]])</f>
        <v>ARRIG</v>
      </c>
      <c r="L5" s="17" t="str">
        <f>INDEX(postes_1[CODNAT],Lines[[#This Row],[rch_fin]])</f>
        <v>CHARE</v>
      </c>
      <c r="M5" s="17" t="s">
        <v>3339</v>
      </c>
      <c r="N5" s="17" t="s">
        <v>1680</v>
      </c>
      <c r="O5" s="17" t="str">
        <f>Lines[[#This Row],[codeNat_debut]]&amp;"_"&amp;Lines[[#This Row],[tension]]</f>
        <v>ARRIG_225kV</v>
      </c>
      <c r="P5" s="17" t="str">
        <f>Lines[[#This Row],[codeNat_fin]]&amp;"_"&amp;Lines[[#This Row],[tension]]</f>
        <v>CHARE_225kV</v>
      </c>
      <c r="Q5" s="17">
        <f>COUNTIF(Lines[[code2_debut]:[code2_fin]],"="&amp;Lines[[#This Row],[code2_debut]])</f>
        <v>5</v>
      </c>
      <c r="R5" s="17">
        <f>COUNTIF(Lines[[code2_debut]:[code2_fin]],"="&amp;Lines[[#This Row],[code2_fin]])</f>
        <v>2</v>
      </c>
      <c r="S5" s="17">
        <f>INDEX(postes_1[x],MATCH(Lines[[#This Row],[codeNat_debut]],postes_1[CODNAT],0))</f>
        <v>656661.42000000202</v>
      </c>
      <c r="T5" s="17">
        <f>INDEX(postes_1[y],MATCH(Lines[[#This Row],[codeNat_debut]],postes_1[CODNAT],0))</f>
        <v>6853986.4900000002</v>
      </c>
      <c r="U5" s="17">
        <f>INDEX(postes_1[x],MATCH(Lines[[#This Row],[codeNat_fin]],postes_1[CODNAT],0))</f>
        <v>656192.21000000101</v>
      </c>
      <c r="V5" s="17">
        <f>INDEX(postes_1[y],MATCH(Lines[[#This Row],[codeNat_fin]],postes_1[CODNAT],0))</f>
        <v>6857820.4199999999</v>
      </c>
      <c r="W5" s="17">
        <f>SQRT((Lines[[#This Row],[x_debut]]-Lines[[#This Row],[x_fin]])^2+(Lines[[#This Row],[y_debut]]-Lines[[#This Row],[y_fin]])^2)</f>
        <v>3862.5350832061918</v>
      </c>
      <c r="X5" s="17">
        <v>4511</v>
      </c>
      <c r="Y5" s="18">
        <v>220</v>
      </c>
      <c r="Z5" s="18">
        <v>220</v>
      </c>
      <c r="AA5" s="18">
        <v>340</v>
      </c>
      <c r="AB5" s="18">
        <v>340</v>
      </c>
      <c r="AC5" s="18">
        <v>0.13700000000000001</v>
      </c>
      <c r="AD5" s="18">
        <v>0.47</v>
      </c>
      <c r="AE5" s="18">
        <v>204.221</v>
      </c>
      <c r="AF5" s="18">
        <v>1300.1110000000001</v>
      </c>
    </row>
    <row r="6" spans="1:34">
      <c r="A6" s="16" t="s">
        <v>8892</v>
      </c>
      <c r="B6" s="16" t="s">
        <v>8893</v>
      </c>
      <c r="C6" s="16">
        <f>SEARCH(" _ ",B6)</f>
        <v>23</v>
      </c>
      <c r="D6" s="16" t="str">
        <f>LEFT(B6,14)</f>
        <v>LIT 225kV NO 2</v>
      </c>
      <c r="E6" s="16" t="str">
        <f>RIGHT(LEFT(D6,9),5)</f>
        <v>225kV</v>
      </c>
      <c r="F6" s="16" t="str">
        <f>RIGHT(D6,1)</f>
        <v>2</v>
      </c>
      <c r="G6" s="16" t="str">
        <f>LEFT(RIGHT(B6,LEN(B6)-15),C6-16)</f>
        <v>ARRIGHI</v>
      </c>
      <c r="H6" s="16" t="str">
        <f>RIGHT(B6,LEN(B6)-C6-2)</f>
        <v>CHARENTON</v>
      </c>
      <c r="I6" s="17">
        <f>MATCH(Lines[[#This Row],[début]],postes_1[ADR_SITE],0)</f>
        <v>302</v>
      </c>
      <c r="J6" s="17">
        <f>MATCH(Lines[[#This Row],[fin]],postes_1[ADR_SITE],0)</f>
        <v>341</v>
      </c>
      <c r="K6" s="17" t="str">
        <f>INDEX(postes_1[CODNAT],Lines[[#This Row],[rch_debut]])</f>
        <v>ARRIG</v>
      </c>
      <c r="L6" s="17" t="str">
        <f>INDEX(postes_1[CODNAT],Lines[[#This Row],[rch_fin]])</f>
        <v>CHARE</v>
      </c>
      <c r="M6" s="17" t="s">
        <v>3339</v>
      </c>
      <c r="N6" s="17" t="s">
        <v>1680</v>
      </c>
      <c r="O6" s="17" t="str">
        <f>Lines[[#This Row],[codeNat_debut]]&amp;"_"&amp;Lines[[#This Row],[tension]]</f>
        <v>ARRIG_225kV</v>
      </c>
      <c r="P6" s="17" t="str">
        <f>Lines[[#This Row],[codeNat_fin]]&amp;"_"&amp;Lines[[#This Row],[tension]]</f>
        <v>CHARE_225kV</v>
      </c>
      <c r="Q6" s="17">
        <f>COUNTIF(Lines[[code2_debut]:[code2_fin]],"="&amp;Lines[[#This Row],[code2_debut]])</f>
        <v>5</v>
      </c>
      <c r="R6" s="17">
        <f>COUNTIF(Lines[[code2_debut]:[code2_fin]],"="&amp;Lines[[#This Row],[code2_fin]])</f>
        <v>2</v>
      </c>
      <c r="S6" s="17">
        <f>INDEX(postes_1[x],MATCH(Lines[[#This Row],[codeNat_debut]],postes_1[CODNAT],0))</f>
        <v>656661.42000000202</v>
      </c>
      <c r="T6" s="17">
        <f>INDEX(postes_1[y],MATCH(Lines[[#This Row],[codeNat_debut]],postes_1[CODNAT],0))</f>
        <v>6853986.4900000002</v>
      </c>
      <c r="U6" s="17">
        <f>INDEX(postes_1[x],MATCH(Lines[[#This Row],[codeNat_fin]],postes_1[CODNAT],0))</f>
        <v>656192.21000000101</v>
      </c>
      <c r="V6" s="17">
        <f>INDEX(postes_1[y],MATCH(Lines[[#This Row],[codeNat_fin]],postes_1[CODNAT],0))</f>
        <v>6857820.4199999999</v>
      </c>
      <c r="W6" s="17">
        <f>SQRT((Lines[[#This Row],[x_debut]]-Lines[[#This Row],[x_fin]])^2+(Lines[[#This Row],[y_debut]]-Lines[[#This Row],[y_fin]])^2)</f>
        <v>3862.5350832061918</v>
      </c>
      <c r="X6" s="17">
        <v>4473</v>
      </c>
      <c r="Y6" s="18">
        <v>220</v>
      </c>
      <c r="Z6" s="18">
        <v>220</v>
      </c>
      <c r="AA6" s="18">
        <v>340</v>
      </c>
      <c r="AB6" s="18">
        <v>340</v>
      </c>
      <c r="AC6" s="18">
        <v>0.13900000000000001</v>
      </c>
      <c r="AD6" s="18">
        <v>0.47299999999999998</v>
      </c>
      <c r="AE6" s="18">
        <v>205.90100000000001</v>
      </c>
      <c r="AF6" s="18">
        <v>1310.806</v>
      </c>
      <c r="AG6" s="21"/>
      <c r="AH6" s="21"/>
    </row>
    <row r="7" spans="1:34">
      <c r="A7" s="16" t="s">
        <v>8826</v>
      </c>
      <c r="B7" s="16" t="s">
        <v>10348</v>
      </c>
      <c r="C7" s="16">
        <f>SEARCH(" _ ",B7)</f>
        <v>27</v>
      </c>
      <c r="D7" s="16" t="str">
        <f>LEFT(B7,14)</f>
        <v>LIT 225kV NO 1</v>
      </c>
      <c r="E7" s="16" t="str">
        <f>RIGHT(LEFT(D7,9),5)</f>
        <v>225kV</v>
      </c>
      <c r="F7" s="16" t="str">
        <f>RIGHT(D7,1)</f>
        <v>1</v>
      </c>
      <c r="G7" s="16" t="str">
        <f>LEFT(RIGHT(B7,LEN(B7)-15),C7-16)</f>
        <v>ALBERTVILLE</v>
      </c>
      <c r="H7" s="16" t="str">
        <f>RIGHT(B7,LEN(B7)-C7-2)</f>
        <v>VENTHON-POSTE</v>
      </c>
      <c r="I7" s="17">
        <f>MATCH(Lines[[#This Row],[début]],postes_1[ADR_SITE],0)</f>
        <v>3088</v>
      </c>
      <c r="J7" s="17">
        <f>MATCH(Lines[[#This Row],[fin]],postes_1[ADR_SITE],0)</f>
        <v>3048</v>
      </c>
      <c r="K7" s="17" t="str">
        <f>INDEX(postes_1[CODNAT],Lines[[#This Row],[rch_debut]])</f>
        <v>ALBER</v>
      </c>
      <c r="L7" s="17" t="str">
        <f>INDEX(postes_1[CODNAT],Lines[[#This Row],[rch_fin]])</f>
        <v>VEN.P</v>
      </c>
      <c r="M7" s="17" t="s">
        <v>7885</v>
      </c>
      <c r="N7" s="17" t="s">
        <v>7415</v>
      </c>
      <c r="O7" s="17" t="str">
        <f>Lines[[#This Row],[codeNat_debut]]&amp;"_"&amp;Lines[[#This Row],[tension]]</f>
        <v>ALBER_225kV</v>
      </c>
      <c r="P7" s="17" t="str">
        <f>Lines[[#This Row],[codeNat_fin]]&amp;"_"&amp;Lines[[#This Row],[tension]]</f>
        <v>VEN.P_225kV</v>
      </c>
      <c r="Q7" s="17">
        <f>COUNTIF(Lines[[code2_debut]:[code2_fin]],"="&amp;Lines[[#This Row],[code2_debut]])</f>
        <v>5</v>
      </c>
      <c r="R7" s="17">
        <f>COUNTIF(Lines[[code2_debut]:[code2_fin]],"="&amp;Lines[[#This Row],[code2_fin]])</f>
        <v>1</v>
      </c>
      <c r="S7" s="17">
        <f>INDEX(postes_1[x],MATCH(Lines[[#This Row],[codeNat_debut]],postes_1[CODNAT],0))</f>
        <v>966091.32999999798</v>
      </c>
      <c r="T7" s="17">
        <f>INDEX(postes_1[y],MATCH(Lines[[#This Row],[codeNat_debut]],postes_1[CODNAT],0))</f>
        <v>6512645.8499999996</v>
      </c>
      <c r="U7" s="17">
        <f>INDEX(postes_1[x],MATCH(Lines[[#This Row],[codeNat_fin]],postes_1[CODNAT],0))</f>
        <v>964858.93999999797</v>
      </c>
      <c r="V7" s="17">
        <f>INDEX(postes_1[y],MATCH(Lines[[#This Row],[codeNat_fin]],postes_1[CODNAT],0))</f>
        <v>6515970.7400000002</v>
      </c>
      <c r="W7" s="17">
        <f>SQRT((Lines[[#This Row],[x_debut]]-Lines[[#This Row],[x_fin]])^2+(Lines[[#This Row],[y_debut]]-Lines[[#This Row],[y_fin]])^2)</f>
        <v>3545.9383277496522</v>
      </c>
      <c r="X7" s="17">
        <v>3790</v>
      </c>
      <c r="Y7" s="18">
        <v>231</v>
      </c>
      <c r="Z7" s="18">
        <v>468</v>
      </c>
      <c r="AA7" s="18">
        <v>468</v>
      </c>
      <c r="AB7" s="18">
        <v>611</v>
      </c>
      <c r="AC7" s="18">
        <v>0.39</v>
      </c>
      <c r="AD7" s="18">
        <v>1.58</v>
      </c>
      <c r="AE7" s="18">
        <v>5</v>
      </c>
      <c r="AF7" s="19" t="s">
        <v>8819</v>
      </c>
      <c r="AG7" s="21"/>
      <c r="AH7" s="21"/>
    </row>
    <row r="8" spans="1:34">
      <c r="A8" s="16" t="s">
        <v>8841</v>
      </c>
      <c r="B8" s="16" t="s">
        <v>8842</v>
      </c>
      <c r="C8" s="16">
        <f>SEARCH(" _ ",B8)</f>
        <v>21</v>
      </c>
      <c r="D8" s="16" t="str">
        <f>LEFT(B8,14)</f>
        <v>LIT 225kV NO 1</v>
      </c>
      <c r="E8" s="16" t="str">
        <f>RIGHT(LEFT(D8,9),5)</f>
        <v>225kV</v>
      </c>
      <c r="F8" s="16" t="str">
        <f>RIGHT(D8,1)</f>
        <v>1</v>
      </c>
      <c r="G8" s="16" t="str">
        <f>LEFT(RIGHT(B8,LEN(B8)-15),C8-16)</f>
        <v>AOSTE</v>
      </c>
      <c r="H8" s="16" t="str">
        <f>RIGHT(B8,LEN(B8)-C8-2)</f>
        <v>BISSY</v>
      </c>
      <c r="I8" s="17">
        <f>MATCH(Lines[[#This Row],[début]],postes_1[ADR_SITE],0)</f>
        <v>2682</v>
      </c>
      <c r="J8" s="17">
        <f>MATCH(Lines[[#This Row],[fin]],postes_1[ADR_SITE],0)</f>
        <v>2821</v>
      </c>
      <c r="K8" s="17" t="str">
        <f>INDEX(postes_1[CODNAT],Lines[[#This Row],[rch_debut]])</f>
        <v>AOSTE</v>
      </c>
      <c r="L8" s="17" t="str">
        <f>INDEX(postes_1[CODNAT],Lines[[#This Row],[rch_fin]])</f>
        <v>BISSY</v>
      </c>
      <c r="M8" s="17" t="s">
        <v>3076</v>
      </c>
      <c r="N8" s="17" t="s">
        <v>3379</v>
      </c>
      <c r="O8" s="17" t="str">
        <f>Lines[[#This Row],[codeNat_debut]]&amp;"_"&amp;Lines[[#This Row],[tension]]</f>
        <v>AOSTE_225kV</v>
      </c>
      <c r="P8" s="17" t="str">
        <f>Lines[[#This Row],[codeNat_fin]]&amp;"_"&amp;Lines[[#This Row],[tension]]</f>
        <v>BISSY_225kV</v>
      </c>
      <c r="Q8" s="17">
        <f>COUNTIF(Lines[[code2_debut]:[code2_fin]],"="&amp;Lines[[#This Row],[code2_debut]])</f>
        <v>1</v>
      </c>
      <c r="R8" s="17">
        <f>COUNTIF(Lines[[code2_debut]:[code2_fin]],"="&amp;Lines[[#This Row],[code2_fin]])</f>
        <v>2</v>
      </c>
      <c r="S8" s="17">
        <f>INDEX(postes_1[x],MATCH(Lines[[#This Row],[codeNat_debut]],postes_1[CODNAT],0))</f>
        <v>903596.50999999803</v>
      </c>
      <c r="T8" s="17">
        <f>INDEX(postes_1[y],MATCH(Lines[[#This Row],[codeNat_debut]],postes_1[CODNAT],0))</f>
        <v>6501616.5899999999</v>
      </c>
      <c r="U8" s="17">
        <f>INDEX(postes_1[x],MATCH(Lines[[#This Row],[codeNat_fin]],postes_1[CODNAT],0))</f>
        <v>926000.96000000101</v>
      </c>
      <c r="V8" s="17">
        <f>INDEX(postes_1[y],MATCH(Lines[[#This Row],[codeNat_fin]],postes_1[CODNAT],0))</f>
        <v>6503192.8099999996</v>
      </c>
      <c r="W8" s="17">
        <f>SQRT((Lines[[#This Row],[x_debut]]-Lines[[#This Row],[x_fin]])^2+(Lines[[#This Row],[y_debut]]-Lines[[#This Row],[y_fin]])^2)</f>
        <v>22459.827454613998</v>
      </c>
      <c r="X8" s="17">
        <v>24490</v>
      </c>
      <c r="Y8" s="18">
        <v>236</v>
      </c>
      <c r="Z8" s="18">
        <v>470</v>
      </c>
      <c r="AA8" s="18">
        <v>470</v>
      </c>
      <c r="AB8" s="18">
        <v>612</v>
      </c>
      <c r="AC8" s="18">
        <v>2.3980000000000001</v>
      </c>
      <c r="AD8" s="18">
        <v>10.316000000000001</v>
      </c>
      <c r="AE8" s="18">
        <v>33.409999999999997</v>
      </c>
      <c r="AF8" s="18">
        <v>212.697</v>
      </c>
      <c r="AG8" s="21"/>
      <c r="AH8" s="21"/>
    </row>
    <row r="9" spans="1:34">
      <c r="A9" s="16" t="s">
        <v>9495</v>
      </c>
      <c r="B9" s="16" t="s">
        <v>9496</v>
      </c>
      <c r="C9" s="16">
        <f>SEARCH(" _ ",B9)</f>
        <v>27</v>
      </c>
      <c r="D9" s="16" t="str">
        <f>LEFT(B9,14)</f>
        <v>LIT 225kV NO 1</v>
      </c>
      <c r="E9" s="16" t="str">
        <f>RIGHT(LEFT(D9,9),5)</f>
        <v>225kV</v>
      </c>
      <c r="F9" s="16" t="str">
        <f>RIGHT(D9,1)</f>
        <v>1</v>
      </c>
      <c r="G9" s="16" t="str">
        <f>LEFT(RIGHT(B9,LEN(B9)-15),C9-16)</f>
        <v>CHAMPAGNOLE</v>
      </c>
      <c r="H9" s="16" t="str">
        <f>RIGHT(B9,LEN(B9)-C9-2)</f>
        <v>GENISSIAT-POSTE</v>
      </c>
      <c r="I9" s="17">
        <f>MATCH(Lines[[#This Row],[début]],postes_1[ADR_SITE],0)</f>
        <v>2109</v>
      </c>
      <c r="J9" s="17">
        <f>MATCH(Lines[[#This Row],[fin]],postes_1[ADR_SITE],0)</f>
        <v>2496</v>
      </c>
      <c r="K9" s="17" t="str">
        <f>INDEX(postes_1[CODNAT],Lines[[#This Row],[rch_debut]])</f>
        <v>CPNOL</v>
      </c>
      <c r="L9" s="17" t="str">
        <f>INDEX(postes_1[CODNAT],Lines[[#This Row],[rch_fin]])</f>
        <v>GEN.P</v>
      </c>
      <c r="M9" s="17" t="s">
        <v>6782</v>
      </c>
      <c r="N9" s="17" t="s">
        <v>7838</v>
      </c>
      <c r="O9" s="17" t="str">
        <f>Lines[[#This Row],[codeNat_debut]]&amp;"_"&amp;Lines[[#This Row],[tension]]</f>
        <v>CPNOL_225kV</v>
      </c>
      <c r="P9" s="17" t="str">
        <f>Lines[[#This Row],[codeNat_fin]]&amp;"_"&amp;Lines[[#This Row],[tension]]</f>
        <v>GEN.P_225kV</v>
      </c>
      <c r="Q9" s="17">
        <f>COUNTIF(Lines[[code2_debut]:[code2_fin]],"="&amp;Lines[[#This Row],[code2_debut]])</f>
        <v>3</v>
      </c>
      <c r="R9" s="17">
        <f>COUNTIF(Lines[[code2_debut]:[code2_fin]],"="&amp;Lines[[#This Row],[code2_fin]])</f>
        <v>8</v>
      </c>
      <c r="S9" s="17">
        <f>INDEX(postes_1[x],MATCH(Lines[[#This Row],[codeNat_debut]],postes_1[CODNAT],0))</f>
        <v>921873.39000000095</v>
      </c>
      <c r="T9" s="17">
        <f>INDEX(postes_1[y],MATCH(Lines[[#This Row],[codeNat_debut]],postes_1[CODNAT],0))</f>
        <v>6632767.5800000001</v>
      </c>
      <c r="U9" s="17">
        <f>INDEX(postes_1[x],MATCH(Lines[[#This Row],[codeNat_fin]],postes_1[CODNAT],0))</f>
        <v>916717.14999999898</v>
      </c>
      <c r="V9" s="17">
        <f>INDEX(postes_1[y],MATCH(Lines[[#This Row],[codeNat_fin]],postes_1[CODNAT],0))</f>
        <v>6554356.2699999996</v>
      </c>
      <c r="W9" s="17">
        <f>SQRT((Lines[[#This Row],[x_debut]]-Lines[[#This Row],[x_fin]])^2+(Lines[[#This Row],[y_debut]]-Lines[[#This Row],[y_fin]])^2)</f>
        <v>78580.661405041639</v>
      </c>
      <c r="X9" s="17">
        <v>85139</v>
      </c>
      <c r="Y9" s="18">
        <v>264</v>
      </c>
      <c r="Z9" s="18">
        <v>437</v>
      </c>
      <c r="AA9" s="18">
        <v>437</v>
      </c>
      <c r="AB9" s="18">
        <v>545</v>
      </c>
      <c r="AC9" s="18">
        <v>11.010999999999999</v>
      </c>
      <c r="AD9" s="18">
        <v>36.497999999999998</v>
      </c>
      <c r="AE9" s="18">
        <v>113.91200000000001</v>
      </c>
      <c r="AF9" s="18">
        <v>725.18399999999997</v>
      </c>
      <c r="AG9" s="21"/>
      <c r="AH9" s="21"/>
    </row>
    <row r="10" spans="1:34">
      <c r="A10" s="16" t="s">
        <v>9635</v>
      </c>
      <c r="B10" s="16" t="s">
        <v>9636</v>
      </c>
      <c r="C10" s="16">
        <f>SEARCH(" _ ",B10)</f>
        <v>22</v>
      </c>
      <c r="D10" s="16" t="str">
        <f>LEFT(B10,14)</f>
        <v>LIT 225kV N0 1</v>
      </c>
      <c r="E10" s="16" t="str">
        <f>RIGHT(LEFT(D10,9),5)</f>
        <v>225kV</v>
      </c>
      <c r="F10" s="16" t="str">
        <f>RIGHT(D10,1)</f>
        <v>1</v>
      </c>
      <c r="G10" s="16" t="str">
        <f>LEFT(RIGHT(B10,LEN(B10)-15),C10-16)</f>
        <v>EGUZON</v>
      </c>
      <c r="H10" s="16" t="str">
        <f>RIGHT(B10,LEN(B10)-C10-2)</f>
        <v>MARMAGNE</v>
      </c>
      <c r="I10" s="17">
        <f>MATCH(Lines[[#This Row],[début]],postes_1[ADR_SITE],0)</f>
        <v>659</v>
      </c>
      <c r="J10" s="17">
        <f>MATCH(Lines[[#This Row],[fin]],postes_1[ADR_SITE],0)</f>
        <v>175</v>
      </c>
      <c r="K10" s="17" t="str">
        <f>INDEX(postes_1[CODNAT],Lines[[#This Row],[rch_debut]])</f>
        <v>EGUZO</v>
      </c>
      <c r="L10" s="17" t="str">
        <f>INDEX(postes_1[CODNAT],Lines[[#This Row],[rch_fin]])</f>
        <v>MARMA</v>
      </c>
      <c r="M10" s="17" t="s">
        <v>8345</v>
      </c>
      <c r="N10" s="17" t="s">
        <v>5525</v>
      </c>
      <c r="O10" s="17" t="str">
        <f>Lines[[#This Row],[codeNat_debut]]&amp;"_"&amp;Lines[[#This Row],[tension]]</f>
        <v>EGUZO_225kV</v>
      </c>
      <c r="P10" s="17" t="str">
        <f>Lines[[#This Row],[codeNat_fin]]&amp;"_"&amp;Lines[[#This Row],[tension]]</f>
        <v>MARMA_225kV</v>
      </c>
      <c r="Q10" s="17">
        <f>COUNTIF(Lines[[code2_debut]:[code2_fin]],"="&amp;Lines[[#This Row],[code2_debut]])</f>
        <v>7</v>
      </c>
      <c r="R10" s="17">
        <f>COUNTIF(Lines[[code2_debut]:[code2_fin]],"="&amp;Lines[[#This Row],[code2_fin]])</f>
        <v>3</v>
      </c>
      <c r="S10" s="17">
        <f>INDEX(postes_1[x],MATCH(Lines[[#This Row],[codeNat_debut]],postes_1[CODNAT],0))</f>
        <v>594090.84000000404</v>
      </c>
      <c r="T10" s="17">
        <f>INDEX(postes_1[y],MATCH(Lines[[#This Row],[codeNat_debut]],postes_1[CODNAT],0))</f>
        <v>6596206.4500000002</v>
      </c>
      <c r="U10" s="17">
        <f>INDEX(postes_1[x],MATCH(Lines[[#This Row],[codeNat_fin]],postes_1[CODNAT],0))</f>
        <v>643945.52000000305</v>
      </c>
      <c r="V10" s="17">
        <f>INDEX(postes_1[y],MATCH(Lines[[#This Row],[codeNat_fin]],postes_1[CODNAT],0))</f>
        <v>6667080.8899999997</v>
      </c>
      <c r="W10" s="17">
        <f>SQRT((Lines[[#This Row],[x_debut]]-Lines[[#This Row],[x_fin]])^2+(Lines[[#This Row],[y_debut]]-Lines[[#This Row],[y_fin]])^2)</f>
        <v>86652.613135530002</v>
      </c>
      <c r="X10" s="17">
        <v>92576</v>
      </c>
      <c r="Y10" s="18">
        <v>274</v>
      </c>
      <c r="Z10" s="18">
        <v>412</v>
      </c>
      <c r="AA10" s="18">
        <v>412</v>
      </c>
      <c r="AB10" s="18">
        <v>476</v>
      </c>
      <c r="AC10" s="18">
        <v>14.456</v>
      </c>
      <c r="AD10" s="18">
        <v>40.725999999999999</v>
      </c>
      <c r="AE10" s="18">
        <v>130.06</v>
      </c>
      <c r="AF10" s="18">
        <v>827.98900000000003</v>
      </c>
      <c r="AG10" s="21"/>
      <c r="AH10" s="21"/>
    </row>
    <row r="11" spans="1:34">
      <c r="A11" s="16" t="s">
        <v>10305</v>
      </c>
      <c r="B11" s="16" t="s">
        <v>10451</v>
      </c>
      <c r="C11" s="16">
        <f>SEARCH(" _ ",B11)</f>
        <v>25</v>
      </c>
      <c r="D11" s="16" t="str">
        <f>LEFT(B11,14)</f>
        <v>LIT 225kV NO 1</v>
      </c>
      <c r="E11" s="16" t="str">
        <f>RIGHT(LEFT(D11,9),5)</f>
        <v>225kV</v>
      </c>
      <c r="F11" s="16" t="str">
        <f>RIGHT(D11,1)</f>
        <v>1</v>
      </c>
      <c r="G11" s="16" t="str">
        <f>LEFT(RIGHT(B11,LEN(B11)-15),C11-16)</f>
        <v>ST-ESTEVE</v>
      </c>
      <c r="H11" s="16" t="str">
        <f>RIGHT(B11,LEN(B11)-C11-2)</f>
        <v>SAINTE-TULLE 1</v>
      </c>
      <c r="I11" s="17">
        <f>MATCH(Lines[[#This Row],[début]],postes_1[ADR_SITE],0)</f>
        <v>3780</v>
      </c>
      <c r="J11" s="17">
        <f>MATCH(Lines[[#This Row],[fin]],postes_1[ADR_SITE],0)</f>
        <v>3834</v>
      </c>
      <c r="K11" s="17" t="str">
        <f>INDEX(postes_1[CODNAT],Lines[[#This Row],[rch_debut]])</f>
        <v>SSEST</v>
      </c>
      <c r="L11" s="17" t="str">
        <f>INDEX(postes_1[CODNAT],Lines[[#This Row],[rch_fin]])</f>
        <v>SSTUL</v>
      </c>
      <c r="M11" s="17" t="s">
        <v>1384</v>
      </c>
      <c r="N11" s="17" t="s">
        <v>1075</v>
      </c>
      <c r="O11" s="17" t="str">
        <f>Lines[[#This Row],[codeNat_debut]]&amp;"_"&amp;Lines[[#This Row],[tension]]</f>
        <v>SSEST_225kV</v>
      </c>
      <c r="P11" s="17" t="str">
        <f>Lines[[#This Row],[codeNat_fin]]&amp;"_"&amp;Lines[[#This Row],[tension]]</f>
        <v>SSTUL_225kV</v>
      </c>
      <c r="Q11" s="17">
        <f>COUNTIF(Lines[[code2_debut]:[code2_fin]],"="&amp;Lines[[#This Row],[code2_debut]])</f>
        <v>2</v>
      </c>
      <c r="R11" s="17">
        <f>COUNTIF(Lines[[code2_debut]:[code2_fin]],"="&amp;Lines[[#This Row],[code2_fin]])</f>
        <v>4</v>
      </c>
      <c r="S11" s="17">
        <f>INDEX(postes_1[x],MATCH(Lines[[#This Row],[codeNat_debut]],postes_1[CODNAT],0))</f>
        <v>892263.93999999797</v>
      </c>
      <c r="T11" s="17">
        <f>INDEX(postes_1[y],MATCH(Lines[[#This Row],[codeNat_debut]],postes_1[CODNAT],0))</f>
        <v>6291040.3499999996</v>
      </c>
      <c r="U11" s="17">
        <f>INDEX(postes_1[x],MATCH(Lines[[#This Row],[codeNat_fin]],postes_1[CODNAT],0))</f>
        <v>923357.36999999697</v>
      </c>
      <c r="V11" s="17">
        <f>INDEX(postes_1[y],MATCH(Lines[[#This Row],[codeNat_fin]],postes_1[CODNAT],0))</f>
        <v>6302221.9199999999</v>
      </c>
      <c r="W11" s="17">
        <f>SQRT((Lines[[#This Row],[x_debut]]-Lines[[#This Row],[x_fin]])^2+(Lines[[#This Row],[y_debut]]-Lines[[#This Row],[y_fin]])^2)</f>
        <v>33042.834273556873</v>
      </c>
      <c r="X11" s="17">
        <v>34371</v>
      </c>
      <c r="Y11" s="18">
        <v>280</v>
      </c>
      <c r="Z11" s="18">
        <v>647</v>
      </c>
      <c r="AA11" s="18">
        <v>647</v>
      </c>
      <c r="AB11" s="18">
        <v>824</v>
      </c>
      <c r="AC11" s="18">
        <v>1.9930000000000001</v>
      </c>
      <c r="AD11" s="18">
        <v>13.509</v>
      </c>
      <c r="AE11" s="18">
        <v>50.07</v>
      </c>
      <c r="AF11" s="18">
        <v>318.75299999999999</v>
      </c>
      <c r="AG11" s="21"/>
      <c r="AH11" s="21"/>
    </row>
    <row r="12" spans="1:34">
      <c r="A12" s="16" t="s">
        <v>8910</v>
      </c>
      <c r="B12" s="16" t="s">
        <v>10365</v>
      </c>
      <c r="C12" s="16">
        <f>SEARCH(" _ ",B12)</f>
        <v>24</v>
      </c>
      <c r="D12" s="16" t="str">
        <f>LEFT(B12,14)</f>
        <v>LIT 225kV NO 1</v>
      </c>
      <c r="E12" s="16" t="str">
        <f>RIGHT(LEFT(D12,9),5)</f>
        <v>225kV</v>
      </c>
      <c r="F12" s="16" t="str">
        <f>RIGHT(D12,1)</f>
        <v>1</v>
      </c>
      <c r="G12" s="16" t="str">
        <f>LEFT(RIGHT(B12,LEN(B12)-15),C12-16)</f>
        <v>AUBUSSON</v>
      </c>
      <c r="H12" s="16" t="str">
        <f>RIGHT(B12,LEN(B12)-C12-2)</f>
        <v>LA MOLE</v>
      </c>
      <c r="I12" s="17">
        <f>MATCH(Lines[[#This Row],[début]],postes_1[ADR_SITE],0)</f>
        <v>1035</v>
      </c>
      <c r="J12" s="17">
        <f>MATCH(Lines[[#This Row],[fin]],postes_1[ADR_SITE],0)</f>
        <v>1534</v>
      </c>
      <c r="K12" s="17" t="str">
        <f>INDEX(postes_1[CODNAT],Lines[[#This Row],[rch_debut]])</f>
        <v>AUBUS</v>
      </c>
      <c r="L12" s="17" t="str">
        <f>INDEX(postes_1[CODNAT],Lines[[#This Row],[rch_fin]])</f>
        <v xml:space="preserve">MOLE </v>
      </c>
      <c r="M12" s="17" t="s">
        <v>5562</v>
      </c>
      <c r="N12" s="17" t="s">
        <v>1973</v>
      </c>
      <c r="O12" s="17" t="str">
        <f>Lines[[#This Row],[codeNat_debut]]&amp;"_"&amp;Lines[[#This Row],[tension]]</f>
        <v>AUBUS_225kV</v>
      </c>
      <c r="P12" s="17" t="str">
        <f>Lines[[#This Row],[codeNat_fin]]&amp;"_"&amp;Lines[[#This Row],[tension]]</f>
        <v>MOLE _225kV</v>
      </c>
      <c r="Q12" s="17">
        <f>COUNTIF(Lines[[code2_debut]:[code2_fin]],"="&amp;Lines[[#This Row],[code2_debut]])</f>
        <v>2</v>
      </c>
      <c r="R12" s="17">
        <f>COUNTIF(Lines[[code2_debut]:[code2_fin]],"="&amp;Lines[[#This Row],[code2_fin]])</f>
        <v>5</v>
      </c>
      <c r="S12" s="17">
        <f>INDEX(postes_1[x],MATCH(Lines[[#This Row],[codeNat_debut]],postes_1[CODNAT],0))</f>
        <v>637297.71000000101</v>
      </c>
      <c r="T12" s="17">
        <f>INDEX(postes_1[y],MATCH(Lines[[#This Row],[codeNat_debut]],postes_1[CODNAT],0))</f>
        <v>6539665.7300000004</v>
      </c>
      <c r="U12" s="17">
        <f>INDEX(postes_1[x],MATCH(Lines[[#This Row],[codeNat_fin]],postes_1[CODNAT],0))</f>
        <v>649678.21000000101</v>
      </c>
      <c r="V12" s="17">
        <f>INDEX(postes_1[y],MATCH(Lines[[#This Row],[codeNat_fin]],postes_1[CODNAT],0))</f>
        <v>6477396.9400000004</v>
      </c>
      <c r="W12" s="17">
        <f>SQRT((Lines[[#This Row],[x_debut]]-Lines[[#This Row],[x_fin]])^2+(Lines[[#This Row],[y_debut]]-Lines[[#This Row],[y_fin]])^2)</f>
        <v>63487.628624119396</v>
      </c>
      <c r="X12" s="17">
        <v>68298</v>
      </c>
      <c r="Y12" s="18">
        <v>286</v>
      </c>
      <c r="Z12" s="18">
        <v>531</v>
      </c>
      <c r="AA12" s="18">
        <v>531</v>
      </c>
      <c r="AB12" s="18">
        <v>674</v>
      </c>
      <c r="AC12" s="18">
        <v>6.0609999999999999</v>
      </c>
      <c r="AD12" s="18">
        <v>28.673999999999999</v>
      </c>
      <c r="AE12" s="18">
        <v>93.313000000000002</v>
      </c>
      <c r="AF12" s="18">
        <v>594.04700000000003</v>
      </c>
      <c r="AG12" s="21"/>
      <c r="AH12" s="21"/>
    </row>
    <row r="13" spans="1:34">
      <c r="A13" s="16" t="s">
        <v>9569</v>
      </c>
      <c r="B13" s="16" t="s">
        <v>9570</v>
      </c>
      <c r="C13" s="16">
        <f>SEARCH(" _ ",B13)</f>
        <v>22</v>
      </c>
      <c r="D13" s="16" t="str">
        <f>LEFT(B13,14)</f>
        <v>LIT 225kV NO 1</v>
      </c>
      <c r="E13" s="16" t="str">
        <f>RIGHT(LEFT(D13,9),5)</f>
        <v>225kV</v>
      </c>
      <c r="F13" s="16" t="str">
        <f>RIGHT(D13,1)</f>
        <v>1</v>
      </c>
      <c r="G13" s="16" t="str">
        <f>LEFT(RIGHT(B13,LEN(B13)-15),C13-16)</f>
        <v>DANTOU</v>
      </c>
      <c r="H13" s="16" t="str">
        <f>RIGHT(B13,LEN(B13)-C13-2)</f>
        <v>VERLHAGUET</v>
      </c>
      <c r="I13" s="17">
        <f>MATCH(Lines[[#This Row],[début]],postes_1[ADR_SITE],0)</f>
        <v>2683</v>
      </c>
      <c r="J13" s="17">
        <f>MATCH(Lines[[#This Row],[fin]],postes_1[ADR_SITE],0)</f>
        <v>3141</v>
      </c>
      <c r="K13" s="17" t="str">
        <f>INDEX(postes_1[CODNAT],Lines[[#This Row],[rch_debut]])</f>
        <v>DANTO</v>
      </c>
      <c r="L13" s="17" t="str">
        <f>INDEX(postes_1[CODNAT],Lines[[#This Row],[rch_fin]])</f>
        <v>VERLH</v>
      </c>
      <c r="M13" s="17" t="s">
        <v>3688</v>
      </c>
      <c r="N13" s="17" t="s">
        <v>4706</v>
      </c>
      <c r="O13" s="17" t="str">
        <f>Lines[[#This Row],[codeNat_debut]]&amp;"_"&amp;Lines[[#This Row],[tension]]</f>
        <v>DANTO_225kV</v>
      </c>
      <c r="P13" s="17" t="str">
        <f>Lines[[#This Row],[codeNat_fin]]&amp;"_"&amp;Lines[[#This Row],[tension]]</f>
        <v>VERLH_225kV</v>
      </c>
      <c r="Q13" s="17">
        <f>COUNTIF(Lines[[code2_debut]:[code2_fin]],"="&amp;Lines[[#This Row],[code2_debut]])</f>
        <v>2</v>
      </c>
      <c r="R13" s="17">
        <f>COUNTIF(Lines[[code2_debut]:[code2_fin]],"="&amp;Lines[[#This Row],[code2_fin]])</f>
        <v>5</v>
      </c>
      <c r="S13" s="17">
        <f>INDEX(postes_1[x],MATCH(Lines[[#This Row],[codeNat_debut]],postes_1[CODNAT],0))</f>
        <v>527426.81999999995</v>
      </c>
      <c r="T13" s="17">
        <f>INDEX(postes_1[y],MATCH(Lines[[#This Row],[codeNat_debut]],postes_1[CODNAT],0))</f>
        <v>6375984.1799999997</v>
      </c>
      <c r="U13" s="17">
        <f>INDEX(postes_1[x],MATCH(Lines[[#This Row],[codeNat_fin]],postes_1[CODNAT],0))</f>
        <v>564918.06000000203</v>
      </c>
      <c r="V13" s="17">
        <f>INDEX(postes_1[y],MATCH(Lines[[#This Row],[codeNat_fin]],postes_1[CODNAT],0))</f>
        <v>6321826.8300000001</v>
      </c>
      <c r="W13" s="17">
        <f>SQRT((Lines[[#This Row],[x_debut]]-Lines[[#This Row],[x_fin]])^2+(Lines[[#This Row],[y_debut]]-Lines[[#This Row],[y_fin]])^2)</f>
        <v>65868.138244224087</v>
      </c>
      <c r="X13" s="17">
        <v>66225</v>
      </c>
      <c r="Y13" s="18">
        <v>289</v>
      </c>
      <c r="Z13" s="18">
        <v>543</v>
      </c>
      <c r="AA13" s="18">
        <v>543</v>
      </c>
      <c r="AB13" s="18">
        <v>682</v>
      </c>
      <c r="AC13" s="18">
        <v>5.6050000000000004</v>
      </c>
      <c r="AD13" s="18">
        <v>25.282</v>
      </c>
      <c r="AE13" s="18">
        <v>87.551000000000002</v>
      </c>
      <c r="AF13" s="18">
        <v>557.36699999999996</v>
      </c>
      <c r="AG13" s="21"/>
      <c r="AH13" s="21"/>
    </row>
    <row r="14" spans="1:34">
      <c r="A14" s="16" t="s">
        <v>10285</v>
      </c>
      <c r="B14" s="16" t="s">
        <v>10286</v>
      </c>
      <c r="C14" s="16">
        <f>SEARCH(" _ ",B14)</f>
        <v>24</v>
      </c>
      <c r="D14" s="16" t="str">
        <f>LEFT(B14,14)</f>
        <v>LIT 225kV NO 1</v>
      </c>
      <c r="E14" s="16" t="str">
        <f>RIGHT(LEFT(D14,9),5)</f>
        <v>225kV</v>
      </c>
      <c r="F14" s="16" t="str">
        <f>RIGHT(D14,1)</f>
        <v>1</v>
      </c>
      <c r="G14" s="16" t="str">
        <f>LEFT(RIGHT(B14,LEN(B14)-15),C14-16)</f>
        <v>SANILHAC</v>
      </c>
      <c r="H14" s="16" t="str">
        <f>RIGHT(B14,LEN(B14)-C14-2)</f>
        <v>TUILIERES</v>
      </c>
      <c r="I14" s="17">
        <f>MATCH(Lines[[#This Row],[début]],postes_1[ADR_SITE],0)</f>
        <v>1902</v>
      </c>
      <c r="J14" s="17">
        <f>MATCH(Lines[[#This Row],[fin]],postes_1[ADR_SITE],0)</f>
        <v>2302</v>
      </c>
      <c r="K14" s="17" t="str">
        <f>INDEX(postes_1[CODNAT],Lines[[#This Row],[rch_debut]])</f>
        <v>SANIL</v>
      </c>
      <c r="L14" s="17" t="str">
        <f>INDEX(postes_1[CODNAT],Lines[[#This Row],[rch_fin]])</f>
        <v>TUILI</v>
      </c>
      <c r="M14" s="17" t="s">
        <v>5311</v>
      </c>
      <c r="N14" s="17" t="s">
        <v>1722</v>
      </c>
      <c r="O14" s="17" t="str">
        <f>Lines[[#This Row],[codeNat_debut]]&amp;"_"&amp;Lines[[#This Row],[tension]]</f>
        <v>SANIL_225kV</v>
      </c>
      <c r="P14" s="17" t="str">
        <f>Lines[[#This Row],[codeNat_fin]]&amp;"_"&amp;Lines[[#This Row],[tension]]</f>
        <v>TUILI_225kV</v>
      </c>
      <c r="Q14" s="17">
        <f>COUNTIF(Lines[[code2_debut]:[code2_fin]],"="&amp;Lines[[#This Row],[code2_debut]])</f>
        <v>2</v>
      </c>
      <c r="R14" s="17">
        <f>COUNTIF(Lines[[code2_debut]:[code2_fin]],"="&amp;Lines[[#This Row],[code2_fin]])</f>
        <v>3</v>
      </c>
      <c r="S14" s="17">
        <f>INDEX(postes_1[x],MATCH(Lines[[#This Row],[codeNat_debut]],postes_1[CODNAT],0))</f>
        <v>518154.32999999798</v>
      </c>
      <c r="T14" s="17">
        <f>INDEX(postes_1[y],MATCH(Lines[[#This Row],[codeNat_debut]],postes_1[CODNAT],0))</f>
        <v>6452005.2400000002</v>
      </c>
      <c r="U14" s="17">
        <f>INDEX(postes_1[x],MATCH(Lines[[#This Row],[codeNat_fin]],postes_1[CODNAT],0))</f>
        <v>512927.609999999</v>
      </c>
      <c r="V14" s="17">
        <f>INDEX(postes_1[y],MATCH(Lines[[#This Row],[codeNat_fin]],postes_1[CODNAT],0))</f>
        <v>6419262.9199999999</v>
      </c>
      <c r="W14" s="17">
        <f>SQRT((Lines[[#This Row],[x_debut]]-Lines[[#This Row],[x_fin]])^2+(Lines[[#This Row],[y_debut]]-Lines[[#This Row],[y_fin]])^2)</f>
        <v>33156.871398562449</v>
      </c>
      <c r="X14" s="17">
        <v>46667</v>
      </c>
      <c r="Y14" s="18">
        <v>289</v>
      </c>
      <c r="Z14" s="18">
        <v>543</v>
      </c>
      <c r="AA14" s="18">
        <v>543</v>
      </c>
      <c r="AB14" s="18">
        <v>682</v>
      </c>
      <c r="AC14" s="18">
        <v>4.218</v>
      </c>
      <c r="AD14" s="18">
        <v>19.175999999999998</v>
      </c>
      <c r="AE14" s="18">
        <v>65.510000000000005</v>
      </c>
      <c r="AF14" s="18">
        <v>417.05200000000002</v>
      </c>
      <c r="AG14" s="21"/>
      <c r="AH14" s="21"/>
    </row>
    <row r="15" spans="1:34">
      <c r="A15" s="16" t="s">
        <v>10070</v>
      </c>
      <c r="B15" s="16" t="s">
        <v>10428</v>
      </c>
      <c r="C15" s="16">
        <f>SEARCH(" _ ",B15)</f>
        <v>21</v>
      </c>
      <c r="D15" s="16" t="str">
        <f>LEFT(B15,14)</f>
        <v>LIT 225kV NO 1</v>
      </c>
      <c r="E15" s="16" t="str">
        <f>RIGHT(LEFT(D15,9),5)</f>
        <v>225kV</v>
      </c>
      <c r="F15" s="16" t="str">
        <f>RIGHT(D15,1)</f>
        <v>1</v>
      </c>
      <c r="G15" s="16" t="str">
        <f>LEFT(RIGHT(B15,LEN(B15)-15),C15-16)</f>
        <v>MIONS</v>
      </c>
      <c r="H15" s="16" t="str">
        <f>RIGHT(B15,LEN(B15)-C15-2)</f>
        <v>ST-VULBAS-EST</v>
      </c>
      <c r="I15" s="17">
        <f>MATCH(Lines[[#This Row],[début]],postes_1[ADR_SITE],0)</f>
        <v>2253</v>
      </c>
      <c r="J15" s="17">
        <f>MATCH(Lines[[#This Row],[fin]],postes_1[ADR_SITE],0)</f>
        <v>2329</v>
      </c>
      <c r="K15" s="17" t="str">
        <f>INDEX(postes_1[CODNAT],Lines[[#This Row],[rch_debut]])</f>
        <v>MIONS</v>
      </c>
      <c r="L15" s="17" t="str">
        <f>INDEX(postes_1[CODNAT],Lines[[#This Row],[rch_fin]])</f>
        <v>SSV.E</v>
      </c>
      <c r="M15" s="17" t="s">
        <v>5846</v>
      </c>
      <c r="N15" s="17" t="s">
        <v>5391</v>
      </c>
      <c r="O15" s="17" t="str">
        <f>Lines[[#This Row],[codeNat_debut]]&amp;"_"&amp;Lines[[#This Row],[tension]]</f>
        <v>MIONS_225kV</v>
      </c>
      <c r="P15" s="17" t="str">
        <f>Lines[[#This Row],[codeNat_fin]]&amp;"_"&amp;Lines[[#This Row],[tension]]</f>
        <v>SSV.E_225kV</v>
      </c>
      <c r="Q15" s="17">
        <f>COUNTIF(Lines[[code2_debut]:[code2_fin]],"="&amp;Lines[[#This Row],[code2_debut]])</f>
        <v>11</v>
      </c>
      <c r="R15" s="17">
        <f>COUNTIF(Lines[[code2_debut]:[code2_fin]],"="&amp;Lines[[#This Row],[code2_fin]])</f>
        <v>3</v>
      </c>
      <c r="S15" s="17">
        <f>INDEX(postes_1[x],MATCH(Lines[[#This Row],[codeNat_debut]],postes_1[CODNAT],0))</f>
        <v>853743.00999999803</v>
      </c>
      <c r="T15" s="17">
        <f>INDEX(postes_1[y],MATCH(Lines[[#This Row],[codeNat_debut]],postes_1[CODNAT],0))</f>
        <v>6510230.2300000004</v>
      </c>
      <c r="U15" s="17">
        <f>INDEX(postes_1[x],MATCH(Lines[[#This Row],[codeNat_fin]],postes_1[CODNAT],0))</f>
        <v>875540</v>
      </c>
      <c r="V15" s="17">
        <f>INDEX(postes_1[y],MATCH(Lines[[#This Row],[codeNat_fin]],postes_1[CODNAT],0))</f>
        <v>6524669.5599999996</v>
      </c>
      <c r="W15" s="17">
        <f>SQRT((Lines[[#This Row],[x_debut]]-Lines[[#This Row],[x_fin]])^2+(Lines[[#This Row],[y_debut]]-Lines[[#This Row],[y_fin]])^2)</f>
        <v>26145.803179651244</v>
      </c>
      <c r="X15" s="17">
        <v>33600</v>
      </c>
      <c r="Y15" s="18">
        <v>297</v>
      </c>
      <c r="Z15" s="18">
        <v>442</v>
      </c>
      <c r="AA15" s="18">
        <v>442</v>
      </c>
      <c r="AB15" s="18">
        <v>545</v>
      </c>
      <c r="AC15" s="18">
        <v>3.84</v>
      </c>
      <c r="AD15" s="18">
        <v>14.24</v>
      </c>
      <c r="AE15" s="18">
        <v>45</v>
      </c>
      <c r="AF15" s="19" t="s">
        <v>8819</v>
      </c>
      <c r="AG15" s="21"/>
      <c r="AH15" s="21"/>
    </row>
    <row r="16" spans="1:34">
      <c r="A16" s="16" t="s">
        <v>9759</v>
      </c>
      <c r="B16" s="16" t="s">
        <v>9760</v>
      </c>
      <c r="C16" s="16">
        <f>SEARCH(" _ ",B16)</f>
        <v>22</v>
      </c>
      <c r="D16" s="16" t="str">
        <f>LEFT(B16,14)</f>
        <v>LIT 225kV N0 1</v>
      </c>
      <c r="E16" s="16" t="str">
        <f>RIGHT(LEFT(D16,9),5)</f>
        <v>225kV</v>
      </c>
      <c r="F16" s="16" t="str">
        <f>RIGHT(D16,1)</f>
        <v>1</v>
      </c>
      <c r="G16" s="16" t="str">
        <f>LEFT(RIGHT(B16,LEN(B16)-15),C16-16)</f>
        <v>GANGES</v>
      </c>
      <c r="H16" s="16" t="str">
        <f>RIGHT(B16,LEN(B16)-C16-2)</f>
        <v>VIRADEL</v>
      </c>
      <c r="I16" s="17">
        <f>MATCH(Lines[[#This Row],[début]],postes_1[ADR_SITE],0)</f>
        <v>3365</v>
      </c>
      <c r="J16" s="17">
        <f>MATCH(Lines[[#This Row],[fin]],postes_1[ADR_SITE],0)</f>
        <v>3319</v>
      </c>
      <c r="K16" s="17" t="str">
        <f>INDEX(postes_1[CODNAT],Lines[[#This Row],[rch_debut]])</f>
        <v>GANGE</v>
      </c>
      <c r="L16" s="17" t="str">
        <f>INDEX(postes_1[CODNAT],Lines[[#This Row],[rch_fin]])</f>
        <v>VIRAD</v>
      </c>
      <c r="M16" s="17" t="s">
        <v>723</v>
      </c>
      <c r="N16" s="17" t="s">
        <v>3098</v>
      </c>
      <c r="O16" s="17" t="str">
        <f>Lines[[#This Row],[codeNat_debut]]&amp;"_"&amp;Lines[[#This Row],[tension]]</f>
        <v>GANGE_225kV</v>
      </c>
      <c r="P16" s="17" t="str">
        <f>Lines[[#This Row],[codeNat_fin]]&amp;"_"&amp;Lines[[#This Row],[tension]]</f>
        <v>VIRAD_225kV</v>
      </c>
      <c r="Q16" s="17">
        <f>COUNTIF(Lines[[code2_debut]:[code2_fin]],"="&amp;Lines[[#This Row],[code2_debut]])</f>
        <v>2</v>
      </c>
      <c r="R16" s="17">
        <f>COUNTIF(Lines[[code2_debut]:[code2_fin]],"="&amp;Lines[[#This Row],[code2_fin]])</f>
        <v>3</v>
      </c>
      <c r="S16" s="17">
        <f>INDEX(postes_1[x],MATCH(Lines[[#This Row],[codeNat_debut]],postes_1[CODNAT],0))</f>
        <v>758114.14000000095</v>
      </c>
      <c r="T16" s="17">
        <f>INDEX(postes_1[y],MATCH(Lines[[#This Row],[codeNat_debut]],postes_1[CODNAT],0))</f>
        <v>6316566.8300000001</v>
      </c>
      <c r="U16" s="17">
        <f>INDEX(postes_1[x],MATCH(Lines[[#This Row],[codeNat_fin]],postes_1[CODNAT],0))</f>
        <v>794201.84000000404</v>
      </c>
      <c r="V16" s="17">
        <f>INDEX(postes_1[y],MATCH(Lines[[#This Row],[codeNat_fin]],postes_1[CODNAT],0))</f>
        <v>6338346.9299999997</v>
      </c>
      <c r="W16" s="17">
        <f>SQRT((Lines[[#This Row],[x_debut]]-Lines[[#This Row],[x_fin]])^2+(Lines[[#This Row],[y_debut]]-Lines[[#This Row],[y_fin]])^2)</f>
        <v>42150.85820360254</v>
      </c>
      <c r="X16" s="17">
        <v>58068</v>
      </c>
      <c r="Y16" s="18">
        <v>302</v>
      </c>
      <c r="Z16" s="18">
        <v>424</v>
      </c>
      <c r="AA16" s="18">
        <v>424</v>
      </c>
      <c r="AB16" s="18">
        <v>531</v>
      </c>
      <c r="AC16" s="18">
        <v>6.56</v>
      </c>
      <c r="AD16" s="18">
        <v>23.93</v>
      </c>
      <c r="AE16" s="18">
        <v>79.453999999999994</v>
      </c>
      <c r="AF16" s="18">
        <v>505.82</v>
      </c>
      <c r="AG16" s="21"/>
      <c r="AH16" s="21"/>
    </row>
    <row r="17" spans="1:34">
      <c r="A17" s="16" t="s">
        <v>10135</v>
      </c>
      <c r="B17" s="16" t="s">
        <v>10136</v>
      </c>
      <c r="C17" s="16">
        <f>SEARCH(" _ ",B17)</f>
        <v>29</v>
      </c>
      <c r="D17" s="16" t="str">
        <f>LEFT(B17,14)</f>
        <v>LIT 225kV N0 1</v>
      </c>
      <c r="E17" s="16" t="str">
        <f>RIGHT(LEFT(D17,9),5)</f>
        <v>225kV</v>
      </c>
      <c r="F17" s="16" t="str">
        <f>RIGHT(D17,1)</f>
        <v>1</v>
      </c>
      <c r="G17" s="16" t="str">
        <f>LEFT(RIGHT(B17,LEN(B17)-15),C17-16)</f>
        <v>PIED-DE-BORNE</v>
      </c>
      <c r="H17" s="16" t="str">
        <f>RIGHT(B17,LEN(B17)-C17-2)</f>
        <v>PRATCLAUX</v>
      </c>
      <c r="I17" s="17">
        <f>MATCH(Lines[[#This Row],[début]],postes_1[ADR_SITE],0)</f>
        <v>2901</v>
      </c>
      <c r="J17" s="17">
        <f>MATCH(Lines[[#This Row],[fin]],postes_1[ADR_SITE],0)</f>
        <v>2365</v>
      </c>
      <c r="K17" s="17" t="str">
        <f>INDEX(postes_1[CODNAT],Lines[[#This Row],[rch_debut]])</f>
        <v>P.BOR</v>
      </c>
      <c r="L17" s="17" t="str">
        <f>INDEX(postes_1[CODNAT],Lines[[#This Row],[rch_fin]])</f>
        <v>PRATC</v>
      </c>
      <c r="M17" s="17" t="s">
        <v>3547</v>
      </c>
      <c r="N17" s="17" t="s">
        <v>8340</v>
      </c>
      <c r="O17" s="17" t="str">
        <f>Lines[[#This Row],[codeNat_debut]]&amp;"_"&amp;Lines[[#This Row],[tension]]</f>
        <v>P.BOR_225kV</v>
      </c>
      <c r="P17" s="17" t="str">
        <f>Lines[[#This Row],[codeNat_fin]]&amp;"_"&amp;Lines[[#This Row],[tension]]</f>
        <v>PRATC_225kV</v>
      </c>
      <c r="Q17" s="17">
        <f>COUNTIF(Lines[[code2_debut]:[code2_fin]],"="&amp;Lines[[#This Row],[code2_debut]])</f>
        <v>1</v>
      </c>
      <c r="R17" s="17">
        <f>COUNTIF(Lines[[code2_debut]:[code2_fin]],"="&amp;Lines[[#This Row],[code2_fin]])</f>
        <v>5</v>
      </c>
      <c r="S17" s="17">
        <f>INDEX(postes_1[x],MATCH(Lines[[#This Row],[codeNat_debut]],postes_1[CODNAT],0))</f>
        <v>778418.59000000404</v>
      </c>
      <c r="T17" s="17">
        <f>INDEX(postes_1[y],MATCH(Lines[[#This Row],[codeNat_debut]],postes_1[CODNAT],0))</f>
        <v>6375999.3099999996</v>
      </c>
      <c r="U17" s="17">
        <f>INDEX(postes_1[x],MATCH(Lines[[#This Row],[codeNat_fin]],postes_1[CODNAT],0))</f>
        <v>751245.46000000101</v>
      </c>
      <c r="V17" s="17">
        <f>INDEX(postes_1[y],MATCH(Lines[[#This Row],[codeNat_fin]],postes_1[CODNAT],0))</f>
        <v>6430619.7400000002</v>
      </c>
      <c r="W17" s="17">
        <f>SQRT((Lines[[#This Row],[x_debut]]-Lines[[#This Row],[x_fin]])^2+(Lines[[#This Row],[y_debut]]-Lines[[#This Row],[y_fin]])^2)</f>
        <v>61006.31415994605</v>
      </c>
      <c r="X17" s="17">
        <v>68823</v>
      </c>
      <c r="Y17" s="18">
        <v>315</v>
      </c>
      <c r="Z17" s="18">
        <v>400</v>
      </c>
      <c r="AA17" s="18">
        <v>400</v>
      </c>
      <c r="AB17" s="18">
        <v>493</v>
      </c>
      <c r="AC17" s="18">
        <v>9.1319999999999997</v>
      </c>
      <c r="AD17" s="18">
        <v>29.257000000000001</v>
      </c>
      <c r="AE17" s="18">
        <v>90.870999999999995</v>
      </c>
      <c r="AF17" s="18">
        <v>578.50300000000004</v>
      </c>
      <c r="AG17" s="21"/>
      <c r="AH17" s="21"/>
    </row>
    <row r="18" spans="1:34">
      <c r="A18" s="16" t="s">
        <v>10013</v>
      </c>
      <c r="B18" s="16" t="s">
        <v>10014</v>
      </c>
      <c r="C18" s="16">
        <f>SEARCH(" _ ",B18)</f>
        <v>24</v>
      </c>
      <c r="D18" s="16" t="str">
        <f>LEFT(B18,14)</f>
        <v>LIT 225kV NO 1</v>
      </c>
      <c r="E18" s="16" t="str">
        <f>RIGHT(LEFT(D18,9),5)</f>
        <v>225kV</v>
      </c>
      <c r="F18" s="16" t="str">
        <f>RIGHT(D18,1)</f>
        <v>1</v>
      </c>
      <c r="G18" s="16" t="str">
        <f>LEFT(RIGHT(B18,LEN(B18)-15),C18-16)</f>
        <v>MARMAGNE</v>
      </c>
      <c r="H18" s="16" t="str">
        <f>RIGHT(B18,LEN(B18)-C18-2)</f>
        <v>MOUSSEAUX</v>
      </c>
      <c r="I18" s="17">
        <f>MATCH(Lines[[#This Row],[début]],postes_1[ADR_SITE],0)</f>
        <v>175</v>
      </c>
      <c r="J18" s="17">
        <f>MATCH(Lines[[#This Row],[fin]],postes_1[ADR_SITE],0)</f>
        <v>405</v>
      </c>
      <c r="K18" s="17" t="str">
        <f>INDEX(postes_1[CODNAT],Lines[[#This Row],[rch_debut]])</f>
        <v>MARMA</v>
      </c>
      <c r="L18" s="17" t="str">
        <f>INDEX(postes_1[CODNAT],Lines[[#This Row],[rch_fin]])</f>
        <v>MOUS5</v>
      </c>
      <c r="M18" s="17" t="s">
        <v>5525</v>
      </c>
      <c r="N18" s="17" t="s">
        <v>5015</v>
      </c>
      <c r="O18" s="17" t="str">
        <f>Lines[[#This Row],[codeNat_debut]]&amp;"_"&amp;Lines[[#This Row],[tension]]</f>
        <v>MARMA_225kV</v>
      </c>
      <c r="P18" s="17" t="str">
        <f>Lines[[#This Row],[codeNat_fin]]&amp;"_"&amp;Lines[[#This Row],[tension]]</f>
        <v>MOUS5_225kV</v>
      </c>
      <c r="Q18" s="17">
        <f>COUNTIF(Lines[[code2_debut]:[code2_fin]],"="&amp;Lines[[#This Row],[code2_debut]])</f>
        <v>3</v>
      </c>
      <c r="R18" s="17">
        <f>COUNTIF(Lines[[code2_debut]:[code2_fin]],"="&amp;Lines[[#This Row],[code2_fin]])</f>
        <v>2</v>
      </c>
      <c r="S18" s="17">
        <f>INDEX(postes_1[x],MATCH(Lines[[#This Row],[codeNat_debut]],postes_1[CODNAT],0))</f>
        <v>643945.52000000305</v>
      </c>
      <c r="T18" s="17">
        <f>INDEX(postes_1[y],MATCH(Lines[[#This Row],[codeNat_debut]],postes_1[CODNAT],0))</f>
        <v>6667080.8899999997</v>
      </c>
      <c r="U18" s="17">
        <f>INDEX(postes_1[x],MATCH(Lines[[#This Row],[codeNat_fin]],postes_1[CODNAT],0))</f>
        <v>602876.38000000303</v>
      </c>
      <c r="V18" s="17">
        <f>INDEX(postes_1[y],MATCH(Lines[[#This Row],[codeNat_fin]],postes_1[CODNAT],0))</f>
        <v>6635412.6500000004</v>
      </c>
      <c r="W18" s="17">
        <f>SQRT((Lines[[#This Row],[x_debut]]-Lines[[#This Row],[x_fin]])^2+(Lines[[#This Row],[y_debut]]-Lines[[#This Row],[y_fin]])^2)</f>
        <v>51860.887815743728</v>
      </c>
      <c r="X18" s="17">
        <v>65313</v>
      </c>
      <c r="Y18" s="18">
        <v>320</v>
      </c>
      <c r="Z18" s="18">
        <v>496</v>
      </c>
      <c r="AA18" s="18">
        <v>496</v>
      </c>
      <c r="AB18" s="18">
        <v>585</v>
      </c>
      <c r="AC18" s="18">
        <v>7.48</v>
      </c>
      <c r="AD18" s="18">
        <v>27.751000000000001</v>
      </c>
      <c r="AE18" s="18">
        <v>87.679000000000002</v>
      </c>
      <c r="AF18" s="18">
        <v>558.18200000000002</v>
      </c>
      <c r="AG18" s="21"/>
      <c r="AH18" s="21"/>
    </row>
    <row r="19" spans="1:34">
      <c r="A19" s="16" t="s">
        <v>9758</v>
      </c>
      <c r="B19" s="16" t="s">
        <v>10400</v>
      </c>
      <c r="C19" s="16">
        <f>SEARCH(" _ ",B19)</f>
        <v>22</v>
      </c>
      <c r="D19" s="16" t="str">
        <f>LEFT(B19,14)</f>
        <v>LIT 225kV N0 1</v>
      </c>
      <c r="E19" s="16" t="str">
        <f>RIGHT(LEFT(D19,9),5)</f>
        <v>225kV</v>
      </c>
      <c r="F19" s="16" t="str">
        <f>RIGHT(D19,1)</f>
        <v>1</v>
      </c>
      <c r="G19" s="16" t="str">
        <f>LEFT(RIGHT(B19,LEN(B19)-15),C19-16)</f>
        <v>GANGES</v>
      </c>
      <c r="H19" s="16" t="str">
        <f>RIGHT(B19,LEN(B19)-C19-2)</f>
        <v>ST-VICTOR</v>
      </c>
      <c r="I19" s="17">
        <f>MATCH(Lines[[#This Row],[début]],postes_1[ADR_SITE],0)</f>
        <v>3365</v>
      </c>
      <c r="J19" s="17">
        <f>MATCH(Lines[[#This Row],[fin]],postes_1[ADR_SITE],0)</f>
        <v>3112</v>
      </c>
      <c r="K19" s="17" t="str">
        <f>INDEX(postes_1[CODNAT],Lines[[#This Row],[rch_debut]])</f>
        <v>GANGE</v>
      </c>
      <c r="L19" s="17" t="str">
        <f>INDEX(postes_1[CODNAT],Lines[[#This Row],[rch_fin]])</f>
        <v>SSVIC</v>
      </c>
      <c r="M19" s="17" t="s">
        <v>723</v>
      </c>
      <c r="N19" s="17" t="s">
        <v>2043</v>
      </c>
      <c r="O19" s="17" t="str">
        <f>Lines[[#This Row],[codeNat_debut]]&amp;"_"&amp;Lines[[#This Row],[tension]]</f>
        <v>GANGE_225kV</v>
      </c>
      <c r="P19" s="17" t="str">
        <f>Lines[[#This Row],[codeNat_fin]]&amp;"_"&amp;Lines[[#This Row],[tension]]</f>
        <v>SSVIC_225kV</v>
      </c>
      <c r="Q19" s="17">
        <f>COUNTIF(Lines[[code2_debut]:[code2_fin]],"="&amp;Lines[[#This Row],[code2_debut]])</f>
        <v>2</v>
      </c>
      <c r="R19" s="17">
        <f>COUNTIF(Lines[[code2_debut]:[code2_fin]],"="&amp;Lines[[#This Row],[code2_fin]])</f>
        <v>4</v>
      </c>
      <c r="S19" s="17">
        <f>INDEX(postes_1[x],MATCH(Lines[[#This Row],[codeNat_debut]],postes_1[CODNAT],0))</f>
        <v>758114.14000000095</v>
      </c>
      <c r="T19" s="17">
        <f>INDEX(postes_1[y],MATCH(Lines[[#This Row],[codeNat_debut]],postes_1[CODNAT],0))</f>
        <v>6316566.8300000001</v>
      </c>
      <c r="U19" s="17">
        <f>INDEX(postes_1[x],MATCH(Lines[[#This Row],[codeNat_fin]],postes_1[CODNAT],0))</f>
        <v>684319.22999999695</v>
      </c>
      <c r="V19" s="17">
        <f>INDEX(postes_1[y],MATCH(Lines[[#This Row],[codeNat_fin]],postes_1[CODNAT],0))</f>
        <v>6328045.4199999999</v>
      </c>
      <c r="W19" s="17">
        <f>SQRT((Lines[[#This Row],[x_debut]]-Lines[[#This Row],[x_fin]])^2+(Lines[[#This Row],[y_debut]]-Lines[[#This Row],[y_fin]])^2)</f>
        <v>74682.305603782646</v>
      </c>
      <c r="X19" s="17">
        <v>77078</v>
      </c>
      <c r="Y19" s="18">
        <v>325</v>
      </c>
      <c r="Z19" s="18">
        <v>457</v>
      </c>
      <c r="AA19" s="18">
        <v>457</v>
      </c>
      <c r="AB19" s="18">
        <v>572</v>
      </c>
      <c r="AC19" s="18">
        <v>10.901</v>
      </c>
      <c r="AD19" s="18">
        <v>30.969000000000001</v>
      </c>
      <c r="AE19" s="18">
        <v>110.277</v>
      </c>
      <c r="AF19" s="18">
        <v>702.048</v>
      </c>
      <c r="AG19" s="21"/>
      <c r="AH19" s="21"/>
    </row>
    <row r="20" spans="1:34">
      <c r="A20" s="16" t="s">
        <v>9972</v>
      </c>
      <c r="B20" s="16" t="s">
        <v>9973</v>
      </c>
      <c r="C20" s="16">
        <f>SEARCH(" _ ",B20)</f>
        <v>21</v>
      </c>
      <c r="D20" s="16" t="str">
        <f>LEFT(B20,14)</f>
        <v>LIT 225kV N0 3</v>
      </c>
      <c r="E20" s="16" t="str">
        <f>RIGHT(LEFT(D20,9),5)</f>
        <v>225kV</v>
      </c>
      <c r="F20" s="16" t="str">
        <f>RIGHT(D20,1)</f>
        <v>3</v>
      </c>
      <c r="G20" s="16" t="str">
        <f>LEFT(RIGHT(B20,LEN(B20)-15),C20-16)</f>
        <v>LUMES</v>
      </c>
      <c r="H20" s="16" t="str">
        <f>RIGHT(B20,LEN(B20)-C20-2)</f>
        <v>MOHON</v>
      </c>
      <c r="I20" s="17">
        <f>MATCH(Lines[[#This Row],[début]],postes_1[ADR_SITE],0)</f>
        <v>1766</v>
      </c>
      <c r="J20" s="17">
        <f>MATCH(Lines[[#This Row],[fin]],postes_1[ADR_SITE],0)</f>
        <v>1741</v>
      </c>
      <c r="K20" s="17" t="str">
        <f>INDEX(postes_1[CODNAT],Lines[[#This Row],[rch_debut]])</f>
        <v>LUMES</v>
      </c>
      <c r="L20" s="17" t="str">
        <f>INDEX(postes_1[CODNAT],Lines[[#This Row],[rch_fin]])</f>
        <v>MOHON</v>
      </c>
      <c r="M20" s="17" t="s">
        <v>8185</v>
      </c>
      <c r="N20" s="17" t="s">
        <v>3836</v>
      </c>
      <c r="O20" s="17" t="str">
        <f>Lines[[#This Row],[codeNat_debut]]&amp;"_"&amp;Lines[[#This Row],[tension]]</f>
        <v>LUMES_225kV</v>
      </c>
      <c r="P20" s="17" t="str">
        <f>Lines[[#This Row],[codeNat_fin]]&amp;"_"&amp;Lines[[#This Row],[tension]]</f>
        <v>MOHON_225kV</v>
      </c>
      <c r="Q20" s="17">
        <f>COUNTIF(Lines[[code2_debut]:[code2_fin]],"="&amp;Lines[[#This Row],[code2_debut]])</f>
        <v>5</v>
      </c>
      <c r="R20" s="17">
        <f>COUNTIF(Lines[[code2_debut]:[code2_fin]],"="&amp;Lines[[#This Row],[code2_fin]])</f>
        <v>2</v>
      </c>
      <c r="S20" s="17">
        <f>INDEX(postes_1[x],MATCH(Lines[[#This Row],[codeNat_debut]],postes_1[CODNAT],0))</f>
        <v>829534.40999999596</v>
      </c>
      <c r="T20" s="17">
        <f>INDEX(postes_1[y],MATCH(Lines[[#This Row],[codeNat_debut]],postes_1[CODNAT],0))</f>
        <v>6962470.9000000004</v>
      </c>
      <c r="U20" s="17">
        <f>INDEX(postes_1[x],MATCH(Lines[[#This Row],[codeNat_fin]],postes_1[CODNAT],0))</f>
        <v>825206.85000000102</v>
      </c>
      <c r="V20" s="17">
        <f>INDEX(postes_1[y],MATCH(Lines[[#This Row],[codeNat_fin]],postes_1[CODNAT],0))</f>
        <v>6962962</v>
      </c>
      <c r="W20" s="17">
        <f>SQRT((Lines[[#This Row],[x_debut]]-Lines[[#This Row],[x_fin]])^2+(Lines[[#This Row],[y_debut]]-Lines[[#This Row],[y_fin]])^2)</f>
        <v>4355.3363548129992</v>
      </c>
      <c r="X20" s="17">
        <v>5500</v>
      </c>
      <c r="Y20" s="18">
        <v>328</v>
      </c>
      <c r="Z20" s="18">
        <v>554</v>
      </c>
      <c r="AA20" s="18">
        <v>554</v>
      </c>
      <c r="AB20" s="18">
        <v>694</v>
      </c>
      <c r="AC20" s="18">
        <v>0.35699999999999998</v>
      </c>
      <c r="AD20" s="18">
        <v>2.3250000000000002</v>
      </c>
      <c r="AE20" s="18">
        <v>8.43</v>
      </c>
      <c r="AF20" s="18">
        <v>53.667999999999999</v>
      </c>
      <c r="AG20" s="21"/>
      <c r="AH20" s="21"/>
    </row>
    <row r="21" spans="1:34">
      <c r="A21" s="16" t="s">
        <v>10103</v>
      </c>
      <c r="B21" s="16" t="s">
        <v>10104</v>
      </c>
      <c r="C21" s="16">
        <f>SEARCH(" _ ",B21)</f>
        <v>25</v>
      </c>
      <c r="D21" s="16" t="str">
        <f>LEFT(B21,14)</f>
        <v>LIT 225kV NO 1</v>
      </c>
      <c r="E21" s="16" t="str">
        <f>RIGHT(LEFT(D21,9),5)</f>
        <v>225kV</v>
      </c>
      <c r="F21" s="16" t="str">
        <f>RIGHT(D21,1)</f>
        <v>1</v>
      </c>
      <c r="G21" s="16" t="str">
        <f>LEFT(RIGHT(B21,LEN(B21)-15),C21-16)</f>
        <v>MONTPEZAT</v>
      </c>
      <c r="H21" s="16" t="str">
        <f>RIGHT(B21,LEN(B21)-C21-2)</f>
        <v>PRATCLAUX</v>
      </c>
      <c r="I21" s="17">
        <f>MATCH(Lines[[#This Row],[début]],postes_1[ADR_SITE],0)</f>
        <v>2786</v>
      </c>
      <c r="J21" s="17">
        <f>MATCH(Lines[[#This Row],[fin]],postes_1[ADR_SITE],0)</f>
        <v>2365</v>
      </c>
      <c r="K21" s="17" t="str">
        <f>INDEX(postes_1[CODNAT],Lines[[#This Row],[rch_debut]])</f>
        <v>MTPEZ</v>
      </c>
      <c r="L21" s="17" t="str">
        <f>INDEX(postes_1[CODNAT],Lines[[#This Row],[rch_fin]])</f>
        <v>PRATC</v>
      </c>
      <c r="M21" s="17" t="s">
        <v>8372</v>
      </c>
      <c r="N21" s="17" t="s">
        <v>8340</v>
      </c>
      <c r="O21" s="17" t="str">
        <f>Lines[[#This Row],[codeNat_debut]]&amp;"_"&amp;Lines[[#This Row],[tension]]</f>
        <v>MTPEZ_225kV</v>
      </c>
      <c r="P21" s="17" t="str">
        <f>Lines[[#This Row],[codeNat_fin]]&amp;"_"&amp;Lines[[#This Row],[tension]]</f>
        <v>PRATC_225kV</v>
      </c>
      <c r="Q21" s="17">
        <f>COUNTIF(Lines[[code2_debut]:[code2_fin]],"="&amp;Lines[[#This Row],[code2_debut]])</f>
        <v>2</v>
      </c>
      <c r="R21" s="17">
        <f>COUNTIF(Lines[[code2_debut]:[code2_fin]],"="&amp;Lines[[#This Row],[code2_fin]])</f>
        <v>5</v>
      </c>
      <c r="S21" s="17">
        <f>INDEX(postes_1[x],MATCH(Lines[[#This Row],[codeNat_debut]],postes_1[CODNAT],0))</f>
        <v>797456.35000000102</v>
      </c>
      <c r="T21" s="17">
        <f>INDEX(postes_1[y],MATCH(Lines[[#This Row],[codeNat_debut]],postes_1[CODNAT],0))</f>
        <v>6401122.8600000003</v>
      </c>
      <c r="U21" s="17">
        <f>INDEX(postes_1[x],MATCH(Lines[[#This Row],[codeNat_fin]],postes_1[CODNAT],0))</f>
        <v>751245.46000000101</v>
      </c>
      <c r="V21" s="17">
        <f>INDEX(postes_1[y],MATCH(Lines[[#This Row],[codeNat_fin]],postes_1[CODNAT],0))</f>
        <v>6430619.7400000002</v>
      </c>
      <c r="W21" s="17">
        <f>SQRT((Lines[[#This Row],[x_debut]]-Lines[[#This Row],[x_fin]])^2+(Lines[[#This Row],[y_debut]]-Lines[[#This Row],[y_fin]])^2)</f>
        <v>54822.552698013751</v>
      </c>
      <c r="X21" s="17">
        <v>66141</v>
      </c>
      <c r="Y21" s="18">
        <v>346</v>
      </c>
      <c r="Z21" s="18">
        <v>524</v>
      </c>
      <c r="AA21" s="18">
        <v>524</v>
      </c>
      <c r="AB21" s="18">
        <v>649</v>
      </c>
      <c r="AC21" s="18">
        <v>5.976</v>
      </c>
      <c r="AD21" s="18">
        <v>26.795999999999999</v>
      </c>
      <c r="AE21" s="18">
        <v>93.08</v>
      </c>
      <c r="AF21" s="18">
        <v>592.56299999999999</v>
      </c>
      <c r="AG21" s="21"/>
      <c r="AH21" s="21"/>
    </row>
    <row r="22" spans="1:34">
      <c r="A22" s="16" t="s">
        <v>9015</v>
      </c>
      <c r="B22" s="16" t="s">
        <v>9016</v>
      </c>
      <c r="C22" s="16">
        <f>SEARCH(" _ ",B22)</f>
        <v>21</v>
      </c>
      <c r="D22" s="16" t="str">
        <f>LEFT(B22,14)</f>
        <v>LIT 225kV NO 1</v>
      </c>
      <c r="E22" s="16" t="str">
        <f>RIGHT(LEFT(D22,9),5)</f>
        <v>225kV</v>
      </c>
      <c r="F22" s="16" t="str">
        <f>RIGHT(D22,1)</f>
        <v>1</v>
      </c>
      <c r="G22" s="16" t="str">
        <f>LEFT(RIGHT(B22,LEN(B22)-15),C22-16)</f>
        <v>BAYET</v>
      </c>
      <c r="H22" s="16" t="str">
        <f>RIGHT(B22,LEN(B22)-C22-2)</f>
        <v>SEMINAIRE</v>
      </c>
      <c r="I22" s="17">
        <f>MATCH(Lines[[#This Row],[début]],postes_1[ADR_SITE],0)</f>
        <v>1006</v>
      </c>
      <c r="J22" s="17">
        <f>MATCH(Lines[[#This Row],[fin]],postes_1[ADR_SITE],0)</f>
        <v>880</v>
      </c>
      <c r="K22" s="17" t="str">
        <f>INDEX(postes_1[CODNAT],Lines[[#This Row],[rch_debut]])</f>
        <v>BAYET</v>
      </c>
      <c r="L22" s="17" t="str">
        <f>INDEX(postes_1[CODNAT],Lines[[#This Row],[rch_fin]])</f>
        <v>SEMIN</v>
      </c>
      <c r="M22" s="17" t="s">
        <v>6885</v>
      </c>
      <c r="N22" s="17" t="s">
        <v>1807</v>
      </c>
      <c r="O22" s="17" t="str">
        <f>Lines[[#This Row],[codeNat_debut]]&amp;"_"&amp;Lines[[#This Row],[tension]]</f>
        <v>BAYET_225kV</v>
      </c>
      <c r="P22" s="17" t="str">
        <f>Lines[[#This Row],[codeNat_fin]]&amp;"_"&amp;Lines[[#This Row],[tension]]</f>
        <v>SEMIN_225kV</v>
      </c>
      <c r="Q22" s="17">
        <f>COUNTIF(Lines[[code2_debut]:[code2_fin]],"="&amp;Lines[[#This Row],[code2_debut]])</f>
        <v>4</v>
      </c>
      <c r="R22" s="17">
        <f>COUNTIF(Lines[[code2_debut]:[code2_fin]],"="&amp;Lines[[#This Row],[code2_fin]])</f>
        <v>1</v>
      </c>
      <c r="S22" s="17">
        <f>INDEX(postes_1[x],MATCH(Lines[[#This Row],[codeNat_debut]],postes_1[CODNAT],0))</f>
        <v>722665.96000000101</v>
      </c>
      <c r="T22" s="17">
        <f>INDEX(postes_1[y],MATCH(Lines[[#This Row],[codeNat_debut]],postes_1[CODNAT],0))</f>
        <v>6574861.29</v>
      </c>
      <c r="U22" s="17">
        <f>INDEX(postes_1[x],MATCH(Lines[[#This Row],[codeNat_fin]],postes_1[CODNAT],0))</f>
        <v>727721.88000000303</v>
      </c>
      <c r="V22" s="17">
        <f>INDEX(postes_1[y],MATCH(Lines[[#This Row],[codeNat_fin]],postes_1[CODNAT],0))</f>
        <v>6603912.1900000004</v>
      </c>
      <c r="W22" s="17">
        <f>SQRT((Lines[[#This Row],[x_debut]]-Lines[[#This Row],[x_fin]])^2+(Lines[[#This Row],[y_debut]]-Lines[[#This Row],[y_fin]])^2)</f>
        <v>29487.575652407271</v>
      </c>
      <c r="X22" s="17">
        <v>41254</v>
      </c>
      <c r="Y22" s="18">
        <v>358</v>
      </c>
      <c r="Z22" s="18">
        <v>692</v>
      </c>
      <c r="AA22" s="18">
        <v>692</v>
      </c>
      <c r="AB22" s="18">
        <v>883</v>
      </c>
      <c r="AC22" s="18">
        <v>2.4740000000000002</v>
      </c>
      <c r="AD22" s="18">
        <v>16.472000000000001</v>
      </c>
      <c r="AE22" s="18">
        <v>59.576999999999998</v>
      </c>
      <c r="AF22" s="18">
        <v>379.279</v>
      </c>
      <c r="AG22" s="21"/>
      <c r="AH22" s="21"/>
    </row>
    <row r="23" spans="1:34">
      <c r="A23" s="16" t="s">
        <v>9707</v>
      </c>
      <c r="B23" s="16" t="s">
        <v>10397</v>
      </c>
      <c r="C23" s="16">
        <f>SEARCH(" _ ",B23)</f>
        <v>23</v>
      </c>
      <c r="D23" s="16" t="str">
        <f>LEFT(B23,14)</f>
        <v>LIT 225kV NO 1</v>
      </c>
      <c r="E23" s="16" t="str">
        <f>RIGHT(LEFT(D23,9),5)</f>
        <v>225kV</v>
      </c>
      <c r="F23" s="16" t="str">
        <f>RIGHT(D23,1)</f>
        <v>1</v>
      </c>
      <c r="G23" s="16" t="str">
        <f>LEFT(RIGHT(B23,LEN(B23)-15),C23-16)</f>
        <v>LA FONT</v>
      </c>
      <c r="H23" s="16" t="str">
        <f>RIGHT(B23,LEN(B23)-C23-2)</f>
        <v>RIORGES</v>
      </c>
      <c r="I23" s="17">
        <f>MATCH(Lines[[#This Row],[début]],postes_1[ADR_SITE],0)</f>
        <v>1142</v>
      </c>
      <c r="J23" s="17">
        <f>MATCH(Lines[[#This Row],[fin]],postes_1[ADR_SITE],0)</f>
        <v>1432</v>
      </c>
      <c r="K23" s="17" t="str">
        <f>INDEX(postes_1[CODNAT],Lines[[#This Row],[rch_debut]])</f>
        <v xml:space="preserve">FONT </v>
      </c>
      <c r="L23" s="17" t="str">
        <f>INDEX(postes_1[CODNAT],Lines[[#This Row],[rch_fin]])</f>
        <v>RIORG</v>
      </c>
      <c r="M23" s="17" t="s">
        <v>3022</v>
      </c>
      <c r="N23" s="17" t="s">
        <v>3520</v>
      </c>
      <c r="O23" s="17" t="str">
        <f>Lines[[#This Row],[codeNat_debut]]&amp;"_"&amp;Lines[[#This Row],[tension]]</f>
        <v>FONT _225kV</v>
      </c>
      <c r="P23" s="17" t="str">
        <f>Lines[[#This Row],[codeNat_fin]]&amp;"_"&amp;Lines[[#This Row],[tension]]</f>
        <v>RIORG_225kV</v>
      </c>
      <c r="Q23" s="17">
        <f>COUNTIF(Lines[[code2_debut]:[code2_fin]],"="&amp;Lines[[#This Row],[code2_debut]])</f>
        <v>1</v>
      </c>
      <c r="R23" s="17">
        <f>COUNTIF(Lines[[code2_debut]:[code2_fin]],"="&amp;Lines[[#This Row],[code2_fin]])</f>
        <v>1</v>
      </c>
      <c r="S23" s="17">
        <f>INDEX(postes_1[x],MATCH(Lines[[#This Row],[codeNat_debut]],postes_1[CODNAT],0))</f>
        <v>736412.49000000197</v>
      </c>
      <c r="T23" s="17">
        <f>INDEX(postes_1[y],MATCH(Lines[[#This Row],[codeNat_debut]],postes_1[CODNAT],0))</f>
        <v>6562223.9800000004</v>
      </c>
      <c r="U23" s="17">
        <f>INDEX(postes_1[x],MATCH(Lines[[#This Row],[codeNat_fin]],postes_1[CODNAT],0))</f>
        <v>781637.71000000101</v>
      </c>
      <c r="V23" s="17">
        <f>INDEX(postes_1[y],MATCH(Lines[[#This Row],[codeNat_fin]],postes_1[CODNAT],0))</f>
        <v>6551463.5800000001</v>
      </c>
      <c r="W23" s="17">
        <f>SQRT((Lines[[#This Row],[x_debut]]-Lines[[#This Row],[x_fin]])^2+(Lines[[#This Row],[y_debut]]-Lines[[#This Row],[y_fin]])^2)</f>
        <v>46487.705172532675</v>
      </c>
      <c r="X23" s="17">
        <v>50746</v>
      </c>
      <c r="Y23" s="18">
        <v>358</v>
      </c>
      <c r="Z23" s="18">
        <v>692</v>
      </c>
      <c r="AA23" s="18">
        <v>692</v>
      </c>
      <c r="AB23" s="18">
        <v>883</v>
      </c>
      <c r="AC23" s="18">
        <v>3.0150000000000001</v>
      </c>
      <c r="AD23" s="18">
        <v>20.202999999999999</v>
      </c>
      <c r="AE23" s="18">
        <v>73.372</v>
      </c>
      <c r="AF23" s="18">
        <v>467.10199999999998</v>
      </c>
      <c r="AG23" s="21"/>
      <c r="AH23" s="21"/>
    </row>
    <row r="24" spans="1:34">
      <c r="A24" s="16" t="s">
        <v>9872</v>
      </c>
      <c r="B24" s="16" t="s">
        <v>9873</v>
      </c>
      <c r="C24" s="16">
        <f>SEARCH(" _ ",B24)</f>
        <v>27</v>
      </c>
      <c r="D24" s="16" t="str">
        <f>LEFT(B24,14)</f>
        <v>LIT 225kV NO 1</v>
      </c>
      <c r="E24" s="16" t="str">
        <f>RIGHT(LEFT(D24,9),5)</f>
        <v>225kV</v>
      </c>
      <c r="F24" s="16" t="str">
        <f>RIGHT(D24,1)</f>
        <v>1</v>
      </c>
      <c r="G24" s="16" t="str">
        <f>LEFT(RIGHT(B24,LEN(B24)-15),C24-16)</f>
        <v>HOURAT (LE)</v>
      </c>
      <c r="H24" s="16" t="str">
        <f>RIGHT(B24,LEN(B24)-C24-2)</f>
        <v>MIEGEBAT</v>
      </c>
      <c r="I24" s="17">
        <f>MATCH(Lines[[#This Row],[début]],postes_1[ADR_SITE],0)</f>
        <v>3955</v>
      </c>
      <c r="J24" s="17">
        <f>MATCH(Lines[[#This Row],[fin]],postes_1[ADR_SITE],0)</f>
        <v>3991</v>
      </c>
      <c r="K24" s="17" t="str">
        <f>INDEX(postes_1[CODNAT],Lines[[#This Row],[rch_debut]])</f>
        <v>HOURA</v>
      </c>
      <c r="L24" s="17" t="str">
        <f>INDEX(postes_1[CODNAT],Lines[[#This Row],[rch_fin]])</f>
        <v>MIEGE</v>
      </c>
      <c r="M24" s="17" t="s">
        <v>6085</v>
      </c>
      <c r="N24" s="17" t="s">
        <v>1712</v>
      </c>
      <c r="O24" s="17" t="str">
        <f>Lines[[#This Row],[codeNat_debut]]&amp;"_"&amp;Lines[[#This Row],[tension]]</f>
        <v>HOURA_225kV</v>
      </c>
      <c r="P24" s="17" t="str">
        <f>Lines[[#This Row],[codeNat_fin]]&amp;"_"&amp;Lines[[#This Row],[tension]]</f>
        <v>MIEGE_225kV</v>
      </c>
      <c r="Q24" s="17">
        <f>COUNTIF(Lines[[code2_debut]:[code2_fin]],"="&amp;Lines[[#This Row],[code2_debut]])</f>
        <v>2</v>
      </c>
      <c r="R24" s="17">
        <f>COUNTIF(Lines[[code2_debut]:[code2_fin]],"="&amp;Lines[[#This Row],[code2_fin]])</f>
        <v>1</v>
      </c>
      <c r="S24" s="17">
        <f>INDEX(postes_1[x],MATCH(Lines[[#This Row],[codeNat_debut]],postes_1[CODNAT],0))</f>
        <v>420318.59000000398</v>
      </c>
      <c r="T24" s="17">
        <f>INDEX(postes_1[y],MATCH(Lines[[#This Row],[codeNat_debut]],postes_1[CODNAT],0))</f>
        <v>6215288.9500000002</v>
      </c>
      <c r="U24" s="17">
        <f>INDEX(postes_1[x],MATCH(Lines[[#This Row],[codeNat_fin]],postes_1[CODNAT],0))</f>
        <v>418436.32</v>
      </c>
      <c r="V24" s="17">
        <f>INDEX(postes_1[y],MATCH(Lines[[#This Row],[codeNat_fin]],postes_1[CODNAT],0))</f>
        <v>6209857.25</v>
      </c>
      <c r="W24" s="17">
        <f>SQRT((Lines[[#This Row],[x_debut]]-Lines[[#This Row],[x_fin]])^2+(Lines[[#This Row],[y_debut]]-Lines[[#This Row],[y_fin]])^2)</f>
        <v>5748.5915877645193</v>
      </c>
      <c r="X24" s="17">
        <v>6195</v>
      </c>
      <c r="Y24" s="18">
        <v>392</v>
      </c>
      <c r="Z24" s="18">
        <v>542</v>
      </c>
      <c r="AA24" s="18">
        <v>542</v>
      </c>
      <c r="AB24" s="18">
        <v>673</v>
      </c>
      <c r="AC24" s="18">
        <v>0.55600000000000005</v>
      </c>
      <c r="AD24" s="18">
        <v>2.5950000000000002</v>
      </c>
      <c r="AE24" s="18">
        <v>8.4779999999999998</v>
      </c>
      <c r="AF24" s="18">
        <v>53.970999999999997</v>
      </c>
      <c r="AG24" s="21"/>
      <c r="AH24" s="21"/>
    </row>
    <row r="25" spans="1:34">
      <c r="A25" s="16" t="s">
        <v>9451</v>
      </c>
      <c r="B25" s="16" t="s">
        <v>9452</v>
      </c>
      <c r="C25" s="16">
        <f>SEARCH(" _ ",B25)</f>
        <v>23</v>
      </c>
      <c r="D25" s="16" t="str">
        <f>LEFT(B25,14)</f>
        <v>LIT 225kV NO 2</v>
      </c>
      <c r="E25" s="16" t="str">
        <f>RIGHT(LEFT(D25,9),5)</f>
        <v>225kV</v>
      </c>
      <c r="F25" s="16" t="str">
        <f>RIGHT(D25,1)</f>
        <v>2</v>
      </c>
      <c r="G25" s="16" t="str">
        <f>LEFT(RIGHT(B25,LEN(B25)-15),C25-16)</f>
        <v>CORNIER</v>
      </c>
      <c r="H25" s="16" t="str">
        <f>RIGHT(B25,LEN(B25)-C25-2)</f>
        <v>GENISSIAT-POSTE</v>
      </c>
      <c r="I25" s="17">
        <f>MATCH(Lines[[#This Row],[début]],postes_1[ADR_SITE],0)</f>
        <v>2757</v>
      </c>
      <c r="J25" s="17">
        <f>MATCH(Lines[[#This Row],[fin]],postes_1[ADR_SITE],0)</f>
        <v>2496</v>
      </c>
      <c r="K25" s="17" t="str">
        <f>INDEX(postes_1[CODNAT],Lines[[#This Row],[rch_debut]])</f>
        <v>CORNI</v>
      </c>
      <c r="L25" s="17" t="str">
        <f>INDEX(postes_1[CODNAT],Lines[[#This Row],[rch_fin]])</f>
        <v>GEN.P</v>
      </c>
      <c r="M25" s="17" t="s">
        <v>888</v>
      </c>
      <c r="N25" s="17" t="s">
        <v>7838</v>
      </c>
      <c r="O25" s="17" t="str">
        <f>Lines[[#This Row],[codeNat_debut]]&amp;"_"&amp;Lines[[#This Row],[tension]]</f>
        <v>CORNI_225kV</v>
      </c>
      <c r="P25" s="17" t="str">
        <f>Lines[[#This Row],[codeNat_fin]]&amp;"_"&amp;Lines[[#This Row],[tension]]</f>
        <v>GEN.P_225kV</v>
      </c>
      <c r="Q25" s="17">
        <f>COUNTIF(Lines[[code2_debut]:[code2_fin]],"="&amp;Lines[[#This Row],[code2_debut]])</f>
        <v>4</v>
      </c>
      <c r="R25" s="17">
        <f>COUNTIF(Lines[[code2_debut]:[code2_fin]],"="&amp;Lines[[#This Row],[code2_fin]])</f>
        <v>8</v>
      </c>
      <c r="S25" s="17">
        <f>INDEX(postes_1[x],MATCH(Lines[[#This Row],[codeNat_debut]],postes_1[CODNAT],0))</f>
        <v>954457.57999999798</v>
      </c>
      <c r="T25" s="17">
        <f>INDEX(postes_1[y],MATCH(Lines[[#This Row],[codeNat_debut]],postes_1[CODNAT],0))</f>
        <v>6559211.9400000004</v>
      </c>
      <c r="U25" s="17">
        <f>INDEX(postes_1[x],MATCH(Lines[[#This Row],[codeNat_fin]],postes_1[CODNAT],0))</f>
        <v>916717.14999999898</v>
      </c>
      <c r="V25" s="17">
        <f>INDEX(postes_1[y],MATCH(Lines[[#This Row],[codeNat_fin]],postes_1[CODNAT],0))</f>
        <v>6554356.2699999996</v>
      </c>
      <c r="W25" s="17">
        <f>SQRT((Lines[[#This Row],[x_debut]]-Lines[[#This Row],[x_fin]])^2+(Lines[[#This Row],[y_debut]]-Lines[[#This Row],[y_fin]])^2)</f>
        <v>38051.512292335152</v>
      </c>
      <c r="X25" s="17">
        <v>39423</v>
      </c>
      <c r="Y25" s="18">
        <v>396</v>
      </c>
      <c r="Z25" s="18">
        <v>660</v>
      </c>
      <c r="AA25" s="18">
        <v>660</v>
      </c>
      <c r="AB25" s="18">
        <v>830</v>
      </c>
      <c r="AC25" s="18">
        <v>2.4369999999999998</v>
      </c>
      <c r="AD25" s="18">
        <v>15.786</v>
      </c>
      <c r="AE25" s="18">
        <v>57.103000000000002</v>
      </c>
      <c r="AF25" s="18">
        <v>363.53</v>
      </c>
      <c r="AG25" s="21"/>
      <c r="AH25" s="21"/>
    </row>
    <row r="26" spans="1:34">
      <c r="A26" s="16" t="s">
        <v>9615</v>
      </c>
      <c r="B26" s="16" t="s">
        <v>9616</v>
      </c>
      <c r="C26" s="16">
        <f>SEARCH(" _ ",B26)</f>
        <v>29</v>
      </c>
      <c r="D26" s="16" t="str">
        <f>LEFT(B26,14)</f>
        <v>LIT 225kV N0 1</v>
      </c>
      <c r="E26" s="16" t="str">
        <f>RIGHT(LEFT(D26,9),5)</f>
        <v>225kV</v>
      </c>
      <c r="F26" s="16" t="str">
        <f>RIGHT(D26,1)</f>
        <v>1</v>
      </c>
      <c r="G26" s="16" t="str">
        <f>LEFT(RIGHT(B26,LEN(B26)-15),C26-16)</f>
        <v>ENCO-DE-BOTTE</v>
      </c>
      <c r="H26" s="16" t="str">
        <f>RIGHT(B26,LEN(B26)-C26-2)</f>
        <v>RABATAU</v>
      </c>
      <c r="I26" s="17">
        <f>MATCH(Lines[[#This Row],[début]],postes_1[ADR_SITE],0)</f>
        <v>4021</v>
      </c>
      <c r="J26" s="17">
        <f>MATCH(Lines[[#This Row],[fin]],postes_1[ADR_SITE],0)</f>
        <v>4027</v>
      </c>
      <c r="K26" s="17" t="str">
        <f>INDEX(postes_1[CODNAT],Lines[[#This Row],[rch_debut]])</f>
        <v>E.BOT</v>
      </c>
      <c r="L26" s="17" t="str">
        <f>INDEX(postes_1[CODNAT],Lines[[#This Row],[rch_fin]])</f>
        <v>RABAT</v>
      </c>
      <c r="M26" s="17" t="s">
        <v>5411</v>
      </c>
      <c r="N26" s="17" t="s">
        <v>2759</v>
      </c>
      <c r="O26" s="17" t="str">
        <f>Lines[[#This Row],[codeNat_debut]]&amp;"_"&amp;Lines[[#This Row],[tension]]</f>
        <v>E.BOT_225kV</v>
      </c>
      <c r="P26" s="17" t="str">
        <f>Lines[[#This Row],[codeNat_fin]]&amp;"_"&amp;Lines[[#This Row],[tension]]</f>
        <v>RABAT_225kV</v>
      </c>
      <c r="Q26" s="17">
        <f>COUNTIF(Lines[[code2_debut]:[code2_fin]],"="&amp;Lines[[#This Row],[code2_debut]])</f>
        <v>5</v>
      </c>
      <c r="R26" s="17">
        <f>COUNTIF(Lines[[code2_debut]:[code2_fin]],"="&amp;Lines[[#This Row],[code2_fin]])</f>
        <v>1</v>
      </c>
      <c r="S26" s="17">
        <f>INDEX(postes_1[x],MATCH(Lines[[#This Row],[codeNat_debut]],postes_1[CODNAT],0))</f>
        <v>901322.28000000096</v>
      </c>
      <c r="T26" s="17">
        <f>INDEX(postes_1[y],MATCH(Lines[[#This Row],[codeNat_debut]],postes_1[CODNAT],0))</f>
        <v>6250016.3099999996</v>
      </c>
      <c r="U26" s="17">
        <f>INDEX(postes_1[x],MATCH(Lines[[#This Row],[codeNat_fin]],postes_1[CODNAT],0))</f>
        <v>894674.95000000298</v>
      </c>
      <c r="V26" s="17">
        <f>INDEX(postes_1[y],MATCH(Lines[[#This Row],[codeNat_fin]],postes_1[CODNAT],0))</f>
        <v>6244944.7800000003</v>
      </c>
      <c r="W26" s="17">
        <f>SQRT((Lines[[#This Row],[x_debut]]-Lines[[#This Row],[x_fin]])^2+(Lines[[#This Row],[y_debut]]-Lines[[#This Row],[y_fin]])^2)</f>
        <v>8361.0652831900752</v>
      </c>
      <c r="X26" s="17">
        <v>14103</v>
      </c>
      <c r="Y26" s="18">
        <v>400</v>
      </c>
      <c r="Z26" s="18">
        <v>400</v>
      </c>
      <c r="AA26" s="18">
        <v>715</v>
      </c>
      <c r="AB26" s="18">
        <v>715</v>
      </c>
      <c r="AC26" s="18">
        <v>0.71299999999999997</v>
      </c>
      <c r="AD26" s="18">
        <v>4.3</v>
      </c>
      <c r="AE26" s="18">
        <v>231.83500000000001</v>
      </c>
      <c r="AF26" s="18">
        <v>1475.9090000000001</v>
      </c>
      <c r="AG26" s="21"/>
      <c r="AH26" s="21"/>
    </row>
    <row r="27" spans="1:34">
      <c r="A27" s="16" t="s">
        <v>9643</v>
      </c>
      <c r="B27" s="16" t="s">
        <v>9644</v>
      </c>
      <c r="C27" s="16">
        <f>SEARCH(" _ ",B27)</f>
        <v>22</v>
      </c>
      <c r="D27" s="16" t="str">
        <f>LEFT(B27,14)</f>
        <v>LIT 225kV N0 1</v>
      </c>
      <c r="E27" s="16" t="str">
        <f>RIGHT(LEFT(D27,9),5)</f>
        <v>225kV</v>
      </c>
      <c r="F27" s="16" t="str">
        <f>RIGHT(D27,1)</f>
        <v>1</v>
      </c>
      <c r="G27" s="16" t="str">
        <f>LEFT(RIGHT(B27,LEN(B27)-15),C27-16)</f>
        <v>EGUZON</v>
      </c>
      <c r="H27" s="16" t="str">
        <f>RIGHT(B27,LEN(B27)-C27-2)</f>
        <v>ORANGERIE (L)</v>
      </c>
      <c r="I27" s="17">
        <f>MATCH(Lines[[#This Row],[début]],postes_1[ADR_SITE],0)</f>
        <v>659</v>
      </c>
      <c r="J27" s="17">
        <f>MATCH(Lines[[#This Row],[fin]],postes_1[ADR_SITE],0)</f>
        <v>613</v>
      </c>
      <c r="K27" s="17" t="str">
        <f>INDEX(postes_1[CODNAT],Lines[[#This Row],[rch_debut]])</f>
        <v>EGUZO</v>
      </c>
      <c r="L27" s="17" t="str">
        <f>INDEX(postes_1[CODNAT],Lines[[#This Row],[rch_fin]])</f>
        <v>ORANG</v>
      </c>
      <c r="M27" s="17" t="s">
        <v>8345</v>
      </c>
      <c r="N27" s="17" t="s">
        <v>4754</v>
      </c>
      <c r="O27" s="17" t="str">
        <f>Lines[[#This Row],[codeNat_debut]]&amp;"_"&amp;Lines[[#This Row],[tension]]</f>
        <v>EGUZO_225kV</v>
      </c>
      <c r="P27" s="17" t="str">
        <f>Lines[[#This Row],[codeNat_fin]]&amp;"_"&amp;Lines[[#This Row],[tension]]</f>
        <v>ORANG_225kV</v>
      </c>
      <c r="Q27" s="17">
        <f>COUNTIF(Lines[[code2_debut]:[code2_fin]],"="&amp;Lines[[#This Row],[code2_debut]])</f>
        <v>7</v>
      </c>
      <c r="R27" s="17">
        <f>COUNTIF(Lines[[code2_debut]:[code2_fin]],"="&amp;Lines[[#This Row],[code2_fin]])</f>
        <v>3</v>
      </c>
      <c r="S27" s="17">
        <f>INDEX(postes_1[x],MATCH(Lines[[#This Row],[codeNat_debut]],postes_1[CODNAT],0))</f>
        <v>594090.84000000404</v>
      </c>
      <c r="T27" s="17">
        <f>INDEX(postes_1[y],MATCH(Lines[[#This Row],[codeNat_debut]],postes_1[CODNAT],0))</f>
        <v>6596206.4500000002</v>
      </c>
      <c r="U27" s="17">
        <f>INDEX(postes_1[x],MATCH(Lines[[#This Row],[codeNat_fin]],postes_1[CODNAT],0))</f>
        <v>515224.61999999703</v>
      </c>
      <c r="V27" s="17">
        <f>INDEX(postes_1[y],MATCH(Lines[[#This Row],[codeNat_fin]],postes_1[CODNAT],0))</f>
        <v>6641124.1500000004</v>
      </c>
      <c r="W27" s="17">
        <f>SQRT((Lines[[#This Row],[x_debut]]-Lines[[#This Row],[x_fin]])^2+(Lines[[#This Row],[y_debut]]-Lines[[#This Row],[y_fin]])^2)</f>
        <v>90760.56649437311</v>
      </c>
      <c r="X27" s="17">
        <v>94599</v>
      </c>
      <c r="Y27" s="18">
        <v>409</v>
      </c>
      <c r="Z27" s="18">
        <v>644</v>
      </c>
      <c r="AA27" s="18">
        <v>644</v>
      </c>
      <c r="AB27" s="18">
        <v>761</v>
      </c>
      <c r="AC27" s="18">
        <v>8.4540000000000006</v>
      </c>
      <c r="AD27" s="18">
        <v>38.122999999999998</v>
      </c>
      <c r="AE27" s="18">
        <v>132.089</v>
      </c>
      <c r="AF27" s="18">
        <v>840.90200000000004</v>
      </c>
      <c r="AG27" s="21"/>
      <c r="AH27" s="21"/>
    </row>
    <row r="28" spans="1:34">
      <c r="A28" s="16" t="s">
        <v>10015</v>
      </c>
      <c r="B28" s="16" t="s">
        <v>10016</v>
      </c>
      <c r="C28" s="16">
        <f>SEARCH(" _ ",B28)</f>
        <v>24</v>
      </c>
      <c r="D28" s="16" t="str">
        <f>LEFT(B28,14)</f>
        <v>LIT 225kV NO 1</v>
      </c>
      <c r="E28" s="16" t="str">
        <f>RIGHT(LEFT(D28,9),5)</f>
        <v>225kV</v>
      </c>
      <c r="F28" s="16" t="str">
        <f>RIGHT(D28,1)</f>
        <v>1</v>
      </c>
      <c r="G28" s="16" t="str">
        <f>LEFT(RIGHT(B28,LEN(B28)-15),C28-16)</f>
        <v>MARMAGNE</v>
      </c>
      <c r="H28" s="16" t="str">
        <f>RIGHT(B28,LEN(B28)-C28-2)</f>
        <v>VARENNES (-SUR-FOUZON)</v>
      </c>
      <c r="I28" s="17">
        <f>MATCH(Lines[[#This Row],[début]],postes_1[ADR_SITE],0)</f>
        <v>175</v>
      </c>
      <c r="J28" s="17">
        <f>MATCH(Lines[[#This Row],[fin]],postes_1[ADR_SITE],0)</f>
        <v>121</v>
      </c>
      <c r="K28" s="17" t="str">
        <f>INDEX(postes_1[CODNAT],Lines[[#This Row],[rch_debut]])</f>
        <v>MARMA</v>
      </c>
      <c r="L28" s="17" t="str">
        <f>INDEX(postes_1[CODNAT],Lines[[#This Row],[rch_fin]])</f>
        <v>VARE5</v>
      </c>
      <c r="M28" s="17" t="s">
        <v>5525</v>
      </c>
      <c r="N28" s="17" t="s">
        <v>6963</v>
      </c>
      <c r="O28" s="17" t="str">
        <f>Lines[[#This Row],[codeNat_debut]]&amp;"_"&amp;Lines[[#This Row],[tension]]</f>
        <v>MARMA_225kV</v>
      </c>
      <c r="P28" s="17" t="str">
        <f>Lines[[#This Row],[codeNat_fin]]&amp;"_"&amp;Lines[[#This Row],[tension]]</f>
        <v>VARE5_225kV</v>
      </c>
      <c r="Q28" s="17">
        <f>COUNTIF(Lines[[code2_debut]:[code2_fin]],"="&amp;Lines[[#This Row],[code2_debut]])</f>
        <v>3</v>
      </c>
      <c r="R28" s="17">
        <f>COUNTIF(Lines[[code2_debut]:[code2_fin]],"="&amp;Lines[[#This Row],[code2_fin]])</f>
        <v>1</v>
      </c>
      <c r="S28" s="17">
        <f>INDEX(postes_1[x],MATCH(Lines[[#This Row],[codeNat_debut]],postes_1[CODNAT],0))</f>
        <v>643945.52000000305</v>
      </c>
      <c r="T28" s="17">
        <f>INDEX(postes_1[y],MATCH(Lines[[#This Row],[codeNat_debut]],postes_1[CODNAT],0))</f>
        <v>6667080.8899999997</v>
      </c>
      <c r="U28" s="17">
        <f>INDEX(postes_1[x],MATCH(Lines[[#This Row],[codeNat_fin]],postes_1[CODNAT],0))</f>
        <v>593757.71000000101</v>
      </c>
      <c r="V28" s="17">
        <f>INDEX(postes_1[y],MATCH(Lines[[#This Row],[codeNat_fin]],postes_1[CODNAT],0))</f>
        <v>6677756.5800000001</v>
      </c>
      <c r="W28" s="17">
        <f>SQRT((Lines[[#This Row],[x_debut]]-Lines[[#This Row],[x_fin]])^2+(Lines[[#This Row],[y_debut]]-Lines[[#This Row],[y_fin]])^2)</f>
        <v>51310.687284155654</v>
      </c>
      <c r="X28" s="17">
        <v>53196</v>
      </c>
      <c r="Y28" s="18">
        <v>409</v>
      </c>
      <c r="Z28" s="18">
        <v>644</v>
      </c>
      <c r="AA28" s="18">
        <v>644</v>
      </c>
      <c r="AB28" s="18">
        <v>761</v>
      </c>
      <c r="AC28" s="18">
        <v>4.7460000000000004</v>
      </c>
      <c r="AD28" s="18">
        <v>21.571999999999999</v>
      </c>
      <c r="AE28" s="18">
        <v>74.790000000000006</v>
      </c>
      <c r="AF28" s="18">
        <v>476.12599999999998</v>
      </c>
      <c r="AG28" s="21"/>
      <c r="AH28" s="21"/>
    </row>
    <row r="29" spans="1:34">
      <c r="A29" s="16" t="s">
        <v>9994</v>
      </c>
      <c r="B29" s="16" t="s">
        <v>9995</v>
      </c>
      <c r="C29" s="16">
        <f>SEARCH(" _ ",B29)</f>
        <v>24</v>
      </c>
      <c r="D29" s="16" t="str">
        <f>LEFT(B29,14)</f>
        <v>LIT 225kV NO 1</v>
      </c>
      <c r="E29" s="16" t="str">
        <f>RIGHT(LEFT(D29,9),5)</f>
        <v>225kV</v>
      </c>
      <c r="F29" s="16" t="str">
        <f>RIGHT(D29,1)</f>
        <v>1</v>
      </c>
      <c r="G29" s="16" t="str">
        <f>LEFT(RIGHT(B29,LEN(B29)-15),C29-16)</f>
        <v>MAMBELIN</v>
      </c>
      <c r="H29" s="16" t="str">
        <f>RIGHT(B29,LEN(B29)-C29-2)</f>
        <v>PONTARLIER</v>
      </c>
      <c r="I29" s="17">
        <f>MATCH(Lines[[#This Row],[début]],postes_1[ADR_SITE],0)</f>
        <v>2536</v>
      </c>
      <c r="J29" s="17">
        <f>MATCH(Lines[[#This Row],[fin]],postes_1[ADR_SITE],0)</f>
        <v>2457</v>
      </c>
      <c r="K29" s="17" t="str">
        <f>INDEX(postes_1[CODNAT],Lines[[#This Row],[rch_debut]])</f>
        <v>MAMBE</v>
      </c>
      <c r="L29" s="17" t="str">
        <f>INDEX(postes_1[CODNAT],Lines[[#This Row],[rch_fin]])</f>
        <v>PTARL</v>
      </c>
      <c r="M29" s="17" t="s">
        <v>2481</v>
      </c>
      <c r="N29" s="17" t="s">
        <v>6557</v>
      </c>
      <c r="O29" s="17" t="str">
        <f>Lines[[#This Row],[codeNat_debut]]&amp;"_"&amp;Lines[[#This Row],[tension]]</f>
        <v>MAMBE_225kV</v>
      </c>
      <c r="P29" s="17" t="str">
        <f>Lines[[#This Row],[codeNat_fin]]&amp;"_"&amp;Lines[[#This Row],[tension]]</f>
        <v>PTARL_225kV</v>
      </c>
      <c r="Q29" s="17">
        <f>COUNTIF(Lines[[code2_debut]:[code2_fin]],"="&amp;Lines[[#This Row],[code2_debut]])</f>
        <v>5</v>
      </c>
      <c r="R29" s="17">
        <f>COUNTIF(Lines[[code2_debut]:[code2_fin]],"="&amp;Lines[[#This Row],[code2_fin]])</f>
        <v>1</v>
      </c>
      <c r="S29" s="17">
        <f>INDEX(postes_1[x],MATCH(Lines[[#This Row],[codeNat_debut]],postes_1[CODNAT],0))</f>
        <v>976405.32999999798</v>
      </c>
      <c r="T29" s="17">
        <f>INDEX(postes_1[y],MATCH(Lines[[#This Row],[codeNat_debut]],postes_1[CODNAT],0))</f>
        <v>6702732.46</v>
      </c>
      <c r="U29" s="17">
        <f>INDEX(postes_1[x],MATCH(Lines[[#This Row],[codeNat_fin]],postes_1[CODNAT],0))</f>
        <v>955471.27000000305</v>
      </c>
      <c r="V29" s="17">
        <f>INDEX(postes_1[y],MATCH(Lines[[#This Row],[codeNat_fin]],postes_1[CODNAT],0))</f>
        <v>6651149.4400000004</v>
      </c>
      <c r="W29" s="17">
        <f>SQRT((Lines[[#This Row],[x_debut]]-Lines[[#This Row],[x_fin]])^2+(Lines[[#This Row],[y_debut]]-Lines[[#This Row],[y_fin]])^2)</f>
        <v>55669.047238153282</v>
      </c>
      <c r="X29" s="17">
        <v>86680</v>
      </c>
      <c r="Y29" s="18">
        <v>412</v>
      </c>
      <c r="Z29" s="18">
        <v>449</v>
      </c>
      <c r="AA29" s="18">
        <v>449</v>
      </c>
      <c r="AB29" s="18">
        <v>449</v>
      </c>
      <c r="AC29" s="18">
        <v>9.5190000000000001</v>
      </c>
      <c r="AD29" s="18">
        <v>35.036000000000001</v>
      </c>
      <c r="AE29" s="18">
        <v>121.723</v>
      </c>
      <c r="AF29" s="18">
        <v>774.91099999999994</v>
      </c>
      <c r="AG29" s="21"/>
      <c r="AH29" s="21"/>
    </row>
    <row r="30" spans="1:34">
      <c r="A30" s="16" t="s">
        <v>10254</v>
      </c>
      <c r="B30" s="16" t="s">
        <v>10456</v>
      </c>
      <c r="C30" s="16">
        <f>SEARCH(" _ ",B30)</f>
        <v>25</v>
      </c>
      <c r="D30" s="16" t="str">
        <f>LEFT(B30,14)</f>
        <v>LIT 225kV NO 1</v>
      </c>
      <c r="E30" s="16" t="str">
        <f>RIGHT(LEFT(D30,9),5)</f>
        <v>225kV</v>
      </c>
      <c r="F30" s="16" t="str">
        <f>RIGHT(D30,1)</f>
        <v>1</v>
      </c>
      <c r="G30" s="16" t="str">
        <f>LEFT(RIGHT(B30,LEN(B30)-15),C30-16)</f>
        <v>RICHEMONT</v>
      </c>
      <c r="H30" s="16" t="str">
        <f>RIGHT(B30,LEN(B30)-C30-2)</f>
        <v>ST-HUBERT</v>
      </c>
      <c r="I30" s="17">
        <f>MATCH(Lines[[#This Row],[début]],postes_1[ADR_SITE],0)</f>
        <v>2448</v>
      </c>
      <c r="J30" s="17">
        <f>MATCH(Lines[[#This Row],[fin]],postes_1[ADR_SITE],0)</f>
        <v>2431</v>
      </c>
      <c r="K30" s="17" t="str">
        <f>INDEX(postes_1[CODNAT],Lines[[#This Row],[rch_debut]])</f>
        <v>RICHE</v>
      </c>
      <c r="L30" s="17" t="str">
        <f>INDEX(postes_1[CODNAT],Lines[[#This Row],[rch_fin]])</f>
        <v>SSHUB</v>
      </c>
      <c r="M30" s="17" t="s">
        <v>6372</v>
      </c>
      <c r="N30" s="17" t="s">
        <v>7471</v>
      </c>
      <c r="O30" s="17" t="str">
        <f>Lines[[#This Row],[codeNat_debut]]&amp;"_"&amp;Lines[[#This Row],[tension]]</f>
        <v>RICHE_225kV</v>
      </c>
      <c r="P30" s="17" t="str">
        <f>Lines[[#This Row],[codeNat_fin]]&amp;"_"&amp;Lines[[#This Row],[tension]]</f>
        <v>SSHUB_225kV</v>
      </c>
      <c r="Q30" s="17">
        <f>COUNTIF(Lines[[code2_debut]:[code2_fin]],"="&amp;Lines[[#This Row],[code2_debut]])</f>
        <v>1</v>
      </c>
      <c r="R30" s="17">
        <f>COUNTIF(Lines[[code2_debut]:[code2_fin]],"="&amp;Lines[[#This Row],[code2_fin]])</f>
        <v>2</v>
      </c>
      <c r="S30" s="17">
        <f>INDEX(postes_1[x],MATCH(Lines[[#This Row],[codeNat_debut]],postes_1[CODNAT],0))</f>
        <v>931325.50999999803</v>
      </c>
      <c r="T30" s="17">
        <f>INDEX(postes_1[y],MATCH(Lines[[#This Row],[codeNat_debut]],postes_1[CODNAT],0))</f>
        <v>6913947.1900000004</v>
      </c>
      <c r="U30" s="17">
        <f>INDEX(postes_1[x],MATCH(Lines[[#This Row],[codeNat_fin]],postes_1[CODNAT],0))</f>
        <v>927853.53999999899</v>
      </c>
      <c r="V30" s="17">
        <f>INDEX(postes_1[y],MATCH(Lines[[#This Row],[codeNat_fin]],postes_1[CODNAT],0))</f>
        <v>6915705.6600000001</v>
      </c>
      <c r="W30" s="17">
        <f>SQRT((Lines[[#This Row],[x_debut]]-Lines[[#This Row],[x_fin]])^2+(Lines[[#This Row],[y_debut]]-Lines[[#This Row],[y_fin]])^2)</f>
        <v>3891.8880279104151</v>
      </c>
      <c r="X30" s="17">
        <v>3770</v>
      </c>
      <c r="Y30" s="18">
        <v>413</v>
      </c>
      <c r="Z30" s="18">
        <v>714</v>
      </c>
      <c r="AA30" s="18">
        <v>714</v>
      </c>
      <c r="AB30" s="18">
        <v>899</v>
      </c>
      <c r="AC30" s="18">
        <v>0.254</v>
      </c>
      <c r="AD30" s="18">
        <v>1.5009999999999999</v>
      </c>
      <c r="AE30" s="18">
        <v>5.3810000000000002</v>
      </c>
      <c r="AF30" s="18">
        <v>34.258000000000003</v>
      </c>
      <c r="AG30" s="21"/>
      <c r="AH30" s="21"/>
    </row>
    <row r="31" spans="1:34">
      <c r="A31" s="16" t="s">
        <v>9870</v>
      </c>
      <c r="B31" s="16" t="s">
        <v>9871</v>
      </c>
      <c r="C31" s="16">
        <f>SEARCH(" _ ",B31)</f>
        <v>27</v>
      </c>
      <c r="D31" s="16" t="str">
        <f>LEFT(B31,14)</f>
        <v>LIT 225kV NO 1</v>
      </c>
      <c r="E31" s="16" t="str">
        <f>RIGHT(LEFT(D31,9),5)</f>
        <v>225kV</v>
      </c>
      <c r="F31" s="16" t="str">
        <f>RIGHT(D31,1)</f>
        <v>1</v>
      </c>
      <c r="G31" s="16" t="str">
        <f>LEFT(RIGHT(B31,LEN(B31)-15),C31-16)</f>
        <v>HOURAT (LE)</v>
      </c>
      <c r="H31" s="16" t="str">
        <f>RIGHT(B31,LEN(B31)-C31-2)</f>
        <v>MARSILLON</v>
      </c>
      <c r="I31" s="17">
        <f>MATCH(Lines[[#This Row],[début]],postes_1[ADR_SITE],0)</f>
        <v>3955</v>
      </c>
      <c r="J31" s="17">
        <f>MATCH(Lines[[#This Row],[fin]],postes_1[ADR_SITE],0)</f>
        <v>3737</v>
      </c>
      <c r="K31" s="17" t="str">
        <f>INDEX(postes_1[CODNAT],Lines[[#This Row],[rch_debut]])</f>
        <v>HOURA</v>
      </c>
      <c r="L31" s="17" t="str">
        <f>INDEX(postes_1[CODNAT],Lines[[#This Row],[rch_fin]])</f>
        <v>MARSI</v>
      </c>
      <c r="M31" s="17" t="s">
        <v>6085</v>
      </c>
      <c r="N31" s="17" t="s">
        <v>5640</v>
      </c>
      <c r="O31" s="17" t="str">
        <f>Lines[[#This Row],[codeNat_debut]]&amp;"_"&amp;Lines[[#This Row],[tension]]</f>
        <v>HOURA_225kV</v>
      </c>
      <c r="P31" s="17" t="str">
        <f>Lines[[#This Row],[codeNat_fin]]&amp;"_"&amp;Lines[[#This Row],[tension]]</f>
        <v>MARSI_225kV</v>
      </c>
      <c r="Q31" s="17">
        <f>COUNTIF(Lines[[code2_debut]:[code2_fin]],"="&amp;Lines[[#This Row],[code2_debut]])</f>
        <v>2</v>
      </c>
      <c r="R31" s="17">
        <f>COUNTIF(Lines[[code2_debut]:[code2_fin]],"="&amp;Lines[[#This Row],[code2_fin]])</f>
        <v>5</v>
      </c>
      <c r="S31" s="17">
        <f>INDEX(postes_1[x],MATCH(Lines[[#This Row],[codeNat_debut]],postes_1[CODNAT],0))</f>
        <v>420318.59000000398</v>
      </c>
      <c r="T31" s="17">
        <f>INDEX(postes_1[y],MATCH(Lines[[#This Row],[codeNat_debut]],postes_1[CODNAT],0))</f>
        <v>6215288.9500000002</v>
      </c>
      <c r="U31" s="17">
        <f>INDEX(postes_1[x],MATCH(Lines[[#This Row],[codeNat_fin]],postes_1[CODNAT],0))</f>
        <v>408736.39999999898</v>
      </c>
      <c r="V31" s="17">
        <f>INDEX(postes_1[y],MATCH(Lines[[#This Row],[codeNat_fin]],postes_1[CODNAT],0))</f>
        <v>6260624.4000000004</v>
      </c>
      <c r="W31" s="17">
        <f>SQRT((Lines[[#This Row],[x_debut]]-Lines[[#This Row],[x_fin]])^2+(Lines[[#This Row],[y_debut]]-Lines[[#This Row],[y_fin]])^2)</f>
        <v>46791.560690991413</v>
      </c>
      <c r="X31" s="17">
        <v>48124</v>
      </c>
      <c r="Y31" s="18">
        <v>419</v>
      </c>
      <c r="Z31" s="18">
        <v>580</v>
      </c>
      <c r="AA31" s="18">
        <v>580</v>
      </c>
      <c r="AB31" s="18">
        <v>720</v>
      </c>
      <c r="AC31" s="18">
        <v>4.3209999999999997</v>
      </c>
      <c r="AD31" s="18">
        <v>19.707999999999998</v>
      </c>
      <c r="AE31" s="18">
        <v>66.966999999999999</v>
      </c>
      <c r="AF31" s="18">
        <v>426.327</v>
      </c>
      <c r="AG31" s="21"/>
      <c r="AH31" s="21"/>
    </row>
    <row r="32" spans="1:34">
      <c r="A32" s="16" t="s">
        <v>10184</v>
      </c>
      <c r="B32" s="16" t="s">
        <v>10437</v>
      </c>
      <c r="C32" s="16">
        <f>SEARCH(" _ ",B32)</f>
        <v>31</v>
      </c>
      <c r="D32" s="16" t="str">
        <f>LEFT(B32,14)</f>
        <v>LIT 225kV N0 1</v>
      </c>
      <c r="E32" s="16" t="str">
        <f>RIGHT(LEFT(D32,9),5)</f>
        <v>225kV</v>
      </c>
      <c r="F32" s="16" t="str">
        <f>RIGHT(D32,1)</f>
        <v>1</v>
      </c>
      <c r="G32" s="16" t="str">
        <f>LEFT(RIGHT(B32,LEN(B32)-15),C32-16)</f>
        <v>PORTET-ST-SIMON</v>
      </c>
      <c r="H32" s="16" t="str">
        <f>RIGHT(B32,LEN(B32)-C32-2)</f>
        <v>TARASCON</v>
      </c>
      <c r="I32" s="17">
        <f>MATCH(Lines[[#This Row],[début]],postes_1[ADR_SITE],0)</f>
        <v>3509</v>
      </c>
      <c r="J32" s="17">
        <f>MATCH(Lines[[#This Row],[fin]],postes_1[ADR_SITE],0)</f>
        <v>3883</v>
      </c>
      <c r="K32" s="17" t="str">
        <f>INDEX(postes_1[CODNAT],Lines[[#This Row],[rch_debut]])</f>
        <v>P.SIM</v>
      </c>
      <c r="L32" s="17" t="str">
        <f>INDEX(postes_1[CODNAT],Lines[[#This Row],[rch_fin]])</f>
        <v>TARAS</v>
      </c>
      <c r="M32" s="17" t="s">
        <v>2586</v>
      </c>
      <c r="N32" s="17" t="s">
        <v>126</v>
      </c>
      <c r="O32" s="17" t="str">
        <f>Lines[[#This Row],[codeNat_debut]]&amp;"_"&amp;Lines[[#This Row],[tension]]</f>
        <v>P.SIM_225kV</v>
      </c>
      <c r="P32" s="17" t="str">
        <f>Lines[[#This Row],[codeNat_fin]]&amp;"_"&amp;Lines[[#This Row],[tension]]</f>
        <v>TARAS_225kV</v>
      </c>
      <c r="Q32" s="17">
        <f>COUNTIF(Lines[[code2_debut]:[code2_fin]],"="&amp;Lines[[#This Row],[code2_debut]])</f>
        <v>6</v>
      </c>
      <c r="R32" s="17">
        <f>COUNTIF(Lines[[code2_debut]:[code2_fin]],"="&amp;Lines[[#This Row],[code2_fin]])</f>
        <v>3</v>
      </c>
      <c r="S32" s="17">
        <f>INDEX(postes_1[x],MATCH(Lines[[#This Row],[codeNat_debut]],postes_1[CODNAT],0))</f>
        <v>569561.90999999596</v>
      </c>
      <c r="T32" s="17">
        <f>INDEX(postes_1[y],MATCH(Lines[[#This Row],[codeNat_debut]],postes_1[CODNAT],0))</f>
        <v>6271236.9000000004</v>
      </c>
      <c r="U32" s="17">
        <f>INDEX(postes_1[x],MATCH(Lines[[#This Row],[codeNat_fin]],postes_1[CODNAT],0))</f>
        <v>585217.39999999898</v>
      </c>
      <c r="V32" s="17">
        <f>INDEX(postes_1[y],MATCH(Lines[[#This Row],[codeNat_fin]],postes_1[CODNAT],0))</f>
        <v>6195682.2800000003</v>
      </c>
      <c r="W32" s="17">
        <f>SQRT((Lines[[#This Row],[x_debut]]-Lines[[#This Row],[x_fin]])^2+(Lines[[#This Row],[y_debut]]-Lines[[#This Row],[y_fin]])^2)</f>
        <v>77159.542316453721</v>
      </c>
      <c r="X32" s="17">
        <v>79654</v>
      </c>
      <c r="Y32" s="18">
        <v>430</v>
      </c>
      <c r="Z32" s="18">
        <v>550</v>
      </c>
      <c r="AA32" s="19" t="s">
        <v>8819</v>
      </c>
      <c r="AB32" s="18">
        <v>630</v>
      </c>
      <c r="AC32" s="18">
        <v>7.1589999999999998</v>
      </c>
      <c r="AD32" s="18">
        <v>32.6</v>
      </c>
      <c r="AE32" s="18">
        <v>111.97</v>
      </c>
      <c r="AF32" s="18">
        <v>712.82100000000003</v>
      </c>
      <c r="AG32" s="21"/>
      <c r="AH32" s="21"/>
    </row>
    <row r="33" spans="1:34">
      <c r="A33" s="16" t="s">
        <v>10276</v>
      </c>
      <c r="B33" s="16" t="s">
        <v>10277</v>
      </c>
      <c r="C33" s="16">
        <f>SEARCH(" _ ",B33)</f>
        <v>23</v>
      </c>
      <c r="D33" s="16" t="str">
        <f>LEFT(B33,14)</f>
        <v>LIT 225kV NO 1</v>
      </c>
      <c r="E33" s="16" t="str">
        <f>RIGHT(LEFT(D33,9),5)</f>
        <v>225kV</v>
      </c>
      <c r="F33" s="16" t="str">
        <f>RIGHT(D33,1)</f>
        <v>1</v>
      </c>
      <c r="G33" s="16" t="str">
        <f>LEFT(RIGHT(B33,LEN(B33)-15),C33-16)</f>
        <v>ROUSSON</v>
      </c>
      <c r="H33" s="16" t="str">
        <f>RIGHT(B33,LEN(B33)-C33-2)</f>
        <v>SEREIN</v>
      </c>
      <c r="I33" s="17">
        <f>MATCH(Lines[[#This Row],[début]],postes_1[ADR_SITE],0)</f>
        <v>323</v>
      </c>
      <c r="J33" s="17">
        <f>MATCH(Lines[[#This Row],[fin]],postes_1[ADR_SITE],0)</f>
        <v>599</v>
      </c>
      <c r="K33" s="17" t="str">
        <f>INDEX(postes_1[CODNAT],Lines[[#This Row],[rch_debut]])</f>
        <v>ROUSS</v>
      </c>
      <c r="L33" s="17" t="str">
        <f>INDEX(postes_1[CODNAT],Lines[[#This Row],[rch_fin]])</f>
        <v>SEREI</v>
      </c>
      <c r="M33" s="17" t="s">
        <v>4663</v>
      </c>
      <c r="N33" s="17" t="s">
        <v>4973</v>
      </c>
      <c r="O33" s="17" t="str">
        <f>Lines[[#This Row],[codeNat_debut]]&amp;"_"&amp;Lines[[#This Row],[tension]]</f>
        <v>ROUSS_225kV</v>
      </c>
      <c r="P33" s="17" t="str">
        <f>Lines[[#This Row],[codeNat_fin]]&amp;"_"&amp;Lines[[#This Row],[tension]]</f>
        <v>SEREI_225kV</v>
      </c>
      <c r="Q33" s="17">
        <f>COUNTIF(Lines[[code2_debut]:[code2_fin]],"="&amp;Lines[[#This Row],[code2_debut]])</f>
        <v>2</v>
      </c>
      <c r="R33" s="17">
        <f>COUNTIF(Lines[[code2_debut]:[code2_fin]],"="&amp;Lines[[#This Row],[code2_fin]])</f>
        <v>4</v>
      </c>
      <c r="S33" s="17">
        <f>INDEX(postes_1[x],MATCH(Lines[[#This Row],[codeNat_debut]],postes_1[CODNAT],0))</f>
        <v>720690.96000000101</v>
      </c>
      <c r="T33" s="17">
        <f>INDEX(postes_1[y],MATCH(Lines[[#This Row],[codeNat_debut]],postes_1[CODNAT],0))</f>
        <v>6776984.5300000003</v>
      </c>
      <c r="U33" s="17">
        <f>INDEX(postes_1[x],MATCH(Lines[[#This Row],[codeNat_fin]],postes_1[CODNAT],0))</f>
        <v>755388.89999999898</v>
      </c>
      <c r="V33" s="17">
        <f>INDEX(postes_1[y],MATCH(Lines[[#This Row],[codeNat_fin]],postes_1[CODNAT],0))</f>
        <v>6754244.6799999997</v>
      </c>
      <c r="W33" s="17">
        <f>SQRT((Lines[[#This Row],[x_debut]]-Lines[[#This Row],[x_fin]])^2+(Lines[[#This Row],[y_debut]]-Lines[[#This Row],[y_fin]])^2)</f>
        <v>41485.513354253962</v>
      </c>
      <c r="X33" s="17">
        <v>42580</v>
      </c>
      <c r="Y33" s="18">
        <v>435</v>
      </c>
      <c r="Z33" s="18">
        <v>595</v>
      </c>
      <c r="AA33" s="19" t="s">
        <v>8819</v>
      </c>
      <c r="AB33" s="18">
        <v>680</v>
      </c>
      <c r="AC33" s="18">
        <v>3.8210000000000002</v>
      </c>
      <c r="AD33" s="18">
        <v>17.297000000000001</v>
      </c>
      <c r="AE33" s="18">
        <v>59.963999999999999</v>
      </c>
      <c r="AF33" s="18">
        <v>381.74200000000002</v>
      </c>
      <c r="AG33" s="21"/>
      <c r="AH33" s="21"/>
    </row>
    <row r="34" spans="1:34">
      <c r="A34" s="16" t="s">
        <v>9155</v>
      </c>
      <c r="B34" s="16" t="s">
        <v>10378</v>
      </c>
      <c r="C34" s="16">
        <f>SEARCH(" _ ",B34)</f>
        <v>23</v>
      </c>
      <c r="D34" s="16" t="str">
        <f>LEFT(B34,14)</f>
        <v>LIT 225kV NO 1</v>
      </c>
      <c r="E34" s="16" t="str">
        <f>RIGHT(LEFT(D34,9),5)</f>
        <v>225kV</v>
      </c>
      <c r="F34" s="16" t="str">
        <f>RIGHT(D34,1)</f>
        <v>1</v>
      </c>
      <c r="G34" s="16" t="str">
        <f>LEFT(RIGHT(B34,LEN(B34)-15),C34-16)</f>
        <v>BEAUTOR</v>
      </c>
      <c r="H34" s="16" t="str">
        <f>RIGHT(B34,LEN(B34)-C34-2)</f>
        <v>CAPELLE (LA)</v>
      </c>
      <c r="I34" s="17">
        <f>MATCH(Lines[[#This Row],[début]],postes_1[ADR_SITE],0)</f>
        <v>1124</v>
      </c>
      <c r="J34" s="17">
        <f>MATCH(Lines[[#This Row],[fin]],postes_1[ADR_SITE],0)</f>
        <v>1554</v>
      </c>
      <c r="K34" s="17" t="str">
        <f>INDEX(postes_1[CODNAT],Lines[[#This Row],[rch_debut]])</f>
        <v>BXTO5</v>
      </c>
      <c r="L34" s="17" t="str">
        <f>INDEX(postes_1[CODNAT],Lines[[#This Row],[rch_fin]])</f>
        <v>CAPEL</v>
      </c>
      <c r="M34" s="17" t="s">
        <v>6081</v>
      </c>
      <c r="N34" s="17" t="s">
        <v>1736</v>
      </c>
      <c r="O34" s="17" t="str">
        <f>Lines[[#This Row],[codeNat_debut]]&amp;"_"&amp;Lines[[#This Row],[tension]]</f>
        <v>BXTO5_225kV</v>
      </c>
      <c r="P34" s="17" t="str">
        <f>Lines[[#This Row],[codeNat_fin]]&amp;"_"&amp;Lines[[#This Row],[tension]]</f>
        <v>CAPEL_225kV</v>
      </c>
      <c r="Q34" s="17">
        <f>COUNTIF(Lines[[code2_debut]:[code2_fin]],"="&amp;Lines[[#This Row],[code2_debut]])</f>
        <v>6</v>
      </c>
      <c r="R34" s="17">
        <f>COUNTIF(Lines[[code2_debut]:[code2_fin]],"="&amp;Lines[[#This Row],[code2_fin]])</f>
        <v>2</v>
      </c>
      <c r="S34" s="17">
        <f>INDEX(postes_1[x],MATCH(Lines[[#This Row],[codeNat_debut]],postes_1[CODNAT],0))</f>
        <v>723589.40999999596</v>
      </c>
      <c r="T34" s="17">
        <f>INDEX(postes_1[y],MATCH(Lines[[#This Row],[codeNat_debut]],postes_1[CODNAT],0))</f>
        <v>6950589.6699999999</v>
      </c>
      <c r="U34" s="17">
        <f>INDEX(postes_1[x],MATCH(Lines[[#This Row],[codeNat_fin]],postes_1[CODNAT],0))</f>
        <v>767062.22999999695</v>
      </c>
      <c r="V34" s="17">
        <f>INDEX(postes_1[y],MATCH(Lines[[#This Row],[codeNat_fin]],postes_1[CODNAT],0))</f>
        <v>6986549.3499999996</v>
      </c>
      <c r="W34" s="17">
        <f>SQRT((Lines[[#This Row],[x_debut]]-Lines[[#This Row],[x_fin]])^2+(Lines[[#This Row],[y_debut]]-Lines[[#This Row],[y_fin]])^2)</f>
        <v>56417.946297741692</v>
      </c>
      <c r="X34" s="17">
        <v>67287</v>
      </c>
      <c r="Y34" s="18">
        <v>439</v>
      </c>
      <c r="Z34" s="18">
        <v>606</v>
      </c>
      <c r="AA34" s="18">
        <v>606</v>
      </c>
      <c r="AB34" s="18">
        <v>770</v>
      </c>
      <c r="AC34" s="18">
        <v>5.758</v>
      </c>
      <c r="AD34" s="18">
        <v>27.283999999999999</v>
      </c>
      <c r="AE34" s="18">
        <v>94.722999999999999</v>
      </c>
      <c r="AF34" s="18">
        <v>603.02300000000002</v>
      </c>
      <c r="AG34" s="21"/>
      <c r="AH34" s="21"/>
    </row>
    <row r="35" spans="1:34">
      <c r="A35" s="16" t="s">
        <v>9807</v>
      </c>
      <c r="B35" s="16" t="s">
        <v>10411</v>
      </c>
      <c r="C35" s="16">
        <f>SEARCH(" _ ",B35)</f>
        <v>21</v>
      </c>
      <c r="D35" s="16" t="str">
        <f>LEFT(B35,14)</f>
        <v>LIT 225kV NO 1</v>
      </c>
      <c r="E35" s="16" t="str">
        <f>RIGHT(LEFT(D35,9),5)</f>
        <v>225kV</v>
      </c>
      <c r="F35" s="16" t="str">
        <f>RIGHT(D35,1)</f>
        <v>1</v>
      </c>
      <c r="G35" s="16" t="str">
        <f>LEFT(RIGHT(B35,LEN(B35)-15),C35-16)</f>
        <v>GODIN</v>
      </c>
      <c r="H35" s="16" t="str">
        <f>RIGHT(B35,LEN(B35)-C35-2)</f>
        <v>ST-VICTOR</v>
      </c>
      <c r="I35" s="17">
        <f>MATCH(Lines[[#This Row],[début]],postes_1[ADR_SITE],0)</f>
        <v>2555</v>
      </c>
      <c r="J35" s="17">
        <f>MATCH(Lines[[#This Row],[fin]],postes_1[ADR_SITE],0)</f>
        <v>3112</v>
      </c>
      <c r="K35" s="17" t="str">
        <f>INDEX(postes_1[CODNAT],Lines[[#This Row],[rch_debut]])</f>
        <v>GODIN</v>
      </c>
      <c r="L35" s="17" t="str">
        <f>INDEX(postes_1[CODNAT],Lines[[#This Row],[rch_fin]])</f>
        <v>SSVIC</v>
      </c>
      <c r="M35" s="17" t="s">
        <v>3053</v>
      </c>
      <c r="N35" s="17" t="s">
        <v>2043</v>
      </c>
      <c r="O35" s="17" t="str">
        <f>Lines[[#This Row],[codeNat_debut]]&amp;"_"&amp;Lines[[#This Row],[tension]]</f>
        <v>GODIN_225kV</v>
      </c>
      <c r="P35" s="17" t="str">
        <f>Lines[[#This Row],[codeNat_fin]]&amp;"_"&amp;Lines[[#This Row],[tension]]</f>
        <v>SSVIC_225kV</v>
      </c>
      <c r="Q35" s="17">
        <f>COUNTIF(Lines[[code2_debut]:[code2_fin]],"="&amp;Lines[[#This Row],[code2_debut]])</f>
        <v>4</v>
      </c>
      <c r="R35" s="17">
        <f>COUNTIF(Lines[[code2_debut]:[code2_fin]],"="&amp;Lines[[#This Row],[code2_fin]])</f>
        <v>4</v>
      </c>
      <c r="S35" s="17">
        <f>INDEX(postes_1[x],MATCH(Lines[[#This Row],[codeNat_debut]],postes_1[CODNAT],0))</f>
        <v>638750.21000000101</v>
      </c>
      <c r="T35" s="17">
        <f>INDEX(postes_1[y],MATCH(Lines[[#This Row],[codeNat_debut]],postes_1[CODNAT],0))</f>
        <v>6382633.8099999996</v>
      </c>
      <c r="U35" s="17">
        <f>INDEX(postes_1[x],MATCH(Lines[[#This Row],[codeNat_fin]],postes_1[CODNAT],0))</f>
        <v>684319.22999999695</v>
      </c>
      <c r="V35" s="17">
        <f>INDEX(postes_1[y],MATCH(Lines[[#This Row],[codeNat_fin]],postes_1[CODNAT],0))</f>
        <v>6328045.4199999999</v>
      </c>
      <c r="W35" s="17">
        <f>SQRT((Lines[[#This Row],[x_debut]]-Lines[[#This Row],[x_fin]])^2+(Lines[[#This Row],[y_debut]]-Lines[[#This Row],[y_fin]])^2)</f>
        <v>71108.564227890951</v>
      </c>
      <c r="X35" s="17">
        <v>74374</v>
      </c>
      <c r="Y35" s="18">
        <v>442</v>
      </c>
      <c r="Z35" s="18">
        <v>511</v>
      </c>
      <c r="AA35" s="18">
        <v>511</v>
      </c>
      <c r="AB35" s="18">
        <v>577</v>
      </c>
      <c r="AC35" s="18">
        <v>11.175000000000001</v>
      </c>
      <c r="AD35" s="18">
        <v>31.341000000000001</v>
      </c>
      <c r="AE35" s="18">
        <v>99.850999999999999</v>
      </c>
      <c r="AF35" s="18">
        <v>635.66999999999996</v>
      </c>
      <c r="AG35" s="21"/>
      <c r="AH35" s="21"/>
    </row>
    <row r="36" spans="1:34">
      <c r="A36" s="16" t="s">
        <v>9497</v>
      </c>
      <c r="B36" s="16" t="s">
        <v>9498</v>
      </c>
      <c r="C36" s="16">
        <f>SEARCH(" _ ",B36)</f>
        <v>27</v>
      </c>
      <c r="D36" s="16" t="str">
        <f>LEFT(B36,14)</f>
        <v>LIT 225kV NO 1</v>
      </c>
      <c r="E36" s="16" t="str">
        <f>RIGHT(LEFT(D36,9),5)</f>
        <v>225kV</v>
      </c>
      <c r="F36" s="16" t="str">
        <f>RIGHT(D36,1)</f>
        <v>1</v>
      </c>
      <c r="G36" s="16" t="str">
        <f>LEFT(RIGHT(B36,LEN(B36)-15),C36-16)</f>
        <v>CHAMPAGNOLE</v>
      </c>
      <c r="H36" s="16" t="str">
        <f>RIGHT(B36,LEN(B36)-C36-2)</f>
        <v>PALENTE</v>
      </c>
      <c r="I36" s="17">
        <f>MATCH(Lines[[#This Row],[début]],postes_1[ADR_SITE],0)</f>
        <v>2109</v>
      </c>
      <c r="J36" s="17">
        <f>MATCH(Lines[[#This Row],[fin]],postes_1[ADR_SITE],0)</f>
        <v>2027</v>
      </c>
      <c r="K36" s="17" t="str">
        <f>INDEX(postes_1[CODNAT],Lines[[#This Row],[rch_debut]])</f>
        <v>CPNOL</v>
      </c>
      <c r="L36" s="17" t="str">
        <f>INDEX(postes_1[CODNAT],Lines[[#This Row],[rch_fin]])</f>
        <v>PALEN</v>
      </c>
      <c r="M36" s="17" t="s">
        <v>6782</v>
      </c>
      <c r="N36" s="17" t="s">
        <v>2022</v>
      </c>
      <c r="O36" s="17" t="str">
        <f>Lines[[#This Row],[codeNat_debut]]&amp;"_"&amp;Lines[[#This Row],[tension]]</f>
        <v>CPNOL_225kV</v>
      </c>
      <c r="P36" s="17" t="str">
        <f>Lines[[#This Row],[codeNat_fin]]&amp;"_"&amp;Lines[[#This Row],[tension]]</f>
        <v>PALEN_225kV</v>
      </c>
      <c r="Q36" s="17">
        <f>COUNTIF(Lines[[code2_debut]:[code2_fin]],"="&amp;Lines[[#This Row],[code2_debut]])</f>
        <v>3</v>
      </c>
      <c r="R36" s="17">
        <f>COUNTIF(Lines[[code2_debut]:[code2_fin]],"="&amp;Lines[[#This Row],[code2_fin]])</f>
        <v>3</v>
      </c>
      <c r="S36" s="17">
        <f>INDEX(postes_1[x],MATCH(Lines[[#This Row],[codeNat_debut]],postes_1[CODNAT],0))</f>
        <v>921873.39000000095</v>
      </c>
      <c r="T36" s="17">
        <f>INDEX(postes_1[y],MATCH(Lines[[#This Row],[codeNat_debut]],postes_1[CODNAT],0))</f>
        <v>6632767.5800000001</v>
      </c>
      <c r="U36" s="17">
        <f>INDEX(postes_1[x],MATCH(Lines[[#This Row],[codeNat_fin]],postes_1[CODNAT],0))</f>
        <v>930864.07999999798</v>
      </c>
      <c r="V36" s="17">
        <f>INDEX(postes_1[y],MATCH(Lines[[#This Row],[codeNat_fin]],postes_1[CODNAT],0))</f>
        <v>6689707.21</v>
      </c>
      <c r="W36" s="17">
        <f>SQRT((Lines[[#This Row],[x_debut]]-Lines[[#This Row],[x_fin]])^2+(Lines[[#This Row],[y_debut]]-Lines[[#This Row],[y_fin]])^2)</f>
        <v>57645.068923654988</v>
      </c>
      <c r="X36" s="17">
        <v>61995</v>
      </c>
      <c r="Y36" s="18">
        <v>455</v>
      </c>
      <c r="Z36" s="18">
        <v>555</v>
      </c>
      <c r="AA36" s="18">
        <v>555</v>
      </c>
      <c r="AB36" s="18">
        <v>632</v>
      </c>
      <c r="AC36" s="18">
        <v>8.1</v>
      </c>
      <c r="AD36" s="18">
        <v>27.071000000000002</v>
      </c>
      <c r="AE36" s="18">
        <v>84.617999999999995</v>
      </c>
      <c r="AF36" s="18">
        <v>538.69500000000005</v>
      </c>
      <c r="AG36" s="21"/>
      <c r="AH36" s="21"/>
    </row>
    <row r="37" spans="1:34">
      <c r="A37" s="16" t="s">
        <v>10178</v>
      </c>
      <c r="B37" s="16" t="s">
        <v>10179</v>
      </c>
      <c r="C37" s="16">
        <f>SEARCH(" _ ",B37)</f>
        <v>25</v>
      </c>
      <c r="D37" s="16" t="str">
        <f>LEFT(B37,14)</f>
        <v>LIT 225kV NO 1</v>
      </c>
      <c r="E37" s="16" t="str">
        <f>RIGHT(LEFT(D37,9),5)</f>
        <v>225kV</v>
      </c>
      <c r="F37" s="16" t="str">
        <f>RIGHT(D37,1)</f>
        <v>1</v>
      </c>
      <c r="G37" s="16" t="str">
        <f>LEFT(RIGHT(B37,LEN(B37)-15),C37-16)</f>
        <v>PONT-SEPT</v>
      </c>
      <c r="H37" s="16" t="str">
        <f>RIGHT(B37,LEN(B37)-C37-2)</f>
        <v>SAINNEVILLE</v>
      </c>
      <c r="I37" s="17">
        <f>MATCH(Lines[[#This Row],[début]],postes_1[ADR_SITE],0)</f>
        <v>1036</v>
      </c>
      <c r="J37" s="17">
        <f>MATCH(Lines[[#This Row],[fin]],postes_1[ADR_SITE],0)</f>
        <v>1049</v>
      </c>
      <c r="K37" s="17" t="str">
        <f>INDEX(postes_1[CODNAT],Lines[[#This Row],[rch_debut]])</f>
        <v>P.SEP</v>
      </c>
      <c r="L37" s="17" t="str">
        <f>INDEX(postes_1[CODNAT],Lines[[#This Row],[rch_fin]])</f>
        <v>SAINN</v>
      </c>
      <c r="M37" s="17" t="s">
        <v>6272</v>
      </c>
      <c r="N37" s="17" t="s">
        <v>1453</v>
      </c>
      <c r="O37" s="17" t="str">
        <f>Lines[[#This Row],[codeNat_debut]]&amp;"_"&amp;Lines[[#This Row],[tension]]</f>
        <v>P.SEP_225kV</v>
      </c>
      <c r="P37" s="17" t="str">
        <f>Lines[[#This Row],[codeNat_fin]]&amp;"_"&amp;Lines[[#This Row],[tension]]</f>
        <v>SAINN_225kV</v>
      </c>
      <c r="Q37" s="17">
        <f>COUNTIF(Lines[[code2_debut]:[code2_fin]],"="&amp;Lines[[#This Row],[code2_debut]])</f>
        <v>4</v>
      </c>
      <c r="R37" s="17">
        <f>COUNTIF(Lines[[code2_debut]:[code2_fin]],"="&amp;Lines[[#This Row],[code2_fin]])</f>
        <v>2</v>
      </c>
      <c r="S37" s="17">
        <f>INDEX(postes_1[x],MATCH(Lines[[#This Row],[codeNat_debut]],postes_1[CODNAT],0))</f>
        <v>495772.13000000297</v>
      </c>
      <c r="T37" s="17">
        <f>INDEX(postes_1[y],MATCH(Lines[[#This Row],[codeNat_debut]],postes_1[CODNAT],0))</f>
        <v>6936353.4699999997</v>
      </c>
      <c r="U37" s="17">
        <f>INDEX(postes_1[x],MATCH(Lines[[#This Row],[codeNat_fin]],postes_1[CODNAT],0))</f>
        <v>502749.27000000299</v>
      </c>
      <c r="V37" s="17">
        <f>INDEX(postes_1[y],MATCH(Lines[[#This Row],[codeNat_fin]],postes_1[CODNAT],0))</f>
        <v>6942591.1500000004</v>
      </c>
      <c r="W37" s="17">
        <f>SQRT((Lines[[#This Row],[x_debut]]-Lines[[#This Row],[x_fin]])^2+(Lines[[#This Row],[y_debut]]-Lines[[#This Row],[y_fin]])^2)</f>
        <v>9358.9066862539075</v>
      </c>
      <c r="X37" s="17">
        <v>11365</v>
      </c>
      <c r="Y37" s="18">
        <v>455</v>
      </c>
      <c r="Z37" s="18">
        <v>455</v>
      </c>
      <c r="AA37" s="18">
        <v>560</v>
      </c>
      <c r="AB37" s="18">
        <v>560</v>
      </c>
      <c r="AC37" s="18">
        <v>0.62</v>
      </c>
      <c r="AD37" s="18">
        <v>3.468</v>
      </c>
      <c r="AE37" s="18">
        <v>137.916</v>
      </c>
      <c r="AF37" s="18">
        <v>878.00400000000002</v>
      </c>
      <c r="AG37" s="21"/>
      <c r="AH37" s="21"/>
    </row>
    <row r="38" spans="1:34">
      <c r="A38" s="16" t="s">
        <v>10096</v>
      </c>
      <c r="B38" s="16" t="s">
        <v>10471</v>
      </c>
      <c r="C38" s="16">
        <f>SEARCH(" _ ",B38)</f>
        <v>23</v>
      </c>
      <c r="D38" s="16" t="str">
        <f>LEFT(B38,14)</f>
        <v>LIT 225kV NO 1</v>
      </c>
      <c r="E38" s="16" t="str">
        <f>RIGHT(LEFT(D38,9),5)</f>
        <v>225kV</v>
      </c>
      <c r="F38" s="16" t="str">
        <f>RIGHT(D38,1)</f>
        <v>1</v>
      </c>
      <c r="G38" s="16" t="str">
        <f>LEFT(RIGHT(B38,LEN(B38)-15),C38-16)</f>
        <v>MONTOIS</v>
      </c>
      <c r="H38" s="16" t="str">
        <f>RIGHT(B38,LEN(B38)-C38-2)</f>
        <v>ST-HUBERT</v>
      </c>
      <c r="I38" s="17">
        <f>MATCH(Lines[[#This Row],[début]],postes_1[ADR_SITE],0)</f>
        <v>2258</v>
      </c>
      <c r="J38" s="17">
        <f>MATCH(Lines[[#This Row],[fin]],postes_1[ADR_SITE],0)</f>
        <v>2431</v>
      </c>
      <c r="K38" s="17" t="str">
        <f>INDEX(postes_1[CODNAT],Lines[[#This Row],[rch_debut]])</f>
        <v>MTOIS</v>
      </c>
      <c r="L38" s="17" t="str">
        <f>INDEX(postes_1[CODNAT],Lines[[#This Row],[rch_fin]])</f>
        <v>SSHUB</v>
      </c>
      <c r="M38" s="17" t="s">
        <v>5346</v>
      </c>
      <c r="N38" s="17" t="s">
        <v>7471</v>
      </c>
      <c r="O38" s="17" t="str">
        <f>Lines[[#This Row],[codeNat_debut]]&amp;"_"&amp;Lines[[#This Row],[tension]]</f>
        <v>MTOIS_225kV</v>
      </c>
      <c r="P38" s="17" t="str">
        <f>Lines[[#This Row],[codeNat_fin]]&amp;"_"&amp;Lines[[#This Row],[tension]]</f>
        <v>SSHUB_225kV</v>
      </c>
      <c r="Q38" s="17">
        <f>COUNTIF(Lines[[code2_debut]:[code2_fin]],"="&amp;Lines[[#This Row],[code2_debut]])</f>
        <v>2</v>
      </c>
      <c r="R38" s="17">
        <f>COUNTIF(Lines[[code2_debut]:[code2_fin]],"="&amp;Lines[[#This Row],[code2_fin]])</f>
        <v>2</v>
      </c>
      <c r="S38" s="17">
        <f>INDEX(postes_1[x],MATCH(Lines[[#This Row],[codeNat_debut]],postes_1[CODNAT],0))</f>
        <v>919361.18</v>
      </c>
      <c r="T38" s="17">
        <f>INDEX(postes_1[y],MATCH(Lines[[#This Row],[codeNat_debut]],postes_1[CODNAT],0))</f>
        <v>6905685.2000000002</v>
      </c>
      <c r="U38" s="17">
        <f>INDEX(postes_1[x],MATCH(Lines[[#This Row],[codeNat_fin]],postes_1[CODNAT],0))</f>
        <v>927853.53999999899</v>
      </c>
      <c r="V38" s="17">
        <f>INDEX(postes_1[y],MATCH(Lines[[#This Row],[codeNat_fin]],postes_1[CODNAT],0))</f>
        <v>6915705.6600000001</v>
      </c>
      <c r="W38" s="17">
        <f>SQRT((Lines[[#This Row],[x_debut]]-Lines[[#This Row],[x_fin]])^2+(Lines[[#This Row],[y_debut]]-Lines[[#This Row],[y_fin]])^2)</f>
        <v>13135.059839269146</v>
      </c>
      <c r="X38" s="17">
        <v>14580</v>
      </c>
      <c r="Y38" s="18">
        <v>456</v>
      </c>
      <c r="Z38" s="18">
        <v>556</v>
      </c>
      <c r="AA38" s="18">
        <v>556</v>
      </c>
      <c r="AB38" s="18">
        <v>634</v>
      </c>
      <c r="AC38" s="18">
        <v>1.92</v>
      </c>
      <c r="AD38" s="18">
        <v>6.1870000000000003</v>
      </c>
      <c r="AE38" s="18">
        <v>19.649999999999999</v>
      </c>
      <c r="AF38" s="18">
        <v>125.09699999999999</v>
      </c>
      <c r="AG38" s="21"/>
      <c r="AH38" s="21"/>
    </row>
    <row r="39" spans="1:34">
      <c r="A39" s="16" t="s">
        <v>9722</v>
      </c>
      <c r="B39" s="16" t="s">
        <v>9723</v>
      </c>
      <c r="C39" s="16">
        <f>SEARCH(" _ ",B39)</f>
        <v>27</v>
      </c>
      <c r="D39" s="16" t="str">
        <f>LEFT(B39,14)</f>
        <v>LIT 225kV NO 2</v>
      </c>
      <c r="E39" s="16" t="str">
        <f>RIGHT(LEFT(D39,9),5)</f>
        <v>225kV</v>
      </c>
      <c r="F39" s="16" t="str">
        <f>RIGHT(D39,1)</f>
        <v>2</v>
      </c>
      <c r="G39" s="16" t="str">
        <f>LEFT(RIGHT(B39,LEN(B39)-15),C39-16)</f>
        <v>GIVORS-BANS</v>
      </c>
      <c r="H39" s="16" t="str">
        <f>RIGHT(B39,LEN(B39)-C39-2)</f>
        <v>GIVORS</v>
      </c>
      <c r="I39" s="17">
        <f>MATCH(Lines[[#This Row],[début]],postes_1[ADR_SITE],0)</f>
        <v>2230</v>
      </c>
      <c r="J39" s="17">
        <f>MATCH(Lines[[#This Row],[fin]],postes_1[ADR_SITE],0)</f>
        <v>2236</v>
      </c>
      <c r="K39" s="17" t="str">
        <f>INDEX(postes_1[CODNAT],Lines[[#This Row],[rch_debut]])</f>
        <v>G.BAN</v>
      </c>
      <c r="L39" s="17" t="str">
        <f>INDEX(postes_1[CODNAT],Lines[[#This Row],[rch_fin]])</f>
        <v>GIVOR</v>
      </c>
      <c r="M39" s="17" t="s">
        <v>5560</v>
      </c>
      <c r="N39" s="17" t="s">
        <v>5163</v>
      </c>
      <c r="O39" s="17" t="str">
        <f>Lines[[#This Row],[codeNat_debut]]&amp;"_"&amp;Lines[[#This Row],[tension]]</f>
        <v>G.BAN_225kV</v>
      </c>
      <c r="P39" s="17" t="str">
        <f>Lines[[#This Row],[codeNat_fin]]&amp;"_"&amp;Lines[[#This Row],[tension]]</f>
        <v>GIVOR_225kV</v>
      </c>
      <c r="Q39" s="17">
        <f>COUNTIF(Lines[[code2_debut]:[code2_fin]],"="&amp;Lines[[#This Row],[code2_debut]])</f>
        <v>3</v>
      </c>
      <c r="R39" s="17">
        <f>COUNTIF(Lines[[code2_debut]:[code2_fin]],"="&amp;Lines[[#This Row],[code2_fin]])</f>
        <v>8</v>
      </c>
      <c r="S39" s="17">
        <f>INDEX(postes_1[x],MATCH(Lines[[#This Row],[codeNat_debut]],postes_1[CODNAT],0))</f>
        <v>838929.60999999905</v>
      </c>
      <c r="T39" s="17">
        <f>INDEX(postes_1[y],MATCH(Lines[[#This Row],[codeNat_debut]],postes_1[CODNAT],0))</f>
        <v>6498946.9199999999</v>
      </c>
      <c r="U39" s="17">
        <f>INDEX(postes_1[x],MATCH(Lines[[#This Row],[codeNat_fin]],postes_1[CODNAT],0))</f>
        <v>839375.89999999898</v>
      </c>
      <c r="V39" s="17">
        <f>INDEX(postes_1[y],MATCH(Lines[[#This Row],[codeNat_fin]],postes_1[CODNAT],0))</f>
        <v>6498524.7300000004</v>
      </c>
      <c r="W39" s="17">
        <f>SQRT((Lines[[#This Row],[x_debut]]-Lines[[#This Row],[x_fin]])^2+(Lines[[#This Row],[y_debut]]-Lines[[#This Row],[y_fin]])^2)</f>
        <v>614.34449635321789</v>
      </c>
      <c r="X39" s="17">
        <v>500</v>
      </c>
      <c r="Y39" s="18">
        <v>468</v>
      </c>
      <c r="Z39" s="18">
        <v>722</v>
      </c>
      <c r="AA39" s="18">
        <v>722</v>
      </c>
      <c r="AB39" s="18">
        <v>899</v>
      </c>
      <c r="AC39" s="18">
        <v>0.03</v>
      </c>
      <c r="AD39" s="18">
        <v>0.2</v>
      </c>
      <c r="AE39" s="18">
        <v>0</v>
      </c>
      <c r="AF39" s="19" t="s">
        <v>8819</v>
      </c>
      <c r="AG39" s="21"/>
      <c r="AH39" s="21"/>
    </row>
    <row r="40" spans="1:34">
      <c r="A40" s="16" t="s">
        <v>9724</v>
      </c>
      <c r="B40" s="16" t="s">
        <v>9725</v>
      </c>
      <c r="C40" s="16">
        <f>SEARCH(" _ ",B40)</f>
        <v>27</v>
      </c>
      <c r="D40" s="16" t="str">
        <f>LEFT(B40,14)</f>
        <v>LIT 225kV NO 3</v>
      </c>
      <c r="E40" s="16" t="str">
        <f>RIGHT(LEFT(D40,9),5)</f>
        <v>225kV</v>
      </c>
      <c r="F40" s="16" t="str">
        <f>RIGHT(D40,1)</f>
        <v>3</v>
      </c>
      <c r="G40" s="16" t="str">
        <f>LEFT(RIGHT(B40,LEN(B40)-15),C40-16)</f>
        <v>GIVORS-BANS</v>
      </c>
      <c r="H40" s="16" t="str">
        <f>RIGHT(B40,LEN(B40)-C40-2)</f>
        <v>GIVORS</v>
      </c>
      <c r="I40" s="17">
        <f>MATCH(Lines[[#This Row],[début]],postes_1[ADR_SITE],0)</f>
        <v>2230</v>
      </c>
      <c r="J40" s="17">
        <f>MATCH(Lines[[#This Row],[fin]],postes_1[ADR_SITE],0)</f>
        <v>2236</v>
      </c>
      <c r="K40" s="17" t="str">
        <f>INDEX(postes_1[CODNAT],Lines[[#This Row],[rch_debut]])</f>
        <v>G.BAN</v>
      </c>
      <c r="L40" s="17" t="str">
        <f>INDEX(postes_1[CODNAT],Lines[[#This Row],[rch_fin]])</f>
        <v>GIVOR</v>
      </c>
      <c r="M40" s="17" t="s">
        <v>5560</v>
      </c>
      <c r="N40" s="17" t="s">
        <v>5163</v>
      </c>
      <c r="O40" s="17" t="str">
        <f>Lines[[#This Row],[codeNat_debut]]&amp;"_"&amp;Lines[[#This Row],[tension]]</f>
        <v>G.BAN_225kV</v>
      </c>
      <c r="P40" s="17" t="str">
        <f>Lines[[#This Row],[codeNat_fin]]&amp;"_"&amp;Lines[[#This Row],[tension]]</f>
        <v>GIVOR_225kV</v>
      </c>
      <c r="Q40" s="17">
        <f>COUNTIF(Lines[[code2_debut]:[code2_fin]],"="&amp;Lines[[#This Row],[code2_debut]])</f>
        <v>3</v>
      </c>
      <c r="R40" s="17">
        <f>COUNTIF(Lines[[code2_debut]:[code2_fin]],"="&amp;Lines[[#This Row],[code2_fin]])</f>
        <v>8</v>
      </c>
      <c r="S40" s="17">
        <f>INDEX(postes_1[x],MATCH(Lines[[#This Row],[codeNat_debut]],postes_1[CODNAT],0))</f>
        <v>838929.60999999905</v>
      </c>
      <c r="T40" s="17">
        <f>INDEX(postes_1[y],MATCH(Lines[[#This Row],[codeNat_debut]],postes_1[CODNAT],0))</f>
        <v>6498946.9199999999</v>
      </c>
      <c r="U40" s="17">
        <f>INDEX(postes_1[x],MATCH(Lines[[#This Row],[codeNat_fin]],postes_1[CODNAT],0))</f>
        <v>839375.89999999898</v>
      </c>
      <c r="V40" s="17">
        <f>INDEX(postes_1[y],MATCH(Lines[[#This Row],[codeNat_fin]],postes_1[CODNAT],0))</f>
        <v>6498524.7300000004</v>
      </c>
      <c r="W40" s="17">
        <f>SQRT((Lines[[#This Row],[x_debut]]-Lines[[#This Row],[x_fin]])^2+(Lines[[#This Row],[y_debut]]-Lines[[#This Row],[y_fin]])^2)</f>
        <v>614.34449635321789</v>
      </c>
      <c r="X40" s="17">
        <v>465</v>
      </c>
      <c r="Y40" s="18">
        <v>468</v>
      </c>
      <c r="Z40" s="18">
        <v>722</v>
      </c>
      <c r="AA40" s="18">
        <v>722</v>
      </c>
      <c r="AB40" s="18">
        <v>899</v>
      </c>
      <c r="AC40" s="18">
        <v>0.03</v>
      </c>
      <c r="AD40" s="18">
        <v>0.23</v>
      </c>
      <c r="AE40" s="18">
        <v>1</v>
      </c>
      <c r="AF40" s="19" t="s">
        <v>8819</v>
      </c>
      <c r="AG40" s="21"/>
      <c r="AH40" s="21"/>
    </row>
    <row r="41" spans="1:34">
      <c r="A41" s="16" t="s">
        <v>9785</v>
      </c>
      <c r="B41" s="16" t="s">
        <v>9786</v>
      </c>
      <c r="C41" s="16">
        <f>SEARCH(" _ ",B41)</f>
        <v>31</v>
      </c>
      <c r="D41" s="16" t="str">
        <f>LEFT(B41,14)</f>
        <v>LIT 225kV NO 1</v>
      </c>
      <c r="E41" s="16" t="str">
        <f>RIGHT(LEFT(D41,9),5)</f>
        <v>225kV</v>
      </c>
      <c r="F41" s="16" t="str">
        <f>RIGHT(D41,1)</f>
        <v>1</v>
      </c>
      <c r="G41" s="16" t="str">
        <f>LEFT(RIGHT(B41,LEN(B41)-15),C41-16)</f>
        <v>GENISSIAT-POSTE</v>
      </c>
      <c r="H41" s="16" t="str">
        <f>RIGHT(B41,LEN(B41)-C41-2)</f>
        <v>SERRIERES</v>
      </c>
      <c r="I41" s="17">
        <f>MATCH(Lines[[#This Row],[début]],postes_1[ADR_SITE],0)</f>
        <v>2496</v>
      </c>
      <c r="J41" s="17">
        <f>MATCH(Lines[[#This Row],[fin]],postes_1[ADR_SITE],0)</f>
        <v>2611</v>
      </c>
      <c r="K41" s="17" t="str">
        <f>INDEX(postes_1[CODNAT],Lines[[#This Row],[rch_debut]])</f>
        <v>GEN.P</v>
      </c>
      <c r="L41" s="17" t="str">
        <f>INDEX(postes_1[CODNAT],Lines[[#This Row],[rch_fin]])</f>
        <v>SERRI</v>
      </c>
      <c r="M41" s="17" t="s">
        <v>7838</v>
      </c>
      <c r="N41" s="17" t="s">
        <v>2802</v>
      </c>
      <c r="O41" s="17" t="str">
        <f>Lines[[#This Row],[codeNat_debut]]&amp;"_"&amp;Lines[[#This Row],[tension]]</f>
        <v>GEN.P_225kV</v>
      </c>
      <c r="P41" s="17" t="str">
        <f>Lines[[#This Row],[codeNat_fin]]&amp;"_"&amp;Lines[[#This Row],[tension]]</f>
        <v>SERRI_225kV</v>
      </c>
      <c r="Q41" s="17">
        <f>COUNTIF(Lines[[code2_debut]:[code2_fin]],"="&amp;Lines[[#This Row],[code2_debut]])</f>
        <v>8</v>
      </c>
      <c r="R41" s="17">
        <f>COUNTIF(Lines[[code2_debut]:[code2_fin]],"="&amp;Lines[[#This Row],[code2_fin]])</f>
        <v>2</v>
      </c>
      <c r="S41" s="17">
        <f>INDEX(postes_1[x],MATCH(Lines[[#This Row],[codeNat_debut]],postes_1[CODNAT],0))</f>
        <v>916717.14999999898</v>
      </c>
      <c r="T41" s="17">
        <f>INDEX(postes_1[y],MATCH(Lines[[#This Row],[codeNat_debut]],postes_1[CODNAT],0))</f>
        <v>6554356.2699999996</v>
      </c>
      <c r="U41" s="17">
        <f>INDEX(postes_1[x],MATCH(Lines[[#This Row],[codeNat_fin]],postes_1[CODNAT],0))</f>
        <v>920331.22999999695</v>
      </c>
      <c r="V41" s="17">
        <f>INDEX(postes_1[y],MATCH(Lines[[#This Row],[codeNat_fin]],postes_1[CODNAT],0))</f>
        <v>6535915.1399999997</v>
      </c>
      <c r="W41" s="17">
        <f>SQRT((Lines[[#This Row],[x_debut]]-Lines[[#This Row],[x_fin]])^2+(Lines[[#This Row],[y_debut]]-Lines[[#This Row],[y_fin]])^2)</f>
        <v>18791.935768389623</v>
      </c>
      <c r="X41" s="17">
        <v>20269</v>
      </c>
      <c r="Y41" s="18">
        <v>477</v>
      </c>
      <c r="Z41" s="18">
        <v>566</v>
      </c>
      <c r="AA41" s="18">
        <v>566</v>
      </c>
      <c r="AB41" s="18">
        <v>642</v>
      </c>
      <c r="AC41" s="18">
        <v>1.98</v>
      </c>
      <c r="AD41" s="18">
        <v>8.5</v>
      </c>
      <c r="AE41" s="18">
        <v>28</v>
      </c>
      <c r="AF41" s="19" t="s">
        <v>8819</v>
      </c>
      <c r="AG41" s="21"/>
      <c r="AH41" s="21"/>
    </row>
    <row r="42" spans="1:34">
      <c r="A42" s="16" t="s">
        <v>10207</v>
      </c>
      <c r="B42" s="16" t="s">
        <v>10208</v>
      </c>
      <c r="C42" s="16">
        <f>SEARCH(" _ ",B42)</f>
        <v>25</v>
      </c>
      <c r="D42" s="16" t="str">
        <f>LEFT(B42,14)</f>
        <v>LIT 225kV NO 1</v>
      </c>
      <c r="E42" s="16" t="str">
        <f>RIGHT(LEFT(D42,9),5)</f>
        <v>225kV</v>
      </c>
      <c r="F42" s="16" t="str">
        <f>RIGHT(D42,1)</f>
        <v>1</v>
      </c>
      <c r="G42" s="16" t="str">
        <f>LEFT(RIGHT(B42,LEN(B42)-15),C42-16)</f>
        <v>PLAISANCE</v>
      </c>
      <c r="H42" s="16" t="str">
        <f>RIGHT(B42,LEN(B42)-C42-2)</f>
        <v>ROMAINVILLE</v>
      </c>
      <c r="I42" s="17">
        <f>MATCH(Lines[[#This Row],[début]],postes_1[ADR_SITE],0)</f>
        <v>454</v>
      </c>
      <c r="J42" s="17">
        <f>MATCH(Lines[[#This Row],[fin]],postes_1[ADR_SITE],0)</f>
        <v>462</v>
      </c>
      <c r="K42" s="17" t="str">
        <f>INDEX(postes_1[CODNAT],Lines[[#This Row],[rch_debut]])</f>
        <v>PLAIS</v>
      </c>
      <c r="L42" s="17" t="str">
        <f>INDEX(postes_1[CODNAT],Lines[[#This Row],[rch_fin]])</f>
        <v>ROMAI</v>
      </c>
      <c r="M42" s="17" t="s">
        <v>6518</v>
      </c>
      <c r="N42" s="17" t="s">
        <v>7925</v>
      </c>
      <c r="O42" s="17" t="str">
        <f>Lines[[#This Row],[codeNat_debut]]&amp;"_"&amp;Lines[[#This Row],[tension]]</f>
        <v>PLAIS_225kV</v>
      </c>
      <c r="P42" s="17" t="str">
        <f>Lines[[#This Row],[codeNat_fin]]&amp;"_"&amp;Lines[[#This Row],[tension]]</f>
        <v>ROMAI_225kV</v>
      </c>
      <c r="Q42" s="17">
        <f>COUNTIF(Lines[[code2_debut]:[code2_fin]],"="&amp;Lines[[#This Row],[code2_debut]])</f>
        <v>1</v>
      </c>
      <c r="R42" s="17">
        <f>COUNTIF(Lines[[code2_debut]:[code2_fin]],"="&amp;Lines[[#This Row],[code2_fin]])</f>
        <v>4</v>
      </c>
      <c r="S42" s="17">
        <f>INDEX(postes_1[x],MATCH(Lines[[#This Row],[codeNat_debut]],postes_1[CODNAT],0))</f>
        <v>664686.97999999695</v>
      </c>
      <c r="T42" s="17">
        <f>INDEX(postes_1[y],MATCH(Lines[[#This Row],[codeNat_debut]],postes_1[CODNAT],0))</f>
        <v>6862924.5899999999</v>
      </c>
      <c r="U42" s="17">
        <f>INDEX(postes_1[x],MATCH(Lines[[#This Row],[codeNat_fin]],postes_1[CODNAT],0))</f>
        <v>658743.88000000303</v>
      </c>
      <c r="V42" s="17">
        <f>INDEX(postes_1[y],MATCH(Lines[[#This Row],[codeNat_fin]],postes_1[CODNAT],0))</f>
        <v>6866230.7400000002</v>
      </c>
      <c r="W42" s="17">
        <f>SQRT((Lines[[#This Row],[x_debut]]-Lines[[#This Row],[x_fin]])^2+(Lines[[#This Row],[y_debut]]-Lines[[#This Row],[y_fin]])^2)</f>
        <v>6800.8135860667608</v>
      </c>
      <c r="X42" s="17">
        <v>7921</v>
      </c>
      <c r="Y42" s="18">
        <v>480</v>
      </c>
      <c r="Z42" s="18">
        <v>480</v>
      </c>
      <c r="AA42" s="18">
        <v>835</v>
      </c>
      <c r="AB42" s="18">
        <v>835</v>
      </c>
      <c r="AC42" s="18">
        <v>0.39300000000000002</v>
      </c>
      <c r="AD42" s="18">
        <v>2.335</v>
      </c>
      <c r="AE42" s="18">
        <v>171.89500000000001</v>
      </c>
      <c r="AF42" s="18">
        <v>1094.318</v>
      </c>
      <c r="AG42" s="21"/>
      <c r="AH42" s="21"/>
    </row>
    <row r="43" spans="1:34">
      <c r="A43" s="16" t="s">
        <v>10262</v>
      </c>
      <c r="B43" s="16" t="s">
        <v>10263</v>
      </c>
      <c r="C43" s="16">
        <f>SEARCH(" _ ",B43)</f>
        <v>27</v>
      </c>
      <c r="D43" s="16" t="str">
        <f>LEFT(B43,14)</f>
        <v>LIT 225kV NO 1</v>
      </c>
      <c r="E43" s="16" t="str">
        <f>RIGHT(LEFT(D43,9),5)</f>
        <v>225kV</v>
      </c>
      <c r="F43" s="16" t="str">
        <f>RIGHT(D43,1)</f>
        <v>1</v>
      </c>
      <c r="G43" s="16" t="str">
        <f>LEFT(RIGHT(B43,LEN(B43)-15),C43-16)</f>
        <v>ROMAINVILLE</v>
      </c>
      <c r="H43" s="16" t="str">
        <f>RIGHT(B43,LEN(B43)-C43-2)</f>
        <v>VILLEVAUDE</v>
      </c>
      <c r="I43" s="17">
        <f>MATCH(Lines[[#This Row],[début]],postes_1[ADR_SITE],0)</f>
        <v>462</v>
      </c>
      <c r="J43" s="17">
        <f>MATCH(Lines[[#This Row],[fin]],postes_1[ADR_SITE],0)</f>
        <v>521</v>
      </c>
      <c r="K43" s="17" t="str">
        <f>INDEX(postes_1[CODNAT],Lines[[#This Row],[rch_debut]])</f>
        <v>ROMAI</v>
      </c>
      <c r="L43" s="17" t="str">
        <f>INDEX(postes_1[CODNAT],Lines[[#This Row],[rch_fin]])</f>
        <v>VLEVA</v>
      </c>
      <c r="M43" s="17" t="s">
        <v>7925</v>
      </c>
      <c r="N43" s="17" t="s">
        <v>3312</v>
      </c>
      <c r="O43" s="17" t="str">
        <f>Lines[[#This Row],[codeNat_debut]]&amp;"_"&amp;Lines[[#This Row],[tension]]</f>
        <v>ROMAI_225kV</v>
      </c>
      <c r="P43" s="17" t="str">
        <f>Lines[[#This Row],[codeNat_fin]]&amp;"_"&amp;Lines[[#This Row],[tension]]</f>
        <v>VLEVA_225kV</v>
      </c>
      <c r="Q43" s="17">
        <f>COUNTIF(Lines[[code2_debut]:[code2_fin]],"="&amp;Lines[[#This Row],[code2_debut]])</f>
        <v>4</v>
      </c>
      <c r="R43" s="17">
        <f>COUNTIF(Lines[[code2_debut]:[code2_fin]],"="&amp;Lines[[#This Row],[code2_fin]])</f>
        <v>4</v>
      </c>
      <c r="S43" s="17">
        <f>INDEX(postes_1[x],MATCH(Lines[[#This Row],[codeNat_debut]],postes_1[CODNAT],0))</f>
        <v>658743.88000000303</v>
      </c>
      <c r="T43" s="17">
        <f>INDEX(postes_1[y],MATCH(Lines[[#This Row],[codeNat_debut]],postes_1[CODNAT],0))</f>
        <v>6866230.7400000002</v>
      </c>
      <c r="U43" s="17">
        <f>INDEX(postes_1[x],MATCH(Lines[[#This Row],[codeNat_fin]],postes_1[CODNAT],0))</f>
        <v>675266.82</v>
      </c>
      <c r="V43" s="17">
        <f>INDEX(postes_1[y],MATCH(Lines[[#This Row],[codeNat_fin]],postes_1[CODNAT],0))</f>
        <v>6867147.4199999999</v>
      </c>
      <c r="W43" s="17">
        <f>SQRT((Lines[[#This Row],[x_debut]]-Lines[[#This Row],[x_fin]])^2+(Lines[[#This Row],[y_debut]]-Lines[[#This Row],[y_fin]])^2)</f>
        <v>16548.348813881632</v>
      </c>
      <c r="X43" s="17">
        <v>20202</v>
      </c>
      <c r="Y43" s="18">
        <v>480</v>
      </c>
      <c r="Z43" s="18">
        <v>480</v>
      </c>
      <c r="AA43" s="18">
        <v>782</v>
      </c>
      <c r="AB43" s="18">
        <v>835</v>
      </c>
      <c r="AC43" s="18">
        <v>1.3939999999999999</v>
      </c>
      <c r="AD43" s="18">
        <v>7.1840000000000002</v>
      </c>
      <c r="AE43" s="18">
        <v>184.86500000000001</v>
      </c>
      <c r="AF43" s="18">
        <v>1176.8900000000001</v>
      </c>
      <c r="AG43" s="21"/>
      <c r="AH43" s="21"/>
    </row>
    <row r="44" spans="1:34">
      <c r="A44" s="16" t="s">
        <v>10264</v>
      </c>
      <c r="B44" s="16" t="s">
        <v>10265</v>
      </c>
      <c r="C44" s="16">
        <f>SEARCH(" _ ",B44)</f>
        <v>27</v>
      </c>
      <c r="D44" s="16" t="str">
        <f>LEFT(B44,14)</f>
        <v>LIT 225kV NO 2</v>
      </c>
      <c r="E44" s="16" t="str">
        <f>RIGHT(LEFT(D44,9),5)</f>
        <v>225kV</v>
      </c>
      <c r="F44" s="16" t="str">
        <f>RIGHT(D44,1)</f>
        <v>2</v>
      </c>
      <c r="G44" s="16" t="str">
        <f>LEFT(RIGHT(B44,LEN(B44)-15),C44-16)</f>
        <v>ROMAINVILLE</v>
      </c>
      <c r="H44" s="16" t="str">
        <f>RIGHT(B44,LEN(B44)-C44-2)</f>
        <v>VILLEVAUDE</v>
      </c>
      <c r="I44" s="17">
        <f>MATCH(Lines[[#This Row],[début]],postes_1[ADR_SITE],0)</f>
        <v>462</v>
      </c>
      <c r="J44" s="17">
        <f>MATCH(Lines[[#This Row],[fin]],postes_1[ADR_SITE],0)</f>
        <v>521</v>
      </c>
      <c r="K44" s="17" t="str">
        <f>INDEX(postes_1[CODNAT],Lines[[#This Row],[rch_debut]])</f>
        <v>ROMAI</v>
      </c>
      <c r="L44" s="17" t="str">
        <f>INDEX(postes_1[CODNAT],Lines[[#This Row],[rch_fin]])</f>
        <v>VLEVA</v>
      </c>
      <c r="M44" s="17" t="s">
        <v>7925</v>
      </c>
      <c r="N44" s="17" t="s">
        <v>3312</v>
      </c>
      <c r="O44" s="17" t="str">
        <f>Lines[[#This Row],[codeNat_debut]]&amp;"_"&amp;Lines[[#This Row],[tension]]</f>
        <v>ROMAI_225kV</v>
      </c>
      <c r="P44" s="17" t="str">
        <f>Lines[[#This Row],[codeNat_fin]]&amp;"_"&amp;Lines[[#This Row],[tension]]</f>
        <v>VLEVA_225kV</v>
      </c>
      <c r="Q44" s="17">
        <f>COUNTIF(Lines[[code2_debut]:[code2_fin]],"="&amp;Lines[[#This Row],[code2_debut]])</f>
        <v>4</v>
      </c>
      <c r="R44" s="17">
        <f>COUNTIF(Lines[[code2_debut]:[code2_fin]],"="&amp;Lines[[#This Row],[code2_fin]])</f>
        <v>4</v>
      </c>
      <c r="S44" s="17">
        <f>INDEX(postes_1[x],MATCH(Lines[[#This Row],[codeNat_debut]],postes_1[CODNAT],0))</f>
        <v>658743.88000000303</v>
      </c>
      <c r="T44" s="17">
        <f>INDEX(postes_1[y],MATCH(Lines[[#This Row],[codeNat_debut]],postes_1[CODNAT],0))</f>
        <v>6866230.7400000002</v>
      </c>
      <c r="U44" s="17">
        <f>INDEX(postes_1[x],MATCH(Lines[[#This Row],[codeNat_fin]],postes_1[CODNAT],0))</f>
        <v>675266.82</v>
      </c>
      <c r="V44" s="17">
        <f>INDEX(postes_1[y],MATCH(Lines[[#This Row],[codeNat_fin]],postes_1[CODNAT],0))</f>
        <v>6867147.4199999999</v>
      </c>
      <c r="W44" s="17">
        <f>SQRT((Lines[[#This Row],[x_debut]]-Lines[[#This Row],[x_fin]])^2+(Lines[[#This Row],[y_debut]]-Lines[[#This Row],[y_fin]])^2)</f>
        <v>16548.348813881632</v>
      </c>
      <c r="X44" s="17">
        <v>19154</v>
      </c>
      <c r="Y44" s="18">
        <v>480</v>
      </c>
      <c r="Z44" s="18">
        <v>480</v>
      </c>
      <c r="AA44" s="18">
        <v>835</v>
      </c>
      <c r="AB44" s="18">
        <v>835</v>
      </c>
      <c r="AC44" s="18">
        <v>1.252</v>
      </c>
      <c r="AD44" s="18">
        <v>6.9980000000000002</v>
      </c>
      <c r="AE44" s="18">
        <v>173.61199999999999</v>
      </c>
      <c r="AF44" s="18">
        <v>1105.248</v>
      </c>
      <c r="AG44" s="21"/>
      <c r="AH44" s="21"/>
    </row>
    <row r="45" spans="1:34">
      <c r="A45" s="16" t="s">
        <v>9154</v>
      </c>
      <c r="B45" s="16" t="s">
        <v>10460</v>
      </c>
      <c r="C45" s="16">
        <f>SEARCH(" _ ",B45)</f>
        <v>26</v>
      </c>
      <c r="D45" s="16" t="str">
        <f>LEFT(B45,14)</f>
        <v>LIT 225kV NO 1</v>
      </c>
      <c r="E45" s="16" t="str">
        <f>RIGHT(LEFT(D45,9),5)</f>
        <v>225kV</v>
      </c>
      <c r="F45" s="16" t="str">
        <f>RIGHT(D45,1)</f>
        <v>1</v>
      </c>
      <c r="G45" s="16" t="str">
        <f>LEFT(RIGHT(B45,LEN(B45)-15),C45-16)</f>
        <v>BEAUREGARD</v>
      </c>
      <c r="H45" s="16" t="str">
        <f>RIGHT(B45,LEN(B45)-C45-2)</f>
        <v>CHAINGY</v>
      </c>
      <c r="I45" s="17">
        <f>MATCH(Lines[[#This Row],[début]],postes_1[ADR_SITE],0)</f>
        <v>1774</v>
      </c>
      <c r="J45" s="17">
        <f>MATCH(Lines[[#This Row],[fin]],postes_1[ADR_SITE],0)</f>
        <v>1</v>
      </c>
      <c r="K45" s="17" t="str">
        <f>INDEX(postes_1[CODNAT],Lines[[#This Row],[rch_debut]])</f>
        <v>BXREG</v>
      </c>
      <c r="L45" s="17" t="str">
        <f>INDEX(postes_1[CODNAT],Lines[[#This Row],[rch_fin]])</f>
        <v>CHAIN</v>
      </c>
      <c r="M45" s="17" t="s">
        <v>6715</v>
      </c>
      <c r="N45" s="17" t="s">
        <v>3628</v>
      </c>
      <c r="O45" s="17" t="str">
        <f>Lines[[#This Row],[codeNat_debut]]&amp;"_"&amp;Lines[[#This Row],[tension]]</f>
        <v>CHAFA_225kV</v>
      </c>
      <c r="P45" s="17" t="str">
        <f>Lines[[#This Row],[codeNat_fin]]&amp;"_"&amp;Lines[[#This Row],[tension]]</f>
        <v>CHAIN_225kV</v>
      </c>
      <c r="Q45" s="17">
        <f>COUNTIF(Lines[[code2_debut]:[code2_fin]],"="&amp;Lines[[#This Row],[code2_debut]])</f>
        <v>1</v>
      </c>
      <c r="R45" s="17">
        <f>COUNTIF(Lines[[code2_debut]:[code2_fin]],"="&amp;Lines[[#This Row],[code2_fin]])</f>
        <v>4</v>
      </c>
      <c r="S45" s="17">
        <f>INDEX(postes_1[x],MATCH(Lines[[#This Row],[codeNat_debut]],postes_1[CODNAT],0))</f>
        <v>601275.11999999697</v>
      </c>
      <c r="T45" s="17">
        <f>INDEX(postes_1[y],MATCH(Lines[[#This Row],[codeNat_debut]],postes_1[CODNAT],0))</f>
        <v>6748551.7000000002</v>
      </c>
      <c r="U45" s="17">
        <f>INDEX(postes_1[x],MATCH(Lines[[#This Row],[codeNat_fin]],postes_1[CODNAT],0))</f>
        <v>610469.28999999899</v>
      </c>
      <c r="V45" s="17">
        <f>INDEX(postes_1[y],MATCH(Lines[[#This Row],[codeNat_fin]],postes_1[CODNAT],0))</f>
        <v>6753462.3499999996</v>
      </c>
      <c r="W45" s="17">
        <f>SQRT((Lines[[#This Row],[x_debut]]-Lines[[#This Row],[x_fin]])^2+(Lines[[#This Row],[y_debut]]-Lines[[#This Row],[y_fin]])^2)</f>
        <v>10423.39893755543</v>
      </c>
      <c r="X45" s="17">
        <v>20498</v>
      </c>
      <c r="Y45" s="18">
        <v>483</v>
      </c>
      <c r="Z45" s="18">
        <v>675</v>
      </c>
      <c r="AA45" s="18">
        <v>675</v>
      </c>
      <c r="AB45" s="18">
        <v>786</v>
      </c>
      <c r="AC45" s="18">
        <v>1.7849999999999999</v>
      </c>
      <c r="AD45" s="18">
        <v>8.5150000000000006</v>
      </c>
      <c r="AE45" s="18">
        <v>27.739000000000001</v>
      </c>
      <c r="AF45" s="18">
        <v>176.59200000000001</v>
      </c>
      <c r="AG45" s="21"/>
      <c r="AH45" s="21"/>
    </row>
    <row r="46" spans="1:34">
      <c r="A46" s="16" t="s">
        <v>10033</v>
      </c>
      <c r="B46" s="16" t="s">
        <v>10034</v>
      </c>
      <c r="C46" s="16">
        <f>SEARCH(" _ ",B46)</f>
        <v>28</v>
      </c>
      <c r="D46" s="16" t="str">
        <f>LEFT(B46,14)</f>
        <v>LIT 225kV NO 1</v>
      </c>
      <c r="E46" s="16" t="str">
        <f>RIGHT(LEFT(D46,9),5)</f>
        <v>225kV</v>
      </c>
      <c r="F46" s="16" t="str">
        <f>RIGHT(D46,1)</f>
        <v>1</v>
      </c>
      <c r="G46" s="16" t="str">
        <f>LEFT(RIGHT(B46,LEN(B46)-15),C46-16)</f>
        <v>MAUGES (LES)</v>
      </c>
      <c r="H46" s="16" t="str">
        <f>RIGHT(B46,LEN(B46)-C46-2)</f>
        <v>VERTOU</v>
      </c>
      <c r="I46" s="17">
        <f>MATCH(Lines[[#This Row],[début]],postes_1[ADR_SITE],0)</f>
        <v>1046</v>
      </c>
      <c r="J46" s="17">
        <f>MATCH(Lines[[#This Row],[fin]],postes_1[ADR_SITE],0)</f>
        <v>1368</v>
      </c>
      <c r="K46" s="17" t="str">
        <f>INDEX(postes_1[CODNAT],Lines[[#This Row],[rch_debut]])</f>
        <v>MAUGE</v>
      </c>
      <c r="L46" s="17" t="str">
        <f>INDEX(postes_1[CODNAT],Lines[[#This Row],[rch_fin]])</f>
        <v>VERTO</v>
      </c>
      <c r="M46" s="17" t="s">
        <v>2172</v>
      </c>
      <c r="N46" s="17" t="s">
        <v>6179</v>
      </c>
      <c r="O46" s="17" t="str">
        <f>Lines[[#This Row],[codeNat_debut]]&amp;"_"&amp;Lines[[#This Row],[tension]]</f>
        <v>MAUGE_225kV</v>
      </c>
      <c r="P46" s="17" t="str">
        <f>Lines[[#This Row],[codeNat_fin]]&amp;"_"&amp;Lines[[#This Row],[tension]]</f>
        <v>VERTO_225kV</v>
      </c>
      <c r="Q46" s="17">
        <f>COUNTIF(Lines[[code2_debut]:[code2_fin]],"="&amp;Lines[[#This Row],[code2_debut]])</f>
        <v>2</v>
      </c>
      <c r="R46" s="17">
        <f>COUNTIF(Lines[[code2_debut]:[code2_fin]],"="&amp;Lines[[#This Row],[code2_fin]])</f>
        <v>2</v>
      </c>
      <c r="S46" s="17">
        <f>INDEX(postes_1[x],MATCH(Lines[[#This Row],[codeNat_debut]],postes_1[CODNAT],0))</f>
        <v>401951.56000000198</v>
      </c>
      <c r="T46" s="17">
        <f>INDEX(postes_1[y],MATCH(Lines[[#This Row],[codeNat_debut]],postes_1[CODNAT],0))</f>
        <v>6692651.5199999996</v>
      </c>
      <c r="U46" s="17">
        <f>INDEX(postes_1[x],MATCH(Lines[[#This Row],[codeNat_fin]],postes_1[CODNAT],0))</f>
        <v>360770.20000000298</v>
      </c>
      <c r="V46" s="17">
        <f>INDEX(postes_1[y],MATCH(Lines[[#This Row],[codeNat_fin]],postes_1[CODNAT],0))</f>
        <v>6685478.9800000004</v>
      </c>
      <c r="W46" s="17">
        <f>SQRT((Lines[[#This Row],[x_debut]]-Lines[[#This Row],[x_fin]])^2+(Lines[[#This Row],[y_debut]]-Lines[[#This Row],[y_fin]])^2)</f>
        <v>41801.312676770147</v>
      </c>
      <c r="X46" s="17">
        <v>47048</v>
      </c>
      <c r="Y46" s="18">
        <v>488</v>
      </c>
      <c r="Z46" s="18">
        <v>682</v>
      </c>
      <c r="AA46" s="18">
        <v>682</v>
      </c>
      <c r="AB46" s="18">
        <v>795</v>
      </c>
      <c r="AC46" s="18">
        <v>4.1909999999999998</v>
      </c>
      <c r="AD46" s="18">
        <v>19.190000000000001</v>
      </c>
      <c r="AE46" s="18">
        <v>65.698999999999998</v>
      </c>
      <c r="AF46" s="18">
        <v>418.25400000000002</v>
      </c>
      <c r="AG46" s="21"/>
      <c r="AH46" s="21"/>
    </row>
    <row r="47" spans="1:34">
      <c r="A47" s="16" t="s">
        <v>9641</v>
      </c>
      <c r="B47" s="16" t="s">
        <v>9642</v>
      </c>
      <c r="C47" s="16">
        <f>SEARCH(" _ ",B47)</f>
        <v>22</v>
      </c>
      <c r="D47" s="16" t="str">
        <f>LEFT(B47,14)</f>
        <v>LIT 225kV NO 1</v>
      </c>
      <c r="E47" s="16" t="str">
        <f>RIGHT(LEFT(D47,9),5)</f>
        <v>225kV</v>
      </c>
      <c r="F47" s="16" t="str">
        <f>RIGHT(D47,1)</f>
        <v>1</v>
      </c>
      <c r="G47" s="16" t="str">
        <f>LEFT(RIGHT(B47,LEN(B47)-15),C47-16)</f>
        <v>EGUZON</v>
      </c>
      <c r="H47" s="16" t="str">
        <f>RIGHT(B47,LEN(B47)-C47-2)</f>
        <v>MONTLUCON</v>
      </c>
      <c r="I47" s="17">
        <f>MATCH(Lines[[#This Row],[début]],postes_1[ADR_SITE],0)</f>
        <v>659</v>
      </c>
      <c r="J47" s="17">
        <f>MATCH(Lines[[#This Row],[fin]],postes_1[ADR_SITE],0)</f>
        <v>834</v>
      </c>
      <c r="K47" s="17" t="str">
        <f>INDEX(postes_1[CODNAT],Lines[[#This Row],[rch_debut]])</f>
        <v>EGUZO</v>
      </c>
      <c r="L47" s="17" t="str">
        <f>INDEX(postes_1[CODNAT],Lines[[#This Row],[rch_fin]])</f>
        <v>MTLUC</v>
      </c>
      <c r="M47" s="17" t="s">
        <v>8345</v>
      </c>
      <c r="N47" s="17" t="s">
        <v>7879</v>
      </c>
      <c r="O47" s="17" t="str">
        <f>Lines[[#This Row],[codeNat_debut]]&amp;"_"&amp;Lines[[#This Row],[tension]]</f>
        <v>EGUZO_225kV</v>
      </c>
      <c r="P47" s="17" t="str">
        <f>Lines[[#This Row],[codeNat_fin]]&amp;"_"&amp;Lines[[#This Row],[tension]]</f>
        <v>MTLUC_225kV</v>
      </c>
      <c r="Q47" s="17">
        <f>COUNTIF(Lines[[code2_debut]:[code2_fin]],"="&amp;Lines[[#This Row],[code2_debut]])</f>
        <v>7</v>
      </c>
      <c r="R47" s="17">
        <f>COUNTIF(Lines[[code2_debut]:[code2_fin]],"="&amp;Lines[[#This Row],[code2_fin]])</f>
        <v>2</v>
      </c>
      <c r="S47" s="17">
        <f>INDEX(postes_1[x],MATCH(Lines[[#This Row],[codeNat_debut]],postes_1[CODNAT],0))</f>
        <v>594090.84000000404</v>
      </c>
      <c r="T47" s="17">
        <f>INDEX(postes_1[y],MATCH(Lines[[#This Row],[codeNat_debut]],postes_1[CODNAT],0))</f>
        <v>6596206.4500000002</v>
      </c>
      <c r="U47" s="17">
        <f>INDEX(postes_1[x],MATCH(Lines[[#This Row],[codeNat_fin]],postes_1[CODNAT],0))</f>
        <v>669583.53999999899</v>
      </c>
      <c r="V47" s="17">
        <f>INDEX(postes_1[y],MATCH(Lines[[#This Row],[codeNat_fin]],postes_1[CODNAT],0))</f>
        <v>6580127.9400000004</v>
      </c>
      <c r="W47" s="17">
        <f>SQRT((Lines[[#This Row],[x_debut]]-Lines[[#This Row],[x_fin]])^2+(Lines[[#This Row],[y_debut]]-Lines[[#This Row],[y_fin]])^2)</f>
        <v>77185.919940811291</v>
      </c>
      <c r="X47" s="17">
        <v>79482</v>
      </c>
      <c r="Y47" s="18">
        <v>497</v>
      </c>
      <c r="Z47" s="18">
        <v>596</v>
      </c>
      <c r="AA47" s="18">
        <v>596</v>
      </c>
      <c r="AB47" s="18">
        <v>663</v>
      </c>
      <c r="AC47" s="18">
        <v>10.43</v>
      </c>
      <c r="AD47" s="18">
        <v>34.479999999999997</v>
      </c>
      <c r="AE47" s="18">
        <v>107</v>
      </c>
      <c r="AF47" s="19" t="s">
        <v>8819</v>
      </c>
      <c r="AG47" s="21"/>
      <c r="AH47" s="21"/>
    </row>
    <row r="48" spans="1:34">
      <c r="A48" s="16" t="s">
        <v>9205</v>
      </c>
      <c r="B48" s="16" t="s">
        <v>9206</v>
      </c>
      <c r="C48" s="16">
        <f>SEARCH(" _ ",B48)</f>
        <v>25</v>
      </c>
      <c r="D48" s="16" t="str">
        <f>LEFT(B48,14)</f>
        <v>LIT 225kV N0 1</v>
      </c>
      <c r="E48" s="16" t="str">
        <f>RIGHT(LEFT(D48,9),5)</f>
        <v>225kV</v>
      </c>
      <c r="F48" s="16" t="str">
        <f>RIGHT(D48,1)</f>
        <v>1</v>
      </c>
      <c r="G48" s="16" t="str">
        <f>LEFT(RIGHT(B48,LEN(B48)-15),C48-16)</f>
        <v>CARRIERES</v>
      </c>
      <c r="H48" s="16" t="str">
        <f>RIGHT(B48,LEN(B48)-C48-2)</f>
        <v>PLESSIS-GASSOT</v>
      </c>
      <c r="I48" s="17">
        <f>MATCH(Lines[[#This Row],[début]],postes_1[ADR_SITE],0)</f>
        <v>667</v>
      </c>
      <c r="J48" s="17">
        <f>MATCH(Lines[[#This Row],[fin]],postes_1[ADR_SITE],0)</f>
        <v>553</v>
      </c>
      <c r="K48" s="17" t="str">
        <f>INDEX(postes_1[CODNAT],Lines[[#This Row],[rch_debut]])</f>
        <v>CARRI</v>
      </c>
      <c r="L48" s="17" t="str">
        <f>INDEX(postes_1[CODNAT],Lines[[#This Row],[rch_fin]])</f>
        <v>P.GAS</v>
      </c>
      <c r="M48" s="17" t="s">
        <v>631</v>
      </c>
      <c r="N48" s="17" t="s">
        <v>909</v>
      </c>
      <c r="O48" s="17" t="str">
        <f>Lines[[#This Row],[codeNat_debut]]&amp;"_"&amp;Lines[[#This Row],[tension]]</f>
        <v>CARRI_225kV</v>
      </c>
      <c r="P48" s="17" t="str">
        <f>Lines[[#This Row],[codeNat_fin]]&amp;"_"&amp;Lines[[#This Row],[tension]]</f>
        <v>P.GAS_225kV</v>
      </c>
      <c r="Q48" s="17">
        <f>COUNTIF(Lines[[code2_debut]:[code2_fin]],"="&amp;Lines[[#This Row],[code2_debut]])</f>
        <v>4</v>
      </c>
      <c r="R48" s="17">
        <f>COUNTIF(Lines[[code2_debut]:[code2_fin]],"="&amp;Lines[[#This Row],[code2_fin]])</f>
        <v>6</v>
      </c>
      <c r="S48" s="17">
        <f>INDEX(postes_1[x],MATCH(Lines[[#This Row],[codeNat_debut]],postes_1[CODNAT],0))</f>
        <v>659294.63000000303</v>
      </c>
      <c r="T48" s="17">
        <f>INDEX(postes_1[y],MATCH(Lines[[#This Row],[codeNat_debut]],postes_1[CODNAT],0))</f>
        <v>6904984.6299999999</v>
      </c>
      <c r="U48" s="17">
        <f>INDEX(postes_1[x],MATCH(Lines[[#This Row],[codeNat_fin]],postes_1[CODNAT],0))</f>
        <v>658607.93999999797</v>
      </c>
      <c r="V48" s="17">
        <f>INDEX(postes_1[y],MATCH(Lines[[#This Row],[codeNat_fin]],postes_1[CODNAT],0))</f>
        <v>6881590.9900000002</v>
      </c>
      <c r="W48" s="17">
        <f>SQRT((Lines[[#This Row],[x_debut]]-Lines[[#This Row],[x_fin]])^2+(Lines[[#This Row],[y_debut]]-Lines[[#This Row],[y_fin]])^2)</f>
        <v>23403.716277670334</v>
      </c>
      <c r="X48" s="17">
        <v>26831</v>
      </c>
      <c r="Y48" s="18">
        <v>510</v>
      </c>
      <c r="Z48" s="18">
        <v>767</v>
      </c>
      <c r="AA48" s="18">
        <v>767</v>
      </c>
      <c r="AB48" s="18">
        <v>976</v>
      </c>
      <c r="AC48" s="18">
        <v>1.6220000000000001</v>
      </c>
      <c r="AD48" s="18">
        <v>10.781000000000001</v>
      </c>
      <c r="AE48" s="18">
        <v>38.323999999999998</v>
      </c>
      <c r="AF48" s="18">
        <v>243.97900000000001</v>
      </c>
      <c r="AG48" s="21"/>
      <c r="AH48" s="21"/>
    </row>
    <row r="49" spans="1:34">
      <c r="A49" s="16" t="s">
        <v>9660</v>
      </c>
      <c r="B49" s="16" t="s">
        <v>10394</v>
      </c>
      <c r="C49" s="16">
        <f>SEARCH(" _ ",B49)</f>
        <v>25</v>
      </c>
      <c r="D49" s="16" t="str">
        <f>LEFT(B49,14)</f>
        <v>LIT 225kV N0 1</v>
      </c>
      <c r="E49" s="16" t="str">
        <f>RIGHT(LEFT(D49,9),5)</f>
        <v>225kV</v>
      </c>
      <c r="F49" s="16" t="str">
        <f>RIGHT(D49,1)</f>
        <v>1</v>
      </c>
      <c r="G49" s="16" t="str">
        <f>LEFT(RIGHT(B49,LEN(B49)-15),C49-16)</f>
        <v>ELANCOURT</v>
      </c>
      <c r="H49" s="16" t="str">
        <f>RIGHT(B49,LEN(B49)-C49-2)</f>
        <v>ST-AUBIN</v>
      </c>
      <c r="I49" s="17">
        <f>MATCH(Lines[[#This Row],[début]],postes_1[ADR_SITE],0)</f>
        <v>240</v>
      </c>
      <c r="J49" s="17">
        <f>MATCH(Lines[[#This Row],[fin]],postes_1[ADR_SITE],0)</f>
        <v>222</v>
      </c>
      <c r="K49" s="17" t="str">
        <f>INDEX(postes_1[CODNAT],Lines[[#This Row],[rch_debut]])</f>
        <v>ELANC</v>
      </c>
      <c r="L49" s="17" t="str">
        <f>INDEX(postes_1[CODNAT],Lines[[#This Row],[rch_fin]])</f>
        <v>SSAU5</v>
      </c>
      <c r="M49" s="17" t="s">
        <v>7794</v>
      </c>
      <c r="N49" s="17" t="s">
        <v>6658</v>
      </c>
      <c r="O49" s="17" t="str">
        <f>Lines[[#This Row],[codeNat_debut]]&amp;"_"&amp;Lines[[#This Row],[tension]]</f>
        <v>ELANC_225kV</v>
      </c>
      <c r="P49" s="17" t="str">
        <f>Lines[[#This Row],[codeNat_fin]]&amp;"_"&amp;Lines[[#This Row],[tension]]</f>
        <v>SSAU5_225kV</v>
      </c>
      <c r="Q49" s="17">
        <f>COUNTIF(Lines[[code2_debut]:[code2_fin]],"="&amp;Lines[[#This Row],[code2_debut]])</f>
        <v>3</v>
      </c>
      <c r="R49" s="17">
        <f>COUNTIF(Lines[[code2_debut]:[code2_fin]],"="&amp;Lines[[#This Row],[code2_fin]])</f>
        <v>1</v>
      </c>
      <c r="S49" s="17">
        <f>INDEX(postes_1[x],MATCH(Lines[[#This Row],[codeNat_debut]],postes_1[CODNAT],0))</f>
        <v>622961.82999999798</v>
      </c>
      <c r="T49" s="17">
        <f>INDEX(postes_1[y],MATCH(Lines[[#This Row],[codeNat_debut]],postes_1[CODNAT],0))</f>
        <v>6853203.2599999998</v>
      </c>
      <c r="U49" s="17">
        <f>INDEX(postes_1[x],MATCH(Lines[[#This Row],[codeNat_fin]],postes_1[CODNAT],0))</f>
        <v>636993.67000000202</v>
      </c>
      <c r="V49" s="17">
        <f>INDEX(postes_1[y],MATCH(Lines[[#This Row],[codeNat_fin]],postes_1[CODNAT],0))</f>
        <v>6848151.6500000004</v>
      </c>
      <c r="W49" s="17">
        <f>SQRT((Lines[[#This Row],[x_debut]]-Lines[[#This Row],[x_fin]])^2+(Lines[[#This Row],[y_debut]]-Lines[[#This Row],[y_fin]])^2)</f>
        <v>14913.460275127547</v>
      </c>
      <c r="X49" s="17">
        <v>18556</v>
      </c>
      <c r="Y49" s="18">
        <v>511</v>
      </c>
      <c r="Z49" s="18">
        <v>768</v>
      </c>
      <c r="AA49" s="18">
        <v>768</v>
      </c>
      <c r="AB49" s="18">
        <v>979</v>
      </c>
      <c r="AC49" s="18">
        <v>1.1220000000000001</v>
      </c>
      <c r="AD49" s="18">
        <v>7.3730000000000002</v>
      </c>
      <c r="AE49" s="18">
        <v>29.428999999999998</v>
      </c>
      <c r="AF49" s="18">
        <v>187.35400000000001</v>
      </c>
      <c r="AG49" s="21"/>
      <c r="AH49" s="21"/>
    </row>
    <row r="50" spans="1:34">
      <c r="A50" s="16" t="s">
        <v>10054</v>
      </c>
      <c r="B50" s="16" t="s">
        <v>10055</v>
      </c>
      <c r="C50" s="16">
        <f>SEARCH(" _ ",B50)</f>
        <v>26</v>
      </c>
      <c r="D50" s="16" t="str">
        <f>LEFT(B50,14)</f>
        <v>LIT 225kV N0 3</v>
      </c>
      <c r="E50" s="16" t="str">
        <f>RIGHT(LEFT(D50,9),5)</f>
        <v>225kV</v>
      </c>
      <c r="F50" s="16" t="str">
        <f>RIGHT(D50,1)</f>
        <v>3</v>
      </c>
      <c r="G50" s="16" t="str">
        <f>LEFT(RIGHT(B50,LEN(B50)-15),C50-16)</f>
        <v>MEZEROLLES</v>
      </c>
      <c r="H50" s="16" t="str">
        <f>RIGHT(B50,LEN(B50)-C50-2)</f>
        <v>PORCHEVILLE</v>
      </c>
      <c r="I50" s="17">
        <f>MATCH(Lines[[#This Row],[début]],postes_1[ADR_SITE],0)</f>
        <v>393</v>
      </c>
      <c r="J50" s="17">
        <f>MATCH(Lines[[#This Row],[fin]],postes_1[ADR_SITE],0)</f>
        <v>448</v>
      </c>
      <c r="K50" s="17" t="str">
        <f>INDEX(postes_1[CODNAT],Lines[[#This Row],[rch_debut]])</f>
        <v>MEZE5</v>
      </c>
      <c r="L50" s="17" t="str">
        <f>INDEX(postes_1[CODNAT],Lines[[#This Row],[rch_fin]])</f>
        <v>PORCH</v>
      </c>
      <c r="M50" s="17" t="s">
        <v>8072</v>
      </c>
      <c r="N50" s="17" t="s">
        <v>7686</v>
      </c>
      <c r="O50" s="17" t="str">
        <f>Lines[[#This Row],[codeNat_debut]]&amp;"_"&amp;Lines[[#This Row],[tension]]</f>
        <v>MEZE5_225kV</v>
      </c>
      <c r="P50" s="17" t="str">
        <f>Lines[[#This Row],[codeNat_fin]]&amp;"_"&amp;Lines[[#This Row],[tension]]</f>
        <v>PORCH_225kV</v>
      </c>
      <c r="Q50" s="17">
        <f>COUNTIF(Lines[[code2_debut]:[code2_fin]],"="&amp;Lines[[#This Row],[code2_debut]])</f>
        <v>6</v>
      </c>
      <c r="R50" s="17">
        <f>COUNTIF(Lines[[code2_debut]:[code2_fin]],"="&amp;Lines[[#This Row],[code2_fin]])</f>
        <v>6</v>
      </c>
      <c r="S50" s="17">
        <f>INDEX(postes_1[x],MATCH(Lines[[#This Row],[codeNat_debut]],postes_1[CODNAT],0))</f>
        <v>607795.97999999695</v>
      </c>
      <c r="T50" s="17">
        <f>INDEX(postes_1[y],MATCH(Lines[[#This Row],[codeNat_debut]],postes_1[CODNAT],0))</f>
        <v>6871087.7400000002</v>
      </c>
      <c r="U50" s="17">
        <f>INDEX(postes_1[x],MATCH(Lines[[#This Row],[codeNat_fin]],postes_1[CODNAT],0))</f>
        <v>609515.75999999803</v>
      </c>
      <c r="V50" s="17">
        <f>INDEX(postes_1[y],MATCH(Lines[[#This Row],[codeNat_fin]],postes_1[CODNAT],0))</f>
        <v>6875296.1900000004</v>
      </c>
      <c r="W50" s="17">
        <f>SQRT((Lines[[#This Row],[x_debut]]-Lines[[#This Row],[x_fin]])^2+(Lines[[#This Row],[y_debut]]-Lines[[#This Row],[y_fin]])^2)</f>
        <v>4546.2836087188034</v>
      </c>
      <c r="X50" s="17">
        <v>6406</v>
      </c>
      <c r="Y50" s="18">
        <v>511</v>
      </c>
      <c r="Z50" s="18">
        <v>768</v>
      </c>
      <c r="AA50" s="18">
        <v>768</v>
      </c>
      <c r="AB50" s="18">
        <v>979</v>
      </c>
      <c r="AC50" s="18">
        <v>0.36599999999999999</v>
      </c>
      <c r="AD50" s="18">
        <v>2.4449999999999998</v>
      </c>
      <c r="AE50" s="18">
        <v>8.6319999999999997</v>
      </c>
      <c r="AF50" s="18">
        <v>54.95</v>
      </c>
      <c r="AG50" s="21"/>
      <c r="AH50" s="21"/>
    </row>
    <row r="51" spans="1:34">
      <c r="A51" s="16" t="s">
        <v>10213</v>
      </c>
      <c r="B51" s="16" t="s">
        <v>10214</v>
      </c>
      <c r="C51" s="16">
        <f>SEARCH(" _ ",B51)</f>
        <v>27</v>
      </c>
      <c r="D51" s="16" t="str">
        <f>LEFT(B51,14)</f>
        <v>LIT 225kV NO 1</v>
      </c>
      <c r="E51" s="16" t="str">
        <f>RIGHT(LEFT(D51,9),5)</f>
        <v>225kV</v>
      </c>
      <c r="F51" s="16" t="str">
        <f>RIGHT(D51,1)</f>
        <v>1</v>
      </c>
      <c r="G51" s="16" t="str">
        <f>LEFT(RIGHT(B51,LEN(B51)-15),C51-16)</f>
        <v>PORCHEVILLE</v>
      </c>
      <c r="H51" s="16" t="str">
        <f>RIGHT(B51,LEN(B51)-C51-2)</f>
        <v>PUISEUX</v>
      </c>
      <c r="I51" s="17">
        <f>MATCH(Lines[[#This Row],[début]],postes_1[ADR_SITE],0)</f>
        <v>448</v>
      </c>
      <c r="J51" s="17">
        <f>MATCH(Lines[[#This Row],[fin]],postes_1[ADR_SITE],0)</f>
        <v>529</v>
      </c>
      <c r="K51" s="17" t="str">
        <f>INDEX(postes_1[CODNAT],Lines[[#This Row],[rch_debut]])</f>
        <v>PORCH</v>
      </c>
      <c r="L51" s="17" t="str">
        <f>INDEX(postes_1[CODNAT],Lines[[#This Row],[rch_fin]])</f>
        <v>PUISE</v>
      </c>
      <c r="M51" s="17" t="s">
        <v>7686</v>
      </c>
      <c r="N51" s="17" t="s">
        <v>7132</v>
      </c>
      <c r="O51" s="17" t="str">
        <f>Lines[[#This Row],[codeNat_debut]]&amp;"_"&amp;Lines[[#This Row],[tension]]</f>
        <v>PORCH_225kV</v>
      </c>
      <c r="P51" s="17" t="str">
        <f>Lines[[#This Row],[codeNat_fin]]&amp;"_"&amp;Lines[[#This Row],[tension]]</f>
        <v>PUISE_225kV</v>
      </c>
      <c r="Q51" s="17">
        <f>COUNTIF(Lines[[code2_debut]:[code2_fin]],"="&amp;Lines[[#This Row],[code2_debut]])</f>
        <v>6</v>
      </c>
      <c r="R51" s="17">
        <f>COUNTIF(Lines[[code2_debut]:[code2_fin]],"="&amp;Lines[[#This Row],[code2_fin]])</f>
        <v>2</v>
      </c>
      <c r="S51" s="17">
        <f>INDEX(postes_1[x],MATCH(Lines[[#This Row],[codeNat_debut]],postes_1[CODNAT],0))</f>
        <v>609515.75999999803</v>
      </c>
      <c r="T51" s="17">
        <f>INDEX(postes_1[y],MATCH(Lines[[#This Row],[codeNat_debut]],postes_1[CODNAT],0))</f>
        <v>6875296.1900000004</v>
      </c>
      <c r="U51" s="17">
        <f>INDEX(postes_1[x],MATCH(Lines[[#This Row],[codeNat_fin]],postes_1[CODNAT],0))</f>
        <v>627868.52000000305</v>
      </c>
      <c r="V51" s="17">
        <f>INDEX(postes_1[y],MATCH(Lines[[#This Row],[codeNat_fin]],postes_1[CODNAT],0))</f>
        <v>6884267.3600000003</v>
      </c>
      <c r="W51" s="17">
        <f>SQRT((Lines[[#This Row],[x_debut]]-Lines[[#This Row],[x_fin]])^2+(Lines[[#This Row],[y_debut]]-Lines[[#This Row],[y_fin]])^2)</f>
        <v>20428.061356542934</v>
      </c>
      <c r="X51" s="17">
        <v>22686</v>
      </c>
      <c r="Y51" s="18">
        <v>511</v>
      </c>
      <c r="Z51" s="18">
        <v>768</v>
      </c>
      <c r="AA51" s="18">
        <v>768</v>
      </c>
      <c r="AB51" s="18">
        <v>979</v>
      </c>
      <c r="AC51" s="18">
        <v>1.381</v>
      </c>
      <c r="AD51" s="18">
        <v>9.0310000000000006</v>
      </c>
      <c r="AE51" s="18">
        <v>32.695</v>
      </c>
      <c r="AF51" s="18">
        <v>208.143</v>
      </c>
      <c r="AG51" s="21"/>
      <c r="AH51" s="21"/>
    </row>
    <row r="52" spans="1:34">
      <c r="A52" s="16" t="s">
        <v>9229</v>
      </c>
      <c r="B52" s="16" t="s">
        <v>9230</v>
      </c>
      <c r="C52" s="16">
        <f>SEARCH(" _ ",B52)</f>
        <v>21</v>
      </c>
      <c r="D52" s="16" t="str">
        <f>LEFT(B52,14)</f>
        <v>LIT 225kV N0 1</v>
      </c>
      <c r="E52" s="16" t="str">
        <f>RIGHT(LEFT(D52,9),5)</f>
        <v>225kV</v>
      </c>
      <c r="F52" s="16" t="str">
        <f>RIGHT(D52,1)</f>
        <v>1</v>
      </c>
      <c r="G52" s="16" t="str">
        <f>LEFT(RIGHT(B52,LEN(B52)-15),C52-16)</f>
        <v>CERGY</v>
      </c>
      <c r="H52" s="16" t="str">
        <f>RIGHT(B52,LEN(B52)-C52-2)</f>
        <v>PLESSIS-GASSOT</v>
      </c>
      <c r="I52" s="17">
        <f>MATCH(Lines[[#This Row],[début]],postes_1[ADR_SITE],0)</f>
        <v>526</v>
      </c>
      <c r="J52" s="17">
        <f>MATCH(Lines[[#This Row],[fin]],postes_1[ADR_SITE],0)</f>
        <v>553</v>
      </c>
      <c r="K52" s="17" t="str">
        <f>INDEX(postes_1[CODNAT],Lines[[#This Row],[rch_debut]])</f>
        <v>CERGY</v>
      </c>
      <c r="L52" s="17" t="str">
        <f>INDEX(postes_1[CODNAT],Lines[[#This Row],[rch_fin]])</f>
        <v>P.GAS</v>
      </c>
      <c r="M52" s="17" t="s">
        <v>4775</v>
      </c>
      <c r="N52" s="17" t="s">
        <v>909</v>
      </c>
      <c r="O52" s="17" t="str">
        <f>Lines[[#This Row],[codeNat_debut]]&amp;"_"&amp;Lines[[#This Row],[tension]]</f>
        <v>CERGY_225kV</v>
      </c>
      <c r="P52" s="17" t="str">
        <f>Lines[[#This Row],[codeNat_fin]]&amp;"_"&amp;Lines[[#This Row],[tension]]</f>
        <v>P.GAS_225kV</v>
      </c>
      <c r="Q52" s="17">
        <f>COUNTIF(Lines[[code2_debut]:[code2_fin]],"="&amp;Lines[[#This Row],[code2_debut]])</f>
        <v>3</v>
      </c>
      <c r="R52" s="17">
        <f>COUNTIF(Lines[[code2_debut]:[code2_fin]],"="&amp;Lines[[#This Row],[code2_fin]])</f>
        <v>6</v>
      </c>
      <c r="S52" s="17">
        <f>INDEX(postes_1[x],MATCH(Lines[[#This Row],[codeNat_debut]],postes_1[CODNAT],0))</f>
        <v>631192.47999999695</v>
      </c>
      <c r="T52" s="17">
        <f>INDEX(postes_1[y],MATCH(Lines[[#This Row],[codeNat_debut]],postes_1[CODNAT],0))</f>
        <v>6883565.1100000003</v>
      </c>
      <c r="U52" s="17">
        <f>INDEX(postes_1[x],MATCH(Lines[[#This Row],[codeNat_fin]],postes_1[CODNAT],0))</f>
        <v>658607.93999999797</v>
      </c>
      <c r="V52" s="17">
        <f>INDEX(postes_1[y],MATCH(Lines[[#This Row],[codeNat_fin]],postes_1[CODNAT],0))</f>
        <v>6881590.9900000002</v>
      </c>
      <c r="W52" s="17">
        <f>SQRT((Lines[[#This Row],[x_debut]]-Lines[[#This Row],[x_fin]])^2+(Lines[[#This Row],[y_debut]]-Lines[[#This Row],[y_fin]])^2)</f>
        <v>27486.443873045053</v>
      </c>
      <c r="X52" s="17">
        <v>43020</v>
      </c>
      <c r="Y52" s="18">
        <v>520</v>
      </c>
      <c r="Z52" s="18">
        <v>782</v>
      </c>
      <c r="AA52" s="18">
        <v>782</v>
      </c>
      <c r="AB52" s="18">
        <v>998</v>
      </c>
      <c r="AC52" s="18">
        <v>1.982</v>
      </c>
      <c r="AD52" s="18">
        <v>17.164999999999999</v>
      </c>
      <c r="AE52" s="18">
        <v>62.488999999999997</v>
      </c>
      <c r="AF52" s="18">
        <v>397.81799999999998</v>
      </c>
      <c r="AG52" s="21"/>
      <c r="AH52" s="21"/>
    </row>
    <row r="53" spans="1:34">
      <c r="A53" s="16" t="s">
        <v>9317</v>
      </c>
      <c r="B53" s="16" t="s">
        <v>9318</v>
      </c>
      <c r="C53" s="16">
        <f>SEARCH(" _ ",B53)</f>
        <v>28</v>
      </c>
      <c r="D53" s="16" t="str">
        <f>LEFT(B53,14)</f>
        <v>LIT 225kV N0 1</v>
      </c>
      <c r="E53" s="16" t="str">
        <f>RIGHT(LEFT(D53,9),5)</f>
        <v>225kV</v>
      </c>
      <c r="F53" s="16" t="str">
        <f>RIGHT(D53,1)</f>
        <v>1</v>
      </c>
      <c r="G53" s="16" t="str">
        <f>LEFT(RIGHT(B53,LEN(B53)-15),C53-16)</f>
        <v>CHESNOY (LE)</v>
      </c>
      <c r="H53" s="16" t="str">
        <f>RIGHT(B53,LEN(B53)-C53-2)</f>
        <v>NEMOURS</v>
      </c>
      <c r="I53" s="17">
        <f>MATCH(Lines[[#This Row],[début]],postes_1[ADR_SITE],0)</f>
        <v>215</v>
      </c>
      <c r="J53" s="17">
        <f>MATCH(Lines[[#This Row],[fin]],postes_1[ADR_SITE],0)</f>
        <v>120</v>
      </c>
      <c r="K53" s="17" t="str">
        <f>INDEX(postes_1[CODNAT],Lines[[#This Row],[rch_debut]])</f>
        <v>CHESN</v>
      </c>
      <c r="L53" s="17" t="str">
        <f>INDEX(postes_1[CODNAT],Lines[[#This Row],[rch_fin]])</f>
        <v>NEMOU</v>
      </c>
      <c r="M53" s="17" t="s">
        <v>4289</v>
      </c>
      <c r="N53" s="17" t="s">
        <v>7524</v>
      </c>
      <c r="O53" s="17" t="str">
        <f>Lines[[#This Row],[codeNat_debut]]&amp;"_"&amp;Lines[[#This Row],[tension]]</f>
        <v>CHESN_225kV</v>
      </c>
      <c r="P53" s="17" t="str">
        <f>Lines[[#This Row],[codeNat_fin]]&amp;"_"&amp;Lines[[#This Row],[tension]]</f>
        <v>NEMOU_225kV</v>
      </c>
      <c r="Q53" s="17">
        <f>COUNTIF(Lines[[code2_debut]:[code2_fin]],"="&amp;Lines[[#This Row],[code2_debut]])</f>
        <v>5</v>
      </c>
      <c r="R53" s="17">
        <f>COUNTIF(Lines[[code2_debut]:[code2_fin]],"="&amp;Lines[[#This Row],[code2_fin]])</f>
        <v>2</v>
      </c>
      <c r="S53" s="17">
        <f>INDEX(postes_1[x],MATCH(Lines[[#This Row],[codeNat_debut]],postes_1[CODNAT],0))</f>
        <v>690186.5</v>
      </c>
      <c r="T53" s="17">
        <f>INDEX(postes_1[y],MATCH(Lines[[#This Row],[codeNat_debut]],postes_1[CODNAT],0))</f>
        <v>6809912.4800000004</v>
      </c>
      <c r="U53" s="17">
        <f>INDEX(postes_1[x],MATCH(Lines[[#This Row],[codeNat_fin]],postes_1[CODNAT],0))</f>
        <v>676812.75</v>
      </c>
      <c r="V53" s="17">
        <f>INDEX(postes_1[y],MATCH(Lines[[#This Row],[codeNat_fin]],postes_1[CODNAT],0))</f>
        <v>6792786.6600000001</v>
      </c>
      <c r="W53" s="17">
        <f>SQRT((Lines[[#This Row],[x_debut]]-Lines[[#This Row],[x_fin]])^2+(Lines[[#This Row],[y_debut]]-Lines[[#This Row],[y_fin]])^2)</f>
        <v>21729.033566519018</v>
      </c>
      <c r="X53" s="17">
        <v>36369</v>
      </c>
      <c r="Y53" s="18">
        <v>520</v>
      </c>
      <c r="Z53" s="18">
        <v>782</v>
      </c>
      <c r="AA53" s="18">
        <v>782</v>
      </c>
      <c r="AB53" s="18">
        <v>998</v>
      </c>
      <c r="AC53" s="18">
        <v>2.1139999999999999</v>
      </c>
      <c r="AD53" s="18">
        <v>14.347</v>
      </c>
      <c r="AE53" s="18">
        <v>52.954000000000001</v>
      </c>
      <c r="AF53" s="18">
        <v>337.11599999999999</v>
      </c>
      <c r="AG53" s="21"/>
      <c r="AH53" s="21"/>
    </row>
    <row r="54" spans="1:34">
      <c r="A54" s="16" t="s">
        <v>9639</v>
      </c>
      <c r="B54" s="16" t="s">
        <v>9640</v>
      </c>
      <c r="C54" s="16">
        <f>SEARCH(" _ ",B54)</f>
        <v>22</v>
      </c>
      <c r="D54" s="16" t="str">
        <f>LEFT(B54,14)</f>
        <v>LIT 225kV NO 1</v>
      </c>
      <c r="E54" s="16" t="str">
        <f>RIGHT(LEFT(D54,9),5)</f>
        <v>225kV</v>
      </c>
      <c r="F54" s="16" t="str">
        <f>RIGHT(D54,1)</f>
        <v>1</v>
      </c>
      <c r="G54" s="16" t="str">
        <f>LEFT(RIGHT(B54,LEN(B54)-15),C54-16)</f>
        <v>EGUZON</v>
      </c>
      <c r="H54" s="16" t="str">
        <f>RIGHT(B54,LEN(B54)-C54-2)</f>
        <v>MOUSSEAUX</v>
      </c>
      <c r="I54" s="17">
        <f>MATCH(Lines[[#This Row],[début]],postes_1[ADR_SITE],0)</f>
        <v>659</v>
      </c>
      <c r="J54" s="17">
        <f>MATCH(Lines[[#This Row],[fin]],postes_1[ADR_SITE],0)</f>
        <v>405</v>
      </c>
      <c r="K54" s="17" t="str">
        <f>INDEX(postes_1[CODNAT],Lines[[#This Row],[rch_debut]])</f>
        <v>EGUZO</v>
      </c>
      <c r="L54" s="17" t="str">
        <f>INDEX(postes_1[CODNAT],Lines[[#This Row],[rch_fin]])</f>
        <v>MOUS5</v>
      </c>
      <c r="M54" s="17" t="s">
        <v>8345</v>
      </c>
      <c r="N54" s="17" t="s">
        <v>5015</v>
      </c>
      <c r="O54" s="17" t="str">
        <f>Lines[[#This Row],[codeNat_debut]]&amp;"_"&amp;Lines[[#This Row],[tension]]</f>
        <v>EGUZO_225kV</v>
      </c>
      <c r="P54" s="17" t="str">
        <f>Lines[[#This Row],[codeNat_fin]]&amp;"_"&amp;Lines[[#This Row],[tension]]</f>
        <v>MOUS5_225kV</v>
      </c>
      <c r="Q54" s="17">
        <f>COUNTIF(Lines[[code2_debut]:[code2_fin]],"="&amp;Lines[[#This Row],[code2_debut]])</f>
        <v>7</v>
      </c>
      <c r="R54" s="17">
        <f>COUNTIF(Lines[[code2_debut]:[code2_fin]],"="&amp;Lines[[#This Row],[code2_fin]])</f>
        <v>2</v>
      </c>
      <c r="S54" s="17">
        <f>INDEX(postes_1[x],MATCH(Lines[[#This Row],[codeNat_debut]],postes_1[CODNAT],0))</f>
        <v>594090.84000000404</v>
      </c>
      <c r="T54" s="17">
        <f>INDEX(postes_1[y],MATCH(Lines[[#This Row],[codeNat_debut]],postes_1[CODNAT],0))</f>
        <v>6596206.4500000002</v>
      </c>
      <c r="U54" s="17">
        <f>INDEX(postes_1[x],MATCH(Lines[[#This Row],[codeNat_fin]],postes_1[CODNAT],0))</f>
        <v>602876.38000000303</v>
      </c>
      <c r="V54" s="17">
        <f>INDEX(postes_1[y],MATCH(Lines[[#This Row],[codeNat_fin]],postes_1[CODNAT],0))</f>
        <v>6635412.6500000004</v>
      </c>
      <c r="W54" s="17">
        <f>SQRT((Lines[[#This Row],[x_debut]]-Lines[[#This Row],[x_fin]])^2+(Lines[[#This Row],[y_debut]]-Lines[[#This Row],[y_fin]])^2)</f>
        <v>40178.499617725858</v>
      </c>
      <c r="X54" s="17">
        <v>51013</v>
      </c>
      <c r="Y54" s="18">
        <v>520</v>
      </c>
      <c r="Z54" s="18">
        <v>831</v>
      </c>
      <c r="AA54" s="18">
        <v>831</v>
      </c>
      <c r="AB54" s="18">
        <v>895</v>
      </c>
      <c r="AC54" s="18">
        <v>4.5910000000000002</v>
      </c>
      <c r="AD54" s="18">
        <v>21.707999999999998</v>
      </c>
      <c r="AE54" s="18">
        <v>85.033000000000001</v>
      </c>
      <c r="AF54" s="18">
        <v>541.33900000000006</v>
      </c>
      <c r="AG54" s="21"/>
      <c r="AH54" s="21"/>
    </row>
    <row r="55" spans="1:34">
      <c r="A55" s="16" t="s">
        <v>10050</v>
      </c>
      <c r="B55" s="16" t="s">
        <v>10051</v>
      </c>
      <c r="C55" s="16">
        <f>SEARCH(" _ ",B55)</f>
        <v>26</v>
      </c>
      <c r="D55" s="16" t="str">
        <f>LEFT(B55,14)</f>
        <v>LIT 225kV N0 1</v>
      </c>
      <c r="E55" s="16" t="str">
        <f>RIGHT(LEFT(D55,9),5)</f>
        <v>225kV</v>
      </c>
      <c r="F55" s="16" t="str">
        <f>RIGHT(D55,1)</f>
        <v>1</v>
      </c>
      <c r="G55" s="16" t="str">
        <f>LEFT(RIGHT(B55,LEN(B55)-15),C55-16)</f>
        <v>MEZEROLLES</v>
      </c>
      <c r="H55" s="16" t="str">
        <f>RIGHT(B55,LEN(B55)-C55-2)</f>
        <v>PORCHEVILLE</v>
      </c>
      <c r="I55" s="17">
        <f>MATCH(Lines[[#This Row],[début]],postes_1[ADR_SITE],0)</f>
        <v>393</v>
      </c>
      <c r="J55" s="17">
        <f>MATCH(Lines[[#This Row],[fin]],postes_1[ADR_SITE],0)</f>
        <v>448</v>
      </c>
      <c r="K55" s="17" t="str">
        <f>INDEX(postes_1[CODNAT],Lines[[#This Row],[rch_debut]])</f>
        <v>MEZE5</v>
      </c>
      <c r="L55" s="17" t="str">
        <f>INDEX(postes_1[CODNAT],Lines[[#This Row],[rch_fin]])</f>
        <v>PORCH</v>
      </c>
      <c r="M55" s="17" t="s">
        <v>8072</v>
      </c>
      <c r="N55" s="17" t="s">
        <v>7686</v>
      </c>
      <c r="O55" s="17" t="str">
        <f>Lines[[#This Row],[codeNat_debut]]&amp;"_"&amp;Lines[[#This Row],[tension]]</f>
        <v>MEZE5_225kV</v>
      </c>
      <c r="P55" s="17" t="str">
        <f>Lines[[#This Row],[codeNat_fin]]&amp;"_"&amp;Lines[[#This Row],[tension]]</f>
        <v>PORCH_225kV</v>
      </c>
      <c r="Q55" s="17">
        <f>COUNTIF(Lines[[code2_debut]:[code2_fin]],"="&amp;Lines[[#This Row],[code2_debut]])</f>
        <v>6</v>
      </c>
      <c r="R55" s="17">
        <f>COUNTIF(Lines[[code2_debut]:[code2_fin]],"="&amp;Lines[[#This Row],[code2_fin]])</f>
        <v>6</v>
      </c>
      <c r="S55" s="17">
        <f>INDEX(postes_1[x],MATCH(Lines[[#This Row],[codeNat_debut]],postes_1[CODNAT],0))</f>
        <v>607795.97999999695</v>
      </c>
      <c r="T55" s="17">
        <f>INDEX(postes_1[y],MATCH(Lines[[#This Row],[codeNat_debut]],postes_1[CODNAT],0))</f>
        <v>6871087.7400000002</v>
      </c>
      <c r="U55" s="17">
        <f>INDEX(postes_1[x],MATCH(Lines[[#This Row],[codeNat_fin]],postes_1[CODNAT],0))</f>
        <v>609515.75999999803</v>
      </c>
      <c r="V55" s="17">
        <f>INDEX(postes_1[y],MATCH(Lines[[#This Row],[codeNat_fin]],postes_1[CODNAT],0))</f>
        <v>6875296.1900000004</v>
      </c>
      <c r="W55" s="17">
        <f>SQRT((Lines[[#This Row],[x_debut]]-Lines[[#This Row],[x_fin]])^2+(Lines[[#This Row],[y_debut]]-Lines[[#This Row],[y_fin]])^2)</f>
        <v>4546.2836087188034</v>
      </c>
      <c r="X55" s="17">
        <v>6148</v>
      </c>
      <c r="Y55" s="18">
        <v>520</v>
      </c>
      <c r="Z55" s="18">
        <v>782</v>
      </c>
      <c r="AA55" s="18">
        <v>782</v>
      </c>
      <c r="AB55" s="18">
        <v>998</v>
      </c>
      <c r="AC55" s="18">
        <v>0.371</v>
      </c>
      <c r="AD55" s="18">
        <v>2.4489999999999998</v>
      </c>
      <c r="AE55" s="18">
        <v>8.8439999999999994</v>
      </c>
      <c r="AF55" s="18">
        <v>56.301000000000002</v>
      </c>
      <c r="AG55" s="21"/>
      <c r="AH55" s="21"/>
    </row>
    <row r="56" spans="1:34">
      <c r="A56" s="16" t="s">
        <v>10052</v>
      </c>
      <c r="B56" s="16" t="s">
        <v>10053</v>
      </c>
      <c r="C56" s="16">
        <f>SEARCH(" _ ",B56)</f>
        <v>26</v>
      </c>
      <c r="D56" s="16" t="str">
        <f>LEFT(B56,14)</f>
        <v>LIT 225kV N0 2</v>
      </c>
      <c r="E56" s="16" t="str">
        <f>RIGHT(LEFT(D56,9),5)</f>
        <v>225kV</v>
      </c>
      <c r="F56" s="16" t="str">
        <f>RIGHT(D56,1)</f>
        <v>2</v>
      </c>
      <c r="G56" s="16" t="str">
        <f>LEFT(RIGHT(B56,LEN(B56)-15),C56-16)</f>
        <v>MEZEROLLES</v>
      </c>
      <c r="H56" s="16" t="str">
        <f>RIGHT(B56,LEN(B56)-C56-2)</f>
        <v>PORCHEVILLE</v>
      </c>
      <c r="I56" s="17">
        <f>MATCH(Lines[[#This Row],[début]],postes_1[ADR_SITE],0)</f>
        <v>393</v>
      </c>
      <c r="J56" s="17">
        <f>MATCH(Lines[[#This Row],[fin]],postes_1[ADR_SITE],0)</f>
        <v>448</v>
      </c>
      <c r="K56" s="17" t="str">
        <f>INDEX(postes_1[CODNAT],Lines[[#This Row],[rch_debut]])</f>
        <v>MEZE5</v>
      </c>
      <c r="L56" s="17" t="str">
        <f>INDEX(postes_1[CODNAT],Lines[[#This Row],[rch_fin]])</f>
        <v>PORCH</v>
      </c>
      <c r="M56" s="17" t="s">
        <v>8072</v>
      </c>
      <c r="N56" s="17" t="s">
        <v>7686</v>
      </c>
      <c r="O56" s="17" t="str">
        <f>Lines[[#This Row],[codeNat_debut]]&amp;"_"&amp;Lines[[#This Row],[tension]]</f>
        <v>MEZE5_225kV</v>
      </c>
      <c r="P56" s="17" t="str">
        <f>Lines[[#This Row],[codeNat_fin]]&amp;"_"&amp;Lines[[#This Row],[tension]]</f>
        <v>PORCH_225kV</v>
      </c>
      <c r="Q56" s="17">
        <f>COUNTIF(Lines[[code2_debut]:[code2_fin]],"="&amp;Lines[[#This Row],[code2_debut]])</f>
        <v>6</v>
      </c>
      <c r="R56" s="17">
        <f>COUNTIF(Lines[[code2_debut]:[code2_fin]],"="&amp;Lines[[#This Row],[code2_fin]])</f>
        <v>6</v>
      </c>
      <c r="S56" s="17">
        <f>INDEX(postes_1[x],MATCH(Lines[[#This Row],[codeNat_debut]],postes_1[CODNAT],0))</f>
        <v>607795.97999999695</v>
      </c>
      <c r="T56" s="17">
        <f>INDEX(postes_1[y],MATCH(Lines[[#This Row],[codeNat_debut]],postes_1[CODNAT],0))</f>
        <v>6871087.7400000002</v>
      </c>
      <c r="U56" s="17">
        <f>INDEX(postes_1[x],MATCH(Lines[[#This Row],[codeNat_fin]],postes_1[CODNAT],0))</f>
        <v>609515.75999999803</v>
      </c>
      <c r="V56" s="17">
        <f>INDEX(postes_1[y],MATCH(Lines[[#This Row],[codeNat_fin]],postes_1[CODNAT],0))</f>
        <v>6875296.1900000004</v>
      </c>
      <c r="W56" s="17">
        <f>SQRT((Lines[[#This Row],[x_debut]]-Lines[[#This Row],[x_fin]])^2+(Lines[[#This Row],[y_debut]]-Lines[[#This Row],[y_fin]])^2)</f>
        <v>4546.2836087188034</v>
      </c>
      <c r="X56" s="17">
        <v>6134</v>
      </c>
      <c r="Y56" s="18">
        <v>520</v>
      </c>
      <c r="Z56" s="18">
        <v>782</v>
      </c>
      <c r="AA56" s="18">
        <v>782</v>
      </c>
      <c r="AB56" s="18">
        <v>998</v>
      </c>
      <c r="AC56" s="18">
        <v>0.371</v>
      </c>
      <c r="AD56" s="18">
        <v>2.4470000000000001</v>
      </c>
      <c r="AE56" s="18">
        <v>8.8490000000000002</v>
      </c>
      <c r="AF56" s="18">
        <v>56.334000000000003</v>
      </c>
      <c r="AG56" s="21"/>
      <c r="AH56" s="21"/>
    </row>
    <row r="57" spans="1:34">
      <c r="A57" s="16" t="s">
        <v>10113</v>
      </c>
      <c r="B57" s="16" t="s">
        <v>10114</v>
      </c>
      <c r="C57" s="16">
        <f>SEARCH(" _ ",B57)</f>
        <v>23</v>
      </c>
      <c r="D57" s="16" t="str">
        <f>LEFT(B57,14)</f>
        <v>LIT 225kV N0 1</v>
      </c>
      <c r="E57" s="16" t="str">
        <f>RIGHT(LEFT(D57,9),5)</f>
        <v>225kV</v>
      </c>
      <c r="F57" s="16" t="str">
        <f>RIGHT(D57,1)</f>
        <v>1</v>
      </c>
      <c r="G57" s="16" t="str">
        <f>LEFT(RIGHT(B57,LEN(B57)-15),C57-16)</f>
        <v>NEMOURS</v>
      </c>
      <c r="H57" s="16" t="str">
        <f>RIGHT(B57,LEN(B57)-C57-2)</f>
        <v>VILLEMANDEUR</v>
      </c>
      <c r="I57" s="17">
        <f>MATCH(Lines[[#This Row],[début]],postes_1[ADR_SITE],0)</f>
        <v>120</v>
      </c>
      <c r="J57" s="17">
        <f>MATCH(Lines[[#This Row],[fin]],postes_1[ADR_SITE],0)</f>
        <v>99</v>
      </c>
      <c r="K57" s="17" t="str">
        <f>INDEX(postes_1[CODNAT],Lines[[#This Row],[rch_debut]])</f>
        <v>NEMOU</v>
      </c>
      <c r="L57" s="17" t="str">
        <f>INDEX(postes_1[CODNAT],Lines[[#This Row],[rch_fin]])</f>
        <v>VLEMA</v>
      </c>
      <c r="M57" s="17" t="s">
        <v>7524</v>
      </c>
      <c r="N57" s="17" t="s">
        <v>3804</v>
      </c>
      <c r="O57" s="17" t="str">
        <f>Lines[[#This Row],[codeNat_debut]]&amp;"_"&amp;Lines[[#This Row],[tension]]</f>
        <v>NEMOU_225kV</v>
      </c>
      <c r="P57" s="17" t="str">
        <f>Lines[[#This Row],[codeNat_fin]]&amp;"_"&amp;Lines[[#This Row],[tension]]</f>
        <v>VLEMA_225kV</v>
      </c>
      <c r="Q57" s="17">
        <f>COUNTIF(Lines[[code2_debut]:[code2_fin]],"="&amp;Lines[[#This Row],[code2_debut]])</f>
        <v>2</v>
      </c>
      <c r="R57" s="17">
        <f>COUNTIF(Lines[[code2_debut]:[code2_fin]],"="&amp;Lines[[#This Row],[code2_fin]])</f>
        <v>1</v>
      </c>
      <c r="S57" s="17">
        <f>INDEX(postes_1[x],MATCH(Lines[[#This Row],[codeNat_debut]],postes_1[CODNAT],0))</f>
        <v>676812.75</v>
      </c>
      <c r="T57" s="17">
        <f>INDEX(postes_1[y],MATCH(Lines[[#This Row],[codeNat_debut]],postes_1[CODNAT],0))</f>
        <v>6792786.6600000001</v>
      </c>
      <c r="U57" s="17">
        <f>INDEX(postes_1[x],MATCH(Lines[[#This Row],[codeNat_fin]],postes_1[CODNAT],0))</f>
        <v>678852.40999999596</v>
      </c>
      <c r="V57" s="17">
        <f>INDEX(postes_1[y],MATCH(Lines[[#This Row],[codeNat_fin]],postes_1[CODNAT],0))</f>
        <v>6765959.0899999999</v>
      </c>
      <c r="W57" s="17">
        <f>SQRT((Lines[[#This Row],[x_debut]]-Lines[[#This Row],[x_fin]])^2+(Lines[[#This Row],[y_debut]]-Lines[[#This Row],[y_fin]])^2)</f>
        <v>26904.994425208482</v>
      </c>
      <c r="X57" s="17">
        <v>28561</v>
      </c>
      <c r="Y57" s="18">
        <v>520</v>
      </c>
      <c r="Z57" s="18">
        <v>782</v>
      </c>
      <c r="AA57" s="18">
        <v>782</v>
      </c>
      <c r="AB57" s="18">
        <v>998</v>
      </c>
      <c r="AC57" s="18">
        <v>1.6819999999999999</v>
      </c>
      <c r="AD57" s="18">
        <v>11.497999999999999</v>
      </c>
      <c r="AE57" s="18">
        <v>40.975999999999999</v>
      </c>
      <c r="AF57" s="18">
        <v>260.86200000000002</v>
      </c>
      <c r="AG57" s="21"/>
      <c r="AH57" s="21"/>
    </row>
    <row r="58" spans="1:34">
      <c r="A58" s="16" t="s">
        <v>9694</v>
      </c>
      <c r="B58" s="16" t="s">
        <v>9695</v>
      </c>
      <c r="C58" s="16">
        <f>SEARCH(" _ ",B58)</f>
        <v>21</v>
      </c>
      <c r="D58" s="16" t="str">
        <f>LEFT(B58,14)</f>
        <v>LIT 225kV N0 1</v>
      </c>
      <c r="E58" s="16" t="str">
        <f>RIGHT(LEFT(D58,9),5)</f>
        <v>225kV</v>
      </c>
      <c r="F58" s="16" t="str">
        <f>RIGHT(D58,1)</f>
        <v>1</v>
      </c>
      <c r="G58" s="16" t="str">
        <f>LEFT(RIGHT(B58,LEN(B58)-15),C58-16)</f>
        <v>FLEAC</v>
      </c>
      <c r="H58" s="16" t="str">
        <f>RIGHT(B58,LEN(B58)-C58-2)</f>
        <v>NIORT</v>
      </c>
      <c r="I58" s="17">
        <f>MATCH(Lines[[#This Row],[début]],postes_1[ADR_SITE],0)</f>
        <v>1510</v>
      </c>
      <c r="J58" s="17">
        <f>MATCH(Lines[[#This Row],[fin]],postes_1[ADR_SITE],0)</f>
        <v>1234</v>
      </c>
      <c r="K58" s="17" t="str">
        <f>INDEX(postes_1[CODNAT],Lines[[#This Row],[rch_debut]])</f>
        <v>FLEAC</v>
      </c>
      <c r="L58" s="17" t="str">
        <f>INDEX(postes_1[CODNAT],Lines[[#This Row],[rch_fin]])</f>
        <v>NIORT</v>
      </c>
      <c r="M58" s="17" t="s">
        <v>4532</v>
      </c>
      <c r="N58" s="17" t="s">
        <v>7185</v>
      </c>
      <c r="O58" s="17" t="str">
        <f>Lines[[#This Row],[codeNat_debut]]&amp;"_"&amp;Lines[[#This Row],[tension]]</f>
        <v>FLEAC_225kV</v>
      </c>
      <c r="P58" s="17" t="str">
        <f>Lines[[#This Row],[codeNat_fin]]&amp;"_"&amp;Lines[[#This Row],[tension]]</f>
        <v>NIORT_225kV</v>
      </c>
      <c r="Q58" s="17">
        <f>COUNTIF(Lines[[code2_debut]:[code2_fin]],"="&amp;Lines[[#This Row],[code2_debut]])</f>
        <v>4</v>
      </c>
      <c r="R58" s="17">
        <f>COUNTIF(Lines[[code2_debut]:[code2_fin]],"="&amp;Lines[[#This Row],[code2_fin]])</f>
        <v>3</v>
      </c>
      <c r="S58" s="17">
        <f>INDEX(postes_1[x],MATCH(Lines[[#This Row],[codeNat_debut]],postes_1[CODNAT],0))</f>
        <v>473444.14999999898</v>
      </c>
      <c r="T58" s="17">
        <f>INDEX(postes_1[y],MATCH(Lines[[#This Row],[codeNat_debut]],postes_1[CODNAT],0))</f>
        <v>6515223.8700000001</v>
      </c>
      <c r="U58" s="17">
        <f>INDEX(postes_1[x],MATCH(Lines[[#This Row],[codeNat_fin]],postes_1[CODNAT],0))</f>
        <v>436064.43999999802</v>
      </c>
      <c r="V58" s="17">
        <f>INDEX(postes_1[y],MATCH(Lines[[#This Row],[codeNat_fin]],postes_1[CODNAT],0))</f>
        <v>6588929.8200000003</v>
      </c>
      <c r="W58" s="17">
        <f>SQRT((Lines[[#This Row],[x_debut]]-Lines[[#This Row],[x_fin]])^2+(Lines[[#This Row],[y_debut]]-Lines[[#This Row],[y_fin]])^2)</f>
        <v>82642.663226003904</v>
      </c>
      <c r="X58" s="17">
        <v>86837</v>
      </c>
      <c r="Y58" s="18">
        <v>524</v>
      </c>
      <c r="Z58" s="18">
        <v>644</v>
      </c>
      <c r="AA58" s="18">
        <v>644</v>
      </c>
      <c r="AB58" s="18">
        <v>717</v>
      </c>
      <c r="AC58" s="18">
        <v>10.395</v>
      </c>
      <c r="AD58" s="18">
        <v>37.201000000000001</v>
      </c>
      <c r="AE58" s="18">
        <v>115.91500000000001</v>
      </c>
      <c r="AF58" s="18">
        <v>737.93799999999999</v>
      </c>
      <c r="AG58" s="21"/>
      <c r="AH58" s="21"/>
    </row>
    <row r="59" spans="1:34">
      <c r="A59" s="16" t="s">
        <v>9996</v>
      </c>
      <c r="B59" s="16" t="s">
        <v>9997</v>
      </c>
      <c r="C59" s="16">
        <f>SEARCH(" _ ",B59)</f>
        <v>24</v>
      </c>
      <c r="D59" s="16" t="str">
        <f>LEFT(B59,14)</f>
        <v>LIT 225kV NO 1</v>
      </c>
      <c r="E59" s="16" t="str">
        <f>RIGHT(LEFT(D59,9),5)</f>
        <v>225kV</v>
      </c>
      <c r="F59" s="16" t="str">
        <f>RIGHT(D59,1)</f>
        <v>1</v>
      </c>
      <c r="G59" s="16" t="str">
        <f>LEFT(RIGHT(B59,LEN(B59)-15),C59-16)</f>
        <v>MAMBELIN</v>
      </c>
      <c r="H59" s="16" t="str">
        <f>RIGHT(B59,LEN(B59)-C59-2)</f>
        <v>PUSY</v>
      </c>
      <c r="I59" s="17">
        <f>MATCH(Lines[[#This Row],[début]],postes_1[ADR_SITE],0)</f>
        <v>2536</v>
      </c>
      <c r="J59" s="17">
        <f>MATCH(Lines[[#This Row],[fin]],postes_1[ADR_SITE],0)</f>
        <v>2037</v>
      </c>
      <c r="K59" s="17" t="str">
        <f>INDEX(postes_1[CODNAT],Lines[[#This Row],[rch_debut]])</f>
        <v>MAMBE</v>
      </c>
      <c r="L59" s="17" t="str">
        <f>INDEX(postes_1[CODNAT],Lines[[#This Row],[rch_fin]])</f>
        <v xml:space="preserve">PUSY </v>
      </c>
      <c r="M59" s="17" t="s">
        <v>2481</v>
      </c>
      <c r="N59" s="17" t="s">
        <v>7913</v>
      </c>
      <c r="O59" s="17" t="str">
        <f>Lines[[#This Row],[codeNat_debut]]&amp;"_"&amp;Lines[[#This Row],[tension]]</f>
        <v>MAMBE_225kV</v>
      </c>
      <c r="P59" s="17" t="str">
        <f>Lines[[#This Row],[codeNat_fin]]&amp;"_"&amp;Lines[[#This Row],[tension]]</f>
        <v>PUSY _225kV</v>
      </c>
      <c r="Q59" s="17">
        <f>COUNTIF(Lines[[code2_debut]:[code2_fin]],"="&amp;Lines[[#This Row],[code2_debut]])</f>
        <v>5</v>
      </c>
      <c r="R59" s="17">
        <f>COUNTIF(Lines[[code2_debut]:[code2_fin]],"="&amp;Lines[[#This Row],[code2_fin]])</f>
        <v>2</v>
      </c>
      <c r="S59" s="17">
        <f>INDEX(postes_1[x],MATCH(Lines[[#This Row],[codeNat_debut]],postes_1[CODNAT],0))</f>
        <v>976405.32999999798</v>
      </c>
      <c r="T59" s="17">
        <f>INDEX(postes_1[y],MATCH(Lines[[#This Row],[codeNat_debut]],postes_1[CODNAT],0))</f>
        <v>6702732.46</v>
      </c>
      <c r="U59" s="17">
        <f>INDEX(postes_1[x],MATCH(Lines[[#This Row],[codeNat_fin]],postes_1[CODNAT],0))</f>
        <v>937423.39999999898</v>
      </c>
      <c r="V59" s="17">
        <f>INDEX(postes_1[y],MATCH(Lines[[#This Row],[codeNat_fin]],postes_1[CODNAT],0))</f>
        <v>6732792.1200000001</v>
      </c>
      <c r="W59" s="17">
        <f>SQRT((Lines[[#This Row],[x_debut]]-Lines[[#This Row],[x_fin]])^2+(Lines[[#This Row],[y_debut]]-Lines[[#This Row],[y_fin]])^2)</f>
        <v>49225.745559010393</v>
      </c>
      <c r="X59" s="17">
        <v>77914</v>
      </c>
      <c r="Y59" s="18">
        <v>525</v>
      </c>
      <c r="Z59" s="18">
        <v>730</v>
      </c>
      <c r="AA59" s="19" t="s">
        <v>8819</v>
      </c>
      <c r="AB59" s="18">
        <v>835</v>
      </c>
      <c r="AC59" s="18">
        <v>6.2309999999999999</v>
      </c>
      <c r="AD59" s="18">
        <v>31.693000000000001</v>
      </c>
      <c r="AE59" s="18">
        <v>109.58499999999999</v>
      </c>
      <c r="AF59" s="18">
        <v>697.64200000000005</v>
      </c>
      <c r="AG59" s="21"/>
      <c r="AH59" s="21"/>
    </row>
    <row r="60" spans="1:34">
      <c r="A60" s="16" t="s">
        <v>9986</v>
      </c>
      <c r="B60" s="16" t="s">
        <v>9987</v>
      </c>
      <c r="C60" s="16">
        <f>SEARCH(" _ ",B60)</f>
        <v>25</v>
      </c>
      <c r="D60" s="16" t="str">
        <f>LEFT(B60,14)</f>
        <v>LIT 225kV NO 1</v>
      </c>
      <c r="E60" s="16" t="str">
        <f>RIGHT(LEFT(D60,9),5)</f>
        <v>225kV</v>
      </c>
      <c r="F60" s="16" t="str">
        <f>RIGHT(D60,1)</f>
        <v>1</v>
      </c>
      <c r="G60" s="16" t="str">
        <f>LEFT(RIGHT(B60,LEN(B60)-15),C60-16)</f>
        <v>MALGOVERT</v>
      </c>
      <c r="H60" s="16" t="str">
        <f>RIGHT(B60,LEN(B60)-C60-2)</f>
        <v>PASSY</v>
      </c>
      <c r="I60" s="17">
        <f>MATCH(Lines[[#This Row],[début]],postes_1[ADR_SITE],0)</f>
        <v>3328</v>
      </c>
      <c r="J60" s="17">
        <f>MATCH(Lines[[#This Row],[fin]],postes_1[ADR_SITE],0)</f>
        <v>3137</v>
      </c>
      <c r="K60" s="17" t="str">
        <f>INDEX(postes_1[CODNAT],Lines[[#This Row],[rch_debut]])</f>
        <v>MALGO</v>
      </c>
      <c r="L60" s="17" t="str">
        <f>INDEX(postes_1[CODNAT],Lines[[#This Row],[rch_fin]])</f>
        <v>PASSY</v>
      </c>
      <c r="M60" s="17" t="s">
        <v>6280</v>
      </c>
      <c r="N60" s="17" t="s">
        <v>2498</v>
      </c>
      <c r="O60" s="17" t="str">
        <f>Lines[[#This Row],[codeNat_debut]]&amp;"_"&amp;Lines[[#This Row],[tension]]</f>
        <v>MALGO_225kV</v>
      </c>
      <c r="P60" s="17" t="str">
        <f>Lines[[#This Row],[codeNat_fin]]&amp;"_"&amp;Lines[[#This Row],[tension]]</f>
        <v>PASSY_225kV</v>
      </c>
      <c r="Q60" s="17">
        <f>COUNTIF(Lines[[code2_debut]:[code2_fin]],"="&amp;Lines[[#This Row],[code2_debut]])</f>
        <v>3</v>
      </c>
      <c r="R60" s="17">
        <f>COUNTIF(Lines[[code2_debut]:[code2_fin]],"="&amp;Lines[[#This Row],[code2_fin]])</f>
        <v>2</v>
      </c>
      <c r="S60" s="17">
        <f>INDEX(postes_1[x],MATCH(Lines[[#This Row],[codeNat_debut]],postes_1[CODNAT],0))</f>
        <v>995305.09000000404</v>
      </c>
      <c r="T60" s="17">
        <f>INDEX(postes_1[y],MATCH(Lines[[#This Row],[codeNat_debut]],postes_1[CODNAT],0))</f>
        <v>6509202.75</v>
      </c>
      <c r="U60" s="17">
        <f>INDEX(postes_1[x],MATCH(Lines[[#This Row],[codeNat_fin]],postes_1[CODNAT],0))</f>
        <v>988640.70000000298</v>
      </c>
      <c r="V60" s="17">
        <f>INDEX(postes_1[y],MATCH(Lines[[#This Row],[codeNat_fin]],postes_1[CODNAT],0))</f>
        <v>6541956.9100000001</v>
      </c>
      <c r="W60" s="17">
        <f>SQRT((Lines[[#This Row],[x_debut]]-Lines[[#This Row],[x_fin]])^2+(Lines[[#This Row],[y_debut]]-Lines[[#This Row],[y_fin]])^2)</f>
        <v>33425.276234875368</v>
      </c>
      <c r="X60" s="17">
        <v>35004</v>
      </c>
      <c r="Y60" s="18">
        <v>533</v>
      </c>
      <c r="Z60" s="18">
        <v>622</v>
      </c>
      <c r="AA60" s="18">
        <v>622</v>
      </c>
      <c r="AB60" s="18">
        <v>673</v>
      </c>
      <c r="AC60" s="18">
        <v>4.59</v>
      </c>
      <c r="AD60" s="18">
        <v>14.74</v>
      </c>
      <c r="AE60" s="18">
        <v>48</v>
      </c>
      <c r="AF60" s="19" t="s">
        <v>8819</v>
      </c>
      <c r="AG60" s="21"/>
      <c r="AH60" s="21"/>
    </row>
    <row r="61" spans="1:34">
      <c r="A61" s="16" t="s">
        <v>9698</v>
      </c>
      <c r="B61" s="16" t="s">
        <v>9699</v>
      </c>
      <c r="C61" s="16">
        <f>SEARCH(" _ ",B61)</f>
        <v>21</v>
      </c>
      <c r="D61" s="16" t="str">
        <f>LEFT(B61,14)</f>
        <v>LIT 225kV NO 1</v>
      </c>
      <c r="E61" s="16" t="str">
        <f>RIGHT(LEFT(D61,9),5)</f>
        <v>225kV</v>
      </c>
      <c r="F61" s="16" t="str">
        <f>RIGHT(D61,1)</f>
        <v>1</v>
      </c>
      <c r="G61" s="16" t="str">
        <f>LEFT(RIGHT(B61,LEN(B61)-15),C61-16)</f>
        <v>FLERS</v>
      </c>
      <c r="H61" s="16" t="str">
        <f>RIGHT(B61,LEN(B61)-C61-2)</f>
        <v>LAUNAY</v>
      </c>
      <c r="I61" s="17">
        <f>MATCH(Lines[[#This Row],[début]],postes_1[ADR_SITE],0)</f>
        <v>922</v>
      </c>
      <c r="J61" s="17">
        <f>MATCH(Lines[[#This Row],[fin]],postes_1[ADR_SITE],0)</f>
        <v>1238</v>
      </c>
      <c r="K61" s="17" t="str">
        <f>INDEX(postes_1[CODNAT],Lines[[#This Row],[rch_debut]])</f>
        <v>FLERS</v>
      </c>
      <c r="L61" s="17" t="str">
        <f>INDEX(postes_1[CODNAT],Lines[[#This Row],[rch_fin]])</f>
        <v>LAUNA</v>
      </c>
      <c r="M61" s="17" t="s">
        <v>4903</v>
      </c>
      <c r="N61" s="17" t="s">
        <v>7072</v>
      </c>
      <c r="O61" s="17" t="str">
        <f>Lines[[#This Row],[codeNat_debut]]&amp;"_"&amp;Lines[[#This Row],[tension]]</f>
        <v>FLERS_225kV</v>
      </c>
      <c r="P61" s="17" t="str">
        <f>Lines[[#This Row],[codeNat_fin]]&amp;"_"&amp;Lines[[#This Row],[tension]]</f>
        <v>LAUNA_225kV</v>
      </c>
      <c r="Q61" s="17">
        <f>COUNTIF(Lines[[code2_debut]:[code2_fin]],"="&amp;Lines[[#This Row],[code2_debut]])</f>
        <v>2</v>
      </c>
      <c r="R61" s="17">
        <f>COUNTIF(Lines[[code2_debut]:[code2_fin]],"="&amp;Lines[[#This Row],[code2_fin]])</f>
        <v>2</v>
      </c>
      <c r="S61" s="17">
        <f>INDEX(postes_1[x],MATCH(Lines[[#This Row],[codeNat_debut]],postes_1[CODNAT],0))</f>
        <v>438900.88000000297</v>
      </c>
      <c r="T61" s="17">
        <f>INDEX(postes_1[y],MATCH(Lines[[#This Row],[codeNat_debut]],postes_1[CODNAT],0))</f>
        <v>6854406.1399999997</v>
      </c>
      <c r="U61" s="17">
        <f>INDEX(postes_1[x],MATCH(Lines[[#This Row],[codeNat_fin]],postes_1[CODNAT],0))</f>
        <v>385686.859999999</v>
      </c>
      <c r="V61" s="17">
        <f>INDEX(postes_1[y],MATCH(Lines[[#This Row],[codeNat_fin]],postes_1[CODNAT],0))</f>
        <v>6837723.6799999997</v>
      </c>
      <c r="W61" s="17">
        <f>SQRT((Lines[[#This Row],[x_debut]]-Lines[[#This Row],[x_fin]])^2+(Lines[[#This Row],[y_debut]]-Lines[[#This Row],[y_fin]])^2)</f>
        <v>55767.700295174647</v>
      </c>
      <c r="X61" s="17">
        <v>57880</v>
      </c>
      <c r="Y61" s="18">
        <v>539</v>
      </c>
      <c r="Z61" s="18">
        <v>675</v>
      </c>
      <c r="AA61" s="18">
        <v>675</v>
      </c>
      <c r="AB61" s="18">
        <v>781</v>
      </c>
      <c r="AC61" s="18">
        <v>5.0179999999999998</v>
      </c>
      <c r="AD61" s="18">
        <v>22.63</v>
      </c>
      <c r="AE61" s="18">
        <v>179.74700000000001</v>
      </c>
      <c r="AF61" s="18">
        <v>1144.3050000000001</v>
      </c>
      <c r="AG61" s="21"/>
      <c r="AH61" s="21"/>
    </row>
    <row r="62" spans="1:34">
      <c r="A62" s="16" t="s">
        <v>9892</v>
      </c>
      <c r="B62" s="16" t="s">
        <v>9893</v>
      </c>
      <c r="C62" s="16">
        <f>SEARCH(" _ ",B62)</f>
        <v>21</v>
      </c>
      <c r="D62" s="16" t="str">
        <f>LEFT(B62,14)</f>
        <v>LIT 225kV NO 1</v>
      </c>
      <c r="E62" s="16" t="str">
        <f>RIGHT(LEFT(D62,9),5)</f>
        <v>225kV</v>
      </c>
      <c r="F62" s="16" t="str">
        <f>RIGHT(D62,1)</f>
        <v>1</v>
      </c>
      <c r="G62" s="16" t="str">
        <f>LEFT(RIGHT(B62,LEN(B62)-15),C62-16)</f>
        <v>KEMBS</v>
      </c>
      <c r="H62" s="16" t="str">
        <f>RIGHT(B62,LEN(B62)-C62-2)</f>
        <v>OTTMARSHEIM</v>
      </c>
      <c r="I62" s="17">
        <f>MATCH(Lines[[#This Row],[début]],postes_1[ADR_SITE],0)</f>
        <v>3081</v>
      </c>
      <c r="J62" s="17">
        <f>MATCH(Lines[[#This Row],[fin]],postes_1[ADR_SITE],0)</f>
        <v>3061</v>
      </c>
      <c r="K62" s="17" t="str">
        <f>INDEX(postes_1[CODNAT],Lines[[#This Row],[rch_debut]])</f>
        <v>KEMBS</v>
      </c>
      <c r="L62" s="17" t="str">
        <f>INDEX(postes_1[CODNAT],Lines[[#This Row],[rch_fin]])</f>
        <v>OTTMA</v>
      </c>
      <c r="M62" s="17" t="s">
        <v>7559</v>
      </c>
      <c r="N62" s="17" t="s">
        <v>1704</v>
      </c>
      <c r="O62" s="17" t="str">
        <f>Lines[[#This Row],[codeNat_debut]]&amp;"_"&amp;Lines[[#This Row],[tension]]</f>
        <v>KEMBS_225kV</v>
      </c>
      <c r="P62" s="17" t="str">
        <f>Lines[[#This Row],[codeNat_fin]]&amp;"_"&amp;Lines[[#This Row],[tension]]</f>
        <v>OTTMA_225kV</v>
      </c>
      <c r="Q62" s="17">
        <f>COUNTIF(Lines[[code2_debut]:[code2_fin]],"="&amp;Lines[[#This Row],[code2_debut]])</f>
        <v>2</v>
      </c>
      <c r="R62" s="17">
        <f>COUNTIF(Lines[[code2_debut]:[code2_fin]],"="&amp;Lines[[#This Row],[code2_fin]])</f>
        <v>2</v>
      </c>
      <c r="S62" s="17">
        <f>INDEX(postes_1[x],MATCH(Lines[[#This Row],[codeNat_debut]],postes_1[CODNAT],0))</f>
        <v>1038979.09</v>
      </c>
      <c r="T62" s="17">
        <f>INDEX(postes_1[y],MATCH(Lines[[#This Row],[codeNat_debut]],postes_1[CODNAT],0))</f>
        <v>6737772.0800000001</v>
      </c>
      <c r="U62" s="17">
        <f>INDEX(postes_1[x],MATCH(Lines[[#This Row],[codeNat_fin]],postes_1[CODNAT],0))</f>
        <v>1038308.34</v>
      </c>
      <c r="V62" s="17">
        <f>INDEX(postes_1[y],MATCH(Lines[[#This Row],[codeNat_fin]],postes_1[CODNAT],0))</f>
        <v>6751224.9900000002</v>
      </c>
      <c r="W62" s="17">
        <f>SQRT((Lines[[#This Row],[x_debut]]-Lines[[#This Row],[x_fin]])^2+(Lines[[#This Row],[y_debut]]-Lines[[#This Row],[y_fin]])^2)</f>
        <v>13469.621116817058</v>
      </c>
      <c r="X62" s="17">
        <v>13944</v>
      </c>
      <c r="Y62" s="18">
        <v>539</v>
      </c>
      <c r="Z62" s="18">
        <v>661</v>
      </c>
      <c r="AA62" s="18">
        <v>661</v>
      </c>
      <c r="AB62" s="18">
        <v>754</v>
      </c>
      <c r="AC62" s="18">
        <v>1.24</v>
      </c>
      <c r="AD62" s="18">
        <v>5.6369999999999996</v>
      </c>
      <c r="AE62" s="18">
        <v>19.768000000000001</v>
      </c>
      <c r="AF62" s="18">
        <v>125.84699999999999</v>
      </c>
      <c r="AG62" s="21"/>
      <c r="AH62" s="21"/>
    </row>
    <row r="63" spans="1:34">
      <c r="A63" s="16" t="s">
        <v>10279</v>
      </c>
      <c r="B63" s="16" t="s">
        <v>10280</v>
      </c>
      <c r="C63" s="16">
        <f>SEARCH(" _ ",B63)</f>
        <v>23</v>
      </c>
      <c r="D63" s="16" t="str">
        <f>LEFT(B63,14)</f>
        <v>LIT 225kV NO 1</v>
      </c>
      <c r="E63" s="16" t="str">
        <f>RIGHT(LEFT(D63,9),5)</f>
        <v>225kV</v>
      </c>
      <c r="F63" s="16" t="str">
        <f>RIGHT(D63,1)</f>
        <v>1</v>
      </c>
      <c r="G63" s="16" t="str">
        <f>LEFT(RIGHT(B63,LEN(B63)-15),C63-16)</f>
        <v>RUEYRES</v>
      </c>
      <c r="H63" s="16" t="str">
        <f>RIGHT(B63,LEN(B63)-C63-2)</f>
        <v>SAVIGNAC</v>
      </c>
      <c r="I63" s="17">
        <f>MATCH(Lines[[#This Row],[début]],postes_1[ADR_SITE],0)</f>
        <v>2339</v>
      </c>
      <c r="J63" s="17">
        <f>MATCH(Lines[[#This Row],[fin]],postes_1[ADR_SITE],0)</f>
        <v>1981</v>
      </c>
      <c r="K63" s="17" t="str">
        <f>INDEX(postes_1[CODNAT],Lines[[#This Row],[rch_debut]])</f>
        <v>RUEYR</v>
      </c>
      <c r="L63" s="17" t="str">
        <f>INDEX(postes_1[CODNAT],Lines[[#This Row],[rch_fin]])</f>
        <v>SAVIG</v>
      </c>
      <c r="M63" s="17" t="s">
        <v>3083</v>
      </c>
      <c r="N63" s="17" t="s">
        <v>6694</v>
      </c>
      <c r="O63" s="17" t="str">
        <f>Lines[[#This Row],[codeNat_debut]]&amp;"_"&amp;Lines[[#This Row],[tension]]</f>
        <v>RUEYR_225kV</v>
      </c>
      <c r="P63" s="17" t="str">
        <f>Lines[[#This Row],[codeNat_fin]]&amp;"_"&amp;Lines[[#This Row],[tension]]</f>
        <v>SAVIG_225kV</v>
      </c>
      <c r="Q63" s="17">
        <f>COUNTIF(Lines[[code2_debut]:[code2_fin]],"="&amp;Lines[[#This Row],[code2_debut]])</f>
        <v>6</v>
      </c>
      <c r="R63" s="17">
        <f>COUNTIF(Lines[[code2_debut]:[code2_fin]],"="&amp;Lines[[#This Row],[code2_fin]])</f>
        <v>1</v>
      </c>
      <c r="S63" s="17">
        <f>INDEX(postes_1[x],MATCH(Lines[[#This Row],[codeNat_debut]],postes_1[CODNAT],0))</f>
        <v>675392.50999999803</v>
      </c>
      <c r="T63" s="17">
        <f>INDEX(postes_1[y],MATCH(Lines[[#This Row],[codeNat_debut]],postes_1[CODNAT],0))</f>
        <v>6408936.0999999996</v>
      </c>
      <c r="U63" s="17">
        <f>INDEX(postes_1[x],MATCH(Lines[[#This Row],[codeNat_fin]],postes_1[CODNAT],0))</f>
        <v>702656.28999999899</v>
      </c>
      <c r="V63" s="17">
        <f>INDEX(postes_1[y],MATCH(Lines[[#This Row],[codeNat_fin]],postes_1[CODNAT],0))</f>
        <v>6444826.2000000002</v>
      </c>
      <c r="W63" s="17">
        <f>SQRT((Lines[[#This Row],[x_debut]]-Lines[[#This Row],[x_fin]])^2+(Lines[[#This Row],[y_debut]]-Lines[[#This Row],[y_fin]])^2)</f>
        <v>45071.198984478906</v>
      </c>
      <c r="X63" s="17">
        <v>45790</v>
      </c>
      <c r="Y63" s="18">
        <v>548</v>
      </c>
      <c r="Z63" s="18">
        <v>606</v>
      </c>
      <c r="AA63" s="18">
        <v>606</v>
      </c>
      <c r="AB63" s="18">
        <v>678</v>
      </c>
      <c r="AC63" s="18">
        <v>5.109</v>
      </c>
      <c r="AD63" s="18">
        <v>19.887</v>
      </c>
      <c r="AE63" s="18">
        <v>62.697000000000003</v>
      </c>
      <c r="AF63" s="18">
        <v>399.14</v>
      </c>
      <c r="AG63" s="21"/>
      <c r="AH63" s="21"/>
    </row>
    <row r="64" spans="1:34">
      <c r="A64" s="16" t="s">
        <v>10094</v>
      </c>
      <c r="B64" s="16" t="s">
        <v>10095</v>
      </c>
      <c r="C64" s="16">
        <f>SEARCH(" _ ",B64)</f>
        <v>25</v>
      </c>
      <c r="D64" s="16" t="str">
        <f>LEFT(B64,14)</f>
        <v>LIT 225kV NO 1</v>
      </c>
      <c r="E64" s="16" t="str">
        <f>RIGHT(LEFT(D64,9),5)</f>
        <v>225kV</v>
      </c>
      <c r="F64" s="16" t="str">
        <f>RIGHT(D64,1)</f>
        <v>1</v>
      </c>
      <c r="G64" s="16" t="str">
        <f>LEFT(RIGHT(B64,LEN(B64)-15),C64-16)</f>
        <v>MONTLUCON</v>
      </c>
      <c r="H64" s="16" t="str">
        <f>RIGHT(B64,LEN(B64)-C64-2)</f>
        <v>MONTVICQ</v>
      </c>
      <c r="I64" s="17">
        <f>MATCH(Lines[[#This Row],[début]],postes_1[ADR_SITE],0)</f>
        <v>834</v>
      </c>
      <c r="J64" s="17">
        <f>MATCH(Lines[[#This Row],[fin]],postes_1[ADR_SITE],0)</f>
        <v>887</v>
      </c>
      <c r="K64" s="17" t="str">
        <f>INDEX(postes_1[CODNAT],Lines[[#This Row],[rch_debut]])</f>
        <v>MTLUC</v>
      </c>
      <c r="L64" s="17" t="str">
        <f>INDEX(postes_1[CODNAT],Lines[[#This Row],[rch_fin]])</f>
        <v>MTVIC</v>
      </c>
      <c r="M64" s="17" t="s">
        <v>7879</v>
      </c>
      <c r="N64" s="17" t="s">
        <v>7464</v>
      </c>
      <c r="O64" s="17" t="str">
        <f>Lines[[#This Row],[codeNat_debut]]&amp;"_"&amp;Lines[[#This Row],[tension]]</f>
        <v>MTLUC_225kV</v>
      </c>
      <c r="P64" s="17" t="str">
        <f>Lines[[#This Row],[codeNat_fin]]&amp;"_"&amp;Lines[[#This Row],[tension]]</f>
        <v>MTVIC_225kV</v>
      </c>
      <c r="Q64" s="17">
        <f>COUNTIF(Lines[[code2_debut]:[code2_fin]],"="&amp;Lines[[#This Row],[code2_debut]])</f>
        <v>2</v>
      </c>
      <c r="R64" s="17">
        <f>COUNTIF(Lines[[code2_debut]:[code2_fin]],"="&amp;Lines[[#This Row],[code2_fin]])</f>
        <v>2</v>
      </c>
      <c r="S64" s="17">
        <f>INDEX(postes_1[x],MATCH(Lines[[#This Row],[codeNat_debut]],postes_1[CODNAT],0))</f>
        <v>669583.53999999899</v>
      </c>
      <c r="T64" s="17">
        <f>INDEX(postes_1[y],MATCH(Lines[[#This Row],[codeNat_debut]],postes_1[CODNAT],0))</f>
        <v>6580127.9400000004</v>
      </c>
      <c r="U64" s="17">
        <f>INDEX(postes_1[x],MATCH(Lines[[#This Row],[codeNat_fin]],postes_1[CODNAT],0))</f>
        <v>686225.64000000095</v>
      </c>
      <c r="V64" s="17">
        <f>INDEX(postes_1[y],MATCH(Lines[[#This Row],[codeNat_fin]],postes_1[CODNAT],0))</f>
        <v>6578463.7199999997</v>
      </c>
      <c r="W64" s="17">
        <f>SQRT((Lines[[#This Row],[x_debut]]-Lines[[#This Row],[x_fin]])^2+(Lines[[#This Row],[y_debut]]-Lines[[#This Row],[y_fin]])^2)</f>
        <v>16725.104502467759</v>
      </c>
      <c r="X64" s="17">
        <v>17280</v>
      </c>
      <c r="Y64" s="18">
        <v>555</v>
      </c>
      <c r="Z64" s="18">
        <v>692</v>
      </c>
      <c r="AA64" s="18">
        <v>692</v>
      </c>
      <c r="AB64" s="18">
        <v>790</v>
      </c>
      <c r="AC64" s="18">
        <v>1.752</v>
      </c>
      <c r="AD64" s="18">
        <v>7.0350000000000001</v>
      </c>
      <c r="AE64" s="18">
        <v>24.242999999999999</v>
      </c>
      <c r="AF64" s="18">
        <v>154.33699999999999</v>
      </c>
      <c r="AG64" s="21"/>
      <c r="AH64" s="21"/>
    </row>
    <row r="65" spans="1:34">
      <c r="A65" s="16" t="s">
        <v>8881</v>
      </c>
      <c r="B65" s="16" t="s">
        <v>8882</v>
      </c>
      <c r="C65" s="16">
        <f>SEARCH(" _ ",B65)</f>
        <v>21</v>
      </c>
      <c r="D65" s="16" t="str">
        <f>LEFT(B65,14)</f>
        <v>LIT 225kV NO 1</v>
      </c>
      <c r="E65" s="16" t="str">
        <f>RIGHT(LEFT(D65,9),5)</f>
        <v>225kV</v>
      </c>
      <c r="F65" s="16" t="str">
        <f>RIGHT(D65,1)</f>
        <v>1</v>
      </c>
      <c r="G65" s="16" t="str">
        <f>LEFT(RIGHT(B65,LEN(B65)-15),C65-16)</f>
        <v>ARLOD</v>
      </c>
      <c r="H65" s="16" t="str">
        <f>RIGHT(B65,LEN(B65)-C65-2)</f>
        <v>GENISSIAT-POSTE</v>
      </c>
      <c r="I65" s="17">
        <f>MATCH(Lines[[#This Row],[début]],postes_1[ADR_SITE],0)</f>
        <v>2485</v>
      </c>
      <c r="J65" s="17">
        <f>MATCH(Lines[[#This Row],[fin]],postes_1[ADR_SITE],0)</f>
        <v>2496</v>
      </c>
      <c r="K65" s="17" t="str">
        <f>INDEX(postes_1[CODNAT],Lines[[#This Row],[rch_debut]])</f>
        <v>ARLOD</v>
      </c>
      <c r="L65" s="17" t="str">
        <f>INDEX(postes_1[CODNAT],Lines[[#This Row],[rch_fin]])</f>
        <v>GEN.P</v>
      </c>
      <c r="M65" s="17" t="s">
        <v>2945</v>
      </c>
      <c r="N65" s="17" t="s">
        <v>7838</v>
      </c>
      <c r="O65" s="17" t="str">
        <f>Lines[[#This Row],[codeNat_debut]]&amp;"_"&amp;Lines[[#This Row],[tension]]</f>
        <v>ARLOD_225kV</v>
      </c>
      <c r="P65" s="17" t="str">
        <f>Lines[[#This Row],[codeNat_fin]]&amp;"_"&amp;Lines[[#This Row],[tension]]</f>
        <v>GEN.P_225kV</v>
      </c>
      <c r="Q65" s="17">
        <f>COUNTIF(Lines[[code2_debut]:[code2_fin]],"="&amp;Lines[[#This Row],[code2_debut]])</f>
        <v>1</v>
      </c>
      <c r="R65" s="17">
        <f>COUNTIF(Lines[[code2_debut]:[code2_fin]],"="&amp;Lines[[#This Row],[code2_fin]])</f>
        <v>8</v>
      </c>
      <c r="S65" s="17">
        <f>INDEX(postes_1[x],MATCH(Lines[[#This Row],[codeNat_debut]],postes_1[CODNAT],0))</f>
        <v>917643.53999999899</v>
      </c>
      <c r="T65" s="17">
        <f>INDEX(postes_1[y],MATCH(Lines[[#This Row],[codeNat_debut]],postes_1[CODNAT],0))</f>
        <v>6559158.4400000004</v>
      </c>
      <c r="U65" s="17">
        <f>INDEX(postes_1[x],MATCH(Lines[[#This Row],[codeNat_fin]],postes_1[CODNAT],0))</f>
        <v>916717.14999999898</v>
      </c>
      <c r="V65" s="17">
        <f>INDEX(postes_1[y],MATCH(Lines[[#This Row],[codeNat_fin]],postes_1[CODNAT],0))</f>
        <v>6554356.2699999996</v>
      </c>
      <c r="W65" s="17">
        <f>SQRT((Lines[[#This Row],[x_debut]]-Lines[[#This Row],[x_fin]])^2+(Lines[[#This Row],[y_debut]]-Lines[[#This Row],[y_fin]])^2)</f>
        <v>4890.70906321448</v>
      </c>
      <c r="X65" s="17">
        <v>5279</v>
      </c>
      <c r="Y65" s="18">
        <v>557</v>
      </c>
      <c r="Z65" s="18">
        <v>557</v>
      </c>
      <c r="AA65" s="18">
        <v>653</v>
      </c>
      <c r="AB65" s="18">
        <v>653</v>
      </c>
      <c r="AC65" s="18">
        <v>0.34</v>
      </c>
      <c r="AD65" s="18">
        <v>1.76</v>
      </c>
      <c r="AE65" s="18">
        <v>36</v>
      </c>
      <c r="AF65" s="19" t="s">
        <v>8819</v>
      </c>
      <c r="AG65" s="21"/>
      <c r="AH65" s="21"/>
    </row>
    <row r="66" spans="1:34">
      <c r="A66" s="16" t="s">
        <v>8822</v>
      </c>
      <c r="B66" s="16" t="s">
        <v>8823</v>
      </c>
      <c r="C66" s="16">
        <f>SEARCH(" _ ",B66)</f>
        <v>27</v>
      </c>
      <c r="D66" s="16" t="str">
        <f>LEFT(B66,14)</f>
        <v>LIT 225kV NO 1</v>
      </c>
      <c r="E66" s="16" t="str">
        <f>RIGHT(LEFT(D66,9),5)</f>
        <v>225kV</v>
      </c>
      <c r="F66" s="16" t="str">
        <f>RIGHT(D66,1)</f>
        <v>1</v>
      </c>
      <c r="G66" s="16" t="str">
        <f>LEFT(RIGHT(B66,LEN(B66)-15),C66-16)</f>
        <v>ALBERTVILLE</v>
      </c>
      <c r="H66" s="16" t="str">
        <f>RIGHT(B66,LEN(B66)-C66-2)</f>
        <v>LONGEFAN</v>
      </c>
      <c r="I66" s="17">
        <f>MATCH(Lines[[#This Row],[début]],postes_1[ADR_SITE],0)</f>
        <v>3088</v>
      </c>
      <c r="J66" s="17">
        <f>MATCH(Lines[[#This Row],[fin]],postes_1[ADR_SITE],0)</f>
        <v>3299</v>
      </c>
      <c r="K66" s="17" t="str">
        <f>INDEX(postes_1[CODNAT],Lines[[#This Row],[rch_debut]])</f>
        <v>ALBER</v>
      </c>
      <c r="L66" s="17" t="str">
        <f>INDEX(postes_1[CODNAT],Lines[[#This Row],[rch_fin]])</f>
        <v>LONG6</v>
      </c>
      <c r="M66" s="17" t="s">
        <v>7885</v>
      </c>
      <c r="N66" s="17" t="s">
        <v>3764</v>
      </c>
      <c r="O66" s="17" t="str">
        <f>Lines[[#This Row],[codeNat_debut]]&amp;"_"&amp;Lines[[#This Row],[tension]]</f>
        <v>ALBER_225kV</v>
      </c>
      <c r="P66" s="17" t="str">
        <f>Lines[[#This Row],[codeNat_fin]]&amp;"_"&amp;Lines[[#This Row],[tension]]</f>
        <v>LONG6_225kV</v>
      </c>
      <c r="Q66" s="17">
        <f>COUNTIF(Lines[[code2_debut]:[code2_fin]],"="&amp;Lines[[#This Row],[code2_debut]])</f>
        <v>5</v>
      </c>
      <c r="R66" s="17">
        <f>COUNTIF(Lines[[code2_debut]:[code2_fin]],"="&amp;Lines[[#This Row],[code2_fin]])</f>
        <v>1</v>
      </c>
      <c r="S66" s="17">
        <f>INDEX(postes_1[x],MATCH(Lines[[#This Row],[codeNat_debut]],postes_1[CODNAT],0))</f>
        <v>966091.32999999798</v>
      </c>
      <c r="T66" s="17">
        <f>INDEX(postes_1[y],MATCH(Lines[[#This Row],[codeNat_debut]],postes_1[CODNAT],0))</f>
        <v>6512645.8499999996</v>
      </c>
      <c r="U66" s="17">
        <f>INDEX(postes_1[x],MATCH(Lines[[#This Row],[codeNat_fin]],postes_1[CODNAT],0))</f>
        <v>963125.21000000101</v>
      </c>
      <c r="V66" s="17">
        <f>INDEX(postes_1[y],MATCH(Lines[[#This Row],[codeNat_fin]],postes_1[CODNAT],0))</f>
        <v>6470593.8899999997</v>
      </c>
      <c r="W66" s="17">
        <f>SQRT((Lines[[#This Row],[x_debut]]-Lines[[#This Row],[x_fin]])^2+(Lines[[#This Row],[y_debut]]-Lines[[#This Row],[y_fin]])^2)</f>
        <v>42156.437322145459</v>
      </c>
      <c r="X66" s="17">
        <v>43669</v>
      </c>
      <c r="Y66" s="18">
        <v>565</v>
      </c>
      <c r="Z66" s="18">
        <v>673</v>
      </c>
      <c r="AA66" s="18">
        <v>673</v>
      </c>
      <c r="AB66" s="18">
        <v>765</v>
      </c>
      <c r="AC66" s="18">
        <v>4.4859999999999998</v>
      </c>
      <c r="AD66" s="18">
        <v>17.748999999999999</v>
      </c>
      <c r="AE66" s="18">
        <v>61.445999999999998</v>
      </c>
      <c r="AF66" s="18">
        <v>391.18</v>
      </c>
      <c r="AG66" s="21"/>
      <c r="AH66" s="21"/>
    </row>
    <row r="67" spans="1:34">
      <c r="A67" s="16" t="s">
        <v>8820</v>
      </c>
      <c r="B67" s="16" t="s">
        <v>8821</v>
      </c>
      <c r="C67" s="16">
        <f>SEARCH(" _ ",B67)</f>
        <v>27</v>
      </c>
      <c r="D67" s="16" t="str">
        <f>LEFT(B67,14)</f>
        <v>LIT 225kV NO 1</v>
      </c>
      <c r="E67" s="16" t="str">
        <f>RIGHT(LEFT(D67,9),5)</f>
        <v>225kV</v>
      </c>
      <c r="F67" s="16" t="str">
        <f>RIGHT(D67,1)</f>
        <v>1</v>
      </c>
      <c r="G67" s="16" t="str">
        <f>LEFT(RIGHT(B67,LEN(B67)-15),C67-16)</f>
        <v>ALBERTVILLE</v>
      </c>
      <c r="H67" s="16" t="str">
        <f>RIGHT(B67,LEN(B67)-C67-2)</f>
        <v>CONTAMINE</v>
      </c>
      <c r="I67" s="17">
        <f>MATCH(Lines[[#This Row],[début]],postes_1[ADR_SITE],0)</f>
        <v>3088</v>
      </c>
      <c r="J67" s="17">
        <f>MATCH(Lines[[#This Row],[fin]],postes_1[ADR_SITE],0)</f>
        <v>3270</v>
      </c>
      <c r="K67" s="17" t="str">
        <f>INDEX(postes_1[CODNAT],Lines[[#This Row],[rch_debut]])</f>
        <v>ALBER</v>
      </c>
      <c r="L67" s="17" t="str">
        <f>INDEX(postes_1[CODNAT],Lines[[#This Row],[rch_fin]])</f>
        <v>CONTA</v>
      </c>
      <c r="M67" s="17" t="s">
        <v>7885</v>
      </c>
      <c r="N67" s="17" t="s">
        <v>2148</v>
      </c>
      <c r="O67" s="17" t="str">
        <f>Lines[[#This Row],[codeNat_debut]]&amp;"_"&amp;Lines[[#This Row],[tension]]</f>
        <v>ALBER_225kV</v>
      </c>
      <c r="P67" s="17" t="str">
        <f>Lines[[#This Row],[codeNat_fin]]&amp;"_"&amp;Lines[[#This Row],[tension]]</f>
        <v>CONTA_225kV</v>
      </c>
      <c r="Q67" s="17">
        <f>COUNTIF(Lines[[code2_debut]:[code2_fin]],"="&amp;Lines[[#This Row],[code2_debut]])</f>
        <v>5</v>
      </c>
      <c r="R67" s="17">
        <f>COUNTIF(Lines[[code2_debut]:[code2_fin]],"="&amp;Lines[[#This Row],[code2_fin]])</f>
        <v>3</v>
      </c>
      <c r="S67" s="17">
        <f>INDEX(postes_1[x],MATCH(Lines[[#This Row],[codeNat_debut]],postes_1[CODNAT],0))</f>
        <v>966091.32999999798</v>
      </c>
      <c r="T67" s="17">
        <f>INDEX(postes_1[y],MATCH(Lines[[#This Row],[codeNat_debut]],postes_1[CODNAT],0))</f>
        <v>6512645.8499999996</v>
      </c>
      <c r="U67" s="17">
        <f>INDEX(postes_1[x],MATCH(Lines[[#This Row],[codeNat_fin]],postes_1[CODNAT],0))</f>
        <v>977513.89999999898</v>
      </c>
      <c r="V67" s="17">
        <f>INDEX(postes_1[y],MATCH(Lines[[#This Row],[codeNat_fin]],postes_1[CODNAT],0))</f>
        <v>6494533.2000000002</v>
      </c>
      <c r="W67" s="17">
        <f>SQRT((Lines[[#This Row],[x_debut]]-Lines[[#This Row],[x_fin]])^2+(Lines[[#This Row],[y_debut]]-Lines[[#This Row],[y_fin]])^2)</f>
        <v>21413.621726074329</v>
      </c>
      <c r="X67" s="17">
        <v>24925</v>
      </c>
      <c r="Y67" s="18">
        <v>565</v>
      </c>
      <c r="Z67" s="18">
        <v>673</v>
      </c>
      <c r="AA67" s="18">
        <v>673</v>
      </c>
      <c r="AB67" s="18">
        <v>765</v>
      </c>
      <c r="AC67" s="18">
        <v>2.3519999999999999</v>
      </c>
      <c r="AD67" s="18">
        <v>10.042999999999999</v>
      </c>
      <c r="AE67" s="18">
        <v>35.357999999999997</v>
      </c>
      <c r="AF67" s="18">
        <v>225.09700000000001</v>
      </c>
      <c r="AG67" s="21"/>
      <c r="AH67" s="21"/>
    </row>
    <row r="68" spans="1:34">
      <c r="A68" s="16" t="s">
        <v>8824</v>
      </c>
      <c r="B68" s="16" t="s">
        <v>8825</v>
      </c>
      <c r="C68" s="16">
        <f>SEARCH(" _ ",B68)</f>
        <v>27</v>
      </c>
      <c r="D68" s="16" t="str">
        <f>LEFT(B68,14)</f>
        <v>LIT 225kV NO 1</v>
      </c>
      <c r="E68" s="16" t="str">
        <f>RIGHT(LEFT(D68,9),5)</f>
        <v>225kV</v>
      </c>
      <c r="F68" s="16" t="str">
        <f>RIGHT(D68,1)</f>
        <v>1</v>
      </c>
      <c r="G68" s="16" t="str">
        <f>LEFT(RIGHT(B68,LEN(B68)-15),C68-16)</f>
        <v>ALBERTVILLE</v>
      </c>
      <c r="H68" s="16" t="str">
        <f>RIGHT(B68,LEN(B68)-C68-2)</f>
        <v>MALGOVERT</v>
      </c>
      <c r="I68" s="17">
        <f>MATCH(Lines[[#This Row],[début]],postes_1[ADR_SITE],0)</f>
        <v>3088</v>
      </c>
      <c r="J68" s="17">
        <f>MATCH(Lines[[#This Row],[fin]],postes_1[ADR_SITE],0)</f>
        <v>3328</v>
      </c>
      <c r="K68" s="17" t="str">
        <f>INDEX(postes_1[CODNAT],Lines[[#This Row],[rch_debut]])</f>
        <v>ALBER</v>
      </c>
      <c r="L68" s="17" t="str">
        <f>INDEX(postes_1[CODNAT],Lines[[#This Row],[rch_fin]])</f>
        <v>MALGO</v>
      </c>
      <c r="M68" s="17" t="s">
        <v>7885</v>
      </c>
      <c r="N68" s="17" t="s">
        <v>6280</v>
      </c>
      <c r="O68" s="17" t="str">
        <f>Lines[[#This Row],[codeNat_debut]]&amp;"_"&amp;Lines[[#This Row],[tension]]</f>
        <v>ALBER_225kV</v>
      </c>
      <c r="P68" s="17" t="str">
        <f>Lines[[#This Row],[codeNat_fin]]&amp;"_"&amp;Lines[[#This Row],[tension]]</f>
        <v>MALGO_225kV</v>
      </c>
      <c r="Q68" s="17">
        <f>COUNTIF(Lines[[code2_debut]:[code2_fin]],"="&amp;Lines[[#This Row],[code2_debut]])</f>
        <v>5</v>
      </c>
      <c r="R68" s="17">
        <f>COUNTIF(Lines[[code2_debut]:[code2_fin]],"="&amp;Lines[[#This Row],[code2_fin]])</f>
        <v>3</v>
      </c>
      <c r="S68" s="17">
        <f>INDEX(postes_1[x],MATCH(Lines[[#This Row],[codeNat_debut]],postes_1[CODNAT],0))</f>
        <v>966091.32999999798</v>
      </c>
      <c r="T68" s="17">
        <f>INDEX(postes_1[y],MATCH(Lines[[#This Row],[codeNat_debut]],postes_1[CODNAT],0))</f>
        <v>6512645.8499999996</v>
      </c>
      <c r="U68" s="17">
        <f>INDEX(postes_1[x],MATCH(Lines[[#This Row],[codeNat_fin]],postes_1[CODNAT],0))</f>
        <v>995305.09000000404</v>
      </c>
      <c r="V68" s="17">
        <f>INDEX(postes_1[y],MATCH(Lines[[#This Row],[codeNat_fin]],postes_1[CODNAT],0))</f>
        <v>6509202.75</v>
      </c>
      <c r="W68" s="17">
        <f>SQRT((Lines[[#This Row],[x_debut]]-Lines[[#This Row],[x_fin]])^2+(Lines[[#This Row],[y_debut]]-Lines[[#This Row],[y_fin]])^2)</f>
        <v>29415.960139828032</v>
      </c>
      <c r="X68" s="17">
        <v>40633</v>
      </c>
      <c r="Y68" s="18">
        <v>565</v>
      </c>
      <c r="Z68" s="18">
        <v>673</v>
      </c>
      <c r="AA68" s="18">
        <v>673</v>
      </c>
      <c r="AB68" s="18">
        <v>765</v>
      </c>
      <c r="AC68" s="18">
        <v>3.54</v>
      </c>
      <c r="AD68" s="18">
        <v>16.64</v>
      </c>
      <c r="AE68" s="18">
        <v>55</v>
      </c>
      <c r="AF68" s="19" t="s">
        <v>8819</v>
      </c>
      <c r="AG68" s="21"/>
      <c r="AH68" s="21"/>
    </row>
    <row r="69" spans="1:34">
      <c r="A69" s="16" t="s">
        <v>9418</v>
      </c>
      <c r="B69" s="16" t="s">
        <v>9419</v>
      </c>
      <c r="C69" s="16">
        <f>SEARCH(" _ ",B69)</f>
        <v>25</v>
      </c>
      <c r="D69" s="16" t="str">
        <f>LEFT(B69,14)</f>
        <v>LIT 225kV NO 1</v>
      </c>
      <c r="E69" s="16" t="str">
        <f>RIGHT(LEFT(D69,9),5)</f>
        <v>225kV</v>
      </c>
      <c r="F69" s="16" t="str">
        <f>RIGHT(D69,1)</f>
        <v>1</v>
      </c>
      <c r="G69" s="16" t="str">
        <f>LEFT(RIGHT(B69,LEN(B69)-15),C69-16)</f>
        <v>CONTAMINE</v>
      </c>
      <c r="H69" s="16" t="str">
        <f>RIGHT(B69,LEN(B69)-C69-2)</f>
        <v>MALGOVERT</v>
      </c>
      <c r="I69" s="17">
        <f>MATCH(Lines[[#This Row],[début]],postes_1[ADR_SITE],0)</f>
        <v>3270</v>
      </c>
      <c r="J69" s="17">
        <f>MATCH(Lines[[#This Row],[fin]],postes_1[ADR_SITE],0)</f>
        <v>3328</v>
      </c>
      <c r="K69" s="17" t="str">
        <f>INDEX(postes_1[CODNAT],Lines[[#This Row],[rch_debut]])</f>
        <v>CONTA</v>
      </c>
      <c r="L69" s="17" t="str">
        <f>INDEX(postes_1[CODNAT],Lines[[#This Row],[rch_fin]])</f>
        <v>MALGO</v>
      </c>
      <c r="M69" s="17" t="s">
        <v>2148</v>
      </c>
      <c r="N69" s="17" t="s">
        <v>6280</v>
      </c>
      <c r="O69" s="17" t="str">
        <f>Lines[[#This Row],[codeNat_debut]]&amp;"_"&amp;Lines[[#This Row],[tension]]</f>
        <v>CONTA_225kV</v>
      </c>
      <c r="P69" s="17" t="str">
        <f>Lines[[#This Row],[codeNat_fin]]&amp;"_"&amp;Lines[[#This Row],[tension]]</f>
        <v>MALGO_225kV</v>
      </c>
      <c r="Q69" s="17">
        <f>COUNTIF(Lines[[code2_debut]:[code2_fin]],"="&amp;Lines[[#This Row],[code2_debut]])</f>
        <v>3</v>
      </c>
      <c r="R69" s="17">
        <f>COUNTIF(Lines[[code2_debut]:[code2_fin]],"="&amp;Lines[[#This Row],[code2_fin]])</f>
        <v>3</v>
      </c>
      <c r="S69" s="17">
        <f>INDEX(postes_1[x],MATCH(Lines[[#This Row],[codeNat_debut]],postes_1[CODNAT],0))</f>
        <v>977513.89999999898</v>
      </c>
      <c r="T69" s="17">
        <f>INDEX(postes_1[y],MATCH(Lines[[#This Row],[codeNat_debut]],postes_1[CODNAT],0))</f>
        <v>6494533.2000000002</v>
      </c>
      <c r="U69" s="17">
        <f>INDEX(postes_1[x],MATCH(Lines[[#This Row],[codeNat_fin]],postes_1[CODNAT],0))</f>
        <v>995305.09000000404</v>
      </c>
      <c r="V69" s="17">
        <f>INDEX(postes_1[y],MATCH(Lines[[#This Row],[codeNat_fin]],postes_1[CODNAT],0))</f>
        <v>6509202.75</v>
      </c>
      <c r="W69" s="17">
        <f>SQRT((Lines[[#This Row],[x_debut]]-Lines[[#This Row],[x_fin]])^2+(Lines[[#This Row],[y_debut]]-Lines[[#This Row],[y_fin]])^2)</f>
        <v>23059.100997627265</v>
      </c>
      <c r="X69" s="17">
        <v>27527</v>
      </c>
      <c r="Y69" s="18">
        <v>565</v>
      </c>
      <c r="Z69" s="18">
        <v>673</v>
      </c>
      <c r="AA69" s="18">
        <v>673</v>
      </c>
      <c r="AB69" s="18">
        <v>765</v>
      </c>
      <c r="AC69" s="18">
        <v>2.2599999999999998</v>
      </c>
      <c r="AD69" s="18">
        <v>10.86</v>
      </c>
      <c r="AE69" s="18">
        <v>38</v>
      </c>
      <c r="AF69" s="19" t="s">
        <v>8819</v>
      </c>
      <c r="AG69" s="21"/>
      <c r="AH69" s="21"/>
    </row>
    <row r="70" spans="1:34">
      <c r="A70" s="16" t="s">
        <v>10021</v>
      </c>
      <c r="B70" s="16" t="s">
        <v>10022</v>
      </c>
      <c r="C70" s="16">
        <f>SEARCH(" _ ",B70)</f>
        <v>25</v>
      </c>
      <c r="D70" s="16" t="str">
        <f>LEFT(B70,14)</f>
        <v>LIT 225kV NO 1</v>
      </c>
      <c r="E70" s="16" t="str">
        <f>RIGHT(LEFT(D70,9),5)</f>
        <v>225kV</v>
      </c>
      <c r="F70" s="16" t="str">
        <f>RIGHT(D70,1)</f>
        <v>1</v>
      </c>
      <c r="G70" s="16" t="str">
        <f>LEFT(RIGHT(B70,LEN(B70)-15),C70-16)</f>
        <v>MARSILLON</v>
      </c>
      <c r="H70" s="16" t="str">
        <f>RIGHT(B70,LEN(B70)-C70-2)</f>
        <v>PRAGNERES</v>
      </c>
      <c r="I70" s="17">
        <f>MATCH(Lines[[#This Row],[début]],postes_1[ADR_SITE],0)</f>
        <v>3737</v>
      </c>
      <c r="J70" s="17">
        <f>MATCH(Lines[[#This Row],[fin]],postes_1[ADR_SITE],0)</f>
        <v>4002</v>
      </c>
      <c r="K70" s="17" t="str">
        <f>INDEX(postes_1[CODNAT],Lines[[#This Row],[rch_debut]])</f>
        <v>MARSI</v>
      </c>
      <c r="L70" s="17" t="str">
        <f>INDEX(postes_1[CODNAT],Lines[[#This Row],[rch_fin]])</f>
        <v>PRAG5</v>
      </c>
      <c r="M70" s="17" t="s">
        <v>5640</v>
      </c>
      <c r="N70" s="17" t="s">
        <v>7883</v>
      </c>
      <c r="O70" s="17" t="str">
        <f>Lines[[#This Row],[codeNat_debut]]&amp;"_"&amp;Lines[[#This Row],[tension]]</f>
        <v>MARSI_225kV</v>
      </c>
      <c r="P70" s="17" t="str">
        <f>Lines[[#This Row],[codeNat_fin]]&amp;"_"&amp;Lines[[#This Row],[tension]]</f>
        <v>PRAG5_225kV</v>
      </c>
      <c r="Q70" s="17">
        <f>COUNTIF(Lines[[code2_debut]:[code2_fin]],"="&amp;Lines[[#This Row],[code2_debut]])</f>
        <v>5</v>
      </c>
      <c r="R70" s="17">
        <f>COUNTIF(Lines[[code2_debut]:[code2_fin]],"="&amp;Lines[[#This Row],[code2_fin]])</f>
        <v>2</v>
      </c>
      <c r="S70" s="17">
        <f>INDEX(postes_1[x],MATCH(Lines[[#This Row],[codeNat_debut]],postes_1[CODNAT],0))</f>
        <v>408736.39999999898</v>
      </c>
      <c r="T70" s="17">
        <f>INDEX(postes_1[y],MATCH(Lines[[#This Row],[codeNat_debut]],postes_1[CODNAT],0))</f>
        <v>6260624.4000000004</v>
      </c>
      <c r="U70" s="17">
        <f>INDEX(postes_1[x],MATCH(Lines[[#This Row],[codeNat_fin]],postes_1[CODNAT],0))</f>
        <v>456271.52000000299</v>
      </c>
      <c r="V70" s="17">
        <f>INDEX(postes_1[y],MATCH(Lines[[#This Row],[codeNat_fin]],postes_1[CODNAT],0))</f>
        <v>6196243.7599999998</v>
      </c>
      <c r="W70" s="17">
        <f>SQRT((Lines[[#This Row],[x_debut]]-Lines[[#This Row],[x_fin]])^2+(Lines[[#This Row],[y_debut]]-Lines[[#This Row],[y_fin]])^2)</f>
        <v>80027.835408840459</v>
      </c>
      <c r="X70" s="17">
        <v>84292</v>
      </c>
      <c r="Y70" s="18">
        <v>565</v>
      </c>
      <c r="Z70" s="18">
        <v>673</v>
      </c>
      <c r="AA70" s="18">
        <v>673</v>
      </c>
      <c r="AB70" s="18">
        <v>765</v>
      </c>
      <c r="AC70" s="18">
        <v>7.8410000000000002</v>
      </c>
      <c r="AD70" s="18">
        <v>34.130000000000003</v>
      </c>
      <c r="AE70" s="18">
        <v>118.81399999999999</v>
      </c>
      <c r="AF70" s="18">
        <v>756.39</v>
      </c>
      <c r="AG70" s="21"/>
      <c r="AH70" s="21"/>
    </row>
    <row r="71" spans="1:34">
      <c r="A71" s="16" t="s">
        <v>9068</v>
      </c>
      <c r="B71" s="16" t="s">
        <v>9069</v>
      </c>
      <c r="C71" s="16">
        <f>SEARCH(" _ ",B71)</f>
        <v>21</v>
      </c>
      <c r="D71" s="16" t="str">
        <f>LEFT(B71,14)</f>
        <v>LIT 225kV NO 1</v>
      </c>
      <c r="E71" s="16" t="str">
        <f>RIGHT(LEFT(D71,9),5)</f>
        <v>225kV</v>
      </c>
      <c r="F71" s="16" t="str">
        <f>RIGHT(D71,1)</f>
        <v>1</v>
      </c>
      <c r="G71" s="16" t="str">
        <f>LEFT(RIGHT(B71,LEN(B71)-15),C71-16)</f>
        <v>BISSY</v>
      </c>
      <c r="H71" s="16" t="str">
        <f>RIGHT(B71,LEN(B71)-C71-2)</f>
        <v>GRANDE-ILE</v>
      </c>
      <c r="I71" s="17">
        <f>MATCH(Lines[[#This Row],[début]],postes_1[ADR_SITE],0)</f>
        <v>2821</v>
      </c>
      <c r="J71" s="17">
        <f>MATCH(Lines[[#This Row],[fin]],postes_1[ADR_SITE],0)</f>
        <v>2955</v>
      </c>
      <c r="K71" s="17" t="str">
        <f>INDEX(postes_1[CODNAT],Lines[[#This Row],[rch_debut]])</f>
        <v>BISSY</v>
      </c>
      <c r="L71" s="17" t="str">
        <f>INDEX(postes_1[CODNAT],Lines[[#This Row],[rch_fin]])</f>
        <v>G.ILE</v>
      </c>
      <c r="M71" s="17" t="s">
        <v>3379</v>
      </c>
      <c r="N71" s="17" t="s">
        <v>4673</v>
      </c>
      <c r="O71" s="17" t="str">
        <f>Lines[[#This Row],[codeNat_debut]]&amp;"_"&amp;Lines[[#This Row],[tension]]</f>
        <v>BISSY_225kV</v>
      </c>
      <c r="P71" s="17" t="str">
        <f>Lines[[#This Row],[codeNat_fin]]&amp;"_"&amp;Lines[[#This Row],[tension]]</f>
        <v>G.ILE_225kV</v>
      </c>
      <c r="Q71" s="17">
        <f>COUNTIF(Lines[[code2_debut]:[code2_fin]],"="&amp;Lines[[#This Row],[code2_debut]])</f>
        <v>2</v>
      </c>
      <c r="R71" s="17">
        <f>COUNTIF(Lines[[code2_debut]:[code2_fin]],"="&amp;Lines[[#This Row],[code2_fin]])</f>
        <v>1</v>
      </c>
      <c r="S71" s="17">
        <f>INDEX(postes_1[x],MATCH(Lines[[#This Row],[codeNat_debut]],postes_1[CODNAT],0))</f>
        <v>926000.96000000101</v>
      </c>
      <c r="T71" s="17">
        <f>INDEX(postes_1[y],MATCH(Lines[[#This Row],[codeNat_debut]],postes_1[CODNAT],0))</f>
        <v>6503192.8099999996</v>
      </c>
      <c r="U71" s="17">
        <f>INDEX(postes_1[x],MATCH(Lines[[#This Row],[codeNat_fin]],postes_1[CODNAT],0))</f>
        <v>936573.13000000303</v>
      </c>
      <c r="V71" s="17">
        <f>INDEX(postes_1[y],MATCH(Lines[[#This Row],[codeNat_fin]],postes_1[CODNAT],0))</f>
        <v>6490238.0300000003</v>
      </c>
      <c r="W71" s="17">
        <f>SQRT((Lines[[#This Row],[x_debut]]-Lines[[#This Row],[x_fin]])^2+(Lines[[#This Row],[y_debut]]-Lines[[#This Row],[y_fin]])^2)</f>
        <v>16721.157356993128</v>
      </c>
      <c r="X71" s="17">
        <v>18962</v>
      </c>
      <c r="Y71" s="18">
        <v>566</v>
      </c>
      <c r="Z71" s="18">
        <v>672</v>
      </c>
      <c r="AA71" s="18">
        <v>672</v>
      </c>
      <c r="AB71" s="18">
        <v>764</v>
      </c>
      <c r="AC71" s="18">
        <v>1.63</v>
      </c>
      <c r="AD71" s="18">
        <v>7.68</v>
      </c>
      <c r="AE71" s="18">
        <v>53.347999999999999</v>
      </c>
      <c r="AF71" s="18">
        <v>339.62400000000002</v>
      </c>
      <c r="AG71" s="21"/>
      <c r="AH71" s="21"/>
    </row>
    <row r="72" spans="1:34">
      <c r="A72" s="16" t="s">
        <v>10201</v>
      </c>
      <c r="B72" s="16" t="s">
        <v>10202</v>
      </c>
      <c r="C72" s="16">
        <f>SEARCH(" _ ",B72)</f>
        <v>23</v>
      </c>
      <c r="D72" s="16" t="str">
        <f>LEFT(B72,14)</f>
        <v>LIT 225kV NO 1</v>
      </c>
      <c r="E72" s="16" t="str">
        <f>RIGHT(LEFT(D72,9),5)</f>
        <v>225kV</v>
      </c>
      <c r="F72" s="16" t="str">
        <f>RIGHT(D72,1)</f>
        <v>1</v>
      </c>
      <c r="G72" s="16" t="str">
        <f>LEFT(RIGHT(B72,LEN(B72)-15),C72-16)</f>
        <v>PERTAIN</v>
      </c>
      <c r="H72" s="16" t="str">
        <f>RIGHT(B72,LEN(B72)-C72-2)</f>
        <v>ROYE</v>
      </c>
      <c r="I72" s="17">
        <f>MATCH(Lines[[#This Row],[début]],postes_1[ADR_SITE],0)</f>
        <v>1122</v>
      </c>
      <c r="J72" s="17">
        <f>MATCH(Lines[[#This Row],[fin]],postes_1[ADR_SITE],0)</f>
        <v>1032</v>
      </c>
      <c r="K72" s="17" t="str">
        <f>INDEX(postes_1[CODNAT],Lines[[#This Row],[rch_debut]])</f>
        <v>PERTA</v>
      </c>
      <c r="L72" s="17" t="str">
        <f>INDEX(postes_1[CODNAT],Lines[[#This Row],[rch_fin]])</f>
        <v xml:space="preserve">ROYE </v>
      </c>
      <c r="M72" s="17" t="s">
        <v>6190</v>
      </c>
      <c r="N72" s="17" t="s">
        <v>7462</v>
      </c>
      <c r="O72" s="17" t="str">
        <f>Lines[[#This Row],[codeNat_debut]]&amp;"_"&amp;Lines[[#This Row],[tension]]</f>
        <v>PERTA_225kV</v>
      </c>
      <c r="P72" s="17" t="str">
        <f>Lines[[#This Row],[codeNat_fin]]&amp;"_"&amp;Lines[[#This Row],[tension]]</f>
        <v>ROYE _225kV</v>
      </c>
      <c r="Q72" s="17">
        <f>COUNTIF(Lines[[code2_debut]:[code2_fin]],"="&amp;Lines[[#This Row],[code2_debut]])</f>
        <v>3</v>
      </c>
      <c r="R72" s="17">
        <f>COUNTIF(Lines[[code2_debut]:[code2_fin]],"="&amp;Lines[[#This Row],[code2_fin]])</f>
        <v>2</v>
      </c>
      <c r="S72" s="17">
        <f>INDEX(postes_1[x],MATCH(Lines[[#This Row],[codeNat_debut]],postes_1[CODNAT],0))</f>
        <v>689620.03000000096</v>
      </c>
      <c r="T72" s="17">
        <f>INDEX(postes_1[y],MATCH(Lines[[#This Row],[codeNat_debut]],postes_1[CODNAT],0))</f>
        <v>6966254.7199999997</v>
      </c>
      <c r="U72" s="17">
        <f>INDEX(postes_1[x],MATCH(Lines[[#This Row],[codeNat_fin]],postes_1[CODNAT],0))</f>
        <v>685611.93</v>
      </c>
      <c r="V72" s="17">
        <f>INDEX(postes_1[y],MATCH(Lines[[#This Row],[codeNat_fin]],postes_1[CODNAT],0))</f>
        <v>6955013.21</v>
      </c>
      <c r="W72" s="17">
        <f>SQRT((Lines[[#This Row],[x_debut]]-Lines[[#This Row],[x_fin]])^2+(Lines[[#This Row],[y_debut]]-Lines[[#This Row],[y_fin]])^2)</f>
        <v>11934.672709802404</v>
      </c>
      <c r="X72" s="17">
        <v>12168</v>
      </c>
      <c r="Y72" s="18">
        <v>566</v>
      </c>
      <c r="Z72" s="18">
        <v>692</v>
      </c>
      <c r="AA72" s="18">
        <v>692</v>
      </c>
      <c r="AB72" s="18">
        <v>802</v>
      </c>
      <c r="AC72" s="18">
        <v>1.083</v>
      </c>
      <c r="AD72" s="18">
        <v>4.9359999999999999</v>
      </c>
      <c r="AE72" s="18">
        <v>25.181000000000001</v>
      </c>
      <c r="AF72" s="18">
        <v>160.31</v>
      </c>
      <c r="AG72" s="21"/>
      <c r="AH72" s="21"/>
    </row>
    <row r="73" spans="1:34">
      <c r="A73" s="16" t="s">
        <v>9487</v>
      </c>
      <c r="B73" s="16" t="s">
        <v>9488</v>
      </c>
      <c r="C73" s="16">
        <f>SEARCH(" _ ",B73)</f>
        <v>27</v>
      </c>
      <c r="D73" s="16" t="str">
        <f>LEFT(B73,14)</f>
        <v>LIT 225kV NO 1</v>
      </c>
      <c r="E73" s="16" t="str">
        <f>RIGHT(LEFT(D73,9),5)</f>
        <v>225kV</v>
      </c>
      <c r="F73" s="16" t="str">
        <f>RIGHT(D73,1)</f>
        <v>1</v>
      </c>
      <c r="G73" s="16" t="str">
        <f>LEFT(RIGHT(B73,LEN(B73)-15),C73-16)</f>
        <v>CHAMPAGNIER</v>
      </c>
      <c r="H73" s="16" t="str">
        <f>RIGHT(B73,LEN(B73)-C73-2)</f>
        <v>PARISET</v>
      </c>
      <c r="I73" s="17">
        <f>MATCH(Lines[[#This Row],[début]],postes_1[ADR_SITE],0)</f>
        <v>3085</v>
      </c>
      <c r="J73" s="17">
        <f>MATCH(Lines[[#This Row],[fin]],postes_1[ADR_SITE],0)</f>
        <v>2989</v>
      </c>
      <c r="K73" s="17" t="str">
        <f>INDEX(postes_1[CODNAT],Lines[[#This Row],[rch_debut]])</f>
        <v>CPNIE</v>
      </c>
      <c r="L73" s="17" t="str">
        <f>INDEX(postes_1[CODNAT],Lines[[#This Row],[rch_fin]])</f>
        <v>PARIS</v>
      </c>
      <c r="M73" s="17" t="s">
        <v>2679</v>
      </c>
      <c r="N73" s="17" t="s">
        <v>3960</v>
      </c>
      <c r="O73" s="17" t="str">
        <f>Lines[[#This Row],[codeNat_debut]]&amp;"_"&amp;Lines[[#This Row],[tension]]</f>
        <v>CPNIE_225kV</v>
      </c>
      <c r="P73" s="17" t="str">
        <f>Lines[[#This Row],[codeNat_fin]]&amp;"_"&amp;Lines[[#This Row],[tension]]</f>
        <v>PARIS_225kV</v>
      </c>
      <c r="Q73" s="17">
        <f>COUNTIF(Lines[[code2_debut]:[code2_fin]],"="&amp;Lines[[#This Row],[code2_debut]])</f>
        <v>7</v>
      </c>
      <c r="R73" s="17">
        <f>COUNTIF(Lines[[code2_debut]:[code2_fin]],"="&amp;Lines[[#This Row],[code2_fin]])</f>
        <v>2</v>
      </c>
      <c r="S73" s="17">
        <f>INDEX(postes_1[x],MATCH(Lines[[#This Row],[codeNat_debut]],postes_1[CODNAT],0))</f>
        <v>913054.18999999797</v>
      </c>
      <c r="T73" s="17">
        <f>INDEX(postes_1[y],MATCH(Lines[[#This Row],[codeNat_debut]],postes_1[CODNAT],0))</f>
        <v>6448886.5099999998</v>
      </c>
      <c r="U73" s="17">
        <f>INDEX(postes_1[x],MATCH(Lines[[#This Row],[codeNat_fin]],postes_1[CODNAT],0))</f>
        <v>912033.56000000203</v>
      </c>
      <c r="V73" s="17">
        <f>INDEX(postes_1[y],MATCH(Lines[[#This Row],[codeNat_fin]],postes_1[CODNAT],0))</f>
        <v>6457101.0499999998</v>
      </c>
      <c r="W73" s="17">
        <f>SQRT((Lines[[#This Row],[x_debut]]-Lines[[#This Row],[x_fin]])^2+(Lines[[#This Row],[y_debut]]-Lines[[#This Row],[y_fin]])^2)</f>
        <v>8277.7021575128128</v>
      </c>
      <c r="X73" s="17">
        <v>9410</v>
      </c>
      <c r="Y73" s="18">
        <v>570</v>
      </c>
      <c r="Z73" s="18">
        <v>659</v>
      </c>
      <c r="AA73" s="18">
        <v>659</v>
      </c>
      <c r="AB73" s="18">
        <v>739</v>
      </c>
      <c r="AC73" s="18">
        <v>1.1299999999999999</v>
      </c>
      <c r="AD73" s="18">
        <v>3.95</v>
      </c>
      <c r="AE73" s="18">
        <v>14</v>
      </c>
      <c r="AF73" s="19" t="s">
        <v>8819</v>
      </c>
      <c r="AG73" s="21"/>
      <c r="AH73" s="21"/>
    </row>
    <row r="74" spans="1:34">
      <c r="A74" s="16" t="s">
        <v>9801</v>
      </c>
      <c r="B74" s="16" t="s">
        <v>9802</v>
      </c>
      <c r="C74" s="16">
        <f>SEARCH(" _ ",B74)</f>
        <v>22</v>
      </c>
      <c r="D74" s="16" t="str">
        <f>LEFT(B74,14)</f>
        <v>LIT 225kV NO 2</v>
      </c>
      <c r="E74" s="16" t="str">
        <f>RIGHT(LEFT(D74,9),5)</f>
        <v>225kV</v>
      </c>
      <c r="F74" s="16" t="str">
        <f>RIGHT(D74,1)</f>
        <v>2</v>
      </c>
      <c r="G74" s="16" t="str">
        <f>LEFT(RIGHT(B74,LEN(B74)-15),C74-16)</f>
        <v>GIVORS</v>
      </c>
      <c r="H74" s="16" t="str">
        <f>RIGHT(B74,LEN(B74)-C74-2)</f>
        <v>MIONS</v>
      </c>
      <c r="I74" s="17">
        <f>MATCH(Lines[[#This Row],[début]],postes_1[ADR_SITE],0)</f>
        <v>2236</v>
      </c>
      <c r="J74" s="17">
        <f>MATCH(Lines[[#This Row],[fin]],postes_1[ADR_SITE],0)</f>
        <v>2253</v>
      </c>
      <c r="K74" s="17" t="str">
        <f>INDEX(postes_1[CODNAT],Lines[[#This Row],[rch_debut]])</f>
        <v>GIVOR</v>
      </c>
      <c r="L74" s="17" t="str">
        <f>INDEX(postes_1[CODNAT],Lines[[#This Row],[rch_fin]])</f>
        <v>MIONS</v>
      </c>
      <c r="M74" s="17" t="s">
        <v>5163</v>
      </c>
      <c r="N74" s="17" t="s">
        <v>5846</v>
      </c>
      <c r="O74" s="17" t="str">
        <f>Lines[[#This Row],[codeNat_debut]]&amp;"_"&amp;Lines[[#This Row],[tension]]</f>
        <v>GIVOR_225kV</v>
      </c>
      <c r="P74" s="17" t="str">
        <f>Lines[[#This Row],[codeNat_fin]]&amp;"_"&amp;Lines[[#This Row],[tension]]</f>
        <v>MIONS_225kV</v>
      </c>
      <c r="Q74" s="17">
        <f>COUNTIF(Lines[[code2_debut]:[code2_fin]],"="&amp;Lines[[#This Row],[code2_debut]])</f>
        <v>8</v>
      </c>
      <c r="R74" s="17">
        <f>COUNTIF(Lines[[code2_debut]:[code2_fin]],"="&amp;Lines[[#This Row],[code2_fin]])</f>
        <v>11</v>
      </c>
      <c r="S74" s="17">
        <f>INDEX(postes_1[x],MATCH(Lines[[#This Row],[codeNat_debut]],postes_1[CODNAT],0))</f>
        <v>839375.89999999898</v>
      </c>
      <c r="T74" s="17">
        <f>INDEX(postes_1[y],MATCH(Lines[[#This Row],[codeNat_debut]],postes_1[CODNAT],0))</f>
        <v>6498524.7300000004</v>
      </c>
      <c r="U74" s="17">
        <f>INDEX(postes_1[x],MATCH(Lines[[#This Row],[codeNat_fin]],postes_1[CODNAT],0))</f>
        <v>853743.00999999803</v>
      </c>
      <c r="V74" s="17">
        <f>INDEX(postes_1[y],MATCH(Lines[[#This Row],[codeNat_fin]],postes_1[CODNAT],0))</f>
        <v>6510230.2300000004</v>
      </c>
      <c r="W74" s="17">
        <f>SQRT((Lines[[#This Row],[x_debut]]-Lines[[#This Row],[x_fin]])^2+(Lines[[#This Row],[y_debut]]-Lines[[#This Row],[y_fin]])^2)</f>
        <v>18531.934059942931</v>
      </c>
      <c r="X74" s="17">
        <v>20765</v>
      </c>
      <c r="Y74" s="18">
        <v>576</v>
      </c>
      <c r="Z74" s="18">
        <v>917</v>
      </c>
      <c r="AA74" s="18">
        <v>917</v>
      </c>
      <c r="AB74" s="18">
        <v>1260</v>
      </c>
      <c r="AC74" s="18">
        <v>0.66800000000000004</v>
      </c>
      <c r="AD74" s="18">
        <v>6.62</v>
      </c>
      <c r="AE74" s="18">
        <v>37.747999999999998</v>
      </c>
      <c r="AF74" s="18">
        <v>240.31200000000001</v>
      </c>
      <c r="AG74" s="21"/>
      <c r="AH74" s="21"/>
    </row>
    <row r="75" spans="1:34">
      <c r="A75" s="16" t="s">
        <v>9992</v>
      </c>
      <c r="B75" s="16" t="s">
        <v>9993</v>
      </c>
      <c r="C75" s="16">
        <f>SEARCH(" _ ",B75)</f>
        <v>24</v>
      </c>
      <c r="D75" s="16" t="str">
        <f>LEFT(B75,14)</f>
        <v>LIT 225kV NO 1</v>
      </c>
      <c r="E75" s="16" t="str">
        <f>RIGHT(LEFT(D75,9),5)</f>
        <v>225kV</v>
      </c>
      <c r="F75" s="16" t="str">
        <f>RIGHT(D75,1)</f>
        <v>1</v>
      </c>
      <c r="G75" s="16" t="str">
        <f>LEFT(RIGHT(B75,LEN(B75)-15),C75-16)</f>
        <v>MAMBELIN</v>
      </c>
      <c r="H75" s="16" t="str">
        <f>RIGHT(B75,LEN(B75)-C75-2)</f>
        <v>PALENTE</v>
      </c>
      <c r="I75" s="17">
        <f>MATCH(Lines[[#This Row],[début]],postes_1[ADR_SITE],0)</f>
        <v>2536</v>
      </c>
      <c r="J75" s="17">
        <f>MATCH(Lines[[#This Row],[fin]],postes_1[ADR_SITE],0)</f>
        <v>2027</v>
      </c>
      <c r="K75" s="17" t="str">
        <f>INDEX(postes_1[CODNAT],Lines[[#This Row],[rch_debut]])</f>
        <v>MAMBE</v>
      </c>
      <c r="L75" s="17" t="str">
        <f>INDEX(postes_1[CODNAT],Lines[[#This Row],[rch_fin]])</f>
        <v>PALEN</v>
      </c>
      <c r="M75" s="17" t="s">
        <v>2481</v>
      </c>
      <c r="N75" s="17" t="s">
        <v>2022</v>
      </c>
      <c r="O75" s="17" t="str">
        <f>Lines[[#This Row],[codeNat_debut]]&amp;"_"&amp;Lines[[#This Row],[tension]]</f>
        <v>MAMBE_225kV</v>
      </c>
      <c r="P75" s="17" t="str">
        <f>Lines[[#This Row],[codeNat_fin]]&amp;"_"&amp;Lines[[#This Row],[tension]]</f>
        <v>PALEN_225kV</v>
      </c>
      <c r="Q75" s="17">
        <f>COUNTIF(Lines[[code2_debut]:[code2_fin]],"="&amp;Lines[[#This Row],[code2_debut]])</f>
        <v>5</v>
      </c>
      <c r="R75" s="17">
        <f>COUNTIF(Lines[[code2_debut]:[code2_fin]],"="&amp;Lines[[#This Row],[code2_fin]])</f>
        <v>3</v>
      </c>
      <c r="S75" s="17">
        <f>INDEX(postes_1[x],MATCH(Lines[[#This Row],[codeNat_debut]],postes_1[CODNAT],0))</f>
        <v>976405.32999999798</v>
      </c>
      <c r="T75" s="17">
        <f>INDEX(postes_1[y],MATCH(Lines[[#This Row],[codeNat_debut]],postes_1[CODNAT],0))</f>
        <v>6702732.46</v>
      </c>
      <c r="U75" s="17">
        <f>INDEX(postes_1[x],MATCH(Lines[[#This Row],[codeNat_fin]],postes_1[CODNAT],0))</f>
        <v>930864.07999999798</v>
      </c>
      <c r="V75" s="17">
        <f>INDEX(postes_1[y],MATCH(Lines[[#This Row],[codeNat_fin]],postes_1[CODNAT],0))</f>
        <v>6689707.21</v>
      </c>
      <c r="W75" s="17">
        <f>SQRT((Lines[[#This Row],[x_debut]]-Lines[[#This Row],[x_fin]])^2+(Lines[[#This Row],[y_debut]]-Lines[[#This Row],[y_fin]])^2)</f>
        <v>47367.315620847672</v>
      </c>
      <c r="X75" s="17">
        <v>52934</v>
      </c>
      <c r="Y75" s="18">
        <v>577</v>
      </c>
      <c r="Z75" s="18">
        <v>706</v>
      </c>
      <c r="AA75" s="18">
        <v>706</v>
      </c>
      <c r="AB75" s="18">
        <v>782</v>
      </c>
      <c r="AC75" s="18">
        <v>6.3259999999999996</v>
      </c>
      <c r="AD75" s="18">
        <v>22.082999999999998</v>
      </c>
      <c r="AE75" s="18">
        <v>72.680000000000007</v>
      </c>
      <c r="AF75" s="18">
        <v>462.69400000000002</v>
      </c>
      <c r="AG75" s="21"/>
      <c r="AH75" s="21"/>
    </row>
    <row r="76" spans="1:34">
      <c r="A76" s="16" t="s">
        <v>9998</v>
      </c>
      <c r="B76" s="16" t="s">
        <v>9999</v>
      </c>
      <c r="C76" s="16">
        <f>SEARCH(" _ ",B76)</f>
        <v>24</v>
      </c>
      <c r="D76" s="16" t="str">
        <f>LEFT(B76,14)</f>
        <v>LIT 225kV NO 2</v>
      </c>
      <c r="E76" s="16" t="str">
        <f>RIGHT(LEFT(D76,9),5)</f>
        <v>225kV</v>
      </c>
      <c r="F76" s="16" t="str">
        <f>RIGHT(D76,1)</f>
        <v>2</v>
      </c>
      <c r="G76" s="16" t="str">
        <f>LEFT(RIGHT(B76,LEN(B76)-15),C76-16)</f>
        <v>MAMBELIN</v>
      </c>
      <c r="H76" s="16" t="str">
        <f>RIGHT(B76,LEN(B76)-C76-2)</f>
        <v>PALENTE</v>
      </c>
      <c r="I76" s="17">
        <f>MATCH(Lines[[#This Row],[début]],postes_1[ADR_SITE],0)</f>
        <v>2536</v>
      </c>
      <c r="J76" s="17">
        <f>MATCH(Lines[[#This Row],[fin]],postes_1[ADR_SITE],0)</f>
        <v>2027</v>
      </c>
      <c r="K76" s="17" t="str">
        <f>INDEX(postes_1[CODNAT],Lines[[#This Row],[rch_debut]])</f>
        <v>MAMBE</v>
      </c>
      <c r="L76" s="17" t="str">
        <f>INDEX(postes_1[CODNAT],Lines[[#This Row],[rch_fin]])</f>
        <v>PALEN</v>
      </c>
      <c r="M76" s="17" t="s">
        <v>2481</v>
      </c>
      <c r="N76" s="17" t="s">
        <v>2022</v>
      </c>
      <c r="O76" s="17" t="str">
        <f>Lines[[#This Row],[codeNat_debut]]&amp;"_"&amp;Lines[[#This Row],[tension]]</f>
        <v>MAMBE_225kV</v>
      </c>
      <c r="P76" s="17" t="str">
        <f>Lines[[#This Row],[codeNat_fin]]&amp;"_"&amp;Lines[[#This Row],[tension]]</f>
        <v>PALEN_225kV</v>
      </c>
      <c r="Q76" s="17">
        <f>COUNTIF(Lines[[code2_debut]:[code2_fin]],"="&amp;Lines[[#This Row],[code2_debut]])</f>
        <v>5</v>
      </c>
      <c r="R76" s="17">
        <f>COUNTIF(Lines[[code2_debut]:[code2_fin]],"="&amp;Lines[[#This Row],[code2_fin]])</f>
        <v>3</v>
      </c>
      <c r="S76" s="17">
        <f>INDEX(postes_1[x],MATCH(Lines[[#This Row],[codeNat_debut]],postes_1[CODNAT],0))</f>
        <v>976405.32999999798</v>
      </c>
      <c r="T76" s="17">
        <f>INDEX(postes_1[y],MATCH(Lines[[#This Row],[codeNat_debut]],postes_1[CODNAT],0))</f>
        <v>6702732.46</v>
      </c>
      <c r="U76" s="17">
        <f>INDEX(postes_1[x],MATCH(Lines[[#This Row],[codeNat_fin]],postes_1[CODNAT],0))</f>
        <v>930864.07999999798</v>
      </c>
      <c r="V76" s="17">
        <f>INDEX(postes_1[y],MATCH(Lines[[#This Row],[codeNat_fin]],postes_1[CODNAT],0))</f>
        <v>6689707.21</v>
      </c>
      <c r="W76" s="17">
        <f>SQRT((Lines[[#This Row],[x_debut]]-Lines[[#This Row],[x_fin]])^2+(Lines[[#This Row],[y_debut]]-Lines[[#This Row],[y_fin]])^2)</f>
        <v>47367.315620847672</v>
      </c>
      <c r="X76" s="17">
        <v>52770</v>
      </c>
      <c r="Y76" s="18">
        <v>577</v>
      </c>
      <c r="Z76" s="18">
        <v>706</v>
      </c>
      <c r="AA76" s="18">
        <v>706</v>
      </c>
      <c r="AB76" s="18">
        <v>807</v>
      </c>
      <c r="AC76" s="18">
        <v>3.6320000000000001</v>
      </c>
      <c r="AD76" s="18">
        <v>21.629000000000001</v>
      </c>
      <c r="AE76" s="18">
        <v>73.882999999999996</v>
      </c>
      <c r="AF76" s="18">
        <v>470.35500000000002</v>
      </c>
      <c r="AG76" s="21"/>
      <c r="AH76" s="21"/>
    </row>
    <row r="77" spans="1:34">
      <c r="A77" s="16" t="s">
        <v>10078</v>
      </c>
      <c r="B77" s="16" t="s">
        <v>10430</v>
      </c>
      <c r="C77" s="16">
        <f>SEARCH(" _ ",B77)</f>
        <v>23</v>
      </c>
      <c r="D77" s="16" t="str">
        <f>LEFT(B77,14)</f>
        <v>LIT 225kV NO 1</v>
      </c>
      <c r="E77" s="16" t="str">
        <f>RIGHT(LEFT(D77,9),5)</f>
        <v>225kV</v>
      </c>
      <c r="F77" s="16" t="str">
        <f>RIGHT(D77,1)</f>
        <v>1</v>
      </c>
      <c r="G77" s="16" t="str">
        <f>LEFT(RIGHT(B77,LEN(B77)-15),C77-16)</f>
        <v>LA MOLE</v>
      </c>
      <c r="H77" s="16" t="str">
        <f>RIGHT(B77,LEN(B77)-C77-2)</f>
        <v>STE-FEYRE</v>
      </c>
      <c r="I77" s="17">
        <f>MATCH(Lines[[#This Row],[début]],postes_1[ADR_SITE],0)</f>
        <v>1534</v>
      </c>
      <c r="J77" s="17">
        <f>MATCH(Lines[[#This Row],[fin]],postes_1[ADR_SITE],0)</f>
        <v>854</v>
      </c>
      <c r="K77" s="17" t="str">
        <f>INDEX(postes_1[CODNAT],Lines[[#This Row],[rch_debut]])</f>
        <v xml:space="preserve">MOLE </v>
      </c>
      <c r="L77" s="17" t="str">
        <f>INDEX(postes_1[CODNAT],Lines[[#This Row],[rch_fin]])</f>
        <v>SSFEY</v>
      </c>
      <c r="M77" s="17" t="s">
        <v>1973</v>
      </c>
      <c r="N77" s="17" t="s">
        <v>2012</v>
      </c>
      <c r="O77" s="17" t="str">
        <f>Lines[[#This Row],[codeNat_debut]]&amp;"_"&amp;Lines[[#This Row],[tension]]</f>
        <v>MOLE _225kV</v>
      </c>
      <c r="P77" s="17" t="str">
        <f>Lines[[#This Row],[codeNat_fin]]&amp;"_"&amp;Lines[[#This Row],[tension]]</f>
        <v>SSFEY_225kV</v>
      </c>
      <c r="Q77" s="17">
        <f>COUNTIF(Lines[[code2_debut]:[code2_fin]],"="&amp;Lines[[#This Row],[code2_debut]])</f>
        <v>5</v>
      </c>
      <c r="R77" s="17">
        <f>COUNTIF(Lines[[code2_debut]:[code2_fin]],"="&amp;Lines[[#This Row],[code2_fin]])</f>
        <v>2</v>
      </c>
      <c r="S77" s="17">
        <f>INDEX(postes_1[x],MATCH(Lines[[#This Row],[codeNat_debut]],postes_1[CODNAT],0))</f>
        <v>649678.21000000101</v>
      </c>
      <c r="T77" s="17">
        <f>INDEX(postes_1[y],MATCH(Lines[[#This Row],[codeNat_debut]],postes_1[CODNAT],0))</f>
        <v>6477396.9400000004</v>
      </c>
      <c r="U77" s="17">
        <f>INDEX(postes_1[x],MATCH(Lines[[#This Row],[codeNat_fin]],postes_1[CODNAT],0))</f>
        <v>616808.03999999899</v>
      </c>
      <c r="V77" s="17">
        <f>INDEX(postes_1[y],MATCH(Lines[[#This Row],[codeNat_fin]],postes_1[CODNAT],0))</f>
        <v>6566883.75</v>
      </c>
      <c r="W77" s="17">
        <f>SQRT((Lines[[#This Row],[x_debut]]-Lines[[#This Row],[x_fin]])^2+(Lines[[#This Row],[y_debut]]-Lines[[#This Row],[y_fin]])^2)</f>
        <v>95332.771069580573</v>
      </c>
      <c r="X77" s="17">
        <v>105922</v>
      </c>
      <c r="Y77" s="18">
        <v>578</v>
      </c>
      <c r="Z77" s="18">
        <v>694</v>
      </c>
      <c r="AA77" s="18">
        <v>694</v>
      </c>
      <c r="AB77" s="18">
        <v>774</v>
      </c>
      <c r="AC77" s="18">
        <v>8.1229999999999993</v>
      </c>
      <c r="AD77" s="18">
        <v>41.941000000000003</v>
      </c>
      <c r="AE77" s="18">
        <v>154.04400000000001</v>
      </c>
      <c r="AF77" s="18">
        <v>980.67200000000003</v>
      </c>
      <c r="AG77" s="21"/>
      <c r="AH77" s="21"/>
    </row>
    <row r="78" spans="1:34">
      <c r="A78" s="16" t="s">
        <v>10064</v>
      </c>
      <c r="B78" s="16" t="s">
        <v>10065</v>
      </c>
      <c r="C78" s="16">
        <f>SEARCH(" _ ",B78)</f>
        <v>21</v>
      </c>
      <c r="D78" s="16" t="str">
        <f>LEFT(B78,14)</f>
        <v>LIT 225kV NO 1</v>
      </c>
      <c r="E78" s="16" t="str">
        <f>RIGHT(LEFT(D78,9),5)</f>
        <v>225kV</v>
      </c>
      <c r="F78" s="16" t="str">
        <f>RIGHT(D78,1)</f>
        <v>1</v>
      </c>
      <c r="G78" s="16" t="str">
        <f>LEFT(RIGHT(B78,LEN(B78)-15),C78-16)</f>
        <v>MIONS</v>
      </c>
      <c r="H78" s="16" t="str">
        <f>RIGHT(B78,LEN(B78)-C78-2)</f>
        <v>MOIRANS</v>
      </c>
      <c r="I78" s="17">
        <f>MATCH(Lines[[#This Row],[début]],postes_1[ADR_SITE],0)</f>
        <v>2253</v>
      </c>
      <c r="J78" s="17">
        <f>MATCH(Lines[[#This Row],[fin]],postes_1[ADR_SITE],0)</f>
        <v>2825</v>
      </c>
      <c r="K78" s="17" t="str">
        <f>INDEX(postes_1[CODNAT],Lines[[#This Row],[rch_debut]])</f>
        <v>MIONS</v>
      </c>
      <c r="L78" s="17" t="str">
        <f>INDEX(postes_1[CODNAT],Lines[[#This Row],[rch_fin]])</f>
        <v>MOIRA</v>
      </c>
      <c r="M78" s="17" t="s">
        <v>5846</v>
      </c>
      <c r="N78" s="17" t="s">
        <v>3198</v>
      </c>
      <c r="O78" s="17" t="str">
        <f>Lines[[#This Row],[codeNat_debut]]&amp;"_"&amp;Lines[[#This Row],[tension]]</f>
        <v>MIONS_225kV</v>
      </c>
      <c r="P78" s="17" t="str">
        <f>Lines[[#This Row],[codeNat_fin]]&amp;"_"&amp;Lines[[#This Row],[tension]]</f>
        <v>MOIRA_225kV</v>
      </c>
      <c r="Q78" s="17">
        <f>COUNTIF(Lines[[code2_debut]:[code2_fin]],"="&amp;Lines[[#This Row],[code2_debut]])</f>
        <v>11</v>
      </c>
      <c r="R78" s="17">
        <f>COUNTIF(Lines[[code2_debut]:[code2_fin]],"="&amp;Lines[[#This Row],[code2_fin]])</f>
        <v>2</v>
      </c>
      <c r="S78" s="17">
        <f>INDEX(postes_1[x],MATCH(Lines[[#This Row],[codeNat_debut]],postes_1[CODNAT],0))</f>
        <v>853743.00999999803</v>
      </c>
      <c r="T78" s="17">
        <f>INDEX(postes_1[y],MATCH(Lines[[#This Row],[codeNat_debut]],postes_1[CODNAT],0))</f>
        <v>6510230.2300000004</v>
      </c>
      <c r="U78" s="17">
        <f>INDEX(postes_1[x],MATCH(Lines[[#This Row],[codeNat_fin]],postes_1[CODNAT],0))</f>
        <v>900015.60999999905</v>
      </c>
      <c r="V78" s="17">
        <f>INDEX(postes_1[y],MATCH(Lines[[#This Row],[codeNat_fin]],postes_1[CODNAT],0))</f>
        <v>6473081.29</v>
      </c>
      <c r="W78" s="17">
        <f>SQRT((Lines[[#This Row],[x_debut]]-Lines[[#This Row],[x_fin]])^2+(Lines[[#This Row],[y_debut]]-Lines[[#This Row],[y_fin]])^2)</f>
        <v>59339.676893995013</v>
      </c>
      <c r="X78" s="17">
        <v>67808</v>
      </c>
      <c r="Y78" s="18">
        <v>579</v>
      </c>
      <c r="Z78" s="18">
        <v>672</v>
      </c>
      <c r="AA78" s="18">
        <v>672</v>
      </c>
      <c r="AB78" s="18">
        <v>755</v>
      </c>
      <c r="AC78" s="18">
        <v>5.95</v>
      </c>
      <c r="AD78" s="18">
        <v>27.53</v>
      </c>
      <c r="AE78" s="18">
        <v>92</v>
      </c>
      <c r="AF78" s="19" t="s">
        <v>8819</v>
      </c>
      <c r="AG78" s="21"/>
      <c r="AH78" s="21"/>
    </row>
    <row r="79" spans="1:34">
      <c r="A79" s="16" t="s">
        <v>10199</v>
      </c>
      <c r="B79" s="16" t="s">
        <v>10200</v>
      </c>
      <c r="C79" s="16">
        <f>SEARCH(" _ ",B79)</f>
        <v>28</v>
      </c>
      <c r="D79" s="16" t="str">
        <f>LEFT(B79,14)</f>
        <v>LIT 225kV NO 1</v>
      </c>
      <c r="E79" s="16" t="str">
        <f>RIGHT(LEFT(D79,9),5)</f>
        <v>225kV</v>
      </c>
      <c r="F79" s="16" t="str">
        <f>RIGHT(D79,1)</f>
        <v>1</v>
      </c>
      <c r="G79" s="16" t="str">
        <f>LEFT(RIGHT(B79,LEN(B79)-15),C79-16)</f>
        <v>PERIZET (LE)</v>
      </c>
      <c r="H79" s="16" t="str">
        <f>RIGHT(B79,LEN(B79)-C79-2)</f>
        <v>SETIER</v>
      </c>
      <c r="I79" s="17">
        <f>MATCH(Lines[[#This Row],[début]],postes_1[ADR_SITE],0)</f>
        <v>1469</v>
      </c>
      <c r="J79" s="17">
        <f>MATCH(Lines[[#This Row],[fin]],postes_1[ADR_SITE],0)</f>
        <v>1270</v>
      </c>
      <c r="K79" s="17" t="str">
        <f>INDEX(postes_1[CODNAT],Lines[[#This Row],[rch_debut]])</f>
        <v>PERIZ</v>
      </c>
      <c r="L79" s="17" t="str">
        <f>INDEX(postes_1[CODNAT],Lines[[#This Row],[rch_fin]])</f>
        <v>SETIE</v>
      </c>
      <c r="M79" s="17" t="s">
        <v>420</v>
      </c>
      <c r="N79" s="17" t="s">
        <v>1841</v>
      </c>
      <c r="O79" s="17" t="str">
        <f>Lines[[#This Row],[codeNat_debut]]&amp;"_"&amp;Lines[[#This Row],[tension]]</f>
        <v>PERIZ_225kV</v>
      </c>
      <c r="P79" s="17" t="str">
        <f>Lines[[#This Row],[codeNat_fin]]&amp;"_"&amp;Lines[[#This Row],[tension]]</f>
        <v>SETIE_225kV</v>
      </c>
      <c r="Q79" s="17">
        <f>COUNTIF(Lines[[code2_debut]:[code2_fin]],"="&amp;Lines[[#This Row],[code2_debut]])</f>
        <v>2</v>
      </c>
      <c r="R79" s="17">
        <f>COUNTIF(Lines[[code2_debut]:[code2_fin]],"="&amp;Lines[[#This Row],[code2_fin]])</f>
        <v>2</v>
      </c>
      <c r="S79" s="17">
        <f>INDEX(postes_1[x],MATCH(Lines[[#This Row],[codeNat_debut]],postes_1[CODNAT],0))</f>
        <v>726115.52000000305</v>
      </c>
      <c r="T79" s="17">
        <f>INDEX(postes_1[y],MATCH(Lines[[#This Row],[codeNat_debut]],postes_1[CODNAT],0))</f>
        <v>6998518.6600000001</v>
      </c>
      <c r="U79" s="17">
        <f>INDEX(postes_1[x],MATCH(Lines[[#This Row],[codeNat_fin]],postes_1[CODNAT],0))</f>
        <v>724906.88000000303</v>
      </c>
      <c r="V79" s="17">
        <f>INDEX(postes_1[y],MATCH(Lines[[#This Row],[codeNat_fin]],postes_1[CODNAT],0))</f>
        <v>6971637.7800000003</v>
      </c>
      <c r="W79" s="17">
        <f>SQRT((Lines[[#This Row],[x_debut]]-Lines[[#This Row],[x_fin]])^2+(Lines[[#This Row],[y_debut]]-Lines[[#This Row],[y_fin]])^2)</f>
        <v>26908.038208386617</v>
      </c>
      <c r="X79" s="17">
        <v>27058</v>
      </c>
      <c r="Y79" s="18">
        <v>579</v>
      </c>
      <c r="Z79" s="18">
        <v>709</v>
      </c>
      <c r="AA79" s="18">
        <v>709</v>
      </c>
      <c r="AB79" s="18">
        <v>822</v>
      </c>
      <c r="AC79" s="18">
        <v>2.4039999999999999</v>
      </c>
      <c r="AD79" s="18">
        <v>11.2</v>
      </c>
      <c r="AE79" s="18">
        <v>37.372999999999998</v>
      </c>
      <c r="AF79" s="18">
        <v>237.92500000000001</v>
      </c>
      <c r="AG79" s="21"/>
      <c r="AH79" s="21"/>
    </row>
    <row r="80" spans="1:34">
      <c r="A80" s="16" t="s">
        <v>10303</v>
      </c>
      <c r="B80" s="16" t="s">
        <v>10449</v>
      </c>
      <c r="C80" s="16">
        <f>SEARCH(" _ ",B80)</f>
        <v>26</v>
      </c>
      <c r="D80" s="16" t="str">
        <f>LEFT(B80,14)</f>
        <v>LIT 225kV NO 1</v>
      </c>
      <c r="E80" s="16" t="str">
        <f>RIGHT(LEFT(D80,9),5)</f>
        <v>225kV</v>
      </c>
      <c r="F80" s="16" t="str">
        <f>RIGHT(D80,1)</f>
        <v>1</v>
      </c>
      <c r="G80" s="16" t="str">
        <f>LEFT(RIGHT(B80,LEN(B80)-15),C80-16)</f>
        <v>ST-CESAIRE</v>
      </c>
      <c r="H80" s="16" t="str">
        <f>RIGHT(B80,LEN(B80)-C80-2)</f>
        <v>ST-CHRISTOL</v>
      </c>
      <c r="I80" s="17">
        <f>MATCH(Lines[[#This Row],[début]],postes_1[ADR_SITE],0)</f>
        <v>3551</v>
      </c>
      <c r="J80" s="17">
        <f>MATCH(Lines[[#This Row],[fin]],postes_1[ADR_SITE],0)</f>
        <v>3575</v>
      </c>
      <c r="K80" s="17" t="str">
        <f>INDEX(postes_1[CODNAT],Lines[[#This Row],[rch_debut]])</f>
        <v>SSCES</v>
      </c>
      <c r="L80" s="17" t="str">
        <f>INDEX(postes_1[CODNAT],Lines[[#This Row],[rch_fin]])</f>
        <v>SSCHR</v>
      </c>
      <c r="M80" s="17" t="s">
        <v>3696</v>
      </c>
      <c r="N80" s="17" t="s">
        <v>3206</v>
      </c>
      <c r="O80" s="17" t="str">
        <f>Lines[[#This Row],[codeNat_debut]]&amp;"_"&amp;Lines[[#This Row],[tension]]</f>
        <v>SSCES_225kV</v>
      </c>
      <c r="P80" s="17" t="str">
        <f>Lines[[#This Row],[codeNat_fin]]&amp;"_"&amp;Lines[[#This Row],[tension]]</f>
        <v>SSCHR_225kV</v>
      </c>
      <c r="Q80" s="17">
        <f>COUNTIF(Lines[[code2_debut]:[code2_fin]],"="&amp;Lines[[#This Row],[code2_debut]])</f>
        <v>3</v>
      </c>
      <c r="R80" s="17">
        <f>COUNTIF(Lines[[code2_debut]:[code2_fin]],"="&amp;Lines[[#This Row],[code2_fin]])</f>
        <v>1</v>
      </c>
      <c r="S80" s="17">
        <f>INDEX(postes_1[x],MATCH(Lines[[#This Row],[codeNat_debut]],postes_1[CODNAT],0))</f>
        <v>807518.60000000102</v>
      </c>
      <c r="T80" s="17">
        <f>INDEX(postes_1[y],MATCH(Lines[[#This Row],[codeNat_debut]],postes_1[CODNAT],0))</f>
        <v>6302353.1600000001</v>
      </c>
      <c r="U80" s="17">
        <f>INDEX(postes_1[x],MATCH(Lines[[#This Row],[codeNat_fin]],postes_1[CODNAT],0))</f>
        <v>786221.25</v>
      </c>
      <c r="V80" s="17">
        <f>INDEX(postes_1[y],MATCH(Lines[[#This Row],[codeNat_fin]],postes_1[CODNAT],0))</f>
        <v>6290062.04</v>
      </c>
      <c r="W80" s="17">
        <f>SQRT((Lines[[#This Row],[x_debut]]-Lines[[#This Row],[x_fin]])^2+(Lines[[#This Row],[y_debut]]-Lines[[#This Row],[y_fin]])^2)</f>
        <v>24589.606501059472</v>
      </c>
      <c r="X80" s="17">
        <v>27156</v>
      </c>
      <c r="Y80" s="18">
        <v>597</v>
      </c>
      <c r="Z80" s="18">
        <v>676</v>
      </c>
      <c r="AA80" s="18">
        <v>676</v>
      </c>
      <c r="AB80" s="18">
        <v>724</v>
      </c>
      <c r="AC80" s="18">
        <v>3.42</v>
      </c>
      <c r="AD80" s="18">
        <v>11.744</v>
      </c>
      <c r="AE80" s="18">
        <v>36.006</v>
      </c>
      <c r="AF80" s="18">
        <v>229.221</v>
      </c>
      <c r="AG80" s="21"/>
      <c r="AH80" s="21"/>
    </row>
    <row r="81" spans="1:34">
      <c r="A81" s="16" t="s">
        <v>10336</v>
      </c>
      <c r="B81" s="16" t="s">
        <v>10337</v>
      </c>
      <c r="C81" s="16">
        <f>SEARCH(" _ ",B81)</f>
        <v>31</v>
      </c>
      <c r="D81" s="16" t="str">
        <f>LEFT(B81,14)</f>
        <v>LIT 225kV NO 1</v>
      </c>
      <c r="E81" s="16" t="str">
        <f>RIGHT(LEFT(D81,9),5)</f>
        <v>225kV</v>
      </c>
      <c r="F81" s="16" t="str">
        <f>RIGHT(D81,1)</f>
        <v>1</v>
      </c>
      <c r="G81" s="16" t="str">
        <f>LEFT(RIGHT(B81,LEN(B81)-15),C81-16)</f>
        <v>VAUPALIERE (LA)</v>
      </c>
      <c r="H81" s="16" t="str">
        <f>RIGHT(B81,LEN(B81)-C81-2)</f>
        <v>YAINVILLE</v>
      </c>
      <c r="I81" s="17">
        <f>MATCH(Lines[[#This Row],[début]],postes_1[ADR_SITE],0)</f>
        <v>862</v>
      </c>
      <c r="J81" s="17">
        <f>MATCH(Lines[[#This Row],[fin]],postes_1[ADR_SITE],0)</f>
        <v>882</v>
      </c>
      <c r="K81" s="17" t="str">
        <f>INDEX(postes_1[CODNAT],Lines[[#This Row],[rch_debut]])</f>
        <v>VAUPA</v>
      </c>
      <c r="L81" s="17" t="str">
        <f>INDEX(postes_1[CODNAT],Lines[[#This Row],[rch_fin]])</f>
        <v>YAINV</v>
      </c>
      <c r="M81" s="17" t="s">
        <v>1037</v>
      </c>
      <c r="N81" s="17" t="s">
        <v>1136</v>
      </c>
      <c r="O81" s="17" t="str">
        <f>Lines[[#This Row],[codeNat_debut]]&amp;"_"&amp;Lines[[#This Row],[tension]]</f>
        <v>VAUPA_225kV</v>
      </c>
      <c r="P81" s="17" t="str">
        <f>Lines[[#This Row],[codeNat_fin]]&amp;"_"&amp;Lines[[#This Row],[tension]]</f>
        <v>YAINV_225kV</v>
      </c>
      <c r="Q81" s="17">
        <f>COUNTIF(Lines[[code2_debut]:[code2_fin]],"="&amp;Lines[[#This Row],[code2_debut]])</f>
        <v>6</v>
      </c>
      <c r="R81" s="17">
        <f>COUNTIF(Lines[[code2_debut]:[code2_fin]],"="&amp;Lines[[#This Row],[code2_fin]])</f>
        <v>3</v>
      </c>
      <c r="S81" s="17">
        <f>INDEX(postes_1[x],MATCH(Lines[[#This Row],[codeNat_debut]],postes_1[CODNAT],0))</f>
        <v>555700.5</v>
      </c>
      <c r="T81" s="17">
        <f>INDEX(postes_1[y],MATCH(Lines[[#This Row],[codeNat_debut]],postes_1[CODNAT],0))</f>
        <v>6933393.6799999997</v>
      </c>
      <c r="U81" s="17">
        <f>INDEX(postes_1[x],MATCH(Lines[[#This Row],[codeNat_fin]],postes_1[CODNAT],0))</f>
        <v>542093.28000000096</v>
      </c>
      <c r="V81" s="17">
        <f>INDEX(postes_1[y],MATCH(Lines[[#This Row],[codeNat_fin]],postes_1[CODNAT],0))</f>
        <v>6931071.0800000001</v>
      </c>
      <c r="W81" s="17">
        <f>SQRT((Lines[[#This Row],[x_debut]]-Lines[[#This Row],[x_fin]])^2+(Lines[[#This Row],[y_debut]]-Lines[[#This Row],[y_fin]])^2)</f>
        <v>13804.017780645319</v>
      </c>
      <c r="X81" s="17">
        <v>16018</v>
      </c>
      <c r="Y81" s="18">
        <v>599</v>
      </c>
      <c r="Z81" s="18">
        <v>746</v>
      </c>
      <c r="AA81" s="18">
        <v>746</v>
      </c>
      <c r="AB81" s="18">
        <v>847</v>
      </c>
      <c r="AC81" s="18">
        <v>1.4330000000000001</v>
      </c>
      <c r="AD81" s="18">
        <v>6.577</v>
      </c>
      <c r="AE81" s="18">
        <v>29.597999999999999</v>
      </c>
      <c r="AF81" s="18">
        <v>188.42699999999999</v>
      </c>
      <c r="AG81" s="21"/>
      <c r="AH81" s="21"/>
    </row>
    <row r="82" spans="1:34">
      <c r="A82" s="16" t="s">
        <v>8817</v>
      </c>
      <c r="B82" s="16" t="s">
        <v>8818</v>
      </c>
      <c r="C82" s="16">
        <f>SEARCH(" _ ",B82)</f>
        <v>27</v>
      </c>
      <c r="D82" s="16" t="str">
        <f>LEFT(B82,14)</f>
        <v>LIT 225kV NO 1</v>
      </c>
      <c r="E82" s="16" t="str">
        <f>RIGHT(LEFT(D82,9),5)</f>
        <v>225kV</v>
      </c>
      <c r="F82" s="16" t="str">
        <f>RIGHT(D82,1)</f>
        <v>1</v>
      </c>
      <c r="G82" s="16" t="str">
        <f>LEFT(RIGHT(B82,LEN(B82)-15),C82-16)</f>
        <v>ALBERTVILLE</v>
      </c>
      <c r="H82" s="16" t="str">
        <f>RIGHT(B82,LEN(B82)-C82-2)</f>
        <v>CHAVANOD</v>
      </c>
      <c r="I82" s="17">
        <f>MATCH(Lines[[#This Row],[début]],postes_1[ADR_SITE],0)</f>
        <v>3088</v>
      </c>
      <c r="J82" s="17">
        <f>MATCH(Lines[[#This Row],[fin]],postes_1[ADR_SITE],0)</f>
        <v>2735</v>
      </c>
      <c r="K82" s="17" t="str">
        <f>INDEX(postes_1[CODNAT],Lines[[#This Row],[rch_debut]])</f>
        <v>ALBER</v>
      </c>
      <c r="L82" s="17" t="str">
        <f>INDEX(postes_1[CODNAT],Lines[[#This Row],[rch_fin]])</f>
        <v>CHAV6</v>
      </c>
      <c r="M82" s="17" t="s">
        <v>7885</v>
      </c>
      <c r="N82" s="17" t="s">
        <v>5190</v>
      </c>
      <c r="O82" s="17" t="str">
        <f>Lines[[#This Row],[codeNat_debut]]&amp;"_"&amp;Lines[[#This Row],[tension]]</f>
        <v>ALBER_225kV</v>
      </c>
      <c r="P82" s="17" t="str">
        <f>Lines[[#This Row],[codeNat_fin]]&amp;"_"&amp;Lines[[#This Row],[tension]]</f>
        <v>CHAV6_225kV</v>
      </c>
      <c r="Q82" s="17">
        <f>COUNTIF(Lines[[code2_debut]:[code2_fin]],"="&amp;Lines[[#This Row],[code2_debut]])</f>
        <v>5</v>
      </c>
      <c r="R82" s="17">
        <f>COUNTIF(Lines[[code2_debut]:[code2_fin]],"="&amp;Lines[[#This Row],[code2_fin]])</f>
        <v>2</v>
      </c>
      <c r="S82" s="17">
        <f>INDEX(postes_1[x],MATCH(Lines[[#This Row],[codeNat_debut]],postes_1[CODNAT],0))</f>
        <v>966091.32999999798</v>
      </c>
      <c r="T82" s="17">
        <f>INDEX(postes_1[y],MATCH(Lines[[#This Row],[codeNat_debut]],postes_1[CODNAT],0))</f>
        <v>6512645.8499999996</v>
      </c>
      <c r="U82" s="17">
        <f>INDEX(postes_1[x],MATCH(Lines[[#This Row],[codeNat_fin]],postes_1[CODNAT],0))</f>
        <v>938859.57</v>
      </c>
      <c r="V82" s="17">
        <f>INDEX(postes_1[y],MATCH(Lines[[#This Row],[codeNat_fin]],postes_1[CODNAT],0))</f>
        <v>6537405.29</v>
      </c>
      <c r="W82" s="17">
        <f>SQRT((Lines[[#This Row],[x_debut]]-Lines[[#This Row],[x_fin]])^2+(Lines[[#This Row],[y_debut]]-Lines[[#This Row],[y_fin]])^2)</f>
        <v>36804.872256416173</v>
      </c>
      <c r="X82" s="17">
        <v>42135</v>
      </c>
      <c r="Y82" s="18">
        <v>617</v>
      </c>
      <c r="Z82" s="18">
        <v>685</v>
      </c>
      <c r="AA82" s="18">
        <v>685</v>
      </c>
      <c r="AB82" s="18">
        <v>742</v>
      </c>
      <c r="AC82" s="18">
        <v>4.46</v>
      </c>
      <c r="AD82" s="18">
        <v>17.21</v>
      </c>
      <c r="AE82" s="18">
        <v>60</v>
      </c>
      <c r="AF82" s="19" t="s">
        <v>8819</v>
      </c>
      <c r="AG82" s="21"/>
      <c r="AH82" s="21"/>
    </row>
    <row r="83" spans="1:34">
      <c r="A83" s="16" t="s">
        <v>9313</v>
      </c>
      <c r="B83" s="16" t="s">
        <v>9314</v>
      </c>
      <c r="C83" s="16">
        <f>SEARCH(" _ ",B83)</f>
        <v>24</v>
      </c>
      <c r="D83" s="16" t="str">
        <f>LEFT(B83,14)</f>
        <v>LIT 225kV N0 1</v>
      </c>
      <c r="E83" s="16" t="str">
        <f>RIGHT(LEFT(D83,9),5)</f>
        <v>225kV</v>
      </c>
      <c r="F83" s="16" t="str">
        <f>RIGHT(D83,1)</f>
        <v>1</v>
      </c>
      <c r="G83" s="16" t="str">
        <f>LEFT(RIGHT(B83,LEN(B83)-15),C83-16)</f>
        <v>CHAVANOD</v>
      </c>
      <c r="H83" s="16" t="str">
        <f>RIGHT(B83,LEN(B83)-C83-2)</f>
        <v>GENISSIAT-POSTE</v>
      </c>
      <c r="I83" s="17">
        <f>MATCH(Lines[[#This Row],[début]],postes_1[ADR_SITE],0)</f>
        <v>2735</v>
      </c>
      <c r="J83" s="17">
        <f>MATCH(Lines[[#This Row],[fin]],postes_1[ADR_SITE],0)</f>
        <v>2496</v>
      </c>
      <c r="K83" s="17" t="str">
        <f>INDEX(postes_1[CODNAT],Lines[[#This Row],[rch_debut]])</f>
        <v>CHAV6</v>
      </c>
      <c r="L83" s="17" t="str">
        <f>INDEX(postes_1[CODNAT],Lines[[#This Row],[rch_fin]])</f>
        <v>GEN.P</v>
      </c>
      <c r="M83" s="17" t="s">
        <v>5190</v>
      </c>
      <c r="N83" s="17" t="s">
        <v>7838</v>
      </c>
      <c r="O83" s="17" t="str">
        <f>Lines[[#This Row],[codeNat_debut]]&amp;"_"&amp;Lines[[#This Row],[tension]]</f>
        <v>CHAV6_225kV</v>
      </c>
      <c r="P83" s="17" t="str">
        <f>Lines[[#This Row],[codeNat_fin]]&amp;"_"&amp;Lines[[#This Row],[tension]]</f>
        <v>GEN.P_225kV</v>
      </c>
      <c r="Q83" s="17">
        <f>COUNTIF(Lines[[code2_debut]:[code2_fin]],"="&amp;Lines[[#This Row],[code2_debut]])</f>
        <v>2</v>
      </c>
      <c r="R83" s="17">
        <f>COUNTIF(Lines[[code2_debut]:[code2_fin]],"="&amp;Lines[[#This Row],[code2_fin]])</f>
        <v>8</v>
      </c>
      <c r="S83" s="17">
        <f>INDEX(postes_1[x],MATCH(Lines[[#This Row],[codeNat_debut]],postes_1[CODNAT],0))</f>
        <v>938859.57</v>
      </c>
      <c r="T83" s="17">
        <f>INDEX(postes_1[y],MATCH(Lines[[#This Row],[codeNat_debut]],postes_1[CODNAT],0))</f>
        <v>6537405.29</v>
      </c>
      <c r="U83" s="17">
        <f>INDEX(postes_1[x],MATCH(Lines[[#This Row],[codeNat_fin]],postes_1[CODNAT],0))</f>
        <v>916717.14999999898</v>
      </c>
      <c r="V83" s="17">
        <f>INDEX(postes_1[y],MATCH(Lines[[#This Row],[codeNat_fin]],postes_1[CODNAT],0))</f>
        <v>6554356.2699999996</v>
      </c>
      <c r="W83" s="17">
        <f>SQRT((Lines[[#This Row],[x_debut]]-Lines[[#This Row],[x_fin]])^2+(Lines[[#This Row],[y_debut]]-Lines[[#This Row],[y_fin]])^2)</f>
        <v>27885.883281991028</v>
      </c>
      <c r="X83" s="17">
        <v>39113</v>
      </c>
      <c r="Y83" s="18">
        <v>617</v>
      </c>
      <c r="Z83" s="18">
        <v>659</v>
      </c>
      <c r="AA83" s="18">
        <v>685</v>
      </c>
      <c r="AB83" s="18">
        <v>742</v>
      </c>
      <c r="AC83" s="18">
        <v>4.6900000000000004</v>
      </c>
      <c r="AD83" s="18">
        <v>16.11</v>
      </c>
      <c r="AE83" s="18">
        <v>56</v>
      </c>
      <c r="AF83" s="19" t="s">
        <v>8819</v>
      </c>
      <c r="AG83" s="21"/>
      <c r="AH83" s="21"/>
    </row>
    <row r="84" spans="1:34">
      <c r="A84" s="16" t="s">
        <v>9663</v>
      </c>
      <c r="B84" s="16" t="s">
        <v>9664</v>
      </c>
      <c r="C84" s="16">
        <f>SEARCH(" _ ",B84)</f>
        <v>21</v>
      </c>
      <c r="D84" s="16" t="str">
        <f>LEFT(B84,14)</f>
        <v>LIT 225kV NO 1</v>
      </c>
      <c r="E84" s="16" t="str">
        <f>RIGHT(LEFT(D84,9),5)</f>
        <v>225kV</v>
      </c>
      <c r="F84" s="16" t="str">
        <f>RIGHT(D84,1)</f>
        <v>1</v>
      </c>
      <c r="G84" s="16" t="str">
        <f>LEFT(RIGHT(B84,LEN(B84)-15),C84-16)</f>
        <v>ENVAL</v>
      </c>
      <c r="H84" s="16" t="str">
        <f>RIGHT(B84,LEN(B84)-C84-2)</f>
        <v>ISSOIRE</v>
      </c>
      <c r="I84" s="17">
        <f>MATCH(Lines[[#This Row],[début]],postes_1[ADR_SITE],0)</f>
        <v>1316</v>
      </c>
      <c r="J84" s="17">
        <f>MATCH(Lines[[#This Row],[fin]],postes_1[ADR_SITE],0)</f>
        <v>1553</v>
      </c>
      <c r="K84" s="17" t="str">
        <f>INDEX(postes_1[CODNAT],Lines[[#This Row],[rch_debut]])</f>
        <v>ENVAL</v>
      </c>
      <c r="L84" s="17" t="str">
        <f>INDEX(postes_1[CODNAT],Lines[[#This Row],[rch_fin]])</f>
        <v>ISSOI</v>
      </c>
      <c r="M84" s="17" t="s">
        <v>612</v>
      </c>
      <c r="N84" s="17" t="s">
        <v>2322</v>
      </c>
      <c r="O84" s="17" t="str">
        <f>Lines[[#This Row],[codeNat_debut]]&amp;"_"&amp;Lines[[#This Row],[tension]]</f>
        <v>ENVAL_225kV</v>
      </c>
      <c r="P84" s="17" t="str">
        <f>Lines[[#This Row],[codeNat_fin]]&amp;"_"&amp;Lines[[#This Row],[tension]]</f>
        <v>ISSOI_225kV</v>
      </c>
      <c r="Q84" s="17">
        <f>COUNTIF(Lines[[code2_debut]:[code2_fin]],"="&amp;Lines[[#This Row],[code2_debut]])</f>
        <v>2</v>
      </c>
      <c r="R84" s="17">
        <f>COUNTIF(Lines[[code2_debut]:[code2_fin]],"="&amp;Lines[[#This Row],[code2_fin]])</f>
        <v>3</v>
      </c>
      <c r="S84" s="17">
        <f>INDEX(postes_1[x],MATCH(Lines[[#This Row],[codeNat_debut]],postes_1[CODNAT],0))</f>
        <v>699942.86999999697</v>
      </c>
      <c r="T84" s="17">
        <f>INDEX(postes_1[y],MATCH(Lines[[#This Row],[codeNat_debut]],postes_1[CODNAT],0))</f>
        <v>6518399.3200000003</v>
      </c>
      <c r="U84" s="17">
        <f>INDEX(postes_1[x],MATCH(Lines[[#This Row],[codeNat_fin]],postes_1[CODNAT],0))</f>
        <v>719889.96000000101</v>
      </c>
      <c r="V84" s="17">
        <f>INDEX(postes_1[y],MATCH(Lines[[#This Row],[codeNat_fin]],postes_1[CODNAT],0))</f>
        <v>6494868.0599999996</v>
      </c>
      <c r="W84" s="17">
        <f>SQRT((Lines[[#This Row],[x_debut]]-Lines[[#This Row],[x_fin]])^2+(Lines[[#This Row],[y_debut]]-Lines[[#This Row],[y_fin]])^2)</f>
        <v>30848.121444520646</v>
      </c>
      <c r="X84" s="17">
        <v>31568</v>
      </c>
      <c r="Y84" s="18">
        <v>617</v>
      </c>
      <c r="Z84" s="18">
        <v>740</v>
      </c>
      <c r="AA84" s="18">
        <v>740</v>
      </c>
      <c r="AB84" s="18">
        <v>826</v>
      </c>
      <c r="AC84" s="18">
        <v>2.87</v>
      </c>
      <c r="AD84" s="18">
        <v>13.21</v>
      </c>
      <c r="AE84" s="18">
        <v>47</v>
      </c>
      <c r="AF84" s="19" t="s">
        <v>8819</v>
      </c>
      <c r="AG84" s="21"/>
      <c r="AH84" s="21"/>
    </row>
    <row r="85" spans="1:34">
      <c r="A85" s="16" t="s">
        <v>10304</v>
      </c>
      <c r="B85" s="16" t="s">
        <v>10450</v>
      </c>
      <c r="C85" s="16">
        <f>SEARCH(" _ ",B85)</f>
        <v>23</v>
      </c>
      <c r="D85" s="16" t="str">
        <f>LEFT(B85,14)</f>
        <v>LIT 225kV N0 1</v>
      </c>
      <c r="E85" s="16" t="str">
        <f>RIGHT(LEFT(D85,9),5)</f>
        <v>225kV</v>
      </c>
      <c r="F85" s="16" t="str">
        <f>RIGHT(D85,1)</f>
        <v>1</v>
      </c>
      <c r="G85" s="16" t="str">
        <f>LEFT(RIGHT(B85,LEN(B85)-15),C85-16)</f>
        <v>ST-ELOI</v>
      </c>
      <c r="H85" s="16" t="str">
        <f>RIGHT(B85,LEN(B85)-C85-2)</f>
        <v>VIGNOL</v>
      </c>
      <c r="I85" s="17">
        <f>MATCH(Lines[[#This Row],[début]],postes_1[ADR_SITE],0)</f>
        <v>597</v>
      </c>
      <c r="J85" s="17">
        <f>MATCH(Lines[[#This Row],[fin]],postes_1[ADR_SITE],0)</f>
        <v>629</v>
      </c>
      <c r="K85" s="17" t="str">
        <f>INDEX(postes_1[CODNAT],Lines[[#This Row],[rch_debut]])</f>
        <v>SSELO</v>
      </c>
      <c r="L85" s="17" t="str">
        <f>INDEX(postes_1[CODNAT],Lines[[#This Row],[rch_fin]])</f>
        <v xml:space="preserve">VNOL </v>
      </c>
      <c r="M85" s="17" t="s">
        <v>6158</v>
      </c>
      <c r="N85" s="17" t="s">
        <v>7661</v>
      </c>
      <c r="O85" s="17" t="str">
        <f>Lines[[#This Row],[codeNat_debut]]&amp;"_"&amp;Lines[[#This Row],[tension]]</f>
        <v>SSELO_225kV</v>
      </c>
      <c r="P85" s="17" t="str">
        <f>Lines[[#This Row],[codeNat_fin]]&amp;"_"&amp;Lines[[#This Row],[tension]]</f>
        <v>VNOL _225kV</v>
      </c>
      <c r="Q85" s="17">
        <f>COUNTIF(Lines[[code2_debut]:[code2_fin]],"="&amp;Lines[[#This Row],[code2_debut]])</f>
        <v>2</v>
      </c>
      <c r="R85" s="17">
        <f>COUNTIF(Lines[[code2_debut]:[code2_fin]],"="&amp;Lines[[#This Row],[code2_fin]])</f>
        <v>2</v>
      </c>
      <c r="S85" s="17">
        <f>INDEX(postes_1[x],MATCH(Lines[[#This Row],[codeNat_debut]],postes_1[CODNAT],0))</f>
        <v>716119.27000000305</v>
      </c>
      <c r="T85" s="17">
        <f>INDEX(postes_1[y],MATCH(Lines[[#This Row],[codeNat_debut]],postes_1[CODNAT],0))</f>
        <v>6654555.1399999997</v>
      </c>
      <c r="U85" s="17">
        <f>INDEX(postes_1[x],MATCH(Lines[[#This Row],[codeNat_fin]],postes_1[CODNAT],0))</f>
        <v>748988.06000000203</v>
      </c>
      <c r="V85" s="17">
        <f>INDEX(postes_1[y],MATCH(Lines[[#This Row],[codeNat_fin]],postes_1[CODNAT],0))</f>
        <v>6693907.1299999999</v>
      </c>
      <c r="W85" s="17">
        <f>SQRT((Lines[[#This Row],[x_debut]]-Lines[[#This Row],[x_fin]])^2+(Lines[[#This Row],[y_debut]]-Lines[[#This Row],[y_fin]])^2)</f>
        <v>51273.155481442242</v>
      </c>
      <c r="X85" s="17">
        <v>63891</v>
      </c>
      <c r="Y85" s="18">
        <v>617</v>
      </c>
      <c r="Z85" s="18">
        <v>740</v>
      </c>
      <c r="AA85" s="18">
        <v>740</v>
      </c>
      <c r="AB85" s="18">
        <v>826</v>
      </c>
      <c r="AC85" s="18">
        <v>5.4029999999999996</v>
      </c>
      <c r="AD85" s="18">
        <v>26.382999999999999</v>
      </c>
      <c r="AE85" s="18">
        <v>88.947000000000003</v>
      </c>
      <c r="AF85" s="18">
        <v>566.25599999999997</v>
      </c>
      <c r="AG85" s="21"/>
      <c r="AH85" s="21"/>
    </row>
    <row r="86" spans="1:34">
      <c r="A86" s="16" t="s">
        <v>9412</v>
      </c>
      <c r="B86" s="16" t="s">
        <v>9413</v>
      </c>
      <c r="C86" s="16">
        <f>SEARCH(" _ ",B86)</f>
        <v>25</v>
      </c>
      <c r="D86" s="16" t="str">
        <f>LEFT(B86,14)</f>
        <v>LIT 225kV NO 1</v>
      </c>
      <c r="E86" s="16" t="str">
        <f>RIGHT(LEFT(D86,9),5)</f>
        <v>225kV</v>
      </c>
      <c r="F86" s="16" t="str">
        <f>RIGHT(D86,1)</f>
        <v>1</v>
      </c>
      <c r="G86" s="16" t="str">
        <f>LEFT(RIGHT(B86,LEN(B86)-15),C86-16)</f>
        <v>CONFLUENT</v>
      </c>
      <c r="H86" s="16" t="str">
        <f>RIGHT(B86,LEN(B86)-C86-2)</f>
        <v>CHAMPAGNIER</v>
      </c>
      <c r="I86" s="17">
        <f>MATCH(Lines[[#This Row],[début]],postes_1[ADR_SITE],0)</f>
        <v>2982</v>
      </c>
      <c r="J86" s="17">
        <f>MATCH(Lines[[#This Row],[fin]],postes_1[ADR_SITE],0)</f>
        <v>3085</v>
      </c>
      <c r="K86" s="17" t="str">
        <f>INDEX(postes_1[CODNAT],Lines[[#This Row],[rch_debut]])</f>
        <v>CONF5</v>
      </c>
      <c r="L86" s="17" t="str">
        <f>INDEX(postes_1[CODNAT],Lines[[#This Row],[rch_fin]])</f>
        <v>CPNIE</v>
      </c>
      <c r="M86" s="17" t="s">
        <v>2706</v>
      </c>
      <c r="N86" s="17" t="s">
        <v>2679</v>
      </c>
      <c r="O86" s="17" t="str">
        <f>Lines[[#This Row],[codeNat_debut]]&amp;"_"&amp;Lines[[#This Row],[tension]]</f>
        <v>CONF5_225kV</v>
      </c>
      <c r="P86" s="17" t="str">
        <f>Lines[[#This Row],[codeNat_fin]]&amp;"_"&amp;Lines[[#This Row],[tension]]</f>
        <v>CPNIE_225kV</v>
      </c>
      <c r="Q86" s="17">
        <f>COUNTIF(Lines[[code2_debut]:[code2_fin]],"="&amp;Lines[[#This Row],[code2_debut]])</f>
        <v>2</v>
      </c>
      <c r="R86" s="17">
        <f>COUNTIF(Lines[[code2_debut]:[code2_fin]],"="&amp;Lines[[#This Row],[code2_fin]])</f>
        <v>7</v>
      </c>
      <c r="S86" s="17">
        <f>INDEX(postes_1[x],MATCH(Lines[[#This Row],[codeNat_debut]],postes_1[CODNAT],0))</f>
        <v>912248.10000000102</v>
      </c>
      <c r="T86" s="17">
        <f>INDEX(postes_1[y],MATCH(Lines[[#This Row],[codeNat_debut]],postes_1[CODNAT],0))</f>
        <v>6458952.2599999998</v>
      </c>
      <c r="U86" s="17">
        <f>INDEX(postes_1[x],MATCH(Lines[[#This Row],[codeNat_fin]],postes_1[CODNAT],0))</f>
        <v>913054.18999999797</v>
      </c>
      <c r="V86" s="17">
        <f>INDEX(postes_1[y],MATCH(Lines[[#This Row],[codeNat_fin]],postes_1[CODNAT],0))</f>
        <v>6448886.5099999998</v>
      </c>
      <c r="W86" s="17">
        <f>SQRT((Lines[[#This Row],[x_debut]]-Lines[[#This Row],[x_fin]])^2+(Lines[[#This Row],[y_debut]]-Lines[[#This Row],[y_fin]])^2)</f>
        <v>10097.975250048648</v>
      </c>
      <c r="X86" s="17">
        <v>22412</v>
      </c>
      <c r="Y86" s="18">
        <v>618</v>
      </c>
      <c r="Z86" s="18">
        <v>718</v>
      </c>
      <c r="AA86" s="18">
        <v>718</v>
      </c>
      <c r="AB86" s="18">
        <v>800</v>
      </c>
      <c r="AC86" s="18">
        <v>1.76</v>
      </c>
      <c r="AD86" s="18">
        <v>9.15</v>
      </c>
      <c r="AE86" s="18">
        <v>30</v>
      </c>
      <c r="AF86" s="19" t="s">
        <v>8819</v>
      </c>
      <c r="AG86" s="21"/>
      <c r="AH86" s="21"/>
    </row>
    <row r="87" spans="1:34">
      <c r="A87" s="16" t="s">
        <v>9839</v>
      </c>
      <c r="B87" s="16" t="s">
        <v>9840</v>
      </c>
      <c r="C87" s="16">
        <f>SEARCH(" _ ",B87)</f>
        <v>22</v>
      </c>
      <c r="D87" s="16" t="str">
        <f>LEFT(B87,14)</f>
        <v>LIT 225kV NO 1</v>
      </c>
      <c r="E87" s="16" t="str">
        <f>RIGHT(LEFT(D87,9),5)</f>
        <v>225kV</v>
      </c>
      <c r="F87" s="16" t="str">
        <f>RIGHT(D87,1)</f>
        <v>1</v>
      </c>
      <c r="G87" s="16" t="str">
        <f>LEFT(RIGHT(B87,LEN(B87)-15),C87-16)</f>
        <v>GROSNE</v>
      </c>
      <c r="H87" s="16" t="str">
        <f>RIGHT(B87,LEN(B87)-C87-2)</f>
        <v>MACON</v>
      </c>
      <c r="I87" s="17">
        <f>MATCH(Lines[[#This Row],[début]],postes_1[ADR_SITE],0)</f>
        <v>1380</v>
      </c>
      <c r="J87" s="17">
        <f>MATCH(Lines[[#This Row],[fin]],postes_1[ADR_SITE],0)</f>
        <v>1600</v>
      </c>
      <c r="K87" s="17" t="str">
        <f>INDEX(postes_1[CODNAT],Lines[[#This Row],[rch_debut]])</f>
        <v>GROSN</v>
      </c>
      <c r="L87" s="17" t="str">
        <f>INDEX(postes_1[CODNAT],Lines[[#This Row],[rch_fin]])</f>
        <v>MACON</v>
      </c>
      <c r="M87" s="17" t="s">
        <v>50</v>
      </c>
      <c r="N87" s="17" t="s">
        <v>6946</v>
      </c>
      <c r="O87" s="17" t="str">
        <f>Lines[[#This Row],[codeNat_debut]]&amp;"_"&amp;Lines[[#This Row],[tension]]</f>
        <v>GROSN_225kV</v>
      </c>
      <c r="P87" s="17" t="str">
        <f>Lines[[#This Row],[codeNat_fin]]&amp;"_"&amp;Lines[[#This Row],[tension]]</f>
        <v>MACON_225kV</v>
      </c>
      <c r="Q87" s="17">
        <f>COUNTIF(Lines[[code2_debut]:[code2_fin]],"="&amp;Lines[[#This Row],[code2_debut]])</f>
        <v>4</v>
      </c>
      <c r="R87" s="17">
        <f>COUNTIF(Lines[[code2_debut]:[code2_fin]],"="&amp;Lines[[#This Row],[code2_fin]])</f>
        <v>1</v>
      </c>
      <c r="S87" s="17">
        <f>INDEX(postes_1[x],MATCH(Lines[[#This Row],[codeNat_debut]],postes_1[CODNAT],0))</f>
        <v>830900.18</v>
      </c>
      <c r="T87" s="17">
        <f>INDEX(postes_1[y],MATCH(Lines[[#This Row],[codeNat_debut]],postes_1[CODNAT],0))</f>
        <v>6615805.3499999996</v>
      </c>
      <c r="U87" s="17">
        <f>INDEX(postes_1[x],MATCH(Lines[[#This Row],[codeNat_fin]],postes_1[CODNAT],0))</f>
        <v>836493.34000000404</v>
      </c>
      <c r="V87" s="17">
        <f>INDEX(postes_1[y],MATCH(Lines[[#This Row],[codeNat_fin]],postes_1[CODNAT],0))</f>
        <v>6577975.75</v>
      </c>
      <c r="W87" s="17">
        <f>SQRT((Lines[[#This Row],[x_debut]]-Lines[[#This Row],[x_fin]])^2+(Lines[[#This Row],[y_debut]]-Lines[[#This Row],[y_fin]])^2)</f>
        <v>38240.843020854234</v>
      </c>
      <c r="X87" s="17">
        <v>59040</v>
      </c>
      <c r="Y87" s="18">
        <v>618</v>
      </c>
      <c r="Z87" s="18">
        <v>718</v>
      </c>
      <c r="AA87" s="18">
        <v>718</v>
      </c>
      <c r="AB87" s="18">
        <v>807</v>
      </c>
      <c r="AC87" s="18">
        <v>1.8919999999999999</v>
      </c>
      <c r="AD87" s="18">
        <v>19.148</v>
      </c>
      <c r="AE87" s="18">
        <v>107.529</v>
      </c>
      <c r="AF87" s="18">
        <v>684.55200000000002</v>
      </c>
      <c r="AG87" s="21"/>
      <c r="AH87" s="21"/>
    </row>
    <row r="88" spans="1:34">
      <c r="A88" s="16" t="s">
        <v>10165</v>
      </c>
      <c r="B88" s="16" t="s">
        <v>10166</v>
      </c>
      <c r="C88" s="16">
        <f>SEARCH(" _ ",B88)</f>
        <v>27</v>
      </c>
      <c r="D88" s="16" t="str">
        <f>LEFT(B88,14)</f>
        <v>LIT 225kV NO 1</v>
      </c>
      <c r="E88" s="16" t="str">
        <f>RIGHT(LEFT(D88,9),5)</f>
        <v>225kV</v>
      </c>
      <c r="F88" s="16" t="str">
        <f>RIGHT(D88,1)</f>
        <v>1</v>
      </c>
      <c r="G88" s="16" t="str">
        <f>LEFT(RIGHT(B88,LEN(B88)-15),C88-16)</f>
        <v>PORT-JEROME</v>
      </c>
      <c r="H88" s="16" t="str">
        <f>RIGHT(B88,LEN(B88)-C88-2)</f>
        <v>VAUPALIERE (LA)</v>
      </c>
      <c r="I88" s="17">
        <f>MATCH(Lines[[#This Row],[début]],postes_1[ADR_SITE],0)</f>
        <v>931</v>
      </c>
      <c r="J88" s="17">
        <f>MATCH(Lines[[#This Row],[fin]],postes_1[ADR_SITE],0)</f>
        <v>862</v>
      </c>
      <c r="K88" s="17" t="str">
        <f>INDEX(postes_1[CODNAT],Lines[[#This Row],[rch_debut]])</f>
        <v>P.JE5</v>
      </c>
      <c r="L88" s="17" t="str">
        <f>INDEX(postes_1[CODNAT],Lines[[#This Row],[rch_fin]])</f>
        <v>VAUPA</v>
      </c>
      <c r="M88" s="17" t="s">
        <v>4356</v>
      </c>
      <c r="N88" s="17" t="s">
        <v>1037</v>
      </c>
      <c r="O88" s="17" t="str">
        <f>Lines[[#This Row],[codeNat_debut]]&amp;"_"&amp;Lines[[#This Row],[tension]]</f>
        <v>P.JER_225kV</v>
      </c>
      <c r="P88" s="17" t="str">
        <f>Lines[[#This Row],[codeNat_fin]]&amp;"_"&amp;Lines[[#This Row],[tension]]</f>
        <v>VAUPA_225kV</v>
      </c>
      <c r="Q88" s="17">
        <f>COUNTIF(Lines[[code2_debut]:[code2_fin]],"="&amp;Lines[[#This Row],[code2_debut]])</f>
        <v>3</v>
      </c>
      <c r="R88" s="17">
        <f>COUNTIF(Lines[[code2_debut]:[code2_fin]],"="&amp;Lines[[#This Row],[code2_fin]])</f>
        <v>6</v>
      </c>
      <c r="S88" s="17">
        <f>INDEX(postes_1[x],MATCH(Lines[[#This Row],[codeNat_debut]],postes_1[CODNAT],0))</f>
        <v>522414.93999999802</v>
      </c>
      <c r="T88" s="17">
        <f>INDEX(postes_1[y],MATCH(Lines[[#This Row],[codeNat_debut]],postes_1[CODNAT],0))</f>
        <v>6934354.2699999996</v>
      </c>
      <c r="U88" s="17">
        <f>INDEX(postes_1[x],MATCH(Lines[[#This Row],[codeNat_fin]],postes_1[CODNAT],0))</f>
        <v>555700.5</v>
      </c>
      <c r="V88" s="17">
        <f>INDEX(postes_1[y],MATCH(Lines[[#This Row],[codeNat_fin]],postes_1[CODNAT],0))</f>
        <v>6933393.6799999997</v>
      </c>
      <c r="W88" s="17">
        <f>SQRT((Lines[[#This Row],[x_debut]]-Lines[[#This Row],[x_fin]])^2+(Lines[[#This Row],[y_debut]]-Lines[[#This Row],[y_fin]])^2)</f>
        <v>33299.417977824043</v>
      </c>
      <c r="X88" s="17">
        <v>41042</v>
      </c>
      <c r="Y88" s="18">
        <v>618</v>
      </c>
      <c r="Z88" s="18">
        <v>745</v>
      </c>
      <c r="AA88" s="18">
        <v>745</v>
      </c>
      <c r="AB88" s="18">
        <v>819</v>
      </c>
      <c r="AC88" s="18">
        <v>3.64</v>
      </c>
      <c r="AD88" s="18">
        <v>16.84</v>
      </c>
      <c r="AE88" s="18">
        <v>61</v>
      </c>
      <c r="AF88" s="19" t="s">
        <v>8819</v>
      </c>
      <c r="AG88" s="21"/>
      <c r="AH88" s="21"/>
    </row>
    <row r="89" spans="1:34">
      <c r="A89" s="16" t="s">
        <v>10192</v>
      </c>
      <c r="B89" s="16" t="s">
        <v>10193</v>
      </c>
      <c r="C89" s="16">
        <f>SEARCH(" _ ",B89)</f>
        <v>21</v>
      </c>
      <c r="D89" s="16" t="str">
        <f>LEFT(B89,14)</f>
        <v>LIT 225kV NO 1</v>
      </c>
      <c r="E89" s="16" t="str">
        <f>RIGHT(LEFT(D89,9),5)</f>
        <v>225kV</v>
      </c>
      <c r="F89" s="16" t="str">
        <f>RIGHT(D89,1)</f>
        <v>1</v>
      </c>
      <c r="G89" s="16" t="str">
        <f>LEFT(RIGHT(B89,LEN(B89)-15),C89-16)</f>
        <v>PASSY</v>
      </c>
      <c r="H89" s="16" t="str">
        <f>RIGHT(B89,LEN(B89)-C89-2)</f>
        <v>PRESSY</v>
      </c>
      <c r="I89" s="17">
        <f>MATCH(Lines[[#This Row],[début]],postes_1[ADR_SITE],0)</f>
        <v>3137</v>
      </c>
      <c r="J89" s="17">
        <f>MATCH(Lines[[#This Row],[fin]],postes_1[ADR_SITE],0)</f>
        <v>2899</v>
      </c>
      <c r="K89" s="17" t="str">
        <f>INDEX(postes_1[CODNAT],Lines[[#This Row],[rch_debut]])</f>
        <v>PASSY</v>
      </c>
      <c r="L89" s="17" t="str">
        <f>INDEX(postes_1[CODNAT],Lines[[#This Row],[rch_fin]])</f>
        <v>PRESS</v>
      </c>
      <c r="M89" s="17" t="s">
        <v>2498</v>
      </c>
      <c r="N89" s="17" t="s">
        <v>2492</v>
      </c>
      <c r="O89" s="17" t="str">
        <f>Lines[[#This Row],[codeNat_debut]]&amp;"_"&amp;Lines[[#This Row],[tension]]</f>
        <v>PASSY_225kV</v>
      </c>
      <c r="P89" s="17" t="str">
        <f>Lines[[#This Row],[codeNat_fin]]&amp;"_"&amp;Lines[[#This Row],[tension]]</f>
        <v>PRESS_225kV</v>
      </c>
      <c r="Q89" s="17">
        <f>COUNTIF(Lines[[code2_debut]:[code2_fin]],"="&amp;Lines[[#This Row],[code2_debut]])</f>
        <v>2</v>
      </c>
      <c r="R89" s="17">
        <f>COUNTIF(Lines[[code2_debut]:[code2_fin]],"="&amp;Lines[[#This Row],[code2_fin]])</f>
        <v>2</v>
      </c>
      <c r="S89" s="17">
        <f>INDEX(postes_1[x],MATCH(Lines[[#This Row],[codeNat_debut]],postes_1[CODNAT],0))</f>
        <v>988640.70000000298</v>
      </c>
      <c r="T89" s="17">
        <f>INDEX(postes_1[y],MATCH(Lines[[#This Row],[codeNat_debut]],postes_1[CODNAT],0))</f>
        <v>6541956.9100000001</v>
      </c>
      <c r="U89" s="17">
        <f>INDEX(postes_1[x],MATCH(Lines[[#This Row],[codeNat_fin]],postes_1[CODNAT],0))</f>
        <v>975103.65999999596</v>
      </c>
      <c r="V89" s="17">
        <f>INDEX(postes_1[y],MATCH(Lines[[#This Row],[codeNat_fin]],postes_1[CODNAT],0))</f>
        <v>6559587.4800000004</v>
      </c>
      <c r="W89" s="17">
        <f>SQRT((Lines[[#This Row],[x_debut]]-Lines[[#This Row],[x_fin]])^2+(Lines[[#This Row],[y_debut]]-Lines[[#This Row],[y_fin]])^2)</f>
        <v>22228.100469601552</v>
      </c>
      <c r="X89" s="17">
        <v>26303</v>
      </c>
      <c r="Y89" s="18">
        <v>619</v>
      </c>
      <c r="Z89" s="18">
        <v>687</v>
      </c>
      <c r="AA89" s="18">
        <v>687</v>
      </c>
      <c r="AB89" s="18">
        <v>744</v>
      </c>
      <c r="AC89" s="18">
        <v>2.3149999999999999</v>
      </c>
      <c r="AD89" s="18">
        <v>10.285</v>
      </c>
      <c r="AE89" s="18">
        <v>39.945</v>
      </c>
      <c r="AF89" s="18">
        <v>254.3</v>
      </c>
      <c r="AG89" s="21"/>
      <c r="AH89" s="21"/>
    </row>
    <row r="90" spans="1:34">
      <c r="A90" s="16" t="s">
        <v>9669</v>
      </c>
      <c r="B90" s="16" t="s">
        <v>9670</v>
      </c>
      <c r="C90" s="16">
        <f>SEARCH(" _ ",B90)</f>
        <v>22</v>
      </c>
      <c r="D90" s="16" t="str">
        <f>LEFT(B90,14)</f>
        <v>LIT 225kV NO 1</v>
      </c>
      <c r="E90" s="16" t="str">
        <f>RIGHT(LEFT(D90,9),5)</f>
        <v>225kV</v>
      </c>
      <c r="F90" s="16" t="str">
        <f>RIGHT(D90,1)</f>
        <v>1</v>
      </c>
      <c r="G90" s="16" t="str">
        <f>LEFT(RIGHT(B90,LEN(B90)-15),C90-16)</f>
        <v>FALLOU</v>
      </c>
      <c r="H90" s="16" t="str">
        <f>RIGHT(B90,LEN(B90)-C90-2)</f>
        <v>NOVION</v>
      </c>
      <c r="I90" s="17">
        <f>MATCH(Lines[[#This Row],[début]],postes_1[ADR_SITE],0)</f>
        <v>475</v>
      </c>
      <c r="J90" s="17">
        <f>MATCH(Lines[[#This Row],[fin]],postes_1[ADR_SITE],0)</f>
        <v>443</v>
      </c>
      <c r="K90" s="17" t="str">
        <f>INDEX(postes_1[CODNAT],Lines[[#This Row],[rch_debut]])</f>
        <v>FALLO</v>
      </c>
      <c r="L90" s="17" t="str">
        <f>INDEX(postes_1[CODNAT],Lines[[#This Row],[rch_fin]])</f>
        <v>NOVIO</v>
      </c>
      <c r="M90" s="17" t="s">
        <v>8256</v>
      </c>
      <c r="N90" s="17" t="s">
        <v>2562</v>
      </c>
      <c r="O90" s="17" t="str">
        <f>Lines[[#This Row],[codeNat_debut]]&amp;"_"&amp;Lines[[#This Row],[tension]]</f>
        <v>FALLO_225kV</v>
      </c>
      <c r="P90" s="17" t="str">
        <f>Lines[[#This Row],[codeNat_fin]]&amp;"_"&amp;Lines[[#This Row],[tension]]</f>
        <v>NOVIO_225kV</v>
      </c>
      <c r="Q90" s="17">
        <f>COUNTIF(Lines[[code2_debut]:[code2_fin]],"="&amp;Lines[[#This Row],[code2_debut]])</f>
        <v>3</v>
      </c>
      <c r="R90" s="17">
        <f>COUNTIF(Lines[[code2_debut]:[code2_fin]],"="&amp;Lines[[#This Row],[code2_fin]])</f>
        <v>2</v>
      </c>
      <c r="S90" s="17">
        <f>INDEX(postes_1[x],MATCH(Lines[[#This Row],[codeNat_debut]],postes_1[CODNAT],0))</f>
        <v>645845.65999999596</v>
      </c>
      <c r="T90" s="17">
        <f>INDEX(postes_1[y],MATCH(Lines[[#This Row],[codeNat_debut]],postes_1[CODNAT],0))</f>
        <v>6871538.4699999997</v>
      </c>
      <c r="U90" s="17">
        <f>INDEX(postes_1[x],MATCH(Lines[[#This Row],[codeNat_fin]],postes_1[CODNAT],0))</f>
        <v>649030.29999999702</v>
      </c>
      <c r="V90" s="17">
        <f>INDEX(postes_1[y],MATCH(Lines[[#This Row],[codeNat_fin]],postes_1[CODNAT],0))</f>
        <v>6868460.2400000002</v>
      </c>
      <c r="W90" s="17">
        <f>SQRT((Lines[[#This Row],[x_debut]]-Lines[[#This Row],[x_fin]])^2+(Lines[[#This Row],[y_debut]]-Lines[[#This Row],[y_fin]])^2)</f>
        <v>4429.1570148848623</v>
      </c>
      <c r="X90" s="17">
        <v>4998</v>
      </c>
      <c r="Y90" s="18">
        <v>620</v>
      </c>
      <c r="Z90" s="18">
        <v>620</v>
      </c>
      <c r="AA90" s="18">
        <v>690</v>
      </c>
      <c r="AB90" s="18">
        <v>690</v>
      </c>
      <c r="AC90" s="18">
        <v>0.157</v>
      </c>
      <c r="AD90" s="18">
        <v>0.53600000000000003</v>
      </c>
      <c r="AE90" s="18">
        <v>233.24799999999999</v>
      </c>
      <c r="AF90" s="18">
        <v>1484.903</v>
      </c>
      <c r="AG90" s="21"/>
      <c r="AH90" s="21"/>
    </row>
    <row r="91" spans="1:34">
      <c r="A91" s="16" t="s">
        <v>9137</v>
      </c>
      <c r="B91" s="16" t="s">
        <v>10377</v>
      </c>
      <c r="C91" s="16">
        <f>SEARCH(" _ ",B91)</f>
        <v>27</v>
      </c>
      <c r="D91" s="16" t="str">
        <f>LEFT(B91,14)</f>
        <v>LIT 225kV NO 1</v>
      </c>
      <c r="E91" s="16" t="str">
        <f>RIGHT(LEFT(D91,9),5)</f>
        <v>225kV</v>
      </c>
      <c r="F91" s="16" t="str">
        <f>RIGHT(D91,1)</f>
        <v>1</v>
      </c>
      <c r="G91" s="16" t="str">
        <f>LEFT(RIGHT(B91,LEN(B91)-15),C91-16)</f>
        <v>BREUIL (LE)</v>
      </c>
      <c r="H91" s="16" t="str">
        <f>RIGHT(B91,LEN(B91)-C91-2)</f>
        <v>LA MOLE</v>
      </c>
      <c r="I91" s="17">
        <f>MATCH(Lines[[#This Row],[début]],postes_1[ADR_SITE],0)</f>
        <v>1668</v>
      </c>
      <c r="J91" s="17">
        <f>MATCH(Lines[[#This Row],[fin]],postes_1[ADR_SITE],0)</f>
        <v>1534</v>
      </c>
      <c r="K91" s="17" t="str">
        <f>INDEX(postes_1[CODNAT],Lines[[#This Row],[rch_debut]])</f>
        <v>BREUI</v>
      </c>
      <c r="L91" s="17" t="str">
        <f>INDEX(postes_1[CODNAT],Lines[[#This Row],[rch_fin]])</f>
        <v xml:space="preserve">MOLE </v>
      </c>
      <c r="M91" s="17" t="s">
        <v>6167</v>
      </c>
      <c r="N91" s="17" t="s">
        <v>1973</v>
      </c>
      <c r="O91" s="17" t="str">
        <f>Lines[[#This Row],[codeNat_debut]]&amp;"_"&amp;Lines[[#This Row],[tension]]</f>
        <v>BREUI_225kV</v>
      </c>
      <c r="P91" s="17" t="str">
        <f>Lines[[#This Row],[codeNat_fin]]&amp;"_"&amp;Lines[[#This Row],[tension]]</f>
        <v>MOLE _225kV</v>
      </c>
      <c r="Q91" s="17">
        <f>COUNTIF(Lines[[code2_debut]:[code2_fin]],"="&amp;Lines[[#This Row],[code2_debut]])</f>
        <v>3</v>
      </c>
      <c r="R91" s="17">
        <f>COUNTIF(Lines[[code2_debut]:[code2_fin]],"="&amp;Lines[[#This Row],[code2_fin]])</f>
        <v>5</v>
      </c>
      <c r="S91" s="17">
        <f>INDEX(postes_1[x],MATCH(Lines[[#This Row],[codeNat_debut]],postes_1[CODNAT],0))</f>
        <v>638330.45000000298</v>
      </c>
      <c r="T91" s="17">
        <f>INDEX(postes_1[y],MATCH(Lines[[#This Row],[codeNat_debut]],postes_1[CODNAT],0))</f>
        <v>6461078.9199999999</v>
      </c>
      <c r="U91" s="17">
        <f>INDEX(postes_1[x],MATCH(Lines[[#This Row],[codeNat_fin]],postes_1[CODNAT],0))</f>
        <v>649678.21000000101</v>
      </c>
      <c r="V91" s="17">
        <f>INDEX(postes_1[y],MATCH(Lines[[#This Row],[codeNat_fin]],postes_1[CODNAT],0))</f>
        <v>6477396.9400000004</v>
      </c>
      <c r="W91" s="17">
        <f>SQRT((Lines[[#This Row],[x_debut]]-Lines[[#This Row],[x_fin]])^2+(Lines[[#This Row],[y_debut]]-Lines[[#This Row],[y_fin]])^2)</f>
        <v>19875.850516090402</v>
      </c>
      <c r="X91" s="17">
        <v>19922</v>
      </c>
      <c r="Y91" s="18">
        <v>622</v>
      </c>
      <c r="Z91" s="18">
        <v>748</v>
      </c>
      <c r="AA91" s="18">
        <v>748</v>
      </c>
      <c r="AB91" s="18">
        <v>834</v>
      </c>
      <c r="AC91" s="18">
        <v>1.7909999999999999</v>
      </c>
      <c r="AD91" s="18">
        <v>8.3450000000000006</v>
      </c>
      <c r="AE91" s="18">
        <v>27.257999999999999</v>
      </c>
      <c r="AF91" s="18">
        <v>173.52799999999999</v>
      </c>
      <c r="AG91" s="21"/>
      <c r="AH91" s="21"/>
    </row>
    <row r="92" spans="1:34">
      <c r="A92" s="16" t="s">
        <v>10077</v>
      </c>
      <c r="B92" s="16" t="s">
        <v>10429</v>
      </c>
      <c r="C92" s="16">
        <f>SEARCH(" _ ",B92)</f>
        <v>23</v>
      </c>
      <c r="D92" s="16" t="str">
        <f>LEFT(B92,14)</f>
        <v>LIT 225kV NO 1</v>
      </c>
      <c r="E92" s="16" t="str">
        <f>RIGHT(LEFT(D92,9),5)</f>
        <v>225kV</v>
      </c>
      <c r="F92" s="16" t="str">
        <f>RIGHT(D92,1)</f>
        <v>1</v>
      </c>
      <c r="G92" s="16" t="str">
        <f>LEFT(RIGHT(B92,LEN(B92)-15),C92-16)</f>
        <v>LA MOLE</v>
      </c>
      <c r="H92" s="16" t="str">
        <f>RIGHT(B92,LEN(B92)-C92-2)</f>
        <v>RUEYRES</v>
      </c>
      <c r="I92" s="17">
        <f>MATCH(Lines[[#This Row],[début]],postes_1[ADR_SITE],0)</f>
        <v>1534</v>
      </c>
      <c r="J92" s="17">
        <f>MATCH(Lines[[#This Row],[fin]],postes_1[ADR_SITE],0)</f>
        <v>2339</v>
      </c>
      <c r="K92" s="17" t="str">
        <f>INDEX(postes_1[CODNAT],Lines[[#This Row],[rch_debut]])</f>
        <v xml:space="preserve">MOLE </v>
      </c>
      <c r="L92" s="17" t="str">
        <f>INDEX(postes_1[CODNAT],Lines[[#This Row],[rch_fin]])</f>
        <v>RUEYR</v>
      </c>
      <c r="M92" s="17" t="s">
        <v>1973</v>
      </c>
      <c r="N92" s="17" t="s">
        <v>3083</v>
      </c>
      <c r="O92" s="17" t="str">
        <f>Lines[[#This Row],[codeNat_debut]]&amp;"_"&amp;Lines[[#This Row],[tension]]</f>
        <v>MOLE _225kV</v>
      </c>
      <c r="P92" s="17" t="str">
        <f>Lines[[#This Row],[codeNat_fin]]&amp;"_"&amp;Lines[[#This Row],[tension]]</f>
        <v>RUEYR_225kV</v>
      </c>
      <c r="Q92" s="17">
        <f>COUNTIF(Lines[[code2_debut]:[code2_fin]],"="&amp;Lines[[#This Row],[code2_debut]])</f>
        <v>5</v>
      </c>
      <c r="R92" s="17">
        <f>COUNTIF(Lines[[code2_debut]:[code2_fin]],"="&amp;Lines[[#This Row],[code2_fin]])</f>
        <v>6</v>
      </c>
      <c r="S92" s="17">
        <f>INDEX(postes_1[x],MATCH(Lines[[#This Row],[codeNat_debut]],postes_1[CODNAT],0))</f>
        <v>649678.21000000101</v>
      </c>
      <c r="T92" s="17">
        <f>INDEX(postes_1[y],MATCH(Lines[[#This Row],[codeNat_debut]],postes_1[CODNAT],0))</f>
        <v>6477396.9400000004</v>
      </c>
      <c r="U92" s="17">
        <f>INDEX(postes_1[x],MATCH(Lines[[#This Row],[codeNat_fin]],postes_1[CODNAT],0))</f>
        <v>675392.50999999803</v>
      </c>
      <c r="V92" s="17">
        <f>INDEX(postes_1[y],MATCH(Lines[[#This Row],[codeNat_fin]],postes_1[CODNAT],0))</f>
        <v>6408936.0999999996</v>
      </c>
      <c r="W92" s="17">
        <f>SQRT((Lines[[#This Row],[x_debut]]-Lines[[#This Row],[x_fin]])^2+(Lines[[#This Row],[y_debut]]-Lines[[#This Row],[y_fin]])^2)</f>
        <v>73130.785842868892</v>
      </c>
      <c r="X92" s="17">
        <v>81267</v>
      </c>
      <c r="Y92" s="18">
        <v>622</v>
      </c>
      <c r="Z92" s="18">
        <v>748</v>
      </c>
      <c r="AA92" s="18">
        <v>748</v>
      </c>
      <c r="AB92" s="18">
        <v>834</v>
      </c>
      <c r="AC92" s="18">
        <v>7.2210000000000001</v>
      </c>
      <c r="AD92" s="18">
        <v>34.122</v>
      </c>
      <c r="AE92" s="18">
        <v>110.947</v>
      </c>
      <c r="AF92" s="18">
        <v>706.31299999999999</v>
      </c>
      <c r="AG92" s="21"/>
      <c r="AH92" s="21"/>
    </row>
    <row r="93" spans="1:34">
      <c r="A93" s="16" t="s">
        <v>10079</v>
      </c>
      <c r="B93" s="16" t="s">
        <v>10431</v>
      </c>
      <c r="C93" s="16">
        <f>SEARCH(" _ ",B93)</f>
        <v>23</v>
      </c>
      <c r="D93" s="16" t="str">
        <f>LEFT(B93,14)</f>
        <v>LIT 225kV NO 2</v>
      </c>
      <c r="E93" s="16" t="str">
        <f>RIGHT(LEFT(D93,9),5)</f>
        <v>225kV</v>
      </c>
      <c r="F93" s="16" t="str">
        <f>RIGHT(D93,1)</f>
        <v>2</v>
      </c>
      <c r="G93" s="16" t="str">
        <f>LEFT(RIGHT(B93,LEN(B93)-15),C93-16)</f>
        <v>LA MOLE</v>
      </c>
      <c r="H93" s="16" t="str">
        <f>RIGHT(B93,LEN(B93)-C93-2)</f>
        <v>RUEYRES</v>
      </c>
      <c r="I93" s="17">
        <f>MATCH(Lines[[#This Row],[début]],postes_1[ADR_SITE],0)</f>
        <v>1534</v>
      </c>
      <c r="J93" s="17">
        <f>MATCH(Lines[[#This Row],[fin]],postes_1[ADR_SITE],0)</f>
        <v>2339</v>
      </c>
      <c r="K93" s="17" t="str">
        <f>INDEX(postes_1[CODNAT],Lines[[#This Row],[rch_debut]])</f>
        <v xml:space="preserve">MOLE </v>
      </c>
      <c r="L93" s="17" t="str">
        <f>INDEX(postes_1[CODNAT],Lines[[#This Row],[rch_fin]])</f>
        <v>RUEYR</v>
      </c>
      <c r="M93" s="17" t="s">
        <v>1973</v>
      </c>
      <c r="N93" s="17" t="s">
        <v>3083</v>
      </c>
      <c r="O93" s="17" t="str">
        <f>Lines[[#This Row],[codeNat_debut]]&amp;"_"&amp;Lines[[#This Row],[tension]]</f>
        <v>MOLE _225kV</v>
      </c>
      <c r="P93" s="17" t="str">
        <f>Lines[[#This Row],[codeNat_fin]]&amp;"_"&amp;Lines[[#This Row],[tension]]</f>
        <v>RUEYR_225kV</v>
      </c>
      <c r="Q93" s="17">
        <f>COUNTIF(Lines[[code2_debut]:[code2_fin]],"="&amp;Lines[[#This Row],[code2_debut]])</f>
        <v>5</v>
      </c>
      <c r="R93" s="17">
        <f>COUNTIF(Lines[[code2_debut]:[code2_fin]],"="&amp;Lines[[#This Row],[code2_fin]])</f>
        <v>6</v>
      </c>
      <c r="S93" s="17">
        <f>INDEX(postes_1[x],MATCH(Lines[[#This Row],[codeNat_debut]],postes_1[CODNAT],0))</f>
        <v>649678.21000000101</v>
      </c>
      <c r="T93" s="17">
        <f>INDEX(postes_1[y],MATCH(Lines[[#This Row],[codeNat_debut]],postes_1[CODNAT],0))</f>
        <v>6477396.9400000004</v>
      </c>
      <c r="U93" s="17">
        <f>INDEX(postes_1[x],MATCH(Lines[[#This Row],[codeNat_fin]],postes_1[CODNAT],0))</f>
        <v>675392.50999999803</v>
      </c>
      <c r="V93" s="17">
        <f>INDEX(postes_1[y],MATCH(Lines[[#This Row],[codeNat_fin]],postes_1[CODNAT],0))</f>
        <v>6408936.0999999996</v>
      </c>
      <c r="W93" s="17">
        <f>SQRT((Lines[[#This Row],[x_debut]]-Lines[[#This Row],[x_fin]])^2+(Lines[[#This Row],[y_debut]]-Lines[[#This Row],[y_fin]])^2)</f>
        <v>73130.785842868892</v>
      </c>
      <c r="X93" s="17">
        <v>77606</v>
      </c>
      <c r="Y93" s="18">
        <v>622</v>
      </c>
      <c r="Z93" s="18">
        <v>748</v>
      </c>
      <c r="AA93" s="18">
        <v>748</v>
      </c>
      <c r="AB93" s="18">
        <v>834</v>
      </c>
      <c r="AC93" s="18">
        <v>6.8049999999999997</v>
      </c>
      <c r="AD93" s="18">
        <v>32.206000000000003</v>
      </c>
      <c r="AE93" s="18">
        <v>104.676</v>
      </c>
      <c r="AF93" s="18">
        <v>666.38499999999999</v>
      </c>
      <c r="AG93" s="21"/>
      <c r="AH93" s="21"/>
    </row>
    <row r="94" spans="1:34">
      <c r="A94" s="16" t="s">
        <v>9138</v>
      </c>
      <c r="B94" s="16" t="s">
        <v>9139</v>
      </c>
      <c r="C94" s="16">
        <f>SEARCH(" _ ",B94)</f>
        <v>27</v>
      </c>
      <c r="D94" s="16" t="str">
        <f>LEFT(B94,14)</f>
        <v>LIT 225kV NO 1</v>
      </c>
      <c r="E94" s="16" t="str">
        <f>RIGHT(LEFT(D94,9),5)</f>
        <v>225kV</v>
      </c>
      <c r="F94" s="16" t="str">
        <f>RIGHT(D94,1)</f>
        <v>1</v>
      </c>
      <c r="G94" s="16" t="str">
        <f>LEFT(RIGHT(B94,LEN(B94)-15),C94-16)</f>
        <v>BREUIL (LE)</v>
      </c>
      <c r="H94" s="16" t="str">
        <f>RIGHT(B94,LEN(B94)-C94-2)</f>
        <v>PEYRAT-LE-CHATEAU</v>
      </c>
      <c r="I94" s="17">
        <f>MATCH(Lines[[#This Row],[début]],postes_1[ADR_SITE],0)</f>
        <v>1668</v>
      </c>
      <c r="J94" s="17">
        <f>MATCH(Lines[[#This Row],[fin]],postes_1[ADR_SITE],0)</f>
        <v>1156</v>
      </c>
      <c r="K94" s="17" t="str">
        <f>INDEX(postes_1[CODNAT],Lines[[#This Row],[rch_debut]])</f>
        <v>BREUI</v>
      </c>
      <c r="L94" s="17" t="str">
        <f>INDEX(postes_1[CODNAT],Lines[[#This Row],[rch_fin]])</f>
        <v>P.CHA</v>
      </c>
      <c r="M94" s="17" t="s">
        <v>6167</v>
      </c>
      <c r="N94" s="17" t="s">
        <v>5213</v>
      </c>
      <c r="O94" s="17" t="str">
        <f>Lines[[#This Row],[codeNat_debut]]&amp;"_"&amp;Lines[[#This Row],[tension]]</f>
        <v>BREUI_225kV</v>
      </c>
      <c r="P94" s="17" t="str">
        <f>Lines[[#This Row],[codeNat_fin]]&amp;"_"&amp;Lines[[#This Row],[tension]]</f>
        <v>P.CHA_225kV</v>
      </c>
      <c r="Q94" s="17">
        <f>COUNTIF(Lines[[code2_debut]:[code2_fin]],"="&amp;Lines[[#This Row],[code2_debut]])</f>
        <v>3</v>
      </c>
      <c r="R94" s="17">
        <f>COUNTIF(Lines[[code2_debut]:[code2_fin]],"="&amp;Lines[[#This Row],[code2_fin]])</f>
        <v>2</v>
      </c>
      <c r="S94" s="17">
        <f>INDEX(postes_1[x],MATCH(Lines[[#This Row],[codeNat_debut]],postes_1[CODNAT],0))</f>
        <v>638330.45000000298</v>
      </c>
      <c r="T94" s="17">
        <f>INDEX(postes_1[y],MATCH(Lines[[#This Row],[codeNat_debut]],postes_1[CODNAT],0))</f>
        <v>6461078.9199999999</v>
      </c>
      <c r="U94" s="17">
        <f>INDEX(postes_1[x],MATCH(Lines[[#This Row],[codeNat_fin]],postes_1[CODNAT],0))</f>
        <v>607125.70000000298</v>
      </c>
      <c r="V94" s="17">
        <f>INDEX(postes_1[y],MATCH(Lines[[#This Row],[codeNat_fin]],postes_1[CODNAT],0))</f>
        <v>6523188.4800000004</v>
      </c>
      <c r="W94" s="17">
        <f>SQRT((Lines[[#This Row],[x_debut]]-Lines[[#This Row],[x_fin]])^2+(Lines[[#This Row],[y_debut]]-Lines[[#This Row],[y_fin]])^2)</f>
        <v>69507.79715942785</v>
      </c>
      <c r="X94" s="17">
        <v>71580</v>
      </c>
      <c r="Y94" s="18">
        <v>629</v>
      </c>
      <c r="Z94" s="18">
        <v>756</v>
      </c>
      <c r="AA94" s="18">
        <v>756</v>
      </c>
      <c r="AB94" s="18">
        <v>844</v>
      </c>
      <c r="AC94" s="18">
        <v>6.3959999999999999</v>
      </c>
      <c r="AD94" s="18">
        <v>28.64</v>
      </c>
      <c r="AE94" s="18">
        <v>99.662999999999997</v>
      </c>
      <c r="AF94" s="18">
        <v>634.47299999999996</v>
      </c>
      <c r="AG94" s="21"/>
      <c r="AH94" s="21"/>
    </row>
    <row r="95" spans="1:34">
      <c r="A95" s="16" t="s">
        <v>9135</v>
      </c>
      <c r="B95" s="16" t="s">
        <v>9136</v>
      </c>
      <c r="C95" s="16">
        <f>SEARCH(" _ ",B95)</f>
        <v>27</v>
      </c>
      <c r="D95" s="16" t="str">
        <f>LEFT(B95,14)</f>
        <v>LIT 225kV NO 1</v>
      </c>
      <c r="E95" s="16" t="str">
        <f>RIGHT(LEFT(D95,9),5)</f>
        <v>225kV</v>
      </c>
      <c r="F95" s="16" t="str">
        <f>RIGHT(D95,1)</f>
        <v>1</v>
      </c>
      <c r="G95" s="16" t="str">
        <f>LEFT(RIGHT(B95,LEN(B95)-15),C95-16)</f>
        <v>BREUIL (LE)</v>
      </c>
      <c r="H95" s="16" t="str">
        <f>RIGHT(B95,LEN(B95)-C95-2)</f>
        <v>GODIN</v>
      </c>
      <c r="I95" s="17">
        <f>MATCH(Lines[[#This Row],[début]],postes_1[ADR_SITE],0)</f>
        <v>1668</v>
      </c>
      <c r="J95" s="17">
        <f>MATCH(Lines[[#This Row],[fin]],postes_1[ADR_SITE],0)</f>
        <v>2555</v>
      </c>
      <c r="K95" s="17" t="str">
        <f>INDEX(postes_1[CODNAT],Lines[[#This Row],[rch_debut]])</f>
        <v>BREUI</v>
      </c>
      <c r="L95" s="17" t="str">
        <f>INDEX(postes_1[CODNAT],Lines[[#This Row],[rch_fin]])</f>
        <v>GODIN</v>
      </c>
      <c r="M95" s="17" t="s">
        <v>6167</v>
      </c>
      <c r="N95" s="17" t="s">
        <v>3053</v>
      </c>
      <c r="O95" s="17" t="str">
        <f>Lines[[#This Row],[codeNat_debut]]&amp;"_"&amp;Lines[[#This Row],[tension]]</f>
        <v>BREUI_225kV</v>
      </c>
      <c r="P95" s="17" t="str">
        <f>Lines[[#This Row],[codeNat_fin]]&amp;"_"&amp;Lines[[#This Row],[tension]]</f>
        <v>GODIN_225kV</v>
      </c>
      <c r="Q95" s="17">
        <f>COUNTIF(Lines[[code2_debut]:[code2_fin]],"="&amp;Lines[[#This Row],[code2_debut]])</f>
        <v>3</v>
      </c>
      <c r="R95" s="17">
        <f>COUNTIF(Lines[[code2_debut]:[code2_fin]],"="&amp;Lines[[#This Row],[code2_fin]])</f>
        <v>4</v>
      </c>
      <c r="S95" s="17">
        <f>INDEX(postes_1[x],MATCH(Lines[[#This Row],[codeNat_debut]],postes_1[CODNAT],0))</f>
        <v>638330.45000000298</v>
      </c>
      <c r="T95" s="17">
        <f>INDEX(postes_1[y],MATCH(Lines[[#This Row],[codeNat_debut]],postes_1[CODNAT],0))</f>
        <v>6461078.9199999999</v>
      </c>
      <c r="U95" s="17">
        <f>INDEX(postes_1[x],MATCH(Lines[[#This Row],[codeNat_fin]],postes_1[CODNAT],0))</f>
        <v>638750.21000000101</v>
      </c>
      <c r="V95" s="17">
        <f>INDEX(postes_1[y],MATCH(Lines[[#This Row],[codeNat_fin]],postes_1[CODNAT],0))</f>
        <v>6382633.8099999996</v>
      </c>
      <c r="W95" s="17">
        <f>SQRT((Lines[[#This Row],[x_debut]]-Lines[[#This Row],[x_fin]])^2+(Lines[[#This Row],[y_debut]]-Lines[[#This Row],[y_fin]])^2)</f>
        <v>78446.233060420127</v>
      </c>
      <c r="X95" s="17">
        <v>81146</v>
      </c>
      <c r="Y95" s="18">
        <v>629</v>
      </c>
      <c r="Z95" s="18">
        <v>756</v>
      </c>
      <c r="AA95" s="18">
        <v>756</v>
      </c>
      <c r="AB95" s="18">
        <v>844</v>
      </c>
      <c r="AC95" s="18">
        <v>7.28</v>
      </c>
      <c r="AD95" s="18">
        <v>32.935000000000002</v>
      </c>
      <c r="AE95" s="18">
        <v>113.52800000000001</v>
      </c>
      <c r="AF95" s="18">
        <v>722.74300000000005</v>
      </c>
      <c r="AG95" s="21"/>
      <c r="AH95" s="21"/>
    </row>
    <row r="96" spans="1:34">
      <c r="A96" s="16" t="s">
        <v>9148</v>
      </c>
      <c r="B96" s="16" t="s">
        <v>9149</v>
      </c>
      <c r="C96" s="16">
        <f>SEARCH(" _ ",B96)</f>
        <v>24</v>
      </c>
      <c r="D96" s="16" t="str">
        <f>LEFT(B96,14)</f>
        <v>LIT 225kV NO 1</v>
      </c>
      <c r="E96" s="16" t="str">
        <f>RIGHT(LEFT(D96,9),5)</f>
        <v>225kV</v>
      </c>
      <c r="F96" s="16" t="str">
        <f>RIGHT(D96,1)</f>
        <v>1</v>
      </c>
      <c r="G96" s="16" t="str">
        <f>LEFT(RIGHT(B96,LEN(B96)-15),C96-16)</f>
        <v>BEAULIEU</v>
      </c>
      <c r="H96" s="16" t="str">
        <f>RIGHT(B96,LEN(B96)-C96-2)</f>
        <v>FARRADIERE (LA)</v>
      </c>
      <c r="I96" s="17">
        <f>MATCH(Lines[[#This Row],[début]],postes_1[ADR_SITE],0)</f>
        <v>1640</v>
      </c>
      <c r="J96" s="17">
        <f>MATCH(Lines[[#This Row],[fin]],postes_1[ADR_SITE],0)</f>
        <v>1661</v>
      </c>
      <c r="K96" s="17" t="str">
        <f>INDEX(postes_1[CODNAT],Lines[[#This Row],[rch_debut]])</f>
        <v>BXLIE</v>
      </c>
      <c r="L96" s="17" t="str">
        <f>INDEX(postes_1[CODNAT],Lines[[#This Row],[rch_fin]])</f>
        <v>FARRA</v>
      </c>
      <c r="M96" s="17" t="s">
        <v>3914</v>
      </c>
      <c r="N96" s="17" t="s">
        <v>5610</v>
      </c>
      <c r="O96" s="17" t="str">
        <f>Lines[[#This Row],[codeNat_debut]]&amp;"_"&amp;Lines[[#This Row],[tension]]</f>
        <v>BXLIE_225kV</v>
      </c>
      <c r="P96" s="17" t="str">
        <f>Lines[[#This Row],[codeNat_fin]]&amp;"_"&amp;Lines[[#This Row],[tension]]</f>
        <v>FARRA_225kV</v>
      </c>
      <c r="Q96" s="17">
        <f>COUNTIF(Lines[[code2_debut]:[code2_fin]],"="&amp;Lines[[#This Row],[code2_debut]])</f>
        <v>3</v>
      </c>
      <c r="R96" s="17">
        <f>COUNTIF(Lines[[code2_debut]:[code2_fin]],"="&amp;Lines[[#This Row],[code2_fin]])</f>
        <v>2</v>
      </c>
      <c r="S96" s="17">
        <f>INDEX(postes_1[x],MATCH(Lines[[#This Row],[codeNat_debut]],postes_1[CODNAT],0))</f>
        <v>382253.890000001</v>
      </c>
      <c r="T96" s="17">
        <f>INDEX(postes_1[y],MATCH(Lines[[#This Row],[codeNat_debut]],postes_1[CODNAT],0))</f>
        <v>6572278.8899999997</v>
      </c>
      <c r="U96" s="17">
        <f>INDEX(postes_1[x],MATCH(Lines[[#This Row],[codeNat_fin]],postes_1[CODNAT],0))</f>
        <v>401143.609999999</v>
      </c>
      <c r="V96" s="17">
        <f>INDEX(postes_1[y],MATCH(Lines[[#This Row],[codeNat_fin]],postes_1[CODNAT],0))</f>
        <v>6548108.2599999998</v>
      </c>
      <c r="W96" s="17">
        <f>SQRT((Lines[[#This Row],[x_debut]]-Lines[[#This Row],[x_fin]])^2+(Lines[[#This Row],[y_debut]]-Lines[[#This Row],[y_fin]])^2)</f>
        <v>30676.389557365103</v>
      </c>
      <c r="X96" s="17">
        <v>31532</v>
      </c>
      <c r="Y96" s="18">
        <v>632</v>
      </c>
      <c r="Z96" s="18">
        <v>890</v>
      </c>
      <c r="AA96" s="18">
        <v>890</v>
      </c>
      <c r="AB96" s="18">
        <v>1039</v>
      </c>
      <c r="AC96" s="18">
        <v>1.7989999999999999</v>
      </c>
      <c r="AD96" s="18">
        <v>12.414999999999999</v>
      </c>
      <c r="AE96" s="18">
        <v>45.789000000000001</v>
      </c>
      <c r="AF96" s="18">
        <v>291.50400000000002</v>
      </c>
      <c r="AG96" s="21"/>
      <c r="AH96" s="21"/>
    </row>
    <row r="97" spans="1:34">
      <c r="A97" s="16" t="s">
        <v>9688</v>
      </c>
      <c r="B97" s="16" t="s">
        <v>9689</v>
      </c>
      <c r="C97" s="16">
        <f>SEARCH(" _ ",B97)</f>
        <v>23</v>
      </c>
      <c r="D97" s="16" t="str">
        <f>LEFT(B97,14)</f>
        <v>LIT 225kV N0 1</v>
      </c>
      <c r="E97" s="16" t="str">
        <f>RIGHT(LEFT(D97,9),5)</f>
        <v>225kV</v>
      </c>
      <c r="F97" s="16" t="str">
        <f>RIGHT(D97,1)</f>
        <v>1</v>
      </c>
      <c r="G97" s="16" t="str">
        <f>LEFT(RIGHT(B97,LEN(B97)-15),C97-16)</f>
        <v>FLANDRE</v>
      </c>
      <c r="H97" s="16" t="str">
        <f>RIGHT(B97,LEN(B97)-C97-2)</f>
        <v>ROMAINVILLE</v>
      </c>
      <c r="I97" s="17">
        <f>MATCH(Lines[[#This Row],[début]],postes_1[ADR_SITE],0)</f>
        <v>432</v>
      </c>
      <c r="J97" s="17">
        <f>MATCH(Lines[[#This Row],[fin]],postes_1[ADR_SITE],0)</f>
        <v>462</v>
      </c>
      <c r="K97" s="17" t="str">
        <f>INDEX(postes_1[CODNAT],Lines[[#This Row],[rch_debut]])</f>
        <v>FLAND</v>
      </c>
      <c r="L97" s="17" t="str">
        <f>INDEX(postes_1[CODNAT],Lines[[#This Row],[rch_fin]])</f>
        <v>ROMAI</v>
      </c>
      <c r="M97" s="17" t="s">
        <v>8165</v>
      </c>
      <c r="N97" s="17" t="s">
        <v>7925</v>
      </c>
      <c r="O97" s="17" t="str">
        <f>Lines[[#This Row],[codeNat_debut]]&amp;"_"&amp;Lines[[#This Row],[tension]]</f>
        <v>FLAND_225kV</v>
      </c>
      <c r="P97" s="17" t="str">
        <f>Lines[[#This Row],[codeNat_fin]]&amp;"_"&amp;Lines[[#This Row],[tension]]</f>
        <v>ROMAI_225kV</v>
      </c>
      <c r="Q97" s="17">
        <f>COUNTIF(Lines[[code2_debut]:[code2_fin]],"="&amp;Lines[[#This Row],[code2_debut]])</f>
        <v>1</v>
      </c>
      <c r="R97" s="17">
        <f>COUNTIF(Lines[[code2_debut]:[code2_fin]],"="&amp;Lines[[#This Row],[code2_fin]])</f>
        <v>4</v>
      </c>
      <c r="S97" s="17">
        <f>INDEX(postes_1[x],MATCH(Lines[[#This Row],[codeNat_debut]],postes_1[CODNAT],0))</f>
        <v>654126.07999999798</v>
      </c>
      <c r="T97" s="17">
        <f>INDEX(postes_1[y],MATCH(Lines[[#This Row],[codeNat_debut]],postes_1[CODNAT],0))</f>
        <v>6865523.5700000003</v>
      </c>
      <c r="U97" s="17">
        <f>INDEX(postes_1[x],MATCH(Lines[[#This Row],[codeNat_fin]],postes_1[CODNAT],0))</f>
        <v>658743.88000000303</v>
      </c>
      <c r="V97" s="17">
        <f>INDEX(postes_1[y],MATCH(Lines[[#This Row],[codeNat_fin]],postes_1[CODNAT],0))</f>
        <v>6866230.7400000002</v>
      </c>
      <c r="W97" s="17">
        <f>SQRT((Lines[[#This Row],[x_debut]]-Lines[[#This Row],[x_fin]])^2+(Lines[[#This Row],[y_debut]]-Lines[[#This Row],[y_fin]])^2)</f>
        <v>4671.6342160903996</v>
      </c>
      <c r="X97" s="17">
        <v>5295</v>
      </c>
      <c r="Y97" s="18">
        <v>633</v>
      </c>
      <c r="Z97" s="18">
        <v>633</v>
      </c>
      <c r="AA97" s="18">
        <v>738</v>
      </c>
      <c r="AB97" s="18">
        <v>738</v>
      </c>
      <c r="AC97" s="18">
        <v>0.16</v>
      </c>
      <c r="AD97" s="18">
        <v>0.64</v>
      </c>
      <c r="AE97" s="18">
        <v>140</v>
      </c>
      <c r="AF97" s="19" t="s">
        <v>8819</v>
      </c>
      <c r="AG97" s="21"/>
      <c r="AH97" s="21"/>
    </row>
    <row r="98" spans="1:34">
      <c r="A98" s="16" t="s">
        <v>8856</v>
      </c>
      <c r="B98" s="16" t="s">
        <v>10354</v>
      </c>
      <c r="C98" s="16">
        <f>SEARCH(" _ ",B98)</f>
        <v>21</v>
      </c>
      <c r="D98" s="16" t="str">
        <f>LEFT(B98,14)</f>
        <v>LIT 225kV NO 1</v>
      </c>
      <c r="E98" s="16" t="str">
        <f>RIGHT(LEFT(D98,9),5)</f>
        <v>225kV</v>
      </c>
      <c r="F98" s="16" t="str">
        <f>RIGHT(D98,1)</f>
        <v>1</v>
      </c>
      <c r="G98" s="16" t="str">
        <f>LEFT(RIGHT(B98,LEN(B98)-15),C98-16)</f>
        <v>ARGIA</v>
      </c>
      <c r="H98" s="16" t="str">
        <f>RIGHT(B98,LEN(B98)-C98-2)</f>
        <v>MOUGUERRE</v>
      </c>
      <c r="I98" s="17">
        <f>MATCH(Lines[[#This Row],[début]],postes_1[ADR_SITE],0)</f>
        <v>3863</v>
      </c>
      <c r="J98" s="17">
        <f>MATCH(Lines[[#This Row],[fin]],postes_1[ADR_SITE],0)</f>
        <v>3835</v>
      </c>
      <c r="K98" s="17" t="str">
        <f>INDEX(postes_1[CODNAT],Lines[[#This Row],[rch_debut]])</f>
        <v>ARGIA</v>
      </c>
      <c r="L98" s="17" t="str">
        <f>INDEX(postes_1[CODNAT],Lines[[#This Row],[rch_fin]])</f>
        <v>MOUGU</v>
      </c>
      <c r="M98" s="17" t="s">
        <v>7173</v>
      </c>
      <c r="N98" s="17" t="s">
        <v>1551</v>
      </c>
      <c r="O98" s="17" t="str">
        <f>Lines[[#This Row],[codeNat_debut]]&amp;"_"&amp;Lines[[#This Row],[tension]]</f>
        <v>ARGIA_225kV</v>
      </c>
      <c r="P98" s="17" t="str">
        <f>Lines[[#This Row],[codeNat_fin]]&amp;"_"&amp;Lines[[#This Row],[tension]]</f>
        <v>MOUGU_225kV</v>
      </c>
      <c r="Q98" s="17">
        <f>COUNTIF(Lines[[code2_debut]:[code2_fin]],"="&amp;Lines[[#This Row],[code2_debut]])</f>
        <v>2</v>
      </c>
      <c r="R98" s="17">
        <f>COUNTIF(Lines[[code2_debut]:[code2_fin]],"="&amp;Lines[[#This Row],[code2_fin]])</f>
        <v>3</v>
      </c>
      <c r="S98" s="17">
        <f>INDEX(postes_1[x],MATCH(Lines[[#This Row],[codeNat_debut]],postes_1[CODNAT],0))</f>
        <v>341252.11999999703</v>
      </c>
      <c r="T98" s="17">
        <f>INDEX(postes_1[y],MATCH(Lines[[#This Row],[codeNat_debut]],postes_1[CODNAT],0))</f>
        <v>6268102.0599999996</v>
      </c>
      <c r="U98" s="17">
        <f>INDEX(postes_1[x],MATCH(Lines[[#This Row],[codeNat_fin]],postes_1[CODNAT],0))</f>
        <v>340761.72999999701</v>
      </c>
      <c r="V98" s="17">
        <f>INDEX(postes_1[y],MATCH(Lines[[#This Row],[codeNat_fin]],postes_1[CODNAT],0))</f>
        <v>6275152.46</v>
      </c>
      <c r="W98" s="17">
        <f>SQRT((Lines[[#This Row],[x_debut]]-Lines[[#This Row],[x_fin]])^2+(Lines[[#This Row],[y_debut]]-Lines[[#This Row],[y_fin]])^2)</f>
        <v>7067.4339411207284</v>
      </c>
      <c r="X98" s="17">
        <v>7967</v>
      </c>
      <c r="Y98" s="18">
        <v>635</v>
      </c>
      <c r="Z98" s="18">
        <v>635</v>
      </c>
      <c r="AA98" s="18">
        <v>870</v>
      </c>
      <c r="AB98" s="18">
        <v>870</v>
      </c>
      <c r="AC98" s="18">
        <v>0.36899999999999999</v>
      </c>
      <c r="AD98" s="18">
        <v>2.5910000000000002</v>
      </c>
      <c r="AE98" s="18">
        <v>92.171000000000006</v>
      </c>
      <c r="AF98" s="18">
        <v>586.78099999999995</v>
      </c>
      <c r="AG98" s="21"/>
      <c r="AH98" s="21"/>
    </row>
    <row r="99" spans="1:34">
      <c r="A99" s="16" t="s">
        <v>8857</v>
      </c>
      <c r="B99" s="16" t="s">
        <v>10355</v>
      </c>
      <c r="C99" s="16">
        <f>SEARCH(" _ ",B99)</f>
        <v>21</v>
      </c>
      <c r="D99" s="16" t="str">
        <f>LEFT(B99,14)</f>
        <v>LIT 225kV NO 2</v>
      </c>
      <c r="E99" s="16" t="str">
        <f>RIGHT(LEFT(D99,9),5)</f>
        <v>225kV</v>
      </c>
      <c r="F99" s="16" t="str">
        <f>RIGHT(D99,1)</f>
        <v>2</v>
      </c>
      <c r="G99" s="16" t="str">
        <f>LEFT(RIGHT(B99,LEN(B99)-15),C99-16)</f>
        <v>ARGIA</v>
      </c>
      <c r="H99" s="16" t="str">
        <f>RIGHT(B99,LEN(B99)-C99-2)</f>
        <v>MOUGUERRE</v>
      </c>
      <c r="I99" s="17">
        <f>MATCH(Lines[[#This Row],[début]],postes_1[ADR_SITE],0)</f>
        <v>3863</v>
      </c>
      <c r="J99" s="17">
        <f>MATCH(Lines[[#This Row],[fin]],postes_1[ADR_SITE],0)</f>
        <v>3835</v>
      </c>
      <c r="K99" s="17" t="str">
        <f>INDEX(postes_1[CODNAT],Lines[[#This Row],[rch_debut]])</f>
        <v>ARGIA</v>
      </c>
      <c r="L99" s="17" t="str">
        <f>INDEX(postes_1[CODNAT],Lines[[#This Row],[rch_fin]])</f>
        <v>MOUGU</v>
      </c>
      <c r="M99" s="17" t="s">
        <v>7173</v>
      </c>
      <c r="N99" s="17" t="s">
        <v>1551</v>
      </c>
      <c r="O99" s="17" t="str">
        <f>Lines[[#This Row],[codeNat_debut]]&amp;"_"&amp;Lines[[#This Row],[tension]]</f>
        <v>ARGIA_225kV</v>
      </c>
      <c r="P99" s="17" t="str">
        <f>Lines[[#This Row],[codeNat_fin]]&amp;"_"&amp;Lines[[#This Row],[tension]]</f>
        <v>MOUGU_225kV</v>
      </c>
      <c r="Q99" s="17">
        <f>COUNTIF(Lines[[code2_debut]:[code2_fin]],"="&amp;Lines[[#This Row],[code2_debut]])</f>
        <v>2</v>
      </c>
      <c r="R99" s="17">
        <f>COUNTIF(Lines[[code2_debut]:[code2_fin]],"="&amp;Lines[[#This Row],[code2_fin]])</f>
        <v>3</v>
      </c>
      <c r="S99" s="17">
        <f>INDEX(postes_1[x],MATCH(Lines[[#This Row],[codeNat_debut]],postes_1[CODNAT],0))</f>
        <v>341252.11999999703</v>
      </c>
      <c r="T99" s="17">
        <f>INDEX(postes_1[y],MATCH(Lines[[#This Row],[codeNat_debut]],postes_1[CODNAT],0))</f>
        <v>6268102.0599999996</v>
      </c>
      <c r="U99" s="17">
        <f>INDEX(postes_1[x],MATCH(Lines[[#This Row],[codeNat_fin]],postes_1[CODNAT],0))</f>
        <v>340761.72999999701</v>
      </c>
      <c r="V99" s="17">
        <f>INDEX(postes_1[y],MATCH(Lines[[#This Row],[codeNat_fin]],postes_1[CODNAT],0))</f>
        <v>6275152.46</v>
      </c>
      <c r="W99" s="17">
        <f>SQRT((Lines[[#This Row],[x_debut]]-Lines[[#This Row],[x_fin]])^2+(Lines[[#This Row],[y_debut]]-Lines[[#This Row],[y_fin]])^2)</f>
        <v>7067.4339411207284</v>
      </c>
      <c r="X99" s="17">
        <v>7966</v>
      </c>
      <c r="Y99" s="18">
        <v>635</v>
      </c>
      <c r="Z99" s="18">
        <v>635</v>
      </c>
      <c r="AA99" s="18">
        <v>870</v>
      </c>
      <c r="AB99" s="18">
        <v>870</v>
      </c>
      <c r="AC99" s="18">
        <v>0.38200000000000001</v>
      </c>
      <c r="AD99" s="18">
        <v>2.65</v>
      </c>
      <c r="AE99" s="18">
        <v>89.778000000000006</v>
      </c>
      <c r="AF99" s="18">
        <v>571.54700000000003</v>
      </c>
      <c r="AG99" s="21"/>
      <c r="AH99" s="21"/>
    </row>
    <row r="100" spans="1:34">
      <c r="A100" s="16" t="s">
        <v>9805</v>
      </c>
      <c r="B100" s="16" t="s">
        <v>9806</v>
      </c>
      <c r="C100" s="16">
        <f>SEARCH(" _ ",B100)</f>
        <v>21</v>
      </c>
      <c r="D100" s="16" t="str">
        <f>LEFT(B100,14)</f>
        <v>LIT 225kV NO 1</v>
      </c>
      <c r="E100" s="16" t="str">
        <f>RIGHT(LEFT(D100,9),5)</f>
        <v>225kV</v>
      </c>
      <c r="F100" s="16" t="str">
        <f>RIGHT(D100,1)</f>
        <v>1</v>
      </c>
      <c r="G100" s="16" t="str">
        <f>LEFT(RIGHT(B100,LEN(B100)-15),C100-16)</f>
        <v>GODIN</v>
      </c>
      <c r="H100" s="16" t="str">
        <f>RIGHT(B100,LEN(B100)-C100-2)</f>
        <v>RUEYRES</v>
      </c>
      <c r="I100" s="17">
        <f>MATCH(Lines[[#This Row],[début]],postes_1[ADR_SITE],0)</f>
        <v>2555</v>
      </c>
      <c r="J100" s="17">
        <f>MATCH(Lines[[#This Row],[fin]],postes_1[ADR_SITE],0)</f>
        <v>2339</v>
      </c>
      <c r="K100" s="17" t="str">
        <f>INDEX(postes_1[CODNAT],Lines[[#This Row],[rch_debut]])</f>
        <v>GODIN</v>
      </c>
      <c r="L100" s="17" t="str">
        <f>INDEX(postes_1[CODNAT],Lines[[#This Row],[rch_fin]])</f>
        <v>RUEYR</v>
      </c>
      <c r="M100" s="17" t="s">
        <v>3053</v>
      </c>
      <c r="N100" s="17" t="s">
        <v>3083</v>
      </c>
      <c r="O100" s="17" t="str">
        <f>Lines[[#This Row],[codeNat_debut]]&amp;"_"&amp;Lines[[#This Row],[tension]]</f>
        <v>GODIN_225kV</v>
      </c>
      <c r="P100" s="17" t="str">
        <f>Lines[[#This Row],[codeNat_fin]]&amp;"_"&amp;Lines[[#This Row],[tension]]</f>
        <v>RUEYR_225kV</v>
      </c>
      <c r="Q100" s="17">
        <f>COUNTIF(Lines[[code2_debut]:[code2_fin]],"="&amp;Lines[[#This Row],[code2_debut]])</f>
        <v>4</v>
      </c>
      <c r="R100" s="17">
        <f>COUNTIF(Lines[[code2_debut]:[code2_fin]],"="&amp;Lines[[#This Row],[code2_fin]])</f>
        <v>6</v>
      </c>
      <c r="S100" s="17">
        <f>INDEX(postes_1[x],MATCH(Lines[[#This Row],[codeNat_debut]],postes_1[CODNAT],0))</f>
        <v>638750.21000000101</v>
      </c>
      <c r="T100" s="17">
        <f>INDEX(postes_1[y],MATCH(Lines[[#This Row],[codeNat_debut]],postes_1[CODNAT],0))</f>
        <v>6382633.8099999996</v>
      </c>
      <c r="U100" s="17">
        <f>INDEX(postes_1[x],MATCH(Lines[[#This Row],[codeNat_fin]],postes_1[CODNAT],0))</f>
        <v>675392.50999999803</v>
      </c>
      <c r="V100" s="17">
        <f>INDEX(postes_1[y],MATCH(Lines[[#This Row],[codeNat_fin]],postes_1[CODNAT],0))</f>
        <v>6408936.0999999996</v>
      </c>
      <c r="W100" s="17">
        <f>SQRT((Lines[[#This Row],[x_debut]]-Lines[[#This Row],[x_fin]])^2+(Lines[[#This Row],[y_debut]]-Lines[[#This Row],[y_fin]])^2)</f>
        <v>45105.084065256808</v>
      </c>
      <c r="X100" s="17">
        <v>46373</v>
      </c>
      <c r="Y100" s="18">
        <v>637</v>
      </c>
      <c r="Z100" s="18">
        <v>706</v>
      </c>
      <c r="AA100" s="18">
        <v>706</v>
      </c>
      <c r="AB100" s="18">
        <v>793</v>
      </c>
      <c r="AC100" s="18">
        <v>4.6929999999999996</v>
      </c>
      <c r="AD100" s="18">
        <v>19.594000000000001</v>
      </c>
      <c r="AE100" s="18">
        <v>62.848999999999997</v>
      </c>
      <c r="AF100" s="18">
        <v>400.11200000000002</v>
      </c>
      <c r="AG100" s="21"/>
      <c r="AH100" s="21"/>
    </row>
    <row r="101" spans="1:34">
      <c r="A101" s="16" t="s">
        <v>9803</v>
      </c>
      <c r="B101" s="16" t="s">
        <v>9804</v>
      </c>
      <c r="C101" s="16">
        <f>SEARCH(" _ ",B101)</f>
        <v>22</v>
      </c>
      <c r="D101" s="16" t="str">
        <f>LEFT(B101,14)</f>
        <v>LIT 225kV NO 2</v>
      </c>
      <c r="E101" s="16" t="str">
        <f>RIGHT(LEFT(D101,9),5)</f>
        <v>225kV</v>
      </c>
      <c r="F101" s="16" t="str">
        <f>RIGHT(D101,1)</f>
        <v>2</v>
      </c>
      <c r="G101" s="16" t="str">
        <f>LEFT(RIGHT(B101,LEN(B101)-15),C101-16)</f>
        <v>GIVORS</v>
      </c>
      <c r="H101" s="16" t="str">
        <f>RIGHT(B101,LEN(B101)-C101-2)</f>
        <v>SOLEIL (LE)</v>
      </c>
      <c r="I101" s="17">
        <f>MATCH(Lines[[#This Row],[début]],postes_1[ADR_SITE],0)</f>
        <v>2236</v>
      </c>
      <c r="J101" s="17">
        <f>MATCH(Lines[[#This Row],[fin]],postes_1[ADR_SITE],0)</f>
        <v>2110</v>
      </c>
      <c r="K101" s="17" t="str">
        <f>INDEX(postes_1[CODNAT],Lines[[#This Row],[rch_debut]])</f>
        <v>GIVOR</v>
      </c>
      <c r="L101" s="17" t="str">
        <f>INDEX(postes_1[CODNAT],Lines[[#This Row],[rch_fin]])</f>
        <v>SOLEI</v>
      </c>
      <c r="M101" s="17" t="s">
        <v>5163</v>
      </c>
      <c r="N101" s="17" t="s">
        <v>6284</v>
      </c>
      <c r="O101" s="17" t="str">
        <f>Lines[[#This Row],[codeNat_debut]]&amp;"_"&amp;Lines[[#This Row],[tension]]</f>
        <v>GIVOR_225kV</v>
      </c>
      <c r="P101" s="17" t="str">
        <f>Lines[[#This Row],[codeNat_fin]]&amp;"_"&amp;Lines[[#This Row],[tension]]</f>
        <v>SOLEI_225kV</v>
      </c>
      <c r="Q101" s="17">
        <f>COUNTIF(Lines[[code2_debut]:[code2_fin]],"="&amp;Lines[[#This Row],[code2_debut]])</f>
        <v>8</v>
      </c>
      <c r="R101" s="17">
        <f>COUNTIF(Lines[[code2_debut]:[code2_fin]],"="&amp;Lines[[#This Row],[code2_fin]])</f>
        <v>3</v>
      </c>
      <c r="S101" s="17">
        <f>INDEX(postes_1[x],MATCH(Lines[[#This Row],[codeNat_debut]],postes_1[CODNAT],0))</f>
        <v>839375.89999999898</v>
      </c>
      <c r="T101" s="17">
        <f>INDEX(postes_1[y],MATCH(Lines[[#This Row],[codeNat_debut]],postes_1[CODNAT],0))</f>
        <v>6498524.7300000004</v>
      </c>
      <c r="U101" s="17">
        <f>INDEX(postes_1[x],MATCH(Lines[[#This Row],[codeNat_fin]],postes_1[CODNAT],0))</f>
        <v>810162.93999999797</v>
      </c>
      <c r="V101" s="17">
        <f>INDEX(postes_1[y],MATCH(Lines[[#This Row],[codeNat_fin]],postes_1[CODNAT],0))</f>
        <v>6485710.2999999998</v>
      </c>
      <c r="W101" s="17">
        <f>SQRT((Lines[[#This Row],[x_debut]]-Lines[[#This Row],[x_fin]])^2+(Lines[[#This Row],[y_debut]]-Lines[[#This Row],[y_fin]])^2)</f>
        <v>31899.947463696164</v>
      </c>
      <c r="X101" s="17">
        <v>34932</v>
      </c>
      <c r="Y101" s="18">
        <v>639</v>
      </c>
      <c r="Z101" s="18">
        <v>717</v>
      </c>
      <c r="AA101" s="18">
        <v>717</v>
      </c>
      <c r="AB101" s="18">
        <v>783</v>
      </c>
      <c r="AC101" s="18">
        <v>2.802</v>
      </c>
      <c r="AD101" s="18">
        <v>13.691000000000001</v>
      </c>
      <c r="AE101" s="18">
        <v>62.194000000000003</v>
      </c>
      <c r="AF101" s="18">
        <v>395.94200000000001</v>
      </c>
      <c r="AG101" s="21"/>
      <c r="AH101" s="21"/>
    </row>
    <row r="102" spans="1:34">
      <c r="A102" s="16" t="s">
        <v>10216</v>
      </c>
      <c r="B102" s="16" t="s">
        <v>10217</v>
      </c>
      <c r="C102" s="16">
        <f>SEARCH(" _ ",B102)</f>
        <v>25</v>
      </c>
      <c r="D102" s="16" t="str">
        <f>LEFT(B102,14)</f>
        <v>LIT 225kV NO 1</v>
      </c>
      <c r="E102" s="16" t="str">
        <f>RIGHT(LEFT(D102,9),5)</f>
        <v>225kV</v>
      </c>
      <c r="F102" s="16" t="str">
        <f>RIGHT(D102,1)</f>
        <v>1</v>
      </c>
      <c r="G102" s="16" t="str">
        <f>LEFT(RIGHT(B102,LEN(B102)-15),C102-16)</f>
        <v>PRATCLAUX</v>
      </c>
      <c r="H102" s="16" t="str">
        <f>RIGHT(B102,LEN(B102)-C102-2)</f>
        <v>SANSSAC (L'EGLISE)</v>
      </c>
      <c r="I102" s="17">
        <f>MATCH(Lines[[#This Row],[début]],postes_1[ADR_SITE],0)</f>
        <v>2365</v>
      </c>
      <c r="J102" s="17">
        <f>MATCH(Lines[[#This Row],[fin]],postes_1[ADR_SITE],0)</f>
        <v>2323</v>
      </c>
      <c r="K102" s="17" t="str">
        <f>INDEX(postes_1[CODNAT],Lines[[#This Row],[rch_debut]])</f>
        <v>PRATC</v>
      </c>
      <c r="L102" s="17" t="str">
        <f>INDEX(postes_1[CODNAT],Lines[[#This Row],[rch_fin]])</f>
        <v>SANSS</v>
      </c>
      <c r="M102" s="17" t="s">
        <v>8340</v>
      </c>
      <c r="N102" s="17" t="s">
        <v>3224</v>
      </c>
      <c r="O102" s="17" t="str">
        <f>Lines[[#This Row],[codeNat_debut]]&amp;"_"&amp;Lines[[#This Row],[tension]]</f>
        <v>PRATC_225kV</v>
      </c>
      <c r="P102" s="17" t="str">
        <f>Lines[[#This Row],[codeNat_fin]]&amp;"_"&amp;Lines[[#This Row],[tension]]</f>
        <v>SANSS_225kV</v>
      </c>
      <c r="Q102" s="17">
        <f>COUNTIF(Lines[[code2_debut]:[code2_fin]],"="&amp;Lines[[#This Row],[code2_debut]])</f>
        <v>5</v>
      </c>
      <c r="R102" s="17">
        <f>COUNTIF(Lines[[code2_debut]:[code2_fin]],"="&amp;Lines[[#This Row],[code2_fin]])</f>
        <v>2</v>
      </c>
      <c r="S102" s="17">
        <f>INDEX(postes_1[x],MATCH(Lines[[#This Row],[codeNat_debut]],postes_1[CODNAT],0))</f>
        <v>751245.46000000101</v>
      </c>
      <c r="T102" s="17">
        <f>INDEX(postes_1[y],MATCH(Lines[[#This Row],[codeNat_debut]],postes_1[CODNAT],0))</f>
        <v>6430619.7400000002</v>
      </c>
      <c r="U102" s="17">
        <f>INDEX(postes_1[x],MATCH(Lines[[#This Row],[codeNat_fin]],postes_1[CODNAT],0))</f>
        <v>763015.85999999905</v>
      </c>
      <c r="V102" s="17">
        <f>INDEX(postes_1[y],MATCH(Lines[[#This Row],[codeNat_fin]],postes_1[CODNAT],0))</f>
        <v>6438710.2300000004</v>
      </c>
      <c r="W102" s="17">
        <f>SQRT((Lines[[#This Row],[x_debut]]-Lines[[#This Row],[x_fin]])^2+(Lines[[#This Row],[y_debut]]-Lines[[#This Row],[y_fin]])^2)</f>
        <v>14282.798906378874</v>
      </c>
      <c r="X102" s="17">
        <v>14685</v>
      </c>
      <c r="Y102" s="18">
        <v>639</v>
      </c>
      <c r="Z102" s="18">
        <v>717</v>
      </c>
      <c r="AA102" s="18">
        <v>717</v>
      </c>
      <c r="AB102" s="18">
        <v>860</v>
      </c>
      <c r="AC102" s="18">
        <v>1.3380000000000001</v>
      </c>
      <c r="AD102" s="18">
        <v>6.0330000000000004</v>
      </c>
      <c r="AE102" s="18">
        <v>20.678999999999998</v>
      </c>
      <c r="AF102" s="18">
        <v>131.64400000000001</v>
      </c>
      <c r="AG102" s="21"/>
      <c r="AH102" s="21"/>
    </row>
    <row r="103" spans="1:34">
      <c r="A103" s="16" t="s">
        <v>10257</v>
      </c>
      <c r="B103" s="16" t="s">
        <v>10258</v>
      </c>
      <c r="C103" s="16">
        <f>SEARCH(" _ ",B103)</f>
        <v>28</v>
      </c>
      <c r="D103" s="16" t="str">
        <f>LEFT(B103,14)</f>
        <v>LIT 225kV NO 1</v>
      </c>
      <c r="E103" s="16" t="str">
        <f>RIGHT(LEFT(D103,9),5)</f>
        <v>225kV</v>
      </c>
      <c r="F103" s="16" t="str">
        <f>RIGHT(D103,1)</f>
        <v>1</v>
      </c>
      <c r="G103" s="16" t="str">
        <f>LEFT(RIGHT(B103,LEN(B103)-15),C103-16)</f>
        <v>RIVIERE (LA)</v>
      </c>
      <c r="H103" s="16" t="str">
        <f>RIGHT(B103,LEN(B103)-C103-2)</f>
        <v>TREVAS</v>
      </c>
      <c r="I103" s="17">
        <f>MATCH(Lines[[#This Row],[début]],postes_1[ADR_SITE],0)</f>
        <v>2192</v>
      </c>
      <c r="J103" s="17">
        <f>MATCH(Lines[[#This Row],[fin]],postes_1[ADR_SITE],0)</f>
        <v>2251</v>
      </c>
      <c r="K103" s="17" t="str">
        <f>INDEX(postes_1[CODNAT],Lines[[#This Row],[rch_debut]])</f>
        <v>RIVIE</v>
      </c>
      <c r="L103" s="17" t="str">
        <f>INDEX(postes_1[CODNAT],Lines[[#This Row],[rch_fin]])</f>
        <v>TREVA</v>
      </c>
      <c r="M103" s="17" t="s">
        <v>1773</v>
      </c>
      <c r="N103" s="17" t="s">
        <v>4633</v>
      </c>
      <c r="O103" s="17" t="str">
        <f>Lines[[#This Row],[codeNat_debut]]&amp;"_"&amp;Lines[[#This Row],[tension]]</f>
        <v>RIVIE_225kV</v>
      </c>
      <c r="P103" s="17" t="str">
        <f>Lines[[#This Row],[codeNat_fin]]&amp;"_"&amp;Lines[[#This Row],[tension]]</f>
        <v>TREVA_225kV</v>
      </c>
      <c r="Q103" s="17">
        <f>COUNTIF(Lines[[code2_debut]:[code2_fin]],"="&amp;Lines[[#This Row],[code2_debut]])</f>
        <v>2</v>
      </c>
      <c r="R103" s="17">
        <f>COUNTIF(Lines[[code2_debut]:[code2_fin]],"="&amp;Lines[[#This Row],[code2_fin]])</f>
        <v>2</v>
      </c>
      <c r="S103" s="17">
        <f>INDEX(postes_1[x],MATCH(Lines[[#This Row],[codeNat_debut]],postes_1[CODNAT],0))</f>
        <v>809903.38000000303</v>
      </c>
      <c r="T103" s="17">
        <f>INDEX(postes_1[y],MATCH(Lines[[#This Row],[codeNat_debut]],postes_1[CODNAT],0))</f>
        <v>6480298.4500000002</v>
      </c>
      <c r="U103" s="17">
        <f>INDEX(postes_1[x],MATCH(Lines[[#This Row],[codeNat_fin]],postes_1[CODNAT],0))</f>
        <v>791366.10999999905</v>
      </c>
      <c r="V103" s="17">
        <f>INDEX(postes_1[y],MATCH(Lines[[#This Row],[codeNat_fin]],postes_1[CODNAT],0))</f>
        <v>6461264.0199999996</v>
      </c>
      <c r="W103" s="17">
        <f>SQRT((Lines[[#This Row],[x_debut]]-Lines[[#This Row],[x_fin]])^2+(Lines[[#This Row],[y_debut]]-Lines[[#This Row],[y_fin]])^2)</f>
        <v>26569.529624703024</v>
      </c>
      <c r="X103" s="17">
        <v>27117</v>
      </c>
      <c r="Y103" s="18">
        <v>639</v>
      </c>
      <c r="Z103" s="18">
        <v>717</v>
      </c>
      <c r="AA103" s="18">
        <v>717</v>
      </c>
      <c r="AB103" s="18">
        <v>783</v>
      </c>
      <c r="AC103" s="18">
        <v>2.4649999999999999</v>
      </c>
      <c r="AD103" s="18">
        <v>11.382</v>
      </c>
      <c r="AE103" s="18">
        <v>36.982999999999997</v>
      </c>
      <c r="AF103" s="18">
        <v>235.43799999999999</v>
      </c>
      <c r="AG103" s="21"/>
      <c r="AH103" s="21"/>
    </row>
    <row r="104" spans="1:34">
      <c r="A104" s="16" t="s">
        <v>10287</v>
      </c>
      <c r="B104" s="16" t="s">
        <v>10288</v>
      </c>
      <c r="C104" s="16">
        <f>SEARCH(" _ ",B104)</f>
        <v>34</v>
      </c>
      <c r="D104" s="16" t="str">
        <f>LEFT(B104,14)</f>
        <v>LIT 225kV NO 1</v>
      </c>
      <c r="E104" s="16" t="str">
        <f>RIGHT(LEFT(D104,9),5)</f>
        <v>225kV</v>
      </c>
      <c r="F104" s="16" t="str">
        <f>RIGHT(D104,1)</f>
        <v>1</v>
      </c>
      <c r="G104" s="16" t="str">
        <f>LEFT(RIGHT(B104,LEN(B104)-15),C104-16)</f>
        <v>SANSSAC (L'EGLISE)</v>
      </c>
      <c r="H104" s="16" t="str">
        <f>RIGHT(B104,LEN(B104)-C104-2)</f>
        <v>TREVAS</v>
      </c>
      <c r="I104" s="17">
        <f>MATCH(Lines[[#This Row],[début]],postes_1[ADR_SITE],0)</f>
        <v>2323</v>
      </c>
      <c r="J104" s="17">
        <f>MATCH(Lines[[#This Row],[fin]],postes_1[ADR_SITE],0)</f>
        <v>2251</v>
      </c>
      <c r="K104" s="17" t="str">
        <f>INDEX(postes_1[CODNAT],Lines[[#This Row],[rch_debut]])</f>
        <v>SANSS</v>
      </c>
      <c r="L104" s="17" t="str">
        <f>INDEX(postes_1[CODNAT],Lines[[#This Row],[rch_fin]])</f>
        <v>TREVA</v>
      </c>
      <c r="M104" s="17" t="s">
        <v>3224</v>
      </c>
      <c r="N104" s="17" t="s">
        <v>4633</v>
      </c>
      <c r="O104" s="17" t="str">
        <f>Lines[[#This Row],[codeNat_debut]]&amp;"_"&amp;Lines[[#This Row],[tension]]</f>
        <v>SANSS_225kV</v>
      </c>
      <c r="P104" s="17" t="str">
        <f>Lines[[#This Row],[codeNat_fin]]&amp;"_"&amp;Lines[[#This Row],[tension]]</f>
        <v>TREVA_225kV</v>
      </c>
      <c r="Q104" s="17">
        <f>COUNTIF(Lines[[code2_debut]:[code2_fin]],"="&amp;Lines[[#This Row],[code2_debut]])</f>
        <v>2</v>
      </c>
      <c r="R104" s="17">
        <f>COUNTIF(Lines[[code2_debut]:[code2_fin]],"="&amp;Lines[[#This Row],[code2_fin]])</f>
        <v>2</v>
      </c>
      <c r="S104" s="17">
        <f>INDEX(postes_1[x],MATCH(Lines[[#This Row],[codeNat_debut]],postes_1[CODNAT],0))</f>
        <v>763015.85999999905</v>
      </c>
      <c r="T104" s="17">
        <f>INDEX(postes_1[y],MATCH(Lines[[#This Row],[codeNat_debut]],postes_1[CODNAT],0))</f>
        <v>6438710.2300000004</v>
      </c>
      <c r="U104" s="17">
        <f>INDEX(postes_1[x],MATCH(Lines[[#This Row],[codeNat_fin]],postes_1[CODNAT],0))</f>
        <v>791366.10999999905</v>
      </c>
      <c r="V104" s="17">
        <f>INDEX(postes_1[y],MATCH(Lines[[#This Row],[codeNat_fin]],postes_1[CODNAT],0))</f>
        <v>6461264.0199999996</v>
      </c>
      <c r="W104" s="17">
        <f>SQRT((Lines[[#This Row],[x_debut]]-Lines[[#This Row],[x_fin]])^2+(Lines[[#This Row],[y_debut]]-Lines[[#This Row],[y_fin]])^2)</f>
        <v>36227.201360670406</v>
      </c>
      <c r="X104" s="17">
        <v>36870</v>
      </c>
      <c r="Y104" s="18">
        <v>639</v>
      </c>
      <c r="Z104" s="18">
        <v>717</v>
      </c>
      <c r="AA104" s="18">
        <v>717</v>
      </c>
      <c r="AB104" s="18">
        <v>783</v>
      </c>
      <c r="AC104" s="18">
        <v>4.4420000000000002</v>
      </c>
      <c r="AD104" s="18">
        <v>15.837999999999999</v>
      </c>
      <c r="AE104" s="18">
        <v>48.789000000000001</v>
      </c>
      <c r="AF104" s="18">
        <v>310.601</v>
      </c>
      <c r="AG104" s="21"/>
      <c r="AH104" s="21"/>
    </row>
    <row r="105" spans="1:34">
      <c r="A105" s="16" t="s">
        <v>9283</v>
      </c>
      <c r="B105" s="16" t="s">
        <v>9284</v>
      </c>
      <c r="C105" s="16">
        <f>SEARCH(" _ ",B105)</f>
        <v>22</v>
      </c>
      <c r="D105" s="16" t="str">
        <f>LEFT(B105,14)</f>
        <v>LIT 225kV NO 1</v>
      </c>
      <c r="E105" s="16" t="str">
        <f>RIGHT(LEFT(D105,9),5)</f>
        <v>225kV</v>
      </c>
      <c r="F105" s="16" t="str">
        <f>RIGHT(D105,1)</f>
        <v>1</v>
      </c>
      <c r="G105" s="16" t="str">
        <f>LEFT(RIGHT(B105,LEN(B105)-15),C105-16)</f>
        <v>CHALON</v>
      </c>
      <c r="H105" s="16" t="str">
        <f>RIGHT(B105,LEN(B105)-C105-2)</f>
        <v>CHAMPVANS</v>
      </c>
      <c r="I105" s="17">
        <f>MATCH(Lines[[#This Row],[début]],postes_1[ADR_SITE],0)</f>
        <v>1366</v>
      </c>
      <c r="J105" s="17">
        <f>MATCH(Lines[[#This Row],[fin]],postes_1[ADR_SITE],0)</f>
        <v>1611</v>
      </c>
      <c r="K105" s="17" t="str">
        <f>INDEX(postes_1[CODNAT],Lines[[#This Row],[rch_debut]])</f>
        <v>CHAL6</v>
      </c>
      <c r="L105" s="17" t="str">
        <f>INDEX(postes_1[CODNAT],Lines[[#This Row],[rch_fin]])</f>
        <v>CPVAN</v>
      </c>
      <c r="M105" s="17" t="s">
        <v>5501</v>
      </c>
      <c r="N105" s="17" t="s">
        <v>1393</v>
      </c>
      <c r="O105" s="17" t="str">
        <f>Lines[[#This Row],[codeNat_debut]]&amp;"_"&amp;Lines[[#This Row],[tension]]</f>
        <v>CHAL5_225kV</v>
      </c>
      <c r="P105" s="17" t="str">
        <f>Lines[[#This Row],[codeNat_fin]]&amp;"_"&amp;Lines[[#This Row],[tension]]</f>
        <v>CPVAN_225kV</v>
      </c>
      <c r="Q105" s="17">
        <f>COUNTIF(Lines[[code2_debut]:[code2_fin]],"="&amp;Lines[[#This Row],[code2_debut]])</f>
        <v>3</v>
      </c>
      <c r="R105" s="17">
        <f>COUNTIF(Lines[[code2_debut]:[code2_fin]],"="&amp;Lines[[#This Row],[code2_fin]])</f>
        <v>3</v>
      </c>
      <c r="S105" s="17">
        <f>INDEX(postes_1[x],MATCH(Lines[[#This Row],[codeNat_debut]],postes_1[CODNAT],0))</f>
        <v>840663.82999999798</v>
      </c>
      <c r="T105" s="17">
        <f>INDEX(postes_1[y],MATCH(Lines[[#This Row],[codeNat_debut]],postes_1[CODNAT],0))</f>
        <v>6632621.4400000004</v>
      </c>
      <c r="U105" s="17">
        <f>INDEX(postes_1[x],MATCH(Lines[[#This Row],[codeNat_fin]],postes_1[CODNAT],0))</f>
        <v>885400.93</v>
      </c>
      <c r="V105" s="17">
        <f>INDEX(postes_1[y],MATCH(Lines[[#This Row],[codeNat_fin]],postes_1[CODNAT],0))</f>
        <v>6669331.8799999999</v>
      </c>
      <c r="W105" s="17">
        <f>SQRT((Lines[[#This Row],[x_debut]]-Lines[[#This Row],[x_fin]])^2+(Lines[[#This Row],[y_debut]]-Lines[[#This Row],[y_fin]])^2)</f>
        <v>57871.102645480561</v>
      </c>
      <c r="X105" s="17">
        <v>61860</v>
      </c>
      <c r="Y105" s="18">
        <v>641</v>
      </c>
      <c r="Z105" s="18">
        <v>742</v>
      </c>
      <c r="AA105" s="18">
        <v>742</v>
      </c>
      <c r="AB105" s="18">
        <v>836</v>
      </c>
      <c r="AC105" s="18">
        <v>5.585</v>
      </c>
      <c r="AD105" s="18">
        <v>25.536000000000001</v>
      </c>
      <c r="AE105" s="18">
        <v>86.198999999999998</v>
      </c>
      <c r="AF105" s="18">
        <v>548.76</v>
      </c>
      <c r="AG105" s="21"/>
      <c r="AH105" s="21"/>
    </row>
    <row r="106" spans="1:34">
      <c r="A106" s="16" t="s">
        <v>9567</v>
      </c>
      <c r="B106" s="16" t="s">
        <v>9568</v>
      </c>
      <c r="C106" s="16">
        <f>SEARCH(" _ ",B106)</f>
        <v>22</v>
      </c>
      <c r="D106" s="16" t="str">
        <f>LEFT(B106,14)</f>
        <v>LIT 225kV NO 1</v>
      </c>
      <c r="E106" s="16" t="str">
        <f>RIGHT(LEFT(D106,9),5)</f>
        <v>225kV</v>
      </c>
      <c r="F106" s="16" t="str">
        <f>RIGHT(D106,1)</f>
        <v>1</v>
      </c>
      <c r="G106" s="16" t="str">
        <f>LEFT(RIGHT(B106,LEN(B106)-15),C106-16)</f>
        <v>DANTOU</v>
      </c>
      <c r="H106" s="16" t="str">
        <f>RIGHT(B106,LEN(B106)-C106-2)</f>
        <v>TUILIERES</v>
      </c>
      <c r="I106" s="17">
        <f>MATCH(Lines[[#This Row],[début]],postes_1[ADR_SITE],0)</f>
        <v>2683</v>
      </c>
      <c r="J106" s="17">
        <f>MATCH(Lines[[#This Row],[fin]],postes_1[ADR_SITE],0)</f>
        <v>2302</v>
      </c>
      <c r="K106" s="17" t="str">
        <f>INDEX(postes_1[CODNAT],Lines[[#This Row],[rch_debut]])</f>
        <v>DANTO</v>
      </c>
      <c r="L106" s="17" t="str">
        <f>INDEX(postes_1[CODNAT],Lines[[#This Row],[rch_fin]])</f>
        <v>TUILI</v>
      </c>
      <c r="M106" s="17" t="s">
        <v>3688</v>
      </c>
      <c r="N106" s="17" t="s">
        <v>1722</v>
      </c>
      <c r="O106" s="17" t="str">
        <f>Lines[[#This Row],[codeNat_debut]]&amp;"_"&amp;Lines[[#This Row],[tension]]</f>
        <v>DANTO_225kV</v>
      </c>
      <c r="P106" s="17" t="str">
        <f>Lines[[#This Row],[codeNat_fin]]&amp;"_"&amp;Lines[[#This Row],[tension]]</f>
        <v>TUILI_225kV</v>
      </c>
      <c r="Q106" s="17">
        <f>COUNTIF(Lines[[code2_debut]:[code2_fin]],"="&amp;Lines[[#This Row],[code2_debut]])</f>
        <v>2</v>
      </c>
      <c r="R106" s="17">
        <f>COUNTIF(Lines[[code2_debut]:[code2_fin]],"="&amp;Lines[[#This Row],[code2_fin]])</f>
        <v>3</v>
      </c>
      <c r="S106" s="17">
        <f>INDEX(postes_1[x],MATCH(Lines[[#This Row],[codeNat_debut]],postes_1[CODNAT],0))</f>
        <v>527426.81999999995</v>
      </c>
      <c r="T106" s="17">
        <f>INDEX(postes_1[y],MATCH(Lines[[#This Row],[codeNat_debut]],postes_1[CODNAT],0))</f>
        <v>6375984.1799999997</v>
      </c>
      <c r="U106" s="17">
        <f>INDEX(postes_1[x],MATCH(Lines[[#This Row],[codeNat_fin]],postes_1[CODNAT],0))</f>
        <v>512927.609999999</v>
      </c>
      <c r="V106" s="17">
        <f>INDEX(postes_1[y],MATCH(Lines[[#This Row],[codeNat_fin]],postes_1[CODNAT],0))</f>
        <v>6419262.9199999999</v>
      </c>
      <c r="W106" s="17">
        <f>SQRT((Lines[[#This Row],[x_debut]]-Lines[[#This Row],[x_fin]])^2+(Lines[[#This Row],[y_debut]]-Lines[[#This Row],[y_fin]])^2)</f>
        <v>45642.923072605103</v>
      </c>
      <c r="X106" s="17">
        <v>45976</v>
      </c>
      <c r="Y106" s="18">
        <v>642</v>
      </c>
      <c r="Z106" s="18">
        <v>757</v>
      </c>
      <c r="AA106" s="18">
        <v>757</v>
      </c>
      <c r="AB106" s="18">
        <v>845</v>
      </c>
      <c r="AC106" s="18">
        <v>4.1120000000000001</v>
      </c>
      <c r="AD106" s="18">
        <v>18.658999999999999</v>
      </c>
      <c r="AE106" s="18">
        <v>64.671999999999997</v>
      </c>
      <c r="AF106" s="18">
        <v>411.71699999999998</v>
      </c>
      <c r="AG106" s="21"/>
      <c r="AH106" s="21"/>
    </row>
    <row r="107" spans="1:34">
      <c r="A107" s="16" t="s">
        <v>9696</v>
      </c>
      <c r="B107" s="16" t="s">
        <v>9697</v>
      </c>
      <c r="C107" s="16">
        <f>SEARCH(" _ ",B107)</f>
        <v>21</v>
      </c>
      <c r="D107" s="16" t="str">
        <f>LEFT(B107,14)</f>
        <v>LIT 225kV NO 1</v>
      </c>
      <c r="E107" s="16" t="str">
        <f>RIGHT(LEFT(D107,9),5)</f>
        <v>225kV</v>
      </c>
      <c r="F107" s="16" t="str">
        <f>RIGHT(D107,1)</f>
        <v>1</v>
      </c>
      <c r="G107" s="16" t="str">
        <f>LEFT(RIGHT(B107,LEN(B107)-15),C107-16)</f>
        <v>FLEAC</v>
      </c>
      <c r="H107" s="16" t="str">
        <f>RIGHT(B107,LEN(B107)-C107-2)</f>
        <v>SANILHAC</v>
      </c>
      <c r="I107" s="17">
        <f>MATCH(Lines[[#This Row],[début]],postes_1[ADR_SITE],0)</f>
        <v>1510</v>
      </c>
      <c r="J107" s="17">
        <f>MATCH(Lines[[#This Row],[fin]],postes_1[ADR_SITE],0)</f>
        <v>1902</v>
      </c>
      <c r="K107" s="17" t="str">
        <f>INDEX(postes_1[CODNAT],Lines[[#This Row],[rch_debut]])</f>
        <v>FLEAC</v>
      </c>
      <c r="L107" s="17" t="str">
        <f>INDEX(postes_1[CODNAT],Lines[[#This Row],[rch_fin]])</f>
        <v>SANIL</v>
      </c>
      <c r="M107" s="17" t="s">
        <v>4532</v>
      </c>
      <c r="N107" s="17" t="s">
        <v>5311</v>
      </c>
      <c r="O107" s="17" t="str">
        <f>Lines[[#This Row],[codeNat_debut]]&amp;"_"&amp;Lines[[#This Row],[tension]]</f>
        <v>FLEAC_225kV</v>
      </c>
      <c r="P107" s="17" t="str">
        <f>Lines[[#This Row],[codeNat_fin]]&amp;"_"&amp;Lines[[#This Row],[tension]]</f>
        <v>SANIL_225kV</v>
      </c>
      <c r="Q107" s="17">
        <f>COUNTIF(Lines[[code2_debut]:[code2_fin]],"="&amp;Lines[[#This Row],[code2_debut]])</f>
        <v>4</v>
      </c>
      <c r="R107" s="17">
        <f>COUNTIF(Lines[[code2_debut]:[code2_fin]],"="&amp;Lines[[#This Row],[code2_fin]])</f>
        <v>2</v>
      </c>
      <c r="S107" s="17">
        <f>INDEX(postes_1[x],MATCH(Lines[[#This Row],[codeNat_debut]],postes_1[CODNAT],0))</f>
        <v>473444.14999999898</v>
      </c>
      <c r="T107" s="17">
        <f>INDEX(postes_1[y],MATCH(Lines[[#This Row],[codeNat_debut]],postes_1[CODNAT],0))</f>
        <v>6515223.8700000001</v>
      </c>
      <c r="U107" s="17">
        <f>INDEX(postes_1[x],MATCH(Lines[[#This Row],[codeNat_fin]],postes_1[CODNAT],0))</f>
        <v>518154.32999999798</v>
      </c>
      <c r="V107" s="17">
        <f>INDEX(postes_1[y],MATCH(Lines[[#This Row],[codeNat_fin]],postes_1[CODNAT],0))</f>
        <v>6452005.2400000002</v>
      </c>
      <c r="W107" s="17">
        <f>SQRT((Lines[[#This Row],[x_debut]]-Lines[[#This Row],[x_fin]])^2+(Lines[[#This Row],[y_debut]]-Lines[[#This Row],[y_fin]])^2)</f>
        <v>77431.22997027231</v>
      </c>
      <c r="X107" s="17">
        <v>90158</v>
      </c>
      <c r="Y107" s="18">
        <v>642</v>
      </c>
      <c r="Z107" s="18">
        <v>757</v>
      </c>
      <c r="AA107" s="18">
        <v>757</v>
      </c>
      <c r="AB107" s="18">
        <v>845</v>
      </c>
      <c r="AC107" s="18">
        <v>8.0579999999999998</v>
      </c>
      <c r="AD107" s="18">
        <v>36.643999999999998</v>
      </c>
      <c r="AE107" s="18">
        <v>126.259</v>
      </c>
      <c r="AF107" s="18">
        <v>803.78700000000003</v>
      </c>
      <c r="AG107" s="21"/>
      <c r="AH107" s="21"/>
    </row>
    <row r="108" spans="1:34">
      <c r="A108" s="16" t="s">
        <v>9966</v>
      </c>
      <c r="B108" s="16" t="s">
        <v>9967</v>
      </c>
      <c r="C108" s="16">
        <f>SEARCH(" _ ",B108)</f>
        <v>21</v>
      </c>
      <c r="D108" s="16" t="str">
        <f>LEFT(B108,14)</f>
        <v>LIT 225kV NO 1</v>
      </c>
      <c r="E108" s="16" t="str">
        <f>RIGHT(LEFT(D108,9),5)</f>
        <v>225kV</v>
      </c>
      <c r="F108" s="16" t="str">
        <f>RIGHT(D108,1)</f>
        <v>1</v>
      </c>
      <c r="G108" s="16" t="str">
        <f>LEFT(RIGHT(B108,LEN(B108)-15),C108-16)</f>
        <v>LUMES</v>
      </c>
      <c r="H108" s="16" t="str">
        <f>RIGHT(B108,LEN(B108)-C108-2)</f>
        <v>MOHON</v>
      </c>
      <c r="I108" s="17">
        <f>MATCH(Lines[[#This Row],[début]],postes_1[ADR_SITE],0)</f>
        <v>1766</v>
      </c>
      <c r="J108" s="17">
        <f>MATCH(Lines[[#This Row],[fin]],postes_1[ADR_SITE],0)</f>
        <v>1741</v>
      </c>
      <c r="K108" s="17" t="str">
        <f>INDEX(postes_1[CODNAT],Lines[[#This Row],[rch_debut]])</f>
        <v>LUMES</v>
      </c>
      <c r="L108" s="17" t="str">
        <f>INDEX(postes_1[CODNAT],Lines[[#This Row],[rch_fin]])</f>
        <v>MOHON</v>
      </c>
      <c r="M108" s="17" t="s">
        <v>8185</v>
      </c>
      <c r="N108" s="17" t="s">
        <v>3836</v>
      </c>
      <c r="O108" s="17" t="str">
        <f>Lines[[#This Row],[codeNat_debut]]&amp;"_"&amp;Lines[[#This Row],[tension]]</f>
        <v>LUMES_225kV</v>
      </c>
      <c r="P108" s="17" t="str">
        <f>Lines[[#This Row],[codeNat_fin]]&amp;"_"&amp;Lines[[#This Row],[tension]]</f>
        <v>MOHON_225kV</v>
      </c>
      <c r="Q108" s="17">
        <f>COUNTIF(Lines[[code2_debut]:[code2_fin]],"="&amp;Lines[[#This Row],[code2_debut]])</f>
        <v>5</v>
      </c>
      <c r="R108" s="17">
        <f>COUNTIF(Lines[[code2_debut]:[code2_fin]],"="&amp;Lines[[#This Row],[code2_fin]])</f>
        <v>2</v>
      </c>
      <c r="S108" s="17">
        <f>INDEX(postes_1[x],MATCH(Lines[[#This Row],[codeNat_debut]],postes_1[CODNAT],0))</f>
        <v>829534.40999999596</v>
      </c>
      <c r="T108" s="17">
        <f>INDEX(postes_1[y],MATCH(Lines[[#This Row],[codeNat_debut]],postes_1[CODNAT],0))</f>
        <v>6962470.9000000004</v>
      </c>
      <c r="U108" s="17">
        <f>INDEX(postes_1[x],MATCH(Lines[[#This Row],[codeNat_fin]],postes_1[CODNAT],0))</f>
        <v>825206.85000000102</v>
      </c>
      <c r="V108" s="17">
        <f>INDEX(postes_1[y],MATCH(Lines[[#This Row],[codeNat_fin]],postes_1[CODNAT],0))</f>
        <v>6962962</v>
      </c>
      <c r="W108" s="17">
        <f>SQRT((Lines[[#This Row],[x_debut]]-Lines[[#This Row],[x_fin]])^2+(Lines[[#This Row],[y_debut]]-Lines[[#This Row],[y_fin]])^2)</f>
        <v>4355.3363548129992</v>
      </c>
      <c r="X108" s="17">
        <v>4700</v>
      </c>
      <c r="Y108" s="18">
        <v>647</v>
      </c>
      <c r="Z108" s="18">
        <v>749</v>
      </c>
      <c r="AA108" s="18">
        <v>749</v>
      </c>
      <c r="AB108" s="18">
        <v>847</v>
      </c>
      <c r="AC108" s="18">
        <v>0.39500000000000002</v>
      </c>
      <c r="AD108" s="18">
        <v>1.79</v>
      </c>
      <c r="AE108" s="18">
        <v>6.048</v>
      </c>
      <c r="AF108" s="18">
        <v>38.503</v>
      </c>
      <c r="AG108" s="21"/>
      <c r="AH108" s="21"/>
    </row>
    <row r="109" spans="1:34">
      <c r="A109" s="16" t="s">
        <v>8859</v>
      </c>
      <c r="B109" s="16" t="s">
        <v>8860</v>
      </c>
      <c r="C109" s="16">
        <f>SEARCH(" _ ",B109)</f>
        <v>25</v>
      </c>
      <c r="D109" s="16" t="str">
        <f>LEFT(B109,14)</f>
        <v>LIT 225kV NO 1</v>
      </c>
      <c r="E109" s="16" t="str">
        <f>RIGHT(LEFT(D109,9),5)</f>
        <v>225kV</v>
      </c>
      <c r="F109" s="16" t="str">
        <f>RIGHT(D109,1)</f>
        <v>1</v>
      </c>
      <c r="G109" s="16" t="str">
        <f>LEFT(RIGHT(B109,LEN(B109)-15),C109-16)</f>
        <v>ARGIESANS</v>
      </c>
      <c r="H109" s="16" t="str">
        <f>RIGHT(B109,LEN(B109)-C109-2)</f>
        <v>ETUPES</v>
      </c>
      <c r="I109" s="17">
        <f>MATCH(Lines[[#This Row],[début]],postes_1[ADR_SITE],0)</f>
        <v>2588</v>
      </c>
      <c r="J109" s="17">
        <f>MATCH(Lines[[#This Row],[fin]],postes_1[ADR_SITE],0)</f>
        <v>2623</v>
      </c>
      <c r="K109" s="17" t="str">
        <f>INDEX(postes_1[CODNAT],Lines[[#This Row],[rch_debut]])</f>
        <v>ARGIE</v>
      </c>
      <c r="L109" s="17" t="str">
        <f>INDEX(postes_1[CODNAT],Lines[[#This Row],[rch_fin]])</f>
        <v>ETUPE</v>
      </c>
      <c r="M109" s="17" t="s">
        <v>1827</v>
      </c>
      <c r="N109" s="17" t="s">
        <v>8292</v>
      </c>
      <c r="O109" s="17" t="str">
        <f>Lines[[#This Row],[codeNat_debut]]&amp;"_"&amp;Lines[[#This Row],[tension]]</f>
        <v>ARGIE_225kV</v>
      </c>
      <c r="P109" s="17" t="str">
        <f>Lines[[#This Row],[codeNat_fin]]&amp;"_"&amp;Lines[[#This Row],[tension]]</f>
        <v>ETUPE_225kV</v>
      </c>
      <c r="Q109" s="17">
        <f>COUNTIF(Lines[[code2_debut]:[code2_fin]],"="&amp;Lines[[#This Row],[code2_debut]])</f>
        <v>2</v>
      </c>
      <c r="R109" s="17">
        <f>COUNTIF(Lines[[code2_debut]:[code2_fin]],"="&amp;Lines[[#This Row],[code2_fin]])</f>
        <v>2</v>
      </c>
      <c r="S109" s="17">
        <f>INDEX(postes_1[x],MATCH(Lines[[#This Row],[codeNat_debut]],postes_1[CODNAT],0))</f>
        <v>986471.82999999798</v>
      </c>
      <c r="T109" s="17">
        <f>INDEX(postes_1[y],MATCH(Lines[[#This Row],[codeNat_debut]],postes_1[CODNAT],0))</f>
        <v>6729287.3399999999</v>
      </c>
      <c r="U109" s="17">
        <f>INDEX(postes_1[x],MATCH(Lines[[#This Row],[codeNat_fin]],postes_1[CODNAT],0))</f>
        <v>989526.89999999898</v>
      </c>
      <c r="V109" s="17">
        <f>INDEX(postes_1[y],MATCH(Lines[[#This Row],[codeNat_fin]],postes_1[CODNAT],0))</f>
        <v>6718947.5599999996</v>
      </c>
      <c r="W109" s="17">
        <f>SQRT((Lines[[#This Row],[x_debut]]-Lines[[#This Row],[x_fin]])^2+(Lines[[#This Row],[y_debut]]-Lines[[#This Row],[y_fin]])^2)</f>
        <v>10781.674413249155</v>
      </c>
      <c r="X109" s="17">
        <v>11145</v>
      </c>
      <c r="Y109" s="18">
        <v>654</v>
      </c>
      <c r="Z109" s="18">
        <v>758</v>
      </c>
      <c r="AA109" s="18">
        <v>758</v>
      </c>
      <c r="AB109" s="18">
        <v>857</v>
      </c>
      <c r="AC109" s="18">
        <v>0.86699999999999999</v>
      </c>
      <c r="AD109" s="18">
        <v>4.4400000000000004</v>
      </c>
      <c r="AE109" s="18">
        <v>15.641</v>
      </c>
      <c r="AF109" s="18">
        <v>99.572999999999993</v>
      </c>
      <c r="AG109" s="21"/>
      <c r="AH109" s="21"/>
    </row>
    <row r="110" spans="1:34">
      <c r="A110" s="16" t="s">
        <v>8861</v>
      </c>
      <c r="B110" s="16" t="s">
        <v>8862</v>
      </c>
      <c r="C110" s="16">
        <f>SEARCH(" _ ",B110)</f>
        <v>25</v>
      </c>
      <c r="D110" s="16" t="str">
        <f>LEFT(B110,14)</f>
        <v>LIT 225kV NO 1</v>
      </c>
      <c r="E110" s="16" t="str">
        <f>RIGHT(LEFT(D110,9),5)</f>
        <v>225kV</v>
      </c>
      <c r="F110" s="16" t="str">
        <f>RIGHT(D110,1)</f>
        <v>1</v>
      </c>
      <c r="G110" s="16" t="str">
        <f>LEFT(RIGHT(B110,LEN(B110)-15),C110-16)</f>
        <v>ARGIESANS</v>
      </c>
      <c r="H110" s="16" t="str">
        <f>RIGHT(B110,LEN(B110)-C110-2)</f>
        <v>SIERENTZ</v>
      </c>
      <c r="I110" s="17">
        <f>MATCH(Lines[[#This Row],[début]],postes_1[ADR_SITE],0)</f>
        <v>2588</v>
      </c>
      <c r="J110" s="17">
        <f>MATCH(Lines[[#This Row],[fin]],postes_1[ADR_SITE],0)</f>
        <v>3025</v>
      </c>
      <c r="K110" s="17" t="str">
        <f>INDEX(postes_1[CODNAT],Lines[[#This Row],[rch_debut]])</f>
        <v>ARGIE</v>
      </c>
      <c r="L110" s="17" t="str">
        <f>INDEX(postes_1[CODNAT],Lines[[#This Row],[rch_fin]])</f>
        <v>SIERE</v>
      </c>
      <c r="M110" s="17" t="s">
        <v>1827</v>
      </c>
      <c r="N110" s="17" t="s">
        <v>7564</v>
      </c>
      <c r="O110" s="17" t="str">
        <f>Lines[[#This Row],[codeNat_debut]]&amp;"_"&amp;Lines[[#This Row],[tension]]</f>
        <v>ARGIE_225kV</v>
      </c>
      <c r="P110" s="17" t="str">
        <f>Lines[[#This Row],[codeNat_fin]]&amp;"_"&amp;Lines[[#This Row],[tension]]</f>
        <v>SIERE_225kV</v>
      </c>
      <c r="Q110" s="17">
        <f>COUNTIF(Lines[[code2_debut]:[code2_fin]],"="&amp;Lines[[#This Row],[code2_debut]])</f>
        <v>2</v>
      </c>
      <c r="R110" s="17">
        <f>COUNTIF(Lines[[code2_debut]:[code2_fin]],"="&amp;Lines[[#This Row],[code2_fin]])</f>
        <v>4</v>
      </c>
      <c r="S110" s="17">
        <f>INDEX(postes_1[x],MATCH(Lines[[#This Row],[codeNat_debut]],postes_1[CODNAT],0))</f>
        <v>986471.82999999798</v>
      </c>
      <c r="T110" s="17">
        <f>INDEX(postes_1[y],MATCH(Lines[[#This Row],[codeNat_debut]],postes_1[CODNAT],0))</f>
        <v>6729287.3399999999</v>
      </c>
      <c r="U110" s="17">
        <f>INDEX(postes_1[x],MATCH(Lines[[#This Row],[codeNat_fin]],postes_1[CODNAT],0))</f>
        <v>1035577.23</v>
      </c>
      <c r="V110" s="17">
        <f>INDEX(postes_1[y],MATCH(Lines[[#This Row],[codeNat_fin]],postes_1[CODNAT],0))</f>
        <v>6736880.9900000002</v>
      </c>
      <c r="W110" s="17">
        <f>SQRT((Lines[[#This Row],[x_debut]]-Lines[[#This Row],[x_fin]])^2+(Lines[[#This Row],[y_debut]]-Lines[[#This Row],[y_fin]])^2)</f>
        <v>49689.071529690533</v>
      </c>
      <c r="X110" s="17">
        <v>54500</v>
      </c>
      <c r="Y110" s="18">
        <v>654</v>
      </c>
      <c r="Z110" s="18">
        <v>758</v>
      </c>
      <c r="AA110" s="18">
        <v>758</v>
      </c>
      <c r="AB110" s="18">
        <v>857</v>
      </c>
      <c r="AC110" s="18">
        <v>4.6449999999999996</v>
      </c>
      <c r="AD110" s="18">
        <v>21.856999999999999</v>
      </c>
      <c r="AE110" s="18">
        <v>75.938999999999993</v>
      </c>
      <c r="AF110" s="18">
        <v>483.44400000000002</v>
      </c>
      <c r="AG110" s="21"/>
      <c r="AH110" s="21"/>
    </row>
    <row r="111" spans="1:34">
      <c r="A111" s="16" t="s">
        <v>9815</v>
      </c>
      <c r="B111" s="16" t="s">
        <v>9816</v>
      </c>
      <c r="C111" s="16">
        <f>SEARCH(" _ ",B111)</f>
        <v>29</v>
      </c>
      <c r="D111" s="16" t="str">
        <f>LEFT(B111,14)</f>
        <v>LIT 225kV NO 1</v>
      </c>
      <c r="E111" s="16" t="str">
        <f>RIGHT(LEFT(D111,9),5)</f>
        <v>225kV</v>
      </c>
      <c r="F111" s="16" t="str">
        <f>RIGHT(D111,1)</f>
        <v>1</v>
      </c>
      <c r="G111" s="16" t="str">
        <f>LEFT(RIGHT(B111,LEN(B111)-15),C111-16)</f>
        <v>GRAFFENSTADEN</v>
      </c>
      <c r="H111" s="16" t="str">
        <f>RIGHT(B111,LEN(B111)-C111-2)</f>
        <v>SCHEER</v>
      </c>
      <c r="I111" s="17">
        <f>MATCH(Lines[[#This Row],[début]],postes_1[ADR_SITE],0)</f>
        <v>3222</v>
      </c>
      <c r="J111" s="17">
        <f>MATCH(Lines[[#This Row],[fin]],postes_1[ADR_SITE],0)</f>
        <v>3078</v>
      </c>
      <c r="K111" s="17" t="str">
        <f>INDEX(postes_1[CODNAT],Lines[[#This Row],[rch_debut]])</f>
        <v>GRAFF</v>
      </c>
      <c r="L111" s="17" t="str">
        <f>INDEX(postes_1[CODNAT],Lines[[#This Row],[rch_fin]])</f>
        <v>SCHEE</v>
      </c>
      <c r="M111" s="17" t="s">
        <v>3941</v>
      </c>
      <c r="N111" s="17" t="s">
        <v>5192</v>
      </c>
      <c r="O111" s="17" t="str">
        <f>Lines[[#This Row],[codeNat_debut]]&amp;"_"&amp;Lines[[#This Row],[tension]]</f>
        <v>GRAFF_225kV</v>
      </c>
      <c r="P111" s="17" t="str">
        <f>Lines[[#This Row],[codeNat_fin]]&amp;"_"&amp;Lines[[#This Row],[tension]]</f>
        <v>SCHEE_225kV</v>
      </c>
      <c r="Q111" s="17">
        <f>COUNTIF(Lines[[code2_debut]:[code2_fin]],"="&amp;Lines[[#This Row],[code2_debut]])</f>
        <v>2</v>
      </c>
      <c r="R111" s="17">
        <f>COUNTIF(Lines[[code2_debut]:[code2_fin]],"="&amp;Lines[[#This Row],[code2_fin]])</f>
        <v>1</v>
      </c>
      <c r="S111" s="17">
        <f>INDEX(postes_1[x],MATCH(Lines[[#This Row],[codeNat_debut]],postes_1[CODNAT],0))</f>
        <v>1045612.72</v>
      </c>
      <c r="T111" s="17">
        <f>INDEX(postes_1[y],MATCH(Lines[[#This Row],[codeNat_debut]],postes_1[CODNAT],0))</f>
        <v>6835873.5599999996</v>
      </c>
      <c r="U111" s="17">
        <f>INDEX(postes_1[x],MATCH(Lines[[#This Row],[codeNat_fin]],postes_1[CODNAT],0))</f>
        <v>1034591.62</v>
      </c>
      <c r="V111" s="17">
        <f>INDEX(postes_1[y],MATCH(Lines[[#This Row],[codeNat_fin]],postes_1[CODNAT],0))</f>
        <v>6815867.7800000003</v>
      </c>
      <c r="W111" s="17">
        <f>SQRT((Lines[[#This Row],[x_debut]]-Lines[[#This Row],[x_fin]])^2+(Lines[[#This Row],[y_debut]]-Lines[[#This Row],[y_fin]])^2)</f>
        <v>22840.662832290411</v>
      </c>
      <c r="X111" s="17">
        <v>23641</v>
      </c>
      <c r="Y111" s="18">
        <v>654</v>
      </c>
      <c r="Z111" s="18">
        <v>758</v>
      </c>
      <c r="AA111" s="18">
        <v>758</v>
      </c>
      <c r="AB111" s="18">
        <v>857</v>
      </c>
      <c r="AC111" s="18">
        <v>2.1230000000000002</v>
      </c>
      <c r="AD111" s="18">
        <v>9.657</v>
      </c>
      <c r="AE111" s="18">
        <v>33.091999999999999</v>
      </c>
      <c r="AF111" s="18">
        <v>210.66800000000001</v>
      </c>
      <c r="AG111" s="21"/>
      <c r="AH111" s="21"/>
    </row>
    <row r="112" spans="1:34">
      <c r="A112" s="16" t="s">
        <v>8970</v>
      </c>
      <c r="B112" s="16" t="s">
        <v>8971</v>
      </c>
      <c r="C112" s="16">
        <f>SEARCH(" _ ",B112)</f>
        <v>23</v>
      </c>
      <c r="D112" s="16" t="str">
        <f>LEFT(B112,14)</f>
        <v>LIT 225kV NO 1</v>
      </c>
      <c r="E112" s="16" t="str">
        <f>RIGHT(LEFT(D112,9),5)</f>
        <v>225kV</v>
      </c>
      <c r="F112" s="16" t="str">
        <f>RIGHT(D112,1)</f>
        <v>1</v>
      </c>
      <c r="G112" s="16" t="str">
        <f>LEFT(RIGHT(B112,LEN(B112)-15),C112-16)</f>
        <v>BACALAN</v>
      </c>
      <c r="H112" s="16" t="str">
        <f>RIGHT(B112,LEN(B112)-C112-2)</f>
        <v>BRUGES</v>
      </c>
      <c r="I112" s="17">
        <f>MATCH(Lines[[#This Row],[début]],postes_1[ADR_SITE],0)</f>
        <v>2607</v>
      </c>
      <c r="J112" s="17">
        <f>MATCH(Lines[[#This Row],[fin]],postes_1[ADR_SITE],0)</f>
        <v>2626</v>
      </c>
      <c r="K112" s="17" t="str">
        <f>INDEX(postes_1[CODNAT],Lines[[#This Row],[rch_debut]])</f>
        <v>BACAL</v>
      </c>
      <c r="L112" s="17" t="str">
        <f>INDEX(postes_1[CODNAT],Lines[[#This Row],[rch_fin]])</f>
        <v>BRUGE</v>
      </c>
      <c r="M112" s="17" t="s">
        <v>7303</v>
      </c>
      <c r="N112" s="17" t="s">
        <v>4609</v>
      </c>
      <c r="O112" s="17" t="str">
        <f>Lines[[#This Row],[codeNat_debut]]&amp;"_"&amp;Lines[[#This Row],[tension]]</f>
        <v>BACAL_225kV</v>
      </c>
      <c r="P112" s="17" t="str">
        <f>Lines[[#This Row],[codeNat_fin]]&amp;"_"&amp;Lines[[#This Row],[tension]]</f>
        <v>BRUGE_225kV</v>
      </c>
      <c r="Q112" s="17">
        <f>COUNTIF(Lines[[code2_debut]:[code2_fin]],"="&amp;Lines[[#This Row],[code2_debut]])</f>
        <v>2</v>
      </c>
      <c r="R112" s="17">
        <f>COUNTIF(Lines[[code2_debut]:[code2_fin]],"="&amp;Lines[[#This Row],[code2_fin]])</f>
        <v>2</v>
      </c>
      <c r="S112" s="17">
        <f>INDEX(postes_1[x],MATCH(Lines[[#This Row],[codeNat_debut]],postes_1[CODNAT],0))</f>
        <v>420088.25999999797</v>
      </c>
      <c r="T112" s="17">
        <f>INDEX(postes_1[y],MATCH(Lines[[#This Row],[codeNat_debut]],postes_1[CODNAT],0))</f>
        <v>6426635.0800000001</v>
      </c>
      <c r="U112" s="17">
        <f>INDEX(postes_1[x],MATCH(Lines[[#This Row],[codeNat_fin]],postes_1[CODNAT],0))</f>
        <v>413003.96999999898</v>
      </c>
      <c r="V112" s="17">
        <f>INDEX(postes_1[y],MATCH(Lines[[#This Row],[codeNat_fin]],postes_1[CODNAT],0))</f>
        <v>6427889.0199999996</v>
      </c>
      <c r="W112" s="17">
        <f>SQRT((Lines[[#This Row],[x_debut]]-Lines[[#This Row],[x_fin]])^2+(Lines[[#This Row],[y_debut]]-Lines[[#This Row],[y_fin]])^2)</f>
        <v>7194.4096580389678</v>
      </c>
      <c r="X112" s="17">
        <v>9894</v>
      </c>
      <c r="Y112" s="18">
        <v>655</v>
      </c>
      <c r="Z112" s="18">
        <v>655</v>
      </c>
      <c r="AA112" s="18">
        <v>760</v>
      </c>
      <c r="AB112" s="18">
        <v>760</v>
      </c>
      <c r="AC112" s="18">
        <v>0.59299999999999997</v>
      </c>
      <c r="AD112" s="18">
        <v>3.97</v>
      </c>
      <c r="AE112" s="18">
        <v>16.396999999999998</v>
      </c>
      <c r="AF112" s="18">
        <v>104.383</v>
      </c>
      <c r="AG112" s="21"/>
      <c r="AH112" s="21"/>
    </row>
    <row r="113" spans="1:34">
      <c r="A113" s="16" t="s">
        <v>9144</v>
      </c>
      <c r="B113" s="16" t="s">
        <v>9145</v>
      </c>
      <c r="C113" s="16">
        <f>SEARCH(" _ ",B113)</f>
        <v>22</v>
      </c>
      <c r="D113" s="16" t="str">
        <f>LEFT(B113,14)</f>
        <v>LIT 225kV NO 1</v>
      </c>
      <c r="E113" s="16" t="str">
        <f>RIGHT(LEFT(D113,9),5)</f>
        <v>225kV</v>
      </c>
      <c r="F113" s="16" t="str">
        <f>RIGHT(D113,1)</f>
        <v>1</v>
      </c>
      <c r="G113" s="16" t="str">
        <f>LEFT(RIGHT(B113,LEN(B113)-15),C113-16)</f>
        <v>BRUGES</v>
      </c>
      <c r="H113" s="16" t="str">
        <f>RIGHT(B113,LEN(B113)-C113-2)</f>
        <v>PESSAC</v>
      </c>
      <c r="I113" s="17">
        <f>MATCH(Lines[[#This Row],[début]],postes_1[ADR_SITE],0)</f>
        <v>2626</v>
      </c>
      <c r="J113" s="17">
        <f>MATCH(Lines[[#This Row],[fin]],postes_1[ADR_SITE],0)</f>
        <v>2725</v>
      </c>
      <c r="K113" s="17" t="str">
        <f>INDEX(postes_1[CODNAT],Lines[[#This Row],[rch_debut]])</f>
        <v>BRUGE</v>
      </c>
      <c r="L113" s="17" t="str">
        <f>INDEX(postes_1[CODNAT],Lines[[#This Row],[rch_fin]])</f>
        <v>PESSA</v>
      </c>
      <c r="M113" s="17" t="s">
        <v>4609</v>
      </c>
      <c r="N113" s="17" t="s">
        <v>4283</v>
      </c>
      <c r="O113" s="17" t="str">
        <f>Lines[[#This Row],[codeNat_debut]]&amp;"_"&amp;Lines[[#This Row],[tension]]</f>
        <v>BRUGE_225kV</v>
      </c>
      <c r="P113" s="17" t="str">
        <f>Lines[[#This Row],[codeNat_fin]]&amp;"_"&amp;Lines[[#This Row],[tension]]</f>
        <v>PESSA_225kV</v>
      </c>
      <c r="Q113" s="17">
        <f>COUNTIF(Lines[[code2_debut]:[code2_fin]],"="&amp;Lines[[#This Row],[code2_debut]])</f>
        <v>2</v>
      </c>
      <c r="R113" s="17">
        <f>COUNTIF(Lines[[code2_debut]:[code2_fin]],"="&amp;Lines[[#This Row],[code2_fin]])</f>
        <v>5</v>
      </c>
      <c r="S113" s="17">
        <f>INDEX(postes_1[x],MATCH(Lines[[#This Row],[codeNat_debut]],postes_1[CODNAT],0))</f>
        <v>413003.96999999898</v>
      </c>
      <c r="T113" s="17">
        <f>INDEX(postes_1[y],MATCH(Lines[[#This Row],[codeNat_debut]],postes_1[CODNAT],0))</f>
        <v>6427889.0199999996</v>
      </c>
      <c r="U113" s="17">
        <f>INDEX(postes_1[x],MATCH(Lines[[#This Row],[codeNat_fin]],postes_1[CODNAT],0))</f>
        <v>410123.63000000297</v>
      </c>
      <c r="V113" s="17">
        <f>INDEX(postes_1[y],MATCH(Lines[[#This Row],[codeNat_fin]],postes_1[CODNAT],0))</f>
        <v>6416616.4199999999</v>
      </c>
      <c r="W113" s="17">
        <f>SQRT((Lines[[#This Row],[x_debut]]-Lines[[#This Row],[x_fin]])^2+(Lines[[#This Row],[y_debut]]-Lines[[#This Row],[y_fin]])^2)</f>
        <v>11634.769841968022</v>
      </c>
      <c r="X113" s="17">
        <v>13884</v>
      </c>
      <c r="Y113" s="18">
        <v>655</v>
      </c>
      <c r="Z113" s="18">
        <v>655</v>
      </c>
      <c r="AA113" s="18">
        <v>760</v>
      </c>
      <c r="AB113" s="18">
        <v>760</v>
      </c>
      <c r="AC113" s="18">
        <v>0.82799999999999996</v>
      </c>
      <c r="AD113" s="18">
        <v>5.5380000000000003</v>
      </c>
      <c r="AE113" s="18">
        <v>21.295000000000002</v>
      </c>
      <c r="AF113" s="18">
        <v>135.56800000000001</v>
      </c>
      <c r="AG113" s="21"/>
      <c r="AH113" s="21"/>
    </row>
    <row r="114" spans="1:34">
      <c r="A114" s="16" t="s">
        <v>9850</v>
      </c>
      <c r="B114" s="16" t="s">
        <v>9851</v>
      </c>
      <c r="C114" s="16">
        <f>SEARCH(" _ ",B114)</f>
        <v>39</v>
      </c>
      <c r="D114" s="16" t="str">
        <f>LEFT(B114,14)</f>
        <v>LIT 225kV N0 2</v>
      </c>
      <c r="E114" s="16" t="str">
        <f>RIGHT(LEFT(D114,9),5)</f>
        <v>225kV</v>
      </c>
      <c r="F114" s="16" t="str">
        <f>RIGHT(D114,1)</f>
        <v>2</v>
      </c>
      <c r="G114" s="16" t="str">
        <f>LEFT(RIGHT(B114,LEN(B114)-15),C114-16)</f>
        <v>HARCOURT (POSTE BLINDE)</v>
      </c>
      <c r="H114" s="16" t="str">
        <f>RIGHT(B114,LEN(B114)-C114-2)</f>
        <v>RAIE-TORTUE</v>
      </c>
      <c r="I114" s="17">
        <f>MATCH(Lines[[#This Row],[début]],postes_1[ADR_SITE],0)</f>
        <v>315</v>
      </c>
      <c r="J114" s="17">
        <f>MATCH(Lines[[#This Row],[fin]],postes_1[ADR_SITE],0)</f>
        <v>282</v>
      </c>
      <c r="K114" s="17" t="str">
        <f>INDEX(postes_1[CODNAT],Lines[[#This Row],[rch_debut]])</f>
        <v>HARC7</v>
      </c>
      <c r="L114" s="17" t="str">
        <f>INDEX(postes_1[CODNAT],Lines[[#This Row],[rch_fin]])</f>
        <v>R.TOR</v>
      </c>
      <c r="M114" s="17" t="s">
        <v>6660</v>
      </c>
      <c r="N114" s="17" t="s">
        <v>2966</v>
      </c>
      <c r="O114" s="17" t="str">
        <f>Lines[[#This Row],[codeNat_debut]]&amp;"_"&amp;Lines[[#This Row],[tension]]</f>
        <v>HARC7_225kV</v>
      </c>
      <c r="P114" s="17" t="str">
        <f>Lines[[#This Row],[codeNat_fin]]&amp;"_"&amp;Lines[[#This Row],[tension]]</f>
        <v>R.TOR_225kV</v>
      </c>
      <c r="Q114" s="17">
        <f>COUNTIF(Lines[[code2_debut]:[code2_fin]],"="&amp;Lines[[#This Row],[code2_debut]])</f>
        <v>2</v>
      </c>
      <c r="R114" s="17">
        <f>COUNTIF(Lines[[code2_debut]:[code2_fin]],"="&amp;Lines[[#This Row],[code2_fin]])</f>
        <v>4</v>
      </c>
      <c r="S114" s="17">
        <f>INDEX(postes_1[x],MATCH(Lines[[#This Row],[codeNat_debut]],postes_1[CODNAT],0))</f>
        <v>646428.31000000203</v>
      </c>
      <c r="T114" s="17">
        <f>INDEX(postes_1[y],MATCH(Lines[[#This Row],[codeNat_debut]],postes_1[CODNAT],0))</f>
        <v>6859604.4000000004</v>
      </c>
      <c r="U114" s="17">
        <f>INDEX(postes_1[x],MATCH(Lines[[#This Row],[codeNat_fin]],postes_1[CODNAT],0))</f>
        <v>644973.28000000096</v>
      </c>
      <c r="V114" s="17">
        <f>INDEX(postes_1[y],MATCH(Lines[[#This Row],[codeNat_fin]],postes_1[CODNAT],0))</f>
        <v>6854514.8899999997</v>
      </c>
      <c r="W114" s="17">
        <f>SQRT((Lines[[#This Row],[x_debut]]-Lines[[#This Row],[x_fin]])^2+(Lines[[#This Row],[y_debut]]-Lines[[#This Row],[y_fin]])^2)</f>
        <v>5293.4132977701956</v>
      </c>
      <c r="X114" s="17">
        <v>6253</v>
      </c>
      <c r="Y114" s="18">
        <v>660</v>
      </c>
      <c r="Z114" s="18">
        <v>660</v>
      </c>
      <c r="AA114" s="18">
        <v>900</v>
      </c>
      <c r="AB114" s="18">
        <v>900</v>
      </c>
      <c r="AC114" s="18">
        <v>0.218</v>
      </c>
      <c r="AD114" s="18">
        <v>0.84199999999999997</v>
      </c>
      <c r="AE114" s="18">
        <v>330.827</v>
      </c>
      <c r="AF114" s="18">
        <v>2106.11</v>
      </c>
      <c r="AG114" s="21"/>
      <c r="AH114" s="21"/>
    </row>
    <row r="115" spans="1:34">
      <c r="A115" s="16" t="s">
        <v>8916</v>
      </c>
      <c r="B115" s="16" t="s">
        <v>8917</v>
      </c>
      <c r="C115" s="16">
        <f>SEARCH(" _ ",B115)</f>
        <v>23</v>
      </c>
      <c r="D115" s="16" t="str">
        <f>LEFT(B115,14)</f>
        <v>LIT 225kV NO 1</v>
      </c>
      <c r="E115" s="16" t="str">
        <f>RIGHT(LEFT(D115,9),5)</f>
        <v>225kV</v>
      </c>
      <c r="F115" s="16" t="str">
        <f>RIGHT(D115,1)</f>
        <v>1</v>
      </c>
      <c r="G115" s="16" t="str">
        <f>LEFT(RIGHT(B115,LEN(B115)-15),C115-16)</f>
        <v>AVALLON</v>
      </c>
      <c r="H115" s="16" t="str">
        <f>RIGHT(B115,LEN(B115)-C115-2)</f>
        <v>VIGNOL</v>
      </c>
      <c r="I115" s="17">
        <f>MATCH(Lines[[#This Row],[début]],postes_1[ADR_SITE],0)</f>
        <v>695</v>
      </c>
      <c r="J115" s="17">
        <f>MATCH(Lines[[#This Row],[fin]],postes_1[ADR_SITE],0)</f>
        <v>629</v>
      </c>
      <c r="K115" s="17" t="str">
        <f>INDEX(postes_1[CODNAT],Lines[[#This Row],[rch_debut]])</f>
        <v>AVALL</v>
      </c>
      <c r="L115" s="17" t="str">
        <f>INDEX(postes_1[CODNAT],Lines[[#This Row],[rch_fin]])</f>
        <v xml:space="preserve">VNOL </v>
      </c>
      <c r="M115" s="17" t="s">
        <v>4984</v>
      </c>
      <c r="N115" s="17" t="s">
        <v>7661</v>
      </c>
      <c r="O115" s="17" t="str">
        <f>Lines[[#This Row],[codeNat_debut]]&amp;"_"&amp;Lines[[#This Row],[tension]]</f>
        <v>AVALL_225kV</v>
      </c>
      <c r="P115" s="17" t="str">
        <f>Lines[[#This Row],[codeNat_fin]]&amp;"_"&amp;Lines[[#This Row],[tension]]</f>
        <v>VNOL _225kV</v>
      </c>
      <c r="Q115" s="17">
        <f>COUNTIF(Lines[[code2_debut]:[code2_fin]],"="&amp;Lines[[#This Row],[code2_debut]])</f>
        <v>1</v>
      </c>
      <c r="R115" s="17">
        <f>COUNTIF(Lines[[code2_debut]:[code2_fin]],"="&amp;Lines[[#This Row],[code2_fin]])</f>
        <v>2</v>
      </c>
      <c r="S115" s="17">
        <f>INDEX(postes_1[x],MATCH(Lines[[#This Row],[codeNat_debut]],postes_1[CODNAT],0))</f>
        <v>769184.35999999905</v>
      </c>
      <c r="T115" s="17">
        <f>INDEX(postes_1[y],MATCH(Lines[[#This Row],[codeNat_debut]],postes_1[CODNAT],0))</f>
        <v>6711064.0999999996</v>
      </c>
      <c r="U115" s="17">
        <f>INDEX(postes_1[x],MATCH(Lines[[#This Row],[codeNat_fin]],postes_1[CODNAT],0))</f>
        <v>748988.06000000203</v>
      </c>
      <c r="V115" s="17">
        <f>INDEX(postes_1[y],MATCH(Lines[[#This Row],[codeNat_fin]],postes_1[CODNAT],0))</f>
        <v>6693907.1299999999</v>
      </c>
      <c r="W115" s="17">
        <f>SQRT((Lines[[#This Row],[x_debut]]-Lines[[#This Row],[x_fin]])^2+(Lines[[#This Row],[y_debut]]-Lines[[#This Row],[y_fin]])^2)</f>
        <v>26500.040627719245</v>
      </c>
      <c r="X115" s="17">
        <v>35863</v>
      </c>
      <c r="Y115" s="18">
        <v>661</v>
      </c>
      <c r="Z115" s="18">
        <v>712</v>
      </c>
      <c r="AA115" s="18">
        <v>712</v>
      </c>
      <c r="AB115" s="18">
        <v>779</v>
      </c>
      <c r="AC115" s="18">
        <v>3.512</v>
      </c>
      <c r="AD115" s="18">
        <v>15.013</v>
      </c>
      <c r="AE115" s="18">
        <v>49.591000000000001</v>
      </c>
      <c r="AF115" s="18">
        <v>315.709</v>
      </c>
      <c r="AG115" s="21"/>
      <c r="AH115" s="21"/>
    </row>
    <row r="116" spans="1:34">
      <c r="A116" s="16" t="s">
        <v>10300</v>
      </c>
      <c r="B116" s="16" t="s">
        <v>10446</v>
      </c>
      <c r="C116" s="16">
        <f>SEARCH(" _ ",B116)</f>
        <v>24</v>
      </c>
      <c r="D116" s="16" t="str">
        <f>LEFT(B116,14)</f>
        <v>LIT 225kV NO 1</v>
      </c>
      <c r="E116" s="16" t="str">
        <f>RIGHT(LEFT(D116,9),5)</f>
        <v>225kV</v>
      </c>
      <c r="F116" s="16" t="str">
        <f>RIGHT(D116,1)</f>
        <v>1</v>
      </c>
      <c r="G116" s="16" t="str">
        <f>LEFT(RIGHT(B116,LEN(B116)-15),C116-16)</f>
        <v>ST-AUBAN</v>
      </c>
      <c r="H116" s="16" t="str">
        <f>RIGHT(B116,LEN(B116)-C116-2)</f>
        <v>SAINTE-TULLE 1</v>
      </c>
      <c r="I116" s="17">
        <f>MATCH(Lines[[#This Row],[début]],postes_1[ADR_SITE],0)</f>
        <v>3739</v>
      </c>
      <c r="J116" s="17">
        <f>MATCH(Lines[[#This Row],[fin]],postes_1[ADR_SITE],0)</f>
        <v>3834</v>
      </c>
      <c r="K116" s="17" t="str">
        <f>INDEX(postes_1[CODNAT],Lines[[#This Row],[rch_debut]])</f>
        <v>SSAUB</v>
      </c>
      <c r="L116" s="17" t="str">
        <f>INDEX(postes_1[CODNAT],Lines[[#This Row],[rch_fin]])</f>
        <v>SSTUL</v>
      </c>
      <c r="M116" s="17" t="s">
        <v>5324</v>
      </c>
      <c r="N116" s="17" t="s">
        <v>1075</v>
      </c>
      <c r="O116" s="17" t="str">
        <f>Lines[[#This Row],[codeNat_debut]]&amp;"_"&amp;Lines[[#This Row],[tension]]</f>
        <v>SSAUB_225kV</v>
      </c>
      <c r="P116" s="17" t="str">
        <f>Lines[[#This Row],[codeNat_fin]]&amp;"_"&amp;Lines[[#This Row],[tension]]</f>
        <v>SSTUL_225kV</v>
      </c>
      <c r="Q116" s="17">
        <f>COUNTIF(Lines[[code2_debut]:[code2_fin]],"="&amp;Lines[[#This Row],[code2_debut]])</f>
        <v>1</v>
      </c>
      <c r="R116" s="17">
        <f>COUNTIF(Lines[[code2_debut]:[code2_fin]],"="&amp;Lines[[#This Row],[code2_fin]])</f>
        <v>4</v>
      </c>
      <c r="S116" s="17">
        <f>INDEX(postes_1[x],MATCH(Lines[[#This Row],[codeNat_debut]],postes_1[CODNAT],0))</f>
        <v>940457.75</v>
      </c>
      <c r="T116" s="17">
        <f>INDEX(postes_1[y],MATCH(Lines[[#This Row],[codeNat_debut]],postes_1[CODNAT],0))</f>
        <v>6335100.9100000001</v>
      </c>
      <c r="U116" s="17">
        <f>INDEX(postes_1[x],MATCH(Lines[[#This Row],[codeNat_fin]],postes_1[CODNAT],0))</f>
        <v>923357.36999999697</v>
      </c>
      <c r="V116" s="17">
        <f>INDEX(postes_1[y],MATCH(Lines[[#This Row],[codeNat_fin]],postes_1[CODNAT],0))</f>
        <v>6302221.9199999999</v>
      </c>
      <c r="W116" s="17">
        <f>SQRT((Lines[[#This Row],[x_debut]]-Lines[[#This Row],[x_fin]])^2+(Lines[[#This Row],[y_debut]]-Lines[[#This Row],[y_fin]])^2)</f>
        <v>37060.099562259929</v>
      </c>
      <c r="X116" s="17">
        <v>42091</v>
      </c>
      <c r="Y116" s="18">
        <v>678</v>
      </c>
      <c r="Z116" s="18">
        <v>729</v>
      </c>
      <c r="AA116" s="18">
        <v>729</v>
      </c>
      <c r="AB116" s="18">
        <v>775</v>
      </c>
      <c r="AC116" s="18">
        <v>5.0419999999999998</v>
      </c>
      <c r="AD116" s="18">
        <v>18.111999999999998</v>
      </c>
      <c r="AE116" s="18">
        <v>56.494999999999997</v>
      </c>
      <c r="AF116" s="18">
        <v>359.65600000000001</v>
      </c>
      <c r="AG116" s="21"/>
      <c r="AH116" s="21"/>
    </row>
    <row r="117" spans="1:34">
      <c r="A117" s="16" t="s">
        <v>8987</v>
      </c>
      <c r="B117" s="16" t="s">
        <v>8988</v>
      </c>
      <c r="C117" s="16">
        <f>SEARCH(" _ ",B117)</f>
        <v>24</v>
      </c>
      <c r="D117" s="16" t="str">
        <f>LEFT(B117,14)</f>
        <v>LIT 225kV N0 1</v>
      </c>
      <c r="E117" s="16" t="str">
        <f>RIGHT(LEFT(D117,9),5)</f>
        <v>225kV</v>
      </c>
      <c r="F117" s="16" t="str">
        <f>RIGHT(D117,1)</f>
        <v>1</v>
      </c>
      <c r="G117" s="16" t="str">
        <f>LEFT(RIGHT(B117,LEN(B117)-15),C117-16)</f>
        <v>BARBUISE</v>
      </c>
      <c r="H117" s="16" t="str">
        <f>RIGHT(B117,LEN(B117)-C117-2)</f>
        <v>FOSSES (LES)</v>
      </c>
      <c r="I117" s="17">
        <f>MATCH(Lines[[#This Row],[début]],postes_1[ADR_SITE],0)</f>
        <v>641</v>
      </c>
      <c r="J117" s="17">
        <f>MATCH(Lines[[#This Row],[fin]],postes_1[ADR_SITE],0)</f>
        <v>565</v>
      </c>
      <c r="K117" s="17" t="str">
        <f>INDEX(postes_1[CODNAT],Lines[[#This Row],[rch_debut]])</f>
        <v>BARBU</v>
      </c>
      <c r="L117" s="17" t="str">
        <f>INDEX(postes_1[CODNAT],Lines[[#This Row],[rch_fin]])</f>
        <v>FOSSE</v>
      </c>
      <c r="M117" s="17" t="s">
        <v>4514</v>
      </c>
      <c r="N117" s="17" t="s">
        <v>3343</v>
      </c>
      <c r="O117" s="17" t="str">
        <f>Lines[[#This Row],[codeNat_debut]]&amp;"_"&amp;Lines[[#This Row],[tension]]</f>
        <v>BARBU_225kV</v>
      </c>
      <c r="P117" s="17" t="str">
        <f>Lines[[#This Row],[codeNat_fin]]&amp;"_"&amp;Lines[[#This Row],[tension]]</f>
        <v>FOSSE_225kV</v>
      </c>
      <c r="Q117" s="17">
        <f>COUNTIF(Lines[[code2_debut]:[code2_fin]],"="&amp;Lines[[#This Row],[code2_debut]])</f>
        <v>2</v>
      </c>
      <c r="R117" s="17">
        <f>COUNTIF(Lines[[code2_debut]:[code2_fin]],"="&amp;Lines[[#This Row],[code2_fin]])</f>
        <v>1</v>
      </c>
      <c r="S117" s="17">
        <f>INDEX(postes_1[x],MATCH(Lines[[#This Row],[codeNat_debut]],postes_1[CODNAT],0))</f>
        <v>743678.93</v>
      </c>
      <c r="T117" s="17">
        <f>INDEX(postes_1[y],MATCH(Lines[[#This Row],[codeNat_debut]],postes_1[CODNAT],0))</f>
        <v>6829119.4199999999</v>
      </c>
      <c r="U117" s="17">
        <f>INDEX(postes_1[x],MATCH(Lines[[#This Row],[codeNat_fin]],postes_1[CODNAT],0))</f>
        <v>708129.21000000101</v>
      </c>
      <c r="V117" s="17">
        <f>INDEX(postes_1[y],MATCH(Lines[[#This Row],[codeNat_fin]],postes_1[CODNAT],0))</f>
        <v>6854434.3399999999</v>
      </c>
      <c r="W117" s="17">
        <f>SQRT((Lines[[#This Row],[x_debut]]-Lines[[#This Row],[x_fin]])^2+(Lines[[#This Row],[y_debut]]-Lines[[#This Row],[y_fin]])^2)</f>
        <v>43642.041275411582</v>
      </c>
      <c r="X117" s="17">
        <v>53523</v>
      </c>
      <c r="Y117" s="18">
        <v>684</v>
      </c>
      <c r="Z117" s="18">
        <v>781</v>
      </c>
      <c r="AA117" s="18">
        <v>781</v>
      </c>
      <c r="AB117" s="18">
        <v>869</v>
      </c>
      <c r="AC117" s="18">
        <v>4.7270000000000003</v>
      </c>
      <c r="AD117" s="18">
        <v>22.103999999999999</v>
      </c>
      <c r="AE117" s="18">
        <v>74.447000000000003</v>
      </c>
      <c r="AF117" s="18">
        <v>473.947</v>
      </c>
      <c r="AG117" s="21"/>
      <c r="AH117" s="21"/>
    </row>
    <row r="118" spans="1:34">
      <c r="A118" s="16" t="s">
        <v>8985</v>
      </c>
      <c r="B118" s="16" t="s">
        <v>8986</v>
      </c>
      <c r="C118" s="16">
        <f>SEARCH(" _ ",B118)</f>
        <v>24</v>
      </c>
      <c r="D118" s="16" t="str">
        <f>LEFT(B118,14)</f>
        <v>LIT 225kV N0 1</v>
      </c>
      <c r="E118" s="16" t="str">
        <f>RIGHT(LEFT(D118,9),5)</f>
        <v>225kV</v>
      </c>
      <c r="F118" s="16" t="str">
        <f>RIGHT(D118,1)</f>
        <v>1</v>
      </c>
      <c r="G118" s="16" t="str">
        <f>LEFT(RIGHT(B118,LEN(B118)-15),C118-16)</f>
        <v>BARBUISE</v>
      </c>
      <c r="H118" s="16" t="str">
        <f>RIGHT(B118,LEN(B118)-C118-2)</f>
        <v>CRENEY</v>
      </c>
      <c r="I118" s="17">
        <f>MATCH(Lines[[#This Row],[début]],postes_1[ADR_SITE],0)</f>
        <v>641</v>
      </c>
      <c r="J118" s="17">
        <f>MATCH(Lines[[#This Row],[fin]],postes_1[ADR_SITE],0)</f>
        <v>819</v>
      </c>
      <c r="K118" s="17" t="str">
        <f>INDEX(postes_1[CODNAT],Lines[[#This Row],[rch_debut]])</f>
        <v>BARBU</v>
      </c>
      <c r="L118" s="17" t="str">
        <f>INDEX(postes_1[CODNAT],Lines[[#This Row],[rch_fin]])</f>
        <v>CRENE</v>
      </c>
      <c r="M118" s="17" t="s">
        <v>4514</v>
      </c>
      <c r="N118" s="17" t="s">
        <v>2020</v>
      </c>
      <c r="O118" s="17" t="str">
        <f>Lines[[#This Row],[codeNat_debut]]&amp;"_"&amp;Lines[[#This Row],[tension]]</f>
        <v>BARBU_225kV</v>
      </c>
      <c r="P118" s="17" t="str">
        <f>Lines[[#This Row],[codeNat_fin]]&amp;"_"&amp;Lines[[#This Row],[tension]]</f>
        <v>CRENE_225kV</v>
      </c>
      <c r="Q118" s="17">
        <f>COUNTIF(Lines[[code2_debut]:[code2_fin]],"="&amp;Lines[[#This Row],[code2_debut]])</f>
        <v>2</v>
      </c>
      <c r="R118" s="17">
        <f>COUNTIF(Lines[[code2_debut]:[code2_fin]],"="&amp;Lines[[#This Row],[code2_fin]])</f>
        <v>3</v>
      </c>
      <c r="S118" s="17">
        <f>INDEX(postes_1[x],MATCH(Lines[[#This Row],[codeNat_debut]],postes_1[CODNAT],0))</f>
        <v>743678.93</v>
      </c>
      <c r="T118" s="17">
        <f>INDEX(postes_1[y],MATCH(Lines[[#This Row],[codeNat_debut]],postes_1[CODNAT],0))</f>
        <v>6829119.4199999999</v>
      </c>
      <c r="U118" s="17">
        <f>INDEX(postes_1[x],MATCH(Lines[[#This Row],[codeNat_fin]],postes_1[CODNAT],0))</f>
        <v>784381.21999999904</v>
      </c>
      <c r="V118" s="17">
        <f>INDEX(postes_1[y],MATCH(Lines[[#This Row],[codeNat_fin]],postes_1[CODNAT],0))</f>
        <v>6805251.04</v>
      </c>
      <c r="W118" s="17">
        <f>SQRT((Lines[[#This Row],[x_debut]]-Lines[[#This Row],[x_fin]])^2+(Lines[[#This Row],[y_debut]]-Lines[[#This Row],[y_fin]])^2)</f>
        <v>47184.488712588725</v>
      </c>
      <c r="X118" s="17">
        <v>59458</v>
      </c>
      <c r="Y118" s="18">
        <v>684</v>
      </c>
      <c r="Z118" s="18">
        <v>781</v>
      </c>
      <c r="AA118" s="18">
        <v>781</v>
      </c>
      <c r="AB118" s="18">
        <v>869</v>
      </c>
      <c r="AC118" s="18">
        <v>5.2960000000000003</v>
      </c>
      <c r="AD118" s="18">
        <v>24.684000000000001</v>
      </c>
      <c r="AE118" s="18">
        <v>81.891999999999996</v>
      </c>
      <c r="AF118" s="18">
        <v>521.34299999999996</v>
      </c>
      <c r="AG118" s="21"/>
      <c r="AH118" s="21"/>
    </row>
    <row r="119" spans="1:34">
      <c r="A119" s="16" t="s">
        <v>8960</v>
      </c>
      <c r="B119" s="16" t="s">
        <v>8961</v>
      </c>
      <c r="C119" s="16">
        <f>SEARCH(" _ ",B119)</f>
        <v>32</v>
      </c>
      <c r="D119" s="16" t="str">
        <f>LEFT(B119,14)</f>
        <v>LIT 225kV NO 1</v>
      </c>
      <c r="E119" s="16" t="str">
        <f>RIGHT(LEFT(D119,9),5)</f>
        <v>225kV</v>
      </c>
      <c r="F119" s="16" t="str">
        <f>RIGHT(D119,1)</f>
        <v>1</v>
      </c>
      <c r="G119" s="16" t="str">
        <f>LEFT(RIGHT(B119,LEN(B119)-15),C119-16)</f>
        <v>BEAUMONT-MONTEUX</v>
      </c>
      <c r="H119" s="16" t="str">
        <f>RIGHT(B119,LEN(B119)-C119-2)</f>
        <v>VALENCE</v>
      </c>
      <c r="I119" s="17">
        <f>MATCH(Lines[[#This Row],[début]],postes_1[ADR_SITE],0)</f>
        <v>2781</v>
      </c>
      <c r="J119" s="17">
        <f>MATCH(Lines[[#This Row],[fin]],postes_1[ADR_SITE],0)</f>
        <v>2854</v>
      </c>
      <c r="K119" s="17" t="str">
        <f>INDEX(postes_1[CODNAT],Lines[[#This Row],[rch_debut]])</f>
        <v>B.MON</v>
      </c>
      <c r="L119" s="17" t="str">
        <f>INDEX(postes_1[CODNAT],Lines[[#This Row],[rch_fin]])</f>
        <v>VALE8</v>
      </c>
      <c r="M119" s="17" t="s">
        <v>4734</v>
      </c>
      <c r="N119" s="17" t="s">
        <v>4503</v>
      </c>
      <c r="O119" s="17" t="str">
        <f>Lines[[#This Row],[codeNat_debut]]&amp;"_"&amp;Lines[[#This Row],[tension]]</f>
        <v>B.MON_225kV</v>
      </c>
      <c r="P119" s="17" t="str">
        <f>Lines[[#This Row],[codeNat_fin]]&amp;"_"&amp;Lines[[#This Row],[tension]]</f>
        <v>VALE8_225kV</v>
      </c>
      <c r="Q119" s="17">
        <f>COUNTIF(Lines[[code2_debut]:[code2_fin]],"="&amp;Lines[[#This Row],[code2_debut]])</f>
        <v>2</v>
      </c>
      <c r="R119" s="17">
        <f>COUNTIF(Lines[[code2_debut]:[code2_fin]],"="&amp;Lines[[#This Row],[code2_fin]])</f>
        <v>2</v>
      </c>
      <c r="S119" s="17">
        <f>INDEX(postes_1[x],MATCH(Lines[[#This Row],[codeNat_debut]],postes_1[CODNAT],0))</f>
        <v>851746.82</v>
      </c>
      <c r="T119" s="17">
        <f>INDEX(postes_1[y],MATCH(Lines[[#This Row],[codeNat_debut]],postes_1[CODNAT],0))</f>
        <v>6437297.5099999998</v>
      </c>
      <c r="U119" s="17">
        <f>INDEX(postes_1[x],MATCH(Lines[[#This Row],[codeNat_fin]],postes_1[CODNAT],0))</f>
        <v>852051.10000000102</v>
      </c>
      <c r="V119" s="17">
        <f>INDEX(postes_1[y],MATCH(Lines[[#This Row],[codeNat_fin]],postes_1[CODNAT],0))</f>
        <v>6426150.3499999996</v>
      </c>
      <c r="W119" s="17">
        <f>SQRT((Lines[[#This Row],[x_debut]]-Lines[[#This Row],[x_fin]])^2+(Lines[[#This Row],[y_debut]]-Lines[[#This Row],[y_fin]])^2)</f>
        <v>11151.312137322853</v>
      </c>
      <c r="X119" s="17">
        <v>14022</v>
      </c>
      <c r="Y119" s="18">
        <v>695</v>
      </c>
      <c r="Z119" s="18">
        <v>782</v>
      </c>
      <c r="AA119" s="18">
        <v>782</v>
      </c>
      <c r="AB119" s="18">
        <v>855</v>
      </c>
      <c r="AC119" s="18">
        <v>1.17</v>
      </c>
      <c r="AD119" s="18">
        <v>5.76</v>
      </c>
      <c r="AE119" s="18">
        <v>23</v>
      </c>
      <c r="AF119" s="19" t="s">
        <v>8819</v>
      </c>
      <c r="AG119" s="21"/>
      <c r="AH119" s="21"/>
    </row>
    <row r="120" spans="1:34">
      <c r="A120" s="16" t="s">
        <v>9074</v>
      </c>
      <c r="B120" s="16" t="s">
        <v>9075</v>
      </c>
      <c r="C120" s="16">
        <f>SEARCH(" _ ",B120)</f>
        <v>27</v>
      </c>
      <c r="D120" s="16" t="str">
        <f>LEFT(B120,14)</f>
        <v>LIT 225kV N0 1</v>
      </c>
      <c r="E120" s="16" t="str">
        <f>RIGHT(LEFT(D120,9),5)</f>
        <v>225kV</v>
      </c>
      <c r="F120" s="16" t="str">
        <f>RIGHT(D120,1)</f>
        <v>1</v>
      </c>
      <c r="G120" s="16" t="str">
        <f>LEFT(RIGHT(B120,LEN(B120)-15),C120-16)</f>
        <v>BOISSE (LA)</v>
      </c>
      <c r="H120" s="16" t="str">
        <f>RIGHT(B120,LEN(B120)-C120-2)</f>
        <v>GENISSIAT-POSTE</v>
      </c>
      <c r="I120" s="17">
        <f>MATCH(Lines[[#This Row],[début]],postes_1[ADR_SITE],0)</f>
        <v>2103</v>
      </c>
      <c r="J120" s="17">
        <f>MATCH(Lines[[#This Row],[fin]],postes_1[ADR_SITE],0)</f>
        <v>2496</v>
      </c>
      <c r="K120" s="17" t="str">
        <f>INDEX(postes_1[CODNAT],Lines[[#This Row],[rch_debut]])</f>
        <v>BOISS</v>
      </c>
      <c r="L120" s="17" t="str">
        <f>INDEX(postes_1[CODNAT],Lines[[#This Row],[rch_fin]])</f>
        <v>GEN.P</v>
      </c>
      <c r="M120" s="17" t="s">
        <v>4530</v>
      </c>
      <c r="N120" s="17" t="s">
        <v>7838</v>
      </c>
      <c r="O120" s="17" t="str">
        <f>Lines[[#This Row],[codeNat_debut]]&amp;"_"&amp;Lines[[#This Row],[tension]]</f>
        <v>BOISS_225kV</v>
      </c>
      <c r="P120" s="17" t="str">
        <f>Lines[[#This Row],[codeNat_fin]]&amp;"_"&amp;Lines[[#This Row],[tension]]</f>
        <v>GEN.P_225kV</v>
      </c>
      <c r="Q120" s="17">
        <f>COUNTIF(Lines[[code2_debut]:[code2_fin]],"="&amp;Lines[[#This Row],[code2_debut]])</f>
        <v>6</v>
      </c>
      <c r="R120" s="17">
        <f>COUNTIF(Lines[[code2_debut]:[code2_fin]],"="&amp;Lines[[#This Row],[code2_fin]])</f>
        <v>8</v>
      </c>
      <c r="S120" s="17">
        <f>INDEX(postes_1[x],MATCH(Lines[[#This Row],[codeNat_debut]],postes_1[CODNAT],0))</f>
        <v>856818.32999999798</v>
      </c>
      <c r="T120" s="17">
        <f>INDEX(postes_1[y],MATCH(Lines[[#This Row],[codeNat_debut]],postes_1[CODNAT],0))</f>
        <v>6528478.6299999999</v>
      </c>
      <c r="U120" s="17">
        <f>INDEX(postes_1[x],MATCH(Lines[[#This Row],[codeNat_fin]],postes_1[CODNAT],0))</f>
        <v>916717.14999999898</v>
      </c>
      <c r="V120" s="17">
        <f>INDEX(postes_1[y],MATCH(Lines[[#This Row],[codeNat_fin]],postes_1[CODNAT],0))</f>
        <v>6554356.2699999996</v>
      </c>
      <c r="W120" s="17">
        <f>SQRT((Lines[[#This Row],[x_debut]]-Lines[[#This Row],[x_fin]])^2+(Lines[[#This Row],[y_debut]]-Lines[[#This Row],[y_fin]])^2)</f>
        <v>65249.681143758105</v>
      </c>
      <c r="X120" s="17">
        <v>68301</v>
      </c>
      <c r="Y120" s="18">
        <v>695</v>
      </c>
      <c r="Z120" s="18">
        <v>725</v>
      </c>
      <c r="AA120" s="18">
        <v>782</v>
      </c>
      <c r="AB120" s="18">
        <v>855</v>
      </c>
      <c r="AC120" s="18">
        <v>6.2060000000000004</v>
      </c>
      <c r="AD120" s="18">
        <v>27.41</v>
      </c>
      <c r="AE120" s="18">
        <v>104.429</v>
      </c>
      <c r="AF120" s="18">
        <v>664.81399999999996</v>
      </c>
      <c r="AG120" s="21"/>
      <c r="AH120" s="21"/>
    </row>
    <row r="121" spans="1:34">
      <c r="A121" s="16" t="s">
        <v>9799</v>
      </c>
      <c r="B121" s="16" t="s">
        <v>9800</v>
      </c>
      <c r="C121" s="16">
        <f>SEARCH(" _ ",B121)</f>
        <v>22</v>
      </c>
      <c r="D121" s="16" t="str">
        <f>LEFT(B121,14)</f>
        <v>LIT 225kV N0 1</v>
      </c>
      <c r="E121" s="16" t="str">
        <f>RIGHT(LEFT(D121,9),5)</f>
        <v>225kV</v>
      </c>
      <c r="F121" s="16" t="str">
        <f>RIGHT(D121,1)</f>
        <v>1</v>
      </c>
      <c r="G121" s="16" t="str">
        <f>LEFT(RIGHT(B121,LEN(B121)-15),C121-16)</f>
        <v>GIVORS</v>
      </c>
      <c r="H121" s="16" t="str">
        <f>RIGHT(B121,LEN(B121)-C121-2)</f>
        <v>MIONS</v>
      </c>
      <c r="I121" s="17">
        <f>MATCH(Lines[[#This Row],[début]],postes_1[ADR_SITE],0)</f>
        <v>2236</v>
      </c>
      <c r="J121" s="17">
        <f>MATCH(Lines[[#This Row],[fin]],postes_1[ADR_SITE],0)</f>
        <v>2253</v>
      </c>
      <c r="K121" s="17" t="str">
        <f>INDEX(postes_1[CODNAT],Lines[[#This Row],[rch_debut]])</f>
        <v>GIVOR</v>
      </c>
      <c r="L121" s="17" t="str">
        <f>INDEX(postes_1[CODNAT],Lines[[#This Row],[rch_fin]])</f>
        <v>MIONS</v>
      </c>
      <c r="M121" s="17" t="s">
        <v>5163</v>
      </c>
      <c r="N121" s="17" t="s">
        <v>5846</v>
      </c>
      <c r="O121" s="17" t="str">
        <f>Lines[[#This Row],[codeNat_debut]]&amp;"_"&amp;Lines[[#This Row],[tension]]</f>
        <v>GIVOR_225kV</v>
      </c>
      <c r="P121" s="17" t="str">
        <f>Lines[[#This Row],[codeNat_fin]]&amp;"_"&amp;Lines[[#This Row],[tension]]</f>
        <v>MIONS_225kV</v>
      </c>
      <c r="Q121" s="17">
        <f>COUNTIF(Lines[[code2_debut]:[code2_fin]],"="&amp;Lines[[#This Row],[code2_debut]])</f>
        <v>8</v>
      </c>
      <c r="R121" s="17">
        <f>COUNTIF(Lines[[code2_debut]:[code2_fin]],"="&amp;Lines[[#This Row],[code2_fin]])</f>
        <v>11</v>
      </c>
      <c r="S121" s="17">
        <f>INDEX(postes_1[x],MATCH(Lines[[#This Row],[codeNat_debut]],postes_1[CODNAT],0))</f>
        <v>839375.89999999898</v>
      </c>
      <c r="T121" s="17">
        <f>INDEX(postes_1[y],MATCH(Lines[[#This Row],[codeNat_debut]],postes_1[CODNAT],0))</f>
        <v>6498524.7300000004</v>
      </c>
      <c r="U121" s="17">
        <f>INDEX(postes_1[x],MATCH(Lines[[#This Row],[codeNat_fin]],postes_1[CODNAT],0))</f>
        <v>853743.00999999803</v>
      </c>
      <c r="V121" s="17">
        <f>INDEX(postes_1[y],MATCH(Lines[[#This Row],[codeNat_fin]],postes_1[CODNAT],0))</f>
        <v>6510230.2300000004</v>
      </c>
      <c r="W121" s="17">
        <f>SQRT((Lines[[#This Row],[x_debut]]-Lines[[#This Row],[x_fin]])^2+(Lines[[#This Row],[y_debut]]-Lines[[#This Row],[y_fin]])^2)</f>
        <v>18531.934059942931</v>
      </c>
      <c r="X121" s="17">
        <v>19391</v>
      </c>
      <c r="Y121" s="18">
        <v>695</v>
      </c>
      <c r="Z121" s="18">
        <v>782</v>
      </c>
      <c r="AA121" s="18">
        <v>782</v>
      </c>
      <c r="AB121" s="18">
        <v>940</v>
      </c>
      <c r="AC121" s="18">
        <v>1.62</v>
      </c>
      <c r="AD121" s="18">
        <v>8.0500000000000007</v>
      </c>
      <c r="AE121" s="18">
        <v>35</v>
      </c>
      <c r="AF121" s="19" t="s">
        <v>8819</v>
      </c>
      <c r="AG121" s="21"/>
      <c r="AH121" s="21"/>
    </row>
    <row r="122" spans="1:34">
      <c r="A122" s="16" t="s">
        <v>9898</v>
      </c>
      <c r="B122" s="16" t="s">
        <v>9899</v>
      </c>
      <c r="C122" s="16">
        <f>SEARCH(" _ ",B122)</f>
        <v>26</v>
      </c>
      <c r="D122" s="16" t="str">
        <f>LEFT(B122,14)</f>
        <v>LIT 225kV NO 1</v>
      </c>
      <c r="E122" s="16" t="str">
        <f>RIGHT(LEFT(D122,9),5)</f>
        <v>225kV</v>
      </c>
      <c r="F122" s="16" t="str">
        <f>RIGHT(D122,1)</f>
        <v>1</v>
      </c>
      <c r="G122" s="16" t="str">
        <f>LEFT(RIGHT(B122,LEN(B122)-15),C122-16)</f>
        <v>LOGIS-NEUF</v>
      </c>
      <c r="H122" s="16" t="str">
        <f>RIGHT(B122,LEN(B122)-C122-2)</f>
        <v>VALENCE</v>
      </c>
      <c r="I122" s="17">
        <f>MATCH(Lines[[#This Row],[début]],postes_1[ADR_SITE],0)</f>
        <v>2997</v>
      </c>
      <c r="J122" s="17">
        <f>MATCH(Lines[[#This Row],[fin]],postes_1[ADR_SITE],0)</f>
        <v>2854</v>
      </c>
      <c r="K122" s="17" t="str">
        <f>INDEX(postes_1[CODNAT],Lines[[#This Row],[rch_debut]])</f>
        <v>L.NEU</v>
      </c>
      <c r="L122" s="17" t="str">
        <f>INDEX(postes_1[CODNAT],Lines[[#This Row],[rch_fin]])</f>
        <v>VALE8</v>
      </c>
      <c r="M122" s="17" t="s">
        <v>5973</v>
      </c>
      <c r="N122" s="17" t="s">
        <v>4503</v>
      </c>
      <c r="O122" s="17" t="str">
        <f>Lines[[#This Row],[codeNat_debut]]&amp;"_"&amp;Lines[[#This Row],[tension]]</f>
        <v>L.NEU_225kV</v>
      </c>
      <c r="P122" s="17" t="str">
        <f>Lines[[#This Row],[codeNat_fin]]&amp;"_"&amp;Lines[[#This Row],[tension]]</f>
        <v>VALE8_225kV</v>
      </c>
      <c r="Q122" s="17">
        <f>COUNTIF(Lines[[code2_debut]:[code2_fin]],"="&amp;Lines[[#This Row],[code2_debut]])</f>
        <v>3</v>
      </c>
      <c r="R122" s="17">
        <f>COUNTIF(Lines[[code2_debut]:[code2_fin]],"="&amp;Lines[[#This Row],[code2_fin]])</f>
        <v>2</v>
      </c>
      <c r="S122" s="17">
        <f>INDEX(postes_1[x],MATCH(Lines[[#This Row],[codeNat_debut]],postes_1[CODNAT],0))</f>
        <v>842016.27000000305</v>
      </c>
      <c r="T122" s="17">
        <f>INDEX(postes_1[y],MATCH(Lines[[#This Row],[codeNat_debut]],postes_1[CODNAT],0))</f>
        <v>6398819.3499999996</v>
      </c>
      <c r="U122" s="17">
        <f>INDEX(postes_1[x],MATCH(Lines[[#This Row],[codeNat_fin]],postes_1[CODNAT],0))</f>
        <v>852051.10000000102</v>
      </c>
      <c r="V122" s="17">
        <f>INDEX(postes_1[y],MATCH(Lines[[#This Row],[codeNat_fin]],postes_1[CODNAT],0))</f>
        <v>6426150.3499999996</v>
      </c>
      <c r="W122" s="17">
        <f>SQRT((Lines[[#This Row],[x_debut]]-Lines[[#This Row],[x_fin]])^2+(Lines[[#This Row],[y_debut]]-Lines[[#This Row],[y_fin]])^2)</f>
        <v>29114.968214457309</v>
      </c>
      <c r="X122" s="17">
        <v>33476</v>
      </c>
      <c r="Y122" s="18">
        <v>695</v>
      </c>
      <c r="Z122" s="18">
        <v>782</v>
      </c>
      <c r="AA122" s="18">
        <v>782</v>
      </c>
      <c r="AB122" s="18">
        <v>855</v>
      </c>
      <c r="AC122" s="18">
        <v>2.95</v>
      </c>
      <c r="AD122" s="18">
        <v>13.683999999999999</v>
      </c>
      <c r="AE122" s="18">
        <v>46.914000000000001</v>
      </c>
      <c r="AF122" s="18">
        <v>298.66300000000001</v>
      </c>
      <c r="AG122" s="21"/>
      <c r="AH122" s="21"/>
    </row>
    <row r="123" spans="1:34">
      <c r="A123" s="16" t="s">
        <v>10230</v>
      </c>
      <c r="B123" s="16" t="s">
        <v>10231</v>
      </c>
      <c r="C123" s="16">
        <f>SEARCH(" _ ",B123)</f>
        <v>22</v>
      </c>
      <c r="D123" s="16" t="str">
        <f>LEFT(B123,14)</f>
        <v>LIT 225kV N0 1</v>
      </c>
      <c r="E123" s="16" t="str">
        <f>RIGHT(LEFT(D123,9),5)</f>
        <v>225kV</v>
      </c>
      <c r="F123" s="16" t="str">
        <f>RIGHT(D123,1)</f>
        <v>1</v>
      </c>
      <c r="G123" s="16" t="str">
        <f>LEFT(RIGHT(B123,LEN(B123)-15),C123-16)</f>
        <v>PYMONT</v>
      </c>
      <c r="H123" s="16" t="str">
        <f>RIGHT(B123,LEN(B123)-C123-2)</f>
        <v>VOUGLANS</v>
      </c>
      <c r="I123" s="17">
        <f>MATCH(Lines[[#This Row],[début]],postes_1[ADR_SITE],0)</f>
        <v>1882</v>
      </c>
      <c r="J123" s="17">
        <f>MATCH(Lines[[#This Row],[fin]],postes_1[ADR_SITE],0)</f>
        <v>2132</v>
      </c>
      <c r="K123" s="17" t="str">
        <f>INDEX(postes_1[CODNAT],Lines[[#This Row],[rch_debut]])</f>
        <v>PYMON</v>
      </c>
      <c r="L123" s="17" t="str">
        <f>INDEX(postes_1[CODNAT],Lines[[#This Row],[rch_fin]])</f>
        <v>VOUGL</v>
      </c>
      <c r="M123" s="17" t="s">
        <v>4658</v>
      </c>
      <c r="N123" s="17" t="s">
        <v>3148</v>
      </c>
      <c r="O123" s="17" t="str">
        <f>Lines[[#This Row],[codeNat_debut]]&amp;"_"&amp;Lines[[#This Row],[tension]]</f>
        <v>PYMON_225kV</v>
      </c>
      <c r="P123" s="17" t="str">
        <f>Lines[[#This Row],[codeNat_fin]]&amp;"_"&amp;Lines[[#This Row],[tension]]</f>
        <v>VOUGL_225kV</v>
      </c>
      <c r="Q123" s="17">
        <f>COUNTIF(Lines[[code2_debut]:[code2_fin]],"="&amp;Lines[[#This Row],[code2_debut]])</f>
        <v>2</v>
      </c>
      <c r="R123" s="17">
        <f>COUNTIF(Lines[[code2_debut]:[code2_fin]],"="&amp;Lines[[#This Row],[code2_fin]])</f>
        <v>3</v>
      </c>
      <c r="S123" s="17">
        <f>INDEX(postes_1[x],MATCH(Lines[[#This Row],[codeNat_debut]],postes_1[CODNAT],0))</f>
        <v>895630.25</v>
      </c>
      <c r="T123" s="17">
        <f>INDEX(postes_1[y],MATCH(Lines[[#This Row],[codeNat_debut]],postes_1[CODNAT],0))</f>
        <v>6624304.6900000004</v>
      </c>
      <c r="U123" s="17">
        <f>INDEX(postes_1[x],MATCH(Lines[[#This Row],[codeNat_fin]],postes_1[CODNAT],0))</f>
        <v>903986.59000000404</v>
      </c>
      <c r="V123" s="17">
        <f>INDEX(postes_1[y],MATCH(Lines[[#This Row],[codeNat_fin]],postes_1[CODNAT],0))</f>
        <v>6591629.4199999999</v>
      </c>
      <c r="W123" s="17">
        <f>SQRT((Lines[[#This Row],[x_debut]]-Lines[[#This Row],[x_fin]])^2+(Lines[[#This Row],[y_debut]]-Lines[[#This Row],[y_fin]])^2)</f>
        <v>33726.868929217242</v>
      </c>
      <c r="X123" s="17">
        <v>37473</v>
      </c>
      <c r="Y123" s="18">
        <v>704</v>
      </c>
      <c r="Z123" s="18">
        <v>866</v>
      </c>
      <c r="AA123" s="18">
        <v>866</v>
      </c>
      <c r="AB123" s="18">
        <v>990</v>
      </c>
      <c r="AC123" s="18">
        <v>2.2839999999999998</v>
      </c>
      <c r="AD123" s="18">
        <v>14.651999999999999</v>
      </c>
      <c r="AE123" s="18">
        <v>54.042999999999999</v>
      </c>
      <c r="AF123" s="18">
        <v>344.048</v>
      </c>
      <c r="AG123" s="21"/>
      <c r="AH123" s="21"/>
    </row>
    <row r="124" spans="1:34">
      <c r="A124" s="16" t="s">
        <v>9347</v>
      </c>
      <c r="B124" s="16" t="s">
        <v>9348</v>
      </c>
      <c r="C124" s="16">
        <f>SEARCH(" _ ",B124)</f>
        <v>23</v>
      </c>
      <c r="D124" s="16" t="str">
        <f>LEFT(B124,14)</f>
        <v>LIT 225kV NO 1</v>
      </c>
      <c r="E124" s="16" t="str">
        <f>RIGHT(LEFT(D124,9),5)</f>
        <v>225kV</v>
      </c>
      <c r="F124" s="16" t="str">
        <f>RIGHT(D124,1)</f>
        <v>1</v>
      </c>
      <c r="G124" s="16" t="str">
        <f>LEFT(RIGHT(B124,LEN(B124)-15),C124-16)</f>
        <v>CHEVIRE</v>
      </c>
      <c r="H124" s="16" t="str">
        <f>RIGHT(B124,LEN(B124)-C124-2)</f>
        <v>VERTOU</v>
      </c>
      <c r="I124" s="17">
        <f>MATCH(Lines[[#This Row],[début]],postes_1[ADR_SITE],0)</f>
        <v>1452</v>
      </c>
      <c r="J124" s="17">
        <f>MATCH(Lines[[#This Row],[fin]],postes_1[ADR_SITE],0)</f>
        <v>1368</v>
      </c>
      <c r="K124" s="17" t="str">
        <f>INDEX(postes_1[CODNAT],Lines[[#This Row],[rch_debut]])</f>
        <v>CHEV5</v>
      </c>
      <c r="L124" s="17" t="str">
        <f>INDEX(postes_1[CODNAT],Lines[[#This Row],[rch_fin]])</f>
        <v>VERTO</v>
      </c>
      <c r="M124" s="17" t="s">
        <v>1206</v>
      </c>
      <c r="N124" s="17" t="s">
        <v>6179</v>
      </c>
      <c r="O124" s="17" t="str">
        <f>Lines[[#This Row],[codeNat_debut]]&amp;"_"&amp;Lines[[#This Row],[tension]]</f>
        <v>CHEV5_225kV</v>
      </c>
      <c r="P124" s="17" t="str">
        <f>Lines[[#This Row],[codeNat_fin]]&amp;"_"&amp;Lines[[#This Row],[tension]]</f>
        <v>VERTO_225kV</v>
      </c>
      <c r="Q124" s="17">
        <f>COUNTIF(Lines[[code2_debut]:[code2_fin]],"="&amp;Lines[[#This Row],[code2_debut]])</f>
        <v>4</v>
      </c>
      <c r="R124" s="17">
        <f>COUNTIF(Lines[[code2_debut]:[code2_fin]],"="&amp;Lines[[#This Row],[code2_fin]])</f>
        <v>2</v>
      </c>
      <c r="S124" s="17">
        <f>INDEX(postes_1[x],MATCH(Lines[[#This Row],[codeNat_debut]],postes_1[CODNAT],0))</f>
        <v>351158.81000000198</v>
      </c>
      <c r="T124" s="17">
        <f>INDEX(postes_1[y],MATCH(Lines[[#This Row],[codeNat_debut]],postes_1[CODNAT],0))</f>
        <v>6686537.9299999997</v>
      </c>
      <c r="U124" s="17">
        <f>INDEX(postes_1[x],MATCH(Lines[[#This Row],[codeNat_fin]],postes_1[CODNAT],0))</f>
        <v>360770.20000000298</v>
      </c>
      <c r="V124" s="17">
        <f>INDEX(postes_1[y],MATCH(Lines[[#This Row],[codeNat_fin]],postes_1[CODNAT],0))</f>
        <v>6685478.9800000004</v>
      </c>
      <c r="W124" s="17">
        <f>SQRT((Lines[[#This Row],[x_debut]]-Lines[[#This Row],[x_fin]])^2+(Lines[[#This Row],[y_debut]]-Lines[[#This Row],[y_fin]])^2)</f>
        <v>9669.5497741424188</v>
      </c>
      <c r="X124" s="17">
        <v>11895</v>
      </c>
      <c r="Y124" s="18">
        <v>706</v>
      </c>
      <c r="Z124" s="18">
        <v>821</v>
      </c>
      <c r="AA124" s="18">
        <v>821</v>
      </c>
      <c r="AB124" s="18">
        <v>911</v>
      </c>
      <c r="AC124" s="18">
        <v>1.0740000000000001</v>
      </c>
      <c r="AD124" s="18">
        <v>4.891</v>
      </c>
      <c r="AE124" s="18">
        <v>16.548999999999999</v>
      </c>
      <c r="AF124" s="18">
        <v>105.352</v>
      </c>
      <c r="AG124" s="21"/>
      <c r="AH124" s="21"/>
    </row>
    <row r="125" spans="1:34">
      <c r="A125" s="16" t="s">
        <v>10173</v>
      </c>
      <c r="B125" s="16" t="s">
        <v>10434</v>
      </c>
      <c r="C125" s="16">
        <f>SEARCH(" _ ",B125)</f>
        <v>31</v>
      </c>
      <c r="D125" s="16" t="str">
        <f>LEFT(B125,14)</f>
        <v>LIT 225kV NO 1</v>
      </c>
      <c r="E125" s="16" t="str">
        <f>RIGHT(LEFT(D125,9),5)</f>
        <v>225kV</v>
      </c>
      <c r="F125" s="16" t="str">
        <f>RIGHT(D125,1)</f>
        <v>1</v>
      </c>
      <c r="G125" s="16" t="str">
        <f>LEFT(RIGHT(B125,LEN(B125)-15),C125-16)</f>
        <v>PETITE-ROSSELLE</v>
      </c>
      <c r="H125" s="16" t="str">
        <f>RIGHT(B125,LEN(B125)-C125-2)</f>
        <v>ST-AVOLD</v>
      </c>
      <c r="I125" s="17">
        <f>MATCH(Lines[[#This Row],[début]],postes_1[ADR_SITE],0)</f>
        <v>2819</v>
      </c>
      <c r="J125" s="17">
        <f>MATCH(Lines[[#This Row],[fin]],postes_1[ADR_SITE],0)</f>
        <v>2695</v>
      </c>
      <c r="K125" s="17" t="str">
        <f>INDEX(postes_1[CODNAT],Lines[[#This Row],[rch_debut]])</f>
        <v>P.ROS</v>
      </c>
      <c r="L125" s="17" t="str">
        <f>INDEX(postes_1[CODNAT],Lines[[#This Row],[rch_fin]])</f>
        <v>SSAVO</v>
      </c>
      <c r="M125" s="17" t="s">
        <v>3846</v>
      </c>
      <c r="N125" s="17" t="s">
        <v>5582</v>
      </c>
      <c r="O125" s="17" t="str">
        <f>Lines[[#This Row],[codeNat_debut]]&amp;"_"&amp;Lines[[#This Row],[tension]]</f>
        <v>P.ROS_225kV</v>
      </c>
      <c r="P125" s="17" t="str">
        <f>Lines[[#This Row],[codeNat_fin]]&amp;"_"&amp;Lines[[#This Row],[tension]]</f>
        <v>SSAVO_225kV</v>
      </c>
      <c r="Q125" s="17">
        <f>COUNTIF(Lines[[code2_debut]:[code2_fin]],"="&amp;Lines[[#This Row],[code2_debut]])</f>
        <v>2</v>
      </c>
      <c r="R125" s="17">
        <f>COUNTIF(Lines[[code2_debut]:[code2_fin]],"="&amp;Lines[[#This Row],[code2_fin]])</f>
        <v>2</v>
      </c>
      <c r="S125" s="17">
        <f>INDEX(postes_1[x],MATCH(Lines[[#This Row],[codeNat_debut]],postes_1[CODNAT],0))</f>
        <v>982856.61999999697</v>
      </c>
      <c r="T125" s="17">
        <f>INDEX(postes_1[y],MATCH(Lines[[#This Row],[codeNat_debut]],postes_1[CODNAT],0))</f>
        <v>6906659.7599999998</v>
      </c>
      <c r="U125" s="17">
        <f>INDEX(postes_1[x],MATCH(Lines[[#This Row],[codeNat_fin]],postes_1[CODNAT],0))</f>
        <v>970124.07</v>
      </c>
      <c r="V125" s="17">
        <f>INDEX(postes_1[y],MATCH(Lines[[#This Row],[codeNat_fin]],postes_1[CODNAT],0))</f>
        <v>6899297.0800000001</v>
      </c>
      <c r="W125" s="17">
        <f>SQRT((Lines[[#This Row],[x_debut]]-Lines[[#This Row],[x_fin]])^2+(Lines[[#This Row],[y_debut]]-Lines[[#This Row],[y_fin]])^2)</f>
        <v>14708.055149638913</v>
      </c>
      <c r="X125" s="17">
        <v>15830</v>
      </c>
      <c r="Y125" s="18">
        <v>715</v>
      </c>
      <c r="Z125" s="18">
        <v>715</v>
      </c>
      <c r="AA125" s="18">
        <v>840</v>
      </c>
      <c r="AB125" s="18">
        <v>840</v>
      </c>
      <c r="AC125" s="18">
        <v>1.4239999999999999</v>
      </c>
      <c r="AD125" s="18">
        <v>6.3220000000000001</v>
      </c>
      <c r="AE125" s="18">
        <v>31.428999999999998</v>
      </c>
      <c r="AF125" s="18">
        <v>200.08199999999999</v>
      </c>
      <c r="AG125" s="21"/>
      <c r="AH125" s="21"/>
    </row>
    <row r="126" spans="1:34">
      <c r="A126" s="16" t="s">
        <v>9406</v>
      </c>
      <c r="B126" s="16" t="s">
        <v>9407</v>
      </c>
      <c r="C126" s="16">
        <f>SEARCH(" _ ",B126)</f>
        <v>25</v>
      </c>
      <c r="D126" s="16" t="str">
        <f>LEFT(B126,14)</f>
        <v>LIT 225kV N0 1</v>
      </c>
      <c r="E126" s="16" t="str">
        <f>RIGHT(LEFT(D126,9),5)</f>
        <v>225kV</v>
      </c>
      <c r="F126" s="16" t="str">
        <f>RIGHT(D126,1)</f>
        <v>1</v>
      </c>
      <c r="G126" s="16" t="str">
        <f>LEFT(RIGHT(B126,LEN(B126)-15),C126-16)</f>
        <v>COMPIEGNE</v>
      </c>
      <c r="H126" s="16" t="str">
        <f>RIGHT(B126,LEN(B126)-C126-2)</f>
        <v>MORU</v>
      </c>
      <c r="I126" s="17">
        <f>MATCH(Lines[[#This Row],[début]],postes_1[ADR_SITE],0)</f>
        <v>874</v>
      </c>
      <c r="J126" s="17">
        <f>MATCH(Lines[[#This Row],[fin]],postes_1[ADR_SITE],0)</f>
        <v>739</v>
      </c>
      <c r="K126" s="17" t="str">
        <f>INDEX(postes_1[CODNAT],Lines[[#This Row],[rch_debut]])</f>
        <v>COMPI</v>
      </c>
      <c r="L126" s="17" t="str">
        <f>INDEX(postes_1[CODNAT],Lines[[#This Row],[rch_fin]])</f>
        <v xml:space="preserve">MORU </v>
      </c>
      <c r="M126" s="17" t="s">
        <v>3478</v>
      </c>
      <c r="N126" s="17" t="s">
        <v>1071</v>
      </c>
      <c r="O126" s="17" t="str">
        <f>Lines[[#This Row],[codeNat_debut]]&amp;"_"&amp;Lines[[#This Row],[tension]]</f>
        <v>COMPI_225kV</v>
      </c>
      <c r="P126" s="17" t="str">
        <f>Lines[[#This Row],[codeNat_fin]]&amp;"_"&amp;Lines[[#This Row],[tension]]</f>
        <v>MORU _225kV</v>
      </c>
      <c r="Q126" s="17">
        <f>COUNTIF(Lines[[code2_debut]:[code2_fin]],"="&amp;Lines[[#This Row],[code2_debut]])</f>
        <v>2</v>
      </c>
      <c r="R126" s="17">
        <f>COUNTIF(Lines[[code2_debut]:[code2_fin]],"="&amp;Lines[[#This Row],[code2_fin]])</f>
        <v>2</v>
      </c>
      <c r="S126" s="17">
        <f>INDEX(postes_1[x],MATCH(Lines[[#This Row],[codeNat_debut]],postes_1[CODNAT],0))</f>
        <v>688469.57999999798</v>
      </c>
      <c r="T126" s="17">
        <f>INDEX(postes_1[y],MATCH(Lines[[#This Row],[codeNat_debut]],postes_1[CODNAT],0))</f>
        <v>6926159.5800000001</v>
      </c>
      <c r="U126" s="17">
        <f>INDEX(postes_1[x],MATCH(Lines[[#This Row],[codeNat_fin]],postes_1[CODNAT],0))</f>
        <v>676332.86999999697</v>
      </c>
      <c r="V126" s="17">
        <f>INDEX(postes_1[y],MATCH(Lines[[#This Row],[codeNat_fin]],postes_1[CODNAT],0))</f>
        <v>6912439.0300000003</v>
      </c>
      <c r="W126" s="17">
        <f>SQRT((Lines[[#This Row],[x_debut]]-Lines[[#This Row],[x_fin]])^2+(Lines[[#This Row],[y_debut]]-Lines[[#This Row],[y_fin]])^2)</f>
        <v>18318.111854845178</v>
      </c>
      <c r="X126" s="17">
        <v>21472</v>
      </c>
      <c r="Y126" s="18">
        <v>716</v>
      </c>
      <c r="Z126" s="18">
        <v>817</v>
      </c>
      <c r="AA126" s="18">
        <v>817</v>
      </c>
      <c r="AB126" s="18">
        <v>910</v>
      </c>
      <c r="AC126" s="18">
        <v>1.82</v>
      </c>
      <c r="AD126" s="18">
        <v>8.91</v>
      </c>
      <c r="AE126" s="18">
        <v>29.45</v>
      </c>
      <c r="AF126" s="19" t="s">
        <v>8819</v>
      </c>
      <c r="AG126" s="21"/>
      <c r="AH126" s="21"/>
    </row>
    <row r="127" spans="1:34">
      <c r="A127" s="16" t="s">
        <v>10255</v>
      </c>
      <c r="B127" s="16" t="s">
        <v>10256</v>
      </c>
      <c r="C127" s="16">
        <f>SEARCH(" _ ",B127)</f>
        <v>25</v>
      </c>
      <c r="D127" s="16" t="str">
        <f>LEFT(B127,14)</f>
        <v>LIT 225kV NO 1</v>
      </c>
      <c r="E127" s="16" t="str">
        <f>RIGHT(LEFT(D127,9),5)</f>
        <v>225kV</v>
      </c>
      <c r="F127" s="16" t="str">
        <f>RIGHT(D127,1)</f>
        <v>1</v>
      </c>
      <c r="G127" s="16" t="str">
        <f>LEFT(RIGHT(B127,LEN(B127)-15),C127-16)</f>
        <v>RIVENEUVE</v>
      </c>
      <c r="H127" s="16" t="str">
        <f>RIGHT(B127,LEN(B127)-C127-2)</f>
        <v>TARASCON</v>
      </c>
      <c r="I127" s="17">
        <f>MATCH(Lines[[#This Row],[début]],postes_1[ADR_SITE],0)</f>
        <v>3718</v>
      </c>
      <c r="J127" s="17">
        <f>MATCH(Lines[[#This Row],[fin]],postes_1[ADR_SITE],0)</f>
        <v>3883</v>
      </c>
      <c r="K127" s="17" t="str">
        <f>INDEX(postes_1[CODNAT],Lines[[#This Row],[rch_debut]])</f>
        <v>RIVEN</v>
      </c>
      <c r="L127" s="17" t="str">
        <f>INDEX(postes_1[CODNAT],Lines[[#This Row],[rch_fin]])</f>
        <v>TARAS</v>
      </c>
      <c r="M127" s="17" t="s">
        <v>6926</v>
      </c>
      <c r="N127" s="17" t="s">
        <v>126</v>
      </c>
      <c r="O127" s="17" t="str">
        <f>Lines[[#This Row],[codeNat_debut]]&amp;"_"&amp;Lines[[#This Row],[tension]]</f>
        <v>RIVEN_225kV</v>
      </c>
      <c r="P127" s="17" t="str">
        <f>Lines[[#This Row],[codeNat_fin]]&amp;"_"&amp;Lines[[#This Row],[tension]]</f>
        <v>TARAS_225kV</v>
      </c>
      <c r="Q127" s="17">
        <f>COUNTIF(Lines[[code2_debut]:[code2_fin]],"="&amp;Lines[[#This Row],[code2_debut]])</f>
        <v>2</v>
      </c>
      <c r="R127" s="17">
        <f>COUNTIF(Lines[[code2_debut]:[code2_fin]],"="&amp;Lines[[#This Row],[code2_fin]])</f>
        <v>3</v>
      </c>
      <c r="S127" s="17">
        <f>INDEX(postes_1[x],MATCH(Lines[[#This Row],[codeNat_debut]],postes_1[CODNAT],0))</f>
        <v>589337.89999999898</v>
      </c>
      <c r="T127" s="17">
        <f>INDEX(postes_1[y],MATCH(Lines[[#This Row],[codeNat_debut]],postes_1[CODNAT],0))</f>
        <v>6225551.2599999998</v>
      </c>
      <c r="U127" s="17">
        <f>INDEX(postes_1[x],MATCH(Lines[[#This Row],[codeNat_fin]],postes_1[CODNAT],0))</f>
        <v>585217.39999999898</v>
      </c>
      <c r="V127" s="17">
        <f>INDEX(postes_1[y],MATCH(Lines[[#This Row],[codeNat_fin]],postes_1[CODNAT],0))</f>
        <v>6195682.2800000003</v>
      </c>
      <c r="W127" s="17">
        <f>SQRT((Lines[[#This Row],[x_debut]]-Lines[[#This Row],[x_fin]])^2+(Lines[[#This Row],[y_debut]]-Lines[[#This Row],[y_fin]])^2)</f>
        <v>30151.85709853327</v>
      </c>
      <c r="X127" s="17">
        <v>35577</v>
      </c>
      <c r="Y127" s="18">
        <v>716</v>
      </c>
      <c r="Z127" s="18">
        <v>807</v>
      </c>
      <c r="AA127" s="18">
        <v>807</v>
      </c>
      <c r="AB127" s="18">
        <v>887</v>
      </c>
      <c r="AC127" s="18">
        <v>3.286</v>
      </c>
      <c r="AD127" s="18">
        <v>14.920999999999999</v>
      </c>
      <c r="AE127" s="18">
        <v>49.593000000000004</v>
      </c>
      <c r="AF127" s="18">
        <v>315.71600000000001</v>
      </c>
      <c r="AG127" s="21"/>
      <c r="AH127" s="21"/>
    </row>
    <row r="128" spans="1:34">
      <c r="A128" s="16" t="s">
        <v>10161</v>
      </c>
      <c r="B128" s="16" t="s">
        <v>10162</v>
      </c>
      <c r="C128" s="16">
        <f>SEARCH(" _ ",B128)</f>
        <v>27</v>
      </c>
      <c r="D128" s="16" t="str">
        <f>LEFT(B128,14)</f>
        <v>LIT 225kV N0 1</v>
      </c>
      <c r="E128" s="16" t="str">
        <f>RIGHT(LEFT(D128,9),5)</f>
        <v>225kV</v>
      </c>
      <c r="F128" s="16" t="str">
        <f>RIGHT(D128,1)</f>
        <v>1</v>
      </c>
      <c r="G128" s="16" t="str">
        <f>LEFT(RIGHT(B128,LEN(B128)-15),C128-16)</f>
        <v>PORT-JEROME</v>
      </c>
      <c r="H128" s="16" t="str">
        <f>RIGHT(B128,LEN(B128)-C128-2)</f>
        <v>ROUGEMONTIER</v>
      </c>
      <c r="I128" s="17">
        <f>MATCH(Lines[[#This Row],[début]],postes_1[ADR_SITE],0)</f>
        <v>931</v>
      </c>
      <c r="J128" s="17">
        <f>MATCH(Lines[[#This Row],[fin]],postes_1[ADR_SITE],0)</f>
        <v>815</v>
      </c>
      <c r="K128" s="17" t="str">
        <f>INDEX(postes_1[CODNAT],Lines[[#This Row],[rch_debut]])</f>
        <v>P.JE5</v>
      </c>
      <c r="L128" s="17" t="str">
        <f>INDEX(postes_1[CODNAT],Lines[[#This Row],[rch_fin]])</f>
        <v>ROUGE</v>
      </c>
      <c r="M128" s="17" t="s">
        <v>4356</v>
      </c>
      <c r="N128" s="17" t="s">
        <v>2931</v>
      </c>
      <c r="O128" s="17" t="str">
        <f>Lines[[#This Row],[codeNat_debut]]&amp;"_"&amp;Lines[[#This Row],[tension]]</f>
        <v>P.JER_225kV</v>
      </c>
      <c r="P128" s="17" t="str">
        <f>Lines[[#This Row],[codeNat_fin]]&amp;"_"&amp;Lines[[#This Row],[tension]]</f>
        <v>ROUGE_225kV</v>
      </c>
      <c r="Q128" s="17">
        <f>COUNTIF(Lines[[code2_debut]:[code2_fin]],"="&amp;Lines[[#This Row],[code2_debut]])</f>
        <v>3</v>
      </c>
      <c r="R128" s="17">
        <f>COUNTIF(Lines[[code2_debut]:[code2_fin]],"="&amp;Lines[[#This Row],[code2_fin]])</f>
        <v>6</v>
      </c>
      <c r="S128" s="17">
        <f>INDEX(postes_1[x],MATCH(Lines[[#This Row],[codeNat_debut]],postes_1[CODNAT],0))</f>
        <v>522414.93999999802</v>
      </c>
      <c r="T128" s="17">
        <f>INDEX(postes_1[y],MATCH(Lines[[#This Row],[codeNat_debut]],postes_1[CODNAT],0))</f>
        <v>6934354.2699999996</v>
      </c>
      <c r="U128" s="17">
        <f>INDEX(postes_1[x],MATCH(Lines[[#This Row],[codeNat_fin]],postes_1[CODNAT],0))</f>
        <v>535293.77000000305</v>
      </c>
      <c r="V128" s="17">
        <f>INDEX(postes_1[y],MATCH(Lines[[#This Row],[codeNat_fin]],postes_1[CODNAT],0))</f>
        <v>6918286.96</v>
      </c>
      <c r="W128" s="17">
        <f>SQRT((Lines[[#This Row],[x_debut]]-Lines[[#This Row],[x_fin]])^2+(Lines[[#This Row],[y_debut]]-Lines[[#This Row],[y_fin]])^2)</f>
        <v>20591.811790250904</v>
      </c>
      <c r="X128" s="17">
        <v>25271</v>
      </c>
      <c r="Y128" s="18">
        <v>720</v>
      </c>
      <c r="Z128" s="18">
        <v>720</v>
      </c>
      <c r="AA128" s="18">
        <v>950</v>
      </c>
      <c r="AB128" s="18">
        <v>950</v>
      </c>
      <c r="AC128" s="18">
        <v>1.498</v>
      </c>
      <c r="AD128" s="18">
        <v>10.023</v>
      </c>
      <c r="AE128" s="18">
        <v>68.397000000000006</v>
      </c>
      <c r="AF128" s="18">
        <v>435.43200000000002</v>
      </c>
      <c r="AG128" s="21"/>
      <c r="AH128" s="21"/>
    </row>
    <row r="129" spans="1:34">
      <c r="A129" s="16" t="s">
        <v>10035</v>
      </c>
      <c r="B129" s="16" t="s">
        <v>10036</v>
      </c>
      <c r="C129" s="16">
        <f>SEARCH(" _ ",B129)</f>
        <v>28</v>
      </c>
      <c r="D129" s="16" t="str">
        <f>LEFT(B129,14)</f>
        <v>LIT 225kV NO 1</v>
      </c>
      <c r="E129" s="16" t="str">
        <f>RIGHT(LEFT(D129,9),5)</f>
        <v>225kV</v>
      </c>
      <c r="F129" s="16" t="str">
        <f>RIGHT(D129,1)</f>
        <v>1</v>
      </c>
      <c r="G129" s="16" t="str">
        <f>LEFT(RIGHT(B129,LEN(B129)-15),C129-16)</f>
        <v>MAUREIX (LE)</v>
      </c>
      <c r="H129" s="16" t="str">
        <f>RIGHT(B129,LEN(B129)-C129-2)</f>
        <v>PEYRAT-LE-CHATEAU</v>
      </c>
      <c r="I129" s="17">
        <f>MATCH(Lines[[#This Row],[début]],postes_1[ADR_SITE],0)</f>
        <v>1053</v>
      </c>
      <c r="J129" s="17">
        <f>MATCH(Lines[[#This Row],[fin]],postes_1[ADR_SITE],0)</f>
        <v>1156</v>
      </c>
      <c r="K129" s="17" t="str">
        <f>INDEX(postes_1[CODNAT],Lines[[#This Row],[rch_debut]])</f>
        <v>MAURE</v>
      </c>
      <c r="L129" s="17" t="str">
        <f>INDEX(postes_1[CODNAT],Lines[[#This Row],[rch_fin]])</f>
        <v>P.CHA</v>
      </c>
      <c r="M129" s="17" t="s">
        <v>1886</v>
      </c>
      <c r="N129" s="17" t="s">
        <v>5213</v>
      </c>
      <c r="O129" s="17" t="str">
        <f>Lines[[#This Row],[codeNat_debut]]&amp;"_"&amp;Lines[[#This Row],[tension]]</f>
        <v>MAURE_225kV</v>
      </c>
      <c r="P129" s="17" t="str">
        <f>Lines[[#This Row],[codeNat_fin]]&amp;"_"&amp;Lines[[#This Row],[tension]]</f>
        <v>P.CHA_225kV</v>
      </c>
      <c r="Q129" s="17">
        <f>COUNTIF(Lines[[code2_debut]:[code2_fin]],"="&amp;Lines[[#This Row],[code2_debut]])</f>
        <v>2</v>
      </c>
      <c r="R129" s="17">
        <f>COUNTIF(Lines[[code2_debut]:[code2_fin]],"="&amp;Lines[[#This Row],[code2_fin]])</f>
        <v>2</v>
      </c>
      <c r="S129" s="17">
        <f>INDEX(postes_1[x],MATCH(Lines[[#This Row],[codeNat_debut]],postes_1[CODNAT],0))</f>
        <v>581051.15999999596</v>
      </c>
      <c r="T129" s="17">
        <f>INDEX(postes_1[y],MATCH(Lines[[#This Row],[codeNat_debut]],postes_1[CODNAT],0))</f>
        <v>6537413.7699999996</v>
      </c>
      <c r="U129" s="17">
        <f>INDEX(postes_1[x],MATCH(Lines[[#This Row],[codeNat_fin]],postes_1[CODNAT],0))</f>
        <v>607125.70000000298</v>
      </c>
      <c r="V129" s="17">
        <f>INDEX(postes_1[y],MATCH(Lines[[#This Row],[codeNat_fin]],postes_1[CODNAT],0))</f>
        <v>6523188.4800000004</v>
      </c>
      <c r="W129" s="17">
        <f>SQRT((Lines[[#This Row],[x_debut]]-Lines[[#This Row],[x_fin]])^2+(Lines[[#This Row],[y_debut]]-Lines[[#This Row],[y_fin]])^2)</f>
        <v>29702.533760540377</v>
      </c>
      <c r="X129" s="17">
        <v>35567</v>
      </c>
      <c r="Y129" s="18">
        <v>725</v>
      </c>
      <c r="Z129" s="18">
        <v>800</v>
      </c>
      <c r="AA129" s="19" t="s">
        <v>8819</v>
      </c>
      <c r="AB129" s="18">
        <v>865</v>
      </c>
      <c r="AC129" s="18">
        <v>2.673</v>
      </c>
      <c r="AD129" s="18">
        <v>14.733000000000001</v>
      </c>
      <c r="AE129" s="18">
        <v>48.939</v>
      </c>
      <c r="AF129" s="18">
        <v>311.55599999999998</v>
      </c>
      <c r="AG129" s="21"/>
      <c r="AH129" s="21"/>
    </row>
    <row r="130" spans="1:34">
      <c r="A130" s="16" t="s">
        <v>8906</v>
      </c>
      <c r="B130" s="16" t="s">
        <v>8907</v>
      </c>
      <c r="C130" s="16">
        <f>SEARCH(" _ ",B130)</f>
        <v>20</v>
      </c>
      <c r="D130" s="16" t="str">
        <f>LEFT(B130,14)</f>
        <v>LIT 225kV NO 1</v>
      </c>
      <c r="E130" s="16" t="str">
        <f>RIGHT(LEFT(D130,9),5)</f>
        <v>225kV</v>
      </c>
      <c r="F130" s="16" t="str">
        <f>RIGHT(D130,1)</f>
        <v>1</v>
      </c>
      <c r="G130" s="16" t="str">
        <f>LEFT(RIGHT(B130,LEN(B130)-15),C130-16)</f>
        <v>AUBE</v>
      </c>
      <c r="H130" s="16" t="str">
        <f>RIGHT(B130,LEN(B130)-C130-2)</f>
        <v>MEZEROLLES</v>
      </c>
      <c r="I130" s="17">
        <f>MATCH(Lines[[#This Row],[début]],postes_1[ADR_SITE],0)</f>
        <v>533</v>
      </c>
      <c r="J130" s="17">
        <f>MATCH(Lines[[#This Row],[fin]],postes_1[ADR_SITE],0)</f>
        <v>393</v>
      </c>
      <c r="K130" s="17" t="str">
        <f>INDEX(postes_1[CODNAT],Lines[[#This Row],[rch_debut]])</f>
        <v xml:space="preserve">AUBE </v>
      </c>
      <c r="L130" s="17" t="str">
        <f>INDEX(postes_1[CODNAT],Lines[[#This Row],[rch_fin]])</f>
        <v>MEZE5</v>
      </c>
      <c r="M130" s="17" t="s">
        <v>2024</v>
      </c>
      <c r="N130" s="17" t="s">
        <v>8072</v>
      </c>
      <c r="O130" s="17" t="str">
        <f>Lines[[#This Row],[codeNat_debut]]&amp;"_"&amp;Lines[[#This Row],[tension]]</f>
        <v>AUBE _225kV</v>
      </c>
      <c r="P130" s="17" t="str">
        <f>Lines[[#This Row],[codeNat_fin]]&amp;"_"&amp;Lines[[#This Row],[tension]]</f>
        <v>MEZE5_225kV</v>
      </c>
      <c r="Q130" s="17">
        <f>COUNTIF(Lines[[code2_debut]:[code2_fin]],"="&amp;Lines[[#This Row],[code2_debut]])</f>
        <v>2</v>
      </c>
      <c r="R130" s="17">
        <f>COUNTIF(Lines[[code2_debut]:[code2_fin]],"="&amp;Lines[[#This Row],[code2_fin]])</f>
        <v>6</v>
      </c>
      <c r="S130" s="17">
        <f>INDEX(postes_1[x],MATCH(Lines[[#This Row],[codeNat_debut]],postes_1[CODNAT],0))</f>
        <v>520422.49000000203</v>
      </c>
      <c r="T130" s="17">
        <f>INDEX(postes_1[y],MATCH(Lines[[#This Row],[codeNat_debut]],postes_1[CODNAT],0))</f>
        <v>6851987.1699999999</v>
      </c>
      <c r="U130" s="17">
        <f>INDEX(postes_1[x],MATCH(Lines[[#This Row],[codeNat_fin]],postes_1[CODNAT],0))</f>
        <v>607795.97999999695</v>
      </c>
      <c r="V130" s="17">
        <f>INDEX(postes_1[y],MATCH(Lines[[#This Row],[codeNat_fin]],postes_1[CODNAT],0))</f>
        <v>6871087.7400000002</v>
      </c>
      <c r="W130" s="17">
        <f>SQRT((Lines[[#This Row],[x_debut]]-Lines[[#This Row],[x_fin]])^2+(Lines[[#This Row],[y_debut]]-Lines[[#This Row],[y_fin]])^2)</f>
        <v>89436.896911197255</v>
      </c>
      <c r="X130" s="17">
        <v>97448</v>
      </c>
      <c r="Y130" s="18">
        <v>731</v>
      </c>
      <c r="Z130" s="18">
        <v>835</v>
      </c>
      <c r="AA130" s="18">
        <v>835</v>
      </c>
      <c r="AB130" s="18">
        <v>930</v>
      </c>
      <c r="AC130" s="18">
        <v>8.6620000000000008</v>
      </c>
      <c r="AD130" s="18">
        <v>39.652999999999999</v>
      </c>
      <c r="AE130" s="18">
        <v>137.221</v>
      </c>
      <c r="AF130" s="18">
        <v>873.577</v>
      </c>
      <c r="AG130" s="21"/>
      <c r="AH130" s="21"/>
    </row>
    <row r="131" spans="1:34">
      <c r="A131" s="16" t="s">
        <v>9156</v>
      </c>
      <c r="B131" s="16" t="s">
        <v>10379</v>
      </c>
      <c r="C131" s="16">
        <f>SEARCH(" _ ",B131)</f>
        <v>23</v>
      </c>
      <c r="D131" s="16" t="str">
        <f>LEFT(B131,14)</f>
        <v>LIT 225kV NO 1</v>
      </c>
      <c r="E131" s="16" t="str">
        <f>RIGHT(LEFT(D131,9),5)</f>
        <v>225kV</v>
      </c>
      <c r="F131" s="16" t="str">
        <f>RIGHT(D131,1)</f>
        <v>1</v>
      </c>
      <c r="G131" s="16" t="str">
        <f>LEFT(RIGHT(B131,LEN(B131)-15),C131-16)</f>
        <v>BEAUTOR</v>
      </c>
      <c r="H131" s="16" t="str">
        <f>RIGHT(B131,LEN(B131)-C131-2)</f>
        <v>LONG-CHAMP (LE)</v>
      </c>
      <c r="I131" s="17">
        <f>MATCH(Lines[[#This Row],[début]],postes_1[ADR_SITE],0)</f>
        <v>1124</v>
      </c>
      <c r="J131" s="17">
        <f>MATCH(Lines[[#This Row],[fin]],postes_1[ADR_SITE],0)</f>
        <v>960</v>
      </c>
      <c r="K131" s="17" t="str">
        <f>INDEX(postes_1[CODNAT],Lines[[#This Row],[rch_debut]])</f>
        <v>BXTO5</v>
      </c>
      <c r="L131" s="17" t="str">
        <f>INDEX(postes_1[CODNAT],Lines[[#This Row],[rch_fin]])</f>
        <v>L.CHA</v>
      </c>
      <c r="M131" s="17" t="s">
        <v>6081</v>
      </c>
      <c r="N131" s="17" t="s">
        <v>1132</v>
      </c>
      <c r="O131" s="17" t="str">
        <f>Lines[[#This Row],[codeNat_debut]]&amp;"_"&amp;Lines[[#This Row],[tension]]</f>
        <v>BXTO5_225kV</v>
      </c>
      <c r="P131" s="17" t="str">
        <f>Lines[[#This Row],[codeNat_fin]]&amp;"_"&amp;Lines[[#This Row],[tension]]</f>
        <v>L.CHA_225kV</v>
      </c>
      <c r="Q131" s="17">
        <f>COUNTIF(Lines[[code2_debut]:[code2_fin]],"="&amp;Lines[[#This Row],[code2_debut]])</f>
        <v>6</v>
      </c>
      <c r="R131" s="17">
        <f>COUNTIF(Lines[[code2_debut]:[code2_fin]],"="&amp;Lines[[#This Row],[code2_fin]])</f>
        <v>2</v>
      </c>
      <c r="S131" s="17">
        <f>INDEX(postes_1[x],MATCH(Lines[[#This Row],[codeNat_debut]],postes_1[CODNAT],0))</f>
        <v>723589.40999999596</v>
      </c>
      <c r="T131" s="17">
        <f>INDEX(postes_1[y],MATCH(Lines[[#This Row],[codeNat_debut]],postes_1[CODNAT],0))</f>
        <v>6950589.6699999999</v>
      </c>
      <c r="U131" s="17">
        <f>INDEX(postes_1[x],MATCH(Lines[[#This Row],[codeNat_fin]],postes_1[CODNAT],0))</f>
        <v>734754.49000000197</v>
      </c>
      <c r="V131" s="17">
        <f>INDEX(postes_1[y],MATCH(Lines[[#This Row],[codeNat_fin]],postes_1[CODNAT],0))</f>
        <v>6916085.1200000001</v>
      </c>
      <c r="W131" s="17">
        <f>SQRT((Lines[[#This Row],[x_debut]]-Lines[[#This Row],[x_fin]])^2+(Lines[[#This Row],[y_debut]]-Lines[[#This Row],[y_fin]])^2)</f>
        <v>36266.003117369044</v>
      </c>
      <c r="X131" s="17">
        <v>51911</v>
      </c>
      <c r="Y131" s="18">
        <v>731</v>
      </c>
      <c r="Z131" s="18">
        <v>835</v>
      </c>
      <c r="AA131" s="18">
        <v>835</v>
      </c>
      <c r="AB131" s="18">
        <v>930</v>
      </c>
      <c r="AC131" s="18">
        <v>4.258</v>
      </c>
      <c r="AD131" s="18">
        <v>20.966000000000001</v>
      </c>
      <c r="AE131" s="18">
        <v>72.876000000000005</v>
      </c>
      <c r="AF131" s="18">
        <v>463.94099999999997</v>
      </c>
      <c r="AG131" s="21"/>
      <c r="AH131" s="21"/>
    </row>
    <row r="132" spans="1:34">
      <c r="A132" s="16" t="s">
        <v>9896</v>
      </c>
      <c r="B132" s="16" t="s">
        <v>9897</v>
      </c>
      <c r="C132" s="16">
        <f>SEARCH(" _ ",B132)</f>
        <v>31</v>
      </c>
      <c r="D132" s="16" t="str">
        <f>LEFT(B132,14)</f>
        <v>LIT 225kV N0 1</v>
      </c>
      <c r="E132" s="16" t="str">
        <f>RIGHT(LEFT(D132,9),5)</f>
        <v>225kV</v>
      </c>
      <c r="F132" s="16" t="str">
        <f>RIGHT(D132,1)</f>
        <v>1</v>
      </c>
      <c r="G132" s="16" t="str">
        <f>LEFT(RIGHT(B132,LEN(B132)-15),C132-16)</f>
        <v>LONG-CHAMP (LE)</v>
      </c>
      <c r="H132" s="16" t="str">
        <f>RIGHT(B132,LEN(B132)-C132-2)</f>
        <v>SOISSONS-NOTRE-DAME</v>
      </c>
      <c r="I132" s="17">
        <f>MATCH(Lines[[#This Row],[début]],postes_1[ADR_SITE],0)</f>
        <v>960</v>
      </c>
      <c r="J132" s="17">
        <f>MATCH(Lines[[#This Row],[fin]],postes_1[ADR_SITE],0)</f>
        <v>921</v>
      </c>
      <c r="K132" s="17" t="str">
        <f>INDEX(postes_1[CODNAT],Lines[[#This Row],[rch_debut]])</f>
        <v>L.CHA</v>
      </c>
      <c r="L132" s="17" t="str">
        <f>INDEX(postes_1[CODNAT],Lines[[#This Row],[rch_fin]])</f>
        <v>S.DAM</v>
      </c>
      <c r="M132" s="17" t="s">
        <v>1132</v>
      </c>
      <c r="N132" s="17" t="s">
        <v>5710</v>
      </c>
      <c r="O132" s="17" t="str">
        <f>Lines[[#This Row],[codeNat_debut]]&amp;"_"&amp;Lines[[#This Row],[tension]]</f>
        <v>L.CHA_225kV</v>
      </c>
      <c r="P132" s="17" t="str">
        <f>Lines[[#This Row],[codeNat_fin]]&amp;"_"&amp;Lines[[#This Row],[tension]]</f>
        <v>S.DAM_225kV</v>
      </c>
      <c r="Q132" s="17">
        <f>COUNTIF(Lines[[code2_debut]:[code2_fin]],"="&amp;Lines[[#This Row],[code2_debut]])</f>
        <v>2</v>
      </c>
      <c r="R132" s="17">
        <f>COUNTIF(Lines[[code2_debut]:[code2_fin]],"="&amp;Lines[[#This Row],[code2_fin]])</f>
        <v>1</v>
      </c>
      <c r="S132" s="17">
        <f>INDEX(postes_1[x],MATCH(Lines[[#This Row],[codeNat_debut]],postes_1[CODNAT],0))</f>
        <v>734754.49000000197</v>
      </c>
      <c r="T132" s="17">
        <f>INDEX(postes_1[y],MATCH(Lines[[#This Row],[codeNat_debut]],postes_1[CODNAT],0))</f>
        <v>6916085.1200000001</v>
      </c>
      <c r="U132" s="17">
        <f>INDEX(postes_1[x],MATCH(Lines[[#This Row],[codeNat_fin]],postes_1[CODNAT],0))</f>
        <v>723268.50999999803</v>
      </c>
      <c r="V132" s="17">
        <f>INDEX(postes_1[y],MATCH(Lines[[#This Row],[codeNat_fin]],postes_1[CODNAT],0))</f>
        <v>6917435.3600000003</v>
      </c>
      <c r="W132" s="17">
        <f>SQRT((Lines[[#This Row],[x_debut]]-Lines[[#This Row],[x_fin]])^2+(Lines[[#This Row],[y_debut]]-Lines[[#This Row],[y_fin]])^2)</f>
        <v>11565.071751532332</v>
      </c>
      <c r="X132" s="17">
        <v>13165</v>
      </c>
      <c r="Y132" s="18">
        <v>731</v>
      </c>
      <c r="Z132" s="18">
        <v>835</v>
      </c>
      <c r="AA132" s="18">
        <v>835</v>
      </c>
      <c r="AB132" s="18">
        <v>925</v>
      </c>
      <c r="AC132" s="18">
        <v>1.1120000000000001</v>
      </c>
      <c r="AD132" s="18">
        <v>5.351</v>
      </c>
      <c r="AE132" s="18">
        <v>18.501000000000001</v>
      </c>
      <c r="AF132" s="18">
        <v>117.783</v>
      </c>
      <c r="AG132" s="21"/>
      <c r="AH132" s="21"/>
    </row>
    <row r="133" spans="1:34">
      <c r="A133" s="16" t="s">
        <v>9978</v>
      </c>
      <c r="B133" s="16" t="s">
        <v>10425</v>
      </c>
      <c r="C133" s="16">
        <f>SEARCH(" _ ",B133)</f>
        <v>26</v>
      </c>
      <c r="D133" s="16" t="str">
        <f>LEFT(B133,14)</f>
        <v>LIT 225kV N0 1</v>
      </c>
      <c r="E133" s="16" t="str">
        <f>RIGHT(LEFT(D133,9),5)</f>
        <v>225kV</v>
      </c>
      <c r="F133" s="16" t="str">
        <f>RIGHT(D133,1)</f>
        <v>1</v>
      </c>
      <c r="G133" s="16" t="str">
        <f>LEFT(RIGHT(B133,LEN(B133)-15),C133-16)</f>
        <v>MITRY-MORY</v>
      </c>
      <c r="H133" s="16" t="str">
        <f>RIGHT(B133,LEN(B133)-C133-2)</f>
        <v>SAUSSET</v>
      </c>
      <c r="I133" s="17">
        <f>MATCH(Lines[[#This Row],[début]],postes_1[ADR_SITE],0)</f>
        <v>548</v>
      </c>
      <c r="J133" s="17">
        <f>MATCH(Lines[[#This Row],[fin]],postes_1[ADR_SITE],0)</f>
        <v>544</v>
      </c>
      <c r="K133" s="17" t="str">
        <f>INDEX(postes_1[CODNAT],Lines[[#This Row],[rch_debut]])</f>
        <v>M.MO5</v>
      </c>
      <c r="L133" s="17" t="str">
        <f>INDEX(postes_1[CODNAT],Lines[[#This Row],[rch_fin]])</f>
        <v>SAUS5</v>
      </c>
      <c r="M133" s="17" t="s">
        <v>6975</v>
      </c>
      <c r="N133" s="17" t="s">
        <v>6969</v>
      </c>
      <c r="O133" s="17" t="str">
        <f>Lines[[#This Row],[codeNat_debut]]&amp;"_"&amp;Lines[[#This Row],[tension]]</f>
        <v>M.MO5_225kV</v>
      </c>
      <c r="P133" s="17" t="str">
        <f>Lines[[#This Row],[codeNat_fin]]&amp;"_"&amp;Lines[[#This Row],[tension]]</f>
        <v>SAUS5_225kV</v>
      </c>
      <c r="Q133" s="17">
        <f>COUNTIF(Lines[[code2_debut]:[code2_fin]],"="&amp;Lines[[#This Row],[code2_debut]])</f>
        <v>2</v>
      </c>
      <c r="R133" s="17">
        <f>COUNTIF(Lines[[code2_debut]:[code2_fin]],"="&amp;Lines[[#This Row],[code2_fin]])</f>
        <v>3</v>
      </c>
      <c r="S133" s="17">
        <f>INDEX(postes_1[x],MATCH(Lines[[#This Row],[codeNat_debut]],postes_1[CODNAT],0))</f>
        <v>672755.93</v>
      </c>
      <c r="T133" s="17">
        <f>INDEX(postes_1[y],MATCH(Lines[[#This Row],[codeNat_debut]],postes_1[CODNAT],0))</f>
        <v>6874052.8099999996</v>
      </c>
      <c r="U133" s="17">
        <f>INDEX(postes_1[x],MATCH(Lines[[#This Row],[codeNat_fin]],postes_1[CODNAT],0))</f>
        <v>668825.85000000102</v>
      </c>
      <c r="V133" s="17">
        <f>INDEX(postes_1[y],MATCH(Lines[[#This Row],[codeNat_fin]],postes_1[CODNAT],0))</f>
        <v>6875037.3700000001</v>
      </c>
      <c r="W133" s="17">
        <f>SQRT((Lines[[#This Row],[x_debut]]-Lines[[#This Row],[x_fin]])^2+(Lines[[#This Row],[y_debut]]-Lines[[#This Row],[y_fin]])^2)</f>
        <v>4051.5289953292172</v>
      </c>
      <c r="X133" s="17">
        <v>4933</v>
      </c>
      <c r="Y133" s="18">
        <v>731</v>
      </c>
      <c r="Z133" s="18">
        <v>835</v>
      </c>
      <c r="AA133" s="18">
        <v>835</v>
      </c>
      <c r="AB133" s="18">
        <v>930</v>
      </c>
      <c r="AC133" s="18">
        <v>0.39700000000000002</v>
      </c>
      <c r="AD133" s="18">
        <v>1.9890000000000001</v>
      </c>
      <c r="AE133" s="18">
        <v>7.016</v>
      </c>
      <c r="AF133" s="18">
        <v>44.662999999999997</v>
      </c>
      <c r="AG133" s="21"/>
      <c r="AH133" s="21"/>
    </row>
    <row r="134" spans="1:34">
      <c r="A134" s="16" t="s">
        <v>9483</v>
      </c>
      <c r="B134" s="16" t="s">
        <v>9484</v>
      </c>
      <c r="C134" s="16">
        <f>SEARCH(" _ ",B134)</f>
        <v>27</v>
      </c>
      <c r="D134" s="16" t="str">
        <f>LEFT(B134,14)</f>
        <v>LIT 225kV NO 1</v>
      </c>
      <c r="E134" s="16" t="str">
        <f>RIGHT(LEFT(D134,9),5)</f>
        <v>225kV</v>
      </c>
      <c r="F134" s="16" t="str">
        <f>RIGHT(D134,1)</f>
        <v>1</v>
      </c>
      <c r="G134" s="16" t="str">
        <f>LEFT(RIGHT(B134,LEN(B134)-15),C134-16)</f>
        <v>CHAMPAGNIER</v>
      </c>
      <c r="H134" s="16" t="str">
        <f>RIGHT(B134,LEN(B134)-C134-2)</f>
        <v>GRISOLLES</v>
      </c>
      <c r="I134" s="17">
        <f>MATCH(Lines[[#This Row],[début]],postes_1[ADR_SITE],0)</f>
        <v>3085</v>
      </c>
      <c r="J134" s="17">
        <f>MATCH(Lines[[#This Row],[fin]],postes_1[ADR_SITE],0)</f>
        <v>3573</v>
      </c>
      <c r="K134" s="17" t="str">
        <f>INDEX(postes_1[CODNAT],Lines[[#This Row],[rch_debut]])</f>
        <v>CPNIE</v>
      </c>
      <c r="L134" s="17" t="str">
        <f>INDEX(postes_1[CODNAT],Lines[[#This Row],[rch_fin]])</f>
        <v>GRISO</v>
      </c>
      <c r="M134" s="17" t="s">
        <v>2679</v>
      </c>
      <c r="N134" s="17" t="s">
        <v>5201</v>
      </c>
      <c r="O134" s="17" t="str">
        <f>Lines[[#This Row],[codeNat_debut]]&amp;"_"&amp;Lines[[#This Row],[tension]]</f>
        <v>CPNIE_225kV</v>
      </c>
      <c r="P134" s="17" t="str">
        <f>Lines[[#This Row],[codeNat_fin]]&amp;"_"&amp;Lines[[#This Row],[tension]]</f>
        <v>GRISO_225kV</v>
      </c>
      <c r="Q134" s="17">
        <f>COUNTIF(Lines[[code2_debut]:[code2_fin]],"="&amp;Lines[[#This Row],[code2_debut]])</f>
        <v>7</v>
      </c>
      <c r="R134" s="17">
        <f>COUNTIF(Lines[[code2_debut]:[code2_fin]],"="&amp;Lines[[#This Row],[code2_fin]])</f>
        <v>2</v>
      </c>
      <c r="S134" s="17">
        <f>INDEX(postes_1[x],MATCH(Lines[[#This Row],[codeNat_debut]],postes_1[CODNAT],0))</f>
        <v>913054.18999999797</v>
      </c>
      <c r="T134" s="17">
        <f>INDEX(postes_1[y],MATCH(Lines[[#This Row],[codeNat_debut]],postes_1[CODNAT],0))</f>
        <v>6448886.5099999998</v>
      </c>
      <c r="U134" s="17">
        <f>INDEX(postes_1[x],MATCH(Lines[[#This Row],[codeNat_fin]],postes_1[CODNAT],0))</f>
        <v>948943.97999999695</v>
      </c>
      <c r="V134" s="17">
        <f>INDEX(postes_1[y],MATCH(Lines[[#This Row],[codeNat_fin]],postes_1[CODNAT],0))</f>
        <v>6391526.5999999996</v>
      </c>
      <c r="W134" s="17">
        <f>SQRT((Lines[[#This Row],[x_debut]]-Lines[[#This Row],[x_fin]])^2+(Lines[[#This Row],[y_debut]]-Lines[[#This Row],[y_fin]])^2)</f>
        <v>67662.665491777254</v>
      </c>
      <c r="X134" s="17">
        <v>82181</v>
      </c>
      <c r="Y134" s="18">
        <v>734</v>
      </c>
      <c r="Z134" s="18">
        <v>856</v>
      </c>
      <c r="AA134" s="18">
        <v>856</v>
      </c>
      <c r="AB134" s="18">
        <v>964</v>
      </c>
      <c r="AC134" s="18">
        <v>5.0110000000000001</v>
      </c>
      <c r="AD134" s="18">
        <v>32.529000000000003</v>
      </c>
      <c r="AE134" s="18">
        <v>130.76</v>
      </c>
      <c r="AF134" s="18">
        <v>832.447</v>
      </c>
      <c r="AG134" s="21"/>
      <c r="AH134" s="21"/>
    </row>
    <row r="135" spans="1:34">
      <c r="A135" s="16" t="s">
        <v>9489</v>
      </c>
      <c r="B135" s="16" t="s">
        <v>9490</v>
      </c>
      <c r="C135" s="16">
        <f>SEARCH(" _ ",B135)</f>
        <v>27</v>
      </c>
      <c r="D135" s="16" t="str">
        <f>LEFT(B135,14)</f>
        <v>LIT 225kV NO 1</v>
      </c>
      <c r="E135" s="16" t="str">
        <f>RIGHT(LEFT(D135,9),5)</f>
        <v>225kV</v>
      </c>
      <c r="F135" s="16" t="str">
        <f>RIGHT(D135,1)</f>
        <v>1</v>
      </c>
      <c r="G135" s="16" t="str">
        <f>LEFT(RIGHT(B135,LEN(B135)-15),C135-16)</f>
        <v>CHAMPAGNIER</v>
      </c>
      <c r="H135" s="16" t="str">
        <f>RIGHT(B135,LEN(B135)-C135-2)</f>
        <v>SERRE-PONCON</v>
      </c>
      <c r="I135" s="17">
        <f>MATCH(Lines[[#This Row],[début]],postes_1[ADR_SITE],0)</f>
        <v>3085</v>
      </c>
      <c r="J135" s="17">
        <f>MATCH(Lines[[#This Row],[fin]],postes_1[ADR_SITE],0)</f>
        <v>3647</v>
      </c>
      <c r="K135" s="17" t="str">
        <f>INDEX(postes_1[CODNAT],Lines[[#This Row],[rch_debut]])</f>
        <v>CPNIE</v>
      </c>
      <c r="L135" s="17" t="str">
        <f>INDEX(postes_1[CODNAT],Lines[[#This Row],[rch_fin]])</f>
        <v>S.PON</v>
      </c>
      <c r="M135" s="17" t="s">
        <v>2679</v>
      </c>
      <c r="N135" s="17" t="s">
        <v>5207</v>
      </c>
      <c r="O135" s="17" t="str">
        <f>Lines[[#This Row],[codeNat_debut]]&amp;"_"&amp;Lines[[#This Row],[tension]]</f>
        <v>CPNIE_225kV</v>
      </c>
      <c r="P135" s="17" t="str">
        <f>Lines[[#This Row],[codeNat_fin]]&amp;"_"&amp;Lines[[#This Row],[tension]]</f>
        <v>S.PON_225kV</v>
      </c>
      <c r="Q135" s="17">
        <f>COUNTIF(Lines[[code2_debut]:[code2_fin]],"="&amp;Lines[[#This Row],[code2_debut]])</f>
        <v>7</v>
      </c>
      <c r="R135" s="17">
        <f>COUNTIF(Lines[[code2_debut]:[code2_fin]],"="&amp;Lines[[#This Row],[code2_fin]])</f>
        <v>3</v>
      </c>
      <c r="S135" s="17">
        <f>INDEX(postes_1[x],MATCH(Lines[[#This Row],[codeNat_debut]],postes_1[CODNAT],0))</f>
        <v>913054.18999999797</v>
      </c>
      <c r="T135" s="17">
        <f>INDEX(postes_1[y],MATCH(Lines[[#This Row],[codeNat_debut]],postes_1[CODNAT],0))</f>
        <v>6448886.5099999998</v>
      </c>
      <c r="U135" s="17">
        <f>INDEX(postes_1[x],MATCH(Lines[[#This Row],[codeNat_fin]],postes_1[CODNAT],0))</f>
        <v>959920.10999999905</v>
      </c>
      <c r="V135" s="17">
        <f>INDEX(postes_1[y],MATCH(Lines[[#This Row],[codeNat_fin]],postes_1[CODNAT],0))</f>
        <v>6379848.8600000003</v>
      </c>
      <c r="W135" s="17">
        <f>SQRT((Lines[[#This Row],[x_debut]]-Lines[[#This Row],[x_fin]])^2+(Lines[[#This Row],[y_debut]]-Lines[[#This Row],[y_fin]])^2)</f>
        <v>83442.264919936861</v>
      </c>
      <c r="X135" s="17">
        <v>98635</v>
      </c>
      <c r="Y135" s="18">
        <v>734</v>
      </c>
      <c r="Z135" s="18">
        <v>856</v>
      </c>
      <c r="AA135" s="18">
        <v>856</v>
      </c>
      <c r="AB135" s="18">
        <v>964</v>
      </c>
      <c r="AC135" s="18">
        <v>5.92</v>
      </c>
      <c r="AD135" s="18">
        <v>39.82</v>
      </c>
      <c r="AE135" s="18">
        <v>150</v>
      </c>
      <c r="AF135" s="19" t="s">
        <v>8819</v>
      </c>
      <c r="AG135" s="21"/>
      <c r="AH135" s="21"/>
    </row>
    <row r="136" spans="1:34">
      <c r="A136" s="16" t="s">
        <v>8913</v>
      </c>
      <c r="B136" s="16" t="s">
        <v>10366</v>
      </c>
      <c r="C136" s="16">
        <f>SEARCH(" _ ",B136)</f>
        <v>23</v>
      </c>
      <c r="D136" s="16" t="str">
        <f>LEFT(B136,14)</f>
        <v>LIT 225kV NO 1</v>
      </c>
      <c r="E136" s="16" t="str">
        <f>RIGHT(LEFT(D136,9),5)</f>
        <v>225kV</v>
      </c>
      <c r="F136" s="16" t="str">
        <f>RIGHT(D136,1)</f>
        <v>1</v>
      </c>
      <c r="G136" s="16" t="str">
        <f>LEFT(RIGHT(B136,LEN(B136)-15),C136-16)</f>
        <v>AUSSOIS</v>
      </c>
      <c r="H136" s="16" t="str">
        <f>RIGHT(B136,LEN(B136)-C136-2)</f>
        <v>PRAZ-ST-ANDRE</v>
      </c>
      <c r="I136" s="17">
        <f>MATCH(Lines[[#This Row],[début]],postes_1[ADR_SITE],0)</f>
        <v>3478</v>
      </c>
      <c r="J136" s="17">
        <f>MATCH(Lines[[#This Row],[fin]],postes_1[ADR_SITE],0)</f>
        <v>3414</v>
      </c>
      <c r="K136" s="17" t="str">
        <f>INDEX(postes_1[CODNAT],Lines[[#This Row],[rch_debut]])</f>
        <v>AUSSO</v>
      </c>
      <c r="L136" s="17" t="str">
        <f>INDEX(postes_1[CODNAT],Lines[[#This Row],[rch_fin]])</f>
        <v>P.AND</v>
      </c>
      <c r="M136" s="17" t="s">
        <v>6916</v>
      </c>
      <c r="N136" s="17" t="s">
        <v>1402</v>
      </c>
      <c r="O136" s="17" t="str">
        <f>Lines[[#This Row],[codeNat_debut]]&amp;"_"&amp;Lines[[#This Row],[tension]]</f>
        <v>AUSSO_225kV</v>
      </c>
      <c r="P136" s="17" t="str">
        <f>Lines[[#This Row],[codeNat_fin]]&amp;"_"&amp;Lines[[#This Row],[tension]]</f>
        <v>P.AND_225kV</v>
      </c>
      <c r="Q136" s="17">
        <f>COUNTIF(Lines[[code2_debut]:[code2_fin]],"="&amp;Lines[[#This Row],[code2_debut]])</f>
        <v>1</v>
      </c>
      <c r="R136" s="17">
        <f>COUNTIF(Lines[[code2_debut]:[code2_fin]],"="&amp;Lines[[#This Row],[code2_fin]])</f>
        <v>2</v>
      </c>
      <c r="S136" s="17">
        <f>INDEX(postes_1[x],MATCH(Lines[[#This Row],[codeNat_debut]],postes_1[CODNAT],0))</f>
        <v>991039.42000000202</v>
      </c>
      <c r="T136" s="17">
        <f>INDEX(postes_1[y],MATCH(Lines[[#This Row],[codeNat_debut]],postes_1[CODNAT],0))</f>
        <v>6464412.7999999998</v>
      </c>
      <c r="U136" s="17">
        <f>INDEX(postes_1[x],MATCH(Lines[[#This Row],[codeNat_fin]],postes_1[CODNAT],0))</f>
        <v>981471.89000000095</v>
      </c>
      <c r="V136" s="17">
        <f>INDEX(postes_1[y],MATCH(Lines[[#This Row],[codeNat_fin]],postes_1[CODNAT],0))</f>
        <v>6462767.6500000004</v>
      </c>
      <c r="W136" s="17">
        <f>SQRT((Lines[[#This Row],[x_debut]]-Lines[[#This Row],[x_fin]])^2+(Lines[[#This Row],[y_debut]]-Lines[[#This Row],[y_fin]])^2)</f>
        <v>9707.9425638710254</v>
      </c>
      <c r="X136" s="17">
        <v>10429</v>
      </c>
      <c r="Y136" s="18">
        <v>737</v>
      </c>
      <c r="Z136" s="18">
        <v>820</v>
      </c>
      <c r="AA136" s="18">
        <v>820</v>
      </c>
      <c r="AB136" s="18">
        <v>889</v>
      </c>
      <c r="AC136" s="18">
        <v>1.07</v>
      </c>
      <c r="AD136" s="18">
        <v>4.33</v>
      </c>
      <c r="AE136" s="18">
        <v>15</v>
      </c>
      <c r="AF136" s="19" t="s">
        <v>8819</v>
      </c>
      <c r="AG136" s="21"/>
      <c r="AH136" s="21"/>
    </row>
    <row r="137" spans="1:34">
      <c r="A137" s="16" t="s">
        <v>8914</v>
      </c>
      <c r="B137" s="16" t="s">
        <v>8915</v>
      </c>
      <c r="C137" s="16">
        <f>SEARCH(" _ ",B137)</f>
        <v>21</v>
      </c>
      <c r="D137" s="16" t="str">
        <f>LEFT(B137,14)</f>
        <v>LIT 225kV NO 1</v>
      </c>
      <c r="E137" s="16" t="str">
        <f>RIGHT(LEFT(D137,9),5)</f>
        <v>225kV</v>
      </c>
      <c r="F137" s="16" t="str">
        <f>RIGHT(D137,1)</f>
        <v>1</v>
      </c>
      <c r="G137" s="16" t="str">
        <f>LEFT(RIGHT(B137,LEN(B137)-15),C137-16)</f>
        <v>AUZAT</v>
      </c>
      <c r="H137" s="16" t="str">
        <f>RIGHT(B137,LEN(B137)-C137-2)</f>
        <v>TARASCON</v>
      </c>
      <c r="I137" s="17">
        <f>MATCH(Lines[[#This Row],[début]],postes_1[ADR_SITE],0)</f>
        <v>3942</v>
      </c>
      <c r="J137" s="17">
        <f>MATCH(Lines[[#This Row],[fin]],postes_1[ADR_SITE],0)</f>
        <v>3883</v>
      </c>
      <c r="K137" s="17" t="str">
        <f>INDEX(postes_1[CODNAT],Lines[[#This Row],[rch_debut]])</f>
        <v>AUZAT</v>
      </c>
      <c r="L137" s="17" t="str">
        <f>INDEX(postes_1[CODNAT],Lines[[#This Row],[rch_fin]])</f>
        <v>TARAS</v>
      </c>
      <c r="M137" s="17" t="s">
        <v>125</v>
      </c>
      <c r="N137" s="17" t="s">
        <v>126</v>
      </c>
      <c r="O137" s="17" t="str">
        <f>Lines[[#This Row],[codeNat_debut]]&amp;"_"&amp;Lines[[#This Row],[tension]]</f>
        <v>AUZAT_225kV</v>
      </c>
      <c r="P137" s="17" t="str">
        <f>Lines[[#This Row],[codeNat_fin]]&amp;"_"&amp;Lines[[#This Row],[tension]]</f>
        <v>TARAS_225kV</v>
      </c>
      <c r="Q137" s="17">
        <f>COUNTIF(Lines[[code2_debut]:[code2_fin]],"="&amp;Lines[[#This Row],[code2_debut]])</f>
        <v>1</v>
      </c>
      <c r="R137" s="17">
        <f>COUNTIF(Lines[[code2_debut]:[code2_fin]],"="&amp;Lines[[#This Row],[code2_fin]])</f>
        <v>3</v>
      </c>
      <c r="S137" s="17">
        <f>INDEX(postes_1[x],MATCH(Lines[[#This Row],[codeNat_debut]],postes_1[CODNAT],0))</f>
        <v>575267.57999999798</v>
      </c>
      <c r="T137" s="17">
        <f>INDEX(postes_1[y],MATCH(Lines[[#This Row],[codeNat_debut]],postes_1[CODNAT],0))</f>
        <v>6186034.29</v>
      </c>
      <c r="U137" s="17">
        <f>INDEX(postes_1[x],MATCH(Lines[[#This Row],[codeNat_fin]],postes_1[CODNAT],0))</f>
        <v>585217.39999999898</v>
      </c>
      <c r="V137" s="17">
        <f>INDEX(postes_1[y],MATCH(Lines[[#This Row],[codeNat_fin]],postes_1[CODNAT],0))</f>
        <v>6195682.2800000003</v>
      </c>
      <c r="W137" s="17">
        <f>SQRT((Lines[[#This Row],[x_debut]]-Lines[[#This Row],[x_fin]])^2+(Lines[[#This Row],[y_debut]]-Lines[[#This Row],[y_fin]])^2)</f>
        <v>13859.387759656778</v>
      </c>
      <c r="X137" s="17">
        <v>15767</v>
      </c>
      <c r="Y137" s="18">
        <v>737</v>
      </c>
      <c r="Z137" s="18">
        <v>820</v>
      </c>
      <c r="AA137" s="18">
        <v>820</v>
      </c>
      <c r="AB137" s="18">
        <v>889</v>
      </c>
      <c r="AC137" s="18">
        <v>1.64</v>
      </c>
      <c r="AD137" s="18">
        <v>6.3869999999999996</v>
      </c>
      <c r="AE137" s="18">
        <v>22.245000000000001</v>
      </c>
      <c r="AF137" s="18">
        <v>141.61500000000001</v>
      </c>
      <c r="AG137" s="21"/>
      <c r="AH137" s="21"/>
    </row>
    <row r="138" spans="1:34">
      <c r="A138" s="16" t="s">
        <v>9914</v>
      </c>
      <c r="B138" s="16" t="s">
        <v>9915</v>
      </c>
      <c r="C138" s="16">
        <f>SEARCH(" _ ",B138)</f>
        <v>26</v>
      </c>
      <c r="D138" s="16" t="str">
        <f>LEFT(B138,14)</f>
        <v>LIT 225kV NO 1</v>
      </c>
      <c r="E138" s="16" t="str">
        <f>RIGHT(LEFT(D138,9),5)</f>
        <v>225kV</v>
      </c>
      <c r="F138" s="16" t="str">
        <f>RIGHT(D138,1)</f>
        <v>1</v>
      </c>
      <c r="G138" s="16" t="str">
        <f>LEFT(RIGHT(B138,LEN(B138)-15),C138-16)</f>
        <v>LANNEMEZAN</v>
      </c>
      <c r="H138" s="16" t="str">
        <f>RIGHT(B138,LEN(B138)-C138-2)</f>
        <v>PRAGNERES</v>
      </c>
      <c r="I138" s="17">
        <f>MATCH(Lines[[#This Row],[début]],postes_1[ADR_SITE],0)</f>
        <v>3774</v>
      </c>
      <c r="J138" s="17">
        <f>MATCH(Lines[[#This Row],[fin]],postes_1[ADR_SITE],0)</f>
        <v>4002</v>
      </c>
      <c r="K138" s="17" t="str">
        <f>INDEX(postes_1[CODNAT],Lines[[#This Row],[rch_debut]])</f>
        <v>LANN7</v>
      </c>
      <c r="L138" s="17" t="str">
        <f>INDEX(postes_1[CODNAT],Lines[[#This Row],[rch_fin]])</f>
        <v>PRAG5</v>
      </c>
      <c r="M138" s="17" t="s">
        <v>2301</v>
      </c>
      <c r="N138" s="17" t="s">
        <v>7883</v>
      </c>
      <c r="O138" s="17" t="str">
        <f>Lines[[#This Row],[codeNat_debut]]&amp;"_"&amp;Lines[[#This Row],[tension]]</f>
        <v>LANNE_225kV</v>
      </c>
      <c r="P138" s="17" t="str">
        <f>Lines[[#This Row],[codeNat_fin]]&amp;"_"&amp;Lines[[#This Row],[tension]]</f>
        <v>PRAG5_225kV</v>
      </c>
      <c r="Q138" s="17">
        <f>COUNTIF(Lines[[code2_debut]:[code2_fin]],"="&amp;Lines[[#This Row],[code2_debut]])</f>
        <v>5</v>
      </c>
      <c r="R138" s="17">
        <f>COUNTIF(Lines[[code2_debut]:[code2_fin]],"="&amp;Lines[[#This Row],[code2_fin]])</f>
        <v>2</v>
      </c>
      <c r="S138" s="17">
        <f>INDEX(postes_1[x],MATCH(Lines[[#This Row],[codeNat_debut]],postes_1[CODNAT],0))</f>
        <v>487277.93999999802</v>
      </c>
      <c r="T138" s="17">
        <f>INDEX(postes_1[y],MATCH(Lines[[#This Row],[codeNat_debut]],postes_1[CODNAT],0))</f>
        <v>6227113.7699999996</v>
      </c>
      <c r="U138" s="17">
        <f>INDEX(postes_1[x],MATCH(Lines[[#This Row],[codeNat_fin]],postes_1[CODNAT],0))</f>
        <v>456271.52000000299</v>
      </c>
      <c r="V138" s="17">
        <f>INDEX(postes_1[y],MATCH(Lines[[#This Row],[codeNat_fin]],postes_1[CODNAT],0))</f>
        <v>6196243.7599999998</v>
      </c>
      <c r="W138" s="17">
        <f>SQRT((Lines[[#This Row],[x_debut]]-Lines[[#This Row],[x_fin]])^2+(Lines[[#This Row],[y_debut]]-Lines[[#This Row],[y_fin]])^2)</f>
        <v>43753.349570246377</v>
      </c>
      <c r="X138" s="17">
        <v>62874</v>
      </c>
      <c r="Y138" s="18">
        <v>737</v>
      </c>
      <c r="Z138" s="18">
        <v>820</v>
      </c>
      <c r="AA138" s="18">
        <v>820</v>
      </c>
      <c r="AB138" s="18">
        <v>889</v>
      </c>
      <c r="AC138" s="18">
        <v>5.673</v>
      </c>
      <c r="AD138" s="18">
        <v>25.457000000000001</v>
      </c>
      <c r="AE138" s="18">
        <v>88.754000000000005</v>
      </c>
      <c r="AF138" s="18">
        <v>565.02599999999995</v>
      </c>
      <c r="AG138" s="21"/>
      <c r="AH138" s="21"/>
    </row>
    <row r="139" spans="1:34">
      <c r="A139" s="16" t="s">
        <v>8891</v>
      </c>
      <c r="B139" s="16" t="s">
        <v>10364</v>
      </c>
      <c r="C139" s="16">
        <f>SEARCH(" _ ",B139)</f>
        <v>23</v>
      </c>
      <c r="D139" s="16" t="str">
        <f>LEFT(B139,14)</f>
        <v>LIT 225kV NO 1</v>
      </c>
      <c r="E139" s="16" t="str">
        <f>RIGHT(LEFT(D139,9),5)</f>
        <v>225kV</v>
      </c>
      <c r="F139" s="16" t="str">
        <f>RIGHT(D139,1)</f>
        <v>1</v>
      </c>
      <c r="G139" s="16" t="str">
        <f>LEFT(RIGHT(B139,LEN(B139)-15),C139-16)</f>
        <v>ARRIGHI</v>
      </c>
      <c r="H139" s="16" t="str">
        <f>RIGHT(B139,LEN(B139)-C139-2)</f>
        <v>VILLENEUVE-ST-GEORGES</v>
      </c>
      <c r="I139" s="17">
        <f>MATCH(Lines[[#This Row],[début]],postes_1[ADR_SITE],0)</f>
        <v>302</v>
      </c>
      <c r="J139" s="17">
        <f>MATCH(Lines[[#This Row],[fin]],postes_1[ADR_SITE],0)</f>
        <v>290</v>
      </c>
      <c r="K139" s="17" t="str">
        <f>INDEX(postes_1[CODNAT],Lines[[#This Row],[rch_debut]])</f>
        <v>ARRIG</v>
      </c>
      <c r="L139" s="17" t="str">
        <f>INDEX(postes_1[CODNAT],Lines[[#This Row],[rch_fin]])</f>
        <v>V.GEO</v>
      </c>
      <c r="M139" s="17" t="s">
        <v>3339</v>
      </c>
      <c r="N139" s="17" t="s">
        <v>5997</v>
      </c>
      <c r="O139" s="17" t="str">
        <f>Lines[[#This Row],[codeNat_debut]]&amp;"_"&amp;Lines[[#This Row],[tension]]</f>
        <v>ARRIG_225kV</v>
      </c>
      <c r="P139" s="17" t="str">
        <f>Lines[[#This Row],[codeNat_fin]]&amp;"_"&amp;Lines[[#This Row],[tension]]</f>
        <v>V.GEO_225kV</v>
      </c>
      <c r="Q139" s="17">
        <f>COUNTIF(Lines[[code2_debut]:[code2_fin]],"="&amp;Lines[[#This Row],[code2_debut]])</f>
        <v>5</v>
      </c>
      <c r="R139" s="17">
        <f>COUNTIF(Lines[[code2_debut]:[code2_fin]],"="&amp;Lines[[#This Row],[code2_fin]])</f>
        <v>2</v>
      </c>
      <c r="S139" s="17">
        <f>INDEX(postes_1[x],MATCH(Lines[[#This Row],[codeNat_debut]],postes_1[CODNAT],0))</f>
        <v>656661.42000000202</v>
      </c>
      <c r="T139" s="17">
        <f>INDEX(postes_1[y],MATCH(Lines[[#This Row],[codeNat_debut]],postes_1[CODNAT],0))</f>
        <v>6853986.4900000002</v>
      </c>
      <c r="U139" s="17">
        <f>INDEX(postes_1[x],MATCH(Lines[[#This Row],[codeNat_fin]],postes_1[CODNAT],0))</f>
        <v>659328.74000000197</v>
      </c>
      <c r="V139" s="17">
        <f>INDEX(postes_1[y],MATCH(Lines[[#This Row],[codeNat_fin]],postes_1[CODNAT],0))</f>
        <v>6850460.5899999999</v>
      </c>
      <c r="W139" s="17">
        <f>SQRT((Lines[[#This Row],[x_debut]]-Lines[[#This Row],[x_fin]])^2+(Lines[[#This Row],[y_debut]]-Lines[[#This Row],[y_fin]])^2)</f>
        <v>4421.1499400498005</v>
      </c>
      <c r="X139" s="17">
        <v>6719</v>
      </c>
      <c r="Y139" s="18">
        <v>750</v>
      </c>
      <c r="Z139" s="18">
        <v>750</v>
      </c>
      <c r="AA139" s="18">
        <v>830</v>
      </c>
      <c r="AB139" s="18">
        <v>830</v>
      </c>
      <c r="AC139" s="18">
        <v>0.42</v>
      </c>
      <c r="AD139" s="18">
        <v>2.62</v>
      </c>
      <c r="AE139" s="18">
        <v>20.309999999999999</v>
      </c>
      <c r="AF139" s="19" t="s">
        <v>8819</v>
      </c>
      <c r="AG139" s="21"/>
      <c r="AH139" s="21"/>
    </row>
    <row r="140" spans="1:34">
      <c r="A140" s="16" t="s">
        <v>10289</v>
      </c>
      <c r="B140" s="16" t="s">
        <v>10290</v>
      </c>
      <c r="C140" s="16">
        <f>SEARCH(" _ ",B140)</f>
        <v>23</v>
      </c>
      <c r="D140" s="16" t="str">
        <f>LEFT(B140,14)</f>
        <v>LIT 225kV N0 1</v>
      </c>
      <c r="E140" s="16" t="str">
        <f>RIGHT(LEFT(D140,9),5)</f>
        <v>225kV</v>
      </c>
      <c r="F140" s="16" t="str">
        <f>RIGHT(D140,1)</f>
        <v>1</v>
      </c>
      <c r="G140" s="16" t="str">
        <f>LEFT(RIGHT(B140,LEN(B140)-15),C140-16)</f>
        <v>SAUSSET</v>
      </c>
      <c r="H140" s="16" t="str">
        <f>RIGHT(B140,LEN(B140)-C140-2)</f>
        <v>VILLEVAUDE</v>
      </c>
      <c r="I140" s="17">
        <f>MATCH(Lines[[#This Row],[début]],postes_1[ADR_SITE],0)</f>
        <v>544</v>
      </c>
      <c r="J140" s="17">
        <f>MATCH(Lines[[#This Row],[fin]],postes_1[ADR_SITE],0)</f>
        <v>521</v>
      </c>
      <c r="K140" s="17" t="str">
        <f>INDEX(postes_1[CODNAT],Lines[[#This Row],[rch_debut]])</f>
        <v>SAUS5</v>
      </c>
      <c r="L140" s="17" t="str">
        <f>INDEX(postes_1[CODNAT],Lines[[#This Row],[rch_fin]])</f>
        <v>VLEVA</v>
      </c>
      <c r="M140" s="17" t="s">
        <v>6969</v>
      </c>
      <c r="N140" s="17" t="s">
        <v>3312</v>
      </c>
      <c r="O140" s="17" t="str">
        <f>Lines[[#This Row],[codeNat_debut]]&amp;"_"&amp;Lines[[#This Row],[tension]]</f>
        <v>SAUS5_225kV</v>
      </c>
      <c r="P140" s="17" t="str">
        <f>Lines[[#This Row],[codeNat_fin]]&amp;"_"&amp;Lines[[#This Row],[tension]]</f>
        <v>VLEVA_225kV</v>
      </c>
      <c r="Q140" s="17">
        <f>COUNTIF(Lines[[code2_debut]:[code2_fin]],"="&amp;Lines[[#This Row],[code2_debut]])</f>
        <v>3</v>
      </c>
      <c r="R140" s="17">
        <f>COUNTIF(Lines[[code2_debut]:[code2_fin]],"="&amp;Lines[[#This Row],[code2_fin]])</f>
        <v>4</v>
      </c>
      <c r="S140" s="17">
        <f>INDEX(postes_1[x],MATCH(Lines[[#This Row],[codeNat_debut]],postes_1[CODNAT],0))</f>
        <v>668825.85000000102</v>
      </c>
      <c r="T140" s="17">
        <f>INDEX(postes_1[y],MATCH(Lines[[#This Row],[codeNat_debut]],postes_1[CODNAT],0))</f>
        <v>6875037.3700000001</v>
      </c>
      <c r="U140" s="17">
        <f>INDEX(postes_1[x],MATCH(Lines[[#This Row],[codeNat_fin]],postes_1[CODNAT],0))</f>
        <v>675266.82</v>
      </c>
      <c r="V140" s="17">
        <f>INDEX(postes_1[y],MATCH(Lines[[#This Row],[codeNat_fin]],postes_1[CODNAT],0))</f>
        <v>6867147.4199999999</v>
      </c>
      <c r="W140" s="17">
        <f>SQRT((Lines[[#This Row],[x_debut]]-Lines[[#This Row],[x_fin]])^2+(Lines[[#This Row],[y_debut]]-Lines[[#This Row],[y_fin]])^2)</f>
        <v>10185.156137408454</v>
      </c>
      <c r="X140" s="17">
        <v>11001</v>
      </c>
      <c r="Y140" s="18">
        <v>750</v>
      </c>
      <c r="Z140" s="18">
        <v>850</v>
      </c>
      <c r="AA140" s="18">
        <v>850</v>
      </c>
      <c r="AB140" s="18">
        <v>895</v>
      </c>
      <c r="AC140" s="18">
        <v>0.98499999999999999</v>
      </c>
      <c r="AD140" s="18">
        <v>4.45</v>
      </c>
      <c r="AE140" s="18">
        <v>15.531000000000001</v>
      </c>
      <c r="AF140" s="18">
        <v>98.876000000000005</v>
      </c>
      <c r="AG140" s="21"/>
      <c r="AH140" s="21"/>
    </row>
    <row r="141" spans="1:34">
      <c r="A141" s="16" t="s">
        <v>9499</v>
      </c>
      <c r="B141" s="16" t="s">
        <v>9500</v>
      </c>
      <c r="C141" s="16">
        <f>SEARCH(" _ ",B141)</f>
        <v>25</v>
      </c>
      <c r="D141" s="16" t="str">
        <f>LEFT(B141,14)</f>
        <v>LIT 225kV NO 1</v>
      </c>
      <c r="E141" s="16" t="str">
        <f>RIGHT(LEFT(D141,9),5)</f>
        <v>225kV</v>
      </c>
      <c r="F141" s="16" t="str">
        <f>RIGHT(D141,1)</f>
        <v>1</v>
      </c>
      <c r="G141" s="16" t="str">
        <f>LEFT(RIGHT(B141,LEN(B141)-15),C141-16)</f>
        <v>CHAMPVANS</v>
      </c>
      <c r="H141" s="16" t="str">
        <f>RIGHT(B141,LEN(B141)-C141-2)</f>
        <v>PYMONT</v>
      </c>
      <c r="I141" s="17">
        <f>MATCH(Lines[[#This Row],[début]],postes_1[ADR_SITE],0)</f>
        <v>1611</v>
      </c>
      <c r="J141" s="17">
        <f>MATCH(Lines[[#This Row],[fin]],postes_1[ADR_SITE],0)</f>
        <v>1882</v>
      </c>
      <c r="K141" s="17" t="str">
        <f>INDEX(postes_1[CODNAT],Lines[[#This Row],[rch_debut]])</f>
        <v>CPVAN</v>
      </c>
      <c r="L141" s="17" t="str">
        <f>INDEX(postes_1[CODNAT],Lines[[#This Row],[rch_fin]])</f>
        <v>PYMON</v>
      </c>
      <c r="M141" s="17" t="s">
        <v>1393</v>
      </c>
      <c r="N141" s="17" t="s">
        <v>4658</v>
      </c>
      <c r="O141" s="17" t="str">
        <f>Lines[[#This Row],[codeNat_debut]]&amp;"_"&amp;Lines[[#This Row],[tension]]</f>
        <v>CPVAN_225kV</v>
      </c>
      <c r="P141" s="17" t="str">
        <f>Lines[[#This Row],[codeNat_fin]]&amp;"_"&amp;Lines[[#This Row],[tension]]</f>
        <v>PYMON_225kV</v>
      </c>
      <c r="Q141" s="17">
        <f>COUNTIF(Lines[[code2_debut]:[code2_fin]],"="&amp;Lines[[#This Row],[code2_debut]])</f>
        <v>3</v>
      </c>
      <c r="R141" s="17">
        <f>COUNTIF(Lines[[code2_debut]:[code2_fin]],"="&amp;Lines[[#This Row],[code2_fin]])</f>
        <v>2</v>
      </c>
      <c r="S141" s="17">
        <f>INDEX(postes_1[x],MATCH(Lines[[#This Row],[codeNat_debut]],postes_1[CODNAT],0))</f>
        <v>885400.93</v>
      </c>
      <c r="T141" s="17">
        <f>INDEX(postes_1[y],MATCH(Lines[[#This Row],[codeNat_debut]],postes_1[CODNAT],0))</f>
        <v>6669331.8799999999</v>
      </c>
      <c r="U141" s="17">
        <f>INDEX(postes_1[x],MATCH(Lines[[#This Row],[codeNat_fin]],postes_1[CODNAT],0))</f>
        <v>895630.25</v>
      </c>
      <c r="V141" s="17">
        <f>INDEX(postes_1[y],MATCH(Lines[[#This Row],[codeNat_fin]],postes_1[CODNAT],0))</f>
        <v>6624304.6900000004</v>
      </c>
      <c r="W141" s="17">
        <f>SQRT((Lines[[#This Row],[x_debut]]-Lines[[#This Row],[x_fin]])^2+(Lines[[#This Row],[y_debut]]-Lines[[#This Row],[y_fin]])^2)</f>
        <v>46174.52573615079</v>
      </c>
      <c r="X141" s="17">
        <v>48515</v>
      </c>
      <c r="Y141" s="18">
        <v>751</v>
      </c>
      <c r="Z141" s="18">
        <v>923</v>
      </c>
      <c r="AA141" s="18">
        <v>923</v>
      </c>
      <c r="AB141" s="18">
        <v>1056</v>
      </c>
      <c r="AC141" s="18">
        <v>2.7669999999999999</v>
      </c>
      <c r="AD141" s="18">
        <v>19.099</v>
      </c>
      <c r="AE141" s="18">
        <v>70.438999999999993</v>
      </c>
      <c r="AF141" s="18">
        <v>448.42599999999999</v>
      </c>
      <c r="AG141" s="21"/>
      <c r="AH141" s="21"/>
    </row>
    <row r="142" spans="1:34">
      <c r="A142" s="16" t="s">
        <v>8867</v>
      </c>
      <c r="B142" s="16" t="s">
        <v>8868</v>
      </c>
      <c r="C142" s="16">
        <f>SEARCH(" _ ",B142)</f>
        <v>25</v>
      </c>
      <c r="D142" s="16" t="str">
        <f>LEFT(B142,14)</f>
        <v>LIT 225kV NO 1</v>
      </c>
      <c r="E142" s="16" t="str">
        <f>RIGHT(LEFT(D142,9),5)</f>
        <v>225kV</v>
      </c>
      <c r="F142" s="16" t="str">
        <f>RIGHT(D142,1)</f>
        <v>1</v>
      </c>
      <c r="G142" s="16" t="str">
        <f>LEFT(RIGHT(B142,LEN(B142)-15),C142-16)</f>
        <v>ARGOEUVES</v>
      </c>
      <c r="H142" s="16" t="str">
        <f>RIGHT(B142,LEN(B142)-C142-2)</f>
        <v>BEAUCHAMPS</v>
      </c>
      <c r="I142" s="17">
        <f>MATCH(Lines[[#This Row],[début]],postes_1[ADR_SITE],0)</f>
        <v>1174</v>
      </c>
      <c r="J142" s="17">
        <f>MATCH(Lines[[#This Row],[fin]],postes_1[ADR_SITE],0)</f>
        <v>1222</v>
      </c>
      <c r="K142" s="17" t="str">
        <f>INDEX(postes_1[CODNAT],Lines[[#This Row],[rch_debut]])</f>
        <v>ARGOE</v>
      </c>
      <c r="L142" s="17" t="str">
        <f>INDEX(postes_1[CODNAT],Lines[[#This Row],[rch_fin]])</f>
        <v>BXCH5</v>
      </c>
      <c r="M142" s="17" t="s">
        <v>5554</v>
      </c>
      <c r="N142" s="17" t="s">
        <v>629</v>
      </c>
      <c r="O142" s="17" t="str">
        <f>Lines[[#This Row],[codeNat_debut]]&amp;"_"&amp;Lines[[#This Row],[tension]]</f>
        <v>ARGOE_225kV</v>
      </c>
      <c r="P142" s="17" t="str">
        <f>Lines[[#This Row],[codeNat_fin]]&amp;"_"&amp;Lines[[#This Row],[tension]]</f>
        <v>BXCH5_225kV</v>
      </c>
      <c r="Q142" s="17">
        <f>COUNTIF(Lines[[code2_debut]:[code2_fin]],"="&amp;Lines[[#This Row],[code2_debut]])</f>
        <v>3</v>
      </c>
      <c r="R142" s="17">
        <f>COUNTIF(Lines[[code2_debut]:[code2_fin]],"="&amp;Lines[[#This Row],[code2_fin]])</f>
        <v>1</v>
      </c>
      <c r="S142" s="17">
        <f>INDEX(postes_1[x],MATCH(Lines[[#This Row],[codeNat_debut]],postes_1[CODNAT],0))</f>
        <v>646137.36999999697</v>
      </c>
      <c r="T142" s="17">
        <f>INDEX(postes_1[y],MATCH(Lines[[#This Row],[codeNat_debut]],postes_1[CODNAT],0))</f>
        <v>6982613.2699999996</v>
      </c>
      <c r="U142" s="17">
        <f>INDEX(postes_1[x],MATCH(Lines[[#This Row],[codeNat_fin]],postes_1[CODNAT],0))</f>
        <v>594161.52000000305</v>
      </c>
      <c r="V142" s="17">
        <f>INDEX(postes_1[y],MATCH(Lines[[#This Row],[codeNat_fin]],postes_1[CODNAT],0))</f>
        <v>6990820.25</v>
      </c>
      <c r="W142" s="17">
        <f>SQRT((Lines[[#This Row],[x_debut]]-Lines[[#This Row],[x_fin]])^2+(Lines[[#This Row],[y_debut]]-Lines[[#This Row],[y_fin]])^2)</f>
        <v>52619.801443394637</v>
      </c>
      <c r="X142" s="17">
        <v>54086</v>
      </c>
      <c r="Y142" s="18">
        <v>753</v>
      </c>
      <c r="Z142" s="18">
        <v>925</v>
      </c>
      <c r="AA142" s="18">
        <v>925</v>
      </c>
      <c r="AB142" s="18">
        <v>1075</v>
      </c>
      <c r="AC142" s="18">
        <v>3.214</v>
      </c>
      <c r="AD142" s="18">
        <v>21.635999999999999</v>
      </c>
      <c r="AE142" s="18">
        <v>77.542000000000002</v>
      </c>
      <c r="AF142" s="18">
        <v>493.64800000000002</v>
      </c>
      <c r="AG142" s="21"/>
      <c r="AH142" s="21"/>
    </row>
    <row r="143" spans="1:34">
      <c r="A143" s="16" t="s">
        <v>10186</v>
      </c>
      <c r="B143" s="16" t="s">
        <v>10439</v>
      </c>
      <c r="C143" s="16">
        <f>SEARCH(" _ ",B143)</f>
        <v>31</v>
      </c>
      <c r="D143" s="16" t="str">
        <f>LEFT(B143,14)</f>
        <v>LIT 225kV N0 3</v>
      </c>
      <c r="E143" s="16" t="str">
        <f>RIGHT(LEFT(D143,9),5)</f>
        <v>225kV</v>
      </c>
      <c r="F143" s="16" t="str">
        <f>RIGHT(D143,1)</f>
        <v>3</v>
      </c>
      <c r="G143" s="16" t="str">
        <f>LEFT(RIGHT(B143,LEN(B143)-15),C143-16)</f>
        <v>PORTET-ST-SIMON</v>
      </c>
      <c r="H143" s="16" t="str">
        <f>RIGHT(B143,LEN(B143)-C143-2)</f>
        <v>VERFEIL</v>
      </c>
      <c r="I143" s="17">
        <f>MATCH(Lines[[#This Row],[début]],postes_1[ADR_SITE],0)</f>
        <v>3509</v>
      </c>
      <c r="J143" s="17">
        <f>MATCH(Lines[[#This Row],[fin]],postes_1[ADR_SITE],0)</f>
        <v>3423</v>
      </c>
      <c r="K143" s="17" t="str">
        <f>INDEX(postes_1[CODNAT],Lines[[#This Row],[rch_debut]])</f>
        <v>P.SIM</v>
      </c>
      <c r="L143" s="17" t="str">
        <f>INDEX(postes_1[CODNAT],Lines[[#This Row],[rch_fin]])</f>
        <v>VERFE</v>
      </c>
      <c r="M143" s="17" t="s">
        <v>2586</v>
      </c>
      <c r="N143" s="17" t="s">
        <v>1451</v>
      </c>
      <c r="O143" s="17" t="str">
        <f>Lines[[#This Row],[codeNat_debut]]&amp;"_"&amp;Lines[[#This Row],[tension]]</f>
        <v>P.SIM_225kV</v>
      </c>
      <c r="P143" s="17" t="str">
        <f>Lines[[#This Row],[codeNat_fin]]&amp;"_"&amp;Lines[[#This Row],[tension]]</f>
        <v>VERFE_225kV</v>
      </c>
      <c r="Q143" s="17">
        <f>COUNTIF(Lines[[code2_debut]:[code2_fin]],"="&amp;Lines[[#This Row],[code2_debut]])</f>
        <v>6</v>
      </c>
      <c r="R143" s="17">
        <f>COUNTIF(Lines[[code2_debut]:[code2_fin]],"="&amp;Lines[[#This Row],[code2_fin]])</f>
        <v>7</v>
      </c>
      <c r="S143" s="17">
        <f>INDEX(postes_1[x],MATCH(Lines[[#This Row],[codeNat_debut]],postes_1[CODNAT],0))</f>
        <v>569561.90999999596</v>
      </c>
      <c r="T143" s="17">
        <f>INDEX(postes_1[y],MATCH(Lines[[#This Row],[codeNat_debut]],postes_1[CODNAT],0))</f>
        <v>6271236.9000000004</v>
      </c>
      <c r="U143" s="17">
        <f>INDEX(postes_1[x],MATCH(Lines[[#This Row],[codeNat_fin]],postes_1[CODNAT],0))</f>
        <v>592807.53999999899</v>
      </c>
      <c r="V143" s="17">
        <f>INDEX(postes_1[y],MATCH(Lines[[#This Row],[codeNat_fin]],postes_1[CODNAT],0))</f>
        <v>6282056.5599999996</v>
      </c>
      <c r="W143" s="17">
        <f>SQRT((Lines[[#This Row],[x_debut]]-Lines[[#This Row],[x_fin]])^2+(Lines[[#This Row],[y_debut]]-Lines[[#This Row],[y_fin]])^2)</f>
        <v>25640.287763841963</v>
      </c>
      <c r="X143" s="17">
        <v>30788</v>
      </c>
      <c r="Y143" s="18">
        <v>756</v>
      </c>
      <c r="Z143" s="18">
        <v>858</v>
      </c>
      <c r="AA143" s="18">
        <v>858</v>
      </c>
      <c r="AB143" s="18">
        <v>921</v>
      </c>
      <c r="AC143" s="18">
        <v>2.379</v>
      </c>
      <c r="AD143" s="18">
        <v>12.608000000000001</v>
      </c>
      <c r="AE143" s="18">
        <v>43.095999999999997</v>
      </c>
      <c r="AF143" s="18">
        <v>274.35899999999998</v>
      </c>
      <c r="AG143" s="21"/>
      <c r="AH143" s="21"/>
    </row>
    <row r="144" spans="1:34">
      <c r="A144" s="16" t="s">
        <v>10004</v>
      </c>
      <c r="B144" s="16" t="s">
        <v>10427</v>
      </c>
      <c r="C144" s="16">
        <f>SEARCH(" _ ",B144)</f>
        <v>27</v>
      </c>
      <c r="D144" s="16" t="str">
        <f>LEFT(B144,14)</f>
        <v>LIT 225kV NO 1</v>
      </c>
      <c r="E144" s="16" t="str">
        <f>RIGHT(LEFT(D144,9),5)</f>
        <v>225kV</v>
      </c>
      <c r="F144" s="16" t="str">
        <f>RIGHT(D144,1)</f>
        <v>1</v>
      </c>
      <c r="G144" s="16" t="str">
        <f>LEFT(RIGHT(B144,LEN(B144)-15),C144-16)</f>
        <v>MANOIR (LE)</v>
      </c>
      <c r="H144" s="16" t="str">
        <f>RIGHT(B144,LEN(B144)-C144-2)</f>
        <v>ST-PIERRE-DE-BAILLEUL</v>
      </c>
      <c r="I144" s="17">
        <f>MATCH(Lines[[#This Row],[début]],postes_1[ADR_SITE],0)</f>
        <v>707</v>
      </c>
      <c r="J144" s="17">
        <f>MATCH(Lines[[#This Row],[fin]],postes_1[ADR_SITE],0)</f>
        <v>584</v>
      </c>
      <c r="K144" s="17" t="str">
        <f>INDEX(postes_1[CODNAT],Lines[[#This Row],[rch_debut]])</f>
        <v>MANOI</v>
      </c>
      <c r="L144" s="17" t="str">
        <f>INDEX(postes_1[CODNAT],Lines[[#This Row],[rch_fin]])</f>
        <v>SSBAI</v>
      </c>
      <c r="M144" s="17" t="s">
        <v>7390</v>
      </c>
      <c r="N144" s="17" t="s">
        <v>588</v>
      </c>
      <c r="O144" s="17" t="str">
        <f>Lines[[#This Row],[codeNat_debut]]&amp;"_"&amp;Lines[[#This Row],[tension]]</f>
        <v>MANOI_225kV</v>
      </c>
      <c r="P144" s="17" t="str">
        <f>Lines[[#This Row],[codeNat_fin]]&amp;"_"&amp;Lines[[#This Row],[tension]]</f>
        <v>SSBAI_225kV</v>
      </c>
      <c r="Q144" s="17">
        <f>COUNTIF(Lines[[code2_debut]:[code2_fin]],"="&amp;Lines[[#This Row],[code2_debut]])</f>
        <v>2</v>
      </c>
      <c r="R144" s="17">
        <f>COUNTIF(Lines[[code2_debut]:[code2_fin]],"="&amp;Lines[[#This Row],[code2_fin]])</f>
        <v>2</v>
      </c>
      <c r="S144" s="17">
        <f>INDEX(postes_1[x],MATCH(Lines[[#This Row],[codeNat_debut]],postes_1[CODNAT],0))</f>
        <v>570458.5</v>
      </c>
      <c r="T144" s="17">
        <f>INDEX(postes_1[y],MATCH(Lines[[#This Row],[codeNat_debut]],postes_1[CODNAT],0))</f>
        <v>6914548.4100000001</v>
      </c>
      <c r="U144" s="17">
        <f>INDEX(postes_1[x],MATCH(Lines[[#This Row],[codeNat_fin]],postes_1[CODNAT],0))</f>
        <v>581188.93000000005</v>
      </c>
      <c r="V144" s="17">
        <f>INDEX(postes_1[y],MATCH(Lines[[#This Row],[codeNat_fin]],postes_1[CODNAT],0))</f>
        <v>6893147</v>
      </c>
      <c r="W144" s="17">
        <f>SQRT((Lines[[#This Row],[x_debut]]-Lines[[#This Row],[x_fin]])^2+(Lines[[#This Row],[y_debut]]-Lines[[#This Row],[y_fin]])^2)</f>
        <v>23940.811973970463</v>
      </c>
      <c r="X144" s="17">
        <v>41848</v>
      </c>
      <c r="Y144" s="18">
        <v>757</v>
      </c>
      <c r="Z144" s="18">
        <v>946</v>
      </c>
      <c r="AA144" s="18">
        <v>946</v>
      </c>
      <c r="AB144" s="18">
        <v>1075</v>
      </c>
      <c r="AC144" s="18">
        <v>2.544</v>
      </c>
      <c r="AD144" s="18">
        <v>16.971</v>
      </c>
      <c r="AE144" s="18">
        <v>59.613</v>
      </c>
      <c r="AF144" s="18">
        <v>379.50700000000001</v>
      </c>
      <c r="AG144" s="21"/>
      <c r="AH144" s="21"/>
    </row>
    <row r="145" spans="1:34">
      <c r="A145" s="16" t="s">
        <v>10266</v>
      </c>
      <c r="B145" s="16" t="s">
        <v>10267</v>
      </c>
      <c r="C145" s="16">
        <f>SEARCH(" _ ",B145)</f>
        <v>28</v>
      </c>
      <c r="D145" s="16" t="str">
        <f>LEFT(B145,14)</f>
        <v>LIT 225kV NO 1</v>
      </c>
      <c r="E145" s="16" t="str">
        <f>RIGHT(LEFT(D145,9),5)</f>
        <v>225kV</v>
      </c>
      <c r="F145" s="16" t="str">
        <f>RIGHT(D145,1)</f>
        <v>1</v>
      </c>
      <c r="G145" s="16" t="str">
        <f>LEFT(RIGHT(B145,LEN(B145)-15),C145-16)</f>
        <v>ROUGEMONTIER</v>
      </c>
      <c r="H145" s="16" t="str">
        <f>RIGHT(B145,LEN(B145)-C145-2)</f>
        <v>YAINVILLE</v>
      </c>
      <c r="I145" s="17">
        <f>MATCH(Lines[[#This Row],[début]],postes_1[ADR_SITE],0)</f>
        <v>815</v>
      </c>
      <c r="J145" s="17">
        <f>MATCH(Lines[[#This Row],[fin]],postes_1[ADR_SITE],0)</f>
        <v>882</v>
      </c>
      <c r="K145" s="17" t="str">
        <f>INDEX(postes_1[CODNAT],Lines[[#This Row],[rch_debut]])</f>
        <v>ROUGE</v>
      </c>
      <c r="L145" s="17" t="str">
        <f>INDEX(postes_1[CODNAT],Lines[[#This Row],[rch_fin]])</f>
        <v>YAINV</v>
      </c>
      <c r="M145" s="17" t="s">
        <v>2931</v>
      </c>
      <c r="N145" s="17" t="s">
        <v>1136</v>
      </c>
      <c r="O145" s="17" t="str">
        <f>Lines[[#This Row],[codeNat_debut]]&amp;"_"&amp;Lines[[#This Row],[tension]]</f>
        <v>ROUGE_225kV</v>
      </c>
      <c r="P145" s="17" t="str">
        <f>Lines[[#This Row],[codeNat_fin]]&amp;"_"&amp;Lines[[#This Row],[tension]]</f>
        <v>YAINV_225kV</v>
      </c>
      <c r="Q145" s="17">
        <f>COUNTIF(Lines[[code2_debut]:[code2_fin]],"="&amp;Lines[[#This Row],[code2_debut]])</f>
        <v>6</v>
      </c>
      <c r="R145" s="17">
        <f>COUNTIF(Lines[[code2_debut]:[code2_fin]],"="&amp;Lines[[#This Row],[code2_fin]])</f>
        <v>3</v>
      </c>
      <c r="S145" s="17">
        <f>INDEX(postes_1[x],MATCH(Lines[[#This Row],[codeNat_debut]],postes_1[CODNAT],0))</f>
        <v>535293.77000000305</v>
      </c>
      <c r="T145" s="17">
        <f>INDEX(postes_1[y],MATCH(Lines[[#This Row],[codeNat_debut]],postes_1[CODNAT],0))</f>
        <v>6918286.96</v>
      </c>
      <c r="U145" s="17">
        <f>INDEX(postes_1[x],MATCH(Lines[[#This Row],[codeNat_fin]],postes_1[CODNAT],0))</f>
        <v>542093.28000000096</v>
      </c>
      <c r="V145" s="17">
        <f>INDEX(postes_1[y],MATCH(Lines[[#This Row],[codeNat_fin]],postes_1[CODNAT],0))</f>
        <v>6931071.0800000001</v>
      </c>
      <c r="W145" s="17">
        <f>SQRT((Lines[[#This Row],[x_debut]]-Lines[[#This Row],[x_fin]])^2+(Lines[[#This Row],[y_debut]]-Lines[[#This Row],[y_fin]])^2)</f>
        <v>14479.884682361062</v>
      </c>
      <c r="X145" s="17">
        <v>26893</v>
      </c>
      <c r="Y145" s="18">
        <v>757</v>
      </c>
      <c r="Z145" s="18">
        <v>946</v>
      </c>
      <c r="AA145" s="18">
        <v>946</v>
      </c>
      <c r="AB145" s="18">
        <v>1075</v>
      </c>
      <c r="AC145" s="18">
        <v>1.6180000000000001</v>
      </c>
      <c r="AD145" s="18">
        <v>10.872</v>
      </c>
      <c r="AE145" s="18">
        <v>38.314</v>
      </c>
      <c r="AF145" s="18">
        <v>243.916</v>
      </c>
      <c r="AG145" s="21"/>
      <c r="AH145" s="21"/>
    </row>
    <row r="146" spans="1:34">
      <c r="A146" s="16" t="s">
        <v>10283</v>
      </c>
      <c r="B146" s="16" t="s">
        <v>10284</v>
      </c>
      <c r="C146" s="16">
        <f>SEARCH(" _ ",B146)</f>
        <v>27</v>
      </c>
      <c r="D146" s="16" t="str">
        <f>LEFT(B146,14)</f>
        <v>LIT 225kV NO 1</v>
      </c>
      <c r="E146" s="16" t="str">
        <f>RIGHT(LEFT(D146,9),5)</f>
        <v>225kV</v>
      </c>
      <c r="F146" s="16" t="str">
        <f>RIGHT(D146,1)</f>
        <v>1</v>
      </c>
      <c r="G146" s="16" t="str">
        <f>LEFT(RIGHT(B146,LEN(B146)-15),C146-16)</f>
        <v>SAINNEVILLE</v>
      </c>
      <c r="H146" s="16" t="str">
        <f>RIGHT(B146,LEN(B146)-C146-2)</f>
        <v>YAINVILLE</v>
      </c>
      <c r="I146" s="17">
        <f>MATCH(Lines[[#This Row],[début]],postes_1[ADR_SITE],0)</f>
        <v>1049</v>
      </c>
      <c r="J146" s="17">
        <f>MATCH(Lines[[#This Row],[fin]],postes_1[ADR_SITE],0)</f>
        <v>882</v>
      </c>
      <c r="K146" s="17" t="str">
        <f>INDEX(postes_1[CODNAT],Lines[[#This Row],[rch_debut]])</f>
        <v>SAINN</v>
      </c>
      <c r="L146" s="17" t="str">
        <f>INDEX(postes_1[CODNAT],Lines[[#This Row],[rch_fin]])</f>
        <v>YAINV</v>
      </c>
      <c r="M146" s="17" t="s">
        <v>1453</v>
      </c>
      <c r="N146" s="17" t="s">
        <v>1136</v>
      </c>
      <c r="O146" s="17" t="str">
        <f>Lines[[#This Row],[codeNat_debut]]&amp;"_"&amp;Lines[[#This Row],[tension]]</f>
        <v>SAINN_225kV</v>
      </c>
      <c r="P146" s="17" t="str">
        <f>Lines[[#This Row],[codeNat_fin]]&amp;"_"&amp;Lines[[#This Row],[tension]]</f>
        <v>YAINV_225kV</v>
      </c>
      <c r="Q146" s="17">
        <f>COUNTIF(Lines[[code2_debut]:[code2_fin]],"="&amp;Lines[[#This Row],[code2_debut]])</f>
        <v>2</v>
      </c>
      <c r="R146" s="17">
        <f>COUNTIF(Lines[[code2_debut]:[code2_fin]],"="&amp;Lines[[#This Row],[code2_fin]])</f>
        <v>3</v>
      </c>
      <c r="S146" s="17">
        <f>INDEX(postes_1[x],MATCH(Lines[[#This Row],[codeNat_debut]],postes_1[CODNAT],0))</f>
        <v>502749.27000000299</v>
      </c>
      <c r="T146" s="17">
        <f>INDEX(postes_1[y],MATCH(Lines[[#This Row],[codeNat_debut]],postes_1[CODNAT],0))</f>
        <v>6942591.1500000004</v>
      </c>
      <c r="U146" s="17">
        <f>INDEX(postes_1[x],MATCH(Lines[[#This Row],[codeNat_fin]],postes_1[CODNAT],0))</f>
        <v>542093.28000000096</v>
      </c>
      <c r="V146" s="17">
        <f>INDEX(postes_1[y],MATCH(Lines[[#This Row],[codeNat_fin]],postes_1[CODNAT],0))</f>
        <v>6931071.0800000001</v>
      </c>
      <c r="W146" s="17">
        <f>SQRT((Lines[[#This Row],[x_debut]]-Lines[[#This Row],[x_fin]])^2+(Lines[[#This Row],[y_debut]]-Lines[[#This Row],[y_fin]])^2)</f>
        <v>40995.891692764133</v>
      </c>
      <c r="X146" s="17">
        <v>49270</v>
      </c>
      <c r="Y146" s="18">
        <v>769</v>
      </c>
      <c r="Z146" s="18">
        <v>872</v>
      </c>
      <c r="AA146" s="18">
        <v>872</v>
      </c>
      <c r="AB146" s="18">
        <v>961</v>
      </c>
      <c r="AC146" s="18">
        <v>4.38</v>
      </c>
      <c r="AD146" s="18">
        <v>19.966000000000001</v>
      </c>
      <c r="AE146" s="18">
        <v>71.674999999999997</v>
      </c>
      <c r="AF146" s="18">
        <v>456.298</v>
      </c>
      <c r="AG146" s="21"/>
      <c r="AH146" s="21"/>
    </row>
    <row r="147" spans="1:34">
      <c r="A147" s="16" t="s">
        <v>9884</v>
      </c>
      <c r="B147" s="16" t="s">
        <v>9885</v>
      </c>
      <c r="C147" s="16">
        <f>SEARCH(" _ ",B147)</f>
        <v>23</v>
      </c>
      <c r="D147" s="16" t="str">
        <f>LEFT(B147,14)</f>
        <v>LIT 225kV NO 1</v>
      </c>
      <c r="E147" s="16" t="str">
        <f>RIGHT(LEFT(D147,9),5)</f>
        <v>225kV</v>
      </c>
      <c r="F147" s="16" t="str">
        <f>RIGHT(D147,1)</f>
        <v>1</v>
      </c>
      <c r="G147" s="16" t="str">
        <f>LEFT(RIGHT(B147,LEN(B147)-15),C147-16)</f>
        <v>ISSOIRE</v>
      </c>
      <c r="H147" s="16" t="str">
        <f>RIGHT(B147,LEN(B147)-C147-2)</f>
        <v>PRATCLAUX</v>
      </c>
      <c r="I147" s="17">
        <f>MATCH(Lines[[#This Row],[début]],postes_1[ADR_SITE],0)</f>
        <v>1553</v>
      </c>
      <c r="J147" s="17">
        <f>MATCH(Lines[[#This Row],[fin]],postes_1[ADR_SITE],0)</f>
        <v>2365</v>
      </c>
      <c r="K147" s="17" t="str">
        <f>INDEX(postes_1[CODNAT],Lines[[#This Row],[rch_debut]])</f>
        <v>ISSOI</v>
      </c>
      <c r="L147" s="17" t="str">
        <f>INDEX(postes_1[CODNAT],Lines[[#This Row],[rch_fin]])</f>
        <v>PRATC</v>
      </c>
      <c r="M147" s="17" t="s">
        <v>2322</v>
      </c>
      <c r="N147" s="17" t="s">
        <v>8340</v>
      </c>
      <c r="O147" s="17" t="str">
        <f>Lines[[#This Row],[codeNat_debut]]&amp;"_"&amp;Lines[[#This Row],[tension]]</f>
        <v>ISSOI_225kV</v>
      </c>
      <c r="P147" s="17" t="str">
        <f>Lines[[#This Row],[codeNat_fin]]&amp;"_"&amp;Lines[[#This Row],[tension]]</f>
        <v>PRATC_225kV</v>
      </c>
      <c r="Q147" s="17">
        <f>COUNTIF(Lines[[code2_debut]:[code2_fin]],"="&amp;Lines[[#This Row],[code2_debut]])</f>
        <v>3</v>
      </c>
      <c r="R147" s="17">
        <f>COUNTIF(Lines[[code2_debut]:[code2_fin]],"="&amp;Lines[[#This Row],[code2_fin]])</f>
        <v>5</v>
      </c>
      <c r="S147" s="17">
        <f>INDEX(postes_1[x],MATCH(Lines[[#This Row],[codeNat_debut]],postes_1[CODNAT],0))</f>
        <v>719889.96000000101</v>
      </c>
      <c r="T147" s="17">
        <f>INDEX(postes_1[y],MATCH(Lines[[#This Row],[codeNat_debut]],postes_1[CODNAT],0))</f>
        <v>6494868.0599999996</v>
      </c>
      <c r="U147" s="17">
        <f>INDEX(postes_1[x],MATCH(Lines[[#This Row],[codeNat_fin]],postes_1[CODNAT],0))</f>
        <v>751245.46000000101</v>
      </c>
      <c r="V147" s="17">
        <f>INDEX(postes_1[y],MATCH(Lines[[#This Row],[codeNat_fin]],postes_1[CODNAT],0))</f>
        <v>6430619.7400000002</v>
      </c>
      <c r="W147" s="17">
        <f>SQRT((Lines[[#This Row],[x_debut]]-Lines[[#This Row],[x_fin]])^2+(Lines[[#This Row],[y_debut]]-Lines[[#This Row],[y_fin]])^2)</f>
        <v>71491.356142349963</v>
      </c>
      <c r="X147" s="17">
        <v>74277</v>
      </c>
      <c r="Y147" s="18">
        <v>770</v>
      </c>
      <c r="Z147" s="18">
        <v>928</v>
      </c>
      <c r="AA147" s="18">
        <v>928</v>
      </c>
      <c r="AB147" s="18">
        <v>1037</v>
      </c>
      <c r="AC147" s="18">
        <v>4.5460000000000003</v>
      </c>
      <c r="AD147" s="18">
        <v>30.66</v>
      </c>
      <c r="AE147" s="18">
        <v>103.282</v>
      </c>
      <c r="AF147" s="18">
        <v>657.51300000000003</v>
      </c>
      <c r="AG147" s="21"/>
      <c r="AH147" s="21"/>
    </row>
    <row r="148" spans="1:34">
      <c r="A148" s="16" t="s">
        <v>10183</v>
      </c>
      <c r="B148" s="16" t="s">
        <v>10436</v>
      </c>
      <c r="C148" s="16">
        <f>SEARCH(" _ ",B148)</f>
        <v>31</v>
      </c>
      <c r="D148" s="16" t="str">
        <f>LEFT(B148,14)</f>
        <v>LIT 225kV N0 1</v>
      </c>
      <c r="E148" s="16" t="str">
        <f>RIGHT(LEFT(D148,9),5)</f>
        <v>225kV</v>
      </c>
      <c r="F148" s="16" t="str">
        <f>RIGHT(D148,1)</f>
        <v>1</v>
      </c>
      <c r="G148" s="16" t="str">
        <f>LEFT(RIGHT(B148,LEN(B148)-15),C148-16)</f>
        <v>PORTET-ST-SIMON</v>
      </c>
      <c r="H148" s="16" t="str">
        <f>RIGHT(B148,LEN(B148)-C148-2)</f>
        <v>ST-ORENS</v>
      </c>
      <c r="I148" s="17">
        <f>MATCH(Lines[[#This Row],[début]],postes_1[ADR_SITE],0)</f>
        <v>3509</v>
      </c>
      <c r="J148" s="17">
        <f>MATCH(Lines[[#This Row],[fin]],postes_1[ADR_SITE],0)</f>
        <v>3494</v>
      </c>
      <c r="K148" s="17" t="str">
        <f>INDEX(postes_1[CODNAT],Lines[[#This Row],[rch_debut]])</f>
        <v>P.SIM</v>
      </c>
      <c r="L148" s="17" t="str">
        <f>INDEX(postes_1[CODNAT],Lines[[#This Row],[rch_fin]])</f>
        <v>SSORE</v>
      </c>
      <c r="M148" s="17" t="s">
        <v>2586</v>
      </c>
      <c r="N148" s="17" t="s">
        <v>3831</v>
      </c>
      <c r="O148" s="17" t="str">
        <f>Lines[[#This Row],[codeNat_debut]]&amp;"_"&amp;Lines[[#This Row],[tension]]</f>
        <v>P.SIM_225kV</v>
      </c>
      <c r="P148" s="17" t="str">
        <f>Lines[[#This Row],[codeNat_fin]]&amp;"_"&amp;Lines[[#This Row],[tension]]</f>
        <v>SSORE_225kV</v>
      </c>
      <c r="Q148" s="17">
        <f>COUNTIF(Lines[[code2_debut]:[code2_fin]],"="&amp;Lines[[#This Row],[code2_debut]])</f>
        <v>6</v>
      </c>
      <c r="R148" s="17">
        <f>COUNTIF(Lines[[code2_debut]:[code2_fin]],"="&amp;Lines[[#This Row],[code2_fin]])</f>
        <v>2</v>
      </c>
      <c r="S148" s="17">
        <f>INDEX(postes_1[x],MATCH(Lines[[#This Row],[codeNat_debut]],postes_1[CODNAT],0))</f>
        <v>569561.90999999596</v>
      </c>
      <c r="T148" s="17">
        <f>INDEX(postes_1[y],MATCH(Lines[[#This Row],[codeNat_debut]],postes_1[CODNAT],0))</f>
        <v>6271236.9000000004</v>
      </c>
      <c r="U148" s="17">
        <f>INDEX(postes_1[x],MATCH(Lines[[#This Row],[codeNat_fin]],postes_1[CODNAT],0))</f>
        <v>579645</v>
      </c>
      <c r="V148" s="17">
        <f>INDEX(postes_1[y],MATCH(Lines[[#This Row],[codeNat_fin]],postes_1[CODNAT],0))</f>
        <v>6273769.0499999998</v>
      </c>
      <c r="W148" s="17">
        <f>SQRT((Lines[[#This Row],[x_debut]]-Lines[[#This Row],[x_fin]])^2+(Lines[[#This Row],[y_debut]]-Lines[[#This Row],[y_fin]])^2)</f>
        <v>10396.17658423897</v>
      </c>
      <c r="X148" s="17">
        <v>11937</v>
      </c>
      <c r="Y148" s="18">
        <v>780</v>
      </c>
      <c r="Z148" s="18">
        <v>780</v>
      </c>
      <c r="AA148" s="18">
        <v>940</v>
      </c>
      <c r="AB148" s="18">
        <v>940</v>
      </c>
      <c r="AC148" s="18">
        <v>0.72199999999999998</v>
      </c>
      <c r="AD148" s="18">
        <v>4.6959999999999997</v>
      </c>
      <c r="AE148" s="18">
        <v>28.834</v>
      </c>
      <c r="AF148" s="18">
        <v>183.566</v>
      </c>
      <c r="AG148" s="21"/>
      <c r="AH148" s="21"/>
    </row>
    <row r="149" spans="1:34">
      <c r="A149" s="16" t="s">
        <v>10185</v>
      </c>
      <c r="B149" s="16" t="s">
        <v>10438</v>
      </c>
      <c r="C149" s="16">
        <f>SEARCH(" _ ",B149)</f>
        <v>31</v>
      </c>
      <c r="D149" s="16" t="str">
        <f>LEFT(B149,14)</f>
        <v>LIT 225kV N0 2</v>
      </c>
      <c r="E149" s="16" t="str">
        <f>RIGHT(LEFT(D149,9),5)</f>
        <v>225kV</v>
      </c>
      <c r="F149" s="16" t="str">
        <f>RIGHT(D149,1)</f>
        <v>2</v>
      </c>
      <c r="G149" s="16" t="str">
        <f>LEFT(RIGHT(B149,LEN(B149)-15),C149-16)</f>
        <v>PORTET-ST-SIMON</v>
      </c>
      <c r="H149" s="16" t="str">
        <f>RIGHT(B149,LEN(B149)-C149-2)</f>
        <v>VERFEIL</v>
      </c>
      <c r="I149" s="17">
        <f>MATCH(Lines[[#This Row],[début]],postes_1[ADR_SITE],0)</f>
        <v>3509</v>
      </c>
      <c r="J149" s="17">
        <f>MATCH(Lines[[#This Row],[fin]],postes_1[ADR_SITE],0)</f>
        <v>3423</v>
      </c>
      <c r="K149" s="17" t="str">
        <f>INDEX(postes_1[CODNAT],Lines[[#This Row],[rch_debut]])</f>
        <v>P.SIM</v>
      </c>
      <c r="L149" s="17" t="str">
        <f>INDEX(postes_1[CODNAT],Lines[[#This Row],[rch_fin]])</f>
        <v>VERFE</v>
      </c>
      <c r="M149" s="17" t="s">
        <v>2586</v>
      </c>
      <c r="N149" s="17" t="s">
        <v>1451</v>
      </c>
      <c r="O149" s="17" t="str">
        <f>Lines[[#This Row],[codeNat_debut]]&amp;"_"&amp;Lines[[#This Row],[tension]]</f>
        <v>P.SIM_225kV</v>
      </c>
      <c r="P149" s="17" t="str">
        <f>Lines[[#This Row],[codeNat_fin]]&amp;"_"&amp;Lines[[#This Row],[tension]]</f>
        <v>VERFE_225kV</v>
      </c>
      <c r="Q149" s="17">
        <f>COUNTIF(Lines[[code2_debut]:[code2_fin]],"="&amp;Lines[[#This Row],[code2_debut]])</f>
        <v>6</v>
      </c>
      <c r="R149" s="17">
        <f>COUNTIF(Lines[[code2_debut]:[code2_fin]],"="&amp;Lines[[#This Row],[code2_fin]])</f>
        <v>7</v>
      </c>
      <c r="S149" s="17">
        <f>INDEX(postes_1[x],MATCH(Lines[[#This Row],[codeNat_debut]],postes_1[CODNAT],0))</f>
        <v>569561.90999999596</v>
      </c>
      <c r="T149" s="17">
        <f>INDEX(postes_1[y],MATCH(Lines[[#This Row],[codeNat_debut]],postes_1[CODNAT],0))</f>
        <v>6271236.9000000004</v>
      </c>
      <c r="U149" s="17">
        <f>INDEX(postes_1[x],MATCH(Lines[[#This Row],[codeNat_fin]],postes_1[CODNAT],0))</f>
        <v>592807.53999999899</v>
      </c>
      <c r="V149" s="17">
        <f>INDEX(postes_1[y],MATCH(Lines[[#This Row],[codeNat_fin]],postes_1[CODNAT],0))</f>
        <v>6282056.5599999996</v>
      </c>
      <c r="W149" s="17">
        <f>SQRT((Lines[[#This Row],[x_debut]]-Lines[[#This Row],[x_fin]])^2+(Lines[[#This Row],[y_debut]]-Lines[[#This Row],[y_fin]])^2)</f>
        <v>25640.287763841963</v>
      </c>
      <c r="X149" s="17">
        <v>29255</v>
      </c>
      <c r="Y149" s="18">
        <v>780</v>
      </c>
      <c r="Z149" s="18">
        <v>780</v>
      </c>
      <c r="AA149" s="18">
        <v>940</v>
      </c>
      <c r="AB149" s="18">
        <v>940</v>
      </c>
      <c r="AC149" s="18">
        <v>1.7729999999999999</v>
      </c>
      <c r="AD149" s="18">
        <v>11.734999999999999</v>
      </c>
      <c r="AE149" s="18">
        <v>54.066000000000003</v>
      </c>
      <c r="AF149" s="18">
        <v>344.19299999999998</v>
      </c>
      <c r="AG149" s="21"/>
      <c r="AH149" s="21"/>
    </row>
    <row r="150" spans="1:34">
      <c r="A150" s="16" t="s">
        <v>9319</v>
      </c>
      <c r="B150" s="16" t="s">
        <v>9320</v>
      </c>
      <c r="C150" s="16">
        <f>SEARCH(" _ ",B150)</f>
        <v>28</v>
      </c>
      <c r="D150" s="16" t="str">
        <f>LEFT(B150,14)</f>
        <v>LIT 225kV NO 1</v>
      </c>
      <c r="E150" s="16" t="str">
        <f>RIGHT(LEFT(D150,9),5)</f>
        <v>225kV</v>
      </c>
      <c r="F150" s="16" t="str">
        <f>RIGHT(D150,1)</f>
        <v>1</v>
      </c>
      <c r="G150" s="16" t="str">
        <f>LEFT(RIGHT(B150,LEN(B150)-15),C150-16)</f>
        <v>CHESNOY (LE)</v>
      </c>
      <c r="H150" s="16" t="str">
        <f>RIGHT(B150,LEN(B150)-C150-2)</f>
        <v>ROUSSON</v>
      </c>
      <c r="I150" s="17">
        <f>MATCH(Lines[[#This Row],[début]],postes_1[ADR_SITE],0)</f>
        <v>215</v>
      </c>
      <c r="J150" s="17">
        <f>MATCH(Lines[[#This Row],[fin]],postes_1[ADR_SITE],0)</f>
        <v>323</v>
      </c>
      <c r="K150" s="17" t="str">
        <f>INDEX(postes_1[CODNAT],Lines[[#This Row],[rch_debut]])</f>
        <v>CHESN</v>
      </c>
      <c r="L150" s="17" t="str">
        <f>INDEX(postes_1[CODNAT],Lines[[#This Row],[rch_fin]])</f>
        <v>ROUSS</v>
      </c>
      <c r="M150" s="17" t="s">
        <v>4289</v>
      </c>
      <c r="N150" s="17" t="s">
        <v>4663</v>
      </c>
      <c r="O150" s="17" t="str">
        <f>Lines[[#This Row],[codeNat_debut]]&amp;"_"&amp;Lines[[#This Row],[tension]]</f>
        <v>CHESN_225kV</v>
      </c>
      <c r="P150" s="17" t="str">
        <f>Lines[[#This Row],[codeNat_fin]]&amp;"_"&amp;Lines[[#This Row],[tension]]</f>
        <v>ROUSS_225kV</v>
      </c>
      <c r="Q150" s="17">
        <f>COUNTIF(Lines[[code2_debut]:[code2_fin]],"="&amp;Lines[[#This Row],[code2_debut]])</f>
        <v>5</v>
      </c>
      <c r="R150" s="17">
        <f>COUNTIF(Lines[[code2_debut]:[code2_fin]],"="&amp;Lines[[#This Row],[code2_fin]])</f>
        <v>2</v>
      </c>
      <c r="S150" s="17">
        <f>INDEX(postes_1[x],MATCH(Lines[[#This Row],[codeNat_debut]],postes_1[CODNAT],0))</f>
        <v>690186.5</v>
      </c>
      <c r="T150" s="17">
        <f>INDEX(postes_1[y],MATCH(Lines[[#This Row],[codeNat_debut]],postes_1[CODNAT],0))</f>
        <v>6809912.4800000004</v>
      </c>
      <c r="U150" s="17">
        <f>INDEX(postes_1[x],MATCH(Lines[[#This Row],[codeNat_fin]],postes_1[CODNAT],0))</f>
        <v>720690.96000000101</v>
      </c>
      <c r="V150" s="17">
        <f>INDEX(postes_1[y],MATCH(Lines[[#This Row],[codeNat_fin]],postes_1[CODNAT],0))</f>
        <v>6776984.5300000003</v>
      </c>
      <c r="W150" s="17">
        <f>SQRT((Lines[[#This Row],[x_debut]]-Lines[[#This Row],[x_fin]])^2+(Lines[[#This Row],[y_debut]]-Lines[[#This Row],[y_fin]])^2)</f>
        <v>44886.211369352328</v>
      </c>
      <c r="X150" s="17">
        <v>45817</v>
      </c>
      <c r="Y150" s="18">
        <v>786</v>
      </c>
      <c r="Z150" s="18">
        <v>867</v>
      </c>
      <c r="AA150" s="18">
        <v>867</v>
      </c>
      <c r="AB150" s="18">
        <v>948</v>
      </c>
      <c r="AC150" s="18">
        <v>4.0819999999999999</v>
      </c>
      <c r="AD150" s="18">
        <v>18.523</v>
      </c>
      <c r="AE150" s="18">
        <v>89.38</v>
      </c>
      <c r="AF150" s="18">
        <v>569.01</v>
      </c>
      <c r="AG150" s="21"/>
      <c r="AH150" s="21"/>
    </row>
    <row r="151" spans="1:34">
      <c r="A151" s="16" t="s">
        <v>9161</v>
      </c>
      <c r="B151" s="16" t="s">
        <v>9162</v>
      </c>
      <c r="C151" s="16">
        <f>SEARCH(" _ ",B151)</f>
        <v>27</v>
      </c>
      <c r="D151" s="16" t="str">
        <f>LEFT(B151,14)</f>
        <v>LIT 225kV N0 1</v>
      </c>
      <c r="E151" s="16" t="str">
        <f>RIGHT(LEFT(D151,9),5)</f>
        <v>225kV</v>
      </c>
      <c r="F151" s="16" t="str">
        <f>RIGHT(D151,1)</f>
        <v>1</v>
      </c>
      <c r="G151" s="16" t="str">
        <f>LEFT(RIGHT(B151,LEN(B151)-15),C151-16)</f>
        <v>BOURGUIGNON</v>
      </c>
      <c r="H151" s="16" t="str">
        <f>RIGHT(B151,LEN(B151)-C151-2)</f>
        <v>ETUPES</v>
      </c>
      <c r="I151" s="17">
        <f>MATCH(Lines[[#This Row],[début]],postes_1[ADR_SITE],0)</f>
        <v>2587</v>
      </c>
      <c r="J151" s="17">
        <f>MATCH(Lines[[#This Row],[fin]],postes_1[ADR_SITE],0)</f>
        <v>2623</v>
      </c>
      <c r="K151" s="17" t="str">
        <f>INDEX(postes_1[CODNAT],Lines[[#This Row],[rch_debut]])</f>
        <v>BZGUI</v>
      </c>
      <c r="L151" s="17" t="str">
        <f>INDEX(postes_1[CODNAT],Lines[[#This Row],[rch_fin]])</f>
        <v>ETUPE</v>
      </c>
      <c r="M151" s="17" t="s">
        <v>6551</v>
      </c>
      <c r="N151" s="17" t="s">
        <v>8292</v>
      </c>
      <c r="O151" s="17" t="str">
        <f>Lines[[#This Row],[codeNat_debut]]&amp;"_"&amp;Lines[[#This Row],[tension]]</f>
        <v>BZGUI_225kV</v>
      </c>
      <c r="P151" s="17" t="str">
        <f>Lines[[#This Row],[codeNat_fin]]&amp;"_"&amp;Lines[[#This Row],[tension]]</f>
        <v>ETUPE_225kV</v>
      </c>
      <c r="Q151" s="17">
        <f>COUNTIF(Lines[[code2_debut]:[code2_fin]],"="&amp;Lines[[#This Row],[code2_debut]])</f>
        <v>2</v>
      </c>
      <c r="R151" s="17">
        <f>COUNTIF(Lines[[code2_debut]:[code2_fin]],"="&amp;Lines[[#This Row],[code2_fin]])</f>
        <v>2</v>
      </c>
      <c r="S151" s="17">
        <f>INDEX(postes_1[x],MATCH(Lines[[#This Row],[codeNat_debut]],postes_1[CODNAT],0))</f>
        <v>984548.21999999904</v>
      </c>
      <c r="T151" s="17">
        <f>INDEX(postes_1[y],MATCH(Lines[[#This Row],[codeNat_debut]],postes_1[CODNAT],0))</f>
        <v>6709160.3200000003</v>
      </c>
      <c r="U151" s="17">
        <f>INDEX(postes_1[x],MATCH(Lines[[#This Row],[codeNat_fin]],postes_1[CODNAT],0))</f>
        <v>989526.89999999898</v>
      </c>
      <c r="V151" s="17">
        <f>INDEX(postes_1[y],MATCH(Lines[[#This Row],[codeNat_fin]],postes_1[CODNAT],0))</f>
        <v>6718947.5599999996</v>
      </c>
      <c r="W151" s="17">
        <f>SQRT((Lines[[#This Row],[x_debut]]-Lines[[#This Row],[x_fin]])^2+(Lines[[#This Row],[y_debut]]-Lines[[#This Row],[y_fin]])^2)</f>
        <v>10980.770526697363</v>
      </c>
      <c r="X151" s="17">
        <v>13832</v>
      </c>
      <c r="Y151" s="18">
        <v>791</v>
      </c>
      <c r="Z151" s="18">
        <v>853</v>
      </c>
      <c r="AA151" s="18">
        <v>853</v>
      </c>
      <c r="AB151" s="18">
        <v>934</v>
      </c>
      <c r="AC151" s="18">
        <v>1.431</v>
      </c>
      <c r="AD151" s="18">
        <v>5.5979999999999999</v>
      </c>
      <c r="AE151" s="18">
        <v>19.462</v>
      </c>
      <c r="AF151" s="18">
        <v>123.89700000000001</v>
      </c>
      <c r="AG151" s="21"/>
      <c r="AH151" s="21"/>
    </row>
    <row r="152" spans="1:34">
      <c r="A152" s="16" t="s">
        <v>9163</v>
      </c>
      <c r="B152" s="16" t="s">
        <v>9164</v>
      </c>
      <c r="C152" s="16">
        <f>SEARCH(" _ ",B152)</f>
        <v>27</v>
      </c>
      <c r="D152" s="16" t="str">
        <f>LEFT(B152,14)</f>
        <v>LIT 225kV N0 1</v>
      </c>
      <c r="E152" s="16" t="str">
        <f>RIGHT(LEFT(D152,9),5)</f>
        <v>225kV</v>
      </c>
      <c r="F152" s="16" t="str">
        <f>RIGHT(D152,1)</f>
        <v>1</v>
      </c>
      <c r="G152" s="16" t="str">
        <f>LEFT(RIGHT(B152,LEN(B152)-15),C152-16)</f>
        <v>BOURGUIGNON</v>
      </c>
      <c r="H152" s="16" t="str">
        <f>RIGHT(B152,LEN(B152)-C152-2)</f>
        <v>MAMBELIN</v>
      </c>
      <c r="I152" s="17">
        <f>MATCH(Lines[[#This Row],[début]],postes_1[ADR_SITE],0)</f>
        <v>2587</v>
      </c>
      <c r="J152" s="17">
        <f>MATCH(Lines[[#This Row],[fin]],postes_1[ADR_SITE],0)</f>
        <v>2536</v>
      </c>
      <c r="K152" s="17" t="str">
        <f>INDEX(postes_1[CODNAT],Lines[[#This Row],[rch_debut]])</f>
        <v>BZGUI</v>
      </c>
      <c r="L152" s="17" t="str">
        <f>INDEX(postes_1[CODNAT],Lines[[#This Row],[rch_fin]])</f>
        <v>MAMBE</v>
      </c>
      <c r="M152" s="17" t="s">
        <v>6551</v>
      </c>
      <c r="N152" s="17" t="s">
        <v>2481</v>
      </c>
      <c r="O152" s="17" t="str">
        <f>Lines[[#This Row],[codeNat_debut]]&amp;"_"&amp;Lines[[#This Row],[tension]]</f>
        <v>BZGUI_225kV</v>
      </c>
      <c r="P152" s="17" t="str">
        <f>Lines[[#This Row],[codeNat_fin]]&amp;"_"&amp;Lines[[#This Row],[tension]]</f>
        <v>MAMBE_225kV</v>
      </c>
      <c r="Q152" s="17">
        <f>COUNTIF(Lines[[code2_debut]:[code2_fin]],"="&amp;Lines[[#This Row],[code2_debut]])</f>
        <v>2</v>
      </c>
      <c r="R152" s="17">
        <f>COUNTIF(Lines[[code2_debut]:[code2_fin]],"="&amp;Lines[[#This Row],[code2_fin]])</f>
        <v>5</v>
      </c>
      <c r="S152" s="17">
        <f>INDEX(postes_1[x],MATCH(Lines[[#This Row],[codeNat_debut]],postes_1[CODNAT],0))</f>
        <v>984548.21999999904</v>
      </c>
      <c r="T152" s="17">
        <f>INDEX(postes_1[y],MATCH(Lines[[#This Row],[codeNat_debut]],postes_1[CODNAT],0))</f>
        <v>6709160.3200000003</v>
      </c>
      <c r="U152" s="17">
        <f>INDEX(postes_1[x],MATCH(Lines[[#This Row],[codeNat_fin]],postes_1[CODNAT],0))</f>
        <v>976405.32999999798</v>
      </c>
      <c r="V152" s="17">
        <f>INDEX(postes_1[y],MATCH(Lines[[#This Row],[codeNat_fin]],postes_1[CODNAT],0))</f>
        <v>6702732.46</v>
      </c>
      <c r="W152" s="17">
        <f>SQRT((Lines[[#This Row],[x_debut]]-Lines[[#This Row],[x_fin]])^2+(Lines[[#This Row],[y_debut]]-Lines[[#This Row],[y_fin]])^2)</f>
        <v>10374.200775564428</v>
      </c>
      <c r="X152" s="17">
        <v>11881</v>
      </c>
      <c r="Y152" s="18">
        <v>791</v>
      </c>
      <c r="Z152" s="18">
        <v>853</v>
      </c>
      <c r="AA152" s="18">
        <v>853</v>
      </c>
      <c r="AB152" s="18">
        <v>934</v>
      </c>
      <c r="AC152" s="18">
        <v>1.143</v>
      </c>
      <c r="AD152" s="18">
        <v>4.7889999999999997</v>
      </c>
      <c r="AE152" s="18">
        <v>16.847000000000001</v>
      </c>
      <c r="AF152" s="18">
        <v>107.252</v>
      </c>
      <c r="AG152" s="21"/>
      <c r="AH152" s="21"/>
    </row>
    <row r="153" spans="1:34">
      <c r="A153" s="16" t="s">
        <v>10005</v>
      </c>
      <c r="B153" s="16" t="s">
        <v>10006</v>
      </c>
      <c r="C153" s="16">
        <f>SEARCH(" _ ",B153)</f>
        <v>25</v>
      </c>
      <c r="D153" s="16" t="str">
        <f>LEFT(B153,14)</f>
        <v>LIT 225kV NO 1</v>
      </c>
      <c r="E153" s="16" t="str">
        <f>RIGHT(LEFT(D153,9),5)</f>
        <v>225kV</v>
      </c>
      <c r="F153" s="16" t="str">
        <f>RIGHT(D153,1)</f>
        <v>1</v>
      </c>
      <c r="G153" s="16" t="str">
        <f>LEFT(RIGHT(B153,LEN(B153)-15),C153-16)</f>
        <v>MARGERIDE</v>
      </c>
      <c r="H153" s="16" t="str">
        <f>RIGHT(B153,LEN(B153)-C153-2)</f>
        <v>PRATCLAUX</v>
      </c>
      <c r="I153" s="17">
        <f>MATCH(Lines[[#This Row],[début]],postes_1[ADR_SITE],0)</f>
        <v>2465</v>
      </c>
      <c r="J153" s="17">
        <f>MATCH(Lines[[#This Row],[fin]],postes_1[ADR_SITE],0)</f>
        <v>2365</v>
      </c>
      <c r="K153" s="17" t="str">
        <f>INDEX(postes_1[CODNAT],Lines[[#This Row],[rch_debut]])</f>
        <v>MARGE</v>
      </c>
      <c r="L153" s="17" t="str">
        <f>INDEX(postes_1[CODNAT],Lines[[#This Row],[rch_fin]])</f>
        <v>PRATC</v>
      </c>
      <c r="M153" s="17" t="s">
        <v>3558</v>
      </c>
      <c r="N153" s="17" t="s">
        <v>8340</v>
      </c>
      <c r="O153" s="17" t="str">
        <f>Lines[[#This Row],[codeNat_debut]]&amp;"_"&amp;Lines[[#This Row],[tension]]</f>
        <v>MARGE_225kV</v>
      </c>
      <c r="P153" s="17" t="str">
        <f>Lines[[#This Row],[codeNat_fin]]&amp;"_"&amp;Lines[[#This Row],[tension]]</f>
        <v>PRATC_225kV</v>
      </c>
      <c r="Q153" s="17">
        <f>COUNTIF(Lines[[code2_debut]:[code2_fin]],"="&amp;Lines[[#This Row],[code2_debut]])</f>
        <v>2</v>
      </c>
      <c r="R153" s="17">
        <f>COUNTIF(Lines[[code2_debut]:[code2_fin]],"="&amp;Lines[[#This Row],[code2_fin]])</f>
        <v>5</v>
      </c>
      <c r="S153" s="17">
        <f>INDEX(postes_1[x],MATCH(Lines[[#This Row],[codeNat_debut]],postes_1[CODNAT],0))</f>
        <v>722298.04999999702</v>
      </c>
      <c r="T153" s="17">
        <f>INDEX(postes_1[y],MATCH(Lines[[#This Row],[codeNat_debut]],postes_1[CODNAT],0))</f>
        <v>6410243.9100000001</v>
      </c>
      <c r="U153" s="17">
        <f>INDEX(postes_1[x],MATCH(Lines[[#This Row],[codeNat_fin]],postes_1[CODNAT],0))</f>
        <v>751245.46000000101</v>
      </c>
      <c r="V153" s="17">
        <f>INDEX(postes_1[y],MATCH(Lines[[#This Row],[codeNat_fin]],postes_1[CODNAT],0))</f>
        <v>6430619.7400000002</v>
      </c>
      <c r="W153" s="17">
        <f>SQRT((Lines[[#This Row],[x_debut]]-Lines[[#This Row],[x_fin]])^2+(Lines[[#This Row],[y_debut]]-Lines[[#This Row],[y_fin]])^2)</f>
        <v>35399.533809038134</v>
      </c>
      <c r="X153" s="17">
        <v>38458</v>
      </c>
      <c r="Y153" s="18">
        <v>792</v>
      </c>
      <c r="Z153" s="18">
        <v>844</v>
      </c>
      <c r="AA153" s="18">
        <v>844</v>
      </c>
      <c r="AB153" s="18">
        <v>905</v>
      </c>
      <c r="AC153" s="18">
        <v>3.738</v>
      </c>
      <c r="AD153" s="18">
        <v>15.121</v>
      </c>
      <c r="AE153" s="18">
        <v>55.942</v>
      </c>
      <c r="AF153" s="18">
        <v>356.13900000000001</v>
      </c>
      <c r="AG153" s="21"/>
      <c r="AH153" s="21"/>
    </row>
    <row r="154" spans="1:34">
      <c r="A154" s="16" t="s">
        <v>8958</v>
      </c>
      <c r="B154" s="16" t="s">
        <v>8959</v>
      </c>
      <c r="C154" s="16">
        <f>SEARCH(" _ ",B154)</f>
        <v>27</v>
      </c>
      <c r="D154" s="16" t="str">
        <f>LEFT(B154,14)</f>
        <v>LIT 225kV NO 1</v>
      </c>
      <c r="E154" s="16" t="str">
        <f>RIGHT(LEFT(D154,9),5)</f>
        <v>225kV</v>
      </c>
      <c r="F154" s="16" t="str">
        <f>RIGHT(D154,1)</f>
        <v>1</v>
      </c>
      <c r="G154" s="16" t="str">
        <f>LEFT(RIGHT(B154,LEN(B154)-15),C154-16)</f>
        <v>BELLE-EPINE</v>
      </c>
      <c r="H154" s="16" t="str">
        <f>RIGHT(B154,LEN(B154)-C154-2)</f>
        <v>RANCE-POSTE</v>
      </c>
      <c r="I154" s="17">
        <f>MATCH(Lines[[#This Row],[début]],postes_1[ADR_SITE],0)</f>
        <v>1441</v>
      </c>
      <c r="J154" s="17">
        <f>MATCH(Lines[[#This Row],[fin]],postes_1[ADR_SITE],0)</f>
        <v>1700</v>
      </c>
      <c r="K154" s="17" t="str">
        <f>INDEX(postes_1[CODNAT],Lines[[#This Row],[rch_debut]])</f>
        <v>B.EPI</v>
      </c>
      <c r="L154" s="17" t="str">
        <f>INDEX(postes_1[CODNAT],Lines[[#This Row],[rch_fin]])</f>
        <v>RAN.P</v>
      </c>
      <c r="M154" s="17" t="s">
        <v>1981</v>
      </c>
      <c r="N154" s="17" t="s">
        <v>978</v>
      </c>
      <c r="O154" s="17" t="str">
        <f>Lines[[#This Row],[codeNat_debut]]&amp;"_"&amp;Lines[[#This Row],[tension]]</f>
        <v>B.EPI_225kV</v>
      </c>
      <c r="P154" s="17" t="str">
        <f>Lines[[#This Row],[codeNat_fin]]&amp;"_"&amp;Lines[[#This Row],[tension]]</f>
        <v>RAN.P_225kV</v>
      </c>
      <c r="Q154" s="17">
        <f>COUNTIF(Lines[[code2_debut]:[code2_fin]],"="&amp;Lines[[#This Row],[code2_debut]])</f>
        <v>2</v>
      </c>
      <c r="R154" s="17">
        <f>COUNTIF(Lines[[code2_debut]:[code2_fin]],"="&amp;Lines[[#This Row],[code2_fin]])</f>
        <v>3</v>
      </c>
      <c r="S154" s="17">
        <f>INDEX(postes_1[x],MATCH(Lines[[#This Row],[codeNat_debut]],postes_1[CODNAT],0))</f>
        <v>346549.03999999899</v>
      </c>
      <c r="T154" s="17">
        <f>INDEX(postes_1[y],MATCH(Lines[[#This Row],[codeNat_debut]],postes_1[CODNAT],0))</f>
        <v>6791489.1299999999</v>
      </c>
      <c r="U154" s="17">
        <f>INDEX(postes_1[x],MATCH(Lines[[#This Row],[codeNat_fin]],postes_1[CODNAT],0))</f>
        <v>329297.03999999899</v>
      </c>
      <c r="V154" s="17">
        <f>INDEX(postes_1[y],MATCH(Lines[[#This Row],[codeNat_fin]],postes_1[CODNAT],0))</f>
        <v>6847029.7999999998</v>
      </c>
      <c r="W154" s="17">
        <f>SQRT((Lines[[#This Row],[x_debut]]-Lines[[#This Row],[x_fin]])^2+(Lines[[#This Row],[y_debut]]-Lines[[#This Row],[y_fin]])^2)</f>
        <v>58158.383127876688</v>
      </c>
      <c r="X154" s="17">
        <v>70250</v>
      </c>
      <c r="Y154" s="18">
        <v>795</v>
      </c>
      <c r="Z154" s="18">
        <v>864</v>
      </c>
      <c r="AA154" s="18">
        <v>864</v>
      </c>
      <c r="AB154" s="18">
        <v>931</v>
      </c>
      <c r="AC154" s="18">
        <v>6.3230000000000004</v>
      </c>
      <c r="AD154" s="18">
        <v>28.584</v>
      </c>
      <c r="AE154" s="18">
        <v>99.084000000000003</v>
      </c>
      <c r="AF154" s="18">
        <v>630.79</v>
      </c>
      <c r="AG154" s="21"/>
      <c r="AH154" s="21"/>
    </row>
    <row r="155" spans="1:34">
      <c r="A155" s="16" t="s">
        <v>9434</v>
      </c>
      <c r="B155" s="16" t="s">
        <v>10391</v>
      </c>
      <c r="C155" s="16">
        <f>SEARCH(" _ ",B155)</f>
        <v>31</v>
      </c>
      <c r="D155" s="16" t="str">
        <f>LEFT(B155,14)</f>
        <v>LIT 225kV NO 1</v>
      </c>
      <c r="E155" s="16" t="str">
        <f>RIGHT(LEFT(D155,9),5)</f>
        <v>225kV</v>
      </c>
      <c r="F155" s="16" t="str">
        <f>RIGHT(D155,1)</f>
        <v>1</v>
      </c>
      <c r="G155" s="16" t="str">
        <f>LEFT(RIGHT(B155,LEN(B155)-15),C155-16)</f>
        <v>CORDEMAIS-POSTE</v>
      </c>
      <c r="H155" s="16" t="str">
        <f>RIGHT(B155,LEN(B155)-C155-2)</f>
        <v>ST-JOSEPH</v>
      </c>
      <c r="I155" s="17">
        <f>MATCH(Lines[[#This Row],[début]],postes_1[ADR_SITE],0)</f>
        <v>1577</v>
      </c>
      <c r="J155" s="17">
        <f>MATCH(Lines[[#This Row],[fin]],postes_1[ADR_SITE],0)</f>
        <v>1375</v>
      </c>
      <c r="K155" s="17" t="str">
        <f>INDEX(postes_1[CODNAT],Lines[[#This Row],[rch_debut]])</f>
        <v>COR.P</v>
      </c>
      <c r="L155" s="17" t="str">
        <f>INDEX(postes_1[CODNAT],Lines[[#This Row],[rch_fin]])</f>
        <v>SSJOS</v>
      </c>
      <c r="M155" s="17" t="s">
        <v>7854</v>
      </c>
      <c r="N155" s="17" t="s">
        <v>5578</v>
      </c>
      <c r="O155" s="17" t="str">
        <f>Lines[[#This Row],[codeNat_debut]]&amp;"_"&amp;Lines[[#This Row],[tension]]</f>
        <v>COR.P_225kV</v>
      </c>
      <c r="P155" s="17" t="str">
        <f>Lines[[#This Row],[codeNat_fin]]&amp;"_"&amp;Lines[[#This Row],[tension]]</f>
        <v>SSJOS_225kV</v>
      </c>
      <c r="Q155" s="17">
        <f>COUNTIF(Lines[[code2_debut]:[code2_fin]],"="&amp;Lines[[#This Row],[code2_debut]])</f>
        <v>7</v>
      </c>
      <c r="R155" s="17">
        <f>COUNTIF(Lines[[code2_debut]:[code2_fin]],"="&amp;Lines[[#This Row],[code2_fin]])</f>
        <v>1</v>
      </c>
      <c r="S155" s="17">
        <f>INDEX(postes_1[x],MATCH(Lines[[#This Row],[codeNat_debut]],postes_1[CODNAT],0))</f>
        <v>332094.78999999899</v>
      </c>
      <c r="T155" s="17">
        <f>INDEX(postes_1[y],MATCH(Lines[[#This Row],[codeNat_debut]],postes_1[CODNAT],0))</f>
        <v>6698627.7400000002</v>
      </c>
      <c r="U155" s="17">
        <f>INDEX(postes_1[x],MATCH(Lines[[#This Row],[codeNat_fin]],postes_1[CODNAT],0))</f>
        <v>358242.11999999703</v>
      </c>
      <c r="V155" s="17">
        <f>INDEX(postes_1[y],MATCH(Lines[[#This Row],[codeNat_fin]],postes_1[CODNAT],0))</f>
        <v>6693046.5</v>
      </c>
      <c r="W155" s="17">
        <f>SQRT((Lines[[#This Row],[x_debut]]-Lines[[#This Row],[x_fin]])^2+(Lines[[#This Row],[y_debut]]-Lines[[#This Row],[y_fin]])^2)</f>
        <v>26736.362992493949</v>
      </c>
      <c r="X155" s="17">
        <v>35568</v>
      </c>
      <c r="Y155" s="18">
        <v>795</v>
      </c>
      <c r="Z155" s="18">
        <v>795</v>
      </c>
      <c r="AA155" s="18">
        <v>858</v>
      </c>
      <c r="AB155" s="18">
        <v>918</v>
      </c>
      <c r="AC155" s="18">
        <v>2.7989999999999999</v>
      </c>
      <c r="AD155" s="18">
        <v>14.163</v>
      </c>
      <c r="AE155" s="18">
        <v>55.982999999999997</v>
      </c>
      <c r="AF155" s="18">
        <v>356.39699999999999</v>
      </c>
      <c r="AG155" s="21"/>
      <c r="AH155" s="21"/>
    </row>
    <row r="156" spans="1:34">
      <c r="A156" s="16" t="s">
        <v>9573</v>
      </c>
      <c r="B156" s="16" t="s">
        <v>9574</v>
      </c>
      <c r="C156" s="16">
        <f>SEARCH(" _ ",B156)</f>
        <v>21</v>
      </c>
      <c r="D156" s="16" t="str">
        <f>LEFT(B156,14)</f>
        <v>LIT 225kV N0 1</v>
      </c>
      <c r="E156" s="16" t="str">
        <f>RIGHT(LEFT(D156,9),5)</f>
        <v>225kV</v>
      </c>
      <c r="F156" s="16" t="str">
        <f>RIGHT(D156,1)</f>
        <v>1</v>
      </c>
      <c r="G156" s="16" t="str">
        <f>LEFT(RIGHT(B156,LEN(B156)-15),C156-16)</f>
        <v>DARSE</v>
      </c>
      <c r="H156" s="16" t="str">
        <f>RIGHT(B156,LEN(B156)-C156-2)</f>
        <v>RASSUEN</v>
      </c>
      <c r="I156" s="17">
        <f>MATCH(Lines[[#This Row],[début]],postes_1[ADR_SITE],0)</f>
        <v>3820</v>
      </c>
      <c r="J156" s="17">
        <f>MATCH(Lines[[#This Row],[fin]],postes_1[ADR_SITE],0)</f>
        <v>3799</v>
      </c>
      <c r="K156" s="17" t="str">
        <f>INDEX(postes_1[CODNAT],Lines[[#This Row],[rch_debut]])</f>
        <v>DARSE</v>
      </c>
      <c r="L156" s="17" t="str">
        <f>INDEX(postes_1[CODNAT],Lines[[#This Row],[rch_fin]])</f>
        <v>RASSU</v>
      </c>
      <c r="M156" s="17" t="s">
        <v>2191</v>
      </c>
      <c r="N156" s="17" t="s">
        <v>6763</v>
      </c>
      <c r="O156" s="17" t="str">
        <f>Lines[[#This Row],[codeNat_debut]]&amp;"_"&amp;Lines[[#This Row],[tension]]</f>
        <v>DARSE_225kV</v>
      </c>
      <c r="P156" s="17" t="str">
        <f>Lines[[#This Row],[codeNat_fin]]&amp;"_"&amp;Lines[[#This Row],[tension]]</f>
        <v>RASSU_225kV</v>
      </c>
      <c r="Q156" s="17">
        <f>COUNTIF(Lines[[code2_debut]:[code2_fin]],"="&amp;Lines[[#This Row],[code2_debut]])</f>
        <v>3</v>
      </c>
      <c r="R156" s="17">
        <f>COUNTIF(Lines[[code2_debut]:[code2_fin]],"="&amp;Lines[[#This Row],[code2_fin]])</f>
        <v>2</v>
      </c>
      <c r="S156" s="17">
        <f>INDEX(postes_1[x],MATCH(Lines[[#This Row],[codeNat_debut]],postes_1[CODNAT],0))</f>
        <v>849592.14999999898</v>
      </c>
      <c r="T156" s="17">
        <f>INDEX(postes_1[y],MATCH(Lines[[#This Row],[codeNat_debut]],postes_1[CODNAT],0))</f>
        <v>6260713.7599999998</v>
      </c>
      <c r="U156" s="17">
        <f>INDEX(postes_1[x],MATCH(Lines[[#This Row],[codeNat_fin]],postes_1[CODNAT],0))</f>
        <v>859185.61999999697</v>
      </c>
      <c r="V156" s="17">
        <f>INDEX(postes_1[y],MATCH(Lines[[#This Row],[codeNat_fin]],postes_1[CODNAT],0))</f>
        <v>6268094.8700000001</v>
      </c>
      <c r="W156" s="17">
        <f>SQRT((Lines[[#This Row],[x_debut]]-Lines[[#This Row],[x_fin]])^2+(Lines[[#This Row],[y_debut]]-Lines[[#This Row],[y_fin]])^2)</f>
        <v>12104.356714545653</v>
      </c>
      <c r="X156" s="17">
        <v>17682</v>
      </c>
      <c r="Y156" s="18">
        <v>795</v>
      </c>
      <c r="Z156" s="18">
        <v>795</v>
      </c>
      <c r="AA156" s="18">
        <v>970</v>
      </c>
      <c r="AB156" s="18">
        <v>970</v>
      </c>
      <c r="AC156" s="18">
        <v>1.028</v>
      </c>
      <c r="AD156" s="18">
        <v>6.3639999999999999</v>
      </c>
      <c r="AE156" s="18">
        <v>108.307</v>
      </c>
      <c r="AF156" s="18">
        <v>689.50300000000004</v>
      </c>
      <c r="AG156" s="21"/>
      <c r="AH156" s="21"/>
    </row>
    <row r="157" spans="1:34">
      <c r="A157" s="16" t="s">
        <v>9461</v>
      </c>
      <c r="B157" s="16" t="s">
        <v>9462</v>
      </c>
      <c r="C157" s="16">
        <f>SEARCH(" _ ",B157)</f>
        <v>23</v>
      </c>
      <c r="D157" s="16" t="str">
        <f>LEFT(B157,14)</f>
        <v>LIT 225kV NO 1</v>
      </c>
      <c r="E157" s="16" t="str">
        <f>RIGHT(LEFT(D157,9),5)</f>
        <v>225kV</v>
      </c>
      <c r="F157" s="16" t="str">
        <f>RIGHT(D157,1)</f>
        <v>1</v>
      </c>
      <c r="G157" s="16" t="str">
        <f>LEFT(RIGHT(B157,LEN(B157)-15),C157-16)</f>
        <v>COUCHEY</v>
      </c>
      <c r="H157" s="16" t="str">
        <f>RIGHT(B157,LEN(B157)-C157-2)</f>
        <v>VIELMOULIN</v>
      </c>
      <c r="I157" s="17">
        <f>MATCH(Lines[[#This Row],[début]],postes_1[ADR_SITE],0)</f>
        <v>1296</v>
      </c>
      <c r="J157" s="17">
        <f>MATCH(Lines[[#This Row],[fin]],postes_1[ADR_SITE],0)</f>
        <v>1100</v>
      </c>
      <c r="K157" s="17" t="str">
        <f>INDEX(postes_1[CODNAT],Lines[[#This Row],[rch_debut]])</f>
        <v>COUCH</v>
      </c>
      <c r="L157" s="17" t="str">
        <f>INDEX(postes_1[CODNAT],Lines[[#This Row],[rch_fin]])</f>
        <v>VIELM</v>
      </c>
      <c r="M157" s="17" t="s">
        <v>7707</v>
      </c>
      <c r="N157" s="17" t="s">
        <v>6276</v>
      </c>
      <c r="O157" s="17" t="str">
        <f>Lines[[#This Row],[codeNat_debut]]&amp;"_"&amp;Lines[[#This Row],[tension]]</f>
        <v>COUCH_225kV</v>
      </c>
      <c r="P157" s="17" t="str">
        <f>Lines[[#This Row],[codeNat_fin]]&amp;"_"&amp;Lines[[#This Row],[tension]]</f>
        <v>VIELM_225kV</v>
      </c>
      <c r="Q157" s="17">
        <f>COUNTIF(Lines[[code2_debut]:[code2_fin]],"="&amp;Lines[[#This Row],[code2_debut]])</f>
        <v>2</v>
      </c>
      <c r="R157" s="17">
        <f>COUNTIF(Lines[[code2_debut]:[code2_fin]],"="&amp;Lines[[#This Row],[code2_fin]])</f>
        <v>3</v>
      </c>
      <c r="S157" s="17">
        <f>INDEX(postes_1[x],MATCH(Lines[[#This Row],[codeNat_debut]],postes_1[CODNAT],0))</f>
        <v>851221.14999999898</v>
      </c>
      <c r="T157" s="17">
        <f>INDEX(postes_1[y],MATCH(Lines[[#This Row],[codeNat_debut]],postes_1[CODNAT],0))</f>
        <v>6685789.21</v>
      </c>
      <c r="U157" s="17">
        <f>INDEX(postes_1[x],MATCH(Lines[[#This Row],[codeNat_fin]],postes_1[CODNAT],0))</f>
        <v>827404.36999999697</v>
      </c>
      <c r="V157" s="17">
        <f>INDEX(postes_1[y],MATCH(Lines[[#This Row],[codeNat_fin]],postes_1[CODNAT],0))</f>
        <v>6693049.9100000001</v>
      </c>
      <c r="W157" s="17">
        <f>SQRT((Lines[[#This Row],[x_debut]]-Lines[[#This Row],[x_fin]])^2+(Lines[[#This Row],[y_debut]]-Lines[[#This Row],[y_fin]])^2)</f>
        <v>24898.931183054792</v>
      </c>
      <c r="X157" s="17">
        <v>29900</v>
      </c>
      <c r="Y157" s="18">
        <v>800</v>
      </c>
      <c r="Z157" s="18">
        <v>900</v>
      </c>
      <c r="AA157" s="18">
        <v>900</v>
      </c>
      <c r="AB157" s="18">
        <v>1000</v>
      </c>
      <c r="AC157" s="18">
        <v>1.798</v>
      </c>
      <c r="AD157" s="18">
        <v>11.941000000000001</v>
      </c>
      <c r="AE157" s="18">
        <v>43.363999999999997</v>
      </c>
      <c r="AF157" s="18">
        <v>276.06299999999999</v>
      </c>
      <c r="AG157" s="21"/>
      <c r="AH157" s="21"/>
    </row>
    <row r="158" spans="1:34">
      <c r="A158" s="16" t="s">
        <v>9493</v>
      </c>
      <c r="B158" s="16" t="s">
        <v>9494</v>
      </c>
      <c r="C158" s="16">
        <f>SEARCH(" _ ",B158)</f>
        <v>27</v>
      </c>
      <c r="D158" s="16" t="str">
        <f>LEFT(B158,14)</f>
        <v>LIT 225kV NO 1</v>
      </c>
      <c r="E158" s="16" t="str">
        <f>RIGHT(LEFT(D158,9),5)</f>
        <v>225kV</v>
      </c>
      <c r="F158" s="16" t="str">
        <f>RIGHT(D158,1)</f>
        <v>1</v>
      </c>
      <c r="G158" s="16" t="str">
        <f>LEFT(RIGHT(B158,LEN(B158)-15),C158-16)</f>
        <v>CHAMPAGNOLE</v>
      </c>
      <c r="H158" s="16" t="str">
        <f>RIGHT(B158,LEN(B158)-C158-2)</f>
        <v>FRASNE</v>
      </c>
      <c r="I158" s="17">
        <f>MATCH(Lines[[#This Row],[début]],postes_1[ADR_SITE],0)</f>
        <v>2109</v>
      </c>
      <c r="J158" s="17">
        <f>MATCH(Lines[[#This Row],[fin]],postes_1[ADR_SITE],0)</f>
        <v>2291</v>
      </c>
      <c r="K158" s="17" t="str">
        <f>INDEX(postes_1[CODNAT],Lines[[#This Row],[rch_debut]])</f>
        <v>CPNOL</v>
      </c>
      <c r="L158" s="17" t="str">
        <f>INDEX(postes_1[CODNAT],Lines[[#This Row],[rch_fin]])</f>
        <v>FRASN</v>
      </c>
      <c r="M158" s="17" t="s">
        <v>6782</v>
      </c>
      <c r="N158" s="17" t="s">
        <v>4499</v>
      </c>
      <c r="O158" s="17" t="str">
        <f>Lines[[#This Row],[codeNat_debut]]&amp;"_"&amp;Lines[[#This Row],[tension]]</f>
        <v>CPNOL_225kV</v>
      </c>
      <c r="P158" s="17" t="str">
        <f>Lines[[#This Row],[codeNat_fin]]&amp;"_"&amp;Lines[[#This Row],[tension]]</f>
        <v>FRASN_225kV</v>
      </c>
      <c r="Q158" s="17">
        <f>COUNTIF(Lines[[code2_debut]:[code2_fin]],"="&amp;Lines[[#This Row],[code2_debut]])</f>
        <v>3</v>
      </c>
      <c r="R158" s="17">
        <f>COUNTIF(Lines[[code2_debut]:[code2_fin]],"="&amp;Lines[[#This Row],[code2_fin]])</f>
        <v>1</v>
      </c>
      <c r="S158" s="17">
        <f>INDEX(postes_1[x],MATCH(Lines[[#This Row],[codeNat_debut]],postes_1[CODNAT],0))</f>
        <v>921873.39000000095</v>
      </c>
      <c r="T158" s="17">
        <f>INDEX(postes_1[y],MATCH(Lines[[#This Row],[codeNat_debut]],postes_1[CODNAT],0))</f>
        <v>6632767.5800000001</v>
      </c>
      <c r="U158" s="17">
        <f>INDEX(postes_1[x],MATCH(Lines[[#This Row],[codeNat_fin]],postes_1[CODNAT],0))</f>
        <v>940846.68999999797</v>
      </c>
      <c r="V158" s="17">
        <f>INDEX(postes_1[y],MATCH(Lines[[#This Row],[codeNat_fin]],postes_1[CODNAT],0))</f>
        <v>6646126.8899999997</v>
      </c>
      <c r="W158" s="17">
        <f>SQRT((Lines[[#This Row],[x_debut]]-Lines[[#This Row],[x_fin]])^2+(Lines[[#This Row],[y_debut]]-Lines[[#This Row],[y_fin]])^2)</f>
        <v>23204.68221213072</v>
      </c>
      <c r="X158" s="17">
        <v>24838</v>
      </c>
      <c r="Y158" s="18">
        <v>801</v>
      </c>
      <c r="Z158" s="18">
        <v>930</v>
      </c>
      <c r="AA158" s="18">
        <v>930</v>
      </c>
      <c r="AB158" s="18">
        <v>1053</v>
      </c>
      <c r="AC158" s="18">
        <v>1.637</v>
      </c>
      <c r="AD158" s="18">
        <v>9.7349999999999994</v>
      </c>
      <c r="AE158" s="18">
        <v>36.167999999999999</v>
      </c>
      <c r="AF158" s="18">
        <v>230.251</v>
      </c>
      <c r="AG158" s="21"/>
      <c r="AH158" s="21"/>
    </row>
    <row r="159" spans="1:34">
      <c r="A159" s="16" t="s">
        <v>10007</v>
      </c>
      <c r="B159" s="16" t="s">
        <v>10008</v>
      </c>
      <c r="C159" s="16">
        <f>SEARCH(" _ ",B159)</f>
        <v>25</v>
      </c>
      <c r="D159" s="16" t="str">
        <f>LEFT(B159,14)</f>
        <v>LIT 225kV NO 1</v>
      </c>
      <c r="E159" s="16" t="str">
        <f>RIGHT(LEFT(D159,9),5)</f>
        <v>225kV</v>
      </c>
      <c r="F159" s="16" t="str">
        <f>RIGHT(D159,1)</f>
        <v>1</v>
      </c>
      <c r="G159" s="16" t="str">
        <f>LEFT(RIGHT(B159,LEN(B159)-15),C159-16)</f>
        <v>MARGERIDE</v>
      </c>
      <c r="H159" s="16" t="str">
        <f>RIGHT(B159,LEN(B159)-C159-2)</f>
        <v>RUEYRES</v>
      </c>
      <c r="I159" s="17">
        <f>MATCH(Lines[[#This Row],[début]],postes_1[ADR_SITE],0)</f>
        <v>2465</v>
      </c>
      <c r="J159" s="17">
        <f>MATCH(Lines[[#This Row],[fin]],postes_1[ADR_SITE],0)</f>
        <v>2339</v>
      </c>
      <c r="K159" s="17" t="str">
        <f>INDEX(postes_1[CODNAT],Lines[[#This Row],[rch_debut]])</f>
        <v>MARGE</v>
      </c>
      <c r="L159" s="17" t="str">
        <f>INDEX(postes_1[CODNAT],Lines[[#This Row],[rch_fin]])</f>
        <v>RUEYR</v>
      </c>
      <c r="M159" s="17" t="s">
        <v>3558</v>
      </c>
      <c r="N159" s="17" t="s">
        <v>3083</v>
      </c>
      <c r="O159" s="17" t="str">
        <f>Lines[[#This Row],[codeNat_debut]]&amp;"_"&amp;Lines[[#This Row],[tension]]</f>
        <v>MARGE_225kV</v>
      </c>
      <c r="P159" s="17" t="str">
        <f>Lines[[#This Row],[codeNat_fin]]&amp;"_"&amp;Lines[[#This Row],[tension]]</f>
        <v>RUEYR_225kV</v>
      </c>
      <c r="Q159" s="17">
        <f>COUNTIF(Lines[[code2_debut]:[code2_fin]],"="&amp;Lines[[#This Row],[code2_debut]])</f>
        <v>2</v>
      </c>
      <c r="R159" s="17">
        <f>COUNTIF(Lines[[code2_debut]:[code2_fin]],"="&amp;Lines[[#This Row],[code2_fin]])</f>
        <v>6</v>
      </c>
      <c r="S159" s="17">
        <f>INDEX(postes_1[x],MATCH(Lines[[#This Row],[codeNat_debut]],postes_1[CODNAT],0))</f>
        <v>722298.04999999702</v>
      </c>
      <c r="T159" s="17">
        <f>INDEX(postes_1[y],MATCH(Lines[[#This Row],[codeNat_debut]],postes_1[CODNAT],0))</f>
        <v>6410243.9100000001</v>
      </c>
      <c r="U159" s="17">
        <f>INDEX(postes_1[x],MATCH(Lines[[#This Row],[codeNat_fin]],postes_1[CODNAT],0))</f>
        <v>675392.50999999803</v>
      </c>
      <c r="V159" s="17">
        <f>INDEX(postes_1[y],MATCH(Lines[[#This Row],[codeNat_fin]],postes_1[CODNAT],0))</f>
        <v>6408936.0999999996</v>
      </c>
      <c r="W159" s="17">
        <f>SQRT((Lines[[#This Row],[x_debut]]-Lines[[#This Row],[x_fin]])^2+(Lines[[#This Row],[y_debut]]-Lines[[#This Row],[y_fin]])^2)</f>
        <v>46923.768494096963</v>
      </c>
      <c r="X159" s="17">
        <v>47388</v>
      </c>
      <c r="Y159" s="18">
        <v>802</v>
      </c>
      <c r="Z159" s="18">
        <v>844</v>
      </c>
      <c r="AA159" s="18">
        <v>844</v>
      </c>
      <c r="AB159" s="18">
        <v>919</v>
      </c>
      <c r="AC159" s="18">
        <v>4.6449999999999996</v>
      </c>
      <c r="AD159" s="18">
        <v>19.038</v>
      </c>
      <c r="AE159" s="18">
        <v>67.968999999999994</v>
      </c>
      <c r="AF159" s="18">
        <v>432.70499999999998</v>
      </c>
      <c r="AG159" s="21"/>
      <c r="AH159" s="21"/>
    </row>
    <row r="160" spans="1:34">
      <c r="A160" s="16" t="s">
        <v>9365</v>
      </c>
      <c r="B160" s="16" t="s">
        <v>10390</v>
      </c>
      <c r="C160" s="16">
        <f>SEARCH(" _ ",B160)</f>
        <v>22</v>
      </c>
      <c r="D160" s="16" t="str">
        <f>LEFT(B160,14)</f>
        <v>LIT 225kV NO 1</v>
      </c>
      <c r="E160" s="16" t="str">
        <f>RIGHT(LEFT(D160,9),5)</f>
        <v>225kV</v>
      </c>
      <c r="F160" s="16" t="str">
        <f>RIGHT(D160,1)</f>
        <v>1</v>
      </c>
      <c r="G160" s="16" t="str">
        <f>LEFT(RIGHT(B160,LEN(B160)-15),C160-16)</f>
        <v>CHOLET</v>
      </c>
      <c r="H160" s="16" t="str">
        <f>RIGHT(B160,LEN(B160)-C160-2)</f>
        <v>VAL DE SEVRE</v>
      </c>
      <c r="I160" s="17">
        <f>MATCH(Lines[[#This Row],[début]],postes_1[ADR_SITE],0)</f>
        <v>1083</v>
      </c>
      <c r="J160" s="17">
        <f>MATCH(Lines[[#This Row],[fin]],postes_1[ADR_SITE],0)</f>
        <v>1089</v>
      </c>
      <c r="K160" s="17" t="str">
        <f>INDEX(postes_1[CODNAT],Lines[[#This Row],[rch_debut]])</f>
        <v>CHOLE</v>
      </c>
      <c r="L160" s="17" t="str">
        <f>INDEX(postes_1[CODNAT],Lines[[#This Row],[rch_fin]])</f>
        <v>V.SEV</v>
      </c>
      <c r="M160" s="17" t="s">
        <v>3706</v>
      </c>
      <c r="N160" s="17" t="s">
        <v>6773</v>
      </c>
      <c r="O160" s="17" t="str">
        <f>Lines[[#This Row],[codeNat_debut]]&amp;"_"&amp;Lines[[#This Row],[tension]]</f>
        <v>CHOLE_225kV</v>
      </c>
      <c r="P160" s="17" t="str">
        <f>Lines[[#This Row],[codeNat_fin]]&amp;"_"&amp;Lines[[#This Row],[tension]]</f>
        <v>V.SEV_225kV</v>
      </c>
      <c r="Q160" s="17">
        <f>COUNTIF(Lines[[code2_debut]:[code2_fin]],"="&amp;Lines[[#This Row],[code2_debut]])</f>
        <v>4</v>
      </c>
      <c r="R160" s="17">
        <f>COUNTIF(Lines[[code2_debut]:[code2_fin]],"="&amp;Lines[[#This Row],[code2_fin]])</f>
        <v>2</v>
      </c>
      <c r="S160" s="17">
        <f>INDEX(postes_1[x],MATCH(Lines[[#This Row],[codeNat_debut]],postes_1[CODNAT],0))</f>
        <v>403956.56000000198</v>
      </c>
      <c r="T160" s="17">
        <f>INDEX(postes_1[y],MATCH(Lines[[#This Row],[codeNat_debut]],postes_1[CODNAT],0))</f>
        <v>6669340.7300000004</v>
      </c>
      <c r="U160" s="17">
        <f>INDEX(postes_1[x],MATCH(Lines[[#This Row],[codeNat_fin]],postes_1[CODNAT],0))</f>
        <v>420985.90999999602</v>
      </c>
      <c r="V160" s="17">
        <f>INDEX(postes_1[y],MATCH(Lines[[#This Row],[codeNat_fin]],postes_1[CODNAT],0))</f>
        <v>6634331.9000000004</v>
      </c>
      <c r="W160" s="17">
        <f>SQRT((Lines[[#This Row],[x_debut]]-Lines[[#This Row],[x_fin]])^2+(Lines[[#This Row],[y_debut]]-Lines[[#This Row],[y_fin]])^2)</f>
        <v>38930.925231635607</v>
      </c>
      <c r="X160" s="17">
        <v>38688</v>
      </c>
      <c r="Y160" s="18">
        <v>803</v>
      </c>
      <c r="Z160" s="18">
        <v>858</v>
      </c>
      <c r="AA160" s="18">
        <v>858</v>
      </c>
      <c r="AB160" s="18">
        <v>918</v>
      </c>
      <c r="AC160" s="18">
        <v>4.5019999999999998</v>
      </c>
      <c r="AD160" s="18">
        <v>16.298999999999999</v>
      </c>
      <c r="AE160" s="18">
        <v>53.156999999999996</v>
      </c>
      <c r="AF160" s="18">
        <v>338.40699999999998</v>
      </c>
      <c r="AG160" s="21"/>
      <c r="AH160" s="21"/>
    </row>
    <row r="161" spans="1:34">
      <c r="A161" s="16" t="s">
        <v>10125</v>
      </c>
      <c r="B161" s="16" t="s">
        <v>10472</v>
      </c>
      <c r="C161" s="16">
        <f>SEARCH(" _ ",B161)</f>
        <v>21</v>
      </c>
      <c r="D161" s="16" t="str">
        <f>LEFT(B161,14)</f>
        <v>LIT 225kV N0 1</v>
      </c>
      <c r="E161" s="16" t="str">
        <f>RIGHT(LEFT(D161,9),5)</f>
        <v>225kV</v>
      </c>
      <c r="F161" s="16" t="str">
        <f>RIGHT(D161,1)</f>
        <v>1</v>
      </c>
      <c r="G161" s="16" t="str">
        <f>LEFT(RIGHT(B161,LEN(B161)-15),C161-16)</f>
        <v>NIORT</v>
      </c>
      <c r="H161" s="16" t="str">
        <f>RIGHT(B161,LEN(B161)-C161-2)</f>
        <v>VAL DE SEVRE</v>
      </c>
      <c r="I161" s="17">
        <f>MATCH(Lines[[#This Row],[début]],postes_1[ADR_SITE],0)</f>
        <v>1234</v>
      </c>
      <c r="J161" s="17">
        <f>MATCH(Lines[[#This Row],[fin]],postes_1[ADR_SITE],0)</f>
        <v>1089</v>
      </c>
      <c r="K161" s="17" t="str">
        <f>INDEX(postes_1[CODNAT],Lines[[#This Row],[rch_debut]])</f>
        <v>NIORT</v>
      </c>
      <c r="L161" s="17" t="str">
        <f>INDEX(postes_1[CODNAT],Lines[[#This Row],[rch_fin]])</f>
        <v>V.SEV</v>
      </c>
      <c r="M161" s="17" t="s">
        <v>7185</v>
      </c>
      <c r="N161" s="17" t="s">
        <v>6773</v>
      </c>
      <c r="O161" s="17" t="str">
        <f>Lines[[#This Row],[codeNat_debut]]&amp;"_"&amp;Lines[[#This Row],[tension]]</f>
        <v>NIORT_225kV</v>
      </c>
      <c r="P161" s="17" t="str">
        <f>Lines[[#This Row],[codeNat_fin]]&amp;"_"&amp;Lines[[#This Row],[tension]]</f>
        <v>V.SEV_225kV</v>
      </c>
      <c r="Q161" s="17">
        <f>COUNTIF(Lines[[code2_debut]:[code2_fin]],"="&amp;Lines[[#This Row],[code2_debut]])</f>
        <v>3</v>
      </c>
      <c r="R161" s="17">
        <f>COUNTIF(Lines[[code2_debut]:[code2_fin]],"="&amp;Lines[[#This Row],[code2_fin]])</f>
        <v>2</v>
      </c>
      <c r="S161" s="17">
        <f>INDEX(postes_1[x],MATCH(Lines[[#This Row],[codeNat_debut]],postes_1[CODNAT],0))</f>
        <v>436064.43999999802</v>
      </c>
      <c r="T161" s="17">
        <f>INDEX(postes_1[y],MATCH(Lines[[#This Row],[codeNat_debut]],postes_1[CODNAT],0))</f>
        <v>6588929.8200000003</v>
      </c>
      <c r="U161" s="17">
        <f>INDEX(postes_1[x],MATCH(Lines[[#This Row],[codeNat_fin]],postes_1[CODNAT],0))</f>
        <v>420985.90999999602</v>
      </c>
      <c r="V161" s="17">
        <f>INDEX(postes_1[y],MATCH(Lines[[#This Row],[codeNat_fin]],postes_1[CODNAT],0))</f>
        <v>6634331.9000000004</v>
      </c>
      <c r="W161" s="17">
        <f>SQRT((Lines[[#This Row],[x_debut]]-Lines[[#This Row],[x_fin]])^2+(Lines[[#This Row],[y_debut]]-Lines[[#This Row],[y_fin]])^2)</f>
        <v>47840.473819636936</v>
      </c>
      <c r="X161" s="17">
        <v>52463</v>
      </c>
      <c r="Y161" s="18">
        <v>803</v>
      </c>
      <c r="Z161" s="18">
        <v>858</v>
      </c>
      <c r="AA161" s="18">
        <v>858</v>
      </c>
      <c r="AB161" s="18">
        <v>918</v>
      </c>
      <c r="AC161" s="18">
        <v>6.1959999999999997</v>
      </c>
      <c r="AD161" s="18">
        <v>22.472000000000001</v>
      </c>
      <c r="AE161" s="18">
        <v>73.328999999999994</v>
      </c>
      <c r="AF161" s="18">
        <v>466.82400000000001</v>
      </c>
      <c r="AG161" s="21"/>
      <c r="AH161" s="21"/>
    </row>
    <row r="162" spans="1:34">
      <c r="A162" s="16" t="s">
        <v>9505</v>
      </c>
      <c r="B162" s="16" t="s">
        <v>9506</v>
      </c>
      <c r="C162" s="16">
        <f>SEARCH(" _ ",B162)</f>
        <v>30</v>
      </c>
      <c r="D162" s="16" t="str">
        <f>LEFT(B162,14)</f>
        <v>LIT 225kV NO 2</v>
      </c>
      <c r="E162" s="16" t="str">
        <f>RIGHT(LEFT(D162,9),5)</f>
        <v>225kV</v>
      </c>
      <c r="F162" s="16" t="str">
        <f>RIGHT(D162,1)</f>
        <v>2</v>
      </c>
      <c r="G162" s="16" t="str">
        <f>LEFT(RIGHT(B162,LEN(B162)-15),C162-16)</f>
        <v>CRECHETS (LES)</v>
      </c>
      <c r="H162" s="16" t="str">
        <f>RIGHT(B162,LEN(B162)-C162-2)</f>
        <v>WEPPES</v>
      </c>
      <c r="I162" s="17">
        <f>MATCH(Lines[[#This Row],[début]],postes_1[ADR_SITE],0)</f>
        <v>1920</v>
      </c>
      <c r="J162" s="17">
        <f>MATCH(Lines[[#This Row],[fin]],postes_1[ADR_SITE],0)</f>
        <v>1931</v>
      </c>
      <c r="K162" s="17" t="str">
        <f>INDEX(postes_1[CODNAT],Lines[[#This Row],[rch_debut]])</f>
        <v>CREC6</v>
      </c>
      <c r="L162" s="17" t="str">
        <f>INDEX(postes_1[CODNAT],Lines[[#This Row],[rch_fin]])</f>
        <v>WEPPE</v>
      </c>
      <c r="M162" s="17" t="s">
        <v>6717</v>
      </c>
      <c r="N162" s="17" t="s">
        <v>6796</v>
      </c>
      <c r="O162" s="17" t="str">
        <f>Lines[[#This Row],[codeNat_debut]]&amp;"_"&amp;Lines[[#This Row],[tension]]</f>
        <v>CREC6_225kV</v>
      </c>
      <c r="P162" s="17" t="str">
        <f>Lines[[#This Row],[codeNat_fin]]&amp;"_"&amp;Lines[[#This Row],[tension]]</f>
        <v>WEPPE_225kV</v>
      </c>
      <c r="Q162" s="17">
        <f>COUNTIF(Lines[[code2_debut]:[code2_fin]],"="&amp;Lines[[#This Row],[code2_debut]])</f>
        <v>3</v>
      </c>
      <c r="R162" s="17">
        <f>COUNTIF(Lines[[code2_debut]:[code2_fin]],"="&amp;Lines[[#This Row],[code2_fin]])</f>
        <v>3</v>
      </c>
      <c r="S162" s="17">
        <f>INDEX(postes_1[x],MATCH(Lines[[#This Row],[codeNat_debut]],postes_1[CODNAT],0))</f>
        <v>679719.67000000202</v>
      </c>
      <c r="T162" s="17">
        <f>INDEX(postes_1[y],MATCH(Lines[[#This Row],[codeNat_debut]],postes_1[CODNAT],0))</f>
        <v>7062931.9900000002</v>
      </c>
      <c r="U162" s="17">
        <f>INDEX(postes_1[x],MATCH(Lines[[#This Row],[codeNat_fin]],postes_1[CODNAT],0))</f>
        <v>692641.10000000102</v>
      </c>
      <c r="V162" s="17">
        <f>INDEX(postes_1[y],MATCH(Lines[[#This Row],[codeNat_fin]],postes_1[CODNAT],0))</f>
        <v>7060715.8899999997</v>
      </c>
      <c r="W162" s="17">
        <f>SQRT((Lines[[#This Row],[x_debut]]-Lines[[#This Row],[x_fin]])^2+(Lines[[#This Row],[y_debut]]-Lines[[#This Row],[y_fin]])^2)</f>
        <v>13110.089719558624</v>
      </c>
      <c r="X162" s="17">
        <v>14426</v>
      </c>
      <c r="Y162" s="18">
        <v>810</v>
      </c>
      <c r="Z162" s="18">
        <v>810</v>
      </c>
      <c r="AA162" s="18">
        <v>945</v>
      </c>
      <c r="AB162" s="18">
        <v>945</v>
      </c>
      <c r="AC162" s="18">
        <v>0.872</v>
      </c>
      <c r="AD162" s="18">
        <v>5.8150000000000004</v>
      </c>
      <c r="AE162" s="18">
        <v>28.638999999999999</v>
      </c>
      <c r="AF162" s="18">
        <v>182.31899999999999</v>
      </c>
      <c r="AG162" s="21"/>
      <c r="AH162" s="21"/>
    </row>
    <row r="163" spans="1:34">
      <c r="A163" s="16" t="s">
        <v>9934</v>
      </c>
      <c r="B163" s="16" t="s">
        <v>10423</v>
      </c>
      <c r="C163" s="16">
        <f>SEARCH(" _ ",B163)</f>
        <v>24</v>
      </c>
      <c r="D163" s="16" t="str">
        <f>LEFT(B163,14)</f>
        <v>LIT 225kV N0 1</v>
      </c>
      <c r="E163" s="16" t="str">
        <f>RIGHT(LEFT(D163,9),5)</f>
        <v>225kV</v>
      </c>
      <c r="F163" s="16" t="str">
        <f>RIGHT(D163,1)</f>
        <v>1</v>
      </c>
      <c r="G163" s="16" t="str">
        <f>LEFT(RIGHT(B163,LEN(B163)-15),C163-16)</f>
        <v>LEGUEVIN</v>
      </c>
      <c r="H163" s="16" t="str">
        <f>RIGHT(B163,LEN(B163)-C163-2)</f>
        <v>PORTET-ST-SIMON</v>
      </c>
      <c r="I163" s="17">
        <f>MATCH(Lines[[#This Row],[début]],postes_1[ADR_SITE],0)</f>
        <v>3463</v>
      </c>
      <c r="J163" s="17">
        <f>MATCH(Lines[[#This Row],[fin]],postes_1[ADR_SITE],0)</f>
        <v>3509</v>
      </c>
      <c r="K163" s="17" t="str">
        <f>INDEX(postes_1[CODNAT],Lines[[#This Row],[rch_debut]])</f>
        <v>LEGUE</v>
      </c>
      <c r="L163" s="17" t="str">
        <f>INDEX(postes_1[CODNAT],Lines[[#This Row],[rch_fin]])</f>
        <v>P.SIM</v>
      </c>
      <c r="M163" s="17" t="s">
        <v>7130</v>
      </c>
      <c r="N163" s="17" t="s">
        <v>2586</v>
      </c>
      <c r="O163" s="17" t="str">
        <f>Lines[[#This Row],[codeNat_debut]]&amp;"_"&amp;Lines[[#This Row],[tension]]</f>
        <v>LEGUE_225kV</v>
      </c>
      <c r="P163" s="17" t="str">
        <f>Lines[[#This Row],[codeNat_fin]]&amp;"_"&amp;Lines[[#This Row],[tension]]</f>
        <v>P.SIM_225kV</v>
      </c>
      <c r="Q163" s="17">
        <f>COUNTIF(Lines[[code2_debut]:[code2_fin]],"="&amp;Lines[[#This Row],[code2_debut]])</f>
        <v>2</v>
      </c>
      <c r="R163" s="17">
        <f>COUNTIF(Lines[[code2_debut]:[code2_fin]],"="&amp;Lines[[#This Row],[code2_fin]])</f>
        <v>6</v>
      </c>
      <c r="S163" s="17">
        <f>INDEX(postes_1[x],MATCH(Lines[[#This Row],[codeNat_debut]],postes_1[CODNAT],0))</f>
        <v>560598.00999999803</v>
      </c>
      <c r="T163" s="17">
        <f>INDEX(postes_1[y],MATCH(Lines[[#This Row],[codeNat_debut]],postes_1[CODNAT],0))</f>
        <v>6279197.8200000003</v>
      </c>
      <c r="U163" s="17">
        <f>INDEX(postes_1[x],MATCH(Lines[[#This Row],[codeNat_fin]],postes_1[CODNAT],0))</f>
        <v>569561.90999999596</v>
      </c>
      <c r="V163" s="17">
        <f>INDEX(postes_1[y],MATCH(Lines[[#This Row],[codeNat_fin]],postes_1[CODNAT],0))</f>
        <v>6271236.9000000004</v>
      </c>
      <c r="W163" s="17">
        <f>SQRT((Lines[[#This Row],[x_debut]]-Lines[[#This Row],[x_fin]])^2+(Lines[[#This Row],[y_debut]]-Lines[[#This Row],[y_fin]])^2)</f>
        <v>11988.65090226426</v>
      </c>
      <c r="X163" s="17">
        <v>17986</v>
      </c>
      <c r="Y163" s="18">
        <v>813</v>
      </c>
      <c r="Z163" s="18">
        <v>890</v>
      </c>
      <c r="AA163" s="18">
        <v>890</v>
      </c>
      <c r="AB163" s="18">
        <v>966</v>
      </c>
      <c r="AC163" s="18">
        <v>1.6160000000000001</v>
      </c>
      <c r="AD163" s="18">
        <v>7.4809999999999999</v>
      </c>
      <c r="AE163" s="18">
        <v>24.699000000000002</v>
      </c>
      <c r="AF163" s="18">
        <v>157.24100000000001</v>
      </c>
      <c r="AG163" s="21"/>
      <c r="AH163" s="21"/>
    </row>
    <row r="164" spans="1:34">
      <c r="A164" s="16" t="s">
        <v>9932</v>
      </c>
      <c r="B164" s="16" t="s">
        <v>9933</v>
      </c>
      <c r="C164" s="16">
        <f>SEARCH(" _ ",B164)</f>
        <v>24</v>
      </c>
      <c r="D164" s="16" t="str">
        <f>LEFT(B164,14)</f>
        <v>LIT 225kV NO 1</v>
      </c>
      <c r="E164" s="16" t="str">
        <f>RIGHT(LEFT(D164,9),5)</f>
        <v>225kV</v>
      </c>
      <c r="F164" s="16" t="str">
        <f>RIGHT(D164,1)</f>
        <v>1</v>
      </c>
      <c r="G164" s="16" t="str">
        <f>LEFT(RIGHT(B164,LEN(B164)-15),C164-16)</f>
        <v>LEGUEVIN</v>
      </c>
      <c r="H164" s="16" t="str">
        <f>RIGHT(B164,LEN(B164)-C164-2)</f>
        <v>LESQUIVE</v>
      </c>
      <c r="I164" s="17">
        <f>MATCH(Lines[[#This Row],[début]],postes_1[ADR_SITE],0)</f>
        <v>3463</v>
      </c>
      <c r="J164" s="17">
        <f>MATCH(Lines[[#This Row],[fin]],postes_1[ADR_SITE],0)</f>
        <v>3306</v>
      </c>
      <c r="K164" s="17" t="str">
        <f>INDEX(postes_1[CODNAT],Lines[[#This Row],[rch_debut]])</f>
        <v>LEGUE</v>
      </c>
      <c r="L164" s="17" t="str">
        <f>INDEX(postes_1[CODNAT],Lines[[#This Row],[rch_fin]])</f>
        <v>LESQU</v>
      </c>
      <c r="M164" s="17" t="s">
        <v>7130</v>
      </c>
      <c r="N164" s="17" t="s">
        <v>8280</v>
      </c>
      <c r="O164" s="17" t="str">
        <f>Lines[[#This Row],[codeNat_debut]]&amp;"_"&amp;Lines[[#This Row],[tension]]</f>
        <v>LEGUE_225kV</v>
      </c>
      <c r="P164" s="17" t="str">
        <f>Lines[[#This Row],[codeNat_fin]]&amp;"_"&amp;Lines[[#This Row],[tension]]</f>
        <v>LESQU_225kV</v>
      </c>
      <c r="Q164" s="17">
        <f>COUNTIF(Lines[[code2_debut]:[code2_fin]],"="&amp;Lines[[#This Row],[code2_debut]])</f>
        <v>2</v>
      </c>
      <c r="R164" s="17">
        <f>COUNTIF(Lines[[code2_debut]:[code2_fin]],"="&amp;Lines[[#This Row],[code2_fin]])</f>
        <v>6</v>
      </c>
      <c r="S164" s="17">
        <f>INDEX(postes_1[x],MATCH(Lines[[#This Row],[codeNat_debut]],postes_1[CODNAT],0))</f>
        <v>560598.00999999803</v>
      </c>
      <c r="T164" s="17">
        <f>INDEX(postes_1[y],MATCH(Lines[[#This Row],[codeNat_debut]],postes_1[CODNAT],0))</f>
        <v>6279197.8200000003</v>
      </c>
      <c r="U164" s="17">
        <f>INDEX(postes_1[x],MATCH(Lines[[#This Row],[codeNat_fin]],postes_1[CODNAT],0))</f>
        <v>561081.40999999596</v>
      </c>
      <c r="V164" s="17">
        <f>INDEX(postes_1[y],MATCH(Lines[[#This Row],[codeNat_fin]],postes_1[CODNAT],0))</f>
        <v>6303473.9800000004</v>
      </c>
      <c r="W164" s="17">
        <f>SQRT((Lines[[#This Row],[x_debut]]-Lines[[#This Row],[x_fin]])^2+(Lines[[#This Row],[y_debut]]-Lines[[#This Row],[y_fin]])^2)</f>
        <v>24280.97238385657</v>
      </c>
      <c r="X164" s="17">
        <v>24939</v>
      </c>
      <c r="Y164" s="18">
        <v>813</v>
      </c>
      <c r="Z164" s="18">
        <v>890</v>
      </c>
      <c r="AA164" s="18">
        <v>890</v>
      </c>
      <c r="AB164" s="18">
        <v>966</v>
      </c>
      <c r="AC164" s="18">
        <v>2.266</v>
      </c>
      <c r="AD164" s="18">
        <v>10.728999999999999</v>
      </c>
      <c r="AE164" s="18">
        <v>35.597999999999999</v>
      </c>
      <c r="AF164" s="18">
        <v>226.62100000000001</v>
      </c>
      <c r="AG164" s="21"/>
      <c r="AH164" s="21"/>
    </row>
    <row r="165" spans="1:34">
      <c r="A165" s="16" t="s">
        <v>9939</v>
      </c>
      <c r="B165" s="16" t="s">
        <v>9940</v>
      </c>
      <c r="C165" s="16">
        <f>SEARCH(" _ ",B165)</f>
        <v>24</v>
      </c>
      <c r="D165" s="16" t="str">
        <f>LEFT(B165,14)</f>
        <v>LIT 225kV NO 2</v>
      </c>
      <c r="E165" s="16" t="str">
        <f>RIGHT(LEFT(D165,9),5)</f>
        <v>225kV</v>
      </c>
      <c r="F165" s="16" t="str">
        <f>RIGHT(D165,1)</f>
        <v>2</v>
      </c>
      <c r="G165" s="16" t="str">
        <f>LEFT(RIGHT(B165,LEN(B165)-15),C165-16)</f>
        <v>LESQUIVE</v>
      </c>
      <c r="H165" s="16" t="str">
        <f>RIGHT(B165,LEN(B165)-C165-2)</f>
        <v>VERLHAGUET</v>
      </c>
      <c r="I165" s="17">
        <f>MATCH(Lines[[#This Row],[début]],postes_1[ADR_SITE],0)</f>
        <v>3306</v>
      </c>
      <c r="J165" s="17">
        <f>MATCH(Lines[[#This Row],[fin]],postes_1[ADR_SITE],0)</f>
        <v>3141</v>
      </c>
      <c r="K165" s="17" t="str">
        <f>INDEX(postes_1[CODNAT],Lines[[#This Row],[rch_debut]])</f>
        <v>LESQU</v>
      </c>
      <c r="L165" s="17" t="str">
        <f>INDEX(postes_1[CODNAT],Lines[[#This Row],[rch_fin]])</f>
        <v>VERLH</v>
      </c>
      <c r="M165" s="17" t="s">
        <v>8280</v>
      </c>
      <c r="N165" s="17" t="s">
        <v>4706</v>
      </c>
      <c r="O165" s="17" t="str">
        <f>Lines[[#This Row],[codeNat_debut]]&amp;"_"&amp;Lines[[#This Row],[tension]]</f>
        <v>LESQU_225kV</v>
      </c>
      <c r="P165" s="17" t="str">
        <f>Lines[[#This Row],[codeNat_fin]]&amp;"_"&amp;Lines[[#This Row],[tension]]</f>
        <v>VERLH_225kV</v>
      </c>
      <c r="Q165" s="17">
        <f>COUNTIF(Lines[[code2_debut]:[code2_fin]],"="&amp;Lines[[#This Row],[code2_debut]])</f>
        <v>6</v>
      </c>
      <c r="R165" s="17">
        <f>COUNTIF(Lines[[code2_debut]:[code2_fin]],"="&amp;Lines[[#This Row],[code2_fin]])</f>
        <v>5</v>
      </c>
      <c r="S165" s="17">
        <f>INDEX(postes_1[x],MATCH(Lines[[#This Row],[codeNat_debut]],postes_1[CODNAT],0))</f>
        <v>561081.40999999596</v>
      </c>
      <c r="T165" s="17">
        <f>INDEX(postes_1[y],MATCH(Lines[[#This Row],[codeNat_debut]],postes_1[CODNAT],0))</f>
        <v>6303473.9800000004</v>
      </c>
      <c r="U165" s="17">
        <f>INDEX(postes_1[x],MATCH(Lines[[#This Row],[codeNat_fin]],postes_1[CODNAT],0))</f>
        <v>564918.06000000203</v>
      </c>
      <c r="V165" s="17">
        <f>INDEX(postes_1[y],MATCH(Lines[[#This Row],[codeNat_fin]],postes_1[CODNAT],0))</f>
        <v>6321826.8300000001</v>
      </c>
      <c r="W165" s="17">
        <f>SQRT((Lines[[#This Row],[x_debut]]-Lines[[#This Row],[x_fin]])^2+(Lines[[#This Row],[y_debut]]-Lines[[#This Row],[y_fin]])^2)</f>
        <v>18749.586297970229</v>
      </c>
      <c r="X165" s="17">
        <v>25755</v>
      </c>
      <c r="Y165" s="18">
        <v>813</v>
      </c>
      <c r="Z165" s="18">
        <v>890</v>
      </c>
      <c r="AA165" s="18">
        <v>890</v>
      </c>
      <c r="AB165" s="18">
        <v>966</v>
      </c>
      <c r="AC165" s="18">
        <v>2.266</v>
      </c>
      <c r="AD165" s="18">
        <v>10.706</v>
      </c>
      <c r="AE165" s="18">
        <v>35.576999999999998</v>
      </c>
      <c r="AF165" s="18">
        <v>226.49</v>
      </c>
      <c r="AG165" s="21"/>
      <c r="AH165" s="21"/>
    </row>
    <row r="166" spans="1:34">
      <c r="A166" s="16" t="s">
        <v>10182</v>
      </c>
      <c r="B166" s="16" t="s">
        <v>10435</v>
      </c>
      <c r="C166" s="16">
        <f>SEARCH(" _ ",B166)</f>
        <v>31</v>
      </c>
      <c r="D166" s="16" t="str">
        <f>LEFT(B166,14)</f>
        <v>LIT 225kV N0 1</v>
      </c>
      <c r="E166" s="16" t="str">
        <f>RIGHT(LEFT(D166,9),5)</f>
        <v>225kV</v>
      </c>
      <c r="F166" s="16" t="str">
        <f>RIGHT(D166,1)</f>
        <v>1</v>
      </c>
      <c r="G166" s="16" t="str">
        <f>LEFT(RIGHT(B166,LEN(B166)-15),C166-16)</f>
        <v>PORTET-ST-SIMON</v>
      </c>
      <c r="H166" s="16" t="str">
        <f>RIGHT(B166,LEN(B166)-C166-2)</f>
        <v>RIVENEUVE</v>
      </c>
      <c r="I166" s="17">
        <f>MATCH(Lines[[#This Row],[début]],postes_1[ADR_SITE],0)</f>
        <v>3509</v>
      </c>
      <c r="J166" s="17">
        <f>MATCH(Lines[[#This Row],[fin]],postes_1[ADR_SITE],0)</f>
        <v>3718</v>
      </c>
      <c r="K166" s="17" t="str">
        <f>INDEX(postes_1[CODNAT],Lines[[#This Row],[rch_debut]])</f>
        <v>P.SIM</v>
      </c>
      <c r="L166" s="17" t="str">
        <f>INDEX(postes_1[CODNAT],Lines[[#This Row],[rch_fin]])</f>
        <v>RIVEN</v>
      </c>
      <c r="M166" s="17" t="s">
        <v>2586</v>
      </c>
      <c r="N166" s="17" t="s">
        <v>6926</v>
      </c>
      <c r="O166" s="17" t="str">
        <f>Lines[[#This Row],[codeNat_debut]]&amp;"_"&amp;Lines[[#This Row],[tension]]</f>
        <v>P.SIM_225kV</v>
      </c>
      <c r="P166" s="17" t="str">
        <f>Lines[[#This Row],[codeNat_fin]]&amp;"_"&amp;Lines[[#This Row],[tension]]</f>
        <v>RIVEN_225kV</v>
      </c>
      <c r="Q166" s="17">
        <f>COUNTIF(Lines[[code2_debut]:[code2_fin]],"="&amp;Lines[[#This Row],[code2_debut]])</f>
        <v>6</v>
      </c>
      <c r="R166" s="17">
        <f>COUNTIF(Lines[[code2_debut]:[code2_fin]],"="&amp;Lines[[#This Row],[code2_fin]])</f>
        <v>2</v>
      </c>
      <c r="S166" s="17">
        <f>INDEX(postes_1[x],MATCH(Lines[[#This Row],[codeNat_debut]],postes_1[CODNAT],0))</f>
        <v>569561.90999999596</v>
      </c>
      <c r="T166" s="17">
        <f>INDEX(postes_1[y],MATCH(Lines[[#This Row],[codeNat_debut]],postes_1[CODNAT],0))</f>
        <v>6271236.9000000004</v>
      </c>
      <c r="U166" s="17">
        <f>INDEX(postes_1[x],MATCH(Lines[[#This Row],[codeNat_fin]],postes_1[CODNAT],0))</f>
        <v>589337.89999999898</v>
      </c>
      <c r="V166" s="17">
        <f>INDEX(postes_1[y],MATCH(Lines[[#This Row],[codeNat_fin]],postes_1[CODNAT],0))</f>
        <v>6225551.2599999998</v>
      </c>
      <c r="W166" s="17">
        <f>SQRT((Lines[[#This Row],[x_debut]]-Lines[[#This Row],[x_fin]])^2+(Lines[[#This Row],[y_debut]]-Lines[[#This Row],[y_fin]])^2)</f>
        <v>49782.200460504697</v>
      </c>
      <c r="X166" s="17">
        <v>54760</v>
      </c>
      <c r="Y166" s="18">
        <v>813</v>
      </c>
      <c r="Z166" s="18">
        <v>890</v>
      </c>
      <c r="AA166" s="18">
        <v>890</v>
      </c>
      <c r="AB166" s="18">
        <v>966</v>
      </c>
      <c r="AC166" s="18">
        <v>4.9960000000000004</v>
      </c>
      <c r="AD166" s="18">
        <v>22.853000000000002</v>
      </c>
      <c r="AE166" s="18">
        <v>75.248000000000005</v>
      </c>
      <c r="AF166" s="18">
        <v>479.04500000000002</v>
      </c>
      <c r="AG166" s="21"/>
      <c r="AH166" s="21"/>
    </row>
    <row r="167" spans="1:34">
      <c r="A167" s="16" t="s">
        <v>9011</v>
      </c>
      <c r="B167" s="16" t="s">
        <v>9012</v>
      </c>
      <c r="C167" s="16">
        <f>SEARCH(" _ ",B167)</f>
        <v>21</v>
      </c>
      <c r="D167" s="16" t="str">
        <f>LEFT(B167,14)</f>
        <v>LIT 225kV N0 1</v>
      </c>
      <c r="E167" s="16" t="str">
        <f>RIGHT(LEFT(D167,9),5)</f>
        <v>225kV</v>
      </c>
      <c r="F167" s="16" t="str">
        <f>RIGHT(D167,1)</f>
        <v>1</v>
      </c>
      <c r="G167" s="16" t="str">
        <f>LEFT(RIGHT(B167,LEN(B167)-15),C167-16)</f>
        <v>BAYET</v>
      </c>
      <c r="H167" s="16" t="str">
        <f>RIGHT(B167,LEN(B167)-C167-2)</f>
        <v>MONTVICQ</v>
      </c>
      <c r="I167" s="17">
        <f>MATCH(Lines[[#This Row],[début]],postes_1[ADR_SITE],0)</f>
        <v>1006</v>
      </c>
      <c r="J167" s="17">
        <f>MATCH(Lines[[#This Row],[fin]],postes_1[ADR_SITE],0)</f>
        <v>887</v>
      </c>
      <c r="K167" s="17" t="str">
        <f>INDEX(postes_1[CODNAT],Lines[[#This Row],[rch_debut]])</f>
        <v>BAYET</v>
      </c>
      <c r="L167" s="17" t="str">
        <f>INDEX(postes_1[CODNAT],Lines[[#This Row],[rch_fin]])</f>
        <v>MTVIC</v>
      </c>
      <c r="M167" s="17" t="s">
        <v>6885</v>
      </c>
      <c r="N167" s="17" t="s">
        <v>7464</v>
      </c>
      <c r="O167" s="17" t="str">
        <f>Lines[[#This Row],[codeNat_debut]]&amp;"_"&amp;Lines[[#This Row],[tension]]</f>
        <v>BAYET_225kV</v>
      </c>
      <c r="P167" s="17" t="str">
        <f>Lines[[#This Row],[codeNat_fin]]&amp;"_"&amp;Lines[[#This Row],[tension]]</f>
        <v>MTVIC_225kV</v>
      </c>
      <c r="Q167" s="17">
        <f>COUNTIF(Lines[[code2_debut]:[code2_fin]],"="&amp;Lines[[#This Row],[code2_debut]])</f>
        <v>4</v>
      </c>
      <c r="R167" s="17">
        <f>COUNTIF(Lines[[code2_debut]:[code2_fin]],"="&amp;Lines[[#This Row],[code2_fin]])</f>
        <v>2</v>
      </c>
      <c r="S167" s="17">
        <f>INDEX(postes_1[x],MATCH(Lines[[#This Row],[codeNat_debut]],postes_1[CODNAT],0))</f>
        <v>722665.96000000101</v>
      </c>
      <c r="T167" s="17">
        <f>INDEX(postes_1[y],MATCH(Lines[[#This Row],[codeNat_debut]],postes_1[CODNAT],0))</f>
        <v>6574861.29</v>
      </c>
      <c r="U167" s="17">
        <f>INDEX(postes_1[x],MATCH(Lines[[#This Row],[codeNat_fin]],postes_1[CODNAT],0))</f>
        <v>686225.64000000095</v>
      </c>
      <c r="V167" s="17">
        <f>INDEX(postes_1[y],MATCH(Lines[[#This Row],[codeNat_fin]],postes_1[CODNAT],0))</f>
        <v>6578463.7199999997</v>
      </c>
      <c r="W167" s="17">
        <f>SQRT((Lines[[#This Row],[x_debut]]-Lines[[#This Row],[x_fin]])^2+(Lines[[#This Row],[y_debut]]-Lines[[#This Row],[y_fin]])^2)</f>
        <v>36617.9522039027</v>
      </c>
      <c r="X167" s="17">
        <v>37092</v>
      </c>
      <c r="Y167" s="18">
        <v>814</v>
      </c>
      <c r="Z167" s="18">
        <v>855</v>
      </c>
      <c r="AA167" s="18">
        <v>983</v>
      </c>
      <c r="AB167" s="18">
        <v>1000</v>
      </c>
      <c r="AC167" s="18">
        <v>2.11</v>
      </c>
      <c r="AD167" s="18">
        <v>14.64</v>
      </c>
      <c r="AE167" s="18">
        <v>59</v>
      </c>
      <c r="AF167" s="19" t="s">
        <v>8819</v>
      </c>
      <c r="AG167" s="21"/>
      <c r="AH167" s="21"/>
    </row>
    <row r="168" spans="1:34">
      <c r="A168" s="16" t="s">
        <v>9017</v>
      </c>
      <c r="B168" s="16" t="s">
        <v>9018</v>
      </c>
      <c r="C168" s="16">
        <f>SEARCH(" _ ",B168)</f>
        <v>21</v>
      </c>
      <c r="D168" s="16" t="str">
        <f>LEFT(B168,14)</f>
        <v>LIT 225kV NO 1</v>
      </c>
      <c r="E168" s="16" t="str">
        <f>RIGHT(LEFT(D168,9),5)</f>
        <v>225kV</v>
      </c>
      <c r="F168" s="16" t="str">
        <f>RIGHT(D168,1)</f>
        <v>1</v>
      </c>
      <c r="G168" s="16" t="str">
        <f>LEFT(RIGHT(B168,LEN(B168)-15),C168-16)</f>
        <v>BAYET</v>
      </c>
      <c r="H168" s="16" t="str">
        <f>RIGHT(B168,LEN(B168)-C168-2)</f>
        <v>VOLVIC</v>
      </c>
      <c r="I168" s="17">
        <f>MATCH(Lines[[#This Row],[début]],postes_1[ADR_SITE],0)</f>
        <v>1006</v>
      </c>
      <c r="J168" s="17">
        <f>MATCH(Lines[[#This Row],[fin]],postes_1[ADR_SITE],0)</f>
        <v>1242</v>
      </c>
      <c r="K168" s="17" t="str">
        <f>INDEX(postes_1[CODNAT],Lines[[#This Row],[rch_debut]])</f>
        <v>BAYET</v>
      </c>
      <c r="L168" s="17" t="str">
        <f>INDEX(postes_1[CODNAT],Lines[[#This Row],[rch_fin]])</f>
        <v>VOLVI</v>
      </c>
      <c r="M168" s="17" t="s">
        <v>6885</v>
      </c>
      <c r="N168" s="17" t="s">
        <v>1943</v>
      </c>
      <c r="O168" s="17" t="str">
        <f>Lines[[#This Row],[codeNat_debut]]&amp;"_"&amp;Lines[[#This Row],[tension]]</f>
        <v>BAYET_225kV</v>
      </c>
      <c r="P168" s="17" t="str">
        <f>Lines[[#This Row],[codeNat_fin]]&amp;"_"&amp;Lines[[#This Row],[tension]]</f>
        <v>VOLVI_225kV</v>
      </c>
      <c r="Q168" s="17">
        <f>COUNTIF(Lines[[code2_debut]:[code2_fin]],"="&amp;Lines[[#This Row],[code2_debut]])</f>
        <v>4</v>
      </c>
      <c r="R168" s="17">
        <f>COUNTIF(Lines[[code2_debut]:[code2_fin]],"="&amp;Lines[[#This Row],[code2_fin]])</f>
        <v>2</v>
      </c>
      <c r="S168" s="17">
        <f>INDEX(postes_1[x],MATCH(Lines[[#This Row],[codeNat_debut]],postes_1[CODNAT],0))</f>
        <v>722665.96000000101</v>
      </c>
      <c r="T168" s="17">
        <f>INDEX(postes_1[y],MATCH(Lines[[#This Row],[codeNat_debut]],postes_1[CODNAT],0))</f>
        <v>6574861.29</v>
      </c>
      <c r="U168" s="17">
        <f>INDEX(postes_1[x],MATCH(Lines[[#This Row],[codeNat_fin]],postes_1[CODNAT],0))</f>
        <v>705099.18999999797</v>
      </c>
      <c r="V168" s="17">
        <f>INDEX(postes_1[y],MATCH(Lines[[#This Row],[codeNat_fin]],postes_1[CODNAT],0))</f>
        <v>6532201.8600000003</v>
      </c>
      <c r="W168" s="17">
        <f>SQRT((Lines[[#This Row],[x_debut]]-Lines[[#This Row],[x_fin]])^2+(Lines[[#This Row],[y_debut]]-Lines[[#This Row],[y_fin]])^2)</f>
        <v>46134.7848825361</v>
      </c>
      <c r="X168" s="17">
        <v>46358</v>
      </c>
      <c r="Y168" s="18">
        <v>814</v>
      </c>
      <c r="Z168" s="18">
        <v>983</v>
      </c>
      <c r="AA168" s="18">
        <v>983</v>
      </c>
      <c r="AB168" s="18">
        <v>1099</v>
      </c>
      <c r="AC168" s="18">
        <v>2.68</v>
      </c>
      <c r="AD168" s="18">
        <v>18.73</v>
      </c>
      <c r="AE168" s="18">
        <v>66</v>
      </c>
      <c r="AF168" s="19" t="s">
        <v>8819</v>
      </c>
      <c r="AG168" s="21"/>
      <c r="AH168" s="21"/>
    </row>
    <row r="169" spans="1:34">
      <c r="A169" s="16" t="s">
        <v>9603</v>
      </c>
      <c r="B169" s="16" t="s">
        <v>9604</v>
      </c>
      <c r="C169" s="16">
        <f>SEARCH(" _ ",B169)</f>
        <v>24</v>
      </c>
      <c r="D169" s="16" t="str">
        <f>LEFT(B169,14)</f>
        <v>LIT 225kV NO 1</v>
      </c>
      <c r="E169" s="16" t="str">
        <f>RIGHT(LEFT(D169,9),5)</f>
        <v>225kV</v>
      </c>
      <c r="F169" s="16" t="str">
        <f>RIGHT(D169,1)</f>
        <v>1</v>
      </c>
      <c r="G169" s="16" t="str">
        <f>LEFT(RIGHT(B169,LEN(B169)-15),C169-16)</f>
        <v>DONZENAC</v>
      </c>
      <c r="H169" s="16" t="str">
        <f>RIGHT(B169,LEN(B169)-C169-2)</f>
        <v>FEROUGE</v>
      </c>
      <c r="I169" s="17">
        <f>MATCH(Lines[[#This Row],[début]],postes_1[ADR_SITE],0)</f>
        <v>1697</v>
      </c>
      <c r="J169" s="17">
        <f>MATCH(Lines[[#This Row],[fin]],postes_1[ADR_SITE],0)</f>
        <v>2061</v>
      </c>
      <c r="K169" s="17" t="str">
        <f>INDEX(postes_1[CODNAT],Lines[[#This Row],[rch_debut]])</f>
        <v>DONZE</v>
      </c>
      <c r="L169" s="17" t="str">
        <f>INDEX(postes_1[CODNAT],Lines[[#This Row],[rch_fin]])</f>
        <v>FEROU</v>
      </c>
      <c r="M169" s="17" t="s">
        <v>4626</v>
      </c>
      <c r="N169" s="17" t="s">
        <v>6712</v>
      </c>
      <c r="O169" s="17" t="str">
        <f>Lines[[#This Row],[codeNat_debut]]&amp;"_"&amp;Lines[[#This Row],[tension]]</f>
        <v>DONZE_225kV</v>
      </c>
      <c r="P169" s="17" t="str">
        <f>Lines[[#This Row],[codeNat_fin]]&amp;"_"&amp;Lines[[#This Row],[tension]]</f>
        <v>FEROU_225kV</v>
      </c>
      <c r="Q169" s="17">
        <f>COUNTIF(Lines[[code2_debut]:[code2_fin]],"="&amp;Lines[[#This Row],[code2_debut]])</f>
        <v>1</v>
      </c>
      <c r="R169" s="17">
        <f>COUNTIF(Lines[[code2_debut]:[code2_fin]],"="&amp;Lines[[#This Row],[code2_fin]])</f>
        <v>2</v>
      </c>
      <c r="S169" s="17">
        <f>INDEX(postes_1[x],MATCH(Lines[[#This Row],[codeNat_debut]],postes_1[CODNAT],0))</f>
        <v>584031.06000000203</v>
      </c>
      <c r="T169" s="17">
        <f>INDEX(postes_1[y],MATCH(Lines[[#This Row],[codeNat_debut]],postes_1[CODNAT],0))</f>
        <v>6458366.3399999999</v>
      </c>
      <c r="U169" s="17">
        <f>INDEX(postes_1[x],MATCH(Lines[[#This Row],[codeNat_fin]],postes_1[CODNAT],0))</f>
        <v>578959.21999999904</v>
      </c>
      <c r="V169" s="17">
        <f>INDEX(postes_1[y],MATCH(Lines[[#This Row],[codeNat_fin]],postes_1[CODNAT],0))</f>
        <v>6425254.7999999998</v>
      </c>
      <c r="W169" s="17">
        <f>SQRT((Lines[[#This Row],[x_debut]]-Lines[[#This Row],[x_fin]])^2+(Lines[[#This Row],[y_debut]]-Lines[[#This Row],[y_fin]])^2)</f>
        <v>33497.725925161438</v>
      </c>
      <c r="X169" s="17">
        <v>43009</v>
      </c>
      <c r="Y169" s="18">
        <v>814</v>
      </c>
      <c r="Z169" s="18">
        <v>983</v>
      </c>
      <c r="AA169" s="18">
        <v>983</v>
      </c>
      <c r="AB169" s="18">
        <v>1099</v>
      </c>
      <c r="AC169" s="18">
        <v>2.58</v>
      </c>
      <c r="AD169" s="18">
        <v>17.132999999999999</v>
      </c>
      <c r="AE169" s="18">
        <v>62.279000000000003</v>
      </c>
      <c r="AF169" s="18">
        <v>396.48</v>
      </c>
      <c r="AG169" s="21"/>
      <c r="AH169" s="21"/>
    </row>
    <row r="170" spans="1:34">
      <c r="A170" s="16" t="s">
        <v>9665</v>
      </c>
      <c r="B170" s="16" t="s">
        <v>9666</v>
      </c>
      <c r="C170" s="16">
        <f>SEARCH(" _ ",B170)</f>
        <v>21</v>
      </c>
      <c r="D170" s="16" t="str">
        <f>LEFT(B170,14)</f>
        <v>LIT 225kV NO 1</v>
      </c>
      <c r="E170" s="16" t="str">
        <f>RIGHT(LEFT(D170,9),5)</f>
        <v>225kV</v>
      </c>
      <c r="F170" s="16" t="str">
        <f>RIGHT(D170,1)</f>
        <v>1</v>
      </c>
      <c r="G170" s="16" t="str">
        <f>LEFT(RIGHT(B170,LEN(B170)-15),C170-16)</f>
        <v>ENVAL</v>
      </c>
      <c r="H170" s="16" t="str">
        <f>RIGHT(B170,LEN(B170)-C170-2)</f>
        <v>VOLVIC</v>
      </c>
      <c r="I170" s="17">
        <f>MATCH(Lines[[#This Row],[début]],postes_1[ADR_SITE],0)</f>
        <v>1316</v>
      </c>
      <c r="J170" s="17">
        <f>MATCH(Lines[[#This Row],[fin]],postes_1[ADR_SITE],0)</f>
        <v>1242</v>
      </c>
      <c r="K170" s="17" t="str">
        <f>INDEX(postes_1[CODNAT],Lines[[#This Row],[rch_debut]])</f>
        <v>ENVAL</v>
      </c>
      <c r="L170" s="17" t="str">
        <f>INDEX(postes_1[CODNAT],Lines[[#This Row],[rch_fin]])</f>
        <v>VOLVI</v>
      </c>
      <c r="M170" s="17" t="s">
        <v>612</v>
      </c>
      <c r="N170" s="17" t="s">
        <v>1943</v>
      </c>
      <c r="O170" s="17" t="str">
        <f>Lines[[#This Row],[codeNat_debut]]&amp;"_"&amp;Lines[[#This Row],[tension]]</f>
        <v>ENVAL_225kV</v>
      </c>
      <c r="P170" s="17" t="str">
        <f>Lines[[#This Row],[codeNat_fin]]&amp;"_"&amp;Lines[[#This Row],[tension]]</f>
        <v>VOLVI_225kV</v>
      </c>
      <c r="Q170" s="17">
        <f>COUNTIF(Lines[[code2_debut]:[code2_fin]],"="&amp;Lines[[#This Row],[code2_debut]])</f>
        <v>2</v>
      </c>
      <c r="R170" s="17">
        <f>COUNTIF(Lines[[code2_debut]:[code2_fin]],"="&amp;Lines[[#This Row],[code2_fin]])</f>
        <v>2</v>
      </c>
      <c r="S170" s="17">
        <f>INDEX(postes_1[x],MATCH(Lines[[#This Row],[codeNat_debut]],postes_1[CODNAT],0))</f>
        <v>699942.86999999697</v>
      </c>
      <c r="T170" s="17">
        <f>INDEX(postes_1[y],MATCH(Lines[[#This Row],[codeNat_debut]],postes_1[CODNAT],0))</f>
        <v>6518399.3200000003</v>
      </c>
      <c r="U170" s="17">
        <f>INDEX(postes_1[x],MATCH(Lines[[#This Row],[codeNat_fin]],postes_1[CODNAT],0))</f>
        <v>705099.18999999797</v>
      </c>
      <c r="V170" s="17">
        <f>INDEX(postes_1[y],MATCH(Lines[[#This Row],[codeNat_fin]],postes_1[CODNAT],0))</f>
        <v>6532201.8600000003</v>
      </c>
      <c r="W170" s="17">
        <f>SQRT((Lines[[#This Row],[x_debut]]-Lines[[#This Row],[x_fin]])^2+(Lines[[#This Row],[y_debut]]-Lines[[#This Row],[y_fin]])^2)</f>
        <v>14734.237217922457</v>
      </c>
      <c r="X170" s="17">
        <v>15031</v>
      </c>
      <c r="Y170" s="18">
        <v>814</v>
      </c>
      <c r="Z170" s="18">
        <v>983</v>
      </c>
      <c r="AA170" s="18">
        <v>983</v>
      </c>
      <c r="AB170" s="18">
        <v>1099</v>
      </c>
      <c r="AC170" s="18">
        <v>0.87</v>
      </c>
      <c r="AD170" s="18">
        <v>6.07</v>
      </c>
      <c r="AE170" s="18">
        <v>21</v>
      </c>
      <c r="AF170" s="19" t="s">
        <v>8819</v>
      </c>
      <c r="AG170" s="21"/>
      <c r="AH170" s="21"/>
    </row>
    <row r="171" spans="1:34">
      <c r="A171" s="16" t="s">
        <v>9761</v>
      </c>
      <c r="B171" s="16" t="s">
        <v>10401</v>
      </c>
      <c r="C171" s="16">
        <f>SEARCH(" _ ",B171)</f>
        <v>24</v>
      </c>
      <c r="D171" s="16" t="str">
        <f>LEFT(B171,14)</f>
        <v>LIT 225kV NO 1</v>
      </c>
      <c r="E171" s="16" t="str">
        <f>RIGHT(LEFT(D171,9),5)</f>
        <v>225kV</v>
      </c>
      <c r="F171" s="16" t="str">
        <f>RIGHT(D171,1)</f>
        <v>1</v>
      </c>
      <c r="G171" s="16" t="str">
        <f>LEFT(RIGHT(B171,LEN(B171)-15),C171-16)</f>
        <v>GARCHIZY</v>
      </c>
      <c r="H171" s="16" t="str">
        <f>RIGHT(B171,LEN(B171)-C171-2)</f>
        <v>ST-ELOI</v>
      </c>
      <c r="I171" s="17">
        <f>MATCH(Lines[[#This Row],[début]],postes_1[ADR_SITE],0)</f>
        <v>543</v>
      </c>
      <c r="J171" s="17">
        <f>MATCH(Lines[[#This Row],[fin]],postes_1[ADR_SITE],0)</f>
        <v>597</v>
      </c>
      <c r="K171" s="17" t="str">
        <f>INDEX(postes_1[CODNAT],Lines[[#This Row],[rch_debut]])</f>
        <v>GARCH</v>
      </c>
      <c r="L171" s="17" t="str">
        <f>INDEX(postes_1[CODNAT],Lines[[#This Row],[rch_fin]])</f>
        <v>SSELO</v>
      </c>
      <c r="M171" s="17" t="s">
        <v>5073</v>
      </c>
      <c r="N171" s="17" t="s">
        <v>6158</v>
      </c>
      <c r="O171" s="17" t="str">
        <f>Lines[[#This Row],[codeNat_debut]]&amp;"_"&amp;Lines[[#This Row],[tension]]</f>
        <v>GARCH_225kV</v>
      </c>
      <c r="P171" s="17" t="str">
        <f>Lines[[#This Row],[codeNat_fin]]&amp;"_"&amp;Lines[[#This Row],[tension]]</f>
        <v>SSELO_225kV</v>
      </c>
      <c r="Q171" s="17">
        <f>COUNTIF(Lines[[code2_debut]:[code2_fin]],"="&amp;Lines[[#This Row],[code2_debut]])</f>
        <v>1</v>
      </c>
      <c r="R171" s="17">
        <f>COUNTIF(Lines[[code2_debut]:[code2_fin]],"="&amp;Lines[[#This Row],[code2_fin]])</f>
        <v>2</v>
      </c>
      <c r="S171" s="17">
        <f>INDEX(postes_1[x],MATCH(Lines[[#This Row],[codeNat_debut]],postes_1[CODNAT],0))</f>
        <v>706345.85000000102</v>
      </c>
      <c r="T171" s="17">
        <f>INDEX(postes_1[y],MATCH(Lines[[#This Row],[codeNat_debut]],postes_1[CODNAT],0))</f>
        <v>6659073.2599999998</v>
      </c>
      <c r="U171" s="17">
        <f>INDEX(postes_1[x],MATCH(Lines[[#This Row],[codeNat_fin]],postes_1[CODNAT],0))</f>
        <v>716119.27000000305</v>
      </c>
      <c r="V171" s="17">
        <f>INDEX(postes_1[y],MATCH(Lines[[#This Row],[codeNat_fin]],postes_1[CODNAT],0))</f>
        <v>6654555.1399999997</v>
      </c>
      <c r="W171" s="17">
        <f>SQRT((Lines[[#This Row],[x_debut]]-Lines[[#This Row],[x_fin]])^2+(Lines[[#This Row],[y_debut]]-Lines[[#This Row],[y_fin]])^2)</f>
        <v>10767.225586512084</v>
      </c>
      <c r="X171" s="17">
        <v>12095</v>
      </c>
      <c r="Y171" s="18">
        <v>814</v>
      </c>
      <c r="Z171" s="18">
        <v>930</v>
      </c>
      <c r="AA171" s="18">
        <v>983</v>
      </c>
      <c r="AB171" s="18">
        <v>1099</v>
      </c>
      <c r="AC171" s="18">
        <v>0.68899999999999995</v>
      </c>
      <c r="AD171" s="18">
        <v>4.6109999999999998</v>
      </c>
      <c r="AE171" s="18">
        <v>29.745000000000001</v>
      </c>
      <c r="AF171" s="18">
        <v>189.36500000000001</v>
      </c>
      <c r="AG171" s="21"/>
      <c r="AH171" s="21"/>
    </row>
    <row r="172" spans="1:34">
      <c r="A172" s="16" t="s">
        <v>9837</v>
      </c>
      <c r="B172" s="16" t="s">
        <v>9838</v>
      </c>
      <c r="C172" s="16">
        <f>SEARCH(" _ ",B172)</f>
        <v>22</v>
      </c>
      <c r="D172" s="16" t="str">
        <f>LEFT(B172,14)</f>
        <v>LIT 225kV NO 1</v>
      </c>
      <c r="E172" s="16" t="str">
        <f>RIGHT(LEFT(D172,9),5)</f>
        <v>225kV</v>
      </c>
      <c r="F172" s="16" t="str">
        <f>RIGHT(D172,1)</f>
        <v>1</v>
      </c>
      <c r="G172" s="16" t="str">
        <f>LEFT(RIGHT(B172,LEN(B172)-15),C172-16)</f>
        <v>GROSNE</v>
      </c>
      <c r="H172" s="16" t="str">
        <f>RIGHT(B172,LEN(B172)-C172-2)</f>
        <v>GUEUGNON</v>
      </c>
      <c r="I172" s="17">
        <f>MATCH(Lines[[#This Row],[début]],postes_1[ADR_SITE],0)</f>
        <v>1380</v>
      </c>
      <c r="J172" s="17">
        <f>MATCH(Lines[[#This Row],[fin]],postes_1[ADR_SITE],0)</f>
        <v>1073</v>
      </c>
      <c r="K172" s="17" t="str">
        <f>INDEX(postes_1[CODNAT],Lines[[#This Row],[rch_debut]])</f>
        <v>GROSN</v>
      </c>
      <c r="L172" s="17" t="str">
        <f>INDEX(postes_1[CODNAT],Lines[[#This Row],[rch_fin]])</f>
        <v>GUEUG</v>
      </c>
      <c r="M172" s="17" t="s">
        <v>50</v>
      </c>
      <c r="N172" s="17" t="s">
        <v>131</v>
      </c>
      <c r="O172" s="17" t="str">
        <f>Lines[[#This Row],[codeNat_debut]]&amp;"_"&amp;Lines[[#This Row],[tension]]</f>
        <v>GROSN_225kV</v>
      </c>
      <c r="P172" s="17" t="str">
        <f>Lines[[#This Row],[codeNat_fin]]&amp;"_"&amp;Lines[[#This Row],[tension]]</f>
        <v>GUEU5_225kV</v>
      </c>
      <c r="Q172" s="17">
        <f>COUNTIF(Lines[[code2_debut]:[code2_fin]],"="&amp;Lines[[#This Row],[code2_debut]])</f>
        <v>4</v>
      </c>
      <c r="R172" s="17">
        <f>COUNTIF(Lines[[code2_debut]:[code2_fin]],"="&amp;Lines[[#This Row],[code2_fin]])</f>
        <v>1</v>
      </c>
      <c r="S172" s="17">
        <f>INDEX(postes_1[x],MATCH(Lines[[#This Row],[codeNat_debut]],postes_1[CODNAT],0))</f>
        <v>830900.18</v>
      </c>
      <c r="T172" s="17">
        <f>INDEX(postes_1[y],MATCH(Lines[[#This Row],[codeNat_debut]],postes_1[CODNAT],0))</f>
        <v>6615805.3499999996</v>
      </c>
      <c r="U172" s="17">
        <f>INDEX(postes_1[x],MATCH(Lines[[#This Row],[codeNat_fin]],postes_1[CODNAT],0))</f>
        <v>781734.95000000298</v>
      </c>
      <c r="V172" s="17">
        <f>INDEX(postes_1[y],MATCH(Lines[[#This Row],[codeNat_fin]],postes_1[CODNAT],0))</f>
        <v>6612100.6600000001</v>
      </c>
      <c r="W172" s="17">
        <f>SQRT((Lines[[#This Row],[x_debut]]-Lines[[#This Row],[x_fin]])^2+(Lines[[#This Row],[y_debut]]-Lines[[#This Row],[y_fin]])^2)</f>
        <v>49304.61001720537</v>
      </c>
      <c r="X172" s="17">
        <v>54965</v>
      </c>
      <c r="Y172" s="18">
        <v>814</v>
      </c>
      <c r="Z172" s="18">
        <v>983</v>
      </c>
      <c r="AA172" s="18">
        <v>983</v>
      </c>
      <c r="AB172" s="18">
        <v>1099</v>
      </c>
      <c r="AC172" s="18">
        <v>3.29</v>
      </c>
      <c r="AD172" s="18">
        <v>21.899000000000001</v>
      </c>
      <c r="AE172" s="18">
        <v>79.311000000000007</v>
      </c>
      <c r="AF172" s="18">
        <v>504.90899999999999</v>
      </c>
      <c r="AG172" s="21"/>
      <c r="AH172" s="21"/>
    </row>
    <row r="173" spans="1:34">
      <c r="A173" s="16" t="s">
        <v>9087</v>
      </c>
      <c r="B173" s="16" t="s">
        <v>9088</v>
      </c>
      <c r="C173" s="16">
        <f>SEARCH(" _ ",B173)</f>
        <v>23</v>
      </c>
      <c r="D173" s="16" t="str">
        <f>LEFT(B173,14)</f>
        <v>LIT 225kV NO 1</v>
      </c>
      <c r="E173" s="16" t="str">
        <f>RIGHT(LEFT(D173,9),5)</f>
        <v>225kV</v>
      </c>
      <c r="F173" s="16" t="str">
        <f>RIGHT(D173,1)</f>
        <v>1</v>
      </c>
      <c r="G173" s="16" t="str">
        <f>LEFT(RIGHT(B173,LEN(B173)-15),C173-16)</f>
        <v>BOLLENE</v>
      </c>
      <c r="H173" s="16" t="str">
        <f>RIGHT(B173,LEN(B173)-C173-2)</f>
        <v>TERRADOU</v>
      </c>
      <c r="I173" s="17">
        <f>MATCH(Lines[[#This Row],[début]],postes_1[ADR_SITE],0)</f>
        <v>3336</v>
      </c>
      <c r="J173" s="17">
        <f>MATCH(Lines[[#This Row],[fin]],postes_1[ADR_SITE],0)</f>
        <v>3571</v>
      </c>
      <c r="K173" s="17" t="str">
        <f>INDEX(postes_1[CODNAT],Lines[[#This Row],[rch_debut]])</f>
        <v>BOLL5</v>
      </c>
      <c r="L173" s="17" t="str">
        <f>INDEX(postes_1[CODNAT],Lines[[#This Row],[rch_fin]])</f>
        <v>TERRA</v>
      </c>
      <c r="M173" s="17" t="s">
        <v>7259</v>
      </c>
      <c r="N173" s="17" t="s">
        <v>3137</v>
      </c>
      <c r="O173" s="17" t="str">
        <f>Lines[[#This Row],[codeNat_debut]]&amp;"_"&amp;Lines[[#This Row],[tension]]</f>
        <v>BOLL5_225kV</v>
      </c>
      <c r="P173" s="17" t="str">
        <f>Lines[[#This Row],[codeNat_fin]]&amp;"_"&amp;Lines[[#This Row],[tension]]</f>
        <v>TERRA_225kV</v>
      </c>
      <c r="Q173" s="17">
        <f>COUNTIF(Lines[[code2_debut]:[code2_fin]],"="&amp;Lines[[#This Row],[code2_debut]])</f>
        <v>4</v>
      </c>
      <c r="R173" s="17">
        <f>COUNTIF(Lines[[code2_debut]:[code2_fin]],"="&amp;Lines[[#This Row],[code2_fin]])</f>
        <v>1</v>
      </c>
      <c r="S173" s="17">
        <f>INDEX(postes_1[x],MATCH(Lines[[#This Row],[codeNat_debut]],postes_1[CODNAT],0))</f>
        <v>838378.84000000404</v>
      </c>
      <c r="T173" s="17">
        <f>INDEX(postes_1[y],MATCH(Lines[[#This Row],[codeNat_debut]],postes_1[CODNAT],0))</f>
        <v>6357554.0999999996</v>
      </c>
      <c r="U173" s="17">
        <f>INDEX(postes_1[x],MATCH(Lines[[#This Row],[codeNat_fin]],postes_1[CODNAT],0))</f>
        <v>863923.99000000197</v>
      </c>
      <c r="V173" s="17">
        <f>INDEX(postes_1[y],MATCH(Lines[[#This Row],[codeNat_fin]],postes_1[CODNAT],0))</f>
        <v>6328314.54</v>
      </c>
      <c r="W173" s="17">
        <f>SQRT((Lines[[#This Row],[x_debut]]-Lines[[#This Row],[x_fin]])^2+(Lines[[#This Row],[y_debut]]-Lines[[#This Row],[y_fin]])^2)</f>
        <v>38826.621762857125</v>
      </c>
      <c r="X173" s="17">
        <v>43937</v>
      </c>
      <c r="Y173" s="18">
        <v>816</v>
      </c>
      <c r="Z173" s="18">
        <v>889</v>
      </c>
      <c r="AA173" s="18">
        <v>889</v>
      </c>
      <c r="AB173" s="18">
        <v>947</v>
      </c>
      <c r="AC173" s="18">
        <v>3.7669999999999999</v>
      </c>
      <c r="AD173" s="18">
        <v>17.664000000000001</v>
      </c>
      <c r="AE173" s="18">
        <v>61.518000000000001</v>
      </c>
      <c r="AF173" s="18">
        <v>391.63299999999998</v>
      </c>
      <c r="AG173" s="21"/>
      <c r="AH173" s="21"/>
    </row>
    <row r="174" spans="1:34">
      <c r="A174" s="16" t="s">
        <v>9085</v>
      </c>
      <c r="B174" s="16" t="s">
        <v>9086</v>
      </c>
      <c r="C174" s="16">
        <f>SEARCH(" _ ",B174)</f>
        <v>23</v>
      </c>
      <c r="D174" s="16" t="str">
        <f>LEFT(B174,14)</f>
        <v>LIT 225kV NO 1</v>
      </c>
      <c r="E174" s="16" t="str">
        <f>RIGHT(LEFT(D174,9),5)</f>
        <v>225kV</v>
      </c>
      <c r="F174" s="16" t="str">
        <f>RIGHT(D174,1)</f>
        <v>1</v>
      </c>
      <c r="G174" s="16" t="str">
        <f>LEFT(RIGHT(B174,LEN(B174)-15),C174-16)</f>
        <v>BOLLENE</v>
      </c>
      <c r="H174" s="16" t="str">
        <f>RIGHT(B174,LEN(B174)-C174-2)</f>
        <v>CHATEAUNEUF-DU-RHONE</v>
      </c>
      <c r="I174" s="17">
        <f>MATCH(Lines[[#This Row],[début]],postes_1[ADR_SITE],0)</f>
        <v>3336</v>
      </c>
      <c r="J174" s="17">
        <f>MATCH(Lines[[#This Row],[fin]],postes_1[ADR_SITE],0)</f>
        <v>3170</v>
      </c>
      <c r="K174" s="17" t="str">
        <f>INDEX(postes_1[CODNAT],Lines[[#This Row],[rch_debut]])</f>
        <v>BOLL5</v>
      </c>
      <c r="L174" s="17" t="str">
        <f>INDEX(postes_1[CODNAT],Lines[[#This Row],[rch_fin]])</f>
        <v>C.RHO</v>
      </c>
      <c r="M174" s="17" t="s">
        <v>7259</v>
      </c>
      <c r="N174" s="17" t="s">
        <v>1151</v>
      </c>
      <c r="O174" s="17" t="str">
        <f>Lines[[#This Row],[codeNat_debut]]&amp;"_"&amp;Lines[[#This Row],[tension]]</f>
        <v>BOLL5_225kV</v>
      </c>
      <c r="P174" s="17" t="str">
        <f>Lines[[#This Row],[codeNat_fin]]&amp;"_"&amp;Lines[[#This Row],[tension]]</f>
        <v>C.RHO_225kV</v>
      </c>
      <c r="Q174" s="17">
        <f>COUNTIF(Lines[[code2_debut]:[code2_fin]],"="&amp;Lines[[#This Row],[code2_debut]])</f>
        <v>4</v>
      </c>
      <c r="R174" s="17">
        <f>COUNTIF(Lines[[code2_debut]:[code2_fin]],"="&amp;Lines[[#This Row],[code2_fin]])</f>
        <v>5</v>
      </c>
      <c r="S174" s="17">
        <f>INDEX(postes_1[x],MATCH(Lines[[#This Row],[codeNat_debut]],postes_1[CODNAT],0))</f>
        <v>838378.84000000404</v>
      </c>
      <c r="T174" s="17">
        <f>INDEX(postes_1[y],MATCH(Lines[[#This Row],[codeNat_debut]],postes_1[CODNAT],0))</f>
        <v>6357554.0999999996</v>
      </c>
      <c r="U174" s="17">
        <f>INDEX(postes_1[x],MATCH(Lines[[#This Row],[codeNat_fin]],postes_1[CODNAT],0))</f>
        <v>835868.02000000305</v>
      </c>
      <c r="V174" s="17">
        <f>INDEX(postes_1[y],MATCH(Lines[[#This Row],[codeNat_fin]],postes_1[CODNAT],0))</f>
        <v>6378919.1100000003</v>
      </c>
      <c r="W174" s="17">
        <f>SQRT((Lines[[#This Row],[x_debut]]-Lines[[#This Row],[x_fin]])^2+(Lines[[#This Row],[y_debut]]-Lines[[#This Row],[y_fin]])^2)</f>
        <v>21512.040102522475</v>
      </c>
      <c r="X174" s="17">
        <v>24939</v>
      </c>
      <c r="Y174" s="18">
        <v>816</v>
      </c>
      <c r="Z174" s="18">
        <v>889</v>
      </c>
      <c r="AA174" s="18">
        <v>889</v>
      </c>
      <c r="AB174" s="18">
        <v>947</v>
      </c>
      <c r="AC174" s="18">
        <v>1.996</v>
      </c>
      <c r="AD174" s="18">
        <v>10.196</v>
      </c>
      <c r="AE174" s="18">
        <v>50.496000000000002</v>
      </c>
      <c r="AF174" s="18">
        <v>321.471</v>
      </c>
      <c r="AG174" s="21"/>
      <c r="AH174" s="21"/>
    </row>
    <row r="175" spans="1:34">
      <c r="A175" s="16" t="s">
        <v>9945</v>
      </c>
      <c r="B175" s="16" t="s">
        <v>9946</v>
      </c>
      <c r="C175" s="16">
        <f>SEARCH(" _ ",B175)</f>
        <v>27</v>
      </c>
      <c r="D175" s="16" t="str">
        <f>LEFT(B175,14)</f>
        <v>LIT 225kV NO 1</v>
      </c>
      <c r="E175" s="16" t="str">
        <f>RIGHT(LEFT(D175,9),5)</f>
        <v>225kV</v>
      </c>
      <c r="F175" s="16" t="str">
        <f>RIGHT(D175,1)</f>
        <v>1</v>
      </c>
      <c r="G175" s="16" t="str">
        <f>LEFT(RIGHT(B175,LEN(B175)-15),C175-16)</f>
        <v>LINGOSTIERE</v>
      </c>
      <c r="H175" s="16" t="str">
        <f>RIGHT(B175,LEN(B175)-C175-2)</f>
        <v>TRINITE-VICTOR</v>
      </c>
      <c r="I175" s="17">
        <f>MATCH(Lines[[#This Row],[début]],postes_1[ADR_SITE],0)</f>
        <v>4124</v>
      </c>
      <c r="J175" s="17">
        <f>MATCH(Lines[[#This Row],[fin]],postes_1[ADR_SITE],0)</f>
        <v>4140</v>
      </c>
      <c r="K175" s="17" t="str">
        <f>INDEX(postes_1[CODNAT],Lines[[#This Row],[rch_debut]])</f>
        <v>LINGO</v>
      </c>
      <c r="L175" s="17" t="str">
        <f>INDEX(postes_1[CODNAT],Lines[[#This Row],[rch_fin]])</f>
        <v>T.VIC</v>
      </c>
      <c r="M175" s="17" t="s">
        <v>8357</v>
      </c>
      <c r="N175" s="17" t="s">
        <v>2543</v>
      </c>
      <c r="O175" s="17" t="str">
        <f>Lines[[#This Row],[codeNat_debut]]&amp;"_"&amp;Lines[[#This Row],[tension]]</f>
        <v>LINGO_225kV</v>
      </c>
      <c r="P175" s="17" t="str">
        <f>Lines[[#This Row],[codeNat_fin]]&amp;"_"&amp;Lines[[#This Row],[tension]]</f>
        <v>T.VIC_225kV</v>
      </c>
      <c r="Q175" s="17">
        <f>COUNTIF(Lines[[code2_debut]:[code2_fin]],"="&amp;Lines[[#This Row],[code2_debut]])</f>
        <v>3</v>
      </c>
      <c r="R175" s="17">
        <f>COUNTIF(Lines[[code2_debut]:[code2_fin]],"="&amp;Lines[[#This Row],[code2_fin]])</f>
        <v>3</v>
      </c>
      <c r="S175" s="17">
        <f>INDEX(postes_1[x],MATCH(Lines[[#This Row],[codeNat_debut]],postes_1[CODNAT],0))</f>
        <v>1037382.74</v>
      </c>
      <c r="T175" s="17">
        <f>INDEX(postes_1[y],MATCH(Lines[[#This Row],[codeNat_debut]],postes_1[CODNAT],0))</f>
        <v>6300029.8499999996</v>
      </c>
      <c r="U175" s="17">
        <f>INDEX(postes_1[x],MATCH(Lines[[#This Row],[codeNat_fin]],postes_1[CODNAT],0))</f>
        <v>1047624.42</v>
      </c>
      <c r="V175" s="17">
        <f>INDEX(postes_1[y],MATCH(Lines[[#This Row],[codeNat_fin]],postes_1[CODNAT],0))</f>
        <v>6303729.2599999998</v>
      </c>
      <c r="W175" s="17">
        <f>SQRT((Lines[[#This Row],[x_debut]]-Lines[[#This Row],[x_fin]])^2+(Lines[[#This Row],[y_debut]]-Lines[[#This Row],[y_fin]])^2)</f>
        <v>10889.336231860148</v>
      </c>
      <c r="X175" s="17">
        <v>12188</v>
      </c>
      <c r="Y175" s="18">
        <v>816</v>
      </c>
      <c r="Z175" s="18">
        <v>889</v>
      </c>
      <c r="AA175" s="18">
        <v>889</v>
      </c>
      <c r="AB175" s="18">
        <v>947</v>
      </c>
      <c r="AC175" s="18">
        <v>1.0920000000000001</v>
      </c>
      <c r="AD175" s="18">
        <v>4.9370000000000003</v>
      </c>
      <c r="AE175" s="18">
        <v>17.279</v>
      </c>
      <c r="AF175" s="19" t="s">
        <v>8819</v>
      </c>
      <c r="AG175" s="21"/>
      <c r="AH175" s="21"/>
    </row>
    <row r="176" spans="1:34">
      <c r="A176" s="16" t="s">
        <v>10189</v>
      </c>
      <c r="B176" s="16" t="s">
        <v>10454</v>
      </c>
      <c r="C176" s="16">
        <f>SEARCH(" _ ",B176)</f>
        <v>26</v>
      </c>
      <c r="D176" s="16" t="str">
        <f>LEFT(B176,14)</f>
        <v>LIT 225kV N0 1</v>
      </c>
      <c r="E176" s="16" t="str">
        <f>RIGHT(LEFT(D176,9),5)</f>
        <v>225kV</v>
      </c>
      <c r="F176" s="16" t="str">
        <f>RIGHT(D176,1)</f>
        <v>1</v>
      </c>
      <c r="G176" s="16" t="str">
        <f>LEFT(RIGHT(B176,LEN(B176)-15),C176-16)</f>
        <v>PALUN (LA)</v>
      </c>
      <c r="H176" s="16" t="str">
        <f>RIGHT(B176,LEN(B176)-C176-2)</f>
        <v>SAINTE-TULLE 1</v>
      </c>
      <c r="I176" s="17">
        <f>MATCH(Lines[[#This Row],[début]],postes_1[ADR_SITE],0)</f>
        <v>3934</v>
      </c>
      <c r="J176" s="17">
        <f>MATCH(Lines[[#This Row],[fin]],postes_1[ADR_SITE],0)</f>
        <v>3834</v>
      </c>
      <c r="K176" s="17" t="str">
        <f>INDEX(postes_1[CODNAT],Lines[[#This Row],[rch_debut]])</f>
        <v>PALUN</v>
      </c>
      <c r="L176" s="17" t="str">
        <f>INDEX(postes_1[CODNAT],Lines[[#This Row],[rch_fin]])</f>
        <v>SSTUL</v>
      </c>
      <c r="M176" s="17" t="s">
        <v>1876</v>
      </c>
      <c r="N176" s="17" t="s">
        <v>1075</v>
      </c>
      <c r="O176" s="17" t="str">
        <f>Lines[[#This Row],[codeNat_debut]]&amp;"_"&amp;Lines[[#This Row],[tension]]</f>
        <v>PALUN_225kV</v>
      </c>
      <c r="P176" s="17" t="str">
        <f>Lines[[#This Row],[codeNat_fin]]&amp;"_"&amp;Lines[[#This Row],[tension]]</f>
        <v>SSTUL_225kV</v>
      </c>
      <c r="Q176" s="17">
        <f>COUNTIF(Lines[[code2_debut]:[code2_fin]],"="&amp;Lines[[#This Row],[code2_debut]])</f>
        <v>5</v>
      </c>
      <c r="R176" s="17">
        <f>COUNTIF(Lines[[code2_debut]:[code2_fin]],"="&amp;Lines[[#This Row],[code2_fin]])</f>
        <v>4</v>
      </c>
      <c r="S176" s="17">
        <f>INDEX(postes_1[x],MATCH(Lines[[#This Row],[codeNat_debut]],postes_1[CODNAT],0))</f>
        <v>901250.85999999905</v>
      </c>
      <c r="T176" s="17">
        <f>INDEX(postes_1[y],MATCH(Lines[[#This Row],[codeNat_debut]],postes_1[CODNAT],0))</f>
        <v>6266240.1200000001</v>
      </c>
      <c r="U176" s="17">
        <f>INDEX(postes_1[x],MATCH(Lines[[#This Row],[codeNat_fin]],postes_1[CODNAT],0))</f>
        <v>923357.36999999697</v>
      </c>
      <c r="V176" s="17">
        <f>INDEX(postes_1[y],MATCH(Lines[[#This Row],[codeNat_fin]],postes_1[CODNAT],0))</f>
        <v>6302221.9199999999</v>
      </c>
      <c r="W176" s="17">
        <f>SQRT((Lines[[#This Row],[x_debut]]-Lines[[#This Row],[x_fin]])^2+(Lines[[#This Row],[y_debut]]-Lines[[#This Row],[y_fin]])^2)</f>
        <v>42230.175415453748</v>
      </c>
      <c r="X176" s="17">
        <v>45834</v>
      </c>
      <c r="Y176" s="18">
        <v>816</v>
      </c>
      <c r="Z176" s="18">
        <v>889</v>
      </c>
      <c r="AA176" s="18">
        <v>889</v>
      </c>
      <c r="AB176" s="18">
        <v>947</v>
      </c>
      <c r="AC176" s="18">
        <v>3.5110000000000001</v>
      </c>
      <c r="AD176" s="18">
        <v>18.486000000000001</v>
      </c>
      <c r="AE176" s="18">
        <v>65.281999999999996</v>
      </c>
      <c r="AF176" s="18">
        <v>415.59800000000001</v>
      </c>
      <c r="AG176" s="21"/>
      <c r="AH176" s="21"/>
    </row>
    <row r="177" spans="1:34">
      <c r="A177" s="16" t="s">
        <v>10167</v>
      </c>
      <c r="B177" s="16" t="s">
        <v>10168</v>
      </c>
      <c r="C177" s="16">
        <f>SEARCH(" _ ",B177)</f>
        <v>28</v>
      </c>
      <c r="D177" s="16" t="str">
        <f>LEFT(B177,14)</f>
        <v>LIT 225kV N0 1</v>
      </c>
      <c r="E177" s="16" t="str">
        <f>RIGHT(LEFT(D177,9),5)</f>
        <v>225kV</v>
      </c>
      <c r="F177" s="16" t="str">
        <f>RIGHT(D177,1)</f>
        <v>1</v>
      </c>
      <c r="G177" s="16" t="str">
        <f>LEFT(RIGHT(B177,LEN(B177)-15),C177-16)</f>
        <v>PLAN-D ORGON</v>
      </c>
      <c r="H177" s="16" t="str">
        <f>RIGHT(B177,LEN(B177)-C177-2)</f>
        <v>ROQUEROUSSE</v>
      </c>
      <c r="I177" s="17">
        <f>MATCH(Lines[[#This Row],[début]],postes_1[ADR_SITE],0)</f>
        <v>3656</v>
      </c>
      <c r="J177" s="17">
        <f>MATCH(Lines[[#This Row],[fin]],postes_1[ADR_SITE],0)</f>
        <v>3734</v>
      </c>
      <c r="K177" s="17" t="str">
        <f>INDEX(postes_1[CODNAT],Lines[[#This Row],[rch_debut]])</f>
        <v>P.ORG</v>
      </c>
      <c r="L177" s="17" t="str">
        <f>INDEX(postes_1[CODNAT],Lines[[#This Row],[rch_fin]])</f>
        <v>RQROU</v>
      </c>
      <c r="M177" s="17" t="s">
        <v>4665</v>
      </c>
      <c r="N177" s="17" t="s">
        <v>5030</v>
      </c>
      <c r="O177" s="17" t="str">
        <f>Lines[[#This Row],[codeNat_debut]]&amp;"_"&amp;Lines[[#This Row],[tension]]</f>
        <v>P.ORG_225kV</v>
      </c>
      <c r="P177" s="17" t="str">
        <f>Lines[[#This Row],[codeNat_fin]]&amp;"_"&amp;Lines[[#This Row],[tension]]</f>
        <v>RQROU_225kV</v>
      </c>
      <c r="Q177" s="17">
        <f>COUNTIF(Lines[[code2_debut]:[code2_fin]],"="&amp;Lines[[#This Row],[code2_debut]])</f>
        <v>3</v>
      </c>
      <c r="R177" s="17">
        <f>COUNTIF(Lines[[code2_debut]:[code2_fin]],"="&amp;Lines[[#This Row],[code2_fin]])</f>
        <v>4</v>
      </c>
      <c r="S177" s="17">
        <f>INDEX(postes_1[x],MATCH(Lines[[#This Row],[codeNat_debut]],postes_1[CODNAT],0))</f>
        <v>862311.43999999797</v>
      </c>
      <c r="T177" s="17">
        <f>INDEX(postes_1[y],MATCH(Lines[[#This Row],[codeNat_debut]],postes_1[CODNAT],0))</f>
        <v>6304938.5800000001</v>
      </c>
      <c r="U177" s="17">
        <f>INDEX(postes_1[x],MATCH(Lines[[#This Row],[codeNat_fin]],postes_1[CODNAT],0))</f>
        <v>869398.90999999596</v>
      </c>
      <c r="V177" s="17">
        <f>INDEX(postes_1[y],MATCH(Lines[[#This Row],[codeNat_fin]],postes_1[CODNAT],0))</f>
        <v>6288216.8399999999</v>
      </c>
      <c r="W177" s="17">
        <f>SQRT((Lines[[#This Row],[x_debut]]-Lines[[#This Row],[x_fin]])^2+(Lines[[#This Row],[y_debut]]-Lines[[#This Row],[y_fin]])^2)</f>
        <v>18161.740545126147</v>
      </c>
      <c r="X177" s="17">
        <v>19640</v>
      </c>
      <c r="Y177" s="18">
        <v>816</v>
      </c>
      <c r="Z177" s="18">
        <v>889</v>
      </c>
      <c r="AA177" s="18">
        <v>889</v>
      </c>
      <c r="AB177" s="18">
        <v>947</v>
      </c>
      <c r="AC177" s="18">
        <v>1.7549999999999999</v>
      </c>
      <c r="AD177" s="18">
        <v>8.0220000000000002</v>
      </c>
      <c r="AE177" s="18">
        <v>27.658000000000001</v>
      </c>
      <c r="AF177" s="18">
        <v>176.07599999999999</v>
      </c>
      <c r="AG177" s="21"/>
      <c r="AH177" s="21"/>
    </row>
    <row r="178" spans="1:34">
      <c r="A178" s="16" t="s">
        <v>9808</v>
      </c>
      <c r="B178" s="16" t="s">
        <v>9809</v>
      </c>
      <c r="C178" s="16">
        <f>SEARCH(" _ ",B178)</f>
        <v>21</v>
      </c>
      <c r="D178" s="16" t="str">
        <f>LEFT(B178,14)</f>
        <v>LIT 225kV NO 1</v>
      </c>
      <c r="E178" s="16" t="str">
        <f>RIGHT(LEFT(D178,9),5)</f>
        <v>225kV</v>
      </c>
      <c r="F178" s="16" t="str">
        <f>RIGHT(D178,1)</f>
        <v>1</v>
      </c>
      <c r="G178" s="16" t="str">
        <f>LEFT(RIGHT(B178,LEN(B178)-15),C178-16)</f>
        <v>GODIN</v>
      </c>
      <c r="H178" s="16" t="str">
        <f>RIGHT(B178,LEN(B178)-C178-2)</f>
        <v>VERLHAGUET</v>
      </c>
      <c r="I178" s="17">
        <f>MATCH(Lines[[#This Row],[début]],postes_1[ADR_SITE],0)</f>
        <v>2555</v>
      </c>
      <c r="J178" s="17">
        <f>MATCH(Lines[[#This Row],[fin]],postes_1[ADR_SITE],0)</f>
        <v>3141</v>
      </c>
      <c r="K178" s="17" t="str">
        <f>INDEX(postes_1[CODNAT],Lines[[#This Row],[rch_debut]])</f>
        <v>GODIN</v>
      </c>
      <c r="L178" s="17" t="str">
        <f>INDEX(postes_1[CODNAT],Lines[[#This Row],[rch_fin]])</f>
        <v>VERLH</v>
      </c>
      <c r="M178" s="17" t="s">
        <v>3053</v>
      </c>
      <c r="N178" s="17" t="s">
        <v>4706</v>
      </c>
      <c r="O178" s="17" t="str">
        <f>Lines[[#This Row],[codeNat_debut]]&amp;"_"&amp;Lines[[#This Row],[tension]]</f>
        <v>GODIN_225kV</v>
      </c>
      <c r="P178" s="17" t="str">
        <f>Lines[[#This Row],[codeNat_fin]]&amp;"_"&amp;Lines[[#This Row],[tension]]</f>
        <v>VERLH_225kV</v>
      </c>
      <c r="Q178" s="17">
        <f>COUNTIF(Lines[[code2_debut]:[code2_fin]],"="&amp;Lines[[#This Row],[code2_debut]])</f>
        <v>4</v>
      </c>
      <c r="R178" s="17">
        <f>COUNTIF(Lines[[code2_debut]:[code2_fin]],"="&amp;Lines[[#This Row],[code2_fin]])</f>
        <v>5</v>
      </c>
      <c r="S178" s="17">
        <f>INDEX(postes_1[x],MATCH(Lines[[#This Row],[codeNat_debut]],postes_1[CODNAT],0))</f>
        <v>638750.21000000101</v>
      </c>
      <c r="T178" s="17">
        <f>INDEX(postes_1[y],MATCH(Lines[[#This Row],[codeNat_debut]],postes_1[CODNAT],0))</f>
        <v>6382633.8099999996</v>
      </c>
      <c r="U178" s="17">
        <f>INDEX(postes_1[x],MATCH(Lines[[#This Row],[codeNat_fin]],postes_1[CODNAT],0))</f>
        <v>564918.06000000203</v>
      </c>
      <c r="V178" s="17">
        <f>INDEX(postes_1[y],MATCH(Lines[[#This Row],[codeNat_fin]],postes_1[CODNAT],0))</f>
        <v>6321826.8300000001</v>
      </c>
      <c r="W178" s="17">
        <f>SQRT((Lines[[#This Row],[x_debut]]-Lines[[#This Row],[x_fin]])^2+(Lines[[#This Row],[y_debut]]-Lines[[#This Row],[y_fin]])^2)</f>
        <v>95648.707206855077</v>
      </c>
      <c r="X178" s="17">
        <v>96865</v>
      </c>
      <c r="Y178" s="18">
        <v>819</v>
      </c>
      <c r="Z178" s="18">
        <v>897</v>
      </c>
      <c r="AA178" s="18">
        <v>897</v>
      </c>
      <c r="AB178" s="18">
        <v>974</v>
      </c>
      <c r="AC178" s="18">
        <v>8.8149999999999995</v>
      </c>
      <c r="AD178" s="18">
        <v>41.177</v>
      </c>
      <c r="AE178" s="18">
        <v>130.74</v>
      </c>
      <c r="AF178" s="18">
        <v>832.31799999999998</v>
      </c>
      <c r="AG178" s="21"/>
      <c r="AH178" s="21"/>
    </row>
    <row r="179" spans="1:34">
      <c r="A179" s="16" t="s">
        <v>9744</v>
      </c>
      <c r="B179" s="16" t="s">
        <v>9745</v>
      </c>
      <c r="C179" s="16">
        <f>SEARCH(" _ ",B179)</f>
        <v>30</v>
      </c>
      <c r="D179" s="16" t="str">
        <f>LEFT(B179,14)</f>
        <v>LIT 225kV NO 1</v>
      </c>
      <c r="E179" s="16" t="str">
        <f>RIGHT(LEFT(D179,9),5)</f>
        <v>225kV</v>
      </c>
      <c r="F179" s="16" t="str">
        <f>RIGHT(D179,1)</f>
        <v>1</v>
      </c>
      <c r="G179" s="16" t="str">
        <f>LEFT(RIGHT(B179,LEN(B179)-15),C179-16)</f>
        <v>GRAND-QUEVILLY</v>
      </c>
      <c r="H179" s="16" t="str">
        <f>RIGHT(B179,LEN(B179)-C179-2)</f>
        <v>VAUPALIERE (LA)</v>
      </c>
      <c r="I179" s="17">
        <f>MATCH(Lines[[#This Row],[début]],postes_1[ADR_SITE],0)</f>
        <v>811</v>
      </c>
      <c r="J179" s="17">
        <f>MATCH(Lines[[#This Row],[fin]],postes_1[ADR_SITE],0)</f>
        <v>862</v>
      </c>
      <c r="K179" s="17" t="str">
        <f>INDEX(postes_1[CODNAT],Lines[[#This Row],[rch_debut]])</f>
        <v>G.QUE</v>
      </c>
      <c r="L179" s="17" t="str">
        <f>INDEX(postes_1[CODNAT],Lines[[#This Row],[rch_fin]])</f>
        <v>VAUPA</v>
      </c>
      <c r="M179" s="17" t="s">
        <v>2045</v>
      </c>
      <c r="N179" s="17" t="s">
        <v>1037</v>
      </c>
      <c r="O179" s="17" t="str">
        <f>Lines[[#This Row],[codeNat_debut]]&amp;"_"&amp;Lines[[#This Row],[tension]]</f>
        <v>G.QUE_225kV</v>
      </c>
      <c r="P179" s="17" t="str">
        <f>Lines[[#This Row],[codeNat_fin]]&amp;"_"&amp;Lines[[#This Row],[tension]]</f>
        <v>VAUPA_225kV</v>
      </c>
      <c r="Q179" s="17">
        <f>COUNTIF(Lines[[code2_debut]:[code2_fin]],"="&amp;Lines[[#This Row],[code2_debut]])</f>
        <v>1</v>
      </c>
      <c r="R179" s="17">
        <f>COUNTIF(Lines[[code2_debut]:[code2_fin]],"="&amp;Lines[[#This Row],[code2_fin]])</f>
        <v>6</v>
      </c>
      <c r="S179" s="17">
        <f>INDEX(postes_1[x],MATCH(Lines[[#This Row],[codeNat_debut]],postes_1[CODNAT],0))</f>
        <v>556498.85000000102</v>
      </c>
      <c r="T179" s="17">
        <f>INDEX(postes_1[y],MATCH(Lines[[#This Row],[codeNat_debut]],postes_1[CODNAT],0))</f>
        <v>6926119.2599999998</v>
      </c>
      <c r="U179" s="17">
        <f>INDEX(postes_1[x],MATCH(Lines[[#This Row],[codeNat_fin]],postes_1[CODNAT],0))</f>
        <v>555700.5</v>
      </c>
      <c r="V179" s="17">
        <f>INDEX(postes_1[y],MATCH(Lines[[#This Row],[codeNat_fin]],postes_1[CODNAT],0))</f>
        <v>6933393.6799999997</v>
      </c>
      <c r="W179" s="17">
        <f>SQRT((Lines[[#This Row],[x_debut]]-Lines[[#This Row],[x_fin]])^2+(Lines[[#This Row],[y_debut]]-Lines[[#This Row],[y_fin]])^2)</f>
        <v>7318.0973660440286</v>
      </c>
      <c r="X179" s="17">
        <v>9478</v>
      </c>
      <c r="Y179" s="18">
        <v>820</v>
      </c>
      <c r="Z179" s="18">
        <v>820</v>
      </c>
      <c r="AA179" s="18">
        <v>1040</v>
      </c>
      <c r="AB179" s="18">
        <v>1040</v>
      </c>
      <c r="AC179" s="18">
        <v>0.56000000000000005</v>
      </c>
      <c r="AD179" s="18">
        <v>3.82</v>
      </c>
      <c r="AE179" s="18">
        <v>35</v>
      </c>
      <c r="AF179" s="19" t="s">
        <v>8819</v>
      </c>
      <c r="AG179" s="21"/>
      <c r="AH179" s="21"/>
    </row>
    <row r="180" spans="1:34">
      <c r="A180" s="16" t="s">
        <v>10222</v>
      </c>
      <c r="B180" s="16" t="s">
        <v>10223</v>
      </c>
      <c r="C180" s="16">
        <f>SEARCH(" _ ",B180)</f>
        <v>30</v>
      </c>
      <c r="D180" s="16" t="str">
        <f>LEFT(B180,14)</f>
        <v>LIT 225kV N0 1</v>
      </c>
      <c r="E180" s="16" t="str">
        <f>RIGHT(LEFT(D180,9),5)</f>
        <v>225kV</v>
      </c>
      <c r="F180" s="16" t="str">
        <f>RIGHT(D180,1)</f>
        <v>1</v>
      </c>
      <c r="G180" s="16" t="str">
        <f>LEFT(RIGHT(B180,LEN(B180)-15),C180-16)</f>
        <v>PIERRETTE (LA)</v>
      </c>
      <c r="H180" s="16" t="str">
        <f>RIGHT(B180,LEN(B180)-C180-2)</f>
        <v>VERTEFEUILLE</v>
      </c>
      <c r="I180" s="17">
        <f>MATCH(Lines[[#This Row],[début]],postes_1[ADR_SITE],0)</f>
        <v>1927</v>
      </c>
      <c r="J180" s="17">
        <f>MATCH(Lines[[#This Row],[fin]],postes_1[ADR_SITE],0)</f>
        <v>2001</v>
      </c>
      <c r="K180" s="17" t="str">
        <f>INDEX(postes_1[CODNAT],Lines[[#This Row],[rch_debut]])</f>
        <v>PRRTT</v>
      </c>
      <c r="L180" s="17" t="str">
        <f>INDEX(postes_1[CODNAT],Lines[[#This Row],[rch_fin]])</f>
        <v>VERTE</v>
      </c>
      <c r="M180" s="17" t="s">
        <v>5090</v>
      </c>
      <c r="N180" s="17" t="s">
        <v>366</v>
      </c>
      <c r="O180" s="17" t="str">
        <f>Lines[[#This Row],[codeNat_debut]]&amp;"_"&amp;Lines[[#This Row],[tension]]</f>
        <v>PRRTT_225kV</v>
      </c>
      <c r="P180" s="17" t="str">
        <f>Lines[[#This Row],[codeNat_fin]]&amp;"_"&amp;Lines[[#This Row],[tension]]</f>
        <v>VERTE_225kV</v>
      </c>
      <c r="Q180" s="17">
        <f>COUNTIF(Lines[[code2_debut]:[code2_fin]],"="&amp;Lines[[#This Row],[code2_debut]])</f>
        <v>1</v>
      </c>
      <c r="R180" s="17">
        <f>COUNTIF(Lines[[code2_debut]:[code2_fin]],"="&amp;Lines[[#This Row],[code2_fin]])</f>
        <v>2</v>
      </c>
      <c r="S180" s="17">
        <f>INDEX(postes_1[x],MATCH(Lines[[#This Row],[codeNat_debut]],postes_1[CODNAT],0))</f>
        <v>699476.68999999797</v>
      </c>
      <c r="T180" s="17">
        <f>INDEX(postes_1[y],MATCH(Lines[[#This Row],[codeNat_debut]],postes_1[CODNAT],0))</f>
        <v>7058412.1600000001</v>
      </c>
      <c r="U180" s="17">
        <f>INDEX(postes_1[x],MATCH(Lines[[#This Row],[codeNat_fin]],postes_1[CODNAT],0))</f>
        <v>702640.70000000298</v>
      </c>
      <c r="V180" s="17">
        <f>INDEX(postes_1[y],MATCH(Lines[[#This Row],[codeNat_fin]],postes_1[CODNAT],0))</f>
        <v>7064377.3899999997</v>
      </c>
      <c r="W180" s="17">
        <f>SQRT((Lines[[#This Row],[x_debut]]-Lines[[#This Row],[x_fin]])^2+(Lines[[#This Row],[y_debut]]-Lines[[#This Row],[y_fin]])^2)</f>
        <v>6752.4016640767131</v>
      </c>
      <c r="X180" s="17">
        <v>10423</v>
      </c>
      <c r="Y180" s="18">
        <v>825</v>
      </c>
      <c r="Z180" s="18">
        <v>825</v>
      </c>
      <c r="AA180" s="18">
        <v>990</v>
      </c>
      <c r="AB180" s="18">
        <v>990</v>
      </c>
      <c r="AC180" s="18">
        <v>0.95099999999999996</v>
      </c>
      <c r="AD180" s="18">
        <v>4.24</v>
      </c>
      <c r="AE180" s="18">
        <v>17.989999999999998</v>
      </c>
      <c r="AF180" s="18">
        <v>114.52500000000001</v>
      </c>
      <c r="AG180" s="21"/>
      <c r="AH180" s="21"/>
    </row>
    <row r="181" spans="1:34">
      <c r="A181" s="16" t="s">
        <v>8843</v>
      </c>
      <c r="B181" s="16" t="s">
        <v>8844</v>
      </c>
      <c r="C181" s="16">
        <f>SEARCH(" _ ",B181)</f>
        <v>30</v>
      </c>
      <c r="D181" s="16" t="str">
        <f>LEFT(B181,14)</f>
        <v>LIT 225kV NO 1</v>
      </c>
      <c r="E181" s="16" t="str">
        <f>RIGHT(LEFT(D181,9),5)</f>
        <v>225kV</v>
      </c>
      <c r="F181" s="16" t="str">
        <f>RIGHT(D181,1)</f>
        <v>1</v>
      </c>
      <c r="G181" s="16" t="str">
        <f>LEFT(RIGHT(B181,LEN(B181)-15),C181-16)</f>
        <v>AQUEDUCS (LES)</v>
      </c>
      <c r="H181" s="16" t="str">
        <f>RIGHT(B181,LEN(B181)-C181-2)</f>
        <v>CIROLLIERS</v>
      </c>
      <c r="I181" s="17">
        <f>MATCH(Lines[[#This Row],[début]],postes_1[ADR_SITE],0)</f>
        <v>173</v>
      </c>
      <c r="J181" s="17">
        <f>MATCH(Lines[[#This Row],[fin]],postes_1[ADR_SITE],0)</f>
        <v>138</v>
      </c>
      <c r="K181" s="17" t="str">
        <f>INDEX(postes_1[CODNAT],Lines[[#This Row],[rch_debut]])</f>
        <v>AQUED</v>
      </c>
      <c r="L181" s="17" t="str">
        <f>INDEX(postes_1[CODNAT],Lines[[#This Row],[rch_fin]])</f>
        <v>CIROL</v>
      </c>
      <c r="M181" s="17" t="s">
        <v>5167</v>
      </c>
      <c r="N181" s="17" t="s">
        <v>6566</v>
      </c>
      <c r="O181" s="17" t="str">
        <f>Lines[[#This Row],[codeNat_debut]]&amp;"_"&amp;Lines[[#This Row],[tension]]</f>
        <v>AQUED_225kV</v>
      </c>
      <c r="P181" s="17" t="str">
        <f>Lines[[#This Row],[codeNat_fin]]&amp;"_"&amp;Lines[[#This Row],[tension]]</f>
        <v>CIROL_225kV</v>
      </c>
      <c r="Q181" s="17">
        <f>COUNTIF(Lines[[code2_debut]:[code2_fin]],"="&amp;Lines[[#This Row],[code2_debut]])</f>
        <v>3</v>
      </c>
      <c r="R181" s="17">
        <f>COUNTIF(Lines[[code2_debut]:[code2_fin]],"="&amp;Lines[[#This Row],[code2_fin]])</f>
        <v>5</v>
      </c>
      <c r="S181" s="17">
        <f>INDEX(postes_1[x],MATCH(Lines[[#This Row],[codeNat_debut]],postes_1[CODNAT],0))</f>
        <v>657893.42000000202</v>
      </c>
      <c r="T181" s="17">
        <f>INDEX(postes_1[y],MATCH(Lines[[#This Row],[codeNat_debut]],postes_1[CODNAT],0))</f>
        <v>6832792.0599999996</v>
      </c>
      <c r="U181" s="17">
        <f>INDEX(postes_1[x],MATCH(Lines[[#This Row],[codeNat_fin]],postes_1[CODNAT],0))</f>
        <v>649765.71000000101</v>
      </c>
      <c r="V181" s="17">
        <f>INDEX(postes_1[y],MATCH(Lines[[#This Row],[codeNat_fin]],postes_1[CODNAT],0))</f>
        <v>6827885.1699999999</v>
      </c>
      <c r="W181" s="17">
        <f>SQRT((Lines[[#This Row],[x_debut]]-Lines[[#This Row],[x_fin]])^2+(Lines[[#This Row],[y_debut]]-Lines[[#This Row],[y_fin]])^2)</f>
        <v>9494.063372245475</v>
      </c>
      <c r="X181" s="17">
        <v>9163</v>
      </c>
      <c r="Y181" s="18">
        <v>827</v>
      </c>
      <c r="Z181" s="18">
        <v>1015</v>
      </c>
      <c r="AA181" s="18">
        <v>1015</v>
      </c>
      <c r="AB181" s="18">
        <v>1150</v>
      </c>
      <c r="AC181" s="18">
        <v>0.54900000000000004</v>
      </c>
      <c r="AD181" s="18">
        <v>3.6440000000000001</v>
      </c>
      <c r="AE181" s="18">
        <v>13.26</v>
      </c>
      <c r="AF181" s="18">
        <v>84.418000000000006</v>
      </c>
      <c r="AG181" s="21"/>
      <c r="AH181" s="21"/>
    </row>
    <row r="182" spans="1:34">
      <c r="A182" s="16" t="s">
        <v>9894</v>
      </c>
      <c r="B182" s="16" t="s">
        <v>9895</v>
      </c>
      <c r="C182" s="16">
        <f>SEARCH(" _ ",B182)</f>
        <v>21</v>
      </c>
      <c r="D182" s="16" t="str">
        <f>LEFT(B182,14)</f>
        <v>LIT 225kV NO 1</v>
      </c>
      <c r="E182" s="16" t="str">
        <f>RIGHT(LEFT(D182,9),5)</f>
        <v>225kV</v>
      </c>
      <c r="F182" s="16" t="str">
        <f>RIGHT(D182,1)</f>
        <v>1</v>
      </c>
      <c r="G182" s="16" t="str">
        <f>LEFT(RIGHT(B182,LEN(B182)-15),C182-16)</f>
        <v>KEMBS</v>
      </c>
      <c r="H182" s="16" t="str">
        <f>RIGHT(B182,LEN(B182)-C182-2)</f>
        <v>SIERENTZ</v>
      </c>
      <c r="I182" s="17">
        <f>MATCH(Lines[[#This Row],[début]],postes_1[ADR_SITE],0)</f>
        <v>3081</v>
      </c>
      <c r="J182" s="17">
        <f>MATCH(Lines[[#This Row],[fin]],postes_1[ADR_SITE],0)</f>
        <v>3025</v>
      </c>
      <c r="K182" s="17" t="str">
        <f>INDEX(postes_1[CODNAT],Lines[[#This Row],[rch_debut]])</f>
        <v>KEMBS</v>
      </c>
      <c r="L182" s="17" t="str">
        <f>INDEX(postes_1[CODNAT],Lines[[#This Row],[rch_fin]])</f>
        <v>SIERE</v>
      </c>
      <c r="M182" s="17" t="s">
        <v>7559</v>
      </c>
      <c r="N182" s="17" t="s">
        <v>7564</v>
      </c>
      <c r="O182" s="17" t="str">
        <f>Lines[[#This Row],[codeNat_debut]]&amp;"_"&amp;Lines[[#This Row],[tension]]</f>
        <v>KEMBS_225kV</v>
      </c>
      <c r="P182" s="17" t="str">
        <f>Lines[[#This Row],[codeNat_fin]]&amp;"_"&amp;Lines[[#This Row],[tension]]</f>
        <v>SIERE_225kV</v>
      </c>
      <c r="Q182" s="17">
        <f>COUNTIF(Lines[[code2_debut]:[code2_fin]],"="&amp;Lines[[#This Row],[code2_debut]])</f>
        <v>2</v>
      </c>
      <c r="R182" s="17">
        <f>COUNTIF(Lines[[code2_debut]:[code2_fin]],"="&amp;Lines[[#This Row],[code2_fin]])</f>
        <v>4</v>
      </c>
      <c r="S182" s="17">
        <f>INDEX(postes_1[x],MATCH(Lines[[#This Row],[codeNat_debut]],postes_1[CODNAT],0))</f>
        <v>1038979.09</v>
      </c>
      <c r="T182" s="17">
        <f>INDEX(postes_1[y],MATCH(Lines[[#This Row],[codeNat_debut]],postes_1[CODNAT],0))</f>
        <v>6737772.0800000001</v>
      </c>
      <c r="U182" s="17">
        <f>INDEX(postes_1[x],MATCH(Lines[[#This Row],[codeNat_fin]],postes_1[CODNAT],0))</f>
        <v>1035577.23</v>
      </c>
      <c r="V182" s="17">
        <f>INDEX(postes_1[y],MATCH(Lines[[#This Row],[codeNat_fin]],postes_1[CODNAT],0))</f>
        <v>6736880.9900000002</v>
      </c>
      <c r="W182" s="17">
        <f>SQRT((Lines[[#This Row],[x_debut]]-Lines[[#This Row],[x_fin]])^2+(Lines[[#This Row],[y_debut]]-Lines[[#This Row],[y_fin]])^2)</f>
        <v>3516.6308944357011</v>
      </c>
      <c r="X182" s="17">
        <v>3807</v>
      </c>
      <c r="Y182" s="18">
        <v>827</v>
      </c>
      <c r="Z182" s="18">
        <v>891</v>
      </c>
      <c r="AA182" s="18">
        <v>891</v>
      </c>
      <c r="AB182" s="18">
        <v>976</v>
      </c>
      <c r="AC182" s="18">
        <v>0.33500000000000002</v>
      </c>
      <c r="AD182" s="18">
        <v>1.5860000000000001</v>
      </c>
      <c r="AE182" s="18">
        <v>5.2469999999999999</v>
      </c>
      <c r="AF182" s="18">
        <v>33.405999999999999</v>
      </c>
      <c r="AG182" s="21"/>
      <c r="AH182" s="21"/>
    </row>
    <row r="183" spans="1:34">
      <c r="A183" s="16" t="s">
        <v>10224</v>
      </c>
      <c r="B183" s="16" t="s">
        <v>10225</v>
      </c>
      <c r="C183" s="16">
        <f>SEARCH(" _ ",B183)</f>
        <v>20</v>
      </c>
      <c r="D183" s="16" t="str">
        <f>LEFT(B183,14)</f>
        <v>LIT 225kV N0 1</v>
      </c>
      <c r="E183" s="16" t="str">
        <f>RIGHT(LEFT(D183,9),5)</f>
        <v>225kV</v>
      </c>
      <c r="F183" s="16" t="str">
        <f>RIGHT(D183,1)</f>
        <v>1</v>
      </c>
      <c r="G183" s="16" t="str">
        <f>LEFT(RIGHT(B183,LEN(B183)-15),C183-16)</f>
        <v>PUSY</v>
      </c>
      <c r="H183" s="16" t="str">
        <f>RIGHT(B183,LEN(B183)-C183-2)</f>
        <v>ROLAMPONT</v>
      </c>
      <c r="I183" s="17">
        <f>MATCH(Lines[[#This Row],[début]],postes_1[ADR_SITE],0)</f>
        <v>2037</v>
      </c>
      <c r="J183" s="17">
        <f>MATCH(Lines[[#This Row],[fin]],postes_1[ADR_SITE],0)</f>
        <v>1387</v>
      </c>
      <c r="K183" s="17" t="str">
        <f>INDEX(postes_1[CODNAT],Lines[[#This Row],[rch_debut]])</f>
        <v xml:space="preserve">PUSY </v>
      </c>
      <c r="L183" s="17" t="str">
        <f>INDEX(postes_1[CODNAT],Lines[[#This Row],[rch_fin]])</f>
        <v>ROLAM</v>
      </c>
      <c r="M183" s="17" t="s">
        <v>7913</v>
      </c>
      <c r="N183" s="17" t="s">
        <v>4615</v>
      </c>
      <c r="O183" s="17" t="str">
        <f>Lines[[#This Row],[codeNat_debut]]&amp;"_"&amp;Lines[[#This Row],[tension]]</f>
        <v>PUSY _225kV</v>
      </c>
      <c r="P183" s="17" t="str">
        <f>Lines[[#This Row],[codeNat_fin]]&amp;"_"&amp;Lines[[#This Row],[tension]]</f>
        <v>ROLAM_225kV</v>
      </c>
      <c r="Q183" s="17">
        <f>COUNTIF(Lines[[code2_debut]:[code2_fin]],"="&amp;Lines[[#This Row],[code2_debut]])</f>
        <v>2</v>
      </c>
      <c r="R183" s="17">
        <f>COUNTIF(Lines[[code2_debut]:[code2_fin]],"="&amp;Lines[[#This Row],[code2_fin]])</f>
        <v>1</v>
      </c>
      <c r="S183" s="17">
        <f>INDEX(postes_1[x],MATCH(Lines[[#This Row],[codeNat_debut]],postes_1[CODNAT],0))</f>
        <v>937423.39999999898</v>
      </c>
      <c r="T183" s="17">
        <f>INDEX(postes_1[y],MATCH(Lines[[#This Row],[codeNat_debut]],postes_1[CODNAT],0))</f>
        <v>6732792.1200000001</v>
      </c>
      <c r="U183" s="17">
        <f>INDEX(postes_1[x],MATCH(Lines[[#This Row],[codeNat_fin]],postes_1[CODNAT],0))</f>
        <v>871020.31000000203</v>
      </c>
      <c r="V183" s="17">
        <f>INDEX(postes_1[y],MATCH(Lines[[#This Row],[codeNat_fin]],postes_1[CODNAT],0))</f>
        <v>6760587.4000000004</v>
      </c>
      <c r="W183" s="17">
        <f>SQRT((Lines[[#This Row],[x_debut]]-Lines[[#This Row],[x_fin]])^2+(Lines[[#This Row],[y_debut]]-Lines[[#This Row],[y_fin]])^2)</f>
        <v>71985.748254957434</v>
      </c>
      <c r="X183" s="17">
        <v>74096</v>
      </c>
      <c r="Y183" s="18">
        <v>827</v>
      </c>
      <c r="Z183" s="18">
        <v>891</v>
      </c>
      <c r="AA183" s="18">
        <v>891</v>
      </c>
      <c r="AB183" s="18">
        <v>976</v>
      </c>
      <c r="AC183" s="18">
        <v>6.7169999999999996</v>
      </c>
      <c r="AD183" s="18">
        <v>30.544</v>
      </c>
      <c r="AE183" s="18">
        <v>102.916</v>
      </c>
      <c r="AF183" s="18">
        <v>655.17999999999995</v>
      </c>
      <c r="AG183" s="21"/>
      <c r="AH183" s="21"/>
    </row>
    <row r="184" spans="1:34">
      <c r="A184" s="16" t="s">
        <v>9211</v>
      </c>
      <c r="B184" s="16" t="s">
        <v>9212</v>
      </c>
      <c r="C184" s="16">
        <f>SEARCH(" _ ",B184)</f>
        <v>23</v>
      </c>
      <c r="D184" s="16" t="str">
        <f>LEFT(B184,14)</f>
        <v>LIT 225kV NO 1</v>
      </c>
      <c r="E184" s="16" t="str">
        <f>RIGHT(LEFT(D184,9),5)</f>
        <v>225kV</v>
      </c>
      <c r="F184" s="16" t="str">
        <f>RIGHT(D184,1)</f>
        <v>1</v>
      </c>
      <c r="G184" s="16" t="str">
        <f>LEFT(RIGHT(B184,LEN(B184)-15),C184-16)</f>
        <v>CAZARIL</v>
      </c>
      <c r="H184" s="16" t="str">
        <f>RIGHT(B184,LEN(B184)-C184-2)</f>
        <v>JALIS</v>
      </c>
      <c r="I184" s="17">
        <f>MATCH(Lines[[#This Row],[début]],postes_1[ADR_SITE],0)</f>
        <v>3732</v>
      </c>
      <c r="J184" s="17">
        <f>MATCH(Lines[[#This Row],[fin]],postes_1[ADR_SITE],0)</f>
        <v>3501</v>
      </c>
      <c r="K184" s="17" t="str">
        <f>INDEX(postes_1[CODNAT],Lines[[#This Row],[rch_debut]])</f>
        <v>CAZAR</v>
      </c>
      <c r="L184" s="17" t="str">
        <f>INDEX(postes_1[CODNAT],Lines[[#This Row],[rch_fin]])</f>
        <v>JALIS</v>
      </c>
      <c r="M184" s="17" t="s">
        <v>7893</v>
      </c>
      <c r="N184" s="17" t="s">
        <v>1093</v>
      </c>
      <c r="O184" s="17" t="str">
        <f>Lines[[#This Row],[codeNat_debut]]&amp;"_"&amp;Lines[[#This Row],[tension]]</f>
        <v>CAZAR_225kV</v>
      </c>
      <c r="P184" s="17" t="str">
        <f>Lines[[#This Row],[codeNat_fin]]&amp;"_"&amp;Lines[[#This Row],[tension]]</f>
        <v>JALIS_225kV</v>
      </c>
      <c r="Q184" s="17">
        <f>COUNTIF(Lines[[code2_debut]:[code2_fin]],"="&amp;Lines[[#This Row],[code2_debut]])</f>
        <v>4</v>
      </c>
      <c r="R184" s="17">
        <f>COUNTIF(Lines[[code2_debut]:[code2_fin]],"="&amp;Lines[[#This Row],[code2_fin]])</f>
        <v>2</v>
      </c>
      <c r="S184" s="17">
        <f>INDEX(postes_1[x],MATCH(Lines[[#This Row],[codeNat_debut]],postes_1[CODNAT],0))</f>
        <v>497745.00999999797</v>
      </c>
      <c r="T184" s="17">
        <f>INDEX(postes_1[y],MATCH(Lines[[#This Row],[codeNat_debut]],postes_1[CODNAT],0))</f>
        <v>6233458.0700000003</v>
      </c>
      <c r="U184" s="17">
        <f>INDEX(postes_1[x],MATCH(Lines[[#This Row],[codeNat_fin]],postes_1[CODNAT],0))</f>
        <v>505188.43999999802</v>
      </c>
      <c r="V184" s="17">
        <f>INDEX(postes_1[y],MATCH(Lines[[#This Row],[codeNat_fin]],postes_1[CODNAT],0))</f>
        <v>6283338.8799999999</v>
      </c>
      <c r="W184" s="17">
        <f>SQRT((Lines[[#This Row],[x_debut]]-Lines[[#This Row],[x_fin]])^2+(Lines[[#This Row],[y_debut]]-Lines[[#This Row],[y_fin]])^2)</f>
        <v>50433.12261223729</v>
      </c>
      <c r="X184" s="17">
        <v>83146</v>
      </c>
      <c r="Y184" s="18">
        <v>828</v>
      </c>
      <c r="Z184" s="18">
        <v>908</v>
      </c>
      <c r="AA184" s="18">
        <v>908</v>
      </c>
      <c r="AB184" s="18">
        <v>986</v>
      </c>
      <c r="AC184" s="18">
        <v>6.6349999999999998</v>
      </c>
      <c r="AD184" s="18">
        <v>33.491999999999997</v>
      </c>
      <c r="AE184" s="18">
        <v>118.377</v>
      </c>
      <c r="AF184" s="18">
        <v>753.60799999999995</v>
      </c>
      <c r="AG184" s="21"/>
      <c r="AH184" s="21"/>
    </row>
    <row r="185" spans="1:34">
      <c r="A185" s="16" t="s">
        <v>9213</v>
      </c>
      <c r="B185" s="16" t="s">
        <v>9214</v>
      </c>
      <c r="C185" s="16">
        <f>SEARCH(" _ ",B185)</f>
        <v>23</v>
      </c>
      <c r="D185" s="16" t="str">
        <f>LEFT(B185,14)</f>
        <v>LIT 225kV NO 1</v>
      </c>
      <c r="E185" s="16" t="str">
        <f>RIGHT(LEFT(D185,9),5)</f>
        <v>225kV</v>
      </c>
      <c r="F185" s="16" t="str">
        <f>RIGHT(D185,1)</f>
        <v>1</v>
      </c>
      <c r="G185" s="16" t="str">
        <f>LEFT(RIGHT(B185,LEN(B185)-15),C185-16)</f>
        <v>CAZARIL</v>
      </c>
      <c r="H185" s="16" t="str">
        <f>RIGHT(B185,LEN(B185)-C185-2)</f>
        <v>LANNEMEZAN</v>
      </c>
      <c r="I185" s="17">
        <f>MATCH(Lines[[#This Row],[début]],postes_1[ADR_SITE],0)</f>
        <v>3732</v>
      </c>
      <c r="J185" s="17">
        <f>MATCH(Lines[[#This Row],[fin]],postes_1[ADR_SITE],0)</f>
        <v>3774</v>
      </c>
      <c r="K185" s="17" t="str">
        <f>INDEX(postes_1[CODNAT],Lines[[#This Row],[rch_debut]])</f>
        <v>CAZAR</v>
      </c>
      <c r="L185" s="17" t="str">
        <f>INDEX(postes_1[CODNAT],Lines[[#This Row],[rch_fin]])</f>
        <v>LANN7</v>
      </c>
      <c r="M185" s="17" t="s">
        <v>7893</v>
      </c>
      <c r="N185" s="17" t="s">
        <v>2301</v>
      </c>
      <c r="O185" s="17" t="str">
        <f>Lines[[#This Row],[codeNat_debut]]&amp;"_"&amp;Lines[[#This Row],[tension]]</f>
        <v>CAZAR_225kV</v>
      </c>
      <c r="P185" s="17" t="str">
        <f>Lines[[#This Row],[codeNat_fin]]&amp;"_"&amp;Lines[[#This Row],[tension]]</f>
        <v>LANNE_225kV</v>
      </c>
      <c r="Q185" s="17">
        <f>COUNTIF(Lines[[code2_debut]:[code2_fin]],"="&amp;Lines[[#This Row],[code2_debut]])</f>
        <v>4</v>
      </c>
      <c r="R185" s="17">
        <f>COUNTIF(Lines[[code2_debut]:[code2_fin]],"="&amp;Lines[[#This Row],[code2_fin]])</f>
        <v>5</v>
      </c>
      <c r="S185" s="17">
        <f>INDEX(postes_1[x],MATCH(Lines[[#This Row],[codeNat_debut]],postes_1[CODNAT],0))</f>
        <v>497745.00999999797</v>
      </c>
      <c r="T185" s="17">
        <f>INDEX(postes_1[y],MATCH(Lines[[#This Row],[codeNat_debut]],postes_1[CODNAT],0))</f>
        <v>6233458.0700000003</v>
      </c>
      <c r="U185" s="17">
        <f>INDEX(postes_1[x],MATCH(Lines[[#This Row],[codeNat_fin]],postes_1[CODNAT],0))</f>
        <v>487277.93999999802</v>
      </c>
      <c r="V185" s="17">
        <f>INDEX(postes_1[y],MATCH(Lines[[#This Row],[codeNat_fin]],postes_1[CODNAT],0))</f>
        <v>6227113.7699999996</v>
      </c>
      <c r="W185" s="17">
        <f>SQRT((Lines[[#This Row],[x_debut]]-Lines[[#This Row],[x_fin]])^2+(Lines[[#This Row],[y_debut]]-Lines[[#This Row],[y_fin]])^2)</f>
        <v>12239.677155665029</v>
      </c>
      <c r="X185" s="17">
        <v>12123</v>
      </c>
      <c r="Y185" s="18">
        <v>828</v>
      </c>
      <c r="Z185" s="18">
        <v>908</v>
      </c>
      <c r="AA185" s="18">
        <v>908</v>
      </c>
      <c r="AB185" s="18">
        <v>986</v>
      </c>
      <c r="AC185" s="18">
        <v>1.054</v>
      </c>
      <c r="AD185" s="18">
        <v>5.0369999999999999</v>
      </c>
      <c r="AE185" s="18">
        <v>16.568999999999999</v>
      </c>
      <c r="AF185" s="18">
        <v>105.48099999999999</v>
      </c>
      <c r="AG185" s="21"/>
      <c r="AH185" s="21"/>
    </row>
    <row r="186" spans="1:34">
      <c r="A186" s="16" t="s">
        <v>9810</v>
      </c>
      <c r="B186" s="16" t="s">
        <v>10412</v>
      </c>
      <c r="C186" s="16">
        <f>SEARCH(" _ ",B186)</f>
        <v>24</v>
      </c>
      <c r="D186" s="16" t="str">
        <f>LEFT(B186,14)</f>
        <v>LIT 225kV N0 1</v>
      </c>
      <c r="E186" s="16" t="str">
        <f>RIGHT(LEFT(D186,9),5)</f>
        <v>225kV</v>
      </c>
      <c r="F186" s="16" t="str">
        <f>RIGHT(D186,1)</f>
        <v>1</v>
      </c>
      <c r="G186" s="16" t="str">
        <f>LEFT(RIGHT(B186,LEN(B186)-15),C186-16)</f>
        <v>GOURJADE</v>
      </c>
      <c r="H186" s="16" t="str">
        <f>RIGHT(B186,LEN(B186)-C186-2)</f>
        <v>ST-VICTOR</v>
      </c>
      <c r="I186" s="17">
        <f>MATCH(Lines[[#This Row],[début]],postes_1[ADR_SITE],0)</f>
        <v>3437</v>
      </c>
      <c r="J186" s="17">
        <f>MATCH(Lines[[#This Row],[fin]],postes_1[ADR_SITE],0)</f>
        <v>3112</v>
      </c>
      <c r="K186" s="17" t="str">
        <f>INDEX(postes_1[CODNAT],Lines[[#This Row],[rch_debut]])</f>
        <v>GOURJ</v>
      </c>
      <c r="L186" s="17" t="str">
        <f>INDEX(postes_1[CODNAT],Lines[[#This Row],[rch_fin]])</f>
        <v>SSVIC</v>
      </c>
      <c r="M186" s="17" t="s">
        <v>7932</v>
      </c>
      <c r="N186" s="17" t="s">
        <v>2043</v>
      </c>
      <c r="O186" s="17" t="str">
        <f>Lines[[#This Row],[codeNat_debut]]&amp;"_"&amp;Lines[[#This Row],[tension]]</f>
        <v>GOURJ_225kV</v>
      </c>
      <c r="P186" s="17" t="str">
        <f>Lines[[#This Row],[codeNat_fin]]&amp;"_"&amp;Lines[[#This Row],[tension]]</f>
        <v>SSVIC_225kV</v>
      </c>
      <c r="Q186" s="17">
        <f>COUNTIF(Lines[[code2_debut]:[code2_fin]],"="&amp;Lines[[#This Row],[code2_debut]])</f>
        <v>2</v>
      </c>
      <c r="R186" s="17">
        <f>COUNTIF(Lines[[code2_debut]:[code2_fin]],"="&amp;Lines[[#This Row],[code2_fin]])</f>
        <v>4</v>
      </c>
      <c r="S186" s="17">
        <f>INDEX(postes_1[x],MATCH(Lines[[#This Row],[codeNat_debut]],postes_1[CODNAT],0))</f>
        <v>639670.78999999899</v>
      </c>
      <c r="T186" s="17">
        <f>INDEX(postes_1[y],MATCH(Lines[[#This Row],[codeNat_debut]],postes_1[CODNAT],0))</f>
        <v>6280739.5499999998</v>
      </c>
      <c r="U186" s="17">
        <f>INDEX(postes_1[x],MATCH(Lines[[#This Row],[codeNat_fin]],postes_1[CODNAT],0))</f>
        <v>684319.22999999695</v>
      </c>
      <c r="V186" s="17">
        <f>INDEX(postes_1[y],MATCH(Lines[[#This Row],[codeNat_fin]],postes_1[CODNAT],0))</f>
        <v>6328045.4199999999</v>
      </c>
      <c r="W186" s="17">
        <f>SQRT((Lines[[#This Row],[x_debut]]-Lines[[#This Row],[x_fin]])^2+(Lines[[#This Row],[y_debut]]-Lines[[#This Row],[y_fin]])^2)</f>
        <v>65048.662790946968</v>
      </c>
      <c r="X186" s="17">
        <v>66436</v>
      </c>
      <c r="Y186" s="18">
        <v>828</v>
      </c>
      <c r="Z186" s="18">
        <v>908</v>
      </c>
      <c r="AA186" s="18">
        <v>908</v>
      </c>
      <c r="AB186" s="18">
        <v>986</v>
      </c>
      <c r="AC186" s="18">
        <v>5.8520000000000003</v>
      </c>
      <c r="AD186" s="18">
        <v>26.821000000000002</v>
      </c>
      <c r="AE186" s="18">
        <v>93.043000000000006</v>
      </c>
      <c r="AF186" s="18">
        <v>592.33299999999997</v>
      </c>
      <c r="AG186" s="21"/>
      <c r="AH186" s="21"/>
    </row>
    <row r="187" spans="1:34">
      <c r="A187" s="16" t="s">
        <v>9811</v>
      </c>
      <c r="B187" s="16" t="s">
        <v>9812</v>
      </c>
      <c r="C187" s="16">
        <f>SEARCH(" _ ",B187)</f>
        <v>24</v>
      </c>
      <c r="D187" s="16" t="str">
        <f>LEFT(B187,14)</f>
        <v>LIT 225kV NO 1</v>
      </c>
      <c r="E187" s="16" t="str">
        <f>RIGHT(LEFT(D187,9),5)</f>
        <v>225kV</v>
      </c>
      <c r="F187" s="16" t="str">
        <f>RIGHT(D187,1)</f>
        <v>1</v>
      </c>
      <c r="G187" s="16" t="str">
        <f>LEFT(RIGHT(B187,LEN(B187)-15),C187-16)</f>
        <v>GOURJADE</v>
      </c>
      <c r="H187" s="16" t="str">
        <f>RIGHT(B187,LEN(B187)-C187-2)</f>
        <v>VERFEIL</v>
      </c>
      <c r="I187" s="17">
        <f>MATCH(Lines[[#This Row],[début]],postes_1[ADR_SITE],0)</f>
        <v>3437</v>
      </c>
      <c r="J187" s="17">
        <f>MATCH(Lines[[#This Row],[fin]],postes_1[ADR_SITE],0)</f>
        <v>3423</v>
      </c>
      <c r="K187" s="17" t="str">
        <f>INDEX(postes_1[CODNAT],Lines[[#This Row],[rch_debut]])</f>
        <v>GOURJ</v>
      </c>
      <c r="L187" s="17" t="str">
        <f>INDEX(postes_1[CODNAT],Lines[[#This Row],[rch_fin]])</f>
        <v>VERFE</v>
      </c>
      <c r="M187" s="17" t="s">
        <v>7932</v>
      </c>
      <c r="N187" s="17" t="s">
        <v>1451</v>
      </c>
      <c r="O187" s="17" t="str">
        <f>Lines[[#This Row],[codeNat_debut]]&amp;"_"&amp;Lines[[#This Row],[tension]]</f>
        <v>GOURJ_225kV</v>
      </c>
      <c r="P187" s="17" t="str">
        <f>Lines[[#This Row],[codeNat_fin]]&amp;"_"&amp;Lines[[#This Row],[tension]]</f>
        <v>VERFE_225kV</v>
      </c>
      <c r="Q187" s="17">
        <f>COUNTIF(Lines[[code2_debut]:[code2_fin]],"="&amp;Lines[[#This Row],[code2_debut]])</f>
        <v>2</v>
      </c>
      <c r="R187" s="17">
        <f>COUNTIF(Lines[[code2_debut]:[code2_fin]],"="&amp;Lines[[#This Row],[code2_fin]])</f>
        <v>7</v>
      </c>
      <c r="S187" s="17">
        <f>INDEX(postes_1[x],MATCH(Lines[[#This Row],[codeNat_debut]],postes_1[CODNAT],0))</f>
        <v>639670.78999999899</v>
      </c>
      <c r="T187" s="17">
        <f>INDEX(postes_1[y],MATCH(Lines[[#This Row],[codeNat_debut]],postes_1[CODNAT],0))</f>
        <v>6280739.5499999998</v>
      </c>
      <c r="U187" s="17">
        <f>INDEX(postes_1[x],MATCH(Lines[[#This Row],[codeNat_fin]],postes_1[CODNAT],0))</f>
        <v>592807.53999999899</v>
      </c>
      <c r="V187" s="17">
        <f>INDEX(postes_1[y],MATCH(Lines[[#This Row],[codeNat_fin]],postes_1[CODNAT],0))</f>
        <v>6282056.5599999996</v>
      </c>
      <c r="W187" s="17">
        <f>SQRT((Lines[[#This Row],[x_debut]]-Lines[[#This Row],[x_fin]])^2+(Lines[[#This Row],[y_debut]]-Lines[[#This Row],[y_fin]])^2)</f>
        <v>46881.752483270073</v>
      </c>
      <c r="X187" s="17">
        <v>69653</v>
      </c>
      <c r="Y187" s="18">
        <v>828</v>
      </c>
      <c r="Z187" s="18">
        <v>908</v>
      </c>
      <c r="AA187" s="18">
        <v>908</v>
      </c>
      <c r="AB187" s="18">
        <v>986</v>
      </c>
      <c r="AC187" s="18">
        <v>5.8280000000000003</v>
      </c>
      <c r="AD187" s="18">
        <v>28.347999999999999</v>
      </c>
      <c r="AE187" s="18">
        <v>99.126999999999995</v>
      </c>
      <c r="AF187" s="18">
        <v>631.06200000000001</v>
      </c>
      <c r="AG187" s="21"/>
      <c r="AH187" s="21"/>
    </row>
    <row r="188" spans="1:34">
      <c r="A188" s="16" t="s">
        <v>9886</v>
      </c>
      <c r="B188" s="16" t="s">
        <v>9887</v>
      </c>
      <c r="C188" s="16">
        <f>SEARCH(" _ ",B188)</f>
        <v>21</v>
      </c>
      <c r="D188" s="16" t="str">
        <f>LEFT(B188,14)</f>
        <v>LIT 225kV NO 1</v>
      </c>
      <c r="E188" s="16" t="str">
        <f>RIGHT(LEFT(D188,9),5)</f>
        <v>225kV</v>
      </c>
      <c r="F188" s="16" t="str">
        <f>RIGHT(D188,1)</f>
        <v>1</v>
      </c>
      <c r="G188" s="16" t="str">
        <f>LEFT(RIGHT(B188,LEN(B188)-15),C188-16)</f>
        <v>JALIS</v>
      </c>
      <c r="H188" s="16" t="str">
        <f>RIGHT(B188,LEN(B188)-C188-2)</f>
        <v>LESQUIVE</v>
      </c>
      <c r="I188" s="17">
        <f>MATCH(Lines[[#This Row],[début]],postes_1[ADR_SITE],0)</f>
        <v>3501</v>
      </c>
      <c r="J188" s="17">
        <f>MATCH(Lines[[#This Row],[fin]],postes_1[ADR_SITE],0)</f>
        <v>3306</v>
      </c>
      <c r="K188" s="17" t="str">
        <f>INDEX(postes_1[CODNAT],Lines[[#This Row],[rch_debut]])</f>
        <v>JALIS</v>
      </c>
      <c r="L188" s="17" t="str">
        <f>INDEX(postes_1[CODNAT],Lines[[#This Row],[rch_fin]])</f>
        <v>LESQU</v>
      </c>
      <c r="M188" s="17" t="s">
        <v>1093</v>
      </c>
      <c r="N188" s="17" t="s">
        <v>8280</v>
      </c>
      <c r="O188" s="17" t="str">
        <f>Lines[[#This Row],[codeNat_debut]]&amp;"_"&amp;Lines[[#This Row],[tension]]</f>
        <v>JALIS_225kV</v>
      </c>
      <c r="P188" s="17" t="str">
        <f>Lines[[#This Row],[codeNat_fin]]&amp;"_"&amp;Lines[[#This Row],[tension]]</f>
        <v>LESQU_225kV</v>
      </c>
      <c r="Q188" s="17">
        <f>COUNTIF(Lines[[code2_debut]:[code2_fin]],"="&amp;Lines[[#This Row],[code2_debut]])</f>
        <v>2</v>
      </c>
      <c r="R188" s="17">
        <f>COUNTIF(Lines[[code2_debut]:[code2_fin]],"="&amp;Lines[[#This Row],[code2_fin]])</f>
        <v>6</v>
      </c>
      <c r="S188" s="17">
        <f>INDEX(postes_1[x],MATCH(Lines[[#This Row],[codeNat_debut]],postes_1[CODNAT],0))</f>
        <v>505188.43999999802</v>
      </c>
      <c r="T188" s="17">
        <f>INDEX(postes_1[y],MATCH(Lines[[#This Row],[codeNat_debut]],postes_1[CODNAT],0))</f>
        <v>6283338.8799999999</v>
      </c>
      <c r="U188" s="17">
        <f>INDEX(postes_1[x],MATCH(Lines[[#This Row],[codeNat_fin]],postes_1[CODNAT],0))</f>
        <v>561081.40999999596</v>
      </c>
      <c r="V188" s="17">
        <f>INDEX(postes_1[y],MATCH(Lines[[#This Row],[codeNat_fin]],postes_1[CODNAT],0))</f>
        <v>6303473.9800000004</v>
      </c>
      <c r="W188" s="17">
        <f>SQRT((Lines[[#This Row],[x_debut]]-Lines[[#This Row],[x_fin]])^2+(Lines[[#This Row],[y_debut]]-Lines[[#This Row],[y_fin]])^2)</f>
        <v>59409.143634887478</v>
      </c>
      <c r="X188" s="17">
        <v>71153</v>
      </c>
      <c r="Y188" s="18">
        <v>828</v>
      </c>
      <c r="Z188" s="18">
        <v>908</v>
      </c>
      <c r="AA188" s="18">
        <v>908</v>
      </c>
      <c r="AB188" s="18">
        <v>986</v>
      </c>
      <c r="AC188" s="18">
        <v>5.569</v>
      </c>
      <c r="AD188" s="18">
        <v>28.651</v>
      </c>
      <c r="AE188" s="18">
        <v>101.393</v>
      </c>
      <c r="AF188" s="18">
        <v>645.48699999999997</v>
      </c>
      <c r="AG188" s="21"/>
      <c r="AH188" s="21"/>
    </row>
    <row r="189" spans="1:34">
      <c r="A189" s="16" t="s">
        <v>9937</v>
      </c>
      <c r="B189" s="16" t="s">
        <v>9938</v>
      </c>
      <c r="C189" s="16">
        <f>SEARCH(" _ ",B189)</f>
        <v>24</v>
      </c>
      <c r="D189" s="16" t="str">
        <f>LEFT(B189,14)</f>
        <v>LIT 225kV NO 1</v>
      </c>
      <c r="E189" s="16" t="str">
        <f>RIGHT(LEFT(D189,9),5)</f>
        <v>225kV</v>
      </c>
      <c r="F189" s="16" t="str">
        <f>RIGHT(D189,1)</f>
        <v>1</v>
      </c>
      <c r="G189" s="16" t="str">
        <f>LEFT(RIGHT(B189,LEN(B189)-15),C189-16)</f>
        <v>LESQUIVE</v>
      </c>
      <c r="H189" s="16" t="str">
        <f>RIGHT(B189,LEN(B189)-C189-2)</f>
        <v>VERLHAGUET</v>
      </c>
      <c r="I189" s="17">
        <f>MATCH(Lines[[#This Row],[début]],postes_1[ADR_SITE],0)</f>
        <v>3306</v>
      </c>
      <c r="J189" s="17">
        <f>MATCH(Lines[[#This Row],[fin]],postes_1[ADR_SITE],0)</f>
        <v>3141</v>
      </c>
      <c r="K189" s="17" t="str">
        <f>INDEX(postes_1[CODNAT],Lines[[#This Row],[rch_debut]])</f>
        <v>LESQU</v>
      </c>
      <c r="L189" s="17" t="str">
        <f>INDEX(postes_1[CODNAT],Lines[[#This Row],[rch_fin]])</f>
        <v>VERLH</v>
      </c>
      <c r="M189" s="17" t="s">
        <v>8280</v>
      </c>
      <c r="N189" s="17" t="s">
        <v>4706</v>
      </c>
      <c r="O189" s="17" t="str">
        <f>Lines[[#This Row],[codeNat_debut]]&amp;"_"&amp;Lines[[#This Row],[tension]]</f>
        <v>LESQU_225kV</v>
      </c>
      <c r="P189" s="17" t="str">
        <f>Lines[[#This Row],[codeNat_fin]]&amp;"_"&amp;Lines[[#This Row],[tension]]</f>
        <v>VERLH_225kV</v>
      </c>
      <c r="Q189" s="17">
        <f>COUNTIF(Lines[[code2_debut]:[code2_fin]],"="&amp;Lines[[#This Row],[code2_debut]])</f>
        <v>6</v>
      </c>
      <c r="R189" s="17">
        <f>COUNTIF(Lines[[code2_debut]:[code2_fin]],"="&amp;Lines[[#This Row],[code2_fin]])</f>
        <v>5</v>
      </c>
      <c r="S189" s="17">
        <f>INDEX(postes_1[x],MATCH(Lines[[#This Row],[codeNat_debut]],postes_1[CODNAT],0))</f>
        <v>561081.40999999596</v>
      </c>
      <c r="T189" s="17">
        <f>INDEX(postes_1[y],MATCH(Lines[[#This Row],[codeNat_debut]],postes_1[CODNAT],0))</f>
        <v>6303473.9800000004</v>
      </c>
      <c r="U189" s="17">
        <f>INDEX(postes_1[x],MATCH(Lines[[#This Row],[codeNat_fin]],postes_1[CODNAT],0))</f>
        <v>564918.06000000203</v>
      </c>
      <c r="V189" s="17">
        <f>INDEX(postes_1[y],MATCH(Lines[[#This Row],[codeNat_fin]],postes_1[CODNAT],0))</f>
        <v>6321826.8300000001</v>
      </c>
      <c r="W189" s="17">
        <f>SQRT((Lines[[#This Row],[x_debut]]-Lines[[#This Row],[x_fin]])^2+(Lines[[#This Row],[y_debut]]-Lines[[#This Row],[y_fin]])^2)</f>
        <v>18749.586297970229</v>
      </c>
      <c r="X189" s="17">
        <v>24271</v>
      </c>
      <c r="Y189" s="18">
        <v>828</v>
      </c>
      <c r="Z189" s="18">
        <v>908</v>
      </c>
      <c r="AA189" s="18">
        <v>908</v>
      </c>
      <c r="AB189" s="18">
        <v>986</v>
      </c>
      <c r="AC189" s="18">
        <v>2.0449999999999999</v>
      </c>
      <c r="AD189" s="18">
        <v>9.1430000000000007</v>
      </c>
      <c r="AE189" s="18">
        <v>34.203000000000003</v>
      </c>
      <c r="AF189" s="18">
        <v>217.74100000000001</v>
      </c>
      <c r="AG189" s="21"/>
      <c r="AH189" s="21"/>
    </row>
    <row r="190" spans="1:34">
      <c r="A190" s="16" t="s">
        <v>9432</v>
      </c>
      <c r="B190" s="16" t="s">
        <v>9433</v>
      </c>
      <c r="C190" s="16">
        <f>SEARCH(" _ ",B190)</f>
        <v>31</v>
      </c>
      <c r="D190" s="16" t="str">
        <f>LEFT(B190,14)</f>
        <v>LIT 225kV N0 1</v>
      </c>
      <c r="E190" s="16" t="str">
        <f>RIGHT(LEFT(D190,9),5)</f>
        <v>225kV</v>
      </c>
      <c r="F190" s="16" t="str">
        <f>RIGHT(D190,1)</f>
        <v>1</v>
      </c>
      <c r="G190" s="16" t="str">
        <f>LEFT(RIGHT(B190,LEN(B190)-15),C190-16)</f>
        <v>CORDEMAIS-POSTE</v>
      </c>
      <c r="H190" s="16" t="str">
        <f>RIGHT(B190,LEN(B190)-C190-2)</f>
        <v>PONTCHATEAU</v>
      </c>
      <c r="I190" s="17">
        <f>MATCH(Lines[[#This Row],[début]],postes_1[ADR_SITE],0)</f>
        <v>1577</v>
      </c>
      <c r="J190" s="17">
        <f>MATCH(Lines[[#This Row],[fin]],postes_1[ADR_SITE],0)</f>
        <v>1706</v>
      </c>
      <c r="K190" s="17" t="str">
        <f>INDEX(postes_1[CODNAT],Lines[[#This Row],[rch_debut]])</f>
        <v>COR.P</v>
      </c>
      <c r="L190" s="17" t="str">
        <f>INDEX(postes_1[CODNAT],Lines[[#This Row],[rch_fin]])</f>
        <v>PTCHA</v>
      </c>
      <c r="M190" s="17" t="s">
        <v>7854</v>
      </c>
      <c r="N190" s="17" t="s">
        <v>3020</v>
      </c>
      <c r="O190" s="17" t="str">
        <f>Lines[[#This Row],[codeNat_debut]]&amp;"_"&amp;Lines[[#This Row],[tension]]</f>
        <v>COR.P_225kV</v>
      </c>
      <c r="P190" s="17" t="str">
        <f>Lines[[#This Row],[codeNat_fin]]&amp;"_"&amp;Lines[[#This Row],[tension]]</f>
        <v>PTCHA_225kV</v>
      </c>
      <c r="Q190" s="17">
        <f>COUNTIF(Lines[[code2_debut]:[code2_fin]],"="&amp;Lines[[#This Row],[code2_debut]])</f>
        <v>7</v>
      </c>
      <c r="R190" s="17">
        <f>COUNTIF(Lines[[code2_debut]:[code2_fin]],"="&amp;Lines[[#This Row],[code2_fin]])</f>
        <v>3</v>
      </c>
      <c r="S190" s="17">
        <f>INDEX(postes_1[x],MATCH(Lines[[#This Row],[codeNat_debut]],postes_1[CODNAT],0))</f>
        <v>332094.78999999899</v>
      </c>
      <c r="T190" s="17">
        <f>INDEX(postes_1[y],MATCH(Lines[[#This Row],[codeNat_debut]],postes_1[CODNAT],0))</f>
        <v>6698627.7400000002</v>
      </c>
      <c r="U190" s="17">
        <f>INDEX(postes_1[x],MATCH(Lines[[#This Row],[codeNat_fin]],postes_1[CODNAT],0))</f>
        <v>315837.86999999703</v>
      </c>
      <c r="V190" s="17">
        <f>INDEX(postes_1[y],MATCH(Lines[[#This Row],[codeNat_fin]],postes_1[CODNAT],0))</f>
        <v>6715922.9199999999</v>
      </c>
      <c r="W190" s="17">
        <f>SQRT((Lines[[#This Row],[x_debut]]-Lines[[#This Row],[x_fin]])^2+(Lines[[#This Row],[y_debut]]-Lines[[#This Row],[y_fin]])^2)</f>
        <v>23736.273909753687</v>
      </c>
      <c r="X190" s="17">
        <v>30704</v>
      </c>
      <c r="Y190" s="18">
        <v>829</v>
      </c>
      <c r="Z190" s="18">
        <v>909</v>
      </c>
      <c r="AA190" s="18">
        <v>909</v>
      </c>
      <c r="AB190" s="18">
        <v>984</v>
      </c>
      <c r="AC190" s="18">
        <v>2.524</v>
      </c>
      <c r="AD190" s="18">
        <v>12.411</v>
      </c>
      <c r="AE190" s="18">
        <v>43.493000000000002</v>
      </c>
      <c r="AF190" s="18">
        <v>276.88799999999998</v>
      </c>
      <c r="AG190" s="21"/>
      <c r="AH190" s="21"/>
    </row>
    <row r="191" spans="1:34">
      <c r="A191" s="16" t="s">
        <v>9127</v>
      </c>
      <c r="B191" s="16" t="s">
        <v>9128</v>
      </c>
      <c r="C191" s="16">
        <f>SEARCH(" _ ",B191)</f>
        <v>21</v>
      </c>
      <c r="D191" s="16" t="str">
        <f>LEFT(B191,14)</f>
        <v>LIT 225kV N0 1</v>
      </c>
      <c r="E191" s="16" t="str">
        <f>RIGHT(LEFT(D191,9),5)</f>
        <v>225kV</v>
      </c>
      <c r="F191" s="16" t="str">
        <f>RIGHT(D191,1)</f>
        <v>1</v>
      </c>
      <c r="G191" s="16" t="str">
        <f>LEFT(RIGHT(B191,LEN(B191)-15),C191-16)</f>
        <v>BRENS</v>
      </c>
      <c r="H191" s="16" t="str">
        <f>RIGHT(B191,LEN(B191)-C191-2)</f>
        <v>PELISSIER</v>
      </c>
      <c r="I191" s="17">
        <f>MATCH(Lines[[#This Row],[début]],postes_1[ADR_SITE],0)</f>
        <v>2634</v>
      </c>
      <c r="J191" s="17">
        <f>MATCH(Lines[[#This Row],[fin]],postes_1[ADR_SITE],0)</f>
        <v>3163</v>
      </c>
      <c r="K191" s="17" t="str">
        <f>INDEX(postes_1[CODNAT],Lines[[#This Row],[rch_debut]])</f>
        <v>BRENS</v>
      </c>
      <c r="L191" s="17" t="str">
        <f>INDEX(postes_1[CODNAT],Lines[[#This Row],[rch_fin]])</f>
        <v>PELIS</v>
      </c>
      <c r="M191" s="17" t="s">
        <v>6200</v>
      </c>
      <c r="N191" s="17" t="s">
        <v>1791</v>
      </c>
      <c r="O191" s="17" t="str">
        <f>Lines[[#This Row],[codeNat_debut]]&amp;"_"&amp;Lines[[#This Row],[tension]]</f>
        <v>BREN5_225kV</v>
      </c>
      <c r="P191" s="17" t="str">
        <f>Lines[[#This Row],[codeNat_fin]]&amp;"_"&amp;Lines[[#This Row],[tension]]</f>
        <v>PELIS_225kV</v>
      </c>
      <c r="Q191" s="17">
        <f>COUNTIF(Lines[[code2_debut]:[code2_fin]],"="&amp;Lines[[#This Row],[code2_debut]])</f>
        <v>2</v>
      </c>
      <c r="R191" s="17">
        <f>COUNTIF(Lines[[code2_debut]:[code2_fin]],"="&amp;Lines[[#This Row],[code2_fin]])</f>
        <v>2</v>
      </c>
      <c r="S191" s="17">
        <f>INDEX(postes_1[x],MATCH(Lines[[#This Row],[codeNat_debut]],postes_1[CODNAT],0))</f>
        <v>616331.53000000096</v>
      </c>
      <c r="T191" s="17">
        <f>INDEX(postes_1[y],MATCH(Lines[[#This Row],[codeNat_debut]],postes_1[CODNAT],0))</f>
        <v>6312285.1100000003</v>
      </c>
      <c r="U191" s="17">
        <f>INDEX(postes_1[x],MATCH(Lines[[#This Row],[codeNat_fin]],postes_1[CODNAT],0))</f>
        <v>630827.95000000298</v>
      </c>
      <c r="V191" s="17">
        <f>INDEX(postes_1[y],MATCH(Lines[[#This Row],[codeNat_fin]],postes_1[CODNAT],0))</f>
        <v>6317700.7400000002</v>
      </c>
      <c r="W191" s="17">
        <f>SQRT((Lines[[#This Row],[x_debut]]-Lines[[#This Row],[x_fin]])^2+(Lines[[#This Row],[y_debut]]-Lines[[#This Row],[y_fin]])^2)</f>
        <v>15474.987596549387</v>
      </c>
      <c r="X191" s="17">
        <v>16576</v>
      </c>
      <c r="Y191" s="18">
        <v>831</v>
      </c>
      <c r="Z191" s="18">
        <v>984</v>
      </c>
      <c r="AA191" s="18">
        <v>984</v>
      </c>
      <c r="AB191" s="18">
        <v>1099</v>
      </c>
      <c r="AC191" s="18">
        <v>0.97899999999999998</v>
      </c>
      <c r="AD191" s="18">
        <v>6.5460000000000003</v>
      </c>
      <c r="AE191" s="18">
        <v>23.75</v>
      </c>
      <c r="AF191" s="18">
        <v>151.19900000000001</v>
      </c>
      <c r="AG191" s="21"/>
      <c r="AH191" s="21"/>
    </row>
    <row r="192" spans="1:34">
      <c r="A192" s="16" t="s">
        <v>9129</v>
      </c>
      <c r="B192" s="16" t="s">
        <v>9130</v>
      </c>
      <c r="C192" s="16">
        <f>SEARCH(" _ ",B192)</f>
        <v>21</v>
      </c>
      <c r="D192" s="16" t="str">
        <f>LEFT(B192,14)</f>
        <v>LIT 225kV N0 1</v>
      </c>
      <c r="E192" s="16" t="str">
        <f>RIGHT(LEFT(D192,9),5)</f>
        <v>225kV</v>
      </c>
      <c r="F192" s="16" t="str">
        <f>RIGHT(D192,1)</f>
        <v>1</v>
      </c>
      <c r="G192" s="16" t="str">
        <f>LEFT(RIGHT(B192,LEN(B192)-15),C192-16)</f>
        <v>BRENS</v>
      </c>
      <c r="H192" s="16" t="str">
        <f>RIGHT(B192,LEN(B192)-C192-2)</f>
        <v>VERFEIL</v>
      </c>
      <c r="I192" s="17">
        <f>MATCH(Lines[[#This Row],[début]],postes_1[ADR_SITE],0)</f>
        <v>2634</v>
      </c>
      <c r="J192" s="17">
        <f>MATCH(Lines[[#This Row],[fin]],postes_1[ADR_SITE],0)</f>
        <v>3423</v>
      </c>
      <c r="K192" s="17" t="str">
        <f>INDEX(postes_1[CODNAT],Lines[[#This Row],[rch_debut]])</f>
        <v>BRENS</v>
      </c>
      <c r="L192" s="17" t="str">
        <f>INDEX(postes_1[CODNAT],Lines[[#This Row],[rch_fin]])</f>
        <v>VERFE</v>
      </c>
      <c r="M192" s="17" t="s">
        <v>6200</v>
      </c>
      <c r="N192" s="17" t="s">
        <v>1451</v>
      </c>
      <c r="O192" s="17" t="str">
        <f>Lines[[#This Row],[codeNat_debut]]&amp;"_"&amp;Lines[[#This Row],[tension]]</f>
        <v>BREN5_225kV</v>
      </c>
      <c r="P192" s="17" t="str">
        <f>Lines[[#This Row],[codeNat_fin]]&amp;"_"&amp;Lines[[#This Row],[tension]]</f>
        <v>VERFE_225kV</v>
      </c>
      <c r="Q192" s="17">
        <f>COUNTIF(Lines[[code2_debut]:[code2_fin]],"="&amp;Lines[[#This Row],[code2_debut]])</f>
        <v>2</v>
      </c>
      <c r="R192" s="17">
        <f>COUNTIF(Lines[[code2_debut]:[code2_fin]],"="&amp;Lines[[#This Row],[code2_fin]])</f>
        <v>7</v>
      </c>
      <c r="S192" s="17">
        <f>INDEX(postes_1[x],MATCH(Lines[[#This Row],[codeNat_debut]],postes_1[CODNAT],0))</f>
        <v>616331.53000000096</v>
      </c>
      <c r="T192" s="17">
        <f>INDEX(postes_1[y],MATCH(Lines[[#This Row],[codeNat_debut]],postes_1[CODNAT],0))</f>
        <v>6312285.1100000003</v>
      </c>
      <c r="U192" s="17">
        <f>INDEX(postes_1[x],MATCH(Lines[[#This Row],[codeNat_fin]],postes_1[CODNAT],0))</f>
        <v>592807.53999999899</v>
      </c>
      <c r="V192" s="17">
        <f>INDEX(postes_1[y],MATCH(Lines[[#This Row],[codeNat_fin]],postes_1[CODNAT],0))</f>
        <v>6282056.5599999996</v>
      </c>
      <c r="W192" s="17">
        <f>SQRT((Lines[[#This Row],[x_debut]]-Lines[[#This Row],[x_fin]])^2+(Lines[[#This Row],[y_debut]]-Lines[[#This Row],[y_fin]])^2)</f>
        <v>38303.30717604862</v>
      </c>
      <c r="X192" s="17">
        <v>39187</v>
      </c>
      <c r="Y192" s="18">
        <v>831</v>
      </c>
      <c r="Z192" s="18">
        <v>984</v>
      </c>
      <c r="AA192" s="18">
        <v>984</v>
      </c>
      <c r="AB192" s="18">
        <v>1099</v>
      </c>
      <c r="AC192" s="18">
        <v>2.35</v>
      </c>
      <c r="AD192" s="18">
        <v>15.638</v>
      </c>
      <c r="AE192" s="18">
        <v>56.597999999999999</v>
      </c>
      <c r="AF192" s="18">
        <v>360.31299999999999</v>
      </c>
      <c r="AG192" s="21"/>
      <c r="AH192" s="21"/>
    </row>
    <row r="193" spans="1:34">
      <c r="A193" s="16" t="s">
        <v>9398</v>
      </c>
      <c r="B193" s="16" t="s">
        <v>9399</v>
      </c>
      <c r="C193" s="16">
        <f>SEARCH(" _ ",B193)</f>
        <v>24</v>
      </c>
      <c r="D193" s="16" t="str">
        <f>LEFT(B193,14)</f>
        <v>LIT 225kV NO 1</v>
      </c>
      <c r="E193" s="16" t="str">
        <f>RIGHT(LEFT(D193,9),5)</f>
        <v>225kV</v>
      </c>
      <c r="F193" s="16" t="str">
        <f>RIGHT(D193,1)</f>
        <v>1</v>
      </c>
      <c r="G193" s="16" t="str">
        <f>LEFT(RIGHT(B193,LEN(B193)-15),C193-16)</f>
        <v>COLAYRAC</v>
      </c>
      <c r="H193" s="16" t="str">
        <f>RIGHT(B193,LEN(B193)-C193-2)</f>
        <v>DONZAC</v>
      </c>
      <c r="I193" s="17">
        <f>MATCH(Lines[[#This Row],[début]],postes_1[ADR_SITE],0)</f>
        <v>2935</v>
      </c>
      <c r="J193" s="17">
        <f>MATCH(Lines[[#This Row],[fin]],postes_1[ADR_SITE],0)</f>
        <v>3036</v>
      </c>
      <c r="K193" s="17" t="str">
        <f>INDEX(postes_1[CODNAT],Lines[[#This Row],[rch_debut]])</f>
        <v>COLAY</v>
      </c>
      <c r="L193" s="17" t="str">
        <f>INDEX(postes_1[CODNAT],Lines[[#This Row],[rch_fin]])</f>
        <v>DONZA</v>
      </c>
      <c r="M193" s="17" t="s">
        <v>604</v>
      </c>
      <c r="N193" s="17" t="s">
        <v>256</v>
      </c>
      <c r="O193" s="17" t="str">
        <f>Lines[[#This Row],[codeNat_debut]]&amp;"_"&amp;Lines[[#This Row],[tension]]</f>
        <v>COLAY_225kV</v>
      </c>
      <c r="P193" s="17" t="str">
        <f>Lines[[#This Row],[codeNat_fin]]&amp;"_"&amp;Lines[[#This Row],[tension]]</f>
        <v>DONZA_225kV</v>
      </c>
      <c r="Q193" s="17">
        <f>COUNTIF(Lines[[code2_debut]:[code2_fin]],"="&amp;Lines[[#This Row],[code2_debut]])</f>
        <v>2</v>
      </c>
      <c r="R193" s="17">
        <f>COUNTIF(Lines[[code2_debut]:[code2_fin]],"="&amp;Lines[[#This Row],[code2_fin]])</f>
        <v>2</v>
      </c>
      <c r="S193" s="17">
        <f>INDEX(postes_1[x],MATCH(Lines[[#This Row],[codeNat_debut]],postes_1[CODNAT],0))</f>
        <v>505420.40999999602</v>
      </c>
      <c r="T193" s="17">
        <f>INDEX(postes_1[y],MATCH(Lines[[#This Row],[codeNat_debut]],postes_1[CODNAT],0))</f>
        <v>6350613.4299999997</v>
      </c>
      <c r="U193" s="17">
        <f>INDEX(postes_1[x],MATCH(Lines[[#This Row],[codeNat_fin]],postes_1[CODNAT],0))</f>
        <v>525700.13000000303</v>
      </c>
      <c r="V193" s="17">
        <f>INDEX(postes_1[y],MATCH(Lines[[#This Row],[codeNat_fin]],postes_1[CODNAT],0))</f>
        <v>6336144.5499999998</v>
      </c>
      <c r="W193" s="17">
        <f>SQRT((Lines[[#This Row],[x_debut]]-Lines[[#This Row],[x_fin]])^2+(Lines[[#This Row],[y_debut]]-Lines[[#This Row],[y_fin]])^2)</f>
        <v>24912.156304364369</v>
      </c>
      <c r="X193" s="17">
        <v>29278</v>
      </c>
      <c r="Y193" s="18">
        <v>831</v>
      </c>
      <c r="Z193" s="18">
        <v>984</v>
      </c>
      <c r="AA193" s="18">
        <v>984</v>
      </c>
      <c r="AB193" s="18">
        <v>1099</v>
      </c>
      <c r="AC193" s="18">
        <v>1.756</v>
      </c>
      <c r="AD193" s="18">
        <v>11.772</v>
      </c>
      <c r="AE193" s="18">
        <v>41.8</v>
      </c>
      <c r="AF193" s="18">
        <v>266.10899999999998</v>
      </c>
      <c r="AG193" s="21"/>
      <c r="AH193" s="21"/>
    </row>
    <row r="194" spans="1:34">
      <c r="A194" s="16" t="s">
        <v>9597</v>
      </c>
      <c r="B194" s="16" t="s">
        <v>9598</v>
      </c>
      <c r="C194" s="16">
        <f>SEARCH(" _ ",B194)</f>
        <v>22</v>
      </c>
      <c r="D194" s="16" t="str">
        <f>LEFT(B194,14)</f>
        <v>LIT 225kV NO 1</v>
      </c>
      <c r="E194" s="16" t="str">
        <f>RIGHT(LEFT(D194,9),5)</f>
        <v>225kV</v>
      </c>
      <c r="F194" s="16" t="str">
        <f>RIGHT(D194,1)</f>
        <v>1</v>
      </c>
      <c r="G194" s="16" t="str">
        <f>LEFT(RIGHT(B194,LEN(B194)-15),C194-16)</f>
        <v>DONZAC</v>
      </c>
      <c r="H194" s="16" t="str">
        <f>RIGHT(B194,LEN(B194)-C194-2)</f>
        <v>VERLHAGUET</v>
      </c>
      <c r="I194" s="17">
        <f>MATCH(Lines[[#This Row],[début]],postes_1[ADR_SITE],0)</f>
        <v>3036</v>
      </c>
      <c r="J194" s="17">
        <f>MATCH(Lines[[#This Row],[fin]],postes_1[ADR_SITE],0)</f>
        <v>3141</v>
      </c>
      <c r="K194" s="17" t="str">
        <f>INDEX(postes_1[CODNAT],Lines[[#This Row],[rch_debut]])</f>
        <v>DONZA</v>
      </c>
      <c r="L194" s="17" t="str">
        <f>INDEX(postes_1[CODNAT],Lines[[#This Row],[rch_fin]])</f>
        <v>VERLH</v>
      </c>
      <c r="M194" s="17" t="s">
        <v>256</v>
      </c>
      <c r="N194" s="17" t="s">
        <v>4706</v>
      </c>
      <c r="O194" s="17" t="str">
        <f>Lines[[#This Row],[codeNat_debut]]&amp;"_"&amp;Lines[[#This Row],[tension]]</f>
        <v>DONZA_225kV</v>
      </c>
      <c r="P194" s="17" t="str">
        <f>Lines[[#This Row],[codeNat_fin]]&amp;"_"&amp;Lines[[#This Row],[tension]]</f>
        <v>VERLH_225kV</v>
      </c>
      <c r="Q194" s="17">
        <f>COUNTIF(Lines[[code2_debut]:[code2_fin]],"="&amp;Lines[[#This Row],[code2_debut]])</f>
        <v>2</v>
      </c>
      <c r="R194" s="17">
        <f>COUNTIF(Lines[[code2_debut]:[code2_fin]],"="&amp;Lines[[#This Row],[code2_fin]])</f>
        <v>5</v>
      </c>
      <c r="S194" s="17">
        <f>INDEX(postes_1[x],MATCH(Lines[[#This Row],[codeNat_debut]],postes_1[CODNAT],0))</f>
        <v>525700.13000000303</v>
      </c>
      <c r="T194" s="17">
        <f>INDEX(postes_1[y],MATCH(Lines[[#This Row],[codeNat_debut]],postes_1[CODNAT],0))</f>
        <v>6336144.5499999998</v>
      </c>
      <c r="U194" s="17">
        <f>INDEX(postes_1[x],MATCH(Lines[[#This Row],[codeNat_fin]],postes_1[CODNAT],0))</f>
        <v>564918.06000000203</v>
      </c>
      <c r="V194" s="17">
        <f>INDEX(postes_1[y],MATCH(Lines[[#This Row],[codeNat_fin]],postes_1[CODNAT],0))</f>
        <v>6321826.8300000001</v>
      </c>
      <c r="W194" s="17">
        <f>SQRT((Lines[[#This Row],[x_debut]]-Lines[[#This Row],[x_fin]])^2+(Lines[[#This Row],[y_debut]]-Lines[[#This Row],[y_fin]])^2)</f>
        <v>41749.768136879684</v>
      </c>
      <c r="X194" s="17">
        <v>44328</v>
      </c>
      <c r="Y194" s="18">
        <v>831</v>
      </c>
      <c r="Z194" s="18">
        <v>960</v>
      </c>
      <c r="AA194" s="18">
        <v>984</v>
      </c>
      <c r="AB194" s="18">
        <v>1099</v>
      </c>
      <c r="AC194" s="18">
        <v>2.6440000000000001</v>
      </c>
      <c r="AD194" s="18">
        <v>17.552</v>
      </c>
      <c r="AE194" s="18">
        <v>75.05</v>
      </c>
      <c r="AF194" s="18">
        <v>477.78199999999998</v>
      </c>
      <c r="AG194" s="21"/>
      <c r="AH194" s="21"/>
    </row>
    <row r="195" spans="1:34">
      <c r="A195" s="16" t="s">
        <v>9692</v>
      </c>
      <c r="B195" s="16" t="s">
        <v>9693</v>
      </c>
      <c r="C195" s="16">
        <f>SEARCH(" _ ",B195)</f>
        <v>21</v>
      </c>
      <c r="D195" s="16" t="str">
        <f>LEFT(B195,14)</f>
        <v>LIT 225kV NO 1</v>
      </c>
      <c r="E195" s="16" t="str">
        <f>RIGHT(LEFT(D195,9),5)</f>
        <v>225kV</v>
      </c>
      <c r="F195" s="16" t="str">
        <f>RIGHT(D195,1)</f>
        <v>1</v>
      </c>
      <c r="G195" s="16" t="str">
        <f>LEFT(RIGHT(B195,LEN(B195)-15),C195-16)</f>
        <v>FLEAC</v>
      </c>
      <c r="H195" s="16" t="str">
        <f>RIGHT(B195,LEN(B195)-C195-2)</f>
        <v>MONTGUYON</v>
      </c>
      <c r="I195" s="17">
        <f>MATCH(Lines[[#This Row],[début]],postes_1[ADR_SITE],0)</f>
        <v>1510</v>
      </c>
      <c r="J195" s="17">
        <f>MATCH(Lines[[#This Row],[fin]],postes_1[ADR_SITE],0)</f>
        <v>2126</v>
      </c>
      <c r="K195" s="17" t="str">
        <f>INDEX(postes_1[CODNAT],Lines[[#This Row],[rch_debut]])</f>
        <v>FLEAC</v>
      </c>
      <c r="L195" s="17" t="str">
        <f>INDEX(postes_1[CODNAT],Lines[[#This Row],[rch_fin]])</f>
        <v>MTGUY</v>
      </c>
      <c r="M195" s="17" t="s">
        <v>4532</v>
      </c>
      <c r="N195" s="17" t="s">
        <v>3910</v>
      </c>
      <c r="O195" s="17" t="str">
        <f>Lines[[#This Row],[codeNat_debut]]&amp;"_"&amp;Lines[[#This Row],[tension]]</f>
        <v>FLEAC_225kV</v>
      </c>
      <c r="P195" s="17" t="str">
        <f>Lines[[#This Row],[codeNat_fin]]&amp;"_"&amp;Lines[[#This Row],[tension]]</f>
        <v>MTGUY_225kV</v>
      </c>
      <c r="Q195" s="17">
        <f>COUNTIF(Lines[[code2_debut]:[code2_fin]],"="&amp;Lines[[#This Row],[code2_debut]])</f>
        <v>4</v>
      </c>
      <c r="R195" s="17">
        <f>COUNTIF(Lines[[code2_debut]:[code2_fin]],"="&amp;Lines[[#This Row],[code2_fin]])</f>
        <v>2</v>
      </c>
      <c r="S195" s="17">
        <f>INDEX(postes_1[x],MATCH(Lines[[#This Row],[codeNat_debut]],postes_1[CODNAT],0))</f>
        <v>473444.14999999898</v>
      </c>
      <c r="T195" s="17">
        <f>INDEX(postes_1[y],MATCH(Lines[[#This Row],[codeNat_debut]],postes_1[CODNAT],0))</f>
        <v>6515223.8700000001</v>
      </c>
      <c r="U195" s="17">
        <f>INDEX(postes_1[x],MATCH(Lines[[#This Row],[codeNat_fin]],postes_1[CODNAT],0))</f>
        <v>447423.13000000297</v>
      </c>
      <c r="V195" s="17">
        <f>INDEX(postes_1[y],MATCH(Lines[[#This Row],[codeNat_fin]],postes_1[CODNAT],0))</f>
        <v>6461090.8099999996</v>
      </c>
      <c r="W195" s="17">
        <f>SQRT((Lines[[#This Row],[x_debut]]-Lines[[#This Row],[x_fin]])^2+(Lines[[#This Row],[y_debut]]-Lines[[#This Row],[y_fin]])^2)</f>
        <v>60062.314863846601</v>
      </c>
      <c r="X195" s="17">
        <v>62460</v>
      </c>
      <c r="Y195" s="18">
        <v>831</v>
      </c>
      <c r="Z195" s="18">
        <v>921</v>
      </c>
      <c r="AA195" s="18">
        <v>921</v>
      </c>
      <c r="AB195" s="18">
        <v>975</v>
      </c>
      <c r="AC195" s="18">
        <v>7.4820000000000002</v>
      </c>
      <c r="AD195" s="18">
        <v>26.459</v>
      </c>
      <c r="AE195" s="18">
        <v>82.231999999999999</v>
      </c>
      <c r="AF195" s="18">
        <v>523.50400000000002</v>
      </c>
      <c r="AG195" s="21"/>
      <c r="AH195" s="21"/>
    </row>
    <row r="196" spans="1:34">
      <c r="A196" s="16" t="s">
        <v>9833</v>
      </c>
      <c r="B196" s="16" t="s">
        <v>9834</v>
      </c>
      <c r="C196" s="16">
        <f>SEARCH(" _ ",B196)</f>
        <v>25</v>
      </c>
      <c r="D196" s="16" t="str">
        <f>LEFT(B196,14)</f>
        <v>LIT 225kV NO 1</v>
      </c>
      <c r="E196" s="16" t="str">
        <f>RIGHT(LEFT(D196,9),5)</f>
        <v>225kV</v>
      </c>
      <c r="F196" s="16" t="str">
        <f>RIGHT(D196,1)</f>
        <v>1</v>
      </c>
      <c r="G196" s="16" t="str">
        <f>LEFT(RIGHT(B196,LEN(B196)-15),C196-16)</f>
        <v>GREZILLAC</v>
      </c>
      <c r="H196" s="16" t="str">
        <f>RIGHT(B196,LEN(B196)-C196-2)</f>
        <v>GUPIE</v>
      </c>
      <c r="I196" s="17">
        <f>MATCH(Lines[[#This Row],[début]],postes_1[ADR_SITE],0)</f>
        <v>2567</v>
      </c>
      <c r="J196" s="17">
        <f>MATCH(Lines[[#This Row],[fin]],postes_1[ADR_SITE],0)</f>
        <v>2718</v>
      </c>
      <c r="K196" s="17" t="str">
        <f>INDEX(postes_1[CODNAT],Lines[[#This Row],[rch_debut]])</f>
        <v>GREZI</v>
      </c>
      <c r="L196" s="17" t="str">
        <f>INDEX(postes_1[CODNAT],Lines[[#This Row],[rch_fin]])</f>
        <v>GUPIE</v>
      </c>
      <c r="M196" s="17" t="s">
        <v>7183</v>
      </c>
      <c r="N196" s="17" t="s">
        <v>5606</v>
      </c>
      <c r="O196" s="17" t="str">
        <f>Lines[[#This Row],[codeNat_debut]]&amp;"_"&amp;Lines[[#This Row],[tension]]</f>
        <v>GREZI_225kV</v>
      </c>
      <c r="P196" s="17" t="str">
        <f>Lines[[#This Row],[codeNat_fin]]&amp;"_"&amp;Lines[[#This Row],[tension]]</f>
        <v>GUPIE_225kV</v>
      </c>
      <c r="Q196" s="17">
        <f>COUNTIF(Lines[[code2_debut]:[code2_fin]],"="&amp;Lines[[#This Row],[code2_debut]])</f>
        <v>2</v>
      </c>
      <c r="R196" s="17">
        <f>COUNTIF(Lines[[code2_debut]:[code2_fin]],"="&amp;Lines[[#This Row],[code2_fin]])</f>
        <v>2</v>
      </c>
      <c r="S196" s="17">
        <f>INDEX(postes_1[x],MATCH(Lines[[#This Row],[codeNat_debut]],postes_1[CODNAT],0))</f>
        <v>444562.36999999703</v>
      </c>
      <c r="T196" s="17">
        <f>INDEX(postes_1[y],MATCH(Lines[[#This Row],[codeNat_debut]],postes_1[CODNAT],0))</f>
        <v>6417906.5899999999</v>
      </c>
      <c r="U196" s="17">
        <f>INDEX(postes_1[x],MATCH(Lines[[#This Row],[codeNat_fin]],postes_1[CODNAT],0))</f>
        <v>473008.46999999898</v>
      </c>
      <c r="V196" s="17">
        <f>INDEX(postes_1[y],MATCH(Lines[[#This Row],[codeNat_fin]],postes_1[CODNAT],0))</f>
        <v>6387575.6100000003</v>
      </c>
      <c r="W196" s="17">
        <f>SQRT((Lines[[#This Row],[x_debut]]-Lines[[#This Row],[x_fin]])^2+(Lines[[#This Row],[y_debut]]-Lines[[#This Row],[y_fin]])^2)</f>
        <v>41583.036841607442</v>
      </c>
      <c r="X196" s="17">
        <v>43710</v>
      </c>
      <c r="Y196" s="18">
        <v>831</v>
      </c>
      <c r="Z196" s="18">
        <v>984</v>
      </c>
      <c r="AA196" s="18">
        <v>984</v>
      </c>
      <c r="AB196" s="18">
        <v>1099</v>
      </c>
      <c r="AC196" s="18">
        <v>2.6339999999999999</v>
      </c>
      <c r="AD196" s="18">
        <v>17.483000000000001</v>
      </c>
      <c r="AE196" s="18">
        <v>63.573</v>
      </c>
      <c r="AF196" s="18">
        <v>404.71600000000001</v>
      </c>
      <c r="AG196" s="21"/>
      <c r="AH196" s="21"/>
    </row>
    <row r="197" spans="1:34">
      <c r="A197" s="16" t="s">
        <v>9645</v>
      </c>
      <c r="B197" s="16" t="s">
        <v>9646</v>
      </c>
      <c r="C197" s="16">
        <f>SEARCH(" _ ",B197)</f>
        <v>22</v>
      </c>
      <c r="D197" s="16" t="str">
        <f>LEFT(B197,14)</f>
        <v>LIT 225kV NO 1</v>
      </c>
      <c r="E197" s="16" t="str">
        <f>RIGHT(LEFT(D197,9),5)</f>
        <v>225kV</v>
      </c>
      <c r="F197" s="16" t="str">
        <f>RIGHT(D197,1)</f>
        <v>1</v>
      </c>
      <c r="G197" s="16" t="str">
        <f>LEFT(RIGHT(B197,LEN(B197)-15),C197-16)</f>
        <v>EGUZON</v>
      </c>
      <c r="H197" s="16" t="str">
        <f>RIGHT(B197,LEN(B197)-C197-2)</f>
        <v>STE-FEYRE</v>
      </c>
      <c r="I197" s="17">
        <f>MATCH(Lines[[#This Row],[début]],postes_1[ADR_SITE],0)</f>
        <v>659</v>
      </c>
      <c r="J197" s="17">
        <f>MATCH(Lines[[#This Row],[fin]],postes_1[ADR_SITE],0)</f>
        <v>854</v>
      </c>
      <c r="K197" s="17" t="str">
        <f>INDEX(postes_1[CODNAT],Lines[[#This Row],[rch_debut]])</f>
        <v>EGUZO</v>
      </c>
      <c r="L197" s="17" t="str">
        <f>INDEX(postes_1[CODNAT],Lines[[#This Row],[rch_fin]])</f>
        <v>SSFEY</v>
      </c>
      <c r="M197" s="17" t="s">
        <v>8345</v>
      </c>
      <c r="N197" s="17" t="s">
        <v>2012</v>
      </c>
      <c r="O197" s="17" t="str">
        <f>Lines[[#This Row],[codeNat_debut]]&amp;"_"&amp;Lines[[#This Row],[tension]]</f>
        <v>EGUZO_225kV</v>
      </c>
      <c r="P197" s="17" t="str">
        <f>Lines[[#This Row],[codeNat_fin]]&amp;"_"&amp;Lines[[#This Row],[tension]]</f>
        <v>SSFEY_225kV</v>
      </c>
      <c r="Q197" s="17">
        <f>COUNTIF(Lines[[code2_debut]:[code2_fin]],"="&amp;Lines[[#This Row],[code2_debut]])</f>
        <v>7</v>
      </c>
      <c r="R197" s="17">
        <f>COUNTIF(Lines[[code2_debut]:[code2_fin]],"="&amp;Lines[[#This Row],[code2_fin]])</f>
        <v>2</v>
      </c>
      <c r="S197" s="17">
        <f>INDEX(postes_1[x],MATCH(Lines[[#This Row],[codeNat_debut]],postes_1[CODNAT],0))</f>
        <v>594090.84000000404</v>
      </c>
      <c r="T197" s="17">
        <f>INDEX(postes_1[y],MATCH(Lines[[#This Row],[codeNat_debut]],postes_1[CODNAT],0))</f>
        <v>6596206.4500000002</v>
      </c>
      <c r="U197" s="17">
        <f>INDEX(postes_1[x],MATCH(Lines[[#This Row],[codeNat_fin]],postes_1[CODNAT],0))</f>
        <v>616808.03999999899</v>
      </c>
      <c r="V197" s="17">
        <f>INDEX(postes_1[y],MATCH(Lines[[#This Row],[codeNat_fin]],postes_1[CODNAT],0))</f>
        <v>6566883.75</v>
      </c>
      <c r="W197" s="17">
        <f>SQRT((Lines[[#This Row],[x_debut]]-Lines[[#This Row],[x_fin]])^2+(Lines[[#This Row],[y_debut]]-Lines[[#This Row],[y_fin]])^2)</f>
        <v>37093.017013041434</v>
      </c>
      <c r="X197" s="17">
        <v>41628</v>
      </c>
      <c r="Y197" s="18">
        <v>832</v>
      </c>
      <c r="Z197" s="18">
        <v>921</v>
      </c>
      <c r="AA197" s="18">
        <v>921</v>
      </c>
      <c r="AB197" s="18">
        <v>975</v>
      </c>
      <c r="AC197" s="18">
        <v>3.9180000000000001</v>
      </c>
      <c r="AD197" s="18">
        <v>16.521000000000001</v>
      </c>
      <c r="AE197" s="18">
        <v>60.131</v>
      </c>
      <c r="AF197" s="18">
        <v>382.80799999999999</v>
      </c>
      <c r="AG197" s="21"/>
      <c r="AH197" s="21"/>
    </row>
    <row r="198" spans="1:34">
      <c r="A198" s="16" t="s">
        <v>9686</v>
      </c>
      <c r="B198" s="16" t="s">
        <v>9687</v>
      </c>
      <c r="C198" s="16">
        <f>SEARCH(" _ ",B198)</f>
        <v>25</v>
      </c>
      <c r="D198" s="16" t="str">
        <f>LEFT(B198,14)</f>
        <v>LIT 225kV N0 2</v>
      </c>
      <c r="E198" s="16" t="str">
        <f>RIGHT(LEFT(D198,9),5)</f>
        <v>225kV</v>
      </c>
      <c r="F198" s="16" t="str">
        <f>RIGHT(D198,1)</f>
        <v>2</v>
      </c>
      <c r="G198" s="16" t="str">
        <f>LEFT(RIGHT(B198,LEN(B198)-15),C198-16)</f>
        <v>FEUILLANE</v>
      </c>
      <c r="H198" s="16" t="str">
        <f>RIGHT(B198,LEN(B198)-C198-2)</f>
        <v>PONTEAU</v>
      </c>
      <c r="I198" s="17">
        <f>MATCH(Lines[[#This Row],[début]],postes_1[ADR_SITE],0)</f>
        <v>3816</v>
      </c>
      <c r="J198" s="17">
        <f>MATCH(Lines[[#This Row],[fin]],postes_1[ADR_SITE],0)</f>
        <v>3897</v>
      </c>
      <c r="K198" s="17" t="str">
        <f>INDEX(postes_1[CODNAT],Lines[[#This Row],[rch_debut]])</f>
        <v>FEUIL</v>
      </c>
      <c r="L198" s="17" t="str">
        <f>INDEX(postes_1[CODNAT],Lines[[#This Row],[rch_fin]])</f>
        <v>PONTE</v>
      </c>
      <c r="M198" s="17" t="s">
        <v>8355</v>
      </c>
      <c r="N198" s="17" t="s">
        <v>5670</v>
      </c>
      <c r="O198" s="17" t="str">
        <f>Lines[[#This Row],[codeNat_debut]]&amp;"_"&amp;Lines[[#This Row],[tension]]</f>
        <v>FEUIL_225kV</v>
      </c>
      <c r="P198" s="17" t="str">
        <f>Lines[[#This Row],[codeNat_fin]]&amp;"_"&amp;Lines[[#This Row],[tension]]</f>
        <v>PONTE_225kV</v>
      </c>
      <c r="Q198" s="17">
        <f>COUNTIF(Lines[[code2_debut]:[code2_fin]],"="&amp;Lines[[#This Row],[code2_debut]])</f>
        <v>6</v>
      </c>
      <c r="R198" s="17">
        <f>COUNTIF(Lines[[code2_debut]:[code2_fin]],"="&amp;Lines[[#This Row],[code2_fin]])</f>
        <v>5</v>
      </c>
      <c r="S198" s="17">
        <f>INDEX(postes_1[x],MATCH(Lines[[#This Row],[codeNat_debut]],postes_1[CODNAT],0))</f>
        <v>854377.74000000197</v>
      </c>
      <c r="T198" s="17">
        <f>INDEX(postes_1[y],MATCH(Lines[[#This Row],[codeNat_debut]],postes_1[CODNAT],0))</f>
        <v>6263619.0599999996</v>
      </c>
      <c r="U198" s="17">
        <f>INDEX(postes_1[x],MATCH(Lines[[#This Row],[codeNat_fin]],postes_1[CODNAT],0))</f>
        <v>864144.64999999898</v>
      </c>
      <c r="V198" s="17">
        <f>INDEX(postes_1[y],MATCH(Lines[[#This Row],[codeNat_fin]],postes_1[CODNAT],0))</f>
        <v>6253619.29</v>
      </c>
      <c r="W198" s="17">
        <f>SQRT((Lines[[#This Row],[x_debut]]-Lines[[#This Row],[x_fin]])^2+(Lines[[#This Row],[y_debut]]-Lines[[#This Row],[y_fin]])^2)</f>
        <v>13978.123300390957</v>
      </c>
      <c r="X198" s="17">
        <v>19037</v>
      </c>
      <c r="Y198" s="18">
        <v>835</v>
      </c>
      <c r="Z198" s="18">
        <v>835</v>
      </c>
      <c r="AA198" s="18">
        <v>913</v>
      </c>
      <c r="AB198" s="18">
        <v>913</v>
      </c>
      <c r="AC198" s="18">
        <v>0.55500000000000005</v>
      </c>
      <c r="AD198" s="18">
        <v>5.8559999999999999</v>
      </c>
      <c r="AE198" s="18">
        <v>35.706000000000003</v>
      </c>
      <c r="AF198" s="18">
        <v>227.309</v>
      </c>
      <c r="AG198" s="21"/>
      <c r="AH198" s="21"/>
    </row>
    <row r="199" spans="1:34">
      <c r="A199" s="16" t="s">
        <v>9169</v>
      </c>
      <c r="B199" s="16" t="s">
        <v>9170</v>
      </c>
      <c r="C199" s="16">
        <f>SEARCH(" _ ",B199)</f>
        <v>30</v>
      </c>
      <c r="D199" s="16" t="str">
        <f>LEFT(B199,14)</f>
        <v>LIT 225kV NO 1</v>
      </c>
      <c r="E199" s="16" t="str">
        <f>RIGHT(LEFT(D199,9),5)</f>
        <v>225kV</v>
      </c>
      <c r="F199" s="16" t="str">
        <f>RIGHT(D199,1)</f>
        <v>1</v>
      </c>
      <c r="G199" s="16" t="str">
        <f>LEFT(RIGHT(B199,LEN(B199)-15),C199-16)</f>
        <v>CHAMPS-REGNAUD</v>
      </c>
      <c r="H199" s="16" t="str">
        <f>RIGHT(B199,LEN(B199)-C199-2)</f>
        <v>VIELMOULIN</v>
      </c>
      <c r="I199" s="17">
        <f>MATCH(Lines[[#This Row],[début]],postes_1[ADR_SITE],0)</f>
        <v>1315</v>
      </c>
      <c r="J199" s="17">
        <f>MATCH(Lines[[#This Row],[fin]],postes_1[ADR_SITE],0)</f>
        <v>1100</v>
      </c>
      <c r="K199" s="17" t="str">
        <f>INDEX(postes_1[CODNAT],Lines[[#This Row],[rch_debut]])</f>
        <v>C.REG</v>
      </c>
      <c r="L199" s="17" t="str">
        <f>INDEX(postes_1[CODNAT],Lines[[#This Row],[rch_fin]])</f>
        <v>VIELM</v>
      </c>
      <c r="M199" s="17" t="s">
        <v>775</v>
      </c>
      <c r="N199" s="17" t="s">
        <v>6276</v>
      </c>
      <c r="O199" s="17" t="str">
        <f>Lines[[#This Row],[codeNat_debut]]&amp;"_"&amp;Lines[[#This Row],[tension]]</f>
        <v>C.REG_225kV</v>
      </c>
      <c r="P199" s="17" t="str">
        <f>Lines[[#This Row],[codeNat_fin]]&amp;"_"&amp;Lines[[#This Row],[tension]]</f>
        <v>VIELM_225kV</v>
      </c>
      <c r="Q199" s="17">
        <f>COUNTIF(Lines[[code2_debut]:[code2_fin]],"="&amp;Lines[[#This Row],[code2_debut]])</f>
        <v>2</v>
      </c>
      <c r="R199" s="17">
        <f>COUNTIF(Lines[[code2_debut]:[code2_fin]],"="&amp;Lines[[#This Row],[code2_fin]])</f>
        <v>3</v>
      </c>
      <c r="S199" s="17">
        <f>INDEX(postes_1[x],MATCH(Lines[[#This Row],[codeNat_debut]],postes_1[CODNAT],0))</f>
        <v>855493.13000000303</v>
      </c>
      <c r="T199" s="17">
        <f>INDEX(postes_1[y],MATCH(Lines[[#This Row],[codeNat_debut]],postes_1[CODNAT],0))</f>
        <v>6696712.5300000003</v>
      </c>
      <c r="U199" s="17">
        <f>INDEX(postes_1[x],MATCH(Lines[[#This Row],[codeNat_fin]],postes_1[CODNAT],0))</f>
        <v>827404.36999999697</v>
      </c>
      <c r="V199" s="17">
        <f>INDEX(postes_1[y],MATCH(Lines[[#This Row],[codeNat_fin]],postes_1[CODNAT],0))</f>
        <v>6693049.9100000001</v>
      </c>
      <c r="W199" s="17">
        <f>SQRT((Lines[[#This Row],[x_debut]]-Lines[[#This Row],[x_fin]])^2+(Lines[[#This Row],[y_debut]]-Lines[[#This Row],[y_fin]])^2)</f>
        <v>28326.546270280487</v>
      </c>
      <c r="X199" s="17">
        <v>30500</v>
      </c>
      <c r="Y199" s="18">
        <v>843</v>
      </c>
      <c r="Z199" s="18">
        <v>909</v>
      </c>
      <c r="AA199" s="18">
        <v>909</v>
      </c>
      <c r="AB199" s="18">
        <v>996</v>
      </c>
      <c r="AC199" s="18">
        <v>2.649</v>
      </c>
      <c r="AD199" s="18">
        <v>12.359</v>
      </c>
      <c r="AE199" s="18">
        <v>43.005000000000003</v>
      </c>
      <c r="AF199" s="18">
        <v>273.779</v>
      </c>
      <c r="AG199" s="21"/>
      <c r="AH199" s="21"/>
    </row>
    <row r="200" spans="1:34">
      <c r="A200" s="16" t="s">
        <v>9370</v>
      </c>
      <c r="B200" s="16" t="s">
        <v>9371</v>
      </c>
      <c r="C200" s="16">
        <f>SEARCH(" _ ",B200)</f>
        <v>21</v>
      </c>
      <c r="D200" s="16" t="str">
        <f>LEFT(B200,14)</f>
        <v>LIT 225kV NO 2</v>
      </c>
      <c r="E200" s="16" t="str">
        <f>RIGHT(LEFT(D200,9),5)</f>
        <v>225kV</v>
      </c>
      <c r="F200" s="16" t="str">
        <f>RIGHT(D200,1)</f>
        <v>2</v>
      </c>
      <c r="G200" s="16" t="str">
        <f>LEFT(RIGHT(B200,LEN(B200)-15),C200-16)</f>
        <v>CHOOZ</v>
      </c>
      <c r="H200" s="16" t="str">
        <f>RIGHT(B200,LEN(B200)-C200-2)</f>
        <v>MAZURES</v>
      </c>
      <c r="I200" s="17">
        <f>MATCH(Lines[[#This Row],[début]],postes_1[ADR_SITE],0)</f>
        <v>2057</v>
      </c>
      <c r="J200" s="17">
        <f>MATCH(Lines[[#This Row],[fin]],postes_1[ADR_SITE],0)</f>
        <v>1801</v>
      </c>
      <c r="K200" s="17" t="str">
        <f>INDEX(postes_1[CODNAT],Lines[[#This Row],[rch_debut]])</f>
        <v>CHOO5</v>
      </c>
      <c r="L200" s="17" t="str">
        <f>INDEX(postes_1[CODNAT],Lines[[#This Row],[rch_fin]])</f>
        <v>MAZUR</v>
      </c>
      <c r="M200" s="17" t="s">
        <v>8183</v>
      </c>
      <c r="N200" s="17" t="s">
        <v>3125</v>
      </c>
      <c r="O200" s="17" t="str">
        <f>Lines[[#This Row],[codeNat_debut]]&amp;"_"&amp;Lines[[#This Row],[tension]]</f>
        <v>CHOO5_225kV</v>
      </c>
      <c r="P200" s="17" t="str">
        <f>Lines[[#This Row],[codeNat_fin]]&amp;"_"&amp;Lines[[#This Row],[tension]]</f>
        <v>MAZUR_225kV</v>
      </c>
      <c r="Q200" s="17">
        <f>COUNTIF(Lines[[code2_debut]:[code2_fin]],"="&amp;Lines[[#This Row],[code2_debut]])</f>
        <v>2</v>
      </c>
      <c r="R200" s="17">
        <f>COUNTIF(Lines[[code2_debut]:[code2_fin]],"="&amp;Lines[[#This Row],[code2_fin]])</f>
        <v>4</v>
      </c>
      <c r="S200" s="17">
        <f>INDEX(postes_1[x],MATCH(Lines[[#This Row],[codeNat_debut]],postes_1[CODNAT],0))</f>
        <v>828758.27000000305</v>
      </c>
      <c r="T200" s="17">
        <f>INDEX(postes_1[y],MATCH(Lines[[#This Row],[codeNat_debut]],postes_1[CODNAT],0))</f>
        <v>7000193.4900000002</v>
      </c>
      <c r="U200" s="17">
        <f>INDEX(postes_1[x],MATCH(Lines[[#This Row],[codeNat_fin]],postes_1[CODNAT],0))</f>
        <v>816960.10000000102</v>
      </c>
      <c r="V200" s="17">
        <f>INDEX(postes_1[y],MATCH(Lines[[#This Row],[codeNat_fin]],postes_1[CODNAT],0))</f>
        <v>6979777.79</v>
      </c>
      <c r="W200" s="17">
        <f>SQRT((Lines[[#This Row],[x_debut]]-Lines[[#This Row],[x_fin]])^2+(Lines[[#This Row],[y_debut]]-Lines[[#This Row],[y_fin]])^2)</f>
        <v>23579.601816802489</v>
      </c>
      <c r="X200" s="17">
        <v>29849</v>
      </c>
      <c r="Y200" s="18">
        <v>843</v>
      </c>
      <c r="Z200" s="18">
        <v>909</v>
      </c>
      <c r="AA200" s="18">
        <v>909</v>
      </c>
      <c r="AB200" s="18">
        <v>996</v>
      </c>
      <c r="AC200" s="18">
        <v>0.75900000000000001</v>
      </c>
      <c r="AD200" s="18">
        <v>9.3949999999999996</v>
      </c>
      <c r="AE200" s="18">
        <v>55.28</v>
      </c>
      <c r="AF200" s="18">
        <v>351.923</v>
      </c>
      <c r="AG200" s="21"/>
      <c r="AH200" s="21"/>
    </row>
    <row r="201" spans="1:34">
      <c r="A201" s="16" t="s">
        <v>9813</v>
      </c>
      <c r="B201" s="16" t="s">
        <v>9814</v>
      </c>
      <c r="C201" s="16">
        <f>SEARCH(" _ ",B201)</f>
        <v>29</v>
      </c>
      <c r="D201" s="16" t="str">
        <f>LEFT(B201,14)</f>
        <v>LIT 225kV NO 1</v>
      </c>
      <c r="E201" s="16" t="str">
        <f>RIGHT(LEFT(D201,9),5)</f>
        <v>225kV</v>
      </c>
      <c r="F201" s="16" t="str">
        <f>RIGHT(D201,1)</f>
        <v>1</v>
      </c>
      <c r="G201" s="16" t="str">
        <f>LEFT(RIGHT(B201,LEN(B201)-15),C201-16)</f>
        <v>GRAFFENSTADEN</v>
      </c>
      <c r="H201" s="16" t="str">
        <f>RIGHT(B201,LEN(B201)-C201-2)</f>
        <v>MARLENHEIM</v>
      </c>
      <c r="I201" s="17">
        <f>MATCH(Lines[[#This Row],[début]],postes_1[ADR_SITE],0)</f>
        <v>3222</v>
      </c>
      <c r="J201" s="17">
        <f>MATCH(Lines[[#This Row],[fin]],postes_1[ADR_SITE],0)</f>
        <v>3130</v>
      </c>
      <c r="K201" s="17" t="str">
        <f>INDEX(postes_1[CODNAT],Lines[[#This Row],[rch_debut]])</f>
        <v>GRAFF</v>
      </c>
      <c r="L201" s="17" t="str">
        <f>INDEX(postes_1[CODNAT],Lines[[#This Row],[rch_fin]])</f>
        <v>MARL6</v>
      </c>
      <c r="M201" s="17" t="s">
        <v>3941</v>
      </c>
      <c r="N201" s="17" t="s">
        <v>4028</v>
      </c>
      <c r="O201" s="17" t="str">
        <f>Lines[[#This Row],[codeNat_debut]]&amp;"_"&amp;Lines[[#This Row],[tension]]</f>
        <v>GRAFF_225kV</v>
      </c>
      <c r="P201" s="17" t="str">
        <f>Lines[[#This Row],[codeNat_fin]]&amp;"_"&amp;Lines[[#This Row],[tension]]</f>
        <v>MARL6_225kV</v>
      </c>
      <c r="Q201" s="17">
        <f>COUNTIF(Lines[[code2_debut]:[code2_fin]],"="&amp;Lines[[#This Row],[code2_debut]])</f>
        <v>2</v>
      </c>
      <c r="R201" s="17">
        <f>COUNTIF(Lines[[code2_debut]:[code2_fin]],"="&amp;Lines[[#This Row],[code2_fin]])</f>
        <v>3</v>
      </c>
      <c r="S201" s="17">
        <f>INDEX(postes_1[x],MATCH(Lines[[#This Row],[codeNat_debut]],postes_1[CODNAT],0))</f>
        <v>1045612.72</v>
      </c>
      <c r="T201" s="17">
        <f>INDEX(postes_1[y],MATCH(Lines[[#This Row],[codeNat_debut]],postes_1[CODNAT],0))</f>
        <v>6835873.5599999996</v>
      </c>
      <c r="U201" s="17">
        <f>INDEX(postes_1[x],MATCH(Lines[[#This Row],[codeNat_fin]],postes_1[CODNAT],0))</f>
        <v>1033493.35</v>
      </c>
      <c r="V201" s="17">
        <f>INDEX(postes_1[y],MATCH(Lines[[#This Row],[codeNat_fin]],postes_1[CODNAT],0))</f>
        <v>6844194.4800000004</v>
      </c>
      <c r="W201" s="17">
        <f>SQRT((Lines[[#This Row],[x_debut]]-Lines[[#This Row],[x_fin]])^2+(Lines[[#This Row],[y_debut]]-Lines[[#This Row],[y_fin]])^2)</f>
        <v>14700.912857483176</v>
      </c>
      <c r="X201" s="17">
        <v>18385</v>
      </c>
      <c r="Y201" s="18">
        <v>843</v>
      </c>
      <c r="Z201" s="18">
        <v>909</v>
      </c>
      <c r="AA201" s="18">
        <v>909</v>
      </c>
      <c r="AB201" s="18">
        <v>996</v>
      </c>
      <c r="AC201" s="18">
        <v>1.5069999999999999</v>
      </c>
      <c r="AD201" s="18">
        <v>7.4660000000000002</v>
      </c>
      <c r="AE201" s="18">
        <v>25.948</v>
      </c>
      <c r="AF201" s="18">
        <v>165.19200000000001</v>
      </c>
      <c r="AG201" s="21"/>
      <c r="AH201" s="21"/>
    </row>
    <row r="202" spans="1:34">
      <c r="A202" s="16" t="s">
        <v>9964</v>
      </c>
      <c r="B202" s="16" t="s">
        <v>9965</v>
      </c>
      <c r="C202" s="16">
        <f>SEARCH(" _ ",B202)</f>
        <v>21</v>
      </c>
      <c r="D202" s="16" t="str">
        <f>LEFT(B202,14)</f>
        <v>LIT 225kV NO 1</v>
      </c>
      <c r="E202" s="16" t="str">
        <f>RIGHT(LEFT(D202,9),5)</f>
        <v>225kV</v>
      </c>
      <c r="F202" s="16" t="str">
        <f>RIGHT(D202,1)</f>
        <v>1</v>
      </c>
      <c r="G202" s="16" t="str">
        <f>LEFT(RIGHT(B202,LEN(B202)-15),C202-16)</f>
        <v>LUMES</v>
      </c>
      <c r="H202" s="16" t="str">
        <f>RIGHT(B202,LEN(B202)-C202-2)</f>
        <v>MAZURES</v>
      </c>
      <c r="I202" s="17">
        <f>MATCH(Lines[[#This Row],[début]],postes_1[ADR_SITE],0)</f>
        <v>1766</v>
      </c>
      <c r="J202" s="17">
        <f>MATCH(Lines[[#This Row],[fin]],postes_1[ADR_SITE],0)</f>
        <v>1801</v>
      </c>
      <c r="K202" s="17" t="str">
        <f>INDEX(postes_1[CODNAT],Lines[[#This Row],[rch_debut]])</f>
        <v>LUMES</v>
      </c>
      <c r="L202" s="17" t="str">
        <f>INDEX(postes_1[CODNAT],Lines[[#This Row],[rch_fin]])</f>
        <v>MAZUR</v>
      </c>
      <c r="M202" s="17" t="s">
        <v>8185</v>
      </c>
      <c r="N202" s="17" t="s">
        <v>3125</v>
      </c>
      <c r="O202" s="17" t="str">
        <f>Lines[[#This Row],[codeNat_debut]]&amp;"_"&amp;Lines[[#This Row],[tension]]</f>
        <v>LUMES_225kV</v>
      </c>
      <c r="P202" s="17" t="str">
        <f>Lines[[#This Row],[codeNat_fin]]&amp;"_"&amp;Lines[[#This Row],[tension]]</f>
        <v>MAZUR_225kV</v>
      </c>
      <c r="Q202" s="17">
        <f>COUNTIF(Lines[[code2_debut]:[code2_fin]],"="&amp;Lines[[#This Row],[code2_debut]])</f>
        <v>5</v>
      </c>
      <c r="R202" s="17">
        <f>COUNTIF(Lines[[code2_debut]:[code2_fin]],"="&amp;Lines[[#This Row],[code2_fin]])</f>
        <v>4</v>
      </c>
      <c r="S202" s="17">
        <f>INDEX(postes_1[x],MATCH(Lines[[#This Row],[codeNat_debut]],postes_1[CODNAT],0))</f>
        <v>829534.40999999596</v>
      </c>
      <c r="T202" s="17">
        <f>INDEX(postes_1[y],MATCH(Lines[[#This Row],[codeNat_debut]],postes_1[CODNAT],0))</f>
        <v>6962470.9000000004</v>
      </c>
      <c r="U202" s="17">
        <f>INDEX(postes_1[x],MATCH(Lines[[#This Row],[codeNat_fin]],postes_1[CODNAT],0))</f>
        <v>816960.10000000102</v>
      </c>
      <c r="V202" s="17">
        <f>INDEX(postes_1[y],MATCH(Lines[[#This Row],[codeNat_fin]],postes_1[CODNAT],0))</f>
        <v>6979777.79</v>
      </c>
      <c r="W202" s="17">
        <f>SQRT((Lines[[#This Row],[x_debut]]-Lines[[#This Row],[x_fin]])^2+(Lines[[#This Row],[y_debut]]-Lines[[#This Row],[y_fin]])^2)</f>
        <v>21392.562105742756</v>
      </c>
      <c r="X202" s="17">
        <v>23715</v>
      </c>
      <c r="Y202" s="18">
        <v>843</v>
      </c>
      <c r="Z202" s="18">
        <v>909</v>
      </c>
      <c r="AA202" s="18">
        <v>909</v>
      </c>
      <c r="AB202" s="18">
        <v>996</v>
      </c>
      <c r="AC202" s="18">
        <v>1.9370000000000001</v>
      </c>
      <c r="AD202" s="18">
        <v>9.4489999999999998</v>
      </c>
      <c r="AE202" s="18">
        <v>33.167000000000002</v>
      </c>
      <c r="AF202" s="18">
        <v>211.15</v>
      </c>
      <c r="AG202" s="21"/>
      <c r="AH202" s="21"/>
    </row>
    <row r="203" spans="1:34">
      <c r="A203" s="16" t="s">
        <v>9970</v>
      </c>
      <c r="B203" s="16" t="s">
        <v>9971</v>
      </c>
      <c r="C203" s="16">
        <f>SEARCH(" _ ",B203)</f>
        <v>21</v>
      </c>
      <c r="D203" s="16" t="str">
        <f>LEFT(B203,14)</f>
        <v>LIT 225kV NO 2</v>
      </c>
      <c r="E203" s="16" t="str">
        <f>RIGHT(LEFT(D203,9),5)</f>
        <v>225kV</v>
      </c>
      <c r="F203" s="16" t="str">
        <f>RIGHT(D203,1)</f>
        <v>2</v>
      </c>
      <c r="G203" s="16" t="str">
        <f>LEFT(RIGHT(B203,LEN(B203)-15),C203-16)</f>
        <v>LUMES</v>
      </c>
      <c r="H203" s="16" t="str">
        <f>RIGHT(B203,LEN(B203)-C203-2)</f>
        <v>MAZURES</v>
      </c>
      <c r="I203" s="17">
        <f>MATCH(Lines[[#This Row],[début]],postes_1[ADR_SITE],0)</f>
        <v>1766</v>
      </c>
      <c r="J203" s="17">
        <f>MATCH(Lines[[#This Row],[fin]],postes_1[ADR_SITE],0)</f>
        <v>1801</v>
      </c>
      <c r="K203" s="17" t="str">
        <f>INDEX(postes_1[CODNAT],Lines[[#This Row],[rch_debut]])</f>
        <v>LUMES</v>
      </c>
      <c r="L203" s="17" t="str">
        <f>INDEX(postes_1[CODNAT],Lines[[#This Row],[rch_fin]])</f>
        <v>MAZUR</v>
      </c>
      <c r="M203" s="17" t="s">
        <v>8185</v>
      </c>
      <c r="N203" s="17" t="s">
        <v>3125</v>
      </c>
      <c r="O203" s="17" t="str">
        <f>Lines[[#This Row],[codeNat_debut]]&amp;"_"&amp;Lines[[#This Row],[tension]]</f>
        <v>LUMES_225kV</v>
      </c>
      <c r="P203" s="17" t="str">
        <f>Lines[[#This Row],[codeNat_fin]]&amp;"_"&amp;Lines[[#This Row],[tension]]</f>
        <v>MAZUR_225kV</v>
      </c>
      <c r="Q203" s="17">
        <f>COUNTIF(Lines[[code2_debut]:[code2_fin]],"="&amp;Lines[[#This Row],[code2_debut]])</f>
        <v>5</v>
      </c>
      <c r="R203" s="17">
        <f>COUNTIF(Lines[[code2_debut]:[code2_fin]],"="&amp;Lines[[#This Row],[code2_fin]])</f>
        <v>4</v>
      </c>
      <c r="S203" s="17">
        <f>INDEX(postes_1[x],MATCH(Lines[[#This Row],[codeNat_debut]],postes_1[CODNAT],0))</f>
        <v>829534.40999999596</v>
      </c>
      <c r="T203" s="17">
        <f>INDEX(postes_1[y],MATCH(Lines[[#This Row],[codeNat_debut]],postes_1[CODNAT],0))</f>
        <v>6962470.9000000004</v>
      </c>
      <c r="U203" s="17">
        <f>INDEX(postes_1[x],MATCH(Lines[[#This Row],[codeNat_fin]],postes_1[CODNAT],0))</f>
        <v>816960.10000000102</v>
      </c>
      <c r="V203" s="17">
        <f>INDEX(postes_1[y],MATCH(Lines[[#This Row],[codeNat_fin]],postes_1[CODNAT],0))</f>
        <v>6979777.79</v>
      </c>
      <c r="W203" s="17">
        <f>SQRT((Lines[[#This Row],[x_debut]]-Lines[[#This Row],[x_fin]])^2+(Lines[[#This Row],[y_debut]]-Lines[[#This Row],[y_fin]])^2)</f>
        <v>21392.562105742756</v>
      </c>
      <c r="X203" s="17">
        <v>22765</v>
      </c>
      <c r="Y203" s="18">
        <v>843</v>
      </c>
      <c r="Z203" s="18">
        <v>909</v>
      </c>
      <c r="AA203" s="18">
        <v>909</v>
      </c>
      <c r="AB203" s="18">
        <v>996</v>
      </c>
      <c r="AC203" s="18">
        <v>1.8320000000000001</v>
      </c>
      <c r="AD203" s="18">
        <v>8.9169999999999998</v>
      </c>
      <c r="AE203" s="18">
        <v>31.202000000000002</v>
      </c>
      <c r="AF203" s="18">
        <v>198.64</v>
      </c>
      <c r="AG203" s="21"/>
      <c r="AH203" s="21"/>
    </row>
    <row r="204" spans="1:34">
      <c r="A204" s="16" t="s">
        <v>10171</v>
      </c>
      <c r="B204" s="16" t="s">
        <v>10172</v>
      </c>
      <c r="C204" s="16">
        <f>SEARCH(" _ ",B204)</f>
        <v>31</v>
      </c>
      <c r="D204" s="16" t="str">
        <f>LEFT(B204,14)</f>
        <v>LIT 225kV NO 1</v>
      </c>
      <c r="E204" s="16" t="str">
        <f>RIGHT(LEFT(D204,9),5)</f>
        <v>225kV</v>
      </c>
      <c r="F204" s="16" t="str">
        <f>RIGHT(D204,1)</f>
        <v>1</v>
      </c>
      <c r="G204" s="16" t="str">
        <f>LEFT(RIGHT(B204,LEN(B204)-15),C204-16)</f>
        <v>PETITE-ROSSELLE</v>
      </c>
      <c r="H204" s="16" t="str">
        <f>RIGHT(B204,LEN(B204)-C204-2)</f>
        <v>SARREGUEMINES</v>
      </c>
      <c r="I204" s="17">
        <f>MATCH(Lines[[#This Row],[début]],postes_1[ADR_SITE],0)</f>
        <v>2819</v>
      </c>
      <c r="J204" s="17">
        <f>MATCH(Lines[[#This Row],[fin]],postes_1[ADR_SITE],0)</f>
        <v>2892</v>
      </c>
      <c r="K204" s="17" t="str">
        <f>INDEX(postes_1[CODNAT],Lines[[#This Row],[rch_debut]])</f>
        <v>P.ROS</v>
      </c>
      <c r="L204" s="17" t="str">
        <f>INDEX(postes_1[CODNAT],Lines[[#This Row],[rch_fin]])</f>
        <v>SARR6</v>
      </c>
      <c r="M204" s="17" t="s">
        <v>3846</v>
      </c>
      <c r="N204" s="17" t="s">
        <v>3839</v>
      </c>
      <c r="O204" s="17" t="str">
        <f>Lines[[#This Row],[codeNat_debut]]&amp;"_"&amp;Lines[[#This Row],[tension]]</f>
        <v>P.ROS_225kV</v>
      </c>
      <c r="P204" s="17" t="str">
        <f>Lines[[#This Row],[codeNat_fin]]&amp;"_"&amp;Lines[[#This Row],[tension]]</f>
        <v>SARR6_225kV</v>
      </c>
      <c r="Q204" s="17">
        <f>COUNTIF(Lines[[code2_debut]:[code2_fin]],"="&amp;Lines[[#This Row],[code2_debut]])</f>
        <v>2</v>
      </c>
      <c r="R204" s="17">
        <f>COUNTIF(Lines[[code2_debut]:[code2_fin]],"="&amp;Lines[[#This Row],[code2_fin]])</f>
        <v>1</v>
      </c>
      <c r="S204" s="17">
        <f>INDEX(postes_1[x],MATCH(Lines[[#This Row],[codeNat_debut]],postes_1[CODNAT],0))</f>
        <v>982856.61999999697</v>
      </c>
      <c r="T204" s="17">
        <f>INDEX(postes_1[y],MATCH(Lines[[#This Row],[codeNat_debut]],postes_1[CODNAT],0))</f>
        <v>6906659.7599999998</v>
      </c>
      <c r="U204" s="17">
        <f>INDEX(postes_1[x],MATCH(Lines[[#This Row],[codeNat_fin]],postes_1[CODNAT],0))</f>
        <v>997670</v>
      </c>
      <c r="V204" s="17">
        <f>INDEX(postes_1[y],MATCH(Lines[[#This Row],[codeNat_fin]],postes_1[CODNAT],0))</f>
        <v>6896105.5</v>
      </c>
      <c r="W204" s="17">
        <f>SQRT((Lines[[#This Row],[x_debut]]-Lines[[#This Row],[x_fin]])^2+(Lines[[#This Row],[y_debut]]-Lines[[#This Row],[y_fin]])^2)</f>
        <v>18188.695147593327</v>
      </c>
      <c r="X204" s="17">
        <v>24575</v>
      </c>
      <c r="Y204" s="18">
        <v>843</v>
      </c>
      <c r="Z204" s="18">
        <v>909</v>
      </c>
      <c r="AA204" s="18">
        <v>909</v>
      </c>
      <c r="AB204" s="18">
        <v>996</v>
      </c>
      <c r="AC204" s="18">
        <v>1.9850000000000001</v>
      </c>
      <c r="AD204" s="18">
        <v>10.313000000000001</v>
      </c>
      <c r="AE204" s="18">
        <v>36.482999999999997</v>
      </c>
      <c r="AF204" s="18">
        <v>232.25899999999999</v>
      </c>
      <c r="AG204" s="21"/>
      <c r="AH204" s="21"/>
    </row>
    <row r="205" spans="1:34">
      <c r="A205" s="16" t="s">
        <v>10220</v>
      </c>
      <c r="B205" s="16" t="s">
        <v>10221</v>
      </c>
      <c r="C205" s="16">
        <f>SEARCH(" _ ",B205)</f>
        <v>28</v>
      </c>
      <c r="D205" s="16" t="str">
        <f>LEFT(B205,14)</f>
        <v>LIT 225kV NO 2</v>
      </c>
      <c r="E205" s="16" t="str">
        <f>RIGHT(LEFT(D205,9),5)</f>
        <v>225kV</v>
      </c>
      <c r="F205" s="16" t="str">
        <f>RIGHT(D205,1)</f>
        <v>2</v>
      </c>
      <c r="G205" s="16" t="str">
        <f>LEFT(RIGHT(B205,LEN(B205)-15),C205-16)</f>
        <v>PRELES (LES)</v>
      </c>
      <c r="H205" s="16" t="str">
        <f>RIGHT(B205,LEN(B205)-C205-2)</f>
        <v>SEREIN</v>
      </c>
      <c r="I205" s="17">
        <f>MATCH(Lines[[#This Row],[début]],postes_1[ADR_SITE],0)</f>
        <v>545</v>
      </c>
      <c r="J205" s="17">
        <f>MATCH(Lines[[#This Row],[fin]],postes_1[ADR_SITE],0)</f>
        <v>599</v>
      </c>
      <c r="K205" s="17" t="str">
        <f>INDEX(postes_1[CODNAT],Lines[[#This Row],[rch_debut]])</f>
        <v>PRELE</v>
      </c>
      <c r="L205" s="17" t="str">
        <f>INDEX(postes_1[CODNAT],Lines[[#This Row],[rch_fin]])</f>
        <v>SEREI</v>
      </c>
      <c r="M205" s="17" t="s">
        <v>8129</v>
      </c>
      <c r="N205" s="17" t="s">
        <v>4973</v>
      </c>
      <c r="O205" s="17" t="str">
        <f>Lines[[#This Row],[codeNat_debut]]&amp;"_"&amp;Lines[[#This Row],[tension]]</f>
        <v>PRELE_225kV</v>
      </c>
      <c r="P205" s="17" t="str">
        <f>Lines[[#This Row],[codeNat_fin]]&amp;"_"&amp;Lines[[#This Row],[tension]]</f>
        <v>SEREI_225kV</v>
      </c>
      <c r="Q205" s="17">
        <f>COUNTIF(Lines[[code2_debut]:[code2_fin]],"="&amp;Lines[[#This Row],[code2_debut]])</f>
        <v>2</v>
      </c>
      <c r="R205" s="17">
        <f>COUNTIF(Lines[[code2_debut]:[code2_fin]],"="&amp;Lines[[#This Row],[code2_fin]])</f>
        <v>4</v>
      </c>
      <c r="S205" s="17">
        <f>INDEX(postes_1[x],MATCH(Lines[[#This Row],[codeNat_debut]],postes_1[CODNAT],0))</f>
        <v>745485.47999999695</v>
      </c>
      <c r="T205" s="17">
        <f>INDEX(postes_1[y],MATCH(Lines[[#This Row],[codeNat_debut]],postes_1[CODNAT],0))</f>
        <v>6745478.8099999996</v>
      </c>
      <c r="U205" s="17">
        <f>INDEX(postes_1[x],MATCH(Lines[[#This Row],[codeNat_fin]],postes_1[CODNAT],0))</f>
        <v>755388.89999999898</v>
      </c>
      <c r="V205" s="17">
        <f>INDEX(postes_1[y],MATCH(Lines[[#This Row],[codeNat_fin]],postes_1[CODNAT],0))</f>
        <v>6754244.6799999997</v>
      </c>
      <c r="W205" s="17">
        <f>SQRT((Lines[[#This Row],[x_debut]]-Lines[[#This Row],[x_fin]])^2+(Lines[[#This Row],[y_debut]]-Lines[[#This Row],[y_fin]])^2)</f>
        <v>13225.664616696658</v>
      </c>
      <c r="X205" s="17">
        <v>14135</v>
      </c>
      <c r="Y205" s="18">
        <v>843</v>
      </c>
      <c r="Z205" s="18">
        <v>909</v>
      </c>
      <c r="AA205" s="18">
        <v>909</v>
      </c>
      <c r="AB205" s="18">
        <v>996</v>
      </c>
      <c r="AC205" s="18">
        <v>1.266</v>
      </c>
      <c r="AD205" s="18">
        <v>5.7270000000000003</v>
      </c>
      <c r="AE205" s="18">
        <v>19.959</v>
      </c>
      <c r="AF205" s="18">
        <v>127.06</v>
      </c>
      <c r="AG205" s="21"/>
      <c r="AH205" s="21"/>
    </row>
    <row r="206" spans="1:34">
      <c r="A206" s="16" t="s">
        <v>9191</v>
      </c>
      <c r="B206" s="16" t="s">
        <v>9192</v>
      </c>
      <c r="C206" s="16">
        <f>SEARCH(" _ ",B206)</f>
        <v>25</v>
      </c>
      <c r="D206" s="16" t="str">
        <f>LEFT(B206,14)</f>
        <v>LIT 225kV NO 2</v>
      </c>
      <c r="E206" s="16" t="str">
        <f>RIGHT(LEFT(D206,9),5)</f>
        <v>225kV</v>
      </c>
      <c r="F206" s="16" t="str">
        <f>RIGHT(D206,1)</f>
        <v>2</v>
      </c>
      <c r="G206" s="16" t="str">
        <f>LEFT(RIGHT(B206,LEN(B206)-15),C206-16)</f>
        <v>CANTEGRIT</v>
      </c>
      <c r="H206" s="16" t="str">
        <f>RIGHT(B206,LEN(B206)-C206-2)</f>
        <v>NAOUTOT</v>
      </c>
      <c r="I206" s="17">
        <f>MATCH(Lines[[#This Row],[début]],postes_1[ADR_SITE],0)</f>
        <v>3458</v>
      </c>
      <c r="J206" s="17">
        <f>MATCH(Lines[[#This Row],[fin]],postes_1[ADR_SITE],0)</f>
        <v>3496</v>
      </c>
      <c r="K206" s="17" t="str">
        <f>INDEX(postes_1[CODNAT],Lines[[#This Row],[rch_debut]])</f>
        <v>CANT5</v>
      </c>
      <c r="L206" s="17" t="str">
        <f>INDEX(postes_1[CODNAT],Lines[[#This Row],[rch_fin]])</f>
        <v>NAOUT</v>
      </c>
      <c r="M206" s="17" t="s">
        <v>2253</v>
      </c>
      <c r="N206" s="17" t="s">
        <v>7688</v>
      </c>
      <c r="O206" s="17" t="str">
        <f>Lines[[#This Row],[codeNat_debut]]&amp;"_"&amp;Lines[[#This Row],[tension]]</f>
        <v>CANT5_225kV</v>
      </c>
      <c r="P206" s="17" t="str">
        <f>Lines[[#This Row],[codeNat_fin]]&amp;"_"&amp;Lines[[#This Row],[tension]]</f>
        <v>NAOUT_225kV</v>
      </c>
      <c r="Q206" s="17">
        <f>COUNTIF(Lines[[code2_debut]:[code2_fin]],"="&amp;Lines[[#This Row],[code2_debut]])</f>
        <v>5</v>
      </c>
      <c r="R206" s="17">
        <f>COUNTIF(Lines[[code2_debut]:[code2_fin]],"="&amp;Lines[[#This Row],[code2_fin]])</f>
        <v>2</v>
      </c>
      <c r="S206" s="17">
        <f>INDEX(postes_1[x],MATCH(Lines[[#This Row],[codeNat_debut]],postes_1[CODNAT],0))</f>
        <v>388514.04999999702</v>
      </c>
      <c r="T206" s="17">
        <f>INDEX(postes_1[y],MATCH(Lines[[#This Row],[codeNat_debut]],postes_1[CODNAT],0))</f>
        <v>6331721.0199999996</v>
      </c>
      <c r="U206" s="17">
        <f>INDEX(postes_1[x],MATCH(Lines[[#This Row],[codeNat_fin]],postes_1[CODNAT],0))</f>
        <v>417234.03999999899</v>
      </c>
      <c r="V206" s="17">
        <f>INDEX(postes_1[y],MATCH(Lines[[#This Row],[codeNat_fin]],postes_1[CODNAT],0))</f>
        <v>6313035.5300000003</v>
      </c>
      <c r="W206" s="17">
        <f>SQRT((Lines[[#This Row],[x_debut]]-Lines[[#This Row],[x_fin]])^2+(Lines[[#This Row],[y_debut]]-Lines[[#This Row],[y_fin]])^2)</f>
        <v>34263.469791313997</v>
      </c>
      <c r="X206" s="17">
        <v>36790</v>
      </c>
      <c r="Y206" s="18">
        <v>845</v>
      </c>
      <c r="Z206" s="18">
        <v>925</v>
      </c>
      <c r="AA206" s="19" t="s">
        <v>8819</v>
      </c>
      <c r="AB206" s="18">
        <v>1005</v>
      </c>
      <c r="AC206" s="18">
        <v>2.1880000000000002</v>
      </c>
      <c r="AD206" s="18">
        <v>14.696</v>
      </c>
      <c r="AE206" s="18">
        <v>51.871000000000002</v>
      </c>
      <c r="AF206" s="18">
        <v>330.22199999999998</v>
      </c>
      <c r="AG206" s="21"/>
      <c r="AH206" s="21"/>
    </row>
    <row r="207" spans="1:34">
      <c r="A207" s="16" t="s">
        <v>9056</v>
      </c>
      <c r="B207" s="16" t="s">
        <v>9057</v>
      </c>
      <c r="C207" s="16">
        <f>SEARCH(" _ ",B207)</f>
        <v>21</v>
      </c>
      <c r="D207" s="16" t="str">
        <f>LEFT(B207,14)</f>
        <v>LIT 225kV N0 1</v>
      </c>
      <c r="E207" s="16" t="str">
        <f>RIGHT(LEFT(D207,9),5)</f>
        <v>225kV</v>
      </c>
      <c r="F207" s="16" t="str">
        <f>RIGHT(D207,1)</f>
        <v>1</v>
      </c>
      <c r="G207" s="16" t="str">
        <f>LEFT(RIGHT(B207,LEN(B207)-15),C207-16)</f>
        <v>BEZON</v>
      </c>
      <c r="H207" s="16" t="str">
        <f>RIGHT(B207,LEN(B207)-C207-2)</f>
        <v>PONTCHATEAU</v>
      </c>
      <c r="I207" s="17">
        <f>MATCH(Lines[[#This Row],[début]],postes_1[ADR_SITE],0)</f>
        <v>1901</v>
      </c>
      <c r="J207" s="17">
        <f>MATCH(Lines[[#This Row],[fin]],postes_1[ADR_SITE],0)</f>
        <v>1706</v>
      </c>
      <c r="K207" s="17" t="str">
        <f>INDEX(postes_1[CODNAT],Lines[[#This Row],[rch_debut]])</f>
        <v>BEZON</v>
      </c>
      <c r="L207" s="17" t="str">
        <f>INDEX(postes_1[CODNAT],Lines[[#This Row],[rch_fin]])</f>
        <v>PTCHA</v>
      </c>
      <c r="M207" s="17" t="s">
        <v>7470</v>
      </c>
      <c r="N207" s="17" t="s">
        <v>3020</v>
      </c>
      <c r="O207" s="17" t="str">
        <f>Lines[[#This Row],[codeNat_debut]]&amp;"_"&amp;Lines[[#This Row],[tension]]</f>
        <v>BEZON_225kV</v>
      </c>
      <c r="P207" s="17" t="str">
        <f>Lines[[#This Row],[codeNat_fin]]&amp;"_"&amp;Lines[[#This Row],[tension]]</f>
        <v>PTCHA_225kV</v>
      </c>
      <c r="Q207" s="17">
        <f>COUNTIF(Lines[[code2_debut]:[code2_fin]],"="&amp;Lines[[#This Row],[code2_debut]])</f>
        <v>2</v>
      </c>
      <c r="R207" s="17">
        <f>COUNTIF(Lines[[code2_debut]:[code2_fin]],"="&amp;Lines[[#This Row],[code2_fin]])</f>
        <v>3</v>
      </c>
      <c r="S207" s="17">
        <f>INDEX(postes_1[x],MATCH(Lines[[#This Row],[codeNat_debut]],postes_1[CODNAT],0))</f>
        <v>295640.54999999702</v>
      </c>
      <c r="T207" s="17">
        <f>INDEX(postes_1[y],MATCH(Lines[[#This Row],[codeNat_debut]],postes_1[CODNAT],0))</f>
        <v>6770151.1100000003</v>
      </c>
      <c r="U207" s="17">
        <f>INDEX(postes_1[x],MATCH(Lines[[#This Row],[codeNat_fin]],postes_1[CODNAT],0))</f>
        <v>315837.86999999703</v>
      </c>
      <c r="V207" s="17">
        <f>INDEX(postes_1[y],MATCH(Lines[[#This Row],[codeNat_fin]],postes_1[CODNAT],0))</f>
        <v>6715922.9199999999</v>
      </c>
      <c r="W207" s="17">
        <f>SQRT((Lines[[#This Row],[x_debut]]-Lines[[#This Row],[x_fin]])^2+(Lines[[#This Row],[y_debut]]-Lines[[#This Row],[y_fin]])^2)</f>
        <v>57867.333840937798</v>
      </c>
      <c r="X207" s="17">
        <v>86496</v>
      </c>
      <c r="Y207" s="18">
        <v>846</v>
      </c>
      <c r="Z207" s="18">
        <v>928</v>
      </c>
      <c r="AA207" s="18">
        <v>928</v>
      </c>
      <c r="AB207" s="18">
        <v>1005</v>
      </c>
      <c r="AC207" s="18">
        <v>6.782</v>
      </c>
      <c r="AD207" s="18">
        <v>35.207999999999998</v>
      </c>
      <c r="AE207" s="18">
        <v>124.36799999999999</v>
      </c>
      <c r="AF207" s="18">
        <v>791.75199999999995</v>
      </c>
      <c r="AG207" s="21"/>
      <c r="AH207" s="21"/>
    </row>
    <row r="208" spans="1:34">
      <c r="A208" s="16" t="s">
        <v>9171</v>
      </c>
      <c r="B208" s="16" t="s">
        <v>9172</v>
      </c>
      <c r="C208" s="16">
        <f>SEARCH(" _ ",B208)</f>
        <v>30</v>
      </c>
      <c r="D208" s="16" t="str">
        <f>LEFT(B208,14)</f>
        <v>LIT 225kV NO 2</v>
      </c>
      <c r="E208" s="16" t="str">
        <f>RIGHT(LEFT(D208,9),5)</f>
        <v>225kV</v>
      </c>
      <c r="F208" s="16" t="str">
        <f>RIGHT(D208,1)</f>
        <v>2</v>
      </c>
      <c r="G208" s="16" t="str">
        <f>LEFT(RIGHT(B208,LEN(B208)-15),C208-16)</f>
        <v>CHAMPS-REGNAUD</v>
      </c>
      <c r="H208" s="16" t="str">
        <f>RIGHT(B208,LEN(B208)-C208-2)</f>
        <v>VIELMOULIN</v>
      </c>
      <c r="I208" s="17">
        <f>MATCH(Lines[[#This Row],[début]],postes_1[ADR_SITE],0)</f>
        <v>1315</v>
      </c>
      <c r="J208" s="17">
        <f>MATCH(Lines[[#This Row],[fin]],postes_1[ADR_SITE],0)</f>
        <v>1100</v>
      </c>
      <c r="K208" s="17" t="str">
        <f>INDEX(postes_1[CODNAT],Lines[[#This Row],[rch_debut]])</f>
        <v>C.REG</v>
      </c>
      <c r="L208" s="17" t="str">
        <f>INDEX(postes_1[CODNAT],Lines[[#This Row],[rch_fin]])</f>
        <v>VIELM</v>
      </c>
      <c r="M208" s="17" t="s">
        <v>775</v>
      </c>
      <c r="N208" s="17" t="s">
        <v>6276</v>
      </c>
      <c r="O208" s="17" t="str">
        <f>Lines[[#This Row],[codeNat_debut]]&amp;"_"&amp;Lines[[#This Row],[tension]]</f>
        <v>C.REG_225kV</v>
      </c>
      <c r="P208" s="17" t="str">
        <f>Lines[[#This Row],[codeNat_fin]]&amp;"_"&amp;Lines[[#This Row],[tension]]</f>
        <v>VIELM_225kV</v>
      </c>
      <c r="Q208" s="17">
        <f>COUNTIF(Lines[[code2_debut]:[code2_fin]],"="&amp;Lines[[#This Row],[code2_debut]])</f>
        <v>2</v>
      </c>
      <c r="R208" s="17">
        <f>COUNTIF(Lines[[code2_debut]:[code2_fin]],"="&amp;Lines[[#This Row],[code2_fin]])</f>
        <v>3</v>
      </c>
      <c r="S208" s="17">
        <f>INDEX(postes_1[x],MATCH(Lines[[#This Row],[codeNat_debut]],postes_1[CODNAT],0))</f>
        <v>855493.13000000303</v>
      </c>
      <c r="T208" s="17">
        <f>INDEX(postes_1[y],MATCH(Lines[[#This Row],[codeNat_debut]],postes_1[CODNAT],0))</f>
        <v>6696712.5300000003</v>
      </c>
      <c r="U208" s="17">
        <f>INDEX(postes_1[x],MATCH(Lines[[#This Row],[codeNat_fin]],postes_1[CODNAT],0))</f>
        <v>827404.36999999697</v>
      </c>
      <c r="V208" s="17">
        <f>INDEX(postes_1[y],MATCH(Lines[[#This Row],[codeNat_fin]],postes_1[CODNAT],0))</f>
        <v>6693049.9100000001</v>
      </c>
      <c r="W208" s="17">
        <f>SQRT((Lines[[#This Row],[x_debut]]-Lines[[#This Row],[x_fin]])^2+(Lines[[#This Row],[y_debut]]-Lines[[#This Row],[y_fin]])^2)</f>
        <v>28326.546270280487</v>
      </c>
      <c r="X208" s="17">
        <v>33800</v>
      </c>
      <c r="Y208" s="18">
        <v>847</v>
      </c>
      <c r="Z208" s="18">
        <v>865</v>
      </c>
      <c r="AA208" s="18">
        <v>985</v>
      </c>
      <c r="AB208" s="18">
        <v>1060</v>
      </c>
      <c r="AC208" s="18">
        <v>2.0049999999999999</v>
      </c>
      <c r="AD208" s="18">
        <v>13.363</v>
      </c>
      <c r="AE208" s="18">
        <v>52.860999999999997</v>
      </c>
      <c r="AF208" s="18">
        <v>336.52300000000002</v>
      </c>
      <c r="AG208" s="21"/>
      <c r="AH208" s="21"/>
    </row>
    <row r="209" spans="1:34">
      <c r="A209" s="16" t="s">
        <v>9459</v>
      </c>
      <c r="B209" s="16" t="s">
        <v>9460</v>
      </c>
      <c r="C209" s="16">
        <f>SEARCH(" _ ",B209)</f>
        <v>23</v>
      </c>
      <c r="D209" s="16" t="str">
        <f>LEFT(B209,14)</f>
        <v>LIT 225kV NO 1</v>
      </c>
      <c r="E209" s="16" t="str">
        <f>RIGHT(LEFT(D209,9),5)</f>
        <v>225kV</v>
      </c>
      <c r="F209" s="16" t="str">
        <f>RIGHT(D209,1)</f>
        <v>1</v>
      </c>
      <c r="G209" s="16" t="str">
        <f>LEFT(RIGHT(B209,LEN(B209)-15),C209-16)</f>
        <v>COUCHEY</v>
      </c>
      <c r="H209" s="16" t="str">
        <f>RIGHT(B209,LEN(B209)-C209-2)</f>
        <v>CHAMPVANS</v>
      </c>
      <c r="I209" s="17">
        <f>MATCH(Lines[[#This Row],[début]],postes_1[ADR_SITE],0)</f>
        <v>1296</v>
      </c>
      <c r="J209" s="17">
        <f>MATCH(Lines[[#This Row],[fin]],postes_1[ADR_SITE],0)</f>
        <v>1611</v>
      </c>
      <c r="K209" s="17" t="str">
        <f>INDEX(postes_1[CODNAT],Lines[[#This Row],[rch_debut]])</f>
        <v>COUCH</v>
      </c>
      <c r="L209" s="17" t="str">
        <f>INDEX(postes_1[CODNAT],Lines[[#This Row],[rch_fin]])</f>
        <v>CPVAN</v>
      </c>
      <c r="M209" s="17" t="s">
        <v>7707</v>
      </c>
      <c r="N209" s="17" t="s">
        <v>1393</v>
      </c>
      <c r="O209" s="17" t="str">
        <f>Lines[[#This Row],[codeNat_debut]]&amp;"_"&amp;Lines[[#This Row],[tension]]</f>
        <v>COUCH_225kV</v>
      </c>
      <c r="P209" s="17" t="str">
        <f>Lines[[#This Row],[codeNat_fin]]&amp;"_"&amp;Lines[[#This Row],[tension]]</f>
        <v>CPVAN_225kV</v>
      </c>
      <c r="Q209" s="17">
        <f>COUNTIF(Lines[[code2_debut]:[code2_fin]],"="&amp;Lines[[#This Row],[code2_debut]])</f>
        <v>2</v>
      </c>
      <c r="R209" s="17">
        <f>COUNTIF(Lines[[code2_debut]:[code2_fin]],"="&amp;Lines[[#This Row],[code2_fin]])</f>
        <v>3</v>
      </c>
      <c r="S209" s="17">
        <f>INDEX(postes_1[x],MATCH(Lines[[#This Row],[codeNat_debut]],postes_1[CODNAT],0))</f>
        <v>851221.14999999898</v>
      </c>
      <c r="T209" s="17">
        <f>INDEX(postes_1[y],MATCH(Lines[[#This Row],[codeNat_debut]],postes_1[CODNAT],0))</f>
        <v>6685789.21</v>
      </c>
      <c r="U209" s="17">
        <f>INDEX(postes_1[x],MATCH(Lines[[#This Row],[codeNat_fin]],postes_1[CODNAT],0))</f>
        <v>885400.93</v>
      </c>
      <c r="V209" s="17">
        <f>INDEX(postes_1[y],MATCH(Lines[[#This Row],[codeNat_fin]],postes_1[CODNAT],0))</f>
        <v>6669331.8799999999</v>
      </c>
      <c r="W209" s="17">
        <f>SQRT((Lines[[#This Row],[x_debut]]-Lines[[#This Row],[x_fin]])^2+(Lines[[#This Row],[y_debut]]-Lines[[#This Row],[y_fin]])^2)</f>
        <v>37935.485651001967</v>
      </c>
      <c r="X209" s="17">
        <v>39710</v>
      </c>
      <c r="Y209" s="18">
        <v>847</v>
      </c>
      <c r="Z209" s="18">
        <v>985</v>
      </c>
      <c r="AA209" s="18">
        <v>985</v>
      </c>
      <c r="AB209" s="18">
        <v>1116</v>
      </c>
      <c r="AC209" s="18">
        <v>2.3879999999999999</v>
      </c>
      <c r="AD209" s="18">
        <v>15.865</v>
      </c>
      <c r="AE209" s="18">
        <v>57.57</v>
      </c>
      <c r="AF209" s="18">
        <v>366.49900000000002</v>
      </c>
      <c r="AG209" s="21"/>
      <c r="AH209" s="21"/>
    </row>
    <row r="210" spans="1:34">
      <c r="A210" s="16" t="s">
        <v>9874</v>
      </c>
      <c r="B210" s="16" t="s">
        <v>9875</v>
      </c>
      <c r="C210" s="16">
        <f>SEARCH(" _ ",B210)</f>
        <v>28</v>
      </c>
      <c r="D210" s="16" t="str">
        <f>LEFT(B210,14)</f>
        <v>LIT 225kV N0 1</v>
      </c>
      <c r="E210" s="16" t="str">
        <f>RIGHT(LEFT(D210,9),5)</f>
        <v>225kV</v>
      </c>
      <c r="F210" s="16" t="str">
        <f>RIGHT(D210,1)</f>
        <v>1</v>
      </c>
      <c r="G210" s="16" t="str">
        <f>LEFT(RIGHT(B210,LEN(B210)-15),C210-16)</f>
        <v>ILE-NAPOLEON</v>
      </c>
      <c r="H210" s="16" t="str">
        <f>RIGHT(B210,LEN(B210)-C210-2)</f>
        <v>LUTTERBACH</v>
      </c>
      <c r="I210" s="17">
        <f>MATCH(Lines[[#This Row],[début]],postes_1[ADR_SITE],0)</f>
        <v>2946</v>
      </c>
      <c r="J210" s="17">
        <f>MATCH(Lines[[#This Row],[fin]],postes_1[ADR_SITE],0)</f>
        <v>2871</v>
      </c>
      <c r="K210" s="17" t="str">
        <f>INDEX(postes_1[CODNAT],Lines[[#This Row],[rch_debut]])</f>
        <v>I.NAP</v>
      </c>
      <c r="L210" s="17" t="str">
        <f>INDEX(postes_1[CODNAT],Lines[[#This Row],[rch_fin]])</f>
        <v>LUTTE</v>
      </c>
      <c r="M210" s="17" t="s">
        <v>1073</v>
      </c>
      <c r="N210" s="17" t="s">
        <v>6185</v>
      </c>
      <c r="O210" s="17" t="str">
        <f>Lines[[#This Row],[codeNat_debut]]&amp;"_"&amp;Lines[[#This Row],[tension]]</f>
        <v>I.NAP_225kV</v>
      </c>
      <c r="P210" s="17" t="str">
        <f>Lines[[#This Row],[codeNat_fin]]&amp;"_"&amp;Lines[[#This Row],[tension]]</f>
        <v>LUTTE_225kV</v>
      </c>
      <c r="Q210" s="17">
        <f>COUNTIF(Lines[[code2_debut]:[code2_fin]],"="&amp;Lines[[#This Row],[code2_debut]])</f>
        <v>2</v>
      </c>
      <c r="R210" s="17">
        <f>COUNTIF(Lines[[code2_debut]:[code2_fin]],"="&amp;Lines[[#This Row],[code2_fin]])</f>
        <v>3</v>
      </c>
      <c r="S210" s="17">
        <f>INDEX(postes_1[x],MATCH(Lines[[#This Row],[codeNat_debut]],postes_1[CODNAT],0))</f>
        <v>1028015.11</v>
      </c>
      <c r="T210" s="17">
        <f>INDEX(postes_1[y],MATCH(Lines[[#This Row],[codeNat_debut]],postes_1[CODNAT],0))</f>
        <v>6750030.5899999999</v>
      </c>
      <c r="U210" s="17">
        <f>INDEX(postes_1[x],MATCH(Lines[[#This Row],[codeNat_fin]],postes_1[CODNAT],0))</f>
        <v>1018911.52</v>
      </c>
      <c r="V210" s="17">
        <f>INDEX(postes_1[y],MATCH(Lines[[#This Row],[codeNat_fin]],postes_1[CODNAT],0))</f>
        <v>6747798.2300000004</v>
      </c>
      <c r="W210" s="17">
        <f>SQRT((Lines[[#This Row],[x_debut]]-Lines[[#This Row],[x_fin]])^2+(Lines[[#This Row],[y_debut]]-Lines[[#This Row],[y_fin]])^2)</f>
        <v>9373.3015558924999</v>
      </c>
      <c r="X210" s="17">
        <v>18460</v>
      </c>
      <c r="Y210" s="18">
        <v>847</v>
      </c>
      <c r="Z210" s="18">
        <v>985</v>
      </c>
      <c r="AA210" s="18">
        <v>985</v>
      </c>
      <c r="AB210" s="18">
        <v>1116</v>
      </c>
      <c r="AC210" s="18">
        <v>1.107</v>
      </c>
      <c r="AD210" s="18">
        <v>7.4480000000000004</v>
      </c>
      <c r="AE210" s="18">
        <v>26.298999999999999</v>
      </c>
      <c r="AF210" s="18">
        <v>167.42599999999999</v>
      </c>
      <c r="AG210" s="21"/>
      <c r="AH210" s="21"/>
    </row>
    <row r="211" spans="1:34">
      <c r="A211" s="16" t="s">
        <v>9974</v>
      </c>
      <c r="B211" s="16" t="s">
        <v>9975</v>
      </c>
      <c r="C211" s="16">
        <f>SEARCH(" _ ",B211)</f>
        <v>26</v>
      </c>
      <c r="D211" s="16" t="str">
        <f>LEFT(B211,14)</f>
        <v>LIT 225kV NO 1</v>
      </c>
      <c r="E211" s="16" t="str">
        <f>RIGHT(LEFT(D211,9),5)</f>
        <v>225kV</v>
      </c>
      <c r="F211" s="16" t="str">
        <f>RIGHT(D211,1)</f>
        <v>1</v>
      </c>
      <c r="G211" s="16" t="str">
        <f>LEFT(RIGHT(B211,LEN(B211)-15),C211-16)</f>
        <v>LUTTERBACH</v>
      </c>
      <c r="H211" s="16" t="str">
        <f>RIGHT(B211,LEN(B211)-C211-2)</f>
        <v>SIERENTZ</v>
      </c>
      <c r="I211" s="17">
        <f>MATCH(Lines[[#This Row],[début]],postes_1[ADR_SITE],0)</f>
        <v>2871</v>
      </c>
      <c r="J211" s="17">
        <f>MATCH(Lines[[#This Row],[fin]],postes_1[ADR_SITE],0)</f>
        <v>3025</v>
      </c>
      <c r="K211" s="17" t="str">
        <f>INDEX(postes_1[CODNAT],Lines[[#This Row],[rch_debut]])</f>
        <v>LUTTE</v>
      </c>
      <c r="L211" s="17" t="str">
        <f>INDEX(postes_1[CODNAT],Lines[[#This Row],[rch_fin]])</f>
        <v>SIERE</v>
      </c>
      <c r="M211" s="17" t="s">
        <v>6185</v>
      </c>
      <c r="N211" s="17" t="s">
        <v>7564</v>
      </c>
      <c r="O211" s="17" t="str">
        <f>Lines[[#This Row],[codeNat_debut]]&amp;"_"&amp;Lines[[#This Row],[tension]]</f>
        <v>LUTTE_225kV</v>
      </c>
      <c r="P211" s="17" t="str">
        <f>Lines[[#This Row],[codeNat_fin]]&amp;"_"&amp;Lines[[#This Row],[tension]]</f>
        <v>SIERE_225kV</v>
      </c>
      <c r="Q211" s="17">
        <f>COUNTIF(Lines[[code2_debut]:[code2_fin]],"="&amp;Lines[[#This Row],[code2_debut]])</f>
        <v>3</v>
      </c>
      <c r="R211" s="17">
        <f>COUNTIF(Lines[[code2_debut]:[code2_fin]],"="&amp;Lines[[#This Row],[code2_fin]])</f>
        <v>4</v>
      </c>
      <c r="S211" s="17">
        <f>INDEX(postes_1[x],MATCH(Lines[[#This Row],[codeNat_debut]],postes_1[CODNAT],0))</f>
        <v>1018911.52</v>
      </c>
      <c r="T211" s="17">
        <f>INDEX(postes_1[y],MATCH(Lines[[#This Row],[codeNat_debut]],postes_1[CODNAT],0))</f>
        <v>6747798.2300000004</v>
      </c>
      <c r="U211" s="17">
        <f>INDEX(postes_1[x],MATCH(Lines[[#This Row],[codeNat_fin]],postes_1[CODNAT],0))</f>
        <v>1035577.23</v>
      </c>
      <c r="V211" s="17">
        <f>INDEX(postes_1[y],MATCH(Lines[[#This Row],[codeNat_fin]],postes_1[CODNAT],0))</f>
        <v>6736880.9900000002</v>
      </c>
      <c r="W211" s="17">
        <f>SQRT((Lines[[#This Row],[x_debut]]-Lines[[#This Row],[x_fin]])^2+(Lines[[#This Row],[y_debut]]-Lines[[#This Row],[y_fin]])^2)</f>
        <v>19923.152838386392</v>
      </c>
      <c r="X211" s="17">
        <v>22900</v>
      </c>
      <c r="Y211" s="18">
        <v>847</v>
      </c>
      <c r="Z211" s="18">
        <v>985</v>
      </c>
      <c r="AA211" s="18">
        <v>985</v>
      </c>
      <c r="AB211" s="18">
        <v>1116</v>
      </c>
      <c r="AC211" s="18">
        <v>1.375</v>
      </c>
      <c r="AD211" s="18">
        <v>9.2140000000000004</v>
      </c>
      <c r="AE211" s="18">
        <v>33.012999999999998</v>
      </c>
      <c r="AF211" s="18">
        <v>210.16499999999999</v>
      </c>
      <c r="AG211" s="21"/>
      <c r="AH211" s="21"/>
    </row>
    <row r="212" spans="1:34">
      <c r="A212" s="16" t="s">
        <v>9976</v>
      </c>
      <c r="B212" s="16" t="s">
        <v>9977</v>
      </c>
      <c r="C212" s="16">
        <f>SEARCH(" _ ",B212)</f>
        <v>26</v>
      </c>
      <c r="D212" s="16" t="str">
        <f>LEFT(B212,14)</f>
        <v>LIT 225kV NO 2</v>
      </c>
      <c r="E212" s="16" t="str">
        <f>RIGHT(LEFT(D212,9),5)</f>
        <v>225kV</v>
      </c>
      <c r="F212" s="16" t="str">
        <f>RIGHT(D212,1)</f>
        <v>2</v>
      </c>
      <c r="G212" s="16" t="str">
        <f>LEFT(RIGHT(B212,LEN(B212)-15),C212-16)</f>
        <v>LUTTERBACH</v>
      </c>
      <c r="H212" s="16" t="str">
        <f>RIGHT(B212,LEN(B212)-C212-2)</f>
        <v>SIERENTZ</v>
      </c>
      <c r="I212" s="17">
        <f>MATCH(Lines[[#This Row],[début]],postes_1[ADR_SITE],0)</f>
        <v>2871</v>
      </c>
      <c r="J212" s="17">
        <f>MATCH(Lines[[#This Row],[fin]],postes_1[ADR_SITE],0)</f>
        <v>3025</v>
      </c>
      <c r="K212" s="17" t="str">
        <f>INDEX(postes_1[CODNAT],Lines[[#This Row],[rch_debut]])</f>
        <v>LUTTE</v>
      </c>
      <c r="L212" s="17" t="str">
        <f>INDEX(postes_1[CODNAT],Lines[[#This Row],[rch_fin]])</f>
        <v>SIERE</v>
      </c>
      <c r="M212" s="17" t="s">
        <v>6185</v>
      </c>
      <c r="N212" s="17" t="s">
        <v>7564</v>
      </c>
      <c r="O212" s="17" t="str">
        <f>Lines[[#This Row],[codeNat_debut]]&amp;"_"&amp;Lines[[#This Row],[tension]]</f>
        <v>LUTTE_225kV</v>
      </c>
      <c r="P212" s="17" t="str">
        <f>Lines[[#This Row],[codeNat_fin]]&amp;"_"&amp;Lines[[#This Row],[tension]]</f>
        <v>SIERE_225kV</v>
      </c>
      <c r="Q212" s="17">
        <f>COUNTIF(Lines[[code2_debut]:[code2_fin]],"="&amp;Lines[[#This Row],[code2_debut]])</f>
        <v>3</v>
      </c>
      <c r="R212" s="17">
        <f>COUNTIF(Lines[[code2_debut]:[code2_fin]],"="&amp;Lines[[#This Row],[code2_fin]])</f>
        <v>4</v>
      </c>
      <c r="S212" s="17">
        <f>INDEX(postes_1[x],MATCH(Lines[[#This Row],[codeNat_debut]],postes_1[CODNAT],0))</f>
        <v>1018911.52</v>
      </c>
      <c r="T212" s="17">
        <f>INDEX(postes_1[y],MATCH(Lines[[#This Row],[codeNat_debut]],postes_1[CODNAT],0))</f>
        <v>6747798.2300000004</v>
      </c>
      <c r="U212" s="17">
        <f>INDEX(postes_1[x],MATCH(Lines[[#This Row],[codeNat_fin]],postes_1[CODNAT],0))</f>
        <v>1035577.23</v>
      </c>
      <c r="V212" s="17">
        <f>INDEX(postes_1[y],MATCH(Lines[[#This Row],[codeNat_fin]],postes_1[CODNAT],0))</f>
        <v>6736880.9900000002</v>
      </c>
      <c r="W212" s="17">
        <f>SQRT((Lines[[#This Row],[x_debut]]-Lines[[#This Row],[x_fin]])^2+(Lines[[#This Row],[y_debut]]-Lines[[#This Row],[y_fin]])^2)</f>
        <v>19923.152838386392</v>
      </c>
      <c r="X212" s="17">
        <v>22900</v>
      </c>
      <c r="Y212" s="18">
        <v>847</v>
      </c>
      <c r="Z212" s="18">
        <v>985</v>
      </c>
      <c r="AA212" s="18">
        <v>985</v>
      </c>
      <c r="AB212" s="18">
        <v>1116</v>
      </c>
      <c r="AC212" s="18">
        <v>1.375</v>
      </c>
      <c r="AD212" s="18">
        <v>9.2080000000000002</v>
      </c>
      <c r="AE212" s="18">
        <v>33.014000000000003</v>
      </c>
      <c r="AF212" s="18">
        <v>210.17099999999999</v>
      </c>
      <c r="AG212" s="21"/>
      <c r="AH212" s="21"/>
    </row>
    <row r="213" spans="1:34">
      <c r="A213" s="16" t="s">
        <v>9414</v>
      </c>
      <c r="B213" s="16" t="s">
        <v>9415</v>
      </c>
      <c r="C213" s="16">
        <f>SEARCH(" _ ",B213)</f>
        <v>25</v>
      </c>
      <c r="D213" s="16" t="str">
        <f>LEFT(B213,14)</f>
        <v>LIT 225kV NO 1</v>
      </c>
      <c r="E213" s="16" t="str">
        <f>RIGHT(LEFT(D213,9),5)</f>
        <v>225kV</v>
      </c>
      <c r="F213" s="16" t="str">
        <f>RIGHT(D213,1)</f>
        <v>1</v>
      </c>
      <c r="G213" s="16" t="str">
        <f>LEFT(RIGHT(B213,LEN(B213)-15),C213-16)</f>
        <v>CONFLUENT</v>
      </c>
      <c r="H213" s="16" t="str">
        <f>RIGHT(B213,LEN(B213)-C213-2)</f>
        <v>PARISET</v>
      </c>
      <c r="I213" s="17">
        <f>MATCH(Lines[[#This Row],[début]],postes_1[ADR_SITE],0)</f>
        <v>2982</v>
      </c>
      <c r="J213" s="17">
        <f>MATCH(Lines[[#This Row],[fin]],postes_1[ADR_SITE],0)</f>
        <v>2989</v>
      </c>
      <c r="K213" s="17" t="str">
        <f>INDEX(postes_1[CODNAT],Lines[[#This Row],[rch_debut]])</f>
        <v>CONF5</v>
      </c>
      <c r="L213" s="17" t="str">
        <f>INDEX(postes_1[CODNAT],Lines[[#This Row],[rch_fin]])</f>
        <v>PARIS</v>
      </c>
      <c r="M213" s="17" t="s">
        <v>2706</v>
      </c>
      <c r="N213" s="17" t="s">
        <v>3960</v>
      </c>
      <c r="O213" s="17" t="str">
        <f>Lines[[#This Row],[codeNat_debut]]&amp;"_"&amp;Lines[[#This Row],[tension]]</f>
        <v>CONF5_225kV</v>
      </c>
      <c r="P213" s="17" t="str">
        <f>Lines[[#This Row],[codeNat_fin]]&amp;"_"&amp;Lines[[#This Row],[tension]]</f>
        <v>PARIS_225kV</v>
      </c>
      <c r="Q213" s="17">
        <f>COUNTIF(Lines[[code2_debut]:[code2_fin]],"="&amp;Lines[[#This Row],[code2_debut]])</f>
        <v>2</v>
      </c>
      <c r="R213" s="17">
        <f>COUNTIF(Lines[[code2_debut]:[code2_fin]],"="&amp;Lines[[#This Row],[code2_fin]])</f>
        <v>2</v>
      </c>
      <c r="S213" s="17">
        <f>INDEX(postes_1[x],MATCH(Lines[[#This Row],[codeNat_debut]],postes_1[CODNAT],0))</f>
        <v>912248.10000000102</v>
      </c>
      <c r="T213" s="17">
        <f>INDEX(postes_1[y],MATCH(Lines[[#This Row],[codeNat_debut]],postes_1[CODNAT],0))</f>
        <v>6458952.2599999998</v>
      </c>
      <c r="U213" s="17">
        <f>INDEX(postes_1[x],MATCH(Lines[[#This Row],[codeNat_fin]],postes_1[CODNAT],0))</f>
        <v>912033.56000000203</v>
      </c>
      <c r="V213" s="17">
        <f>INDEX(postes_1[y],MATCH(Lines[[#This Row],[codeNat_fin]],postes_1[CODNAT],0))</f>
        <v>6457101.0499999998</v>
      </c>
      <c r="W213" s="17">
        <f>SQRT((Lines[[#This Row],[x_debut]]-Lines[[#This Row],[x_fin]])^2+(Lines[[#This Row],[y_debut]]-Lines[[#This Row],[y_fin]])^2)</f>
        <v>1863.6002456802339</v>
      </c>
      <c r="X213" s="17">
        <v>2045</v>
      </c>
      <c r="Y213" s="18">
        <v>850</v>
      </c>
      <c r="Z213" s="18">
        <v>850</v>
      </c>
      <c r="AA213" s="18">
        <v>1078</v>
      </c>
      <c r="AB213" s="18">
        <v>1078</v>
      </c>
      <c r="AC213" s="18">
        <v>0.12</v>
      </c>
      <c r="AD213" s="18">
        <v>0.78</v>
      </c>
      <c r="AE213" s="18">
        <v>9</v>
      </c>
      <c r="AF213" s="19" t="s">
        <v>8819</v>
      </c>
      <c r="AG213" s="21"/>
      <c r="AH213" s="21"/>
    </row>
    <row r="214" spans="1:34">
      <c r="A214" s="16" t="s">
        <v>9700</v>
      </c>
      <c r="B214" s="16" t="s">
        <v>9701</v>
      </c>
      <c r="C214" s="16">
        <f>SEARCH(" _ ",B214)</f>
        <v>24</v>
      </c>
      <c r="D214" s="16" t="str">
        <f>LEFT(B214,14)</f>
        <v>LIT 225kV NO 1</v>
      </c>
      <c r="E214" s="16" t="str">
        <f>RIGHT(LEFT(D214,9),5)</f>
        <v>225kV</v>
      </c>
      <c r="F214" s="16" t="str">
        <f>RIGHT(D214,1)</f>
        <v>1</v>
      </c>
      <c r="G214" s="16" t="str">
        <f>LEFT(RIGHT(B214,LEN(B214)-15),C214-16)</f>
        <v>FLEYRIAT</v>
      </c>
      <c r="H214" s="16" t="str">
        <f>RIGHT(B214,LEN(B214)-C214-2)</f>
        <v>VOUGLANS</v>
      </c>
      <c r="I214" s="17">
        <f>MATCH(Lines[[#This Row],[début]],postes_1[ADR_SITE],0)</f>
        <v>1915</v>
      </c>
      <c r="J214" s="17">
        <f>MATCH(Lines[[#This Row],[fin]],postes_1[ADR_SITE],0)</f>
        <v>2132</v>
      </c>
      <c r="K214" s="17" t="str">
        <f>INDEX(postes_1[CODNAT],Lines[[#This Row],[rch_debut]])</f>
        <v>FLEYR</v>
      </c>
      <c r="L214" s="17" t="str">
        <f>INDEX(postes_1[CODNAT],Lines[[#This Row],[rch_fin]])</f>
        <v>VOUGL</v>
      </c>
      <c r="M214" s="17" t="s">
        <v>882</v>
      </c>
      <c r="N214" s="17" t="s">
        <v>3148</v>
      </c>
      <c r="O214" s="17" t="str">
        <f>Lines[[#This Row],[codeNat_debut]]&amp;"_"&amp;Lines[[#This Row],[tension]]</f>
        <v>FLEYR_225kV</v>
      </c>
      <c r="P214" s="17" t="str">
        <f>Lines[[#This Row],[codeNat_fin]]&amp;"_"&amp;Lines[[#This Row],[tension]]</f>
        <v>VOUGL_225kV</v>
      </c>
      <c r="Q214" s="17">
        <f>COUNTIF(Lines[[code2_debut]:[code2_fin]],"="&amp;Lines[[#This Row],[code2_debut]])</f>
        <v>2</v>
      </c>
      <c r="R214" s="17">
        <f>COUNTIF(Lines[[code2_debut]:[code2_fin]],"="&amp;Lines[[#This Row],[code2_fin]])</f>
        <v>3</v>
      </c>
      <c r="S214" s="17">
        <f>INDEX(postes_1[x],MATCH(Lines[[#This Row],[codeNat_debut]],postes_1[CODNAT],0))</f>
        <v>870254.36999999697</v>
      </c>
      <c r="T214" s="17">
        <f>INDEX(postes_1[y],MATCH(Lines[[#This Row],[codeNat_debut]],postes_1[CODNAT],0))</f>
        <v>6572689.04</v>
      </c>
      <c r="U214" s="17">
        <f>INDEX(postes_1[x],MATCH(Lines[[#This Row],[codeNat_fin]],postes_1[CODNAT],0))</f>
        <v>903986.59000000404</v>
      </c>
      <c r="V214" s="17">
        <f>INDEX(postes_1[y],MATCH(Lines[[#This Row],[codeNat_fin]],postes_1[CODNAT],0))</f>
        <v>6591629.4199999999</v>
      </c>
      <c r="W214" s="17">
        <f>SQRT((Lines[[#This Row],[x_debut]]-Lines[[#This Row],[x_fin]])^2+(Lines[[#This Row],[y_debut]]-Lines[[#This Row],[y_fin]])^2)</f>
        <v>38685.923288365149</v>
      </c>
      <c r="X214" s="17">
        <v>42068</v>
      </c>
      <c r="Y214" s="18">
        <v>850</v>
      </c>
      <c r="Z214" s="18">
        <v>959</v>
      </c>
      <c r="AA214" s="18">
        <v>959</v>
      </c>
      <c r="AB214" s="18">
        <v>1050</v>
      </c>
      <c r="AC214" s="18">
        <v>2.82</v>
      </c>
      <c r="AD214" s="18">
        <v>17.02</v>
      </c>
      <c r="AE214" s="18">
        <v>62</v>
      </c>
      <c r="AF214" s="19" t="s">
        <v>8819</v>
      </c>
      <c r="AG214" s="21"/>
      <c r="AH214" s="21"/>
    </row>
    <row r="215" spans="1:34">
      <c r="A215" s="16" t="s">
        <v>9787</v>
      </c>
      <c r="B215" s="16" t="s">
        <v>9788</v>
      </c>
      <c r="C215" s="16">
        <f>SEARCH(" _ ",B215)</f>
        <v>31</v>
      </c>
      <c r="D215" s="16" t="str">
        <f>LEFT(B215,14)</f>
        <v>LIT 225kV NO 1</v>
      </c>
      <c r="E215" s="16" t="str">
        <f>RIGHT(LEFT(D215,9),5)</f>
        <v>225kV</v>
      </c>
      <c r="F215" s="16" t="str">
        <f>RIGHT(D215,1)</f>
        <v>1</v>
      </c>
      <c r="G215" s="16" t="str">
        <f>LEFT(RIGHT(B215,LEN(B215)-15),C215-16)</f>
        <v>GENISSIAT-POSTE</v>
      </c>
      <c r="H215" s="16" t="str">
        <f>RIGHT(B215,LEN(B215)-C215-2)</f>
        <v>VOUGLANS</v>
      </c>
      <c r="I215" s="17">
        <f>MATCH(Lines[[#This Row],[début]],postes_1[ADR_SITE],0)</f>
        <v>2496</v>
      </c>
      <c r="J215" s="17">
        <f>MATCH(Lines[[#This Row],[fin]],postes_1[ADR_SITE],0)</f>
        <v>2132</v>
      </c>
      <c r="K215" s="17" t="str">
        <f>INDEX(postes_1[CODNAT],Lines[[#This Row],[rch_debut]])</f>
        <v>GEN.P</v>
      </c>
      <c r="L215" s="17" t="str">
        <f>INDEX(postes_1[CODNAT],Lines[[#This Row],[rch_fin]])</f>
        <v>VOUGL</v>
      </c>
      <c r="M215" s="17" t="s">
        <v>7838</v>
      </c>
      <c r="N215" s="17" t="s">
        <v>3148</v>
      </c>
      <c r="O215" s="17" t="str">
        <f>Lines[[#This Row],[codeNat_debut]]&amp;"_"&amp;Lines[[#This Row],[tension]]</f>
        <v>GEN.P_225kV</v>
      </c>
      <c r="P215" s="17" t="str">
        <f>Lines[[#This Row],[codeNat_fin]]&amp;"_"&amp;Lines[[#This Row],[tension]]</f>
        <v>VOUGL_225kV</v>
      </c>
      <c r="Q215" s="17">
        <f>COUNTIF(Lines[[code2_debut]:[code2_fin]],"="&amp;Lines[[#This Row],[code2_debut]])</f>
        <v>8</v>
      </c>
      <c r="R215" s="17">
        <f>COUNTIF(Lines[[code2_debut]:[code2_fin]],"="&amp;Lines[[#This Row],[code2_fin]])</f>
        <v>3</v>
      </c>
      <c r="S215" s="17">
        <f>INDEX(postes_1[x],MATCH(Lines[[#This Row],[codeNat_debut]],postes_1[CODNAT],0))</f>
        <v>916717.14999999898</v>
      </c>
      <c r="T215" s="17">
        <f>INDEX(postes_1[y],MATCH(Lines[[#This Row],[codeNat_debut]],postes_1[CODNAT],0))</f>
        <v>6554356.2699999996</v>
      </c>
      <c r="U215" s="17">
        <f>INDEX(postes_1[x],MATCH(Lines[[#This Row],[codeNat_fin]],postes_1[CODNAT],0))</f>
        <v>903986.59000000404</v>
      </c>
      <c r="V215" s="17">
        <f>INDEX(postes_1[y],MATCH(Lines[[#This Row],[codeNat_fin]],postes_1[CODNAT],0))</f>
        <v>6591629.4199999999</v>
      </c>
      <c r="W215" s="17">
        <f>SQRT((Lines[[#This Row],[x_debut]]-Lines[[#This Row],[x_fin]])^2+(Lines[[#This Row],[y_debut]]-Lines[[#This Row],[y_fin]])^2)</f>
        <v>39387.242462959992</v>
      </c>
      <c r="X215" s="17">
        <v>40005</v>
      </c>
      <c r="Y215" s="18">
        <v>853</v>
      </c>
      <c r="Z215" s="18">
        <v>991</v>
      </c>
      <c r="AA215" s="18">
        <v>991</v>
      </c>
      <c r="AB215" s="18">
        <v>1118</v>
      </c>
      <c r="AC215" s="18">
        <v>2.5579999999999998</v>
      </c>
      <c r="AD215" s="18">
        <v>15.756</v>
      </c>
      <c r="AE215" s="18">
        <v>58.140999999999998</v>
      </c>
      <c r="AF215" s="18">
        <v>370.14</v>
      </c>
      <c r="AG215" s="21"/>
      <c r="AH215" s="21"/>
    </row>
    <row r="216" spans="1:34">
      <c r="A216" s="16" t="s">
        <v>9007</v>
      </c>
      <c r="B216" s="16" t="s">
        <v>9008</v>
      </c>
      <c r="C216" s="16">
        <f>SEARCH(" _ ",B216)</f>
        <v>25</v>
      </c>
      <c r="D216" s="16" t="str">
        <f>LEFT(B216,14)</f>
        <v>LIT 225kV NO 1</v>
      </c>
      <c r="E216" s="16" t="str">
        <f>RIGHT(LEFT(D216,9),5)</f>
        <v>225kV</v>
      </c>
      <c r="F216" s="16" t="str">
        <f>RIGHT(D216,1)</f>
        <v>1</v>
      </c>
      <c r="G216" s="16" t="str">
        <f>LEFT(RIGHT(B216,LEN(B216)-15),C216-16)</f>
        <v>BASTILLAC</v>
      </c>
      <c r="H216" s="16" t="str">
        <f>RIGHT(B216,LEN(B216)-C216-2)</f>
        <v>LANNEMEZAN</v>
      </c>
      <c r="I216" s="17">
        <f>MATCH(Lines[[#This Row],[début]],postes_1[ADR_SITE],0)</f>
        <v>3745</v>
      </c>
      <c r="J216" s="17">
        <f>MATCH(Lines[[#This Row],[fin]],postes_1[ADR_SITE],0)</f>
        <v>3774</v>
      </c>
      <c r="K216" s="17" t="str">
        <f>INDEX(postes_1[CODNAT],Lines[[#This Row],[rch_debut]])</f>
        <v>BASTI</v>
      </c>
      <c r="L216" s="17" t="str">
        <f>INDEX(postes_1[CODNAT],Lines[[#This Row],[rch_fin]])</f>
        <v>LANN7</v>
      </c>
      <c r="M216" s="17" t="s">
        <v>4617</v>
      </c>
      <c r="N216" s="17" t="s">
        <v>2301</v>
      </c>
      <c r="O216" s="17" t="str">
        <f>Lines[[#This Row],[codeNat_debut]]&amp;"_"&amp;Lines[[#This Row],[tension]]</f>
        <v>BASTI_225kV</v>
      </c>
      <c r="P216" s="17" t="str">
        <f>Lines[[#This Row],[codeNat_fin]]&amp;"_"&amp;Lines[[#This Row],[tension]]</f>
        <v>LANNE_225kV</v>
      </c>
      <c r="Q216" s="17">
        <f>COUNTIF(Lines[[code2_debut]:[code2_fin]],"="&amp;Lines[[#This Row],[code2_debut]])</f>
        <v>1</v>
      </c>
      <c r="R216" s="17">
        <f>COUNTIF(Lines[[code2_debut]:[code2_fin]],"="&amp;Lines[[#This Row],[code2_fin]])</f>
        <v>5</v>
      </c>
      <c r="S216" s="17">
        <f>INDEX(postes_1[x],MATCH(Lines[[#This Row],[codeNat_debut]],postes_1[CODNAT],0))</f>
        <v>459364.359999999</v>
      </c>
      <c r="T216" s="17">
        <f>INDEX(postes_1[y],MATCH(Lines[[#This Row],[codeNat_debut]],postes_1[CODNAT],0))</f>
        <v>6240724.0300000003</v>
      </c>
      <c r="U216" s="17">
        <f>INDEX(postes_1[x],MATCH(Lines[[#This Row],[codeNat_fin]],postes_1[CODNAT],0))</f>
        <v>487277.93999999802</v>
      </c>
      <c r="V216" s="17">
        <f>INDEX(postes_1[y],MATCH(Lines[[#This Row],[codeNat_fin]],postes_1[CODNAT],0))</f>
        <v>6227113.7699999996</v>
      </c>
      <c r="W216" s="17">
        <f>SQRT((Lines[[#This Row],[x_debut]]-Lines[[#This Row],[x_fin]])^2+(Lines[[#This Row],[y_debut]]-Lines[[#This Row],[y_fin]])^2)</f>
        <v>31054.905018112113</v>
      </c>
      <c r="X216" s="17">
        <v>51558</v>
      </c>
      <c r="Y216" s="18">
        <v>855</v>
      </c>
      <c r="Z216" s="18">
        <v>940</v>
      </c>
      <c r="AA216" s="19" t="s">
        <v>8819</v>
      </c>
      <c r="AB216" s="18">
        <v>1025</v>
      </c>
      <c r="AC216" s="18">
        <v>3.1659999999999999</v>
      </c>
      <c r="AD216" s="18">
        <v>20.675000000000001</v>
      </c>
      <c r="AE216" s="18">
        <v>74.064999999999998</v>
      </c>
      <c r="AF216" s="18">
        <v>471.51400000000001</v>
      </c>
      <c r="AG216" s="21"/>
      <c r="AH216" s="21"/>
    </row>
    <row r="217" spans="1:34">
      <c r="A217" s="16" t="s">
        <v>10232</v>
      </c>
      <c r="B217" s="16" t="s">
        <v>10455</v>
      </c>
      <c r="C217" s="16">
        <f>SEARCH(" _ ",B217)</f>
        <v>32</v>
      </c>
      <c r="D217" s="16" t="str">
        <f>LEFT(B217,14)</f>
        <v>LIT 225kV NO 1</v>
      </c>
      <c r="E217" s="16" t="str">
        <f>RIGHT(LEFT(D217,9),5)</f>
        <v>225kV</v>
      </c>
      <c r="F217" s="16" t="str">
        <f>RIGHT(D217,1)</f>
        <v>1</v>
      </c>
      <c r="G217" s="16" t="str">
        <f>LEFT(RIGHT(B217,LEN(B217)-15),C217-16)</f>
        <v>QUATRE-SEIGNEURS</v>
      </c>
      <c r="H217" s="16" t="str">
        <f>RIGHT(B217,LEN(B217)-C217-2)</f>
        <v>TAMAREAU</v>
      </c>
      <c r="I217" s="17">
        <f>MATCH(Lines[[#This Row],[début]],postes_1[ADR_SITE],0)</f>
        <v>3577</v>
      </c>
      <c r="J217" s="17">
        <f>MATCH(Lines[[#This Row],[fin]],postes_1[ADR_SITE],0)</f>
        <v>3565</v>
      </c>
      <c r="K217" s="17" t="str">
        <f>INDEX(postes_1[CODNAT],Lines[[#This Row],[rch_debut]])</f>
        <v>Q.SEI</v>
      </c>
      <c r="L217" s="17" t="str">
        <f>INDEX(postes_1[CODNAT],Lines[[#This Row],[rch_fin]])</f>
        <v>TAMAR</v>
      </c>
      <c r="M217" s="17" t="s">
        <v>5913</v>
      </c>
      <c r="N217" s="17" t="s">
        <v>6572</v>
      </c>
      <c r="O217" s="17" t="str">
        <f>Lines[[#This Row],[codeNat_debut]]&amp;"_"&amp;Lines[[#This Row],[tension]]</f>
        <v>Q.SEI_225kV</v>
      </c>
      <c r="P217" s="17" t="str">
        <f>Lines[[#This Row],[codeNat_fin]]&amp;"_"&amp;Lines[[#This Row],[tension]]</f>
        <v>TAMAR_225kV</v>
      </c>
      <c r="Q217" s="17">
        <f>COUNTIF(Lines[[code2_debut]:[code2_fin]],"="&amp;Lines[[#This Row],[code2_debut]])</f>
        <v>1</v>
      </c>
      <c r="R217" s="17">
        <f>COUNTIF(Lines[[code2_debut]:[code2_fin]],"="&amp;Lines[[#This Row],[code2_fin]])</f>
        <v>6</v>
      </c>
      <c r="S217" s="17">
        <f>INDEX(postes_1[x],MATCH(Lines[[#This Row],[codeNat_debut]],postes_1[CODNAT],0))</f>
        <v>767943.38000000303</v>
      </c>
      <c r="T217" s="17">
        <f>INDEX(postes_1[y],MATCH(Lines[[#This Row],[codeNat_debut]],postes_1[CODNAT],0))</f>
        <v>6283518.1500000004</v>
      </c>
      <c r="U217" s="17">
        <f>INDEX(postes_1[x],MATCH(Lines[[#This Row],[codeNat_fin]],postes_1[CODNAT],0))</f>
        <v>757826.07999999798</v>
      </c>
      <c r="V217" s="17">
        <f>INDEX(postes_1[y],MATCH(Lines[[#This Row],[codeNat_fin]],postes_1[CODNAT],0))</f>
        <v>6281826.6100000003</v>
      </c>
      <c r="W217" s="17">
        <f>SQRT((Lines[[#This Row],[x_debut]]-Lines[[#This Row],[x_fin]])^2+(Lines[[#This Row],[y_debut]]-Lines[[#This Row],[y_fin]])^2)</f>
        <v>10257.732052539799</v>
      </c>
      <c r="X217" s="17">
        <v>11660</v>
      </c>
      <c r="Y217" s="18">
        <v>855</v>
      </c>
      <c r="Z217" s="18">
        <v>855</v>
      </c>
      <c r="AA217" s="18">
        <v>1040</v>
      </c>
      <c r="AB217" s="18">
        <v>1040</v>
      </c>
      <c r="AC217" s="18">
        <v>0.68400000000000005</v>
      </c>
      <c r="AD217" s="18">
        <v>4.5490000000000004</v>
      </c>
      <c r="AE217" s="18">
        <v>29.943000000000001</v>
      </c>
      <c r="AF217" s="18">
        <v>190.626</v>
      </c>
      <c r="AG217" s="21"/>
      <c r="AH217" s="21"/>
    </row>
    <row r="218" spans="1:34">
      <c r="A218" s="16" t="s">
        <v>9072</v>
      </c>
      <c r="B218" s="16" t="s">
        <v>9073</v>
      </c>
      <c r="C218" s="16">
        <f>SEARCH(" _ ",B218)</f>
        <v>27</v>
      </c>
      <c r="D218" s="16" t="str">
        <f>LEFT(B218,14)</f>
        <v>LIT 225kV N0 1</v>
      </c>
      <c r="E218" s="16" t="str">
        <f>RIGHT(LEFT(D218,9),5)</f>
        <v>225kV</v>
      </c>
      <c r="F218" s="16" t="str">
        <f>RIGHT(D218,1)</f>
        <v>1</v>
      </c>
      <c r="G218" s="16" t="str">
        <f>LEFT(RIGHT(B218,LEN(B218)-15),C218-16)</f>
        <v>BOISSE (LA)</v>
      </c>
      <c r="H218" s="16" t="str">
        <f>RIGHT(B218,LEN(B218)-C218-2)</f>
        <v>CUSSET-POSTE</v>
      </c>
      <c r="I218" s="17">
        <f>MATCH(Lines[[#This Row],[début]],postes_1[ADR_SITE],0)</f>
        <v>2103</v>
      </c>
      <c r="J218" s="17">
        <f>MATCH(Lines[[#This Row],[fin]],postes_1[ADR_SITE],0)</f>
        <v>2102</v>
      </c>
      <c r="K218" s="17" t="str">
        <f>INDEX(postes_1[CODNAT],Lines[[#This Row],[rch_debut]])</f>
        <v>BOISS</v>
      </c>
      <c r="L218" s="17" t="str">
        <f>INDEX(postes_1[CODNAT],Lines[[#This Row],[rch_fin]])</f>
        <v>CUS.P</v>
      </c>
      <c r="M218" s="17" t="s">
        <v>4530</v>
      </c>
      <c r="N218" s="17" t="s">
        <v>1971</v>
      </c>
      <c r="O218" s="17" t="str">
        <f>Lines[[#This Row],[codeNat_debut]]&amp;"_"&amp;Lines[[#This Row],[tension]]</f>
        <v>BOISS_225kV</v>
      </c>
      <c r="P218" s="17" t="str">
        <f>Lines[[#This Row],[codeNat_fin]]&amp;"_"&amp;Lines[[#This Row],[tension]]</f>
        <v>CUS.P_225kV</v>
      </c>
      <c r="Q218" s="17">
        <f>COUNTIF(Lines[[code2_debut]:[code2_fin]],"="&amp;Lines[[#This Row],[code2_debut]])</f>
        <v>6</v>
      </c>
      <c r="R218" s="17">
        <f>COUNTIF(Lines[[code2_debut]:[code2_fin]],"="&amp;Lines[[#This Row],[code2_fin]])</f>
        <v>2</v>
      </c>
      <c r="S218" s="17">
        <f>INDEX(postes_1[x],MATCH(Lines[[#This Row],[codeNat_debut]],postes_1[CODNAT],0))</f>
        <v>856818.32999999798</v>
      </c>
      <c r="T218" s="17">
        <f>INDEX(postes_1[y],MATCH(Lines[[#This Row],[codeNat_debut]],postes_1[CODNAT],0))</f>
        <v>6528478.6299999999</v>
      </c>
      <c r="U218" s="17">
        <f>INDEX(postes_1[x],MATCH(Lines[[#This Row],[codeNat_fin]],postes_1[CODNAT],0))</f>
        <v>848929.47999999695</v>
      </c>
      <c r="V218" s="17">
        <f>INDEX(postes_1[y],MATCH(Lines[[#This Row],[codeNat_fin]],postes_1[CODNAT],0))</f>
        <v>6520162.0499999998</v>
      </c>
      <c r="W218" s="17">
        <f>SQRT((Lines[[#This Row],[x_debut]]-Lines[[#This Row],[x_fin]])^2+(Lines[[#This Row],[y_debut]]-Lines[[#This Row],[y_fin]])^2)</f>
        <v>11462.960229317618</v>
      </c>
      <c r="X218" s="17">
        <v>12613</v>
      </c>
      <c r="Y218" s="18">
        <v>857</v>
      </c>
      <c r="Z218" s="18">
        <v>857</v>
      </c>
      <c r="AA218" s="18">
        <v>1024</v>
      </c>
      <c r="AB218" s="18">
        <v>1024</v>
      </c>
      <c r="AC218" s="18">
        <v>0.66</v>
      </c>
      <c r="AD218" s="18">
        <v>4.9800000000000004</v>
      </c>
      <c r="AE218" s="18">
        <v>37</v>
      </c>
      <c r="AF218" s="19" t="s">
        <v>8819</v>
      </c>
      <c r="AG218" s="21"/>
      <c r="AH218" s="21"/>
    </row>
    <row r="219" spans="1:34">
      <c r="A219" s="16" t="s">
        <v>9077</v>
      </c>
      <c r="B219" s="16" t="s">
        <v>9078</v>
      </c>
      <c r="C219" s="16">
        <f>SEARCH(" _ ",B219)</f>
        <v>27</v>
      </c>
      <c r="D219" s="16" t="str">
        <f>LEFT(B219,14)</f>
        <v>LIT 225kV N0 2</v>
      </c>
      <c r="E219" s="16" t="str">
        <f>RIGHT(LEFT(D219,9),5)</f>
        <v>225kV</v>
      </c>
      <c r="F219" s="16" t="str">
        <f>RIGHT(D219,1)</f>
        <v>2</v>
      </c>
      <c r="G219" s="16" t="str">
        <f>LEFT(RIGHT(B219,LEN(B219)-15),C219-16)</f>
        <v>BOISSE (LA)</v>
      </c>
      <c r="H219" s="16" t="str">
        <f>RIGHT(B219,LEN(B219)-C219-2)</f>
        <v>CUSSET-POSTE</v>
      </c>
      <c r="I219" s="17">
        <f>MATCH(Lines[[#This Row],[début]],postes_1[ADR_SITE],0)</f>
        <v>2103</v>
      </c>
      <c r="J219" s="17">
        <f>MATCH(Lines[[#This Row],[fin]],postes_1[ADR_SITE],0)</f>
        <v>2102</v>
      </c>
      <c r="K219" s="17" t="str">
        <f>INDEX(postes_1[CODNAT],Lines[[#This Row],[rch_debut]])</f>
        <v>BOISS</v>
      </c>
      <c r="L219" s="17" t="str">
        <f>INDEX(postes_1[CODNAT],Lines[[#This Row],[rch_fin]])</f>
        <v>CUS.P</v>
      </c>
      <c r="M219" s="17" t="s">
        <v>4530</v>
      </c>
      <c r="N219" s="17" t="s">
        <v>1971</v>
      </c>
      <c r="O219" s="17" t="str">
        <f>Lines[[#This Row],[codeNat_debut]]&amp;"_"&amp;Lines[[#This Row],[tension]]</f>
        <v>BOISS_225kV</v>
      </c>
      <c r="P219" s="17" t="str">
        <f>Lines[[#This Row],[codeNat_fin]]&amp;"_"&amp;Lines[[#This Row],[tension]]</f>
        <v>CUS.P_225kV</v>
      </c>
      <c r="Q219" s="17">
        <f>COUNTIF(Lines[[code2_debut]:[code2_fin]],"="&amp;Lines[[#This Row],[code2_debut]])</f>
        <v>6</v>
      </c>
      <c r="R219" s="17">
        <f>COUNTIF(Lines[[code2_debut]:[code2_fin]],"="&amp;Lines[[#This Row],[code2_fin]])</f>
        <v>2</v>
      </c>
      <c r="S219" s="17">
        <f>INDEX(postes_1[x],MATCH(Lines[[#This Row],[codeNat_debut]],postes_1[CODNAT],0))</f>
        <v>856818.32999999798</v>
      </c>
      <c r="T219" s="17">
        <f>INDEX(postes_1[y],MATCH(Lines[[#This Row],[codeNat_debut]],postes_1[CODNAT],0))</f>
        <v>6528478.6299999999</v>
      </c>
      <c r="U219" s="17">
        <f>INDEX(postes_1[x],MATCH(Lines[[#This Row],[codeNat_fin]],postes_1[CODNAT],0))</f>
        <v>848929.47999999695</v>
      </c>
      <c r="V219" s="17">
        <f>INDEX(postes_1[y],MATCH(Lines[[#This Row],[codeNat_fin]],postes_1[CODNAT],0))</f>
        <v>6520162.0499999998</v>
      </c>
      <c r="W219" s="17">
        <f>SQRT((Lines[[#This Row],[x_debut]]-Lines[[#This Row],[x_fin]])^2+(Lines[[#This Row],[y_debut]]-Lines[[#This Row],[y_fin]])^2)</f>
        <v>11462.960229317618</v>
      </c>
      <c r="X219" s="17">
        <v>12768</v>
      </c>
      <c r="Y219" s="18">
        <v>857</v>
      </c>
      <c r="Z219" s="18">
        <v>857</v>
      </c>
      <c r="AA219" s="18">
        <v>1024</v>
      </c>
      <c r="AB219" s="18">
        <v>1024</v>
      </c>
      <c r="AC219" s="18">
        <v>0.63</v>
      </c>
      <c r="AD219" s="18">
        <v>4.83</v>
      </c>
      <c r="AE219" s="18">
        <v>40</v>
      </c>
      <c r="AF219" s="19" t="s">
        <v>8819</v>
      </c>
      <c r="AG219" s="21"/>
      <c r="AH219" s="21"/>
    </row>
    <row r="220" spans="1:34">
      <c r="A220" s="16" t="s">
        <v>9103</v>
      </c>
      <c r="B220" s="16" t="s">
        <v>9104</v>
      </c>
      <c r="C220" s="16">
        <f>SEARCH(" _ ",B220)</f>
        <v>24</v>
      </c>
      <c r="D220" s="16" t="str">
        <f>LEFT(B220,14)</f>
        <v>LIT 225kV NO 1</v>
      </c>
      <c r="E220" s="16" t="str">
        <f>RIGHT(LEFT(D220,9),5)</f>
        <v>225kV</v>
      </c>
      <c r="F220" s="16" t="str">
        <f>RIGHT(D220,1)</f>
        <v>1</v>
      </c>
      <c r="G220" s="16" t="str">
        <f>LEFT(RIGHT(B220,LEN(B220)-15),C220-16)</f>
        <v>BOUDEYRE</v>
      </c>
      <c r="H220" s="16" t="str">
        <f>RIGHT(B220,LEN(B220)-C220-2)</f>
        <v>MONTPEZAT</v>
      </c>
      <c r="I220" s="17">
        <f>MATCH(Lines[[#This Row],[début]],postes_1[ADR_SITE],0)</f>
        <v>2938</v>
      </c>
      <c r="J220" s="17">
        <f>MATCH(Lines[[#This Row],[fin]],postes_1[ADR_SITE],0)</f>
        <v>2786</v>
      </c>
      <c r="K220" s="17" t="str">
        <f>INDEX(postes_1[CODNAT],Lines[[#This Row],[rch_debut]])</f>
        <v>BOUDE</v>
      </c>
      <c r="L220" s="17" t="str">
        <f>INDEX(postes_1[CODNAT],Lines[[#This Row],[rch_fin]])</f>
        <v>MTPEZ</v>
      </c>
      <c r="M220" s="17" t="s">
        <v>3651</v>
      </c>
      <c r="N220" s="17" t="s">
        <v>8372</v>
      </c>
      <c r="O220" s="17" t="str">
        <f>Lines[[#This Row],[codeNat_debut]]&amp;"_"&amp;Lines[[#This Row],[tension]]</f>
        <v>BOUDE_225kV</v>
      </c>
      <c r="P220" s="17" t="str">
        <f>Lines[[#This Row],[codeNat_fin]]&amp;"_"&amp;Lines[[#This Row],[tension]]</f>
        <v>MTPEZ_225kV</v>
      </c>
      <c r="Q220" s="17">
        <f>COUNTIF(Lines[[code2_debut]:[code2_fin]],"="&amp;Lines[[#This Row],[code2_debut]])</f>
        <v>2</v>
      </c>
      <c r="R220" s="17">
        <f>COUNTIF(Lines[[code2_debut]:[code2_fin]],"="&amp;Lines[[#This Row],[code2_fin]])</f>
        <v>2</v>
      </c>
      <c r="S220" s="17">
        <f>INDEX(postes_1[x],MATCH(Lines[[#This Row],[codeNat_debut]],postes_1[CODNAT],0))</f>
        <v>808973.28000000096</v>
      </c>
      <c r="T220" s="17">
        <f>INDEX(postes_1[y],MATCH(Lines[[#This Row],[codeNat_debut]],postes_1[CODNAT],0))</f>
        <v>6387206.1200000001</v>
      </c>
      <c r="U220" s="17">
        <f>INDEX(postes_1[x],MATCH(Lines[[#This Row],[codeNat_fin]],postes_1[CODNAT],0))</f>
        <v>797456.35000000102</v>
      </c>
      <c r="V220" s="17">
        <f>INDEX(postes_1[y],MATCH(Lines[[#This Row],[codeNat_fin]],postes_1[CODNAT],0))</f>
        <v>6401122.8600000003</v>
      </c>
      <c r="W220" s="17">
        <f>SQRT((Lines[[#This Row],[x_debut]]-Lines[[#This Row],[x_fin]])^2+(Lines[[#This Row],[y_debut]]-Lines[[#This Row],[y_fin]])^2)</f>
        <v>18064.200199635321</v>
      </c>
      <c r="X220" s="17">
        <v>19100</v>
      </c>
      <c r="Y220" s="18">
        <v>862</v>
      </c>
      <c r="Z220" s="18">
        <v>928</v>
      </c>
      <c r="AA220" s="18">
        <v>928</v>
      </c>
      <c r="AB220" s="18">
        <v>987</v>
      </c>
      <c r="AC220" s="18">
        <v>1.724</v>
      </c>
      <c r="AD220" s="18">
        <v>7.6710000000000003</v>
      </c>
      <c r="AE220" s="18">
        <v>26.716000000000001</v>
      </c>
      <c r="AF220" s="18">
        <v>170.08099999999999</v>
      </c>
      <c r="AG220" s="21"/>
      <c r="AH220" s="21"/>
    </row>
    <row r="221" spans="1:34">
      <c r="A221" s="16" t="s">
        <v>9101</v>
      </c>
      <c r="B221" s="16" t="s">
        <v>9102</v>
      </c>
      <c r="C221" s="16">
        <f>SEARCH(" _ ",B221)</f>
        <v>24</v>
      </c>
      <c r="D221" s="16" t="str">
        <f>LEFT(B221,14)</f>
        <v>LIT 225kV NO 1</v>
      </c>
      <c r="E221" s="16" t="str">
        <f>RIGHT(LEFT(D221,9),5)</f>
        <v>225kV</v>
      </c>
      <c r="F221" s="16" t="str">
        <f>RIGHT(D221,1)</f>
        <v>1</v>
      </c>
      <c r="G221" s="16" t="str">
        <f>LEFT(RIGHT(B221,LEN(B221)-15),C221-16)</f>
        <v>BOUDEYRE</v>
      </c>
      <c r="H221" s="16" t="str">
        <f>RIGHT(B221,LEN(B221)-C221-2)</f>
        <v>CHATEAUNEUF-DU-RHONE</v>
      </c>
      <c r="I221" s="17">
        <f>MATCH(Lines[[#This Row],[début]],postes_1[ADR_SITE],0)</f>
        <v>2938</v>
      </c>
      <c r="J221" s="17">
        <f>MATCH(Lines[[#This Row],[fin]],postes_1[ADR_SITE],0)</f>
        <v>3170</v>
      </c>
      <c r="K221" s="17" t="str">
        <f>INDEX(postes_1[CODNAT],Lines[[#This Row],[rch_debut]])</f>
        <v>BOUDE</v>
      </c>
      <c r="L221" s="17" t="str">
        <f>INDEX(postes_1[CODNAT],Lines[[#This Row],[rch_fin]])</f>
        <v>C.RHO</v>
      </c>
      <c r="M221" s="17" t="s">
        <v>3651</v>
      </c>
      <c r="N221" s="17" t="s">
        <v>1151</v>
      </c>
      <c r="O221" s="17" t="str">
        <f>Lines[[#This Row],[codeNat_debut]]&amp;"_"&amp;Lines[[#This Row],[tension]]</f>
        <v>BOUDE_225kV</v>
      </c>
      <c r="P221" s="17" t="str">
        <f>Lines[[#This Row],[codeNat_fin]]&amp;"_"&amp;Lines[[#This Row],[tension]]</f>
        <v>C.RHO_225kV</v>
      </c>
      <c r="Q221" s="17">
        <f>COUNTIF(Lines[[code2_debut]:[code2_fin]],"="&amp;Lines[[#This Row],[code2_debut]])</f>
        <v>2</v>
      </c>
      <c r="R221" s="17">
        <f>COUNTIF(Lines[[code2_debut]:[code2_fin]],"="&amp;Lines[[#This Row],[code2_fin]])</f>
        <v>5</v>
      </c>
      <c r="S221" s="17">
        <f>INDEX(postes_1[x],MATCH(Lines[[#This Row],[codeNat_debut]],postes_1[CODNAT],0))</f>
        <v>808973.28000000096</v>
      </c>
      <c r="T221" s="17">
        <f>INDEX(postes_1[y],MATCH(Lines[[#This Row],[codeNat_debut]],postes_1[CODNAT],0))</f>
        <v>6387206.1200000001</v>
      </c>
      <c r="U221" s="17">
        <f>INDEX(postes_1[x],MATCH(Lines[[#This Row],[codeNat_fin]],postes_1[CODNAT],0))</f>
        <v>835868.02000000305</v>
      </c>
      <c r="V221" s="17">
        <f>INDEX(postes_1[y],MATCH(Lines[[#This Row],[codeNat_fin]],postes_1[CODNAT],0))</f>
        <v>6378919.1100000003</v>
      </c>
      <c r="W221" s="17">
        <f>SQRT((Lines[[#This Row],[x_debut]]-Lines[[#This Row],[x_fin]])^2+(Lines[[#This Row],[y_debut]]-Lines[[#This Row],[y_fin]])^2)</f>
        <v>28142.522530999395</v>
      </c>
      <c r="X221" s="17">
        <v>28383</v>
      </c>
      <c r="Y221" s="18">
        <v>862</v>
      </c>
      <c r="Z221" s="18">
        <v>928</v>
      </c>
      <c r="AA221" s="18">
        <v>928</v>
      </c>
      <c r="AB221" s="18">
        <v>987</v>
      </c>
      <c r="AC221" s="18">
        <v>2.4329999999999998</v>
      </c>
      <c r="AD221" s="18">
        <v>11.462999999999999</v>
      </c>
      <c r="AE221" s="18">
        <v>40.006</v>
      </c>
      <c r="AF221" s="18">
        <v>254.68899999999999</v>
      </c>
      <c r="AG221" s="21"/>
      <c r="AH221" s="21"/>
    </row>
    <row r="222" spans="1:34">
      <c r="A222" s="16" t="s">
        <v>9173</v>
      </c>
      <c r="B222" s="16" t="s">
        <v>9174</v>
      </c>
      <c r="C222" s="16">
        <f>SEARCH(" _ ",B222)</f>
        <v>36</v>
      </c>
      <c r="D222" s="16" t="str">
        <f>LEFT(B222,14)</f>
        <v>LIT 225kV NO 1</v>
      </c>
      <c r="E222" s="16" t="str">
        <f>RIGHT(LEFT(D222,9),5)</f>
        <v>225kV</v>
      </c>
      <c r="F222" s="16" t="str">
        <f>RIGHT(D222,1)</f>
        <v>1</v>
      </c>
      <c r="G222" s="16" t="str">
        <f>LEFT(RIGHT(B222,LEN(B222)-15),C222-16)</f>
        <v>CHATEAUNEUF-DU-RHONE</v>
      </c>
      <c r="H222" s="16" t="str">
        <f>RIGHT(B222,LEN(B222)-C222-2)</f>
        <v>LOGIS-NEUF</v>
      </c>
      <c r="I222" s="17">
        <f>MATCH(Lines[[#This Row],[début]],postes_1[ADR_SITE],0)</f>
        <v>3170</v>
      </c>
      <c r="J222" s="17">
        <f>MATCH(Lines[[#This Row],[fin]],postes_1[ADR_SITE],0)</f>
        <v>2997</v>
      </c>
      <c r="K222" s="17" t="str">
        <f>INDEX(postes_1[CODNAT],Lines[[#This Row],[rch_debut]])</f>
        <v>C.RHO</v>
      </c>
      <c r="L222" s="17" t="str">
        <f>INDEX(postes_1[CODNAT],Lines[[#This Row],[rch_fin]])</f>
        <v>L.NEU</v>
      </c>
      <c r="M222" s="17" t="s">
        <v>1151</v>
      </c>
      <c r="N222" s="17" t="s">
        <v>5973</v>
      </c>
      <c r="O222" s="17" t="str">
        <f>Lines[[#This Row],[codeNat_debut]]&amp;"_"&amp;Lines[[#This Row],[tension]]</f>
        <v>C.RHO_225kV</v>
      </c>
      <c r="P222" s="17" t="str">
        <f>Lines[[#This Row],[codeNat_fin]]&amp;"_"&amp;Lines[[#This Row],[tension]]</f>
        <v>L.NEU_225kV</v>
      </c>
      <c r="Q222" s="17">
        <f>COUNTIF(Lines[[code2_debut]:[code2_fin]],"="&amp;Lines[[#This Row],[code2_debut]])</f>
        <v>5</v>
      </c>
      <c r="R222" s="17">
        <f>COUNTIF(Lines[[code2_debut]:[code2_fin]],"="&amp;Lines[[#This Row],[code2_fin]])</f>
        <v>3</v>
      </c>
      <c r="S222" s="17">
        <f>INDEX(postes_1[x],MATCH(Lines[[#This Row],[codeNat_debut]],postes_1[CODNAT],0))</f>
        <v>835868.02000000305</v>
      </c>
      <c r="T222" s="17">
        <f>INDEX(postes_1[y],MATCH(Lines[[#This Row],[codeNat_debut]],postes_1[CODNAT],0))</f>
        <v>6378919.1100000003</v>
      </c>
      <c r="U222" s="17">
        <f>INDEX(postes_1[x],MATCH(Lines[[#This Row],[codeNat_fin]],postes_1[CODNAT],0))</f>
        <v>842016.27000000305</v>
      </c>
      <c r="V222" s="17">
        <f>INDEX(postes_1[y],MATCH(Lines[[#This Row],[codeNat_fin]],postes_1[CODNAT],0))</f>
        <v>6398819.3499999996</v>
      </c>
      <c r="W222" s="17">
        <f>SQRT((Lines[[#This Row],[x_debut]]-Lines[[#This Row],[x_fin]])^2+(Lines[[#This Row],[y_debut]]-Lines[[#This Row],[y_fin]])^2)</f>
        <v>20828.358795643784</v>
      </c>
      <c r="X222" s="17">
        <v>30000</v>
      </c>
      <c r="Y222" s="18">
        <v>862</v>
      </c>
      <c r="Z222" s="18">
        <v>928</v>
      </c>
      <c r="AA222" s="18">
        <v>928</v>
      </c>
      <c r="AB222" s="18">
        <v>987</v>
      </c>
      <c r="AC222" s="18">
        <v>2.6930000000000001</v>
      </c>
      <c r="AD222" s="18">
        <v>12.205</v>
      </c>
      <c r="AE222" s="18">
        <v>41.838000000000001</v>
      </c>
      <c r="AF222" s="18">
        <v>266.346</v>
      </c>
      <c r="AG222" s="21"/>
      <c r="AH222" s="21"/>
    </row>
    <row r="223" spans="1:34">
      <c r="A223" s="16" t="s">
        <v>9177</v>
      </c>
      <c r="B223" s="16" t="s">
        <v>9178</v>
      </c>
      <c r="C223" s="16">
        <f>SEARCH(" _ ",B223)</f>
        <v>36</v>
      </c>
      <c r="D223" s="16" t="str">
        <f>LEFT(B223,14)</f>
        <v>LIT 225kV NO 2</v>
      </c>
      <c r="E223" s="16" t="str">
        <f>RIGHT(LEFT(D223,9),5)</f>
        <v>225kV</v>
      </c>
      <c r="F223" s="16" t="str">
        <f>RIGHT(D223,1)</f>
        <v>2</v>
      </c>
      <c r="G223" s="16" t="str">
        <f>LEFT(RIGHT(B223,LEN(B223)-15),C223-16)</f>
        <v>CHATEAUNEUF-DU-RHONE</v>
      </c>
      <c r="H223" s="16" t="str">
        <f>RIGHT(B223,LEN(B223)-C223-2)</f>
        <v>LOGIS-NEUF</v>
      </c>
      <c r="I223" s="17">
        <f>MATCH(Lines[[#This Row],[début]],postes_1[ADR_SITE],0)</f>
        <v>3170</v>
      </c>
      <c r="J223" s="17">
        <f>MATCH(Lines[[#This Row],[fin]],postes_1[ADR_SITE],0)</f>
        <v>2997</v>
      </c>
      <c r="K223" s="17" t="str">
        <f>INDEX(postes_1[CODNAT],Lines[[#This Row],[rch_debut]])</f>
        <v>C.RHO</v>
      </c>
      <c r="L223" s="17" t="str">
        <f>INDEX(postes_1[CODNAT],Lines[[#This Row],[rch_fin]])</f>
        <v>L.NEU</v>
      </c>
      <c r="M223" s="17" t="s">
        <v>1151</v>
      </c>
      <c r="N223" s="17" t="s">
        <v>5973</v>
      </c>
      <c r="O223" s="17" t="str">
        <f>Lines[[#This Row],[codeNat_debut]]&amp;"_"&amp;Lines[[#This Row],[tension]]</f>
        <v>C.RHO_225kV</v>
      </c>
      <c r="P223" s="17" t="str">
        <f>Lines[[#This Row],[codeNat_fin]]&amp;"_"&amp;Lines[[#This Row],[tension]]</f>
        <v>L.NEU_225kV</v>
      </c>
      <c r="Q223" s="17">
        <f>COUNTIF(Lines[[code2_debut]:[code2_fin]],"="&amp;Lines[[#This Row],[code2_debut]])</f>
        <v>5</v>
      </c>
      <c r="R223" s="17">
        <f>COUNTIF(Lines[[code2_debut]:[code2_fin]],"="&amp;Lines[[#This Row],[code2_fin]])</f>
        <v>3</v>
      </c>
      <c r="S223" s="17">
        <f>INDEX(postes_1[x],MATCH(Lines[[#This Row],[codeNat_debut]],postes_1[CODNAT],0))</f>
        <v>835868.02000000305</v>
      </c>
      <c r="T223" s="17">
        <f>INDEX(postes_1[y],MATCH(Lines[[#This Row],[codeNat_debut]],postes_1[CODNAT],0))</f>
        <v>6378919.1100000003</v>
      </c>
      <c r="U223" s="17">
        <f>INDEX(postes_1[x],MATCH(Lines[[#This Row],[codeNat_fin]],postes_1[CODNAT],0))</f>
        <v>842016.27000000305</v>
      </c>
      <c r="V223" s="17">
        <f>INDEX(postes_1[y],MATCH(Lines[[#This Row],[codeNat_fin]],postes_1[CODNAT],0))</f>
        <v>6398819.3499999996</v>
      </c>
      <c r="W223" s="17">
        <f>SQRT((Lines[[#This Row],[x_debut]]-Lines[[#This Row],[x_fin]])^2+(Lines[[#This Row],[y_debut]]-Lines[[#This Row],[y_fin]])^2)</f>
        <v>20828.358795643784</v>
      </c>
      <c r="X223" s="17">
        <v>30035</v>
      </c>
      <c r="Y223" s="18">
        <v>862</v>
      </c>
      <c r="Z223" s="18">
        <v>928</v>
      </c>
      <c r="AA223" s="18">
        <v>928</v>
      </c>
      <c r="AB223" s="18">
        <v>987</v>
      </c>
      <c r="AC223" s="18">
        <v>2.742</v>
      </c>
      <c r="AD223" s="18">
        <v>12.439</v>
      </c>
      <c r="AE223" s="18">
        <v>46.104999999999997</v>
      </c>
      <c r="AF223" s="18">
        <v>293.51100000000002</v>
      </c>
      <c r="AG223" s="21"/>
      <c r="AH223" s="21"/>
    </row>
    <row r="224" spans="1:34">
      <c r="A224" s="16" t="s">
        <v>9175</v>
      </c>
      <c r="B224" s="16" t="s">
        <v>9176</v>
      </c>
      <c r="C224" s="16">
        <f>SEARCH(" _ ",B224)</f>
        <v>36</v>
      </c>
      <c r="D224" s="16" t="str">
        <f>LEFT(B224,14)</f>
        <v>LIT 225kV N0 1</v>
      </c>
      <c r="E224" s="16" t="str">
        <f>RIGHT(LEFT(D224,9),5)</f>
        <v>225kV</v>
      </c>
      <c r="F224" s="16" t="str">
        <f>RIGHT(D224,1)</f>
        <v>1</v>
      </c>
      <c r="G224" s="16" t="str">
        <f>LEFT(RIGHT(B224,LEN(B224)-15),C224-16)</f>
        <v>CHATEAUNEUF-DU-RHONE</v>
      </c>
      <c r="H224" s="16" t="str">
        <f>RIGHT(B224,LEN(B224)-C224-2)</f>
        <v>TRICASTIN-POSTE (LE)</v>
      </c>
      <c r="I224" s="17">
        <f>MATCH(Lines[[#This Row],[début]],postes_1[ADR_SITE],0)</f>
        <v>3170</v>
      </c>
      <c r="J224" s="17">
        <f>MATCH(Lines[[#This Row],[fin]],postes_1[ADR_SITE],0)</f>
        <v>3311</v>
      </c>
      <c r="K224" s="17" t="str">
        <f>INDEX(postes_1[CODNAT],Lines[[#This Row],[rch_debut]])</f>
        <v>C.RHO</v>
      </c>
      <c r="L224" s="17" t="str">
        <f>INDEX(postes_1[CODNAT],Lines[[#This Row],[rch_fin]])</f>
        <v>TRI.P</v>
      </c>
      <c r="M224" s="17" t="s">
        <v>1151</v>
      </c>
      <c r="N224" s="17" t="s">
        <v>1642</v>
      </c>
      <c r="O224" s="17" t="str">
        <f>Lines[[#This Row],[codeNat_debut]]&amp;"_"&amp;Lines[[#This Row],[tension]]</f>
        <v>C.RHO_225kV</v>
      </c>
      <c r="P224" s="17" t="str">
        <f>Lines[[#This Row],[codeNat_fin]]&amp;"_"&amp;Lines[[#This Row],[tension]]</f>
        <v>TRI.P_225kV</v>
      </c>
      <c r="Q224" s="17">
        <f>COUNTIF(Lines[[code2_debut]:[code2_fin]],"="&amp;Lines[[#This Row],[code2_debut]])</f>
        <v>5</v>
      </c>
      <c r="R224" s="17">
        <f>COUNTIF(Lines[[code2_debut]:[code2_fin]],"="&amp;Lines[[#This Row],[code2_fin]])</f>
        <v>3</v>
      </c>
      <c r="S224" s="17">
        <f>INDEX(postes_1[x],MATCH(Lines[[#This Row],[codeNat_debut]],postes_1[CODNAT],0))</f>
        <v>835868.02000000305</v>
      </c>
      <c r="T224" s="17">
        <f>INDEX(postes_1[y],MATCH(Lines[[#This Row],[codeNat_debut]],postes_1[CODNAT],0))</f>
        <v>6378919.1100000003</v>
      </c>
      <c r="U224" s="17">
        <f>INDEX(postes_1[x],MATCH(Lines[[#This Row],[codeNat_fin]],postes_1[CODNAT],0))</f>
        <v>836298.03999999899</v>
      </c>
      <c r="V224" s="17">
        <f>INDEX(postes_1[y],MATCH(Lines[[#This Row],[codeNat_fin]],postes_1[CODNAT],0))</f>
        <v>6360375.4800000004</v>
      </c>
      <c r="W224" s="17">
        <f>SQRT((Lines[[#This Row],[x_debut]]-Lines[[#This Row],[x_fin]])^2+(Lines[[#This Row],[y_debut]]-Lines[[#This Row],[y_fin]])^2)</f>
        <v>18548.615333153371</v>
      </c>
      <c r="X224" s="17">
        <v>21904</v>
      </c>
      <c r="Y224" s="18">
        <v>862</v>
      </c>
      <c r="Z224" s="18">
        <v>928</v>
      </c>
      <c r="AA224" s="18">
        <v>928</v>
      </c>
      <c r="AB224" s="18">
        <v>987</v>
      </c>
      <c r="AC224" s="18">
        <v>1.7230000000000001</v>
      </c>
      <c r="AD224" s="18">
        <v>8.8810000000000002</v>
      </c>
      <c r="AE224" s="18">
        <v>30.913</v>
      </c>
      <c r="AF224" s="18">
        <v>196.80099999999999</v>
      </c>
      <c r="AG224" s="21"/>
      <c r="AH224" s="21"/>
    </row>
    <row r="225" spans="1:34">
      <c r="A225" s="16" t="s">
        <v>9783</v>
      </c>
      <c r="B225" s="16" t="s">
        <v>9784</v>
      </c>
      <c r="C225" s="16">
        <f>SEARCH(" _ ",B225)</f>
        <v>31</v>
      </c>
      <c r="D225" s="16" t="str">
        <f>LEFT(B225,14)</f>
        <v>LIT 225kV NO 1</v>
      </c>
      <c r="E225" s="16" t="str">
        <f>RIGHT(LEFT(D225,9),5)</f>
        <v>225kV</v>
      </c>
      <c r="F225" s="16" t="str">
        <f>RIGHT(D225,1)</f>
        <v>1</v>
      </c>
      <c r="G225" s="16" t="str">
        <f>LEFT(RIGHT(B225,LEN(B225)-15),C225-16)</f>
        <v>GENISSIAT-POSTE</v>
      </c>
      <c r="H225" s="16" t="str">
        <f>RIGHT(B225,LEN(B225)-C225-2)</f>
        <v>IZERNORE</v>
      </c>
      <c r="I225" s="17">
        <f>MATCH(Lines[[#This Row],[début]],postes_1[ADR_SITE],0)</f>
        <v>2496</v>
      </c>
      <c r="J225" s="17">
        <f>MATCH(Lines[[#This Row],[fin]],postes_1[ADR_SITE],0)</f>
        <v>2208</v>
      </c>
      <c r="K225" s="17" t="str">
        <f>INDEX(postes_1[CODNAT],Lines[[#This Row],[rch_debut]])</f>
        <v>GEN.P</v>
      </c>
      <c r="L225" s="17" t="str">
        <f>INDEX(postes_1[CODNAT],Lines[[#This Row],[rch_fin]])</f>
        <v>IZERN</v>
      </c>
      <c r="M225" s="17" t="s">
        <v>7838</v>
      </c>
      <c r="N225" s="17" t="s">
        <v>6886</v>
      </c>
      <c r="O225" s="17" t="str">
        <f>Lines[[#This Row],[codeNat_debut]]&amp;"_"&amp;Lines[[#This Row],[tension]]</f>
        <v>GEN.P_225kV</v>
      </c>
      <c r="P225" s="17" t="str">
        <f>Lines[[#This Row],[codeNat_fin]]&amp;"_"&amp;Lines[[#This Row],[tension]]</f>
        <v>IZERN_225kV</v>
      </c>
      <c r="Q225" s="17">
        <f>COUNTIF(Lines[[code2_debut]:[code2_fin]],"="&amp;Lines[[#This Row],[code2_debut]])</f>
        <v>8</v>
      </c>
      <c r="R225" s="17">
        <f>COUNTIF(Lines[[code2_debut]:[code2_fin]],"="&amp;Lines[[#This Row],[code2_fin]])</f>
        <v>2</v>
      </c>
      <c r="S225" s="17">
        <f>INDEX(postes_1[x],MATCH(Lines[[#This Row],[codeNat_debut]],postes_1[CODNAT],0))</f>
        <v>916717.14999999898</v>
      </c>
      <c r="T225" s="17">
        <f>INDEX(postes_1[y],MATCH(Lines[[#This Row],[codeNat_debut]],postes_1[CODNAT],0))</f>
        <v>6554356.2699999996</v>
      </c>
      <c r="U225" s="17">
        <f>INDEX(postes_1[x],MATCH(Lines[[#This Row],[codeNat_fin]],postes_1[CODNAT],0))</f>
        <v>896616.68</v>
      </c>
      <c r="V225" s="17">
        <f>INDEX(postes_1[y],MATCH(Lines[[#This Row],[codeNat_fin]],postes_1[CODNAT],0))</f>
        <v>6569798.5099999998</v>
      </c>
      <c r="W225" s="17">
        <f>SQRT((Lines[[#This Row],[x_debut]]-Lines[[#This Row],[x_fin]])^2+(Lines[[#This Row],[y_debut]]-Lines[[#This Row],[y_fin]])^2)</f>
        <v>25347.419403924803</v>
      </c>
      <c r="X225" s="17">
        <v>27258</v>
      </c>
      <c r="Y225" s="18">
        <v>862</v>
      </c>
      <c r="Z225" s="18">
        <v>928</v>
      </c>
      <c r="AA225" s="18">
        <v>928</v>
      </c>
      <c r="AB225" s="18">
        <v>987</v>
      </c>
      <c r="AC225" s="18">
        <v>1.9279999999999999</v>
      </c>
      <c r="AD225" s="18">
        <v>9.4019999999999992</v>
      </c>
      <c r="AE225" s="18">
        <v>54.634999999999998</v>
      </c>
      <c r="AF225" s="18">
        <v>347.81700000000001</v>
      </c>
      <c r="AG225" s="21"/>
      <c r="AH225" s="21"/>
    </row>
    <row r="226" spans="1:34">
      <c r="A226" s="16" t="s">
        <v>10281</v>
      </c>
      <c r="B226" s="16" t="s">
        <v>10282</v>
      </c>
      <c r="C226" s="16">
        <f>SEARCH(" _ ",B226)</f>
        <v>28</v>
      </c>
      <c r="D226" s="16" t="str">
        <f>LEFT(B226,14)</f>
        <v>LIT 225kV NO 1</v>
      </c>
      <c r="E226" s="16" t="str">
        <f>RIGHT(LEFT(D226,9),5)</f>
        <v>225kV</v>
      </c>
      <c r="F226" s="16" t="str">
        <f>RIGHT(D226,1)</f>
        <v>1</v>
      </c>
      <c r="G226" s="16" t="str">
        <f>LEFT(RIGHT(B226,LEN(B226)-15),C226-16)</f>
        <v>SERRE-PONCON</v>
      </c>
      <c r="H226" s="16" t="str">
        <f>RIGHT(B226,LEN(B226)-C226-2)</f>
        <v>SISTERON</v>
      </c>
      <c r="I226" s="17">
        <f>MATCH(Lines[[#This Row],[début]],postes_1[ADR_SITE],0)</f>
        <v>3647</v>
      </c>
      <c r="J226" s="17">
        <f>MATCH(Lines[[#This Row],[fin]],postes_1[ADR_SITE],0)</f>
        <v>3671</v>
      </c>
      <c r="K226" s="17" t="str">
        <f>INDEX(postes_1[CODNAT],Lines[[#This Row],[rch_debut]])</f>
        <v>S.PON</v>
      </c>
      <c r="L226" s="17" t="str">
        <f>INDEX(postes_1[CODNAT],Lines[[#This Row],[rch_fin]])</f>
        <v>SISTE</v>
      </c>
      <c r="M226" s="17" t="s">
        <v>5207</v>
      </c>
      <c r="N226" s="17" t="s">
        <v>4861</v>
      </c>
      <c r="O226" s="17" t="str">
        <f>Lines[[#This Row],[codeNat_debut]]&amp;"_"&amp;Lines[[#This Row],[tension]]</f>
        <v>S.PON_225kV</v>
      </c>
      <c r="P226" s="17" t="str">
        <f>Lines[[#This Row],[codeNat_fin]]&amp;"_"&amp;Lines[[#This Row],[tension]]</f>
        <v>SISTE_225kV</v>
      </c>
      <c r="Q226" s="17">
        <f>COUNTIF(Lines[[code2_debut]:[code2_fin]],"="&amp;Lines[[#This Row],[code2_debut]])</f>
        <v>3</v>
      </c>
      <c r="R226" s="17">
        <f>COUNTIF(Lines[[code2_debut]:[code2_fin]],"="&amp;Lines[[#This Row],[code2_fin]])</f>
        <v>1</v>
      </c>
      <c r="S226" s="17">
        <f>INDEX(postes_1[x],MATCH(Lines[[#This Row],[codeNat_debut]],postes_1[CODNAT],0))</f>
        <v>959920.10999999905</v>
      </c>
      <c r="T226" s="17">
        <f>INDEX(postes_1[y],MATCH(Lines[[#This Row],[codeNat_debut]],postes_1[CODNAT],0))</f>
        <v>6379848.8600000003</v>
      </c>
      <c r="U226" s="17">
        <f>INDEX(postes_1[x],MATCH(Lines[[#This Row],[codeNat_fin]],postes_1[CODNAT],0))</f>
        <v>933395.07999999798</v>
      </c>
      <c r="V226" s="17">
        <f>INDEX(postes_1[y],MATCH(Lines[[#This Row],[codeNat_fin]],postes_1[CODNAT],0))</f>
        <v>6350221.4699999997</v>
      </c>
      <c r="W226" s="17">
        <f>SQRT((Lines[[#This Row],[x_debut]]-Lines[[#This Row],[x_fin]])^2+(Lines[[#This Row],[y_debut]]-Lines[[#This Row],[y_fin]])^2)</f>
        <v>39766.310549422262</v>
      </c>
      <c r="X226" s="17">
        <v>42224</v>
      </c>
      <c r="Y226" s="18">
        <v>862</v>
      </c>
      <c r="Z226" s="18">
        <v>928</v>
      </c>
      <c r="AA226" s="18">
        <v>928</v>
      </c>
      <c r="AB226" s="18">
        <v>987</v>
      </c>
      <c r="AC226" s="18">
        <v>3.508</v>
      </c>
      <c r="AD226" s="18">
        <v>16.913</v>
      </c>
      <c r="AE226" s="18">
        <v>59.832999999999998</v>
      </c>
      <c r="AF226" s="18">
        <v>380.90800000000002</v>
      </c>
      <c r="AG226" s="21"/>
      <c r="AH226" s="21"/>
    </row>
    <row r="227" spans="1:34">
      <c r="A227" s="16" t="s">
        <v>8954</v>
      </c>
      <c r="B227" s="16" t="s">
        <v>8955</v>
      </c>
      <c r="C227" s="16">
        <f>SEARCH(" _ ",B227)</f>
        <v>34</v>
      </c>
      <c r="D227" s="16" t="str">
        <f>LEFT(B227,14)</f>
        <v>LIT 225kV N0 1</v>
      </c>
      <c r="E227" s="16" t="str">
        <f>RIGHT(LEFT(D227,9),5)</f>
        <v>225kV</v>
      </c>
      <c r="F227" s="16" t="str">
        <f>RIGHT(D227,1)</f>
        <v>1</v>
      </c>
      <c r="G227" s="16" t="str">
        <f>LEFT(RIGHT(B227,LEN(B227)-15),C227-16)</f>
        <v>BRAILLY-CORNEHOTTE</v>
      </c>
      <c r="H227" s="16" t="str">
        <f>RIGHT(B227,LEN(B227)-C227-2)</f>
        <v>SORRUS</v>
      </c>
      <c r="I227" s="17">
        <f>MATCH(Lines[[#This Row],[début]],postes_1[ADR_SITE],0)</f>
        <v>1414</v>
      </c>
      <c r="J227" s="17">
        <f>MATCH(Lines[[#This Row],[fin]],postes_1[ADR_SITE],0)</f>
        <v>1607</v>
      </c>
      <c r="K227" s="17" t="str">
        <f>INDEX(postes_1[CODNAT],Lines[[#This Row],[rch_debut]])</f>
        <v>B.CO6</v>
      </c>
      <c r="L227" s="17" t="str">
        <f>INDEX(postes_1[CODNAT],Lines[[#This Row],[rch_fin]])</f>
        <v>SORRU</v>
      </c>
      <c r="M227" s="17" t="s">
        <v>2812</v>
      </c>
      <c r="N227" s="17" t="s">
        <v>5798</v>
      </c>
      <c r="O227" s="17" t="str">
        <f>Lines[[#This Row],[codeNat_debut]]&amp;"_"&amp;Lines[[#This Row],[tension]]</f>
        <v>B.CO6_225kV</v>
      </c>
      <c r="P227" s="17" t="str">
        <f>Lines[[#This Row],[codeNat_fin]]&amp;"_"&amp;Lines[[#This Row],[tension]]</f>
        <v>SORRU_225kV</v>
      </c>
      <c r="Q227" s="17">
        <f>COUNTIF(Lines[[code2_debut]:[code2_fin]],"="&amp;Lines[[#This Row],[code2_debut]])</f>
        <v>2</v>
      </c>
      <c r="R227" s="17">
        <f>COUNTIF(Lines[[code2_debut]:[code2_fin]],"="&amp;Lines[[#This Row],[code2_fin]])</f>
        <v>2</v>
      </c>
      <c r="S227" s="17">
        <f>INDEX(postes_1[x],MATCH(Lines[[#This Row],[codeNat_debut]],postes_1[CODNAT],0))</f>
        <v>626459.46000000101</v>
      </c>
      <c r="T227" s="17">
        <f>INDEX(postes_1[y],MATCH(Lines[[#This Row],[codeNat_debut]],postes_1[CODNAT],0))</f>
        <v>7016038.2599999998</v>
      </c>
      <c r="U227" s="17">
        <f>INDEX(postes_1[x],MATCH(Lines[[#This Row],[codeNat_fin]],postes_1[CODNAT],0))</f>
        <v>609087.31999999995</v>
      </c>
      <c r="V227" s="17">
        <f>INDEX(postes_1[y],MATCH(Lines[[#This Row],[codeNat_fin]],postes_1[CODNAT],0))</f>
        <v>7040529.3200000003</v>
      </c>
      <c r="W227" s="17">
        <f>SQRT((Lines[[#This Row],[x_debut]]-Lines[[#This Row],[x_fin]])^2+(Lines[[#This Row],[y_debut]]-Lines[[#This Row],[y_fin]])^2)</f>
        <v>30026.709245324611</v>
      </c>
      <c r="X227" s="17">
        <v>30947</v>
      </c>
      <c r="Y227" s="18">
        <v>865</v>
      </c>
      <c r="Z227" s="18">
        <v>865</v>
      </c>
      <c r="AA227" s="18">
        <v>865</v>
      </c>
      <c r="AB227" s="18">
        <v>865</v>
      </c>
      <c r="AC227" s="18">
        <v>2.7690000000000001</v>
      </c>
      <c r="AD227" s="18">
        <v>12.603</v>
      </c>
      <c r="AE227" s="18">
        <v>43.677999999999997</v>
      </c>
      <c r="AF227" s="18">
        <v>278.06400000000002</v>
      </c>
      <c r="AG227" s="21"/>
      <c r="AH227" s="21"/>
    </row>
    <row r="228" spans="1:34">
      <c r="A228" s="16" t="s">
        <v>8962</v>
      </c>
      <c r="B228" s="16" t="s">
        <v>8963</v>
      </c>
      <c r="C228" s="16">
        <f>SEARCH(" _ ",B228)</f>
        <v>32</v>
      </c>
      <c r="D228" s="16" t="str">
        <f>LEFT(B228,14)</f>
        <v>LIT 225kV NO 2</v>
      </c>
      <c r="E228" s="16" t="str">
        <f>RIGHT(LEFT(D228,9),5)</f>
        <v>225kV</v>
      </c>
      <c r="F228" s="16" t="str">
        <f>RIGHT(D228,1)</f>
        <v>2</v>
      </c>
      <c r="G228" s="16" t="str">
        <f>LEFT(RIGHT(B228,LEN(B228)-15),C228-16)</f>
        <v>BEAUMONT-MONTEUX</v>
      </c>
      <c r="H228" s="16" t="str">
        <f>RIGHT(B228,LEN(B228)-C228-2)</f>
        <v>GAMPALOUP</v>
      </c>
      <c r="I228" s="17">
        <f>MATCH(Lines[[#This Row],[début]],postes_1[ADR_SITE],0)</f>
        <v>2781</v>
      </c>
      <c r="J228" s="17">
        <f>MATCH(Lines[[#This Row],[fin]],postes_1[ADR_SITE],0)</f>
        <v>2494</v>
      </c>
      <c r="K228" s="17" t="str">
        <f>INDEX(postes_1[CODNAT],Lines[[#This Row],[rch_debut]])</f>
        <v>B.MON</v>
      </c>
      <c r="L228" s="17" t="str">
        <f>INDEX(postes_1[CODNAT],Lines[[#This Row],[rch_fin]])</f>
        <v>GAMPA</v>
      </c>
      <c r="M228" s="17" t="s">
        <v>4734</v>
      </c>
      <c r="N228" s="17" t="s">
        <v>6183</v>
      </c>
      <c r="O228" s="17" t="str">
        <f>Lines[[#This Row],[codeNat_debut]]&amp;"_"&amp;Lines[[#This Row],[tension]]</f>
        <v>B.MON_225kV</v>
      </c>
      <c r="P228" s="17" t="str">
        <f>Lines[[#This Row],[codeNat_fin]]&amp;"_"&amp;Lines[[#This Row],[tension]]</f>
        <v>GAMPA_225kV</v>
      </c>
      <c r="Q228" s="17">
        <f>COUNTIF(Lines[[code2_debut]:[code2_fin]],"="&amp;Lines[[#This Row],[code2_debut]])</f>
        <v>2</v>
      </c>
      <c r="R228" s="17">
        <f>COUNTIF(Lines[[code2_debut]:[code2_fin]],"="&amp;Lines[[#This Row],[code2_fin]])</f>
        <v>3</v>
      </c>
      <c r="S228" s="17">
        <f>INDEX(postes_1[x],MATCH(Lines[[#This Row],[codeNat_debut]],postes_1[CODNAT],0))</f>
        <v>851746.82</v>
      </c>
      <c r="T228" s="17">
        <f>INDEX(postes_1[y],MATCH(Lines[[#This Row],[codeNat_debut]],postes_1[CODNAT],0))</f>
        <v>6437297.5099999998</v>
      </c>
      <c r="U228" s="17">
        <f>INDEX(postes_1[x],MATCH(Lines[[#This Row],[codeNat_fin]],postes_1[CODNAT],0))</f>
        <v>843593.85000000102</v>
      </c>
      <c r="V228" s="17">
        <f>INDEX(postes_1[y],MATCH(Lines[[#This Row],[codeNat_fin]],postes_1[CODNAT],0))</f>
        <v>6472319.7699999996</v>
      </c>
      <c r="W228" s="17">
        <f>SQRT((Lines[[#This Row],[x_debut]]-Lines[[#This Row],[x_fin]])^2+(Lines[[#This Row],[y_debut]]-Lines[[#This Row],[y_fin]])^2)</f>
        <v>35958.720991276467</v>
      </c>
      <c r="X228" s="17">
        <v>36312</v>
      </c>
      <c r="Y228" s="18">
        <v>880</v>
      </c>
      <c r="Z228" s="18">
        <v>992</v>
      </c>
      <c r="AA228" s="18">
        <v>992</v>
      </c>
      <c r="AB228" s="18">
        <v>1086</v>
      </c>
      <c r="AC228" s="18">
        <v>2.17</v>
      </c>
      <c r="AD228" s="18">
        <v>14.7</v>
      </c>
      <c r="AE228" s="18">
        <v>52</v>
      </c>
      <c r="AF228" s="19" t="s">
        <v>8819</v>
      </c>
      <c r="AG228" s="21"/>
      <c r="AH228" s="21"/>
    </row>
    <row r="229" spans="1:34">
      <c r="A229" s="16" t="s">
        <v>9372</v>
      </c>
      <c r="B229" s="16" t="s">
        <v>9373</v>
      </c>
      <c r="C229" s="16">
        <f>SEARCH(" _ ",B229)</f>
        <v>26</v>
      </c>
      <c r="D229" s="16" t="str">
        <f>LEFT(B229,14)</f>
        <v>LIT 225kV N0 1</v>
      </c>
      <c r="E229" s="16" t="str">
        <f>RIGHT(LEFT(D229,9),5)</f>
        <v>225kV</v>
      </c>
      <c r="F229" s="16" t="str">
        <f>RIGHT(D229,1)</f>
        <v>1</v>
      </c>
      <c r="G229" s="16" t="str">
        <f>LEFT(RIGHT(B229,LEN(B229)-15),C229-16)</f>
        <v>CIROLLIERS</v>
      </c>
      <c r="H229" s="16" t="str">
        <f>RIGHT(B229,LEN(B229)-C229-2)</f>
        <v>LOGES (LES)</v>
      </c>
      <c r="I229" s="17">
        <f>MATCH(Lines[[#This Row],[début]],postes_1[ADR_SITE],0)</f>
        <v>138</v>
      </c>
      <c r="J229" s="17">
        <f>MATCH(Lines[[#This Row],[fin]],postes_1[ADR_SITE],0)</f>
        <v>147</v>
      </c>
      <c r="K229" s="17" t="str">
        <f>INDEX(postes_1[CODNAT],Lines[[#This Row],[rch_debut]])</f>
        <v>CIROL</v>
      </c>
      <c r="L229" s="17" t="str">
        <f>INDEX(postes_1[CODNAT],Lines[[#This Row],[rch_fin]])</f>
        <v>LOGES</v>
      </c>
      <c r="M229" s="17" t="s">
        <v>6566</v>
      </c>
      <c r="N229" s="17" t="s">
        <v>1504</v>
      </c>
      <c r="O229" s="17" t="str">
        <f>Lines[[#This Row],[codeNat_debut]]&amp;"_"&amp;Lines[[#This Row],[tension]]</f>
        <v>CIROL_225kV</v>
      </c>
      <c r="P229" s="17" t="str">
        <f>Lines[[#This Row],[codeNat_fin]]&amp;"_"&amp;Lines[[#This Row],[tension]]</f>
        <v>LOGES_225kV</v>
      </c>
      <c r="Q229" s="17">
        <f>COUNTIF(Lines[[code2_debut]:[code2_fin]],"="&amp;Lines[[#This Row],[code2_debut]])</f>
        <v>5</v>
      </c>
      <c r="R229" s="17">
        <f>COUNTIF(Lines[[code2_debut]:[code2_fin]],"="&amp;Lines[[#This Row],[code2_fin]])</f>
        <v>2</v>
      </c>
      <c r="S229" s="17">
        <f>INDEX(postes_1[x],MATCH(Lines[[#This Row],[codeNat_debut]],postes_1[CODNAT],0))</f>
        <v>649765.71000000101</v>
      </c>
      <c r="T229" s="17">
        <f>INDEX(postes_1[y],MATCH(Lines[[#This Row],[codeNat_debut]],postes_1[CODNAT],0))</f>
        <v>6827885.1699999999</v>
      </c>
      <c r="U229" s="17">
        <f>INDEX(postes_1[x],MATCH(Lines[[#This Row],[codeNat_fin]],postes_1[CODNAT],0))</f>
        <v>647383.46000000101</v>
      </c>
      <c r="V229" s="17">
        <f>INDEX(postes_1[y],MATCH(Lines[[#This Row],[codeNat_fin]],postes_1[CODNAT],0))</f>
        <v>6831616.6799999997</v>
      </c>
      <c r="W229" s="17">
        <f>SQRT((Lines[[#This Row],[x_debut]]-Lines[[#This Row],[x_fin]])^2+(Lines[[#This Row],[y_debut]]-Lines[[#This Row],[y_fin]])^2)</f>
        <v>4427.1076271758211</v>
      </c>
      <c r="X229" s="17">
        <v>7205</v>
      </c>
      <c r="Y229" s="18">
        <v>880</v>
      </c>
      <c r="Z229" s="18">
        <v>880</v>
      </c>
      <c r="AA229" s="18">
        <v>1130</v>
      </c>
      <c r="AB229" s="18">
        <v>1130</v>
      </c>
      <c r="AC229" s="18">
        <v>0.4</v>
      </c>
      <c r="AD229" s="18">
        <v>2.7090000000000001</v>
      </c>
      <c r="AE229" s="18">
        <v>35.374000000000002</v>
      </c>
      <c r="AF229" s="18">
        <v>225.20099999999999</v>
      </c>
      <c r="AG229" s="21"/>
      <c r="AH229" s="21"/>
    </row>
    <row r="230" spans="1:34">
      <c r="A230" s="16" t="s">
        <v>9374</v>
      </c>
      <c r="B230" s="16" t="s">
        <v>9375</v>
      </c>
      <c r="C230" s="16">
        <f>SEARCH(" _ ",B230)</f>
        <v>26</v>
      </c>
      <c r="D230" s="16" t="str">
        <f>LEFT(B230,14)</f>
        <v>LIT 225kV N0 2</v>
      </c>
      <c r="E230" s="16" t="str">
        <f>RIGHT(LEFT(D230,9),5)</f>
        <v>225kV</v>
      </c>
      <c r="F230" s="16" t="str">
        <f>RIGHT(D230,1)</f>
        <v>2</v>
      </c>
      <c r="G230" s="16" t="str">
        <f>LEFT(RIGHT(B230,LEN(B230)-15),C230-16)</f>
        <v>CIROLLIERS</v>
      </c>
      <c r="H230" s="16" t="str">
        <f>RIGHT(B230,LEN(B230)-C230-2)</f>
        <v>LOGES (LES)</v>
      </c>
      <c r="I230" s="17">
        <f>MATCH(Lines[[#This Row],[début]],postes_1[ADR_SITE],0)</f>
        <v>138</v>
      </c>
      <c r="J230" s="17">
        <f>MATCH(Lines[[#This Row],[fin]],postes_1[ADR_SITE],0)</f>
        <v>147</v>
      </c>
      <c r="K230" s="17" t="str">
        <f>INDEX(postes_1[CODNAT],Lines[[#This Row],[rch_debut]])</f>
        <v>CIROL</v>
      </c>
      <c r="L230" s="17" t="str">
        <f>INDEX(postes_1[CODNAT],Lines[[#This Row],[rch_fin]])</f>
        <v>LOGES</v>
      </c>
      <c r="M230" s="17" t="s">
        <v>6566</v>
      </c>
      <c r="N230" s="17" t="s">
        <v>1504</v>
      </c>
      <c r="O230" s="17" t="str">
        <f>Lines[[#This Row],[codeNat_debut]]&amp;"_"&amp;Lines[[#This Row],[tension]]</f>
        <v>CIROL_225kV</v>
      </c>
      <c r="P230" s="17" t="str">
        <f>Lines[[#This Row],[codeNat_fin]]&amp;"_"&amp;Lines[[#This Row],[tension]]</f>
        <v>LOGES_225kV</v>
      </c>
      <c r="Q230" s="17">
        <f>COUNTIF(Lines[[code2_debut]:[code2_fin]],"="&amp;Lines[[#This Row],[code2_debut]])</f>
        <v>5</v>
      </c>
      <c r="R230" s="17">
        <f>COUNTIF(Lines[[code2_debut]:[code2_fin]],"="&amp;Lines[[#This Row],[code2_fin]])</f>
        <v>2</v>
      </c>
      <c r="S230" s="17">
        <f>INDEX(postes_1[x],MATCH(Lines[[#This Row],[codeNat_debut]],postes_1[CODNAT],0))</f>
        <v>649765.71000000101</v>
      </c>
      <c r="T230" s="17">
        <f>INDEX(postes_1[y],MATCH(Lines[[#This Row],[codeNat_debut]],postes_1[CODNAT],0))</f>
        <v>6827885.1699999999</v>
      </c>
      <c r="U230" s="17">
        <f>INDEX(postes_1[x],MATCH(Lines[[#This Row],[codeNat_fin]],postes_1[CODNAT],0))</f>
        <v>647383.46000000101</v>
      </c>
      <c r="V230" s="17">
        <f>INDEX(postes_1[y],MATCH(Lines[[#This Row],[codeNat_fin]],postes_1[CODNAT],0))</f>
        <v>6831616.6799999997</v>
      </c>
      <c r="W230" s="17">
        <f>SQRT((Lines[[#This Row],[x_debut]]-Lines[[#This Row],[x_fin]])^2+(Lines[[#This Row],[y_debut]]-Lines[[#This Row],[y_fin]])^2)</f>
        <v>4427.1076271758211</v>
      </c>
      <c r="X230" s="17">
        <v>7205</v>
      </c>
      <c r="Y230" s="18">
        <v>880</v>
      </c>
      <c r="Z230" s="18">
        <v>880</v>
      </c>
      <c r="AA230" s="18">
        <v>1130</v>
      </c>
      <c r="AB230" s="18">
        <v>1130</v>
      </c>
      <c r="AC230" s="18">
        <v>0.377</v>
      </c>
      <c r="AD230" s="18">
        <v>2.5550000000000002</v>
      </c>
      <c r="AE230" s="18">
        <v>34.820999999999998</v>
      </c>
      <c r="AF230" s="18">
        <v>221.67699999999999</v>
      </c>
      <c r="AG230" s="21"/>
      <c r="AH230" s="21"/>
    </row>
    <row r="231" spans="1:34">
      <c r="A231" s="16" t="s">
        <v>9756</v>
      </c>
      <c r="B231" s="16" t="s">
        <v>9757</v>
      </c>
      <c r="C231" s="16">
        <f>SEARCH(" _ ",B231)</f>
        <v>25</v>
      </c>
      <c r="D231" s="16" t="str">
        <f>LEFT(B231,14)</f>
        <v>LIT 225kV N0 1</v>
      </c>
      <c r="E231" s="16" t="str">
        <f>RIGHT(LEFT(D231,9),5)</f>
        <v>225kV</v>
      </c>
      <c r="F231" s="16" t="str">
        <f>RIGHT(D231,1)</f>
        <v>1</v>
      </c>
      <c r="G231" s="16" t="str">
        <f>LEFT(RIGHT(B231,LEN(B231)-15),C231-16)</f>
        <v>GAMPALOUP</v>
      </c>
      <c r="H231" s="16" t="str">
        <f>RIGHT(B231,LEN(B231)-C231-2)</f>
        <v>PONT-EVEQUE</v>
      </c>
      <c r="I231" s="17">
        <f>MATCH(Lines[[#This Row],[début]],postes_1[ADR_SITE],0)</f>
        <v>2494</v>
      </c>
      <c r="J231" s="17">
        <f>MATCH(Lines[[#This Row],[fin]],postes_1[ADR_SITE],0)</f>
        <v>2395</v>
      </c>
      <c r="K231" s="17" t="str">
        <f>INDEX(postes_1[CODNAT],Lines[[#This Row],[rch_debut]])</f>
        <v>GAMPA</v>
      </c>
      <c r="L231" s="17" t="str">
        <f>INDEX(postes_1[CODNAT],Lines[[#This Row],[rch_fin]])</f>
        <v>P.EVE</v>
      </c>
      <c r="M231" s="17" t="s">
        <v>6183</v>
      </c>
      <c r="N231" s="17" t="s">
        <v>5853</v>
      </c>
      <c r="O231" s="17" t="str">
        <f>Lines[[#This Row],[codeNat_debut]]&amp;"_"&amp;Lines[[#This Row],[tension]]</f>
        <v>GAMPA_225kV</v>
      </c>
      <c r="P231" s="17" t="str">
        <f>Lines[[#This Row],[codeNat_fin]]&amp;"_"&amp;Lines[[#This Row],[tension]]</f>
        <v>P.EVE_225kV</v>
      </c>
      <c r="Q231" s="17">
        <f>COUNTIF(Lines[[code2_debut]:[code2_fin]],"="&amp;Lines[[#This Row],[code2_debut]])</f>
        <v>3</v>
      </c>
      <c r="R231" s="17">
        <f>COUNTIF(Lines[[code2_debut]:[code2_fin]],"="&amp;Lines[[#This Row],[code2_fin]])</f>
        <v>2</v>
      </c>
      <c r="S231" s="17">
        <f>INDEX(postes_1[x],MATCH(Lines[[#This Row],[codeNat_debut]],postes_1[CODNAT],0))</f>
        <v>843593.85000000102</v>
      </c>
      <c r="T231" s="17">
        <f>INDEX(postes_1[y],MATCH(Lines[[#This Row],[codeNat_debut]],postes_1[CODNAT],0))</f>
        <v>6472319.7699999996</v>
      </c>
      <c r="U231" s="17">
        <f>INDEX(postes_1[x],MATCH(Lines[[#This Row],[codeNat_fin]],postes_1[CODNAT],0))</f>
        <v>850503.85999999905</v>
      </c>
      <c r="V231" s="17">
        <f>INDEX(postes_1[y],MATCH(Lines[[#This Row],[codeNat_fin]],postes_1[CODNAT],0))</f>
        <v>6493190.2300000004</v>
      </c>
      <c r="W231" s="17">
        <f>SQRT((Lines[[#This Row],[x_debut]]-Lines[[#This Row],[x_fin]])^2+(Lines[[#This Row],[y_debut]]-Lines[[#This Row],[y_fin]])^2)</f>
        <v>21984.638700959134</v>
      </c>
      <c r="X231" s="17">
        <v>24656</v>
      </c>
      <c r="Y231" s="18">
        <v>880</v>
      </c>
      <c r="Z231" s="18">
        <v>992</v>
      </c>
      <c r="AA231" s="18">
        <v>992</v>
      </c>
      <c r="AB231" s="18">
        <v>1086</v>
      </c>
      <c r="AC231" s="18">
        <v>1.43</v>
      </c>
      <c r="AD231" s="18">
        <v>9.66</v>
      </c>
      <c r="AE231" s="18">
        <v>34</v>
      </c>
      <c r="AF231" s="19" t="s">
        <v>8819</v>
      </c>
      <c r="AG231" s="21"/>
      <c r="AH231" s="21"/>
    </row>
    <row r="232" spans="1:34">
      <c r="A232" s="16" t="s">
        <v>9754</v>
      </c>
      <c r="B232" s="16" t="s">
        <v>9755</v>
      </c>
      <c r="C232" s="16">
        <f>SEARCH(" _ ",B232)</f>
        <v>25</v>
      </c>
      <c r="D232" s="16" t="str">
        <f>LEFT(B232,14)</f>
        <v>LIT 225kV N0 1</v>
      </c>
      <c r="E232" s="16" t="str">
        <f>RIGHT(LEFT(D232,9),5)</f>
        <v>225kV</v>
      </c>
      <c r="F232" s="16" t="str">
        <f>RIGHT(D232,1)</f>
        <v>1</v>
      </c>
      <c r="G232" s="16" t="str">
        <f>LEFT(RIGHT(B232,LEN(B232)-15),C232-16)</f>
        <v>GAMPALOUP</v>
      </c>
      <c r="H232" s="16" t="str">
        <f>RIGHT(B232,LEN(B232)-C232-2)</f>
        <v>MIONS</v>
      </c>
      <c r="I232" s="17">
        <f>MATCH(Lines[[#This Row],[début]],postes_1[ADR_SITE],0)</f>
        <v>2494</v>
      </c>
      <c r="J232" s="17">
        <f>MATCH(Lines[[#This Row],[fin]],postes_1[ADR_SITE],0)</f>
        <v>2253</v>
      </c>
      <c r="K232" s="17" t="str">
        <f>INDEX(postes_1[CODNAT],Lines[[#This Row],[rch_debut]])</f>
        <v>GAMPA</v>
      </c>
      <c r="L232" s="17" t="str">
        <f>INDEX(postes_1[CODNAT],Lines[[#This Row],[rch_fin]])</f>
        <v>MIONS</v>
      </c>
      <c r="M232" s="17" t="s">
        <v>6183</v>
      </c>
      <c r="N232" s="17" t="s">
        <v>5846</v>
      </c>
      <c r="O232" s="17" t="str">
        <f>Lines[[#This Row],[codeNat_debut]]&amp;"_"&amp;Lines[[#This Row],[tension]]</f>
        <v>GAMPA_225kV</v>
      </c>
      <c r="P232" s="17" t="str">
        <f>Lines[[#This Row],[codeNat_fin]]&amp;"_"&amp;Lines[[#This Row],[tension]]</f>
        <v>MIONS_225kV</v>
      </c>
      <c r="Q232" s="17">
        <f>COUNTIF(Lines[[code2_debut]:[code2_fin]],"="&amp;Lines[[#This Row],[code2_debut]])</f>
        <v>3</v>
      </c>
      <c r="R232" s="17">
        <f>COUNTIF(Lines[[code2_debut]:[code2_fin]],"="&amp;Lines[[#This Row],[code2_fin]])</f>
        <v>11</v>
      </c>
      <c r="S232" s="17">
        <f>INDEX(postes_1[x],MATCH(Lines[[#This Row],[codeNat_debut]],postes_1[CODNAT],0))</f>
        <v>843593.85000000102</v>
      </c>
      <c r="T232" s="17">
        <f>INDEX(postes_1[y],MATCH(Lines[[#This Row],[codeNat_debut]],postes_1[CODNAT],0))</f>
        <v>6472319.7699999996</v>
      </c>
      <c r="U232" s="17">
        <f>INDEX(postes_1[x],MATCH(Lines[[#This Row],[codeNat_fin]],postes_1[CODNAT],0))</f>
        <v>853743.00999999803</v>
      </c>
      <c r="V232" s="17">
        <f>INDEX(postes_1[y],MATCH(Lines[[#This Row],[codeNat_fin]],postes_1[CODNAT],0))</f>
        <v>6510230.2300000004</v>
      </c>
      <c r="W232" s="17">
        <f>SQRT((Lines[[#This Row],[x_debut]]-Lines[[#This Row],[x_fin]])^2+(Lines[[#This Row],[y_debut]]-Lines[[#This Row],[y_fin]])^2)</f>
        <v>39245.489245481534</v>
      </c>
      <c r="X232" s="17">
        <v>40129</v>
      </c>
      <c r="Y232" s="18">
        <v>880</v>
      </c>
      <c r="Z232" s="18">
        <v>992</v>
      </c>
      <c r="AA232" s="18">
        <v>992</v>
      </c>
      <c r="AB232" s="18">
        <v>1086</v>
      </c>
      <c r="AC232" s="18">
        <v>2.41</v>
      </c>
      <c r="AD232" s="18">
        <v>16.25</v>
      </c>
      <c r="AE232" s="18">
        <v>56</v>
      </c>
      <c r="AF232" s="19" t="s">
        <v>8819</v>
      </c>
      <c r="AG232" s="21"/>
      <c r="AH232" s="21"/>
    </row>
    <row r="233" spans="1:34">
      <c r="A233" s="16" t="s">
        <v>10068</v>
      </c>
      <c r="B233" s="16" t="s">
        <v>10069</v>
      </c>
      <c r="C233" s="16">
        <f>SEARCH(" _ ",B233)</f>
        <v>21</v>
      </c>
      <c r="D233" s="16" t="str">
        <f>LEFT(B233,14)</f>
        <v>LIT 225kV NO 1</v>
      </c>
      <c r="E233" s="16" t="str">
        <f>RIGHT(LEFT(D233,9),5)</f>
        <v>225kV</v>
      </c>
      <c r="F233" s="16" t="str">
        <f>RIGHT(D233,1)</f>
        <v>1</v>
      </c>
      <c r="G233" s="16" t="str">
        <f>LEFT(RIGHT(B233,LEN(B233)-15),C233-16)</f>
        <v>MIONS</v>
      </c>
      <c r="H233" s="16" t="str">
        <f>RIGHT(B233,LEN(B233)-C233-2)</f>
        <v>PONT-EVEQUE</v>
      </c>
      <c r="I233" s="17">
        <f>MATCH(Lines[[#This Row],[début]],postes_1[ADR_SITE],0)</f>
        <v>2253</v>
      </c>
      <c r="J233" s="17">
        <f>MATCH(Lines[[#This Row],[fin]],postes_1[ADR_SITE],0)</f>
        <v>2395</v>
      </c>
      <c r="K233" s="17" t="str">
        <f>INDEX(postes_1[CODNAT],Lines[[#This Row],[rch_debut]])</f>
        <v>MIONS</v>
      </c>
      <c r="L233" s="17" t="str">
        <f>INDEX(postes_1[CODNAT],Lines[[#This Row],[rch_fin]])</f>
        <v>P.EVE</v>
      </c>
      <c r="M233" s="17" t="s">
        <v>5846</v>
      </c>
      <c r="N233" s="17" t="s">
        <v>5853</v>
      </c>
      <c r="O233" s="17" t="str">
        <f>Lines[[#This Row],[codeNat_debut]]&amp;"_"&amp;Lines[[#This Row],[tension]]</f>
        <v>MIONS_225kV</v>
      </c>
      <c r="P233" s="17" t="str">
        <f>Lines[[#This Row],[codeNat_fin]]&amp;"_"&amp;Lines[[#This Row],[tension]]</f>
        <v>P.EVE_225kV</v>
      </c>
      <c r="Q233" s="17">
        <f>COUNTIF(Lines[[code2_debut]:[code2_fin]],"="&amp;Lines[[#This Row],[code2_debut]])</f>
        <v>11</v>
      </c>
      <c r="R233" s="17">
        <f>COUNTIF(Lines[[code2_debut]:[code2_fin]],"="&amp;Lines[[#This Row],[code2_fin]])</f>
        <v>2</v>
      </c>
      <c r="S233" s="17">
        <f>INDEX(postes_1[x],MATCH(Lines[[#This Row],[codeNat_debut]],postes_1[CODNAT],0))</f>
        <v>853743.00999999803</v>
      </c>
      <c r="T233" s="17">
        <f>INDEX(postes_1[y],MATCH(Lines[[#This Row],[codeNat_debut]],postes_1[CODNAT],0))</f>
        <v>6510230.2300000004</v>
      </c>
      <c r="U233" s="17">
        <f>INDEX(postes_1[x],MATCH(Lines[[#This Row],[codeNat_fin]],postes_1[CODNAT],0))</f>
        <v>850503.85999999905</v>
      </c>
      <c r="V233" s="17">
        <f>INDEX(postes_1[y],MATCH(Lines[[#This Row],[codeNat_fin]],postes_1[CODNAT],0))</f>
        <v>6493190.2300000004</v>
      </c>
      <c r="W233" s="17">
        <f>SQRT((Lines[[#This Row],[x_debut]]-Lines[[#This Row],[x_fin]])^2+(Lines[[#This Row],[y_debut]]-Lines[[#This Row],[y_fin]])^2)</f>
        <v>17345.134554753196</v>
      </c>
      <c r="X233" s="17">
        <v>18949</v>
      </c>
      <c r="Y233" s="18">
        <v>880</v>
      </c>
      <c r="Z233" s="18">
        <v>992</v>
      </c>
      <c r="AA233" s="18">
        <v>992</v>
      </c>
      <c r="AB233" s="18">
        <v>1086</v>
      </c>
      <c r="AC233" s="18">
        <v>1.22</v>
      </c>
      <c r="AD233" s="18">
        <v>8.32</v>
      </c>
      <c r="AE233" s="18">
        <v>27</v>
      </c>
      <c r="AF233" s="19" t="s">
        <v>8819</v>
      </c>
      <c r="AG233" s="21"/>
      <c r="AH233" s="21"/>
    </row>
    <row r="234" spans="1:34">
      <c r="A234" s="16" t="s">
        <v>9404</v>
      </c>
      <c r="B234" s="16" t="s">
        <v>9405</v>
      </c>
      <c r="C234" s="16">
        <f>SEARCH(" _ ",B234)</f>
        <v>25</v>
      </c>
      <c r="D234" s="16" t="str">
        <f>LEFT(B234,14)</f>
        <v>LIT 225kV NO 1</v>
      </c>
      <c r="E234" s="16" t="str">
        <f>RIGHT(LEFT(D234,9),5)</f>
        <v>225kV</v>
      </c>
      <c r="F234" s="16" t="str">
        <f>RIGHT(D234,1)</f>
        <v>1</v>
      </c>
      <c r="G234" s="16" t="str">
        <f>LEFT(RIGHT(B234,LEN(B234)-15),C234-16)</f>
        <v>COMPIEGNE</v>
      </c>
      <c r="H234" s="16" t="str">
        <f>RIGHT(B234,LEN(B234)-C234-2)</f>
        <v>LATENA</v>
      </c>
      <c r="I234" s="17">
        <f>MATCH(Lines[[#This Row],[début]],postes_1[ADR_SITE],0)</f>
        <v>874</v>
      </c>
      <c r="J234" s="17">
        <f>MATCH(Lines[[#This Row],[fin]],postes_1[ADR_SITE],0)</f>
        <v>1030</v>
      </c>
      <c r="K234" s="17" t="str">
        <f>INDEX(postes_1[CODNAT],Lines[[#This Row],[rch_debut]])</f>
        <v>COMPI</v>
      </c>
      <c r="L234" s="17" t="str">
        <f>INDEX(postes_1[CODNAT],Lines[[#This Row],[rch_fin]])</f>
        <v>LATEN</v>
      </c>
      <c r="M234" s="17" t="s">
        <v>3478</v>
      </c>
      <c r="N234" s="17" t="s">
        <v>2577</v>
      </c>
      <c r="O234" s="17" t="str">
        <f>Lines[[#This Row],[codeNat_debut]]&amp;"_"&amp;Lines[[#This Row],[tension]]</f>
        <v>COMPI_225kV</v>
      </c>
      <c r="P234" s="17" t="str">
        <f>Lines[[#This Row],[codeNat_fin]]&amp;"_"&amp;Lines[[#This Row],[tension]]</f>
        <v>LATEN_225kV</v>
      </c>
      <c r="Q234" s="17">
        <f>COUNTIF(Lines[[code2_debut]:[code2_fin]],"="&amp;Lines[[#This Row],[code2_debut]])</f>
        <v>2</v>
      </c>
      <c r="R234" s="17">
        <f>COUNTIF(Lines[[code2_debut]:[code2_fin]],"="&amp;Lines[[#This Row],[code2_fin]])</f>
        <v>6</v>
      </c>
      <c r="S234" s="17">
        <f>INDEX(postes_1[x],MATCH(Lines[[#This Row],[codeNat_debut]],postes_1[CODNAT],0))</f>
        <v>688469.57999999798</v>
      </c>
      <c r="T234" s="17">
        <f>INDEX(postes_1[y],MATCH(Lines[[#This Row],[codeNat_debut]],postes_1[CODNAT],0))</f>
        <v>6926159.5800000001</v>
      </c>
      <c r="U234" s="17">
        <f>INDEX(postes_1[x],MATCH(Lines[[#This Row],[codeNat_fin]],postes_1[CODNAT],0))</f>
        <v>695422.25</v>
      </c>
      <c r="V234" s="17">
        <f>INDEX(postes_1[y],MATCH(Lines[[#This Row],[codeNat_fin]],postes_1[CODNAT],0))</f>
        <v>6950927.6100000003</v>
      </c>
      <c r="W234" s="17">
        <f>SQRT((Lines[[#This Row],[x_debut]]-Lines[[#This Row],[x_fin]])^2+(Lines[[#This Row],[y_debut]]-Lines[[#This Row],[y_fin]])^2)</f>
        <v>25725.375220000991</v>
      </c>
      <c r="X234" s="17">
        <v>35410</v>
      </c>
      <c r="Y234" s="18">
        <v>881</v>
      </c>
      <c r="Z234" s="18">
        <v>964</v>
      </c>
      <c r="AA234" s="18">
        <v>964</v>
      </c>
      <c r="AB234" s="18">
        <v>1040</v>
      </c>
      <c r="AC234" s="18">
        <v>3.0409999999999999</v>
      </c>
      <c r="AD234" s="18">
        <v>14.566000000000001</v>
      </c>
      <c r="AE234" s="18">
        <v>49.468000000000004</v>
      </c>
      <c r="AF234" s="18">
        <v>314.92399999999998</v>
      </c>
      <c r="AG234" s="21"/>
      <c r="AH234" s="21"/>
    </row>
    <row r="235" spans="1:34">
      <c r="A235" s="16" t="s">
        <v>10344</v>
      </c>
      <c r="B235" s="16" t="s">
        <v>10345</v>
      </c>
      <c r="C235" s="16">
        <f>SEARCH(" _ ",B235)</f>
        <v>22</v>
      </c>
      <c r="D235" s="16" t="str">
        <f>LEFT(B235,14)</f>
        <v>LIT 225kV N0 1</v>
      </c>
      <c r="E235" s="16" t="str">
        <f>RIGHT(LEFT(D235,9),5)</f>
        <v>225kV</v>
      </c>
      <c r="F235" s="16" t="str">
        <f>RIGHT(D235,1)</f>
        <v>1</v>
      </c>
      <c r="G235" s="16" t="str">
        <f>LEFT(RIGHT(B235,LEN(B235)-15),C235-16)</f>
        <v>VINCEY</v>
      </c>
      <c r="H235" s="16" t="str">
        <f>RIGHT(B235,LEN(B235)-C235-2)</f>
        <v>VITTEL</v>
      </c>
      <c r="I235" s="17">
        <f>MATCH(Lines[[#This Row],[début]],postes_1[ADR_SITE],0)</f>
        <v>2215</v>
      </c>
      <c r="J235" s="17">
        <f>MATCH(Lines[[#This Row],[fin]],postes_1[ADR_SITE],0)</f>
        <v>1864</v>
      </c>
      <c r="K235" s="17" t="str">
        <f>INDEX(postes_1[CODNAT],Lines[[#This Row],[rch_debut]])</f>
        <v>VINCE</v>
      </c>
      <c r="L235" s="17" t="str">
        <f>INDEX(postes_1[CODNAT],Lines[[#This Row],[rch_fin]])</f>
        <v>VITTE</v>
      </c>
      <c r="M235" s="17" t="s">
        <v>1084</v>
      </c>
      <c r="N235" s="17" t="s">
        <v>2098</v>
      </c>
      <c r="O235" s="17" t="str">
        <f>Lines[[#This Row],[codeNat_debut]]&amp;"_"&amp;Lines[[#This Row],[tension]]</f>
        <v>VINCE_225kV</v>
      </c>
      <c r="P235" s="17" t="str">
        <f>Lines[[#This Row],[codeNat_fin]]&amp;"_"&amp;Lines[[#This Row],[tension]]</f>
        <v>VITTE_225kV</v>
      </c>
      <c r="Q235" s="17">
        <f>COUNTIF(Lines[[code2_debut]:[code2_fin]],"="&amp;Lines[[#This Row],[code2_debut]])</f>
        <v>1</v>
      </c>
      <c r="R235" s="17">
        <f>COUNTIF(Lines[[code2_debut]:[code2_fin]],"="&amp;Lines[[#This Row],[code2_fin]])</f>
        <v>1</v>
      </c>
      <c r="S235" s="17">
        <f>INDEX(postes_1[x],MATCH(Lines[[#This Row],[codeNat_debut]],postes_1[CODNAT],0))</f>
        <v>946135.21000000101</v>
      </c>
      <c r="T235" s="17">
        <f>INDEX(postes_1[y],MATCH(Lines[[#This Row],[codeNat_debut]],postes_1[CODNAT],0))</f>
        <v>6811238.5499999998</v>
      </c>
      <c r="U235" s="17">
        <f>INDEX(postes_1[x],MATCH(Lines[[#This Row],[codeNat_fin]],postes_1[CODNAT],0))</f>
        <v>919199.77000000305</v>
      </c>
      <c r="V235" s="17">
        <f>INDEX(postes_1[y],MATCH(Lines[[#This Row],[codeNat_fin]],postes_1[CODNAT],0))</f>
        <v>6791793.0499999998</v>
      </c>
      <c r="W235" s="17">
        <f>SQRT((Lines[[#This Row],[x_debut]]-Lines[[#This Row],[x_fin]])^2+(Lines[[#This Row],[y_debut]]-Lines[[#This Row],[y_fin]])^2)</f>
        <v>33221.158893745567</v>
      </c>
      <c r="X235" s="17">
        <v>35257</v>
      </c>
      <c r="Y235" s="18">
        <v>881</v>
      </c>
      <c r="Z235" s="18">
        <v>964</v>
      </c>
      <c r="AA235" s="18">
        <v>964</v>
      </c>
      <c r="AB235" s="18">
        <v>1040</v>
      </c>
      <c r="AC235" s="18">
        <v>2.1190000000000002</v>
      </c>
      <c r="AD235" s="18">
        <v>14.103999999999999</v>
      </c>
      <c r="AE235" s="18">
        <v>50.94</v>
      </c>
      <c r="AF235" s="18">
        <v>324.29500000000002</v>
      </c>
      <c r="AG235" s="21"/>
      <c r="AH235" s="21"/>
    </row>
    <row r="236" spans="1:34">
      <c r="A236" s="16" t="s">
        <v>10082</v>
      </c>
      <c r="B236" s="16" t="s">
        <v>10432</v>
      </c>
      <c r="C236" s="16">
        <f>SEARCH(" _ ",B236)</f>
        <v>23</v>
      </c>
      <c r="D236" s="16" t="str">
        <f>LEFT(B236,14)</f>
        <v>LIT 225kV NO 1</v>
      </c>
      <c r="E236" s="16" t="str">
        <f>RIGHT(LEFT(D236,9),5)</f>
        <v>225kV</v>
      </c>
      <c r="F236" s="16" t="str">
        <f>RIGHT(D236,1)</f>
        <v>1</v>
      </c>
      <c r="G236" s="16" t="str">
        <f>LEFT(RIGHT(B236,LEN(B236)-15),C236-16)</f>
        <v>MORBRAS</v>
      </c>
      <c r="H236" s="16" t="str">
        <f>RIGHT(B236,LEN(B236)-C236-2)</f>
        <v>VILLENEUVE-ST-GEORGES</v>
      </c>
      <c r="I236" s="17">
        <f>MATCH(Lines[[#This Row],[début]],postes_1[ADR_SITE],0)</f>
        <v>406</v>
      </c>
      <c r="J236" s="17">
        <f>MATCH(Lines[[#This Row],[fin]],postes_1[ADR_SITE],0)</f>
        <v>290</v>
      </c>
      <c r="K236" s="17" t="str">
        <f>INDEX(postes_1[CODNAT],Lines[[#This Row],[rch_debut]])</f>
        <v>MORBR</v>
      </c>
      <c r="L236" s="17" t="str">
        <f>INDEX(postes_1[CODNAT],Lines[[#This Row],[rch_fin]])</f>
        <v>V.GEO</v>
      </c>
      <c r="M236" s="17" t="s">
        <v>7169</v>
      </c>
      <c r="N236" s="17" t="s">
        <v>5997</v>
      </c>
      <c r="O236" s="17" t="str">
        <f>Lines[[#This Row],[codeNat_debut]]&amp;"_"&amp;Lines[[#This Row],[tension]]</f>
        <v>MORBR_225kV</v>
      </c>
      <c r="P236" s="17" t="str">
        <f>Lines[[#This Row],[codeNat_fin]]&amp;"_"&amp;Lines[[#This Row],[tension]]</f>
        <v>V.GEO_225kV</v>
      </c>
      <c r="Q236" s="17">
        <f>COUNTIF(Lines[[code2_debut]:[code2_fin]],"="&amp;Lines[[#This Row],[code2_debut]])</f>
        <v>4</v>
      </c>
      <c r="R236" s="17">
        <f>COUNTIF(Lines[[code2_debut]:[code2_fin]],"="&amp;Lines[[#This Row],[code2_fin]])</f>
        <v>2</v>
      </c>
      <c r="S236" s="17">
        <f>INDEX(postes_1[x],MATCH(Lines[[#This Row],[codeNat_debut]],postes_1[CODNAT],0))</f>
        <v>673992.03000000096</v>
      </c>
      <c r="T236" s="17">
        <f>INDEX(postes_1[y],MATCH(Lines[[#This Row],[codeNat_debut]],postes_1[CODNAT],0))</f>
        <v>6853299.6399999997</v>
      </c>
      <c r="U236" s="17">
        <f>INDEX(postes_1[x],MATCH(Lines[[#This Row],[codeNat_fin]],postes_1[CODNAT],0))</f>
        <v>659328.74000000197</v>
      </c>
      <c r="V236" s="17">
        <f>INDEX(postes_1[y],MATCH(Lines[[#This Row],[codeNat_fin]],postes_1[CODNAT],0))</f>
        <v>6850460.5899999999</v>
      </c>
      <c r="W236" s="17">
        <f>SQRT((Lines[[#This Row],[x_debut]]-Lines[[#This Row],[x_fin]])^2+(Lines[[#This Row],[y_debut]]-Lines[[#This Row],[y_fin]])^2)</f>
        <v>14935.604391070665</v>
      </c>
      <c r="X236" s="17">
        <v>18381</v>
      </c>
      <c r="Y236" s="18">
        <v>886</v>
      </c>
      <c r="Z236" s="18">
        <v>886</v>
      </c>
      <c r="AA236" s="18">
        <v>984</v>
      </c>
      <c r="AB236" s="18">
        <v>1061</v>
      </c>
      <c r="AC236" s="18">
        <v>1.37</v>
      </c>
      <c r="AD236" s="18">
        <v>6.9039999999999999</v>
      </c>
      <c r="AE236" s="18">
        <v>74.820999999999998</v>
      </c>
      <c r="AF236" s="18">
        <v>476.32499999999999</v>
      </c>
      <c r="AG236" s="21"/>
      <c r="AH236" s="21"/>
    </row>
    <row r="237" spans="1:34">
      <c r="A237" s="16" t="s">
        <v>9273</v>
      </c>
      <c r="B237" s="16" t="s">
        <v>9274</v>
      </c>
      <c r="C237" s="16">
        <f>SEARCH(" _ ",B237)</f>
        <v>23</v>
      </c>
      <c r="D237" s="16" t="str">
        <f>LEFT(B237,14)</f>
        <v>LIT 225kV NO 1</v>
      </c>
      <c r="E237" s="16" t="str">
        <f>RIGHT(LEFT(D237,9),5)</f>
        <v>225kV</v>
      </c>
      <c r="F237" s="16" t="str">
        <f>RIGHT(D237,1)</f>
        <v>1</v>
      </c>
      <c r="G237" s="16" t="str">
        <f>LEFT(RIGHT(B237,LEN(B237)-15),C237-16)</f>
        <v>CHAINGY</v>
      </c>
      <c r="H237" s="16" t="str">
        <f>RIGHT(B237,LEN(B237)-C237-2)</f>
        <v>DAMBRON</v>
      </c>
      <c r="I237" s="17">
        <f>MATCH(Lines[[#This Row],[début]],postes_1[ADR_SITE],0)</f>
        <v>1</v>
      </c>
      <c r="J237" s="17">
        <f>MATCH(Lines[[#This Row],[fin]],postes_1[ADR_SITE],0)</f>
        <v>29</v>
      </c>
      <c r="K237" s="17" t="str">
        <f>INDEX(postes_1[CODNAT],Lines[[#This Row],[rch_debut]])</f>
        <v>CHAIN</v>
      </c>
      <c r="L237" s="17" t="str">
        <f>INDEX(postes_1[CODNAT],Lines[[#This Row],[rch_fin]])</f>
        <v>DAMBR</v>
      </c>
      <c r="M237" s="17" t="s">
        <v>3628</v>
      </c>
      <c r="N237" s="17" t="s">
        <v>6227</v>
      </c>
      <c r="O237" s="17" t="str">
        <f>Lines[[#This Row],[codeNat_debut]]&amp;"_"&amp;Lines[[#This Row],[tension]]</f>
        <v>CHAIN_225kV</v>
      </c>
      <c r="P237" s="17" t="str">
        <f>Lines[[#This Row],[codeNat_fin]]&amp;"_"&amp;Lines[[#This Row],[tension]]</f>
        <v>DAMBR_225kV</v>
      </c>
      <c r="Q237" s="17">
        <f>COUNTIF(Lines[[code2_debut]:[code2_fin]],"="&amp;Lines[[#This Row],[code2_debut]])</f>
        <v>4</v>
      </c>
      <c r="R237" s="17">
        <f>COUNTIF(Lines[[code2_debut]:[code2_fin]],"="&amp;Lines[[#This Row],[code2_fin]])</f>
        <v>3</v>
      </c>
      <c r="S237" s="17">
        <f>INDEX(postes_1[x],MATCH(Lines[[#This Row],[codeNat_debut]],postes_1[CODNAT],0))</f>
        <v>610469.28999999899</v>
      </c>
      <c r="T237" s="17">
        <f>INDEX(postes_1[y],MATCH(Lines[[#This Row],[codeNat_debut]],postes_1[CODNAT],0))</f>
        <v>6753462.3499999996</v>
      </c>
      <c r="U237" s="17">
        <f>INDEX(postes_1[x],MATCH(Lines[[#This Row],[codeNat_fin]],postes_1[CODNAT],0))</f>
        <v>614853.93000000005</v>
      </c>
      <c r="V237" s="17">
        <f>INDEX(postes_1[y],MATCH(Lines[[#This Row],[codeNat_fin]],postes_1[CODNAT],0))</f>
        <v>6779084.0099999998</v>
      </c>
      <c r="W237" s="17">
        <f>SQRT((Lines[[#This Row],[x_debut]]-Lines[[#This Row],[x_fin]])^2+(Lines[[#This Row],[y_debut]]-Lines[[#This Row],[y_fin]])^2)</f>
        <v>25994.124895545472</v>
      </c>
      <c r="X237" s="17">
        <v>26338</v>
      </c>
      <c r="Y237" s="18">
        <v>888</v>
      </c>
      <c r="Z237" s="18">
        <v>983</v>
      </c>
      <c r="AA237" s="18">
        <v>983</v>
      </c>
      <c r="AB237" s="18">
        <v>1042</v>
      </c>
      <c r="AC237" s="18">
        <v>1.5720000000000001</v>
      </c>
      <c r="AD237" s="18">
        <v>10.561</v>
      </c>
      <c r="AE237" s="18">
        <v>37.292999999999999</v>
      </c>
      <c r="AF237" s="18">
        <v>237.417</v>
      </c>
      <c r="AG237" s="21"/>
      <c r="AH237" s="21"/>
    </row>
    <row r="238" spans="1:34">
      <c r="A238" s="16" t="s">
        <v>9275</v>
      </c>
      <c r="B238" s="16" t="s">
        <v>9276</v>
      </c>
      <c r="C238" s="16">
        <f>SEARCH(" _ ",B238)</f>
        <v>23</v>
      </c>
      <c r="D238" s="16" t="str">
        <f>LEFT(B238,14)</f>
        <v>LIT 225kV N0 2</v>
      </c>
      <c r="E238" s="16" t="str">
        <f>RIGHT(LEFT(D238,9),5)</f>
        <v>225kV</v>
      </c>
      <c r="F238" s="16" t="str">
        <f>RIGHT(D238,1)</f>
        <v>2</v>
      </c>
      <c r="G238" s="16" t="str">
        <f>LEFT(RIGHT(B238,LEN(B238)-15),C238-16)</f>
        <v>CHAINGY</v>
      </c>
      <c r="H238" s="16" t="str">
        <f>RIGHT(B238,LEN(B238)-C238-2)</f>
        <v>DAMBRON</v>
      </c>
      <c r="I238" s="17">
        <f>MATCH(Lines[[#This Row],[début]],postes_1[ADR_SITE],0)</f>
        <v>1</v>
      </c>
      <c r="J238" s="17">
        <f>MATCH(Lines[[#This Row],[fin]],postes_1[ADR_SITE],0)</f>
        <v>29</v>
      </c>
      <c r="K238" s="17" t="str">
        <f>INDEX(postes_1[CODNAT],Lines[[#This Row],[rch_debut]])</f>
        <v>CHAIN</v>
      </c>
      <c r="L238" s="17" t="str">
        <f>INDEX(postes_1[CODNAT],Lines[[#This Row],[rch_fin]])</f>
        <v>DAMBR</v>
      </c>
      <c r="M238" s="17" t="s">
        <v>3628</v>
      </c>
      <c r="N238" s="17" t="s">
        <v>6227</v>
      </c>
      <c r="O238" s="17" t="str">
        <f>Lines[[#This Row],[codeNat_debut]]&amp;"_"&amp;Lines[[#This Row],[tension]]</f>
        <v>CHAIN_225kV</v>
      </c>
      <c r="P238" s="17" t="str">
        <f>Lines[[#This Row],[codeNat_fin]]&amp;"_"&amp;Lines[[#This Row],[tension]]</f>
        <v>DAMBR_225kV</v>
      </c>
      <c r="Q238" s="17">
        <f>COUNTIF(Lines[[code2_debut]:[code2_fin]],"="&amp;Lines[[#This Row],[code2_debut]])</f>
        <v>4</v>
      </c>
      <c r="R238" s="17">
        <f>COUNTIF(Lines[[code2_debut]:[code2_fin]],"="&amp;Lines[[#This Row],[code2_fin]])</f>
        <v>3</v>
      </c>
      <c r="S238" s="17">
        <f>INDEX(postes_1[x],MATCH(Lines[[#This Row],[codeNat_debut]],postes_1[CODNAT],0))</f>
        <v>610469.28999999899</v>
      </c>
      <c r="T238" s="17">
        <f>INDEX(postes_1[y],MATCH(Lines[[#This Row],[codeNat_debut]],postes_1[CODNAT],0))</f>
        <v>6753462.3499999996</v>
      </c>
      <c r="U238" s="17">
        <f>INDEX(postes_1[x],MATCH(Lines[[#This Row],[codeNat_fin]],postes_1[CODNAT],0))</f>
        <v>614853.93000000005</v>
      </c>
      <c r="V238" s="17">
        <f>INDEX(postes_1[y],MATCH(Lines[[#This Row],[codeNat_fin]],postes_1[CODNAT],0))</f>
        <v>6779084.0099999998</v>
      </c>
      <c r="W238" s="17">
        <f>SQRT((Lines[[#This Row],[x_debut]]-Lines[[#This Row],[x_fin]])^2+(Lines[[#This Row],[y_debut]]-Lines[[#This Row],[y_fin]])^2)</f>
        <v>25994.124895545472</v>
      </c>
      <c r="X238" s="17">
        <v>26253</v>
      </c>
      <c r="Y238" s="18">
        <v>888</v>
      </c>
      <c r="Z238" s="18">
        <v>983</v>
      </c>
      <c r="AA238" s="18">
        <v>983</v>
      </c>
      <c r="AB238" s="18">
        <v>1042</v>
      </c>
      <c r="AC238" s="18">
        <v>2.5219999999999998</v>
      </c>
      <c r="AD238" s="18">
        <v>11.141</v>
      </c>
      <c r="AE238" s="18">
        <v>35.463000000000001</v>
      </c>
      <c r="AF238" s="18">
        <v>225.767</v>
      </c>
      <c r="AG238" s="21"/>
      <c r="AH238" s="21"/>
    </row>
    <row r="239" spans="1:34">
      <c r="A239" s="16" t="s">
        <v>9457</v>
      </c>
      <c r="B239" s="16" t="s">
        <v>9458</v>
      </c>
      <c r="C239" s="16">
        <f>SEARCH(" _ ",B239)</f>
        <v>24</v>
      </c>
      <c r="D239" s="16" t="str">
        <f>LEFT(B239,14)</f>
        <v>LIT 225kV NO 1</v>
      </c>
      <c r="E239" s="16" t="str">
        <f>RIGHT(LEFT(D239,9),5)</f>
        <v>225kV</v>
      </c>
      <c r="F239" s="16" t="str">
        <f>RIGHT(D239,1)</f>
        <v>1</v>
      </c>
      <c r="G239" s="16" t="str">
        <f>LEFT(RIGHT(B239,LEN(B239)-15),C239-16)</f>
        <v>COSSIGNY</v>
      </c>
      <c r="H239" s="16" t="str">
        <f>RIGHT(B239,LEN(B239)-C239-2)</f>
        <v>MORBRAS</v>
      </c>
      <c r="I239" s="17">
        <f>MATCH(Lines[[#This Row],[début]],postes_1[ADR_SITE],0)</f>
        <v>348</v>
      </c>
      <c r="J239" s="17">
        <f>MATCH(Lines[[#This Row],[fin]],postes_1[ADR_SITE],0)</f>
        <v>406</v>
      </c>
      <c r="K239" s="17" t="str">
        <f>INDEX(postes_1[CODNAT],Lines[[#This Row],[rch_debut]])</f>
        <v>COSSI</v>
      </c>
      <c r="L239" s="17" t="str">
        <f>INDEX(postes_1[CODNAT],Lines[[#This Row],[rch_fin]])</f>
        <v>MORBR</v>
      </c>
      <c r="M239" s="17" t="s">
        <v>4401</v>
      </c>
      <c r="N239" s="17" t="s">
        <v>7169</v>
      </c>
      <c r="O239" s="17" t="str">
        <f>Lines[[#This Row],[codeNat_debut]]&amp;"_"&amp;Lines[[#This Row],[tension]]</f>
        <v>COSSI_225kV</v>
      </c>
      <c r="P239" s="17" t="str">
        <f>Lines[[#This Row],[codeNat_fin]]&amp;"_"&amp;Lines[[#This Row],[tension]]</f>
        <v>MORBR_225kV</v>
      </c>
      <c r="Q239" s="17">
        <f>COUNTIF(Lines[[code2_debut]:[code2_fin]],"="&amp;Lines[[#This Row],[code2_debut]])</f>
        <v>1</v>
      </c>
      <c r="R239" s="17">
        <f>COUNTIF(Lines[[code2_debut]:[code2_fin]],"="&amp;Lines[[#This Row],[code2_fin]])</f>
        <v>4</v>
      </c>
      <c r="S239" s="17">
        <f>INDEX(postes_1[x],MATCH(Lines[[#This Row],[codeNat_debut]],postes_1[CODNAT],0))</f>
        <v>676014.21999999904</v>
      </c>
      <c r="T239" s="17">
        <f>INDEX(postes_1[y],MATCH(Lines[[#This Row],[codeNat_debut]],postes_1[CODNAT],0))</f>
        <v>6847504.9800000004</v>
      </c>
      <c r="U239" s="17">
        <f>INDEX(postes_1[x],MATCH(Lines[[#This Row],[codeNat_fin]],postes_1[CODNAT],0))</f>
        <v>673992.03000000096</v>
      </c>
      <c r="V239" s="17">
        <f>INDEX(postes_1[y],MATCH(Lines[[#This Row],[codeNat_fin]],postes_1[CODNAT],0))</f>
        <v>6853299.6399999997</v>
      </c>
      <c r="W239" s="17">
        <f>SQRT((Lines[[#This Row],[x_debut]]-Lines[[#This Row],[x_fin]])^2+(Lines[[#This Row],[y_debut]]-Lines[[#This Row],[y_fin]])^2)</f>
        <v>6137.3721503330053</v>
      </c>
      <c r="X239" s="17">
        <v>6135</v>
      </c>
      <c r="Y239" s="18">
        <v>888</v>
      </c>
      <c r="Z239" s="18">
        <v>972</v>
      </c>
      <c r="AA239" s="18">
        <v>972</v>
      </c>
      <c r="AB239" s="18">
        <v>1049</v>
      </c>
      <c r="AC239" s="18">
        <v>0.51600000000000001</v>
      </c>
      <c r="AD239" s="18">
        <v>2.4820000000000002</v>
      </c>
      <c r="AE239" s="18">
        <v>8.6709999999999994</v>
      </c>
      <c r="AF239" s="18">
        <v>55.201000000000001</v>
      </c>
      <c r="AG239" s="21"/>
      <c r="AH239" s="21"/>
    </row>
    <row r="240" spans="1:34">
      <c r="A240" s="16" t="s">
        <v>10139</v>
      </c>
      <c r="B240" s="16" t="s">
        <v>10140</v>
      </c>
      <c r="C240" s="16">
        <f>SEARCH(" _ ",B240)</f>
        <v>30</v>
      </c>
      <c r="D240" s="16" t="str">
        <f>LEFT(B240,14)</f>
        <v>LIT 225kV N0 1</v>
      </c>
      <c r="E240" s="16" t="str">
        <f>RIGHT(LEFT(D240,9),5)</f>
        <v>225kV</v>
      </c>
      <c r="F240" s="16" t="str">
        <f>RIGHT(D240,1)</f>
        <v>1</v>
      </c>
      <c r="G240" s="16" t="str">
        <f>LEFT(RIGHT(B240,LEN(B240)-15),C240-16)</f>
        <v>PLESSIS-GASSOT</v>
      </c>
      <c r="H240" s="16" t="str">
        <f>RIGHT(B240,LEN(B240)-C240-2)</f>
        <v>SEINE</v>
      </c>
      <c r="I240" s="17">
        <f>MATCH(Lines[[#This Row],[début]],postes_1[ADR_SITE],0)</f>
        <v>553</v>
      </c>
      <c r="J240" s="17">
        <f>MATCH(Lines[[#This Row],[fin]],postes_1[ADR_SITE],0)</f>
        <v>477</v>
      </c>
      <c r="K240" s="17" t="str">
        <f>INDEX(postes_1[CODNAT],Lines[[#This Row],[rch_debut]])</f>
        <v>P.GAS</v>
      </c>
      <c r="L240" s="17" t="str">
        <f>INDEX(postes_1[CODNAT],Lines[[#This Row],[rch_fin]])</f>
        <v>SEINE</v>
      </c>
      <c r="M240" s="17" t="s">
        <v>909</v>
      </c>
      <c r="N240" s="17" t="s">
        <v>2797</v>
      </c>
      <c r="O240" s="17" t="str">
        <f>Lines[[#This Row],[codeNat_debut]]&amp;"_"&amp;Lines[[#This Row],[tension]]</f>
        <v>P.GAS_225kV</v>
      </c>
      <c r="P240" s="17" t="str">
        <f>Lines[[#This Row],[codeNat_fin]]&amp;"_"&amp;Lines[[#This Row],[tension]]</f>
        <v>SEINE_225kV</v>
      </c>
      <c r="Q240" s="17">
        <f>COUNTIF(Lines[[code2_debut]:[code2_fin]],"="&amp;Lines[[#This Row],[code2_debut]])</f>
        <v>6</v>
      </c>
      <c r="R240" s="17">
        <f>COUNTIF(Lines[[code2_debut]:[code2_fin]],"="&amp;Lines[[#This Row],[code2_fin]])</f>
        <v>2</v>
      </c>
      <c r="S240" s="17">
        <f>INDEX(postes_1[x],MATCH(Lines[[#This Row],[codeNat_debut]],postes_1[CODNAT],0))</f>
        <v>658607.93999999797</v>
      </c>
      <c r="T240" s="17">
        <f>INDEX(postes_1[y],MATCH(Lines[[#This Row],[codeNat_debut]],postes_1[CODNAT],0))</f>
        <v>6881590.9900000002</v>
      </c>
      <c r="U240" s="17">
        <f>INDEX(postes_1[x],MATCH(Lines[[#This Row],[codeNat_fin]],postes_1[CODNAT],0))</f>
        <v>651577.31999999995</v>
      </c>
      <c r="V240" s="17">
        <f>INDEX(postes_1[y],MATCH(Lines[[#This Row],[codeNat_fin]],postes_1[CODNAT],0))</f>
        <v>6869810.0599999996</v>
      </c>
      <c r="W240" s="17">
        <f>SQRT((Lines[[#This Row],[x_debut]]-Lines[[#This Row],[x_fin]])^2+(Lines[[#This Row],[y_debut]]-Lines[[#This Row],[y_fin]])^2)</f>
        <v>13719.326851171927</v>
      </c>
      <c r="X240" s="17">
        <v>17062</v>
      </c>
      <c r="Y240" s="18">
        <v>888</v>
      </c>
      <c r="Z240" s="18">
        <v>950</v>
      </c>
      <c r="AA240" s="18">
        <v>972</v>
      </c>
      <c r="AB240" s="18">
        <v>1049</v>
      </c>
      <c r="AC240" s="18">
        <v>1.3029999999999999</v>
      </c>
      <c r="AD240" s="18">
        <v>6.8550000000000004</v>
      </c>
      <c r="AE240" s="18">
        <v>34.485999999999997</v>
      </c>
      <c r="AF240" s="18">
        <v>219.548</v>
      </c>
      <c r="AG240" s="21"/>
      <c r="AH240" s="21"/>
    </row>
    <row r="241" spans="1:34">
      <c r="A241" s="16" t="s">
        <v>9323</v>
      </c>
      <c r="B241" s="16" t="s">
        <v>9324</v>
      </c>
      <c r="C241" s="16">
        <f>SEARCH(" _ ",B241)</f>
        <v>28</v>
      </c>
      <c r="D241" s="16" t="str">
        <f>LEFT(B241,14)</f>
        <v>LIT 225kV NO 3</v>
      </c>
      <c r="E241" s="16" t="str">
        <f>RIGHT(LEFT(D241,9),5)</f>
        <v>225kV</v>
      </c>
      <c r="F241" s="16" t="str">
        <f>RIGHT(D241,1)</f>
        <v>3</v>
      </c>
      <c r="G241" s="16" t="str">
        <f>LEFT(RIGHT(B241,LEN(B241)-15),C241-16)</f>
        <v>CHESNOY (LE)</v>
      </c>
      <c r="H241" s="16" t="str">
        <f>RIGHT(B241,LEN(B241)-C241-2)</f>
        <v>COURTRY</v>
      </c>
      <c r="I241" s="17">
        <f>MATCH(Lines[[#This Row],[début]],postes_1[ADR_SITE],0)</f>
        <v>215</v>
      </c>
      <c r="J241" s="17">
        <f>MATCH(Lines[[#This Row],[fin]],postes_1[ADR_SITE],0)</f>
        <v>257</v>
      </c>
      <c r="K241" s="17" t="str">
        <f>INDEX(postes_1[CODNAT],Lines[[#This Row],[rch_debut]])</f>
        <v>CHESN</v>
      </c>
      <c r="L241" s="17" t="str">
        <f>INDEX(postes_1[CODNAT],Lines[[#This Row],[rch_fin]])</f>
        <v>CZTRY</v>
      </c>
      <c r="M241" s="17" t="s">
        <v>4289</v>
      </c>
      <c r="N241" s="17" t="s">
        <v>3597</v>
      </c>
      <c r="O241" s="17" t="str">
        <f>Lines[[#This Row],[codeNat_debut]]&amp;"_"&amp;Lines[[#This Row],[tension]]</f>
        <v>CHESN_225kV</v>
      </c>
      <c r="P241" s="17" t="str">
        <f>Lines[[#This Row],[codeNat_fin]]&amp;"_"&amp;Lines[[#This Row],[tension]]</f>
        <v>CZTRY_225kV</v>
      </c>
      <c r="Q241" s="17">
        <f>COUNTIF(Lines[[code2_debut]:[code2_fin]],"="&amp;Lines[[#This Row],[code2_debut]])</f>
        <v>5</v>
      </c>
      <c r="R241" s="17">
        <f>COUNTIF(Lines[[code2_debut]:[code2_fin]],"="&amp;Lines[[#This Row],[code2_fin]])</f>
        <v>4</v>
      </c>
      <c r="S241" s="17">
        <f>INDEX(postes_1[x],MATCH(Lines[[#This Row],[codeNat_debut]],postes_1[CODNAT],0))</f>
        <v>690186.5</v>
      </c>
      <c r="T241" s="17">
        <f>INDEX(postes_1[y],MATCH(Lines[[#This Row],[codeNat_debut]],postes_1[CODNAT],0))</f>
        <v>6809912.4800000004</v>
      </c>
      <c r="U241" s="17">
        <f>INDEX(postes_1[x],MATCH(Lines[[#This Row],[codeNat_fin]],postes_1[CODNAT],0))</f>
        <v>683221.38000000303</v>
      </c>
      <c r="V241" s="17">
        <f>INDEX(postes_1[y],MATCH(Lines[[#This Row],[codeNat_fin]],postes_1[CODNAT],0))</f>
        <v>6827504.5199999996</v>
      </c>
      <c r="W241" s="17">
        <f>SQRT((Lines[[#This Row],[x_debut]]-Lines[[#This Row],[x_fin]])^2+(Lines[[#This Row],[y_debut]]-Lines[[#This Row],[y_fin]])^2)</f>
        <v>18920.696815284748</v>
      </c>
      <c r="X241" s="17">
        <v>20002</v>
      </c>
      <c r="Y241" s="18">
        <v>890</v>
      </c>
      <c r="Z241" s="18">
        <v>890</v>
      </c>
      <c r="AA241" s="18">
        <v>1130</v>
      </c>
      <c r="AB241" s="18">
        <v>1130</v>
      </c>
      <c r="AC241" s="18">
        <v>1.17</v>
      </c>
      <c r="AD241" s="18">
        <v>7.98</v>
      </c>
      <c r="AE241" s="18">
        <v>43</v>
      </c>
      <c r="AF241" s="19" t="s">
        <v>8819</v>
      </c>
      <c r="AG241" s="21"/>
      <c r="AH241" s="21"/>
    </row>
    <row r="242" spans="1:34">
      <c r="A242" s="16" t="s">
        <v>8863</v>
      </c>
      <c r="B242" s="16" t="s">
        <v>8864</v>
      </c>
      <c r="C242" s="16">
        <f>SEARCH(" _ ",B242)</f>
        <v>25</v>
      </c>
      <c r="D242" s="16" t="str">
        <f>LEFT(B242,14)</f>
        <v>LIT 225kV N0 1</v>
      </c>
      <c r="E242" s="16" t="str">
        <f>RIGHT(LEFT(D242,9),5)</f>
        <v>225kV</v>
      </c>
      <c r="F242" s="16" t="str">
        <f>RIGHT(D242,1)</f>
        <v>1</v>
      </c>
      <c r="G242" s="16" t="str">
        <f>LEFT(RIGHT(B242,LEN(B242)-15),C242-16)</f>
        <v>ARGOEUVES</v>
      </c>
      <c r="H242" s="16" t="str">
        <f>RIGHT(B242,LEN(B242)-C242-2)</f>
        <v>BRAILLY-CORNEHOTTE</v>
      </c>
      <c r="I242" s="17">
        <f>MATCH(Lines[[#This Row],[début]],postes_1[ADR_SITE],0)</f>
        <v>1174</v>
      </c>
      <c r="J242" s="17">
        <f>MATCH(Lines[[#This Row],[fin]],postes_1[ADR_SITE],0)</f>
        <v>1414</v>
      </c>
      <c r="K242" s="17" t="str">
        <f>INDEX(postes_1[CODNAT],Lines[[#This Row],[rch_debut]])</f>
        <v>ARGOE</v>
      </c>
      <c r="L242" s="17" t="str">
        <f>INDEX(postes_1[CODNAT],Lines[[#This Row],[rch_fin]])</f>
        <v>B.CO6</v>
      </c>
      <c r="M242" s="17" t="s">
        <v>5554</v>
      </c>
      <c r="N242" s="17" t="s">
        <v>2812</v>
      </c>
      <c r="O242" s="17" t="str">
        <f>Lines[[#This Row],[codeNat_debut]]&amp;"_"&amp;Lines[[#This Row],[tension]]</f>
        <v>ARGOE_225kV</v>
      </c>
      <c r="P242" s="17" t="str">
        <f>Lines[[#This Row],[codeNat_fin]]&amp;"_"&amp;Lines[[#This Row],[tension]]</f>
        <v>B.CO6_225kV</v>
      </c>
      <c r="Q242" s="17">
        <f>COUNTIF(Lines[[code2_debut]:[code2_fin]],"="&amp;Lines[[#This Row],[code2_debut]])</f>
        <v>3</v>
      </c>
      <c r="R242" s="17">
        <f>COUNTIF(Lines[[code2_debut]:[code2_fin]],"="&amp;Lines[[#This Row],[code2_fin]])</f>
        <v>2</v>
      </c>
      <c r="S242" s="17">
        <f>INDEX(postes_1[x],MATCH(Lines[[#This Row],[codeNat_debut]],postes_1[CODNAT],0))</f>
        <v>646137.36999999697</v>
      </c>
      <c r="T242" s="17">
        <f>INDEX(postes_1[y],MATCH(Lines[[#This Row],[codeNat_debut]],postes_1[CODNAT],0))</f>
        <v>6982613.2699999996</v>
      </c>
      <c r="U242" s="17">
        <f>INDEX(postes_1[x],MATCH(Lines[[#This Row],[codeNat_fin]],postes_1[CODNAT],0))</f>
        <v>626459.46000000101</v>
      </c>
      <c r="V242" s="17">
        <f>INDEX(postes_1[y],MATCH(Lines[[#This Row],[codeNat_fin]],postes_1[CODNAT],0))</f>
        <v>7016038.2599999998</v>
      </c>
      <c r="W242" s="17">
        <f>SQRT((Lines[[#This Row],[x_debut]]-Lines[[#This Row],[x_fin]])^2+(Lines[[#This Row],[y_debut]]-Lines[[#This Row],[y_fin]])^2)</f>
        <v>38787.241439267833</v>
      </c>
      <c r="X242" s="17">
        <v>38875</v>
      </c>
      <c r="Y242" s="18">
        <v>894</v>
      </c>
      <c r="Z242" s="18">
        <v>944</v>
      </c>
      <c r="AA242" s="18">
        <v>944</v>
      </c>
      <c r="AB242" s="18">
        <v>1017</v>
      </c>
      <c r="AC242" s="18">
        <v>3.4969999999999999</v>
      </c>
      <c r="AD242" s="18">
        <v>15.821</v>
      </c>
      <c r="AE242" s="18">
        <v>54.552</v>
      </c>
      <c r="AF242" s="18">
        <v>347.28899999999999</v>
      </c>
      <c r="AG242" s="21"/>
      <c r="AH242" s="21"/>
    </row>
    <row r="243" spans="1:34">
      <c r="A243" s="16" t="s">
        <v>8908</v>
      </c>
      <c r="B243" s="16" t="s">
        <v>8909</v>
      </c>
      <c r="C243" s="16">
        <f>SEARCH(" _ ",B243)</f>
        <v>24</v>
      </c>
      <c r="D243" s="16" t="str">
        <f>LEFT(B243,14)</f>
        <v>LIT 225kV NO 1</v>
      </c>
      <c r="E243" s="16" t="str">
        <f>RIGHT(LEFT(D243,9),5)</f>
        <v>225kV</v>
      </c>
      <c r="F243" s="16" t="str">
        <f>RIGHT(D243,1)</f>
        <v>1</v>
      </c>
      <c r="G243" s="16" t="str">
        <f>LEFT(RIGHT(B243,LEN(B243)-15),C243-16)</f>
        <v>AUBUSSON</v>
      </c>
      <c r="H243" s="16" t="str">
        <f>RIGHT(B243,LEN(B243)-C243-2)</f>
        <v>EGUZON</v>
      </c>
      <c r="I243" s="17">
        <f>MATCH(Lines[[#This Row],[début]],postes_1[ADR_SITE],0)</f>
        <v>1035</v>
      </c>
      <c r="J243" s="17">
        <f>MATCH(Lines[[#This Row],[fin]],postes_1[ADR_SITE],0)</f>
        <v>659</v>
      </c>
      <c r="K243" s="17" t="str">
        <f>INDEX(postes_1[CODNAT],Lines[[#This Row],[rch_debut]])</f>
        <v>AUBUS</v>
      </c>
      <c r="L243" s="17" t="str">
        <f>INDEX(postes_1[CODNAT],Lines[[#This Row],[rch_fin]])</f>
        <v>EGUZO</v>
      </c>
      <c r="M243" s="17" t="s">
        <v>5562</v>
      </c>
      <c r="N243" s="17" t="s">
        <v>8345</v>
      </c>
      <c r="O243" s="17" t="str">
        <f>Lines[[#This Row],[codeNat_debut]]&amp;"_"&amp;Lines[[#This Row],[tension]]</f>
        <v>AUBUS_225kV</v>
      </c>
      <c r="P243" s="17" t="str">
        <f>Lines[[#This Row],[codeNat_fin]]&amp;"_"&amp;Lines[[#This Row],[tension]]</f>
        <v>EGUZO_225kV</v>
      </c>
      <c r="Q243" s="17">
        <f>COUNTIF(Lines[[code2_debut]:[code2_fin]],"="&amp;Lines[[#This Row],[code2_debut]])</f>
        <v>2</v>
      </c>
      <c r="R243" s="17">
        <f>COUNTIF(Lines[[code2_debut]:[code2_fin]],"="&amp;Lines[[#This Row],[code2_fin]])</f>
        <v>7</v>
      </c>
      <c r="S243" s="17">
        <f>INDEX(postes_1[x],MATCH(Lines[[#This Row],[codeNat_debut]],postes_1[CODNAT],0))</f>
        <v>637297.71000000101</v>
      </c>
      <c r="T243" s="17">
        <f>INDEX(postes_1[y],MATCH(Lines[[#This Row],[codeNat_debut]],postes_1[CODNAT],0))</f>
        <v>6539665.7300000004</v>
      </c>
      <c r="U243" s="17">
        <f>INDEX(postes_1[x],MATCH(Lines[[#This Row],[codeNat_fin]],postes_1[CODNAT],0))</f>
        <v>594090.84000000404</v>
      </c>
      <c r="V243" s="17">
        <f>INDEX(postes_1[y],MATCH(Lines[[#This Row],[codeNat_fin]],postes_1[CODNAT],0))</f>
        <v>6596206.4500000002</v>
      </c>
      <c r="W243" s="17">
        <f>SQRT((Lines[[#This Row],[x_debut]]-Lines[[#This Row],[x_fin]])^2+(Lines[[#This Row],[y_debut]]-Lines[[#This Row],[y_fin]])^2)</f>
        <v>71159.585674138158</v>
      </c>
      <c r="X243" s="17">
        <v>73228</v>
      </c>
      <c r="Y243" s="18">
        <v>894</v>
      </c>
      <c r="Z243" s="18">
        <v>991</v>
      </c>
      <c r="AA243" s="18">
        <v>991</v>
      </c>
      <c r="AB243" s="18">
        <v>1051</v>
      </c>
      <c r="AC243" s="18">
        <v>6.57</v>
      </c>
      <c r="AD243" s="18">
        <v>30.04</v>
      </c>
      <c r="AE243" s="18">
        <v>99</v>
      </c>
      <c r="AF243" s="19" t="s">
        <v>8819</v>
      </c>
      <c r="AG243" s="21"/>
      <c r="AH243" s="21"/>
    </row>
    <row r="244" spans="1:34">
      <c r="A244" s="16" t="s">
        <v>9400</v>
      </c>
      <c r="B244" s="16" t="s">
        <v>9401</v>
      </c>
      <c r="C244" s="16">
        <f>SEARCH(" _ ",B244)</f>
        <v>24</v>
      </c>
      <c r="D244" s="16" t="str">
        <f>LEFT(B244,14)</f>
        <v>LIT 225kV NO 1</v>
      </c>
      <c r="E244" s="16" t="str">
        <f>RIGHT(LEFT(D244,9),5)</f>
        <v>225kV</v>
      </c>
      <c r="F244" s="16" t="str">
        <f>RIGHT(D244,1)</f>
        <v>1</v>
      </c>
      <c r="G244" s="16" t="str">
        <f>LEFT(RIGHT(B244,LEN(B244)-15),C244-16)</f>
        <v>COLAYRAC</v>
      </c>
      <c r="H244" s="16" t="str">
        <f>RIGHT(B244,LEN(B244)-C244-2)</f>
        <v>GUPIE</v>
      </c>
      <c r="I244" s="17">
        <f>MATCH(Lines[[#This Row],[début]],postes_1[ADR_SITE],0)</f>
        <v>2935</v>
      </c>
      <c r="J244" s="17">
        <f>MATCH(Lines[[#This Row],[fin]],postes_1[ADR_SITE],0)</f>
        <v>2718</v>
      </c>
      <c r="K244" s="17" t="str">
        <f>INDEX(postes_1[CODNAT],Lines[[#This Row],[rch_debut]])</f>
        <v>COLAY</v>
      </c>
      <c r="L244" s="17" t="str">
        <f>INDEX(postes_1[CODNAT],Lines[[#This Row],[rch_fin]])</f>
        <v>GUPIE</v>
      </c>
      <c r="M244" s="17" t="s">
        <v>604</v>
      </c>
      <c r="N244" s="17" t="s">
        <v>5606</v>
      </c>
      <c r="O244" s="17" t="str">
        <f>Lines[[#This Row],[codeNat_debut]]&amp;"_"&amp;Lines[[#This Row],[tension]]</f>
        <v>COLAY_225kV</v>
      </c>
      <c r="P244" s="17" t="str">
        <f>Lines[[#This Row],[codeNat_fin]]&amp;"_"&amp;Lines[[#This Row],[tension]]</f>
        <v>GUPIE_225kV</v>
      </c>
      <c r="Q244" s="17">
        <f>COUNTIF(Lines[[code2_debut]:[code2_fin]],"="&amp;Lines[[#This Row],[code2_debut]])</f>
        <v>2</v>
      </c>
      <c r="R244" s="17">
        <f>COUNTIF(Lines[[code2_debut]:[code2_fin]],"="&amp;Lines[[#This Row],[code2_fin]])</f>
        <v>2</v>
      </c>
      <c r="S244" s="17">
        <f>INDEX(postes_1[x],MATCH(Lines[[#This Row],[codeNat_debut]],postes_1[CODNAT],0))</f>
        <v>505420.40999999602</v>
      </c>
      <c r="T244" s="17">
        <f>INDEX(postes_1[y],MATCH(Lines[[#This Row],[codeNat_debut]],postes_1[CODNAT],0))</f>
        <v>6350613.4299999997</v>
      </c>
      <c r="U244" s="17">
        <f>INDEX(postes_1[x],MATCH(Lines[[#This Row],[codeNat_fin]],postes_1[CODNAT],0))</f>
        <v>473008.46999999898</v>
      </c>
      <c r="V244" s="17">
        <f>INDEX(postes_1[y],MATCH(Lines[[#This Row],[codeNat_fin]],postes_1[CODNAT],0))</f>
        <v>6387575.6100000003</v>
      </c>
      <c r="W244" s="17">
        <f>SQRT((Lines[[#This Row],[x_debut]]-Lines[[#This Row],[x_fin]])^2+(Lines[[#This Row],[y_debut]]-Lines[[#This Row],[y_fin]])^2)</f>
        <v>49160.315345976516</v>
      </c>
      <c r="X244" s="17">
        <v>53496</v>
      </c>
      <c r="Y244" s="18">
        <v>895</v>
      </c>
      <c r="Z244" s="18">
        <v>980</v>
      </c>
      <c r="AA244" s="19" t="s">
        <v>8819</v>
      </c>
      <c r="AB244" s="18">
        <v>1070</v>
      </c>
      <c r="AC244" s="18">
        <v>3.214</v>
      </c>
      <c r="AD244" s="18">
        <v>21.382999999999999</v>
      </c>
      <c r="AE244" s="18">
        <v>77.387</v>
      </c>
      <c r="AF244" s="18">
        <v>492.65899999999999</v>
      </c>
      <c r="AG244" s="21"/>
      <c r="AH244" s="21"/>
    </row>
    <row r="245" spans="1:34">
      <c r="A245" s="16" t="s">
        <v>9679</v>
      </c>
      <c r="B245" s="16" t="s">
        <v>9680</v>
      </c>
      <c r="C245" s="16">
        <f>SEARCH(" _ ",B245)</f>
        <v>23</v>
      </c>
      <c r="D245" s="16" t="str">
        <f>LEFT(B245,14)</f>
        <v>LIT 225kV NO 1</v>
      </c>
      <c r="E245" s="16" t="str">
        <f>RIGHT(LEFT(D245,9),5)</f>
        <v>225kV</v>
      </c>
      <c r="F245" s="16" t="str">
        <f>RIGHT(D245,1)</f>
        <v>1</v>
      </c>
      <c r="G245" s="16" t="str">
        <f>LEFT(RIGHT(B245,LEN(B245)-15),C245-16)</f>
        <v>FEROUGE</v>
      </c>
      <c r="H245" s="16" t="str">
        <f>RIGHT(B245,LEN(B245)-C245-2)</f>
        <v>TALAMET</v>
      </c>
      <c r="I245" s="17">
        <f>MATCH(Lines[[#This Row],[début]],postes_1[ADR_SITE],0)</f>
        <v>2061</v>
      </c>
      <c r="J245" s="17">
        <f>MATCH(Lines[[#This Row],[fin]],postes_1[ADR_SITE],0)</f>
        <v>1994</v>
      </c>
      <c r="K245" s="17" t="str">
        <f>INDEX(postes_1[CODNAT],Lines[[#This Row],[rch_debut]])</f>
        <v>FEROU</v>
      </c>
      <c r="L245" s="17" t="str">
        <f>INDEX(postes_1[CODNAT],Lines[[#This Row],[rch_fin]])</f>
        <v>TALAM</v>
      </c>
      <c r="M245" s="17" t="s">
        <v>6712</v>
      </c>
      <c r="N245" s="17" t="s">
        <v>2451</v>
      </c>
      <c r="O245" s="17" t="str">
        <f>Lines[[#This Row],[codeNat_debut]]&amp;"_"&amp;Lines[[#This Row],[tension]]</f>
        <v>FEROU_225kV</v>
      </c>
      <c r="P245" s="17" t="str">
        <f>Lines[[#This Row],[codeNat_fin]]&amp;"_"&amp;Lines[[#This Row],[tension]]</f>
        <v>TALAM_225kV</v>
      </c>
      <c r="Q245" s="17">
        <f>COUNTIF(Lines[[code2_debut]:[code2_fin]],"="&amp;Lines[[#This Row],[code2_debut]])</f>
        <v>2</v>
      </c>
      <c r="R245" s="17">
        <f>COUNTIF(Lines[[code2_debut]:[code2_fin]],"="&amp;Lines[[#This Row],[code2_fin]])</f>
        <v>1</v>
      </c>
      <c r="S245" s="17">
        <f>INDEX(postes_1[x],MATCH(Lines[[#This Row],[codeNat_debut]],postes_1[CODNAT],0))</f>
        <v>578959.21999999904</v>
      </c>
      <c r="T245" s="17">
        <f>INDEX(postes_1[y],MATCH(Lines[[#This Row],[codeNat_debut]],postes_1[CODNAT],0))</f>
        <v>6425254.7999999998</v>
      </c>
      <c r="U245" s="17">
        <f>INDEX(postes_1[x],MATCH(Lines[[#This Row],[codeNat_fin]],postes_1[CODNAT],0))</f>
        <v>617117.17000000202</v>
      </c>
      <c r="V245" s="17">
        <f>INDEX(postes_1[y],MATCH(Lines[[#This Row],[codeNat_fin]],postes_1[CODNAT],0))</f>
        <v>6430297.4299999997</v>
      </c>
      <c r="W245" s="17">
        <f>SQRT((Lines[[#This Row],[x_debut]]-Lines[[#This Row],[x_fin]])^2+(Lines[[#This Row],[y_debut]]-Lines[[#This Row],[y_fin]])^2)</f>
        <v>38489.703370117393</v>
      </c>
      <c r="X245" s="17">
        <v>41489</v>
      </c>
      <c r="Y245" s="18">
        <v>895</v>
      </c>
      <c r="Z245" s="18">
        <v>980</v>
      </c>
      <c r="AA245" s="19" t="s">
        <v>8819</v>
      </c>
      <c r="AB245" s="18">
        <v>1070</v>
      </c>
      <c r="AC245" s="18">
        <v>2.4870000000000001</v>
      </c>
      <c r="AD245" s="18">
        <v>16.515000000000001</v>
      </c>
      <c r="AE245" s="18">
        <v>60.03</v>
      </c>
      <c r="AF245" s="18">
        <v>382.16199999999998</v>
      </c>
      <c r="AG245" s="21"/>
      <c r="AH245" s="21"/>
    </row>
    <row r="246" spans="1:34">
      <c r="A246" s="16" t="s">
        <v>8972</v>
      </c>
      <c r="B246" s="16" t="s">
        <v>8973</v>
      </c>
      <c r="C246" s="16">
        <f>SEARCH(" _ ",B246)</f>
        <v>23</v>
      </c>
      <c r="D246" s="16" t="str">
        <f>LEFT(B246,14)</f>
        <v>LIT 225kV NO 1</v>
      </c>
      <c r="E246" s="16" t="str">
        <f>RIGHT(LEFT(D246,9),5)</f>
        <v>225kV</v>
      </c>
      <c r="F246" s="16" t="str">
        <f>RIGHT(D246,1)</f>
        <v>1</v>
      </c>
      <c r="G246" s="16" t="str">
        <f>LEFT(RIGHT(B246,LEN(B246)-15),C246-16)</f>
        <v>BACALAN</v>
      </c>
      <c r="H246" s="16" t="str">
        <f>RIGHT(B246,LEN(B246)-C246-2)</f>
        <v>MARQUIS (LE)</v>
      </c>
      <c r="I246" s="17">
        <f>MATCH(Lines[[#This Row],[début]],postes_1[ADR_SITE],0)</f>
        <v>2607</v>
      </c>
      <c r="J246" s="17">
        <f>MATCH(Lines[[#This Row],[fin]],postes_1[ADR_SITE],0)</f>
        <v>2507</v>
      </c>
      <c r="K246" s="17" t="str">
        <f>INDEX(postes_1[CODNAT],Lines[[#This Row],[rch_debut]])</f>
        <v>BACAL</v>
      </c>
      <c r="L246" s="17" t="str">
        <f>INDEX(postes_1[CODNAT],Lines[[#This Row],[rch_fin]])</f>
        <v>MQIS5</v>
      </c>
      <c r="M246" s="17" t="s">
        <v>7303</v>
      </c>
      <c r="N246" s="17" t="s">
        <v>4743</v>
      </c>
      <c r="O246" s="17" t="str">
        <f>Lines[[#This Row],[codeNat_debut]]&amp;"_"&amp;Lines[[#This Row],[tension]]</f>
        <v>BACAL_225kV</v>
      </c>
      <c r="P246" s="17" t="str">
        <f>Lines[[#This Row],[codeNat_fin]]&amp;"_"&amp;Lines[[#This Row],[tension]]</f>
        <v>MQIS5_225kV</v>
      </c>
      <c r="Q246" s="17">
        <f>COUNTIF(Lines[[code2_debut]:[code2_fin]],"="&amp;Lines[[#This Row],[code2_debut]])</f>
        <v>2</v>
      </c>
      <c r="R246" s="17">
        <f>COUNTIF(Lines[[code2_debut]:[code2_fin]],"="&amp;Lines[[#This Row],[code2_fin]])</f>
        <v>5</v>
      </c>
      <c r="S246" s="17">
        <f>INDEX(postes_1[x],MATCH(Lines[[#This Row],[codeNat_debut]],postes_1[CODNAT],0))</f>
        <v>420088.25999999797</v>
      </c>
      <c r="T246" s="17">
        <f>INDEX(postes_1[y],MATCH(Lines[[#This Row],[codeNat_debut]],postes_1[CODNAT],0))</f>
        <v>6426635.0800000001</v>
      </c>
      <c r="U246" s="17">
        <f>INDEX(postes_1[x],MATCH(Lines[[#This Row],[codeNat_fin]],postes_1[CODNAT],0))</f>
        <v>420635.20000000298</v>
      </c>
      <c r="V246" s="17">
        <f>INDEX(postes_1[y],MATCH(Lines[[#This Row],[codeNat_fin]],postes_1[CODNAT],0))</f>
        <v>6440107.3899999997</v>
      </c>
      <c r="W246" s="17">
        <f>SQRT((Lines[[#This Row],[x_debut]]-Lines[[#This Row],[x_fin]])^2+(Lines[[#This Row],[y_debut]]-Lines[[#This Row],[y_fin]])^2)</f>
        <v>13483.407584868686</v>
      </c>
      <c r="X246" s="17">
        <v>19408</v>
      </c>
      <c r="Y246" s="18">
        <v>898</v>
      </c>
      <c r="Z246" s="18">
        <v>920</v>
      </c>
      <c r="AA246" s="18">
        <v>1030</v>
      </c>
      <c r="AB246" s="18">
        <v>1030</v>
      </c>
      <c r="AC246" s="18">
        <v>1.1200000000000001</v>
      </c>
      <c r="AD246" s="18">
        <v>7.5830000000000002</v>
      </c>
      <c r="AE246" s="18">
        <v>38.280999999999999</v>
      </c>
      <c r="AF246" s="19" t="s">
        <v>8819</v>
      </c>
      <c r="AG246" s="21"/>
      <c r="AH246" s="21"/>
    </row>
    <row r="247" spans="1:34">
      <c r="A247" s="16" t="s">
        <v>9158</v>
      </c>
      <c r="B247" s="16" t="s">
        <v>10381</v>
      </c>
      <c r="C247" s="16">
        <f>SEARCH(" _ ",B247)</f>
        <v>23</v>
      </c>
      <c r="D247" s="16" t="str">
        <f>LEFT(B247,14)</f>
        <v>LIT 225kV NO 1</v>
      </c>
      <c r="E247" s="16" t="str">
        <f>RIGHT(LEFT(D247,9),5)</f>
        <v>225kV</v>
      </c>
      <c r="F247" s="16" t="str">
        <f>RIGHT(D247,1)</f>
        <v>1</v>
      </c>
      <c r="G247" s="16" t="str">
        <f>LEFT(RIGHT(B247,LEN(B247)-15),C247-16)</f>
        <v>BEAUTOR</v>
      </c>
      <c r="H247" s="16" t="str">
        <f>RIGHT(B247,LEN(B247)-C247-2)</f>
        <v>SETIER</v>
      </c>
      <c r="I247" s="17">
        <f>MATCH(Lines[[#This Row],[début]],postes_1[ADR_SITE],0)</f>
        <v>1124</v>
      </c>
      <c r="J247" s="17">
        <f>MATCH(Lines[[#This Row],[fin]],postes_1[ADR_SITE],0)</f>
        <v>1270</v>
      </c>
      <c r="K247" s="17" t="str">
        <f>INDEX(postes_1[CODNAT],Lines[[#This Row],[rch_debut]])</f>
        <v>BXTO5</v>
      </c>
      <c r="L247" s="17" t="str">
        <f>INDEX(postes_1[CODNAT],Lines[[#This Row],[rch_fin]])</f>
        <v>SETIE</v>
      </c>
      <c r="M247" s="17" t="s">
        <v>6081</v>
      </c>
      <c r="N247" s="17" t="s">
        <v>1841</v>
      </c>
      <c r="O247" s="17" t="str">
        <f>Lines[[#This Row],[codeNat_debut]]&amp;"_"&amp;Lines[[#This Row],[tension]]</f>
        <v>BXTO5_225kV</v>
      </c>
      <c r="P247" s="17" t="str">
        <f>Lines[[#This Row],[codeNat_fin]]&amp;"_"&amp;Lines[[#This Row],[tension]]</f>
        <v>SETIE_225kV</v>
      </c>
      <c r="Q247" s="17">
        <f>COUNTIF(Lines[[code2_debut]:[code2_fin]],"="&amp;Lines[[#This Row],[code2_debut]])</f>
        <v>6</v>
      </c>
      <c r="R247" s="17">
        <f>COUNTIF(Lines[[code2_debut]:[code2_fin]],"="&amp;Lines[[#This Row],[code2_fin]])</f>
        <v>2</v>
      </c>
      <c r="S247" s="17">
        <f>INDEX(postes_1[x],MATCH(Lines[[#This Row],[codeNat_debut]],postes_1[CODNAT],0))</f>
        <v>723589.40999999596</v>
      </c>
      <c r="T247" s="17">
        <f>INDEX(postes_1[y],MATCH(Lines[[#This Row],[codeNat_debut]],postes_1[CODNAT],0))</f>
        <v>6950589.6699999999</v>
      </c>
      <c r="U247" s="17">
        <f>INDEX(postes_1[x],MATCH(Lines[[#This Row],[codeNat_fin]],postes_1[CODNAT],0))</f>
        <v>724906.88000000303</v>
      </c>
      <c r="V247" s="17">
        <f>INDEX(postes_1[y],MATCH(Lines[[#This Row],[codeNat_fin]],postes_1[CODNAT],0))</f>
        <v>6971637.7800000003</v>
      </c>
      <c r="W247" s="17">
        <f>SQRT((Lines[[#This Row],[x_debut]]-Lines[[#This Row],[x_fin]])^2+(Lines[[#This Row],[y_debut]]-Lines[[#This Row],[y_fin]])^2)</f>
        <v>21089.302069367604</v>
      </c>
      <c r="X247" s="17">
        <v>21161</v>
      </c>
      <c r="Y247" s="18">
        <v>899</v>
      </c>
      <c r="Z247" s="18">
        <v>984</v>
      </c>
      <c r="AA247" s="18">
        <v>984</v>
      </c>
      <c r="AB247" s="18">
        <v>1061</v>
      </c>
      <c r="AC247" s="18">
        <v>1.9159999999999999</v>
      </c>
      <c r="AD247" s="18">
        <v>8.609</v>
      </c>
      <c r="AE247" s="18">
        <v>29.895</v>
      </c>
      <c r="AF247" s="18">
        <v>190.31800000000001</v>
      </c>
      <c r="AG247" s="21"/>
      <c r="AH247" s="21"/>
    </row>
    <row r="248" spans="1:34">
      <c r="A248" s="16" t="s">
        <v>9315</v>
      </c>
      <c r="B248" s="16" t="s">
        <v>9316</v>
      </c>
      <c r="C248" s="16">
        <f>SEARCH(" _ ",B248)</f>
        <v>28</v>
      </c>
      <c r="D248" s="16" t="str">
        <f>LEFT(B248,14)</f>
        <v>LIT 225kV NO 1</v>
      </c>
      <c r="E248" s="16" t="str">
        <f>RIGHT(LEFT(D248,9),5)</f>
        <v>225kV</v>
      </c>
      <c r="F248" s="16" t="str">
        <f>RIGHT(D248,1)</f>
        <v>1</v>
      </c>
      <c r="G248" s="16" t="str">
        <f>LEFT(RIGHT(B248,LEN(B248)-15),C248-16)</f>
        <v>CHESNOY (LE)</v>
      </c>
      <c r="H248" s="16" t="str">
        <f>RIGHT(B248,LEN(B248)-C248-2)</f>
        <v>COURTRY</v>
      </c>
      <c r="I248" s="17">
        <f>MATCH(Lines[[#This Row],[début]],postes_1[ADR_SITE],0)</f>
        <v>215</v>
      </c>
      <c r="J248" s="17">
        <f>MATCH(Lines[[#This Row],[fin]],postes_1[ADR_SITE],0)</f>
        <v>257</v>
      </c>
      <c r="K248" s="17" t="str">
        <f>INDEX(postes_1[CODNAT],Lines[[#This Row],[rch_debut]])</f>
        <v>CHESN</v>
      </c>
      <c r="L248" s="17" t="str">
        <f>INDEX(postes_1[CODNAT],Lines[[#This Row],[rch_fin]])</f>
        <v>CZTRY</v>
      </c>
      <c r="M248" s="17" t="s">
        <v>4289</v>
      </c>
      <c r="N248" s="17" t="s">
        <v>3597</v>
      </c>
      <c r="O248" s="17" t="str">
        <f>Lines[[#This Row],[codeNat_debut]]&amp;"_"&amp;Lines[[#This Row],[tension]]</f>
        <v>CHESN_225kV</v>
      </c>
      <c r="P248" s="17" t="str">
        <f>Lines[[#This Row],[codeNat_fin]]&amp;"_"&amp;Lines[[#This Row],[tension]]</f>
        <v>CZTRY_225kV</v>
      </c>
      <c r="Q248" s="17">
        <f>COUNTIF(Lines[[code2_debut]:[code2_fin]],"="&amp;Lines[[#This Row],[code2_debut]])</f>
        <v>5</v>
      </c>
      <c r="R248" s="17">
        <f>COUNTIF(Lines[[code2_debut]:[code2_fin]],"="&amp;Lines[[#This Row],[code2_fin]])</f>
        <v>4</v>
      </c>
      <c r="S248" s="17">
        <f>INDEX(postes_1[x],MATCH(Lines[[#This Row],[codeNat_debut]],postes_1[CODNAT],0))</f>
        <v>690186.5</v>
      </c>
      <c r="T248" s="17">
        <f>INDEX(postes_1[y],MATCH(Lines[[#This Row],[codeNat_debut]],postes_1[CODNAT],0))</f>
        <v>6809912.4800000004</v>
      </c>
      <c r="U248" s="17">
        <f>INDEX(postes_1[x],MATCH(Lines[[#This Row],[codeNat_fin]],postes_1[CODNAT],0))</f>
        <v>683221.38000000303</v>
      </c>
      <c r="V248" s="17">
        <f>INDEX(postes_1[y],MATCH(Lines[[#This Row],[codeNat_fin]],postes_1[CODNAT],0))</f>
        <v>6827504.5199999996</v>
      </c>
      <c r="W248" s="17">
        <f>SQRT((Lines[[#This Row],[x_debut]]-Lines[[#This Row],[x_fin]])^2+(Lines[[#This Row],[y_debut]]-Lines[[#This Row],[y_fin]])^2)</f>
        <v>18920.696815284748</v>
      </c>
      <c r="X248" s="17">
        <v>19948</v>
      </c>
      <c r="Y248" s="18">
        <v>899</v>
      </c>
      <c r="Z248" s="18">
        <v>984</v>
      </c>
      <c r="AA248" s="18">
        <v>984</v>
      </c>
      <c r="AB248" s="18">
        <v>1061</v>
      </c>
      <c r="AC248" s="18">
        <v>1.7470000000000001</v>
      </c>
      <c r="AD248" s="18">
        <v>8.0630000000000006</v>
      </c>
      <c r="AE248" s="18">
        <v>28.207999999999998</v>
      </c>
      <c r="AF248" s="18">
        <v>179.58099999999999</v>
      </c>
      <c r="AG248" s="21"/>
      <c r="AH248" s="21"/>
    </row>
    <row r="249" spans="1:34">
      <c r="A249" s="16" t="s">
        <v>9507</v>
      </c>
      <c r="B249" s="16" t="s">
        <v>9508</v>
      </c>
      <c r="C249" s="16">
        <f>SEARCH(" _ ",B249)</f>
        <v>22</v>
      </c>
      <c r="D249" s="16" t="str">
        <f>LEFT(B249,14)</f>
        <v>LIT 225kV N0 1</v>
      </c>
      <c r="E249" s="16" t="str">
        <f>RIGHT(LEFT(D249,9),5)</f>
        <v>225kV</v>
      </c>
      <c r="F249" s="16" t="str">
        <f>RIGHT(D249,1)</f>
        <v>1</v>
      </c>
      <c r="G249" s="16" t="str">
        <f>LEFT(RIGHT(B249,LEN(B249)-15),C249-16)</f>
        <v>CRENEY</v>
      </c>
      <c r="H249" s="16" t="str">
        <f>RIGHT(B249,LEN(B249)-C249-2)</f>
        <v>FRONCLES</v>
      </c>
      <c r="I249" s="17">
        <f>MATCH(Lines[[#This Row],[début]],postes_1[ADR_SITE],0)</f>
        <v>819</v>
      </c>
      <c r="J249" s="17">
        <f>MATCH(Lines[[#This Row],[fin]],postes_1[ADR_SITE],0)</f>
        <v>1332</v>
      </c>
      <c r="K249" s="17" t="str">
        <f>INDEX(postes_1[CODNAT],Lines[[#This Row],[rch_debut]])</f>
        <v>CRENE</v>
      </c>
      <c r="L249" s="17" t="str">
        <f>INDEX(postes_1[CODNAT],Lines[[#This Row],[rch_fin]])</f>
        <v>FRONC</v>
      </c>
      <c r="M249" s="17" t="s">
        <v>2020</v>
      </c>
      <c r="N249" s="17" t="s">
        <v>7842</v>
      </c>
      <c r="O249" s="17" t="str">
        <f>Lines[[#This Row],[codeNat_debut]]&amp;"_"&amp;Lines[[#This Row],[tension]]</f>
        <v>CRENE_225kV</v>
      </c>
      <c r="P249" s="17" t="str">
        <f>Lines[[#This Row],[codeNat_fin]]&amp;"_"&amp;Lines[[#This Row],[tension]]</f>
        <v>FRONC_225kV</v>
      </c>
      <c r="Q249" s="17">
        <f>COUNTIF(Lines[[code2_debut]:[code2_fin]],"="&amp;Lines[[#This Row],[code2_debut]])</f>
        <v>3</v>
      </c>
      <c r="R249" s="17">
        <f>COUNTIF(Lines[[code2_debut]:[code2_fin]],"="&amp;Lines[[#This Row],[code2_fin]])</f>
        <v>1</v>
      </c>
      <c r="S249" s="17">
        <f>INDEX(postes_1[x],MATCH(Lines[[#This Row],[codeNat_debut]],postes_1[CODNAT],0))</f>
        <v>784381.21999999904</v>
      </c>
      <c r="T249" s="17">
        <f>INDEX(postes_1[y],MATCH(Lines[[#This Row],[codeNat_debut]],postes_1[CODNAT],0))</f>
        <v>6805251.04</v>
      </c>
      <c r="U249" s="17">
        <f>INDEX(postes_1[x],MATCH(Lines[[#This Row],[codeNat_fin]],postes_1[CODNAT],0))</f>
        <v>859373.42000000202</v>
      </c>
      <c r="V249" s="17">
        <f>INDEX(postes_1[y],MATCH(Lines[[#This Row],[codeNat_fin]],postes_1[CODNAT],0))</f>
        <v>6801520.6900000004</v>
      </c>
      <c r="W249" s="17">
        <f>SQRT((Lines[[#This Row],[x_debut]]-Lines[[#This Row],[x_fin]])^2+(Lines[[#This Row],[y_debut]]-Lines[[#This Row],[y_fin]])^2)</f>
        <v>75084.922400991694</v>
      </c>
      <c r="X249" s="17">
        <v>84751</v>
      </c>
      <c r="Y249" s="18">
        <v>899</v>
      </c>
      <c r="Z249" s="18">
        <v>984</v>
      </c>
      <c r="AA249" s="18">
        <v>984</v>
      </c>
      <c r="AB249" s="18">
        <v>1061</v>
      </c>
      <c r="AC249" s="18">
        <v>6.8179999999999996</v>
      </c>
      <c r="AD249" s="18">
        <v>34.112000000000002</v>
      </c>
      <c r="AE249" s="18">
        <v>120.212</v>
      </c>
      <c r="AF249" s="18">
        <v>765.29399999999998</v>
      </c>
      <c r="AG249" s="21"/>
      <c r="AH249" s="21"/>
    </row>
    <row r="250" spans="1:34">
      <c r="A250" s="16" t="s">
        <v>9509</v>
      </c>
      <c r="B250" s="16" t="s">
        <v>9510</v>
      </c>
      <c r="C250" s="16">
        <f>SEARCH(" _ ",B250)</f>
        <v>22</v>
      </c>
      <c r="D250" s="16" t="str">
        <f>LEFT(B250,14)</f>
        <v>LIT 225kV NO 1</v>
      </c>
      <c r="E250" s="16" t="str">
        <f>RIGHT(LEFT(D250,9),5)</f>
        <v>225kV</v>
      </c>
      <c r="F250" s="16" t="str">
        <f>RIGHT(D250,1)</f>
        <v>1</v>
      </c>
      <c r="G250" s="16" t="str">
        <f>LEFT(RIGHT(B250,LEN(B250)-15),C250-16)</f>
        <v>CRENEY</v>
      </c>
      <c r="H250" s="16" t="str">
        <f>RIGHT(B250,LEN(B250)-C250-2)</f>
        <v>ROSIERES</v>
      </c>
      <c r="I250" s="17">
        <f>MATCH(Lines[[#This Row],[début]],postes_1[ADR_SITE],0)</f>
        <v>819</v>
      </c>
      <c r="J250" s="17">
        <f>MATCH(Lines[[#This Row],[fin]],postes_1[ADR_SITE],0)</f>
        <v>751</v>
      </c>
      <c r="K250" s="17" t="str">
        <f>INDEX(postes_1[CODNAT],Lines[[#This Row],[rch_debut]])</f>
        <v>CRENE</v>
      </c>
      <c r="L250" s="17" t="str">
        <f>INDEX(postes_1[CODNAT],Lines[[#This Row],[rch_fin]])</f>
        <v>ROSIE</v>
      </c>
      <c r="M250" s="17" t="s">
        <v>2020</v>
      </c>
      <c r="N250" s="17" t="s">
        <v>727</v>
      </c>
      <c r="O250" s="17" t="str">
        <f>Lines[[#This Row],[codeNat_debut]]&amp;"_"&amp;Lines[[#This Row],[tension]]</f>
        <v>CRENE_225kV</v>
      </c>
      <c r="P250" s="17" t="str">
        <f>Lines[[#This Row],[codeNat_fin]]&amp;"_"&amp;Lines[[#This Row],[tension]]</f>
        <v>ROSIE_225kV</v>
      </c>
      <c r="Q250" s="17">
        <f>COUNTIF(Lines[[code2_debut]:[code2_fin]],"="&amp;Lines[[#This Row],[code2_debut]])</f>
        <v>3</v>
      </c>
      <c r="R250" s="17">
        <f>COUNTIF(Lines[[code2_debut]:[code2_fin]],"="&amp;Lines[[#This Row],[code2_fin]])</f>
        <v>1</v>
      </c>
      <c r="S250" s="17">
        <f>INDEX(postes_1[x],MATCH(Lines[[#This Row],[codeNat_debut]],postes_1[CODNAT],0))</f>
        <v>784381.21999999904</v>
      </c>
      <c r="T250" s="17">
        <f>INDEX(postes_1[y],MATCH(Lines[[#This Row],[codeNat_debut]],postes_1[CODNAT],0))</f>
        <v>6805251.04</v>
      </c>
      <c r="U250" s="17">
        <f>INDEX(postes_1[x],MATCH(Lines[[#This Row],[codeNat_fin]],postes_1[CODNAT],0))</f>
        <v>778235.67000000202</v>
      </c>
      <c r="V250" s="17">
        <f>INDEX(postes_1[y],MATCH(Lines[[#This Row],[codeNat_fin]],postes_1[CODNAT],0))</f>
        <v>6796248.1699999999</v>
      </c>
      <c r="W250" s="17">
        <f>SQRT((Lines[[#This Row],[x_debut]]-Lines[[#This Row],[x_fin]])^2+(Lines[[#This Row],[y_debut]]-Lines[[#This Row],[y_fin]])^2)</f>
        <v>10900.433617034021</v>
      </c>
      <c r="X250" s="17">
        <v>30108</v>
      </c>
      <c r="Y250" s="18">
        <v>899</v>
      </c>
      <c r="Z250" s="18">
        <v>984</v>
      </c>
      <c r="AA250" s="18">
        <v>984</v>
      </c>
      <c r="AB250" s="18">
        <v>1061</v>
      </c>
      <c r="AC250" s="18">
        <v>2.31</v>
      </c>
      <c r="AD250" s="18">
        <v>12.393000000000001</v>
      </c>
      <c r="AE250" s="18">
        <v>42.021000000000001</v>
      </c>
      <c r="AF250" s="18">
        <v>267.51400000000001</v>
      </c>
      <c r="AG250" s="21"/>
      <c r="AH250" s="21"/>
    </row>
    <row r="251" spans="1:34">
      <c r="A251" s="16" t="s">
        <v>9165</v>
      </c>
      <c r="B251" s="16" t="s">
        <v>9166</v>
      </c>
      <c r="C251" s="16">
        <f>SEARCH(" _ ",B251)</f>
        <v>29</v>
      </c>
      <c r="D251" s="16" t="str">
        <f>LEFT(B251,14)</f>
        <v>LIT 225kV NO 1</v>
      </c>
      <c r="E251" s="16" t="str">
        <f>RIGHT(LEFT(D251,9),5)</f>
        <v>225kV</v>
      </c>
      <c r="F251" s="16" t="str">
        <f>RIGHT(D251,1)</f>
        <v>1</v>
      </c>
      <c r="G251" s="16" t="str">
        <f>LEFT(RIGHT(B251,LEN(B251)-15),C251-16)</f>
        <v>CROIX-DE-METZ</v>
      </c>
      <c r="H251" s="16" t="str">
        <f>RIGHT(B251,LEN(B251)-C251-2)</f>
        <v>LANEUVEVILLE</v>
      </c>
      <c r="I251" s="17">
        <f>MATCH(Lines[[#This Row],[début]],postes_1[ADR_SITE],0)</f>
        <v>1936</v>
      </c>
      <c r="J251" s="17">
        <f>MATCH(Lines[[#This Row],[fin]],postes_1[ADR_SITE],0)</f>
        <v>2207</v>
      </c>
      <c r="K251" s="17" t="str">
        <f>INDEX(postes_1[CODNAT],Lines[[#This Row],[rch_debut]])</f>
        <v>C.MET</v>
      </c>
      <c r="L251" s="17" t="str">
        <f>INDEX(postes_1[CODNAT],Lines[[#This Row],[rch_fin]])</f>
        <v>LANEU</v>
      </c>
      <c r="M251" s="17" t="s">
        <v>5984</v>
      </c>
      <c r="N251" s="17" t="s">
        <v>7906</v>
      </c>
      <c r="O251" s="17" t="str">
        <f>Lines[[#This Row],[codeNat_debut]]&amp;"_"&amp;Lines[[#This Row],[tension]]</f>
        <v>C.MET_225kV</v>
      </c>
      <c r="P251" s="17" t="str">
        <f>Lines[[#This Row],[codeNat_fin]]&amp;"_"&amp;Lines[[#This Row],[tension]]</f>
        <v>LANEU_225kV</v>
      </c>
      <c r="Q251" s="17">
        <f>COUNTIF(Lines[[code2_debut]:[code2_fin]],"="&amp;Lines[[#This Row],[code2_debut]])</f>
        <v>3</v>
      </c>
      <c r="R251" s="17">
        <f>COUNTIF(Lines[[code2_debut]:[code2_fin]],"="&amp;Lines[[#This Row],[code2_fin]])</f>
        <v>1</v>
      </c>
      <c r="S251" s="17">
        <f>INDEX(postes_1[x],MATCH(Lines[[#This Row],[codeNat_debut]],postes_1[CODNAT],0))</f>
        <v>914627.46000000101</v>
      </c>
      <c r="T251" s="17">
        <f>INDEX(postes_1[y],MATCH(Lines[[#This Row],[codeNat_debut]],postes_1[CODNAT],0))</f>
        <v>6847506.5800000001</v>
      </c>
      <c r="U251" s="17">
        <f>INDEX(postes_1[x],MATCH(Lines[[#This Row],[codeNat_fin]],postes_1[CODNAT],0))</f>
        <v>938241.35000000102</v>
      </c>
      <c r="V251" s="17">
        <f>INDEX(postes_1[y],MATCH(Lines[[#This Row],[codeNat_fin]],postes_1[CODNAT],0))</f>
        <v>6843559.9800000004</v>
      </c>
      <c r="W251" s="17">
        <f>SQRT((Lines[[#This Row],[x_debut]]-Lines[[#This Row],[x_fin]])^2+(Lines[[#This Row],[y_debut]]-Lines[[#This Row],[y_fin]])^2)</f>
        <v>23941.417094484983</v>
      </c>
      <c r="X251" s="17">
        <v>39040</v>
      </c>
      <c r="Y251" s="18">
        <v>899</v>
      </c>
      <c r="Z251" s="18">
        <v>984</v>
      </c>
      <c r="AA251" s="18">
        <v>984</v>
      </c>
      <c r="AB251" s="18">
        <v>1061</v>
      </c>
      <c r="AC251" s="18">
        <v>2.8359999999999999</v>
      </c>
      <c r="AD251" s="18">
        <v>15.641</v>
      </c>
      <c r="AE251" s="18">
        <v>55.9</v>
      </c>
      <c r="AF251" s="18">
        <v>355.86799999999999</v>
      </c>
      <c r="AG251" s="21"/>
      <c r="AH251" s="21"/>
    </row>
    <row r="252" spans="1:34">
      <c r="A252" s="16" t="s">
        <v>9979</v>
      </c>
      <c r="B252" s="16" t="s">
        <v>10426</v>
      </c>
      <c r="C252" s="16">
        <f>SEARCH(" _ ",B252)</f>
        <v>26</v>
      </c>
      <c r="D252" s="16" t="str">
        <f>LEFT(B252,14)</f>
        <v>LIT 225kV N0 1</v>
      </c>
      <c r="E252" s="16" t="str">
        <f>RIGHT(LEFT(D252,9),5)</f>
        <v>225kV</v>
      </c>
      <c r="F252" s="16" t="str">
        <f>RIGHT(D252,1)</f>
        <v>1</v>
      </c>
      <c r="G252" s="16" t="str">
        <f>LEFT(RIGHT(B252,LEN(B252)-15),C252-16)</f>
        <v>MITRY-MORY</v>
      </c>
      <c r="H252" s="16" t="str">
        <f>RIGHT(B252,LEN(B252)-C252-2)</f>
        <v>VILLEVAUDE</v>
      </c>
      <c r="I252" s="17">
        <f>MATCH(Lines[[#This Row],[début]],postes_1[ADR_SITE],0)</f>
        <v>548</v>
      </c>
      <c r="J252" s="17">
        <f>MATCH(Lines[[#This Row],[fin]],postes_1[ADR_SITE],0)</f>
        <v>521</v>
      </c>
      <c r="K252" s="17" t="str">
        <f>INDEX(postes_1[CODNAT],Lines[[#This Row],[rch_debut]])</f>
        <v>M.MO5</v>
      </c>
      <c r="L252" s="17" t="str">
        <f>INDEX(postes_1[CODNAT],Lines[[#This Row],[rch_fin]])</f>
        <v>VLEVA</v>
      </c>
      <c r="M252" s="17" t="s">
        <v>6975</v>
      </c>
      <c r="N252" s="17" t="s">
        <v>3312</v>
      </c>
      <c r="O252" s="17" t="str">
        <f>Lines[[#This Row],[codeNat_debut]]&amp;"_"&amp;Lines[[#This Row],[tension]]</f>
        <v>M.MO5_225kV</v>
      </c>
      <c r="P252" s="17" t="str">
        <f>Lines[[#This Row],[codeNat_fin]]&amp;"_"&amp;Lines[[#This Row],[tension]]</f>
        <v>VLEVA_225kV</v>
      </c>
      <c r="Q252" s="17">
        <f>COUNTIF(Lines[[code2_debut]:[code2_fin]],"="&amp;Lines[[#This Row],[code2_debut]])</f>
        <v>2</v>
      </c>
      <c r="R252" s="17">
        <f>COUNTIF(Lines[[code2_debut]:[code2_fin]],"="&amp;Lines[[#This Row],[code2_fin]])</f>
        <v>4</v>
      </c>
      <c r="S252" s="17">
        <f>INDEX(postes_1[x],MATCH(Lines[[#This Row],[codeNat_debut]],postes_1[CODNAT],0))</f>
        <v>672755.93</v>
      </c>
      <c r="T252" s="17">
        <f>INDEX(postes_1[y],MATCH(Lines[[#This Row],[codeNat_debut]],postes_1[CODNAT],0))</f>
        <v>6874052.8099999996</v>
      </c>
      <c r="U252" s="17">
        <f>INDEX(postes_1[x],MATCH(Lines[[#This Row],[codeNat_fin]],postes_1[CODNAT],0))</f>
        <v>675266.82</v>
      </c>
      <c r="V252" s="17">
        <f>INDEX(postes_1[y],MATCH(Lines[[#This Row],[codeNat_fin]],postes_1[CODNAT],0))</f>
        <v>6867147.4199999999</v>
      </c>
      <c r="W252" s="17">
        <f>SQRT((Lines[[#This Row],[x_debut]]-Lines[[#This Row],[x_fin]])^2+(Lines[[#This Row],[y_debut]]-Lines[[#This Row],[y_fin]])^2)</f>
        <v>7347.7193498523648</v>
      </c>
      <c r="X252" s="17">
        <v>8375</v>
      </c>
      <c r="Y252" s="18">
        <v>899</v>
      </c>
      <c r="Z252" s="18">
        <v>984</v>
      </c>
      <c r="AA252" s="18">
        <v>984</v>
      </c>
      <c r="AB252" s="18">
        <v>1061</v>
      </c>
      <c r="AC252" s="18">
        <v>0.72699999999999998</v>
      </c>
      <c r="AD252" s="18">
        <v>3.391</v>
      </c>
      <c r="AE252" s="18">
        <v>11.867000000000001</v>
      </c>
      <c r="AF252" s="18">
        <v>75.548000000000002</v>
      </c>
      <c r="AG252" s="21"/>
      <c r="AH252" s="21"/>
    </row>
    <row r="253" spans="1:34">
      <c r="A253" s="16" t="s">
        <v>10137</v>
      </c>
      <c r="B253" s="16" t="s">
        <v>10138</v>
      </c>
      <c r="C253" s="16">
        <f>SEARCH(" _ ",B253)</f>
        <v>30</v>
      </c>
      <c r="D253" s="16" t="str">
        <f>LEFT(B253,14)</f>
        <v>LIT 225kV N0 1</v>
      </c>
      <c r="E253" s="16" t="str">
        <f>RIGHT(LEFT(D253,9),5)</f>
        <v>225kV</v>
      </c>
      <c r="F253" s="16" t="str">
        <f>RIGHT(D253,1)</f>
        <v>1</v>
      </c>
      <c r="G253" s="16" t="str">
        <f>LEFT(RIGHT(B253,LEN(B253)-15),C253-16)</f>
        <v>PLESSIS-GASSOT</v>
      </c>
      <c r="H253" s="16" t="str">
        <f>RIGHT(B253,LEN(B253)-C253-2)</f>
        <v>SAUSSET</v>
      </c>
      <c r="I253" s="17">
        <f>MATCH(Lines[[#This Row],[début]],postes_1[ADR_SITE],0)</f>
        <v>553</v>
      </c>
      <c r="J253" s="17">
        <f>MATCH(Lines[[#This Row],[fin]],postes_1[ADR_SITE],0)</f>
        <v>544</v>
      </c>
      <c r="K253" s="17" t="str">
        <f>INDEX(postes_1[CODNAT],Lines[[#This Row],[rch_debut]])</f>
        <v>P.GAS</v>
      </c>
      <c r="L253" s="17" t="str">
        <f>INDEX(postes_1[CODNAT],Lines[[#This Row],[rch_fin]])</f>
        <v>SAUS5</v>
      </c>
      <c r="M253" s="17" t="s">
        <v>909</v>
      </c>
      <c r="N253" s="17" t="s">
        <v>6969</v>
      </c>
      <c r="O253" s="17" t="str">
        <f>Lines[[#This Row],[codeNat_debut]]&amp;"_"&amp;Lines[[#This Row],[tension]]</f>
        <v>P.GAS_225kV</v>
      </c>
      <c r="P253" s="17" t="str">
        <f>Lines[[#This Row],[codeNat_fin]]&amp;"_"&amp;Lines[[#This Row],[tension]]</f>
        <v>SAUS5_225kV</v>
      </c>
      <c r="Q253" s="17">
        <f>COUNTIF(Lines[[code2_debut]:[code2_fin]],"="&amp;Lines[[#This Row],[code2_debut]])</f>
        <v>6</v>
      </c>
      <c r="R253" s="17">
        <f>COUNTIF(Lines[[code2_debut]:[code2_fin]],"="&amp;Lines[[#This Row],[code2_fin]])</f>
        <v>3</v>
      </c>
      <c r="S253" s="17">
        <f>INDEX(postes_1[x],MATCH(Lines[[#This Row],[codeNat_debut]],postes_1[CODNAT],0))</f>
        <v>658607.93999999797</v>
      </c>
      <c r="T253" s="17">
        <f>INDEX(postes_1[y],MATCH(Lines[[#This Row],[codeNat_debut]],postes_1[CODNAT],0))</f>
        <v>6881590.9900000002</v>
      </c>
      <c r="U253" s="17">
        <f>INDEX(postes_1[x],MATCH(Lines[[#This Row],[codeNat_fin]],postes_1[CODNAT],0))</f>
        <v>668825.85000000102</v>
      </c>
      <c r="V253" s="17">
        <f>INDEX(postes_1[y],MATCH(Lines[[#This Row],[codeNat_fin]],postes_1[CODNAT],0))</f>
        <v>6875037.3700000001</v>
      </c>
      <c r="W253" s="17">
        <f>SQRT((Lines[[#This Row],[x_debut]]-Lines[[#This Row],[x_fin]])^2+(Lines[[#This Row],[y_debut]]-Lines[[#This Row],[y_fin]])^2)</f>
        <v>12139.012310421469</v>
      </c>
      <c r="X253" s="17">
        <v>14028</v>
      </c>
      <c r="Y253" s="18">
        <v>899</v>
      </c>
      <c r="Z253" s="18">
        <v>984</v>
      </c>
      <c r="AA253" s="18">
        <v>984</v>
      </c>
      <c r="AB253" s="18">
        <v>1061</v>
      </c>
      <c r="AC253" s="18">
        <v>1.1539999999999999</v>
      </c>
      <c r="AD253" s="18">
        <v>5.6909999999999998</v>
      </c>
      <c r="AE253" s="18">
        <v>20.010999999999999</v>
      </c>
      <c r="AF253" s="18">
        <v>127.395</v>
      </c>
      <c r="AG253" s="21"/>
      <c r="AH253" s="21"/>
    </row>
    <row r="254" spans="1:34">
      <c r="A254" s="16" t="s">
        <v>9076</v>
      </c>
      <c r="B254" s="16" t="s">
        <v>10376</v>
      </c>
      <c r="C254" s="16">
        <f>SEARCH(" _ ",B254)</f>
        <v>27</v>
      </c>
      <c r="D254" s="16" t="str">
        <f>LEFT(B254,14)</f>
        <v>LIT 225kV N0 1</v>
      </c>
      <c r="E254" s="16" t="str">
        <f>RIGHT(LEFT(D254,9),5)</f>
        <v>225kV</v>
      </c>
      <c r="F254" s="16" t="str">
        <f>RIGHT(D254,1)</f>
        <v>1</v>
      </c>
      <c r="G254" s="16" t="str">
        <f>LEFT(RIGHT(B254,LEN(B254)-15),C254-16)</f>
        <v>BOISSE (LA)</v>
      </c>
      <c r="H254" s="16" t="str">
        <f>RIGHT(B254,LEN(B254)-C254-2)</f>
        <v>ST-VULBAS-EST</v>
      </c>
      <c r="I254" s="17">
        <f>MATCH(Lines[[#This Row],[début]],postes_1[ADR_SITE],0)</f>
        <v>2103</v>
      </c>
      <c r="J254" s="17">
        <f>MATCH(Lines[[#This Row],[fin]],postes_1[ADR_SITE],0)</f>
        <v>2329</v>
      </c>
      <c r="K254" s="17" t="str">
        <f>INDEX(postes_1[CODNAT],Lines[[#This Row],[rch_debut]])</f>
        <v>BOISS</v>
      </c>
      <c r="L254" s="17" t="str">
        <f>INDEX(postes_1[CODNAT],Lines[[#This Row],[rch_fin]])</f>
        <v>SSV.E</v>
      </c>
      <c r="M254" s="17" t="s">
        <v>4530</v>
      </c>
      <c r="N254" s="17" t="s">
        <v>5391</v>
      </c>
      <c r="O254" s="17" t="str">
        <f>Lines[[#This Row],[codeNat_debut]]&amp;"_"&amp;Lines[[#This Row],[tension]]</f>
        <v>BOISS_225kV</v>
      </c>
      <c r="P254" s="17" t="str">
        <f>Lines[[#This Row],[codeNat_fin]]&amp;"_"&amp;Lines[[#This Row],[tension]]</f>
        <v>SSV.E_225kV</v>
      </c>
      <c r="Q254" s="17">
        <f>COUNTIF(Lines[[code2_debut]:[code2_fin]],"="&amp;Lines[[#This Row],[code2_debut]])</f>
        <v>6</v>
      </c>
      <c r="R254" s="17">
        <f>COUNTIF(Lines[[code2_debut]:[code2_fin]],"="&amp;Lines[[#This Row],[code2_fin]])</f>
        <v>3</v>
      </c>
      <c r="S254" s="17">
        <f>INDEX(postes_1[x],MATCH(Lines[[#This Row],[codeNat_debut]],postes_1[CODNAT],0))</f>
        <v>856818.32999999798</v>
      </c>
      <c r="T254" s="17">
        <f>INDEX(postes_1[y],MATCH(Lines[[#This Row],[codeNat_debut]],postes_1[CODNAT],0))</f>
        <v>6528478.6299999999</v>
      </c>
      <c r="U254" s="17">
        <f>INDEX(postes_1[x],MATCH(Lines[[#This Row],[codeNat_fin]],postes_1[CODNAT],0))</f>
        <v>875540</v>
      </c>
      <c r="V254" s="17">
        <f>INDEX(postes_1[y],MATCH(Lines[[#This Row],[codeNat_fin]],postes_1[CODNAT],0))</f>
        <v>6524669.5599999996</v>
      </c>
      <c r="W254" s="17">
        <f>SQRT((Lines[[#This Row],[x_debut]]-Lines[[#This Row],[x_fin]])^2+(Lines[[#This Row],[y_debut]]-Lines[[#This Row],[y_fin]])^2)</f>
        <v>19105.233362978794</v>
      </c>
      <c r="X254" s="17">
        <v>21057</v>
      </c>
      <c r="Y254" s="18">
        <v>900</v>
      </c>
      <c r="Z254" s="18">
        <v>1015</v>
      </c>
      <c r="AA254" s="18">
        <v>1015</v>
      </c>
      <c r="AB254" s="18">
        <v>1112</v>
      </c>
      <c r="AC254" s="18">
        <v>1.2629999999999999</v>
      </c>
      <c r="AD254" s="18">
        <v>8.4629999999999992</v>
      </c>
      <c r="AE254" s="18">
        <v>30.335000000000001</v>
      </c>
      <c r="AF254" s="18">
        <v>193.12</v>
      </c>
      <c r="AG254" s="21"/>
      <c r="AH254" s="21"/>
    </row>
    <row r="255" spans="1:34">
      <c r="A255" s="16" t="s">
        <v>9079</v>
      </c>
      <c r="B255" s="16" t="s">
        <v>9080</v>
      </c>
      <c r="C255" s="16">
        <f>SEARCH(" _ ",B255)</f>
        <v>27</v>
      </c>
      <c r="D255" s="16" t="str">
        <f>LEFT(B255,14)</f>
        <v>LIT 225kV N0 2</v>
      </c>
      <c r="E255" s="16" t="str">
        <f>RIGHT(LEFT(D255,9),5)</f>
        <v>225kV</v>
      </c>
      <c r="F255" s="16" t="str">
        <f>RIGHT(D255,1)</f>
        <v>2</v>
      </c>
      <c r="G255" s="16" t="str">
        <f>LEFT(RIGHT(B255,LEN(B255)-15),C255-16)</f>
        <v>BOISSE (LA)</v>
      </c>
      <c r="H255" s="16" t="str">
        <f>RIGHT(B255,LEN(B255)-C255-2)</f>
        <v>MIONS</v>
      </c>
      <c r="I255" s="17">
        <f>MATCH(Lines[[#This Row],[début]],postes_1[ADR_SITE],0)</f>
        <v>2103</v>
      </c>
      <c r="J255" s="17">
        <f>MATCH(Lines[[#This Row],[fin]],postes_1[ADR_SITE],0)</f>
        <v>2253</v>
      </c>
      <c r="K255" s="17" t="str">
        <f>INDEX(postes_1[CODNAT],Lines[[#This Row],[rch_debut]])</f>
        <v>BOISS</v>
      </c>
      <c r="L255" s="17" t="str">
        <f>INDEX(postes_1[CODNAT],Lines[[#This Row],[rch_fin]])</f>
        <v>MIONS</v>
      </c>
      <c r="M255" s="17" t="s">
        <v>4530</v>
      </c>
      <c r="N255" s="17" t="s">
        <v>5846</v>
      </c>
      <c r="O255" s="17" t="str">
        <f>Lines[[#This Row],[codeNat_debut]]&amp;"_"&amp;Lines[[#This Row],[tension]]</f>
        <v>BOISS_225kV</v>
      </c>
      <c r="P255" s="17" t="str">
        <f>Lines[[#This Row],[codeNat_fin]]&amp;"_"&amp;Lines[[#This Row],[tension]]</f>
        <v>MIONS_225kV</v>
      </c>
      <c r="Q255" s="17">
        <f>COUNTIF(Lines[[code2_debut]:[code2_fin]],"="&amp;Lines[[#This Row],[code2_debut]])</f>
        <v>6</v>
      </c>
      <c r="R255" s="17">
        <f>COUNTIF(Lines[[code2_debut]:[code2_fin]],"="&amp;Lines[[#This Row],[code2_fin]])</f>
        <v>11</v>
      </c>
      <c r="S255" s="17">
        <f>INDEX(postes_1[x],MATCH(Lines[[#This Row],[codeNat_debut]],postes_1[CODNAT],0))</f>
        <v>856818.32999999798</v>
      </c>
      <c r="T255" s="17">
        <f>INDEX(postes_1[y],MATCH(Lines[[#This Row],[codeNat_debut]],postes_1[CODNAT],0))</f>
        <v>6528478.6299999999</v>
      </c>
      <c r="U255" s="17">
        <f>INDEX(postes_1[x],MATCH(Lines[[#This Row],[codeNat_fin]],postes_1[CODNAT],0))</f>
        <v>853743.00999999803</v>
      </c>
      <c r="V255" s="17">
        <f>INDEX(postes_1[y],MATCH(Lines[[#This Row],[codeNat_fin]],postes_1[CODNAT],0))</f>
        <v>6510230.2300000004</v>
      </c>
      <c r="W255" s="17">
        <f>SQRT((Lines[[#This Row],[x_debut]]-Lines[[#This Row],[x_fin]])^2+(Lines[[#This Row],[y_debut]]-Lines[[#This Row],[y_fin]])^2)</f>
        <v>18505.720619915868</v>
      </c>
      <c r="X255" s="17">
        <v>20131</v>
      </c>
      <c r="Y255" s="18">
        <v>900</v>
      </c>
      <c r="Z255" s="18">
        <v>1015</v>
      </c>
      <c r="AA255" s="18">
        <v>1015</v>
      </c>
      <c r="AB255" s="18">
        <v>1112</v>
      </c>
      <c r="AC255" s="18">
        <v>1.1599999999999999</v>
      </c>
      <c r="AD255" s="18">
        <v>8.01</v>
      </c>
      <c r="AE255" s="18">
        <v>39</v>
      </c>
      <c r="AF255" s="19" t="s">
        <v>8819</v>
      </c>
      <c r="AG255" s="21"/>
      <c r="AH255" s="21"/>
    </row>
    <row r="256" spans="1:34">
      <c r="A256" s="16" t="s">
        <v>9621</v>
      </c>
      <c r="B256" s="16" t="s">
        <v>9622</v>
      </c>
      <c r="C256" s="16">
        <f>SEARCH(" _ ",B256)</f>
        <v>23</v>
      </c>
      <c r="D256" s="16" t="str">
        <f>LEFT(B256,14)</f>
        <v>LIT 225kV N0 1</v>
      </c>
      <c r="E256" s="16" t="str">
        <f>RIGHT(LEFT(D256,9),5)</f>
        <v>225kV</v>
      </c>
      <c r="F256" s="16" t="str">
        <f>RIGHT(D256,1)</f>
        <v>1</v>
      </c>
      <c r="G256" s="16" t="str">
        <f>LEFT(RIGHT(B256,LEN(B256)-15),C256-16)</f>
        <v>ECHALAS</v>
      </c>
      <c r="H256" s="16" t="str">
        <f>RIGHT(B256,LEN(B256)-C256-2)</f>
        <v>GIVORS</v>
      </c>
      <c r="I256" s="17">
        <f>MATCH(Lines[[#This Row],[début]],postes_1[ADR_SITE],0)</f>
        <v>2231</v>
      </c>
      <c r="J256" s="17">
        <f>MATCH(Lines[[#This Row],[fin]],postes_1[ADR_SITE],0)</f>
        <v>2236</v>
      </c>
      <c r="K256" s="17" t="str">
        <f>INDEX(postes_1[CODNAT],Lines[[#This Row],[rch_debut]])</f>
        <v>ECHAL</v>
      </c>
      <c r="L256" s="17" t="str">
        <f>INDEX(postes_1[CODNAT],Lines[[#This Row],[rch_fin]])</f>
        <v>GIVOR</v>
      </c>
      <c r="M256" s="17" t="s">
        <v>4420</v>
      </c>
      <c r="N256" s="17" t="s">
        <v>5163</v>
      </c>
      <c r="O256" s="17" t="str">
        <f>Lines[[#This Row],[codeNat_debut]]&amp;"_"&amp;Lines[[#This Row],[tension]]</f>
        <v>ECHAL_225kV</v>
      </c>
      <c r="P256" s="17" t="str">
        <f>Lines[[#This Row],[codeNat_fin]]&amp;"_"&amp;Lines[[#This Row],[tension]]</f>
        <v>GIVOR_225kV</v>
      </c>
      <c r="Q256" s="17">
        <f>COUNTIF(Lines[[code2_debut]:[code2_fin]],"="&amp;Lines[[#This Row],[code2_debut]])</f>
        <v>4</v>
      </c>
      <c r="R256" s="17">
        <f>COUNTIF(Lines[[code2_debut]:[code2_fin]],"="&amp;Lines[[#This Row],[code2_fin]])</f>
        <v>8</v>
      </c>
      <c r="S256" s="17">
        <f>INDEX(postes_1[x],MATCH(Lines[[#This Row],[codeNat_debut]],postes_1[CODNAT],0))</f>
        <v>834271.60999999905</v>
      </c>
      <c r="T256" s="17">
        <f>INDEX(postes_1[y],MATCH(Lines[[#This Row],[codeNat_debut]],postes_1[CODNAT],0))</f>
        <v>6494838.5899999999</v>
      </c>
      <c r="U256" s="17">
        <f>INDEX(postes_1[x],MATCH(Lines[[#This Row],[codeNat_fin]],postes_1[CODNAT],0))</f>
        <v>839375.89999999898</v>
      </c>
      <c r="V256" s="17">
        <f>INDEX(postes_1[y],MATCH(Lines[[#This Row],[codeNat_fin]],postes_1[CODNAT],0))</f>
        <v>6498524.7300000004</v>
      </c>
      <c r="W256" s="17">
        <f>SQRT((Lines[[#This Row],[x_debut]]-Lines[[#This Row],[x_fin]])^2+(Lines[[#This Row],[y_debut]]-Lines[[#This Row],[y_fin]])^2)</f>
        <v>6296.1420333171955</v>
      </c>
      <c r="X256" s="17">
        <v>6946</v>
      </c>
      <c r="Y256" s="18">
        <v>900</v>
      </c>
      <c r="Z256" s="18">
        <v>910</v>
      </c>
      <c r="AA256" s="18">
        <v>1015</v>
      </c>
      <c r="AB256" s="18">
        <v>1080</v>
      </c>
      <c r="AC256" s="18">
        <v>0.42</v>
      </c>
      <c r="AD256" s="18">
        <v>2.89</v>
      </c>
      <c r="AE256" s="18">
        <v>18</v>
      </c>
      <c r="AF256" s="19" t="s">
        <v>8819</v>
      </c>
      <c r="AG256" s="21"/>
      <c r="AH256" s="21"/>
    </row>
    <row r="257" spans="1:34">
      <c r="A257" s="16" t="s">
        <v>9627</v>
      </c>
      <c r="B257" s="16" t="s">
        <v>9628</v>
      </c>
      <c r="C257" s="16">
        <f>SEARCH(" _ ",B257)</f>
        <v>23</v>
      </c>
      <c r="D257" s="16" t="str">
        <f>LEFT(B257,14)</f>
        <v>LIT 225kV N0 2</v>
      </c>
      <c r="E257" s="16" t="str">
        <f>RIGHT(LEFT(D257,9),5)</f>
        <v>225kV</v>
      </c>
      <c r="F257" s="16" t="str">
        <f>RIGHT(D257,1)</f>
        <v>2</v>
      </c>
      <c r="G257" s="16" t="str">
        <f>LEFT(RIGHT(B257,LEN(B257)-15),C257-16)</f>
        <v>ECHALAS</v>
      </c>
      <c r="H257" s="16" t="str">
        <f>RIGHT(B257,LEN(B257)-C257-2)</f>
        <v>GIVORS</v>
      </c>
      <c r="I257" s="17">
        <f>MATCH(Lines[[#This Row],[début]],postes_1[ADR_SITE],0)</f>
        <v>2231</v>
      </c>
      <c r="J257" s="17">
        <f>MATCH(Lines[[#This Row],[fin]],postes_1[ADR_SITE],0)</f>
        <v>2236</v>
      </c>
      <c r="K257" s="17" t="str">
        <f>INDEX(postes_1[CODNAT],Lines[[#This Row],[rch_debut]])</f>
        <v>ECHAL</v>
      </c>
      <c r="L257" s="17" t="str">
        <f>INDEX(postes_1[CODNAT],Lines[[#This Row],[rch_fin]])</f>
        <v>GIVOR</v>
      </c>
      <c r="M257" s="17" t="s">
        <v>4420</v>
      </c>
      <c r="N257" s="17" t="s">
        <v>5163</v>
      </c>
      <c r="O257" s="17" t="str">
        <f>Lines[[#This Row],[codeNat_debut]]&amp;"_"&amp;Lines[[#This Row],[tension]]</f>
        <v>ECHAL_225kV</v>
      </c>
      <c r="P257" s="17" t="str">
        <f>Lines[[#This Row],[codeNat_fin]]&amp;"_"&amp;Lines[[#This Row],[tension]]</f>
        <v>GIVOR_225kV</v>
      </c>
      <c r="Q257" s="17">
        <f>COUNTIF(Lines[[code2_debut]:[code2_fin]],"="&amp;Lines[[#This Row],[code2_debut]])</f>
        <v>4</v>
      </c>
      <c r="R257" s="17">
        <f>COUNTIF(Lines[[code2_debut]:[code2_fin]],"="&amp;Lines[[#This Row],[code2_fin]])</f>
        <v>8</v>
      </c>
      <c r="S257" s="17">
        <f>INDEX(postes_1[x],MATCH(Lines[[#This Row],[codeNat_debut]],postes_1[CODNAT],0))</f>
        <v>834271.60999999905</v>
      </c>
      <c r="T257" s="17">
        <f>INDEX(postes_1[y],MATCH(Lines[[#This Row],[codeNat_debut]],postes_1[CODNAT],0))</f>
        <v>6494838.5899999999</v>
      </c>
      <c r="U257" s="17">
        <f>INDEX(postes_1[x],MATCH(Lines[[#This Row],[codeNat_fin]],postes_1[CODNAT],0))</f>
        <v>839375.89999999898</v>
      </c>
      <c r="V257" s="17">
        <f>INDEX(postes_1[y],MATCH(Lines[[#This Row],[codeNat_fin]],postes_1[CODNAT],0))</f>
        <v>6498524.7300000004</v>
      </c>
      <c r="W257" s="17">
        <f>SQRT((Lines[[#This Row],[x_debut]]-Lines[[#This Row],[x_fin]])^2+(Lines[[#This Row],[y_debut]]-Lines[[#This Row],[y_fin]])^2)</f>
        <v>6296.1420333171955</v>
      </c>
      <c r="X257" s="17">
        <v>7034</v>
      </c>
      <c r="Y257" s="18">
        <v>900</v>
      </c>
      <c r="Z257" s="18">
        <v>910</v>
      </c>
      <c r="AA257" s="18">
        <v>1015</v>
      </c>
      <c r="AB257" s="18">
        <v>1080</v>
      </c>
      <c r="AC257" s="18">
        <v>0.42</v>
      </c>
      <c r="AD257" s="18">
        <v>2.89</v>
      </c>
      <c r="AE257" s="18">
        <v>22</v>
      </c>
      <c r="AF257" s="18">
        <v>140.05600000000001</v>
      </c>
      <c r="AG257" s="21"/>
      <c r="AH257" s="21"/>
    </row>
    <row r="258" spans="1:34">
      <c r="A258" s="16" t="s">
        <v>9720</v>
      </c>
      <c r="B258" s="16" t="s">
        <v>9721</v>
      </c>
      <c r="C258" s="16">
        <f>SEARCH(" _ ",B258)</f>
        <v>27</v>
      </c>
      <c r="D258" s="16" t="str">
        <f>LEFT(B258,14)</f>
        <v>LIT 225kV NO 1</v>
      </c>
      <c r="E258" s="16" t="str">
        <f>RIGHT(LEFT(D258,9),5)</f>
        <v>225kV</v>
      </c>
      <c r="F258" s="16" t="str">
        <f>RIGHT(D258,1)</f>
        <v>1</v>
      </c>
      <c r="G258" s="16" t="str">
        <f>LEFT(RIGHT(B258,LEN(B258)-15),C258-16)</f>
        <v>GIVORS-BANS</v>
      </c>
      <c r="H258" s="16" t="str">
        <f>RIGHT(B258,LEN(B258)-C258-2)</f>
        <v>GIVORS</v>
      </c>
      <c r="I258" s="17">
        <f>MATCH(Lines[[#This Row],[début]],postes_1[ADR_SITE],0)</f>
        <v>2230</v>
      </c>
      <c r="J258" s="17">
        <f>MATCH(Lines[[#This Row],[fin]],postes_1[ADR_SITE],0)</f>
        <v>2236</v>
      </c>
      <c r="K258" s="17" t="str">
        <f>INDEX(postes_1[CODNAT],Lines[[#This Row],[rch_debut]])</f>
        <v>G.BAN</v>
      </c>
      <c r="L258" s="17" t="str">
        <f>INDEX(postes_1[CODNAT],Lines[[#This Row],[rch_fin]])</f>
        <v>GIVOR</v>
      </c>
      <c r="M258" s="17" t="s">
        <v>5560</v>
      </c>
      <c r="N258" s="17" t="s">
        <v>5163</v>
      </c>
      <c r="O258" s="17" t="str">
        <f>Lines[[#This Row],[codeNat_debut]]&amp;"_"&amp;Lines[[#This Row],[tension]]</f>
        <v>G.BAN_225kV</v>
      </c>
      <c r="P258" s="17" t="str">
        <f>Lines[[#This Row],[codeNat_fin]]&amp;"_"&amp;Lines[[#This Row],[tension]]</f>
        <v>GIVOR_225kV</v>
      </c>
      <c r="Q258" s="17">
        <f>COUNTIF(Lines[[code2_debut]:[code2_fin]],"="&amp;Lines[[#This Row],[code2_debut]])</f>
        <v>3</v>
      </c>
      <c r="R258" s="17">
        <f>COUNTIF(Lines[[code2_debut]:[code2_fin]],"="&amp;Lines[[#This Row],[code2_fin]])</f>
        <v>8</v>
      </c>
      <c r="S258" s="17">
        <f>INDEX(postes_1[x],MATCH(Lines[[#This Row],[codeNat_debut]],postes_1[CODNAT],0))</f>
        <v>838929.60999999905</v>
      </c>
      <c r="T258" s="17">
        <f>INDEX(postes_1[y],MATCH(Lines[[#This Row],[codeNat_debut]],postes_1[CODNAT],0))</f>
        <v>6498946.9199999999</v>
      </c>
      <c r="U258" s="17">
        <f>INDEX(postes_1[x],MATCH(Lines[[#This Row],[codeNat_fin]],postes_1[CODNAT],0))</f>
        <v>839375.89999999898</v>
      </c>
      <c r="V258" s="17">
        <f>INDEX(postes_1[y],MATCH(Lines[[#This Row],[codeNat_fin]],postes_1[CODNAT],0))</f>
        <v>6498524.7300000004</v>
      </c>
      <c r="W258" s="17">
        <f>SQRT((Lines[[#This Row],[x_debut]]-Lines[[#This Row],[x_fin]])^2+(Lines[[#This Row],[y_debut]]-Lines[[#This Row],[y_fin]])^2)</f>
        <v>614.34449635321789</v>
      </c>
      <c r="X258" s="17">
        <v>558</v>
      </c>
      <c r="Y258" s="18">
        <v>900</v>
      </c>
      <c r="Z258" s="18">
        <v>1015</v>
      </c>
      <c r="AA258" s="18">
        <v>1015</v>
      </c>
      <c r="AB258" s="18">
        <v>1112</v>
      </c>
      <c r="AC258" s="18">
        <v>0.02</v>
      </c>
      <c r="AD258" s="18">
        <v>0.19</v>
      </c>
      <c r="AE258" s="18">
        <v>0</v>
      </c>
      <c r="AF258" s="19" t="s">
        <v>8819</v>
      </c>
      <c r="AG258" s="21"/>
      <c r="AH258" s="21"/>
    </row>
    <row r="259" spans="1:34">
      <c r="A259" s="16" t="s">
        <v>10071</v>
      </c>
      <c r="B259" s="16" t="s">
        <v>10072</v>
      </c>
      <c r="C259" s="16">
        <f>SEARCH(" _ ",B259)</f>
        <v>21</v>
      </c>
      <c r="D259" s="16" t="str">
        <f>LEFT(B259,14)</f>
        <v>LIT 225kV N0 1</v>
      </c>
      <c r="E259" s="16" t="str">
        <f>RIGHT(LEFT(D259,9),5)</f>
        <v>225kV</v>
      </c>
      <c r="F259" s="16" t="str">
        <f>RIGHT(D259,1)</f>
        <v>1</v>
      </c>
      <c r="G259" s="16" t="str">
        <f>LEFT(RIGHT(B259,LEN(B259)-15),C259-16)</f>
        <v>MIONS</v>
      </c>
      <c r="H259" s="16" t="str">
        <f>RIGHT(B259,LEN(B259)-C259-2)</f>
        <v>VENISSIEUX</v>
      </c>
      <c r="I259" s="17">
        <f>MATCH(Lines[[#This Row],[début]],postes_1[ADR_SITE],0)</f>
        <v>2253</v>
      </c>
      <c r="J259" s="17">
        <f>MATCH(Lines[[#This Row],[fin]],postes_1[ADR_SITE],0)</f>
        <v>2172</v>
      </c>
      <c r="K259" s="17" t="str">
        <f>INDEX(postes_1[CODNAT],Lines[[#This Row],[rch_debut]])</f>
        <v>MIONS</v>
      </c>
      <c r="L259" s="17" t="str">
        <f>INDEX(postes_1[CODNAT],Lines[[#This Row],[rch_fin]])</f>
        <v>VENIS</v>
      </c>
      <c r="M259" s="17" t="s">
        <v>5846</v>
      </c>
      <c r="N259" s="17" t="s">
        <v>5899</v>
      </c>
      <c r="O259" s="17" t="str">
        <f>Lines[[#This Row],[codeNat_debut]]&amp;"_"&amp;Lines[[#This Row],[tension]]</f>
        <v>MIONS_225kV</v>
      </c>
      <c r="P259" s="17" t="str">
        <f>Lines[[#This Row],[codeNat_fin]]&amp;"_"&amp;Lines[[#This Row],[tension]]</f>
        <v>VENIS_225kV</v>
      </c>
      <c r="Q259" s="17">
        <f>COUNTIF(Lines[[code2_debut]:[code2_fin]],"="&amp;Lines[[#This Row],[code2_debut]])</f>
        <v>11</v>
      </c>
      <c r="R259" s="17">
        <f>COUNTIF(Lines[[code2_debut]:[code2_fin]],"="&amp;Lines[[#This Row],[code2_fin]])</f>
        <v>2</v>
      </c>
      <c r="S259" s="17">
        <f>INDEX(postes_1[x],MATCH(Lines[[#This Row],[codeNat_debut]],postes_1[CODNAT],0))</f>
        <v>853743.00999999803</v>
      </c>
      <c r="T259" s="17">
        <f>INDEX(postes_1[y],MATCH(Lines[[#This Row],[codeNat_debut]],postes_1[CODNAT],0))</f>
        <v>6510230.2300000004</v>
      </c>
      <c r="U259" s="17">
        <f>INDEX(postes_1[x],MATCH(Lines[[#This Row],[codeNat_fin]],postes_1[CODNAT],0))</f>
        <v>848243.39999999898</v>
      </c>
      <c r="V259" s="17">
        <f>INDEX(postes_1[y],MATCH(Lines[[#This Row],[codeNat_fin]],postes_1[CODNAT],0))</f>
        <v>6514749.4100000001</v>
      </c>
      <c r="W259" s="17">
        <f>SQRT((Lines[[#This Row],[x_debut]]-Lines[[#This Row],[x_fin]])^2+(Lines[[#This Row],[y_debut]]-Lines[[#This Row],[y_fin]])^2)</f>
        <v>7118.1948571591456</v>
      </c>
      <c r="X259" s="17">
        <v>9344</v>
      </c>
      <c r="Y259" s="18">
        <v>900</v>
      </c>
      <c r="Z259" s="18">
        <v>1015</v>
      </c>
      <c r="AA259" s="18">
        <v>1015</v>
      </c>
      <c r="AB259" s="18">
        <v>1112</v>
      </c>
      <c r="AC259" s="18">
        <v>0.33</v>
      </c>
      <c r="AD259" s="18">
        <v>3.01</v>
      </c>
      <c r="AE259" s="18">
        <v>17</v>
      </c>
      <c r="AF259" s="19" t="s">
        <v>8819</v>
      </c>
      <c r="AG259" s="21"/>
      <c r="AH259" s="21"/>
    </row>
    <row r="260" spans="1:34">
      <c r="A260" s="16" t="s">
        <v>9922</v>
      </c>
      <c r="B260" s="16" t="s">
        <v>9923</v>
      </c>
      <c r="C260" s="16">
        <f>SEARCH(" _ ",B260)</f>
        <v>22</v>
      </c>
      <c r="D260" s="16" t="str">
        <f>LEFT(B260,14)</f>
        <v>LIT 225kV NO 1</v>
      </c>
      <c r="E260" s="16" t="str">
        <f>RIGHT(LEFT(D260,9),5)</f>
        <v>225kV</v>
      </c>
      <c r="F260" s="16" t="str">
        <f>RIGHT(D260,1)</f>
        <v>1</v>
      </c>
      <c r="G260" s="16" t="str">
        <f>LEFT(RIGHT(B260,LEN(B260)-15),C260-16)</f>
        <v>LAUNAY</v>
      </c>
      <c r="H260" s="16" t="str">
        <f>RIGHT(B260,LEN(B260)-C260-2)</f>
        <v>RANCE-POSTE</v>
      </c>
      <c r="I260" s="17">
        <f>MATCH(Lines[[#This Row],[début]],postes_1[ADR_SITE],0)</f>
        <v>1238</v>
      </c>
      <c r="J260" s="17">
        <f>MATCH(Lines[[#This Row],[fin]],postes_1[ADR_SITE],0)</f>
        <v>1700</v>
      </c>
      <c r="K260" s="17" t="str">
        <f>INDEX(postes_1[CODNAT],Lines[[#This Row],[rch_debut]])</f>
        <v>LAUNA</v>
      </c>
      <c r="L260" s="17" t="str">
        <f>INDEX(postes_1[CODNAT],Lines[[#This Row],[rch_fin]])</f>
        <v>RAN.P</v>
      </c>
      <c r="M260" s="17" t="s">
        <v>7072</v>
      </c>
      <c r="N260" s="17" t="s">
        <v>978</v>
      </c>
      <c r="O260" s="17" t="str">
        <f>Lines[[#This Row],[codeNat_debut]]&amp;"_"&amp;Lines[[#This Row],[tension]]</f>
        <v>LAUNA_225kV</v>
      </c>
      <c r="P260" s="17" t="str">
        <f>Lines[[#This Row],[codeNat_fin]]&amp;"_"&amp;Lines[[#This Row],[tension]]</f>
        <v>RAN.P_225kV</v>
      </c>
      <c r="Q260" s="17">
        <f>COUNTIF(Lines[[code2_debut]:[code2_fin]],"="&amp;Lines[[#This Row],[code2_debut]])</f>
        <v>2</v>
      </c>
      <c r="R260" s="17">
        <f>COUNTIF(Lines[[code2_debut]:[code2_fin]],"="&amp;Lines[[#This Row],[code2_fin]])</f>
        <v>3</v>
      </c>
      <c r="S260" s="17">
        <f>INDEX(postes_1[x],MATCH(Lines[[#This Row],[codeNat_debut]],postes_1[CODNAT],0))</f>
        <v>385686.859999999</v>
      </c>
      <c r="T260" s="17">
        <f>INDEX(postes_1[y],MATCH(Lines[[#This Row],[codeNat_debut]],postes_1[CODNAT],0))</f>
        <v>6837723.6799999997</v>
      </c>
      <c r="U260" s="17">
        <f>INDEX(postes_1[x],MATCH(Lines[[#This Row],[codeNat_fin]],postes_1[CODNAT],0))</f>
        <v>329297.03999999899</v>
      </c>
      <c r="V260" s="17">
        <f>INDEX(postes_1[y],MATCH(Lines[[#This Row],[codeNat_fin]],postes_1[CODNAT],0))</f>
        <v>6847029.7999999998</v>
      </c>
      <c r="W260" s="17">
        <f>SQRT((Lines[[#This Row],[x_debut]]-Lines[[#This Row],[x_fin]])^2+(Lines[[#This Row],[y_debut]]-Lines[[#This Row],[y_fin]])^2)</f>
        <v>57152.564851341565</v>
      </c>
      <c r="X260" s="17">
        <v>66725</v>
      </c>
      <c r="Y260" s="18">
        <v>901</v>
      </c>
      <c r="Z260" s="18">
        <v>988</v>
      </c>
      <c r="AA260" s="18">
        <v>988</v>
      </c>
      <c r="AB260" s="18">
        <v>1050</v>
      </c>
      <c r="AC260" s="18">
        <v>5.9560000000000004</v>
      </c>
      <c r="AD260" s="18">
        <v>27.074000000000002</v>
      </c>
      <c r="AE260" s="18">
        <v>93.918999999999997</v>
      </c>
      <c r="AF260" s="18">
        <v>597.91</v>
      </c>
      <c r="AG260" s="21"/>
      <c r="AH260" s="21"/>
    </row>
    <row r="261" spans="1:34">
      <c r="A261" s="16" t="s">
        <v>10128</v>
      </c>
      <c r="B261" s="16" t="s">
        <v>10129</v>
      </c>
      <c r="C261" s="16">
        <f>SEARCH(" _ ",B261)</f>
        <v>31</v>
      </c>
      <c r="D261" s="16" t="str">
        <f>LEFT(B261,14)</f>
        <v>LIT 225kV NO 1</v>
      </c>
      <c r="E261" s="16" t="str">
        <f>RIGHT(LEFT(D261,9),5)</f>
        <v>225kV</v>
      </c>
      <c r="F261" s="16" t="str">
        <f>RIGHT(D261,1)</f>
        <v>1</v>
      </c>
      <c r="G261" s="16" t="str">
        <f>LEFT(RIGHT(B261,LEN(B261)-15),C261-16)</f>
        <v>ONET-LE-CHATEAU</v>
      </c>
      <c r="H261" s="16" t="str">
        <f>RIGHT(B261,LEN(B261)-C261-2)</f>
        <v>RUEYRES</v>
      </c>
      <c r="I261" s="17">
        <f>MATCH(Lines[[#This Row],[début]],postes_1[ADR_SITE],0)</f>
        <v>2728</v>
      </c>
      <c r="J261" s="17">
        <f>MATCH(Lines[[#This Row],[fin]],postes_1[ADR_SITE],0)</f>
        <v>2339</v>
      </c>
      <c r="K261" s="17" t="str">
        <f>INDEX(postes_1[CODNAT],Lines[[#This Row],[rch_debut]])</f>
        <v>O.CHA</v>
      </c>
      <c r="L261" s="17" t="str">
        <f>INDEX(postes_1[CODNAT],Lines[[#This Row],[rch_fin]])</f>
        <v>RUEYR</v>
      </c>
      <c r="M261" s="17" t="s">
        <v>8017</v>
      </c>
      <c r="N261" s="17" t="s">
        <v>3083</v>
      </c>
      <c r="O261" s="17" t="str">
        <f>Lines[[#This Row],[codeNat_debut]]&amp;"_"&amp;Lines[[#This Row],[tension]]</f>
        <v>O.CHA_225kV</v>
      </c>
      <c r="P261" s="17" t="str">
        <f>Lines[[#This Row],[codeNat_fin]]&amp;"_"&amp;Lines[[#This Row],[tension]]</f>
        <v>RUEYR_225kV</v>
      </c>
      <c r="Q261" s="17">
        <f>COUNTIF(Lines[[code2_debut]:[code2_fin]],"="&amp;Lines[[#This Row],[code2_debut]])</f>
        <v>1</v>
      </c>
      <c r="R261" s="17">
        <f>COUNTIF(Lines[[code2_debut]:[code2_fin]],"="&amp;Lines[[#This Row],[code2_fin]])</f>
        <v>6</v>
      </c>
      <c r="S261" s="17">
        <f>INDEX(postes_1[x],MATCH(Lines[[#This Row],[codeNat_debut]],postes_1[CODNAT],0))</f>
        <v>668717.60000000102</v>
      </c>
      <c r="T261" s="17">
        <f>INDEX(postes_1[y],MATCH(Lines[[#This Row],[codeNat_debut]],postes_1[CODNAT],0))</f>
        <v>6365436.5300000003</v>
      </c>
      <c r="U261" s="17">
        <f>INDEX(postes_1[x],MATCH(Lines[[#This Row],[codeNat_fin]],postes_1[CODNAT],0))</f>
        <v>675392.50999999803</v>
      </c>
      <c r="V261" s="17">
        <f>INDEX(postes_1[y],MATCH(Lines[[#This Row],[codeNat_fin]],postes_1[CODNAT],0))</f>
        <v>6408936.0999999996</v>
      </c>
      <c r="W261" s="17">
        <f>SQRT((Lines[[#This Row],[x_debut]]-Lines[[#This Row],[x_fin]])^2+(Lines[[#This Row],[y_debut]]-Lines[[#This Row],[y_fin]])^2)</f>
        <v>44008.715201570078</v>
      </c>
      <c r="X261" s="17">
        <v>49985</v>
      </c>
      <c r="Y261" s="18">
        <v>902</v>
      </c>
      <c r="Z261" s="18">
        <v>1004</v>
      </c>
      <c r="AA261" s="18">
        <v>1004</v>
      </c>
      <c r="AB261" s="18">
        <v>1131</v>
      </c>
      <c r="AC261" s="18">
        <v>2.9350000000000001</v>
      </c>
      <c r="AD261" s="18">
        <v>20.096</v>
      </c>
      <c r="AE261" s="18">
        <v>71.475999999999999</v>
      </c>
      <c r="AF261" s="18">
        <v>455.02800000000002</v>
      </c>
      <c r="AG261" s="21"/>
      <c r="AH261" s="21"/>
    </row>
    <row r="262" spans="1:34">
      <c r="A262" s="16" t="s">
        <v>9637</v>
      </c>
      <c r="B262" s="16" t="s">
        <v>9638</v>
      </c>
      <c r="C262" s="16">
        <f>SEARCH(" _ ",B262)</f>
        <v>22</v>
      </c>
      <c r="D262" s="16" t="str">
        <f>LEFT(B262,14)</f>
        <v>LIT 225kV NO 1</v>
      </c>
      <c r="E262" s="16" t="str">
        <f>RIGHT(LEFT(D262,9),5)</f>
        <v>225kV</v>
      </c>
      <c r="F262" s="16" t="str">
        <f>RIGHT(D262,1)</f>
        <v>1</v>
      </c>
      <c r="G262" s="16" t="str">
        <f>LEFT(RIGHT(B262,LEN(B262)-15),C262-16)</f>
        <v>EGUZON</v>
      </c>
      <c r="H262" s="16" t="str">
        <f>RIGHT(B262,LEN(B262)-C262-2)</f>
        <v>MAUREIX (LE)</v>
      </c>
      <c r="I262" s="17">
        <f>MATCH(Lines[[#This Row],[début]],postes_1[ADR_SITE],0)</f>
        <v>659</v>
      </c>
      <c r="J262" s="17">
        <f>MATCH(Lines[[#This Row],[fin]],postes_1[ADR_SITE],0)</f>
        <v>1053</v>
      </c>
      <c r="K262" s="17" t="str">
        <f>INDEX(postes_1[CODNAT],Lines[[#This Row],[rch_debut]])</f>
        <v>EGUZO</v>
      </c>
      <c r="L262" s="17" t="str">
        <f>INDEX(postes_1[CODNAT],Lines[[#This Row],[rch_fin]])</f>
        <v>MAURE</v>
      </c>
      <c r="M262" s="17" t="s">
        <v>8345</v>
      </c>
      <c r="N262" s="17" t="s">
        <v>1886</v>
      </c>
      <c r="O262" s="17" t="str">
        <f>Lines[[#This Row],[codeNat_debut]]&amp;"_"&amp;Lines[[#This Row],[tension]]</f>
        <v>EGUZO_225kV</v>
      </c>
      <c r="P262" s="17" t="str">
        <f>Lines[[#This Row],[codeNat_fin]]&amp;"_"&amp;Lines[[#This Row],[tension]]</f>
        <v>MAURE_225kV</v>
      </c>
      <c r="Q262" s="17">
        <f>COUNTIF(Lines[[code2_debut]:[code2_fin]],"="&amp;Lines[[#This Row],[code2_debut]])</f>
        <v>7</v>
      </c>
      <c r="R262" s="17">
        <f>COUNTIF(Lines[[code2_debut]:[code2_fin]],"="&amp;Lines[[#This Row],[code2_fin]])</f>
        <v>2</v>
      </c>
      <c r="S262" s="17">
        <f>INDEX(postes_1[x],MATCH(Lines[[#This Row],[codeNat_debut]],postes_1[CODNAT],0))</f>
        <v>594090.84000000404</v>
      </c>
      <c r="T262" s="17">
        <f>INDEX(postes_1[y],MATCH(Lines[[#This Row],[codeNat_debut]],postes_1[CODNAT],0))</f>
        <v>6596206.4500000002</v>
      </c>
      <c r="U262" s="17">
        <f>INDEX(postes_1[x],MATCH(Lines[[#This Row],[codeNat_fin]],postes_1[CODNAT],0))</f>
        <v>581051.15999999596</v>
      </c>
      <c r="V262" s="17">
        <f>INDEX(postes_1[y],MATCH(Lines[[#This Row],[codeNat_fin]],postes_1[CODNAT],0))</f>
        <v>6537413.7699999996</v>
      </c>
      <c r="W262" s="17">
        <f>SQRT((Lines[[#This Row],[x_debut]]-Lines[[#This Row],[x_fin]])^2+(Lines[[#This Row],[y_debut]]-Lines[[#This Row],[y_fin]])^2)</f>
        <v>60221.362290179757</v>
      </c>
      <c r="X262" s="17">
        <v>76254</v>
      </c>
      <c r="Y262" s="18">
        <v>905</v>
      </c>
      <c r="Z262" s="18">
        <v>1003</v>
      </c>
      <c r="AA262" s="18">
        <v>1003</v>
      </c>
      <c r="AB262" s="18">
        <v>1063</v>
      </c>
      <c r="AC262" s="18">
        <v>6.3869999999999996</v>
      </c>
      <c r="AD262" s="18">
        <v>30.780999999999999</v>
      </c>
      <c r="AE262" s="18">
        <v>108.205</v>
      </c>
      <c r="AF262" s="18">
        <v>688.85699999999997</v>
      </c>
      <c r="AG262" s="21"/>
      <c r="AH262" s="21"/>
    </row>
    <row r="263" spans="1:34">
      <c r="A263" s="16" t="s">
        <v>10196</v>
      </c>
      <c r="B263" s="16" t="s">
        <v>10197</v>
      </c>
      <c r="C263" s="16">
        <f>SEARCH(" _ ",B263)</f>
        <v>21</v>
      </c>
      <c r="D263" s="16" t="str">
        <f>LEFT(B263,14)</f>
        <v>LIT 225kV NO 1</v>
      </c>
      <c r="E263" s="16" t="str">
        <f>RIGHT(LEFT(D263,9),5)</f>
        <v>225kV</v>
      </c>
      <c r="F263" s="16" t="str">
        <f>RIGHT(D263,1)</f>
        <v>1</v>
      </c>
      <c r="G263" s="16" t="str">
        <f>LEFT(RIGHT(B263,LEN(B263)-15),C263-16)</f>
        <v>PATIS</v>
      </c>
      <c r="H263" s="16" t="str">
        <f>RIGHT(B263,LEN(B263)-C263-2)</f>
        <v>TERRIER</v>
      </c>
      <c r="I263" s="17">
        <f>MATCH(Lines[[#This Row],[début]],postes_1[ADR_SITE],0)</f>
        <v>726</v>
      </c>
      <c r="J263" s="17">
        <f>MATCH(Lines[[#This Row],[fin]],postes_1[ADR_SITE],0)</f>
        <v>638</v>
      </c>
      <c r="K263" s="17" t="str">
        <f>INDEX(postes_1[CODNAT],Lines[[#This Row],[rch_debut]])</f>
        <v>PATIS</v>
      </c>
      <c r="L263" s="17" t="str">
        <f>INDEX(postes_1[CODNAT],Lines[[#This Row],[rch_fin]])</f>
        <v>TERRI</v>
      </c>
      <c r="M263" s="17" t="s">
        <v>4208</v>
      </c>
      <c r="N263" s="17" t="s">
        <v>7928</v>
      </c>
      <c r="O263" s="17" t="str">
        <f>Lines[[#This Row],[codeNat_debut]]&amp;"_"&amp;Lines[[#This Row],[tension]]</f>
        <v>PATIS_225kV</v>
      </c>
      <c r="P263" s="17" t="str">
        <f>Lines[[#This Row],[codeNat_fin]]&amp;"_"&amp;Lines[[#This Row],[tension]]</f>
        <v>TERRI_225kV</v>
      </c>
      <c r="Q263" s="17">
        <f>COUNTIF(Lines[[code2_debut]:[code2_fin]],"="&amp;Lines[[#This Row],[code2_debut]])</f>
        <v>2</v>
      </c>
      <c r="R263" s="17">
        <f>COUNTIF(Lines[[code2_debut]:[code2_fin]],"="&amp;Lines[[#This Row],[code2_fin]])</f>
        <v>3</v>
      </c>
      <c r="S263" s="17">
        <f>INDEX(postes_1[x],MATCH(Lines[[#This Row],[codeNat_debut]],postes_1[CODNAT],0))</f>
        <v>634693.02000000305</v>
      </c>
      <c r="T263" s="17">
        <f>INDEX(postes_1[y],MATCH(Lines[[#This Row],[codeNat_debut]],postes_1[CODNAT],0))</f>
        <v>6921760.0199999996</v>
      </c>
      <c r="U263" s="17">
        <f>INDEX(postes_1[x],MATCH(Lines[[#This Row],[codeNat_fin]],postes_1[CODNAT],0))</f>
        <v>646009.39999999898</v>
      </c>
      <c r="V263" s="17">
        <f>INDEX(postes_1[y],MATCH(Lines[[#This Row],[codeNat_fin]],postes_1[CODNAT],0))</f>
        <v>6902215.3399999999</v>
      </c>
      <c r="W263" s="17">
        <f>SQRT((Lines[[#This Row],[x_debut]]-Lines[[#This Row],[x_fin]])^2+(Lines[[#This Row],[y_debut]]-Lines[[#This Row],[y_fin]])^2)</f>
        <v>22584.396662445874</v>
      </c>
      <c r="X263" s="17">
        <v>25455</v>
      </c>
      <c r="Y263" s="18">
        <v>910</v>
      </c>
      <c r="Z263" s="18">
        <v>910</v>
      </c>
      <c r="AA263" s="18">
        <v>1105</v>
      </c>
      <c r="AB263" s="18">
        <v>1105</v>
      </c>
      <c r="AC263" s="18">
        <v>1.4259999999999999</v>
      </c>
      <c r="AD263" s="18">
        <v>9.7439999999999998</v>
      </c>
      <c r="AE263" s="18">
        <v>47.213000000000001</v>
      </c>
      <c r="AF263" s="18">
        <v>300.57</v>
      </c>
      <c r="AG263" s="21"/>
      <c r="AH263" s="21"/>
    </row>
    <row r="264" spans="1:34">
      <c r="A264" s="16" t="s">
        <v>8940</v>
      </c>
      <c r="B264" s="16" t="s">
        <v>10372</v>
      </c>
      <c r="C264" s="16">
        <f>SEARCH(" _ ",B264)</f>
        <v>23</v>
      </c>
      <c r="D264" s="16" t="str">
        <f>LEFT(B264,14)</f>
        <v>LIT 225kV N0 1</v>
      </c>
      <c r="E264" s="16" t="str">
        <f>RIGHT(LEFT(D264,9),5)</f>
        <v>225kV</v>
      </c>
      <c r="F264" s="16" t="str">
        <f>RIGHT(D264,1)</f>
        <v>1</v>
      </c>
      <c r="G264" s="16" t="str">
        <f>LEFT(RIGHT(B264,LEN(B264)-15),C264-16)</f>
        <v>AVOINE2</v>
      </c>
      <c r="H264" s="16" t="str">
        <f>RIGHT(B264,LEN(B264)-C264-2)</f>
        <v>DISTRE</v>
      </c>
      <c r="I264" s="17">
        <f>MATCH(Lines[[#This Row],[début]],postes_1[ADR_SITE],0)</f>
        <v>576</v>
      </c>
      <c r="J264" s="17">
        <f>MATCH(Lines[[#This Row],[fin]],postes_1[ADR_SITE],0)</f>
        <v>684</v>
      </c>
      <c r="K264" s="17" t="str">
        <f>INDEX(postes_1[CODNAT],Lines[[#This Row],[rch_debut]])</f>
        <v>AVOIN</v>
      </c>
      <c r="L264" s="17" t="str">
        <f>INDEX(postes_1[CODNAT],Lines[[#This Row],[rch_fin]])</f>
        <v>DISTR</v>
      </c>
      <c r="M264" s="17" t="s">
        <v>6048</v>
      </c>
      <c r="N264" s="17" t="s">
        <v>2174</v>
      </c>
      <c r="O264" s="17" t="str">
        <f>Lines[[#This Row],[codeNat_debut]]&amp;"_"&amp;Lines[[#This Row],[tension]]</f>
        <v>AVOIN_225kV</v>
      </c>
      <c r="P264" s="17" t="str">
        <f>Lines[[#This Row],[codeNat_fin]]&amp;"_"&amp;Lines[[#This Row],[tension]]</f>
        <v>DISTR_225kV</v>
      </c>
      <c r="Q264" s="17">
        <f>COUNTIF(Lines[[code2_debut]:[code2_fin]],"="&amp;Lines[[#This Row],[code2_debut]])</f>
        <v>3</v>
      </c>
      <c r="R264" s="17">
        <f>COUNTIF(Lines[[code2_debut]:[code2_fin]],"="&amp;Lines[[#This Row],[code2_fin]])</f>
        <v>7</v>
      </c>
      <c r="S264" s="17">
        <f>INDEX(postes_1[x],MATCH(Lines[[#This Row],[codeNat_debut]],postes_1[CODNAT],0))</f>
        <v>486073.68999999802</v>
      </c>
      <c r="T264" s="17">
        <f>INDEX(postes_1[y],MATCH(Lines[[#This Row],[codeNat_debut]],postes_1[CODNAT],0))</f>
        <v>6684991.9100000001</v>
      </c>
      <c r="U264" s="17">
        <f>INDEX(postes_1[x],MATCH(Lines[[#This Row],[codeNat_fin]],postes_1[CODNAT],0))</f>
        <v>464320.67000000202</v>
      </c>
      <c r="V264" s="17">
        <f>INDEX(postes_1[y],MATCH(Lines[[#This Row],[codeNat_fin]],postes_1[CODNAT],0))</f>
        <v>6683192.9500000002</v>
      </c>
      <c r="W264" s="17">
        <f>SQRT((Lines[[#This Row],[x_debut]]-Lines[[#This Row],[x_fin]])^2+(Lines[[#This Row],[y_debut]]-Lines[[#This Row],[y_fin]])^2)</f>
        <v>21827.279633564645</v>
      </c>
      <c r="X264" s="17">
        <v>23105</v>
      </c>
      <c r="Y264" s="18">
        <v>915</v>
      </c>
      <c r="Z264" s="18">
        <v>915</v>
      </c>
      <c r="AA264" s="18">
        <v>1075</v>
      </c>
      <c r="AB264" s="18">
        <v>1075</v>
      </c>
      <c r="AC264" s="18">
        <v>1.294</v>
      </c>
      <c r="AD264" s="18">
        <v>8.7750000000000004</v>
      </c>
      <c r="AE264" s="18">
        <v>79.379000000000005</v>
      </c>
      <c r="AF264" s="18">
        <v>505.34300000000002</v>
      </c>
      <c r="AG264" s="21"/>
      <c r="AH264" s="21"/>
    </row>
    <row r="265" spans="1:34">
      <c r="A265" s="16" t="s">
        <v>9035</v>
      </c>
      <c r="B265" s="16" t="s">
        <v>9036</v>
      </c>
      <c r="C265" s="16">
        <f>SEARCH(" _ ",B265)</f>
        <v>21</v>
      </c>
      <c r="D265" s="16" t="str">
        <f>LEFT(B265,14)</f>
        <v>LIT 225kV N0 1</v>
      </c>
      <c r="E265" s="16" t="str">
        <f>RIGHT(LEFT(D265,9),5)</f>
        <v>225kV</v>
      </c>
      <c r="F265" s="16" t="str">
        <f>RIGHT(D265,1)</f>
        <v>1</v>
      </c>
      <c r="G265" s="16" t="str">
        <f>LEFT(RIGHT(B265,LEN(B265)-15),C265-16)</f>
        <v>BERGE</v>
      </c>
      <c r="H265" s="16" t="str">
        <f>RIGHT(B265,LEN(B265)-C265-2)</f>
        <v>MARSILLON</v>
      </c>
      <c r="I265" s="17">
        <f>MATCH(Lines[[#This Row],[début]],postes_1[ADR_SITE],0)</f>
        <v>3567</v>
      </c>
      <c r="J265" s="17">
        <f>MATCH(Lines[[#This Row],[fin]],postes_1[ADR_SITE],0)</f>
        <v>3737</v>
      </c>
      <c r="K265" s="17" t="str">
        <f>INDEX(postes_1[CODNAT],Lines[[#This Row],[rch_debut]])</f>
        <v>BERG9</v>
      </c>
      <c r="L265" s="17" t="str">
        <f>INDEX(postes_1[CODNAT],Lines[[#This Row],[rch_fin]])</f>
        <v>MARSI</v>
      </c>
      <c r="M265" s="17" t="s">
        <v>1645</v>
      </c>
      <c r="N265" s="17" t="s">
        <v>5640</v>
      </c>
      <c r="O265" s="17" t="str">
        <f>Lines[[#This Row],[codeNat_debut]]&amp;"_"&amp;Lines[[#This Row],[tension]]</f>
        <v>BERG9_225kV</v>
      </c>
      <c r="P265" s="17" t="str">
        <f>Lines[[#This Row],[codeNat_fin]]&amp;"_"&amp;Lines[[#This Row],[tension]]</f>
        <v>MARSI_225kV</v>
      </c>
      <c r="Q265" s="17">
        <f>COUNTIF(Lines[[code2_debut]:[code2_fin]],"="&amp;Lines[[#This Row],[code2_debut]])</f>
        <v>2</v>
      </c>
      <c r="R265" s="17">
        <f>COUNTIF(Lines[[code2_debut]:[code2_fin]],"="&amp;Lines[[#This Row],[code2_fin]])</f>
        <v>5</v>
      </c>
      <c r="S265" s="17">
        <f>INDEX(postes_1[x],MATCH(Lines[[#This Row],[codeNat_debut]],postes_1[CODNAT],0))</f>
        <v>388617.59000000398</v>
      </c>
      <c r="T265" s="17">
        <f>INDEX(postes_1[y],MATCH(Lines[[#This Row],[codeNat_debut]],postes_1[CODNAT],0))</f>
        <v>6311781.4500000002</v>
      </c>
      <c r="U265" s="17">
        <f>INDEX(postes_1[x],MATCH(Lines[[#This Row],[codeNat_fin]],postes_1[CODNAT],0))</f>
        <v>408736.39999999898</v>
      </c>
      <c r="V265" s="17">
        <f>INDEX(postes_1[y],MATCH(Lines[[#This Row],[codeNat_fin]],postes_1[CODNAT],0))</f>
        <v>6260624.4000000004</v>
      </c>
      <c r="W265" s="17">
        <f>SQRT((Lines[[#This Row],[x_debut]]-Lines[[#This Row],[x_fin]])^2+(Lines[[#This Row],[y_debut]]-Lines[[#This Row],[y_fin]])^2)</f>
        <v>54970.994902024278</v>
      </c>
      <c r="X265" s="17">
        <v>57047</v>
      </c>
      <c r="Y265" s="18">
        <v>915</v>
      </c>
      <c r="Z265" s="18">
        <v>985</v>
      </c>
      <c r="AA265" s="19" t="s">
        <v>8819</v>
      </c>
      <c r="AB265" s="18">
        <v>1060</v>
      </c>
      <c r="AC265" s="18">
        <v>3.4790000000000001</v>
      </c>
      <c r="AD265" s="18">
        <v>22.666</v>
      </c>
      <c r="AE265" s="18">
        <v>82.474000000000004</v>
      </c>
      <c r="AF265" s="18">
        <v>525.04499999999996</v>
      </c>
      <c r="AG265" s="21"/>
      <c r="AH265" s="21"/>
    </row>
    <row r="266" spans="1:34">
      <c r="A266" s="16" t="s">
        <v>9033</v>
      </c>
      <c r="B266" s="16" t="s">
        <v>9034</v>
      </c>
      <c r="C266" s="16">
        <f>SEARCH(" _ ",B266)</f>
        <v>21</v>
      </c>
      <c r="D266" s="16" t="str">
        <f>LEFT(B266,14)</f>
        <v>LIT 225kV N0 1</v>
      </c>
      <c r="E266" s="16" t="str">
        <f>RIGHT(LEFT(D266,9),5)</f>
        <v>225kV</v>
      </c>
      <c r="F266" s="16" t="str">
        <f>RIGHT(D266,1)</f>
        <v>1</v>
      </c>
      <c r="G266" s="16" t="str">
        <f>LEFT(RIGHT(B266,LEN(B266)-15),C266-16)</f>
        <v>BERGE</v>
      </c>
      <c r="H266" s="16" t="str">
        <f>RIGHT(B266,LEN(B266)-C266-2)</f>
        <v>CANTEGRIT</v>
      </c>
      <c r="I266" s="17">
        <f>MATCH(Lines[[#This Row],[début]],postes_1[ADR_SITE],0)</f>
        <v>3567</v>
      </c>
      <c r="J266" s="17">
        <f>MATCH(Lines[[#This Row],[fin]],postes_1[ADR_SITE],0)</f>
        <v>3458</v>
      </c>
      <c r="K266" s="17" t="str">
        <f>INDEX(postes_1[CODNAT],Lines[[#This Row],[rch_debut]])</f>
        <v>BERG9</v>
      </c>
      <c r="L266" s="17" t="str">
        <f>INDEX(postes_1[CODNAT],Lines[[#This Row],[rch_fin]])</f>
        <v>CANT5</v>
      </c>
      <c r="M266" s="17" t="s">
        <v>1645</v>
      </c>
      <c r="N266" s="17" t="s">
        <v>2253</v>
      </c>
      <c r="O266" s="17" t="str">
        <f>Lines[[#This Row],[codeNat_debut]]&amp;"_"&amp;Lines[[#This Row],[tension]]</f>
        <v>BERG9_225kV</v>
      </c>
      <c r="P266" s="17" t="str">
        <f>Lines[[#This Row],[codeNat_fin]]&amp;"_"&amp;Lines[[#This Row],[tension]]</f>
        <v>CANT5_225kV</v>
      </c>
      <c r="Q266" s="17">
        <f>COUNTIF(Lines[[code2_debut]:[code2_fin]],"="&amp;Lines[[#This Row],[code2_debut]])</f>
        <v>2</v>
      </c>
      <c r="R266" s="17">
        <f>COUNTIF(Lines[[code2_debut]:[code2_fin]],"="&amp;Lines[[#This Row],[code2_fin]])</f>
        <v>5</v>
      </c>
      <c r="S266" s="17">
        <f>INDEX(postes_1[x],MATCH(Lines[[#This Row],[codeNat_debut]],postes_1[CODNAT],0))</f>
        <v>388617.59000000398</v>
      </c>
      <c r="T266" s="17">
        <f>INDEX(postes_1[y],MATCH(Lines[[#This Row],[codeNat_debut]],postes_1[CODNAT],0))</f>
        <v>6311781.4500000002</v>
      </c>
      <c r="U266" s="17">
        <f>INDEX(postes_1[x],MATCH(Lines[[#This Row],[codeNat_fin]],postes_1[CODNAT],0))</f>
        <v>388514.04999999702</v>
      </c>
      <c r="V266" s="17">
        <f>INDEX(postes_1[y],MATCH(Lines[[#This Row],[codeNat_fin]],postes_1[CODNAT],0))</f>
        <v>6331721.0199999996</v>
      </c>
      <c r="W266" s="17">
        <f>SQRT((Lines[[#This Row],[x_debut]]-Lines[[#This Row],[x_fin]])^2+(Lines[[#This Row],[y_debut]]-Lines[[#This Row],[y_fin]])^2)</f>
        <v>19939.838823733662</v>
      </c>
      <c r="X266" s="17">
        <v>19966</v>
      </c>
      <c r="Y266" s="18">
        <v>915</v>
      </c>
      <c r="Z266" s="18">
        <v>985</v>
      </c>
      <c r="AA266" s="19" t="s">
        <v>8819</v>
      </c>
      <c r="AB266" s="18">
        <v>1060</v>
      </c>
      <c r="AC266" s="18">
        <v>1.22</v>
      </c>
      <c r="AD266" s="18">
        <v>7.9450000000000003</v>
      </c>
      <c r="AE266" s="18">
        <v>28.914999999999999</v>
      </c>
      <c r="AF266" s="18">
        <v>184.077</v>
      </c>
      <c r="AG266" s="21"/>
      <c r="AH266" s="21"/>
    </row>
    <row r="267" spans="1:34">
      <c r="A267" s="16" t="s">
        <v>9361</v>
      </c>
      <c r="B267" s="16" t="s">
        <v>9362</v>
      </c>
      <c r="C267" s="16">
        <f>SEARCH(" _ ",B267)</f>
        <v>22</v>
      </c>
      <c r="D267" s="16" t="str">
        <f>LEFT(B267,14)</f>
        <v>LIT 225kV NO 1</v>
      </c>
      <c r="E267" s="16" t="str">
        <f>RIGHT(LEFT(D267,9),5)</f>
        <v>225kV</v>
      </c>
      <c r="F267" s="16" t="str">
        <f>RIGHT(D267,1)</f>
        <v>1</v>
      </c>
      <c r="G267" s="16" t="str">
        <f>LEFT(RIGHT(B267,LEN(B267)-15),C267-16)</f>
        <v>CHOLET</v>
      </c>
      <c r="H267" s="16" t="str">
        <f>RIGHT(B267,LEN(B267)-C267-2)</f>
        <v>DISTRE</v>
      </c>
      <c r="I267" s="17">
        <f>MATCH(Lines[[#This Row],[début]],postes_1[ADR_SITE],0)</f>
        <v>1083</v>
      </c>
      <c r="J267" s="17">
        <f>MATCH(Lines[[#This Row],[fin]],postes_1[ADR_SITE],0)</f>
        <v>684</v>
      </c>
      <c r="K267" s="17" t="str">
        <f>INDEX(postes_1[CODNAT],Lines[[#This Row],[rch_debut]])</f>
        <v>CHOLE</v>
      </c>
      <c r="L267" s="17" t="str">
        <f>INDEX(postes_1[CODNAT],Lines[[#This Row],[rch_fin]])</f>
        <v>DISTR</v>
      </c>
      <c r="M267" s="17" t="s">
        <v>3706</v>
      </c>
      <c r="N267" s="17" t="s">
        <v>2174</v>
      </c>
      <c r="O267" s="17" t="str">
        <f>Lines[[#This Row],[codeNat_debut]]&amp;"_"&amp;Lines[[#This Row],[tension]]</f>
        <v>CHOLE_225kV</v>
      </c>
      <c r="P267" s="17" t="str">
        <f>Lines[[#This Row],[codeNat_fin]]&amp;"_"&amp;Lines[[#This Row],[tension]]</f>
        <v>DISTR_225kV</v>
      </c>
      <c r="Q267" s="17">
        <f>COUNTIF(Lines[[code2_debut]:[code2_fin]],"="&amp;Lines[[#This Row],[code2_debut]])</f>
        <v>4</v>
      </c>
      <c r="R267" s="17">
        <f>COUNTIF(Lines[[code2_debut]:[code2_fin]],"="&amp;Lines[[#This Row],[code2_fin]])</f>
        <v>7</v>
      </c>
      <c r="S267" s="17">
        <f>INDEX(postes_1[x],MATCH(Lines[[#This Row],[codeNat_debut]],postes_1[CODNAT],0))</f>
        <v>403956.56000000198</v>
      </c>
      <c r="T267" s="17">
        <f>INDEX(postes_1[y],MATCH(Lines[[#This Row],[codeNat_debut]],postes_1[CODNAT],0))</f>
        <v>6669340.7300000004</v>
      </c>
      <c r="U267" s="17">
        <f>INDEX(postes_1[x],MATCH(Lines[[#This Row],[codeNat_fin]],postes_1[CODNAT],0))</f>
        <v>464320.67000000202</v>
      </c>
      <c r="V267" s="17">
        <f>INDEX(postes_1[y],MATCH(Lines[[#This Row],[codeNat_fin]],postes_1[CODNAT],0))</f>
        <v>6683192.9500000002</v>
      </c>
      <c r="W267" s="17">
        <f>SQRT((Lines[[#This Row],[x_debut]]-Lines[[#This Row],[x_fin]])^2+(Lines[[#This Row],[y_debut]]-Lines[[#This Row],[y_fin]])^2)</f>
        <v>61933.107261145058</v>
      </c>
      <c r="X267" s="17">
        <v>66007</v>
      </c>
      <c r="Y267" s="18">
        <v>915</v>
      </c>
      <c r="Z267" s="18">
        <v>915</v>
      </c>
      <c r="AA267" s="18">
        <v>1075</v>
      </c>
      <c r="AB267" s="18">
        <v>1075</v>
      </c>
      <c r="AC267" s="18">
        <v>3.9529999999999998</v>
      </c>
      <c r="AD267" s="18">
        <v>26.547000000000001</v>
      </c>
      <c r="AE267" s="18">
        <v>100.54</v>
      </c>
      <c r="AF267" s="18">
        <v>640.05399999999997</v>
      </c>
      <c r="AG267" s="21"/>
      <c r="AH267" s="21"/>
    </row>
    <row r="268" spans="1:34">
      <c r="A268" s="16" t="s">
        <v>9321</v>
      </c>
      <c r="B268" s="16" t="s">
        <v>9322</v>
      </c>
      <c r="C268" s="16">
        <f>SEARCH(" _ ",B268)</f>
        <v>28</v>
      </c>
      <c r="D268" s="16" t="str">
        <f>LEFT(B268,14)</f>
        <v>LIT 225kV NO 2</v>
      </c>
      <c r="E268" s="16" t="str">
        <f>RIGHT(LEFT(D268,9),5)</f>
        <v>225kV</v>
      </c>
      <c r="F268" s="16" t="str">
        <f>RIGHT(D268,1)</f>
        <v>2</v>
      </c>
      <c r="G268" s="16" t="str">
        <f>LEFT(RIGHT(B268,LEN(B268)-15),C268-16)</f>
        <v>CHESNOY (LE)</v>
      </c>
      <c r="H268" s="16" t="str">
        <f>RIGHT(B268,LEN(B268)-C268-2)</f>
        <v>COURTRY</v>
      </c>
      <c r="I268" s="17">
        <f>MATCH(Lines[[#This Row],[début]],postes_1[ADR_SITE],0)</f>
        <v>215</v>
      </c>
      <c r="J268" s="17">
        <f>MATCH(Lines[[#This Row],[fin]],postes_1[ADR_SITE],0)</f>
        <v>257</v>
      </c>
      <c r="K268" s="17" t="str">
        <f>INDEX(postes_1[CODNAT],Lines[[#This Row],[rch_debut]])</f>
        <v>CHESN</v>
      </c>
      <c r="L268" s="17" t="str">
        <f>INDEX(postes_1[CODNAT],Lines[[#This Row],[rch_fin]])</f>
        <v>CZTRY</v>
      </c>
      <c r="M268" s="17" t="s">
        <v>4289</v>
      </c>
      <c r="N268" s="17" t="s">
        <v>3597</v>
      </c>
      <c r="O268" s="17" t="str">
        <f>Lines[[#This Row],[codeNat_debut]]&amp;"_"&amp;Lines[[#This Row],[tension]]</f>
        <v>CHESN_225kV</v>
      </c>
      <c r="P268" s="17" t="str">
        <f>Lines[[#This Row],[codeNat_fin]]&amp;"_"&amp;Lines[[#This Row],[tension]]</f>
        <v>CZTRY_225kV</v>
      </c>
      <c r="Q268" s="17">
        <f>COUNTIF(Lines[[code2_debut]:[code2_fin]],"="&amp;Lines[[#This Row],[code2_debut]])</f>
        <v>5</v>
      </c>
      <c r="R268" s="17">
        <f>COUNTIF(Lines[[code2_debut]:[code2_fin]],"="&amp;Lines[[#This Row],[code2_fin]])</f>
        <v>4</v>
      </c>
      <c r="S268" s="17">
        <f>INDEX(postes_1[x],MATCH(Lines[[#This Row],[codeNat_debut]],postes_1[CODNAT],0))</f>
        <v>690186.5</v>
      </c>
      <c r="T268" s="17">
        <f>INDEX(postes_1[y],MATCH(Lines[[#This Row],[codeNat_debut]],postes_1[CODNAT],0))</f>
        <v>6809912.4800000004</v>
      </c>
      <c r="U268" s="17">
        <f>INDEX(postes_1[x],MATCH(Lines[[#This Row],[codeNat_fin]],postes_1[CODNAT],0))</f>
        <v>683221.38000000303</v>
      </c>
      <c r="V268" s="17">
        <f>INDEX(postes_1[y],MATCH(Lines[[#This Row],[codeNat_fin]],postes_1[CODNAT],0))</f>
        <v>6827504.5199999996</v>
      </c>
      <c r="W268" s="17">
        <f>SQRT((Lines[[#This Row],[x_debut]]-Lines[[#This Row],[x_fin]])^2+(Lines[[#This Row],[y_debut]]-Lines[[#This Row],[y_fin]])^2)</f>
        <v>18920.696815284748</v>
      </c>
      <c r="X268" s="17">
        <v>20002</v>
      </c>
      <c r="Y268" s="18">
        <v>920</v>
      </c>
      <c r="Z268" s="18">
        <v>920</v>
      </c>
      <c r="AA268" s="18">
        <v>1100</v>
      </c>
      <c r="AB268" s="18">
        <v>1100</v>
      </c>
      <c r="AC268" s="18">
        <v>1.181</v>
      </c>
      <c r="AD268" s="18">
        <v>7.9610000000000003</v>
      </c>
      <c r="AE268" s="18">
        <v>44.802999999999997</v>
      </c>
      <c r="AF268" s="18">
        <v>285.22500000000002</v>
      </c>
      <c r="AG268" s="21"/>
      <c r="AH268" s="21"/>
    </row>
    <row r="269" spans="1:34">
      <c r="A269" s="16" t="s">
        <v>9231</v>
      </c>
      <c r="B269" s="16" t="s">
        <v>9232</v>
      </c>
      <c r="C269" s="16">
        <f>SEARCH(" _ ",B269)</f>
        <v>21</v>
      </c>
      <c r="D269" s="16" t="str">
        <f>LEFT(B269,14)</f>
        <v>LIT 225kV N0 1</v>
      </c>
      <c r="E269" s="16" t="str">
        <f>RIGHT(LEFT(D269,9),5)</f>
        <v>225kV</v>
      </c>
      <c r="F269" s="16" t="str">
        <f>RIGHT(D269,1)</f>
        <v>1</v>
      </c>
      <c r="G269" s="16" t="str">
        <f>LEFT(RIGHT(B269,LEN(B269)-15),C269-16)</f>
        <v>CERGY</v>
      </c>
      <c r="H269" s="16" t="str">
        <f>RIGHT(B269,LEN(B269)-C269-2)</f>
        <v>PORCHEVILLE</v>
      </c>
      <c r="I269" s="17">
        <f>MATCH(Lines[[#This Row],[début]],postes_1[ADR_SITE],0)</f>
        <v>526</v>
      </c>
      <c r="J269" s="17">
        <f>MATCH(Lines[[#This Row],[fin]],postes_1[ADR_SITE],0)</f>
        <v>448</v>
      </c>
      <c r="K269" s="17" t="str">
        <f>INDEX(postes_1[CODNAT],Lines[[#This Row],[rch_debut]])</f>
        <v>CERGY</v>
      </c>
      <c r="L269" s="17" t="str">
        <f>INDEX(postes_1[CODNAT],Lines[[#This Row],[rch_fin]])</f>
        <v>PORCH</v>
      </c>
      <c r="M269" s="17" t="s">
        <v>4775</v>
      </c>
      <c r="N269" s="17" t="s">
        <v>7686</v>
      </c>
      <c r="O269" s="17" t="str">
        <f>Lines[[#This Row],[codeNat_debut]]&amp;"_"&amp;Lines[[#This Row],[tension]]</f>
        <v>CERGY_225kV</v>
      </c>
      <c r="P269" s="17" t="str">
        <f>Lines[[#This Row],[codeNat_fin]]&amp;"_"&amp;Lines[[#This Row],[tension]]</f>
        <v>PORCH_225kV</v>
      </c>
      <c r="Q269" s="17">
        <f>COUNTIF(Lines[[code2_debut]:[code2_fin]],"="&amp;Lines[[#This Row],[code2_debut]])</f>
        <v>3</v>
      </c>
      <c r="R269" s="17">
        <f>COUNTIF(Lines[[code2_debut]:[code2_fin]],"="&amp;Lines[[#This Row],[code2_fin]])</f>
        <v>6</v>
      </c>
      <c r="S269" s="17">
        <f>INDEX(postes_1[x],MATCH(Lines[[#This Row],[codeNat_debut]],postes_1[CODNAT],0))</f>
        <v>631192.47999999695</v>
      </c>
      <c r="T269" s="17">
        <f>INDEX(postes_1[y],MATCH(Lines[[#This Row],[codeNat_debut]],postes_1[CODNAT],0))</f>
        <v>6883565.1100000003</v>
      </c>
      <c r="U269" s="17">
        <f>INDEX(postes_1[x],MATCH(Lines[[#This Row],[codeNat_fin]],postes_1[CODNAT],0))</f>
        <v>609515.75999999803</v>
      </c>
      <c r="V269" s="17">
        <f>INDEX(postes_1[y],MATCH(Lines[[#This Row],[codeNat_fin]],postes_1[CODNAT],0))</f>
        <v>6875296.1900000004</v>
      </c>
      <c r="W269" s="17">
        <f>SQRT((Lines[[#This Row],[x_debut]]-Lines[[#This Row],[x_fin]])^2+(Lines[[#This Row],[y_debut]]-Lines[[#This Row],[y_fin]])^2)</f>
        <v>23200.328185712202</v>
      </c>
      <c r="X269" s="17">
        <v>27066</v>
      </c>
      <c r="Y269" s="18">
        <v>926</v>
      </c>
      <c r="Z269" s="18">
        <v>1060</v>
      </c>
      <c r="AA269" s="18">
        <v>1060</v>
      </c>
      <c r="AB269" s="18">
        <v>1181</v>
      </c>
      <c r="AC269" s="18">
        <v>1.6319999999999999</v>
      </c>
      <c r="AD269" s="18">
        <v>10.7</v>
      </c>
      <c r="AE269" s="18">
        <v>38.734000000000002</v>
      </c>
      <c r="AF269" s="18">
        <v>246.58699999999999</v>
      </c>
      <c r="AG269" s="21"/>
      <c r="AH269" s="21"/>
    </row>
    <row r="270" spans="1:34">
      <c r="A270" s="16" t="s">
        <v>9702</v>
      </c>
      <c r="B270" s="16" t="s">
        <v>9703</v>
      </c>
      <c r="C270" s="16">
        <f>SEARCH(" _ ",B270)</f>
        <v>23</v>
      </c>
      <c r="D270" s="16" t="str">
        <f>LEFT(B270,14)</f>
        <v>LIT 225kV NO 1</v>
      </c>
      <c r="E270" s="16" t="str">
        <f>RIGHT(LEFT(D270,9),5)</f>
        <v>225kV</v>
      </c>
      <c r="F270" s="16" t="str">
        <f>RIGHT(D270,1)</f>
        <v>1</v>
      </c>
      <c r="G270" s="16" t="str">
        <f>LEFT(RIGHT(B270,LEN(B270)-15),C270-16)</f>
        <v>FLOIRAC</v>
      </c>
      <c r="H270" s="16" t="str">
        <f>RIGHT(B270,LEN(B270)-C270-2)</f>
        <v>MARQUIS (LE)</v>
      </c>
      <c r="I270" s="17">
        <f>MATCH(Lines[[#This Row],[début]],postes_1[ADR_SITE],0)</f>
        <v>2658</v>
      </c>
      <c r="J270" s="17">
        <f>MATCH(Lines[[#This Row],[fin]],postes_1[ADR_SITE],0)</f>
        <v>2507</v>
      </c>
      <c r="K270" s="17" t="str">
        <f>INDEX(postes_1[CODNAT],Lines[[#This Row],[rch_debut]])</f>
        <v>FLOIR</v>
      </c>
      <c r="L270" s="17" t="str">
        <f>INDEX(postes_1[CODNAT],Lines[[#This Row],[rch_fin]])</f>
        <v>MQIS5</v>
      </c>
      <c r="M270" s="17" t="s">
        <v>7077</v>
      </c>
      <c r="N270" s="17" t="s">
        <v>4743</v>
      </c>
      <c r="O270" s="17" t="str">
        <f>Lines[[#This Row],[codeNat_debut]]&amp;"_"&amp;Lines[[#This Row],[tension]]</f>
        <v>FLOIR_225kV</v>
      </c>
      <c r="P270" s="17" t="str">
        <f>Lines[[#This Row],[codeNat_fin]]&amp;"_"&amp;Lines[[#This Row],[tension]]</f>
        <v>MQIS5_225kV</v>
      </c>
      <c r="Q270" s="17">
        <f>COUNTIF(Lines[[code2_debut]:[code2_fin]],"="&amp;Lines[[#This Row],[code2_debut]])</f>
        <v>2</v>
      </c>
      <c r="R270" s="17">
        <f>COUNTIF(Lines[[code2_debut]:[code2_fin]],"="&amp;Lines[[#This Row],[code2_fin]])</f>
        <v>5</v>
      </c>
      <c r="S270" s="17">
        <f>INDEX(postes_1[x],MATCH(Lines[[#This Row],[codeNat_debut]],postes_1[CODNAT],0))</f>
        <v>421439.46999999898</v>
      </c>
      <c r="T270" s="17">
        <f>INDEX(postes_1[y],MATCH(Lines[[#This Row],[codeNat_debut]],postes_1[CODNAT],0))</f>
        <v>6419823.8700000001</v>
      </c>
      <c r="U270" s="17">
        <f>INDEX(postes_1[x],MATCH(Lines[[#This Row],[codeNat_fin]],postes_1[CODNAT],0))</f>
        <v>420635.20000000298</v>
      </c>
      <c r="V270" s="17">
        <f>INDEX(postes_1[y],MATCH(Lines[[#This Row],[codeNat_fin]],postes_1[CODNAT],0))</f>
        <v>6440107.3899999997</v>
      </c>
      <c r="W270" s="17">
        <f>SQRT((Lines[[#This Row],[x_debut]]-Lines[[#This Row],[x_fin]])^2+(Lines[[#This Row],[y_debut]]-Lines[[#This Row],[y_fin]])^2)</f>
        <v>20299.458953954301</v>
      </c>
      <c r="X270" s="17">
        <v>24720</v>
      </c>
      <c r="Y270" s="18">
        <v>929</v>
      </c>
      <c r="Z270" s="18">
        <v>965</v>
      </c>
      <c r="AA270" s="18">
        <v>1088</v>
      </c>
      <c r="AB270" s="18">
        <v>1140</v>
      </c>
      <c r="AC270" s="18">
        <v>1.506</v>
      </c>
      <c r="AD270" s="18">
        <v>9.859</v>
      </c>
      <c r="AE270" s="18">
        <v>49.780999999999999</v>
      </c>
      <c r="AF270" s="18">
        <v>316.91899999999998</v>
      </c>
      <c r="AG270" s="21"/>
      <c r="AH270" s="21"/>
    </row>
    <row r="271" spans="1:34">
      <c r="A271" s="16" t="s">
        <v>9673</v>
      </c>
      <c r="B271" s="16" t="s">
        <v>9674</v>
      </c>
      <c r="C271" s="16">
        <f>SEARCH(" _ ",B271)</f>
        <v>22</v>
      </c>
      <c r="D271" s="16" t="str">
        <f>LEFT(B271,14)</f>
        <v>LIT 225kV N0 2</v>
      </c>
      <c r="E271" s="16" t="str">
        <f>RIGHT(LEFT(D271,9),5)</f>
        <v>225kV</v>
      </c>
      <c r="F271" s="16" t="str">
        <f>RIGHT(D271,1)</f>
        <v>2</v>
      </c>
      <c r="G271" s="16" t="str">
        <f>LEFT(RIGHT(B271,LEN(B271)-15),C271-16)</f>
        <v>FALLOU</v>
      </c>
      <c r="H271" s="16" t="str">
        <f>RIGHT(B271,LEN(B271)-C271-2)</f>
        <v>PLESSIS-GASSOT</v>
      </c>
      <c r="I271" s="17">
        <f>MATCH(Lines[[#This Row],[début]],postes_1[ADR_SITE],0)</f>
        <v>475</v>
      </c>
      <c r="J271" s="17">
        <f>MATCH(Lines[[#This Row],[fin]],postes_1[ADR_SITE],0)</f>
        <v>553</v>
      </c>
      <c r="K271" s="17" t="str">
        <f>INDEX(postes_1[CODNAT],Lines[[#This Row],[rch_debut]])</f>
        <v>FALLO</v>
      </c>
      <c r="L271" s="17" t="str">
        <f>INDEX(postes_1[CODNAT],Lines[[#This Row],[rch_fin]])</f>
        <v>P.GAS</v>
      </c>
      <c r="M271" s="17" t="s">
        <v>8256</v>
      </c>
      <c r="N271" s="17" t="s">
        <v>909</v>
      </c>
      <c r="O271" s="17" t="str">
        <f>Lines[[#This Row],[codeNat_debut]]&amp;"_"&amp;Lines[[#This Row],[tension]]</f>
        <v>FALLO_225kV</v>
      </c>
      <c r="P271" s="17" t="str">
        <f>Lines[[#This Row],[codeNat_fin]]&amp;"_"&amp;Lines[[#This Row],[tension]]</f>
        <v>P.GAS_225kV</v>
      </c>
      <c r="Q271" s="17">
        <f>COUNTIF(Lines[[code2_debut]:[code2_fin]],"="&amp;Lines[[#This Row],[code2_debut]])</f>
        <v>3</v>
      </c>
      <c r="R271" s="17">
        <f>COUNTIF(Lines[[code2_debut]:[code2_fin]],"="&amp;Lines[[#This Row],[code2_fin]])</f>
        <v>6</v>
      </c>
      <c r="S271" s="17">
        <f>INDEX(postes_1[x],MATCH(Lines[[#This Row],[codeNat_debut]],postes_1[CODNAT],0))</f>
        <v>645845.65999999596</v>
      </c>
      <c r="T271" s="17">
        <f>INDEX(postes_1[y],MATCH(Lines[[#This Row],[codeNat_debut]],postes_1[CODNAT],0))</f>
        <v>6871538.4699999997</v>
      </c>
      <c r="U271" s="17">
        <f>INDEX(postes_1[x],MATCH(Lines[[#This Row],[codeNat_fin]],postes_1[CODNAT],0))</f>
        <v>658607.93999999797</v>
      </c>
      <c r="V271" s="17">
        <f>INDEX(postes_1[y],MATCH(Lines[[#This Row],[codeNat_fin]],postes_1[CODNAT],0))</f>
        <v>6881590.9900000002</v>
      </c>
      <c r="W271" s="17">
        <f>SQRT((Lines[[#This Row],[x_debut]]-Lines[[#This Row],[x_fin]])^2+(Lines[[#This Row],[y_debut]]-Lines[[#This Row],[y_fin]])^2)</f>
        <v>16245.890223341439</v>
      </c>
      <c r="X271" s="17">
        <v>19369</v>
      </c>
      <c r="Y271" s="18">
        <v>930</v>
      </c>
      <c r="Z271" s="18">
        <v>930</v>
      </c>
      <c r="AA271" s="18">
        <v>1050</v>
      </c>
      <c r="AB271" s="18">
        <v>1050</v>
      </c>
      <c r="AC271" s="18">
        <v>1.1060000000000001</v>
      </c>
      <c r="AD271" s="18">
        <v>7.46</v>
      </c>
      <c r="AE271" s="18">
        <v>45.518000000000001</v>
      </c>
      <c r="AF271" s="18">
        <v>289.77999999999997</v>
      </c>
      <c r="AG271" s="21"/>
      <c r="AH271" s="21"/>
    </row>
    <row r="272" spans="1:34">
      <c r="A272" s="16" t="s">
        <v>9848</v>
      </c>
      <c r="B272" s="16" t="s">
        <v>9849</v>
      </c>
      <c r="C272" s="16">
        <f>SEARCH(" _ ",B272)</f>
        <v>39</v>
      </c>
      <c r="D272" s="16" t="str">
        <f>LEFT(B272,14)</f>
        <v>LIT 225kV N0 1</v>
      </c>
      <c r="E272" s="16" t="str">
        <f>RIGHT(LEFT(D272,9),5)</f>
        <v>225kV</v>
      </c>
      <c r="F272" s="16" t="str">
        <f>RIGHT(D272,1)</f>
        <v>1</v>
      </c>
      <c r="G272" s="16" t="str">
        <f>LEFT(RIGHT(B272,LEN(B272)-15),C272-16)</f>
        <v>HARCOURT (POSTE BLINDE)</v>
      </c>
      <c r="H272" s="16" t="str">
        <f>RIGHT(B272,LEN(B272)-C272-2)</f>
        <v>RAIE-TORTUE</v>
      </c>
      <c r="I272" s="17">
        <f>MATCH(Lines[[#This Row],[début]],postes_1[ADR_SITE],0)</f>
        <v>315</v>
      </c>
      <c r="J272" s="17">
        <f>MATCH(Lines[[#This Row],[fin]],postes_1[ADR_SITE],0)</f>
        <v>282</v>
      </c>
      <c r="K272" s="17" t="str">
        <f>INDEX(postes_1[CODNAT],Lines[[#This Row],[rch_debut]])</f>
        <v>HARC7</v>
      </c>
      <c r="L272" s="17" t="str">
        <f>INDEX(postes_1[CODNAT],Lines[[#This Row],[rch_fin]])</f>
        <v>R.TOR</v>
      </c>
      <c r="M272" s="17" t="s">
        <v>6660</v>
      </c>
      <c r="N272" s="17" t="s">
        <v>2966</v>
      </c>
      <c r="O272" s="17" t="str">
        <f>Lines[[#This Row],[codeNat_debut]]&amp;"_"&amp;Lines[[#This Row],[tension]]</f>
        <v>HARC7_225kV</v>
      </c>
      <c r="P272" s="17" t="str">
        <f>Lines[[#This Row],[codeNat_fin]]&amp;"_"&amp;Lines[[#This Row],[tension]]</f>
        <v>R.TOR_225kV</v>
      </c>
      <c r="Q272" s="17">
        <f>COUNTIF(Lines[[code2_debut]:[code2_fin]],"="&amp;Lines[[#This Row],[code2_debut]])</f>
        <v>2</v>
      </c>
      <c r="R272" s="17">
        <f>COUNTIF(Lines[[code2_debut]:[code2_fin]],"="&amp;Lines[[#This Row],[code2_fin]])</f>
        <v>4</v>
      </c>
      <c r="S272" s="17">
        <f>INDEX(postes_1[x],MATCH(Lines[[#This Row],[codeNat_debut]],postes_1[CODNAT],0))</f>
        <v>646428.31000000203</v>
      </c>
      <c r="T272" s="17">
        <f>INDEX(postes_1[y],MATCH(Lines[[#This Row],[codeNat_debut]],postes_1[CODNAT],0))</f>
        <v>6859604.4000000004</v>
      </c>
      <c r="U272" s="17">
        <f>INDEX(postes_1[x],MATCH(Lines[[#This Row],[codeNat_fin]],postes_1[CODNAT],0))</f>
        <v>644973.28000000096</v>
      </c>
      <c r="V272" s="17">
        <f>INDEX(postes_1[y],MATCH(Lines[[#This Row],[codeNat_fin]],postes_1[CODNAT],0))</f>
        <v>6854514.8899999997</v>
      </c>
      <c r="W272" s="17">
        <f>SQRT((Lines[[#This Row],[x_debut]]-Lines[[#This Row],[x_fin]])^2+(Lines[[#This Row],[y_debut]]-Lines[[#This Row],[y_fin]])^2)</f>
        <v>5293.4132977701956</v>
      </c>
      <c r="X272" s="17">
        <v>6997</v>
      </c>
      <c r="Y272" s="18">
        <v>930</v>
      </c>
      <c r="Z272" s="18">
        <v>930</v>
      </c>
      <c r="AA272" s="18">
        <v>1095</v>
      </c>
      <c r="AB272" s="18">
        <v>1095</v>
      </c>
      <c r="AC272" s="18">
        <v>0.14899999999999999</v>
      </c>
      <c r="AD272" s="18">
        <v>1.351</v>
      </c>
      <c r="AE272" s="18">
        <v>184.14500000000001</v>
      </c>
      <c r="AF272" s="18">
        <v>1172.307</v>
      </c>
      <c r="AG272" s="21"/>
      <c r="AH272" s="21"/>
    </row>
    <row r="273" spans="1:34">
      <c r="A273" s="16" t="s">
        <v>8813</v>
      </c>
      <c r="B273" s="16" t="s">
        <v>8814</v>
      </c>
      <c r="C273" s="16">
        <f>SEARCH(" _ ",B273)</f>
        <v>24</v>
      </c>
      <c r="D273" s="16" t="str">
        <f>LEFT(B273,14)</f>
        <v>LIT 225kV NO 1</v>
      </c>
      <c r="E273" s="16" t="str">
        <f>RIGHT(LEFT(D273,9),5)</f>
        <v>225kV</v>
      </c>
      <c r="F273" s="16" t="str">
        <f>RIGHT(D273,1)</f>
        <v>1</v>
      </c>
      <c r="G273" s="16" t="str">
        <f>LEFT(RIGHT(B273,LEN(B273)-15),C273-16)</f>
        <v>AIRVAULT</v>
      </c>
      <c r="H273" s="16" t="str">
        <f>RIGHT(B273,LEN(B273)-C273-2)</f>
        <v>BONNEAU</v>
      </c>
      <c r="I273" s="17">
        <f>MATCH(Lines[[#This Row],[début]],postes_1[ADR_SITE],0)</f>
        <v>853</v>
      </c>
      <c r="J273" s="17">
        <f>MATCH(Lines[[#This Row],[fin]],postes_1[ADR_SITE],0)</f>
        <v>791</v>
      </c>
      <c r="K273" s="17" t="str">
        <f>INDEX(postes_1[CODNAT],Lines[[#This Row],[rch_debut]])</f>
        <v>AIRVA</v>
      </c>
      <c r="L273" s="17" t="str">
        <f>INDEX(postes_1[CODNAT],Lines[[#This Row],[rch_fin]])</f>
        <v>BONN6</v>
      </c>
      <c r="M273" s="17" t="s">
        <v>2080</v>
      </c>
      <c r="N273" s="17" t="s">
        <v>2767</v>
      </c>
      <c r="O273" s="17" t="str">
        <f>Lines[[#This Row],[codeNat_debut]]&amp;"_"&amp;Lines[[#This Row],[tension]]</f>
        <v>AIRVA_225kV</v>
      </c>
      <c r="P273" s="17" t="str">
        <f>Lines[[#This Row],[codeNat_fin]]&amp;"_"&amp;Lines[[#This Row],[tension]]</f>
        <v>BONN6_225kV</v>
      </c>
      <c r="Q273" s="17">
        <f>COUNTIF(Lines[[code2_debut]:[code2_fin]],"="&amp;Lines[[#This Row],[code2_debut]])</f>
        <v>2</v>
      </c>
      <c r="R273" s="17">
        <f>COUNTIF(Lines[[code2_debut]:[code2_fin]],"="&amp;Lines[[#This Row],[code2_fin]])</f>
        <v>4</v>
      </c>
      <c r="S273" s="17">
        <f>INDEX(postes_1[x],MATCH(Lines[[#This Row],[codeNat_debut]],postes_1[CODNAT],0))</f>
        <v>461815.92000000202</v>
      </c>
      <c r="T273" s="17">
        <f>INDEX(postes_1[y],MATCH(Lines[[#This Row],[codeNat_debut]],postes_1[CODNAT],0))</f>
        <v>6640665.9000000004</v>
      </c>
      <c r="U273" s="17">
        <f>INDEX(postes_1[x],MATCH(Lines[[#This Row],[codeNat_fin]],postes_1[CODNAT],0))</f>
        <v>500528.82999999798</v>
      </c>
      <c r="V273" s="17">
        <f>INDEX(postes_1[y],MATCH(Lines[[#This Row],[codeNat_fin]],postes_1[CODNAT],0))</f>
        <v>6614329.0099999998</v>
      </c>
      <c r="W273" s="17">
        <f>SQRT((Lines[[#This Row],[x_debut]]-Lines[[#This Row],[x_fin]])^2+(Lines[[#This Row],[y_debut]]-Lines[[#This Row],[y_fin]])^2)</f>
        <v>46822.22950202092</v>
      </c>
      <c r="X273" s="17">
        <v>52792</v>
      </c>
      <c r="Y273" s="18">
        <v>932</v>
      </c>
      <c r="Z273" s="18">
        <v>932</v>
      </c>
      <c r="AA273" s="18">
        <v>1145</v>
      </c>
      <c r="AB273" s="18">
        <v>1145</v>
      </c>
      <c r="AC273" s="18">
        <v>3.0640000000000001</v>
      </c>
      <c r="AD273" s="18">
        <v>20.350000000000001</v>
      </c>
      <c r="AE273" s="18">
        <v>119.81</v>
      </c>
      <c r="AF273" s="18">
        <v>762.73599999999999</v>
      </c>
      <c r="AG273" s="21"/>
      <c r="AH273" s="21"/>
    </row>
    <row r="274" spans="1:34">
      <c r="A274" s="16" t="s">
        <v>9527</v>
      </c>
      <c r="B274" s="16" t="s">
        <v>9528</v>
      </c>
      <c r="C274" s="16">
        <f>SEARCH(" _ ",B274)</f>
        <v>25</v>
      </c>
      <c r="D274" s="16" t="str">
        <f>LEFT(B274,14)</f>
        <v>LIT 225kV NO 1</v>
      </c>
      <c r="E274" s="16" t="str">
        <f>RIGHT(LEFT(D274,9),5)</f>
        <v>225kV</v>
      </c>
      <c r="F274" s="16" t="str">
        <f>RIGHT(D274,1)</f>
        <v>1</v>
      </c>
      <c r="G274" s="16" t="str">
        <f>LEFT(RIGHT(B274,LEN(B274)-15),C274-16)</f>
        <v>CUBNEZAIS</v>
      </c>
      <c r="H274" s="16" t="str">
        <f>RIGHT(B274,LEN(B274)-C274-2)</f>
        <v>GREZILLAC</v>
      </c>
      <c r="I274" s="17">
        <f>MATCH(Lines[[#This Row],[début]],postes_1[ADR_SITE],0)</f>
        <v>2425</v>
      </c>
      <c r="J274" s="17">
        <f>MATCH(Lines[[#This Row],[fin]],postes_1[ADR_SITE],0)</f>
        <v>2567</v>
      </c>
      <c r="K274" s="17" t="str">
        <f>INDEX(postes_1[CODNAT],Lines[[#This Row],[rch_debut]])</f>
        <v>CUBNE</v>
      </c>
      <c r="L274" s="17" t="str">
        <f>INDEX(postes_1[CODNAT],Lines[[#This Row],[rch_fin]])</f>
        <v>GREZI</v>
      </c>
      <c r="M274" s="17" t="s">
        <v>6883</v>
      </c>
      <c r="N274" s="17" t="s">
        <v>7183</v>
      </c>
      <c r="O274" s="17" t="str">
        <f>Lines[[#This Row],[codeNat_debut]]&amp;"_"&amp;Lines[[#This Row],[tension]]</f>
        <v>CUBNE_225kV</v>
      </c>
      <c r="P274" s="17" t="str">
        <f>Lines[[#This Row],[codeNat_fin]]&amp;"_"&amp;Lines[[#This Row],[tension]]</f>
        <v>GREZI_225kV</v>
      </c>
      <c r="Q274" s="17">
        <f>COUNTIF(Lines[[code2_debut]:[code2_fin]],"="&amp;Lines[[#This Row],[code2_debut]])</f>
        <v>4</v>
      </c>
      <c r="R274" s="17">
        <f>COUNTIF(Lines[[code2_debut]:[code2_fin]],"="&amp;Lines[[#This Row],[code2_fin]])</f>
        <v>2</v>
      </c>
      <c r="S274" s="17">
        <f>INDEX(postes_1[x],MATCH(Lines[[#This Row],[codeNat_debut]],postes_1[CODNAT],0))</f>
        <v>429709.64999999898</v>
      </c>
      <c r="T274" s="17">
        <f>INDEX(postes_1[y],MATCH(Lines[[#This Row],[codeNat_debut]],postes_1[CODNAT],0))</f>
        <v>6446896.9699999997</v>
      </c>
      <c r="U274" s="17">
        <f>INDEX(postes_1[x],MATCH(Lines[[#This Row],[codeNat_fin]],postes_1[CODNAT],0))</f>
        <v>444562.36999999703</v>
      </c>
      <c r="V274" s="17">
        <f>INDEX(postes_1[y],MATCH(Lines[[#This Row],[codeNat_fin]],postes_1[CODNAT],0))</f>
        <v>6417906.5899999999</v>
      </c>
      <c r="W274" s="17">
        <f>SQRT((Lines[[#This Row],[x_debut]]-Lines[[#This Row],[x_fin]])^2+(Lines[[#This Row],[y_debut]]-Lines[[#This Row],[y_fin]])^2)</f>
        <v>32573.692206176685</v>
      </c>
      <c r="X274" s="17">
        <v>34160</v>
      </c>
      <c r="Y274" s="18">
        <v>932</v>
      </c>
      <c r="Z274" s="18">
        <v>1049</v>
      </c>
      <c r="AA274" s="18">
        <v>1049</v>
      </c>
      <c r="AB274" s="18">
        <v>1126</v>
      </c>
      <c r="AC274" s="18">
        <v>1.9830000000000001</v>
      </c>
      <c r="AD274" s="18">
        <v>13.287000000000001</v>
      </c>
      <c r="AE274" s="18">
        <v>49.369</v>
      </c>
      <c r="AF274" s="18">
        <v>314.29199999999997</v>
      </c>
      <c r="AG274" s="21"/>
      <c r="AH274" s="21"/>
    </row>
    <row r="275" spans="1:34">
      <c r="A275" s="16" t="s">
        <v>9704</v>
      </c>
      <c r="B275" s="16" t="s">
        <v>9705</v>
      </c>
      <c r="C275" s="16">
        <f>SEARCH(" _ ",B275)</f>
        <v>23</v>
      </c>
      <c r="D275" s="16" t="str">
        <f>LEFT(B275,14)</f>
        <v>LIT 225kV NO 1</v>
      </c>
      <c r="E275" s="16" t="str">
        <f>RIGHT(LEFT(D275,9),5)</f>
        <v>225kV</v>
      </c>
      <c r="F275" s="16" t="str">
        <f>RIGHT(D275,1)</f>
        <v>1</v>
      </c>
      <c r="G275" s="16" t="str">
        <f>LEFT(RIGHT(B275,LEN(B275)-15),C275-16)</f>
        <v>FLOIRAC</v>
      </c>
      <c r="H275" s="16" t="str">
        <f>RIGHT(B275,LEN(B275)-C275-2)</f>
        <v>PESSAC</v>
      </c>
      <c r="I275" s="17">
        <f>MATCH(Lines[[#This Row],[début]],postes_1[ADR_SITE],0)</f>
        <v>2658</v>
      </c>
      <c r="J275" s="17">
        <f>MATCH(Lines[[#This Row],[fin]],postes_1[ADR_SITE],0)</f>
        <v>2725</v>
      </c>
      <c r="K275" s="17" t="str">
        <f>INDEX(postes_1[CODNAT],Lines[[#This Row],[rch_debut]])</f>
        <v>FLOIR</v>
      </c>
      <c r="L275" s="17" t="str">
        <f>INDEX(postes_1[CODNAT],Lines[[#This Row],[rch_fin]])</f>
        <v>PESSA</v>
      </c>
      <c r="M275" s="17" t="s">
        <v>7077</v>
      </c>
      <c r="N275" s="17" t="s">
        <v>4283</v>
      </c>
      <c r="O275" s="17" t="str">
        <f>Lines[[#This Row],[codeNat_debut]]&amp;"_"&amp;Lines[[#This Row],[tension]]</f>
        <v>FLOIR_225kV</v>
      </c>
      <c r="P275" s="17" t="str">
        <f>Lines[[#This Row],[codeNat_fin]]&amp;"_"&amp;Lines[[#This Row],[tension]]</f>
        <v>PESSA_225kV</v>
      </c>
      <c r="Q275" s="17">
        <f>COUNTIF(Lines[[code2_debut]:[code2_fin]],"="&amp;Lines[[#This Row],[code2_debut]])</f>
        <v>2</v>
      </c>
      <c r="R275" s="17">
        <f>COUNTIF(Lines[[code2_debut]:[code2_fin]],"="&amp;Lines[[#This Row],[code2_fin]])</f>
        <v>5</v>
      </c>
      <c r="S275" s="17">
        <f>INDEX(postes_1[x],MATCH(Lines[[#This Row],[codeNat_debut]],postes_1[CODNAT],0))</f>
        <v>421439.46999999898</v>
      </c>
      <c r="T275" s="17">
        <f>INDEX(postes_1[y],MATCH(Lines[[#This Row],[codeNat_debut]],postes_1[CODNAT],0))</f>
        <v>6419823.8700000001</v>
      </c>
      <c r="U275" s="17">
        <f>INDEX(postes_1[x],MATCH(Lines[[#This Row],[codeNat_fin]],postes_1[CODNAT],0))</f>
        <v>410123.63000000297</v>
      </c>
      <c r="V275" s="17">
        <f>INDEX(postes_1[y],MATCH(Lines[[#This Row],[codeNat_fin]],postes_1[CODNAT],0))</f>
        <v>6416616.4199999999</v>
      </c>
      <c r="W275" s="17">
        <f>SQRT((Lines[[#This Row],[x_debut]]-Lines[[#This Row],[x_fin]])^2+(Lines[[#This Row],[y_debut]]-Lines[[#This Row],[y_fin]])^2)</f>
        <v>11761.631281757258</v>
      </c>
      <c r="X275" s="17">
        <v>22465</v>
      </c>
      <c r="Y275" s="18">
        <v>932</v>
      </c>
      <c r="Z275" s="18">
        <v>1049</v>
      </c>
      <c r="AA275" s="18">
        <v>1049</v>
      </c>
      <c r="AB275" s="18">
        <v>1126</v>
      </c>
      <c r="AC275" s="18">
        <v>1.347</v>
      </c>
      <c r="AD275" s="18">
        <v>9.0180000000000007</v>
      </c>
      <c r="AE275" s="18">
        <v>32.354999999999997</v>
      </c>
      <c r="AF275" s="18">
        <v>205.977</v>
      </c>
      <c r="AG275" s="21"/>
      <c r="AH275" s="21"/>
    </row>
    <row r="276" spans="1:34">
      <c r="A276" s="16" t="s">
        <v>10025</v>
      </c>
      <c r="B276" s="16" t="s">
        <v>10026</v>
      </c>
      <c r="C276" s="16">
        <f>SEARCH(" _ ",B276)</f>
        <v>23</v>
      </c>
      <c r="D276" s="16" t="str">
        <f>LEFT(B276,14)</f>
        <v>LIT 225kV NO 1</v>
      </c>
      <c r="E276" s="16" t="str">
        <f>RIGHT(LEFT(D276,9),5)</f>
        <v>225kV</v>
      </c>
      <c r="F276" s="16" t="str">
        <f>RIGHT(D276,1)</f>
        <v>1</v>
      </c>
      <c r="G276" s="16" t="str">
        <f>LEFT(RIGHT(B276,LEN(B276)-15),C276-16)</f>
        <v>MASQUET</v>
      </c>
      <c r="H276" s="16" t="str">
        <f>RIGHT(B276,LEN(B276)-C276-2)</f>
        <v>PESSAC</v>
      </c>
      <c r="I276" s="17">
        <f>MATCH(Lines[[#This Row],[début]],postes_1[ADR_SITE],0)</f>
        <v>2956</v>
      </c>
      <c r="J276" s="17">
        <f>MATCH(Lines[[#This Row],[fin]],postes_1[ADR_SITE],0)</f>
        <v>2725</v>
      </c>
      <c r="K276" s="17" t="str">
        <f>INDEX(postes_1[CODNAT],Lines[[#This Row],[rch_debut]])</f>
        <v>MASQU</v>
      </c>
      <c r="L276" s="17" t="str">
        <f>INDEX(postes_1[CODNAT],Lines[[#This Row],[rch_fin]])</f>
        <v>PESSA</v>
      </c>
      <c r="M276" s="17" t="s">
        <v>6201</v>
      </c>
      <c r="N276" s="17" t="s">
        <v>4283</v>
      </c>
      <c r="O276" s="17" t="str">
        <f>Lines[[#This Row],[codeNat_debut]]&amp;"_"&amp;Lines[[#This Row],[tension]]</f>
        <v>MASQU_225kV</v>
      </c>
      <c r="P276" s="17" t="str">
        <f>Lines[[#This Row],[codeNat_fin]]&amp;"_"&amp;Lines[[#This Row],[tension]]</f>
        <v>PESSA_225kV</v>
      </c>
      <c r="Q276" s="17">
        <f>COUNTIF(Lines[[code2_debut]:[code2_fin]],"="&amp;Lines[[#This Row],[code2_debut]])</f>
        <v>1</v>
      </c>
      <c r="R276" s="17">
        <f>COUNTIF(Lines[[code2_debut]:[code2_fin]],"="&amp;Lines[[#This Row],[code2_fin]])</f>
        <v>5</v>
      </c>
      <c r="S276" s="17">
        <f>INDEX(postes_1[x],MATCH(Lines[[#This Row],[codeNat_debut]],postes_1[CODNAT],0))</f>
        <v>386765.25</v>
      </c>
      <c r="T276" s="17">
        <f>INDEX(postes_1[y],MATCH(Lines[[#This Row],[codeNat_debut]],postes_1[CODNAT],0))</f>
        <v>6399068.1600000001</v>
      </c>
      <c r="U276" s="17">
        <f>INDEX(postes_1[x],MATCH(Lines[[#This Row],[codeNat_fin]],postes_1[CODNAT],0))</f>
        <v>410123.63000000297</v>
      </c>
      <c r="V276" s="17">
        <f>INDEX(postes_1[y],MATCH(Lines[[#This Row],[codeNat_fin]],postes_1[CODNAT],0))</f>
        <v>6416616.4199999999</v>
      </c>
      <c r="W276" s="17">
        <f>SQRT((Lines[[#This Row],[x_debut]]-Lines[[#This Row],[x_fin]])^2+(Lines[[#This Row],[y_debut]]-Lines[[#This Row],[y_fin]])^2)</f>
        <v>29215.669515726164</v>
      </c>
      <c r="X276" s="17">
        <v>31540</v>
      </c>
      <c r="Y276" s="18">
        <v>932</v>
      </c>
      <c r="Z276" s="18">
        <v>1049</v>
      </c>
      <c r="AA276" s="18">
        <v>1049</v>
      </c>
      <c r="AB276" s="18">
        <v>1126</v>
      </c>
      <c r="AC276" s="18">
        <v>1.8919999999999999</v>
      </c>
      <c r="AD276" s="18">
        <v>12.554</v>
      </c>
      <c r="AE276" s="18">
        <v>45.664999999999999</v>
      </c>
      <c r="AF276" s="18">
        <v>290.70999999999998</v>
      </c>
      <c r="AG276" s="21"/>
      <c r="AH276" s="21"/>
    </row>
    <row r="277" spans="1:34">
      <c r="A277" s="16" t="s">
        <v>10205</v>
      </c>
      <c r="B277" s="16" t="s">
        <v>10206</v>
      </c>
      <c r="C277" s="16">
        <f>SEARCH(" _ ",B277)</f>
        <v>22</v>
      </c>
      <c r="D277" s="16" t="str">
        <f>LEFT(B277,14)</f>
        <v>LIT 225kV NO 2</v>
      </c>
      <c r="E277" s="16" t="str">
        <f>RIGHT(LEFT(D277,9),5)</f>
        <v>225kV</v>
      </c>
      <c r="F277" s="16" t="str">
        <f>RIGHT(D277,1)</f>
        <v>2</v>
      </c>
      <c r="G277" s="16" t="str">
        <f>LEFT(RIGHT(B277,LEN(B277)-15),C277-16)</f>
        <v>PESSAC</v>
      </c>
      <c r="H277" s="16" t="str">
        <f>RIGHT(B277,LEN(B277)-C277-2)</f>
        <v>SAUCATS</v>
      </c>
      <c r="I277" s="17">
        <f>MATCH(Lines[[#This Row],[début]],postes_1[ADR_SITE],0)</f>
        <v>2725</v>
      </c>
      <c r="J277" s="17">
        <f>MATCH(Lines[[#This Row],[fin]],postes_1[ADR_SITE],0)</f>
        <v>2861</v>
      </c>
      <c r="K277" s="17" t="str">
        <f>INDEX(postes_1[CODNAT],Lines[[#This Row],[rch_debut]])</f>
        <v>PESSA</v>
      </c>
      <c r="L277" s="17" t="str">
        <f>INDEX(postes_1[CODNAT],Lines[[#This Row],[rch_fin]])</f>
        <v>SAUCA</v>
      </c>
      <c r="M277" s="17" t="s">
        <v>4283</v>
      </c>
      <c r="N277" s="17" t="s">
        <v>5945</v>
      </c>
      <c r="O277" s="17" t="str">
        <f>Lines[[#This Row],[codeNat_debut]]&amp;"_"&amp;Lines[[#This Row],[tension]]</f>
        <v>PESSA_225kV</v>
      </c>
      <c r="P277" s="17" t="str">
        <f>Lines[[#This Row],[codeNat_fin]]&amp;"_"&amp;Lines[[#This Row],[tension]]</f>
        <v>SAUCA_225kV</v>
      </c>
      <c r="Q277" s="17">
        <f>COUNTIF(Lines[[code2_debut]:[code2_fin]],"="&amp;Lines[[#This Row],[code2_debut]])</f>
        <v>5</v>
      </c>
      <c r="R277" s="17">
        <f>COUNTIF(Lines[[code2_debut]:[code2_fin]],"="&amp;Lines[[#This Row],[code2_fin]])</f>
        <v>2</v>
      </c>
      <c r="S277" s="17">
        <f>INDEX(postes_1[x],MATCH(Lines[[#This Row],[codeNat_debut]],postes_1[CODNAT],0))</f>
        <v>410123.63000000297</v>
      </c>
      <c r="T277" s="17">
        <f>INDEX(postes_1[y],MATCH(Lines[[#This Row],[codeNat_debut]],postes_1[CODNAT],0))</f>
        <v>6416616.4199999999</v>
      </c>
      <c r="U277" s="17">
        <f>INDEX(postes_1[x],MATCH(Lines[[#This Row],[codeNat_fin]],postes_1[CODNAT],0))</f>
        <v>413349.79999999702</v>
      </c>
      <c r="V277" s="17">
        <f>INDEX(postes_1[y],MATCH(Lines[[#This Row],[codeNat_fin]],postes_1[CODNAT],0))</f>
        <v>6397088.6500000004</v>
      </c>
      <c r="W277" s="17">
        <f>SQRT((Lines[[#This Row],[x_debut]]-Lines[[#This Row],[x_fin]])^2+(Lines[[#This Row],[y_debut]]-Lines[[#This Row],[y_fin]])^2)</f>
        <v>19792.472661134183</v>
      </c>
      <c r="X277" s="17">
        <v>21233</v>
      </c>
      <c r="Y277" s="18">
        <v>932</v>
      </c>
      <c r="Z277" s="18">
        <v>1049</v>
      </c>
      <c r="AA277" s="18">
        <v>1049</v>
      </c>
      <c r="AB277" s="18">
        <v>1126</v>
      </c>
      <c r="AC277" s="18">
        <v>1.2350000000000001</v>
      </c>
      <c r="AD277" s="18">
        <v>8.3339999999999996</v>
      </c>
      <c r="AE277" s="18">
        <v>31.663</v>
      </c>
      <c r="AF277" s="18">
        <v>201.57499999999999</v>
      </c>
      <c r="AG277" s="21"/>
      <c r="AH277" s="21"/>
    </row>
    <row r="278" spans="1:34">
      <c r="A278" s="16" t="s">
        <v>8956</v>
      </c>
      <c r="B278" s="16" t="s">
        <v>8957</v>
      </c>
      <c r="C278" s="16">
        <f>SEARCH(" _ ",B278)</f>
        <v>27</v>
      </c>
      <c r="D278" s="16" t="str">
        <f>LEFT(B278,14)</f>
        <v>LIT 225kV N0 1</v>
      </c>
      <c r="E278" s="16" t="str">
        <f>RIGHT(LEFT(D278,9),5)</f>
        <v>225kV</v>
      </c>
      <c r="F278" s="16" t="str">
        <f>RIGHT(D278,1)</f>
        <v>1</v>
      </c>
      <c r="G278" s="16" t="str">
        <f>LEFT(RIGHT(B278,LEN(B278)-15),C278-16)</f>
        <v>BELLE-EPINE</v>
      </c>
      <c r="H278" s="16" t="str">
        <f>RIGHT(B278,LEN(B278)-C278-2)</f>
        <v>DOMLOUP</v>
      </c>
      <c r="I278" s="17">
        <f>MATCH(Lines[[#This Row],[début]],postes_1[ADR_SITE],0)</f>
        <v>1441</v>
      </c>
      <c r="J278" s="17">
        <f>MATCH(Lines[[#This Row],[fin]],postes_1[ADR_SITE],0)</f>
        <v>1317</v>
      </c>
      <c r="K278" s="17" t="str">
        <f>INDEX(postes_1[CODNAT],Lines[[#This Row],[rch_debut]])</f>
        <v>B.EPI</v>
      </c>
      <c r="L278" s="17" t="str">
        <f>INDEX(postes_1[CODNAT],Lines[[#This Row],[rch_fin]])</f>
        <v>DOMLO</v>
      </c>
      <c r="M278" s="17" t="s">
        <v>1981</v>
      </c>
      <c r="N278" s="17" t="s">
        <v>6207</v>
      </c>
      <c r="O278" s="17" t="str">
        <f>Lines[[#This Row],[codeNat_debut]]&amp;"_"&amp;Lines[[#This Row],[tension]]</f>
        <v>B.EPI_225kV</v>
      </c>
      <c r="P278" s="17" t="str">
        <f>Lines[[#This Row],[codeNat_fin]]&amp;"_"&amp;Lines[[#This Row],[tension]]</f>
        <v>DOMLO_225kV</v>
      </c>
      <c r="Q278" s="17">
        <f>COUNTIF(Lines[[code2_debut]:[code2_fin]],"="&amp;Lines[[#This Row],[code2_debut]])</f>
        <v>2</v>
      </c>
      <c r="R278" s="17">
        <f>COUNTIF(Lines[[code2_debut]:[code2_fin]],"="&amp;Lines[[#This Row],[code2_fin]])</f>
        <v>1</v>
      </c>
      <c r="S278" s="17">
        <f>INDEX(postes_1[x],MATCH(Lines[[#This Row],[codeNat_debut]],postes_1[CODNAT],0))</f>
        <v>346549.03999999899</v>
      </c>
      <c r="T278" s="17">
        <f>INDEX(postes_1[y],MATCH(Lines[[#This Row],[codeNat_debut]],postes_1[CODNAT],0))</f>
        <v>6791489.1299999999</v>
      </c>
      <c r="U278" s="17">
        <f>INDEX(postes_1[x],MATCH(Lines[[#This Row],[codeNat_fin]],postes_1[CODNAT],0))</f>
        <v>361060.46999999898</v>
      </c>
      <c r="V278" s="17">
        <f>INDEX(postes_1[y],MATCH(Lines[[#This Row],[codeNat_fin]],postes_1[CODNAT],0))</f>
        <v>6786669.25</v>
      </c>
      <c r="W278" s="17">
        <f>SQRT((Lines[[#This Row],[x_debut]]-Lines[[#This Row],[x_fin]])^2+(Lines[[#This Row],[y_debut]]-Lines[[#This Row],[y_fin]])^2)</f>
        <v>15290.939927267345</v>
      </c>
      <c r="X278" s="17">
        <v>18083</v>
      </c>
      <c r="Y278" s="18">
        <v>934</v>
      </c>
      <c r="Z278" s="18">
        <v>934</v>
      </c>
      <c r="AA278" s="18">
        <v>1154</v>
      </c>
      <c r="AB278" s="18">
        <v>1154</v>
      </c>
      <c r="AC278" s="18">
        <v>1.018</v>
      </c>
      <c r="AD278" s="18">
        <v>6.8630000000000004</v>
      </c>
      <c r="AE278" s="18">
        <v>75.53</v>
      </c>
      <c r="AF278" s="18">
        <v>480.84100000000001</v>
      </c>
      <c r="AG278" s="21"/>
      <c r="AH278" s="21"/>
    </row>
    <row r="279" spans="1:34">
      <c r="A279" s="16" t="s">
        <v>9189</v>
      </c>
      <c r="B279" s="16" t="s">
        <v>9190</v>
      </c>
      <c r="C279" s="16">
        <f>SEARCH(" _ ",B279)</f>
        <v>25</v>
      </c>
      <c r="D279" s="16" t="str">
        <f>LEFT(B279,14)</f>
        <v>LIT 225kV NO 1</v>
      </c>
      <c r="E279" s="16" t="str">
        <f>RIGHT(LEFT(D279,9),5)</f>
        <v>225kV</v>
      </c>
      <c r="F279" s="16" t="str">
        <f>RIGHT(D279,1)</f>
        <v>1</v>
      </c>
      <c r="G279" s="16" t="str">
        <f>LEFT(RIGHT(B279,LEN(B279)-15),C279-16)</f>
        <v>CANTEGRIT</v>
      </c>
      <c r="H279" s="16" t="str">
        <f>RIGHT(B279,LEN(B279)-C279-2)</f>
        <v>NAOUTOT</v>
      </c>
      <c r="I279" s="17">
        <f>MATCH(Lines[[#This Row],[début]],postes_1[ADR_SITE],0)</f>
        <v>3458</v>
      </c>
      <c r="J279" s="17">
        <f>MATCH(Lines[[#This Row],[fin]],postes_1[ADR_SITE],0)</f>
        <v>3496</v>
      </c>
      <c r="K279" s="17" t="str">
        <f>INDEX(postes_1[CODNAT],Lines[[#This Row],[rch_debut]])</f>
        <v>CANT5</v>
      </c>
      <c r="L279" s="17" t="str">
        <f>INDEX(postes_1[CODNAT],Lines[[#This Row],[rch_fin]])</f>
        <v>NAOUT</v>
      </c>
      <c r="M279" s="17" t="s">
        <v>2253</v>
      </c>
      <c r="N279" s="17" t="s">
        <v>7688</v>
      </c>
      <c r="O279" s="17" t="str">
        <f>Lines[[#This Row],[codeNat_debut]]&amp;"_"&amp;Lines[[#This Row],[tension]]</f>
        <v>CANT5_225kV</v>
      </c>
      <c r="P279" s="17" t="str">
        <f>Lines[[#This Row],[codeNat_fin]]&amp;"_"&amp;Lines[[#This Row],[tension]]</f>
        <v>NAOUT_225kV</v>
      </c>
      <c r="Q279" s="17">
        <f>COUNTIF(Lines[[code2_debut]:[code2_fin]],"="&amp;Lines[[#This Row],[code2_debut]])</f>
        <v>5</v>
      </c>
      <c r="R279" s="17">
        <f>COUNTIF(Lines[[code2_debut]:[code2_fin]],"="&amp;Lines[[#This Row],[code2_fin]])</f>
        <v>2</v>
      </c>
      <c r="S279" s="17">
        <f>INDEX(postes_1[x],MATCH(Lines[[#This Row],[codeNat_debut]],postes_1[CODNAT],0))</f>
        <v>388514.04999999702</v>
      </c>
      <c r="T279" s="17">
        <f>INDEX(postes_1[y],MATCH(Lines[[#This Row],[codeNat_debut]],postes_1[CODNAT],0))</f>
        <v>6331721.0199999996</v>
      </c>
      <c r="U279" s="17">
        <f>INDEX(postes_1[x],MATCH(Lines[[#This Row],[codeNat_fin]],postes_1[CODNAT],0))</f>
        <v>417234.03999999899</v>
      </c>
      <c r="V279" s="17">
        <f>INDEX(postes_1[y],MATCH(Lines[[#This Row],[codeNat_fin]],postes_1[CODNAT],0))</f>
        <v>6313035.5300000003</v>
      </c>
      <c r="W279" s="17">
        <f>SQRT((Lines[[#This Row],[x_debut]]-Lines[[#This Row],[x_fin]])^2+(Lines[[#This Row],[y_debut]]-Lines[[#This Row],[y_fin]])^2)</f>
        <v>34263.469791313997</v>
      </c>
      <c r="X279" s="17">
        <v>38208</v>
      </c>
      <c r="Y279" s="18">
        <v>935</v>
      </c>
      <c r="Z279" s="18">
        <v>1000</v>
      </c>
      <c r="AA279" s="19" t="s">
        <v>8819</v>
      </c>
      <c r="AB279" s="18">
        <v>1080</v>
      </c>
      <c r="AC279" s="18">
        <v>2.2959999999999998</v>
      </c>
      <c r="AD279" s="18">
        <v>15.425000000000001</v>
      </c>
      <c r="AE279" s="18">
        <v>54.470999999999997</v>
      </c>
      <c r="AF279" s="18">
        <v>346.77100000000002</v>
      </c>
      <c r="AG279" s="21"/>
      <c r="AH279" s="21"/>
    </row>
    <row r="280" spans="1:34">
      <c r="A280" s="16" t="s">
        <v>9577</v>
      </c>
      <c r="B280" s="16" t="s">
        <v>9578</v>
      </c>
      <c r="C280" s="16">
        <f>SEARCH(" _ ",B280)</f>
        <v>21</v>
      </c>
      <c r="D280" s="16" t="str">
        <f>LEFT(B280,14)</f>
        <v>LIT 225kV NO 1</v>
      </c>
      <c r="E280" s="16" t="str">
        <f>RIGHT(LEFT(D280,9),5)</f>
        <v>225kV</v>
      </c>
      <c r="F280" s="16" t="str">
        <f>RIGHT(D280,1)</f>
        <v>1</v>
      </c>
      <c r="G280" s="16" t="str">
        <f>LEFT(RIGHT(B280,LEN(B280)-15),C280-16)</f>
        <v>DECHY</v>
      </c>
      <c r="H280" s="16" t="str">
        <f>RIGHT(B280,LEN(B280)-C280-2)</f>
        <v>MASTAING</v>
      </c>
      <c r="I280" s="17">
        <f>MATCH(Lines[[#This Row],[début]],postes_1[ADR_SITE],0)</f>
        <v>1663</v>
      </c>
      <c r="J280" s="17">
        <f>MATCH(Lines[[#This Row],[fin]],postes_1[ADR_SITE],0)</f>
        <v>1632</v>
      </c>
      <c r="K280" s="17" t="str">
        <f>INDEX(postes_1[CODNAT],Lines[[#This Row],[rch_debut]])</f>
        <v>DECHY</v>
      </c>
      <c r="L280" s="17" t="str">
        <f>INDEX(postes_1[CODNAT],Lines[[#This Row],[rch_fin]])</f>
        <v>MASTA</v>
      </c>
      <c r="M280" s="17" t="s">
        <v>8342</v>
      </c>
      <c r="N280" s="17" t="s">
        <v>929</v>
      </c>
      <c r="O280" s="17" t="str">
        <f>Lines[[#This Row],[codeNat_debut]]&amp;"_"&amp;Lines[[#This Row],[tension]]</f>
        <v>DECHY_225kV</v>
      </c>
      <c r="P280" s="17" t="str">
        <f>Lines[[#This Row],[codeNat_fin]]&amp;"_"&amp;Lines[[#This Row],[tension]]</f>
        <v>MASTA_225kV</v>
      </c>
      <c r="Q280" s="17">
        <f>COUNTIF(Lines[[code2_debut]:[code2_fin]],"="&amp;Lines[[#This Row],[code2_debut]])</f>
        <v>1</v>
      </c>
      <c r="R280" s="17">
        <f>COUNTIF(Lines[[code2_debut]:[code2_fin]],"="&amp;Lines[[#This Row],[code2_fin]])</f>
        <v>7</v>
      </c>
      <c r="S280" s="17">
        <f>INDEX(postes_1[x],MATCH(Lines[[#This Row],[codeNat_debut]],postes_1[CODNAT],0))</f>
        <v>709945.02000000305</v>
      </c>
      <c r="T280" s="17">
        <f>INDEX(postes_1[y],MATCH(Lines[[#This Row],[codeNat_debut]],postes_1[CODNAT],0))</f>
        <v>7029439.5700000003</v>
      </c>
      <c r="U280" s="17">
        <f>INDEX(postes_1[x],MATCH(Lines[[#This Row],[codeNat_fin]],postes_1[CODNAT],0))</f>
        <v>720796.5</v>
      </c>
      <c r="V280" s="17">
        <f>INDEX(postes_1[y],MATCH(Lines[[#This Row],[codeNat_fin]],postes_1[CODNAT],0))</f>
        <v>7022197.9100000001</v>
      </c>
      <c r="W280" s="17">
        <f>SQRT((Lines[[#This Row],[x_debut]]-Lines[[#This Row],[x_fin]])^2+(Lines[[#This Row],[y_debut]]-Lines[[#This Row],[y_fin]])^2)</f>
        <v>13045.928780502218</v>
      </c>
      <c r="X280" s="17">
        <v>19226</v>
      </c>
      <c r="Y280" s="18">
        <v>935</v>
      </c>
      <c r="Z280" s="18">
        <v>1000</v>
      </c>
      <c r="AA280" s="18">
        <v>1000</v>
      </c>
      <c r="AB280" s="18">
        <v>1080</v>
      </c>
      <c r="AC280" s="18">
        <v>1.7050000000000001</v>
      </c>
      <c r="AD280" s="18">
        <v>18.414000000000001</v>
      </c>
      <c r="AE280" s="18">
        <v>27.131</v>
      </c>
      <c r="AF280" s="18">
        <v>172.721</v>
      </c>
      <c r="AG280" s="21"/>
      <c r="AH280" s="21"/>
    </row>
    <row r="281" spans="1:34">
      <c r="A281" s="16" t="s">
        <v>9633</v>
      </c>
      <c r="B281" s="16" t="s">
        <v>9634</v>
      </c>
      <c r="C281" s="16">
        <f>SEARCH(" _ ",B281)</f>
        <v>25</v>
      </c>
      <c r="D281" s="16" t="str">
        <f>LEFT(B281,14)</f>
        <v>LIT 225kV NO 1</v>
      </c>
      <c r="E281" s="16" t="str">
        <f>RIGHT(LEFT(D281,9),5)</f>
        <v>225kV</v>
      </c>
      <c r="F281" s="16" t="str">
        <f>RIGHT(D281,1)</f>
        <v>1</v>
      </c>
      <c r="G281" s="16" t="str">
        <f>LEFT(RIGHT(B281,LEN(B281)-15),C281-16)</f>
        <v>ECHINGHEN</v>
      </c>
      <c r="H281" s="16" t="str">
        <f>RIGHT(B281,LEN(B281)-C281-2)</f>
        <v>SORRUS</v>
      </c>
      <c r="I281" s="17">
        <f>MATCH(Lines[[#This Row],[début]],postes_1[ADR_SITE],0)</f>
        <v>1889</v>
      </c>
      <c r="J281" s="17">
        <f>MATCH(Lines[[#This Row],[fin]],postes_1[ADR_SITE],0)</f>
        <v>1607</v>
      </c>
      <c r="K281" s="17" t="str">
        <f>INDEX(postes_1[CODNAT],Lines[[#This Row],[rch_debut]])</f>
        <v>ECHIN</v>
      </c>
      <c r="L281" s="17" t="str">
        <f>INDEX(postes_1[CODNAT],Lines[[#This Row],[rch_fin]])</f>
        <v>SORRU</v>
      </c>
      <c r="M281" s="17" t="s">
        <v>2588</v>
      </c>
      <c r="N281" s="17" t="s">
        <v>5798</v>
      </c>
      <c r="O281" s="17" t="str">
        <f>Lines[[#This Row],[codeNat_debut]]&amp;"_"&amp;Lines[[#This Row],[tension]]</f>
        <v>ECHIN_225kV</v>
      </c>
      <c r="P281" s="17" t="str">
        <f>Lines[[#This Row],[codeNat_fin]]&amp;"_"&amp;Lines[[#This Row],[tension]]</f>
        <v>SORRU_225kV</v>
      </c>
      <c r="Q281" s="17">
        <f>COUNTIF(Lines[[code2_debut]:[code2_fin]],"="&amp;Lines[[#This Row],[code2_debut]])</f>
        <v>3</v>
      </c>
      <c r="R281" s="17">
        <f>COUNTIF(Lines[[code2_debut]:[code2_fin]],"="&amp;Lines[[#This Row],[code2_fin]])</f>
        <v>2</v>
      </c>
      <c r="S281" s="17">
        <f>INDEX(postes_1[x],MATCH(Lines[[#This Row],[codeNat_debut]],postes_1[CODNAT],0))</f>
        <v>603747.18999999797</v>
      </c>
      <c r="T281" s="17">
        <f>INDEX(postes_1[y],MATCH(Lines[[#This Row],[codeNat_debut]],postes_1[CODNAT],0))</f>
        <v>7067531.0199999996</v>
      </c>
      <c r="U281" s="17">
        <f>INDEX(postes_1[x],MATCH(Lines[[#This Row],[codeNat_fin]],postes_1[CODNAT],0))</f>
        <v>609087.31999999995</v>
      </c>
      <c r="V281" s="17">
        <f>INDEX(postes_1[y],MATCH(Lines[[#This Row],[codeNat_fin]],postes_1[CODNAT],0))</f>
        <v>7040529.3200000003</v>
      </c>
      <c r="W281" s="17">
        <f>SQRT((Lines[[#This Row],[x_debut]]-Lines[[#This Row],[x_fin]])^2+(Lines[[#This Row],[y_debut]]-Lines[[#This Row],[y_fin]])^2)</f>
        <v>27524.694209143923</v>
      </c>
      <c r="X281" s="17">
        <v>29715</v>
      </c>
      <c r="Y281" s="18">
        <v>935</v>
      </c>
      <c r="Z281" s="18">
        <v>935</v>
      </c>
      <c r="AA281" s="18">
        <v>935</v>
      </c>
      <c r="AB281" s="18">
        <v>935</v>
      </c>
      <c r="AC281" s="18">
        <v>2.65</v>
      </c>
      <c r="AD281" s="18">
        <v>12.047000000000001</v>
      </c>
      <c r="AE281" s="18">
        <v>41.776000000000003</v>
      </c>
      <c r="AF281" s="18">
        <v>265.95600000000002</v>
      </c>
      <c r="AG281" s="21"/>
      <c r="AH281" s="21"/>
    </row>
    <row r="282" spans="1:34">
      <c r="A282" s="16" t="s">
        <v>9667</v>
      </c>
      <c r="B282" s="16" t="s">
        <v>9668</v>
      </c>
      <c r="C282" s="16">
        <f>SEARCH(" _ ",B282)</f>
        <v>30</v>
      </c>
      <c r="D282" s="16" t="str">
        <f>LEFT(B282,14)</f>
        <v>LIT 225kV N0 1</v>
      </c>
      <c r="E282" s="16" t="str">
        <f>RIGHT(LEFT(D282,9),5)</f>
        <v>225kV</v>
      </c>
      <c r="F282" s="16" t="str">
        <f>RIGHT(D282,1)</f>
        <v>1</v>
      </c>
      <c r="G282" s="16" t="str">
        <f>LEFT(RIGHT(B282,LEN(B282)-15),C282-16)</f>
        <v>ESCAILLON (L )</v>
      </c>
      <c r="H282" s="16" t="str">
        <f>RIGHT(B282,LEN(B282)-C282-2)</f>
        <v>NEOULES</v>
      </c>
      <c r="I282" s="17">
        <f>MATCH(Lines[[#This Row],[début]],postes_1[ADR_SITE],0)</f>
        <v>4106</v>
      </c>
      <c r="J282" s="17">
        <f>MATCH(Lines[[#This Row],[fin]],postes_1[ADR_SITE],0)</f>
        <v>4083</v>
      </c>
      <c r="K282" s="17" t="str">
        <f>INDEX(postes_1[CODNAT],Lines[[#This Row],[rch_debut]])</f>
        <v>ESCAI</v>
      </c>
      <c r="L282" s="17" t="str">
        <f>INDEX(postes_1[CODNAT],Lines[[#This Row],[rch_fin]])</f>
        <v>NEOUL</v>
      </c>
      <c r="M282" s="17" t="s">
        <v>7877</v>
      </c>
      <c r="N282" s="17" t="s">
        <v>5620</v>
      </c>
      <c r="O282" s="17" t="str">
        <f>Lines[[#This Row],[codeNat_debut]]&amp;"_"&amp;Lines[[#This Row],[tension]]</f>
        <v>ESCAI_225kV</v>
      </c>
      <c r="P282" s="17" t="str">
        <f>Lines[[#This Row],[codeNat_fin]]&amp;"_"&amp;Lines[[#This Row],[tension]]</f>
        <v>NEOUL_225kV</v>
      </c>
      <c r="Q282" s="17">
        <f>COUNTIF(Lines[[code2_debut]:[code2_fin]],"="&amp;Lines[[#This Row],[code2_debut]])</f>
        <v>3</v>
      </c>
      <c r="R282" s="17">
        <f>COUNTIF(Lines[[code2_debut]:[code2_fin]],"="&amp;Lines[[#This Row],[code2_fin]])</f>
        <v>4</v>
      </c>
      <c r="S282" s="17">
        <f>INDEX(postes_1[x],MATCH(Lines[[#This Row],[codeNat_debut]],postes_1[CODNAT],0))</f>
        <v>935426.04999999702</v>
      </c>
      <c r="T282" s="17">
        <f>INDEX(postes_1[y],MATCH(Lines[[#This Row],[codeNat_debut]],postes_1[CODNAT],0))</f>
        <v>6230215.25</v>
      </c>
      <c r="U282" s="17">
        <f>INDEX(postes_1[x],MATCH(Lines[[#This Row],[codeNat_fin]],postes_1[CODNAT],0))</f>
        <v>945420.03999999899</v>
      </c>
      <c r="V282" s="17">
        <f>INDEX(postes_1[y],MATCH(Lines[[#This Row],[codeNat_fin]],postes_1[CODNAT],0))</f>
        <v>6246765.1500000004</v>
      </c>
      <c r="W282" s="17">
        <f>SQRT((Lines[[#This Row],[x_debut]]-Lines[[#This Row],[x_fin]])^2+(Lines[[#This Row],[y_debut]]-Lines[[#This Row],[y_fin]])^2)</f>
        <v>19333.365618281565</v>
      </c>
      <c r="X282" s="17">
        <v>24415</v>
      </c>
      <c r="Y282" s="18">
        <v>935</v>
      </c>
      <c r="Z282" s="18">
        <v>935</v>
      </c>
      <c r="AA282" s="18">
        <v>1085</v>
      </c>
      <c r="AB282" s="18">
        <v>1085</v>
      </c>
      <c r="AC282" s="18">
        <v>0.95599999999999996</v>
      </c>
      <c r="AD282" s="18">
        <v>7.0439999999999996</v>
      </c>
      <c r="AE282" s="18">
        <v>397.66899999999998</v>
      </c>
      <c r="AF282" s="18">
        <v>2531.6419999999998</v>
      </c>
      <c r="AG282" s="21"/>
      <c r="AH282" s="21"/>
    </row>
    <row r="283" spans="1:34">
      <c r="A283" s="16" t="s">
        <v>9671</v>
      </c>
      <c r="B283" s="16" t="s">
        <v>9672</v>
      </c>
      <c r="C283" s="16">
        <f>SEARCH(" _ ",B283)</f>
        <v>22</v>
      </c>
      <c r="D283" s="16" t="str">
        <f>LEFT(B283,14)</f>
        <v>LIT 225kV N0 2</v>
      </c>
      <c r="E283" s="16" t="str">
        <f>RIGHT(LEFT(D283,9),5)</f>
        <v>225kV</v>
      </c>
      <c r="F283" s="16" t="str">
        <f>RIGHT(D283,1)</f>
        <v>2</v>
      </c>
      <c r="G283" s="16" t="str">
        <f>LEFT(RIGHT(B283,LEN(B283)-15),C283-16)</f>
        <v>FALLOU</v>
      </c>
      <c r="H283" s="16" t="str">
        <f>RIGHT(B283,LEN(B283)-C283-2)</f>
        <v>NOVION</v>
      </c>
      <c r="I283" s="17">
        <f>MATCH(Lines[[#This Row],[début]],postes_1[ADR_SITE],0)</f>
        <v>475</v>
      </c>
      <c r="J283" s="17">
        <f>MATCH(Lines[[#This Row],[fin]],postes_1[ADR_SITE],0)</f>
        <v>443</v>
      </c>
      <c r="K283" s="17" t="str">
        <f>INDEX(postes_1[CODNAT],Lines[[#This Row],[rch_debut]])</f>
        <v>FALLO</v>
      </c>
      <c r="L283" s="17" t="str">
        <f>INDEX(postes_1[CODNAT],Lines[[#This Row],[rch_fin]])</f>
        <v>NOVIO</v>
      </c>
      <c r="M283" s="17" t="s">
        <v>8256</v>
      </c>
      <c r="N283" s="17" t="s">
        <v>2562</v>
      </c>
      <c r="O283" s="17" t="str">
        <f>Lines[[#This Row],[codeNat_debut]]&amp;"_"&amp;Lines[[#This Row],[tension]]</f>
        <v>FALLO_225kV</v>
      </c>
      <c r="P283" s="17" t="str">
        <f>Lines[[#This Row],[codeNat_fin]]&amp;"_"&amp;Lines[[#This Row],[tension]]</f>
        <v>NOVIO_225kV</v>
      </c>
      <c r="Q283" s="17">
        <f>COUNTIF(Lines[[code2_debut]:[code2_fin]],"="&amp;Lines[[#This Row],[code2_debut]])</f>
        <v>3</v>
      </c>
      <c r="R283" s="17">
        <f>COUNTIF(Lines[[code2_debut]:[code2_fin]],"="&amp;Lines[[#This Row],[code2_fin]])</f>
        <v>2</v>
      </c>
      <c r="S283" s="17">
        <f>INDEX(postes_1[x],MATCH(Lines[[#This Row],[codeNat_debut]],postes_1[CODNAT],0))</f>
        <v>645845.65999999596</v>
      </c>
      <c r="T283" s="17">
        <f>INDEX(postes_1[y],MATCH(Lines[[#This Row],[codeNat_debut]],postes_1[CODNAT],0))</f>
        <v>6871538.4699999997</v>
      </c>
      <c r="U283" s="17">
        <f>INDEX(postes_1[x],MATCH(Lines[[#This Row],[codeNat_fin]],postes_1[CODNAT],0))</f>
        <v>649030.29999999702</v>
      </c>
      <c r="V283" s="17">
        <f>INDEX(postes_1[y],MATCH(Lines[[#This Row],[codeNat_fin]],postes_1[CODNAT],0))</f>
        <v>6868460.2400000002</v>
      </c>
      <c r="W283" s="17">
        <f>SQRT((Lines[[#This Row],[x_debut]]-Lines[[#This Row],[x_fin]])^2+(Lines[[#This Row],[y_debut]]-Lines[[#This Row],[y_fin]])^2)</f>
        <v>4429.1570148848623</v>
      </c>
      <c r="X283" s="17">
        <v>5478</v>
      </c>
      <c r="Y283" s="18">
        <v>935</v>
      </c>
      <c r="Z283" s="18">
        <v>935</v>
      </c>
      <c r="AA283" s="18">
        <v>1105</v>
      </c>
      <c r="AB283" s="18">
        <v>1105</v>
      </c>
      <c r="AC283" s="18">
        <v>0.106</v>
      </c>
      <c r="AD283" s="18">
        <v>0.91600000000000004</v>
      </c>
      <c r="AE283" s="18">
        <v>179.15199999999999</v>
      </c>
      <c r="AF283" s="18">
        <v>1140.5170000000001</v>
      </c>
      <c r="AG283" s="21"/>
      <c r="AH283" s="21"/>
    </row>
    <row r="284" spans="1:34">
      <c r="A284" s="16" t="s">
        <v>8904</v>
      </c>
      <c r="B284" s="16" t="s">
        <v>8905</v>
      </c>
      <c r="C284" s="16">
        <f>SEARCH(" _ ",B284)</f>
        <v>20</v>
      </c>
      <c r="D284" s="16" t="str">
        <f>LEFT(B284,14)</f>
        <v>LIT 225kV NO 1</v>
      </c>
      <c r="E284" s="16" t="str">
        <f>RIGHT(LEFT(D284,9),5)</f>
        <v>225kV</v>
      </c>
      <c r="F284" s="16" t="str">
        <f>RIGHT(D284,1)</f>
        <v>1</v>
      </c>
      <c r="G284" s="16" t="str">
        <f>LEFT(RIGHT(B284,LEN(B284)-15),C284-16)</f>
        <v>AUBE</v>
      </c>
      <c r="H284" s="16" t="str">
        <f>RIGHT(B284,LEN(B284)-C284-2)</f>
        <v>COMMERVEIL</v>
      </c>
      <c r="I284" s="17">
        <f>MATCH(Lines[[#This Row],[début]],postes_1[ADR_SITE],0)</f>
        <v>533</v>
      </c>
      <c r="J284" s="17">
        <f>MATCH(Lines[[#This Row],[fin]],postes_1[ADR_SITE],0)</f>
        <v>383</v>
      </c>
      <c r="K284" s="17" t="str">
        <f>INDEX(postes_1[CODNAT],Lines[[#This Row],[rch_debut]])</f>
        <v xml:space="preserve">AUBE </v>
      </c>
      <c r="L284" s="17" t="str">
        <f>INDEX(postes_1[CODNAT],Lines[[#This Row],[rch_fin]])</f>
        <v>COMM7</v>
      </c>
      <c r="M284" s="17" t="s">
        <v>2024</v>
      </c>
      <c r="N284" s="17" t="s">
        <v>5790</v>
      </c>
      <c r="O284" s="17" t="str">
        <f>Lines[[#This Row],[codeNat_debut]]&amp;"_"&amp;Lines[[#This Row],[tension]]</f>
        <v>AUBE _225kV</v>
      </c>
      <c r="P284" s="17" t="str">
        <f>Lines[[#This Row],[codeNat_fin]]&amp;"_"&amp;Lines[[#This Row],[tension]]</f>
        <v>COMM7_225kV</v>
      </c>
      <c r="Q284" s="17">
        <f>COUNTIF(Lines[[code2_debut]:[code2_fin]],"="&amp;Lines[[#This Row],[code2_debut]])</f>
        <v>2</v>
      </c>
      <c r="R284" s="17">
        <f>COUNTIF(Lines[[code2_debut]:[code2_fin]],"="&amp;Lines[[#This Row],[code2_fin]])</f>
        <v>2</v>
      </c>
      <c r="S284" s="17">
        <f>INDEX(postes_1[x],MATCH(Lines[[#This Row],[codeNat_debut]],postes_1[CODNAT],0))</f>
        <v>520422.49000000203</v>
      </c>
      <c r="T284" s="17">
        <f>INDEX(postes_1[y],MATCH(Lines[[#This Row],[codeNat_debut]],postes_1[CODNAT],0))</f>
        <v>6851987.1699999999</v>
      </c>
      <c r="U284" s="17">
        <f>INDEX(postes_1[x],MATCH(Lines[[#This Row],[codeNat_fin]],postes_1[CODNAT],0))</f>
        <v>505502.49000000203</v>
      </c>
      <c r="V284" s="17">
        <f>INDEX(postes_1[y],MATCH(Lines[[#This Row],[codeNat_fin]],postes_1[CODNAT],0))</f>
        <v>6805048.3700000001</v>
      </c>
      <c r="W284" s="17">
        <f>SQRT((Lines[[#This Row],[x_debut]]-Lines[[#This Row],[x_fin]])^2+(Lines[[#This Row],[y_debut]]-Lines[[#This Row],[y_fin]])^2)</f>
        <v>49252.993263759941</v>
      </c>
      <c r="X284" s="17">
        <v>54801</v>
      </c>
      <c r="Y284" s="18">
        <v>938</v>
      </c>
      <c r="Z284" s="18">
        <v>987</v>
      </c>
      <c r="AA284" s="18">
        <v>987</v>
      </c>
      <c r="AB284" s="18">
        <v>1041</v>
      </c>
      <c r="AC284" s="18">
        <v>4.9930000000000003</v>
      </c>
      <c r="AD284" s="18">
        <v>22.672000000000001</v>
      </c>
      <c r="AE284" s="18">
        <v>76.131</v>
      </c>
      <c r="AF284" s="18">
        <v>484.66399999999999</v>
      </c>
      <c r="AG284" s="21"/>
      <c r="AH284" s="21"/>
    </row>
    <row r="285" spans="1:34">
      <c r="A285" s="16" t="s">
        <v>10203</v>
      </c>
      <c r="B285" s="16" t="s">
        <v>10204</v>
      </c>
      <c r="C285" s="16">
        <f>SEARCH(" _ ",B285)</f>
        <v>22</v>
      </c>
      <c r="D285" s="16" t="str">
        <f>LEFT(B285,14)</f>
        <v>LIT 225kV NO 1</v>
      </c>
      <c r="E285" s="16" t="str">
        <f>RIGHT(LEFT(D285,9),5)</f>
        <v>225kV</v>
      </c>
      <c r="F285" s="16" t="str">
        <f>RIGHT(D285,1)</f>
        <v>1</v>
      </c>
      <c r="G285" s="16" t="str">
        <f>LEFT(RIGHT(B285,LEN(B285)-15),C285-16)</f>
        <v>PESSAC</v>
      </c>
      <c r="H285" s="16" t="str">
        <f>RIGHT(B285,LEN(B285)-C285-2)</f>
        <v>SAUCATS</v>
      </c>
      <c r="I285" s="17">
        <f>MATCH(Lines[[#This Row],[début]],postes_1[ADR_SITE],0)</f>
        <v>2725</v>
      </c>
      <c r="J285" s="17">
        <f>MATCH(Lines[[#This Row],[fin]],postes_1[ADR_SITE],0)</f>
        <v>2861</v>
      </c>
      <c r="K285" s="17" t="str">
        <f>INDEX(postes_1[CODNAT],Lines[[#This Row],[rch_debut]])</f>
        <v>PESSA</v>
      </c>
      <c r="L285" s="17" t="str">
        <f>INDEX(postes_1[CODNAT],Lines[[#This Row],[rch_fin]])</f>
        <v>SAUCA</v>
      </c>
      <c r="M285" s="17" t="s">
        <v>4283</v>
      </c>
      <c r="N285" s="17" t="s">
        <v>5945</v>
      </c>
      <c r="O285" s="17" t="str">
        <f>Lines[[#This Row],[codeNat_debut]]&amp;"_"&amp;Lines[[#This Row],[tension]]</f>
        <v>PESSA_225kV</v>
      </c>
      <c r="P285" s="17" t="str">
        <f>Lines[[#This Row],[codeNat_fin]]&amp;"_"&amp;Lines[[#This Row],[tension]]</f>
        <v>SAUCA_225kV</v>
      </c>
      <c r="Q285" s="17">
        <f>COUNTIF(Lines[[code2_debut]:[code2_fin]],"="&amp;Lines[[#This Row],[code2_debut]])</f>
        <v>5</v>
      </c>
      <c r="R285" s="17">
        <f>COUNTIF(Lines[[code2_debut]:[code2_fin]],"="&amp;Lines[[#This Row],[code2_fin]])</f>
        <v>2</v>
      </c>
      <c r="S285" s="17">
        <f>INDEX(postes_1[x],MATCH(Lines[[#This Row],[codeNat_debut]],postes_1[CODNAT],0))</f>
        <v>410123.63000000297</v>
      </c>
      <c r="T285" s="17">
        <f>INDEX(postes_1[y],MATCH(Lines[[#This Row],[codeNat_debut]],postes_1[CODNAT],0))</f>
        <v>6416616.4199999999</v>
      </c>
      <c r="U285" s="17">
        <f>INDEX(postes_1[x],MATCH(Lines[[#This Row],[codeNat_fin]],postes_1[CODNAT],0))</f>
        <v>413349.79999999702</v>
      </c>
      <c r="V285" s="17">
        <f>INDEX(postes_1[y],MATCH(Lines[[#This Row],[codeNat_fin]],postes_1[CODNAT],0))</f>
        <v>6397088.6500000004</v>
      </c>
      <c r="W285" s="17">
        <f>SQRT((Lines[[#This Row],[x_debut]]-Lines[[#This Row],[x_fin]])^2+(Lines[[#This Row],[y_debut]]-Lines[[#This Row],[y_fin]])^2)</f>
        <v>19792.472661134183</v>
      </c>
      <c r="X285" s="17">
        <v>21293</v>
      </c>
      <c r="Y285" s="18">
        <v>938</v>
      </c>
      <c r="Z285" s="18">
        <v>980</v>
      </c>
      <c r="AA285" s="18">
        <v>1055</v>
      </c>
      <c r="AB285" s="18">
        <v>1132</v>
      </c>
      <c r="AC285" s="18">
        <v>1.234</v>
      </c>
      <c r="AD285" s="18">
        <v>8.3320000000000007</v>
      </c>
      <c r="AE285" s="18">
        <v>30.988</v>
      </c>
      <c r="AF285" s="18">
        <v>197.27600000000001</v>
      </c>
      <c r="AG285" s="21"/>
      <c r="AH285" s="21"/>
    </row>
    <row r="286" spans="1:34">
      <c r="A286" s="16" t="s">
        <v>9771</v>
      </c>
      <c r="B286" s="16" t="s">
        <v>10403</v>
      </c>
      <c r="C286" s="16">
        <f>SEARCH(" _ ",B286)</f>
        <v>29</v>
      </c>
      <c r="D286" s="16" t="str">
        <f>LEFT(B286,14)</f>
        <v>LIT 225kV NO 1</v>
      </c>
      <c r="E286" s="16" t="str">
        <f>RIGHT(LEFT(D286,9),5)</f>
        <v>225kV</v>
      </c>
      <c r="F286" s="16" t="str">
        <f>RIGHT(D286,1)</f>
        <v>1</v>
      </c>
      <c r="G286" s="16" t="str">
        <f>LEFT(RIGHT(B286,LEN(B286)-15),C286-16)</f>
        <v>GAUDIERE (LA)</v>
      </c>
      <c r="H286" s="16" t="str">
        <f>RIGHT(B286,LEN(B286)-C286-2)</f>
        <v>MOREAU</v>
      </c>
      <c r="I286" s="17">
        <f>MATCH(Lines[[#This Row],[début]],postes_1[ADR_SITE],0)</f>
        <v>3689</v>
      </c>
      <c r="J286" s="17">
        <f>MATCH(Lines[[#This Row],[fin]],postes_1[ADR_SITE],0)</f>
        <v>3690</v>
      </c>
      <c r="K286" s="17" t="str">
        <f>INDEX(postes_1[CODNAT],Lines[[#This Row],[rch_debut]])</f>
        <v>GAUDI</v>
      </c>
      <c r="L286" s="17" t="str">
        <f>INDEX(postes_1[CODNAT],Lines[[#This Row],[rch_fin]])</f>
        <v>MOREA</v>
      </c>
      <c r="M286" s="17" t="s">
        <v>6196</v>
      </c>
      <c r="N286" s="17" t="s">
        <v>5451</v>
      </c>
      <c r="O286" s="17" t="str">
        <f>Lines[[#This Row],[codeNat_debut]]&amp;"_"&amp;Lines[[#This Row],[tension]]</f>
        <v>GAUDI_225kV</v>
      </c>
      <c r="P286" s="17" t="str">
        <f>Lines[[#This Row],[codeNat_fin]]&amp;"_"&amp;Lines[[#This Row],[tension]]</f>
        <v>MOREA_225kV</v>
      </c>
      <c r="Q286" s="17">
        <f>COUNTIF(Lines[[code2_debut]:[code2_fin]],"="&amp;Lines[[#This Row],[code2_debut]])</f>
        <v>4</v>
      </c>
      <c r="R286" s="17">
        <f>COUNTIF(Lines[[code2_debut]:[code2_fin]],"="&amp;Lines[[#This Row],[code2_fin]])</f>
        <v>2</v>
      </c>
      <c r="S286" s="17">
        <f>INDEX(postes_1[x],MATCH(Lines[[#This Row],[codeNat_debut]],postes_1[CODNAT],0))</f>
        <v>673780.89999999898</v>
      </c>
      <c r="T286" s="17">
        <f>INDEX(postes_1[y],MATCH(Lines[[#This Row],[codeNat_debut]],postes_1[CODNAT],0))</f>
        <v>6238014.5800000001</v>
      </c>
      <c r="U286" s="17">
        <f>INDEX(postes_1[x],MATCH(Lines[[#This Row],[codeNat_fin]],postes_1[CODNAT],0))</f>
        <v>650434.89000000095</v>
      </c>
      <c r="V286" s="17">
        <f>INDEX(postes_1[y],MATCH(Lines[[#This Row],[codeNat_fin]],postes_1[CODNAT],0))</f>
        <v>6234864.96</v>
      </c>
      <c r="W286" s="17">
        <f>SQRT((Lines[[#This Row],[x_debut]]-Lines[[#This Row],[x_fin]])^2+(Lines[[#This Row],[y_debut]]-Lines[[#This Row],[y_fin]])^2)</f>
        <v>23557.510247570917</v>
      </c>
      <c r="X286" s="17">
        <v>24262</v>
      </c>
      <c r="Y286" s="18">
        <v>946</v>
      </c>
      <c r="Z286" s="18">
        <v>1010</v>
      </c>
      <c r="AA286" s="18">
        <v>1010</v>
      </c>
      <c r="AB286" s="18">
        <v>1063</v>
      </c>
      <c r="AC286" s="18">
        <v>2.2080000000000002</v>
      </c>
      <c r="AD286" s="18">
        <v>9.8249999999999993</v>
      </c>
      <c r="AE286" s="18">
        <v>34.220999999999997</v>
      </c>
      <c r="AF286" s="18">
        <v>217.85499999999999</v>
      </c>
      <c r="AG286" s="21"/>
      <c r="AH286" s="21"/>
    </row>
    <row r="287" spans="1:34">
      <c r="A287" s="16" t="s">
        <v>9531</v>
      </c>
      <c r="B287" s="16" t="s">
        <v>9532</v>
      </c>
      <c r="C287" s="16">
        <f>SEARCH(" _ ",B287)</f>
        <v>25</v>
      </c>
      <c r="D287" s="16" t="str">
        <f>LEFT(B287,14)</f>
        <v>LIT 225kV NO 1</v>
      </c>
      <c r="E287" s="16" t="str">
        <f>RIGHT(LEFT(D287,9),5)</f>
        <v>225kV</v>
      </c>
      <c r="F287" s="16" t="str">
        <f>RIGHT(D287,1)</f>
        <v>1</v>
      </c>
      <c r="G287" s="16" t="str">
        <f>LEFT(RIGHT(B287,LEN(B287)-15),C287-16)</f>
        <v>CUBNEZAIS</v>
      </c>
      <c r="H287" s="16" t="str">
        <f>RIGHT(B287,LEN(B287)-C287-2)</f>
        <v>MONTGUYON</v>
      </c>
      <c r="I287" s="17">
        <f>MATCH(Lines[[#This Row],[début]],postes_1[ADR_SITE],0)</f>
        <v>2425</v>
      </c>
      <c r="J287" s="17">
        <f>MATCH(Lines[[#This Row],[fin]],postes_1[ADR_SITE],0)</f>
        <v>2126</v>
      </c>
      <c r="K287" s="17" t="str">
        <f>INDEX(postes_1[CODNAT],Lines[[#This Row],[rch_debut]])</f>
        <v>CUBNE</v>
      </c>
      <c r="L287" s="17" t="str">
        <f>INDEX(postes_1[CODNAT],Lines[[#This Row],[rch_fin]])</f>
        <v>MTGUY</v>
      </c>
      <c r="M287" s="17" t="s">
        <v>6883</v>
      </c>
      <c r="N287" s="17" t="s">
        <v>3910</v>
      </c>
      <c r="O287" s="17" t="str">
        <f>Lines[[#This Row],[codeNat_debut]]&amp;"_"&amp;Lines[[#This Row],[tension]]</f>
        <v>CUBNE_225kV</v>
      </c>
      <c r="P287" s="17" t="str">
        <f>Lines[[#This Row],[codeNat_fin]]&amp;"_"&amp;Lines[[#This Row],[tension]]</f>
        <v>MTGUY_225kV</v>
      </c>
      <c r="Q287" s="17">
        <f>COUNTIF(Lines[[code2_debut]:[code2_fin]],"="&amp;Lines[[#This Row],[code2_debut]])</f>
        <v>4</v>
      </c>
      <c r="R287" s="17">
        <f>COUNTIF(Lines[[code2_debut]:[code2_fin]],"="&amp;Lines[[#This Row],[code2_fin]])</f>
        <v>2</v>
      </c>
      <c r="S287" s="17">
        <f>INDEX(postes_1[x],MATCH(Lines[[#This Row],[codeNat_debut]],postes_1[CODNAT],0))</f>
        <v>429709.64999999898</v>
      </c>
      <c r="T287" s="17">
        <f>INDEX(postes_1[y],MATCH(Lines[[#This Row],[codeNat_debut]],postes_1[CODNAT],0))</f>
        <v>6446896.9699999997</v>
      </c>
      <c r="U287" s="17">
        <f>INDEX(postes_1[x],MATCH(Lines[[#This Row],[codeNat_fin]],postes_1[CODNAT],0))</f>
        <v>447423.13000000297</v>
      </c>
      <c r="V287" s="17">
        <f>INDEX(postes_1[y],MATCH(Lines[[#This Row],[codeNat_fin]],postes_1[CODNAT],0))</f>
        <v>6461090.8099999996</v>
      </c>
      <c r="W287" s="17">
        <f>SQRT((Lines[[#This Row],[x_debut]]-Lines[[#This Row],[x_fin]])^2+(Lines[[#This Row],[y_debut]]-Lines[[#This Row],[y_fin]])^2)</f>
        <v>22698.732732382603</v>
      </c>
      <c r="X287" s="17">
        <v>36716</v>
      </c>
      <c r="Y287" s="18">
        <v>951</v>
      </c>
      <c r="Z287" s="18">
        <v>1104</v>
      </c>
      <c r="AA287" s="18">
        <v>1104</v>
      </c>
      <c r="AB287" s="18">
        <v>1170</v>
      </c>
      <c r="AC287" s="18">
        <v>2.5289999999999999</v>
      </c>
      <c r="AD287" s="18">
        <v>14.39</v>
      </c>
      <c r="AE287" s="18">
        <v>54.08</v>
      </c>
      <c r="AF287" s="18">
        <v>344.28500000000003</v>
      </c>
      <c r="AG287" s="21"/>
      <c r="AH287" s="21"/>
    </row>
    <row r="288" spans="1:34">
      <c r="A288" s="16" t="s">
        <v>9420</v>
      </c>
      <c r="B288" s="16" t="s">
        <v>9421</v>
      </c>
      <c r="C288" s="16">
        <f>SEARCH(" _ ",B288)</f>
        <v>31</v>
      </c>
      <c r="D288" s="16" t="str">
        <f>LEFT(B288,14)</f>
        <v>LIT 225kV NO 1</v>
      </c>
      <c r="E288" s="16" t="str">
        <f>RIGHT(LEFT(D288,9),5)</f>
        <v>225kV</v>
      </c>
      <c r="F288" s="16" t="str">
        <f>RIGHT(D288,1)</f>
        <v>1</v>
      </c>
      <c r="G288" s="16" t="str">
        <f>LEFT(RIGHT(B288,LEN(B288)-15),C288-16)</f>
        <v>COQUAINVILLIERS</v>
      </c>
      <c r="H288" s="16" t="str">
        <f>RIGHT(B288,LEN(B288)-C288-2)</f>
        <v>DRONNIERE (LA)</v>
      </c>
      <c r="I288" s="17">
        <f>MATCH(Lines[[#This Row],[début]],postes_1[ADR_SITE],0)</f>
        <v>881</v>
      </c>
      <c r="J288" s="17">
        <f>MATCH(Lines[[#This Row],[fin]],postes_1[ADR_SITE],0)</f>
        <v>1012</v>
      </c>
      <c r="K288" s="17" t="str">
        <f>INDEX(postes_1[CODNAT],Lines[[#This Row],[rch_debut]])</f>
        <v>COQUA</v>
      </c>
      <c r="L288" s="17" t="str">
        <f>INDEX(postes_1[CODNAT],Lines[[#This Row],[rch_fin]])</f>
        <v>DRONN</v>
      </c>
      <c r="M288" s="17" t="s">
        <v>3087</v>
      </c>
      <c r="N288" s="17" t="s">
        <v>6057</v>
      </c>
      <c r="O288" s="17" t="str">
        <f>Lines[[#This Row],[codeNat_debut]]&amp;"_"&amp;Lines[[#This Row],[tension]]</f>
        <v>COQUA_225kV</v>
      </c>
      <c r="P288" s="17" t="str">
        <f>Lines[[#This Row],[codeNat_fin]]&amp;"_"&amp;Lines[[#This Row],[tension]]</f>
        <v>DRONN_225kV</v>
      </c>
      <c r="Q288" s="17">
        <f>COUNTIF(Lines[[code2_debut]:[code2_fin]],"="&amp;Lines[[#This Row],[code2_debut]])</f>
        <v>4</v>
      </c>
      <c r="R288" s="17">
        <f>COUNTIF(Lines[[code2_debut]:[code2_fin]],"="&amp;Lines[[#This Row],[code2_fin]])</f>
        <v>4</v>
      </c>
      <c r="S288" s="17">
        <f>INDEX(postes_1[x],MATCH(Lines[[#This Row],[codeNat_debut]],postes_1[CODNAT],0))</f>
        <v>495675.890000001</v>
      </c>
      <c r="T288" s="17">
        <f>INDEX(postes_1[y],MATCH(Lines[[#This Row],[codeNat_debut]],postes_1[CODNAT],0))</f>
        <v>6905012.6699999999</v>
      </c>
      <c r="U288" s="17">
        <f>INDEX(postes_1[x],MATCH(Lines[[#This Row],[codeNat_fin]],postes_1[CODNAT],0))</f>
        <v>456431.68</v>
      </c>
      <c r="V288" s="17">
        <f>INDEX(postes_1[y],MATCH(Lines[[#This Row],[codeNat_fin]],postes_1[CODNAT],0))</f>
        <v>6898344.6799999997</v>
      </c>
      <c r="W288" s="17">
        <f>SQRT((Lines[[#This Row],[x_debut]]-Lines[[#This Row],[x_fin]])^2+(Lines[[#This Row],[y_debut]]-Lines[[#This Row],[y_fin]])^2)</f>
        <v>39806.659105786341</v>
      </c>
      <c r="X288" s="17">
        <v>41564</v>
      </c>
      <c r="Y288" s="18">
        <v>955</v>
      </c>
      <c r="Z288" s="18">
        <v>955</v>
      </c>
      <c r="AA288" s="18">
        <v>1130</v>
      </c>
      <c r="AB288" s="18">
        <v>1130</v>
      </c>
      <c r="AC288" s="18">
        <v>2.484</v>
      </c>
      <c r="AD288" s="18">
        <v>16.710999999999999</v>
      </c>
      <c r="AE288" s="18">
        <v>69.036000000000001</v>
      </c>
      <c r="AF288" s="18">
        <v>439.49700000000001</v>
      </c>
      <c r="AG288" s="21"/>
      <c r="AH288" s="21"/>
    </row>
    <row r="289" spans="1:34">
      <c r="A289" s="16" t="s">
        <v>9781</v>
      </c>
      <c r="B289" s="16" t="s">
        <v>9782</v>
      </c>
      <c r="C289" s="16">
        <f>SEARCH(" _ ",B289)</f>
        <v>24</v>
      </c>
      <c r="D289" s="16" t="str">
        <f>LEFT(B289,14)</f>
        <v>LIT 225kV NO 1</v>
      </c>
      <c r="E289" s="16" t="str">
        <f>RIGHT(LEFT(D289,9),5)</f>
        <v>225kV</v>
      </c>
      <c r="F289" s="16" t="str">
        <f>RIGHT(D289,1)</f>
        <v>1</v>
      </c>
      <c r="G289" s="16" t="str">
        <f>LEFT(RIGHT(B289,LEN(B289)-15),C289-16)</f>
        <v>GAVRELLE</v>
      </c>
      <c r="H289" s="16" t="str">
        <f>RIGHT(B289,LEN(B289)-C289-2)</f>
        <v>PERTAIN</v>
      </c>
      <c r="I289" s="17">
        <f>MATCH(Lines[[#This Row],[début]],postes_1[ADR_SITE],0)</f>
        <v>1591</v>
      </c>
      <c r="J289" s="17">
        <f>MATCH(Lines[[#This Row],[fin]],postes_1[ADR_SITE],0)</f>
        <v>1122</v>
      </c>
      <c r="K289" s="17" t="str">
        <f>INDEX(postes_1[CODNAT],Lines[[#This Row],[rch_debut]])</f>
        <v>GAVRE</v>
      </c>
      <c r="L289" s="17" t="str">
        <f>INDEX(postes_1[CODNAT],Lines[[#This Row],[rch_fin]])</f>
        <v>PERTA</v>
      </c>
      <c r="M289" s="17" t="s">
        <v>3216</v>
      </c>
      <c r="N289" s="17" t="s">
        <v>6190</v>
      </c>
      <c r="O289" s="17" t="str">
        <f>Lines[[#This Row],[codeNat_debut]]&amp;"_"&amp;Lines[[#This Row],[tension]]</f>
        <v>GAVRE_225kV</v>
      </c>
      <c r="P289" s="17" t="str">
        <f>Lines[[#This Row],[codeNat_fin]]&amp;"_"&amp;Lines[[#This Row],[tension]]</f>
        <v>PERTA_225kV</v>
      </c>
      <c r="Q289" s="17">
        <f>COUNTIF(Lines[[code2_debut]:[code2_fin]],"="&amp;Lines[[#This Row],[code2_debut]])</f>
        <v>1</v>
      </c>
      <c r="R289" s="17">
        <f>COUNTIF(Lines[[code2_debut]:[code2_fin]],"="&amp;Lines[[#This Row],[code2_fin]])</f>
        <v>3</v>
      </c>
      <c r="S289" s="17">
        <f>INDEX(postes_1[x],MATCH(Lines[[#This Row],[codeNat_debut]],postes_1[CODNAT],0))</f>
        <v>691870.74000000197</v>
      </c>
      <c r="T289" s="17">
        <f>INDEX(postes_1[y],MATCH(Lines[[#This Row],[codeNat_debut]],postes_1[CODNAT],0))</f>
        <v>7026556.0599999996</v>
      </c>
      <c r="U289" s="17">
        <f>INDEX(postes_1[x],MATCH(Lines[[#This Row],[codeNat_fin]],postes_1[CODNAT],0))</f>
        <v>689620.03000000096</v>
      </c>
      <c r="V289" s="17">
        <f>INDEX(postes_1[y],MATCH(Lines[[#This Row],[codeNat_fin]],postes_1[CODNAT],0))</f>
        <v>6966254.7199999997</v>
      </c>
      <c r="W289" s="17">
        <f>SQRT((Lines[[#This Row],[x_debut]]-Lines[[#This Row],[x_fin]])^2+(Lines[[#This Row],[y_debut]]-Lines[[#This Row],[y_fin]])^2)</f>
        <v>60343.328556682107</v>
      </c>
      <c r="X289" s="17">
        <v>62843</v>
      </c>
      <c r="Y289" s="18">
        <v>956</v>
      </c>
      <c r="Z289" s="18">
        <v>1010</v>
      </c>
      <c r="AA289" s="18">
        <v>1010</v>
      </c>
      <c r="AB289" s="18">
        <v>1088</v>
      </c>
      <c r="AC289" s="18">
        <v>5.7190000000000003</v>
      </c>
      <c r="AD289" s="18">
        <v>25.952000000000002</v>
      </c>
      <c r="AE289" s="18">
        <v>87.466999999999999</v>
      </c>
      <c r="AF289" s="18">
        <v>556.83100000000002</v>
      </c>
      <c r="AG289" s="21"/>
      <c r="AH289" s="21"/>
    </row>
    <row r="290" spans="1:34">
      <c r="A290" s="16" t="s">
        <v>10031</v>
      </c>
      <c r="B290" s="16" t="s">
        <v>10032</v>
      </c>
      <c r="C290" s="16">
        <f>SEARCH(" _ ",B290)</f>
        <v>24</v>
      </c>
      <c r="D290" s="16" t="str">
        <f>LEFT(B290,14)</f>
        <v>LIT 225kV NO 1</v>
      </c>
      <c r="E290" s="16" t="str">
        <f>RIGHT(LEFT(D290,9),5)</f>
        <v>225kV</v>
      </c>
      <c r="F290" s="16" t="str">
        <f>RIGHT(D290,1)</f>
        <v>1</v>
      </c>
      <c r="G290" s="16" t="str">
        <f>LEFT(RIGHT(B290,LEN(B290)-15),C290-16)</f>
        <v>MAUBEUGE</v>
      </c>
      <c r="H290" s="16" t="str">
        <f>RIGHT(B290,LEN(B290)-C290-2)</f>
        <v>PONT-SUR-SAMBRE</v>
      </c>
      <c r="I290" s="17">
        <f>MATCH(Lines[[#This Row],[début]],postes_1[ADR_SITE],0)</f>
        <v>1811</v>
      </c>
      <c r="J290" s="17">
        <f>MATCH(Lines[[#This Row],[fin]],postes_1[ADR_SITE],0)</f>
        <v>1759</v>
      </c>
      <c r="K290" s="17" t="str">
        <f>INDEX(postes_1[CODNAT],Lines[[#This Row],[rch_debut]])</f>
        <v>MAUBE</v>
      </c>
      <c r="L290" s="17" t="str">
        <f>INDEX(postes_1[CODNAT],Lines[[#This Row],[rch_fin]])</f>
        <v>P.SAM</v>
      </c>
      <c r="M290" s="17" t="s">
        <v>44</v>
      </c>
      <c r="N290" s="17" t="s">
        <v>5683</v>
      </c>
      <c r="O290" s="17" t="str">
        <f>Lines[[#This Row],[codeNat_debut]]&amp;"_"&amp;Lines[[#This Row],[tension]]</f>
        <v>MAUBE_225kV</v>
      </c>
      <c r="P290" s="17" t="str">
        <f>Lines[[#This Row],[codeNat_fin]]&amp;"_"&amp;Lines[[#This Row],[tension]]</f>
        <v>P.SAM_225kV</v>
      </c>
      <c r="Q290" s="17">
        <f>COUNTIF(Lines[[code2_debut]:[code2_fin]],"="&amp;Lines[[#This Row],[code2_debut]])</f>
        <v>1</v>
      </c>
      <c r="R290" s="17">
        <f>COUNTIF(Lines[[code2_debut]:[code2_fin]],"="&amp;Lines[[#This Row],[code2_fin]])</f>
        <v>5</v>
      </c>
      <c r="S290" s="17">
        <f>INDEX(postes_1[x],MATCH(Lines[[#This Row],[codeNat_debut]],postes_1[CODNAT],0))</f>
        <v>766269.85000000102</v>
      </c>
      <c r="T290" s="17">
        <f>INDEX(postes_1[y],MATCH(Lines[[#This Row],[codeNat_debut]],postes_1[CODNAT],0))</f>
        <v>7018633.0999999996</v>
      </c>
      <c r="U290" s="17">
        <f>INDEX(postes_1[x],MATCH(Lines[[#This Row],[codeNat_fin]],postes_1[CODNAT],0))</f>
        <v>761730.78000000096</v>
      </c>
      <c r="V290" s="17">
        <f>INDEX(postes_1[y],MATCH(Lines[[#This Row],[codeNat_fin]],postes_1[CODNAT],0))</f>
        <v>7014863.4299999997</v>
      </c>
      <c r="W290" s="17">
        <f>SQRT((Lines[[#This Row],[x_debut]]-Lines[[#This Row],[x_fin]])^2+(Lines[[#This Row],[y_debut]]-Lines[[#This Row],[y_fin]])^2)</f>
        <v>5900.3023968098469</v>
      </c>
      <c r="X290" s="17">
        <v>6968</v>
      </c>
      <c r="Y290" s="18">
        <v>956</v>
      </c>
      <c r="Z290" s="18">
        <v>1010</v>
      </c>
      <c r="AA290" s="18">
        <v>1010</v>
      </c>
      <c r="AB290" s="18">
        <v>1088</v>
      </c>
      <c r="AC290" s="18">
        <v>0.58799999999999997</v>
      </c>
      <c r="AD290" s="18">
        <v>2.8079999999999998</v>
      </c>
      <c r="AE290" s="18">
        <v>9.8729999999999993</v>
      </c>
      <c r="AF290" s="18">
        <v>62.854999999999997</v>
      </c>
      <c r="AG290" s="21"/>
      <c r="AH290" s="21"/>
    </row>
    <row r="291" spans="1:34">
      <c r="A291" s="16" t="s">
        <v>9366</v>
      </c>
      <c r="B291" s="16" t="s">
        <v>9367</v>
      </c>
      <c r="C291" s="16">
        <f>SEARCH(" _ ",B291)</f>
        <v>22</v>
      </c>
      <c r="D291" s="16" t="str">
        <f>LEFT(B291,14)</f>
        <v>LIT 225kV NO 2</v>
      </c>
      <c r="E291" s="16" t="str">
        <f>RIGHT(LEFT(D291,9),5)</f>
        <v>225kV</v>
      </c>
      <c r="F291" s="16" t="str">
        <f>RIGHT(D291,1)</f>
        <v>2</v>
      </c>
      <c r="G291" s="16" t="str">
        <f>LEFT(RIGHT(B291,LEN(B291)-15),C291-16)</f>
        <v>CHOLET</v>
      </c>
      <c r="H291" s="16" t="str">
        <f>RIGHT(B291,LEN(B291)-C291-2)</f>
        <v>DISTRE</v>
      </c>
      <c r="I291" s="17">
        <f>MATCH(Lines[[#This Row],[début]],postes_1[ADR_SITE],0)</f>
        <v>1083</v>
      </c>
      <c r="J291" s="17">
        <f>MATCH(Lines[[#This Row],[fin]],postes_1[ADR_SITE],0)</f>
        <v>684</v>
      </c>
      <c r="K291" s="17" t="str">
        <f>INDEX(postes_1[CODNAT],Lines[[#This Row],[rch_debut]])</f>
        <v>CHOLE</v>
      </c>
      <c r="L291" s="17" t="str">
        <f>INDEX(postes_1[CODNAT],Lines[[#This Row],[rch_fin]])</f>
        <v>DISTR</v>
      </c>
      <c r="M291" s="17" t="s">
        <v>3706</v>
      </c>
      <c r="N291" s="17" t="s">
        <v>2174</v>
      </c>
      <c r="O291" s="17" t="str">
        <f>Lines[[#This Row],[codeNat_debut]]&amp;"_"&amp;Lines[[#This Row],[tension]]</f>
        <v>CHOLE_225kV</v>
      </c>
      <c r="P291" s="17" t="str">
        <f>Lines[[#This Row],[codeNat_fin]]&amp;"_"&amp;Lines[[#This Row],[tension]]</f>
        <v>DISTR_225kV</v>
      </c>
      <c r="Q291" s="17">
        <f>COUNTIF(Lines[[code2_debut]:[code2_fin]],"="&amp;Lines[[#This Row],[code2_debut]])</f>
        <v>4</v>
      </c>
      <c r="R291" s="17">
        <f>COUNTIF(Lines[[code2_debut]:[code2_fin]],"="&amp;Lines[[#This Row],[code2_fin]])</f>
        <v>7</v>
      </c>
      <c r="S291" s="17">
        <f>INDEX(postes_1[x],MATCH(Lines[[#This Row],[codeNat_debut]],postes_1[CODNAT],0))</f>
        <v>403956.56000000198</v>
      </c>
      <c r="T291" s="17">
        <f>INDEX(postes_1[y],MATCH(Lines[[#This Row],[codeNat_debut]],postes_1[CODNAT],0))</f>
        <v>6669340.7300000004</v>
      </c>
      <c r="U291" s="17">
        <f>INDEX(postes_1[x],MATCH(Lines[[#This Row],[codeNat_fin]],postes_1[CODNAT],0))</f>
        <v>464320.67000000202</v>
      </c>
      <c r="V291" s="17">
        <f>INDEX(postes_1[y],MATCH(Lines[[#This Row],[codeNat_fin]],postes_1[CODNAT],0))</f>
        <v>6683192.9500000002</v>
      </c>
      <c r="W291" s="17">
        <f>SQRT((Lines[[#This Row],[x_debut]]-Lines[[#This Row],[x_fin]])^2+(Lines[[#This Row],[y_debut]]-Lines[[#This Row],[y_fin]])^2)</f>
        <v>61933.107261145058</v>
      </c>
      <c r="X291" s="17">
        <v>89929</v>
      </c>
      <c r="Y291" s="18">
        <v>957</v>
      </c>
      <c r="Z291" s="18">
        <v>1023</v>
      </c>
      <c r="AA291" s="18">
        <v>1023</v>
      </c>
      <c r="AB291" s="18">
        <v>1096</v>
      </c>
      <c r="AC291" s="18">
        <v>7.2990000000000004</v>
      </c>
      <c r="AD291" s="18">
        <v>36.334000000000003</v>
      </c>
      <c r="AE291" s="18">
        <v>127.61799999999999</v>
      </c>
      <c r="AF291" s="18">
        <v>812.43899999999996</v>
      </c>
      <c r="AG291" s="21"/>
      <c r="AH291" s="21"/>
    </row>
    <row r="292" spans="1:34">
      <c r="A292" s="16" t="s">
        <v>9579</v>
      </c>
      <c r="B292" s="16" t="s">
        <v>9580</v>
      </c>
      <c r="C292" s="16">
        <f>SEARCH(" _ ",B292)</f>
        <v>22</v>
      </c>
      <c r="D292" s="16" t="str">
        <f>LEFT(B292,14)</f>
        <v>LIT 225kV NO 1</v>
      </c>
      <c r="E292" s="16" t="str">
        <f>RIGHT(LEFT(D292,9),5)</f>
        <v>225kV</v>
      </c>
      <c r="F292" s="16" t="str">
        <f>RIGHT(D292,1)</f>
        <v>1</v>
      </c>
      <c r="G292" s="16" t="str">
        <f>LEFT(RIGHT(B292,LEN(B292)-15),C292-16)</f>
        <v>DISTRE</v>
      </c>
      <c r="H292" s="16" t="str">
        <f>RIGHT(B292,LEN(B292)-C292-2)</f>
        <v>ORANGERIE (L)</v>
      </c>
      <c r="I292" s="17">
        <f>MATCH(Lines[[#This Row],[début]],postes_1[ADR_SITE],0)</f>
        <v>684</v>
      </c>
      <c r="J292" s="17">
        <f>MATCH(Lines[[#This Row],[fin]],postes_1[ADR_SITE],0)</f>
        <v>613</v>
      </c>
      <c r="K292" s="17" t="str">
        <f>INDEX(postes_1[CODNAT],Lines[[#This Row],[rch_debut]])</f>
        <v>DISTR</v>
      </c>
      <c r="L292" s="17" t="str">
        <f>INDEX(postes_1[CODNAT],Lines[[#This Row],[rch_fin]])</f>
        <v>ORANG</v>
      </c>
      <c r="M292" s="17" t="s">
        <v>2174</v>
      </c>
      <c r="N292" s="17" t="s">
        <v>4754</v>
      </c>
      <c r="O292" s="17" t="str">
        <f>Lines[[#This Row],[codeNat_debut]]&amp;"_"&amp;Lines[[#This Row],[tension]]</f>
        <v>DISTR_225kV</v>
      </c>
      <c r="P292" s="17" t="str">
        <f>Lines[[#This Row],[codeNat_fin]]&amp;"_"&amp;Lines[[#This Row],[tension]]</f>
        <v>ORANG_225kV</v>
      </c>
      <c r="Q292" s="17">
        <f>COUNTIF(Lines[[code2_debut]:[code2_fin]],"="&amp;Lines[[#This Row],[code2_debut]])</f>
        <v>7</v>
      </c>
      <c r="R292" s="17">
        <f>COUNTIF(Lines[[code2_debut]:[code2_fin]],"="&amp;Lines[[#This Row],[code2_fin]])</f>
        <v>3</v>
      </c>
      <c r="S292" s="17">
        <f>INDEX(postes_1[x],MATCH(Lines[[#This Row],[codeNat_debut]],postes_1[CODNAT],0))</f>
        <v>464320.67000000202</v>
      </c>
      <c r="T292" s="17">
        <f>INDEX(postes_1[y],MATCH(Lines[[#This Row],[codeNat_debut]],postes_1[CODNAT],0))</f>
        <v>6683192.9500000002</v>
      </c>
      <c r="U292" s="17">
        <f>INDEX(postes_1[x],MATCH(Lines[[#This Row],[codeNat_fin]],postes_1[CODNAT],0))</f>
        <v>515224.61999999703</v>
      </c>
      <c r="V292" s="17">
        <f>INDEX(postes_1[y],MATCH(Lines[[#This Row],[codeNat_fin]],postes_1[CODNAT],0))</f>
        <v>6641124.1500000004</v>
      </c>
      <c r="W292" s="17">
        <f>SQRT((Lines[[#This Row],[x_debut]]-Lines[[#This Row],[x_fin]])^2+(Lines[[#This Row],[y_debut]]-Lines[[#This Row],[y_fin]])^2)</f>
        <v>66037.838085766984</v>
      </c>
      <c r="X292" s="17">
        <v>67333</v>
      </c>
      <c r="Y292" s="18">
        <v>957</v>
      </c>
      <c r="Z292" s="18">
        <v>1023</v>
      </c>
      <c r="AA292" s="18">
        <v>1023</v>
      </c>
      <c r="AB292" s="18">
        <v>1096</v>
      </c>
      <c r="AC292" s="18">
        <v>5.9630000000000001</v>
      </c>
      <c r="AD292" s="18">
        <v>27.297000000000001</v>
      </c>
      <c r="AE292" s="18">
        <v>94.754000000000005</v>
      </c>
      <c r="AF292" s="18">
        <v>603.221</v>
      </c>
      <c r="AG292" s="21"/>
      <c r="AH292" s="21"/>
    </row>
    <row r="293" spans="1:34">
      <c r="A293" s="16" t="s">
        <v>8835</v>
      </c>
      <c r="B293" s="16" t="s">
        <v>8836</v>
      </c>
      <c r="C293" s="16">
        <f>SEARCH(" _ ",B293)</f>
        <v>24</v>
      </c>
      <c r="D293" s="16" t="str">
        <f>LEFT(B293,14)</f>
        <v>LIT 225kV NO 1</v>
      </c>
      <c r="E293" s="16" t="str">
        <f>RIGHT(LEFT(D293,9),5)</f>
        <v>225kV</v>
      </c>
      <c r="F293" s="16" t="str">
        <f>RIGHT(D293,1)</f>
        <v>1</v>
      </c>
      <c r="G293" s="16" t="str">
        <f>LEFT(RIGHT(B293,LEN(B293)-15),C293-16)</f>
        <v>ALLINGES</v>
      </c>
      <c r="H293" s="16" t="str">
        <f>RIGHT(B293,LEN(B293)-C293-2)</f>
        <v>CORNIER</v>
      </c>
      <c r="I293" s="17">
        <f>MATCH(Lines[[#This Row],[début]],postes_1[ADR_SITE],0)</f>
        <v>2743</v>
      </c>
      <c r="J293" s="17">
        <f>MATCH(Lines[[#This Row],[fin]],postes_1[ADR_SITE],0)</f>
        <v>2757</v>
      </c>
      <c r="K293" s="17" t="str">
        <f>INDEX(postes_1[CODNAT],Lines[[#This Row],[rch_debut]])</f>
        <v>ALLIN</v>
      </c>
      <c r="L293" s="17" t="str">
        <f>INDEX(postes_1[CODNAT],Lines[[#This Row],[rch_fin]])</f>
        <v>CORNI</v>
      </c>
      <c r="M293" s="17" t="s">
        <v>4120</v>
      </c>
      <c r="N293" s="17" t="s">
        <v>888</v>
      </c>
      <c r="O293" s="17" t="str">
        <f>Lines[[#This Row],[codeNat_debut]]&amp;"_"&amp;Lines[[#This Row],[tension]]</f>
        <v>ALLIN_225kV</v>
      </c>
      <c r="P293" s="17" t="str">
        <f>Lines[[#This Row],[codeNat_fin]]&amp;"_"&amp;Lines[[#This Row],[tension]]</f>
        <v>CORNI_225kV</v>
      </c>
      <c r="Q293" s="17">
        <f>COUNTIF(Lines[[code2_debut]:[code2_fin]],"="&amp;Lines[[#This Row],[code2_debut]])</f>
        <v>2</v>
      </c>
      <c r="R293" s="17">
        <f>COUNTIF(Lines[[code2_debut]:[code2_fin]],"="&amp;Lines[[#This Row],[code2_fin]])</f>
        <v>4</v>
      </c>
      <c r="S293" s="17">
        <f>INDEX(postes_1[x],MATCH(Lines[[#This Row],[codeNat_debut]],postes_1[CODNAT],0))</f>
        <v>967572.93999999797</v>
      </c>
      <c r="T293" s="17">
        <f>INDEX(postes_1[y],MATCH(Lines[[#This Row],[codeNat_debut]],postes_1[CODNAT],0))</f>
        <v>6587058.5899999999</v>
      </c>
      <c r="U293" s="17">
        <f>INDEX(postes_1[x],MATCH(Lines[[#This Row],[codeNat_fin]],postes_1[CODNAT],0))</f>
        <v>954457.57999999798</v>
      </c>
      <c r="V293" s="17">
        <f>INDEX(postes_1[y],MATCH(Lines[[#This Row],[codeNat_fin]],postes_1[CODNAT],0))</f>
        <v>6559211.9400000004</v>
      </c>
      <c r="W293" s="17">
        <f>SQRT((Lines[[#This Row],[x_debut]]-Lines[[#This Row],[x_fin]])^2+(Lines[[#This Row],[y_debut]]-Lines[[#This Row],[y_fin]])^2)</f>
        <v>30780.652757082142</v>
      </c>
      <c r="X293" s="17">
        <v>36996</v>
      </c>
      <c r="Y293" s="18">
        <v>966</v>
      </c>
      <c r="Z293" s="18">
        <v>1076</v>
      </c>
      <c r="AA293" s="18">
        <v>1076</v>
      </c>
      <c r="AB293" s="18">
        <v>1168</v>
      </c>
      <c r="AC293" s="18">
        <v>2.42</v>
      </c>
      <c r="AD293" s="18">
        <v>14.488</v>
      </c>
      <c r="AE293" s="18">
        <v>53.991999999999997</v>
      </c>
      <c r="AF293" s="18">
        <v>343.72399999999999</v>
      </c>
      <c r="AG293" s="21"/>
      <c r="AH293" s="21"/>
    </row>
    <row r="294" spans="1:34">
      <c r="A294" s="16" t="s">
        <v>8837</v>
      </c>
      <c r="B294" s="16" t="s">
        <v>8838</v>
      </c>
      <c r="C294" s="16">
        <f>SEARCH(" _ ",B294)</f>
        <v>24</v>
      </c>
      <c r="D294" s="16" t="str">
        <f>LEFT(B294,14)</f>
        <v>LIT 225kV NO 2</v>
      </c>
      <c r="E294" s="16" t="str">
        <f>RIGHT(LEFT(D294,9),5)</f>
        <v>225kV</v>
      </c>
      <c r="F294" s="16" t="str">
        <f>RIGHT(D294,1)</f>
        <v>2</v>
      </c>
      <c r="G294" s="16" t="str">
        <f>LEFT(RIGHT(B294,LEN(B294)-15),C294-16)</f>
        <v>ALLINGES</v>
      </c>
      <c r="H294" s="16" t="str">
        <f>RIGHT(B294,LEN(B294)-C294-2)</f>
        <v>CORNIER</v>
      </c>
      <c r="I294" s="17">
        <f>MATCH(Lines[[#This Row],[début]],postes_1[ADR_SITE],0)</f>
        <v>2743</v>
      </c>
      <c r="J294" s="17">
        <f>MATCH(Lines[[#This Row],[fin]],postes_1[ADR_SITE],0)</f>
        <v>2757</v>
      </c>
      <c r="K294" s="17" t="str">
        <f>INDEX(postes_1[CODNAT],Lines[[#This Row],[rch_debut]])</f>
        <v>ALLIN</v>
      </c>
      <c r="L294" s="17" t="str">
        <f>INDEX(postes_1[CODNAT],Lines[[#This Row],[rch_fin]])</f>
        <v>CORNI</v>
      </c>
      <c r="M294" s="17" t="s">
        <v>4120</v>
      </c>
      <c r="N294" s="17" t="s">
        <v>888</v>
      </c>
      <c r="O294" s="17" t="str">
        <f>Lines[[#This Row],[codeNat_debut]]&amp;"_"&amp;Lines[[#This Row],[tension]]</f>
        <v>ALLIN_225kV</v>
      </c>
      <c r="P294" s="17" t="str">
        <f>Lines[[#This Row],[codeNat_fin]]&amp;"_"&amp;Lines[[#This Row],[tension]]</f>
        <v>CORNI_225kV</v>
      </c>
      <c r="Q294" s="17">
        <f>COUNTIF(Lines[[code2_debut]:[code2_fin]],"="&amp;Lines[[#This Row],[code2_debut]])</f>
        <v>2</v>
      </c>
      <c r="R294" s="17">
        <f>COUNTIF(Lines[[code2_debut]:[code2_fin]],"="&amp;Lines[[#This Row],[code2_fin]])</f>
        <v>4</v>
      </c>
      <c r="S294" s="17">
        <f>INDEX(postes_1[x],MATCH(Lines[[#This Row],[codeNat_debut]],postes_1[CODNAT],0))</f>
        <v>967572.93999999797</v>
      </c>
      <c r="T294" s="17">
        <f>INDEX(postes_1[y],MATCH(Lines[[#This Row],[codeNat_debut]],postes_1[CODNAT],0))</f>
        <v>6587058.5899999999</v>
      </c>
      <c r="U294" s="17">
        <f>INDEX(postes_1[x],MATCH(Lines[[#This Row],[codeNat_fin]],postes_1[CODNAT],0))</f>
        <v>954457.57999999798</v>
      </c>
      <c r="V294" s="17">
        <f>INDEX(postes_1[y],MATCH(Lines[[#This Row],[codeNat_fin]],postes_1[CODNAT],0))</f>
        <v>6559211.9400000004</v>
      </c>
      <c r="W294" s="17">
        <f>SQRT((Lines[[#This Row],[x_debut]]-Lines[[#This Row],[x_fin]])^2+(Lines[[#This Row],[y_debut]]-Lines[[#This Row],[y_fin]])^2)</f>
        <v>30780.652757082142</v>
      </c>
      <c r="X294" s="17">
        <v>36992</v>
      </c>
      <c r="Y294" s="18">
        <v>966</v>
      </c>
      <c r="Z294" s="18">
        <v>1076</v>
      </c>
      <c r="AA294" s="18">
        <v>1076</v>
      </c>
      <c r="AB294" s="18">
        <v>1168</v>
      </c>
      <c r="AC294" s="18">
        <v>2.42</v>
      </c>
      <c r="AD294" s="18">
        <v>14.474</v>
      </c>
      <c r="AE294" s="18">
        <v>54.026000000000003</v>
      </c>
      <c r="AF294" s="18">
        <v>343.94200000000001</v>
      </c>
      <c r="AG294" s="21"/>
      <c r="AH294" s="21"/>
    </row>
    <row r="295" spans="1:34">
      <c r="A295" s="16" t="s">
        <v>9416</v>
      </c>
      <c r="B295" s="16" t="s">
        <v>9417</v>
      </c>
      <c r="C295" s="16">
        <f>SEARCH(" _ ",B295)</f>
        <v>25</v>
      </c>
      <c r="D295" s="16" t="str">
        <f>LEFT(B295,14)</f>
        <v>LIT 225kV NO 1</v>
      </c>
      <c r="E295" s="16" t="str">
        <f>RIGHT(LEFT(D295,9),5)</f>
        <v>225kV</v>
      </c>
      <c r="F295" s="16" t="str">
        <f>RIGHT(D295,1)</f>
        <v>1</v>
      </c>
      <c r="G295" s="16" t="str">
        <f>LEFT(RIGHT(B295,LEN(B295)-15),C295-16)</f>
        <v>CONTAMINE</v>
      </c>
      <c r="H295" s="16" t="str">
        <f>RIGHT(B295,LEN(B295)-C295-2)</f>
        <v>GRAND-COEUR</v>
      </c>
      <c r="I295" s="17">
        <f>MATCH(Lines[[#This Row],[début]],postes_1[ADR_SITE],0)</f>
        <v>3270</v>
      </c>
      <c r="J295" s="17">
        <f>MATCH(Lines[[#This Row],[fin]],postes_1[ADR_SITE],0)</f>
        <v>3228</v>
      </c>
      <c r="K295" s="17" t="str">
        <f>INDEX(postes_1[CODNAT],Lines[[#This Row],[rch_debut]])</f>
        <v>CONTA</v>
      </c>
      <c r="L295" s="17" t="str">
        <f>INDEX(postes_1[CODNAT],Lines[[#This Row],[rch_fin]])</f>
        <v>G.COE</v>
      </c>
      <c r="M295" s="17" t="s">
        <v>2148</v>
      </c>
      <c r="N295" s="17" t="s">
        <v>7005</v>
      </c>
      <c r="O295" s="17" t="str">
        <f>Lines[[#This Row],[codeNat_debut]]&amp;"_"&amp;Lines[[#This Row],[tension]]</f>
        <v>CONTA_225kV</v>
      </c>
      <c r="P295" s="17" t="str">
        <f>Lines[[#This Row],[codeNat_fin]]&amp;"_"&amp;Lines[[#This Row],[tension]]</f>
        <v>G.COE_225kV</v>
      </c>
      <c r="Q295" s="17">
        <f>COUNTIF(Lines[[code2_debut]:[code2_fin]],"="&amp;Lines[[#This Row],[code2_debut]])</f>
        <v>3</v>
      </c>
      <c r="R295" s="17">
        <f>COUNTIF(Lines[[code2_debut]:[code2_fin]],"="&amp;Lines[[#This Row],[code2_fin]])</f>
        <v>1</v>
      </c>
      <c r="S295" s="17">
        <f>INDEX(postes_1[x],MATCH(Lines[[#This Row],[codeNat_debut]],postes_1[CODNAT],0))</f>
        <v>977513.89999999898</v>
      </c>
      <c r="T295" s="17">
        <f>INDEX(postes_1[y],MATCH(Lines[[#This Row],[codeNat_debut]],postes_1[CODNAT],0))</f>
        <v>6494533.2000000002</v>
      </c>
      <c r="U295" s="17">
        <f>INDEX(postes_1[x],MATCH(Lines[[#This Row],[codeNat_fin]],postes_1[CODNAT],0))</f>
        <v>972264.84000000404</v>
      </c>
      <c r="V295" s="17">
        <f>INDEX(postes_1[y],MATCH(Lines[[#This Row],[codeNat_fin]],postes_1[CODNAT],0))</f>
        <v>6496737.9100000001</v>
      </c>
      <c r="W295" s="17">
        <f>SQRT((Lines[[#This Row],[x_debut]]-Lines[[#This Row],[x_fin]])^2+(Lines[[#This Row],[y_debut]]-Lines[[#This Row],[y_fin]])^2)</f>
        <v>5693.2747226571319</v>
      </c>
      <c r="X295" s="17">
        <v>8384</v>
      </c>
      <c r="Y295" s="18">
        <v>966</v>
      </c>
      <c r="Z295" s="18">
        <v>1076</v>
      </c>
      <c r="AA295" s="18">
        <v>1076</v>
      </c>
      <c r="AB295" s="18">
        <v>1168</v>
      </c>
      <c r="AC295" s="18">
        <v>0.54800000000000004</v>
      </c>
      <c r="AD295" s="18">
        <v>3.2450000000000001</v>
      </c>
      <c r="AE295" s="18">
        <v>12.125</v>
      </c>
      <c r="AF295" s="18">
        <v>77.19</v>
      </c>
      <c r="AG295" s="21"/>
      <c r="AH295" s="21"/>
    </row>
    <row r="296" spans="1:34">
      <c r="A296" s="16" t="s">
        <v>9449</v>
      </c>
      <c r="B296" s="16" t="s">
        <v>9450</v>
      </c>
      <c r="C296" s="16">
        <f>SEARCH(" _ ",B296)</f>
        <v>23</v>
      </c>
      <c r="D296" s="16" t="str">
        <f>LEFT(B296,14)</f>
        <v>LIT 225kV NO 1</v>
      </c>
      <c r="E296" s="16" t="str">
        <f>RIGHT(LEFT(D296,9),5)</f>
        <v>225kV</v>
      </c>
      <c r="F296" s="16" t="str">
        <f>RIGHT(D296,1)</f>
        <v>1</v>
      </c>
      <c r="G296" s="16" t="str">
        <f>LEFT(RIGHT(B296,LEN(B296)-15),C296-16)</f>
        <v>CORNIER</v>
      </c>
      <c r="H296" s="16" t="str">
        <f>RIGHT(B296,LEN(B296)-C296-2)</f>
        <v>PRESSY</v>
      </c>
      <c r="I296" s="17">
        <f>MATCH(Lines[[#This Row],[début]],postes_1[ADR_SITE],0)</f>
        <v>2757</v>
      </c>
      <c r="J296" s="17">
        <f>MATCH(Lines[[#This Row],[fin]],postes_1[ADR_SITE],0)</f>
        <v>2899</v>
      </c>
      <c r="K296" s="17" t="str">
        <f>INDEX(postes_1[CODNAT],Lines[[#This Row],[rch_debut]])</f>
        <v>CORNI</v>
      </c>
      <c r="L296" s="17" t="str">
        <f>INDEX(postes_1[CODNAT],Lines[[#This Row],[rch_fin]])</f>
        <v>PRESS</v>
      </c>
      <c r="M296" s="17" t="s">
        <v>888</v>
      </c>
      <c r="N296" s="17" t="s">
        <v>2492</v>
      </c>
      <c r="O296" s="17" t="str">
        <f>Lines[[#This Row],[codeNat_debut]]&amp;"_"&amp;Lines[[#This Row],[tension]]</f>
        <v>CORNI_225kV</v>
      </c>
      <c r="P296" s="17" t="str">
        <f>Lines[[#This Row],[codeNat_fin]]&amp;"_"&amp;Lines[[#This Row],[tension]]</f>
        <v>PRESS_225kV</v>
      </c>
      <c r="Q296" s="17">
        <f>COUNTIF(Lines[[code2_debut]:[code2_fin]],"="&amp;Lines[[#This Row],[code2_debut]])</f>
        <v>4</v>
      </c>
      <c r="R296" s="17">
        <f>COUNTIF(Lines[[code2_debut]:[code2_fin]],"="&amp;Lines[[#This Row],[code2_fin]])</f>
        <v>2</v>
      </c>
      <c r="S296" s="17">
        <f>INDEX(postes_1[x],MATCH(Lines[[#This Row],[codeNat_debut]],postes_1[CODNAT],0))</f>
        <v>954457.57999999798</v>
      </c>
      <c r="T296" s="17">
        <f>INDEX(postes_1[y],MATCH(Lines[[#This Row],[codeNat_debut]],postes_1[CODNAT],0))</f>
        <v>6559211.9400000004</v>
      </c>
      <c r="U296" s="17">
        <f>INDEX(postes_1[x],MATCH(Lines[[#This Row],[codeNat_fin]],postes_1[CODNAT],0))</f>
        <v>975103.65999999596</v>
      </c>
      <c r="V296" s="17">
        <f>INDEX(postes_1[y],MATCH(Lines[[#This Row],[codeNat_fin]],postes_1[CODNAT],0))</f>
        <v>6559587.4800000004</v>
      </c>
      <c r="W296" s="17">
        <f>SQRT((Lines[[#This Row],[x_debut]]-Lines[[#This Row],[x_fin]])^2+(Lines[[#This Row],[y_debut]]-Lines[[#This Row],[y_fin]])^2)</f>
        <v>20649.495142930653</v>
      </c>
      <c r="X296" s="17">
        <v>22797</v>
      </c>
      <c r="Y296" s="18">
        <v>966</v>
      </c>
      <c r="Z296" s="18">
        <v>1076</v>
      </c>
      <c r="AA296" s="18">
        <v>1076</v>
      </c>
      <c r="AB296" s="18">
        <v>1168</v>
      </c>
      <c r="AC296" s="18">
        <v>1.4530000000000001</v>
      </c>
      <c r="AD296" s="18">
        <v>8.9649999999999999</v>
      </c>
      <c r="AE296" s="18">
        <v>33.210999999999999</v>
      </c>
      <c r="AF296" s="18">
        <v>211.43</v>
      </c>
      <c r="AG296" s="21"/>
      <c r="AH296" s="21"/>
    </row>
    <row r="297" spans="1:34">
      <c r="A297" s="16" t="s">
        <v>10134</v>
      </c>
      <c r="B297" s="16" t="s">
        <v>10433</v>
      </c>
      <c r="C297" s="16">
        <f>SEARCH(" _ ",B297)</f>
        <v>29</v>
      </c>
      <c r="D297" s="16" t="str">
        <f>LEFT(B297,14)</f>
        <v>LIT 225kV NO 1</v>
      </c>
      <c r="E297" s="16" t="str">
        <f>RIGHT(LEFT(D297,9),5)</f>
        <v>225kV</v>
      </c>
      <c r="F297" s="16" t="str">
        <f>RIGHT(D297,1)</f>
        <v>1</v>
      </c>
      <c r="G297" s="16" t="str">
        <f>LEFT(RIGHT(B297,LEN(B297)-15),C297-16)</f>
        <v>PRAZ-ST-ANDRE</v>
      </c>
      <c r="H297" s="16" t="str">
        <f>RIGHT(B297,LEN(B297)-C297-2)</f>
        <v>SAUSSAZ II (LA)</v>
      </c>
      <c r="I297" s="17">
        <f>MATCH(Lines[[#This Row],[début]],postes_1[ADR_SITE],0)</f>
        <v>3414</v>
      </c>
      <c r="J297" s="17">
        <f>MATCH(Lines[[#This Row],[fin]],postes_1[ADR_SITE],0)</f>
        <v>3384</v>
      </c>
      <c r="K297" s="17" t="str">
        <f>INDEX(postes_1[CODNAT],Lines[[#This Row],[rch_debut]])</f>
        <v>P.AND</v>
      </c>
      <c r="L297" s="17" t="str">
        <f>INDEX(postes_1[CODNAT],Lines[[#This Row],[rch_fin]])</f>
        <v>SAUS2</v>
      </c>
      <c r="M297" s="17" t="s">
        <v>1402</v>
      </c>
      <c r="N297" s="17" t="s">
        <v>8274</v>
      </c>
      <c r="O297" s="17" t="str">
        <f>Lines[[#This Row],[codeNat_debut]]&amp;"_"&amp;Lines[[#This Row],[tension]]</f>
        <v>P.AND_225kV</v>
      </c>
      <c r="P297" s="17" t="str">
        <f>Lines[[#This Row],[codeNat_fin]]&amp;"_"&amp;Lines[[#This Row],[tension]]</f>
        <v>SAUS2_225kV</v>
      </c>
      <c r="Q297" s="17">
        <f>COUNTIF(Lines[[code2_debut]:[code2_fin]],"="&amp;Lines[[#This Row],[code2_debut]])</f>
        <v>2</v>
      </c>
      <c r="R297" s="17">
        <f>COUNTIF(Lines[[code2_debut]:[code2_fin]],"="&amp;Lines[[#This Row],[code2_fin]])</f>
        <v>1</v>
      </c>
      <c r="S297" s="17">
        <f>INDEX(postes_1[x],MATCH(Lines[[#This Row],[codeNat_debut]],postes_1[CODNAT],0))</f>
        <v>981471.89000000095</v>
      </c>
      <c r="T297" s="17">
        <f>INDEX(postes_1[y],MATCH(Lines[[#This Row],[codeNat_debut]],postes_1[CODNAT],0))</f>
        <v>6462767.6500000004</v>
      </c>
      <c r="U297" s="17">
        <f>INDEX(postes_1[x],MATCH(Lines[[#This Row],[codeNat_fin]],postes_1[CODNAT],0))</f>
        <v>972713.38000000303</v>
      </c>
      <c r="V297" s="17">
        <f>INDEX(postes_1[y],MATCH(Lines[[#This Row],[codeNat_fin]],postes_1[CODNAT],0))</f>
        <v>6462638.96</v>
      </c>
      <c r="W297" s="17">
        <f>SQRT((Lines[[#This Row],[x_debut]]-Lines[[#This Row],[x_fin]])^2+(Lines[[#This Row],[y_debut]]-Lines[[#This Row],[y_fin]])^2)</f>
        <v>8759.455378969833</v>
      </c>
      <c r="X297" s="17">
        <v>9854</v>
      </c>
      <c r="Y297" s="18">
        <v>966</v>
      </c>
      <c r="Z297" s="18">
        <v>1076</v>
      </c>
      <c r="AA297" s="18">
        <v>1076</v>
      </c>
      <c r="AB297" s="18">
        <v>1168</v>
      </c>
      <c r="AC297" s="18">
        <v>0.68</v>
      </c>
      <c r="AD297" s="18">
        <v>3.98</v>
      </c>
      <c r="AE297" s="18">
        <v>14</v>
      </c>
      <c r="AF297" s="19" t="s">
        <v>8819</v>
      </c>
      <c r="AG297" s="21"/>
      <c r="AH297" s="21"/>
    </row>
    <row r="298" spans="1:34">
      <c r="A298" s="16" t="s">
        <v>9856</v>
      </c>
      <c r="B298" s="16" t="s">
        <v>9857</v>
      </c>
      <c r="C298" s="16">
        <f>SEARCH(" _ ",B298)</f>
        <v>22</v>
      </c>
      <c r="D298" s="16" t="str">
        <f>LEFT(B298,14)</f>
        <v>LIT 225kV NO 1</v>
      </c>
      <c r="E298" s="16" t="str">
        <f>RIGHT(LEFT(D298,9),5)</f>
        <v>225kV</v>
      </c>
      <c r="F298" s="16" t="str">
        <f>RIGHT(D298,1)</f>
        <v>1</v>
      </c>
      <c r="G298" s="16" t="str">
        <f>LEFT(RIGHT(B298,LEN(B298)-15),C298-16)</f>
        <v>HOLQUE</v>
      </c>
      <c r="H298" s="16" t="str">
        <f>RIGHT(B298,LEN(B298)-C298-2)</f>
        <v>LONGUENESSE</v>
      </c>
      <c r="I298" s="17">
        <f>MATCH(Lines[[#This Row],[début]],postes_1[ADR_SITE],0)</f>
        <v>2084</v>
      </c>
      <c r="J298" s="17">
        <f>MATCH(Lines[[#This Row],[fin]],postes_1[ADR_SITE],0)</f>
        <v>1969</v>
      </c>
      <c r="K298" s="17" t="str">
        <f>INDEX(postes_1[CODNAT],Lines[[#This Row],[rch_debut]])</f>
        <v>HOLQU</v>
      </c>
      <c r="L298" s="17" t="str">
        <f>INDEX(postes_1[CODNAT],Lines[[#This Row],[rch_fin]])</f>
        <v>LONG9</v>
      </c>
      <c r="M298" s="17" t="s">
        <v>1182</v>
      </c>
      <c r="N298" s="17" t="s">
        <v>3218</v>
      </c>
      <c r="O298" s="17" t="str">
        <f>Lines[[#This Row],[codeNat_debut]]&amp;"_"&amp;Lines[[#This Row],[tension]]</f>
        <v>HOLQU_225kV</v>
      </c>
      <c r="P298" s="17" t="str">
        <f>Lines[[#This Row],[codeNat_fin]]&amp;"_"&amp;Lines[[#This Row],[tension]]</f>
        <v>LONG9_225kV</v>
      </c>
      <c r="Q298" s="17">
        <f>COUNTIF(Lines[[code2_debut]:[code2_fin]],"="&amp;Lines[[#This Row],[code2_debut]])</f>
        <v>4</v>
      </c>
      <c r="R298" s="17">
        <f>COUNTIF(Lines[[code2_debut]:[code2_fin]],"="&amp;Lines[[#This Row],[code2_fin]])</f>
        <v>2</v>
      </c>
      <c r="S298" s="17">
        <f>INDEX(postes_1[x],MATCH(Lines[[#This Row],[codeNat_debut]],postes_1[CODNAT],0))</f>
        <v>644361.39999999898</v>
      </c>
      <c r="T298" s="17">
        <f>INDEX(postes_1[y],MATCH(Lines[[#This Row],[codeNat_debut]],postes_1[CODNAT],0))</f>
        <v>7084106.1600000001</v>
      </c>
      <c r="U298" s="17">
        <f>INDEX(postes_1[x],MATCH(Lines[[#This Row],[codeNat_fin]],postes_1[CODNAT],0))</f>
        <v>645435.63000000303</v>
      </c>
      <c r="V298" s="17">
        <f>INDEX(postes_1[y],MATCH(Lines[[#This Row],[codeNat_fin]],postes_1[CODNAT],0))</f>
        <v>7072261.5300000003</v>
      </c>
      <c r="W298" s="17">
        <f>SQRT((Lines[[#This Row],[x_debut]]-Lines[[#This Row],[x_fin]])^2+(Lines[[#This Row],[y_debut]]-Lines[[#This Row],[y_fin]])^2)</f>
        <v>11893.243036691298</v>
      </c>
      <c r="X298" s="17">
        <v>12938</v>
      </c>
      <c r="Y298" s="18">
        <v>969</v>
      </c>
      <c r="Z298" s="18">
        <v>969</v>
      </c>
      <c r="AA298" s="18">
        <v>1061</v>
      </c>
      <c r="AB298" s="18">
        <v>1061</v>
      </c>
      <c r="AC298" s="18">
        <v>0.78200000000000003</v>
      </c>
      <c r="AD298" s="18">
        <v>5.2140000000000004</v>
      </c>
      <c r="AE298" s="18">
        <v>23.440999999999999</v>
      </c>
      <c r="AF298" s="18">
        <v>149.22900000000001</v>
      </c>
      <c r="AG298" s="21"/>
      <c r="AH298" s="21"/>
    </row>
    <row r="299" spans="1:34">
      <c r="A299" s="16" t="s">
        <v>8911</v>
      </c>
      <c r="B299" s="16" t="s">
        <v>8912</v>
      </c>
      <c r="C299" s="16">
        <f>SEARCH(" _ ",B299)</f>
        <v>23</v>
      </c>
      <c r="D299" s="16" t="str">
        <f>LEFT(B299,14)</f>
        <v>LIT 225kV NO 1</v>
      </c>
      <c r="E299" s="16" t="str">
        <f>RIGHT(LEFT(D299,9),5)</f>
        <v>225kV</v>
      </c>
      <c r="F299" s="16" t="str">
        <f>RIGHT(D299,1)</f>
        <v>1</v>
      </c>
      <c r="G299" s="16" t="str">
        <f>LEFT(RIGHT(B299,LEN(B299)-15),C299-16)</f>
        <v>AULNOYE</v>
      </c>
      <c r="H299" s="16" t="str">
        <f>RIGHT(B299,LEN(B299)-C299-2)</f>
        <v>PONT-SUR-SAMBRE</v>
      </c>
      <c r="I299" s="17">
        <f>MATCH(Lines[[#This Row],[début]],postes_1[ADR_SITE],0)</f>
        <v>1711</v>
      </c>
      <c r="J299" s="17">
        <f>MATCH(Lines[[#This Row],[fin]],postes_1[ADR_SITE],0)</f>
        <v>1759</v>
      </c>
      <c r="K299" s="17" t="str">
        <f>INDEX(postes_1[CODNAT],Lines[[#This Row],[rch_debut]])</f>
        <v>AULNO</v>
      </c>
      <c r="L299" s="17" t="str">
        <f>INDEX(postes_1[CODNAT],Lines[[#This Row],[rch_fin]])</f>
        <v>P.SAM</v>
      </c>
      <c r="M299" s="17" t="s">
        <v>2956</v>
      </c>
      <c r="N299" s="17" t="s">
        <v>5683</v>
      </c>
      <c r="O299" s="17" t="str">
        <f>Lines[[#This Row],[codeNat_debut]]&amp;"_"&amp;Lines[[#This Row],[tension]]</f>
        <v>AULNO_225kV</v>
      </c>
      <c r="P299" s="17" t="str">
        <f>Lines[[#This Row],[codeNat_fin]]&amp;"_"&amp;Lines[[#This Row],[tension]]</f>
        <v>P.SAM_225kV</v>
      </c>
      <c r="Q299" s="17">
        <f>COUNTIF(Lines[[code2_debut]:[code2_fin]],"="&amp;Lines[[#This Row],[code2_debut]])</f>
        <v>1</v>
      </c>
      <c r="R299" s="17">
        <f>COUNTIF(Lines[[code2_debut]:[code2_fin]],"="&amp;Lines[[#This Row],[code2_fin]])</f>
        <v>5</v>
      </c>
      <c r="S299" s="17">
        <f>INDEX(postes_1[x],MATCH(Lines[[#This Row],[codeNat_debut]],postes_1[CODNAT],0))</f>
        <v>758337.28000000096</v>
      </c>
      <c r="T299" s="17">
        <f>INDEX(postes_1[y],MATCH(Lines[[#This Row],[codeNat_debut]],postes_1[CODNAT],0))</f>
        <v>7011545.9800000004</v>
      </c>
      <c r="U299" s="17">
        <f>INDEX(postes_1[x],MATCH(Lines[[#This Row],[codeNat_fin]],postes_1[CODNAT],0))</f>
        <v>761730.78000000096</v>
      </c>
      <c r="V299" s="17">
        <f>INDEX(postes_1[y],MATCH(Lines[[#This Row],[codeNat_fin]],postes_1[CODNAT],0))</f>
        <v>7014863.4299999997</v>
      </c>
      <c r="W299" s="17">
        <f>SQRT((Lines[[#This Row],[x_debut]]-Lines[[#This Row],[x_fin]])^2+(Lines[[#This Row],[y_debut]]-Lines[[#This Row],[y_fin]])^2)</f>
        <v>4745.6629413070477</v>
      </c>
      <c r="X299" s="17">
        <v>5897</v>
      </c>
      <c r="Y299" s="18">
        <v>975</v>
      </c>
      <c r="Z299" s="18">
        <v>1030</v>
      </c>
      <c r="AA299" s="18">
        <v>1030</v>
      </c>
      <c r="AB299" s="18">
        <v>1110</v>
      </c>
      <c r="AC299" s="18">
        <v>0.53400000000000003</v>
      </c>
      <c r="AD299" s="18">
        <v>2.448</v>
      </c>
      <c r="AE299" s="18">
        <v>8.1690000000000005</v>
      </c>
      <c r="AF299" s="18">
        <v>52.003999999999998</v>
      </c>
      <c r="AG299" s="21"/>
      <c r="AH299" s="21"/>
    </row>
    <row r="300" spans="1:34">
      <c r="A300" s="16" t="s">
        <v>9675</v>
      </c>
      <c r="B300" s="16" t="s">
        <v>9676</v>
      </c>
      <c r="C300" s="16">
        <f>SEARCH(" _ ",B300)</f>
        <v>22</v>
      </c>
      <c r="D300" s="16" t="str">
        <f>LEFT(B300,14)</f>
        <v>LIT 225kV NO 1</v>
      </c>
      <c r="E300" s="16" t="str">
        <f>RIGHT(LEFT(D300,9),5)</f>
        <v>225kV</v>
      </c>
      <c r="F300" s="16" t="str">
        <f>RIGHT(D300,1)</f>
        <v>1</v>
      </c>
      <c r="G300" s="16" t="str">
        <f>LEFT(RIGHT(B300,LEN(B300)-15),C300-16)</f>
        <v>FAMARS</v>
      </c>
      <c r="H300" s="16" t="str">
        <f>RIGHT(B300,LEN(B300)-C300-2)</f>
        <v>GROS-CAILLOU</v>
      </c>
      <c r="I300" s="17">
        <f>MATCH(Lines[[#This Row],[début]],postes_1[ADR_SITE],0)</f>
        <v>1723</v>
      </c>
      <c r="J300" s="17">
        <f>MATCH(Lines[[#This Row],[fin]],postes_1[ADR_SITE],0)</f>
        <v>1669</v>
      </c>
      <c r="K300" s="17" t="str">
        <f>INDEX(postes_1[CODNAT],Lines[[#This Row],[rch_debut]])</f>
        <v>FAMAR</v>
      </c>
      <c r="L300" s="17" t="str">
        <f>INDEX(postes_1[CODNAT],Lines[[#This Row],[rch_fin]])</f>
        <v>G.CAI</v>
      </c>
      <c r="M300" s="17" t="s">
        <v>491</v>
      </c>
      <c r="N300" s="17" t="s">
        <v>1138</v>
      </c>
      <c r="O300" s="17" t="str">
        <f>Lines[[#This Row],[codeNat_debut]]&amp;"_"&amp;Lines[[#This Row],[tension]]</f>
        <v>FAMAR_225kV</v>
      </c>
      <c r="P300" s="17" t="str">
        <f>Lines[[#This Row],[codeNat_fin]]&amp;"_"&amp;Lines[[#This Row],[tension]]</f>
        <v>G.CAI_225kV</v>
      </c>
      <c r="Q300" s="17">
        <f>COUNTIF(Lines[[code2_debut]:[code2_fin]],"="&amp;Lines[[#This Row],[code2_debut]])</f>
        <v>1</v>
      </c>
      <c r="R300" s="17">
        <f>COUNTIF(Lines[[code2_debut]:[code2_fin]],"="&amp;Lines[[#This Row],[code2_fin]])</f>
        <v>4</v>
      </c>
      <c r="S300" s="17">
        <f>INDEX(postes_1[x],MATCH(Lines[[#This Row],[codeNat_debut]],postes_1[CODNAT],0))</f>
        <v>736149.27000000305</v>
      </c>
      <c r="T300" s="17">
        <f>INDEX(postes_1[y],MATCH(Lines[[#This Row],[codeNat_debut]],postes_1[CODNAT],0))</f>
        <v>7023914.4500000002</v>
      </c>
      <c r="U300" s="17">
        <f>INDEX(postes_1[x],MATCH(Lines[[#This Row],[codeNat_fin]],postes_1[CODNAT],0))</f>
        <v>724148.25999999803</v>
      </c>
      <c r="V300" s="17">
        <f>INDEX(postes_1[y],MATCH(Lines[[#This Row],[codeNat_fin]],postes_1[CODNAT],0))</f>
        <v>7024363.5499999998</v>
      </c>
      <c r="W300" s="17">
        <f>SQRT((Lines[[#This Row],[x_debut]]-Lines[[#This Row],[x_fin]])^2+(Lines[[#This Row],[y_debut]]-Lines[[#This Row],[y_fin]])^2)</f>
        <v>12009.410136647846</v>
      </c>
      <c r="X300" s="17">
        <v>17235</v>
      </c>
      <c r="Y300" s="18">
        <v>975</v>
      </c>
      <c r="Z300" s="18">
        <v>1030</v>
      </c>
      <c r="AA300" s="18">
        <v>1030</v>
      </c>
      <c r="AB300" s="18">
        <v>1110</v>
      </c>
      <c r="AC300" s="18">
        <v>1.407</v>
      </c>
      <c r="AD300" s="18">
        <v>6.9859999999999998</v>
      </c>
      <c r="AE300" s="18">
        <v>24.584</v>
      </c>
      <c r="AF300" s="18">
        <v>156.50899999999999</v>
      </c>
      <c r="AG300" s="21"/>
      <c r="AH300" s="21"/>
    </row>
    <row r="301" spans="1:34">
      <c r="A301" s="16" t="s">
        <v>9730</v>
      </c>
      <c r="B301" s="16" t="s">
        <v>9731</v>
      </c>
      <c r="C301" s="16">
        <f>SEARCH(" _ ",B301)</f>
        <v>28</v>
      </c>
      <c r="D301" s="16" t="str">
        <f>LEFT(B301,14)</f>
        <v>LIT 225kV NO 3</v>
      </c>
      <c r="E301" s="16" t="str">
        <f>RIGHT(LEFT(D301,9),5)</f>
        <v>225kV</v>
      </c>
      <c r="F301" s="16" t="str">
        <f>RIGHT(D301,1)</f>
        <v>3</v>
      </c>
      <c r="G301" s="16" t="str">
        <f>LEFT(RIGHT(B301,LEN(B301)-15),C301-16)</f>
        <v>GROS-CAILLOU</v>
      </c>
      <c r="H301" s="16" t="str">
        <f>RIGHT(B301,LEN(B301)-C301-2)</f>
        <v>MASTAING</v>
      </c>
      <c r="I301" s="17">
        <f>MATCH(Lines[[#This Row],[début]],postes_1[ADR_SITE],0)</f>
        <v>1669</v>
      </c>
      <c r="J301" s="17">
        <f>MATCH(Lines[[#This Row],[fin]],postes_1[ADR_SITE],0)</f>
        <v>1632</v>
      </c>
      <c r="K301" s="17" t="str">
        <f>INDEX(postes_1[CODNAT],Lines[[#This Row],[rch_debut]])</f>
        <v>G.CAI</v>
      </c>
      <c r="L301" s="17" t="str">
        <f>INDEX(postes_1[CODNAT],Lines[[#This Row],[rch_fin]])</f>
        <v>MASTA</v>
      </c>
      <c r="M301" s="17" t="s">
        <v>1138</v>
      </c>
      <c r="N301" s="17" t="s">
        <v>929</v>
      </c>
      <c r="O301" s="17" t="str">
        <f>Lines[[#This Row],[codeNat_debut]]&amp;"_"&amp;Lines[[#This Row],[tension]]</f>
        <v>G.CAI_225kV</v>
      </c>
      <c r="P301" s="17" t="str">
        <f>Lines[[#This Row],[codeNat_fin]]&amp;"_"&amp;Lines[[#This Row],[tension]]</f>
        <v>MASTA_225kV</v>
      </c>
      <c r="Q301" s="17">
        <f>COUNTIF(Lines[[code2_debut]:[code2_fin]],"="&amp;Lines[[#This Row],[code2_debut]])</f>
        <v>4</v>
      </c>
      <c r="R301" s="17">
        <f>COUNTIF(Lines[[code2_debut]:[code2_fin]],"="&amp;Lines[[#This Row],[code2_fin]])</f>
        <v>7</v>
      </c>
      <c r="S301" s="17">
        <f>INDEX(postes_1[x],MATCH(Lines[[#This Row],[codeNat_debut]],postes_1[CODNAT],0))</f>
        <v>724148.25999999803</v>
      </c>
      <c r="T301" s="17">
        <f>INDEX(postes_1[y],MATCH(Lines[[#This Row],[codeNat_debut]],postes_1[CODNAT],0))</f>
        <v>7024363.5499999998</v>
      </c>
      <c r="U301" s="17">
        <f>INDEX(postes_1[x],MATCH(Lines[[#This Row],[codeNat_fin]],postes_1[CODNAT],0))</f>
        <v>720796.5</v>
      </c>
      <c r="V301" s="17">
        <f>INDEX(postes_1[y],MATCH(Lines[[#This Row],[codeNat_fin]],postes_1[CODNAT],0))</f>
        <v>7022197.9100000001</v>
      </c>
      <c r="W301" s="17">
        <f>SQRT((Lines[[#This Row],[x_debut]]-Lines[[#This Row],[x_fin]])^2+(Lines[[#This Row],[y_debut]]-Lines[[#This Row],[y_fin]])^2)</f>
        <v>3990.5252420183165</v>
      </c>
      <c r="X301" s="17">
        <v>6105</v>
      </c>
      <c r="Y301" s="18">
        <v>975</v>
      </c>
      <c r="Z301" s="18">
        <v>1030</v>
      </c>
      <c r="AA301" s="18">
        <v>1030</v>
      </c>
      <c r="AB301" s="18">
        <v>1110</v>
      </c>
      <c r="AC301" s="18">
        <v>0.497</v>
      </c>
      <c r="AD301" s="18">
        <v>2.4780000000000002</v>
      </c>
      <c r="AE301" s="18">
        <v>8.7509999999999994</v>
      </c>
      <c r="AF301" s="18">
        <v>55.710999999999999</v>
      </c>
      <c r="AG301" s="21"/>
      <c r="AH301" s="21"/>
    </row>
    <row r="302" spans="1:34">
      <c r="A302" s="16" t="s">
        <v>10029</v>
      </c>
      <c r="B302" s="16" t="s">
        <v>10030</v>
      </c>
      <c r="C302" s="16">
        <f>SEARCH(" _ ",B302)</f>
        <v>24</v>
      </c>
      <c r="D302" s="16" t="str">
        <f>LEFT(B302,14)</f>
        <v>LIT 225kV NO 1</v>
      </c>
      <c r="E302" s="16" t="str">
        <f>RIGHT(LEFT(D302,9),5)</f>
        <v>225kV</v>
      </c>
      <c r="F302" s="16" t="str">
        <f>RIGHT(D302,1)</f>
        <v>1</v>
      </c>
      <c r="G302" s="16" t="str">
        <f>LEFT(RIGHT(B302,LEN(B302)-15),C302-16)</f>
        <v>MASTAING</v>
      </c>
      <c r="H302" s="16" t="str">
        <f>RIGHT(B302,LEN(B302)-C302-2)</f>
        <v>PERIZET (LE)</v>
      </c>
      <c r="I302" s="17">
        <f>MATCH(Lines[[#This Row],[début]],postes_1[ADR_SITE],0)</f>
        <v>1632</v>
      </c>
      <c r="J302" s="17">
        <f>MATCH(Lines[[#This Row],[fin]],postes_1[ADR_SITE],0)</f>
        <v>1469</v>
      </c>
      <c r="K302" s="17" t="str">
        <f>INDEX(postes_1[CODNAT],Lines[[#This Row],[rch_debut]])</f>
        <v>MASTA</v>
      </c>
      <c r="L302" s="17" t="str">
        <f>INDEX(postes_1[CODNAT],Lines[[#This Row],[rch_fin]])</f>
        <v>PERIZ</v>
      </c>
      <c r="M302" s="17" t="s">
        <v>929</v>
      </c>
      <c r="N302" s="17" t="s">
        <v>420</v>
      </c>
      <c r="O302" s="17" t="str">
        <f>Lines[[#This Row],[codeNat_debut]]&amp;"_"&amp;Lines[[#This Row],[tension]]</f>
        <v>MASTA_225kV</v>
      </c>
      <c r="P302" s="17" t="str">
        <f>Lines[[#This Row],[codeNat_fin]]&amp;"_"&amp;Lines[[#This Row],[tension]]</f>
        <v>PERIZ_225kV</v>
      </c>
      <c r="Q302" s="17">
        <f>COUNTIF(Lines[[code2_debut]:[code2_fin]],"="&amp;Lines[[#This Row],[code2_debut]])</f>
        <v>7</v>
      </c>
      <c r="R302" s="17">
        <f>COUNTIF(Lines[[code2_debut]:[code2_fin]],"="&amp;Lines[[#This Row],[code2_fin]])</f>
        <v>2</v>
      </c>
      <c r="S302" s="17">
        <f>INDEX(postes_1[x],MATCH(Lines[[#This Row],[codeNat_debut]],postes_1[CODNAT],0))</f>
        <v>720796.5</v>
      </c>
      <c r="T302" s="17">
        <f>INDEX(postes_1[y],MATCH(Lines[[#This Row],[codeNat_debut]],postes_1[CODNAT],0))</f>
        <v>7022197.9100000001</v>
      </c>
      <c r="U302" s="17">
        <f>INDEX(postes_1[x],MATCH(Lines[[#This Row],[codeNat_fin]],postes_1[CODNAT],0))</f>
        <v>726115.52000000305</v>
      </c>
      <c r="V302" s="17">
        <f>INDEX(postes_1[y],MATCH(Lines[[#This Row],[codeNat_fin]],postes_1[CODNAT],0))</f>
        <v>6998518.6600000001</v>
      </c>
      <c r="W302" s="17">
        <f>SQRT((Lines[[#This Row],[x_debut]]-Lines[[#This Row],[x_fin]])^2+(Lines[[#This Row],[y_debut]]-Lines[[#This Row],[y_fin]])^2)</f>
        <v>24269.29859561113</v>
      </c>
      <c r="X302" s="17">
        <v>24738</v>
      </c>
      <c r="Y302" s="18">
        <v>975</v>
      </c>
      <c r="Z302" s="18">
        <v>1030</v>
      </c>
      <c r="AA302" s="18">
        <v>1030</v>
      </c>
      <c r="AB302" s="18">
        <v>1110</v>
      </c>
      <c r="AC302" s="18">
        <v>2.2189999999999999</v>
      </c>
      <c r="AD302" s="18">
        <v>10.244</v>
      </c>
      <c r="AE302" s="18">
        <v>35.643999999999998</v>
      </c>
      <c r="AF302" s="18">
        <v>226.917</v>
      </c>
      <c r="AG302" s="21"/>
      <c r="AH302" s="21"/>
    </row>
    <row r="303" spans="1:34">
      <c r="A303" s="16" t="s">
        <v>10027</v>
      </c>
      <c r="B303" s="16" t="s">
        <v>10028</v>
      </c>
      <c r="C303" s="16">
        <f>SEARCH(" _ ",B303)</f>
        <v>24</v>
      </c>
      <c r="D303" s="16" t="str">
        <f>LEFT(B303,14)</f>
        <v>LIT 225kV NO 1</v>
      </c>
      <c r="E303" s="16" t="str">
        <f>RIGHT(LEFT(D303,9),5)</f>
        <v>225kV</v>
      </c>
      <c r="F303" s="16" t="str">
        <f>RIGHT(D303,1)</f>
        <v>1</v>
      </c>
      <c r="G303" s="16" t="str">
        <f>LEFT(RIGHT(B303,LEN(B303)-15),C303-16)</f>
        <v>MASTAING</v>
      </c>
      <c r="H303" s="16" t="str">
        <f>RIGHT(B303,LEN(B303)-C303-2)</f>
        <v>PONT-SUR-SAMBRE</v>
      </c>
      <c r="I303" s="17">
        <f>MATCH(Lines[[#This Row],[début]],postes_1[ADR_SITE],0)</f>
        <v>1632</v>
      </c>
      <c r="J303" s="17">
        <f>MATCH(Lines[[#This Row],[fin]],postes_1[ADR_SITE],0)</f>
        <v>1759</v>
      </c>
      <c r="K303" s="17" t="str">
        <f>INDEX(postes_1[CODNAT],Lines[[#This Row],[rch_debut]])</f>
        <v>MASTA</v>
      </c>
      <c r="L303" s="17" t="str">
        <f>INDEX(postes_1[CODNAT],Lines[[#This Row],[rch_fin]])</f>
        <v>P.SAM</v>
      </c>
      <c r="M303" s="17" t="s">
        <v>929</v>
      </c>
      <c r="N303" s="17" t="s">
        <v>5683</v>
      </c>
      <c r="O303" s="17" t="str">
        <f>Lines[[#This Row],[codeNat_debut]]&amp;"_"&amp;Lines[[#This Row],[tension]]</f>
        <v>MASTA_225kV</v>
      </c>
      <c r="P303" s="17" t="str">
        <f>Lines[[#This Row],[codeNat_fin]]&amp;"_"&amp;Lines[[#This Row],[tension]]</f>
        <v>P.SAM_225kV</v>
      </c>
      <c r="Q303" s="17">
        <f>COUNTIF(Lines[[code2_debut]:[code2_fin]],"="&amp;Lines[[#This Row],[code2_debut]])</f>
        <v>7</v>
      </c>
      <c r="R303" s="17">
        <f>COUNTIF(Lines[[code2_debut]:[code2_fin]],"="&amp;Lines[[#This Row],[code2_fin]])</f>
        <v>5</v>
      </c>
      <c r="S303" s="17">
        <f>INDEX(postes_1[x],MATCH(Lines[[#This Row],[codeNat_debut]],postes_1[CODNAT],0))</f>
        <v>720796.5</v>
      </c>
      <c r="T303" s="17">
        <f>INDEX(postes_1[y],MATCH(Lines[[#This Row],[codeNat_debut]],postes_1[CODNAT],0))</f>
        <v>7022197.9100000001</v>
      </c>
      <c r="U303" s="17">
        <f>INDEX(postes_1[x],MATCH(Lines[[#This Row],[codeNat_fin]],postes_1[CODNAT],0))</f>
        <v>761730.78000000096</v>
      </c>
      <c r="V303" s="17">
        <f>INDEX(postes_1[y],MATCH(Lines[[#This Row],[codeNat_fin]],postes_1[CODNAT],0))</f>
        <v>7014863.4299999997</v>
      </c>
      <c r="W303" s="17">
        <f>SQRT((Lines[[#This Row],[x_debut]]-Lines[[#This Row],[x_fin]])^2+(Lines[[#This Row],[y_debut]]-Lines[[#This Row],[y_fin]])^2)</f>
        <v>41586.174096553834</v>
      </c>
      <c r="X303" s="17">
        <v>44098</v>
      </c>
      <c r="Y303" s="18">
        <v>975</v>
      </c>
      <c r="Z303" s="18">
        <v>976</v>
      </c>
      <c r="AA303" s="18">
        <v>1030</v>
      </c>
      <c r="AB303" s="18">
        <v>1104</v>
      </c>
      <c r="AC303" s="18">
        <v>3.8650000000000002</v>
      </c>
      <c r="AD303" s="18">
        <v>17.913</v>
      </c>
      <c r="AE303" s="18">
        <v>66.137</v>
      </c>
      <c r="AF303" s="18">
        <v>421.04</v>
      </c>
      <c r="AG303" s="21"/>
      <c r="AH303" s="21"/>
    </row>
    <row r="304" spans="1:34">
      <c r="A304" s="16" t="s">
        <v>9055</v>
      </c>
      <c r="B304" s="16" t="s">
        <v>10375</v>
      </c>
      <c r="C304" s="16">
        <f>SEARCH(" _ ",B304)</f>
        <v>21</v>
      </c>
      <c r="D304" s="16" t="str">
        <f>LEFT(B304,14)</f>
        <v>LIT 225kV N0 1</v>
      </c>
      <c r="E304" s="16" t="str">
        <f>RIGHT(LEFT(D304,9),5)</f>
        <v>225kV</v>
      </c>
      <c r="F304" s="16" t="str">
        <f>RIGHT(D304,1)</f>
        <v>1</v>
      </c>
      <c r="G304" s="16" t="str">
        <f>LEFT(RIGHT(B304,LEN(B304)-15),C304-16)</f>
        <v>BEZON</v>
      </c>
      <c r="H304" s="16" t="str">
        <f>RIGHT(B304,LEN(B304)-C304-2)</f>
        <v>POTEAU-ROUGE</v>
      </c>
      <c r="I304" s="17">
        <f>MATCH(Lines[[#This Row],[début]],postes_1[ADR_SITE],0)</f>
        <v>1901</v>
      </c>
      <c r="J304" s="17">
        <f>MATCH(Lines[[#This Row],[fin]],postes_1[ADR_SITE],0)</f>
        <v>2646</v>
      </c>
      <c r="K304" s="17" t="str">
        <f>INDEX(postes_1[CODNAT],Lines[[#This Row],[rch_debut]])</f>
        <v>BEZON</v>
      </c>
      <c r="L304" s="17" t="str">
        <f>INDEX(postes_1[CODNAT],Lines[[#This Row],[rch_fin]])</f>
        <v>P.ROU</v>
      </c>
      <c r="M304" s="17" t="s">
        <v>7470</v>
      </c>
      <c r="N304" s="17" t="s">
        <v>4690</v>
      </c>
      <c r="O304" s="17" t="str">
        <f>Lines[[#This Row],[codeNat_debut]]&amp;"_"&amp;Lines[[#This Row],[tension]]</f>
        <v>BEZON_225kV</v>
      </c>
      <c r="P304" s="17" t="str">
        <f>Lines[[#This Row],[codeNat_fin]]&amp;"_"&amp;Lines[[#This Row],[tension]]</f>
        <v>P.ROU_225kV</v>
      </c>
      <c r="Q304" s="17">
        <f>COUNTIF(Lines[[code2_debut]:[code2_fin]],"="&amp;Lines[[#This Row],[code2_debut]])</f>
        <v>2</v>
      </c>
      <c r="R304" s="17">
        <f>COUNTIF(Lines[[code2_debut]:[code2_fin]],"="&amp;Lines[[#This Row],[code2_fin]])</f>
        <v>6</v>
      </c>
      <c r="S304" s="17">
        <f>INDEX(postes_1[x],MATCH(Lines[[#This Row],[codeNat_debut]],postes_1[CODNAT],0))</f>
        <v>295640.54999999702</v>
      </c>
      <c r="T304" s="17">
        <f>INDEX(postes_1[y],MATCH(Lines[[#This Row],[codeNat_debut]],postes_1[CODNAT],0))</f>
        <v>6770151.1100000003</v>
      </c>
      <c r="U304" s="17">
        <f>INDEX(postes_1[x],MATCH(Lines[[#This Row],[codeNat_fin]],postes_1[CODNAT],0))</f>
        <v>228345.42000000199</v>
      </c>
      <c r="V304" s="17">
        <f>INDEX(postes_1[y],MATCH(Lines[[#This Row],[codeNat_fin]],postes_1[CODNAT],0))</f>
        <v>6766240.29</v>
      </c>
      <c r="W304" s="17">
        <f>SQRT((Lines[[#This Row],[x_debut]]-Lines[[#This Row],[x_fin]])^2+(Lines[[#This Row],[y_debut]]-Lines[[#This Row],[y_fin]])^2)</f>
        <v>67408.671807035571</v>
      </c>
      <c r="X304" s="17">
        <v>88449</v>
      </c>
      <c r="Y304" s="18">
        <v>983</v>
      </c>
      <c r="Z304" s="18">
        <v>1022</v>
      </c>
      <c r="AA304" s="18">
        <v>1022</v>
      </c>
      <c r="AB304" s="18">
        <v>1059</v>
      </c>
      <c r="AC304" s="18">
        <v>6.8289999999999997</v>
      </c>
      <c r="AD304" s="18">
        <v>35.619</v>
      </c>
      <c r="AE304" s="18">
        <v>125.746</v>
      </c>
      <c r="AF304" s="18">
        <v>800.52300000000002</v>
      </c>
      <c r="AG304" s="21"/>
      <c r="AH304" s="21"/>
    </row>
    <row r="305" spans="1:34">
      <c r="A305" s="16" t="s">
        <v>10316</v>
      </c>
      <c r="B305" s="16" t="s">
        <v>10317</v>
      </c>
      <c r="C305" s="16">
        <f>SEARCH(" _ ",B305)</f>
        <v>21</v>
      </c>
      <c r="D305" s="16" t="str">
        <f>LEFT(B305,14)</f>
        <v>LIT 225kV N0 1</v>
      </c>
      <c r="E305" s="16" t="str">
        <f>RIGHT(LEFT(D305,9),5)</f>
        <v>225kV</v>
      </c>
      <c r="F305" s="16" t="str">
        <f>RIGHT(D305,1)</f>
        <v>1</v>
      </c>
      <c r="G305" s="16" t="str">
        <f>LEFT(RIGHT(B305,LEN(B305)-15),C305-16)</f>
        <v>TAVEL</v>
      </c>
      <c r="H305" s="16" t="str">
        <f>RIGHT(B305,LEN(B305)-C305-2)</f>
        <v>VIRADEL</v>
      </c>
      <c r="I305" s="17">
        <f>MATCH(Lines[[#This Row],[début]],postes_1[ADR_SITE],0)</f>
        <v>3502</v>
      </c>
      <c r="J305" s="17">
        <f>MATCH(Lines[[#This Row],[fin]],postes_1[ADR_SITE],0)</f>
        <v>3319</v>
      </c>
      <c r="K305" s="17" t="str">
        <f>INDEX(postes_1[CODNAT],Lines[[#This Row],[rch_debut]])</f>
        <v>TAVEL</v>
      </c>
      <c r="L305" s="17" t="str">
        <f>INDEX(postes_1[CODNAT],Lines[[#This Row],[rch_fin]])</f>
        <v>VIRAD</v>
      </c>
      <c r="M305" s="17" t="s">
        <v>3455</v>
      </c>
      <c r="N305" s="17" t="s">
        <v>3098</v>
      </c>
      <c r="O305" s="17" t="str">
        <f>Lines[[#This Row],[codeNat_debut]]&amp;"_"&amp;Lines[[#This Row],[tension]]</f>
        <v>TAVEL_225kV</v>
      </c>
      <c r="P305" s="17" t="str">
        <f>Lines[[#This Row],[codeNat_fin]]&amp;"_"&amp;Lines[[#This Row],[tension]]</f>
        <v>VIRAD_225kV</v>
      </c>
      <c r="Q305" s="17">
        <f>COUNTIF(Lines[[code2_debut]:[code2_fin]],"="&amp;Lines[[#This Row],[code2_debut]])</f>
        <v>6</v>
      </c>
      <c r="R305" s="17">
        <f>COUNTIF(Lines[[code2_debut]:[code2_fin]],"="&amp;Lines[[#This Row],[code2_fin]])</f>
        <v>3</v>
      </c>
      <c r="S305" s="17">
        <f>INDEX(postes_1[x],MATCH(Lines[[#This Row],[codeNat_debut]],postes_1[CODNAT],0))</f>
        <v>831766.11999999697</v>
      </c>
      <c r="T305" s="17">
        <f>INDEX(postes_1[y],MATCH(Lines[[#This Row],[codeNat_debut]],postes_1[CODNAT],0))</f>
        <v>6325302.1399999997</v>
      </c>
      <c r="U305" s="17">
        <f>INDEX(postes_1[x],MATCH(Lines[[#This Row],[codeNat_fin]],postes_1[CODNAT],0))</f>
        <v>794201.84000000404</v>
      </c>
      <c r="V305" s="17">
        <f>INDEX(postes_1[y],MATCH(Lines[[#This Row],[codeNat_fin]],postes_1[CODNAT],0))</f>
        <v>6338346.9299999997</v>
      </c>
      <c r="W305" s="17">
        <f>SQRT((Lines[[#This Row],[x_debut]]-Lines[[#This Row],[x_fin]])^2+(Lines[[#This Row],[y_debut]]-Lines[[#This Row],[y_fin]])^2)</f>
        <v>39764.829662177224</v>
      </c>
      <c r="X305" s="17">
        <v>46486</v>
      </c>
      <c r="Y305" s="18">
        <v>985</v>
      </c>
      <c r="Z305" s="18">
        <v>985</v>
      </c>
      <c r="AA305" s="18">
        <v>1129</v>
      </c>
      <c r="AB305" s="18">
        <v>1165</v>
      </c>
      <c r="AC305" s="18">
        <v>2.891</v>
      </c>
      <c r="AD305" s="18">
        <v>18.245000000000001</v>
      </c>
      <c r="AE305" s="18">
        <v>86.918999999999997</v>
      </c>
      <c r="AF305" s="18">
        <v>553.34400000000005</v>
      </c>
      <c r="AG305" s="21"/>
      <c r="AH305" s="21"/>
    </row>
    <row r="306" spans="1:34">
      <c r="A306" s="16" t="s">
        <v>10318</v>
      </c>
      <c r="B306" s="16" t="s">
        <v>10319</v>
      </c>
      <c r="C306" s="16">
        <f>SEARCH(" _ ",B306)</f>
        <v>21</v>
      </c>
      <c r="D306" s="16" t="str">
        <f>LEFT(B306,14)</f>
        <v>LIT 225kV N0 2</v>
      </c>
      <c r="E306" s="16" t="str">
        <f>RIGHT(LEFT(D306,9),5)</f>
        <v>225kV</v>
      </c>
      <c r="F306" s="16" t="str">
        <f>RIGHT(D306,1)</f>
        <v>2</v>
      </c>
      <c r="G306" s="16" t="str">
        <f>LEFT(RIGHT(B306,LEN(B306)-15),C306-16)</f>
        <v>TAVEL</v>
      </c>
      <c r="H306" s="16" t="str">
        <f>RIGHT(B306,LEN(B306)-C306-2)</f>
        <v>VIRADEL</v>
      </c>
      <c r="I306" s="17">
        <f>MATCH(Lines[[#This Row],[début]],postes_1[ADR_SITE],0)</f>
        <v>3502</v>
      </c>
      <c r="J306" s="17">
        <f>MATCH(Lines[[#This Row],[fin]],postes_1[ADR_SITE],0)</f>
        <v>3319</v>
      </c>
      <c r="K306" s="17" t="str">
        <f>INDEX(postes_1[CODNAT],Lines[[#This Row],[rch_debut]])</f>
        <v>TAVEL</v>
      </c>
      <c r="L306" s="17" t="str">
        <f>INDEX(postes_1[CODNAT],Lines[[#This Row],[rch_fin]])</f>
        <v>VIRAD</v>
      </c>
      <c r="M306" s="17" t="s">
        <v>3455</v>
      </c>
      <c r="N306" s="17" t="s">
        <v>3098</v>
      </c>
      <c r="O306" s="17" t="str">
        <f>Lines[[#This Row],[codeNat_debut]]&amp;"_"&amp;Lines[[#This Row],[tension]]</f>
        <v>TAVEL_225kV</v>
      </c>
      <c r="P306" s="17" t="str">
        <f>Lines[[#This Row],[codeNat_fin]]&amp;"_"&amp;Lines[[#This Row],[tension]]</f>
        <v>VIRAD_225kV</v>
      </c>
      <c r="Q306" s="17">
        <f>COUNTIF(Lines[[code2_debut]:[code2_fin]],"="&amp;Lines[[#This Row],[code2_debut]])</f>
        <v>6</v>
      </c>
      <c r="R306" s="17">
        <f>COUNTIF(Lines[[code2_debut]:[code2_fin]],"="&amp;Lines[[#This Row],[code2_fin]])</f>
        <v>3</v>
      </c>
      <c r="S306" s="17">
        <f>INDEX(postes_1[x],MATCH(Lines[[#This Row],[codeNat_debut]],postes_1[CODNAT],0))</f>
        <v>831766.11999999697</v>
      </c>
      <c r="T306" s="17">
        <f>INDEX(postes_1[y],MATCH(Lines[[#This Row],[codeNat_debut]],postes_1[CODNAT],0))</f>
        <v>6325302.1399999997</v>
      </c>
      <c r="U306" s="17">
        <f>INDEX(postes_1[x],MATCH(Lines[[#This Row],[codeNat_fin]],postes_1[CODNAT],0))</f>
        <v>794201.84000000404</v>
      </c>
      <c r="V306" s="17">
        <f>INDEX(postes_1[y],MATCH(Lines[[#This Row],[codeNat_fin]],postes_1[CODNAT],0))</f>
        <v>6338346.9299999997</v>
      </c>
      <c r="W306" s="17">
        <f>SQRT((Lines[[#This Row],[x_debut]]-Lines[[#This Row],[x_fin]])^2+(Lines[[#This Row],[y_debut]]-Lines[[#This Row],[y_fin]])^2)</f>
        <v>39764.829662177224</v>
      </c>
      <c r="X306" s="17">
        <v>46832</v>
      </c>
      <c r="Y306" s="18">
        <v>985</v>
      </c>
      <c r="Z306" s="18">
        <v>985</v>
      </c>
      <c r="AA306" s="18">
        <v>1129</v>
      </c>
      <c r="AB306" s="18">
        <v>1165</v>
      </c>
      <c r="AC306" s="18">
        <v>2.9079999999999999</v>
      </c>
      <c r="AD306" s="18">
        <v>18.350000000000001</v>
      </c>
      <c r="AE306" s="18">
        <v>98.712000000000003</v>
      </c>
      <c r="AF306" s="18">
        <v>628.41899999999998</v>
      </c>
      <c r="AG306" s="21"/>
      <c r="AH306" s="21"/>
    </row>
    <row r="307" spans="1:34">
      <c r="A307" s="16" t="s">
        <v>9428</v>
      </c>
      <c r="B307" s="16" t="s">
        <v>9429</v>
      </c>
      <c r="C307" s="16">
        <f>SEARCH(" _ ",B307)</f>
        <v>31</v>
      </c>
      <c r="D307" s="16" t="str">
        <f>LEFT(B307,14)</f>
        <v>LIT 225kV NO 1</v>
      </c>
      <c r="E307" s="16" t="str">
        <f>RIGHT(LEFT(D307,9),5)</f>
        <v>225kV</v>
      </c>
      <c r="F307" s="16" t="str">
        <f>RIGHT(D307,1)</f>
        <v>1</v>
      </c>
      <c r="G307" s="16" t="str">
        <f>LEFT(RIGHT(B307,LEN(B307)-15),C307-16)</f>
        <v>CORDEMAIS-POSTE</v>
      </c>
      <c r="H307" s="16" t="str">
        <f>RIGHT(B307,LEN(B307)-C307-2)</f>
        <v>GUERSAC</v>
      </c>
      <c r="I307" s="17">
        <f>MATCH(Lines[[#This Row],[début]],postes_1[ADR_SITE],0)</f>
        <v>1577</v>
      </c>
      <c r="J307" s="17">
        <f>MATCH(Lines[[#This Row],[fin]],postes_1[ADR_SITE],0)</f>
        <v>1777</v>
      </c>
      <c r="K307" s="17" t="str">
        <f>INDEX(postes_1[CODNAT],Lines[[#This Row],[rch_debut]])</f>
        <v>COR.P</v>
      </c>
      <c r="L307" s="17" t="str">
        <f>INDEX(postes_1[CODNAT],Lines[[#This Row],[rch_fin]])</f>
        <v>GUERS</v>
      </c>
      <c r="M307" s="17" t="s">
        <v>7854</v>
      </c>
      <c r="N307" s="17" t="s">
        <v>1228</v>
      </c>
      <c r="O307" s="17" t="str">
        <f>Lines[[#This Row],[codeNat_debut]]&amp;"_"&amp;Lines[[#This Row],[tension]]</f>
        <v>COR.P_225kV</v>
      </c>
      <c r="P307" s="17" t="str">
        <f>Lines[[#This Row],[codeNat_fin]]&amp;"_"&amp;Lines[[#This Row],[tension]]</f>
        <v>GUERS_225kV</v>
      </c>
      <c r="Q307" s="17">
        <f>COUNTIF(Lines[[code2_debut]:[code2_fin]],"="&amp;Lines[[#This Row],[code2_debut]])</f>
        <v>7</v>
      </c>
      <c r="R307" s="17">
        <f>COUNTIF(Lines[[code2_debut]:[code2_fin]],"="&amp;Lines[[#This Row],[code2_fin]])</f>
        <v>1</v>
      </c>
      <c r="S307" s="17">
        <f>INDEX(postes_1[x],MATCH(Lines[[#This Row],[codeNat_debut]],postes_1[CODNAT],0))</f>
        <v>332094.78999999899</v>
      </c>
      <c r="T307" s="17">
        <f>INDEX(postes_1[y],MATCH(Lines[[#This Row],[codeNat_debut]],postes_1[CODNAT],0))</f>
        <v>6698627.7400000002</v>
      </c>
      <c r="U307" s="17">
        <f>INDEX(postes_1[x],MATCH(Lines[[#This Row],[codeNat_fin]],postes_1[CODNAT],0))</f>
        <v>310045.03000000102</v>
      </c>
      <c r="V307" s="17">
        <f>INDEX(postes_1[y],MATCH(Lines[[#This Row],[codeNat_fin]],postes_1[CODNAT],0))</f>
        <v>6705856.25</v>
      </c>
      <c r="W307" s="17">
        <f>SQRT((Lines[[#This Row],[x_debut]]-Lines[[#This Row],[x_fin]])^2+(Lines[[#This Row],[y_debut]]-Lines[[#This Row],[y_fin]])^2)</f>
        <v>23204.380467437768</v>
      </c>
      <c r="X307" s="17">
        <v>25350</v>
      </c>
      <c r="Y307" s="18">
        <v>990</v>
      </c>
      <c r="Z307" s="18">
        <v>990</v>
      </c>
      <c r="AA307" s="18">
        <v>1210</v>
      </c>
      <c r="AB307" s="18">
        <v>1210</v>
      </c>
      <c r="AC307" s="18">
        <v>1.464</v>
      </c>
      <c r="AD307" s="18">
        <v>9.8019999999999996</v>
      </c>
      <c r="AE307" s="18">
        <v>70.370999999999995</v>
      </c>
      <c r="AF307" s="18">
        <v>447.99700000000001</v>
      </c>
      <c r="AG307" s="21"/>
      <c r="AH307" s="21"/>
    </row>
    <row r="308" spans="1:34">
      <c r="A308" s="16" t="s">
        <v>9889</v>
      </c>
      <c r="B308" s="16" t="s">
        <v>10421</v>
      </c>
      <c r="C308" s="16">
        <f>SEARCH(" _ ",B308)</f>
        <v>26</v>
      </c>
      <c r="D308" s="16" t="str">
        <f>LEFT(B308,14)</f>
        <v>LIT 225kV N0 2</v>
      </c>
      <c r="E308" s="16" t="str">
        <f>RIGHT(LEFT(D308,9),5)</f>
        <v>225kV</v>
      </c>
      <c r="F308" s="16" t="str">
        <f>RIGHT(D308,1)</f>
        <v>2</v>
      </c>
      <c r="G308" s="16" t="str">
        <f>LEFT(RIGHT(B308,LEN(B308)-15),C308-16)</f>
        <v>JONQUIERES</v>
      </c>
      <c r="H308" s="16" t="str">
        <f>RIGHT(B308,LEN(B308)-C308-2)</f>
        <v>ST-CESAIRE</v>
      </c>
      <c r="I308" s="17">
        <f>MATCH(Lines[[#This Row],[début]],postes_1[ADR_SITE],0)</f>
        <v>3587</v>
      </c>
      <c r="J308" s="17">
        <f>MATCH(Lines[[#This Row],[fin]],postes_1[ADR_SITE],0)</f>
        <v>3551</v>
      </c>
      <c r="K308" s="17" t="str">
        <f>INDEX(postes_1[CODNAT],Lines[[#This Row],[rch_debut]])</f>
        <v>JONQU</v>
      </c>
      <c r="L308" s="17" t="str">
        <f>INDEX(postes_1[CODNAT],Lines[[#This Row],[rch_fin]])</f>
        <v>SSCES</v>
      </c>
      <c r="M308" s="17" t="s">
        <v>2163</v>
      </c>
      <c r="N308" s="17" t="s">
        <v>3696</v>
      </c>
      <c r="O308" s="17" t="str">
        <f>Lines[[#This Row],[codeNat_debut]]&amp;"_"&amp;Lines[[#This Row],[tension]]</f>
        <v>JONQU_225kV</v>
      </c>
      <c r="P308" s="17" t="str">
        <f>Lines[[#This Row],[codeNat_fin]]&amp;"_"&amp;Lines[[#This Row],[tension]]</f>
        <v>SSCES_225kV</v>
      </c>
      <c r="Q308" s="17">
        <f>COUNTIF(Lines[[code2_debut]:[code2_fin]],"="&amp;Lines[[#This Row],[code2_debut]])</f>
        <v>2</v>
      </c>
      <c r="R308" s="17">
        <f>COUNTIF(Lines[[code2_debut]:[code2_fin]],"="&amp;Lines[[#This Row],[code2_fin]])</f>
        <v>3</v>
      </c>
      <c r="S308" s="17">
        <f>INDEX(postes_1[x],MATCH(Lines[[#This Row],[codeNat_debut]],postes_1[CODNAT],0))</f>
        <v>827362.46999999904</v>
      </c>
      <c r="T308" s="17">
        <f>INDEX(postes_1[y],MATCH(Lines[[#This Row],[codeNat_debut]],postes_1[CODNAT],0))</f>
        <v>6304728.5199999996</v>
      </c>
      <c r="U308" s="17">
        <f>INDEX(postes_1[x],MATCH(Lines[[#This Row],[codeNat_fin]],postes_1[CODNAT],0))</f>
        <v>807518.60000000102</v>
      </c>
      <c r="V308" s="17">
        <f>INDEX(postes_1[y],MATCH(Lines[[#This Row],[codeNat_fin]],postes_1[CODNAT],0))</f>
        <v>6302353.1600000001</v>
      </c>
      <c r="W308" s="17">
        <f>SQRT((Lines[[#This Row],[x_debut]]-Lines[[#This Row],[x_fin]])^2+(Lines[[#This Row],[y_debut]]-Lines[[#This Row],[y_fin]])^2)</f>
        <v>19985.532559989952</v>
      </c>
      <c r="X308" s="17">
        <v>21840</v>
      </c>
      <c r="Y308" s="18">
        <v>990</v>
      </c>
      <c r="Z308" s="18">
        <v>990</v>
      </c>
      <c r="AA308" s="18">
        <v>1165</v>
      </c>
      <c r="AB308" s="18">
        <v>1165</v>
      </c>
      <c r="AC308" s="18">
        <v>1.302</v>
      </c>
      <c r="AD308" s="18">
        <v>8.6820000000000004</v>
      </c>
      <c r="AE308" s="18">
        <v>40.101999999999997</v>
      </c>
      <c r="AF308" s="18">
        <v>255.29900000000001</v>
      </c>
      <c r="AG308" s="21"/>
      <c r="AH308" s="21"/>
    </row>
    <row r="309" spans="1:34">
      <c r="A309" s="16" t="s">
        <v>9185</v>
      </c>
      <c r="B309" s="16" t="s">
        <v>9186</v>
      </c>
      <c r="C309" s="16">
        <f>SEARCH(" _ ",B309)</f>
        <v>25</v>
      </c>
      <c r="D309" s="16" t="str">
        <f>LEFT(B309,14)</f>
        <v>LIT 225kV N0 1</v>
      </c>
      <c r="E309" s="16" t="str">
        <f>RIGHT(LEFT(D309,9),5)</f>
        <v>225kV</v>
      </c>
      <c r="F309" s="16" t="str">
        <f>RIGHT(D309,1)</f>
        <v>1</v>
      </c>
      <c r="G309" s="16" t="str">
        <f>LEFT(RIGHT(B309,LEN(B309)-15),C309-16)</f>
        <v>CANTEGRIT</v>
      </c>
      <c r="H309" s="16" t="str">
        <f>RIGHT(B309,LEN(B309)-C309-2)</f>
        <v>MARSILLON</v>
      </c>
      <c r="I309" s="17">
        <f>MATCH(Lines[[#This Row],[début]],postes_1[ADR_SITE],0)</f>
        <v>3458</v>
      </c>
      <c r="J309" s="17">
        <f>MATCH(Lines[[#This Row],[fin]],postes_1[ADR_SITE],0)</f>
        <v>3737</v>
      </c>
      <c r="K309" s="17" t="str">
        <f>INDEX(postes_1[CODNAT],Lines[[#This Row],[rch_debut]])</f>
        <v>CANT5</v>
      </c>
      <c r="L309" s="17" t="str">
        <f>INDEX(postes_1[CODNAT],Lines[[#This Row],[rch_fin]])</f>
        <v>MARSI</v>
      </c>
      <c r="M309" s="17" t="s">
        <v>2253</v>
      </c>
      <c r="N309" s="17" t="s">
        <v>5640</v>
      </c>
      <c r="O309" s="17" t="str">
        <f>Lines[[#This Row],[codeNat_debut]]&amp;"_"&amp;Lines[[#This Row],[tension]]</f>
        <v>CANT5_225kV</v>
      </c>
      <c r="P309" s="17" t="str">
        <f>Lines[[#This Row],[codeNat_fin]]&amp;"_"&amp;Lines[[#This Row],[tension]]</f>
        <v>MARSI_225kV</v>
      </c>
      <c r="Q309" s="17">
        <f>COUNTIF(Lines[[code2_debut]:[code2_fin]],"="&amp;Lines[[#This Row],[code2_debut]])</f>
        <v>5</v>
      </c>
      <c r="R309" s="17">
        <f>COUNTIF(Lines[[code2_debut]:[code2_fin]],"="&amp;Lines[[#This Row],[code2_fin]])</f>
        <v>5</v>
      </c>
      <c r="S309" s="17">
        <f>INDEX(postes_1[x],MATCH(Lines[[#This Row],[codeNat_debut]],postes_1[CODNAT],0))</f>
        <v>388514.04999999702</v>
      </c>
      <c r="T309" s="17">
        <f>INDEX(postes_1[y],MATCH(Lines[[#This Row],[codeNat_debut]],postes_1[CODNAT],0))</f>
        <v>6331721.0199999996</v>
      </c>
      <c r="U309" s="17">
        <f>INDEX(postes_1[x],MATCH(Lines[[#This Row],[codeNat_fin]],postes_1[CODNAT],0))</f>
        <v>408736.39999999898</v>
      </c>
      <c r="V309" s="17">
        <f>INDEX(postes_1[y],MATCH(Lines[[#This Row],[codeNat_fin]],postes_1[CODNAT],0))</f>
        <v>6260624.4000000004</v>
      </c>
      <c r="W309" s="17">
        <f>SQRT((Lines[[#This Row],[x_debut]]-Lines[[#This Row],[x_fin]])^2+(Lines[[#This Row],[y_debut]]-Lines[[#This Row],[y_fin]])^2)</f>
        <v>73916.661281113484</v>
      </c>
      <c r="X309" s="17">
        <v>77402</v>
      </c>
      <c r="Y309" s="18">
        <v>997</v>
      </c>
      <c r="Z309" s="18">
        <v>1096</v>
      </c>
      <c r="AA309" s="18">
        <v>1096</v>
      </c>
      <c r="AB309" s="18">
        <v>1155</v>
      </c>
      <c r="AC309" s="18">
        <v>4.6779999999999999</v>
      </c>
      <c r="AD309" s="18">
        <v>30.486000000000001</v>
      </c>
      <c r="AE309" s="18">
        <v>111.00700000000001</v>
      </c>
      <c r="AF309" s="18">
        <v>706.69</v>
      </c>
      <c r="AG309" s="21"/>
      <c r="AH309" s="21"/>
    </row>
    <row r="310" spans="1:34">
      <c r="A310" s="16" t="s">
        <v>9060</v>
      </c>
      <c r="B310" s="16" t="s">
        <v>9061</v>
      </c>
      <c r="C310" s="16">
        <f>SEARCH(" _ ",B310)</f>
        <v>23</v>
      </c>
      <c r="D310" s="16" t="str">
        <f>LEFT(B310,14)</f>
        <v>LIT 225kV NO 1</v>
      </c>
      <c r="E310" s="16" t="str">
        <f>RIGHT(LEFT(D310,9),5)</f>
        <v>225kV</v>
      </c>
      <c r="F310" s="16" t="str">
        <f>RIGHT(D310,1)</f>
        <v>1</v>
      </c>
      <c r="G310" s="16" t="str">
        <f>LEFT(RIGHT(B310,LEN(B310)-15),C310-16)</f>
        <v>BIANCON</v>
      </c>
      <c r="H310" s="16" t="str">
        <f>RIGHT(B310,LEN(B310)-C310-2)</f>
        <v>MOUGINS</v>
      </c>
      <c r="I310" s="17">
        <f>MATCH(Lines[[#This Row],[début]],postes_1[ADR_SITE],0)</f>
        <v>4103</v>
      </c>
      <c r="J310" s="17">
        <f>MATCH(Lines[[#This Row],[fin]],postes_1[ADR_SITE],0)</f>
        <v>4131</v>
      </c>
      <c r="K310" s="17" t="str">
        <f>INDEX(postes_1[CODNAT],Lines[[#This Row],[rch_debut]])</f>
        <v>BIANC</v>
      </c>
      <c r="L310" s="17" t="str">
        <f>INDEX(postes_1[CODNAT],Lines[[#This Row],[rch_fin]])</f>
        <v>MOUGI</v>
      </c>
      <c r="M310" s="17" t="s">
        <v>4171</v>
      </c>
      <c r="N310" s="17" t="s">
        <v>6485</v>
      </c>
      <c r="O310" s="17" t="str">
        <f>Lines[[#This Row],[codeNat_debut]]&amp;"_"&amp;Lines[[#This Row],[tension]]</f>
        <v>BIANC_225kV</v>
      </c>
      <c r="P310" s="17" t="str">
        <f>Lines[[#This Row],[codeNat_fin]]&amp;"_"&amp;Lines[[#This Row],[tension]]</f>
        <v>MOUGI_225kV</v>
      </c>
      <c r="Q310" s="17">
        <f>COUNTIF(Lines[[code2_debut]:[code2_fin]],"="&amp;Lines[[#This Row],[code2_debut]])</f>
        <v>3</v>
      </c>
      <c r="R310" s="17">
        <f>COUNTIF(Lines[[code2_debut]:[code2_fin]],"="&amp;Lines[[#This Row],[code2_fin]])</f>
        <v>2</v>
      </c>
      <c r="S310" s="17">
        <f>INDEX(postes_1[x],MATCH(Lines[[#This Row],[codeNat_debut]],postes_1[CODNAT],0))</f>
        <v>1009732.41</v>
      </c>
      <c r="T310" s="17">
        <f>INDEX(postes_1[y],MATCH(Lines[[#This Row],[codeNat_debut]],postes_1[CODNAT],0))</f>
        <v>6284842.6799999997</v>
      </c>
      <c r="U310" s="17">
        <f>INDEX(postes_1[x],MATCH(Lines[[#This Row],[codeNat_fin]],postes_1[CODNAT],0))</f>
        <v>1023688.24</v>
      </c>
      <c r="V310" s="17">
        <f>INDEX(postes_1[y],MATCH(Lines[[#This Row],[codeNat_fin]],postes_1[CODNAT],0))</f>
        <v>6284333.0899999999</v>
      </c>
      <c r="W310" s="17">
        <f>SQRT((Lines[[#This Row],[x_debut]]-Lines[[#This Row],[x_fin]])^2+(Lines[[#This Row],[y_debut]]-Lines[[#This Row],[y_fin]])^2)</f>
        <v>13965.130610094511</v>
      </c>
      <c r="X310" s="17">
        <v>18456</v>
      </c>
      <c r="Y310" s="18">
        <v>1000</v>
      </c>
      <c r="Z310" s="18">
        <v>1000</v>
      </c>
      <c r="AA310" s="18">
        <v>1160</v>
      </c>
      <c r="AB310" s="18">
        <v>1185</v>
      </c>
      <c r="AC310" s="18">
        <v>0.98699999999999999</v>
      </c>
      <c r="AD310" s="18">
        <v>5.2960000000000003</v>
      </c>
      <c r="AE310" s="18">
        <v>324.43</v>
      </c>
      <c r="AF310" s="18">
        <v>2065.384</v>
      </c>
      <c r="AG310" s="21"/>
      <c r="AH310" s="21"/>
    </row>
    <row r="311" spans="1:34">
      <c r="A311" s="16" t="s">
        <v>9742</v>
      </c>
      <c r="B311" s="16" t="s">
        <v>9743</v>
      </c>
      <c r="C311" s="16">
        <f>SEARCH(" _ ",B311)</f>
        <v>30</v>
      </c>
      <c r="D311" s="16" t="str">
        <f>LEFT(B311,14)</f>
        <v>LIT 225kV NO 3</v>
      </c>
      <c r="E311" s="16" t="str">
        <f>RIGHT(LEFT(D311,9),5)</f>
        <v>225kV</v>
      </c>
      <c r="F311" s="16" t="str">
        <f>RIGHT(D311,1)</f>
        <v>3</v>
      </c>
      <c r="G311" s="16" t="str">
        <f>LEFT(RIGHT(B311,LEN(B311)-15),C311-16)</f>
        <v>GRAND-COURONNE</v>
      </c>
      <c r="H311" s="16" t="str">
        <f>RIGHT(B311,LEN(B311)-C311-2)</f>
        <v>VAUPALIERE (LA)</v>
      </c>
      <c r="I311" s="17">
        <f>MATCH(Lines[[#This Row],[début]],postes_1[ADR_SITE],0)</f>
        <v>763</v>
      </c>
      <c r="J311" s="17">
        <f>MATCH(Lines[[#This Row],[fin]],postes_1[ADR_SITE],0)</f>
        <v>862</v>
      </c>
      <c r="K311" s="17" t="str">
        <f>INDEX(postes_1[CODNAT],Lines[[#This Row],[rch_debut]])</f>
        <v>G.COU</v>
      </c>
      <c r="L311" s="17" t="str">
        <f>INDEX(postes_1[CODNAT],Lines[[#This Row],[rch_fin]])</f>
        <v>VAUPA</v>
      </c>
      <c r="M311" s="17" t="s">
        <v>7915</v>
      </c>
      <c r="N311" s="17" t="s">
        <v>1037</v>
      </c>
      <c r="O311" s="17" t="str">
        <f>Lines[[#This Row],[codeNat_debut]]&amp;"_"&amp;Lines[[#This Row],[tension]]</f>
        <v>G.COU_225kV</v>
      </c>
      <c r="P311" s="17" t="str">
        <f>Lines[[#This Row],[codeNat_fin]]&amp;"_"&amp;Lines[[#This Row],[tension]]</f>
        <v>VAUPA_225kV</v>
      </c>
      <c r="Q311" s="17">
        <f>COUNTIF(Lines[[code2_debut]:[code2_fin]],"="&amp;Lines[[#This Row],[code2_debut]])</f>
        <v>9</v>
      </c>
      <c r="R311" s="17">
        <f>COUNTIF(Lines[[code2_debut]:[code2_fin]],"="&amp;Lines[[#This Row],[code2_fin]])</f>
        <v>6</v>
      </c>
      <c r="S311" s="17">
        <f>INDEX(postes_1[x],MATCH(Lines[[#This Row],[codeNat_debut]],postes_1[CODNAT],0))</f>
        <v>554175.88000000303</v>
      </c>
      <c r="T311" s="17">
        <f>INDEX(postes_1[y],MATCH(Lines[[#This Row],[codeNat_debut]],postes_1[CODNAT],0))</f>
        <v>6918579.6799999997</v>
      </c>
      <c r="U311" s="17">
        <f>INDEX(postes_1[x],MATCH(Lines[[#This Row],[codeNat_fin]],postes_1[CODNAT],0))</f>
        <v>555700.5</v>
      </c>
      <c r="V311" s="17">
        <f>INDEX(postes_1[y],MATCH(Lines[[#This Row],[codeNat_fin]],postes_1[CODNAT],0))</f>
        <v>6933393.6799999997</v>
      </c>
      <c r="W311" s="17">
        <f>SQRT((Lines[[#This Row],[x_debut]]-Lines[[#This Row],[x_fin]])^2+(Lines[[#This Row],[y_debut]]-Lines[[#This Row],[y_fin]])^2)</f>
        <v>14892.248391172865</v>
      </c>
      <c r="X311" s="17">
        <v>25402</v>
      </c>
      <c r="Y311" s="18">
        <v>1000</v>
      </c>
      <c r="Z311" s="18">
        <v>1000</v>
      </c>
      <c r="AA311" s="18">
        <v>1190</v>
      </c>
      <c r="AB311" s="18">
        <v>1190</v>
      </c>
      <c r="AC311" s="18">
        <v>1.53</v>
      </c>
      <c r="AD311" s="18">
        <v>10.210000000000001</v>
      </c>
      <c r="AE311" s="18">
        <v>43.2</v>
      </c>
      <c r="AF311" s="19" t="s">
        <v>8819</v>
      </c>
      <c r="AG311" s="21"/>
      <c r="AH311" s="21"/>
    </row>
    <row r="312" spans="1:34">
      <c r="A312" s="16" t="s">
        <v>10087</v>
      </c>
      <c r="B312" s="16" t="s">
        <v>10088</v>
      </c>
      <c r="C312" s="16">
        <f>SEARCH(" _ ",B312)</f>
        <v>23</v>
      </c>
      <c r="D312" s="16" t="str">
        <f>LEFT(B312,14)</f>
        <v>LIT 225kV NO 1</v>
      </c>
      <c r="E312" s="16" t="str">
        <f>RIGHT(LEFT(D312,9),5)</f>
        <v>225kV</v>
      </c>
      <c r="F312" s="16" t="str">
        <f>RIGHT(D312,1)</f>
        <v>1</v>
      </c>
      <c r="G312" s="16" t="str">
        <f>LEFT(RIGHT(B312,LEN(B312)-15),C312-16)</f>
        <v>MOUGINS</v>
      </c>
      <c r="H312" s="16" t="str">
        <f>RIGHT(B312,LEN(B312)-C312-2)</f>
        <v>PLAN-DE-GRASSE</v>
      </c>
      <c r="I312" s="17">
        <f>MATCH(Lines[[#This Row],[début]],postes_1[ADR_SITE],0)</f>
        <v>4131</v>
      </c>
      <c r="J312" s="17">
        <f>MATCH(Lines[[#This Row],[fin]],postes_1[ADR_SITE],0)</f>
        <v>4102</v>
      </c>
      <c r="K312" s="17" t="str">
        <f>INDEX(postes_1[CODNAT],Lines[[#This Row],[rch_debut]])</f>
        <v>MOUGI</v>
      </c>
      <c r="L312" s="17" t="str">
        <f>INDEX(postes_1[CODNAT],Lines[[#This Row],[rch_fin]])</f>
        <v>P.GR5</v>
      </c>
      <c r="M312" s="17" t="s">
        <v>6485</v>
      </c>
      <c r="N312" s="17" t="s">
        <v>2532</v>
      </c>
      <c r="O312" s="17" t="str">
        <f>Lines[[#This Row],[codeNat_debut]]&amp;"_"&amp;Lines[[#This Row],[tension]]</f>
        <v>MOUGI_225kV</v>
      </c>
      <c r="P312" s="17" t="str">
        <f>Lines[[#This Row],[codeNat_fin]]&amp;"_"&amp;Lines[[#This Row],[tension]]</f>
        <v>P.GR5_225kV</v>
      </c>
      <c r="Q312" s="17">
        <f>COUNTIF(Lines[[code2_debut]:[code2_fin]],"="&amp;Lines[[#This Row],[code2_debut]])</f>
        <v>2</v>
      </c>
      <c r="R312" s="17">
        <f>COUNTIF(Lines[[code2_debut]:[code2_fin]],"="&amp;Lines[[#This Row],[code2_fin]])</f>
        <v>2</v>
      </c>
      <c r="S312" s="17">
        <f>INDEX(postes_1[x],MATCH(Lines[[#This Row],[codeNat_debut]],postes_1[CODNAT],0))</f>
        <v>1023688.24</v>
      </c>
      <c r="T312" s="17">
        <f>INDEX(postes_1[y],MATCH(Lines[[#This Row],[codeNat_debut]],postes_1[CODNAT],0))</f>
        <v>6284333.0899999999</v>
      </c>
      <c r="U312" s="17">
        <f>INDEX(postes_1[x],MATCH(Lines[[#This Row],[codeNat_fin]],postes_1[CODNAT],0))</f>
        <v>1017815.88</v>
      </c>
      <c r="V312" s="17">
        <f>INDEX(postes_1[y],MATCH(Lines[[#This Row],[codeNat_fin]],postes_1[CODNAT],0))</f>
        <v>6292001.5300000003</v>
      </c>
      <c r="W312" s="17">
        <f>SQRT((Lines[[#This Row],[x_debut]]-Lines[[#This Row],[x_fin]])^2+(Lines[[#This Row],[y_debut]]-Lines[[#This Row],[y_fin]])^2)</f>
        <v>9658.6533224464638</v>
      </c>
      <c r="X312" s="17">
        <v>12987</v>
      </c>
      <c r="Y312" s="18">
        <v>1000</v>
      </c>
      <c r="Z312" s="18">
        <v>1000</v>
      </c>
      <c r="AA312" s="18">
        <v>1160</v>
      </c>
      <c r="AB312" s="18">
        <v>1185</v>
      </c>
      <c r="AC312" s="18">
        <v>0.58399999999999996</v>
      </c>
      <c r="AD312" s="18">
        <v>4.2030000000000003</v>
      </c>
      <c r="AE312" s="18">
        <v>65.078000000000003</v>
      </c>
      <c r="AF312" s="18">
        <v>414.298</v>
      </c>
      <c r="AG312" s="21"/>
      <c r="AH312" s="21"/>
    </row>
    <row r="313" spans="1:34">
      <c r="A313" s="16" t="s">
        <v>10334</v>
      </c>
      <c r="B313" s="16" t="s">
        <v>10335</v>
      </c>
      <c r="C313" s="16">
        <f>SEARCH(" _ ",B313)</f>
        <v>21</v>
      </c>
      <c r="D313" s="16" t="str">
        <f>LEFT(B313,14)</f>
        <v>LIT 225kV N0 1</v>
      </c>
      <c r="E313" s="16" t="str">
        <f>RIGHT(LEFT(D313,9),5)</f>
        <v>225kV</v>
      </c>
      <c r="F313" s="16" t="str">
        <f>RIGHT(D313,1)</f>
        <v>1</v>
      </c>
      <c r="G313" s="16" t="str">
        <f>LEFT(RIGHT(B313,LEN(B313)-15),C313-16)</f>
        <v>TRANS</v>
      </c>
      <c r="H313" s="16" t="str">
        <f>RIGHT(B313,LEN(B313)-C313-2)</f>
        <v>VINS</v>
      </c>
      <c r="I313" s="17">
        <f>MATCH(Lines[[#This Row],[début]],postes_1[ADR_SITE],0)</f>
        <v>4081</v>
      </c>
      <c r="J313" s="17">
        <f>MATCH(Lines[[#This Row],[fin]],postes_1[ADR_SITE],0)</f>
        <v>4058</v>
      </c>
      <c r="K313" s="17" t="str">
        <f>INDEX(postes_1[CODNAT],Lines[[#This Row],[rch_debut]])</f>
        <v>TRANS</v>
      </c>
      <c r="L313" s="17" t="str">
        <f>INDEX(postes_1[CODNAT],Lines[[#This Row],[rch_fin]])</f>
        <v xml:space="preserve">VINS </v>
      </c>
      <c r="M313" s="17" t="s">
        <v>7924</v>
      </c>
      <c r="N313" s="17" t="s">
        <v>2139</v>
      </c>
      <c r="O313" s="17" t="str">
        <f>Lines[[#This Row],[codeNat_debut]]&amp;"_"&amp;Lines[[#This Row],[tension]]</f>
        <v>TRANS_225kV</v>
      </c>
      <c r="P313" s="17" t="str">
        <f>Lines[[#This Row],[codeNat_fin]]&amp;"_"&amp;Lines[[#This Row],[tension]]</f>
        <v>VINS _225kV</v>
      </c>
      <c r="Q313" s="17">
        <f>COUNTIF(Lines[[code2_debut]:[code2_fin]],"="&amp;Lines[[#This Row],[code2_debut]])</f>
        <v>4</v>
      </c>
      <c r="R313" s="17">
        <f>COUNTIF(Lines[[code2_debut]:[code2_fin]],"="&amp;Lines[[#This Row],[code2_fin]])</f>
        <v>2</v>
      </c>
      <c r="S313" s="17">
        <f>INDEX(postes_1[x],MATCH(Lines[[#This Row],[codeNat_debut]],postes_1[CODNAT],0))</f>
        <v>981028.45000000298</v>
      </c>
      <c r="T313" s="17">
        <f>INDEX(postes_1[y],MATCH(Lines[[#This Row],[codeNat_debut]],postes_1[CODNAT],0))</f>
        <v>6274088.71</v>
      </c>
      <c r="U313" s="17">
        <f>INDEX(postes_1[x],MATCH(Lines[[#This Row],[codeNat_fin]],postes_1[CODNAT],0))</f>
        <v>952030.28000000096</v>
      </c>
      <c r="V313" s="17">
        <f>INDEX(postes_1[y],MATCH(Lines[[#This Row],[codeNat_fin]],postes_1[CODNAT],0))</f>
        <v>6264584.4900000002</v>
      </c>
      <c r="W313" s="17">
        <f>SQRT((Lines[[#This Row],[x_debut]]-Lines[[#This Row],[x_fin]])^2+(Lines[[#This Row],[y_debut]]-Lines[[#This Row],[y_fin]])^2)</f>
        <v>30515.964037818179</v>
      </c>
      <c r="X313" s="17">
        <v>38676</v>
      </c>
      <c r="Y313" s="18">
        <v>1000</v>
      </c>
      <c r="Z313" s="18">
        <v>1000</v>
      </c>
      <c r="AA313" s="18">
        <v>1160</v>
      </c>
      <c r="AB313" s="18">
        <v>1185</v>
      </c>
      <c r="AC313" s="18">
        <v>2.3010000000000002</v>
      </c>
      <c r="AD313" s="18">
        <v>15.304</v>
      </c>
      <c r="AE313" s="18">
        <v>57.173000000000002</v>
      </c>
      <c r="AF313" s="18">
        <v>363.976</v>
      </c>
      <c r="AG313" s="21"/>
      <c r="AH313" s="21"/>
    </row>
    <row r="314" spans="1:34">
      <c r="A314" s="16" t="s">
        <v>9465</v>
      </c>
      <c r="B314" s="16" t="s">
        <v>9466</v>
      </c>
      <c r="C314" s="16">
        <f>SEARCH(" _ ",B314)</f>
        <v>27</v>
      </c>
      <c r="D314" s="16" t="str">
        <f>LEFT(B314,14)</f>
        <v>LIT 225kV N0 1</v>
      </c>
      <c r="E314" s="16" t="str">
        <f>RIGHT(LEFT(D314,9),5)</f>
        <v>225kV</v>
      </c>
      <c r="F314" s="16" t="str">
        <f>RIGHT(D314,1)</f>
        <v>1</v>
      </c>
      <c r="G314" s="16" t="str">
        <f>LEFT(RIGHT(B314,LEN(B314)-15),C314-16)</f>
        <v>COUDON (LE)</v>
      </c>
      <c r="H314" s="16" t="str">
        <f>RIGHT(B314,LEN(B314)-C314-2)</f>
        <v>NEOULES</v>
      </c>
      <c r="I314" s="17">
        <f>MATCH(Lines[[#This Row],[début]],postes_1[ADR_SITE],0)</f>
        <v>4108</v>
      </c>
      <c r="J314" s="17">
        <f>MATCH(Lines[[#This Row],[fin]],postes_1[ADR_SITE],0)</f>
        <v>4083</v>
      </c>
      <c r="K314" s="17" t="str">
        <f>INDEX(postes_1[CODNAT],Lines[[#This Row],[rch_debut]])</f>
        <v>COUDO</v>
      </c>
      <c r="L314" s="17" t="str">
        <f>INDEX(postes_1[CODNAT],Lines[[#This Row],[rch_fin]])</f>
        <v>NEOUL</v>
      </c>
      <c r="M314" s="17" t="s">
        <v>729</v>
      </c>
      <c r="N314" s="17" t="s">
        <v>5620</v>
      </c>
      <c r="O314" s="17" t="str">
        <f>Lines[[#This Row],[codeNat_debut]]&amp;"_"&amp;Lines[[#This Row],[tension]]</f>
        <v>COUDO_225kV</v>
      </c>
      <c r="P314" s="17" t="str">
        <f>Lines[[#This Row],[codeNat_fin]]&amp;"_"&amp;Lines[[#This Row],[tension]]</f>
        <v>NEOUL_225kV</v>
      </c>
      <c r="Q314" s="17">
        <f>COUNTIF(Lines[[code2_debut]:[code2_fin]],"="&amp;Lines[[#This Row],[code2_debut]])</f>
        <v>4</v>
      </c>
      <c r="R314" s="17">
        <f>COUNTIF(Lines[[code2_debut]:[code2_fin]],"="&amp;Lines[[#This Row],[code2_fin]])</f>
        <v>4</v>
      </c>
      <c r="S314" s="17">
        <f>INDEX(postes_1[x],MATCH(Lines[[#This Row],[codeNat_debut]],postes_1[CODNAT],0))</f>
        <v>941889.35999999905</v>
      </c>
      <c r="T314" s="17">
        <f>INDEX(postes_1[y],MATCH(Lines[[#This Row],[codeNat_debut]],postes_1[CODNAT],0))</f>
        <v>6233265.7599999998</v>
      </c>
      <c r="U314" s="17">
        <f>INDEX(postes_1[x],MATCH(Lines[[#This Row],[codeNat_fin]],postes_1[CODNAT],0))</f>
        <v>945420.03999999899</v>
      </c>
      <c r="V314" s="17">
        <f>INDEX(postes_1[y],MATCH(Lines[[#This Row],[codeNat_fin]],postes_1[CODNAT],0))</f>
        <v>6246765.1500000004</v>
      </c>
      <c r="W314" s="17">
        <f>SQRT((Lines[[#This Row],[x_debut]]-Lines[[#This Row],[x_fin]])^2+(Lines[[#This Row],[y_debut]]-Lines[[#This Row],[y_fin]])^2)</f>
        <v>13953.466652933086</v>
      </c>
      <c r="X314" s="17">
        <v>16595</v>
      </c>
      <c r="Y314" s="18">
        <v>1001</v>
      </c>
      <c r="Z314" s="18">
        <v>1093</v>
      </c>
      <c r="AA314" s="18">
        <v>1093</v>
      </c>
      <c r="AB314" s="18">
        <v>1165</v>
      </c>
      <c r="AC314" s="18">
        <v>1.0940000000000001</v>
      </c>
      <c r="AD314" s="18">
        <v>6.5739999999999998</v>
      </c>
      <c r="AE314" s="18">
        <v>24.039000000000001</v>
      </c>
      <c r="AF314" s="18">
        <v>153.03800000000001</v>
      </c>
      <c r="AG314" s="21"/>
      <c r="AH314" s="21"/>
    </row>
    <row r="315" spans="1:34">
      <c r="A315" s="16" t="s">
        <v>9467</v>
      </c>
      <c r="B315" s="16" t="s">
        <v>9468</v>
      </c>
      <c r="C315" s="16">
        <f>SEARCH(" _ ",B315)</f>
        <v>27</v>
      </c>
      <c r="D315" s="16" t="str">
        <f>LEFT(B315,14)</f>
        <v>LIT 225kV NO 2</v>
      </c>
      <c r="E315" s="16" t="str">
        <f>RIGHT(LEFT(D315,9),5)</f>
        <v>225kV</v>
      </c>
      <c r="F315" s="16" t="str">
        <f>RIGHT(D315,1)</f>
        <v>2</v>
      </c>
      <c r="G315" s="16" t="str">
        <f>LEFT(RIGHT(B315,LEN(B315)-15),C315-16)</f>
        <v>COUDON (LE)</v>
      </c>
      <c r="H315" s="16" t="str">
        <f>RIGHT(B315,LEN(B315)-C315-2)</f>
        <v>NEOULES</v>
      </c>
      <c r="I315" s="17">
        <f>MATCH(Lines[[#This Row],[début]],postes_1[ADR_SITE],0)</f>
        <v>4108</v>
      </c>
      <c r="J315" s="17">
        <f>MATCH(Lines[[#This Row],[fin]],postes_1[ADR_SITE],0)</f>
        <v>4083</v>
      </c>
      <c r="K315" s="17" t="str">
        <f>INDEX(postes_1[CODNAT],Lines[[#This Row],[rch_debut]])</f>
        <v>COUDO</v>
      </c>
      <c r="L315" s="17" t="str">
        <f>INDEX(postes_1[CODNAT],Lines[[#This Row],[rch_fin]])</f>
        <v>NEOUL</v>
      </c>
      <c r="M315" s="17" t="s">
        <v>729</v>
      </c>
      <c r="N315" s="17" t="s">
        <v>5620</v>
      </c>
      <c r="O315" s="17" t="str">
        <f>Lines[[#This Row],[codeNat_debut]]&amp;"_"&amp;Lines[[#This Row],[tension]]</f>
        <v>COUDO_225kV</v>
      </c>
      <c r="P315" s="17" t="str">
        <f>Lines[[#This Row],[codeNat_fin]]&amp;"_"&amp;Lines[[#This Row],[tension]]</f>
        <v>NEOUL_225kV</v>
      </c>
      <c r="Q315" s="17">
        <f>COUNTIF(Lines[[code2_debut]:[code2_fin]],"="&amp;Lines[[#This Row],[code2_debut]])</f>
        <v>4</v>
      </c>
      <c r="R315" s="17">
        <f>COUNTIF(Lines[[code2_debut]:[code2_fin]],"="&amp;Lines[[#This Row],[code2_fin]])</f>
        <v>4</v>
      </c>
      <c r="S315" s="17">
        <f>INDEX(postes_1[x],MATCH(Lines[[#This Row],[codeNat_debut]],postes_1[CODNAT],0))</f>
        <v>941889.35999999905</v>
      </c>
      <c r="T315" s="17">
        <f>INDEX(postes_1[y],MATCH(Lines[[#This Row],[codeNat_debut]],postes_1[CODNAT],0))</f>
        <v>6233265.7599999998</v>
      </c>
      <c r="U315" s="17">
        <f>INDEX(postes_1[x],MATCH(Lines[[#This Row],[codeNat_fin]],postes_1[CODNAT],0))</f>
        <v>945420.03999999899</v>
      </c>
      <c r="V315" s="17">
        <f>INDEX(postes_1[y],MATCH(Lines[[#This Row],[codeNat_fin]],postes_1[CODNAT],0))</f>
        <v>6246765.1500000004</v>
      </c>
      <c r="W315" s="17">
        <f>SQRT((Lines[[#This Row],[x_debut]]-Lines[[#This Row],[x_fin]])^2+(Lines[[#This Row],[y_debut]]-Lines[[#This Row],[y_fin]])^2)</f>
        <v>13953.466652933086</v>
      </c>
      <c r="X315" s="17">
        <v>16604</v>
      </c>
      <c r="Y315" s="18">
        <v>1001</v>
      </c>
      <c r="Z315" s="18">
        <v>1093</v>
      </c>
      <c r="AA315" s="18">
        <v>1093</v>
      </c>
      <c r="AB315" s="18">
        <v>1165</v>
      </c>
      <c r="AC315" s="18">
        <v>1.0960000000000001</v>
      </c>
      <c r="AD315" s="18">
        <v>6.601</v>
      </c>
      <c r="AE315" s="18">
        <v>23.971</v>
      </c>
      <c r="AF315" s="18">
        <v>152.60499999999999</v>
      </c>
      <c r="AG315" s="21"/>
      <c r="AH315" s="21"/>
    </row>
    <row r="316" spans="1:34">
      <c r="A316" s="16" t="s">
        <v>9613</v>
      </c>
      <c r="B316" s="16" t="s">
        <v>9614</v>
      </c>
      <c r="C316" s="16">
        <f>SEARCH(" _ ",B316)</f>
        <v>29</v>
      </c>
      <c r="D316" s="16" t="str">
        <f>LEFT(B316,14)</f>
        <v>LIT 225kV NO 1</v>
      </c>
      <c r="E316" s="16" t="str">
        <f>RIGHT(LEFT(D316,9),5)</f>
        <v>225kV</v>
      </c>
      <c r="F316" s="16" t="str">
        <f>RIGHT(D316,1)</f>
        <v>1</v>
      </c>
      <c r="G316" s="16" t="str">
        <f>LEFT(RIGHT(B316,LEN(B316)-15),C316-16)</f>
        <v>ENCO-DE-BOTTE</v>
      </c>
      <c r="H316" s="16" t="str">
        <f>RIGHT(B316,LEN(B316)-C316-2)</f>
        <v>PALUN (LA)</v>
      </c>
      <c r="I316" s="17">
        <f>MATCH(Lines[[#This Row],[début]],postes_1[ADR_SITE],0)</f>
        <v>4021</v>
      </c>
      <c r="J316" s="17">
        <f>MATCH(Lines[[#This Row],[fin]],postes_1[ADR_SITE],0)</f>
        <v>3934</v>
      </c>
      <c r="K316" s="17" t="str">
        <f>INDEX(postes_1[CODNAT],Lines[[#This Row],[rch_debut]])</f>
        <v>E.BOT</v>
      </c>
      <c r="L316" s="17" t="str">
        <f>INDEX(postes_1[CODNAT],Lines[[#This Row],[rch_fin]])</f>
        <v>PALUN</v>
      </c>
      <c r="M316" s="17" t="s">
        <v>5411</v>
      </c>
      <c r="N316" s="17" t="s">
        <v>1876</v>
      </c>
      <c r="O316" s="17" t="str">
        <f>Lines[[#This Row],[codeNat_debut]]&amp;"_"&amp;Lines[[#This Row],[tension]]</f>
        <v>E.BOT_225kV</v>
      </c>
      <c r="P316" s="17" t="str">
        <f>Lines[[#This Row],[codeNat_fin]]&amp;"_"&amp;Lines[[#This Row],[tension]]</f>
        <v>PALUN_225kV</v>
      </c>
      <c r="Q316" s="17">
        <f>COUNTIF(Lines[[code2_debut]:[code2_fin]],"="&amp;Lines[[#This Row],[code2_debut]])</f>
        <v>5</v>
      </c>
      <c r="R316" s="17">
        <f>COUNTIF(Lines[[code2_debut]:[code2_fin]],"="&amp;Lines[[#This Row],[code2_fin]])</f>
        <v>5</v>
      </c>
      <c r="S316" s="17">
        <f>INDEX(postes_1[x],MATCH(Lines[[#This Row],[codeNat_debut]],postes_1[CODNAT],0))</f>
        <v>901322.28000000096</v>
      </c>
      <c r="T316" s="17">
        <f>INDEX(postes_1[y],MATCH(Lines[[#This Row],[codeNat_debut]],postes_1[CODNAT],0))</f>
        <v>6250016.3099999996</v>
      </c>
      <c r="U316" s="17">
        <f>INDEX(postes_1[x],MATCH(Lines[[#This Row],[codeNat_fin]],postes_1[CODNAT],0))</f>
        <v>901250.85999999905</v>
      </c>
      <c r="V316" s="17">
        <f>INDEX(postes_1[y],MATCH(Lines[[#This Row],[codeNat_fin]],postes_1[CODNAT],0))</f>
        <v>6266240.1200000001</v>
      </c>
      <c r="W316" s="17">
        <f>SQRT((Lines[[#This Row],[x_debut]]-Lines[[#This Row],[x_fin]])^2+(Lines[[#This Row],[y_debut]]-Lines[[#This Row],[y_fin]])^2)</f>
        <v>16223.967200796395</v>
      </c>
      <c r="X316" s="17">
        <v>17835</v>
      </c>
      <c r="Y316" s="18">
        <v>1001</v>
      </c>
      <c r="Z316" s="18">
        <v>1093</v>
      </c>
      <c r="AA316" s="18">
        <v>1093</v>
      </c>
      <c r="AB316" s="18">
        <v>1165</v>
      </c>
      <c r="AC316" s="18">
        <v>1.1200000000000001</v>
      </c>
      <c r="AD316" s="18">
        <v>7.1130000000000004</v>
      </c>
      <c r="AE316" s="18">
        <v>25.446999999999999</v>
      </c>
      <c r="AF316" s="19" t="s">
        <v>8819</v>
      </c>
      <c r="AG316" s="21"/>
      <c r="AH316" s="21"/>
    </row>
    <row r="317" spans="1:34">
      <c r="A317" s="16" t="s">
        <v>9619</v>
      </c>
      <c r="B317" s="16" t="s">
        <v>9620</v>
      </c>
      <c r="C317" s="16">
        <f>SEARCH(" _ ",B317)</f>
        <v>29</v>
      </c>
      <c r="D317" s="16" t="str">
        <f>LEFT(B317,14)</f>
        <v>LIT 225kV NO 2</v>
      </c>
      <c r="E317" s="16" t="str">
        <f>RIGHT(LEFT(D317,9),5)</f>
        <v>225kV</v>
      </c>
      <c r="F317" s="16" t="str">
        <f>RIGHT(D317,1)</f>
        <v>2</v>
      </c>
      <c r="G317" s="16" t="str">
        <f>LEFT(RIGHT(B317,LEN(B317)-15),C317-16)</f>
        <v>ENCO-DE-BOTTE</v>
      </c>
      <c r="H317" s="16" t="str">
        <f>RIGHT(B317,LEN(B317)-C317-2)</f>
        <v>PALUN (LA)</v>
      </c>
      <c r="I317" s="17">
        <f>MATCH(Lines[[#This Row],[début]],postes_1[ADR_SITE],0)</f>
        <v>4021</v>
      </c>
      <c r="J317" s="17">
        <f>MATCH(Lines[[#This Row],[fin]],postes_1[ADR_SITE],0)</f>
        <v>3934</v>
      </c>
      <c r="K317" s="17" t="str">
        <f>INDEX(postes_1[CODNAT],Lines[[#This Row],[rch_debut]])</f>
        <v>E.BOT</v>
      </c>
      <c r="L317" s="17" t="str">
        <f>INDEX(postes_1[CODNAT],Lines[[#This Row],[rch_fin]])</f>
        <v>PALUN</v>
      </c>
      <c r="M317" s="17" t="s">
        <v>5411</v>
      </c>
      <c r="N317" s="17" t="s">
        <v>1876</v>
      </c>
      <c r="O317" s="17" t="str">
        <f>Lines[[#This Row],[codeNat_debut]]&amp;"_"&amp;Lines[[#This Row],[tension]]</f>
        <v>E.BOT_225kV</v>
      </c>
      <c r="P317" s="17" t="str">
        <f>Lines[[#This Row],[codeNat_fin]]&amp;"_"&amp;Lines[[#This Row],[tension]]</f>
        <v>PALUN_225kV</v>
      </c>
      <c r="Q317" s="17">
        <f>COUNTIF(Lines[[code2_debut]:[code2_fin]],"="&amp;Lines[[#This Row],[code2_debut]])</f>
        <v>5</v>
      </c>
      <c r="R317" s="17">
        <f>COUNTIF(Lines[[code2_debut]:[code2_fin]],"="&amp;Lines[[#This Row],[code2_fin]])</f>
        <v>5</v>
      </c>
      <c r="S317" s="17">
        <f>INDEX(postes_1[x],MATCH(Lines[[#This Row],[codeNat_debut]],postes_1[CODNAT],0))</f>
        <v>901322.28000000096</v>
      </c>
      <c r="T317" s="17">
        <f>INDEX(postes_1[y],MATCH(Lines[[#This Row],[codeNat_debut]],postes_1[CODNAT],0))</f>
        <v>6250016.3099999996</v>
      </c>
      <c r="U317" s="17">
        <f>INDEX(postes_1[x],MATCH(Lines[[#This Row],[codeNat_fin]],postes_1[CODNAT],0))</f>
        <v>901250.85999999905</v>
      </c>
      <c r="V317" s="17">
        <f>INDEX(postes_1[y],MATCH(Lines[[#This Row],[codeNat_fin]],postes_1[CODNAT],0))</f>
        <v>6266240.1200000001</v>
      </c>
      <c r="W317" s="17">
        <f>SQRT((Lines[[#This Row],[x_debut]]-Lines[[#This Row],[x_fin]])^2+(Lines[[#This Row],[y_debut]]-Lines[[#This Row],[y_fin]])^2)</f>
        <v>16223.967200796395</v>
      </c>
      <c r="X317" s="17">
        <v>17816</v>
      </c>
      <c r="Y317" s="18">
        <v>1001</v>
      </c>
      <c r="Z317" s="18">
        <v>1093</v>
      </c>
      <c r="AA317" s="18">
        <v>1093</v>
      </c>
      <c r="AB317" s="18">
        <v>1165</v>
      </c>
      <c r="AC317" s="18">
        <v>1.123</v>
      </c>
      <c r="AD317" s="18">
        <v>7.0579999999999998</v>
      </c>
      <c r="AE317" s="18">
        <v>25.779</v>
      </c>
      <c r="AF317" s="18">
        <v>164.11199999999999</v>
      </c>
      <c r="AG317" s="21"/>
      <c r="AH317" s="21"/>
    </row>
    <row r="318" spans="1:34">
      <c r="A318" s="16" t="s">
        <v>8896</v>
      </c>
      <c r="B318" s="16" t="s">
        <v>8897</v>
      </c>
      <c r="C318" s="16">
        <f>SEARCH(" _ ",B318)</f>
        <v>30</v>
      </c>
      <c r="D318" s="16" t="str">
        <f>LEFT(B318,14)</f>
        <v>LIT 225kV NO 1</v>
      </c>
      <c r="E318" s="16" t="str">
        <f>RIGHT(LEFT(D318,9),5)</f>
        <v>225kV</v>
      </c>
      <c r="F318" s="16" t="str">
        <f>RIGHT(D318,1)</f>
        <v>1</v>
      </c>
      <c r="G318" s="16" t="str">
        <f>LEFT(RIGHT(B318,LEN(B318)-15),C318-16)</f>
        <v>ATTAQUES (LES)</v>
      </c>
      <c r="H318" s="16" t="str">
        <f>RIGHT(B318,LEN(B318)-C318-2)</f>
        <v>ECHINGHEN</v>
      </c>
      <c r="I318" s="17">
        <f>MATCH(Lines[[#This Row],[début]],postes_1[ADR_SITE],0)</f>
        <v>2201</v>
      </c>
      <c r="J318" s="17">
        <f>MATCH(Lines[[#This Row],[fin]],postes_1[ADR_SITE],0)</f>
        <v>1889</v>
      </c>
      <c r="K318" s="17" t="str">
        <f>INDEX(postes_1[CODNAT],Lines[[#This Row],[rch_debut]])</f>
        <v>ATTAQ</v>
      </c>
      <c r="L318" s="17" t="str">
        <f>INDEX(postes_1[CODNAT],Lines[[#This Row],[rch_fin]])</f>
        <v>ECHIN</v>
      </c>
      <c r="M318" s="17" t="s">
        <v>2590</v>
      </c>
      <c r="N318" s="17" t="s">
        <v>2588</v>
      </c>
      <c r="O318" s="17" t="str">
        <f>Lines[[#This Row],[codeNat_debut]]&amp;"_"&amp;Lines[[#This Row],[tension]]</f>
        <v>ATTAQ_225kV</v>
      </c>
      <c r="P318" s="17" t="str">
        <f>Lines[[#This Row],[codeNat_fin]]&amp;"_"&amp;Lines[[#This Row],[tension]]</f>
        <v>ECHIN_225kV</v>
      </c>
      <c r="Q318" s="17">
        <f>COUNTIF(Lines[[code2_debut]:[code2_fin]],"="&amp;Lines[[#This Row],[code2_debut]])</f>
        <v>2</v>
      </c>
      <c r="R318" s="17">
        <f>COUNTIF(Lines[[code2_debut]:[code2_fin]],"="&amp;Lines[[#This Row],[code2_fin]])</f>
        <v>3</v>
      </c>
      <c r="S318" s="17">
        <f>INDEX(postes_1[x],MATCH(Lines[[#This Row],[codeNat_debut]],postes_1[CODNAT],0))</f>
        <v>623487.39999999898</v>
      </c>
      <c r="T318" s="17">
        <f>INDEX(postes_1[y],MATCH(Lines[[#This Row],[codeNat_debut]],postes_1[CODNAT],0))</f>
        <v>7092220.79</v>
      </c>
      <c r="U318" s="17">
        <f>INDEX(postes_1[x],MATCH(Lines[[#This Row],[codeNat_fin]],postes_1[CODNAT],0))</f>
        <v>603747.18999999797</v>
      </c>
      <c r="V318" s="17">
        <f>INDEX(postes_1[y],MATCH(Lines[[#This Row],[codeNat_fin]],postes_1[CODNAT],0))</f>
        <v>7067531.0199999996</v>
      </c>
      <c r="W318" s="17">
        <f>SQRT((Lines[[#This Row],[x_debut]]-Lines[[#This Row],[x_fin]])^2+(Lines[[#This Row],[y_debut]]-Lines[[#This Row],[y_fin]])^2)</f>
        <v>31611.084029135476</v>
      </c>
      <c r="X318" s="17">
        <v>36192</v>
      </c>
      <c r="Y318" s="18">
        <v>1002</v>
      </c>
      <c r="Z318" s="18">
        <v>1078</v>
      </c>
      <c r="AA318" s="18">
        <v>1078</v>
      </c>
      <c r="AB318" s="18">
        <v>1130</v>
      </c>
      <c r="AC318" s="18">
        <v>2.375</v>
      </c>
      <c r="AD318" s="18">
        <v>14.294</v>
      </c>
      <c r="AE318" s="18">
        <v>51.174999999999997</v>
      </c>
      <c r="AF318" s="18">
        <v>325.79000000000002</v>
      </c>
      <c r="AG318" s="21"/>
      <c r="AH318" s="21"/>
    </row>
    <row r="319" spans="1:34">
      <c r="A319" s="16" t="s">
        <v>9882</v>
      </c>
      <c r="B319" s="16" t="s">
        <v>9883</v>
      </c>
      <c r="C319" s="16">
        <f>SEARCH(" _ ",B319)</f>
        <v>23</v>
      </c>
      <c r="D319" s="16" t="str">
        <f>LEFT(B319,14)</f>
        <v>LIT 225kV NO 1</v>
      </c>
      <c r="E319" s="16" t="str">
        <f>RIGHT(LEFT(D319,9),5)</f>
        <v>225kV</v>
      </c>
      <c r="F319" s="16" t="str">
        <f>RIGHT(D319,1)</f>
        <v>1</v>
      </c>
      <c r="G319" s="16" t="str">
        <f>LEFT(RIGHT(B319,LEN(B319)-15),C319-16)</f>
        <v>ISSOIRE</v>
      </c>
      <c r="H319" s="16" t="str">
        <f>RIGHT(B319,LEN(B319)-C319-2)</f>
        <v>LIGNAT</v>
      </c>
      <c r="I319" s="17">
        <f>MATCH(Lines[[#This Row],[début]],postes_1[ADR_SITE],0)</f>
        <v>1553</v>
      </c>
      <c r="J319" s="17">
        <f>MATCH(Lines[[#This Row],[fin]],postes_1[ADR_SITE],0)</f>
        <v>1427</v>
      </c>
      <c r="K319" s="17" t="str">
        <f>INDEX(postes_1[CODNAT],Lines[[#This Row],[rch_debut]])</f>
        <v>ISSOI</v>
      </c>
      <c r="L319" s="17" t="str">
        <f>INDEX(postes_1[CODNAT],Lines[[#This Row],[rch_fin]])</f>
        <v>LIGNA</v>
      </c>
      <c r="M319" s="17" t="s">
        <v>2322</v>
      </c>
      <c r="N319" s="17" t="s">
        <v>5802</v>
      </c>
      <c r="O319" s="17" t="str">
        <f>Lines[[#This Row],[codeNat_debut]]&amp;"_"&amp;Lines[[#This Row],[tension]]</f>
        <v>ISSOI_225kV</v>
      </c>
      <c r="P319" s="17" t="str">
        <f>Lines[[#This Row],[codeNat_fin]]&amp;"_"&amp;Lines[[#This Row],[tension]]</f>
        <v>LIGNA_225kV</v>
      </c>
      <c r="Q319" s="17">
        <f>COUNTIF(Lines[[code2_debut]:[code2_fin]],"="&amp;Lines[[#This Row],[code2_debut]])</f>
        <v>3</v>
      </c>
      <c r="R319" s="17">
        <f>COUNTIF(Lines[[code2_debut]:[code2_fin]],"="&amp;Lines[[#This Row],[code2_fin]])</f>
        <v>2</v>
      </c>
      <c r="S319" s="17">
        <f>INDEX(postes_1[x],MATCH(Lines[[#This Row],[codeNat_debut]],postes_1[CODNAT],0))</f>
        <v>719889.96000000101</v>
      </c>
      <c r="T319" s="17">
        <f>INDEX(postes_1[y],MATCH(Lines[[#This Row],[codeNat_debut]],postes_1[CODNAT],0))</f>
        <v>6494868.0599999996</v>
      </c>
      <c r="U319" s="17">
        <f>INDEX(postes_1[x],MATCH(Lines[[#This Row],[codeNat_fin]],postes_1[CODNAT],0))</f>
        <v>720632.39999999898</v>
      </c>
      <c r="V319" s="17">
        <f>INDEX(postes_1[y],MATCH(Lines[[#This Row],[codeNat_fin]],postes_1[CODNAT],0))</f>
        <v>6513415.9400000004</v>
      </c>
      <c r="W319" s="17">
        <f>SQRT((Lines[[#This Row],[x_debut]]-Lines[[#This Row],[x_fin]])^2+(Lines[[#This Row],[y_debut]]-Lines[[#This Row],[y_fin]])^2)</f>
        <v>18562.733356055822</v>
      </c>
      <c r="X319" s="17">
        <v>20903</v>
      </c>
      <c r="Y319" s="18">
        <v>1002</v>
      </c>
      <c r="Z319" s="18">
        <v>1113</v>
      </c>
      <c r="AA319" s="18">
        <v>1113</v>
      </c>
      <c r="AB319" s="18">
        <v>1205</v>
      </c>
      <c r="AC319" s="18">
        <v>1.28</v>
      </c>
      <c r="AD319" s="18">
        <v>8.4700000000000006</v>
      </c>
      <c r="AE319" s="18">
        <v>30</v>
      </c>
      <c r="AF319" s="19" t="s">
        <v>8819</v>
      </c>
      <c r="AG319" s="21"/>
      <c r="AH319" s="21"/>
    </row>
    <row r="320" spans="1:34">
      <c r="A320" s="16" t="s">
        <v>9093</v>
      </c>
      <c r="B320" s="16" t="s">
        <v>9094</v>
      </c>
      <c r="C320" s="16">
        <f>SEARCH(" _ ",B320)</f>
        <v>23</v>
      </c>
      <c r="D320" s="16" t="str">
        <f>LEFT(B320,14)</f>
        <v>LIT 225kV NO 1</v>
      </c>
      <c r="E320" s="16" t="str">
        <f>RIGHT(LEFT(D320,9),5)</f>
        <v>225kV</v>
      </c>
      <c r="F320" s="16" t="str">
        <f>RIGHT(D320,1)</f>
        <v>1</v>
      </c>
      <c r="G320" s="16" t="str">
        <f>LEFT(RIGHT(B320,LEN(B320)-15),C320-16)</f>
        <v>BONNEAU</v>
      </c>
      <c r="H320" s="16" t="str">
        <f>RIGHT(B320,LEN(B320)-C320-2)</f>
        <v>ORANGERIE (L)</v>
      </c>
      <c r="I320" s="17">
        <f>MATCH(Lines[[#This Row],[début]],postes_1[ADR_SITE],0)</f>
        <v>791</v>
      </c>
      <c r="J320" s="17">
        <f>MATCH(Lines[[#This Row],[fin]],postes_1[ADR_SITE],0)</f>
        <v>613</v>
      </c>
      <c r="K320" s="17" t="str">
        <f>INDEX(postes_1[CODNAT],Lines[[#This Row],[rch_debut]])</f>
        <v>BONN6</v>
      </c>
      <c r="L320" s="17" t="str">
        <f>INDEX(postes_1[CODNAT],Lines[[#This Row],[rch_fin]])</f>
        <v>ORANG</v>
      </c>
      <c r="M320" s="17" t="s">
        <v>2767</v>
      </c>
      <c r="N320" s="17" t="s">
        <v>4754</v>
      </c>
      <c r="O320" s="17" t="str">
        <f>Lines[[#This Row],[codeNat_debut]]&amp;"_"&amp;Lines[[#This Row],[tension]]</f>
        <v>BONN6_225kV</v>
      </c>
      <c r="P320" s="17" t="str">
        <f>Lines[[#This Row],[codeNat_fin]]&amp;"_"&amp;Lines[[#This Row],[tension]]</f>
        <v>ORANG_225kV</v>
      </c>
      <c r="Q320" s="17">
        <f>COUNTIF(Lines[[code2_debut]:[code2_fin]],"="&amp;Lines[[#This Row],[code2_debut]])</f>
        <v>4</v>
      </c>
      <c r="R320" s="17">
        <f>COUNTIF(Lines[[code2_debut]:[code2_fin]],"="&amp;Lines[[#This Row],[code2_fin]])</f>
        <v>3</v>
      </c>
      <c r="S320" s="17">
        <f>INDEX(postes_1[x],MATCH(Lines[[#This Row],[codeNat_debut]],postes_1[CODNAT],0))</f>
        <v>500528.82999999798</v>
      </c>
      <c r="T320" s="17">
        <f>INDEX(postes_1[y],MATCH(Lines[[#This Row],[codeNat_debut]],postes_1[CODNAT],0))</f>
        <v>6614329.0099999998</v>
      </c>
      <c r="U320" s="17">
        <f>INDEX(postes_1[x],MATCH(Lines[[#This Row],[codeNat_fin]],postes_1[CODNAT],0))</f>
        <v>515224.61999999703</v>
      </c>
      <c r="V320" s="17">
        <f>INDEX(postes_1[y],MATCH(Lines[[#This Row],[codeNat_fin]],postes_1[CODNAT],0))</f>
        <v>6641124.1500000004</v>
      </c>
      <c r="W320" s="17">
        <f>SQRT((Lines[[#This Row],[x_debut]]-Lines[[#This Row],[x_fin]])^2+(Lines[[#This Row],[y_debut]]-Lines[[#This Row],[y_fin]])^2)</f>
        <v>30560.526359074771</v>
      </c>
      <c r="X320" s="17">
        <v>35413</v>
      </c>
      <c r="Y320" s="18">
        <v>1012</v>
      </c>
      <c r="Z320" s="18">
        <v>1150</v>
      </c>
      <c r="AA320" s="18">
        <v>1150</v>
      </c>
      <c r="AB320" s="18">
        <v>1247</v>
      </c>
      <c r="AC320" s="18">
        <v>2.1240000000000001</v>
      </c>
      <c r="AD320" s="18">
        <v>14.106999999999999</v>
      </c>
      <c r="AE320" s="18">
        <v>51.218000000000004</v>
      </c>
      <c r="AF320" s="18">
        <v>326.06200000000001</v>
      </c>
      <c r="AG320" s="21"/>
      <c r="AH320" s="21"/>
    </row>
    <row r="321" spans="1:34">
      <c r="A321" s="16" t="s">
        <v>9820</v>
      </c>
      <c r="B321" s="16" t="s">
        <v>10414</v>
      </c>
      <c r="C321" s="16">
        <f>SEARCH(" _ ",B321)</f>
        <v>23</v>
      </c>
      <c r="D321" s="16" t="str">
        <f>LEFT(B321,14)</f>
        <v>LIT 225kV N0 2</v>
      </c>
      <c r="E321" s="16" t="str">
        <f>RIGHT(LEFT(D321,9),5)</f>
        <v>225kV</v>
      </c>
      <c r="F321" s="16" t="str">
        <f>RIGHT(D321,1)</f>
        <v>2</v>
      </c>
      <c r="G321" s="16" t="str">
        <f>LEFT(RIGHT(B321,LEN(B321)-15),C321-16)</f>
        <v>GRANZAY</v>
      </c>
      <c r="H321" s="16" t="str">
        <f>RIGHT(B321,LEN(B321)-C321-2)</f>
        <v>ST-FLORENT</v>
      </c>
      <c r="I321" s="17">
        <f>MATCH(Lines[[#This Row],[début]],postes_1[ADR_SITE],0)</f>
        <v>1341</v>
      </c>
      <c r="J321" s="17">
        <f>MATCH(Lines[[#This Row],[fin]],postes_1[ADR_SITE],0)</f>
        <v>1262</v>
      </c>
      <c r="K321" s="17" t="str">
        <f>INDEX(postes_1[CODNAT],Lines[[#This Row],[rch_debut]])</f>
        <v>GRANZ</v>
      </c>
      <c r="L321" s="17" t="str">
        <f>INDEX(postes_1[CODNAT],Lines[[#This Row],[rch_fin]])</f>
        <v>SSFLO</v>
      </c>
      <c r="M321" s="17" t="s">
        <v>7577</v>
      </c>
      <c r="N321" s="17" t="s">
        <v>2090</v>
      </c>
      <c r="O321" s="17" t="str">
        <f>Lines[[#This Row],[codeNat_debut]]&amp;"_"&amp;Lines[[#This Row],[tension]]</f>
        <v>GRANZ_225kV</v>
      </c>
      <c r="P321" s="17" t="str">
        <f>Lines[[#This Row],[codeNat_fin]]&amp;"_"&amp;Lines[[#This Row],[tension]]</f>
        <v>SSFLO_225kV</v>
      </c>
      <c r="Q321" s="17">
        <f>COUNTIF(Lines[[code2_debut]:[code2_fin]],"="&amp;Lines[[#This Row],[code2_debut]])</f>
        <v>5</v>
      </c>
      <c r="R321" s="17">
        <f>COUNTIF(Lines[[code2_debut]:[code2_fin]],"="&amp;Lines[[#This Row],[code2_fin]])</f>
        <v>2</v>
      </c>
      <c r="S321" s="17">
        <f>INDEX(postes_1[x],MATCH(Lines[[#This Row],[codeNat_debut]],postes_1[CODNAT],0))</f>
        <v>428953.96999999898</v>
      </c>
      <c r="T321" s="17">
        <f>INDEX(postes_1[y],MATCH(Lines[[#This Row],[codeNat_debut]],postes_1[CODNAT],0))</f>
        <v>6574802.5800000001</v>
      </c>
      <c r="U321" s="17">
        <f>INDEX(postes_1[x],MATCH(Lines[[#This Row],[codeNat_fin]],postes_1[CODNAT],0))</f>
        <v>432684.68999999802</v>
      </c>
      <c r="V321" s="17">
        <f>INDEX(postes_1[y],MATCH(Lines[[#This Row],[codeNat_fin]],postes_1[CODNAT],0))</f>
        <v>6584399.1900000004</v>
      </c>
      <c r="W321" s="17">
        <f>SQRT((Lines[[#This Row],[x_debut]]-Lines[[#This Row],[x_fin]])^2+(Lines[[#This Row],[y_debut]]-Lines[[#This Row],[y_fin]])^2)</f>
        <v>10296.270937115985</v>
      </c>
      <c r="X321" s="17">
        <v>10767</v>
      </c>
      <c r="Y321" s="18">
        <v>1012</v>
      </c>
      <c r="Z321" s="18">
        <v>1150</v>
      </c>
      <c r="AA321" s="18">
        <v>1150</v>
      </c>
      <c r="AB321" s="18">
        <v>1247</v>
      </c>
      <c r="AC321" s="18">
        <v>0.64500000000000002</v>
      </c>
      <c r="AD321" s="18">
        <v>4.2960000000000003</v>
      </c>
      <c r="AE321" s="18">
        <v>15.531000000000001</v>
      </c>
      <c r="AF321" s="18">
        <v>98.870999999999995</v>
      </c>
      <c r="AG321" s="21"/>
      <c r="AH321" s="21"/>
    </row>
    <row r="322" spans="1:34">
      <c r="A322" s="16" t="s">
        <v>9491</v>
      </c>
      <c r="B322" s="16" t="s">
        <v>9492</v>
      </c>
      <c r="C322" s="16">
        <f>SEARCH(" _ ",B322)</f>
        <v>27</v>
      </c>
      <c r="D322" s="16" t="str">
        <f>LEFT(B322,14)</f>
        <v>LIT 225kV N0 2</v>
      </c>
      <c r="E322" s="16" t="str">
        <f>RIGHT(LEFT(D322,9),5)</f>
        <v>225kV</v>
      </c>
      <c r="F322" s="16" t="str">
        <f>RIGHT(D322,1)</f>
        <v>2</v>
      </c>
      <c r="G322" s="16" t="str">
        <f>LEFT(RIGHT(B322,LEN(B322)-15),C322-16)</f>
        <v>CHAMPAGNIER</v>
      </c>
      <c r="H322" s="16" t="str">
        <f>RIGHT(B322,LEN(B322)-C322-2)</f>
        <v>EYBENS</v>
      </c>
      <c r="I322" s="17">
        <f>MATCH(Lines[[#This Row],[début]],postes_1[ADR_SITE],0)</f>
        <v>3085</v>
      </c>
      <c r="J322" s="17">
        <f>MATCH(Lines[[#This Row],[fin]],postes_1[ADR_SITE],0)</f>
        <v>3060</v>
      </c>
      <c r="K322" s="17" t="str">
        <f>INDEX(postes_1[CODNAT],Lines[[#This Row],[rch_debut]])</f>
        <v>CPNIE</v>
      </c>
      <c r="L322" s="17" t="str">
        <f>INDEX(postes_1[CODNAT],Lines[[#This Row],[rch_fin]])</f>
        <v>EYBEN</v>
      </c>
      <c r="M322" s="17" t="s">
        <v>2679</v>
      </c>
      <c r="N322" s="17" t="s">
        <v>6785</v>
      </c>
      <c r="O322" s="17" t="str">
        <f>Lines[[#This Row],[codeNat_debut]]&amp;"_"&amp;Lines[[#This Row],[tension]]</f>
        <v>CPNIE_225kV</v>
      </c>
      <c r="P322" s="17" t="str">
        <f>Lines[[#This Row],[codeNat_fin]]&amp;"_"&amp;Lines[[#This Row],[tension]]</f>
        <v>EYBEN_225kV</v>
      </c>
      <c r="Q322" s="17">
        <f>COUNTIF(Lines[[code2_debut]:[code2_fin]],"="&amp;Lines[[#This Row],[code2_debut]])</f>
        <v>7</v>
      </c>
      <c r="R322" s="17">
        <f>COUNTIF(Lines[[code2_debut]:[code2_fin]],"="&amp;Lines[[#This Row],[code2_fin]])</f>
        <v>2</v>
      </c>
      <c r="S322" s="17">
        <f>INDEX(postes_1[x],MATCH(Lines[[#This Row],[codeNat_debut]],postes_1[CODNAT],0))</f>
        <v>913054.18999999797</v>
      </c>
      <c r="T322" s="17">
        <f>INDEX(postes_1[y],MATCH(Lines[[#This Row],[codeNat_debut]],postes_1[CODNAT],0))</f>
        <v>6448886.5099999998</v>
      </c>
      <c r="U322" s="17">
        <f>INDEX(postes_1[x],MATCH(Lines[[#This Row],[codeNat_fin]],postes_1[CODNAT],0))</f>
        <v>916341.68999999797</v>
      </c>
      <c r="V322" s="17">
        <f>INDEX(postes_1[y],MATCH(Lines[[#This Row],[codeNat_fin]],postes_1[CODNAT],0))</f>
        <v>6454309.7699999996</v>
      </c>
      <c r="W322" s="17">
        <f>SQRT((Lines[[#This Row],[x_debut]]-Lines[[#This Row],[x_fin]])^2+(Lines[[#This Row],[y_debut]]-Lines[[#This Row],[y_fin]])^2)</f>
        <v>6341.8771099413125</v>
      </c>
      <c r="X322" s="17">
        <v>8569</v>
      </c>
      <c r="Y322" s="18">
        <v>1014</v>
      </c>
      <c r="Z322" s="18">
        <v>1014</v>
      </c>
      <c r="AA322" s="18">
        <v>1178</v>
      </c>
      <c r="AB322" s="18">
        <v>1191</v>
      </c>
      <c r="AC322" s="18">
        <v>0.51700000000000002</v>
      </c>
      <c r="AD322" s="18">
        <v>3.3679999999999999</v>
      </c>
      <c r="AE322" s="18">
        <v>12.226000000000001</v>
      </c>
      <c r="AF322" s="18">
        <v>77.832999999999998</v>
      </c>
      <c r="AG322" s="21"/>
      <c r="AH322" s="21"/>
    </row>
    <row r="323" spans="1:34">
      <c r="A323" s="16" t="s">
        <v>9215</v>
      </c>
      <c r="B323" s="16" t="s">
        <v>9216</v>
      </c>
      <c r="C323" s="16">
        <f>SEARCH(" _ ",B323)</f>
        <v>23</v>
      </c>
      <c r="D323" s="16" t="str">
        <f>LEFT(B323,14)</f>
        <v>LIT 225kV NO 2</v>
      </c>
      <c r="E323" s="16" t="str">
        <f>RIGHT(LEFT(D323,9),5)</f>
        <v>225kV</v>
      </c>
      <c r="F323" s="16" t="str">
        <f>RIGHT(D323,1)</f>
        <v>2</v>
      </c>
      <c r="G323" s="16" t="str">
        <f>LEFT(RIGHT(B323,LEN(B323)-15),C323-16)</f>
        <v>CAZARIL</v>
      </c>
      <c r="H323" s="16" t="str">
        <f>RIGHT(B323,LEN(B323)-C323-2)</f>
        <v>LANNEMEZAN</v>
      </c>
      <c r="I323" s="17">
        <f>MATCH(Lines[[#This Row],[début]],postes_1[ADR_SITE],0)</f>
        <v>3732</v>
      </c>
      <c r="J323" s="17">
        <f>MATCH(Lines[[#This Row],[fin]],postes_1[ADR_SITE],0)</f>
        <v>3774</v>
      </c>
      <c r="K323" s="17" t="str">
        <f>INDEX(postes_1[CODNAT],Lines[[#This Row],[rch_debut]])</f>
        <v>CAZAR</v>
      </c>
      <c r="L323" s="17" t="str">
        <f>INDEX(postes_1[CODNAT],Lines[[#This Row],[rch_fin]])</f>
        <v>LANN7</v>
      </c>
      <c r="M323" s="17" t="s">
        <v>7893</v>
      </c>
      <c r="N323" s="17" t="s">
        <v>2301</v>
      </c>
      <c r="O323" s="17" t="str">
        <f>Lines[[#This Row],[codeNat_debut]]&amp;"_"&amp;Lines[[#This Row],[tension]]</f>
        <v>CAZAR_225kV</v>
      </c>
      <c r="P323" s="17" t="str">
        <f>Lines[[#This Row],[codeNat_fin]]&amp;"_"&amp;Lines[[#This Row],[tension]]</f>
        <v>LANNE_225kV</v>
      </c>
      <c r="Q323" s="17">
        <f>COUNTIF(Lines[[code2_debut]:[code2_fin]],"="&amp;Lines[[#This Row],[code2_debut]])</f>
        <v>4</v>
      </c>
      <c r="R323" s="17">
        <f>COUNTIF(Lines[[code2_debut]:[code2_fin]],"="&amp;Lines[[#This Row],[code2_fin]])</f>
        <v>5</v>
      </c>
      <c r="S323" s="17">
        <f>INDEX(postes_1[x],MATCH(Lines[[#This Row],[codeNat_debut]],postes_1[CODNAT],0))</f>
        <v>497745.00999999797</v>
      </c>
      <c r="T323" s="17">
        <f>INDEX(postes_1[y],MATCH(Lines[[#This Row],[codeNat_debut]],postes_1[CODNAT],0))</f>
        <v>6233458.0700000003</v>
      </c>
      <c r="U323" s="17">
        <f>INDEX(postes_1[x],MATCH(Lines[[#This Row],[codeNat_fin]],postes_1[CODNAT],0))</f>
        <v>487277.93999999802</v>
      </c>
      <c r="V323" s="17">
        <f>INDEX(postes_1[y],MATCH(Lines[[#This Row],[codeNat_fin]],postes_1[CODNAT],0))</f>
        <v>6227113.7699999996</v>
      </c>
      <c r="W323" s="17">
        <f>SQRT((Lines[[#This Row],[x_debut]]-Lines[[#This Row],[x_fin]])^2+(Lines[[#This Row],[y_debut]]-Lines[[#This Row],[y_fin]])^2)</f>
        <v>12239.677155665029</v>
      </c>
      <c r="X323" s="17">
        <v>11751</v>
      </c>
      <c r="Y323" s="18">
        <v>1018</v>
      </c>
      <c r="Z323" s="18">
        <v>1117</v>
      </c>
      <c r="AA323" s="18">
        <v>1117</v>
      </c>
      <c r="AB323" s="18">
        <v>1213</v>
      </c>
      <c r="AC323" s="18">
        <v>0.77600000000000002</v>
      </c>
      <c r="AD323" s="18">
        <v>4.67</v>
      </c>
      <c r="AE323" s="18">
        <v>16.997</v>
      </c>
      <c r="AF323" s="18">
        <v>108.209</v>
      </c>
      <c r="AG323" s="21"/>
      <c r="AH323" s="21"/>
    </row>
    <row r="324" spans="1:34">
      <c r="A324" s="16" t="s">
        <v>9217</v>
      </c>
      <c r="B324" s="16" t="s">
        <v>9218</v>
      </c>
      <c r="C324" s="16">
        <f>SEARCH(" _ ",B324)</f>
        <v>23</v>
      </c>
      <c r="D324" s="16" t="str">
        <f>LEFT(B324,14)</f>
        <v>LIT 225kV NO 3</v>
      </c>
      <c r="E324" s="16" t="str">
        <f>RIGHT(LEFT(D324,9),5)</f>
        <v>225kV</v>
      </c>
      <c r="F324" s="16" t="str">
        <f>RIGHT(D324,1)</f>
        <v>3</v>
      </c>
      <c r="G324" s="16" t="str">
        <f>LEFT(RIGHT(B324,LEN(B324)-15),C324-16)</f>
        <v>CAZARIL</v>
      </c>
      <c r="H324" s="16" t="str">
        <f>RIGHT(B324,LEN(B324)-C324-2)</f>
        <v>LANNEMEZAN</v>
      </c>
      <c r="I324" s="17">
        <f>MATCH(Lines[[#This Row],[début]],postes_1[ADR_SITE],0)</f>
        <v>3732</v>
      </c>
      <c r="J324" s="17">
        <f>MATCH(Lines[[#This Row],[fin]],postes_1[ADR_SITE],0)</f>
        <v>3774</v>
      </c>
      <c r="K324" s="17" t="str">
        <f>INDEX(postes_1[CODNAT],Lines[[#This Row],[rch_debut]])</f>
        <v>CAZAR</v>
      </c>
      <c r="L324" s="17" t="str">
        <f>INDEX(postes_1[CODNAT],Lines[[#This Row],[rch_fin]])</f>
        <v>LANN7</v>
      </c>
      <c r="M324" s="17" t="s">
        <v>7893</v>
      </c>
      <c r="N324" s="17" t="s">
        <v>2301</v>
      </c>
      <c r="O324" s="17" t="str">
        <f>Lines[[#This Row],[codeNat_debut]]&amp;"_"&amp;Lines[[#This Row],[tension]]</f>
        <v>CAZAR_225kV</v>
      </c>
      <c r="P324" s="17" t="str">
        <f>Lines[[#This Row],[codeNat_fin]]&amp;"_"&amp;Lines[[#This Row],[tension]]</f>
        <v>LANNE_225kV</v>
      </c>
      <c r="Q324" s="17">
        <f>COUNTIF(Lines[[code2_debut]:[code2_fin]],"="&amp;Lines[[#This Row],[code2_debut]])</f>
        <v>4</v>
      </c>
      <c r="R324" s="17">
        <f>COUNTIF(Lines[[code2_debut]:[code2_fin]],"="&amp;Lines[[#This Row],[code2_fin]])</f>
        <v>5</v>
      </c>
      <c r="S324" s="17">
        <f>INDEX(postes_1[x],MATCH(Lines[[#This Row],[codeNat_debut]],postes_1[CODNAT],0))</f>
        <v>497745.00999999797</v>
      </c>
      <c r="T324" s="17">
        <f>INDEX(postes_1[y],MATCH(Lines[[#This Row],[codeNat_debut]],postes_1[CODNAT],0))</f>
        <v>6233458.0700000003</v>
      </c>
      <c r="U324" s="17">
        <f>INDEX(postes_1[x],MATCH(Lines[[#This Row],[codeNat_fin]],postes_1[CODNAT],0))</f>
        <v>487277.93999999802</v>
      </c>
      <c r="V324" s="17">
        <f>INDEX(postes_1[y],MATCH(Lines[[#This Row],[codeNat_fin]],postes_1[CODNAT],0))</f>
        <v>6227113.7699999996</v>
      </c>
      <c r="W324" s="17">
        <f>SQRT((Lines[[#This Row],[x_debut]]-Lines[[#This Row],[x_fin]])^2+(Lines[[#This Row],[y_debut]]-Lines[[#This Row],[y_fin]])^2)</f>
        <v>12239.677155665029</v>
      </c>
      <c r="X324" s="17">
        <v>11752</v>
      </c>
      <c r="Y324" s="18">
        <v>1018</v>
      </c>
      <c r="Z324" s="18">
        <v>1117</v>
      </c>
      <c r="AA324" s="18">
        <v>1117</v>
      </c>
      <c r="AB324" s="18">
        <v>1213</v>
      </c>
      <c r="AC324" s="18">
        <v>0.78600000000000003</v>
      </c>
      <c r="AD324" s="18">
        <v>4.7320000000000002</v>
      </c>
      <c r="AE324" s="18">
        <v>17.213999999999999</v>
      </c>
      <c r="AF324" s="18">
        <v>109.587</v>
      </c>
      <c r="AG324" s="21"/>
      <c r="AH324" s="21"/>
    </row>
    <row r="325" spans="1:34">
      <c r="A325" s="16" t="s">
        <v>10198</v>
      </c>
      <c r="B325" s="16" t="s">
        <v>10440</v>
      </c>
      <c r="C325" s="16">
        <f>SEARCH(" _ ",B325)</f>
        <v>25</v>
      </c>
      <c r="D325" s="16" t="str">
        <f>LEFT(B325,14)</f>
        <v>LIT 225kV NO 1</v>
      </c>
      <c r="E325" s="16" t="str">
        <f>RIGHT(LEFT(D325,9),5)</f>
        <v>225kV</v>
      </c>
      <c r="F325" s="16" t="str">
        <f>RIGHT(D325,1)</f>
        <v>1</v>
      </c>
      <c r="G325" s="16" t="str">
        <f>LEFT(RIGHT(B325,LEN(B325)-15),C325-16)</f>
        <v>PELISSIER</v>
      </c>
      <c r="H325" s="16" t="str">
        <f>RIGHT(B325,LEN(B325)-C325-2)</f>
        <v>ST-VICTOR</v>
      </c>
      <c r="I325" s="17">
        <f>MATCH(Lines[[#This Row],[début]],postes_1[ADR_SITE],0)</f>
        <v>3163</v>
      </c>
      <c r="J325" s="17">
        <f>MATCH(Lines[[#This Row],[fin]],postes_1[ADR_SITE],0)</f>
        <v>3112</v>
      </c>
      <c r="K325" s="17" t="str">
        <f>INDEX(postes_1[CODNAT],Lines[[#This Row],[rch_debut]])</f>
        <v>PELIS</v>
      </c>
      <c r="L325" s="17" t="str">
        <f>INDEX(postes_1[CODNAT],Lines[[#This Row],[rch_fin]])</f>
        <v>SSVIC</v>
      </c>
      <c r="M325" s="17" t="s">
        <v>1791</v>
      </c>
      <c r="N325" s="17" t="s">
        <v>2043</v>
      </c>
      <c r="O325" s="17" t="str">
        <f>Lines[[#This Row],[codeNat_debut]]&amp;"_"&amp;Lines[[#This Row],[tension]]</f>
        <v>PELIS_225kV</v>
      </c>
      <c r="P325" s="17" t="str">
        <f>Lines[[#This Row],[codeNat_fin]]&amp;"_"&amp;Lines[[#This Row],[tension]]</f>
        <v>SSVIC_225kV</v>
      </c>
      <c r="Q325" s="17">
        <f>COUNTIF(Lines[[code2_debut]:[code2_fin]],"="&amp;Lines[[#This Row],[code2_debut]])</f>
        <v>2</v>
      </c>
      <c r="R325" s="17">
        <f>COUNTIF(Lines[[code2_debut]:[code2_fin]],"="&amp;Lines[[#This Row],[code2_fin]])</f>
        <v>4</v>
      </c>
      <c r="S325" s="17">
        <f>INDEX(postes_1[x],MATCH(Lines[[#This Row],[codeNat_debut]],postes_1[CODNAT],0))</f>
        <v>630827.95000000298</v>
      </c>
      <c r="T325" s="17">
        <f>INDEX(postes_1[y],MATCH(Lines[[#This Row],[codeNat_debut]],postes_1[CODNAT],0))</f>
        <v>6317700.7400000002</v>
      </c>
      <c r="U325" s="17">
        <f>INDEX(postes_1[x],MATCH(Lines[[#This Row],[codeNat_fin]],postes_1[CODNAT],0))</f>
        <v>684319.22999999695</v>
      </c>
      <c r="V325" s="17">
        <f>INDEX(postes_1[y],MATCH(Lines[[#This Row],[codeNat_fin]],postes_1[CODNAT],0))</f>
        <v>6328045.4199999999</v>
      </c>
      <c r="W325" s="17">
        <f>SQRT((Lines[[#This Row],[x_debut]]-Lines[[#This Row],[x_fin]])^2+(Lines[[#This Row],[y_debut]]-Lines[[#This Row],[y_fin]])^2)</f>
        <v>54482.37733744875</v>
      </c>
      <c r="X325" s="17">
        <v>55118</v>
      </c>
      <c r="Y325" s="18">
        <v>1018</v>
      </c>
      <c r="Z325" s="18">
        <v>1117</v>
      </c>
      <c r="AA325" s="18">
        <v>1117</v>
      </c>
      <c r="AB325" s="18">
        <v>1213</v>
      </c>
      <c r="AC325" s="18">
        <v>3.91</v>
      </c>
      <c r="AD325" s="18">
        <v>22.5</v>
      </c>
      <c r="AE325" s="18">
        <v>81</v>
      </c>
      <c r="AF325" s="19" t="s">
        <v>8819</v>
      </c>
      <c r="AG325" s="21"/>
      <c r="AH325" s="21"/>
    </row>
    <row r="326" spans="1:34">
      <c r="A326" s="16" t="s">
        <v>9325</v>
      </c>
      <c r="B326" s="16" t="s">
        <v>9326</v>
      </c>
      <c r="C326" s="16">
        <f>SEARCH(" _ ",B326)</f>
        <v>28</v>
      </c>
      <c r="D326" s="16" t="str">
        <f>LEFT(B326,14)</f>
        <v>LIT 400kV N0 1</v>
      </c>
      <c r="E326" s="16" t="str">
        <f>RIGHT(LEFT(D326,9),5)</f>
        <v>400kV</v>
      </c>
      <c r="F326" s="16" t="str">
        <f>RIGHT(D326,1)</f>
        <v>1</v>
      </c>
      <c r="G326" s="16" t="str">
        <f>LEFT(RIGHT(B326,LEN(B326)-15),C326-16)</f>
        <v>CHESNOY (LE)</v>
      </c>
      <c r="H326" s="16" t="str">
        <f>RIGHT(B326,LEN(B326)-C326-2)</f>
        <v>CIROLLIERS</v>
      </c>
      <c r="I326" s="17">
        <f>MATCH(Lines[[#This Row],[début]],postes_1[ADR_SITE],0)</f>
        <v>215</v>
      </c>
      <c r="J326" s="17">
        <f>MATCH(Lines[[#This Row],[fin]],postes_1[ADR_SITE],0)</f>
        <v>138</v>
      </c>
      <c r="K326" s="17" t="str">
        <f>INDEX(postes_1[CODNAT],Lines[[#This Row],[rch_debut]])</f>
        <v>CHESN</v>
      </c>
      <c r="L326" s="17" t="str">
        <f>INDEX(postes_1[CODNAT],Lines[[#This Row],[rch_fin]])</f>
        <v>CIROL</v>
      </c>
      <c r="M326" s="17" t="s">
        <v>4289</v>
      </c>
      <c r="N326" s="17" t="s">
        <v>6566</v>
      </c>
      <c r="O326" s="17" t="str">
        <f>Lines[[#This Row],[codeNat_debut]]&amp;"_"&amp;Lines[[#This Row],[tension]]</f>
        <v>CHESN_400kV</v>
      </c>
      <c r="P326" s="17" t="str">
        <f>Lines[[#This Row],[codeNat_fin]]&amp;"_"&amp;Lines[[#This Row],[tension]]</f>
        <v>CIROL_400kV</v>
      </c>
      <c r="Q326" s="17">
        <f>COUNTIF(Lines[[code2_debut]:[code2_fin]],"="&amp;Lines[[#This Row],[code2_debut]])</f>
        <v>9</v>
      </c>
      <c r="R326" s="17">
        <f>COUNTIF(Lines[[code2_debut]:[code2_fin]],"="&amp;Lines[[#This Row],[code2_fin]])</f>
        <v>7</v>
      </c>
      <c r="S326" s="17">
        <f>INDEX(postes_1[x],MATCH(Lines[[#This Row],[codeNat_debut]],postes_1[CODNAT],0))</f>
        <v>690186.5</v>
      </c>
      <c r="T326" s="17">
        <f>INDEX(postes_1[y],MATCH(Lines[[#This Row],[codeNat_debut]],postes_1[CODNAT],0))</f>
        <v>6809912.4800000004</v>
      </c>
      <c r="U326" s="17">
        <f>INDEX(postes_1[x],MATCH(Lines[[#This Row],[codeNat_fin]],postes_1[CODNAT],0))</f>
        <v>649765.71000000101</v>
      </c>
      <c r="V326" s="17">
        <f>INDEX(postes_1[y],MATCH(Lines[[#This Row],[codeNat_fin]],postes_1[CODNAT],0))</f>
        <v>6827885.1699999999</v>
      </c>
      <c r="W326" s="17">
        <f>SQRT((Lines[[#This Row],[x_debut]]-Lines[[#This Row],[x_fin]])^2+(Lines[[#This Row],[y_debut]]-Lines[[#This Row],[y_fin]])^2)</f>
        <v>44236.386042036705</v>
      </c>
      <c r="X326" s="17">
        <v>59413</v>
      </c>
      <c r="Y326" s="18">
        <v>1022</v>
      </c>
      <c r="Z326" s="18">
        <v>1614</v>
      </c>
      <c r="AA326" s="18">
        <v>1614</v>
      </c>
      <c r="AB326" s="18">
        <v>1956</v>
      </c>
      <c r="AC326" s="18">
        <v>1.823</v>
      </c>
      <c r="AD326" s="18">
        <v>20.419</v>
      </c>
      <c r="AE326" s="18">
        <v>98.911000000000001</v>
      </c>
      <c r="AF326" s="18">
        <v>629.68799999999999</v>
      </c>
      <c r="AG326" s="21"/>
      <c r="AH326" s="21"/>
    </row>
    <row r="327" spans="1:34">
      <c r="A327" s="16" t="s">
        <v>9333</v>
      </c>
      <c r="B327" s="16" t="s">
        <v>9334</v>
      </c>
      <c r="C327" s="16">
        <f>SEARCH(" _ ",B327)</f>
        <v>28</v>
      </c>
      <c r="D327" s="16" t="str">
        <f>LEFT(B327,14)</f>
        <v>LIT 400kV NO 2</v>
      </c>
      <c r="E327" s="16" t="str">
        <f>RIGHT(LEFT(D327,9),5)</f>
        <v>400kV</v>
      </c>
      <c r="F327" s="16" t="str">
        <f>RIGHT(D327,1)</f>
        <v>2</v>
      </c>
      <c r="G327" s="16" t="str">
        <f>LEFT(RIGHT(B327,LEN(B327)-15),C327-16)</f>
        <v>CHESNOY (LE)</v>
      </c>
      <c r="H327" s="16" t="str">
        <f>RIGHT(B327,LEN(B327)-C327-2)</f>
        <v>CIROLLIERS</v>
      </c>
      <c r="I327" s="17">
        <f>MATCH(Lines[[#This Row],[début]],postes_1[ADR_SITE],0)</f>
        <v>215</v>
      </c>
      <c r="J327" s="17">
        <f>MATCH(Lines[[#This Row],[fin]],postes_1[ADR_SITE],0)</f>
        <v>138</v>
      </c>
      <c r="K327" s="17" t="str">
        <f>INDEX(postes_1[CODNAT],Lines[[#This Row],[rch_debut]])</f>
        <v>CHESN</v>
      </c>
      <c r="L327" s="17" t="str">
        <f>INDEX(postes_1[CODNAT],Lines[[#This Row],[rch_fin]])</f>
        <v>CIROL</v>
      </c>
      <c r="M327" s="17" t="s">
        <v>4289</v>
      </c>
      <c r="N327" s="17" t="s">
        <v>6566</v>
      </c>
      <c r="O327" s="17" t="str">
        <f>Lines[[#This Row],[codeNat_debut]]&amp;"_"&amp;Lines[[#This Row],[tension]]</f>
        <v>CHESN_400kV</v>
      </c>
      <c r="P327" s="17" t="str">
        <f>Lines[[#This Row],[codeNat_fin]]&amp;"_"&amp;Lines[[#This Row],[tension]]</f>
        <v>CIROL_400kV</v>
      </c>
      <c r="Q327" s="17">
        <f>COUNTIF(Lines[[code2_debut]:[code2_fin]],"="&amp;Lines[[#This Row],[code2_debut]])</f>
        <v>9</v>
      </c>
      <c r="R327" s="17">
        <f>COUNTIF(Lines[[code2_debut]:[code2_fin]],"="&amp;Lines[[#This Row],[code2_fin]])</f>
        <v>7</v>
      </c>
      <c r="S327" s="17">
        <f>INDEX(postes_1[x],MATCH(Lines[[#This Row],[codeNat_debut]],postes_1[CODNAT],0))</f>
        <v>690186.5</v>
      </c>
      <c r="T327" s="17">
        <f>INDEX(postes_1[y],MATCH(Lines[[#This Row],[codeNat_debut]],postes_1[CODNAT],0))</f>
        <v>6809912.4800000004</v>
      </c>
      <c r="U327" s="17">
        <f>INDEX(postes_1[x],MATCH(Lines[[#This Row],[codeNat_fin]],postes_1[CODNAT],0))</f>
        <v>649765.71000000101</v>
      </c>
      <c r="V327" s="17">
        <f>INDEX(postes_1[y],MATCH(Lines[[#This Row],[codeNat_fin]],postes_1[CODNAT],0))</f>
        <v>6827885.1699999999</v>
      </c>
      <c r="W327" s="17">
        <f>SQRT((Lines[[#This Row],[x_debut]]-Lines[[#This Row],[x_fin]])^2+(Lines[[#This Row],[y_debut]]-Lines[[#This Row],[y_fin]])^2)</f>
        <v>44236.386042036705</v>
      </c>
      <c r="X327" s="17">
        <v>59375</v>
      </c>
      <c r="Y327" s="18">
        <v>1022</v>
      </c>
      <c r="Z327" s="18">
        <v>1614</v>
      </c>
      <c r="AA327" s="18">
        <v>1614</v>
      </c>
      <c r="AB327" s="18">
        <v>1956</v>
      </c>
      <c r="AC327" s="18">
        <v>1.819</v>
      </c>
      <c r="AD327" s="18">
        <v>20.373000000000001</v>
      </c>
      <c r="AE327" s="18">
        <v>98.798000000000002</v>
      </c>
      <c r="AF327" s="18">
        <v>628.96900000000005</v>
      </c>
      <c r="AG327" s="21"/>
      <c r="AH327" s="21"/>
    </row>
    <row r="328" spans="1:34">
      <c r="A328" s="16" t="s">
        <v>8849</v>
      </c>
      <c r="B328" s="16" t="s">
        <v>10458</v>
      </c>
      <c r="C328" s="16">
        <f>SEARCH(" _ ",B328)</f>
        <v>28</v>
      </c>
      <c r="D328" s="16" t="str">
        <f>LEFT(B328,14)</f>
        <v>LIT 225kV NO 1</v>
      </c>
      <c r="E328" s="16" t="str">
        <f>RIGHT(LEFT(D328,9),5)</f>
        <v>225kV</v>
      </c>
      <c r="F328" s="16" t="str">
        <f>RIGHT(D328,1)</f>
        <v>1</v>
      </c>
      <c r="G328" s="16" t="str">
        <f>LEFT(RIGHT(B328,LEN(B328)-15),C328-16)</f>
        <v>ARDOISE (L )</v>
      </c>
      <c r="H328" s="16" t="str">
        <f>RIGHT(B328,LEN(B328)-C328-2)</f>
        <v>MOTTE (LA)</v>
      </c>
      <c r="I328" s="17">
        <f>MATCH(Lines[[#This Row],[début]],postes_1[ADR_SITE],0)</f>
        <v>3465</v>
      </c>
      <c r="J328" s="17">
        <f>MATCH(Lines[[#This Row],[fin]],postes_1[ADR_SITE],0)</f>
        <v>3543</v>
      </c>
      <c r="K328" s="17" t="str">
        <f>INDEX(postes_1[CODNAT],Lines[[#This Row],[rch_debut]])</f>
        <v>ARDOI</v>
      </c>
      <c r="L328" s="17" t="str">
        <f>INDEX(postes_1[CODNAT],Lines[[#This Row],[rch_fin]])</f>
        <v>MOTT5</v>
      </c>
      <c r="M328" s="17" t="s">
        <v>5558</v>
      </c>
      <c r="N328" s="17" t="s">
        <v>7339</v>
      </c>
      <c r="O328" s="17" t="str">
        <f>Lines[[#This Row],[codeNat_debut]]&amp;"_"&amp;Lines[[#This Row],[tension]]</f>
        <v>ARDOI_225kV</v>
      </c>
      <c r="P328" s="17" t="str">
        <f>Lines[[#This Row],[codeNat_fin]]&amp;"_"&amp;Lines[[#This Row],[tension]]</f>
        <v>MOTT5_225kV</v>
      </c>
      <c r="Q328" s="17">
        <f>COUNTIF(Lines[[code2_debut]:[code2_fin]],"="&amp;Lines[[#This Row],[code2_debut]])</f>
        <v>4</v>
      </c>
      <c r="R328" s="17">
        <f>COUNTIF(Lines[[code2_debut]:[code2_fin]],"="&amp;Lines[[#This Row],[code2_fin]])</f>
        <v>2</v>
      </c>
      <c r="S328" s="17">
        <f>INDEX(postes_1[x],MATCH(Lines[[#This Row],[codeNat_debut]],postes_1[CODNAT],0))</f>
        <v>836386.89000000095</v>
      </c>
      <c r="T328" s="17">
        <f>INDEX(postes_1[y],MATCH(Lines[[#This Row],[codeNat_debut]],postes_1[CODNAT],0))</f>
        <v>6333359.6200000001</v>
      </c>
      <c r="U328" s="17">
        <f>INDEX(postes_1[x],MATCH(Lines[[#This Row],[codeNat_fin]],postes_1[CODNAT],0))</f>
        <v>846583.17000000202</v>
      </c>
      <c r="V328" s="17">
        <f>INDEX(postes_1[y],MATCH(Lines[[#This Row],[codeNat_fin]],postes_1[CODNAT],0))</f>
        <v>6322819.0999999996</v>
      </c>
      <c r="W328" s="17">
        <f>SQRT((Lines[[#This Row],[x_debut]]-Lines[[#This Row],[x_fin]])^2+(Lines[[#This Row],[y_debut]]-Lines[[#This Row],[y_fin]])^2)</f>
        <v>14665.152154302121</v>
      </c>
      <c r="X328" s="17">
        <v>15768</v>
      </c>
      <c r="Y328" s="18">
        <v>1025</v>
      </c>
      <c r="Z328" s="18">
        <v>1025</v>
      </c>
      <c r="AA328" s="18">
        <v>1200</v>
      </c>
      <c r="AB328" s="18">
        <v>1200</v>
      </c>
      <c r="AC328" s="18">
        <v>0.93300000000000005</v>
      </c>
      <c r="AD328" s="18">
        <v>5.9160000000000004</v>
      </c>
      <c r="AE328" s="18">
        <v>75.465000000000003</v>
      </c>
      <c r="AF328" s="18">
        <v>480.42399999999998</v>
      </c>
      <c r="AG328" s="21"/>
      <c r="AH328" s="21"/>
    </row>
    <row r="329" spans="1:34">
      <c r="A329" s="16" t="s">
        <v>8885</v>
      </c>
      <c r="B329" s="16" t="s">
        <v>8886</v>
      </c>
      <c r="C329" s="16">
        <f>SEARCH(" _ ",B329)</f>
        <v>22</v>
      </c>
      <c r="D329" s="16" t="str">
        <f>LEFT(B329,14)</f>
        <v>LIT 225kV NO 2</v>
      </c>
      <c r="E329" s="16" t="str">
        <f>RIGHT(LEFT(D329,9),5)</f>
        <v>225kV</v>
      </c>
      <c r="F329" s="16" t="str">
        <f>RIGHT(D329,1)</f>
        <v>2</v>
      </c>
      <c r="G329" s="16" t="str">
        <f>LEFT(RIGHT(B329,LEN(B329)-15),C329-16)</f>
        <v>ARNAGE</v>
      </c>
      <c r="H329" s="16" t="str">
        <f>RIGHT(B329,LEN(B329)-C329-2)</f>
        <v>QUINTES (LES)</v>
      </c>
      <c r="I329" s="17">
        <f>MATCH(Lines[[#This Row],[début]],postes_1[ADR_SITE],0)</f>
        <v>439</v>
      </c>
      <c r="J329" s="17">
        <f>MATCH(Lines[[#This Row],[fin]],postes_1[ADR_SITE],0)</f>
        <v>377</v>
      </c>
      <c r="K329" s="17" t="str">
        <f>INDEX(postes_1[CODNAT],Lines[[#This Row],[rch_debut]])</f>
        <v>ARNAG</v>
      </c>
      <c r="L329" s="17" t="str">
        <f>INDEX(postes_1[CODNAT],Lines[[#This Row],[rch_fin]])</f>
        <v>QUINT</v>
      </c>
      <c r="M329" s="17" t="s">
        <v>2457</v>
      </c>
      <c r="N329" s="17" t="s">
        <v>6895</v>
      </c>
      <c r="O329" s="17" t="str">
        <f>Lines[[#This Row],[codeNat_debut]]&amp;"_"&amp;Lines[[#This Row],[tension]]</f>
        <v>ARNAG_225kV</v>
      </c>
      <c r="P329" s="17" t="str">
        <f>Lines[[#This Row],[codeNat_fin]]&amp;"_"&amp;Lines[[#This Row],[tension]]</f>
        <v>QUINT_225kV</v>
      </c>
      <c r="Q329" s="17">
        <f>COUNTIF(Lines[[code2_debut]:[code2_fin]],"="&amp;Lines[[#This Row],[code2_debut]])</f>
        <v>2</v>
      </c>
      <c r="R329" s="17">
        <f>COUNTIF(Lines[[code2_debut]:[code2_fin]],"="&amp;Lines[[#This Row],[code2_fin]])</f>
        <v>4</v>
      </c>
      <c r="S329" s="17">
        <f>INDEX(postes_1[x],MATCH(Lines[[#This Row],[codeNat_debut]],postes_1[CODNAT],0))</f>
        <v>489730.14999999898</v>
      </c>
      <c r="T329" s="17">
        <f>INDEX(postes_1[y],MATCH(Lines[[#This Row],[codeNat_debut]],postes_1[CODNAT],0))</f>
        <v>6761643.4199999999</v>
      </c>
      <c r="U329" s="17">
        <f>INDEX(postes_1[x],MATCH(Lines[[#This Row],[codeNat_fin]],postes_1[CODNAT],0))</f>
        <v>493797.27000000299</v>
      </c>
      <c r="V329" s="17">
        <f>INDEX(postes_1[y],MATCH(Lines[[#This Row],[codeNat_fin]],postes_1[CODNAT],0))</f>
        <v>6757441.25</v>
      </c>
      <c r="W329" s="17">
        <f>SQRT((Lines[[#This Row],[x_debut]]-Lines[[#This Row],[x_fin]])^2+(Lines[[#This Row],[y_debut]]-Lines[[#This Row],[y_fin]])^2)</f>
        <v>5848.0507695583501</v>
      </c>
      <c r="X329" s="17">
        <v>5558</v>
      </c>
      <c r="Y329" s="18">
        <v>1032</v>
      </c>
      <c r="Z329" s="18">
        <v>1124</v>
      </c>
      <c r="AA329" s="18">
        <v>1124</v>
      </c>
      <c r="AB329" s="18">
        <v>1212</v>
      </c>
      <c r="AC329" s="18">
        <v>0.32800000000000001</v>
      </c>
      <c r="AD329" s="18">
        <v>2.2160000000000002</v>
      </c>
      <c r="AE329" s="18">
        <v>8.2070000000000007</v>
      </c>
      <c r="AF329" s="18">
        <v>52.246000000000002</v>
      </c>
      <c r="AG329" s="21"/>
      <c r="AH329" s="21"/>
    </row>
    <row r="330" spans="1:34">
      <c r="A330" s="16" t="s">
        <v>9943</v>
      </c>
      <c r="B330" s="16" t="s">
        <v>9944</v>
      </c>
      <c r="C330" s="16">
        <f>SEARCH(" _ ",B330)</f>
        <v>22</v>
      </c>
      <c r="D330" s="16" t="str">
        <f>LEFT(B330,14)</f>
        <v>LIT 225kV NO 1</v>
      </c>
      <c r="E330" s="16" t="str">
        <f>RIGHT(LEFT(D330,9),5)</f>
        <v>225kV</v>
      </c>
      <c r="F330" s="16" t="str">
        <f>RIGHT(D330,1)</f>
        <v>1</v>
      </c>
      <c r="G330" s="16" t="str">
        <f>LEFT(RIGHT(B330,LEN(B330)-15),C330-16)</f>
        <v>LIGNAT</v>
      </c>
      <c r="H330" s="16" t="str">
        <f>RIGHT(B330,LEN(B330)-C330-2)</f>
        <v>RULHAT</v>
      </c>
      <c r="I330" s="17">
        <f>MATCH(Lines[[#This Row],[début]],postes_1[ADR_SITE],0)</f>
        <v>1427</v>
      </c>
      <c r="J330" s="17">
        <f>MATCH(Lines[[#This Row],[fin]],postes_1[ADR_SITE],0)</f>
        <v>1343</v>
      </c>
      <c r="K330" s="17" t="str">
        <f>INDEX(postes_1[CODNAT],Lines[[#This Row],[rch_debut]])</f>
        <v>LIGNA</v>
      </c>
      <c r="L330" s="17" t="str">
        <f>INDEX(postes_1[CODNAT],Lines[[#This Row],[rch_fin]])</f>
        <v>RULHA</v>
      </c>
      <c r="M330" s="17" t="s">
        <v>5802</v>
      </c>
      <c r="N330" s="17" t="s">
        <v>7813</v>
      </c>
      <c r="O330" s="17" t="str">
        <f>Lines[[#This Row],[codeNat_debut]]&amp;"_"&amp;Lines[[#This Row],[tension]]</f>
        <v>LIGNA_225kV</v>
      </c>
      <c r="P330" s="17" t="str">
        <f>Lines[[#This Row],[codeNat_fin]]&amp;"_"&amp;Lines[[#This Row],[tension]]</f>
        <v>RULHA_225kV</v>
      </c>
      <c r="Q330" s="17">
        <f>COUNTIF(Lines[[code2_debut]:[code2_fin]],"="&amp;Lines[[#This Row],[code2_debut]])</f>
        <v>2</v>
      </c>
      <c r="R330" s="17">
        <f>COUNTIF(Lines[[code2_debut]:[code2_fin]],"="&amp;Lines[[#This Row],[code2_fin]])</f>
        <v>4</v>
      </c>
      <c r="S330" s="17">
        <f>INDEX(postes_1[x],MATCH(Lines[[#This Row],[codeNat_debut]],postes_1[CODNAT],0))</f>
        <v>720632.39999999898</v>
      </c>
      <c r="T330" s="17">
        <f>INDEX(postes_1[y],MATCH(Lines[[#This Row],[codeNat_debut]],postes_1[CODNAT],0))</f>
        <v>6513415.9400000004</v>
      </c>
      <c r="U330" s="17">
        <f>INDEX(postes_1[x],MATCH(Lines[[#This Row],[codeNat_fin]],postes_1[CODNAT],0))</f>
        <v>720943.39000000095</v>
      </c>
      <c r="V330" s="17">
        <f>INDEX(postes_1[y],MATCH(Lines[[#This Row],[codeNat_fin]],postes_1[CODNAT],0))</f>
        <v>6523761.2000000002</v>
      </c>
      <c r="W330" s="17">
        <f>SQRT((Lines[[#This Row],[x_debut]]-Lines[[#This Row],[x_fin]])^2+(Lines[[#This Row],[y_debut]]-Lines[[#This Row],[y_fin]])^2)</f>
        <v>10349.933296775231</v>
      </c>
      <c r="X330" s="17">
        <v>10255</v>
      </c>
      <c r="Y330" s="18">
        <v>1032</v>
      </c>
      <c r="Z330" s="18">
        <v>1146</v>
      </c>
      <c r="AA330" s="18">
        <v>1146</v>
      </c>
      <c r="AB330" s="18">
        <v>1241</v>
      </c>
      <c r="AC330" s="18">
        <v>0.63300000000000001</v>
      </c>
      <c r="AD330" s="18">
        <v>4.1959999999999997</v>
      </c>
      <c r="AE330" s="18">
        <v>14.352</v>
      </c>
      <c r="AF330" s="18">
        <v>91.369</v>
      </c>
      <c r="AG330" s="21"/>
      <c r="AH330" s="21"/>
    </row>
    <row r="331" spans="1:34">
      <c r="A331" s="16" t="s">
        <v>9988</v>
      </c>
      <c r="B331" s="16" t="s">
        <v>9989</v>
      </c>
      <c r="C331" s="16">
        <f>SEARCH(" _ ",B331)</f>
        <v>25</v>
      </c>
      <c r="D331" s="16" t="str">
        <f>LEFT(B331,14)</f>
        <v>LIT 225kV NO 1</v>
      </c>
      <c r="E331" s="16" t="str">
        <f>RIGHT(LEFT(D331,9),5)</f>
        <v>225kV</v>
      </c>
      <c r="F331" s="16" t="str">
        <f>RIGHT(D331,1)</f>
        <v>1</v>
      </c>
      <c r="G331" s="16" t="str">
        <f>LEFT(RIGHT(B331,LEN(B331)-15),C331-16)</f>
        <v>MALINTRAT</v>
      </c>
      <c r="H331" s="16" t="str">
        <f>RIGHT(B331,LEN(B331)-C331-2)</f>
        <v>RULHAT</v>
      </c>
      <c r="I331" s="17">
        <f>MATCH(Lines[[#This Row],[début]],postes_1[ADR_SITE],0)</f>
        <v>1325</v>
      </c>
      <c r="J331" s="17">
        <f>MATCH(Lines[[#This Row],[fin]],postes_1[ADR_SITE],0)</f>
        <v>1343</v>
      </c>
      <c r="K331" s="17" t="str">
        <f>INDEX(postes_1[CODNAT],Lines[[#This Row],[rch_debut]])</f>
        <v>MALIN</v>
      </c>
      <c r="L331" s="17" t="str">
        <f>INDEX(postes_1[CODNAT],Lines[[#This Row],[rch_fin]])</f>
        <v>RULHA</v>
      </c>
      <c r="M331" s="17" t="s">
        <v>5804</v>
      </c>
      <c r="N331" s="17" t="s">
        <v>7813</v>
      </c>
      <c r="O331" s="17" t="str">
        <f>Lines[[#This Row],[codeNat_debut]]&amp;"_"&amp;Lines[[#This Row],[tension]]</f>
        <v>MALIN_225kV</v>
      </c>
      <c r="P331" s="17" t="str">
        <f>Lines[[#This Row],[codeNat_fin]]&amp;"_"&amp;Lines[[#This Row],[tension]]</f>
        <v>RULHA_225kV</v>
      </c>
      <c r="Q331" s="17">
        <f>COUNTIF(Lines[[code2_debut]:[code2_fin]],"="&amp;Lines[[#This Row],[code2_debut]])</f>
        <v>2</v>
      </c>
      <c r="R331" s="17">
        <f>COUNTIF(Lines[[code2_debut]:[code2_fin]],"="&amp;Lines[[#This Row],[code2_fin]])</f>
        <v>4</v>
      </c>
      <c r="S331" s="17">
        <f>INDEX(postes_1[x],MATCH(Lines[[#This Row],[codeNat_debut]],postes_1[CODNAT],0))</f>
        <v>715185</v>
      </c>
      <c r="T331" s="17">
        <f>INDEX(postes_1[y],MATCH(Lines[[#This Row],[codeNat_debut]],postes_1[CODNAT],0))</f>
        <v>6523266.2999999998</v>
      </c>
      <c r="U331" s="17">
        <f>INDEX(postes_1[x],MATCH(Lines[[#This Row],[codeNat_fin]],postes_1[CODNAT],0))</f>
        <v>720943.39000000095</v>
      </c>
      <c r="V331" s="17">
        <f>INDEX(postes_1[y],MATCH(Lines[[#This Row],[codeNat_fin]],postes_1[CODNAT],0))</f>
        <v>6523761.2000000002</v>
      </c>
      <c r="W331" s="17">
        <f>SQRT((Lines[[#This Row],[x_debut]]-Lines[[#This Row],[x_fin]])^2+(Lines[[#This Row],[y_debut]]-Lines[[#This Row],[y_fin]])^2)</f>
        <v>5779.6177557093906</v>
      </c>
      <c r="X331" s="17">
        <v>5747</v>
      </c>
      <c r="Y331" s="18">
        <v>1034</v>
      </c>
      <c r="Z331" s="18">
        <v>1149</v>
      </c>
      <c r="AA331" s="18">
        <v>1149</v>
      </c>
      <c r="AB331" s="18">
        <v>1244</v>
      </c>
      <c r="AC331" s="18">
        <v>0.35499999999999998</v>
      </c>
      <c r="AD331" s="18">
        <v>2.3279999999999998</v>
      </c>
      <c r="AE331" s="18">
        <v>8.1460000000000008</v>
      </c>
      <c r="AF331" s="18">
        <v>51.856000000000002</v>
      </c>
      <c r="AG331" s="21"/>
      <c r="AH331" s="21"/>
    </row>
    <row r="332" spans="1:34">
      <c r="A332" s="16" t="s">
        <v>9990</v>
      </c>
      <c r="B332" s="16" t="s">
        <v>9991</v>
      </c>
      <c r="C332" s="16">
        <f>SEARCH(" _ ",B332)</f>
        <v>25</v>
      </c>
      <c r="D332" s="16" t="str">
        <f>LEFT(B332,14)</f>
        <v>LIT 225kV NO 2</v>
      </c>
      <c r="E332" s="16" t="str">
        <f>RIGHT(LEFT(D332,9),5)</f>
        <v>225kV</v>
      </c>
      <c r="F332" s="16" t="str">
        <f>RIGHT(D332,1)</f>
        <v>2</v>
      </c>
      <c r="G332" s="16" t="str">
        <f>LEFT(RIGHT(B332,LEN(B332)-15),C332-16)</f>
        <v>MALINTRAT</v>
      </c>
      <c r="H332" s="16" t="str">
        <f>RIGHT(B332,LEN(B332)-C332-2)</f>
        <v>RULHAT</v>
      </c>
      <c r="I332" s="17">
        <f>MATCH(Lines[[#This Row],[début]],postes_1[ADR_SITE],0)</f>
        <v>1325</v>
      </c>
      <c r="J332" s="17">
        <f>MATCH(Lines[[#This Row],[fin]],postes_1[ADR_SITE],0)</f>
        <v>1343</v>
      </c>
      <c r="K332" s="17" t="str">
        <f>INDEX(postes_1[CODNAT],Lines[[#This Row],[rch_debut]])</f>
        <v>MALIN</v>
      </c>
      <c r="L332" s="17" t="str">
        <f>INDEX(postes_1[CODNAT],Lines[[#This Row],[rch_fin]])</f>
        <v>RULHA</v>
      </c>
      <c r="M332" s="17" t="s">
        <v>5804</v>
      </c>
      <c r="N332" s="17" t="s">
        <v>7813</v>
      </c>
      <c r="O332" s="17" t="str">
        <f>Lines[[#This Row],[codeNat_debut]]&amp;"_"&amp;Lines[[#This Row],[tension]]</f>
        <v>MALIN_225kV</v>
      </c>
      <c r="P332" s="17" t="str">
        <f>Lines[[#This Row],[codeNat_fin]]&amp;"_"&amp;Lines[[#This Row],[tension]]</f>
        <v>RULHA_225kV</v>
      </c>
      <c r="Q332" s="17">
        <f>COUNTIF(Lines[[code2_debut]:[code2_fin]],"="&amp;Lines[[#This Row],[code2_debut]])</f>
        <v>2</v>
      </c>
      <c r="R332" s="17">
        <f>COUNTIF(Lines[[code2_debut]:[code2_fin]],"="&amp;Lines[[#This Row],[code2_fin]])</f>
        <v>4</v>
      </c>
      <c r="S332" s="17">
        <f>INDEX(postes_1[x],MATCH(Lines[[#This Row],[codeNat_debut]],postes_1[CODNAT],0))</f>
        <v>715185</v>
      </c>
      <c r="T332" s="17">
        <f>INDEX(postes_1[y],MATCH(Lines[[#This Row],[codeNat_debut]],postes_1[CODNAT],0))</f>
        <v>6523266.2999999998</v>
      </c>
      <c r="U332" s="17">
        <f>INDEX(postes_1[x],MATCH(Lines[[#This Row],[codeNat_fin]],postes_1[CODNAT],0))</f>
        <v>720943.39000000095</v>
      </c>
      <c r="V332" s="17">
        <f>INDEX(postes_1[y],MATCH(Lines[[#This Row],[codeNat_fin]],postes_1[CODNAT],0))</f>
        <v>6523761.2000000002</v>
      </c>
      <c r="W332" s="17">
        <f>SQRT((Lines[[#This Row],[x_debut]]-Lines[[#This Row],[x_fin]])^2+(Lines[[#This Row],[y_debut]]-Lines[[#This Row],[y_fin]])^2)</f>
        <v>5779.6177557093906</v>
      </c>
      <c r="X332" s="17">
        <v>5787</v>
      </c>
      <c r="Y332" s="18">
        <v>1034</v>
      </c>
      <c r="Z332" s="18">
        <v>1149</v>
      </c>
      <c r="AA332" s="18">
        <v>1149</v>
      </c>
      <c r="AB332" s="18">
        <v>1244</v>
      </c>
      <c r="AC332" s="18">
        <v>0.35699999999999998</v>
      </c>
      <c r="AD332" s="18">
        <v>2.3439999999999999</v>
      </c>
      <c r="AE332" s="18">
        <v>8.2050000000000001</v>
      </c>
      <c r="AF332" s="18">
        <v>52.237000000000002</v>
      </c>
      <c r="AG332" s="21"/>
      <c r="AH332" s="21"/>
    </row>
    <row r="333" spans="1:34">
      <c r="A333" s="16" t="s">
        <v>10278</v>
      </c>
      <c r="B333" s="16" t="s">
        <v>10444</v>
      </c>
      <c r="C333" s="16">
        <f>SEARCH(" _ ",B333)</f>
        <v>27</v>
      </c>
      <c r="D333" s="16" t="str">
        <f>LEFT(B333,14)</f>
        <v>LIT 225kV NO 1</v>
      </c>
      <c r="E333" s="16" t="str">
        <f>RIGHT(LEFT(D333,9),5)</f>
        <v>225kV</v>
      </c>
      <c r="F333" s="16" t="str">
        <f>RIGHT(D333,1)</f>
        <v>1</v>
      </c>
      <c r="G333" s="16" t="str">
        <f>LEFT(RIGHT(B333,LEN(B333)-15),C333-16)</f>
        <v>ROQUEROUSSE</v>
      </c>
      <c r="H333" s="16" t="str">
        <f>RIGHT(B333,LEN(B333)-C333-2)</f>
        <v>ST-ESTEVE</v>
      </c>
      <c r="I333" s="17">
        <f>MATCH(Lines[[#This Row],[début]],postes_1[ADR_SITE],0)</f>
        <v>3734</v>
      </c>
      <c r="J333" s="17">
        <f>MATCH(Lines[[#This Row],[fin]],postes_1[ADR_SITE],0)</f>
        <v>3780</v>
      </c>
      <c r="K333" s="17" t="str">
        <f>INDEX(postes_1[CODNAT],Lines[[#This Row],[rch_debut]])</f>
        <v>RQROU</v>
      </c>
      <c r="L333" s="17" t="str">
        <f>INDEX(postes_1[CODNAT],Lines[[#This Row],[rch_fin]])</f>
        <v>SSEST</v>
      </c>
      <c r="M333" s="17" t="s">
        <v>5030</v>
      </c>
      <c r="N333" s="17" t="s">
        <v>1384</v>
      </c>
      <c r="O333" s="17" t="str">
        <f>Lines[[#This Row],[codeNat_debut]]&amp;"_"&amp;Lines[[#This Row],[tension]]</f>
        <v>RQROU_225kV</v>
      </c>
      <c r="P333" s="17" t="str">
        <f>Lines[[#This Row],[codeNat_fin]]&amp;"_"&amp;Lines[[#This Row],[tension]]</f>
        <v>SSEST_225kV</v>
      </c>
      <c r="Q333" s="17">
        <f>COUNTIF(Lines[[code2_debut]:[code2_fin]],"="&amp;Lines[[#This Row],[code2_debut]])</f>
        <v>4</v>
      </c>
      <c r="R333" s="17">
        <f>COUNTIF(Lines[[code2_debut]:[code2_fin]],"="&amp;Lines[[#This Row],[code2_fin]])</f>
        <v>2</v>
      </c>
      <c r="S333" s="17">
        <f>INDEX(postes_1[x],MATCH(Lines[[#This Row],[codeNat_debut]],postes_1[CODNAT],0))</f>
        <v>869398.90999999596</v>
      </c>
      <c r="T333" s="17">
        <f>INDEX(postes_1[y],MATCH(Lines[[#This Row],[codeNat_debut]],postes_1[CODNAT],0))</f>
        <v>6288216.8399999999</v>
      </c>
      <c r="U333" s="17">
        <f>INDEX(postes_1[x],MATCH(Lines[[#This Row],[codeNat_fin]],postes_1[CODNAT],0))</f>
        <v>892263.93999999797</v>
      </c>
      <c r="V333" s="17">
        <f>INDEX(postes_1[y],MATCH(Lines[[#This Row],[codeNat_fin]],postes_1[CODNAT],0))</f>
        <v>6291040.3499999996</v>
      </c>
      <c r="W333" s="17">
        <f>SQRT((Lines[[#This Row],[x_debut]]-Lines[[#This Row],[x_fin]])^2+(Lines[[#This Row],[y_debut]]-Lines[[#This Row],[y_fin]])^2)</f>
        <v>23038.702342386616</v>
      </c>
      <c r="X333" s="17">
        <v>23308</v>
      </c>
      <c r="Y333" s="18">
        <v>1034</v>
      </c>
      <c r="Z333" s="18">
        <v>1128</v>
      </c>
      <c r="AA333" s="18">
        <v>1128</v>
      </c>
      <c r="AB333" s="18">
        <v>1203</v>
      </c>
      <c r="AC333" s="18">
        <v>1.4390000000000001</v>
      </c>
      <c r="AD333" s="18">
        <v>9.4269999999999996</v>
      </c>
      <c r="AE333" s="18">
        <v>32.89</v>
      </c>
      <c r="AF333" s="18">
        <v>209.387</v>
      </c>
      <c r="AG333" s="21"/>
      <c r="AH333" s="21"/>
    </row>
    <row r="334" spans="1:34">
      <c r="A334" s="16" t="s">
        <v>10194</v>
      </c>
      <c r="B334" s="16" t="s">
        <v>10195</v>
      </c>
      <c r="C334" s="16">
        <f>SEARCH(" _ ",B334)</f>
        <v>21</v>
      </c>
      <c r="D334" s="16" t="str">
        <f>LEFT(B334,14)</f>
        <v>LIT 225kV N0 1</v>
      </c>
      <c r="E334" s="16" t="str">
        <f>RIGHT(LEFT(D334,9),5)</f>
        <v>225kV</v>
      </c>
      <c r="F334" s="16" t="str">
        <f>RIGHT(D334,1)</f>
        <v>1</v>
      </c>
      <c r="G334" s="16" t="str">
        <f>LEFT(RIGHT(B334,LEN(B334)-15),C334-16)</f>
        <v>PATIS</v>
      </c>
      <c r="H334" s="16" t="str">
        <f>RIGHT(B334,LEN(B334)-C334-2)</f>
        <v>REMISE</v>
      </c>
      <c r="I334" s="17">
        <f>MATCH(Lines[[#This Row],[début]],postes_1[ADR_SITE],0)</f>
        <v>726</v>
      </c>
      <c r="J334" s="17">
        <f>MATCH(Lines[[#This Row],[fin]],postes_1[ADR_SITE],0)</f>
        <v>656</v>
      </c>
      <c r="K334" s="17" t="str">
        <f>INDEX(postes_1[CODNAT],Lines[[#This Row],[rch_debut]])</f>
        <v>PATIS</v>
      </c>
      <c r="L334" s="17" t="str">
        <f>INDEX(postes_1[CODNAT],Lines[[#This Row],[rch_fin]])</f>
        <v>REMIS</v>
      </c>
      <c r="M334" s="17" t="s">
        <v>4208</v>
      </c>
      <c r="N334" s="17" t="s">
        <v>4418</v>
      </c>
      <c r="O334" s="17" t="str">
        <f>Lines[[#This Row],[codeNat_debut]]&amp;"_"&amp;Lines[[#This Row],[tension]]</f>
        <v>PATIS_225kV</v>
      </c>
      <c r="P334" s="17" t="str">
        <f>Lines[[#This Row],[codeNat_fin]]&amp;"_"&amp;Lines[[#This Row],[tension]]</f>
        <v>REMIS_225kV</v>
      </c>
      <c r="Q334" s="17">
        <f>COUNTIF(Lines[[code2_debut]:[code2_fin]],"="&amp;Lines[[#This Row],[code2_debut]])</f>
        <v>2</v>
      </c>
      <c r="R334" s="17">
        <f>COUNTIF(Lines[[code2_debut]:[code2_fin]],"="&amp;Lines[[#This Row],[code2_fin]])</f>
        <v>1</v>
      </c>
      <c r="S334" s="17">
        <f>INDEX(postes_1[x],MATCH(Lines[[#This Row],[codeNat_debut]],postes_1[CODNAT],0))</f>
        <v>634693.02000000305</v>
      </c>
      <c r="T334" s="17">
        <f>INDEX(postes_1[y],MATCH(Lines[[#This Row],[codeNat_debut]],postes_1[CODNAT],0))</f>
        <v>6921760.0199999996</v>
      </c>
      <c r="U334" s="17">
        <f>INDEX(postes_1[x],MATCH(Lines[[#This Row],[codeNat_fin]],postes_1[CODNAT],0))</f>
        <v>622186.18999999797</v>
      </c>
      <c r="V334" s="17">
        <f>INDEX(postes_1[y],MATCH(Lines[[#This Row],[codeNat_fin]],postes_1[CODNAT],0))</f>
        <v>6910360.5800000001</v>
      </c>
      <c r="W334" s="17">
        <f>SQRT((Lines[[#This Row],[x_debut]]-Lines[[#This Row],[x_fin]])^2+(Lines[[#This Row],[y_debut]]-Lines[[#This Row],[y_fin]])^2)</f>
        <v>16922.41203146334</v>
      </c>
      <c r="X334" s="17">
        <v>19879</v>
      </c>
      <c r="Y334" s="18">
        <v>1035</v>
      </c>
      <c r="Z334" s="18">
        <v>1035</v>
      </c>
      <c r="AA334" s="18">
        <v>1235</v>
      </c>
      <c r="AB334" s="18">
        <v>1235</v>
      </c>
      <c r="AC334" s="19"/>
      <c r="AD334" s="19"/>
      <c r="AE334" s="19"/>
      <c r="AF334" s="19"/>
      <c r="AG334" s="21"/>
      <c r="AH334" s="21"/>
    </row>
    <row r="335" spans="1:34">
      <c r="A335" s="16" t="s">
        <v>10234</v>
      </c>
      <c r="B335" s="16" t="s">
        <v>10235</v>
      </c>
      <c r="C335" s="16">
        <f>SEARCH(" _ ",B335)</f>
        <v>27</v>
      </c>
      <c r="D335" s="16" t="str">
        <f>LEFT(B335,14)</f>
        <v>LIT 225kV N0 1</v>
      </c>
      <c r="E335" s="16" t="str">
        <f>RIGHT(LEFT(D335,9),5)</f>
        <v>225kV</v>
      </c>
      <c r="F335" s="16" t="str">
        <f>RIGHT(D335,1)</f>
        <v>1</v>
      </c>
      <c r="G335" s="16" t="str">
        <f>LEFT(RIGHT(B335,LEN(B335)-15),C335-16)</f>
        <v>RAIE-TORTUE</v>
      </c>
      <c r="H335" s="16" t="str">
        <f>RIGHT(B335,LEN(B335)-C335-2)</f>
        <v>VILLEJUST</v>
      </c>
      <c r="I335" s="17">
        <f>MATCH(Lines[[#This Row],[début]],postes_1[ADR_SITE],0)</f>
        <v>282</v>
      </c>
      <c r="J335" s="17">
        <f>MATCH(Lines[[#This Row],[fin]],postes_1[ADR_SITE],0)</f>
        <v>191</v>
      </c>
      <c r="K335" s="17" t="str">
        <f>INDEX(postes_1[CODNAT],Lines[[#This Row],[rch_debut]])</f>
        <v>R.TOR</v>
      </c>
      <c r="L335" s="17" t="str">
        <f>INDEX(postes_1[CODNAT],Lines[[#This Row],[rch_fin]])</f>
        <v>VLEJU</v>
      </c>
      <c r="M335" s="17" t="s">
        <v>2966</v>
      </c>
      <c r="N335" s="17" t="s">
        <v>1728</v>
      </c>
      <c r="O335" s="17" t="str">
        <f>Lines[[#This Row],[codeNat_debut]]&amp;"_"&amp;Lines[[#This Row],[tension]]</f>
        <v>R.TOR_225kV</v>
      </c>
      <c r="P335" s="17" t="str">
        <f>Lines[[#This Row],[codeNat_fin]]&amp;"_"&amp;Lines[[#This Row],[tension]]</f>
        <v>VLEJU_225kV</v>
      </c>
      <c r="Q335" s="17">
        <f>COUNTIF(Lines[[code2_debut]:[code2_fin]],"="&amp;Lines[[#This Row],[code2_debut]])</f>
        <v>4</v>
      </c>
      <c r="R335" s="17">
        <f>COUNTIF(Lines[[code2_debut]:[code2_fin]],"="&amp;Lines[[#This Row],[code2_fin]])</f>
        <v>2</v>
      </c>
      <c r="S335" s="17">
        <f>INDEX(postes_1[x],MATCH(Lines[[#This Row],[codeNat_debut]],postes_1[CODNAT],0))</f>
        <v>644973.28000000096</v>
      </c>
      <c r="T335" s="17">
        <f>INDEX(postes_1[y],MATCH(Lines[[#This Row],[codeNat_debut]],postes_1[CODNAT],0))</f>
        <v>6854514.8899999997</v>
      </c>
      <c r="U335" s="17">
        <f>INDEX(postes_1[x],MATCH(Lines[[#This Row],[codeNat_fin]],postes_1[CODNAT],0))</f>
        <v>643400.17000000202</v>
      </c>
      <c r="V335" s="17">
        <f>INDEX(postes_1[y],MATCH(Lines[[#This Row],[codeNat_fin]],postes_1[CODNAT],0))</f>
        <v>6842199.3499999996</v>
      </c>
      <c r="W335" s="17">
        <f>SQRT((Lines[[#This Row],[x_debut]]-Lines[[#This Row],[x_fin]])^2+(Lines[[#This Row],[y_debut]]-Lines[[#This Row],[y_fin]])^2)</f>
        <v>12415.603109140433</v>
      </c>
      <c r="X335" s="17">
        <v>15924</v>
      </c>
      <c r="Y335" s="18">
        <v>1040</v>
      </c>
      <c r="Z335" s="18">
        <v>1285</v>
      </c>
      <c r="AA335" s="18">
        <v>1285</v>
      </c>
      <c r="AB335" s="18">
        <v>1388</v>
      </c>
      <c r="AC335" s="18">
        <v>0.47799999999999998</v>
      </c>
      <c r="AD335" s="18">
        <v>4.6520000000000001</v>
      </c>
      <c r="AE335" s="18">
        <v>31.518999999999998</v>
      </c>
      <c r="AF335" s="18">
        <v>200.655</v>
      </c>
      <c r="AG335" s="21"/>
      <c r="AH335" s="21"/>
    </row>
    <row r="336" spans="1:34">
      <c r="A336" s="16" t="s">
        <v>10075</v>
      </c>
      <c r="B336" s="16" t="s">
        <v>10076</v>
      </c>
      <c r="C336" s="16">
        <f>SEARCH(" _ ",B336)</f>
        <v>21</v>
      </c>
      <c r="D336" s="16" t="str">
        <f>LEFT(B336,14)</f>
        <v>LIT 225kV N0 2</v>
      </c>
      <c r="E336" s="16" t="str">
        <f>RIGHT(LEFT(D336,9),5)</f>
        <v>225kV</v>
      </c>
      <c r="F336" s="16" t="str">
        <f>RIGHT(D336,1)</f>
        <v>2</v>
      </c>
      <c r="G336" s="16" t="str">
        <f>LEFT(RIGHT(B336,LEN(B336)-15),C336-16)</f>
        <v>MIONS</v>
      </c>
      <c r="H336" s="16" t="str">
        <f>RIGHT(B336,LEN(B336)-C336-2)</f>
        <v>VENISSIEUX</v>
      </c>
      <c r="I336" s="17">
        <f>MATCH(Lines[[#This Row],[début]],postes_1[ADR_SITE],0)</f>
        <v>2253</v>
      </c>
      <c r="J336" s="17">
        <f>MATCH(Lines[[#This Row],[fin]],postes_1[ADR_SITE],0)</f>
        <v>2172</v>
      </c>
      <c r="K336" s="17" t="str">
        <f>INDEX(postes_1[CODNAT],Lines[[#This Row],[rch_debut]])</f>
        <v>MIONS</v>
      </c>
      <c r="L336" s="17" t="str">
        <f>INDEX(postes_1[CODNAT],Lines[[#This Row],[rch_fin]])</f>
        <v>VENIS</v>
      </c>
      <c r="M336" s="17" t="s">
        <v>5846</v>
      </c>
      <c r="N336" s="17" t="s">
        <v>5899</v>
      </c>
      <c r="O336" s="17" t="str">
        <f>Lines[[#This Row],[codeNat_debut]]&amp;"_"&amp;Lines[[#This Row],[tension]]</f>
        <v>MIONS_225kV</v>
      </c>
      <c r="P336" s="17" t="str">
        <f>Lines[[#This Row],[codeNat_fin]]&amp;"_"&amp;Lines[[#This Row],[tension]]</f>
        <v>VENIS_225kV</v>
      </c>
      <c r="Q336" s="17">
        <f>COUNTIF(Lines[[code2_debut]:[code2_fin]],"="&amp;Lines[[#This Row],[code2_debut]])</f>
        <v>11</v>
      </c>
      <c r="R336" s="17">
        <f>COUNTIF(Lines[[code2_debut]:[code2_fin]],"="&amp;Lines[[#This Row],[code2_fin]])</f>
        <v>2</v>
      </c>
      <c r="S336" s="17">
        <f>INDEX(postes_1[x],MATCH(Lines[[#This Row],[codeNat_debut]],postes_1[CODNAT],0))</f>
        <v>853743.00999999803</v>
      </c>
      <c r="T336" s="17">
        <f>INDEX(postes_1[y],MATCH(Lines[[#This Row],[codeNat_debut]],postes_1[CODNAT],0))</f>
        <v>6510230.2300000004</v>
      </c>
      <c r="U336" s="17">
        <f>INDEX(postes_1[x],MATCH(Lines[[#This Row],[codeNat_fin]],postes_1[CODNAT],0))</f>
        <v>848243.39999999898</v>
      </c>
      <c r="V336" s="17">
        <f>INDEX(postes_1[y],MATCH(Lines[[#This Row],[codeNat_fin]],postes_1[CODNAT],0))</f>
        <v>6514749.4100000001</v>
      </c>
      <c r="W336" s="17">
        <f>SQRT((Lines[[#This Row],[x_debut]]-Lines[[#This Row],[x_fin]])^2+(Lines[[#This Row],[y_debut]]-Lines[[#This Row],[y_fin]])^2)</f>
        <v>7118.1948571591456</v>
      </c>
      <c r="X336" s="17">
        <v>9493</v>
      </c>
      <c r="Y336" s="18">
        <v>1050</v>
      </c>
      <c r="Z336" s="18">
        <v>1050</v>
      </c>
      <c r="AA336" s="18">
        <v>1270</v>
      </c>
      <c r="AB336" s="18">
        <v>1270</v>
      </c>
      <c r="AC336" s="18">
        <v>0.32</v>
      </c>
      <c r="AD336" s="18">
        <v>2.83</v>
      </c>
      <c r="AE336" s="18">
        <v>47</v>
      </c>
      <c r="AF336" s="19" t="s">
        <v>8819</v>
      </c>
      <c r="AG336" s="21"/>
      <c r="AH336" s="21"/>
    </row>
    <row r="337" spans="1:34">
      <c r="A337" s="16" t="s">
        <v>9888</v>
      </c>
      <c r="B337" s="16" t="s">
        <v>10420</v>
      </c>
      <c r="C337" s="16">
        <f>SEARCH(" _ ",B337)</f>
        <v>26</v>
      </c>
      <c r="D337" s="16" t="str">
        <f>LEFT(B337,14)</f>
        <v>LIT 225kV NO 1</v>
      </c>
      <c r="E337" s="16" t="str">
        <f>RIGHT(LEFT(D337,9),5)</f>
        <v>225kV</v>
      </c>
      <c r="F337" s="16" t="str">
        <f>RIGHT(D337,1)</f>
        <v>1</v>
      </c>
      <c r="G337" s="16" t="str">
        <f>LEFT(RIGHT(B337,LEN(B337)-15),C337-16)</f>
        <v>JONQUIERES</v>
      </c>
      <c r="H337" s="16" t="str">
        <f>RIGHT(B337,LEN(B337)-C337-2)</f>
        <v>ST-CESAIRE</v>
      </c>
      <c r="I337" s="17">
        <f>MATCH(Lines[[#This Row],[début]],postes_1[ADR_SITE],0)</f>
        <v>3587</v>
      </c>
      <c r="J337" s="17">
        <f>MATCH(Lines[[#This Row],[fin]],postes_1[ADR_SITE],0)</f>
        <v>3551</v>
      </c>
      <c r="K337" s="17" t="str">
        <f>INDEX(postes_1[CODNAT],Lines[[#This Row],[rch_debut]])</f>
        <v>JONQU</v>
      </c>
      <c r="L337" s="17" t="str">
        <f>INDEX(postes_1[CODNAT],Lines[[#This Row],[rch_fin]])</f>
        <v>SSCES</v>
      </c>
      <c r="M337" s="17" t="s">
        <v>2163</v>
      </c>
      <c r="N337" s="17" t="s">
        <v>3696</v>
      </c>
      <c r="O337" s="17" t="str">
        <f>Lines[[#This Row],[codeNat_debut]]&amp;"_"&amp;Lines[[#This Row],[tension]]</f>
        <v>JONQU_225kV</v>
      </c>
      <c r="P337" s="17" t="str">
        <f>Lines[[#This Row],[codeNat_fin]]&amp;"_"&amp;Lines[[#This Row],[tension]]</f>
        <v>SSCES_225kV</v>
      </c>
      <c r="Q337" s="17">
        <f>COUNTIF(Lines[[code2_debut]:[code2_fin]],"="&amp;Lines[[#This Row],[code2_debut]])</f>
        <v>2</v>
      </c>
      <c r="R337" s="17">
        <f>COUNTIF(Lines[[code2_debut]:[code2_fin]],"="&amp;Lines[[#This Row],[code2_fin]])</f>
        <v>3</v>
      </c>
      <c r="S337" s="17">
        <f>INDEX(postes_1[x],MATCH(Lines[[#This Row],[codeNat_debut]],postes_1[CODNAT],0))</f>
        <v>827362.46999999904</v>
      </c>
      <c r="T337" s="17">
        <f>INDEX(postes_1[y],MATCH(Lines[[#This Row],[codeNat_debut]],postes_1[CODNAT],0))</f>
        <v>6304728.5199999996</v>
      </c>
      <c r="U337" s="17">
        <f>INDEX(postes_1[x],MATCH(Lines[[#This Row],[codeNat_fin]],postes_1[CODNAT],0))</f>
        <v>807518.60000000102</v>
      </c>
      <c r="V337" s="17">
        <f>INDEX(postes_1[y],MATCH(Lines[[#This Row],[codeNat_fin]],postes_1[CODNAT],0))</f>
        <v>6302353.1600000001</v>
      </c>
      <c r="W337" s="17">
        <f>SQRT((Lines[[#This Row],[x_debut]]-Lines[[#This Row],[x_fin]])^2+(Lines[[#This Row],[y_debut]]-Lines[[#This Row],[y_fin]])^2)</f>
        <v>19985.532559989952</v>
      </c>
      <c r="X337" s="17">
        <v>21709</v>
      </c>
      <c r="Y337" s="18">
        <v>1055</v>
      </c>
      <c r="Z337" s="18">
        <v>1055</v>
      </c>
      <c r="AA337" s="18">
        <v>1230</v>
      </c>
      <c r="AB337" s="18">
        <v>1230</v>
      </c>
      <c r="AC337" s="18">
        <v>1.244</v>
      </c>
      <c r="AD337" s="18">
        <v>8.2729999999999997</v>
      </c>
      <c r="AE337" s="18">
        <v>35.11</v>
      </c>
      <c r="AF337" s="18">
        <v>223.51599999999999</v>
      </c>
      <c r="AG337" s="21"/>
      <c r="AH337" s="21"/>
    </row>
    <row r="338" spans="1:34">
      <c r="A338" s="16" t="s">
        <v>9410</v>
      </c>
      <c r="B338" s="16" t="s">
        <v>9411</v>
      </c>
      <c r="C338" s="16">
        <f>SEARCH(" _ ",B338)</f>
        <v>26</v>
      </c>
      <c r="D338" s="16" t="str">
        <f>LEFT(B338,14)</f>
        <v>LIT 225kV N0 1</v>
      </c>
      <c r="E338" s="16" t="str">
        <f>RIGHT(LEFT(D338,9),5)</f>
        <v>225kV</v>
      </c>
      <c r="F338" s="16" t="str">
        <f>RIGHT(D338,1)</f>
        <v>1</v>
      </c>
      <c r="G338" s="16" t="str">
        <f>LEFT(RIGHT(B338,LEN(B338)-15),C338-16)</f>
        <v>CONCARNEAU</v>
      </c>
      <c r="H338" s="16" t="str">
        <f>RIGHT(B338,LEN(B338)-C338-2)</f>
        <v>SQUIVIDAN</v>
      </c>
      <c r="I338" s="17">
        <f>MATCH(Lines[[#This Row],[début]],postes_1[ADR_SITE],0)</f>
        <v>3028</v>
      </c>
      <c r="J338" s="17">
        <f>MATCH(Lines[[#This Row],[fin]],postes_1[ADR_SITE],0)</f>
        <v>3172</v>
      </c>
      <c r="K338" s="17" t="str">
        <f>INDEX(postes_1[CODNAT],Lines[[#This Row],[rch_debut]])</f>
        <v>CONCA</v>
      </c>
      <c r="L338" s="17" t="str">
        <f>INDEX(postes_1[CODNAT],Lines[[#This Row],[rch_fin]])</f>
        <v>SQUIV</v>
      </c>
      <c r="M338" s="17" t="s">
        <v>1015</v>
      </c>
      <c r="N338" s="17" t="s">
        <v>1234</v>
      </c>
      <c r="O338" s="17" t="str">
        <f>Lines[[#This Row],[codeNat_debut]]&amp;"_"&amp;Lines[[#This Row],[tension]]</f>
        <v>CONCA_225kV</v>
      </c>
      <c r="P338" s="17" t="str">
        <f>Lines[[#This Row],[codeNat_fin]]&amp;"_"&amp;Lines[[#This Row],[tension]]</f>
        <v>SQUIV_225kV</v>
      </c>
      <c r="Q338" s="17">
        <f>COUNTIF(Lines[[code2_debut]:[code2_fin]],"="&amp;Lines[[#This Row],[code2_debut]])</f>
        <v>2</v>
      </c>
      <c r="R338" s="17">
        <f>COUNTIF(Lines[[code2_debut]:[code2_fin]],"="&amp;Lines[[#This Row],[code2_fin]])</f>
        <v>3</v>
      </c>
      <c r="S338" s="17">
        <f>INDEX(postes_1[x],MATCH(Lines[[#This Row],[codeNat_debut]],postes_1[CODNAT],0))</f>
        <v>185618.43999999799</v>
      </c>
      <c r="T338" s="17">
        <f>INDEX(postes_1[y],MATCH(Lines[[#This Row],[codeNat_debut]],postes_1[CODNAT],0))</f>
        <v>6777399.2699999996</v>
      </c>
      <c r="U338" s="17">
        <f>INDEX(postes_1[x],MATCH(Lines[[#This Row],[codeNat_fin]],postes_1[CODNAT],0))</f>
        <v>174841.619999997</v>
      </c>
      <c r="V338" s="17">
        <f>INDEX(postes_1[y],MATCH(Lines[[#This Row],[codeNat_fin]],postes_1[CODNAT],0))</f>
        <v>6792039.0800000001</v>
      </c>
      <c r="W338" s="17">
        <f>SQRT((Lines[[#This Row],[x_debut]]-Lines[[#This Row],[x_fin]])^2+(Lines[[#This Row],[y_debut]]-Lines[[#This Row],[y_fin]])^2)</f>
        <v>18178.66568669265</v>
      </c>
      <c r="X338" s="17">
        <v>26103</v>
      </c>
      <c r="Y338" s="18">
        <v>1056</v>
      </c>
      <c r="Z338" s="18">
        <v>1123</v>
      </c>
      <c r="AA338" s="18">
        <v>1123</v>
      </c>
      <c r="AB338" s="18">
        <v>1189</v>
      </c>
      <c r="AC338" s="18">
        <v>1.516</v>
      </c>
      <c r="AD338" s="18">
        <v>10.244</v>
      </c>
      <c r="AE338" s="18">
        <v>37.527999999999999</v>
      </c>
      <c r="AF338" s="18">
        <v>238.911</v>
      </c>
      <c r="AG338" s="21"/>
      <c r="AH338" s="21"/>
    </row>
    <row r="339" spans="1:34">
      <c r="A339" s="16" t="s">
        <v>9408</v>
      </c>
      <c r="B339" s="16" t="s">
        <v>9409</v>
      </c>
      <c r="C339" s="16">
        <f>SEARCH(" _ ",B339)</f>
        <v>26</v>
      </c>
      <c r="D339" s="16" t="str">
        <f>LEFT(B339,14)</f>
        <v>LIT 225kV N0 1</v>
      </c>
      <c r="E339" s="16" t="str">
        <f>RIGHT(LEFT(D339,9),5)</f>
        <v>225kV</v>
      </c>
      <c r="F339" s="16" t="str">
        <f>RIGHT(D339,1)</f>
        <v>1</v>
      </c>
      <c r="G339" s="16" t="str">
        <f>LEFT(RIGHT(B339,LEN(B339)-15),C339-16)</f>
        <v>CONCARNEAU</v>
      </c>
      <c r="H339" s="16" t="str">
        <f>RIGHT(B339,LEN(B339)-C339-2)</f>
        <v>POTEAU-ROUGE</v>
      </c>
      <c r="I339" s="17">
        <f>MATCH(Lines[[#This Row],[début]],postes_1[ADR_SITE],0)</f>
        <v>3028</v>
      </c>
      <c r="J339" s="17">
        <f>MATCH(Lines[[#This Row],[fin]],postes_1[ADR_SITE],0)</f>
        <v>2646</v>
      </c>
      <c r="K339" s="17" t="str">
        <f>INDEX(postes_1[CODNAT],Lines[[#This Row],[rch_debut]])</f>
        <v>CONCA</v>
      </c>
      <c r="L339" s="17" t="str">
        <f>INDEX(postes_1[CODNAT],Lines[[#This Row],[rch_fin]])</f>
        <v>P.ROU</v>
      </c>
      <c r="M339" s="17" t="s">
        <v>1015</v>
      </c>
      <c r="N339" s="17" t="s">
        <v>4690</v>
      </c>
      <c r="O339" s="17" t="str">
        <f>Lines[[#This Row],[codeNat_debut]]&amp;"_"&amp;Lines[[#This Row],[tension]]</f>
        <v>CONCA_225kV</v>
      </c>
      <c r="P339" s="17" t="str">
        <f>Lines[[#This Row],[codeNat_fin]]&amp;"_"&amp;Lines[[#This Row],[tension]]</f>
        <v>P.ROU_225kV</v>
      </c>
      <c r="Q339" s="17">
        <f>COUNTIF(Lines[[code2_debut]:[code2_fin]],"="&amp;Lines[[#This Row],[code2_debut]])</f>
        <v>2</v>
      </c>
      <c r="R339" s="17">
        <f>COUNTIF(Lines[[code2_debut]:[code2_fin]],"="&amp;Lines[[#This Row],[code2_fin]])</f>
        <v>6</v>
      </c>
      <c r="S339" s="17">
        <f>INDEX(postes_1[x],MATCH(Lines[[#This Row],[codeNat_debut]],postes_1[CODNAT],0))</f>
        <v>185618.43999999799</v>
      </c>
      <c r="T339" s="17">
        <f>INDEX(postes_1[y],MATCH(Lines[[#This Row],[codeNat_debut]],postes_1[CODNAT],0))</f>
        <v>6777399.2699999996</v>
      </c>
      <c r="U339" s="17">
        <f>INDEX(postes_1[x],MATCH(Lines[[#This Row],[codeNat_fin]],postes_1[CODNAT],0))</f>
        <v>228345.42000000199</v>
      </c>
      <c r="V339" s="17">
        <f>INDEX(postes_1[y],MATCH(Lines[[#This Row],[codeNat_fin]],postes_1[CODNAT],0))</f>
        <v>6766240.29</v>
      </c>
      <c r="W339" s="17">
        <f>SQRT((Lines[[#This Row],[x_debut]]-Lines[[#This Row],[x_fin]])^2+(Lines[[#This Row],[y_debut]]-Lines[[#This Row],[y_fin]])^2)</f>
        <v>44160.136487120719</v>
      </c>
      <c r="X339" s="17">
        <v>56304</v>
      </c>
      <c r="Y339" s="18">
        <v>1056</v>
      </c>
      <c r="Z339" s="18">
        <v>1123</v>
      </c>
      <c r="AA339" s="18">
        <v>1123</v>
      </c>
      <c r="AB339" s="18">
        <v>1189</v>
      </c>
      <c r="AC339" s="18">
        <v>3.2450000000000001</v>
      </c>
      <c r="AD339" s="18">
        <v>22.202999999999999</v>
      </c>
      <c r="AE339" s="18">
        <v>81.679000000000002</v>
      </c>
      <c r="AF339" s="18">
        <v>519.98400000000004</v>
      </c>
      <c r="AG339" s="21"/>
      <c r="AH339" s="21"/>
    </row>
    <row r="340" spans="1:34">
      <c r="A340" s="16" t="s">
        <v>9661</v>
      </c>
      <c r="B340" s="16" t="s">
        <v>9662</v>
      </c>
      <c r="C340" s="16">
        <f>SEARCH(" _ ",B340)</f>
        <v>25</v>
      </c>
      <c r="D340" s="16" t="str">
        <f>LEFT(B340,14)</f>
        <v>LIT 225kV N0 1</v>
      </c>
      <c r="E340" s="16" t="str">
        <f>RIGHT(LEFT(D340,9),5)</f>
        <v>225kV</v>
      </c>
      <c r="F340" s="16" t="str">
        <f>RIGHT(D340,1)</f>
        <v>1</v>
      </c>
      <c r="G340" s="16" t="str">
        <f>LEFT(RIGHT(B340,LEN(B340)-15),C340-16)</f>
        <v>ELANCOURT</v>
      </c>
      <c r="H340" s="16" t="str">
        <f>RIGHT(B340,LEN(B340)-C340-2)</f>
        <v>YVELINES-OUEST</v>
      </c>
      <c r="I340" s="17">
        <f>MATCH(Lines[[#This Row],[début]],postes_1[ADR_SITE],0)</f>
        <v>240</v>
      </c>
      <c r="J340" s="17">
        <f>MATCH(Lines[[#This Row],[fin]],postes_1[ADR_SITE],0)</f>
        <v>255</v>
      </c>
      <c r="K340" s="17" t="str">
        <f>INDEX(postes_1[CODNAT],Lines[[#This Row],[rch_debut]])</f>
        <v>ELANC</v>
      </c>
      <c r="L340" s="17" t="str">
        <f>INDEX(postes_1[CODNAT],Lines[[#This Row],[rch_fin]])</f>
        <v>YVE.O</v>
      </c>
      <c r="M340" s="17" t="s">
        <v>7794</v>
      </c>
      <c r="N340" s="17" t="s">
        <v>502</v>
      </c>
      <c r="O340" s="17" t="str">
        <f>Lines[[#This Row],[codeNat_debut]]&amp;"_"&amp;Lines[[#This Row],[tension]]</f>
        <v>ELANC_225kV</v>
      </c>
      <c r="P340" s="17" t="str">
        <f>Lines[[#This Row],[codeNat_fin]]&amp;"_"&amp;Lines[[#This Row],[tension]]</f>
        <v>YVE.O_225kV</v>
      </c>
      <c r="Q340" s="17">
        <f>COUNTIF(Lines[[code2_debut]:[code2_fin]],"="&amp;Lines[[#This Row],[code2_debut]])</f>
        <v>3</v>
      </c>
      <c r="R340" s="17">
        <f>COUNTIF(Lines[[code2_debut]:[code2_fin]],"="&amp;Lines[[#This Row],[code2_fin]])</f>
        <v>1</v>
      </c>
      <c r="S340" s="17">
        <f>INDEX(postes_1[x],MATCH(Lines[[#This Row],[codeNat_debut]],postes_1[CODNAT],0))</f>
        <v>622961.82999999798</v>
      </c>
      <c r="T340" s="17">
        <f>INDEX(postes_1[y],MATCH(Lines[[#This Row],[codeNat_debut]],postes_1[CODNAT],0))</f>
        <v>6853203.2599999998</v>
      </c>
      <c r="U340" s="17">
        <f>INDEX(postes_1[x],MATCH(Lines[[#This Row],[codeNat_fin]],postes_1[CODNAT],0))</f>
        <v>613956.06000000203</v>
      </c>
      <c r="V340" s="17">
        <f>INDEX(postes_1[y],MATCH(Lines[[#This Row],[codeNat_fin]],postes_1[CODNAT],0))</f>
        <v>6856615.5800000001</v>
      </c>
      <c r="W340" s="17">
        <f>SQRT((Lines[[#This Row],[x_debut]]-Lines[[#This Row],[x_fin]])^2+(Lines[[#This Row],[y_debut]]-Lines[[#This Row],[y_fin]])^2)</f>
        <v>9630.567017327121</v>
      </c>
      <c r="X340" s="17">
        <v>12751</v>
      </c>
      <c r="Y340" s="18">
        <v>1056</v>
      </c>
      <c r="Z340" s="18">
        <v>1056</v>
      </c>
      <c r="AA340" s="18">
        <v>1360</v>
      </c>
      <c r="AB340" s="18">
        <v>1360</v>
      </c>
      <c r="AC340" s="18">
        <v>0.29799999999999999</v>
      </c>
      <c r="AD340" s="18">
        <v>2.0129999999999999</v>
      </c>
      <c r="AE340" s="18">
        <v>469.685</v>
      </c>
      <c r="AF340" s="18">
        <v>2990.1080000000002</v>
      </c>
      <c r="AG340" s="21"/>
      <c r="AH340" s="21"/>
    </row>
    <row r="341" spans="1:34">
      <c r="A341" s="16" t="s">
        <v>9904</v>
      </c>
      <c r="B341" s="16" t="s">
        <v>9905</v>
      </c>
      <c r="C341" s="16">
        <f>SEARCH(" _ ",B341)</f>
        <v>26</v>
      </c>
      <c r="D341" s="16" t="str">
        <f>LEFT(B341,14)</f>
        <v>LIT 225kV NO 2</v>
      </c>
      <c r="E341" s="16" t="str">
        <f>RIGHT(LEFT(D341,9),5)</f>
        <v>225kV</v>
      </c>
      <c r="F341" s="16" t="str">
        <f>RIGHT(D341,1)</f>
        <v>2</v>
      </c>
      <c r="G341" s="16" t="str">
        <f>LEFT(RIGHT(B341,LEN(B341)-15),C341-16)</f>
        <v>LANDERNEAU</v>
      </c>
      <c r="H341" s="16" t="str">
        <f>RIGHT(B341,LEN(B341)-C341-2)</f>
        <v>MARTYRE (LA)</v>
      </c>
      <c r="I341" s="17">
        <f>MATCH(Lines[[#This Row],[début]],postes_1[ADR_SITE],0)</f>
        <v>3312</v>
      </c>
      <c r="J341" s="17">
        <f>MATCH(Lines[[#This Row],[fin]],postes_1[ADR_SITE],0)</f>
        <v>3279</v>
      </c>
      <c r="K341" s="17" t="str">
        <f>INDEX(postes_1[CODNAT],Lines[[#This Row],[rch_debut]])</f>
        <v>LANDE</v>
      </c>
      <c r="L341" s="17" t="str">
        <f>INDEX(postes_1[CODNAT],Lines[[#This Row],[rch_fin]])</f>
        <v>MARTY</v>
      </c>
      <c r="M341" s="17" t="s">
        <v>1689</v>
      </c>
      <c r="N341" s="17" t="s">
        <v>791</v>
      </c>
      <c r="O341" s="17" t="str">
        <f>Lines[[#This Row],[codeNat_debut]]&amp;"_"&amp;Lines[[#This Row],[tension]]</f>
        <v>LANDE_225kV</v>
      </c>
      <c r="P341" s="17" t="str">
        <f>Lines[[#This Row],[codeNat_fin]]&amp;"_"&amp;Lines[[#This Row],[tension]]</f>
        <v>MARTY_225kV</v>
      </c>
      <c r="Q341" s="17">
        <f>COUNTIF(Lines[[code2_debut]:[code2_fin]],"="&amp;Lines[[#This Row],[code2_debut]])</f>
        <v>3</v>
      </c>
      <c r="R341" s="17">
        <f>COUNTIF(Lines[[code2_debut]:[code2_fin]],"="&amp;Lines[[#This Row],[code2_fin]])</f>
        <v>5</v>
      </c>
      <c r="S341" s="17">
        <f>INDEX(postes_1[x],MATCH(Lines[[#This Row],[codeNat_debut]],postes_1[CODNAT],0))</f>
        <v>165896.509999998</v>
      </c>
      <c r="T341" s="17">
        <f>INDEX(postes_1[y],MATCH(Lines[[#This Row],[codeNat_debut]],postes_1[CODNAT],0))</f>
        <v>6842228.6600000001</v>
      </c>
      <c r="U341" s="17">
        <f>INDEX(postes_1[x],MATCH(Lines[[#This Row],[codeNat_fin]],postes_1[CODNAT],0))</f>
        <v>168746</v>
      </c>
      <c r="V341" s="17">
        <f>INDEX(postes_1[y],MATCH(Lines[[#This Row],[codeNat_fin]],postes_1[CODNAT],0))</f>
        <v>6840196.6600000001</v>
      </c>
      <c r="W341" s="17">
        <f>SQRT((Lines[[#This Row],[x_debut]]-Lines[[#This Row],[x_fin]])^2+(Lines[[#This Row],[y_debut]]-Lines[[#This Row],[y_fin]])^2)</f>
        <v>3499.802460155629</v>
      </c>
      <c r="X341" s="17">
        <v>3831</v>
      </c>
      <c r="Y341" s="18">
        <v>1056</v>
      </c>
      <c r="Z341" s="18">
        <v>1123</v>
      </c>
      <c r="AA341" s="18">
        <v>1123</v>
      </c>
      <c r="AB341" s="18">
        <v>1189</v>
      </c>
      <c r="AC341" s="18">
        <v>0.249</v>
      </c>
      <c r="AD341" s="18">
        <v>1.4830000000000001</v>
      </c>
      <c r="AE341" s="18">
        <v>5.4980000000000002</v>
      </c>
      <c r="AF341" s="18">
        <v>35.002000000000002</v>
      </c>
      <c r="AG341" s="21"/>
      <c r="AH341" s="21"/>
    </row>
    <row r="342" spans="1:34">
      <c r="A342" s="16" t="s">
        <v>10023</v>
      </c>
      <c r="B342" s="16" t="s">
        <v>10024</v>
      </c>
      <c r="C342" s="16">
        <f>SEARCH(" _ ",B342)</f>
        <v>28</v>
      </c>
      <c r="D342" s="16" t="str">
        <f>LEFT(B342,14)</f>
        <v>LIT 225kV NO 1</v>
      </c>
      <c r="E342" s="16" t="str">
        <f>RIGHT(LEFT(D342,9),5)</f>
        <v>225kV</v>
      </c>
      <c r="F342" s="16" t="str">
        <f>RIGHT(D342,1)</f>
        <v>1</v>
      </c>
      <c r="G342" s="16" t="str">
        <f>LEFT(RIGHT(B342,LEN(B342)-15),C342-16)</f>
        <v>MARTYRE (LA)</v>
      </c>
      <c r="H342" s="16" t="str">
        <f>RIGHT(B342,LEN(B342)-C342-2)</f>
        <v>SQUIVIDAN</v>
      </c>
      <c r="I342" s="17">
        <f>MATCH(Lines[[#This Row],[début]],postes_1[ADR_SITE],0)</f>
        <v>3279</v>
      </c>
      <c r="J342" s="17">
        <f>MATCH(Lines[[#This Row],[fin]],postes_1[ADR_SITE],0)</f>
        <v>3172</v>
      </c>
      <c r="K342" s="17" t="str">
        <f>INDEX(postes_1[CODNAT],Lines[[#This Row],[rch_debut]])</f>
        <v>MARTY</v>
      </c>
      <c r="L342" s="17" t="str">
        <f>INDEX(postes_1[CODNAT],Lines[[#This Row],[rch_fin]])</f>
        <v>SQUIV</v>
      </c>
      <c r="M342" s="17" t="s">
        <v>791</v>
      </c>
      <c r="N342" s="17" t="s">
        <v>1234</v>
      </c>
      <c r="O342" s="17" t="str">
        <f>Lines[[#This Row],[codeNat_debut]]&amp;"_"&amp;Lines[[#This Row],[tension]]</f>
        <v>MARTY_225kV</v>
      </c>
      <c r="P342" s="17" t="str">
        <f>Lines[[#This Row],[codeNat_fin]]&amp;"_"&amp;Lines[[#This Row],[tension]]</f>
        <v>SQUIV_225kV</v>
      </c>
      <c r="Q342" s="17">
        <f>COUNTIF(Lines[[code2_debut]:[code2_fin]],"="&amp;Lines[[#This Row],[code2_debut]])</f>
        <v>5</v>
      </c>
      <c r="R342" s="17">
        <f>COUNTIF(Lines[[code2_debut]:[code2_fin]],"="&amp;Lines[[#This Row],[code2_fin]])</f>
        <v>3</v>
      </c>
      <c r="S342" s="17">
        <f>INDEX(postes_1[x],MATCH(Lines[[#This Row],[codeNat_debut]],postes_1[CODNAT],0))</f>
        <v>168746</v>
      </c>
      <c r="T342" s="17">
        <f>INDEX(postes_1[y],MATCH(Lines[[#This Row],[codeNat_debut]],postes_1[CODNAT],0))</f>
        <v>6840196.6600000001</v>
      </c>
      <c r="U342" s="17">
        <f>INDEX(postes_1[x],MATCH(Lines[[#This Row],[codeNat_fin]],postes_1[CODNAT],0))</f>
        <v>174841.619999997</v>
      </c>
      <c r="V342" s="17">
        <f>INDEX(postes_1[y],MATCH(Lines[[#This Row],[codeNat_fin]],postes_1[CODNAT],0))</f>
        <v>6792039.0800000001</v>
      </c>
      <c r="W342" s="17">
        <f>SQRT((Lines[[#This Row],[x_debut]]-Lines[[#This Row],[x_fin]])^2+(Lines[[#This Row],[y_debut]]-Lines[[#This Row],[y_fin]])^2)</f>
        <v>48541.828299321096</v>
      </c>
      <c r="X342" s="17">
        <v>51302</v>
      </c>
      <c r="Y342" s="18">
        <v>1056</v>
      </c>
      <c r="Z342" s="18">
        <v>1123</v>
      </c>
      <c r="AA342" s="18">
        <v>1123</v>
      </c>
      <c r="AB342" s="18">
        <v>1189</v>
      </c>
      <c r="AC342" s="18">
        <v>3.0379999999999998</v>
      </c>
      <c r="AD342" s="18">
        <v>20.399000000000001</v>
      </c>
      <c r="AE342" s="18">
        <v>74.183000000000007</v>
      </c>
      <c r="AF342" s="18">
        <v>472.26400000000001</v>
      </c>
      <c r="AG342" s="21"/>
      <c r="AH342" s="21"/>
    </row>
    <row r="343" spans="1:34">
      <c r="A343" s="16" t="s">
        <v>10115</v>
      </c>
      <c r="B343" s="16" t="s">
        <v>10116</v>
      </c>
      <c r="C343" s="16">
        <f>SEARCH(" _ ",B343)</f>
        <v>23</v>
      </c>
      <c r="D343" s="16" t="str">
        <f>LEFT(B343,14)</f>
        <v>LIT 225kV NO 1</v>
      </c>
      <c r="E343" s="16" t="str">
        <f>RIGHT(LEFT(D343,9),5)</f>
        <v>225kV</v>
      </c>
      <c r="F343" s="16" t="str">
        <f>RIGHT(D343,1)</f>
        <v>1</v>
      </c>
      <c r="G343" s="16" t="str">
        <f>LEFT(RIGHT(B343,LEN(B343)-15),C343-16)</f>
        <v>NEOULES</v>
      </c>
      <c r="H343" s="16" t="str">
        <f>RIGHT(B343,LEN(B343)-C343-2)</f>
        <v>VINS</v>
      </c>
      <c r="I343" s="17">
        <f>MATCH(Lines[[#This Row],[début]],postes_1[ADR_SITE],0)</f>
        <v>4083</v>
      </c>
      <c r="J343" s="17">
        <f>MATCH(Lines[[#This Row],[fin]],postes_1[ADR_SITE],0)</f>
        <v>4058</v>
      </c>
      <c r="K343" s="17" t="str">
        <f>INDEX(postes_1[CODNAT],Lines[[#This Row],[rch_debut]])</f>
        <v>NEOUL</v>
      </c>
      <c r="L343" s="17" t="str">
        <f>INDEX(postes_1[CODNAT],Lines[[#This Row],[rch_fin]])</f>
        <v xml:space="preserve">VINS </v>
      </c>
      <c r="M343" s="17" t="s">
        <v>5620</v>
      </c>
      <c r="N343" s="17" t="s">
        <v>2139</v>
      </c>
      <c r="O343" s="17" t="str">
        <f>Lines[[#This Row],[codeNat_debut]]&amp;"_"&amp;Lines[[#This Row],[tension]]</f>
        <v>NEOUL_225kV</v>
      </c>
      <c r="P343" s="17" t="str">
        <f>Lines[[#This Row],[codeNat_fin]]&amp;"_"&amp;Lines[[#This Row],[tension]]</f>
        <v>VINS _225kV</v>
      </c>
      <c r="Q343" s="17">
        <f>COUNTIF(Lines[[code2_debut]:[code2_fin]],"="&amp;Lines[[#This Row],[code2_debut]])</f>
        <v>4</v>
      </c>
      <c r="R343" s="17">
        <f>COUNTIF(Lines[[code2_debut]:[code2_fin]],"="&amp;Lines[[#This Row],[code2_fin]])</f>
        <v>2</v>
      </c>
      <c r="S343" s="17">
        <f>INDEX(postes_1[x],MATCH(Lines[[#This Row],[codeNat_debut]],postes_1[CODNAT],0))</f>
        <v>945420.03999999899</v>
      </c>
      <c r="T343" s="17">
        <f>INDEX(postes_1[y],MATCH(Lines[[#This Row],[codeNat_debut]],postes_1[CODNAT],0))</f>
        <v>6246765.1500000004</v>
      </c>
      <c r="U343" s="17">
        <f>INDEX(postes_1[x],MATCH(Lines[[#This Row],[codeNat_fin]],postes_1[CODNAT],0))</f>
        <v>952030.28000000096</v>
      </c>
      <c r="V343" s="17">
        <f>INDEX(postes_1[y],MATCH(Lines[[#This Row],[codeNat_fin]],postes_1[CODNAT],0))</f>
        <v>6264584.4900000002</v>
      </c>
      <c r="W343" s="17">
        <f>SQRT((Lines[[#This Row],[x_debut]]-Lines[[#This Row],[x_fin]])^2+(Lines[[#This Row],[y_debut]]-Lines[[#This Row],[y_fin]])^2)</f>
        <v>19005.897792349107</v>
      </c>
      <c r="X343" s="17">
        <v>27764</v>
      </c>
      <c r="Y343" s="18">
        <v>1057</v>
      </c>
      <c r="Z343" s="18">
        <v>1057</v>
      </c>
      <c r="AA343" s="18">
        <v>1160</v>
      </c>
      <c r="AB343" s="18">
        <v>1224</v>
      </c>
      <c r="AC343" s="18">
        <v>1.669</v>
      </c>
      <c r="AD343" s="18">
        <v>11.087999999999999</v>
      </c>
      <c r="AE343" s="18">
        <v>45.902999999999999</v>
      </c>
      <c r="AF343" s="18">
        <v>292.22500000000002</v>
      </c>
      <c r="AG343" s="21"/>
      <c r="AH343" s="21"/>
    </row>
    <row r="344" spans="1:34">
      <c r="A344" s="16" t="s">
        <v>9388</v>
      </c>
      <c r="B344" s="16" t="s">
        <v>9389</v>
      </c>
      <c r="C344" s="16">
        <f>SEARCH(" _ ",B344)</f>
        <v>20</v>
      </c>
      <c r="D344" s="16" t="str">
        <f>LEFT(B344,14)</f>
        <v>LIT 225kV N0 1</v>
      </c>
      <c r="E344" s="16" t="str">
        <f>RIGHT(LEFT(D344,9),5)</f>
        <v>225kV</v>
      </c>
      <c r="F344" s="16" t="str">
        <f>RIGHT(D344,1)</f>
        <v>1</v>
      </c>
      <c r="G344" s="16" t="str">
        <f>LEFT(RIGHT(B344,LEN(B344)-15),C344-16)</f>
        <v>CIZE</v>
      </c>
      <c r="H344" s="16" t="str">
        <f>RIGHT(B344,LEN(B344)-C344-2)</f>
        <v>FLEYRIAT</v>
      </c>
      <c r="I344" s="17">
        <f>MATCH(Lines[[#This Row],[début]],postes_1[ADR_SITE],0)</f>
        <v>2125</v>
      </c>
      <c r="J344" s="17">
        <f>MATCH(Lines[[#This Row],[fin]],postes_1[ADR_SITE],0)</f>
        <v>1915</v>
      </c>
      <c r="K344" s="17" t="str">
        <f>INDEX(postes_1[CODNAT],Lines[[#This Row],[rch_debut]])</f>
        <v xml:space="preserve">CIZE </v>
      </c>
      <c r="L344" s="17" t="str">
        <f>INDEX(postes_1[CODNAT],Lines[[#This Row],[rch_fin]])</f>
        <v>FLEYR</v>
      </c>
      <c r="M344" s="17" t="s">
        <v>1380</v>
      </c>
      <c r="N344" s="17" t="s">
        <v>882</v>
      </c>
      <c r="O344" s="17" t="str">
        <f>Lines[[#This Row],[codeNat_debut]]&amp;"_"&amp;Lines[[#This Row],[tension]]</f>
        <v>CIZE _225kV</v>
      </c>
      <c r="P344" s="17" t="str">
        <f>Lines[[#This Row],[codeNat_fin]]&amp;"_"&amp;Lines[[#This Row],[tension]]</f>
        <v>FLEYR_225kV</v>
      </c>
      <c r="Q344" s="17">
        <f>COUNTIF(Lines[[code2_debut]:[code2_fin]],"="&amp;Lines[[#This Row],[code2_debut]])</f>
        <v>2</v>
      </c>
      <c r="R344" s="17">
        <f>COUNTIF(Lines[[code2_debut]:[code2_fin]],"="&amp;Lines[[#This Row],[code2_fin]])</f>
        <v>2</v>
      </c>
      <c r="S344" s="17">
        <f>INDEX(postes_1[x],MATCH(Lines[[#This Row],[codeNat_debut]],postes_1[CODNAT],0))</f>
        <v>890370.47999999695</v>
      </c>
      <c r="T344" s="17">
        <f>INDEX(postes_1[y],MATCH(Lines[[#This Row],[codeNat_debut]],postes_1[CODNAT],0))</f>
        <v>6569869.5700000003</v>
      </c>
      <c r="U344" s="17">
        <f>INDEX(postes_1[x],MATCH(Lines[[#This Row],[codeNat_fin]],postes_1[CODNAT],0))</f>
        <v>870254.36999999697</v>
      </c>
      <c r="V344" s="17">
        <f>INDEX(postes_1[y],MATCH(Lines[[#This Row],[codeNat_fin]],postes_1[CODNAT],0))</f>
        <v>6572689.04</v>
      </c>
      <c r="W344" s="17">
        <f>SQRT((Lines[[#This Row],[x_debut]]-Lines[[#This Row],[x_fin]])^2+(Lines[[#This Row],[y_debut]]-Lines[[#This Row],[y_fin]])^2)</f>
        <v>20312.737201396514</v>
      </c>
      <c r="X344" s="17">
        <v>24233</v>
      </c>
      <c r="Y344" s="18">
        <v>1059</v>
      </c>
      <c r="Z344" s="18">
        <v>1067</v>
      </c>
      <c r="AA344" s="18">
        <v>1141</v>
      </c>
      <c r="AB344" s="18">
        <v>1212</v>
      </c>
      <c r="AC344" s="18">
        <v>1.216</v>
      </c>
      <c r="AD344" s="18">
        <v>7.6689999999999996</v>
      </c>
      <c r="AE344" s="18">
        <v>57.430999999999997</v>
      </c>
      <c r="AF344" s="18">
        <v>365.61399999999998</v>
      </c>
      <c r="AG344" s="21"/>
      <c r="AH344" s="21"/>
    </row>
    <row r="345" spans="1:34">
      <c r="A345" s="16" t="s">
        <v>9390</v>
      </c>
      <c r="B345" s="16" t="s">
        <v>9391</v>
      </c>
      <c r="C345" s="16">
        <f>SEARCH(" _ ",B345)</f>
        <v>20</v>
      </c>
      <c r="D345" s="16" t="str">
        <f>LEFT(B345,14)</f>
        <v>LIT 225kV N0 1</v>
      </c>
      <c r="E345" s="16" t="str">
        <f>RIGHT(LEFT(D345,9),5)</f>
        <v>225kV</v>
      </c>
      <c r="F345" s="16" t="str">
        <f>RIGHT(D345,1)</f>
        <v>1</v>
      </c>
      <c r="G345" s="16" t="str">
        <f>LEFT(RIGHT(B345,LEN(B345)-15),C345-16)</f>
        <v>CIZE</v>
      </c>
      <c r="H345" s="16" t="str">
        <f>RIGHT(B345,LEN(B345)-C345-2)</f>
        <v>IZERNORE</v>
      </c>
      <c r="I345" s="17">
        <f>MATCH(Lines[[#This Row],[début]],postes_1[ADR_SITE],0)</f>
        <v>2125</v>
      </c>
      <c r="J345" s="17">
        <f>MATCH(Lines[[#This Row],[fin]],postes_1[ADR_SITE],0)</f>
        <v>2208</v>
      </c>
      <c r="K345" s="17" t="str">
        <f>INDEX(postes_1[CODNAT],Lines[[#This Row],[rch_debut]])</f>
        <v xml:space="preserve">CIZE </v>
      </c>
      <c r="L345" s="17" t="str">
        <f>INDEX(postes_1[CODNAT],Lines[[#This Row],[rch_fin]])</f>
        <v>IZERN</v>
      </c>
      <c r="M345" s="17" t="s">
        <v>1380</v>
      </c>
      <c r="N345" s="17" t="s">
        <v>6886</v>
      </c>
      <c r="O345" s="17" t="str">
        <f>Lines[[#This Row],[codeNat_debut]]&amp;"_"&amp;Lines[[#This Row],[tension]]</f>
        <v>CIZE _225kV</v>
      </c>
      <c r="P345" s="17" t="str">
        <f>Lines[[#This Row],[codeNat_fin]]&amp;"_"&amp;Lines[[#This Row],[tension]]</f>
        <v>IZERN_225kV</v>
      </c>
      <c r="Q345" s="17">
        <f>COUNTIF(Lines[[code2_debut]:[code2_fin]],"="&amp;Lines[[#This Row],[code2_debut]])</f>
        <v>2</v>
      </c>
      <c r="R345" s="17">
        <f>COUNTIF(Lines[[code2_debut]:[code2_fin]],"="&amp;Lines[[#This Row],[code2_fin]])</f>
        <v>2</v>
      </c>
      <c r="S345" s="17">
        <f>INDEX(postes_1[x],MATCH(Lines[[#This Row],[codeNat_debut]],postes_1[CODNAT],0))</f>
        <v>890370.47999999695</v>
      </c>
      <c r="T345" s="17">
        <f>INDEX(postes_1[y],MATCH(Lines[[#This Row],[codeNat_debut]],postes_1[CODNAT],0))</f>
        <v>6569869.5700000003</v>
      </c>
      <c r="U345" s="17">
        <f>INDEX(postes_1[x],MATCH(Lines[[#This Row],[codeNat_fin]],postes_1[CODNAT],0))</f>
        <v>896616.68</v>
      </c>
      <c r="V345" s="17">
        <f>INDEX(postes_1[y],MATCH(Lines[[#This Row],[codeNat_fin]],postes_1[CODNAT],0))</f>
        <v>6569798.5099999998</v>
      </c>
      <c r="W345" s="17">
        <f>SQRT((Lines[[#This Row],[x_debut]]-Lines[[#This Row],[x_fin]])^2+(Lines[[#This Row],[y_debut]]-Lines[[#This Row],[y_fin]])^2)</f>
        <v>6246.6041945715397</v>
      </c>
      <c r="X345" s="17">
        <v>6970</v>
      </c>
      <c r="Y345" s="18">
        <v>1059</v>
      </c>
      <c r="Z345" s="18">
        <v>1141</v>
      </c>
      <c r="AA345" s="18">
        <v>1141</v>
      </c>
      <c r="AB345" s="18">
        <v>1215</v>
      </c>
      <c r="AC345" s="18">
        <v>0.45400000000000001</v>
      </c>
      <c r="AD345" s="18">
        <v>2.7010000000000001</v>
      </c>
      <c r="AE345" s="18">
        <v>10.02</v>
      </c>
      <c r="AF345" s="18">
        <v>63.790999999999997</v>
      </c>
      <c r="AG345" s="21"/>
      <c r="AH345" s="21"/>
    </row>
    <row r="346" spans="1:34">
      <c r="A346" s="16" t="s">
        <v>9835</v>
      </c>
      <c r="B346" s="16" t="s">
        <v>9836</v>
      </c>
      <c r="C346" s="16">
        <f>SEARCH(" _ ",B346)</f>
        <v>25</v>
      </c>
      <c r="D346" s="16" t="str">
        <f>LEFT(B346,14)</f>
        <v>LIT 225kV NO 1</v>
      </c>
      <c r="E346" s="16" t="str">
        <f>RIGHT(LEFT(D346,9),5)</f>
        <v>225kV</v>
      </c>
      <c r="F346" s="16" t="str">
        <f>RIGHT(D346,1)</f>
        <v>1</v>
      </c>
      <c r="G346" s="16" t="str">
        <f>LEFT(RIGHT(B346,LEN(B346)-15),C346-16)</f>
        <v>GRISOLLES</v>
      </c>
      <c r="H346" s="16" t="str">
        <f>RIGHT(B346,LEN(B346)-C346-2)</f>
        <v>SERRE-PONCON</v>
      </c>
      <c r="I346" s="17">
        <f>MATCH(Lines[[#This Row],[début]],postes_1[ADR_SITE],0)</f>
        <v>3573</v>
      </c>
      <c r="J346" s="17">
        <f>MATCH(Lines[[#This Row],[fin]],postes_1[ADR_SITE],0)</f>
        <v>3647</v>
      </c>
      <c r="K346" s="17" t="str">
        <f>INDEX(postes_1[CODNAT],Lines[[#This Row],[rch_debut]])</f>
        <v>GRISO</v>
      </c>
      <c r="L346" s="17" t="str">
        <f>INDEX(postes_1[CODNAT],Lines[[#This Row],[rch_fin]])</f>
        <v>S.PON</v>
      </c>
      <c r="M346" s="17" t="s">
        <v>5201</v>
      </c>
      <c r="N346" s="17" t="s">
        <v>5207</v>
      </c>
      <c r="O346" s="17" t="str">
        <f>Lines[[#This Row],[codeNat_debut]]&amp;"_"&amp;Lines[[#This Row],[tension]]</f>
        <v>GRISO_225kV</v>
      </c>
      <c r="P346" s="17" t="str">
        <f>Lines[[#This Row],[codeNat_fin]]&amp;"_"&amp;Lines[[#This Row],[tension]]</f>
        <v>S.PON_225kV</v>
      </c>
      <c r="Q346" s="17">
        <f>COUNTIF(Lines[[code2_debut]:[code2_fin]],"="&amp;Lines[[#This Row],[code2_debut]])</f>
        <v>2</v>
      </c>
      <c r="R346" s="17">
        <f>COUNTIF(Lines[[code2_debut]:[code2_fin]],"="&amp;Lines[[#This Row],[code2_fin]])</f>
        <v>3</v>
      </c>
      <c r="S346" s="17">
        <f>INDEX(postes_1[x],MATCH(Lines[[#This Row],[codeNat_debut]],postes_1[CODNAT],0))</f>
        <v>948943.97999999695</v>
      </c>
      <c r="T346" s="17">
        <f>INDEX(postes_1[y],MATCH(Lines[[#This Row],[codeNat_debut]],postes_1[CODNAT],0))</f>
        <v>6391526.5999999996</v>
      </c>
      <c r="U346" s="17">
        <f>INDEX(postes_1[x],MATCH(Lines[[#This Row],[codeNat_fin]],postes_1[CODNAT],0))</f>
        <v>959920.10999999905</v>
      </c>
      <c r="V346" s="17">
        <f>INDEX(postes_1[y],MATCH(Lines[[#This Row],[codeNat_fin]],postes_1[CODNAT],0))</f>
        <v>6379848.8600000003</v>
      </c>
      <c r="W346" s="17">
        <f>SQRT((Lines[[#This Row],[x_debut]]-Lines[[#This Row],[x_fin]])^2+(Lines[[#This Row],[y_debut]]-Lines[[#This Row],[y_fin]])^2)</f>
        <v>16026.385783592306</v>
      </c>
      <c r="X346" s="17">
        <v>17195</v>
      </c>
      <c r="Y346" s="18">
        <v>1059</v>
      </c>
      <c r="Z346" s="18">
        <v>1141</v>
      </c>
      <c r="AA346" s="18">
        <v>1141</v>
      </c>
      <c r="AB346" s="18">
        <v>1215</v>
      </c>
      <c r="AC346" s="18">
        <v>1.0640000000000001</v>
      </c>
      <c r="AD346" s="18">
        <v>6.7290000000000001</v>
      </c>
      <c r="AE346" s="18">
        <v>24.463000000000001</v>
      </c>
      <c r="AF346" s="18">
        <v>155.739</v>
      </c>
      <c r="AG346" s="21"/>
      <c r="AH346" s="21"/>
    </row>
    <row r="347" spans="1:34">
      <c r="A347" s="16" t="s">
        <v>9062</v>
      </c>
      <c r="B347" s="16" t="s">
        <v>9063</v>
      </c>
      <c r="C347" s="16">
        <f>SEARCH(" _ ",B347)</f>
        <v>23</v>
      </c>
      <c r="D347" s="16" t="str">
        <f>LEFT(B347,14)</f>
        <v>LIT 225kV NO 1</v>
      </c>
      <c r="E347" s="16" t="str">
        <f>RIGHT(LEFT(D347,9),5)</f>
        <v>225kV</v>
      </c>
      <c r="F347" s="16" t="str">
        <f>RIGHT(D347,1)</f>
        <v>1</v>
      </c>
      <c r="G347" s="16" t="str">
        <f>LEFT(RIGHT(B347,LEN(B347)-15),C347-16)</f>
        <v>BIANCON</v>
      </c>
      <c r="H347" s="16" t="str">
        <f>RIGHT(B347,LEN(B347)-C347-2)</f>
        <v>PLAN-DE-GRASSE</v>
      </c>
      <c r="I347" s="17">
        <f>MATCH(Lines[[#This Row],[début]],postes_1[ADR_SITE],0)</f>
        <v>4103</v>
      </c>
      <c r="J347" s="17">
        <f>MATCH(Lines[[#This Row],[fin]],postes_1[ADR_SITE],0)</f>
        <v>4102</v>
      </c>
      <c r="K347" s="17" t="str">
        <f>INDEX(postes_1[CODNAT],Lines[[#This Row],[rch_debut]])</f>
        <v>BIANC</v>
      </c>
      <c r="L347" s="17" t="str">
        <f>INDEX(postes_1[CODNAT],Lines[[#This Row],[rch_fin]])</f>
        <v>P.GR5</v>
      </c>
      <c r="M347" s="17" t="s">
        <v>4171</v>
      </c>
      <c r="N347" s="17" t="s">
        <v>2532</v>
      </c>
      <c r="O347" s="17" t="str">
        <f>Lines[[#This Row],[codeNat_debut]]&amp;"_"&amp;Lines[[#This Row],[tension]]</f>
        <v>BIANC_225kV</v>
      </c>
      <c r="P347" s="17" t="str">
        <f>Lines[[#This Row],[codeNat_fin]]&amp;"_"&amp;Lines[[#This Row],[tension]]</f>
        <v>P.GR5_225kV</v>
      </c>
      <c r="Q347" s="17">
        <f>COUNTIF(Lines[[code2_debut]:[code2_fin]],"="&amp;Lines[[#This Row],[code2_debut]])</f>
        <v>3</v>
      </c>
      <c r="R347" s="17">
        <f>COUNTIF(Lines[[code2_debut]:[code2_fin]],"="&amp;Lines[[#This Row],[code2_fin]])</f>
        <v>2</v>
      </c>
      <c r="S347" s="17">
        <f>INDEX(postes_1[x],MATCH(Lines[[#This Row],[codeNat_debut]],postes_1[CODNAT],0))</f>
        <v>1009732.41</v>
      </c>
      <c r="T347" s="17">
        <f>INDEX(postes_1[y],MATCH(Lines[[#This Row],[codeNat_debut]],postes_1[CODNAT],0))</f>
        <v>6284842.6799999997</v>
      </c>
      <c r="U347" s="17">
        <f>INDEX(postes_1[x],MATCH(Lines[[#This Row],[codeNat_fin]],postes_1[CODNAT],0))</f>
        <v>1017815.88</v>
      </c>
      <c r="V347" s="17">
        <f>INDEX(postes_1[y],MATCH(Lines[[#This Row],[codeNat_fin]],postes_1[CODNAT],0))</f>
        <v>6292001.5300000003</v>
      </c>
      <c r="W347" s="17">
        <f>SQRT((Lines[[#This Row],[x_debut]]-Lines[[#This Row],[x_fin]])^2+(Lines[[#This Row],[y_debut]]-Lines[[#This Row],[y_fin]])^2)</f>
        <v>10797.75997896821</v>
      </c>
      <c r="X347" s="17">
        <v>17853</v>
      </c>
      <c r="Y347" s="18">
        <v>1062</v>
      </c>
      <c r="Z347" s="18">
        <v>1160</v>
      </c>
      <c r="AA347" s="18">
        <v>1160</v>
      </c>
      <c r="AB347" s="18">
        <v>1238</v>
      </c>
      <c r="AC347" s="18">
        <v>0.70499999999999996</v>
      </c>
      <c r="AD347" s="18">
        <v>5.149</v>
      </c>
      <c r="AE347" s="18">
        <v>263.983</v>
      </c>
      <c r="AF347" s="18">
        <v>1680.5709999999999</v>
      </c>
      <c r="AG347" s="21"/>
      <c r="AH347" s="21"/>
    </row>
    <row r="348" spans="1:34">
      <c r="A348" s="16" t="s">
        <v>9089</v>
      </c>
      <c r="B348" s="16" t="s">
        <v>9090</v>
      </c>
      <c r="C348" s="16">
        <f>SEARCH(" _ ",B348)</f>
        <v>23</v>
      </c>
      <c r="D348" s="16" t="str">
        <f>LEFT(B348,14)</f>
        <v>LIT 225kV NO 1</v>
      </c>
      <c r="E348" s="16" t="str">
        <f>RIGHT(LEFT(D348,9),5)</f>
        <v>225kV</v>
      </c>
      <c r="F348" s="16" t="str">
        <f>RIGHT(D348,1)</f>
        <v>1</v>
      </c>
      <c r="G348" s="16" t="str">
        <f>LEFT(RIGHT(B348,LEN(B348)-15),C348-16)</f>
        <v>BOLLENE</v>
      </c>
      <c r="H348" s="16" t="str">
        <f>RIGHT(B348,LEN(B348)-C348-2)</f>
        <v>TRICASTIN-POSTE (LE)</v>
      </c>
      <c r="I348" s="17">
        <f>MATCH(Lines[[#This Row],[début]],postes_1[ADR_SITE],0)</f>
        <v>3336</v>
      </c>
      <c r="J348" s="17">
        <f>MATCH(Lines[[#This Row],[fin]],postes_1[ADR_SITE],0)</f>
        <v>3311</v>
      </c>
      <c r="K348" s="17" t="str">
        <f>INDEX(postes_1[CODNAT],Lines[[#This Row],[rch_debut]])</f>
        <v>BOLL5</v>
      </c>
      <c r="L348" s="17" t="str">
        <f>INDEX(postes_1[CODNAT],Lines[[#This Row],[rch_fin]])</f>
        <v>TRI.P</v>
      </c>
      <c r="M348" s="17" t="s">
        <v>7259</v>
      </c>
      <c r="N348" s="17" t="s">
        <v>1642</v>
      </c>
      <c r="O348" s="17" t="str">
        <f>Lines[[#This Row],[codeNat_debut]]&amp;"_"&amp;Lines[[#This Row],[tension]]</f>
        <v>BOLL5_225kV</v>
      </c>
      <c r="P348" s="17" t="str">
        <f>Lines[[#This Row],[codeNat_fin]]&amp;"_"&amp;Lines[[#This Row],[tension]]</f>
        <v>TRI.P_225kV</v>
      </c>
      <c r="Q348" s="17">
        <f>COUNTIF(Lines[[code2_debut]:[code2_fin]],"="&amp;Lines[[#This Row],[code2_debut]])</f>
        <v>4</v>
      </c>
      <c r="R348" s="17">
        <f>COUNTIF(Lines[[code2_debut]:[code2_fin]],"="&amp;Lines[[#This Row],[code2_fin]])</f>
        <v>3</v>
      </c>
      <c r="S348" s="17">
        <f>INDEX(postes_1[x],MATCH(Lines[[#This Row],[codeNat_debut]],postes_1[CODNAT],0))</f>
        <v>838378.84000000404</v>
      </c>
      <c r="T348" s="17">
        <f>INDEX(postes_1[y],MATCH(Lines[[#This Row],[codeNat_debut]],postes_1[CODNAT],0))</f>
        <v>6357554.0999999996</v>
      </c>
      <c r="U348" s="17">
        <f>INDEX(postes_1[x],MATCH(Lines[[#This Row],[codeNat_fin]],postes_1[CODNAT],0))</f>
        <v>836298.03999999899</v>
      </c>
      <c r="V348" s="17">
        <f>INDEX(postes_1[y],MATCH(Lines[[#This Row],[codeNat_fin]],postes_1[CODNAT],0))</f>
        <v>6360375.4800000004</v>
      </c>
      <c r="W348" s="17">
        <f>SQRT((Lines[[#This Row],[x_debut]]-Lines[[#This Row],[x_fin]])^2+(Lines[[#This Row],[y_debut]]-Lines[[#This Row],[y_fin]])^2)</f>
        <v>3505.6973264139119</v>
      </c>
      <c r="X348" s="17">
        <v>5560</v>
      </c>
      <c r="Y348" s="18">
        <v>1062</v>
      </c>
      <c r="Z348" s="18">
        <v>1160</v>
      </c>
      <c r="AA348" s="18">
        <v>1160</v>
      </c>
      <c r="AB348" s="18">
        <v>1238</v>
      </c>
      <c r="AC348" s="18">
        <v>0.32500000000000001</v>
      </c>
      <c r="AD348" s="18">
        <v>2.1720000000000002</v>
      </c>
      <c r="AE348" s="18">
        <v>7.7919999999999998</v>
      </c>
      <c r="AF348" s="18">
        <v>49.606999999999999</v>
      </c>
      <c r="AG348" s="21"/>
      <c r="AH348" s="21"/>
    </row>
    <row r="349" spans="1:34">
      <c r="A349" s="16" t="s">
        <v>9091</v>
      </c>
      <c r="B349" s="16" t="s">
        <v>9092</v>
      </c>
      <c r="C349" s="16">
        <f>SEARCH(" _ ",B349)</f>
        <v>23</v>
      </c>
      <c r="D349" s="16" t="str">
        <f>LEFT(B349,14)</f>
        <v>LIT 225kV N0 2</v>
      </c>
      <c r="E349" s="16" t="str">
        <f>RIGHT(LEFT(D349,9),5)</f>
        <v>225kV</v>
      </c>
      <c r="F349" s="16" t="str">
        <f>RIGHT(D349,1)</f>
        <v>2</v>
      </c>
      <c r="G349" s="16" t="str">
        <f>LEFT(RIGHT(B349,LEN(B349)-15),C349-16)</f>
        <v>BOLLENE</v>
      </c>
      <c r="H349" s="16" t="str">
        <f>RIGHT(B349,LEN(B349)-C349-2)</f>
        <v>TRICASTIN-POSTE (LE)</v>
      </c>
      <c r="I349" s="17">
        <f>MATCH(Lines[[#This Row],[début]],postes_1[ADR_SITE],0)</f>
        <v>3336</v>
      </c>
      <c r="J349" s="17">
        <f>MATCH(Lines[[#This Row],[fin]],postes_1[ADR_SITE],0)</f>
        <v>3311</v>
      </c>
      <c r="K349" s="17" t="str">
        <f>INDEX(postes_1[CODNAT],Lines[[#This Row],[rch_debut]])</f>
        <v>BOLL5</v>
      </c>
      <c r="L349" s="17" t="str">
        <f>INDEX(postes_1[CODNAT],Lines[[#This Row],[rch_fin]])</f>
        <v>TRI.P</v>
      </c>
      <c r="M349" s="17" t="s">
        <v>7259</v>
      </c>
      <c r="N349" s="17" t="s">
        <v>1642</v>
      </c>
      <c r="O349" s="17" t="str">
        <f>Lines[[#This Row],[codeNat_debut]]&amp;"_"&amp;Lines[[#This Row],[tension]]</f>
        <v>BOLL5_225kV</v>
      </c>
      <c r="P349" s="17" t="str">
        <f>Lines[[#This Row],[codeNat_fin]]&amp;"_"&amp;Lines[[#This Row],[tension]]</f>
        <v>TRI.P_225kV</v>
      </c>
      <c r="Q349" s="17">
        <f>COUNTIF(Lines[[code2_debut]:[code2_fin]],"="&amp;Lines[[#This Row],[code2_debut]])</f>
        <v>4</v>
      </c>
      <c r="R349" s="17">
        <f>COUNTIF(Lines[[code2_debut]:[code2_fin]],"="&amp;Lines[[#This Row],[code2_fin]])</f>
        <v>3</v>
      </c>
      <c r="S349" s="17">
        <f>INDEX(postes_1[x],MATCH(Lines[[#This Row],[codeNat_debut]],postes_1[CODNAT],0))</f>
        <v>838378.84000000404</v>
      </c>
      <c r="T349" s="17">
        <f>INDEX(postes_1[y],MATCH(Lines[[#This Row],[codeNat_debut]],postes_1[CODNAT],0))</f>
        <v>6357554.0999999996</v>
      </c>
      <c r="U349" s="17">
        <f>INDEX(postes_1[x],MATCH(Lines[[#This Row],[codeNat_fin]],postes_1[CODNAT],0))</f>
        <v>836298.03999999899</v>
      </c>
      <c r="V349" s="17">
        <f>INDEX(postes_1[y],MATCH(Lines[[#This Row],[codeNat_fin]],postes_1[CODNAT],0))</f>
        <v>6360375.4800000004</v>
      </c>
      <c r="W349" s="17">
        <f>SQRT((Lines[[#This Row],[x_debut]]-Lines[[#This Row],[x_fin]])^2+(Lines[[#This Row],[y_debut]]-Lines[[#This Row],[y_fin]])^2)</f>
        <v>3505.6973264139119</v>
      </c>
      <c r="X349" s="17">
        <v>5733</v>
      </c>
      <c r="Y349" s="18">
        <v>1062</v>
      </c>
      <c r="Z349" s="18">
        <v>1160</v>
      </c>
      <c r="AA349" s="18">
        <v>1160</v>
      </c>
      <c r="AB349" s="18">
        <v>1238</v>
      </c>
      <c r="AC349" s="18">
        <v>0.34399999999999997</v>
      </c>
      <c r="AD349" s="18">
        <v>2.3039999999999998</v>
      </c>
      <c r="AE349" s="18">
        <v>8.2309999999999999</v>
      </c>
      <c r="AF349" s="18">
        <v>52.401000000000003</v>
      </c>
      <c r="AG349" s="21"/>
      <c r="AH349" s="21"/>
    </row>
    <row r="350" spans="1:34">
      <c r="A350" s="16" t="s">
        <v>9107</v>
      </c>
      <c r="B350" s="16" t="s">
        <v>9108</v>
      </c>
      <c r="C350" s="16">
        <f>SEARCH(" _ ",B350)</f>
        <v>22</v>
      </c>
      <c r="D350" s="16" t="str">
        <f>LEFT(B350,14)</f>
        <v>LIT 225kV NO 1</v>
      </c>
      <c r="E350" s="16" t="str">
        <f>RIGHT(LEFT(D350,9),5)</f>
        <v>225kV</v>
      </c>
      <c r="F350" s="16" t="str">
        <f>RIGHT(D350,1)</f>
        <v>1</v>
      </c>
      <c r="G350" s="16" t="str">
        <f>LEFT(RIGHT(B350,LEN(B350)-15),C350-16)</f>
        <v>BOUTRE</v>
      </c>
      <c r="H350" s="16" t="str">
        <f>RIGHT(B350,LEN(B350)-C350-2)</f>
        <v>PLAN-D ORGON</v>
      </c>
      <c r="I350" s="17">
        <f>MATCH(Lines[[#This Row],[début]],postes_1[ADR_SITE],0)</f>
        <v>3893</v>
      </c>
      <c r="J350" s="17">
        <f>MATCH(Lines[[#This Row],[fin]],postes_1[ADR_SITE],0)</f>
        <v>3656</v>
      </c>
      <c r="K350" s="17" t="str">
        <f>INDEX(postes_1[CODNAT],Lines[[#This Row],[rch_debut]])</f>
        <v>BOUTR</v>
      </c>
      <c r="L350" s="17" t="str">
        <f>INDEX(postes_1[CODNAT],Lines[[#This Row],[rch_fin]])</f>
        <v>P.ORG</v>
      </c>
      <c r="M350" s="17" t="s">
        <v>1683</v>
      </c>
      <c r="N350" s="17" t="s">
        <v>4665</v>
      </c>
      <c r="O350" s="17" t="str">
        <f>Lines[[#This Row],[codeNat_debut]]&amp;"_"&amp;Lines[[#This Row],[tension]]</f>
        <v>BOUTR_225kV</v>
      </c>
      <c r="P350" s="17" t="str">
        <f>Lines[[#This Row],[codeNat_fin]]&amp;"_"&amp;Lines[[#This Row],[tension]]</f>
        <v>P.ORG_225kV</v>
      </c>
      <c r="Q350" s="17">
        <f>COUNTIF(Lines[[code2_debut]:[code2_fin]],"="&amp;Lines[[#This Row],[code2_debut]])</f>
        <v>4</v>
      </c>
      <c r="R350" s="17">
        <f>COUNTIF(Lines[[code2_debut]:[code2_fin]],"="&amp;Lines[[#This Row],[code2_fin]])</f>
        <v>3</v>
      </c>
      <c r="S350" s="17">
        <f>INDEX(postes_1[x],MATCH(Lines[[#This Row],[codeNat_debut]],postes_1[CODNAT],0))</f>
        <v>928263.60999999905</v>
      </c>
      <c r="T350" s="17">
        <f>INDEX(postes_1[y],MATCH(Lines[[#This Row],[codeNat_debut]],postes_1[CODNAT],0))</f>
        <v>6292137.1299999999</v>
      </c>
      <c r="U350" s="17">
        <f>INDEX(postes_1[x],MATCH(Lines[[#This Row],[codeNat_fin]],postes_1[CODNAT],0))</f>
        <v>862311.43999999797</v>
      </c>
      <c r="V350" s="17">
        <f>INDEX(postes_1[y],MATCH(Lines[[#This Row],[codeNat_fin]],postes_1[CODNAT],0))</f>
        <v>6304938.5800000001</v>
      </c>
      <c r="W350" s="17">
        <f>SQRT((Lines[[#This Row],[x_debut]]-Lines[[#This Row],[x_fin]])^2+(Lines[[#This Row],[y_debut]]-Lines[[#This Row],[y_fin]])^2)</f>
        <v>67183.077108834099</v>
      </c>
      <c r="X350" s="17">
        <v>82950</v>
      </c>
      <c r="Y350" s="18">
        <v>1062</v>
      </c>
      <c r="Z350" s="18">
        <v>1160</v>
      </c>
      <c r="AA350" s="18">
        <v>1160</v>
      </c>
      <c r="AB350" s="18">
        <v>1238</v>
      </c>
      <c r="AC350" s="18">
        <v>1.6619999999999999</v>
      </c>
      <c r="AD350" s="18">
        <v>21.853999999999999</v>
      </c>
      <c r="AE350" s="18">
        <v>181.393</v>
      </c>
      <c r="AF350" s="18">
        <v>1154.7809999999999</v>
      </c>
      <c r="AG350" s="21"/>
      <c r="AH350" s="21"/>
    </row>
    <row r="351" spans="1:34">
      <c r="A351" s="16" t="s">
        <v>8942</v>
      </c>
      <c r="B351" s="16" t="s">
        <v>8943</v>
      </c>
      <c r="C351" s="16">
        <f>SEARCH(" _ ",B351)</f>
        <v>32</v>
      </c>
      <c r="D351" s="16" t="str">
        <f>LEFT(B351,14)</f>
        <v>LIT 225kV N0 1</v>
      </c>
      <c r="E351" s="16" t="str">
        <f>RIGHT(LEFT(D351,9),5)</f>
        <v>225kV</v>
      </c>
      <c r="F351" s="16" t="str">
        <f>RIGHT(D351,1)</f>
        <v>1</v>
      </c>
      <c r="G351" s="16" t="str">
        <f>LEFT(RIGHT(B351,LEN(B351)-15),C351-16)</f>
        <v>BROC-CARROS (LE)</v>
      </c>
      <c r="H351" s="16" t="str">
        <f>RIGHT(B351,LEN(B351)-C351-2)</f>
        <v>LINGOSTIERE</v>
      </c>
      <c r="I351" s="17">
        <f>MATCH(Lines[[#This Row],[début]],postes_1[ADR_SITE],0)</f>
        <v>4104</v>
      </c>
      <c r="J351" s="17">
        <f>MATCH(Lines[[#This Row],[fin]],postes_1[ADR_SITE],0)</f>
        <v>4124</v>
      </c>
      <c r="K351" s="17" t="str">
        <f>INDEX(postes_1[CODNAT],Lines[[#This Row],[rch_debut]])</f>
        <v>B.CAR</v>
      </c>
      <c r="L351" s="17" t="str">
        <f>INDEX(postes_1[CODNAT],Lines[[#This Row],[rch_fin]])</f>
        <v>LINGO</v>
      </c>
      <c r="M351" s="17" t="s">
        <v>2554</v>
      </c>
      <c r="N351" s="17" t="s">
        <v>8357</v>
      </c>
      <c r="O351" s="17" t="str">
        <f>Lines[[#This Row],[codeNat_debut]]&amp;"_"&amp;Lines[[#This Row],[tension]]</f>
        <v>B.CAR_225kV</v>
      </c>
      <c r="P351" s="17" t="str">
        <f>Lines[[#This Row],[codeNat_fin]]&amp;"_"&amp;Lines[[#This Row],[tension]]</f>
        <v>LINGO_225kV</v>
      </c>
      <c r="Q351" s="17">
        <f>COUNTIF(Lines[[code2_debut]:[code2_fin]],"="&amp;Lines[[#This Row],[code2_debut]])</f>
        <v>4</v>
      </c>
      <c r="R351" s="17">
        <f>COUNTIF(Lines[[code2_debut]:[code2_fin]],"="&amp;Lines[[#This Row],[code2_fin]])</f>
        <v>3</v>
      </c>
      <c r="S351" s="17">
        <f>INDEX(postes_1[x],MATCH(Lines[[#This Row],[codeNat_debut]],postes_1[CODNAT],0))</f>
        <v>1037186.21</v>
      </c>
      <c r="T351" s="17">
        <f>INDEX(postes_1[y],MATCH(Lines[[#This Row],[codeNat_debut]],postes_1[CODNAT],0))</f>
        <v>6309406.4299999997</v>
      </c>
      <c r="U351" s="17">
        <f>INDEX(postes_1[x],MATCH(Lines[[#This Row],[codeNat_fin]],postes_1[CODNAT],0))</f>
        <v>1037382.74</v>
      </c>
      <c r="V351" s="17">
        <f>INDEX(postes_1[y],MATCH(Lines[[#This Row],[codeNat_fin]],postes_1[CODNAT],0))</f>
        <v>6300029.8499999996</v>
      </c>
      <c r="W351" s="17">
        <f>SQRT((Lines[[#This Row],[x_debut]]-Lines[[#This Row],[x_fin]])^2+(Lines[[#This Row],[y_debut]]-Lines[[#This Row],[y_fin]])^2)</f>
        <v>9378.6393755864938</v>
      </c>
      <c r="X351" s="17">
        <v>11971</v>
      </c>
      <c r="Y351" s="18">
        <v>1062</v>
      </c>
      <c r="Z351" s="18">
        <v>1160</v>
      </c>
      <c r="AA351" s="18">
        <v>1160</v>
      </c>
      <c r="AB351" s="18">
        <v>1238</v>
      </c>
      <c r="AC351" s="18">
        <v>0.69</v>
      </c>
      <c r="AD351" s="18">
        <v>4.6159999999999997</v>
      </c>
      <c r="AE351" s="18">
        <v>16.561</v>
      </c>
      <c r="AF351" s="18">
        <v>105.429</v>
      </c>
      <c r="AG351" s="21"/>
      <c r="AH351" s="21"/>
    </row>
    <row r="352" spans="1:34">
      <c r="A352" s="16" t="s">
        <v>8944</v>
      </c>
      <c r="B352" s="16" t="s">
        <v>8945</v>
      </c>
      <c r="C352" s="16">
        <f>SEARCH(" _ ",B352)</f>
        <v>32</v>
      </c>
      <c r="D352" s="16" t="str">
        <f>LEFT(B352,14)</f>
        <v>LIT 225kV N0 1</v>
      </c>
      <c r="E352" s="16" t="str">
        <f>RIGHT(LEFT(D352,9),5)</f>
        <v>225kV</v>
      </c>
      <c r="F352" s="16" t="str">
        <f>RIGHT(D352,1)</f>
        <v>1</v>
      </c>
      <c r="G352" s="16" t="str">
        <f>LEFT(RIGHT(B352,LEN(B352)-15),C352-16)</f>
        <v>BROC-CARROS (LE)</v>
      </c>
      <c r="H352" s="16" t="str">
        <f>RIGHT(B352,LEN(B352)-C352-2)</f>
        <v>TRINITE-VICTOR</v>
      </c>
      <c r="I352" s="17">
        <f>MATCH(Lines[[#This Row],[début]],postes_1[ADR_SITE],0)</f>
        <v>4104</v>
      </c>
      <c r="J352" s="17">
        <f>MATCH(Lines[[#This Row],[fin]],postes_1[ADR_SITE],0)</f>
        <v>4140</v>
      </c>
      <c r="K352" s="17" t="str">
        <f>INDEX(postes_1[CODNAT],Lines[[#This Row],[rch_debut]])</f>
        <v>B.CAR</v>
      </c>
      <c r="L352" s="17" t="str">
        <f>INDEX(postes_1[CODNAT],Lines[[#This Row],[rch_fin]])</f>
        <v>T.VIC</v>
      </c>
      <c r="M352" s="17" t="s">
        <v>2554</v>
      </c>
      <c r="N352" s="17" t="s">
        <v>2543</v>
      </c>
      <c r="O352" s="17" t="str">
        <f>Lines[[#This Row],[codeNat_debut]]&amp;"_"&amp;Lines[[#This Row],[tension]]</f>
        <v>B.CAR_225kV</v>
      </c>
      <c r="P352" s="17" t="str">
        <f>Lines[[#This Row],[codeNat_fin]]&amp;"_"&amp;Lines[[#This Row],[tension]]</f>
        <v>T.VIC_225kV</v>
      </c>
      <c r="Q352" s="17">
        <f>COUNTIF(Lines[[code2_debut]:[code2_fin]],"="&amp;Lines[[#This Row],[code2_debut]])</f>
        <v>4</v>
      </c>
      <c r="R352" s="17">
        <f>COUNTIF(Lines[[code2_debut]:[code2_fin]],"="&amp;Lines[[#This Row],[code2_fin]])</f>
        <v>3</v>
      </c>
      <c r="S352" s="17">
        <f>INDEX(postes_1[x],MATCH(Lines[[#This Row],[codeNat_debut]],postes_1[CODNAT],0))</f>
        <v>1037186.21</v>
      </c>
      <c r="T352" s="17">
        <f>INDEX(postes_1[y],MATCH(Lines[[#This Row],[codeNat_debut]],postes_1[CODNAT],0))</f>
        <v>6309406.4299999997</v>
      </c>
      <c r="U352" s="17">
        <f>INDEX(postes_1[x],MATCH(Lines[[#This Row],[codeNat_fin]],postes_1[CODNAT],0))</f>
        <v>1047624.42</v>
      </c>
      <c r="V352" s="17">
        <f>INDEX(postes_1[y],MATCH(Lines[[#This Row],[codeNat_fin]],postes_1[CODNAT],0))</f>
        <v>6303729.2599999998</v>
      </c>
      <c r="W352" s="17">
        <f>SQRT((Lines[[#This Row],[x_debut]]-Lines[[#This Row],[x_fin]])^2+(Lines[[#This Row],[y_debut]]-Lines[[#This Row],[y_fin]])^2)</f>
        <v>11882.192020540688</v>
      </c>
      <c r="X352" s="17">
        <v>13853</v>
      </c>
      <c r="Y352" s="18">
        <v>1062</v>
      </c>
      <c r="Z352" s="18">
        <v>1160</v>
      </c>
      <c r="AA352" s="18">
        <v>1160</v>
      </c>
      <c r="AB352" s="18">
        <v>1238</v>
      </c>
      <c r="AC352" s="18">
        <v>0.81200000000000006</v>
      </c>
      <c r="AD352" s="18">
        <v>5.476</v>
      </c>
      <c r="AE352" s="18">
        <v>20.263000000000002</v>
      </c>
      <c r="AF352" s="19" t="s">
        <v>8819</v>
      </c>
      <c r="AG352" s="21"/>
      <c r="AH352" s="21"/>
    </row>
    <row r="353" spans="1:34">
      <c r="A353" s="16" t="s">
        <v>8946</v>
      </c>
      <c r="B353" s="16" t="s">
        <v>8947</v>
      </c>
      <c r="C353" s="16">
        <f>SEARCH(" _ ",B353)</f>
        <v>32</v>
      </c>
      <c r="D353" s="16" t="str">
        <f>LEFT(B353,14)</f>
        <v>LIT 225kV N0 2</v>
      </c>
      <c r="E353" s="16" t="str">
        <f>RIGHT(LEFT(D353,9),5)</f>
        <v>225kV</v>
      </c>
      <c r="F353" s="16" t="str">
        <f>RIGHT(D353,1)</f>
        <v>2</v>
      </c>
      <c r="G353" s="16" t="str">
        <f>LEFT(RIGHT(B353,LEN(B353)-15),C353-16)</f>
        <v>BROC-CARROS (LE)</v>
      </c>
      <c r="H353" s="16" t="str">
        <f>RIGHT(B353,LEN(B353)-C353-2)</f>
        <v>LINGOSTIERE</v>
      </c>
      <c r="I353" s="17">
        <f>MATCH(Lines[[#This Row],[début]],postes_1[ADR_SITE],0)</f>
        <v>4104</v>
      </c>
      <c r="J353" s="17">
        <f>MATCH(Lines[[#This Row],[fin]],postes_1[ADR_SITE],0)</f>
        <v>4124</v>
      </c>
      <c r="K353" s="17" t="str">
        <f>INDEX(postes_1[CODNAT],Lines[[#This Row],[rch_debut]])</f>
        <v>B.CAR</v>
      </c>
      <c r="L353" s="17" t="str">
        <f>INDEX(postes_1[CODNAT],Lines[[#This Row],[rch_fin]])</f>
        <v>LINGO</v>
      </c>
      <c r="M353" s="17" t="s">
        <v>2554</v>
      </c>
      <c r="N353" s="17" t="s">
        <v>8357</v>
      </c>
      <c r="O353" s="17" t="str">
        <f>Lines[[#This Row],[codeNat_debut]]&amp;"_"&amp;Lines[[#This Row],[tension]]</f>
        <v>B.CAR_225kV</v>
      </c>
      <c r="P353" s="17" t="str">
        <f>Lines[[#This Row],[codeNat_fin]]&amp;"_"&amp;Lines[[#This Row],[tension]]</f>
        <v>LINGO_225kV</v>
      </c>
      <c r="Q353" s="17">
        <f>COUNTIF(Lines[[code2_debut]:[code2_fin]],"="&amp;Lines[[#This Row],[code2_debut]])</f>
        <v>4</v>
      </c>
      <c r="R353" s="17">
        <f>COUNTIF(Lines[[code2_debut]:[code2_fin]],"="&amp;Lines[[#This Row],[code2_fin]])</f>
        <v>3</v>
      </c>
      <c r="S353" s="17">
        <f>INDEX(postes_1[x],MATCH(Lines[[#This Row],[codeNat_debut]],postes_1[CODNAT],0))</f>
        <v>1037186.21</v>
      </c>
      <c r="T353" s="17">
        <f>INDEX(postes_1[y],MATCH(Lines[[#This Row],[codeNat_debut]],postes_1[CODNAT],0))</f>
        <v>6309406.4299999997</v>
      </c>
      <c r="U353" s="17">
        <f>INDEX(postes_1[x],MATCH(Lines[[#This Row],[codeNat_fin]],postes_1[CODNAT],0))</f>
        <v>1037382.74</v>
      </c>
      <c r="V353" s="17">
        <f>INDEX(postes_1[y],MATCH(Lines[[#This Row],[codeNat_fin]],postes_1[CODNAT],0))</f>
        <v>6300029.8499999996</v>
      </c>
      <c r="W353" s="17">
        <f>SQRT((Lines[[#This Row],[x_debut]]-Lines[[#This Row],[x_fin]])^2+(Lines[[#This Row],[y_debut]]-Lines[[#This Row],[y_fin]])^2)</f>
        <v>9378.6393755864938</v>
      </c>
      <c r="X353" s="17">
        <v>11928</v>
      </c>
      <c r="Y353" s="18">
        <v>1062</v>
      </c>
      <c r="Z353" s="18">
        <v>1160</v>
      </c>
      <c r="AA353" s="18">
        <v>1160</v>
      </c>
      <c r="AB353" s="18">
        <v>1238</v>
      </c>
      <c r="AC353" s="18">
        <v>0.71499999999999997</v>
      </c>
      <c r="AD353" s="18">
        <v>4.7869999999999999</v>
      </c>
      <c r="AE353" s="18">
        <v>17.178999999999998</v>
      </c>
      <c r="AF353" s="18">
        <v>109.367</v>
      </c>
      <c r="AG353" s="21"/>
      <c r="AH353" s="21"/>
    </row>
    <row r="354" spans="1:34">
      <c r="A354" s="16" t="s">
        <v>8948</v>
      </c>
      <c r="B354" s="16" t="s">
        <v>8949</v>
      </c>
      <c r="C354" s="16">
        <f>SEARCH(" _ ",B354)</f>
        <v>32</v>
      </c>
      <c r="D354" s="16" t="str">
        <f>LEFT(B354,14)</f>
        <v>LIT 225kV N0 2</v>
      </c>
      <c r="E354" s="16" t="str">
        <f>RIGHT(LEFT(D354,9),5)</f>
        <v>225kV</v>
      </c>
      <c r="F354" s="16" t="str">
        <f>RIGHT(D354,1)</f>
        <v>2</v>
      </c>
      <c r="G354" s="16" t="str">
        <f>LEFT(RIGHT(B354,LEN(B354)-15),C354-16)</f>
        <v>BROC-CARROS (LE)</v>
      </c>
      <c r="H354" s="16" t="str">
        <f>RIGHT(B354,LEN(B354)-C354-2)</f>
        <v>TRINITE-VICTOR</v>
      </c>
      <c r="I354" s="17">
        <f>MATCH(Lines[[#This Row],[début]],postes_1[ADR_SITE],0)</f>
        <v>4104</v>
      </c>
      <c r="J354" s="17">
        <f>MATCH(Lines[[#This Row],[fin]],postes_1[ADR_SITE],0)</f>
        <v>4140</v>
      </c>
      <c r="K354" s="17" t="str">
        <f>INDEX(postes_1[CODNAT],Lines[[#This Row],[rch_debut]])</f>
        <v>B.CAR</v>
      </c>
      <c r="L354" s="17" t="str">
        <f>INDEX(postes_1[CODNAT],Lines[[#This Row],[rch_fin]])</f>
        <v>T.VIC</v>
      </c>
      <c r="M354" s="17" t="s">
        <v>2554</v>
      </c>
      <c r="N354" s="17" t="s">
        <v>2543</v>
      </c>
      <c r="O354" s="17" t="str">
        <f>Lines[[#This Row],[codeNat_debut]]&amp;"_"&amp;Lines[[#This Row],[tension]]</f>
        <v>B.CAR_225kV</v>
      </c>
      <c r="P354" s="17" t="str">
        <f>Lines[[#This Row],[codeNat_fin]]&amp;"_"&amp;Lines[[#This Row],[tension]]</f>
        <v>T.VIC_225kV</v>
      </c>
      <c r="Q354" s="17">
        <f>COUNTIF(Lines[[code2_debut]:[code2_fin]],"="&amp;Lines[[#This Row],[code2_debut]])</f>
        <v>4</v>
      </c>
      <c r="R354" s="17">
        <f>COUNTIF(Lines[[code2_debut]:[code2_fin]],"="&amp;Lines[[#This Row],[code2_fin]])</f>
        <v>3</v>
      </c>
      <c r="S354" s="17">
        <f>INDEX(postes_1[x],MATCH(Lines[[#This Row],[codeNat_debut]],postes_1[CODNAT],0))</f>
        <v>1037186.21</v>
      </c>
      <c r="T354" s="17">
        <f>INDEX(postes_1[y],MATCH(Lines[[#This Row],[codeNat_debut]],postes_1[CODNAT],0))</f>
        <v>6309406.4299999997</v>
      </c>
      <c r="U354" s="17">
        <f>INDEX(postes_1[x],MATCH(Lines[[#This Row],[codeNat_fin]],postes_1[CODNAT],0))</f>
        <v>1047624.42</v>
      </c>
      <c r="V354" s="17">
        <f>INDEX(postes_1[y],MATCH(Lines[[#This Row],[codeNat_fin]],postes_1[CODNAT],0))</f>
        <v>6303729.2599999998</v>
      </c>
      <c r="W354" s="17">
        <f>SQRT((Lines[[#This Row],[x_debut]]-Lines[[#This Row],[x_fin]])^2+(Lines[[#This Row],[y_debut]]-Lines[[#This Row],[y_fin]])^2)</f>
        <v>11882.192020540688</v>
      </c>
      <c r="X354" s="17">
        <v>13937</v>
      </c>
      <c r="Y354" s="18">
        <v>1062</v>
      </c>
      <c r="Z354" s="18">
        <v>1081</v>
      </c>
      <c r="AA354" s="18">
        <v>1160</v>
      </c>
      <c r="AB354" s="18">
        <v>1207</v>
      </c>
      <c r="AC354" s="18">
        <v>0.81200000000000006</v>
      </c>
      <c r="AD354" s="18">
        <v>5.5439999999999996</v>
      </c>
      <c r="AE354" s="18">
        <v>20.170999999999999</v>
      </c>
      <c r="AF354" s="18">
        <v>128.41300000000001</v>
      </c>
      <c r="AG354" s="21"/>
      <c r="AH354" s="21"/>
    </row>
    <row r="355" spans="1:34">
      <c r="A355" s="16" t="s">
        <v>9463</v>
      </c>
      <c r="B355" s="16" t="s">
        <v>9464</v>
      </c>
      <c r="C355" s="16">
        <f>SEARCH(" _ ",B355)</f>
        <v>27</v>
      </c>
      <c r="D355" s="16" t="str">
        <f>LEFT(B355,14)</f>
        <v>LIT 225kV N0 1</v>
      </c>
      <c r="E355" s="16" t="str">
        <f>RIGHT(LEFT(D355,9),5)</f>
        <v>225kV</v>
      </c>
      <c r="F355" s="16" t="str">
        <f>RIGHT(D355,1)</f>
        <v>1</v>
      </c>
      <c r="G355" s="16" t="str">
        <f>LEFT(RIGHT(B355,LEN(B355)-15),C355-16)</f>
        <v>COUDON (LE)</v>
      </c>
      <c r="H355" s="16" t="str">
        <f>RIGHT(B355,LEN(B355)-C355-2)</f>
        <v>ESCAILLON (L )</v>
      </c>
      <c r="I355" s="17">
        <f>MATCH(Lines[[#This Row],[début]],postes_1[ADR_SITE],0)</f>
        <v>4108</v>
      </c>
      <c r="J355" s="17">
        <f>MATCH(Lines[[#This Row],[fin]],postes_1[ADR_SITE],0)</f>
        <v>4106</v>
      </c>
      <c r="K355" s="17" t="str">
        <f>INDEX(postes_1[CODNAT],Lines[[#This Row],[rch_debut]])</f>
        <v>COUDO</v>
      </c>
      <c r="L355" s="17" t="str">
        <f>INDEX(postes_1[CODNAT],Lines[[#This Row],[rch_fin]])</f>
        <v>ESCAI</v>
      </c>
      <c r="M355" s="17" t="s">
        <v>729</v>
      </c>
      <c r="N355" s="17" t="s">
        <v>7877</v>
      </c>
      <c r="O355" s="17" t="str">
        <f>Lines[[#This Row],[codeNat_debut]]&amp;"_"&amp;Lines[[#This Row],[tension]]</f>
        <v>COUDO_225kV</v>
      </c>
      <c r="P355" s="17" t="str">
        <f>Lines[[#This Row],[codeNat_fin]]&amp;"_"&amp;Lines[[#This Row],[tension]]</f>
        <v>ESCAI_225kV</v>
      </c>
      <c r="Q355" s="17">
        <f>COUNTIF(Lines[[code2_debut]:[code2_fin]],"="&amp;Lines[[#This Row],[code2_debut]])</f>
        <v>4</v>
      </c>
      <c r="R355" s="17">
        <f>COUNTIF(Lines[[code2_debut]:[code2_fin]],"="&amp;Lines[[#This Row],[code2_fin]])</f>
        <v>3</v>
      </c>
      <c r="S355" s="17">
        <f>INDEX(postes_1[x],MATCH(Lines[[#This Row],[codeNat_debut]],postes_1[CODNAT],0))</f>
        <v>941889.35999999905</v>
      </c>
      <c r="T355" s="17">
        <f>INDEX(postes_1[y],MATCH(Lines[[#This Row],[codeNat_debut]],postes_1[CODNAT],0))</f>
        <v>6233265.7599999998</v>
      </c>
      <c r="U355" s="17">
        <f>INDEX(postes_1[x],MATCH(Lines[[#This Row],[codeNat_fin]],postes_1[CODNAT],0))</f>
        <v>935426.04999999702</v>
      </c>
      <c r="V355" s="17">
        <f>INDEX(postes_1[y],MATCH(Lines[[#This Row],[codeNat_fin]],postes_1[CODNAT],0))</f>
        <v>6230215.25</v>
      </c>
      <c r="W355" s="17">
        <f>SQRT((Lines[[#This Row],[x_debut]]-Lines[[#This Row],[x_fin]])^2+(Lines[[#This Row],[y_debut]]-Lines[[#This Row],[y_fin]])^2)</f>
        <v>7147.0264737319212</v>
      </c>
      <c r="X355" s="17">
        <v>13200</v>
      </c>
      <c r="Y355" s="18">
        <v>1062</v>
      </c>
      <c r="Z355" s="18">
        <v>1160</v>
      </c>
      <c r="AA355" s="18">
        <v>1160</v>
      </c>
      <c r="AB355" s="18">
        <v>1238</v>
      </c>
      <c r="AC355" s="18">
        <v>0.78600000000000003</v>
      </c>
      <c r="AD355" s="18">
        <v>5.258</v>
      </c>
      <c r="AE355" s="18">
        <v>19.283999999999999</v>
      </c>
      <c r="AF355" s="18">
        <v>122.768</v>
      </c>
      <c r="AG355" s="21"/>
      <c r="AH355" s="21"/>
    </row>
    <row r="356" spans="1:34">
      <c r="A356" s="16" t="s">
        <v>9611</v>
      </c>
      <c r="B356" s="16" t="s">
        <v>9612</v>
      </c>
      <c r="C356" s="16">
        <f>SEARCH(" _ ",B356)</f>
        <v>29</v>
      </c>
      <c r="D356" s="16" t="str">
        <f>LEFT(B356,14)</f>
        <v>LIT 225kV N0 1</v>
      </c>
      <c r="E356" s="16" t="str">
        <f>RIGHT(LEFT(D356,9),5)</f>
        <v>225kV</v>
      </c>
      <c r="F356" s="16" t="str">
        <f>RIGHT(D356,1)</f>
        <v>1</v>
      </c>
      <c r="G356" s="16" t="str">
        <f>LEFT(RIGHT(B356,LEN(B356)-15),C356-16)</f>
        <v>ENCO-DE-BOTTE</v>
      </c>
      <c r="H356" s="16" t="str">
        <f>RIGHT(B356,LEN(B356)-C356-2)</f>
        <v>ESCAILLON (L )</v>
      </c>
      <c r="I356" s="17">
        <f>MATCH(Lines[[#This Row],[début]],postes_1[ADR_SITE],0)</f>
        <v>4021</v>
      </c>
      <c r="J356" s="17">
        <f>MATCH(Lines[[#This Row],[fin]],postes_1[ADR_SITE],0)</f>
        <v>4106</v>
      </c>
      <c r="K356" s="17" t="str">
        <f>INDEX(postes_1[CODNAT],Lines[[#This Row],[rch_debut]])</f>
        <v>E.BOT</v>
      </c>
      <c r="L356" s="17" t="str">
        <f>INDEX(postes_1[CODNAT],Lines[[#This Row],[rch_fin]])</f>
        <v>ESCAI</v>
      </c>
      <c r="M356" s="17" t="s">
        <v>5411</v>
      </c>
      <c r="N356" s="17" t="s">
        <v>7877</v>
      </c>
      <c r="O356" s="17" t="str">
        <f>Lines[[#This Row],[codeNat_debut]]&amp;"_"&amp;Lines[[#This Row],[tension]]</f>
        <v>E.BOT_225kV</v>
      </c>
      <c r="P356" s="17" t="str">
        <f>Lines[[#This Row],[codeNat_fin]]&amp;"_"&amp;Lines[[#This Row],[tension]]</f>
        <v>ESCAI_225kV</v>
      </c>
      <c r="Q356" s="17">
        <f>COUNTIF(Lines[[code2_debut]:[code2_fin]],"="&amp;Lines[[#This Row],[code2_debut]])</f>
        <v>5</v>
      </c>
      <c r="R356" s="17">
        <f>COUNTIF(Lines[[code2_debut]:[code2_fin]],"="&amp;Lines[[#This Row],[code2_fin]])</f>
        <v>3</v>
      </c>
      <c r="S356" s="17">
        <f>INDEX(postes_1[x],MATCH(Lines[[#This Row],[codeNat_debut]],postes_1[CODNAT],0))</f>
        <v>901322.28000000096</v>
      </c>
      <c r="T356" s="17">
        <f>INDEX(postes_1[y],MATCH(Lines[[#This Row],[codeNat_debut]],postes_1[CODNAT],0))</f>
        <v>6250016.3099999996</v>
      </c>
      <c r="U356" s="17">
        <f>INDEX(postes_1[x],MATCH(Lines[[#This Row],[codeNat_fin]],postes_1[CODNAT],0))</f>
        <v>935426.04999999702</v>
      </c>
      <c r="V356" s="17">
        <f>INDEX(postes_1[y],MATCH(Lines[[#This Row],[codeNat_fin]],postes_1[CODNAT],0))</f>
        <v>6230215.25</v>
      </c>
      <c r="W356" s="17">
        <f>SQRT((Lines[[#This Row],[x_debut]]-Lines[[#This Row],[x_fin]])^2+(Lines[[#This Row],[y_debut]]-Lines[[#This Row],[y_fin]])^2)</f>
        <v>39435.378853717317</v>
      </c>
      <c r="X356" s="17">
        <v>42400</v>
      </c>
      <c r="Y356" s="18">
        <v>1062</v>
      </c>
      <c r="Z356" s="18">
        <v>1160</v>
      </c>
      <c r="AA356" s="18">
        <v>1160</v>
      </c>
      <c r="AB356" s="18">
        <v>1238</v>
      </c>
      <c r="AC356" s="18">
        <v>2.5470000000000002</v>
      </c>
      <c r="AD356" s="18">
        <v>16.891999999999999</v>
      </c>
      <c r="AE356" s="18">
        <v>61.469000000000001</v>
      </c>
      <c r="AF356" s="18">
        <v>391.32400000000001</v>
      </c>
      <c r="AG356" s="21"/>
      <c r="AH356" s="21"/>
    </row>
    <row r="357" spans="1:34">
      <c r="A357" s="16" t="s">
        <v>9617</v>
      </c>
      <c r="B357" s="16" t="s">
        <v>9618</v>
      </c>
      <c r="C357" s="16">
        <f>SEARCH(" _ ",B357)</f>
        <v>29</v>
      </c>
      <c r="D357" s="16" t="str">
        <f>LEFT(B357,14)</f>
        <v>LIT 225kV N0 1</v>
      </c>
      <c r="E357" s="16" t="str">
        <f>RIGHT(LEFT(D357,9),5)</f>
        <v>225kV</v>
      </c>
      <c r="F357" s="16" t="str">
        <f>RIGHT(D357,1)</f>
        <v>1</v>
      </c>
      <c r="G357" s="16" t="str">
        <f>LEFT(RIGHT(B357,LEN(B357)-15),C357-16)</f>
        <v>ENCO-DE-BOTTE</v>
      </c>
      <c r="H357" s="16" t="str">
        <f>RIGHT(B357,LEN(B357)-C357-2)</f>
        <v>REALTOR</v>
      </c>
      <c r="I357" s="17">
        <f>MATCH(Lines[[#This Row],[début]],postes_1[ADR_SITE],0)</f>
        <v>4021</v>
      </c>
      <c r="J357" s="17">
        <f>MATCH(Lines[[#This Row],[fin]],postes_1[ADR_SITE],0)</f>
        <v>3914</v>
      </c>
      <c r="K357" s="17" t="str">
        <f>INDEX(postes_1[CODNAT],Lines[[#This Row],[rch_debut]])</f>
        <v>E.BOT</v>
      </c>
      <c r="L357" s="17" t="str">
        <f>INDEX(postes_1[CODNAT],Lines[[#This Row],[rch_fin]])</f>
        <v>REALT</v>
      </c>
      <c r="M357" s="17" t="s">
        <v>5411</v>
      </c>
      <c r="N357" s="17" t="s">
        <v>6767</v>
      </c>
      <c r="O357" s="17" t="str">
        <f>Lines[[#This Row],[codeNat_debut]]&amp;"_"&amp;Lines[[#This Row],[tension]]</f>
        <v>E.BOT_225kV</v>
      </c>
      <c r="P357" s="17" t="str">
        <f>Lines[[#This Row],[codeNat_fin]]&amp;"_"&amp;Lines[[#This Row],[tension]]</f>
        <v>REALT_225kV</v>
      </c>
      <c r="Q357" s="17">
        <f>COUNTIF(Lines[[code2_debut]:[code2_fin]],"="&amp;Lines[[#This Row],[code2_debut]])</f>
        <v>5</v>
      </c>
      <c r="R357" s="17">
        <f>COUNTIF(Lines[[code2_debut]:[code2_fin]],"="&amp;Lines[[#This Row],[code2_fin]])</f>
        <v>5</v>
      </c>
      <c r="S357" s="17">
        <f>INDEX(postes_1[x],MATCH(Lines[[#This Row],[codeNat_debut]],postes_1[CODNAT],0))</f>
        <v>901322.28000000096</v>
      </c>
      <c r="T357" s="17">
        <f>INDEX(postes_1[y],MATCH(Lines[[#This Row],[codeNat_debut]],postes_1[CODNAT],0))</f>
        <v>6250016.3099999996</v>
      </c>
      <c r="U357" s="17">
        <f>INDEX(postes_1[x],MATCH(Lines[[#This Row],[codeNat_fin]],postes_1[CODNAT],0))</f>
        <v>889736.79999999702</v>
      </c>
      <c r="V357" s="17">
        <f>INDEX(postes_1[y],MATCH(Lines[[#This Row],[codeNat_fin]],postes_1[CODNAT],0))</f>
        <v>6263661.1699999999</v>
      </c>
      <c r="W357" s="17">
        <f>SQRT((Lines[[#This Row],[x_debut]]-Lines[[#This Row],[x_fin]])^2+(Lines[[#This Row],[y_debut]]-Lines[[#This Row],[y_fin]])^2)</f>
        <v>17899.875732811677</v>
      </c>
      <c r="X357" s="17">
        <v>23562</v>
      </c>
      <c r="Y357" s="18">
        <v>1062</v>
      </c>
      <c r="Z357" s="18">
        <v>1160</v>
      </c>
      <c r="AA357" s="18">
        <v>1160</v>
      </c>
      <c r="AB357" s="18">
        <v>1238</v>
      </c>
      <c r="AC357" s="18">
        <v>1.3360000000000001</v>
      </c>
      <c r="AD357" s="18">
        <v>8.9179999999999993</v>
      </c>
      <c r="AE357" s="18">
        <v>32.087000000000003</v>
      </c>
      <c r="AF357" s="18">
        <v>204.274</v>
      </c>
      <c r="AG357" s="21"/>
      <c r="AH357" s="21"/>
    </row>
    <row r="358" spans="1:34">
      <c r="A358" s="16" t="s">
        <v>9716</v>
      </c>
      <c r="B358" s="16" t="s">
        <v>9717</v>
      </c>
      <c r="C358" s="16">
        <f>SEARCH(" _ ",B358)</f>
        <v>22</v>
      </c>
      <c r="D358" s="16" t="str">
        <f>LEFT(B358,14)</f>
        <v>LIT 225kV NO 1</v>
      </c>
      <c r="E358" s="16" t="str">
        <f>RIGHT(LEFT(D358,9),5)</f>
        <v>225kV</v>
      </c>
      <c r="F358" s="16" t="str">
        <f>RIGHT(D358,1)</f>
        <v>1</v>
      </c>
      <c r="G358" s="16" t="str">
        <f>LEFT(RIGHT(B358,LEN(B358)-15),C358-16)</f>
        <v>FREJUS</v>
      </c>
      <c r="H358" s="16" t="str">
        <f>RIGHT(B358,LEN(B358)-C358-2)</f>
        <v>TRANS</v>
      </c>
      <c r="I358" s="17">
        <f>MATCH(Lines[[#This Row],[début]],postes_1[ADR_SITE],0)</f>
        <v>4129</v>
      </c>
      <c r="J358" s="17">
        <f>MATCH(Lines[[#This Row],[fin]],postes_1[ADR_SITE],0)</f>
        <v>4081</v>
      </c>
      <c r="K358" s="17" t="str">
        <f>INDEX(postes_1[CODNAT],Lines[[#This Row],[rch_debut]])</f>
        <v>FREJU</v>
      </c>
      <c r="L358" s="17" t="str">
        <f>INDEX(postes_1[CODNAT],Lines[[#This Row],[rch_fin]])</f>
        <v>TRANS</v>
      </c>
      <c r="M358" s="17" t="s">
        <v>6652</v>
      </c>
      <c r="N358" s="17" t="s">
        <v>7924</v>
      </c>
      <c r="O358" s="17" t="str">
        <f>Lines[[#This Row],[codeNat_debut]]&amp;"_"&amp;Lines[[#This Row],[tension]]</f>
        <v>FREJU_225kV</v>
      </c>
      <c r="P358" s="17" t="str">
        <f>Lines[[#This Row],[codeNat_fin]]&amp;"_"&amp;Lines[[#This Row],[tension]]</f>
        <v>TRANS_225kV</v>
      </c>
      <c r="Q358" s="17">
        <f>COUNTIF(Lines[[code2_debut]:[code2_fin]],"="&amp;Lines[[#This Row],[code2_debut]])</f>
        <v>3</v>
      </c>
      <c r="R358" s="17">
        <f>COUNTIF(Lines[[code2_debut]:[code2_fin]],"="&amp;Lines[[#This Row],[code2_fin]])</f>
        <v>4</v>
      </c>
      <c r="S358" s="17">
        <f>INDEX(postes_1[x],MATCH(Lines[[#This Row],[codeNat_debut]],postes_1[CODNAT],0))</f>
        <v>1002243.81</v>
      </c>
      <c r="T358" s="17">
        <f>INDEX(postes_1[y],MATCH(Lines[[#This Row],[codeNat_debut]],postes_1[CODNAT],0))</f>
        <v>6266953.2800000003</v>
      </c>
      <c r="U358" s="17">
        <f>INDEX(postes_1[x],MATCH(Lines[[#This Row],[codeNat_fin]],postes_1[CODNAT],0))</f>
        <v>981028.45000000298</v>
      </c>
      <c r="V358" s="17">
        <f>INDEX(postes_1[y],MATCH(Lines[[#This Row],[codeNat_fin]],postes_1[CODNAT],0))</f>
        <v>6274088.71</v>
      </c>
      <c r="W358" s="17">
        <f>SQRT((Lines[[#This Row],[x_debut]]-Lines[[#This Row],[x_fin]])^2+(Lines[[#This Row],[y_debut]]-Lines[[#This Row],[y_fin]])^2)</f>
        <v>22383.16021508964</v>
      </c>
      <c r="X358" s="17">
        <v>22800</v>
      </c>
      <c r="Y358" s="18">
        <v>1062</v>
      </c>
      <c r="Z358" s="18">
        <v>1066</v>
      </c>
      <c r="AA358" s="18">
        <v>1160</v>
      </c>
      <c r="AB358" s="18">
        <v>1238</v>
      </c>
      <c r="AC358" s="18">
        <v>1.383</v>
      </c>
      <c r="AD358" s="18">
        <v>9.2230000000000008</v>
      </c>
      <c r="AE358" s="18">
        <v>47.398000000000003</v>
      </c>
      <c r="AF358" s="18">
        <v>301.74700000000001</v>
      </c>
      <c r="AG358" s="21"/>
      <c r="AH358" s="21"/>
    </row>
    <row r="359" spans="1:34">
      <c r="A359" s="16" t="s">
        <v>9718</v>
      </c>
      <c r="B359" s="16" t="s">
        <v>9719</v>
      </c>
      <c r="C359" s="16">
        <f>SEARCH(" _ ",B359)</f>
        <v>22</v>
      </c>
      <c r="D359" s="16" t="str">
        <f>LEFT(B359,14)</f>
        <v>LIT 225kV NO 2</v>
      </c>
      <c r="E359" s="16" t="str">
        <f>RIGHT(LEFT(D359,9),5)</f>
        <v>225kV</v>
      </c>
      <c r="F359" s="16" t="str">
        <f>RIGHT(D359,1)</f>
        <v>2</v>
      </c>
      <c r="G359" s="16" t="str">
        <f>LEFT(RIGHT(B359,LEN(B359)-15),C359-16)</f>
        <v>FREJUS</v>
      </c>
      <c r="H359" s="16" t="str">
        <f>RIGHT(B359,LEN(B359)-C359-2)</f>
        <v>TRANS</v>
      </c>
      <c r="I359" s="17">
        <f>MATCH(Lines[[#This Row],[début]],postes_1[ADR_SITE],0)</f>
        <v>4129</v>
      </c>
      <c r="J359" s="17">
        <f>MATCH(Lines[[#This Row],[fin]],postes_1[ADR_SITE],0)</f>
        <v>4081</v>
      </c>
      <c r="K359" s="17" t="str">
        <f>INDEX(postes_1[CODNAT],Lines[[#This Row],[rch_debut]])</f>
        <v>FREJU</v>
      </c>
      <c r="L359" s="17" t="str">
        <f>INDEX(postes_1[CODNAT],Lines[[#This Row],[rch_fin]])</f>
        <v>TRANS</v>
      </c>
      <c r="M359" s="17" t="s">
        <v>6652</v>
      </c>
      <c r="N359" s="17" t="s">
        <v>7924</v>
      </c>
      <c r="O359" s="17" t="str">
        <f>Lines[[#This Row],[codeNat_debut]]&amp;"_"&amp;Lines[[#This Row],[tension]]</f>
        <v>FREJU_225kV</v>
      </c>
      <c r="P359" s="17" t="str">
        <f>Lines[[#This Row],[codeNat_fin]]&amp;"_"&amp;Lines[[#This Row],[tension]]</f>
        <v>TRANS_225kV</v>
      </c>
      <c r="Q359" s="17">
        <f>COUNTIF(Lines[[code2_debut]:[code2_fin]],"="&amp;Lines[[#This Row],[code2_debut]])</f>
        <v>3</v>
      </c>
      <c r="R359" s="17">
        <f>COUNTIF(Lines[[code2_debut]:[code2_fin]],"="&amp;Lines[[#This Row],[code2_fin]])</f>
        <v>4</v>
      </c>
      <c r="S359" s="17">
        <f>INDEX(postes_1[x],MATCH(Lines[[#This Row],[codeNat_debut]],postes_1[CODNAT],0))</f>
        <v>1002243.81</v>
      </c>
      <c r="T359" s="17">
        <f>INDEX(postes_1[y],MATCH(Lines[[#This Row],[codeNat_debut]],postes_1[CODNAT],0))</f>
        <v>6266953.2800000003</v>
      </c>
      <c r="U359" s="17">
        <f>INDEX(postes_1[x],MATCH(Lines[[#This Row],[codeNat_fin]],postes_1[CODNAT],0))</f>
        <v>981028.45000000298</v>
      </c>
      <c r="V359" s="17">
        <f>INDEX(postes_1[y],MATCH(Lines[[#This Row],[codeNat_fin]],postes_1[CODNAT],0))</f>
        <v>6274088.71</v>
      </c>
      <c r="W359" s="17">
        <f>SQRT((Lines[[#This Row],[x_debut]]-Lines[[#This Row],[x_fin]])^2+(Lines[[#This Row],[y_debut]]-Lines[[#This Row],[y_fin]])^2)</f>
        <v>22383.16021508964</v>
      </c>
      <c r="X359" s="17">
        <v>22800</v>
      </c>
      <c r="Y359" s="18">
        <v>1062</v>
      </c>
      <c r="Z359" s="18">
        <v>1066</v>
      </c>
      <c r="AA359" s="18">
        <v>1160</v>
      </c>
      <c r="AB359" s="18">
        <v>1238</v>
      </c>
      <c r="AC359" s="18">
        <v>1.397</v>
      </c>
      <c r="AD359" s="18">
        <v>9.218</v>
      </c>
      <c r="AE359" s="18">
        <v>47.938000000000002</v>
      </c>
      <c r="AF359" s="18">
        <v>305.18400000000003</v>
      </c>
      <c r="AG359" s="21"/>
      <c r="AH359" s="21"/>
    </row>
    <row r="360" spans="1:34">
      <c r="A360" s="16" t="s">
        <v>9930</v>
      </c>
      <c r="B360" s="16" t="s">
        <v>9931</v>
      </c>
      <c r="C360" s="16">
        <f>SEARCH(" _ ",B360)</f>
        <v>22</v>
      </c>
      <c r="D360" s="16" t="str">
        <f>LEFT(B360,14)</f>
        <v>LIT 225kV N0 1</v>
      </c>
      <c r="E360" s="16" t="str">
        <f>RIGHT(LEFT(D360,9),5)</f>
        <v>225kV</v>
      </c>
      <c r="F360" s="16" t="str">
        <f>RIGHT(D360,1)</f>
        <v>1</v>
      </c>
      <c r="G360" s="16" t="str">
        <f>LEFT(RIGHT(B360,LEN(B360)-15),C360-16)</f>
        <v>LAVERA</v>
      </c>
      <c r="H360" s="16" t="str">
        <f>RIGHT(B360,LEN(B360)-C360-2)</f>
        <v>SEPTEMES</v>
      </c>
      <c r="I360" s="17">
        <f>MATCH(Lines[[#This Row],[début]],postes_1[ADR_SITE],0)</f>
        <v>3884</v>
      </c>
      <c r="J360" s="17">
        <f>MATCH(Lines[[#This Row],[fin]],postes_1[ADR_SITE],0)</f>
        <v>3944</v>
      </c>
      <c r="K360" s="17" t="str">
        <f>INDEX(postes_1[CODNAT],Lines[[#This Row],[rch_debut]])</f>
        <v>LAVER</v>
      </c>
      <c r="L360" s="17" t="str">
        <f>INDEX(postes_1[CODNAT],Lines[[#This Row],[rch_fin]])</f>
        <v>SEPTE</v>
      </c>
      <c r="M360" s="17" t="s">
        <v>3785</v>
      </c>
      <c r="N360" s="17" t="s">
        <v>6278</v>
      </c>
      <c r="O360" s="17" t="str">
        <f>Lines[[#This Row],[codeNat_debut]]&amp;"_"&amp;Lines[[#This Row],[tension]]</f>
        <v>LAVER_225kV</v>
      </c>
      <c r="P360" s="17" t="str">
        <f>Lines[[#This Row],[codeNat_fin]]&amp;"_"&amp;Lines[[#This Row],[tension]]</f>
        <v>SEPTE_225kV</v>
      </c>
      <c r="Q360" s="17">
        <f>COUNTIF(Lines[[code2_debut]:[code2_fin]],"="&amp;Lines[[#This Row],[code2_debut]])</f>
        <v>4</v>
      </c>
      <c r="R360" s="17">
        <f>COUNTIF(Lines[[code2_debut]:[code2_fin]],"="&amp;Lines[[#This Row],[code2_fin]])</f>
        <v>5</v>
      </c>
      <c r="S360" s="17">
        <f>INDEX(postes_1[x],MATCH(Lines[[#This Row],[codeNat_debut]],postes_1[CODNAT],0))</f>
        <v>864027.67000000202</v>
      </c>
      <c r="T360" s="17">
        <f>INDEX(postes_1[y],MATCH(Lines[[#This Row],[codeNat_debut]],postes_1[CODNAT],0))</f>
        <v>6255883.25</v>
      </c>
      <c r="U360" s="17">
        <f>INDEX(postes_1[x],MATCH(Lines[[#This Row],[codeNat_fin]],postes_1[CODNAT],0))</f>
        <v>890696.35999999905</v>
      </c>
      <c r="V360" s="17">
        <f>INDEX(postes_1[y],MATCH(Lines[[#This Row],[codeNat_fin]],postes_1[CODNAT],0))</f>
        <v>6258088.7599999998</v>
      </c>
      <c r="W360" s="17">
        <f>SQRT((Lines[[#This Row],[x_debut]]-Lines[[#This Row],[x_fin]])^2+(Lines[[#This Row],[y_debut]]-Lines[[#This Row],[y_fin]])^2)</f>
        <v>26759.732821462188</v>
      </c>
      <c r="X360" s="17">
        <v>28904</v>
      </c>
      <c r="Y360" s="18">
        <v>1062</v>
      </c>
      <c r="Z360" s="18">
        <v>1160</v>
      </c>
      <c r="AA360" s="18">
        <v>1160</v>
      </c>
      <c r="AB360" s="18">
        <v>1238</v>
      </c>
      <c r="AC360" s="18">
        <v>1.732</v>
      </c>
      <c r="AD360" s="18">
        <v>11.488</v>
      </c>
      <c r="AE360" s="18">
        <v>41.796999999999997</v>
      </c>
      <c r="AF360" s="18">
        <v>266.08999999999997</v>
      </c>
      <c r="AG360" s="21"/>
      <c r="AH360" s="21"/>
    </row>
    <row r="361" spans="1:34">
      <c r="A361" s="16" t="s">
        <v>10190</v>
      </c>
      <c r="B361" s="16" t="s">
        <v>10191</v>
      </c>
      <c r="C361" s="16">
        <f>SEARCH(" _ ",B361)</f>
        <v>26</v>
      </c>
      <c r="D361" s="16" t="str">
        <f>LEFT(B361,14)</f>
        <v>LIT 225kV NO 2</v>
      </c>
      <c r="E361" s="16" t="str">
        <f>RIGHT(LEFT(D361,9),5)</f>
        <v>225kV</v>
      </c>
      <c r="F361" s="16" t="str">
        <f>RIGHT(D361,1)</f>
        <v>2</v>
      </c>
      <c r="G361" s="16" t="str">
        <f>LEFT(RIGHT(B361,LEN(B361)-15),C361-16)</f>
        <v>PALUN (LA)</v>
      </c>
      <c r="H361" s="16" t="str">
        <f>RIGHT(B361,LEN(B361)-C361-2)</f>
        <v>SEPTEMES</v>
      </c>
      <c r="I361" s="17">
        <f>MATCH(Lines[[#This Row],[début]],postes_1[ADR_SITE],0)</f>
        <v>3934</v>
      </c>
      <c r="J361" s="17">
        <f>MATCH(Lines[[#This Row],[fin]],postes_1[ADR_SITE],0)</f>
        <v>3944</v>
      </c>
      <c r="K361" s="17" t="str">
        <f>INDEX(postes_1[CODNAT],Lines[[#This Row],[rch_debut]])</f>
        <v>PALUN</v>
      </c>
      <c r="L361" s="17" t="str">
        <f>INDEX(postes_1[CODNAT],Lines[[#This Row],[rch_fin]])</f>
        <v>SEPTE</v>
      </c>
      <c r="M361" s="17" t="s">
        <v>1876</v>
      </c>
      <c r="N361" s="17" t="s">
        <v>6278</v>
      </c>
      <c r="O361" s="17" t="str">
        <f>Lines[[#This Row],[codeNat_debut]]&amp;"_"&amp;Lines[[#This Row],[tension]]</f>
        <v>PALUN_225kV</v>
      </c>
      <c r="P361" s="17" t="str">
        <f>Lines[[#This Row],[codeNat_fin]]&amp;"_"&amp;Lines[[#This Row],[tension]]</f>
        <v>SEPTE_225kV</v>
      </c>
      <c r="Q361" s="17">
        <f>COUNTIF(Lines[[code2_debut]:[code2_fin]],"="&amp;Lines[[#This Row],[code2_debut]])</f>
        <v>5</v>
      </c>
      <c r="R361" s="17">
        <f>COUNTIF(Lines[[code2_debut]:[code2_fin]],"="&amp;Lines[[#This Row],[code2_fin]])</f>
        <v>5</v>
      </c>
      <c r="S361" s="17">
        <f>INDEX(postes_1[x],MATCH(Lines[[#This Row],[codeNat_debut]],postes_1[CODNAT],0))</f>
        <v>901250.85999999905</v>
      </c>
      <c r="T361" s="17">
        <f>INDEX(postes_1[y],MATCH(Lines[[#This Row],[codeNat_debut]],postes_1[CODNAT],0))</f>
        <v>6266240.1200000001</v>
      </c>
      <c r="U361" s="17">
        <f>INDEX(postes_1[x],MATCH(Lines[[#This Row],[codeNat_fin]],postes_1[CODNAT],0))</f>
        <v>890696.35999999905</v>
      </c>
      <c r="V361" s="17">
        <f>INDEX(postes_1[y],MATCH(Lines[[#This Row],[codeNat_fin]],postes_1[CODNAT],0))</f>
        <v>6258088.7599999998</v>
      </c>
      <c r="W361" s="17">
        <f>SQRT((Lines[[#This Row],[x_debut]]-Lines[[#This Row],[x_fin]])^2+(Lines[[#This Row],[y_debut]]-Lines[[#This Row],[y_fin]])^2)</f>
        <v>13335.746701988812</v>
      </c>
      <c r="X361" s="17">
        <v>15600</v>
      </c>
      <c r="Y361" s="18">
        <v>1062</v>
      </c>
      <c r="Z361" s="18">
        <v>1160</v>
      </c>
      <c r="AA361" s="18">
        <v>1160</v>
      </c>
      <c r="AB361" s="18">
        <v>1238</v>
      </c>
      <c r="AC361" s="18">
        <v>0.91100000000000003</v>
      </c>
      <c r="AD361" s="18">
        <v>6.1150000000000002</v>
      </c>
      <c r="AE361" s="18">
        <v>21.861999999999998</v>
      </c>
      <c r="AF361" s="18">
        <v>139.17599999999999</v>
      </c>
      <c r="AG361" s="21"/>
      <c r="AH361" s="21"/>
    </row>
    <row r="362" spans="1:34">
      <c r="A362" s="16" t="s">
        <v>10169</v>
      </c>
      <c r="B362" s="16" t="s">
        <v>10170</v>
      </c>
      <c r="C362" s="16">
        <f>SEARCH(" _ ",B362)</f>
        <v>28</v>
      </c>
      <c r="D362" s="16" t="str">
        <f>LEFT(B362,14)</f>
        <v>LIT 225kV NO 1</v>
      </c>
      <c r="E362" s="16" t="str">
        <f>RIGHT(LEFT(D362,9),5)</f>
        <v>225kV</v>
      </c>
      <c r="F362" s="16" t="str">
        <f>RIGHT(D362,1)</f>
        <v>1</v>
      </c>
      <c r="G362" s="16" t="str">
        <f>LEFT(RIGHT(B362,LEN(B362)-15),C362-16)</f>
        <v>PLAN-D ORGON</v>
      </c>
      <c r="H362" s="16" t="str">
        <f>RIGHT(B362,LEN(B362)-C362-2)</f>
        <v>TAVEL</v>
      </c>
      <c r="I362" s="17">
        <f>MATCH(Lines[[#This Row],[début]],postes_1[ADR_SITE],0)</f>
        <v>3656</v>
      </c>
      <c r="J362" s="17">
        <f>MATCH(Lines[[#This Row],[fin]],postes_1[ADR_SITE],0)</f>
        <v>3502</v>
      </c>
      <c r="K362" s="17" t="str">
        <f>INDEX(postes_1[CODNAT],Lines[[#This Row],[rch_debut]])</f>
        <v>P.ORG</v>
      </c>
      <c r="L362" s="17" t="str">
        <f>INDEX(postes_1[CODNAT],Lines[[#This Row],[rch_fin]])</f>
        <v>TAVEL</v>
      </c>
      <c r="M362" s="17" t="s">
        <v>4665</v>
      </c>
      <c r="N362" s="17" t="s">
        <v>3455</v>
      </c>
      <c r="O362" s="17" t="str">
        <f>Lines[[#This Row],[codeNat_debut]]&amp;"_"&amp;Lines[[#This Row],[tension]]</f>
        <v>P.ORG_225kV</v>
      </c>
      <c r="P362" s="17" t="str">
        <f>Lines[[#This Row],[codeNat_fin]]&amp;"_"&amp;Lines[[#This Row],[tension]]</f>
        <v>TAVEL_225kV</v>
      </c>
      <c r="Q362" s="17">
        <f>COUNTIF(Lines[[code2_debut]:[code2_fin]],"="&amp;Lines[[#This Row],[code2_debut]])</f>
        <v>3</v>
      </c>
      <c r="R362" s="17">
        <f>COUNTIF(Lines[[code2_debut]:[code2_fin]],"="&amp;Lines[[#This Row],[code2_fin]])</f>
        <v>6</v>
      </c>
      <c r="S362" s="17">
        <f>INDEX(postes_1[x],MATCH(Lines[[#This Row],[codeNat_debut]],postes_1[CODNAT],0))</f>
        <v>862311.43999999797</v>
      </c>
      <c r="T362" s="17">
        <f>INDEX(postes_1[y],MATCH(Lines[[#This Row],[codeNat_debut]],postes_1[CODNAT],0))</f>
        <v>6304938.5800000001</v>
      </c>
      <c r="U362" s="17">
        <f>INDEX(postes_1[x],MATCH(Lines[[#This Row],[codeNat_fin]],postes_1[CODNAT],0))</f>
        <v>831766.11999999697</v>
      </c>
      <c r="V362" s="17">
        <f>INDEX(postes_1[y],MATCH(Lines[[#This Row],[codeNat_fin]],postes_1[CODNAT],0))</f>
        <v>6325302.1399999997</v>
      </c>
      <c r="W362" s="17">
        <f>SQRT((Lines[[#This Row],[x_debut]]-Lines[[#This Row],[x_fin]])^2+(Lines[[#This Row],[y_debut]]-Lines[[#This Row],[y_fin]])^2)</f>
        <v>36710.913224490134</v>
      </c>
      <c r="X362" s="17">
        <v>41590</v>
      </c>
      <c r="Y362" s="18">
        <v>1062</v>
      </c>
      <c r="Z362" s="18">
        <v>1160</v>
      </c>
      <c r="AA362" s="18">
        <v>1160</v>
      </c>
      <c r="AB362" s="18">
        <v>1238</v>
      </c>
      <c r="AC362" s="18">
        <v>0.84099999999999997</v>
      </c>
      <c r="AD362" s="18">
        <v>10.965</v>
      </c>
      <c r="AE362" s="18">
        <v>89.757000000000005</v>
      </c>
      <c r="AF362" s="18">
        <v>571.41300000000001</v>
      </c>
      <c r="AG362" s="21"/>
      <c r="AH362" s="21"/>
    </row>
    <row r="363" spans="1:34">
      <c r="A363" s="16" t="s">
        <v>10209</v>
      </c>
      <c r="B363" s="16" t="s">
        <v>10210</v>
      </c>
      <c r="C363" s="16">
        <f>SEARCH(" _ ",B363)</f>
        <v>23</v>
      </c>
      <c r="D363" s="16" t="str">
        <f>LEFT(B363,14)</f>
        <v>LIT 225kV N0 1</v>
      </c>
      <c r="E363" s="16" t="str">
        <f>RIGHT(LEFT(D363,9),5)</f>
        <v>225kV</v>
      </c>
      <c r="F363" s="16" t="str">
        <f>RIGHT(D363,1)</f>
        <v>1</v>
      </c>
      <c r="G363" s="16" t="str">
        <f>LEFT(RIGHT(B363,LEN(B363)-15),C363-16)</f>
        <v>PONTEAU</v>
      </c>
      <c r="H363" s="16" t="str">
        <f>RIGHT(B363,LEN(B363)-C363-2)</f>
        <v>REALTOR</v>
      </c>
      <c r="I363" s="17">
        <f>MATCH(Lines[[#This Row],[début]],postes_1[ADR_SITE],0)</f>
        <v>3897</v>
      </c>
      <c r="J363" s="17">
        <f>MATCH(Lines[[#This Row],[fin]],postes_1[ADR_SITE],0)</f>
        <v>3914</v>
      </c>
      <c r="K363" s="17" t="str">
        <f>INDEX(postes_1[CODNAT],Lines[[#This Row],[rch_debut]])</f>
        <v>PONTE</v>
      </c>
      <c r="L363" s="17" t="str">
        <f>INDEX(postes_1[CODNAT],Lines[[#This Row],[rch_fin]])</f>
        <v>REALT</v>
      </c>
      <c r="M363" s="17" t="s">
        <v>5670</v>
      </c>
      <c r="N363" s="17" t="s">
        <v>6767</v>
      </c>
      <c r="O363" s="17" t="str">
        <f>Lines[[#This Row],[codeNat_debut]]&amp;"_"&amp;Lines[[#This Row],[tension]]</f>
        <v>PONTE_225kV</v>
      </c>
      <c r="P363" s="17" t="str">
        <f>Lines[[#This Row],[codeNat_fin]]&amp;"_"&amp;Lines[[#This Row],[tension]]</f>
        <v>REALT_225kV</v>
      </c>
      <c r="Q363" s="17">
        <f>COUNTIF(Lines[[code2_debut]:[code2_fin]],"="&amp;Lines[[#This Row],[code2_debut]])</f>
        <v>5</v>
      </c>
      <c r="R363" s="17">
        <f>COUNTIF(Lines[[code2_debut]:[code2_fin]],"="&amp;Lines[[#This Row],[code2_fin]])</f>
        <v>5</v>
      </c>
      <c r="S363" s="17">
        <f>INDEX(postes_1[x],MATCH(Lines[[#This Row],[codeNat_debut]],postes_1[CODNAT],0))</f>
        <v>864144.64999999898</v>
      </c>
      <c r="T363" s="17">
        <f>INDEX(postes_1[y],MATCH(Lines[[#This Row],[codeNat_debut]],postes_1[CODNAT],0))</f>
        <v>6253619.29</v>
      </c>
      <c r="U363" s="17">
        <f>INDEX(postes_1[x],MATCH(Lines[[#This Row],[codeNat_fin]],postes_1[CODNAT],0))</f>
        <v>889736.79999999702</v>
      </c>
      <c r="V363" s="17">
        <f>INDEX(postes_1[y],MATCH(Lines[[#This Row],[codeNat_fin]],postes_1[CODNAT],0))</f>
        <v>6263661.1699999999</v>
      </c>
      <c r="W363" s="17">
        <f>SQRT((Lines[[#This Row],[x_debut]]-Lines[[#This Row],[x_fin]])^2+(Lines[[#This Row],[y_debut]]-Lines[[#This Row],[y_fin]])^2)</f>
        <v>27491.771415403513</v>
      </c>
      <c r="X363" s="17">
        <v>34309</v>
      </c>
      <c r="Y363" s="18">
        <v>1062</v>
      </c>
      <c r="Z363" s="18">
        <v>1160</v>
      </c>
      <c r="AA363" s="18">
        <v>1160</v>
      </c>
      <c r="AB363" s="18">
        <v>1238</v>
      </c>
      <c r="AC363" s="18">
        <v>1.0089999999999999</v>
      </c>
      <c r="AD363" s="18">
        <v>10.356999999999999</v>
      </c>
      <c r="AE363" s="18">
        <v>63.218000000000004</v>
      </c>
      <c r="AF363" s="18">
        <v>402.45699999999999</v>
      </c>
      <c r="AG363" s="21"/>
      <c r="AH363" s="21"/>
    </row>
    <row r="364" spans="1:34">
      <c r="A364" s="16" t="s">
        <v>10211</v>
      </c>
      <c r="B364" s="16" t="s">
        <v>10212</v>
      </c>
      <c r="C364" s="16">
        <f>SEARCH(" _ ",B364)</f>
        <v>23</v>
      </c>
      <c r="D364" s="16" t="str">
        <f>LEFT(B364,14)</f>
        <v>LIT 225kV N0 2</v>
      </c>
      <c r="E364" s="16" t="str">
        <f>RIGHT(LEFT(D364,9),5)</f>
        <v>225kV</v>
      </c>
      <c r="F364" s="16" t="str">
        <f>RIGHT(D364,1)</f>
        <v>2</v>
      </c>
      <c r="G364" s="16" t="str">
        <f>LEFT(RIGHT(B364,LEN(B364)-15),C364-16)</f>
        <v>PONTEAU</v>
      </c>
      <c r="H364" s="16" t="str">
        <f>RIGHT(B364,LEN(B364)-C364-2)</f>
        <v>REALTOR</v>
      </c>
      <c r="I364" s="17">
        <f>MATCH(Lines[[#This Row],[début]],postes_1[ADR_SITE],0)</f>
        <v>3897</v>
      </c>
      <c r="J364" s="17">
        <f>MATCH(Lines[[#This Row],[fin]],postes_1[ADR_SITE],0)</f>
        <v>3914</v>
      </c>
      <c r="K364" s="17" t="str">
        <f>INDEX(postes_1[CODNAT],Lines[[#This Row],[rch_debut]])</f>
        <v>PONTE</v>
      </c>
      <c r="L364" s="17" t="str">
        <f>INDEX(postes_1[CODNAT],Lines[[#This Row],[rch_fin]])</f>
        <v>REALT</v>
      </c>
      <c r="M364" s="17" t="s">
        <v>5670</v>
      </c>
      <c r="N364" s="17" t="s">
        <v>6767</v>
      </c>
      <c r="O364" s="17" t="str">
        <f>Lines[[#This Row],[codeNat_debut]]&amp;"_"&amp;Lines[[#This Row],[tension]]</f>
        <v>PONTE_225kV</v>
      </c>
      <c r="P364" s="17" t="str">
        <f>Lines[[#This Row],[codeNat_fin]]&amp;"_"&amp;Lines[[#This Row],[tension]]</f>
        <v>REALT_225kV</v>
      </c>
      <c r="Q364" s="17">
        <f>COUNTIF(Lines[[code2_debut]:[code2_fin]],"="&amp;Lines[[#This Row],[code2_debut]])</f>
        <v>5</v>
      </c>
      <c r="R364" s="17">
        <f>COUNTIF(Lines[[code2_debut]:[code2_fin]],"="&amp;Lines[[#This Row],[code2_fin]])</f>
        <v>5</v>
      </c>
      <c r="S364" s="17">
        <f>INDEX(postes_1[x],MATCH(Lines[[#This Row],[codeNat_debut]],postes_1[CODNAT],0))</f>
        <v>864144.64999999898</v>
      </c>
      <c r="T364" s="17">
        <f>INDEX(postes_1[y],MATCH(Lines[[#This Row],[codeNat_debut]],postes_1[CODNAT],0))</f>
        <v>6253619.29</v>
      </c>
      <c r="U364" s="17">
        <f>INDEX(postes_1[x],MATCH(Lines[[#This Row],[codeNat_fin]],postes_1[CODNAT],0))</f>
        <v>889736.79999999702</v>
      </c>
      <c r="V364" s="17">
        <f>INDEX(postes_1[y],MATCH(Lines[[#This Row],[codeNat_fin]],postes_1[CODNAT],0))</f>
        <v>6263661.1699999999</v>
      </c>
      <c r="W364" s="17">
        <f>SQRT((Lines[[#This Row],[x_debut]]-Lines[[#This Row],[x_fin]])^2+(Lines[[#This Row],[y_debut]]-Lines[[#This Row],[y_fin]])^2)</f>
        <v>27491.771415403513</v>
      </c>
      <c r="X364" s="17">
        <v>34309</v>
      </c>
      <c r="Y364" s="18">
        <v>1062</v>
      </c>
      <c r="Z364" s="18">
        <v>1160</v>
      </c>
      <c r="AA364" s="18">
        <v>1160</v>
      </c>
      <c r="AB364" s="18">
        <v>1238</v>
      </c>
      <c r="AC364" s="18">
        <v>1.0089999999999999</v>
      </c>
      <c r="AD364" s="18">
        <v>10.364000000000001</v>
      </c>
      <c r="AE364" s="18">
        <v>63.255000000000003</v>
      </c>
      <c r="AF364" s="18">
        <v>402.69299999999998</v>
      </c>
      <c r="AG364" s="21"/>
      <c r="AH364" s="21"/>
    </row>
    <row r="365" spans="1:34">
      <c r="A365" s="16" t="s">
        <v>10238</v>
      </c>
      <c r="B365" s="16" t="s">
        <v>10239</v>
      </c>
      <c r="C365" s="16">
        <f>SEARCH(" _ ",B365)</f>
        <v>23</v>
      </c>
      <c r="D365" s="16" t="str">
        <f>LEFT(B365,14)</f>
        <v>LIT 225kV NO 1</v>
      </c>
      <c r="E365" s="16" t="str">
        <f>RIGHT(LEFT(D365,9),5)</f>
        <v>225kV</v>
      </c>
      <c r="F365" s="16" t="str">
        <f>RIGHT(D365,1)</f>
        <v>1</v>
      </c>
      <c r="G365" s="16" t="str">
        <f>LEFT(RIGHT(B365,LEN(B365)-15),C365-16)</f>
        <v>RASSUEN</v>
      </c>
      <c r="H365" s="16" t="str">
        <f>RIGHT(B365,LEN(B365)-C365-2)</f>
        <v>ROQUEROUSSE</v>
      </c>
      <c r="I365" s="17">
        <f>MATCH(Lines[[#This Row],[début]],postes_1[ADR_SITE],0)</f>
        <v>3799</v>
      </c>
      <c r="J365" s="17">
        <f>MATCH(Lines[[#This Row],[fin]],postes_1[ADR_SITE],0)</f>
        <v>3734</v>
      </c>
      <c r="K365" s="17" t="str">
        <f>INDEX(postes_1[CODNAT],Lines[[#This Row],[rch_debut]])</f>
        <v>RASSU</v>
      </c>
      <c r="L365" s="17" t="str">
        <f>INDEX(postes_1[CODNAT],Lines[[#This Row],[rch_fin]])</f>
        <v>RQROU</v>
      </c>
      <c r="M365" s="17" t="s">
        <v>6763</v>
      </c>
      <c r="N365" s="17" t="s">
        <v>5030</v>
      </c>
      <c r="O365" s="17" t="str">
        <f>Lines[[#This Row],[codeNat_debut]]&amp;"_"&amp;Lines[[#This Row],[tension]]</f>
        <v>RASSU_225kV</v>
      </c>
      <c r="P365" s="17" t="str">
        <f>Lines[[#This Row],[codeNat_fin]]&amp;"_"&amp;Lines[[#This Row],[tension]]</f>
        <v>RQROU_225kV</v>
      </c>
      <c r="Q365" s="17">
        <f>COUNTIF(Lines[[code2_debut]:[code2_fin]],"="&amp;Lines[[#This Row],[code2_debut]])</f>
        <v>2</v>
      </c>
      <c r="R365" s="17">
        <f>COUNTIF(Lines[[code2_debut]:[code2_fin]],"="&amp;Lines[[#This Row],[code2_fin]])</f>
        <v>4</v>
      </c>
      <c r="S365" s="17">
        <f>INDEX(postes_1[x],MATCH(Lines[[#This Row],[codeNat_debut]],postes_1[CODNAT],0))</f>
        <v>859185.61999999697</v>
      </c>
      <c r="T365" s="17">
        <f>INDEX(postes_1[y],MATCH(Lines[[#This Row],[codeNat_debut]],postes_1[CODNAT],0))</f>
        <v>6268094.8700000001</v>
      </c>
      <c r="U365" s="17">
        <f>INDEX(postes_1[x],MATCH(Lines[[#This Row],[codeNat_fin]],postes_1[CODNAT],0))</f>
        <v>869398.90999999596</v>
      </c>
      <c r="V365" s="17">
        <f>INDEX(postes_1[y],MATCH(Lines[[#This Row],[codeNat_fin]],postes_1[CODNAT],0))</f>
        <v>6288216.8399999999</v>
      </c>
      <c r="W365" s="17">
        <f>SQRT((Lines[[#This Row],[x_debut]]-Lines[[#This Row],[x_fin]])^2+(Lines[[#This Row],[y_debut]]-Lines[[#This Row],[y_fin]])^2)</f>
        <v>22565.570440495601</v>
      </c>
      <c r="X365" s="17">
        <v>30192</v>
      </c>
      <c r="Y365" s="18">
        <v>1062</v>
      </c>
      <c r="Z365" s="18">
        <v>1160</v>
      </c>
      <c r="AA365" s="18">
        <v>1160</v>
      </c>
      <c r="AB365" s="18">
        <v>1238</v>
      </c>
      <c r="AC365" s="18">
        <v>1.76</v>
      </c>
      <c r="AD365" s="18">
        <v>12.055999999999999</v>
      </c>
      <c r="AE365" s="18">
        <v>44.545000000000002</v>
      </c>
      <c r="AF365" s="18">
        <v>283.58300000000003</v>
      </c>
      <c r="AG365" s="21"/>
      <c r="AH365" s="21"/>
    </row>
    <row r="366" spans="1:34">
      <c r="A366" s="16" t="s">
        <v>10240</v>
      </c>
      <c r="B366" s="16" t="s">
        <v>10241</v>
      </c>
      <c r="C366" s="16">
        <f>SEARCH(" _ ",B366)</f>
        <v>23</v>
      </c>
      <c r="D366" s="16" t="str">
        <f>LEFT(B366,14)</f>
        <v>LIT 225kV NO 1</v>
      </c>
      <c r="E366" s="16" t="str">
        <f>RIGHT(LEFT(D366,9),5)</f>
        <v>225kV</v>
      </c>
      <c r="F366" s="16" t="str">
        <f>RIGHT(D366,1)</f>
        <v>1</v>
      </c>
      <c r="G366" s="16" t="str">
        <f>LEFT(RIGHT(B366,LEN(B366)-15),C366-16)</f>
        <v>REALTOR</v>
      </c>
      <c r="H366" s="16" t="str">
        <f>RIGHT(B366,LEN(B366)-C366-2)</f>
        <v>SEPTEMES</v>
      </c>
      <c r="I366" s="17">
        <f>MATCH(Lines[[#This Row],[début]],postes_1[ADR_SITE],0)</f>
        <v>3914</v>
      </c>
      <c r="J366" s="17">
        <f>MATCH(Lines[[#This Row],[fin]],postes_1[ADR_SITE],0)</f>
        <v>3944</v>
      </c>
      <c r="K366" s="17" t="str">
        <f>INDEX(postes_1[CODNAT],Lines[[#This Row],[rch_debut]])</f>
        <v>REALT</v>
      </c>
      <c r="L366" s="17" t="str">
        <f>INDEX(postes_1[CODNAT],Lines[[#This Row],[rch_fin]])</f>
        <v>SEPTE</v>
      </c>
      <c r="M366" s="17" t="s">
        <v>6767</v>
      </c>
      <c r="N366" s="17" t="s">
        <v>6278</v>
      </c>
      <c r="O366" s="17" t="str">
        <f>Lines[[#This Row],[codeNat_debut]]&amp;"_"&amp;Lines[[#This Row],[tension]]</f>
        <v>REALT_225kV</v>
      </c>
      <c r="P366" s="17" t="str">
        <f>Lines[[#This Row],[codeNat_fin]]&amp;"_"&amp;Lines[[#This Row],[tension]]</f>
        <v>SEPTE_225kV</v>
      </c>
      <c r="Q366" s="17">
        <f>COUNTIF(Lines[[code2_debut]:[code2_fin]],"="&amp;Lines[[#This Row],[code2_debut]])</f>
        <v>5</v>
      </c>
      <c r="R366" s="17">
        <f>COUNTIF(Lines[[code2_debut]:[code2_fin]],"="&amp;Lines[[#This Row],[code2_fin]])</f>
        <v>5</v>
      </c>
      <c r="S366" s="17">
        <f>INDEX(postes_1[x],MATCH(Lines[[#This Row],[codeNat_debut]],postes_1[CODNAT],0))</f>
        <v>889736.79999999702</v>
      </c>
      <c r="T366" s="17">
        <f>INDEX(postes_1[y],MATCH(Lines[[#This Row],[codeNat_debut]],postes_1[CODNAT],0))</f>
        <v>6263661.1699999999</v>
      </c>
      <c r="U366" s="17">
        <f>INDEX(postes_1[x],MATCH(Lines[[#This Row],[codeNat_fin]],postes_1[CODNAT],0))</f>
        <v>890696.35999999905</v>
      </c>
      <c r="V366" s="17">
        <f>INDEX(postes_1[y],MATCH(Lines[[#This Row],[codeNat_fin]],postes_1[CODNAT],0))</f>
        <v>6258088.7599999998</v>
      </c>
      <c r="W366" s="17">
        <f>SQRT((Lines[[#This Row],[x_debut]]-Lines[[#This Row],[x_fin]])^2+(Lines[[#This Row],[y_debut]]-Lines[[#This Row],[y_fin]])^2)</f>
        <v>5654.4238081086178</v>
      </c>
      <c r="X366" s="17">
        <v>6966</v>
      </c>
      <c r="Y366" s="18">
        <v>1062</v>
      </c>
      <c r="Z366" s="18">
        <v>1160</v>
      </c>
      <c r="AA366" s="18">
        <v>1160</v>
      </c>
      <c r="AB366" s="18">
        <v>1238</v>
      </c>
      <c r="AC366" s="18">
        <v>0.41299999999999998</v>
      </c>
      <c r="AD366" s="18">
        <v>2.766</v>
      </c>
      <c r="AE366" s="18">
        <v>9.9039999999999999</v>
      </c>
      <c r="AF366" s="18">
        <v>63.052999999999997</v>
      </c>
      <c r="AG366" s="21"/>
      <c r="AH366" s="21"/>
    </row>
    <row r="367" spans="1:34">
      <c r="A367" s="16" t="s">
        <v>10242</v>
      </c>
      <c r="B367" s="16" t="s">
        <v>10243</v>
      </c>
      <c r="C367" s="16">
        <f>SEARCH(" _ ",B367)</f>
        <v>23</v>
      </c>
      <c r="D367" s="16" t="str">
        <f>LEFT(B367,14)</f>
        <v>LIT 225kV N0 3</v>
      </c>
      <c r="E367" s="16" t="str">
        <f>RIGHT(LEFT(D367,9),5)</f>
        <v>225kV</v>
      </c>
      <c r="F367" s="16" t="str">
        <f>RIGHT(D367,1)</f>
        <v>3</v>
      </c>
      <c r="G367" s="16" t="str">
        <f>LEFT(RIGHT(B367,LEN(B367)-15),C367-16)</f>
        <v>REALTOR</v>
      </c>
      <c r="H367" s="16" t="str">
        <f>RIGHT(B367,LEN(B367)-C367-2)</f>
        <v>SEPTEMES</v>
      </c>
      <c r="I367" s="17">
        <f>MATCH(Lines[[#This Row],[début]],postes_1[ADR_SITE],0)</f>
        <v>3914</v>
      </c>
      <c r="J367" s="17">
        <f>MATCH(Lines[[#This Row],[fin]],postes_1[ADR_SITE],0)</f>
        <v>3944</v>
      </c>
      <c r="K367" s="17" t="str">
        <f>INDEX(postes_1[CODNAT],Lines[[#This Row],[rch_debut]])</f>
        <v>REALT</v>
      </c>
      <c r="L367" s="17" t="str">
        <f>INDEX(postes_1[CODNAT],Lines[[#This Row],[rch_fin]])</f>
        <v>SEPTE</v>
      </c>
      <c r="M367" s="17" t="s">
        <v>6767</v>
      </c>
      <c r="N367" s="17" t="s">
        <v>6278</v>
      </c>
      <c r="O367" s="17" t="str">
        <f>Lines[[#This Row],[codeNat_debut]]&amp;"_"&amp;Lines[[#This Row],[tension]]</f>
        <v>REALT_225kV</v>
      </c>
      <c r="P367" s="17" t="str">
        <f>Lines[[#This Row],[codeNat_fin]]&amp;"_"&amp;Lines[[#This Row],[tension]]</f>
        <v>SEPTE_225kV</v>
      </c>
      <c r="Q367" s="17">
        <f>COUNTIF(Lines[[code2_debut]:[code2_fin]],"="&amp;Lines[[#This Row],[code2_debut]])</f>
        <v>5</v>
      </c>
      <c r="R367" s="17">
        <f>COUNTIF(Lines[[code2_debut]:[code2_fin]],"="&amp;Lines[[#This Row],[code2_fin]])</f>
        <v>5</v>
      </c>
      <c r="S367" s="17">
        <f>INDEX(postes_1[x],MATCH(Lines[[#This Row],[codeNat_debut]],postes_1[CODNAT],0))</f>
        <v>889736.79999999702</v>
      </c>
      <c r="T367" s="17">
        <f>INDEX(postes_1[y],MATCH(Lines[[#This Row],[codeNat_debut]],postes_1[CODNAT],0))</f>
        <v>6263661.1699999999</v>
      </c>
      <c r="U367" s="17">
        <f>INDEX(postes_1[x],MATCH(Lines[[#This Row],[codeNat_fin]],postes_1[CODNAT],0))</f>
        <v>890696.35999999905</v>
      </c>
      <c r="V367" s="17">
        <f>INDEX(postes_1[y],MATCH(Lines[[#This Row],[codeNat_fin]],postes_1[CODNAT],0))</f>
        <v>6258088.7599999998</v>
      </c>
      <c r="W367" s="17">
        <f>SQRT((Lines[[#This Row],[x_debut]]-Lines[[#This Row],[x_fin]])^2+(Lines[[#This Row],[y_debut]]-Lines[[#This Row],[y_fin]])^2)</f>
        <v>5654.4238081086178</v>
      </c>
      <c r="X367" s="17">
        <v>7112</v>
      </c>
      <c r="Y367" s="18">
        <v>1062</v>
      </c>
      <c r="Z367" s="18">
        <v>1160</v>
      </c>
      <c r="AA367" s="18">
        <v>1160</v>
      </c>
      <c r="AB367" s="18">
        <v>1238</v>
      </c>
      <c r="AC367" s="18">
        <v>0.38200000000000001</v>
      </c>
      <c r="AD367" s="18">
        <v>2.5619999999999998</v>
      </c>
      <c r="AE367" s="18">
        <v>12.324999999999999</v>
      </c>
      <c r="AF367" s="18">
        <v>78.463999999999999</v>
      </c>
      <c r="AG367" s="21"/>
      <c r="AH367" s="21"/>
    </row>
    <row r="368" spans="1:34">
      <c r="A368" s="16" t="s">
        <v>10261</v>
      </c>
      <c r="B368" s="16" t="s">
        <v>10443</v>
      </c>
      <c r="C368" s="16">
        <f>SEARCH(" _ ",B368)</f>
        <v>22</v>
      </c>
      <c r="D368" s="16" t="str">
        <f>LEFT(B368,14)</f>
        <v>LIT 225kV NO 1</v>
      </c>
      <c r="E368" s="16" t="str">
        <f>RIGHT(LEFT(D368,9),5)</f>
        <v>225kV</v>
      </c>
      <c r="F368" s="16" t="str">
        <f>RIGHT(D368,1)</f>
        <v>1</v>
      </c>
      <c r="G368" s="16" t="str">
        <f>LEFT(RIGHT(B368,LEN(B368)-15),C368-16)</f>
        <v>ROGNAC</v>
      </c>
      <c r="H368" s="16" t="str">
        <f>RIGHT(B368,LEN(B368)-C368-2)</f>
        <v>ST-CHAMAS</v>
      </c>
      <c r="I368" s="17">
        <f>MATCH(Lines[[#This Row],[début]],postes_1[ADR_SITE],0)</f>
        <v>3854</v>
      </c>
      <c r="J368" s="17">
        <f>MATCH(Lines[[#This Row],[fin]],postes_1[ADR_SITE],0)</f>
        <v>3801</v>
      </c>
      <c r="K368" s="17" t="str">
        <f>INDEX(postes_1[CODNAT],Lines[[#This Row],[rch_debut]])</f>
        <v>ROGNA</v>
      </c>
      <c r="L368" s="17" t="str">
        <f>INDEX(postes_1[CODNAT],Lines[[#This Row],[rch_fin]])</f>
        <v>SSCHA</v>
      </c>
      <c r="M368" s="17" t="s">
        <v>2299</v>
      </c>
      <c r="N368" s="17" t="s">
        <v>7701</v>
      </c>
      <c r="O368" s="17" t="str">
        <f>Lines[[#This Row],[codeNat_debut]]&amp;"_"&amp;Lines[[#This Row],[tension]]</f>
        <v>ROGNA_225kV</v>
      </c>
      <c r="P368" s="17" t="str">
        <f>Lines[[#This Row],[codeNat_fin]]&amp;"_"&amp;Lines[[#This Row],[tension]]</f>
        <v>SSCHA_225kV</v>
      </c>
      <c r="Q368" s="17">
        <f>COUNTIF(Lines[[code2_debut]:[code2_fin]],"="&amp;Lines[[#This Row],[code2_debut]])</f>
        <v>2</v>
      </c>
      <c r="R368" s="17">
        <f>COUNTIF(Lines[[code2_debut]:[code2_fin]],"="&amp;Lines[[#This Row],[code2_fin]])</f>
        <v>2</v>
      </c>
      <c r="S368" s="17">
        <f>INDEX(postes_1[x],MATCH(Lines[[#This Row],[codeNat_debut]],postes_1[CODNAT],0))</f>
        <v>879387.65999999596</v>
      </c>
      <c r="T368" s="17">
        <f>INDEX(postes_1[y],MATCH(Lines[[#This Row],[codeNat_debut]],postes_1[CODNAT],0))</f>
        <v>6270127.4500000002</v>
      </c>
      <c r="U368" s="17">
        <f>INDEX(postes_1[x],MATCH(Lines[[#This Row],[codeNat_fin]],postes_1[CODNAT],0))</f>
        <v>867435.72999999695</v>
      </c>
      <c r="V368" s="17">
        <f>INDEX(postes_1[y],MATCH(Lines[[#This Row],[codeNat_fin]],postes_1[CODNAT],0))</f>
        <v>6271981.9000000004</v>
      </c>
      <c r="W368" s="17">
        <f>SQRT((Lines[[#This Row],[x_debut]]-Lines[[#This Row],[x_fin]])^2+(Lines[[#This Row],[y_debut]]-Lines[[#This Row],[y_fin]])^2)</f>
        <v>12094.941733112106</v>
      </c>
      <c r="X368" s="17">
        <v>14043</v>
      </c>
      <c r="Y368" s="18">
        <v>1062</v>
      </c>
      <c r="Z368" s="18">
        <v>1160</v>
      </c>
      <c r="AA368" s="18">
        <v>1160</v>
      </c>
      <c r="AB368" s="18">
        <v>1238</v>
      </c>
      <c r="AC368" s="18">
        <v>0.84799999999999998</v>
      </c>
      <c r="AD368" s="18">
        <v>5.6239999999999997</v>
      </c>
      <c r="AE368" s="18">
        <v>20.463999999999999</v>
      </c>
      <c r="AF368" s="18">
        <v>130.279</v>
      </c>
      <c r="AG368" s="21"/>
      <c r="AH368" s="21"/>
    </row>
    <row r="369" spans="1:34">
      <c r="A369" s="16" t="s">
        <v>10259</v>
      </c>
      <c r="B369" s="16" t="s">
        <v>10260</v>
      </c>
      <c r="C369" s="16">
        <f>SEARCH(" _ ",B369)</f>
        <v>22</v>
      </c>
      <c r="D369" s="16" t="str">
        <f>LEFT(B369,14)</f>
        <v>LIT 225kV NO 1</v>
      </c>
      <c r="E369" s="16" t="str">
        <f>RIGHT(LEFT(D369,9),5)</f>
        <v>225kV</v>
      </c>
      <c r="F369" s="16" t="str">
        <f>RIGHT(D369,1)</f>
        <v>1</v>
      </c>
      <c r="G369" s="16" t="str">
        <f>LEFT(RIGHT(B369,LEN(B369)-15),C369-16)</f>
        <v>ROGNAC</v>
      </c>
      <c r="H369" s="16" t="str">
        <f>RIGHT(B369,LEN(B369)-C369-2)</f>
        <v>ROQUEROUSSE</v>
      </c>
      <c r="I369" s="17">
        <f>MATCH(Lines[[#This Row],[début]],postes_1[ADR_SITE],0)</f>
        <v>3854</v>
      </c>
      <c r="J369" s="17">
        <f>MATCH(Lines[[#This Row],[fin]],postes_1[ADR_SITE],0)</f>
        <v>3734</v>
      </c>
      <c r="K369" s="17" t="str">
        <f>INDEX(postes_1[CODNAT],Lines[[#This Row],[rch_debut]])</f>
        <v>ROGNA</v>
      </c>
      <c r="L369" s="17" t="str">
        <f>INDEX(postes_1[CODNAT],Lines[[#This Row],[rch_fin]])</f>
        <v>RQROU</v>
      </c>
      <c r="M369" s="17" t="s">
        <v>2299</v>
      </c>
      <c r="N369" s="17" t="s">
        <v>5030</v>
      </c>
      <c r="O369" s="17" t="str">
        <f>Lines[[#This Row],[codeNat_debut]]&amp;"_"&amp;Lines[[#This Row],[tension]]</f>
        <v>ROGNA_225kV</v>
      </c>
      <c r="P369" s="17" t="str">
        <f>Lines[[#This Row],[codeNat_fin]]&amp;"_"&amp;Lines[[#This Row],[tension]]</f>
        <v>RQROU_225kV</v>
      </c>
      <c r="Q369" s="17">
        <f>COUNTIF(Lines[[code2_debut]:[code2_fin]],"="&amp;Lines[[#This Row],[code2_debut]])</f>
        <v>2</v>
      </c>
      <c r="R369" s="17">
        <f>COUNTIF(Lines[[code2_debut]:[code2_fin]],"="&amp;Lines[[#This Row],[code2_fin]])</f>
        <v>4</v>
      </c>
      <c r="S369" s="17">
        <f>INDEX(postes_1[x],MATCH(Lines[[#This Row],[codeNat_debut]],postes_1[CODNAT],0))</f>
        <v>879387.65999999596</v>
      </c>
      <c r="T369" s="17">
        <f>INDEX(postes_1[y],MATCH(Lines[[#This Row],[codeNat_debut]],postes_1[CODNAT],0))</f>
        <v>6270127.4500000002</v>
      </c>
      <c r="U369" s="17">
        <f>INDEX(postes_1[x],MATCH(Lines[[#This Row],[codeNat_fin]],postes_1[CODNAT],0))</f>
        <v>869398.90999999596</v>
      </c>
      <c r="V369" s="17">
        <f>INDEX(postes_1[y],MATCH(Lines[[#This Row],[codeNat_fin]],postes_1[CODNAT],0))</f>
        <v>6288216.8399999999</v>
      </c>
      <c r="W369" s="17">
        <f>SQRT((Lines[[#This Row],[x_debut]]-Lines[[#This Row],[x_fin]])^2+(Lines[[#This Row],[y_debut]]-Lines[[#This Row],[y_fin]])^2)</f>
        <v>20664.006318586624</v>
      </c>
      <c r="X369" s="17">
        <v>24566</v>
      </c>
      <c r="Y369" s="18">
        <v>1062</v>
      </c>
      <c r="Z369" s="18">
        <v>1160</v>
      </c>
      <c r="AA369" s="18">
        <v>1160</v>
      </c>
      <c r="AB369" s="18">
        <v>1238</v>
      </c>
      <c r="AC369" s="18">
        <v>1.492</v>
      </c>
      <c r="AD369" s="18">
        <v>10.006</v>
      </c>
      <c r="AE369" s="18">
        <v>34.872</v>
      </c>
      <c r="AF369" s="19" t="s">
        <v>8819</v>
      </c>
      <c r="AG369" s="21"/>
      <c r="AH369" s="21"/>
    </row>
    <row r="370" spans="1:34">
      <c r="A370" s="16" t="s">
        <v>8839</v>
      </c>
      <c r="B370" s="16" t="s">
        <v>8840</v>
      </c>
      <c r="C370" s="16">
        <f>SEARCH(" _ ",B370)</f>
        <v>22</v>
      </c>
      <c r="D370" s="16" t="str">
        <f>LEFT(B370,14)</f>
        <v>LIT 225kV NO 1</v>
      </c>
      <c r="E370" s="16" t="str">
        <f>RIGHT(LEFT(D370,9),5)</f>
        <v>225kV</v>
      </c>
      <c r="F370" s="16" t="str">
        <f>RIGHT(D370,1)</f>
        <v>1</v>
      </c>
      <c r="G370" s="16" t="str">
        <f>LEFT(RIGHT(B370,LEN(B370)-15),C370-16)</f>
        <v>ANOULD</v>
      </c>
      <c r="H370" s="16" t="str">
        <f>RIGHT(B370,LEN(B370)-C370-2)</f>
        <v>ETIVAL</v>
      </c>
      <c r="I370" s="17">
        <f>MATCH(Lines[[#This Row],[début]],postes_1[ADR_SITE],0)</f>
        <v>2678</v>
      </c>
      <c r="J370" s="17">
        <f>MATCH(Lines[[#This Row],[fin]],postes_1[ADR_SITE],0)</f>
        <v>2631</v>
      </c>
      <c r="K370" s="17" t="str">
        <f>INDEX(postes_1[CODNAT],Lines[[#This Row],[rch_debut]])</f>
        <v>ANOUL</v>
      </c>
      <c r="L370" s="17" t="str">
        <f>INDEX(postes_1[CODNAT],Lines[[#This Row],[rch_fin]])</f>
        <v>ETIVA</v>
      </c>
      <c r="M370" s="17" t="s">
        <v>4585</v>
      </c>
      <c r="N370" s="17" t="s">
        <v>5036</v>
      </c>
      <c r="O370" s="17" t="str">
        <f>Lines[[#This Row],[codeNat_debut]]&amp;"_"&amp;Lines[[#This Row],[tension]]</f>
        <v>ANOUL_225kV</v>
      </c>
      <c r="P370" s="17" t="str">
        <f>Lines[[#This Row],[codeNat_fin]]&amp;"_"&amp;Lines[[#This Row],[tension]]</f>
        <v>ETIVA_225kV</v>
      </c>
      <c r="Q370" s="17">
        <f>COUNTIF(Lines[[code2_debut]:[code2_fin]],"="&amp;Lines[[#This Row],[code2_debut]])</f>
        <v>1</v>
      </c>
      <c r="R370" s="17">
        <f>COUNTIF(Lines[[code2_debut]:[code2_fin]],"="&amp;Lines[[#This Row],[code2_fin]])</f>
        <v>1</v>
      </c>
      <c r="S370" s="17">
        <f>INDEX(postes_1[x],MATCH(Lines[[#This Row],[codeNat_debut]],postes_1[CODNAT],0))</f>
        <v>994212.67000000202</v>
      </c>
      <c r="T370" s="17">
        <f>INDEX(postes_1[y],MATCH(Lines[[#This Row],[codeNat_debut]],postes_1[CODNAT],0))</f>
        <v>6794553.0899999999</v>
      </c>
      <c r="U370" s="17">
        <f>INDEX(postes_1[x],MATCH(Lines[[#This Row],[codeNat_fin]],postes_1[CODNAT],0))</f>
        <v>986432.47999999695</v>
      </c>
      <c r="V370" s="17">
        <f>INDEX(postes_1[y],MATCH(Lines[[#This Row],[codeNat_fin]],postes_1[CODNAT],0))</f>
        <v>6815902.6799999997</v>
      </c>
      <c r="W370" s="17">
        <f>SQRT((Lines[[#This Row],[x_debut]]-Lines[[#This Row],[x_fin]])^2+(Lines[[#This Row],[y_debut]]-Lines[[#This Row],[y_fin]])^2)</f>
        <v>22723.035659970094</v>
      </c>
      <c r="X370" s="17">
        <v>47620</v>
      </c>
      <c r="Y370" s="18">
        <v>1070</v>
      </c>
      <c r="Z370" s="18">
        <v>1155</v>
      </c>
      <c r="AA370" s="18">
        <v>1155</v>
      </c>
      <c r="AB370" s="18">
        <v>1265</v>
      </c>
      <c r="AC370" s="18">
        <v>2.8879999999999999</v>
      </c>
      <c r="AD370" s="18">
        <v>19.202000000000002</v>
      </c>
      <c r="AE370" s="18">
        <v>68.027000000000001</v>
      </c>
      <c r="AF370" s="18">
        <v>433.07499999999999</v>
      </c>
      <c r="AG370" s="21"/>
      <c r="AH370" s="21"/>
    </row>
    <row r="371" spans="1:34">
      <c r="A371" s="16" t="s">
        <v>9846</v>
      </c>
      <c r="B371" s="16" t="s">
        <v>9847</v>
      </c>
      <c r="C371" s="16">
        <f>SEARCH(" _ ",B371)</f>
        <v>26</v>
      </c>
      <c r="D371" s="16" t="str">
        <f>LEFT(B371,14)</f>
        <v>LIT 225kV N0 1</v>
      </c>
      <c r="E371" s="16" t="str">
        <f>RIGHT(LEFT(D371,9),5)</f>
        <v>225kV</v>
      </c>
      <c r="F371" s="16" t="str">
        <f>RIGHT(D371,1)</f>
        <v>1</v>
      </c>
      <c r="G371" s="16" t="str">
        <f>LEFT(RIGHT(B371,LEN(B371)-15),C371-16)</f>
        <v>GUEBWILLER</v>
      </c>
      <c r="H371" s="16" t="str">
        <f>RIGHT(B371,LEN(B371)-C371-2)</f>
        <v>VOGELGRUN</v>
      </c>
      <c r="I371" s="17">
        <f>MATCH(Lines[[#This Row],[début]],postes_1[ADR_SITE],0)</f>
        <v>2846</v>
      </c>
      <c r="J371" s="17">
        <f>MATCH(Lines[[#This Row],[fin]],postes_1[ADR_SITE],0)</f>
        <v>3108</v>
      </c>
      <c r="K371" s="17" t="str">
        <f>INDEX(postes_1[CODNAT],Lines[[#This Row],[rch_debut]])</f>
        <v>GUEBW</v>
      </c>
      <c r="L371" s="17" t="str">
        <f>INDEX(postes_1[CODNAT],Lines[[#This Row],[rch_fin]])</f>
        <v>VOGEL</v>
      </c>
      <c r="M371" s="17" t="s">
        <v>7911</v>
      </c>
      <c r="N371" s="17" t="s">
        <v>6678</v>
      </c>
      <c r="O371" s="17" t="str">
        <f>Lines[[#This Row],[codeNat_debut]]&amp;"_"&amp;Lines[[#This Row],[tension]]</f>
        <v>GUEBW_225kV</v>
      </c>
      <c r="P371" s="17" t="str">
        <f>Lines[[#This Row],[codeNat_fin]]&amp;"_"&amp;Lines[[#This Row],[tension]]</f>
        <v>VOGEL_225kV</v>
      </c>
      <c r="Q371" s="17">
        <f>COUNTIF(Lines[[code2_debut]:[code2_fin]],"="&amp;Lines[[#This Row],[code2_debut]])</f>
        <v>2</v>
      </c>
      <c r="R371" s="17">
        <f>COUNTIF(Lines[[code2_debut]:[code2_fin]],"="&amp;Lines[[#This Row],[code2_fin]])</f>
        <v>1</v>
      </c>
      <c r="S371" s="17">
        <f>INDEX(postes_1[x],MATCH(Lines[[#This Row],[codeNat_debut]],postes_1[CODNAT],0))</f>
        <v>1015652.66</v>
      </c>
      <c r="T371" s="17">
        <f>INDEX(postes_1[y],MATCH(Lines[[#This Row],[codeNat_debut]],postes_1[CODNAT],0))</f>
        <v>6763937.8399999999</v>
      </c>
      <c r="U371" s="17">
        <f>INDEX(postes_1[x],MATCH(Lines[[#This Row],[codeNat_fin]],postes_1[CODNAT],0))</f>
        <v>1040662.69</v>
      </c>
      <c r="V371" s="17">
        <f>INDEX(postes_1[y],MATCH(Lines[[#This Row],[codeNat_fin]],postes_1[CODNAT],0))</f>
        <v>6778548.1200000001</v>
      </c>
      <c r="W371" s="17">
        <f>SQRT((Lines[[#This Row],[x_debut]]-Lines[[#This Row],[x_fin]])^2+(Lines[[#This Row],[y_debut]]-Lines[[#This Row],[y_fin]])^2)</f>
        <v>28964.83872351619</v>
      </c>
      <c r="X371" s="17">
        <v>34526</v>
      </c>
      <c r="Y371" s="18">
        <v>1070</v>
      </c>
      <c r="Z371" s="18">
        <v>1155</v>
      </c>
      <c r="AA371" s="18">
        <v>1155</v>
      </c>
      <c r="AB371" s="18">
        <v>1265</v>
      </c>
      <c r="AC371" s="18">
        <v>2.0870000000000002</v>
      </c>
      <c r="AD371" s="18">
        <v>13.943</v>
      </c>
      <c r="AE371" s="18">
        <v>49.170999999999999</v>
      </c>
      <c r="AF371" s="18">
        <v>313.03500000000003</v>
      </c>
      <c r="AG371" s="21"/>
      <c r="AH371" s="21"/>
    </row>
    <row r="372" spans="1:34">
      <c r="A372" s="16" t="s">
        <v>9844</v>
      </c>
      <c r="B372" s="16" t="s">
        <v>9845</v>
      </c>
      <c r="C372" s="16">
        <f>SEARCH(" _ ",B372)</f>
        <v>26</v>
      </c>
      <c r="D372" s="16" t="str">
        <f>LEFT(B372,14)</f>
        <v>LIT 225kV N0 1</v>
      </c>
      <c r="E372" s="16" t="str">
        <f>RIGHT(LEFT(D372,9),5)</f>
        <v>225kV</v>
      </c>
      <c r="F372" s="16" t="str">
        <f>RIGHT(D372,1)</f>
        <v>1</v>
      </c>
      <c r="G372" s="16" t="str">
        <f>LEFT(RIGHT(B372,LEN(B372)-15),C372-16)</f>
        <v>GUEBWILLER</v>
      </c>
      <c r="H372" s="16" t="str">
        <f>RIGHT(B372,LEN(B372)-C372-2)</f>
        <v>LOGELBACH</v>
      </c>
      <c r="I372" s="17">
        <f>MATCH(Lines[[#This Row],[début]],postes_1[ADR_SITE],0)</f>
        <v>2846</v>
      </c>
      <c r="J372" s="17">
        <f>MATCH(Lines[[#This Row],[fin]],postes_1[ADR_SITE],0)</f>
        <v>2888</v>
      </c>
      <c r="K372" s="17" t="str">
        <f>INDEX(postes_1[CODNAT],Lines[[#This Row],[rch_debut]])</f>
        <v>GUEBW</v>
      </c>
      <c r="L372" s="17" t="str">
        <f>INDEX(postes_1[CODNAT],Lines[[#This Row],[rch_fin]])</f>
        <v>LOGEL</v>
      </c>
      <c r="M372" s="17" t="s">
        <v>7911</v>
      </c>
      <c r="N372" s="17" t="s">
        <v>1360</v>
      </c>
      <c r="O372" s="17" t="str">
        <f>Lines[[#This Row],[codeNat_debut]]&amp;"_"&amp;Lines[[#This Row],[tension]]</f>
        <v>GUEBW_225kV</v>
      </c>
      <c r="P372" s="17" t="str">
        <f>Lines[[#This Row],[codeNat_fin]]&amp;"_"&amp;Lines[[#This Row],[tension]]</f>
        <v>LOGEL_225kV</v>
      </c>
      <c r="Q372" s="17">
        <f>COUNTIF(Lines[[code2_debut]:[code2_fin]],"="&amp;Lines[[#This Row],[code2_debut]])</f>
        <v>2</v>
      </c>
      <c r="R372" s="17">
        <f>COUNTIF(Lines[[code2_debut]:[code2_fin]],"="&amp;Lines[[#This Row],[code2_fin]])</f>
        <v>1</v>
      </c>
      <c r="S372" s="17">
        <f>INDEX(postes_1[x],MATCH(Lines[[#This Row],[codeNat_debut]],postes_1[CODNAT],0))</f>
        <v>1015652.66</v>
      </c>
      <c r="T372" s="17">
        <f>INDEX(postes_1[y],MATCH(Lines[[#This Row],[codeNat_debut]],postes_1[CODNAT],0))</f>
        <v>6763937.8399999999</v>
      </c>
      <c r="U372" s="17">
        <f>INDEX(postes_1[x],MATCH(Lines[[#This Row],[codeNat_fin]],postes_1[CODNAT],0))</f>
        <v>1020514.07</v>
      </c>
      <c r="V372" s="17">
        <f>INDEX(postes_1[y],MATCH(Lines[[#This Row],[codeNat_fin]],postes_1[CODNAT],0))</f>
        <v>6784646.4900000002</v>
      </c>
      <c r="W372" s="17">
        <f>SQRT((Lines[[#This Row],[x_debut]]-Lines[[#This Row],[x_fin]])^2+(Lines[[#This Row],[y_debut]]-Lines[[#This Row],[y_fin]])^2)</f>
        <v>21271.61235098587</v>
      </c>
      <c r="X372" s="17">
        <v>28559</v>
      </c>
      <c r="Y372" s="18">
        <v>1070</v>
      </c>
      <c r="Z372" s="18">
        <v>1155</v>
      </c>
      <c r="AA372" s="18">
        <v>1155</v>
      </c>
      <c r="AB372" s="18">
        <v>1265</v>
      </c>
      <c r="AC372" s="18">
        <v>1.722</v>
      </c>
      <c r="AD372" s="18">
        <v>11.523999999999999</v>
      </c>
      <c r="AE372" s="18">
        <v>40.826000000000001</v>
      </c>
      <c r="AF372" s="18">
        <v>259.90499999999997</v>
      </c>
      <c r="AG372" s="21"/>
      <c r="AH372" s="21"/>
    </row>
    <row r="373" spans="1:34">
      <c r="A373" s="16" t="s">
        <v>9906</v>
      </c>
      <c r="B373" s="16" t="s">
        <v>9907</v>
      </c>
      <c r="C373" s="16">
        <f>SEARCH(" _ ",B373)</f>
        <v>23</v>
      </c>
      <c r="D373" s="16" t="str">
        <f>LEFT(B373,14)</f>
        <v>LIT 225kV N0 1</v>
      </c>
      <c r="E373" s="16" t="str">
        <f>RIGHT(LEFT(D373,9),5)</f>
        <v>225kV</v>
      </c>
      <c r="F373" s="16" t="str">
        <f>RIGHT(D373,1)</f>
        <v>1</v>
      </c>
      <c r="G373" s="16" t="str">
        <f>LEFT(RIGHT(B373,LEN(B373)-15),C373-16)</f>
        <v>LANDRES</v>
      </c>
      <c r="H373" s="16" t="str">
        <f>RIGHT(B373,LEN(B373)-C373-2)</f>
        <v>MOULAINE</v>
      </c>
      <c r="I373" s="17">
        <f>MATCH(Lines[[#This Row],[début]],postes_1[ADR_SITE],0)</f>
        <v>2098</v>
      </c>
      <c r="J373" s="17">
        <f>MATCH(Lines[[#This Row],[fin]],postes_1[ADR_SITE],0)</f>
        <v>2252</v>
      </c>
      <c r="K373" s="17" t="str">
        <f>INDEX(postes_1[CODNAT],Lines[[#This Row],[rch_debut]])</f>
        <v>LANDR</v>
      </c>
      <c r="L373" s="17" t="str">
        <f>INDEX(postes_1[CODNAT],Lines[[#This Row],[rch_fin]])</f>
        <v>MOULA</v>
      </c>
      <c r="M373" s="17" t="s">
        <v>5140</v>
      </c>
      <c r="N373" s="17" t="s">
        <v>4474</v>
      </c>
      <c r="O373" s="17" t="str">
        <f>Lines[[#This Row],[codeNat_debut]]&amp;"_"&amp;Lines[[#This Row],[tension]]</f>
        <v>LANDR_225kV</v>
      </c>
      <c r="P373" s="17" t="str">
        <f>Lines[[#This Row],[codeNat_fin]]&amp;"_"&amp;Lines[[#This Row],[tension]]</f>
        <v>MOULA_225kV</v>
      </c>
      <c r="Q373" s="17">
        <f>COUNTIF(Lines[[code2_debut]:[code2_fin]],"="&amp;Lines[[#This Row],[code2_debut]])</f>
        <v>4</v>
      </c>
      <c r="R373" s="17">
        <f>COUNTIF(Lines[[code2_debut]:[code2_fin]],"="&amp;Lines[[#This Row],[code2_fin]])</f>
        <v>1</v>
      </c>
      <c r="S373" s="17">
        <f>INDEX(postes_1[x],MATCH(Lines[[#This Row],[codeNat_debut]],postes_1[CODNAT],0))</f>
        <v>901774.34000000404</v>
      </c>
      <c r="T373" s="17">
        <f>INDEX(postes_1[y],MATCH(Lines[[#This Row],[codeNat_debut]],postes_1[CODNAT],0))</f>
        <v>6915530</v>
      </c>
      <c r="U373" s="17">
        <f>INDEX(postes_1[x],MATCH(Lines[[#This Row],[codeNat_fin]],postes_1[CODNAT],0))</f>
        <v>902412.39999999898</v>
      </c>
      <c r="V373" s="17">
        <f>INDEX(postes_1[y],MATCH(Lines[[#This Row],[codeNat_fin]],postes_1[CODNAT],0))</f>
        <v>6935182.5300000003</v>
      </c>
      <c r="W373" s="17">
        <f>SQRT((Lines[[#This Row],[x_debut]]-Lines[[#This Row],[x_fin]])^2+(Lines[[#This Row],[y_debut]]-Lines[[#This Row],[y_fin]])^2)</f>
        <v>19662.885240078675</v>
      </c>
      <c r="X373" s="17">
        <v>19700</v>
      </c>
      <c r="Y373" s="18">
        <v>1070</v>
      </c>
      <c r="Z373" s="18">
        <v>1155</v>
      </c>
      <c r="AA373" s="18">
        <v>1155</v>
      </c>
      <c r="AB373" s="18">
        <v>1265</v>
      </c>
      <c r="AC373" s="18">
        <v>1.2070000000000001</v>
      </c>
      <c r="AD373" s="18">
        <v>8.0150000000000006</v>
      </c>
      <c r="AE373" s="18">
        <v>27.771000000000001</v>
      </c>
      <c r="AF373" s="18">
        <v>176.797</v>
      </c>
      <c r="AG373" s="21"/>
      <c r="AH373" s="21"/>
    </row>
    <row r="374" spans="1:34">
      <c r="A374" s="16" t="s">
        <v>9912</v>
      </c>
      <c r="B374" s="16" t="s">
        <v>9913</v>
      </c>
      <c r="C374" s="16">
        <f>SEARCH(" _ ",B374)</f>
        <v>23</v>
      </c>
      <c r="D374" s="16" t="str">
        <f>LEFT(B374,14)</f>
        <v>LIT 225kV NO 1</v>
      </c>
      <c r="E374" s="16" t="str">
        <f>RIGHT(LEFT(D374,9),5)</f>
        <v>225kV</v>
      </c>
      <c r="F374" s="16" t="str">
        <f>RIGHT(D374,1)</f>
        <v>1</v>
      </c>
      <c r="G374" s="16" t="str">
        <f>LEFT(RIGHT(B374,LEN(B374)-15),C374-16)</f>
        <v>LANDRES</v>
      </c>
      <c r="H374" s="16" t="str">
        <f>RIGHT(B374,LEN(B374)-C374-2)</f>
        <v>VIGY</v>
      </c>
      <c r="I374" s="17">
        <f>MATCH(Lines[[#This Row],[début]],postes_1[ADR_SITE],0)</f>
        <v>2098</v>
      </c>
      <c r="J374" s="17">
        <f>MATCH(Lines[[#This Row],[fin]],postes_1[ADR_SITE],0)</f>
        <v>2469</v>
      </c>
      <c r="K374" s="17" t="str">
        <f>INDEX(postes_1[CODNAT],Lines[[#This Row],[rch_debut]])</f>
        <v>LANDR</v>
      </c>
      <c r="L374" s="17" t="str">
        <f>INDEX(postes_1[CODNAT],Lines[[#This Row],[rch_fin]])</f>
        <v xml:space="preserve">VIGY </v>
      </c>
      <c r="M374" s="17" t="s">
        <v>5140</v>
      </c>
      <c r="N374" s="17" t="s">
        <v>2943</v>
      </c>
      <c r="O374" s="17" t="str">
        <f>Lines[[#This Row],[codeNat_debut]]&amp;"_"&amp;Lines[[#This Row],[tension]]</f>
        <v>LANDR_225kV</v>
      </c>
      <c r="P374" s="17" t="str">
        <f>Lines[[#This Row],[codeNat_fin]]&amp;"_"&amp;Lines[[#This Row],[tension]]</f>
        <v>VIGY _225kV</v>
      </c>
      <c r="Q374" s="17">
        <f>COUNTIF(Lines[[code2_debut]:[code2_fin]],"="&amp;Lines[[#This Row],[code2_debut]])</f>
        <v>4</v>
      </c>
      <c r="R374" s="17">
        <f>COUNTIF(Lines[[code2_debut]:[code2_fin]],"="&amp;Lines[[#This Row],[code2_fin]])</f>
        <v>3</v>
      </c>
      <c r="S374" s="17">
        <f>INDEX(postes_1[x],MATCH(Lines[[#This Row],[codeNat_debut]],postes_1[CODNAT],0))</f>
        <v>901774.34000000404</v>
      </c>
      <c r="T374" s="17">
        <f>INDEX(postes_1[y],MATCH(Lines[[#This Row],[codeNat_debut]],postes_1[CODNAT],0))</f>
        <v>6915530</v>
      </c>
      <c r="U374" s="17">
        <f>INDEX(postes_1[x],MATCH(Lines[[#This Row],[codeNat_fin]],postes_1[CODNAT],0))</f>
        <v>938816.46999999904</v>
      </c>
      <c r="V374" s="17">
        <f>INDEX(postes_1[y],MATCH(Lines[[#This Row],[codeNat_fin]],postes_1[CODNAT],0))</f>
        <v>6904732.8499999996</v>
      </c>
      <c r="W374" s="17">
        <f>SQRT((Lines[[#This Row],[x_debut]]-Lines[[#This Row],[x_fin]])^2+(Lines[[#This Row],[y_debut]]-Lines[[#This Row],[y_fin]])^2)</f>
        <v>38583.647352978922</v>
      </c>
      <c r="X374" s="17">
        <v>43185</v>
      </c>
      <c r="Y374" s="18">
        <v>1070</v>
      </c>
      <c r="Z374" s="18">
        <v>1155</v>
      </c>
      <c r="AA374" s="18">
        <v>1155</v>
      </c>
      <c r="AB374" s="18">
        <v>1265</v>
      </c>
      <c r="AC374" s="18">
        <v>2.59</v>
      </c>
      <c r="AD374" s="18">
        <v>17.344999999999999</v>
      </c>
      <c r="AE374" s="18">
        <v>62.143999999999998</v>
      </c>
      <c r="AF374" s="18">
        <v>395.62299999999999</v>
      </c>
      <c r="AG374" s="21"/>
      <c r="AH374" s="21"/>
    </row>
    <row r="375" spans="1:34">
      <c r="A375" s="16" t="s">
        <v>8981</v>
      </c>
      <c r="B375" s="16" t="s">
        <v>8982</v>
      </c>
      <c r="C375" s="16">
        <f>SEARCH(" _ ",B375)</f>
        <v>29</v>
      </c>
      <c r="D375" s="16" t="str">
        <f>LEFT(B375,14)</f>
        <v>LIT 225kV NO 1</v>
      </c>
      <c r="E375" s="16" t="str">
        <f>RIGHT(LEFT(D375,9),5)</f>
        <v>225kV</v>
      </c>
      <c r="F375" s="16" t="str">
        <f>RIGHT(D375,1)</f>
        <v>1</v>
      </c>
      <c r="G375" s="16" t="str">
        <f>LEFT(RIGHT(B375,LEN(B375)-15),C375-16)</f>
        <v>BALMA (POSTE)</v>
      </c>
      <c r="H375" s="16" t="str">
        <f>RIGHT(B375,LEN(B375)-C375-2)</f>
        <v>VERFEIL</v>
      </c>
      <c r="I375" s="17">
        <f>MATCH(Lines[[#This Row],[début]],postes_1[ADR_SITE],0)</f>
        <v>3440</v>
      </c>
      <c r="J375" s="17">
        <f>MATCH(Lines[[#This Row],[fin]],postes_1[ADR_SITE],0)</f>
        <v>3423</v>
      </c>
      <c r="K375" s="17" t="str">
        <f>INDEX(postes_1[CODNAT],Lines[[#This Row],[rch_debut]])</f>
        <v>BALMA</v>
      </c>
      <c r="L375" s="17" t="str">
        <f>INDEX(postes_1[CODNAT],Lines[[#This Row],[rch_fin]])</f>
        <v>VERFE</v>
      </c>
      <c r="M375" s="17" t="s">
        <v>8268</v>
      </c>
      <c r="N375" s="17" t="s">
        <v>1451</v>
      </c>
      <c r="O375" s="17" t="str">
        <f>Lines[[#This Row],[codeNat_debut]]&amp;"_"&amp;Lines[[#This Row],[tension]]</f>
        <v>BALMA_225kV</v>
      </c>
      <c r="P375" s="17" t="str">
        <f>Lines[[#This Row],[codeNat_fin]]&amp;"_"&amp;Lines[[#This Row],[tension]]</f>
        <v>VERFE_225kV</v>
      </c>
      <c r="Q375" s="17">
        <f>COUNTIF(Lines[[code2_debut]:[code2_fin]],"="&amp;Lines[[#This Row],[code2_debut]])</f>
        <v>2</v>
      </c>
      <c r="R375" s="17">
        <f>COUNTIF(Lines[[code2_debut]:[code2_fin]],"="&amp;Lines[[#This Row],[code2_fin]])</f>
        <v>7</v>
      </c>
      <c r="S375" s="17">
        <f>INDEX(postes_1[x],MATCH(Lines[[#This Row],[codeNat_debut]],postes_1[CODNAT],0))</f>
        <v>578534.28000000096</v>
      </c>
      <c r="T375" s="17">
        <f>INDEX(postes_1[y],MATCH(Lines[[#This Row],[codeNat_debut]],postes_1[CODNAT],0))</f>
        <v>6280725.3300000001</v>
      </c>
      <c r="U375" s="17">
        <f>INDEX(postes_1[x],MATCH(Lines[[#This Row],[codeNat_fin]],postes_1[CODNAT],0))</f>
        <v>592807.53999999899</v>
      </c>
      <c r="V375" s="17">
        <f>INDEX(postes_1[y],MATCH(Lines[[#This Row],[codeNat_fin]],postes_1[CODNAT],0))</f>
        <v>6282056.5599999996</v>
      </c>
      <c r="W375" s="17">
        <f>SQRT((Lines[[#This Row],[x_debut]]-Lines[[#This Row],[x_fin]])^2+(Lines[[#This Row],[y_debut]]-Lines[[#This Row],[y_fin]])^2)</f>
        <v>14335.205765542485</v>
      </c>
      <c r="X375" s="17">
        <v>15743</v>
      </c>
      <c r="Y375" s="18">
        <v>1080</v>
      </c>
      <c r="Z375" s="18">
        <v>1185</v>
      </c>
      <c r="AA375" s="18">
        <v>1185</v>
      </c>
      <c r="AB375" s="18">
        <v>1289</v>
      </c>
      <c r="AC375" s="18">
        <v>0.94499999999999995</v>
      </c>
      <c r="AD375" s="18">
        <v>6.3289999999999997</v>
      </c>
      <c r="AE375" s="18">
        <v>22.663</v>
      </c>
      <c r="AF375" s="18">
        <v>144.274</v>
      </c>
      <c r="AG375" s="21"/>
      <c r="AH375" s="21"/>
    </row>
    <row r="376" spans="1:34">
      <c r="A376" s="16" t="s">
        <v>8983</v>
      </c>
      <c r="B376" s="16" t="s">
        <v>8984</v>
      </c>
      <c r="C376" s="16">
        <f>SEARCH(" _ ",B376)</f>
        <v>29</v>
      </c>
      <c r="D376" s="16" t="str">
        <f>LEFT(B376,14)</f>
        <v>LIT 225kV NO 2</v>
      </c>
      <c r="E376" s="16" t="str">
        <f>RIGHT(LEFT(D376,9),5)</f>
        <v>225kV</v>
      </c>
      <c r="F376" s="16" t="str">
        <f>RIGHT(D376,1)</f>
        <v>2</v>
      </c>
      <c r="G376" s="16" t="str">
        <f>LEFT(RIGHT(B376,LEN(B376)-15),C376-16)</f>
        <v>BALMA (POSTE)</v>
      </c>
      <c r="H376" s="16" t="str">
        <f>RIGHT(B376,LEN(B376)-C376-2)</f>
        <v>VERFEIL</v>
      </c>
      <c r="I376" s="17">
        <f>MATCH(Lines[[#This Row],[début]],postes_1[ADR_SITE],0)</f>
        <v>3440</v>
      </c>
      <c r="J376" s="17">
        <f>MATCH(Lines[[#This Row],[fin]],postes_1[ADR_SITE],0)</f>
        <v>3423</v>
      </c>
      <c r="K376" s="17" t="str">
        <f>INDEX(postes_1[CODNAT],Lines[[#This Row],[rch_debut]])</f>
        <v>BALMA</v>
      </c>
      <c r="L376" s="17" t="str">
        <f>INDEX(postes_1[CODNAT],Lines[[#This Row],[rch_fin]])</f>
        <v>VERFE</v>
      </c>
      <c r="M376" s="17" t="s">
        <v>8268</v>
      </c>
      <c r="N376" s="17" t="s">
        <v>1451</v>
      </c>
      <c r="O376" s="17" t="str">
        <f>Lines[[#This Row],[codeNat_debut]]&amp;"_"&amp;Lines[[#This Row],[tension]]</f>
        <v>BALMA_225kV</v>
      </c>
      <c r="P376" s="17" t="str">
        <f>Lines[[#This Row],[codeNat_fin]]&amp;"_"&amp;Lines[[#This Row],[tension]]</f>
        <v>VERFE_225kV</v>
      </c>
      <c r="Q376" s="17">
        <f>COUNTIF(Lines[[code2_debut]:[code2_fin]],"="&amp;Lines[[#This Row],[code2_debut]])</f>
        <v>2</v>
      </c>
      <c r="R376" s="17">
        <f>COUNTIF(Lines[[code2_debut]:[code2_fin]],"="&amp;Lines[[#This Row],[code2_fin]])</f>
        <v>7</v>
      </c>
      <c r="S376" s="17">
        <f>INDEX(postes_1[x],MATCH(Lines[[#This Row],[codeNat_debut]],postes_1[CODNAT],0))</f>
        <v>578534.28000000096</v>
      </c>
      <c r="T376" s="17">
        <f>INDEX(postes_1[y],MATCH(Lines[[#This Row],[codeNat_debut]],postes_1[CODNAT],0))</f>
        <v>6280725.3300000001</v>
      </c>
      <c r="U376" s="17">
        <f>INDEX(postes_1[x],MATCH(Lines[[#This Row],[codeNat_fin]],postes_1[CODNAT],0))</f>
        <v>592807.53999999899</v>
      </c>
      <c r="V376" s="17">
        <f>INDEX(postes_1[y],MATCH(Lines[[#This Row],[codeNat_fin]],postes_1[CODNAT],0))</f>
        <v>6282056.5599999996</v>
      </c>
      <c r="W376" s="17">
        <f>SQRT((Lines[[#This Row],[x_debut]]-Lines[[#This Row],[x_fin]])^2+(Lines[[#This Row],[y_debut]]-Lines[[#This Row],[y_fin]])^2)</f>
        <v>14335.205765542485</v>
      </c>
      <c r="X376" s="17">
        <v>15741</v>
      </c>
      <c r="Y376" s="18">
        <v>1080</v>
      </c>
      <c r="Z376" s="18">
        <v>1185</v>
      </c>
      <c r="AA376" s="18">
        <v>1185</v>
      </c>
      <c r="AB376" s="18">
        <v>1289</v>
      </c>
      <c r="AC376" s="18">
        <v>0.94399999999999995</v>
      </c>
      <c r="AD376" s="18">
        <v>6.3289999999999997</v>
      </c>
      <c r="AE376" s="18">
        <v>22.66</v>
      </c>
      <c r="AF376" s="18">
        <v>144.256</v>
      </c>
      <c r="AG376" s="21"/>
      <c r="AH376" s="21"/>
    </row>
    <row r="377" spans="1:34">
      <c r="A377" s="16" t="s">
        <v>9533</v>
      </c>
      <c r="B377" s="16" t="s">
        <v>9534</v>
      </c>
      <c r="C377" s="16">
        <f>SEARCH(" _ ",B377)</f>
        <v>25</v>
      </c>
      <c r="D377" s="16" t="str">
        <f>LEFT(B377,14)</f>
        <v>LIT 225kV NO 1</v>
      </c>
      <c r="E377" s="16" t="str">
        <f>RIGHT(LEFT(D377,9),5)</f>
        <v>225kV</v>
      </c>
      <c r="F377" s="16" t="str">
        <f>RIGHT(D377,1)</f>
        <v>1</v>
      </c>
      <c r="G377" s="16" t="str">
        <f>LEFT(RIGHT(B377,LEN(B377)-15),C377-16)</f>
        <v>CUBNEZAIS</v>
      </c>
      <c r="H377" s="16" t="str">
        <f>RIGHT(B377,LEN(B377)-C377-2)</f>
        <v>TUILIERES</v>
      </c>
      <c r="I377" s="17">
        <f>MATCH(Lines[[#This Row],[début]],postes_1[ADR_SITE],0)</f>
        <v>2425</v>
      </c>
      <c r="J377" s="17">
        <f>MATCH(Lines[[#This Row],[fin]],postes_1[ADR_SITE],0)</f>
        <v>2302</v>
      </c>
      <c r="K377" s="17" t="str">
        <f>INDEX(postes_1[CODNAT],Lines[[#This Row],[rch_debut]])</f>
        <v>CUBNE</v>
      </c>
      <c r="L377" s="17" t="str">
        <f>INDEX(postes_1[CODNAT],Lines[[#This Row],[rch_fin]])</f>
        <v>TUILI</v>
      </c>
      <c r="M377" s="17" t="s">
        <v>6883</v>
      </c>
      <c r="N377" s="17" t="s">
        <v>1722</v>
      </c>
      <c r="O377" s="17" t="str">
        <f>Lines[[#This Row],[codeNat_debut]]&amp;"_"&amp;Lines[[#This Row],[tension]]</f>
        <v>CUBNE_225kV</v>
      </c>
      <c r="P377" s="17" t="str">
        <f>Lines[[#This Row],[codeNat_fin]]&amp;"_"&amp;Lines[[#This Row],[tension]]</f>
        <v>TUILI_225kV</v>
      </c>
      <c r="Q377" s="17">
        <f>COUNTIF(Lines[[code2_debut]:[code2_fin]],"="&amp;Lines[[#This Row],[code2_debut]])</f>
        <v>4</v>
      </c>
      <c r="R377" s="17">
        <f>COUNTIF(Lines[[code2_debut]:[code2_fin]],"="&amp;Lines[[#This Row],[code2_fin]])</f>
        <v>3</v>
      </c>
      <c r="S377" s="17">
        <f>INDEX(postes_1[x],MATCH(Lines[[#This Row],[codeNat_debut]],postes_1[CODNAT],0))</f>
        <v>429709.64999999898</v>
      </c>
      <c r="T377" s="17">
        <f>INDEX(postes_1[y],MATCH(Lines[[#This Row],[codeNat_debut]],postes_1[CODNAT],0))</f>
        <v>6446896.9699999997</v>
      </c>
      <c r="U377" s="17">
        <f>INDEX(postes_1[x],MATCH(Lines[[#This Row],[codeNat_fin]],postes_1[CODNAT],0))</f>
        <v>512927.609999999</v>
      </c>
      <c r="V377" s="17">
        <f>INDEX(postes_1[y],MATCH(Lines[[#This Row],[codeNat_fin]],postes_1[CODNAT],0))</f>
        <v>6419262.9199999999</v>
      </c>
      <c r="W377" s="17">
        <f>SQRT((Lines[[#This Row],[x_debut]]-Lines[[#This Row],[x_fin]])^2+(Lines[[#This Row],[y_debut]]-Lines[[#This Row],[y_fin]])^2)</f>
        <v>87686.199518305584</v>
      </c>
      <c r="X377" s="17">
        <v>95931</v>
      </c>
      <c r="Y377" s="18">
        <v>1080</v>
      </c>
      <c r="Z377" s="18">
        <v>1185</v>
      </c>
      <c r="AA377" s="18">
        <v>1185</v>
      </c>
      <c r="AB377" s="18">
        <v>1289</v>
      </c>
      <c r="AC377" s="18">
        <v>3.867</v>
      </c>
      <c r="AD377" s="18">
        <v>26.093</v>
      </c>
      <c r="AE377" s="18">
        <v>226.232</v>
      </c>
      <c r="AF377" s="18">
        <v>1440.2349999999999</v>
      </c>
      <c r="AG377" s="21"/>
      <c r="AH377" s="21"/>
    </row>
    <row r="378" spans="1:34">
      <c r="A378" s="16" t="s">
        <v>9795</v>
      </c>
      <c r="B378" s="16" t="s">
        <v>9796</v>
      </c>
      <c r="C378" s="16">
        <f>SEARCH(" _ ",B378)</f>
        <v>25</v>
      </c>
      <c r="D378" s="16" t="str">
        <f>LEFT(B378,14)</f>
        <v>LIT 225kV NO 1</v>
      </c>
      <c r="E378" s="16" t="str">
        <f>RIGHT(LEFT(D378,9),5)</f>
        <v>225kV</v>
      </c>
      <c r="F378" s="16" t="str">
        <f>RIGHT(D378,1)</f>
        <v>1</v>
      </c>
      <c r="G378" s="16" t="str">
        <f>LEFT(RIGHT(B378,LEN(B378)-15),C378-16)</f>
        <v>GINESTOUS</v>
      </c>
      <c r="H378" s="16" t="str">
        <f>RIGHT(B378,LEN(B378)-C378-2)</f>
        <v>LESQUIVE</v>
      </c>
      <c r="I378" s="17">
        <f>MATCH(Lines[[#This Row],[début]],postes_1[ADR_SITE],0)</f>
        <v>3401</v>
      </c>
      <c r="J378" s="17">
        <f>MATCH(Lines[[#This Row],[fin]],postes_1[ADR_SITE],0)</f>
        <v>3306</v>
      </c>
      <c r="K378" s="17" t="str">
        <f>INDEX(postes_1[CODNAT],Lines[[#This Row],[rch_debut]])</f>
        <v>GINES</v>
      </c>
      <c r="L378" s="17" t="str">
        <f>INDEX(postes_1[CODNAT],Lines[[#This Row],[rch_fin]])</f>
        <v>LESQU</v>
      </c>
      <c r="M378" s="17" t="s">
        <v>1349</v>
      </c>
      <c r="N378" s="17" t="s">
        <v>8280</v>
      </c>
      <c r="O378" s="17" t="str">
        <f>Lines[[#This Row],[codeNat_debut]]&amp;"_"&amp;Lines[[#This Row],[tension]]</f>
        <v>GINES_225kV</v>
      </c>
      <c r="P378" s="17" t="str">
        <f>Lines[[#This Row],[codeNat_fin]]&amp;"_"&amp;Lines[[#This Row],[tension]]</f>
        <v>LESQU_225kV</v>
      </c>
      <c r="Q378" s="17">
        <f>COUNTIF(Lines[[code2_debut]:[code2_fin]],"="&amp;Lines[[#This Row],[code2_debut]])</f>
        <v>2</v>
      </c>
      <c r="R378" s="17">
        <f>COUNTIF(Lines[[code2_debut]:[code2_fin]],"="&amp;Lines[[#This Row],[code2_fin]])</f>
        <v>6</v>
      </c>
      <c r="S378" s="17">
        <f>INDEX(postes_1[x],MATCH(Lines[[#This Row],[codeNat_debut]],postes_1[CODNAT],0))</f>
        <v>571847.25999999803</v>
      </c>
      <c r="T378" s="17">
        <f>INDEX(postes_1[y],MATCH(Lines[[#This Row],[codeNat_debut]],postes_1[CODNAT],0))</f>
        <v>6285602.0099999998</v>
      </c>
      <c r="U378" s="17">
        <f>INDEX(postes_1[x],MATCH(Lines[[#This Row],[codeNat_fin]],postes_1[CODNAT],0))</f>
        <v>561081.40999999596</v>
      </c>
      <c r="V378" s="17">
        <f>INDEX(postes_1[y],MATCH(Lines[[#This Row],[codeNat_fin]],postes_1[CODNAT],0))</f>
        <v>6303473.9800000004</v>
      </c>
      <c r="W378" s="17">
        <f>SQRT((Lines[[#This Row],[x_debut]]-Lines[[#This Row],[x_fin]])^2+(Lines[[#This Row],[y_debut]]-Lines[[#This Row],[y_fin]])^2)</f>
        <v>20864.104052258477</v>
      </c>
      <c r="X378" s="17">
        <v>27394</v>
      </c>
      <c r="Y378" s="18">
        <v>1080</v>
      </c>
      <c r="Z378" s="18">
        <v>1185</v>
      </c>
      <c r="AA378" s="18">
        <v>1185</v>
      </c>
      <c r="AB378" s="18">
        <v>1289</v>
      </c>
      <c r="AC378" s="18">
        <v>1.645</v>
      </c>
      <c r="AD378" s="18">
        <v>10.967000000000001</v>
      </c>
      <c r="AE378" s="18">
        <v>39.598999999999997</v>
      </c>
      <c r="AF378" s="18">
        <v>252.095</v>
      </c>
      <c r="AG378" s="21"/>
      <c r="AH378" s="21"/>
    </row>
    <row r="379" spans="1:34">
      <c r="A379" s="16" t="s">
        <v>9797</v>
      </c>
      <c r="B379" s="16" t="s">
        <v>9798</v>
      </c>
      <c r="C379" s="16">
        <f>SEARCH(" _ ",B379)</f>
        <v>25</v>
      </c>
      <c r="D379" s="16" t="str">
        <f>LEFT(B379,14)</f>
        <v>LIT 225kV NO 2</v>
      </c>
      <c r="E379" s="16" t="str">
        <f>RIGHT(LEFT(D379,9),5)</f>
        <v>225kV</v>
      </c>
      <c r="F379" s="16" t="str">
        <f>RIGHT(D379,1)</f>
        <v>2</v>
      </c>
      <c r="G379" s="16" t="str">
        <f>LEFT(RIGHT(B379,LEN(B379)-15),C379-16)</f>
        <v>GINESTOUS</v>
      </c>
      <c r="H379" s="16" t="str">
        <f>RIGHT(B379,LEN(B379)-C379-2)</f>
        <v>LESQUIVE</v>
      </c>
      <c r="I379" s="17">
        <f>MATCH(Lines[[#This Row],[début]],postes_1[ADR_SITE],0)</f>
        <v>3401</v>
      </c>
      <c r="J379" s="17">
        <f>MATCH(Lines[[#This Row],[fin]],postes_1[ADR_SITE],0)</f>
        <v>3306</v>
      </c>
      <c r="K379" s="17" t="str">
        <f>INDEX(postes_1[CODNAT],Lines[[#This Row],[rch_debut]])</f>
        <v>GINES</v>
      </c>
      <c r="L379" s="17" t="str">
        <f>INDEX(postes_1[CODNAT],Lines[[#This Row],[rch_fin]])</f>
        <v>LESQU</v>
      </c>
      <c r="M379" s="17" t="s">
        <v>1349</v>
      </c>
      <c r="N379" s="17" t="s">
        <v>8280</v>
      </c>
      <c r="O379" s="17" t="str">
        <f>Lines[[#This Row],[codeNat_debut]]&amp;"_"&amp;Lines[[#This Row],[tension]]</f>
        <v>GINES_225kV</v>
      </c>
      <c r="P379" s="17" t="str">
        <f>Lines[[#This Row],[codeNat_fin]]&amp;"_"&amp;Lines[[#This Row],[tension]]</f>
        <v>LESQU_225kV</v>
      </c>
      <c r="Q379" s="17">
        <f>COUNTIF(Lines[[code2_debut]:[code2_fin]],"="&amp;Lines[[#This Row],[code2_debut]])</f>
        <v>2</v>
      </c>
      <c r="R379" s="17">
        <f>COUNTIF(Lines[[code2_debut]:[code2_fin]],"="&amp;Lines[[#This Row],[code2_fin]])</f>
        <v>6</v>
      </c>
      <c r="S379" s="17">
        <f>INDEX(postes_1[x],MATCH(Lines[[#This Row],[codeNat_debut]],postes_1[CODNAT],0))</f>
        <v>571847.25999999803</v>
      </c>
      <c r="T379" s="17">
        <f>INDEX(postes_1[y],MATCH(Lines[[#This Row],[codeNat_debut]],postes_1[CODNAT],0))</f>
        <v>6285602.0099999998</v>
      </c>
      <c r="U379" s="17">
        <f>INDEX(postes_1[x],MATCH(Lines[[#This Row],[codeNat_fin]],postes_1[CODNAT],0))</f>
        <v>561081.40999999596</v>
      </c>
      <c r="V379" s="17">
        <f>INDEX(postes_1[y],MATCH(Lines[[#This Row],[codeNat_fin]],postes_1[CODNAT],0))</f>
        <v>6303473.9800000004</v>
      </c>
      <c r="W379" s="17">
        <f>SQRT((Lines[[#This Row],[x_debut]]-Lines[[#This Row],[x_fin]])^2+(Lines[[#This Row],[y_debut]]-Lines[[#This Row],[y_fin]])^2)</f>
        <v>20864.104052258477</v>
      </c>
      <c r="X379" s="17">
        <v>27386</v>
      </c>
      <c r="Y379" s="18">
        <v>1080</v>
      </c>
      <c r="Z379" s="18">
        <v>1185</v>
      </c>
      <c r="AA379" s="18">
        <v>1185</v>
      </c>
      <c r="AB379" s="18">
        <v>1289</v>
      </c>
      <c r="AC379" s="18">
        <v>1.6439999999999999</v>
      </c>
      <c r="AD379" s="18">
        <v>11.016999999999999</v>
      </c>
      <c r="AE379" s="18">
        <v>39.466999999999999</v>
      </c>
      <c r="AF379" s="18">
        <v>251.25800000000001</v>
      </c>
      <c r="AG379" s="21"/>
      <c r="AH379" s="21"/>
    </row>
    <row r="380" spans="1:34">
      <c r="A380" s="16" t="s">
        <v>10307</v>
      </c>
      <c r="B380" s="16" t="s">
        <v>10453</v>
      </c>
      <c r="C380" s="16">
        <f>SEARCH(" _ ",B380)</f>
        <v>24</v>
      </c>
      <c r="D380" s="16" t="str">
        <f>LEFT(B380,14)</f>
        <v>LIT 225kV NO 1</v>
      </c>
      <c r="E380" s="16" t="str">
        <f>RIGHT(LEFT(D380,9),5)</f>
        <v>225kV</v>
      </c>
      <c r="F380" s="16" t="str">
        <f>RIGHT(D380,1)</f>
        <v>1</v>
      </c>
      <c r="G380" s="16" t="str">
        <f>LEFT(RIGHT(B380,LEN(B380)-15),C380-16)</f>
        <v>ST-ORENS</v>
      </c>
      <c r="H380" s="16" t="str">
        <f>RIGHT(B380,LEN(B380)-C380-2)</f>
        <v>VERFEIL</v>
      </c>
      <c r="I380" s="17">
        <f>MATCH(Lines[[#This Row],[début]],postes_1[ADR_SITE],0)</f>
        <v>3494</v>
      </c>
      <c r="J380" s="17">
        <f>MATCH(Lines[[#This Row],[fin]],postes_1[ADR_SITE],0)</f>
        <v>3423</v>
      </c>
      <c r="K380" s="17" t="str">
        <f>INDEX(postes_1[CODNAT],Lines[[#This Row],[rch_debut]])</f>
        <v>SSORE</v>
      </c>
      <c r="L380" s="17" t="str">
        <f>INDEX(postes_1[CODNAT],Lines[[#This Row],[rch_fin]])</f>
        <v>VERFE</v>
      </c>
      <c r="M380" s="17" t="s">
        <v>3831</v>
      </c>
      <c r="N380" s="17" t="s">
        <v>1451</v>
      </c>
      <c r="O380" s="17" t="str">
        <f>Lines[[#This Row],[codeNat_debut]]&amp;"_"&amp;Lines[[#This Row],[tension]]</f>
        <v>SSORE_225kV</v>
      </c>
      <c r="P380" s="17" t="str">
        <f>Lines[[#This Row],[codeNat_fin]]&amp;"_"&amp;Lines[[#This Row],[tension]]</f>
        <v>VERFE_225kV</v>
      </c>
      <c r="Q380" s="17">
        <f>COUNTIF(Lines[[code2_debut]:[code2_fin]],"="&amp;Lines[[#This Row],[code2_debut]])</f>
        <v>2</v>
      </c>
      <c r="R380" s="17">
        <f>COUNTIF(Lines[[code2_debut]:[code2_fin]],"="&amp;Lines[[#This Row],[code2_fin]])</f>
        <v>7</v>
      </c>
      <c r="S380" s="17">
        <f>INDEX(postes_1[x],MATCH(Lines[[#This Row],[codeNat_debut]],postes_1[CODNAT],0))</f>
        <v>579645</v>
      </c>
      <c r="T380" s="17">
        <f>INDEX(postes_1[y],MATCH(Lines[[#This Row],[codeNat_debut]],postes_1[CODNAT],0))</f>
        <v>6273769.0499999998</v>
      </c>
      <c r="U380" s="17">
        <f>INDEX(postes_1[x],MATCH(Lines[[#This Row],[codeNat_fin]],postes_1[CODNAT],0))</f>
        <v>592807.53999999899</v>
      </c>
      <c r="V380" s="17">
        <f>INDEX(postes_1[y],MATCH(Lines[[#This Row],[codeNat_fin]],postes_1[CODNAT],0))</f>
        <v>6282056.5599999996</v>
      </c>
      <c r="W380" s="17">
        <f>SQRT((Lines[[#This Row],[x_debut]]-Lines[[#This Row],[x_fin]])^2+(Lines[[#This Row],[y_debut]]-Lines[[#This Row],[y_fin]])^2)</f>
        <v>15554.268907655856</v>
      </c>
      <c r="X380" s="17">
        <v>17610</v>
      </c>
      <c r="Y380" s="18">
        <v>1080</v>
      </c>
      <c r="Z380" s="18">
        <v>1185</v>
      </c>
      <c r="AA380" s="18">
        <v>1185</v>
      </c>
      <c r="AB380" s="18">
        <v>1289</v>
      </c>
      <c r="AC380" s="18">
        <v>1.0569999999999999</v>
      </c>
      <c r="AD380" s="18">
        <v>7.0789999999999997</v>
      </c>
      <c r="AE380" s="18">
        <v>25.364000000000001</v>
      </c>
      <c r="AF380" s="18">
        <v>161.471</v>
      </c>
      <c r="AG380" s="21"/>
      <c r="AH380" s="21"/>
    </row>
    <row r="381" spans="1:34">
      <c r="A381" s="16" t="s">
        <v>9770</v>
      </c>
      <c r="B381" s="16" t="s">
        <v>10402</v>
      </c>
      <c r="C381" s="16">
        <f>SEARCH(" _ ",B381)</f>
        <v>29</v>
      </c>
      <c r="D381" s="16" t="str">
        <f>LEFT(B381,14)</f>
        <v>LIT 225kV NO 1</v>
      </c>
      <c r="E381" s="16" t="str">
        <f>RIGHT(LEFT(D381,9),5)</f>
        <v>225kV</v>
      </c>
      <c r="F381" s="16" t="str">
        <f>RIGHT(D381,1)</f>
        <v>1</v>
      </c>
      <c r="G381" s="16" t="str">
        <f>LEFT(RIGHT(B381,LEN(B381)-15),C381-16)</f>
        <v>GAUDIERE (LA)</v>
      </c>
      <c r="H381" s="16" t="str">
        <f>RIGHT(B381,LEN(B381)-C381-2)</f>
        <v>LIVIERE</v>
      </c>
      <c r="I381" s="17">
        <f>MATCH(Lines[[#This Row],[début]],postes_1[ADR_SITE],0)</f>
        <v>3689</v>
      </c>
      <c r="J381" s="17">
        <f>MATCH(Lines[[#This Row],[fin]],postes_1[ADR_SITE],0)</f>
        <v>3715</v>
      </c>
      <c r="K381" s="17" t="str">
        <f>INDEX(postes_1[CODNAT],Lines[[#This Row],[rch_debut]])</f>
        <v>GAUDI</v>
      </c>
      <c r="L381" s="17" t="str">
        <f>INDEX(postes_1[CODNAT],Lines[[#This Row],[rch_fin]])</f>
        <v>LIVIE</v>
      </c>
      <c r="M381" s="17" t="s">
        <v>6196</v>
      </c>
      <c r="N381" s="17" t="s">
        <v>6029</v>
      </c>
      <c r="O381" s="17" t="str">
        <f>Lines[[#This Row],[codeNat_debut]]&amp;"_"&amp;Lines[[#This Row],[tension]]</f>
        <v>GAUDI_225kV</v>
      </c>
      <c r="P381" s="17" t="str">
        <f>Lines[[#This Row],[codeNat_fin]]&amp;"_"&amp;Lines[[#This Row],[tension]]</f>
        <v>LIVIE_225kV</v>
      </c>
      <c r="Q381" s="17">
        <f>COUNTIF(Lines[[code2_debut]:[code2_fin]],"="&amp;Lines[[#This Row],[code2_debut]])</f>
        <v>4</v>
      </c>
      <c r="R381" s="17">
        <f>COUNTIF(Lines[[code2_debut]:[code2_fin]],"="&amp;Lines[[#This Row],[code2_fin]])</f>
        <v>2</v>
      </c>
      <c r="S381" s="17">
        <f>INDEX(postes_1[x],MATCH(Lines[[#This Row],[codeNat_debut]],postes_1[CODNAT],0))</f>
        <v>673780.89999999898</v>
      </c>
      <c r="T381" s="17">
        <f>INDEX(postes_1[y],MATCH(Lines[[#This Row],[codeNat_debut]],postes_1[CODNAT],0))</f>
        <v>6238014.5800000001</v>
      </c>
      <c r="U381" s="17">
        <f>INDEX(postes_1[x],MATCH(Lines[[#This Row],[codeNat_fin]],postes_1[CODNAT],0))</f>
        <v>698683.61999999697</v>
      </c>
      <c r="V381" s="17">
        <f>INDEX(postes_1[y],MATCH(Lines[[#This Row],[codeNat_fin]],postes_1[CODNAT],0))</f>
        <v>6232836.0300000003</v>
      </c>
      <c r="W381" s="17">
        <f>SQRT((Lines[[#This Row],[x_debut]]-Lines[[#This Row],[x_fin]])^2+(Lines[[#This Row],[y_debut]]-Lines[[#This Row],[y_fin]])^2)</f>
        <v>25435.464287109015</v>
      </c>
      <c r="X381" s="17">
        <v>26831</v>
      </c>
      <c r="Y381" s="18">
        <v>1090</v>
      </c>
      <c r="Z381" s="18">
        <v>1090</v>
      </c>
      <c r="AA381" s="18">
        <v>1260</v>
      </c>
      <c r="AB381" s="18">
        <v>1260</v>
      </c>
      <c r="AC381" s="18">
        <v>0.82099999999999995</v>
      </c>
      <c r="AD381" s="18">
        <v>5.5430000000000001</v>
      </c>
      <c r="AE381" s="18">
        <v>80.543999999999997</v>
      </c>
      <c r="AF381" s="18">
        <v>512.75800000000004</v>
      </c>
      <c r="AG381" s="21"/>
      <c r="AH381" s="21"/>
    </row>
    <row r="382" spans="1:34">
      <c r="A382" s="16" t="s">
        <v>9481</v>
      </c>
      <c r="B382" s="16" t="s">
        <v>9482</v>
      </c>
      <c r="C382" s="16">
        <f>SEARCH(" _ ",B382)</f>
        <v>27</v>
      </c>
      <c r="D382" s="16" t="str">
        <f>LEFT(B382,14)</f>
        <v>LIT 225kV NO 1</v>
      </c>
      <c r="E382" s="16" t="str">
        <f>RIGHT(LEFT(D382,9),5)</f>
        <v>225kV</v>
      </c>
      <c r="F382" s="16" t="str">
        <f>RIGHT(D382,1)</f>
        <v>1</v>
      </c>
      <c r="G382" s="16" t="str">
        <f>LEFT(RIGHT(B382,LEN(B382)-15),C382-16)</f>
        <v>CHAMPAGNIER</v>
      </c>
      <c r="H382" s="16" t="str">
        <f>RIGHT(B382,LEN(B382)-C382-2)</f>
        <v>EYBENS</v>
      </c>
      <c r="I382" s="17">
        <f>MATCH(Lines[[#This Row],[début]],postes_1[ADR_SITE],0)</f>
        <v>3085</v>
      </c>
      <c r="J382" s="17">
        <f>MATCH(Lines[[#This Row],[fin]],postes_1[ADR_SITE],0)</f>
        <v>3060</v>
      </c>
      <c r="K382" s="17" t="str">
        <f>INDEX(postes_1[CODNAT],Lines[[#This Row],[rch_debut]])</f>
        <v>CPNIE</v>
      </c>
      <c r="L382" s="17" t="str">
        <f>INDEX(postes_1[CODNAT],Lines[[#This Row],[rch_fin]])</f>
        <v>EYBEN</v>
      </c>
      <c r="M382" s="17" t="s">
        <v>2679</v>
      </c>
      <c r="N382" s="17" t="s">
        <v>6785</v>
      </c>
      <c r="O382" s="17" t="str">
        <f>Lines[[#This Row],[codeNat_debut]]&amp;"_"&amp;Lines[[#This Row],[tension]]</f>
        <v>CPNIE_225kV</v>
      </c>
      <c r="P382" s="17" t="str">
        <f>Lines[[#This Row],[codeNat_fin]]&amp;"_"&amp;Lines[[#This Row],[tension]]</f>
        <v>EYBEN_225kV</v>
      </c>
      <c r="Q382" s="17">
        <f>COUNTIF(Lines[[code2_debut]:[code2_fin]],"="&amp;Lines[[#This Row],[code2_debut]])</f>
        <v>7</v>
      </c>
      <c r="R382" s="17">
        <f>COUNTIF(Lines[[code2_debut]:[code2_fin]],"="&amp;Lines[[#This Row],[code2_fin]])</f>
        <v>2</v>
      </c>
      <c r="S382" s="17">
        <f>INDEX(postes_1[x],MATCH(Lines[[#This Row],[codeNat_debut]],postes_1[CODNAT],0))</f>
        <v>913054.18999999797</v>
      </c>
      <c r="T382" s="17">
        <f>INDEX(postes_1[y],MATCH(Lines[[#This Row],[codeNat_debut]],postes_1[CODNAT],0))</f>
        <v>6448886.5099999998</v>
      </c>
      <c r="U382" s="17">
        <f>INDEX(postes_1[x],MATCH(Lines[[#This Row],[codeNat_fin]],postes_1[CODNAT],0))</f>
        <v>916341.68999999797</v>
      </c>
      <c r="V382" s="17">
        <f>INDEX(postes_1[y],MATCH(Lines[[#This Row],[codeNat_fin]],postes_1[CODNAT],0))</f>
        <v>6454309.7699999996</v>
      </c>
      <c r="W382" s="17">
        <f>SQRT((Lines[[#This Row],[x_debut]]-Lines[[#This Row],[x_fin]])^2+(Lines[[#This Row],[y_debut]]-Lines[[#This Row],[y_fin]])^2)</f>
        <v>6341.8771099413125</v>
      </c>
      <c r="X382" s="17">
        <v>8400</v>
      </c>
      <c r="Y382" s="18">
        <v>1093</v>
      </c>
      <c r="Z382" s="18">
        <v>1178</v>
      </c>
      <c r="AA382" s="18">
        <v>1178</v>
      </c>
      <c r="AB382" s="18">
        <v>1253</v>
      </c>
      <c r="AC382" s="18">
        <v>0.51900000000000002</v>
      </c>
      <c r="AD382" s="18">
        <v>3.3839999999999999</v>
      </c>
      <c r="AE382" s="18">
        <v>12.282999999999999</v>
      </c>
      <c r="AF382" s="18">
        <v>78.194999999999993</v>
      </c>
      <c r="AG382" s="21"/>
      <c r="AH382" s="21"/>
    </row>
    <row r="383" spans="1:34">
      <c r="A383" s="16" t="s">
        <v>9277</v>
      </c>
      <c r="B383" s="16" t="s">
        <v>9278</v>
      </c>
      <c r="C383" s="16">
        <f>SEARCH(" _ ",B383)</f>
        <v>23</v>
      </c>
      <c r="D383" s="16" t="str">
        <f>LEFT(B383,14)</f>
        <v>LIT 225kV NO 3</v>
      </c>
      <c r="E383" s="16" t="str">
        <f>RIGHT(LEFT(D383,9),5)</f>
        <v>225kV</v>
      </c>
      <c r="F383" s="16" t="str">
        <f>RIGHT(D383,1)</f>
        <v>3</v>
      </c>
      <c r="G383" s="16" t="str">
        <f>LEFT(RIGHT(B383,LEN(B383)-15),C383-16)</f>
        <v>CHAINGY</v>
      </c>
      <c r="H383" s="16" t="str">
        <f>RIGHT(B383,LEN(B383)-C383-2)</f>
        <v>DAMBRON</v>
      </c>
      <c r="I383" s="17">
        <f>MATCH(Lines[[#This Row],[début]],postes_1[ADR_SITE],0)</f>
        <v>1</v>
      </c>
      <c r="J383" s="17">
        <f>MATCH(Lines[[#This Row],[fin]],postes_1[ADR_SITE],0)</f>
        <v>29</v>
      </c>
      <c r="K383" s="17" t="str">
        <f>INDEX(postes_1[CODNAT],Lines[[#This Row],[rch_debut]])</f>
        <v>CHAIN</v>
      </c>
      <c r="L383" s="17" t="str">
        <f>INDEX(postes_1[CODNAT],Lines[[#This Row],[rch_fin]])</f>
        <v>DAMBR</v>
      </c>
      <c r="M383" s="17" t="s">
        <v>3628</v>
      </c>
      <c r="N383" s="17" t="s">
        <v>6227</v>
      </c>
      <c r="O383" s="17" t="str">
        <f>Lines[[#This Row],[codeNat_debut]]&amp;"_"&amp;Lines[[#This Row],[tension]]</f>
        <v>CHAIN_225kV</v>
      </c>
      <c r="P383" s="17" t="str">
        <f>Lines[[#This Row],[codeNat_fin]]&amp;"_"&amp;Lines[[#This Row],[tension]]</f>
        <v>DAMBR_225kV</v>
      </c>
      <c r="Q383" s="17">
        <f>COUNTIF(Lines[[code2_debut]:[code2_fin]],"="&amp;Lines[[#This Row],[code2_debut]])</f>
        <v>4</v>
      </c>
      <c r="R383" s="17">
        <f>COUNTIF(Lines[[code2_debut]:[code2_fin]],"="&amp;Lines[[#This Row],[code2_fin]])</f>
        <v>3</v>
      </c>
      <c r="S383" s="17">
        <f>INDEX(postes_1[x],MATCH(Lines[[#This Row],[codeNat_debut]],postes_1[CODNAT],0))</f>
        <v>610469.28999999899</v>
      </c>
      <c r="T383" s="17">
        <f>INDEX(postes_1[y],MATCH(Lines[[#This Row],[codeNat_debut]],postes_1[CODNAT],0))</f>
        <v>6753462.3499999996</v>
      </c>
      <c r="U383" s="17">
        <f>INDEX(postes_1[x],MATCH(Lines[[#This Row],[codeNat_fin]],postes_1[CODNAT],0))</f>
        <v>614853.93000000005</v>
      </c>
      <c r="V383" s="17">
        <f>INDEX(postes_1[y],MATCH(Lines[[#This Row],[codeNat_fin]],postes_1[CODNAT],0))</f>
        <v>6779084.0099999998</v>
      </c>
      <c r="W383" s="17">
        <f>SQRT((Lines[[#This Row],[x_debut]]-Lines[[#This Row],[x_fin]])^2+(Lines[[#This Row],[y_debut]]-Lines[[#This Row],[y_fin]])^2)</f>
        <v>25994.124895545472</v>
      </c>
      <c r="X383" s="17">
        <v>26624</v>
      </c>
      <c r="Y383" s="18">
        <v>1099</v>
      </c>
      <c r="Z383" s="18">
        <v>1099</v>
      </c>
      <c r="AA383" s="18">
        <v>1264</v>
      </c>
      <c r="AB383" s="18">
        <v>1264</v>
      </c>
      <c r="AC383" s="18">
        <v>1.577</v>
      </c>
      <c r="AD383" s="18">
        <v>10.534000000000001</v>
      </c>
      <c r="AE383" s="18">
        <v>49.624000000000002</v>
      </c>
      <c r="AF383" s="18">
        <v>315.91699999999997</v>
      </c>
      <c r="AG383" s="21"/>
      <c r="AH383" s="21"/>
    </row>
    <row r="384" spans="1:34">
      <c r="A384" s="16" t="s">
        <v>8941</v>
      </c>
      <c r="B384" s="16" t="s">
        <v>10373</v>
      </c>
      <c r="C384" s="16">
        <f>SEARCH(" _ ",B384)</f>
        <v>23</v>
      </c>
      <c r="D384" s="16" t="str">
        <f>LEFT(B384,14)</f>
        <v>LIT 225kV NO 1</v>
      </c>
      <c r="E384" s="16" t="str">
        <f>RIGHT(LEFT(D384,9),5)</f>
        <v>225kV</v>
      </c>
      <c r="F384" s="16" t="str">
        <f>RIGHT(D384,1)</f>
        <v>1</v>
      </c>
      <c r="G384" s="16" t="str">
        <f>LEFT(RIGHT(B384,LEN(B384)-15),C384-16)</f>
        <v>AVOINE2</v>
      </c>
      <c r="H384" s="16" t="str">
        <f>RIGHT(B384,LEN(B384)-C384-2)</f>
        <v>QUINTES (LES)</v>
      </c>
      <c r="I384" s="17">
        <f>MATCH(Lines[[#This Row],[début]],postes_1[ADR_SITE],0)</f>
        <v>576</v>
      </c>
      <c r="J384" s="17">
        <f>MATCH(Lines[[#This Row],[fin]],postes_1[ADR_SITE],0)</f>
        <v>377</v>
      </c>
      <c r="K384" s="17" t="str">
        <f>INDEX(postes_1[CODNAT],Lines[[#This Row],[rch_debut]])</f>
        <v>AVOIN</v>
      </c>
      <c r="L384" s="17" t="str">
        <f>INDEX(postes_1[CODNAT],Lines[[#This Row],[rch_fin]])</f>
        <v>QUINT</v>
      </c>
      <c r="M384" s="17" t="s">
        <v>6048</v>
      </c>
      <c r="N384" s="17" t="s">
        <v>6895</v>
      </c>
      <c r="O384" s="17" t="str">
        <f>Lines[[#This Row],[codeNat_debut]]&amp;"_"&amp;Lines[[#This Row],[tension]]</f>
        <v>AVOIN_225kV</v>
      </c>
      <c r="P384" s="17" t="str">
        <f>Lines[[#This Row],[codeNat_fin]]&amp;"_"&amp;Lines[[#This Row],[tension]]</f>
        <v>QUINT_225kV</v>
      </c>
      <c r="Q384" s="17">
        <f>COUNTIF(Lines[[code2_debut]:[code2_fin]],"="&amp;Lines[[#This Row],[code2_debut]])</f>
        <v>3</v>
      </c>
      <c r="R384" s="17">
        <f>COUNTIF(Lines[[code2_debut]:[code2_fin]],"="&amp;Lines[[#This Row],[code2_fin]])</f>
        <v>4</v>
      </c>
      <c r="S384" s="17">
        <f>INDEX(postes_1[x],MATCH(Lines[[#This Row],[codeNat_debut]],postes_1[CODNAT],0))</f>
        <v>486073.68999999802</v>
      </c>
      <c r="T384" s="17">
        <f>INDEX(postes_1[y],MATCH(Lines[[#This Row],[codeNat_debut]],postes_1[CODNAT],0))</f>
        <v>6684991.9100000001</v>
      </c>
      <c r="U384" s="17">
        <f>INDEX(postes_1[x],MATCH(Lines[[#This Row],[codeNat_fin]],postes_1[CODNAT],0))</f>
        <v>493797.27000000299</v>
      </c>
      <c r="V384" s="17">
        <f>INDEX(postes_1[y],MATCH(Lines[[#This Row],[codeNat_fin]],postes_1[CODNAT],0))</f>
        <v>6757441.25</v>
      </c>
      <c r="W384" s="17">
        <f>SQRT((Lines[[#This Row],[x_debut]]-Lines[[#This Row],[x_fin]])^2+(Lines[[#This Row],[y_debut]]-Lines[[#This Row],[y_fin]])^2)</f>
        <v>72859.869300267455</v>
      </c>
      <c r="X384" s="17">
        <v>78477</v>
      </c>
      <c r="Y384" s="18">
        <v>1100</v>
      </c>
      <c r="Z384" s="18">
        <v>1186</v>
      </c>
      <c r="AA384" s="18">
        <v>1186</v>
      </c>
      <c r="AB384" s="18">
        <v>1275</v>
      </c>
      <c r="AC384" s="18">
        <v>4.4619999999999997</v>
      </c>
      <c r="AD384" s="18">
        <v>30.704999999999998</v>
      </c>
      <c r="AE384" s="18">
        <v>113.414</v>
      </c>
      <c r="AF384" s="18">
        <v>722.01800000000003</v>
      </c>
      <c r="AG384" s="21"/>
      <c r="AH384" s="21"/>
    </row>
    <row r="385" spans="1:34">
      <c r="A385" s="16" t="s">
        <v>9009</v>
      </c>
      <c r="B385" s="16" t="s">
        <v>9010</v>
      </c>
      <c r="C385" s="16">
        <f>SEARCH(" _ ",B385)</f>
        <v>26</v>
      </c>
      <c r="D385" s="16" t="str">
        <f>LEFT(B385,14)</f>
        <v>LIT 225kV NO 1</v>
      </c>
      <c r="E385" s="16" t="str">
        <f>RIGHT(LEFT(D385,9),5)</f>
        <v>225kV</v>
      </c>
      <c r="F385" s="16" t="str">
        <f>RIGHT(D385,1)</f>
        <v>1</v>
      </c>
      <c r="G385" s="16" t="str">
        <f>LEFT(RIGHT(B385,LEN(B385)-15),C385-16)</f>
        <v>BATZENDORF</v>
      </c>
      <c r="H385" s="16" t="str">
        <f>RIGHT(B385,LEN(B385)-C385-2)</f>
        <v>MARLENHEIM</v>
      </c>
      <c r="I385" s="17">
        <f>MATCH(Lines[[#This Row],[début]],postes_1[ADR_SITE],0)</f>
        <v>3286</v>
      </c>
      <c r="J385" s="17">
        <f>MATCH(Lines[[#This Row],[fin]],postes_1[ADR_SITE],0)</f>
        <v>3130</v>
      </c>
      <c r="K385" s="17" t="str">
        <f>INDEX(postes_1[CODNAT],Lines[[#This Row],[rch_debut]])</f>
        <v>BATZE</v>
      </c>
      <c r="L385" s="17" t="str">
        <f>INDEX(postes_1[CODNAT],Lines[[#This Row],[rch_fin]])</f>
        <v>MARL6</v>
      </c>
      <c r="M385" s="17" t="s">
        <v>7594</v>
      </c>
      <c r="N385" s="17" t="s">
        <v>4028</v>
      </c>
      <c r="O385" s="17" t="str">
        <f>Lines[[#This Row],[codeNat_debut]]&amp;"_"&amp;Lines[[#This Row],[tension]]</f>
        <v>BATZE_225kV</v>
      </c>
      <c r="P385" s="17" t="str">
        <f>Lines[[#This Row],[codeNat_fin]]&amp;"_"&amp;Lines[[#This Row],[tension]]</f>
        <v>MARL6_225kV</v>
      </c>
      <c r="Q385" s="17">
        <f>COUNTIF(Lines[[code2_debut]:[code2_fin]],"="&amp;Lines[[#This Row],[code2_debut]])</f>
        <v>1</v>
      </c>
      <c r="R385" s="17">
        <f>COUNTIF(Lines[[code2_debut]:[code2_fin]],"="&amp;Lines[[#This Row],[code2_fin]])</f>
        <v>3</v>
      </c>
      <c r="S385" s="17">
        <f>INDEX(postes_1[x],MATCH(Lines[[#This Row],[codeNat_debut]],postes_1[CODNAT],0))</f>
        <v>1046800.3</v>
      </c>
      <c r="T385" s="17">
        <f>INDEX(postes_1[y],MATCH(Lines[[#This Row],[codeNat_debut]],postes_1[CODNAT],0))</f>
        <v>6865844.5599999996</v>
      </c>
      <c r="U385" s="17">
        <f>INDEX(postes_1[x],MATCH(Lines[[#This Row],[codeNat_fin]],postes_1[CODNAT],0))</f>
        <v>1033493.35</v>
      </c>
      <c r="V385" s="17">
        <f>INDEX(postes_1[y],MATCH(Lines[[#This Row],[codeNat_fin]],postes_1[CODNAT],0))</f>
        <v>6844194.4800000004</v>
      </c>
      <c r="W385" s="17">
        <f>SQRT((Lines[[#This Row],[x_debut]]-Lines[[#This Row],[x_fin]])^2+(Lines[[#This Row],[y_debut]]-Lines[[#This Row],[y_fin]])^2)</f>
        <v>25412.612662000436</v>
      </c>
      <c r="X385" s="17">
        <v>29578</v>
      </c>
      <c r="Y385" s="18">
        <v>1100</v>
      </c>
      <c r="Z385" s="18">
        <v>1187</v>
      </c>
      <c r="AA385" s="18">
        <v>1187</v>
      </c>
      <c r="AB385" s="18">
        <v>1302</v>
      </c>
      <c r="AC385" s="18">
        <v>1.804</v>
      </c>
      <c r="AD385" s="18">
        <v>11.989000000000001</v>
      </c>
      <c r="AE385" s="18">
        <v>43.52</v>
      </c>
      <c r="AF385" s="18">
        <v>277.05500000000001</v>
      </c>
      <c r="AG385" s="21"/>
      <c r="AH385" s="21"/>
    </row>
    <row r="386" spans="1:34">
      <c r="A386" s="16" t="s">
        <v>9058</v>
      </c>
      <c r="B386" s="16" t="s">
        <v>9059</v>
      </c>
      <c r="C386" s="16">
        <f>SEARCH(" _ ",B386)</f>
        <v>23</v>
      </c>
      <c r="D386" s="16" t="str">
        <f>LEFT(B386,14)</f>
        <v>LIT 225kV N0 1</v>
      </c>
      <c r="E386" s="16" t="str">
        <f>RIGHT(LEFT(D386,9),5)</f>
        <v>225kV</v>
      </c>
      <c r="F386" s="16" t="str">
        <f>RIGHT(D386,1)</f>
        <v>1</v>
      </c>
      <c r="G386" s="16" t="str">
        <f>LEFT(RIGHT(B386,LEN(B386)-15),C386-16)</f>
        <v>BIANCON</v>
      </c>
      <c r="H386" s="16" t="str">
        <f>RIGHT(B386,LEN(B386)-C386-2)</f>
        <v>FREJUS</v>
      </c>
      <c r="I386" s="17">
        <f>MATCH(Lines[[#This Row],[début]],postes_1[ADR_SITE],0)</f>
        <v>4103</v>
      </c>
      <c r="J386" s="17">
        <f>MATCH(Lines[[#This Row],[fin]],postes_1[ADR_SITE],0)</f>
        <v>4129</v>
      </c>
      <c r="K386" s="17" t="str">
        <f>INDEX(postes_1[CODNAT],Lines[[#This Row],[rch_debut]])</f>
        <v>BIANC</v>
      </c>
      <c r="L386" s="17" t="str">
        <f>INDEX(postes_1[CODNAT],Lines[[#This Row],[rch_fin]])</f>
        <v>FREJU</v>
      </c>
      <c r="M386" s="17" t="s">
        <v>4171</v>
      </c>
      <c r="N386" s="17" t="s">
        <v>6652</v>
      </c>
      <c r="O386" s="17" t="str">
        <f>Lines[[#This Row],[codeNat_debut]]&amp;"_"&amp;Lines[[#This Row],[tension]]</f>
        <v>BIANC_225kV</v>
      </c>
      <c r="P386" s="17" t="str">
        <f>Lines[[#This Row],[codeNat_fin]]&amp;"_"&amp;Lines[[#This Row],[tension]]</f>
        <v>FREJU_225kV</v>
      </c>
      <c r="Q386" s="17">
        <f>COUNTIF(Lines[[code2_debut]:[code2_fin]],"="&amp;Lines[[#This Row],[code2_debut]])</f>
        <v>3</v>
      </c>
      <c r="R386" s="17">
        <f>COUNTIF(Lines[[code2_debut]:[code2_fin]],"="&amp;Lines[[#This Row],[code2_fin]])</f>
        <v>3</v>
      </c>
      <c r="S386" s="17">
        <f>INDEX(postes_1[x],MATCH(Lines[[#This Row],[codeNat_debut]],postes_1[CODNAT],0))</f>
        <v>1009732.41</v>
      </c>
      <c r="T386" s="17">
        <f>INDEX(postes_1[y],MATCH(Lines[[#This Row],[codeNat_debut]],postes_1[CODNAT],0))</f>
        <v>6284842.6799999997</v>
      </c>
      <c r="U386" s="17">
        <f>INDEX(postes_1[x],MATCH(Lines[[#This Row],[codeNat_fin]],postes_1[CODNAT],0))</f>
        <v>1002243.81</v>
      </c>
      <c r="V386" s="17">
        <f>INDEX(postes_1[y],MATCH(Lines[[#This Row],[codeNat_fin]],postes_1[CODNAT],0))</f>
        <v>6266953.2800000003</v>
      </c>
      <c r="W386" s="17">
        <f>SQRT((Lines[[#This Row],[x_debut]]-Lines[[#This Row],[x_fin]])^2+(Lines[[#This Row],[y_debut]]-Lines[[#This Row],[y_fin]])^2)</f>
        <v>19393.549502862534</v>
      </c>
      <c r="X386" s="17">
        <v>24588</v>
      </c>
      <c r="Y386" s="18">
        <v>1100</v>
      </c>
      <c r="Z386" s="18">
        <v>1100</v>
      </c>
      <c r="AA386" s="18">
        <v>1600</v>
      </c>
      <c r="AB386" s="18">
        <v>1600</v>
      </c>
      <c r="AC386" s="19"/>
      <c r="AD386" s="19"/>
      <c r="AE386" s="19"/>
      <c r="AF386" s="19"/>
      <c r="AG386" s="21"/>
      <c r="AH386" s="21"/>
    </row>
    <row r="387" spans="1:34">
      <c r="A387" s="16" t="s">
        <v>9368</v>
      </c>
      <c r="B387" s="16" t="s">
        <v>9369</v>
      </c>
      <c r="C387" s="16">
        <f>SEARCH(" _ ",B387)</f>
        <v>21</v>
      </c>
      <c r="D387" s="16" t="str">
        <f>LEFT(B387,14)</f>
        <v>LIT 225kV NO 1</v>
      </c>
      <c r="E387" s="16" t="str">
        <f>RIGHT(LEFT(D387,9),5)</f>
        <v>225kV</v>
      </c>
      <c r="F387" s="16" t="str">
        <f>RIGHT(D387,1)</f>
        <v>1</v>
      </c>
      <c r="G387" s="16" t="str">
        <f>LEFT(RIGHT(B387,LEN(B387)-15),C387-16)</f>
        <v>CHOOZ</v>
      </c>
      <c r="H387" s="16" t="str">
        <f>RIGHT(B387,LEN(B387)-C387-2)</f>
        <v>MAZURES</v>
      </c>
      <c r="I387" s="17">
        <f>MATCH(Lines[[#This Row],[début]],postes_1[ADR_SITE],0)</f>
        <v>2057</v>
      </c>
      <c r="J387" s="17">
        <f>MATCH(Lines[[#This Row],[fin]],postes_1[ADR_SITE],0)</f>
        <v>1801</v>
      </c>
      <c r="K387" s="17" t="str">
        <f>INDEX(postes_1[CODNAT],Lines[[#This Row],[rch_debut]])</f>
        <v>CHOO5</v>
      </c>
      <c r="L387" s="17" t="str">
        <f>INDEX(postes_1[CODNAT],Lines[[#This Row],[rch_fin]])</f>
        <v>MAZUR</v>
      </c>
      <c r="M387" s="17" t="s">
        <v>8183</v>
      </c>
      <c r="N387" s="17" t="s">
        <v>3125</v>
      </c>
      <c r="O387" s="17" t="str">
        <f>Lines[[#This Row],[codeNat_debut]]&amp;"_"&amp;Lines[[#This Row],[tension]]</f>
        <v>CHOO5_225kV</v>
      </c>
      <c r="P387" s="17" t="str">
        <f>Lines[[#This Row],[codeNat_fin]]&amp;"_"&amp;Lines[[#This Row],[tension]]</f>
        <v>MAZUR_225kV</v>
      </c>
      <c r="Q387" s="17">
        <f>COUNTIF(Lines[[code2_debut]:[code2_fin]],"="&amp;Lines[[#This Row],[code2_debut]])</f>
        <v>2</v>
      </c>
      <c r="R387" s="17">
        <f>COUNTIF(Lines[[code2_debut]:[code2_fin]],"="&amp;Lines[[#This Row],[code2_fin]])</f>
        <v>4</v>
      </c>
      <c r="S387" s="17">
        <f>INDEX(postes_1[x],MATCH(Lines[[#This Row],[codeNat_debut]],postes_1[CODNAT],0))</f>
        <v>828758.27000000305</v>
      </c>
      <c r="T387" s="17">
        <f>INDEX(postes_1[y],MATCH(Lines[[#This Row],[codeNat_debut]],postes_1[CODNAT],0))</f>
        <v>7000193.4900000002</v>
      </c>
      <c r="U387" s="17">
        <f>INDEX(postes_1[x],MATCH(Lines[[#This Row],[codeNat_fin]],postes_1[CODNAT],0))</f>
        <v>816960.10000000102</v>
      </c>
      <c r="V387" s="17">
        <f>INDEX(postes_1[y],MATCH(Lines[[#This Row],[codeNat_fin]],postes_1[CODNAT],0))</f>
        <v>6979777.79</v>
      </c>
      <c r="W387" s="17">
        <f>SQRT((Lines[[#This Row],[x_debut]]-Lines[[#This Row],[x_fin]])^2+(Lines[[#This Row],[y_debut]]-Lines[[#This Row],[y_fin]])^2)</f>
        <v>23579.601816802489</v>
      </c>
      <c r="X387" s="17">
        <v>29393</v>
      </c>
      <c r="Y387" s="18">
        <v>1100</v>
      </c>
      <c r="Z387" s="18">
        <v>1187</v>
      </c>
      <c r="AA387" s="18">
        <v>1187</v>
      </c>
      <c r="AB387" s="18">
        <v>1302</v>
      </c>
      <c r="AC387" s="18">
        <v>0.85199999999999998</v>
      </c>
      <c r="AD387" s="18">
        <v>8.7550000000000008</v>
      </c>
      <c r="AE387" s="18">
        <v>57.637</v>
      </c>
      <c r="AF387" s="18">
        <v>366.92500000000001</v>
      </c>
      <c r="AG387" s="21"/>
      <c r="AH387" s="21"/>
    </row>
    <row r="388" spans="1:34">
      <c r="A388" s="16" t="s">
        <v>9876</v>
      </c>
      <c r="B388" s="16" t="s">
        <v>9877</v>
      </c>
      <c r="C388" s="16">
        <f>SEARCH(" _ ",B388)</f>
        <v>28</v>
      </c>
      <c r="D388" s="16" t="str">
        <f>LEFT(B388,14)</f>
        <v>LIT 225kV N0 1</v>
      </c>
      <c r="E388" s="16" t="str">
        <f>RIGHT(LEFT(D388,9),5)</f>
        <v>225kV</v>
      </c>
      <c r="F388" s="16" t="str">
        <f>RIGHT(D388,1)</f>
        <v>1</v>
      </c>
      <c r="G388" s="16" t="str">
        <f>LEFT(RIGHT(B388,LEN(B388)-15),C388-16)</f>
        <v>ILE-NAPOLEON</v>
      </c>
      <c r="H388" s="16" t="str">
        <f>RIGHT(B388,LEN(B388)-C388-2)</f>
        <v>OTTMARSHEIM</v>
      </c>
      <c r="I388" s="17">
        <f>MATCH(Lines[[#This Row],[début]],postes_1[ADR_SITE],0)</f>
        <v>2946</v>
      </c>
      <c r="J388" s="17">
        <f>MATCH(Lines[[#This Row],[fin]],postes_1[ADR_SITE],0)</f>
        <v>3061</v>
      </c>
      <c r="K388" s="17" t="str">
        <f>INDEX(postes_1[CODNAT],Lines[[#This Row],[rch_debut]])</f>
        <v>I.NAP</v>
      </c>
      <c r="L388" s="17" t="str">
        <f>INDEX(postes_1[CODNAT],Lines[[#This Row],[rch_fin]])</f>
        <v>OTTMA</v>
      </c>
      <c r="M388" s="17" t="s">
        <v>1073</v>
      </c>
      <c r="N388" s="17" t="s">
        <v>1704</v>
      </c>
      <c r="O388" s="17" t="str">
        <f>Lines[[#This Row],[codeNat_debut]]&amp;"_"&amp;Lines[[#This Row],[tension]]</f>
        <v>I.NAP_225kV</v>
      </c>
      <c r="P388" s="17" t="str">
        <f>Lines[[#This Row],[codeNat_fin]]&amp;"_"&amp;Lines[[#This Row],[tension]]</f>
        <v>OTTMA_225kV</v>
      </c>
      <c r="Q388" s="17">
        <f>COUNTIF(Lines[[code2_debut]:[code2_fin]],"="&amp;Lines[[#This Row],[code2_debut]])</f>
        <v>2</v>
      </c>
      <c r="R388" s="17">
        <f>COUNTIF(Lines[[code2_debut]:[code2_fin]],"="&amp;Lines[[#This Row],[code2_fin]])</f>
        <v>2</v>
      </c>
      <c r="S388" s="17">
        <f>INDEX(postes_1[x],MATCH(Lines[[#This Row],[codeNat_debut]],postes_1[CODNAT],0))</f>
        <v>1028015.11</v>
      </c>
      <c r="T388" s="17">
        <f>INDEX(postes_1[y],MATCH(Lines[[#This Row],[codeNat_debut]],postes_1[CODNAT],0))</f>
        <v>6750030.5899999999</v>
      </c>
      <c r="U388" s="17">
        <f>INDEX(postes_1[x],MATCH(Lines[[#This Row],[codeNat_fin]],postes_1[CODNAT],0))</f>
        <v>1038308.34</v>
      </c>
      <c r="V388" s="17">
        <f>INDEX(postes_1[y],MATCH(Lines[[#This Row],[codeNat_fin]],postes_1[CODNAT],0))</f>
        <v>6751224.9900000002</v>
      </c>
      <c r="W388" s="17">
        <f>SQRT((Lines[[#This Row],[x_debut]]-Lines[[#This Row],[x_fin]])^2+(Lines[[#This Row],[y_debut]]-Lines[[#This Row],[y_fin]])^2)</f>
        <v>10362.295845656045</v>
      </c>
      <c r="X388" s="17">
        <v>11225</v>
      </c>
      <c r="Y388" s="18">
        <v>1100</v>
      </c>
      <c r="Z388" s="18">
        <v>1187</v>
      </c>
      <c r="AA388" s="18">
        <v>1187</v>
      </c>
      <c r="AB388" s="18">
        <v>1302</v>
      </c>
      <c r="AC388" s="18">
        <v>0.67300000000000004</v>
      </c>
      <c r="AD388" s="18">
        <v>4.4669999999999996</v>
      </c>
      <c r="AE388" s="18">
        <v>16.254999999999999</v>
      </c>
      <c r="AF388" s="18">
        <v>103.485</v>
      </c>
      <c r="AG388" s="21"/>
      <c r="AH388" s="21"/>
    </row>
    <row r="389" spans="1:34">
      <c r="A389" s="16" t="s">
        <v>9908</v>
      </c>
      <c r="B389" s="16" t="s">
        <v>9909</v>
      </c>
      <c r="C389" s="16">
        <f>SEARCH(" _ ",B389)</f>
        <v>23</v>
      </c>
      <c r="D389" s="16" t="str">
        <f>LEFT(B389,14)</f>
        <v>LIT 225kV NO 1</v>
      </c>
      <c r="E389" s="16" t="str">
        <f>RIGHT(LEFT(D389,9),5)</f>
        <v>225kV</v>
      </c>
      <c r="F389" s="16" t="str">
        <f>RIGHT(D389,1)</f>
        <v>1</v>
      </c>
      <c r="G389" s="16" t="str">
        <f>LEFT(RIGHT(B389,LEN(B389)-15),C389-16)</f>
        <v>LANDRES</v>
      </c>
      <c r="H389" s="16" t="str">
        <f>RIGHT(B389,LEN(B389)-C389-2)</f>
        <v>MONTOIS</v>
      </c>
      <c r="I389" s="17">
        <f>MATCH(Lines[[#This Row],[début]],postes_1[ADR_SITE],0)</f>
        <v>2098</v>
      </c>
      <c r="J389" s="17">
        <f>MATCH(Lines[[#This Row],[fin]],postes_1[ADR_SITE],0)</f>
        <v>2258</v>
      </c>
      <c r="K389" s="17" t="str">
        <f>INDEX(postes_1[CODNAT],Lines[[#This Row],[rch_debut]])</f>
        <v>LANDR</v>
      </c>
      <c r="L389" s="17" t="str">
        <f>INDEX(postes_1[CODNAT],Lines[[#This Row],[rch_fin]])</f>
        <v>MTOIS</v>
      </c>
      <c r="M389" s="17" t="s">
        <v>5140</v>
      </c>
      <c r="N389" s="17" t="s">
        <v>5346</v>
      </c>
      <c r="O389" s="17" t="str">
        <f>Lines[[#This Row],[codeNat_debut]]&amp;"_"&amp;Lines[[#This Row],[tension]]</f>
        <v>LANDR_225kV</v>
      </c>
      <c r="P389" s="17" t="str">
        <f>Lines[[#This Row],[codeNat_fin]]&amp;"_"&amp;Lines[[#This Row],[tension]]</f>
        <v>MTOIS_225kV</v>
      </c>
      <c r="Q389" s="17">
        <f>COUNTIF(Lines[[code2_debut]:[code2_fin]],"="&amp;Lines[[#This Row],[code2_debut]])</f>
        <v>4</v>
      </c>
      <c r="R389" s="17">
        <f>COUNTIF(Lines[[code2_debut]:[code2_fin]],"="&amp;Lines[[#This Row],[code2_fin]])</f>
        <v>2</v>
      </c>
      <c r="S389" s="17">
        <f>INDEX(postes_1[x],MATCH(Lines[[#This Row],[codeNat_debut]],postes_1[CODNAT],0))</f>
        <v>901774.34000000404</v>
      </c>
      <c r="T389" s="17">
        <f>INDEX(postes_1[y],MATCH(Lines[[#This Row],[codeNat_debut]],postes_1[CODNAT],0))</f>
        <v>6915530</v>
      </c>
      <c r="U389" s="17">
        <f>INDEX(postes_1[x],MATCH(Lines[[#This Row],[codeNat_fin]],postes_1[CODNAT],0))</f>
        <v>919361.18</v>
      </c>
      <c r="V389" s="17">
        <f>INDEX(postes_1[y],MATCH(Lines[[#This Row],[codeNat_fin]],postes_1[CODNAT],0))</f>
        <v>6905685.2000000002</v>
      </c>
      <c r="W389" s="17">
        <f>SQRT((Lines[[#This Row],[x_debut]]-Lines[[#This Row],[x_fin]])^2+(Lines[[#This Row],[y_debut]]-Lines[[#This Row],[y_fin]])^2)</f>
        <v>20154.826425088755</v>
      </c>
      <c r="X389" s="17">
        <v>23325</v>
      </c>
      <c r="Y389" s="18">
        <v>1100</v>
      </c>
      <c r="Z389" s="18">
        <v>1187</v>
      </c>
      <c r="AA389" s="18">
        <v>1187</v>
      </c>
      <c r="AB389" s="18">
        <v>1302</v>
      </c>
      <c r="AC389" s="18">
        <v>1.3959999999999999</v>
      </c>
      <c r="AD389" s="18">
        <v>9.3849999999999998</v>
      </c>
      <c r="AE389" s="18">
        <v>33.850999999999999</v>
      </c>
      <c r="AF389" s="18">
        <v>215.50399999999999</v>
      </c>
      <c r="AG389" s="21"/>
      <c r="AH389" s="21"/>
    </row>
    <row r="390" spans="1:34">
      <c r="A390" s="16" t="s">
        <v>9910</v>
      </c>
      <c r="B390" s="16" t="s">
        <v>9911</v>
      </c>
      <c r="C390" s="16">
        <f>SEARCH(" _ ",B390)</f>
        <v>23</v>
      </c>
      <c r="D390" s="16" t="str">
        <f>LEFT(B390,14)</f>
        <v>LIT 225kV N0 1</v>
      </c>
      <c r="E390" s="16" t="str">
        <f>RIGHT(LEFT(D390,9),5)</f>
        <v>225kV</v>
      </c>
      <c r="F390" s="16" t="str">
        <f>RIGHT(D390,1)</f>
        <v>1</v>
      </c>
      <c r="G390" s="16" t="str">
        <f>LEFT(RIGHT(B390,LEN(B390)-15),C390-16)</f>
        <v>LANDRES</v>
      </c>
      <c r="H390" s="16" t="str">
        <f>RIGHT(B390,LEN(B390)-C390-2)</f>
        <v>STENAY</v>
      </c>
      <c r="I390" s="17">
        <f>MATCH(Lines[[#This Row],[début]],postes_1[ADR_SITE],0)</f>
        <v>2098</v>
      </c>
      <c r="J390" s="17">
        <f>MATCH(Lines[[#This Row],[fin]],postes_1[ADR_SITE],0)</f>
        <v>1835</v>
      </c>
      <c r="K390" s="17" t="str">
        <f>INDEX(postes_1[CODNAT],Lines[[#This Row],[rch_debut]])</f>
        <v>LANDR</v>
      </c>
      <c r="L390" s="17" t="str">
        <f>INDEX(postes_1[CODNAT],Lines[[#This Row],[rch_fin]])</f>
        <v>STENA</v>
      </c>
      <c r="M390" s="17" t="s">
        <v>5140</v>
      </c>
      <c r="N390" s="17" t="s">
        <v>3889</v>
      </c>
      <c r="O390" s="17" t="str">
        <f>Lines[[#This Row],[codeNat_debut]]&amp;"_"&amp;Lines[[#This Row],[tension]]</f>
        <v>LANDR_225kV</v>
      </c>
      <c r="P390" s="17" t="str">
        <f>Lines[[#This Row],[codeNat_fin]]&amp;"_"&amp;Lines[[#This Row],[tension]]</f>
        <v>STENA_225kV</v>
      </c>
      <c r="Q390" s="17">
        <f>COUNTIF(Lines[[code2_debut]:[code2_fin]],"="&amp;Lines[[#This Row],[code2_debut]])</f>
        <v>4</v>
      </c>
      <c r="R390" s="17">
        <f>COUNTIF(Lines[[code2_debut]:[code2_fin]],"="&amp;Lines[[#This Row],[code2_fin]])</f>
        <v>2</v>
      </c>
      <c r="S390" s="17">
        <f>INDEX(postes_1[x],MATCH(Lines[[#This Row],[codeNat_debut]],postes_1[CODNAT],0))</f>
        <v>901774.34000000404</v>
      </c>
      <c r="T390" s="17">
        <f>INDEX(postes_1[y],MATCH(Lines[[#This Row],[codeNat_debut]],postes_1[CODNAT],0))</f>
        <v>6915530</v>
      </c>
      <c r="U390" s="17">
        <f>INDEX(postes_1[x],MATCH(Lines[[#This Row],[codeNat_fin]],postes_1[CODNAT],0))</f>
        <v>859392</v>
      </c>
      <c r="V390" s="17">
        <f>INDEX(postes_1[y],MATCH(Lines[[#This Row],[codeNat_fin]],postes_1[CODNAT],0))</f>
        <v>6936734.21</v>
      </c>
      <c r="W390" s="17">
        <f>SQRT((Lines[[#This Row],[x_debut]]-Lines[[#This Row],[x_fin]])^2+(Lines[[#This Row],[y_debut]]-Lines[[#This Row],[y_fin]])^2)</f>
        <v>47390.729743274067</v>
      </c>
      <c r="X390" s="17">
        <v>49025</v>
      </c>
      <c r="Y390" s="18">
        <v>1100</v>
      </c>
      <c r="Z390" s="18">
        <v>1187</v>
      </c>
      <c r="AA390" s="18">
        <v>1187</v>
      </c>
      <c r="AB390" s="18">
        <v>1302</v>
      </c>
      <c r="AC390" s="18">
        <v>2.8039999999999998</v>
      </c>
      <c r="AD390" s="18">
        <v>19.286999999999999</v>
      </c>
      <c r="AE390" s="18">
        <v>71.206999999999994</v>
      </c>
      <c r="AF390" s="18">
        <v>453.32</v>
      </c>
      <c r="AG390" s="21"/>
      <c r="AH390" s="21"/>
    </row>
    <row r="391" spans="1:34">
      <c r="A391" s="16" t="s">
        <v>9968</v>
      </c>
      <c r="B391" s="16" t="s">
        <v>9969</v>
      </c>
      <c r="C391" s="16">
        <f>SEARCH(" _ ",B391)</f>
        <v>21</v>
      </c>
      <c r="D391" s="16" t="str">
        <f>LEFT(B391,14)</f>
        <v>LIT 225kV NO 1</v>
      </c>
      <c r="E391" s="16" t="str">
        <f>RIGHT(LEFT(D391,9),5)</f>
        <v>225kV</v>
      </c>
      <c r="F391" s="16" t="str">
        <f>RIGHT(D391,1)</f>
        <v>1</v>
      </c>
      <c r="G391" s="16" t="str">
        <f>LEFT(RIGHT(B391,LEN(B391)-15),C391-16)</f>
        <v>LUMES</v>
      </c>
      <c r="H391" s="16" t="str">
        <f>RIGHT(B391,LEN(B391)-C391-2)</f>
        <v>STENAY</v>
      </c>
      <c r="I391" s="17">
        <f>MATCH(Lines[[#This Row],[début]],postes_1[ADR_SITE],0)</f>
        <v>1766</v>
      </c>
      <c r="J391" s="17">
        <f>MATCH(Lines[[#This Row],[fin]],postes_1[ADR_SITE],0)</f>
        <v>1835</v>
      </c>
      <c r="K391" s="17" t="str">
        <f>INDEX(postes_1[CODNAT],Lines[[#This Row],[rch_debut]])</f>
        <v>LUMES</v>
      </c>
      <c r="L391" s="17" t="str">
        <f>INDEX(postes_1[CODNAT],Lines[[#This Row],[rch_fin]])</f>
        <v>STENA</v>
      </c>
      <c r="M391" s="17" t="s">
        <v>8185</v>
      </c>
      <c r="N391" s="17" t="s">
        <v>3889</v>
      </c>
      <c r="O391" s="17" t="str">
        <f>Lines[[#This Row],[codeNat_debut]]&amp;"_"&amp;Lines[[#This Row],[tension]]</f>
        <v>LUMES_225kV</v>
      </c>
      <c r="P391" s="17" t="str">
        <f>Lines[[#This Row],[codeNat_fin]]&amp;"_"&amp;Lines[[#This Row],[tension]]</f>
        <v>STENA_225kV</v>
      </c>
      <c r="Q391" s="17">
        <f>COUNTIF(Lines[[code2_debut]:[code2_fin]],"="&amp;Lines[[#This Row],[code2_debut]])</f>
        <v>5</v>
      </c>
      <c r="R391" s="17">
        <f>COUNTIF(Lines[[code2_debut]:[code2_fin]],"="&amp;Lines[[#This Row],[code2_fin]])</f>
        <v>2</v>
      </c>
      <c r="S391" s="17">
        <f>INDEX(postes_1[x],MATCH(Lines[[#This Row],[codeNat_debut]],postes_1[CODNAT],0))</f>
        <v>829534.40999999596</v>
      </c>
      <c r="T391" s="17">
        <f>INDEX(postes_1[y],MATCH(Lines[[#This Row],[codeNat_debut]],postes_1[CODNAT],0))</f>
        <v>6962470.9000000004</v>
      </c>
      <c r="U391" s="17">
        <f>INDEX(postes_1[x],MATCH(Lines[[#This Row],[codeNat_fin]],postes_1[CODNAT],0))</f>
        <v>859392</v>
      </c>
      <c r="V391" s="17">
        <f>INDEX(postes_1[y],MATCH(Lines[[#This Row],[codeNat_fin]],postes_1[CODNAT],0))</f>
        <v>6936734.21</v>
      </c>
      <c r="W391" s="17">
        <f>SQRT((Lines[[#This Row],[x_debut]]-Lines[[#This Row],[x_fin]])^2+(Lines[[#This Row],[y_debut]]-Lines[[#This Row],[y_fin]])^2)</f>
        <v>39418.940786942294</v>
      </c>
      <c r="X391" s="17">
        <v>44900</v>
      </c>
      <c r="Y391" s="18">
        <v>1100</v>
      </c>
      <c r="Z391" s="18">
        <v>1187</v>
      </c>
      <c r="AA391" s="18">
        <v>1187</v>
      </c>
      <c r="AB391" s="18">
        <v>1302</v>
      </c>
      <c r="AC391" s="18">
        <v>2.5510000000000002</v>
      </c>
      <c r="AD391" s="18">
        <v>17.609000000000002</v>
      </c>
      <c r="AE391" s="18">
        <v>64.078999999999994</v>
      </c>
      <c r="AF391" s="18">
        <v>407.93799999999999</v>
      </c>
      <c r="AG391" s="21"/>
      <c r="AH391" s="21"/>
    </row>
    <row r="392" spans="1:34">
      <c r="A392" s="16" t="s">
        <v>10218</v>
      </c>
      <c r="B392" s="16" t="s">
        <v>10219</v>
      </c>
      <c r="C392" s="16">
        <f>SEARCH(" _ ",B392)</f>
        <v>28</v>
      </c>
      <c r="D392" s="16" t="str">
        <f>LEFT(B392,14)</f>
        <v>LIT 225kV NO 1</v>
      </c>
      <c r="E392" s="16" t="str">
        <f>RIGHT(LEFT(D392,9),5)</f>
        <v>225kV</v>
      </c>
      <c r="F392" s="16" t="str">
        <f>RIGHT(D392,1)</f>
        <v>1</v>
      </c>
      <c r="G392" s="16" t="str">
        <f>LEFT(RIGHT(B392,LEN(B392)-15),C392-16)</f>
        <v>PRELES (LES)</v>
      </c>
      <c r="H392" s="16" t="str">
        <f>RIGHT(B392,LEN(B392)-C392-2)</f>
        <v>SEREIN</v>
      </c>
      <c r="I392" s="17">
        <f>MATCH(Lines[[#This Row],[début]],postes_1[ADR_SITE],0)</f>
        <v>545</v>
      </c>
      <c r="J392" s="17">
        <f>MATCH(Lines[[#This Row],[fin]],postes_1[ADR_SITE],0)</f>
        <v>599</v>
      </c>
      <c r="K392" s="17" t="str">
        <f>INDEX(postes_1[CODNAT],Lines[[#This Row],[rch_debut]])</f>
        <v>PRELE</v>
      </c>
      <c r="L392" s="17" t="str">
        <f>INDEX(postes_1[CODNAT],Lines[[#This Row],[rch_fin]])</f>
        <v>SEREI</v>
      </c>
      <c r="M392" s="17" t="s">
        <v>8129</v>
      </c>
      <c r="N392" s="17" t="s">
        <v>4973</v>
      </c>
      <c r="O392" s="17" t="str">
        <f>Lines[[#This Row],[codeNat_debut]]&amp;"_"&amp;Lines[[#This Row],[tension]]</f>
        <v>PRELE_225kV</v>
      </c>
      <c r="P392" s="17" t="str">
        <f>Lines[[#This Row],[codeNat_fin]]&amp;"_"&amp;Lines[[#This Row],[tension]]</f>
        <v>SEREI_225kV</v>
      </c>
      <c r="Q392" s="17">
        <f>COUNTIF(Lines[[code2_debut]:[code2_fin]],"="&amp;Lines[[#This Row],[code2_debut]])</f>
        <v>2</v>
      </c>
      <c r="R392" s="17">
        <f>COUNTIF(Lines[[code2_debut]:[code2_fin]],"="&amp;Lines[[#This Row],[code2_fin]])</f>
        <v>4</v>
      </c>
      <c r="S392" s="17">
        <f>INDEX(postes_1[x],MATCH(Lines[[#This Row],[codeNat_debut]],postes_1[CODNAT],0))</f>
        <v>745485.47999999695</v>
      </c>
      <c r="T392" s="17">
        <f>INDEX(postes_1[y],MATCH(Lines[[#This Row],[codeNat_debut]],postes_1[CODNAT],0))</f>
        <v>6745478.8099999996</v>
      </c>
      <c r="U392" s="17">
        <f>INDEX(postes_1[x],MATCH(Lines[[#This Row],[codeNat_fin]],postes_1[CODNAT],0))</f>
        <v>755388.89999999898</v>
      </c>
      <c r="V392" s="17">
        <f>INDEX(postes_1[y],MATCH(Lines[[#This Row],[codeNat_fin]],postes_1[CODNAT],0))</f>
        <v>6754244.6799999997</v>
      </c>
      <c r="W392" s="17">
        <f>SQRT((Lines[[#This Row],[x_debut]]-Lines[[#This Row],[x_fin]])^2+(Lines[[#This Row],[y_debut]]-Lines[[#This Row],[y_fin]])^2)</f>
        <v>13225.664616696658</v>
      </c>
      <c r="X392" s="17">
        <v>13940</v>
      </c>
      <c r="Y392" s="18">
        <v>1100</v>
      </c>
      <c r="Z392" s="18">
        <v>1187</v>
      </c>
      <c r="AA392" s="18">
        <v>1187</v>
      </c>
      <c r="AB392" s="18">
        <v>1302</v>
      </c>
      <c r="AC392" s="18">
        <v>0.84199999999999997</v>
      </c>
      <c r="AD392" s="18">
        <v>5.6109999999999998</v>
      </c>
      <c r="AE392" s="18">
        <v>20.280999999999999</v>
      </c>
      <c r="AF392" s="18">
        <v>129.11199999999999</v>
      </c>
      <c r="AG392" s="21"/>
      <c r="AH392" s="21"/>
    </row>
    <row r="393" spans="1:34">
      <c r="A393" s="16" t="s">
        <v>10293</v>
      </c>
      <c r="B393" s="16" t="s">
        <v>10294</v>
      </c>
      <c r="C393" s="16">
        <f>SEARCH(" _ ",B393)</f>
        <v>22</v>
      </c>
      <c r="D393" s="16" t="str">
        <f>LEFT(B393,14)</f>
        <v>LIT 225kV NO 1</v>
      </c>
      <c r="E393" s="16" t="str">
        <f>RIGHT(LEFT(D393,9),5)</f>
        <v>225kV</v>
      </c>
      <c r="F393" s="16" t="str">
        <f>RIGHT(D393,1)</f>
        <v>1</v>
      </c>
      <c r="G393" s="16" t="str">
        <f>LEFT(RIGHT(B393,LEN(B393)-15),C393-16)</f>
        <v>SEREIN</v>
      </c>
      <c r="H393" s="16" t="str">
        <f>RIGHT(B393,LEN(B393)-C393-2)</f>
        <v>TONNERRE</v>
      </c>
      <c r="I393" s="17">
        <f>MATCH(Lines[[#This Row],[début]],postes_1[ADR_SITE],0)</f>
        <v>599</v>
      </c>
      <c r="J393" s="17">
        <f>MATCH(Lines[[#This Row],[fin]],postes_1[ADR_SITE],0)</f>
        <v>700</v>
      </c>
      <c r="K393" s="17" t="str">
        <f>INDEX(postes_1[CODNAT],Lines[[#This Row],[rch_debut]])</f>
        <v>SEREI</v>
      </c>
      <c r="L393" s="17" t="str">
        <f>INDEX(postes_1[CODNAT],Lines[[#This Row],[rch_fin]])</f>
        <v>TONNE</v>
      </c>
      <c r="M393" s="17" t="s">
        <v>4973</v>
      </c>
      <c r="N393" s="17" t="s">
        <v>7619</v>
      </c>
      <c r="O393" s="17" t="str">
        <f>Lines[[#This Row],[codeNat_debut]]&amp;"_"&amp;Lines[[#This Row],[tension]]</f>
        <v>SEREI_225kV</v>
      </c>
      <c r="P393" s="17" t="str">
        <f>Lines[[#This Row],[codeNat_fin]]&amp;"_"&amp;Lines[[#This Row],[tension]]</f>
        <v>TONNE_225kV</v>
      </c>
      <c r="Q393" s="17">
        <f>COUNTIF(Lines[[code2_debut]:[code2_fin]],"="&amp;Lines[[#This Row],[code2_debut]])</f>
        <v>4</v>
      </c>
      <c r="R393" s="17">
        <f>COUNTIF(Lines[[code2_debut]:[code2_fin]],"="&amp;Lines[[#This Row],[code2_fin]])</f>
        <v>1</v>
      </c>
      <c r="S393" s="17">
        <f>INDEX(postes_1[x],MATCH(Lines[[#This Row],[codeNat_debut]],postes_1[CODNAT],0))</f>
        <v>755388.89999999898</v>
      </c>
      <c r="T393" s="17">
        <f>INDEX(postes_1[y],MATCH(Lines[[#This Row],[codeNat_debut]],postes_1[CODNAT],0))</f>
        <v>6754244.6799999997</v>
      </c>
      <c r="U393" s="17">
        <f>INDEX(postes_1[x],MATCH(Lines[[#This Row],[codeNat_fin]],postes_1[CODNAT],0))</f>
        <v>775567.89999999898</v>
      </c>
      <c r="V393" s="17">
        <f>INDEX(postes_1[y],MATCH(Lines[[#This Row],[codeNat_fin]],postes_1[CODNAT],0))</f>
        <v>6750525.0899999999</v>
      </c>
      <c r="W393" s="17">
        <f>SQRT((Lines[[#This Row],[x_debut]]-Lines[[#This Row],[x_fin]])^2+(Lines[[#This Row],[y_debut]]-Lines[[#This Row],[y_fin]])^2)</f>
        <v>20518.95199000424</v>
      </c>
      <c r="X393" s="17">
        <v>23150</v>
      </c>
      <c r="Y393" s="18">
        <v>1100</v>
      </c>
      <c r="Z393" s="18">
        <v>1187</v>
      </c>
      <c r="AA393" s="18">
        <v>1187</v>
      </c>
      <c r="AB393" s="18">
        <v>1302</v>
      </c>
      <c r="AC393" s="18">
        <v>1.393</v>
      </c>
      <c r="AD393" s="18">
        <v>9.4860000000000007</v>
      </c>
      <c r="AE393" s="18">
        <v>32.795999999999999</v>
      </c>
      <c r="AF393" s="18">
        <v>208.78399999999999</v>
      </c>
      <c r="AG393" s="21"/>
      <c r="AH393" s="21"/>
    </row>
    <row r="394" spans="1:34">
      <c r="A394" s="16" t="s">
        <v>10306</v>
      </c>
      <c r="B394" s="16" t="s">
        <v>10452</v>
      </c>
      <c r="C394" s="16">
        <f>SEARCH(" _ ",B394)</f>
        <v>25</v>
      </c>
      <c r="D394" s="16" t="str">
        <f>LEFT(B394,14)</f>
        <v>LIT 225kV NO 1</v>
      </c>
      <c r="E394" s="16" t="str">
        <f>RIGHT(LEFT(D394,9),5)</f>
        <v>225kV</v>
      </c>
      <c r="F394" s="16" t="str">
        <f>RIGHT(D394,1)</f>
        <v>1</v>
      </c>
      <c r="G394" s="16" t="str">
        <f>LEFT(RIGHT(B394,LEN(B394)-15),C394-16)</f>
        <v>ST-JULIEN</v>
      </c>
      <c r="H394" s="16" t="str">
        <f>RIGHT(B394,LEN(B394)-C394-2)</f>
        <v>VIGY</v>
      </c>
      <c r="I394" s="17">
        <f>MATCH(Lines[[#This Row],[début]],postes_1[ADR_SITE],0)</f>
        <v>2414</v>
      </c>
      <c r="J394" s="17">
        <f>MATCH(Lines[[#This Row],[fin]],postes_1[ADR_SITE],0)</f>
        <v>2469</v>
      </c>
      <c r="K394" s="17" t="str">
        <f>INDEX(postes_1[CODNAT],Lines[[#This Row],[rch_debut]])</f>
        <v>SSJUL</v>
      </c>
      <c r="L394" s="17" t="str">
        <f>INDEX(postes_1[CODNAT],Lines[[#This Row],[rch_fin]])</f>
        <v xml:space="preserve">VIGY </v>
      </c>
      <c r="M394" s="17" t="s">
        <v>7764</v>
      </c>
      <c r="N394" s="17" t="s">
        <v>2943</v>
      </c>
      <c r="O394" s="17" t="str">
        <f>Lines[[#This Row],[codeNat_debut]]&amp;"_"&amp;Lines[[#This Row],[tension]]</f>
        <v>SSJUL_225kV</v>
      </c>
      <c r="P394" s="17" t="str">
        <f>Lines[[#This Row],[codeNat_fin]]&amp;"_"&amp;Lines[[#This Row],[tension]]</f>
        <v>VIGY _225kV</v>
      </c>
      <c r="Q394" s="17">
        <f>COUNTIF(Lines[[code2_debut]:[code2_fin]],"="&amp;Lines[[#This Row],[code2_debut]])</f>
        <v>1</v>
      </c>
      <c r="R394" s="17">
        <f>COUNTIF(Lines[[code2_debut]:[code2_fin]],"="&amp;Lines[[#This Row],[code2_fin]])</f>
        <v>3</v>
      </c>
      <c r="S394" s="17">
        <f>INDEX(postes_1[x],MATCH(Lines[[#This Row],[codeNat_debut]],postes_1[CODNAT],0))</f>
        <v>934317.29999999702</v>
      </c>
      <c r="T394" s="17">
        <f>INDEX(postes_1[y],MATCH(Lines[[#This Row],[codeNat_debut]],postes_1[CODNAT],0))</f>
        <v>6899413.6900000004</v>
      </c>
      <c r="U394" s="17">
        <f>INDEX(postes_1[x],MATCH(Lines[[#This Row],[codeNat_fin]],postes_1[CODNAT],0))</f>
        <v>938816.46999999904</v>
      </c>
      <c r="V394" s="17">
        <f>INDEX(postes_1[y],MATCH(Lines[[#This Row],[codeNat_fin]],postes_1[CODNAT],0))</f>
        <v>6904732.8499999996</v>
      </c>
      <c r="W394" s="17">
        <f>SQRT((Lines[[#This Row],[x_debut]]-Lines[[#This Row],[x_fin]])^2+(Lines[[#This Row],[y_debut]]-Lines[[#This Row],[y_fin]])^2)</f>
        <v>6966.777863152367</v>
      </c>
      <c r="X394" s="17">
        <v>7202</v>
      </c>
      <c r="Y394" s="18">
        <v>1100</v>
      </c>
      <c r="Z394" s="18">
        <v>1187</v>
      </c>
      <c r="AA394" s="18">
        <v>1187</v>
      </c>
      <c r="AB394" s="18">
        <v>1302</v>
      </c>
      <c r="AC394" s="18">
        <v>0.433</v>
      </c>
      <c r="AD394" s="18">
        <v>2.9009999999999998</v>
      </c>
      <c r="AE394" s="18">
        <v>10.387</v>
      </c>
      <c r="AF394" s="18">
        <v>66.123999999999995</v>
      </c>
      <c r="AG394" s="21"/>
      <c r="AH394" s="21"/>
    </row>
    <row r="395" spans="1:34">
      <c r="A395" s="16" t="s">
        <v>9585</v>
      </c>
      <c r="B395" s="16" t="s">
        <v>9586</v>
      </c>
      <c r="C395" s="16">
        <f>SEARCH(" _ ",B395)</f>
        <v>23</v>
      </c>
      <c r="D395" s="16" t="str">
        <f>LEFT(B395,14)</f>
        <v>LIT 225kV N0 1</v>
      </c>
      <c r="E395" s="16" t="str">
        <f>RIGHT(LEFT(D395,9),5)</f>
        <v>225kV</v>
      </c>
      <c r="F395" s="16" t="str">
        <f>RIGHT(D395,1)</f>
        <v>1</v>
      </c>
      <c r="G395" s="16" t="str">
        <f>LEFT(RIGHT(B395,LEN(B395)-15),C395-16)</f>
        <v>DOBERIE</v>
      </c>
      <c r="H395" s="16" t="str">
        <f>RIGHT(B395,LEN(B395)-C395-2)</f>
        <v>RANCE-POSTE</v>
      </c>
      <c r="I395" s="17">
        <f>MATCH(Lines[[#This Row],[début]],postes_1[ADR_SITE],0)</f>
        <v>1997</v>
      </c>
      <c r="J395" s="17">
        <f>MATCH(Lines[[#This Row],[fin]],postes_1[ADR_SITE],0)</f>
        <v>1700</v>
      </c>
      <c r="K395" s="17" t="str">
        <f>INDEX(postes_1[CODNAT],Lines[[#This Row],[rch_debut]])</f>
        <v>DOBER</v>
      </c>
      <c r="L395" s="17" t="str">
        <f>INDEX(postes_1[CODNAT],Lines[[#This Row],[rch_fin]])</f>
        <v>RAN.P</v>
      </c>
      <c r="M395" s="17" t="s">
        <v>1069</v>
      </c>
      <c r="N395" s="17" t="s">
        <v>978</v>
      </c>
      <c r="O395" s="17" t="str">
        <f>Lines[[#This Row],[codeNat_debut]]&amp;"_"&amp;Lines[[#This Row],[tension]]</f>
        <v>DOBER_225kV</v>
      </c>
      <c r="P395" s="17" t="str">
        <f>Lines[[#This Row],[codeNat_fin]]&amp;"_"&amp;Lines[[#This Row],[tension]]</f>
        <v>RAN.P_225kV</v>
      </c>
      <c r="Q395" s="17">
        <f>COUNTIF(Lines[[code2_debut]:[code2_fin]],"="&amp;Lines[[#This Row],[code2_debut]])</f>
        <v>2</v>
      </c>
      <c r="R395" s="17">
        <f>COUNTIF(Lines[[code2_debut]:[code2_fin]],"="&amp;Lines[[#This Row],[code2_fin]])</f>
        <v>3</v>
      </c>
      <c r="S395" s="17">
        <f>INDEX(postes_1[x],MATCH(Lines[[#This Row],[codeNat_debut]],postes_1[CODNAT],0))</f>
        <v>297404.38000000297</v>
      </c>
      <c r="T395" s="17">
        <f>INDEX(postes_1[y],MATCH(Lines[[#This Row],[codeNat_debut]],postes_1[CODNAT],0))</f>
        <v>6836797.04</v>
      </c>
      <c r="U395" s="17">
        <f>INDEX(postes_1[x],MATCH(Lines[[#This Row],[codeNat_fin]],postes_1[CODNAT],0))</f>
        <v>329297.03999999899</v>
      </c>
      <c r="V395" s="17">
        <f>INDEX(postes_1[y],MATCH(Lines[[#This Row],[codeNat_fin]],postes_1[CODNAT],0))</f>
        <v>6847029.7999999998</v>
      </c>
      <c r="W395" s="17">
        <f>SQRT((Lines[[#This Row],[x_debut]]-Lines[[#This Row],[x_fin]])^2+(Lines[[#This Row],[y_debut]]-Lines[[#This Row],[y_fin]])^2)</f>
        <v>33494.046323084665</v>
      </c>
      <c r="X395" s="17">
        <v>37272</v>
      </c>
      <c r="Y395" s="18">
        <v>1104</v>
      </c>
      <c r="Z395" s="18">
        <v>1222</v>
      </c>
      <c r="AA395" s="18">
        <v>1222</v>
      </c>
      <c r="AB395" s="18">
        <v>1315</v>
      </c>
      <c r="AC395" s="18">
        <v>2.133</v>
      </c>
      <c r="AD395" s="18">
        <v>14.721</v>
      </c>
      <c r="AE395" s="18">
        <v>54.256999999999998</v>
      </c>
      <c r="AF395" s="18">
        <v>345.41199999999998</v>
      </c>
      <c r="AG395" s="21"/>
      <c r="AH395" s="21"/>
    </row>
    <row r="396" spans="1:34">
      <c r="A396" s="16" t="s">
        <v>9179</v>
      </c>
      <c r="B396" s="16" t="s">
        <v>9180</v>
      </c>
      <c r="C396" s="16">
        <f>SEARCH(" _ ",B396)</f>
        <v>21</v>
      </c>
      <c r="D396" s="16" t="str">
        <f>LEFT(B396,14)</f>
        <v>LIT 225kV N0 1</v>
      </c>
      <c r="E396" s="16" t="str">
        <f>RIGHT(LEFT(D396,9),5)</f>
        <v>225kV</v>
      </c>
      <c r="F396" s="16" t="str">
        <f>RIGHT(D396,1)</f>
        <v>1</v>
      </c>
      <c r="G396" s="16" t="str">
        <f>LEFT(RIGHT(B396,LEN(B396)-15),C396-16)</f>
        <v>CALAN</v>
      </c>
      <c r="H396" s="16" t="str">
        <f>RIGHT(B396,LEN(B396)-C396-2)</f>
        <v>POTEAU-ROUGE</v>
      </c>
      <c r="I396" s="17">
        <f>MATCH(Lines[[#This Row],[début]],postes_1[ADR_SITE],0)</f>
        <v>2638</v>
      </c>
      <c r="J396" s="17">
        <f>MATCH(Lines[[#This Row],[fin]],postes_1[ADR_SITE],0)</f>
        <v>2646</v>
      </c>
      <c r="K396" s="17" t="str">
        <f>INDEX(postes_1[CODNAT],Lines[[#This Row],[rch_debut]])</f>
        <v>CALA5</v>
      </c>
      <c r="L396" s="17" t="str">
        <f>INDEX(postes_1[CODNAT],Lines[[#This Row],[rch_fin]])</f>
        <v>P.ROU</v>
      </c>
      <c r="M396" s="17" t="s">
        <v>4695</v>
      </c>
      <c r="N396" s="17" t="s">
        <v>4690</v>
      </c>
      <c r="O396" s="17" t="str">
        <f>Lines[[#This Row],[codeNat_debut]]&amp;"_"&amp;Lines[[#This Row],[tension]]</f>
        <v>CALA5_225kV</v>
      </c>
      <c r="P396" s="17" t="str">
        <f>Lines[[#This Row],[codeNat_fin]]&amp;"_"&amp;Lines[[#This Row],[tension]]</f>
        <v>P.ROU_225kV</v>
      </c>
      <c r="Q396" s="17">
        <f>COUNTIF(Lines[[code2_debut]:[code2_fin]],"="&amp;Lines[[#This Row],[code2_debut]])</f>
        <v>1</v>
      </c>
      <c r="R396" s="17">
        <f>COUNTIF(Lines[[code2_debut]:[code2_fin]],"="&amp;Lines[[#This Row],[code2_fin]])</f>
        <v>6</v>
      </c>
      <c r="S396" s="17">
        <f>INDEX(postes_1[x],MATCH(Lines[[#This Row],[codeNat_debut]],postes_1[CODNAT],0))</f>
        <v>229356.869999997</v>
      </c>
      <c r="T396" s="17">
        <f>INDEX(postes_1[y],MATCH(Lines[[#This Row],[codeNat_debut]],postes_1[CODNAT],0))</f>
        <v>6772078.3799999999</v>
      </c>
      <c r="U396" s="17">
        <f>INDEX(postes_1[x],MATCH(Lines[[#This Row],[codeNat_fin]],postes_1[CODNAT],0))</f>
        <v>228345.42000000199</v>
      </c>
      <c r="V396" s="17">
        <f>INDEX(postes_1[y],MATCH(Lines[[#This Row],[codeNat_fin]],postes_1[CODNAT],0))</f>
        <v>6766240.29</v>
      </c>
      <c r="W396" s="17">
        <f>SQRT((Lines[[#This Row],[x_debut]]-Lines[[#This Row],[x_fin]])^2+(Lines[[#This Row],[y_debut]]-Lines[[#This Row],[y_fin]])^2)</f>
        <v>5925.0591516531003</v>
      </c>
      <c r="X396" s="17">
        <v>6800</v>
      </c>
      <c r="Y396" s="18">
        <v>1110</v>
      </c>
      <c r="Z396" s="18">
        <v>1110</v>
      </c>
      <c r="AA396" s="18">
        <v>1403</v>
      </c>
      <c r="AB396" s="18">
        <v>1403</v>
      </c>
      <c r="AC396" s="18">
        <v>0.104</v>
      </c>
      <c r="AD396" s="18">
        <v>1.0669999999999999</v>
      </c>
      <c r="AE396" s="18">
        <v>254.47300000000001</v>
      </c>
      <c r="AF396" s="18">
        <v>1620.028</v>
      </c>
      <c r="AG396" s="21"/>
      <c r="AH396" s="21"/>
    </row>
    <row r="397" spans="1:34">
      <c r="A397" s="16" t="s">
        <v>9690</v>
      </c>
      <c r="B397" s="16" t="s">
        <v>9691</v>
      </c>
      <c r="C397" s="16">
        <f>SEARCH(" _ ",B397)</f>
        <v>21</v>
      </c>
      <c r="D397" s="16" t="str">
        <f>LEFT(B397,14)</f>
        <v>LIT 225kV NO 1</v>
      </c>
      <c r="E397" s="16" t="str">
        <f>RIGHT(LEFT(D397,9),5)</f>
        <v>225kV</v>
      </c>
      <c r="F397" s="16" t="str">
        <f>RIGHT(D397,1)</f>
        <v>1</v>
      </c>
      <c r="G397" s="16" t="str">
        <f>LEFT(RIGHT(B397,LEN(B397)-15),C397-16)</f>
        <v>FLEAC</v>
      </c>
      <c r="H397" s="16" t="str">
        <f>RIGHT(B397,LEN(B397)-C397-2)</f>
        <v>MARQUIS (LE)</v>
      </c>
      <c r="I397" s="17">
        <f>MATCH(Lines[[#This Row],[début]],postes_1[ADR_SITE],0)</f>
        <v>1510</v>
      </c>
      <c r="J397" s="17">
        <f>MATCH(Lines[[#This Row],[fin]],postes_1[ADR_SITE],0)</f>
        <v>2507</v>
      </c>
      <c r="K397" s="17" t="str">
        <f>INDEX(postes_1[CODNAT],Lines[[#This Row],[rch_debut]])</f>
        <v>FLEAC</v>
      </c>
      <c r="L397" s="17" t="str">
        <f>INDEX(postes_1[CODNAT],Lines[[#This Row],[rch_fin]])</f>
        <v>MQIS5</v>
      </c>
      <c r="M397" s="17" t="s">
        <v>4532</v>
      </c>
      <c r="N397" s="17" t="s">
        <v>4743</v>
      </c>
      <c r="O397" s="17" t="str">
        <f>Lines[[#This Row],[codeNat_debut]]&amp;"_"&amp;Lines[[#This Row],[tension]]</f>
        <v>FLEAC_225kV</v>
      </c>
      <c r="P397" s="17" t="str">
        <f>Lines[[#This Row],[codeNat_fin]]&amp;"_"&amp;Lines[[#This Row],[tension]]</f>
        <v>MQIS5_225kV</v>
      </c>
      <c r="Q397" s="17">
        <f>COUNTIF(Lines[[code2_debut]:[code2_fin]],"="&amp;Lines[[#This Row],[code2_debut]])</f>
        <v>4</v>
      </c>
      <c r="R397" s="17">
        <f>COUNTIF(Lines[[code2_debut]:[code2_fin]],"="&amp;Lines[[#This Row],[code2_fin]])</f>
        <v>5</v>
      </c>
      <c r="S397" s="17">
        <f>INDEX(postes_1[x],MATCH(Lines[[#This Row],[codeNat_debut]],postes_1[CODNAT],0))</f>
        <v>473444.14999999898</v>
      </c>
      <c r="T397" s="17">
        <f>INDEX(postes_1[y],MATCH(Lines[[#This Row],[codeNat_debut]],postes_1[CODNAT],0))</f>
        <v>6515223.8700000001</v>
      </c>
      <c r="U397" s="17">
        <f>INDEX(postes_1[x],MATCH(Lines[[#This Row],[codeNat_fin]],postes_1[CODNAT],0))</f>
        <v>420635.20000000298</v>
      </c>
      <c r="V397" s="17">
        <f>INDEX(postes_1[y],MATCH(Lines[[#This Row],[codeNat_fin]],postes_1[CODNAT],0))</f>
        <v>6440107.3899999997</v>
      </c>
      <c r="W397" s="17">
        <f>SQRT((Lines[[#This Row],[x_debut]]-Lines[[#This Row],[x_fin]])^2+(Lines[[#This Row],[y_debut]]-Lines[[#This Row],[y_fin]])^2)</f>
        <v>91821.951447856656</v>
      </c>
      <c r="X397" s="17">
        <v>92259</v>
      </c>
      <c r="Y397" s="18">
        <v>1112</v>
      </c>
      <c r="Z397" s="18">
        <v>1233</v>
      </c>
      <c r="AA397" s="18">
        <v>1233</v>
      </c>
      <c r="AB397" s="18">
        <v>1307</v>
      </c>
      <c r="AC397" s="18">
        <v>5.5380000000000003</v>
      </c>
      <c r="AD397" s="18">
        <v>36.781999999999996</v>
      </c>
      <c r="AE397" s="18">
        <v>133.22200000000001</v>
      </c>
      <c r="AF397" s="18">
        <v>848.11599999999999</v>
      </c>
      <c r="AG397" s="21"/>
      <c r="AH397" s="21"/>
    </row>
    <row r="398" spans="1:34">
      <c r="A398" s="16" t="s">
        <v>9142</v>
      </c>
      <c r="B398" s="16" t="s">
        <v>9143</v>
      </c>
      <c r="C398" s="16">
        <f>SEARCH(" _ ",B398)</f>
        <v>27</v>
      </c>
      <c r="D398" s="16" t="str">
        <f>LEFT(B398,14)</f>
        <v>LIT 400kV N0 1</v>
      </c>
      <c r="E398" s="16" t="str">
        <f>RIGHT(LEFT(D398,9),5)</f>
        <v>400kV</v>
      </c>
      <c r="F398" s="16" t="str">
        <f>RIGHT(D398,1)</f>
        <v>1</v>
      </c>
      <c r="G398" s="16" t="str">
        <f>LEFT(RIGHT(B398,LEN(B398)-15),C398-16)</f>
        <v>BREUIL (LE)</v>
      </c>
      <c r="H398" s="16" t="str">
        <f>RIGHT(B398,LEN(B398)-C398-2)</f>
        <v>RUEYRES</v>
      </c>
      <c r="I398" s="17">
        <f>MATCH(Lines[[#This Row],[début]],postes_1[ADR_SITE],0)</f>
        <v>1668</v>
      </c>
      <c r="J398" s="17">
        <f>MATCH(Lines[[#This Row],[fin]],postes_1[ADR_SITE],0)</f>
        <v>2339</v>
      </c>
      <c r="K398" s="17" t="str">
        <f>INDEX(postes_1[CODNAT],Lines[[#This Row],[rch_debut]])</f>
        <v>BREUI</v>
      </c>
      <c r="L398" s="17" t="str">
        <f>INDEX(postes_1[CODNAT],Lines[[#This Row],[rch_fin]])</f>
        <v>RUEYR</v>
      </c>
      <c r="M398" s="17" t="s">
        <v>6167</v>
      </c>
      <c r="N398" s="17" t="s">
        <v>3083</v>
      </c>
      <c r="O398" s="17" t="str">
        <f>Lines[[#This Row],[codeNat_debut]]&amp;"_"&amp;Lines[[#This Row],[tension]]</f>
        <v>BREUI_400kV</v>
      </c>
      <c r="P398" s="17" t="str">
        <f>Lines[[#This Row],[codeNat_fin]]&amp;"_"&amp;Lines[[#This Row],[tension]]</f>
        <v>RUEYR_400kV</v>
      </c>
      <c r="Q398" s="17">
        <f>COUNTIF(Lines[[code2_debut]:[code2_fin]],"="&amp;Lines[[#This Row],[code2_debut]])</f>
        <v>2</v>
      </c>
      <c r="R398" s="17">
        <f>COUNTIF(Lines[[code2_debut]:[code2_fin]],"="&amp;Lines[[#This Row],[code2_fin]])</f>
        <v>4</v>
      </c>
      <c r="S398" s="17">
        <f>INDEX(postes_1[x],MATCH(Lines[[#This Row],[codeNat_debut]],postes_1[CODNAT],0))</f>
        <v>638330.45000000298</v>
      </c>
      <c r="T398" s="17">
        <f>INDEX(postes_1[y],MATCH(Lines[[#This Row],[codeNat_debut]],postes_1[CODNAT],0))</f>
        <v>6461078.9199999999</v>
      </c>
      <c r="U398" s="17">
        <f>INDEX(postes_1[x],MATCH(Lines[[#This Row],[codeNat_fin]],postes_1[CODNAT],0))</f>
        <v>675392.50999999803</v>
      </c>
      <c r="V398" s="17">
        <f>INDEX(postes_1[y],MATCH(Lines[[#This Row],[codeNat_fin]],postes_1[CODNAT],0))</f>
        <v>6408936.0999999996</v>
      </c>
      <c r="W398" s="17">
        <f>SQRT((Lines[[#This Row],[x_debut]]-Lines[[#This Row],[x_fin]])^2+(Lines[[#This Row],[y_debut]]-Lines[[#This Row],[y_fin]])^2)</f>
        <v>63972.415688292276</v>
      </c>
      <c r="X398" s="17">
        <v>65449</v>
      </c>
      <c r="Y398" s="18">
        <v>1120</v>
      </c>
      <c r="Z398" s="18">
        <v>1560</v>
      </c>
      <c r="AA398" s="19" t="s">
        <v>8819</v>
      </c>
      <c r="AB398" s="18">
        <v>1780</v>
      </c>
      <c r="AC398" s="18">
        <v>1.964</v>
      </c>
      <c r="AD398" s="18">
        <v>21.402000000000001</v>
      </c>
      <c r="AE398" s="18">
        <v>115.146</v>
      </c>
      <c r="AF398" s="18">
        <v>733.04</v>
      </c>
      <c r="AG398" s="21"/>
      <c r="AH398" s="21"/>
    </row>
    <row r="399" spans="1:34">
      <c r="A399" s="16" t="s">
        <v>9070</v>
      </c>
      <c r="B399" s="16" t="s">
        <v>9071</v>
      </c>
      <c r="C399" s="16">
        <f>SEARCH(" _ ",B399)</f>
        <v>27</v>
      </c>
      <c r="D399" s="16" t="str">
        <f>LEFT(B399,14)</f>
        <v>LIT 225kV N0 1</v>
      </c>
      <c r="E399" s="16" t="str">
        <f>RIGHT(LEFT(D399,9),5)</f>
        <v>225kV</v>
      </c>
      <c r="F399" s="16" t="str">
        <f>RIGHT(D399,1)</f>
        <v>1</v>
      </c>
      <c r="G399" s="16" t="str">
        <f>LEFT(RIGHT(B399,LEN(B399)-15),C399-16)</f>
        <v>BOISSE (LA)</v>
      </c>
      <c r="H399" s="16" t="str">
        <f>RIGHT(B399,LEN(B399)-C399-2)</f>
        <v>CAILLOUX-SUR-FONTAINES</v>
      </c>
      <c r="I399" s="17">
        <f>MATCH(Lines[[#This Row],[début]],postes_1[ADR_SITE],0)</f>
        <v>2103</v>
      </c>
      <c r="J399" s="17">
        <f>MATCH(Lines[[#This Row],[fin]],postes_1[ADR_SITE],0)</f>
        <v>2007</v>
      </c>
      <c r="K399" s="17" t="str">
        <f>INDEX(postes_1[CODNAT],Lines[[#This Row],[rch_debut]])</f>
        <v>BOISS</v>
      </c>
      <c r="L399" s="17" t="str">
        <f>INDEX(postes_1[CODNAT],Lines[[#This Row],[rch_fin]])</f>
        <v>C.FO6</v>
      </c>
      <c r="M399" s="17" t="s">
        <v>4530</v>
      </c>
      <c r="N399" s="17" t="s">
        <v>466</v>
      </c>
      <c r="O399" s="17" t="str">
        <f>Lines[[#This Row],[codeNat_debut]]&amp;"_"&amp;Lines[[#This Row],[tension]]</f>
        <v>BOISS_225kV</v>
      </c>
      <c r="P399" s="17" t="str">
        <f>Lines[[#This Row],[codeNat_fin]]&amp;"_"&amp;Lines[[#This Row],[tension]]</f>
        <v>C.FO6_225kV</v>
      </c>
      <c r="Q399" s="17">
        <f>COUNTIF(Lines[[code2_debut]:[code2_fin]],"="&amp;Lines[[#This Row],[code2_debut]])</f>
        <v>6</v>
      </c>
      <c r="R399" s="17">
        <f>COUNTIF(Lines[[code2_debut]:[code2_fin]],"="&amp;Lines[[#This Row],[code2_fin]])</f>
        <v>1</v>
      </c>
      <c r="S399" s="17">
        <f>INDEX(postes_1[x],MATCH(Lines[[#This Row],[codeNat_debut]],postes_1[CODNAT],0))</f>
        <v>856818.32999999798</v>
      </c>
      <c r="T399" s="17">
        <f>INDEX(postes_1[y],MATCH(Lines[[#This Row],[codeNat_debut]],postes_1[CODNAT],0))</f>
        <v>6528478.6299999999</v>
      </c>
      <c r="U399" s="17">
        <f>INDEX(postes_1[x],MATCH(Lines[[#This Row],[codeNat_fin]],postes_1[CODNAT],0))</f>
        <v>847297.24000000197</v>
      </c>
      <c r="V399" s="17">
        <f>INDEX(postes_1[y],MATCH(Lines[[#This Row],[codeNat_fin]],postes_1[CODNAT],0))</f>
        <v>6531234.7199999997</v>
      </c>
      <c r="W399" s="17">
        <f>SQRT((Lines[[#This Row],[x_debut]]-Lines[[#This Row],[x_fin]])^2+(Lines[[#This Row],[y_debut]]-Lines[[#This Row],[y_fin]])^2)</f>
        <v>9911.9718964554777</v>
      </c>
      <c r="X399" s="17">
        <v>10654</v>
      </c>
      <c r="Y399" s="18">
        <v>1123</v>
      </c>
      <c r="Z399" s="18">
        <v>1211</v>
      </c>
      <c r="AA399" s="18">
        <v>1211</v>
      </c>
      <c r="AB399" s="18">
        <v>1290</v>
      </c>
      <c r="AC399" s="18">
        <v>0.63900000000000001</v>
      </c>
      <c r="AD399" s="18">
        <v>4.2619999999999996</v>
      </c>
      <c r="AE399" s="18">
        <v>15.401999999999999</v>
      </c>
      <c r="AF399" s="18">
        <v>98.055000000000007</v>
      </c>
      <c r="AG399" s="21"/>
      <c r="AH399" s="21"/>
    </row>
    <row r="400" spans="1:34">
      <c r="A400" s="16" t="s">
        <v>9485</v>
      </c>
      <c r="B400" s="16" t="s">
        <v>9486</v>
      </c>
      <c r="C400" s="16">
        <f>SEARCH(" _ ",B400)</f>
        <v>27</v>
      </c>
      <c r="D400" s="16" t="str">
        <f>LEFT(B400,14)</f>
        <v>LIT 225kV NO 1</v>
      </c>
      <c r="E400" s="16" t="str">
        <f>RIGHT(LEFT(D400,9),5)</f>
        <v>225kV</v>
      </c>
      <c r="F400" s="16" t="str">
        <f>RIGHT(D400,1)</f>
        <v>1</v>
      </c>
      <c r="G400" s="16" t="str">
        <f>LEFT(RIGHT(B400,LEN(B400)-15),C400-16)</f>
        <v>CHAMPAGNIER</v>
      </c>
      <c r="H400" s="16" t="str">
        <f>RIGHT(B400,LEN(B400)-C400-2)</f>
        <v>MOIRANS</v>
      </c>
      <c r="I400" s="17">
        <f>MATCH(Lines[[#This Row],[début]],postes_1[ADR_SITE],0)</f>
        <v>3085</v>
      </c>
      <c r="J400" s="17">
        <f>MATCH(Lines[[#This Row],[fin]],postes_1[ADR_SITE],0)</f>
        <v>2825</v>
      </c>
      <c r="K400" s="17" t="str">
        <f>INDEX(postes_1[CODNAT],Lines[[#This Row],[rch_debut]])</f>
        <v>CPNIE</v>
      </c>
      <c r="L400" s="17" t="str">
        <f>INDEX(postes_1[CODNAT],Lines[[#This Row],[rch_fin]])</f>
        <v>MOIRA</v>
      </c>
      <c r="M400" s="17" t="s">
        <v>2679</v>
      </c>
      <c r="N400" s="17" t="s">
        <v>3198</v>
      </c>
      <c r="O400" s="17" t="str">
        <f>Lines[[#This Row],[codeNat_debut]]&amp;"_"&amp;Lines[[#This Row],[tension]]</f>
        <v>CPNIE_225kV</v>
      </c>
      <c r="P400" s="17" t="str">
        <f>Lines[[#This Row],[codeNat_fin]]&amp;"_"&amp;Lines[[#This Row],[tension]]</f>
        <v>MOIRA_225kV</v>
      </c>
      <c r="Q400" s="17">
        <f>COUNTIF(Lines[[code2_debut]:[code2_fin]],"="&amp;Lines[[#This Row],[code2_debut]])</f>
        <v>7</v>
      </c>
      <c r="R400" s="17">
        <f>COUNTIF(Lines[[code2_debut]:[code2_fin]],"="&amp;Lines[[#This Row],[code2_fin]])</f>
        <v>2</v>
      </c>
      <c r="S400" s="17">
        <f>INDEX(postes_1[x],MATCH(Lines[[#This Row],[codeNat_debut]],postes_1[CODNAT],0))</f>
        <v>913054.18999999797</v>
      </c>
      <c r="T400" s="17">
        <f>INDEX(postes_1[y],MATCH(Lines[[#This Row],[codeNat_debut]],postes_1[CODNAT],0))</f>
        <v>6448886.5099999998</v>
      </c>
      <c r="U400" s="17">
        <f>INDEX(postes_1[x],MATCH(Lines[[#This Row],[codeNat_fin]],postes_1[CODNAT],0))</f>
        <v>900015.60999999905</v>
      </c>
      <c r="V400" s="17">
        <f>INDEX(postes_1[y],MATCH(Lines[[#This Row],[codeNat_fin]],postes_1[CODNAT],0))</f>
        <v>6473081.29</v>
      </c>
      <c r="W400" s="17">
        <f>SQRT((Lines[[#This Row],[x_debut]]-Lines[[#This Row],[x_fin]])^2+(Lines[[#This Row],[y_debut]]-Lines[[#This Row],[y_fin]])^2)</f>
        <v>27484.394620671275</v>
      </c>
      <c r="X400" s="17">
        <v>35406</v>
      </c>
      <c r="Y400" s="18">
        <v>1123</v>
      </c>
      <c r="Z400" s="18">
        <v>1211</v>
      </c>
      <c r="AA400" s="18">
        <v>1211</v>
      </c>
      <c r="AB400" s="18">
        <v>1290</v>
      </c>
      <c r="AC400" s="18">
        <v>1.075</v>
      </c>
      <c r="AD400" s="18">
        <v>11.551</v>
      </c>
      <c r="AE400" s="18">
        <v>63.662999999999997</v>
      </c>
      <c r="AF400" s="18">
        <v>405.29399999999998</v>
      </c>
      <c r="AG400" s="21"/>
      <c r="AH400" s="21"/>
    </row>
    <row r="401" spans="1:34">
      <c r="A401" s="16" t="s">
        <v>10298</v>
      </c>
      <c r="B401" s="16" t="s">
        <v>10299</v>
      </c>
      <c r="C401" s="16">
        <f>SEARCH(" _ ",B401)</f>
        <v>27</v>
      </c>
      <c r="D401" s="16" t="str">
        <f>LEFT(B401,14)</f>
        <v>LIT 225kV NO 1</v>
      </c>
      <c r="E401" s="16" t="str">
        <f>RIGHT(LEFT(D401,9),5)</f>
        <v>225kV</v>
      </c>
      <c r="F401" s="16" t="str">
        <f>RIGHT(D401,1)</f>
        <v>1</v>
      </c>
      <c r="G401" s="16" t="str">
        <f>LEFT(RIGHT(B401,LEN(B401)-15),C401-16)</f>
        <v>SOLEIL (LE)</v>
      </c>
      <c r="H401" s="16" t="str">
        <f>RIGHT(B401,LEN(B401)-C401-2)</f>
        <v>VOLVON</v>
      </c>
      <c r="I401" s="17">
        <f>MATCH(Lines[[#This Row],[début]],postes_1[ADR_SITE],0)</f>
        <v>2110</v>
      </c>
      <c r="J401" s="17">
        <f>MATCH(Lines[[#This Row],[fin]],postes_1[ADR_SITE],0)</f>
        <v>1973</v>
      </c>
      <c r="K401" s="17" t="str">
        <f>INDEX(postes_1[CODNAT],Lines[[#This Row],[rch_debut]])</f>
        <v>SOLEI</v>
      </c>
      <c r="L401" s="17" t="str">
        <f>INDEX(postes_1[CODNAT],Lines[[#This Row],[rch_fin]])</f>
        <v>VOLVO</v>
      </c>
      <c r="M401" s="17" t="s">
        <v>6284</v>
      </c>
      <c r="N401" s="17" t="s">
        <v>4621</v>
      </c>
      <c r="O401" s="17" t="str">
        <f>Lines[[#This Row],[codeNat_debut]]&amp;"_"&amp;Lines[[#This Row],[tension]]</f>
        <v>SOLEI_225kV</v>
      </c>
      <c r="P401" s="17" t="str">
        <f>Lines[[#This Row],[codeNat_fin]]&amp;"_"&amp;Lines[[#This Row],[tension]]</f>
        <v>VOLVO_225kV</v>
      </c>
      <c r="Q401" s="17">
        <f>COUNTIF(Lines[[code2_debut]:[code2_fin]],"="&amp;Lines[[#This Row],[code2_debut]])</f>
        <v>3</v>
      </c>
      <c r="R401" s="17">
        <f>COUNTIF(Lines[[code2_debut]:[code2_fin]],"="&amp;Lines[[#This Row],[code2_fin]])</f>
        <v>1</v>
      </c>
      <c r="S401" s="17">
        <f>INDEX(postes_1[x],MATCH(Lines[[#This Row],[codeNat_debut]],postes_1[CODNAT],0))</f>
        <v>810162.93999999797</v>
      </c>
      <c r="T401" s="17">
        <f>INDEX(postes_1[y],MATCH(Lines[[#This Row],[codeNat_debut]],postes_1[CODNAT],0))</f>
        <v>6485710.2999999998</v>
      </c>
      <c r="U401" s="17">
        <f>INDEX(postes_1[x],MATCH(Lines[[#This Row],[codeNat_fin]],postes_1[CODNAT],0))</f>
        <v>803090.68</v>
      </c>
      <c r="V401" s="17">
        <f>INDEX(postes_1[y],MATCH(Lines[[#This Row],[codeNat_fin]],postes_1[CODNAT],0))</f>
        <v>6496427.6900000004</v>
      </c>
      <c r="W401" s="17">
        <f>SQRT((Lines[[#This Row],[x_debut]]-Lines[[#This Row],[x_fin]])^2+(Lines[[#This Row],[y_debut]]-Lines[[#This Row],[y_fin]])^2)</f>
        <v>12840.533864278514</v>
      </c>
      <c r="X401" s="17">
        <v>14948</v>
      </c>
      <c r="Y401" s="18">
        <v>1123</v>
      </c>
      <c r="Z401" s="18">
        <v>1211</v>
      </c>
      <c r="AA401" s="18">
        <v>1211</v>
      </c>
      <c r="AB401" s="18">
        <v>1290</v>
      </c>
      <c r="AC401" s="18">
        <v>0.89700000000000002</v>
      </c>
      <c r="AD401" s="18">
        <v>5.9870000000000001</v>
      </c>
      <c r="AE401" s="18">
        <v>21.555</v>
      </c>
      <c r="AF401" s="18">
        <v>137.226</v>
      </c>
      <c r="AG401" s="21"/>
      <c r="AH401" s="21"/>
    </row>
    <row r="402" spans="1:34">
      <c r="A402" s="16" t="s">
        <v>9547</v>
      </c>
      <c r="B402" s="16" t="s">
        <v>9548</v>
      </c>
      <c r="C402" s="16">
        <f>SEARCH(" _ ",B402)</f>
        <v>29</v>
      </c>
      <c r="D402" s="16" t="str">
        <f>LEFT(B402,14)</f>
        <v>LIT 225kV NO 1</v>
      </c>
      <c r="E402" s="16" t="str">
        <f>RIGHT(LEFT(D402,9),5)</f>
        <v>225kV</v>
      </c>
      <c r="F402" s="16" t="str">
        <f>RIGHT(D402,1)</f>
        <v>1</v>
      </c>
      <c r="G402" s="16" t="str">
        <f>LEFT(RIGHT(B402,LEN(B402)-15),C402-16)</f>
        <v>CHAUSSEE (LA)</v>
      </c>
      <c r="H402" s="16" t="str">
        <f>RIGHT(B402,LEN(B402)-C402-2)</f>
        <v>REVIGNY</v>
      </c>
      <c r="I402" s="17">
        <f>MATCH(Lines[[#This Row],[début]],postes_1[ADR_SITE],0)</f>
        <v>1126</v>
      </c>
      <c r="J402" s="17">
        <f>MATCH(Lines[[#This Row],[fin]],postes_1[ADR_SITE],0)</f>
        <v>1369</v>
      </c>
      <c r="K402" s="17" t="str">
        <f>INDEX(postes_1[CODNAT],Lines[[#This Row],[rch_debut]])</f>
        <v>CXSSE</v>
      </c>
      <c r="L402" s="17" t="str">
        <f>INDEX(postes_1[CODNAT],Lines[[#This Row],[rch_fin]])</f>
        <v>REVIG</v>
      </c>
      <c r="M402" s="17" t="s">
        <v>5302</v>
      </c>
      <c r="N402" s="17" t="s">
        <v>3698</v>
      </c>
      <c r="O402" s="17" t="str">
        <f>Lines[[#This Row],[codeNat_debut]]&amp;"_"&amp;Lines[[#This Row],[tension]]</f>
        <v>CXSSE_225kV</v>
      </c>
      <c r="P402" s="17" t="str">
        <f>Lines[[#This Row],[codeNat_fin]]&amp;"_"&amp;Lines[[#This Row],[tension]]</f>
        <v>REVIG_225kV</v>
      </c>
      <c r="Q402" s="17">
        <f>COUNTIF(Lines[[code2_debut]:[code2_fin]],"="&amp;Lines[[#This Row],[code2_debut]])</f>
        <v>2</v>
      </c>
      <c r="R402" s="17">
        <f>COUNTIF(Lines[[code2_debut]:[code2_fin]],"="&amp;Lines[[#This Row],[code2_fin]])</f>
        <v>2</v>
      </c>
      <c r="S402" s="17">
        <f>INDEX(postes_1[x],MATCH(Lines[[#This Row],[codeNat_debut]],postes_1[CODNAT],0))</f>
        <v>810952.25999999803</v>
      </c>
      <c r="T402" s="17">
        <f>INDEX(postes_1[y],MATCH(Lines[[#This Row],[codeNat_debut]],postes_1[CODNAT],0))</f>
        <v>6860921.9500000002</v>
      </c>
      <c r="U402" s="17">
        <f>INDEX(postes_1[x],MATCH(Lines[[#This Row],[codeNat_fin]],postes_1[CODNAT],0))</f>
        <v>846569.90999999596</v>
      </c>
      <c r="V402" s="17">
        <f>INDEX(postes_1[y],MATCH(Lines[[#This Row],[codeNat_fin]],postes_1[CODNAT],0))</f>
        <v>6859435.9400000004</v>
      </c>
      <c r="W402" s="17">
        <f>SQRT((Lines[[#This Row],[x_debut]]-Lines[[#This Row],[x_fin]])^2+(Lines[[#This Row],[y_debut]]-Lines[[#This Row],[y_fin]])^2)</f>
        <v>35648.635559337359</v>
      </c>
      <c r="X402" s="17">
        <v>38162</v>
      </c>
      <c r="Y402" s="18">
        <v>1140</v>
      </c>
      <c r="Z402" s="18">
        <v>1248</v>
      </c>
      <c r="AA402" s="18">
        <v>1248</v>
      </c>
      <c r="AB402" s="18">
        <v>1347</v>
      </c>
      <c r="AC402" s="18">
        <v>2.335</v>
      </c>
      <c r="AD402" s="18">
        <v>15.545</v>
      </c>
      <c r="AE402" s="18">
        <v>53.816000000000003</v>
      </c>
      <c r="AF402" s="18">
        <v>342.60300000000001</v>
      </c>
      <c r="AG402" s="21"/>
      <c r="AH402" s="21"/>
    </row>
    <row r="403" spans="1:34">
      <c r="A403" s="16" t="s">
        <v>9658</v>
      </c>
      <c r="B403" s="16" t="s">
        <v>9659</v>
      </c>
      <c r="C403" s="16">
        <f>SEARCH(" _ ",B403)</f>
        <v>25</v>
      </c>
      <c r="D403" s="16" t="str">
        <f>LEFT(B403,14)</f>
        <v>LIT 225kV NO 1</v>
      </c>
      <c r="E403" s="16" t="str">
        <f>RIGHT(LEFT(D403,9),5)</f>
        <v>225kV</v>
      </c>
      <c r="F403" s="16" t="str">
        <f>RIGHT(D403,1)</f>
        <v>1</v>
      </c>
      <c r="G403" s="16" t="str">
        <f>LEFT(RIGHT(B403,LEN(B403)-15),C403-16)</f>
        <v>ELANCOURT</v>
      </c>
      <c r="H403" s="16" t="str">
        <f>RIGHT(B403,LEN(B403)-C403-2)</f>
        <v>MEZEROLLES</v>
      </c>
      <c r="I403" s="17">
        <f>MATCH(Lines[[#This Row],[début]],postes_1[ADR_SITE],0)</f>
        <v>240</v>
      </c>
      <c r="J403" s="17">
        <f>MATCH(Lines[[#This Row],[fin]],postes_1[ADR_SITE],0)</f>
        <v>393</v>
      </c>
      <c r="K403" s="17" t="str">
        <f>INDEX(postes_1[CODNAT],Lines[[#This Row],[rch_debut]])</f>
        <v>ELANC</v>
      </c>
      <c r="L403" s="17" t="str">
        <f>INDEX(postes_1[CODNAT],Lines[[#This Row],[rch_fin]])</f>
        <v>MEZE5</v>
      </c>
      <c r="M403" s="17" t="s">
        <v>7794</v>
      </c>
      <c r="N403" s="17" t="s">
        <v>8072</v>
      </c>
      <c r="O403" s="17" t="str">
        <f>Lines[[#This Row],[codeNat_debut]]&amp;"_"&amp;Lines[[#This Row],[tension]]</f>
        <v>ELANC_225kV</v>
      </c>
      <c r="P403" s="17" t="str">
        <f>Lines[[#This Row],[codeNat_fin]]&amp;"_"&amp;Lines[[#This Row],[tension]]</f>
        <v>MEZE5_225kV</v>
      </c>
      <c r="Q403" s="17">
        <f>COUNTIF(Lines[[code2_debut]:[code2_fin]],"="&amp;Lines[[#This Row],[code2_debut]])</f>
        <v>3</v>
      </c>
      <c r="R403" s="17">
        <f>COUNTIF(Lines[[code2_debut]:[code2_fin]],"="&amp;Lines[[#This Row],[code2_fin]])</f>
        <v>6</v>
      </c>
      <c r="S403" s="17">
        <f>INDEX(postes_1[x],MATCH(Lines[[#This Row],[codeNat_debut]],postes_1[CODNAT],0))</f>
        <v>622961.82999999798</v>
      </c>
      <c r="T403" s="17">
        <f>INDEX(postes_1[y],MATCH(Lines[[#This Row],[codeNat_debut]],postes_1[CODNAT],0))</f>
        <v>6853203.2599999998</v>
      </c>
      <c r="U403" s="17">
        <f>INDEX(postes_1[x],MATCH(Lines[[#This Row],[codeNat_fin]],postes_1[CODNAT],0))</f>
        <v>607795.97999999695</v>
      </c>
      <c r="V403" s="17">
        <f>INDEX(postes_1[y],MATCH(Lines[[#This Row],[codeNat_fin]],postes_1[CODNAT],0))</f>
        <v>6871087.7400000002</v>
      </c>
      <c r="W403" s="17">
        <f>SQRT((Lines[[#This Row],[x_debut]]-Lines[[#This Row],[x_fin]])^2+(Lines[[#This Row],[y_debut]]-Lines[[#This Row],[y_fin]])^2)</f>
        <v>23449.043287369892</v>
      </c>
      <c r="X403" s="17">
        <v>27540</v>
      </c>
      <c r="Y403" s="18">
        <v>1140</v>
      </c>
      <c r="Z403" s="18">
        <v>1248</v>
      </c>
      <c r="AA403" s="18">
        <v>1248</v>
      </c>
      <c r="AB403" s="18">
        <v>1347</v>
      </c>
      <c r="AC403" s="18">
        <v>1.6759999999999999</v>
      </c>
      <c r="AD403" s="18">
        <v>10.871</v>
      </c>
      <c r="AE403" s="18">
        <v>39.982999999999997</v>
      </c>
      <c r="AF403" s="18">
        <v>254.53800000000001</v>
      </c>
      <c r="AG403" s="21"/>
      <c r="AH403" s="21"/>
    </row>
    <row r="404" spans="1:34">
      <c r="A404" s="16" t="s">
        <v>10132</v>
      </c>
      <c r="B404" s="16" t="s">
        <v>10133</v>
      </c>
      <c r="C404" s="16">
        <f>SEARCH(" _ ",B404)</f>
        <v>21</v>
      </c>
      <c r="D404" s="16" t="str">
        <f>LEFT(B404,14)</f>
        <v>LIT 225kV N0 3</v>
      </c>
      <c r="E404" s="16" t="str">
        <f>RIGHT(LEFT(D404,9),5)</f>
        <v>225kV</v>
      </c>
      <c r="F404" s="16" t="str">
        <f>RIGHT(D404,1)</f>
        <v>3</v>
      </c>
      <c r="G404" s="16" t="str">
        <f>LEFT(RIGHT(B404,LEN(B404)-15),C404-16)</f>
        <v>ORMES</v>
      </c>
      <c r="H404" s="16" t="str">
        <f>RIGHT(B404,LEN(B404)-C404-2)</f>
        <v>VESLE</v>
      </c>
      <c r="I404" s="17">
        <f>MATCH(Lines[[#This Row],[début]],postes_1[ADR_SITE],0)</f>
        <v>1065</v>
      </c>
      <c r="J404" s="17">
        <f>MATCH(Lines[[#This Row],[fin]],postes_1[ADR_SITE],0)</f>
        <v>1182</v>
      </c>
      <c r="K404" s="17" t="str">
        <f>INDEX(postes_1[CODNAT],Lines[[#This Row],[rch_debut]])</f>
        <v>ORMES</v>
      </c>
      <c r="L404" s="17" t="str">
        <f>INDEX(postes_1[CODNAT],Lines[[#This Row],[rch_fin]])</f>
        <v>VESLE</v>
      </c>
      <c r="M404" s="17" t="s">
        <v>7786</v>
      </c>
      <c r="N404" s="17" t="s">
        <v>2185</v>
      </c>
      <c r="O404" s="17" t="str">
        <f>Lines[[#This Row],[codeNat_debut]]&amp;"_"&amp;Lines[[#This Row],[tension]]</f>
        <v>ORMES_225kV</v>
      </c>
      <c r="P404" s="17" t="str">
        <f>Lines[[#This Row],[codeNat_fin]]&amp;"_"&amp;Lines[[#This Row],[tension]]</f>
        <v>VESLE_225kV</v>
      </c>
      <c r="Q404" s="17">
        <f>COUNTIF(Lines[[code2_debut]:[code2_fin]],"="&amp;Lines[[#This Row],[code2_debut]])</f>
        <v>3</v>
      </c>
      <c r="R404" s="17">
        <f>COUNTIF(Lines[[code2_debut]:[code2_fin]],"="&amp;Lines[[#This Row],[code2_fin]])</f>
        <v>5</v>
      </c>
      <c r="S404" s="17">
        <f>INDEX(postes_1[x],MATCH(Lines[[#This Row],[codeNat_debut]],postes_1[CODNAT],0))</f>
        <v>771026.70000000298</v>
      </c>
      <c r="T404" s="17">
        <f>INDEX(postes_1[y],MATCH(Lines[[#This Row],[codeNat_debut]],postes_1[CODNAT],0))</f>
        <v>6904471.8300000001</v>
      </c>
      <c r="U404" s="17">
        <f>INDEX(postes_1[x],MATCH(Lines[[#This Row],[codeNat_fin]],postes_1[CODNAT],0))</f>
        <v>790498.96000000101</v>
      </c>
      <c r="V404" s="17">
        <f>INDEX(postes_1[y],MATCH(Lines[[#This Row],[codeNat_fin]],postes_1[CODNAT],0))</f>
        <v>6900893.0499999998</v>
      </c>
      <c r="W404" s="17">
        <f>SQRT((Lines[[#This Row],[x_debut]]-Lines[[#This Row],[x_fin]])^2+(Lines[[#This Row],[y_debut]]-Lines[[#This Row],[y_fin]])^2)</f>
        <v>19798.398313902191</v>
      </c>
      <c r="X404" s="17">
        <v>21661</v>
      </c>
      <c r="Y404" s="18">
        <v>1140</v>
      </c>
      <c r="Z404" s="18">
        <v>1248</v>
      </c>
      <c r="AA404" s="18">
        <v>1248</v>
      </c>
      <c r="AB404" s="18">
        <v>1347</v>
      </c>
      <c r="AC404" s="18">
        <v>1.3109999999999999</v>
      </c>
      <c r="AD404" s="18">
        <v>8.7379999999999995</v>
      </c>
      <c r="AE404" s="18">
        <v>30.562000000000001</v>
      </c>
      <c r="AF404" s="18">
        <v>194.565</v>
      </c>
      <c r="AG404" s="21"/>
      <c r="AH404" s="21"/>
    </row>
    <row r="405" spans="1:34">
      <c r="A405" s="16" t="s">
        <v>10215</v>
      </c>
      <c r="B405" s="16" t="s">
        <v>10441</v>
      </c>
      <c r="C405" s="16">
        <f>SEARCH(" _ ",B405)</f>
        <v>27</v>
      </c>
      <c r="D405" s="16" t="str">
        <f>LEFT(B405,14)</f>
        <v>LIT 225kV NO 1</v>
      </c>
      <c r="E405" s="16" t="str">
        <f>RIGHT(LEFT(D405,9),5)</f>
        <v>225kV</v>
      </c>
      <c r="F405" s="16" t="str">
        <f>RIGHT(D405,1)</f>
        <v>1</v>
      </c>
      <c r="G405" s="16" t="str">
        <f>LEFT(RIGHT(B405,LEN(B405)-15),C405-16)</f>
        <v>PORCHEVILLE</v>
      </c>
      <c r="H405" s="16" t="str">
        <f>RIGHT(B405,LEN(B405)-C405-2)</f>
        <v>ST-PIERRE-DE-BAILLEUL</v>
      </c>
      <c r="I405" s="17">
        <f>MATCH(Lines[[#This Row],[début]],postes_1[ADR_SITE],0)</f>
        <v>448</v>
      </c>
      <c r="J405" s="17">
        <f>MATCH(Lines[[#This Row],[fin]],postes_1[ADR_SITE],0)</f>
        <v>584</v>
      </c>
      <c r="K405" s="17" t="str">
        <f>INDEX(postes_1[CODNAT],Lines[[#This Row],[rch_debut]])</f>
        <v>PORCH</v>
      </c>
      <c r="L405" s="17" t="str">
        <f>INDEX(postes_1[CODNAT],Lines[[#This Row],[rch_fin]])</f>
        <v>SSBAI</v>
      </c>
      <c r="M405" s="17" t="s">
        <v>7686</v>
      </c>
      <c r="N405" s="17" t="s">
        <v>588</v>
      </c>
      <c r="O405" s="17" t="str">
        <f>Lines[[#This Row],[codeNat_debut]]&amp;"_"&amp;Lines[[#This Row],[tension]]</f>
        <v>PORCH_225kV</v>
      </c>
      <c r="P405" s="17" t="str">
        <f>Lines[[#This Row],[codeNat_fin]]&amp;"_"&amp;Lines[[#This Row],[tension]]</f>
        <v>SSBAI_225kV</v>
      </c>
      <c r="Q405" s="17">
        <f>COUNTIF(Lines[[code2_debut]:[code2_fin]],"="&amp;Lines[[#This Row],[code2_debut]])</f>
        <v>6</v>
      </c>
      <c r="R405" s="17">
        <f>COUNTIF(Lines[[code2_debut]:[code2_fin]],"="&amp;Lines[[#This Row],[code2_fin]])</f>
        <v>2</v>
      </c>
      <c r="S405" s="17">
        <f>INDEX(postes_1[x],MATCH(Lines[[#This Row],[codeNat_debut]],postes_1[CODNAT],0))</f>
        <v>609515.75999999803</v>
      </c>
      <c r="T405" s="17">
        <f>INDEX(postes_1[y],MATCH(Lines[[#This Row],[codeNat_debut]],postes_1[CODNAT],0))</f>
        <v>6875296.1900000004</v>
      </c>
      <c r="U405" s="17">
        <f>INDEX(postes_1[x],MATCH(Lines[[#This Row],[codeNat_fin]],postes_1[CODNAT],0))</f>
        <v>581188.93000000005</v>
      </c>
      <c r="V405" s="17">
        <f>INDEX(postes_1[y],MATCH(Lines[[#This Row],[codeNat_fin]],postes_1[CODNAT],0))</f>
        <v>6893147</v>
      </c>
      <c r="W405" s="17">
        <f>SQRT((Lines[[#This Row],[x_debut]]-Lines[[#This Row],[x_fin]])^2+(Lines[[#This Row],[y_debut]]-Lines[[#This Row],[y_fin]])^2)</f>
        <v>33482.244779955705</v>
      </c>
      <c r="X405" s="17">
        <v>48359</v>
      </c>
      <c r="Y405" s="18">
        <v>1140</v>
      </c>
      <c r="Z405" s="18">
        <v>1248</v>
      </c>
      <c r="AA405" s="18">
        <v>1248</v>
      </c>
      <c r="AB405" s="18">
        <v>1347</v>
      </c>
      <c r="AC405" s="18">
        <v>2.91</v>
      </c>
      <c r="AD405" s="18">
        <v>19.420000000000002</v>
      </c>
      <c r="AE405" s="18">
        <v>68.057000000000002</v>
      </c>
      <c r="AF405" s="18">
        <v>433.267</v>
      </c>
      <c r="AG405" s="21"/>
      <c r="AH405" s="21"/>
    </row>
    <row r="406" spans="1:34">
      <c r="A406" s="16" t="s">
        <v>9109</v>
      </c>
      <c r="B406" s="16" t="s">
        <v>9110</v>
      </c>
      <c r="C406" s="16">
        <f>SEARCH(" _ ",B406)</f>
        <v>22</v>
      </c>
      <c r="D406" s="16" t="str">
        <f>LEFT(B406,14)</f>
        <v>LIT 225kV N0 1</v>
      </c>
      <c r="E406" s="16" t="str">
        <f>RIGHT(LEFT(D406,9),5)</f>
        <v>225kV</v>
      </c>
      <c r="F406" s="16" t="str">
        <f>RIGHT(D406,1)</f>
        <v>1</v>
      </c>
      <c r="G406" s="16" t="str">
        <f>LEFT(RIGHT(B406,LEN(B406)-15),C406-16)</f>
        <v>BOUTRE</v>
      </c>
      <c r="H406" s="16" t="str">
        <f>RIGHT(B406,LEN(B406)-C406-2)</f>
        <v>SAINTE-TULLE 1</v>
      </c>
      <c r="I406" s="17">
        <f>MATCH(Lines[[#This Row],[début]],postes_1[ADR_SITE],0)</f>
        <v>3893</v>
      </c>
      <c r="J406" s="17">
        <f>MATCH(Lines[[#This Row],[fin]],postes_1[ADR_SITE],0)</f>
        <v>3834</v>
      </c>
      <c r="K406" s="17" t="str">
        <f>INDEX(postes_1[CODNAT],Lines[[#This Row],[rch_debut]])</f>
        <v>BOUTR</v>
      </c>
      <c r="L406" s="17" t="str">
        <f>INDEX(postes_1[CODNAT],Lines[[#This Row],[rch_fin]])</f>
        <v>SSTUL</v>
      </c>
      <c r="M406" s="17" t="s">
        <v>1683</v>
      </c>
      <c r="N406" s="17" t="s">
        <v>1075</v>
      </c>
      <c r="O406" s="17" t="str">
        <f>Lines[[#This Row],[codeNat_debut]]&amp;"_"&amp;Lines[[#This Row],[tension]]</f>
        <v>BOUTR_225kV</v>
      </c>
      <c r="P406" s="17" t="str">
        <f>Lines[[#This Row],[codeNat_fin]]&amp;"_"&amp;Lines[[#This Row],[tension]]</f>
        <v>SSTUL_225kV</v>
      </c>
      <c r="Q406" s="17">
        <f>COUNTIF(Lines[[code2_debut]:[code2_fin]],"="&amp;Lines[[#This Row],[code2_debut]])</f>
        <v>4</v>
      </c>
      <c r="R406" s="17">
        <f>COUNTIF(Lines[[code2_debut]:[code2_fin]],"="&amp;Lines[[#This Row],[code2_fin]])</f>
        <v>4</v>
      </c>
      <c r="S406" s="17">
        <f>INDEX(postes_1[x],MATCH(Lines[[#This Row],[codeNat_debut]],postes_1[CODNAT],0))</f>
        <v>928263.60999999905</v>
      </c>
      <c r="T406" s="17">
        <f>INDEX(postes_1[y],MATCH(Lines[[#This Row],[codeNat_debut]],postes_1[CODNAT],0))</f>
        <v>6292137.1299999999</v>
      </c>
      <c r="U406" s="17">
        <f>INDEX(postes_1[x],MATCH(Lines[[#This Row],[codeNat_fin]],postes_1[CODNAT],0))</f>
        <v>923357.36999999697</v>
      </c>
      <c r="V406" s="17">
        <f>INDEX(postes_1[y],MATCH(Lines[[#This Row],[codeNat_fin]],postes_1[CODNAT],0))</f>
        <v>6302221.9199999999</v>
      </c>
      <c r="W406" s="17">
        <f>SQRT((Lines[[#This Row],[x_debut]]-Lines[[#This Row],[x_fin]])^2+(Lines[[#This Row],[y_debut]]-Lines[[#This Row],[y_fin]])^2)</f>
        <v>11214.908839652742</v>
      </c>
      <c r="X406" s="17">
        <v>13295</v>
      </c>
      <c r="Y406" s="18">
        <v>1144</v>
      </c>
      <c r="Z406" s="18">
        <v>1249</v>
      </c>
      <c r="AA406" s="18">
        <v>1249</v>
      </c>
      <c r="AB406" s="18">
        <v>1333</v>
      </c>
      <c r="AC406" s="18">
        <v>0.70499999999999996</v>
      </c>
      <c r="AD406" s="18">
        <v>5.5730000000000004</v>
      </c>
      <c r="AE406" s="18">
        <v>18.600000000000001</v>
      </c>
      <c r="AF406" s="18">
        <v>118.414</v>
      </c>
      <c r="AG406" s="21"/>
      <c r="AH406" s="21"/>
    </row>
    <row r="407" spans="1:34">
      <c r="A407" s="16" t="s">
        <v>10302</v>
      </c>
      <c r="B407" s="16" t="s">
        <v>10448</v>
      </c>
      <c r="C407" s="16">
        <f>SEARCH(" _ ",B407)</f>
        <v>24</v>
      </c>
      <c r="D407" s="16" t="str">
        <f>LEFT(B407,14)</f>
        <v>LIT 400kV N0 1</v>
      </c>
      <c r="E407" s="16" t="str">
        <f>RIGHT(LEFT(D407,9),5)</f>
        <v>400kV</v>
      </c>
      <c r="F407" s="16" t="str">
        <f>RIGHT(D407,1)</f>
        <v>1</v>
      </c>
      <c r="G407" s="16" t="str">
        <f>LEFT(RIGHT(B407,LEN(B407)-15),C407-16)</f>
        <v>ST-AVOLD</v>
      </c>
      <c r="H407" s="16" t="str">
        <f>RIGHT(B407,LEN(B407)-C407-2)</f>
        <v>VIGY</v>
      </c>
      <c r="I407" s="17">
        <f>MATCH(Lines[[#This Row],[début]],postes_1[ADR_SITE],0)</f>
        <v>2695</v>
      </c>
      <c r="J407" s="17">
        <f>MATCH(Lines[[#This Row],[fin]],postes_1[ADR_SITE],0)</f>
        <v>2469</v>
      </c>
      <c r="K407" s="17" t="str">
        <f>INDEX(postes_1[CODNAT],Lines[[#This Row],[rch_debut]])</f>
        <v>SSAVO</v>
      </c>
      <c r="L407" s="17" t="str">
        <f>INDEX(postes_1[CODNAT],Lines[[#This Row],[rch_fin]])</f>
        <v xml:space="preserve">VIGY </v>
      </c>
      <c r="M407" s="17" t="s">
        <v>5582</v>
      </c>
      <c r="N407" s="17" t="s">
        <v>2943</v>
      </c>
      <c r="O407" s="17" t="str">
        <f>Lines[[#This Row],[codeNat_debut]]&amp;"_"&amp;Lines[[#This Row],[tension]]</f>
        <v>SSAVO_400kV</v>
      </c>
      <c r="P407" s="17" t="str">
        <f>Lines[[#This Row],[codeNat_fin]]&amp;"_"&amp;Lines[[#This Row],[tension]]</f>
        <v>VIGY _400kV</v>
      </c>
      <c r="Q407" s="17">
        <f>COUNTIF(Lines[[code2_debut]:[code2_fin]],"="&amp;Lines[[#This Row],[code2_debut]])</f>
        <v>1</v>
      </c>
      <c r="R407" s="17">
        <f>COUNTIF(Lines[[code2_debut]:[code2_fin]],"="&amp;Lines[[#This Row],[code2_fin]])</f>
        <v>5</v>
      </c>
      <c r="S407" s="17">
        <f>INDEX(postes_1[x],MATCH(Lines[[#This Row],[codeNat_debut]],postes_1[CODNAT],0))</f>
        <v>970124.07</v>
      </c>
      <c r="T407" s="17">
        <f>INDEX(postes_1[y],MATCH(Lines[[#This Row],[codeNat_debut]],postes_1[CODNAT],0))</f>
        <v>6899297.0800000001</v>
      </c>
      <c r="U407" s="17">
        <f>INDEX(postes_1[x],MATCH(Lines[[#This Row],[codeNat_fin]],postes_1[CODNAT],0))</f>
        <v>938816.46999999904</v>
      </c>
      <c r="V407" s="17">
        <f>INDEX(postes_1[y],MATCH(Lines[[#This Row],[codeNat_fin]],postes_1[CODNAT],0))</f>
        <v>6904732.8499999996</v>
      </c>
      <c r="W407" s="17">
        <f>SQRT((Lines[[#This Row],[x_debut]]-Lines[[#This Row],[x_fin]])^2+(Lines[[#This Row],[y_debut]]-Lines[[#This Row],[y_fin]])^2)</f>
        <v>31775.987998061555</v>
      </c>
      <c r="X407" s="17">
        <v>34074</v>
      </c>
      <c r="Y407" s="18">
        <v>1150</v>
      </c>
      <c r="Z407" s="18">
        <v>1150</v>
      </c>
      <c r="AA407" s="18">
        <v>1350</v>
      </c>
      <c r="AB407" s="18">
        <v>1350</v>
      </c>
      <c r="AC407" s="18">
        <v>0.67700000000000005</v>
      </c>
      <c r="AD407" s="18">
        <v>8.9280000000000008</v>
      </c>
      <c r="AE407" s="18">
        <v>82.225999999999999</v>
      </c>
      <c r="AF407" s="18">
        <v>523.46699999999998</v>
      </c>
      <c r="AG407" s="21"/>
      <c r="AH407" s="21"/>
    </row>
    <row r="408" spans="1:34">
      <c r="A408" s="16" t="s">
        <v>8977</v>
      </c>
      <c r="B408" s="16" t="s">
        <v>8978</v>
      </c>
      <c r="C408" s="16">
        <f>SEARCH(" _ ",B408)</f>
        <v>23</v>
      </c>
      <c r="D408" s="16" t="str">
        <f>LEFT(B408,14)</f>
        <v>LIT 225kV NO 1</v>
      </c>
      <c r="E408" s="16" t="str">
        <f>RIGHT(LEFT(D408,9),5)</f>
        <v>225kV</v>
      </c>
      <c r="F408" s="16" t="str">
        <f>RIGHT(D408,1)</f>
        <v>1</v>
      </c>
      <c r="G408" s="16" t="str">
        <f>LEFT(RIGHT(B408,LEN(B408)-15),C408-16)</f>
        <v>BALARUC</v>
      </c>
      <c r="H408" s="16" t="str">
        <f>RIGHT(B408,LEN(B408)-C408-2)</f>
        <v>FLORENSAC</v>
      </c>
      <c r="I408" s="17">
        <f>MATCH(Lines[[#This Row],[début]],postes_1[ADR_SITE],0)</f>
        <v>3654</v>
      </c>
      <c r="J408" s="17">
        <f>MATCH(Lines[[#This Row],[fin]],postes_1[ADR_SITE],0)</f>
        <v>3665</v>
      </c>
      <c r="K408" s="17" t="str">
        <f>INDEX(postes_1[CODNAT],Lines[[#This Row],[rch_debut]])</f>
        <v>BALAR</v>
      </c>
      <c r="L408" s="17" t="str">
        <f>INDEX(postes_1[CODNAT],Lines[[#This Row],[rch_fin]])</f>
        <v>FLORE</v>
      </c>
      <c r="M408" s="17" t="s">
        <v>721</v>
      </c>
      <c r="N408" s="17" t="s">
        <v>7040</v>
      </c>
      <c r="O408" s="17" t="str">
        <f>Lines[[#This Row],[codeNat_debut]]&amp;"_"&amp;Lines[[#This Row],[tension]]</f>
        <v>BALAR_225kV</v>
      </c>
      <c r="P408" s="17" t="str">
        <f>Lines[[#This Row],[codeNat_fin]]&amp;"_"&amp;Lines[[#This Row],[tension]]</f>
        <v>FLORE_225kV</v>
      </c>
      <c r="Q408" s="17">
        <f>COUNTIF(Lines[[code2_debut]:[code2_fin]],"="&amp;Lines[[#This Row],[code2_debut]])</f>
        <v>2</v>
      </c>
      <c r="R408" s="17">
        <f>COUNTIF(Lines[[code2_debut]:[code2_fin]],"="&amp;Lines[[#This Row],[code2_fin]])</f>
        <v>2</v>
      </c>
      <c r="S408" s="17">
        <f>INDEX(postes_1[x],MATCH(Lines[[#This Row],[codeNat_debut]],postes_1[CODNAT],0))</f>
        <v>757254.42000000202</v>
      </c>
      <c r="T408" s="17">
        <f>INDEX(postes_1[y],MATCH(Lines[[#This Row],[codeNat_debut]],postes_1[CODNAT],0))</f>
        <v>6260928.4400000004</v>
      </c>
      <c r="U408" s="17">
        <f>INDEX(postes_1[x],MATCH(Lines[[#This Row],[codeNat_fin]],postes_1[CODNAT],0))</f>
        <v>738988.75999999803</v>
      </c>
      <c r="V408" s="17">
        <f>INDEX(postes_1[y],MATCH(Lines[[#This Row],[codeNat_fin]],postes_1[CODNAT],0))</f>
        <v>6254253.2000000002</v>
      </c>
      <c r="W408" s="17">
        <f>SQRT((Lines[[#This Row],[x_debut]]-Lines[[#This Row],[x_fin]])^2+(Lines[[#This Row],[y_debut]]-Lines[[#This Row],[y_fin]])^2)</f>
        <v>19447.189110340569</v>
      </c>
      <c r="X408" s="17">
        <v>25565</v>
      </c>
      <c r="Y408" s="18">
        <v>1161</v>
      </c>
      <c r="Z408" s="18">
        <v>1241</v>
      </c>
      <c r="AA408" s="18">
        <v>1241</v>
      </c>
      <c r="AB408" s="18">
        <v>1306</v>
      </c>
      <c r="AC408" s="18">
        <v>1.5620000000000001</v>
      </c>
      <c r="AD408" s="18">
        <v>10.27</v>
      </c>
      <c r="AE408" s="18">
        <v>36.807000000000002</v>
      </c>
      <c r="AF408" s="18">
        <v>234.322</v>
      </c>
      <c r="AG408" s="21"/>
      <c r="AH408" s="21"/>
    </row>
    <row r="409" spans="1:34">
      <c r="A409" s="16" t="s">
        <v>9706</v>
      </c>
      <c r="B409" s="16" t="s">
        <v>10396</v>
      </c>
      <c r="C409" s="16">
        <f>SEARCH(" _ ",B409)</f>
        <v>25</v>
      </c>
      <c r="D409" s="16" t="str">
        <f>LEFT(B409,14)</f>
        <v>LIT 225kV NO 1</v>
      </c>
      <c r="E409" s="16" t="str">
        <f>RIGHT(LEFT(D409,9),5)</f>
        <v>225kV</v>
      </c>
      <c r="F409" s="16" t="str">
        <f>RIGHT(D409,1)</f>
        <v>1</v>
      </c>
      <c r="G409" s="16" t="str">
        <f>LEFT(RIGHT(B409,LEN(B409)-15),C409-16)</f>
        <v>FLORENSAC</v>
      </c>
      <c r="H409" s="16" t="str">
        <f>RIGHT(B409,LEN(B409)-C409-2)</f>
        <v>ST-VINCENT</v>
      </c>
      <c r="I409" s="17">
        <f>MATCH(Lines[[#This Row],[début]],postes_1[ADR_SITE],0)</f>
        <v>3665</v>
      </c>
      <c r="J409" s="17">
        <f>MATCH(Lines[[#This Row],[fin]],postes_1[ADR_SITE],0)</f>
        <v>3651</v>
      </c>
      <c r="K409" s="17" t="str">
        <f>INDEX(postes_1[CODNAT],Lines[[#This Row],[rch_debut]])</f>
        <v>FLORE</v>
      </c>
      <c r="L409" s="17" t="str">
        <f>INDEX(postes_1[CODNAT],Lines[[#This Row],[rch_fin]])</f>
        <v>SSVIN</v>
      </c>
      <c r="M409" s="17" t="s">
        <v>7040</v>
      </c>
      <c r="N409" s="17" t="s">
        <v>6727</v>
      </c>
      <c r="O409" s="17" t="str">
        <f>Lines[[#This Row],[codeNat_debut]]&amp;"_"&amp;Lines[[#This Row],[tension]]</f>
        <v>FLORE_225kV</v>
      </c>
      <c r="P409" s="17" t="str">
        <f>Lines[[#This Row],[codeNat_fin]]&amp;"_"&amp;Lines[[#This Row],[tension]]</f>
        <v>SSVIN_225kV</v>
      </c>
      <c r="Q409" s="17">
        <f>COUNTIF(Lines[[code2_debut]:[code2_fin]],"="&amp;Lines[[#This Row],[code2_debut]])</f>
        <v>2</v>
      </c>
      <c r="R409" s="17">
        <f>COUNTIF(Lines[[code2_debut]:[code2_fin]],"="&amp;Lines[[#This Row],[code2_fin]])</f>
        <v>3</v>
      </c>
      <c r="S409" s="17">
        <f>INDEX(postes_1[x],MATCH(Lines[[#This Row],[codeNat_debut]],postes_1[CODNAT],0))</f>
        <v>738988.75999999803</v>
      </c>
      <c r="T409" s="17">
        <f>INDEX(postes_1[y],MATCH(Lines[[#This Row],[codeNat_debut]],postes_1[CODNAT],0))</f>
        <v>6254253.2000000002</v>
      </c>
      <c r="U409" s="17">
        <f>INDEX(postes_1[x],MATCH(Lines[[#This Row],[codeNat_fin]],postes_1[CODNAT],0))</f>
        <v>717732.68999999797</v>
      </c>
      <c r="V409" s="17">
        <f>INDEX(postes_1[y],MATCH(Lines[[#This Row],[codeNat_fin]],postes_1[CODNAT],0))</f>
        <v>6252212.3200000003</v>
      </c>
      <c r="W409" s="17">
        <f>SQRT((Lines[[#This Row],[x_debut]]-Lines[[#This Row],[x_fin]])^2+(Lines[[#This Row],[y_debut]]-Lines[[#This Row],[y_fin]])^2)</f>
        <v>21353.821742706907</v>
      </c>
      <c r="X409" s="17">
        <v>25831</v>
      </c>
      <c r="Y409" s="18">
        <v>1161</v>
      </c>
      <c r="Z409" s="18">
        <v>1241</v>
      </c>
      <c r="AA409" s="18">
        <v>1241</v>
      </c>
      <c r="AB409" s="18">
        <v>1306</v>
      </c>
      <c r="AC409" s="18">
        <v>1.7050000000000001</v>
      </c>
      <c r="AD409" s="18">
        <v>10.144</v>
      </c>
      <c r="AE409" s="18">
        <v>37.662999999999997</v>
      </c>
      <c r="AF409" s="18">
        <v>239.77099999999999</v>
      </c>
      <c r="AG409" s="21"/>
      <c r="AH409" s="21"/>
    </row>
    <row r="410" spans="1:34">
      <c r="A410" s="16" t="s">
        <v>10099</v>
      </c>
      <c r="B410" s="16" t="s">
        <v>10100</v>
      </c>
      <c r="C410" s="16">
        <f>SEARCH(" _ ",B410)</f>
        <v>27</v>
      </c>
      <c r="D410" s="16" t="str">
        <f>LEFT(B410,14)</f>
        <v>LIT 225kV NO 2</v>
      </c>
      <c r="E410" s="16" t="str">
        <f>RIGHT(LEFT(D410,9),5)</f>
        <v>225kV</v>
      </c>
      <c r="F410" s="16" t="str">
        <f>RIGHT(D410,1)</f>
        <v>2</v>
      </c>
      <c r="G410" s="16" t="str">
        <f>LEFT(RIGHT(B410,LEN(B410)-15),C410-16)</f>
        <v>MONTPELLIER</v>
      </c>
      <c r="H410" s="16" t="str">
        <f>RIGHT(B410,LEN(B410)-C410-2)</f>
        <v>TAMAREAU</v>
      </c>
      <c r="I410" s="17">
        <f>MATCH(Lines[[#This Row],[début]],postes_1[ADR_SITE],0)</f>
        <v>3612</v>
      </c>
      <c r="J410" s="17">
        <f>MATCH(Lines[[#This Row],[fin]],postes_1[ADR_SITE],0)</f>
        <v>3565</v>
      </c>
      <c r="K410" s="17" t="str">
        <f>INDEX(postes_1[CODNAT],Lines[[#This Row],[rch_debut]])</f>
        <v>MTPEL</v>
      </c>
      <c r="L410" s="17" t="str">
        <f>INDEX(postes_1[CODNAT],Lines[[#This Row],[rch_fin]])</f>
        <v>TAMAR</v>
      </c>
      <c r="M410" s="17" t="s">
        <v>7602</v>
      </c>
      <c r="N410" s="17" t="s">
        <v>6572</v>
      </c>
      <c r="O410" s="17" t="str">
        <f>Lines[[#This Row],[codeNat_debut]]&amp;"_"&amp;Lines[[#This Row],[tension]]</f>
        <v>MTPEL_225kV</v>
      </c>
      <c r="P410" s="17" t="str">
        <f>Lines[[#This Row],[codeNat_fin]]&amp;"_"&amp;Lines[[#This Row],[tension]]</f>
        <v>TAMAR_225kV</v>
      </c>
      <c r="Q410" s="17">
        <f>COUNTIF(Lines[[code2_debut]:[code2_fin]],"="&amp;Lines[[#This Row],[code2_debut]])</f>
        <v>4</v>
      </c>
      <c r="R410" s="17">
        <f>COUNTIF(Lines[[code2_debut]:[code2_fin]],"="&amp;Lines[[#This Row],[code2_fin]])</f>
        <v>6</v>
      </c>
      <c r="S410" s="17">
        <f>INDEX(postes_1[x],MATCH(Lines[[#This Row],[codeNat_debut]],postes_1[CODNAT],0))</f>
        <v>768636.65999999596</v>
      </c>
      <c r="T410" s="17">
        <f>INDEX(postes_1[y],MATCH(Lines[[#This Row],[codeNat_debut]],postes_1[CODNAT],0))</f>
        <v>6276073.4900000002</v>
      </c>
      <c r="U410" s="17">
        <f>INDEX(postes_1[x],MATCH(Lines[[#This Row],[codeNat_fin]],postes_1[CODNAT],0))</f>
        <v>757826.07999999798</v>
      </c>
      <c r="V410" s="17">
        <f>INDEX(postes_1[y],MATCH(Lines[[#This Row],[codeNat_fin]],postes_1[CODNAT],0))</f>
        <v>6281826.6100000003</v>
      </c>
      <c r="W410" s="17">
        <f>SQRT((Lines[[#This Row],[x_debut]]-Lines[[#This Row],[x_fin]])^2+(Lines[[#This Row],[y_debut]]-Lines[[#This Row],[y_fin]])^2)</f>
        <v>12246.102631888954</v>
      </c>
      <c r="X410" s="17">
        <v>20170</v>
      </c>
      <c r="Y410" s="18">
        <v>1161</v>
      </c>
      <c r="Z410" s="18">
        <v>1241</v>
      </c>
      <c r="AA410" s="18">
        <v>1241</v>
      </c>
      <c r="AB410" s="18">
        <v>1306</v>
      </c>
      <c r="AC410" s="18">
        <v>1.3089999999999999</v>
      </c>
      <c r="AD410" s="18">
        <v>8.0289999999999999</v>
      </c>
      <c r="AE410" s="18">
        <v>29.628</v>
      </c>
      <c r="AF410" s="18">
        <v>188.61699999999999</v>
      </c>
      <c r="AG410" s="21"/>
      <c r="AH410" s="21"/>
    </row>
    <row r="411" spans="1:34">
      <c r="A411" s="16" t="s">
        <v>8845</v>
      </c>
      <c r="B411" s="16" t="s">
        <v>8846</v>
      </c>
      <c r="C411" s="16">
        <f>SEARCH(" _ ",B411)</f>
        <v>30</v>
      </c>
      <c r="D411" s="16" t="str">
        <f>LEFT(B411,14)</f>
        <v>LIT 225kV NO 2</v>
      </c>
      <c r="E411" s="16" t="str">
        <f>RIGHT(LEFT(D411,9),5)</f>
        <v>225kV</v>
      </c>
      <c r="F411" s="16" t="str">
        <f>RIGHT(D411,1)</f>
        <v>2</v>
      </c>
      <c r="G411" s="16" t="str">
        <f>LEFT(RIGHT(B411,LEN(B411)-15),C411-16)</f>
        <v>AQUEDUCS (LES)</v>
      </c>
      <c r="H411" s="16" t="str">
        <f>RIGHT(B411,LEN(B411)-C411-2)</f>
        <v>CIROLLIERS</v>
      </c>
      <c r="I411" s="17">
        <f>MATCH(Lines[[#This Row],[début]],postes_1[ADR_SITE],0)</f>
        <v>173</v>
      </c>
      <c r="J411" s="17">
        <f>MATCH(Lines[[#This Row],[fin]],postes_1[ADR_SITE],0)</f>
        <v>138</v>
      </c>
      <c r="K411" s="17" t="str">
        <f>INDEX(postes_1[CODNAT],Lines[[#This Row],[rch_debut]])</f>
        <v>AQUED</v>
      </c>
      <c r="L411" s="17" t="str">
        <f>INDEX(postes_1[CODNAT],Lines[[#This Row],[rch_fin]])</f>
        <v>CIROL</v>
      </c>
      <c r="M411" s="17" t="s">
        <v>5167</v>
      </c>
      <c r="N411" s="17" t="s">
        <v>6566</v>
      </c>
      <c r="O411" s="17" t="str">
        <f>Lines[[#This Row],[codeNat_debut]]&amp;"_"&amp;Lines[[#This Row],[tension]]</f>
        <v>AQUED_225kV</v>
      </c>
      <c r="P411" s="17" t="str">
        <f>Lines[[#This Row],[codeNat_fin]]&amp;"_"&amp;Lines[[#This Row],[tension]]</f>
        <v>CIROL_225kV</v>
      </c>
      <c r="Q411" s="17">
        <f>COUNTIF(Lines[[code2_debut]:[code2_fin]],"="&amp;Lines[[#This Row],[code2_debut]])</f>
        <v>3</v>
      </c>
      <c r="R411" s="17">
        <f>COUNTIF(Lines[[code2_debut]:[code2_fin]],"="&amp;Lines[[#This Row],[code2_fin]])</f>
        <v>5</v>
      </c>
      <c r="S411" s="17">
        <f>INDEX(postes_1[x],MATCH(Lines[[#This Row],[codeNat_debut]],postes_1[CODNAT],0))</f>
        <v>657893.42000000202</v>
      </c>
      <c r="T411" s="17">
        <f>INDEX(postes_1[y],MATCH(Lines[[#This Row],[codeNat_debut]],postes_1[CODNAT],0))</f>
        <v>6832792.0599999996</v>
      </c>
      <c r="U411" s="17">
        <f>INDEX(postes_1[x],MATCH(Lines[[#This Row],[codeNat_fin]],postes_1[CODNAT],0))</f>
        <v>649765.71000000101</v>
      </c>
      <c r="V411" s="17">
        <f>INDEX(postes_1[y],MATCH(Lines[[#This Row],[codeNat_fin]],postes_1[CODNAT],0))</f>
        <v>6827885.1699999999</v>
      </c>
      <c r="W411" s="17">
        <f>SQRT((Lines[[#This Row],[x_debut]]-Lines[[#This Row],[x_fin]])^2+(Lines[[#This Row],[y_debut]]-Lines[[#This Row],[y_fin]])^2)</f>
        <v>9494.063372245475</v>
      </c>
      <c r="X411" s="17">
        <v>9206</v>
      </c>
      <c r="Y411" s="18">
        <v>1172</v>
      </c>
      <c r="Z411" s="18">
        <v>1285</v>
      </c>
      <c r="AA411" s="18">
        <v>1285</v>
      </c>
      <c r="AB411" s="18">
        <v>1388</v>
      </c>
      <c r="AC411" s="18">
        <v>0.55100000000000005</v>
      </c>
      <c r="AD411" s="18">
        <v>3.6739999999999999</v>
      </c>
      <c r="AE411" s="18">
        <v>13.256</v>
      </c>
      <c r="AF411" s="18">
        <v>84.388000000000005</v>
      </c>
      <c r="AG411" s="21"/>
      <c r="AH411" s="21"/>
    </row>
    <row r="412" spans="1:34">
      <c r="A412" s="16" t="s">
        <v>8847</v>
      </c>
      <c r="B412" s="16" t="s">
        <v>8848</v>
      </c>
      <c r="C412" s="16">
        <f>SEARCH(" _ ",B412)</f>
        <v>30</v>
      </c>
      <c r="D412" s="16" t="str">
        <f>LEFT(B412,14)</f>
        <v>LIT 225kV N0 3</v>
      </c>
      <c r="E412" s="16" t="str">
        <f>RIGHT(LEFT(D412,9),5)</f>
        <v>225kV</v>
      </c>
      <c r="F412" s="16" t="str">
        <f>RIGHT(D412,1)</f>
        <v>3</v>
      </c>
      <c r="G412" s="16" t="str">
        <f>LEFT(RIGHT(B412,LEN(B412)-15),C412-16)</f>
        <v>AQUEDUCS (LES)</v>
      </c>
      <c r="H412" s="16" t="str">
        <f>RIGHT(B412,LEN(B412)-C412-2)</f>
        <v>CIROLLIERS</v>
      </c>
      <c r="I412" s="17">
        <f>MATCH(Lines[[#This Row],[début]],postes_1[ADR_SITE],0)</f>
        <v>173</v>
      </c>
      <c r="J412" s="17">
        <f>MATCH(Lines[[#This Row],[fin]],postes_1[ADR_SITE],0)</f>
        <v>138</v>
      </c>
      <c r="K412" s="17" t="str">
        <f>INDEX(postes_1[CODNAT],Lines[[#This Row],[rch_debut]])</f>
        <v>AQUED</v>
      </c>
      <c r="L412" s="17" t="str">
        <f>INDEX(postes_1[CODNAT],Lines[[#This Row],[rch_fin]])</f>
        <v>CIROL</v>
      </c>
      <c r="M412" s="17" t="s">
        <v>5167</v>
      </c>
      <c r="N412" s="17" t="s">
        <v>6566</v>
      </c>
      <c r="O412" s="17" t="str">
        <f>Lines[[#This Row],[codeNat_debut]]&amp;"_"&amp;Lines[[#This Row],[tension]]</f>
        <v>AQUED_225kV</v>
      </c>
      <c r="P412" s="17" t="str">
        <f>Lines[[#This Row],[codeNat_fin]]&amp;"_"&amp;Lines[[#This Row],[tension]]</f>
        <v>CIROL_225kV</v>
      </c>
      <c r="Q412" s="17">
        <f>COUNTIF(Lines[[code2_debut]:[code2_fin]],"="&amp;Lines[[#This Row],[code2_debut]])</f>
        <v>3</v>
      </c>
      <c r="R412" s="17">
        <f>COUNTIF(Lines[[code2_debut]:[code2_fin]],"="&amp;Lines[[#This Row],[code2_fin]])</f>
        <v>5</v>
      </c>
      <c r="S412" s="17">
        <f>INDEX(postes_1[x],MATCH(Lines[[#This Row],[codeNat_debut]],postes_1[CODNAT],0))</f>
        <v>657893.42000000202</v>
      </c>
      <c r="T412" s="17">
        <f>INDEX(postes_1[y],MATCH(Lines[[#This Row],[codeNat_debut]],postes_1[CODNAT],0))</f>
        <v>6832792.0599999996</v>
      </c>
      <c r="U412" s="17">
        <f>INDEX(postes_1[x],MATCH(Lines[[#This Row],[codeNat_fin]],postes_1[CODNAT],0))</f>
        <v>649765.71000000101</v>
      </c>
      <c r="V412" s="17">
        <f>INDEX(postes_1[y],MATCH(Lines[[#This Row],[codeNat_fin]],postes_1[CODNAT],0))</f>
        <v>6827885.1699999999</v>
      </c>
      <c r="W412" s="17">
        <f>SQRT((Lines[[#This Row],[x_debut]]-Lines[[#This Row],[x_fin]])^2+(Lines[[#This Row],[y_debut]]-Lines[[#This Row],[y_fin]])^2)</f>
        <v>9494.063372245475</v>
      </c>
      <c r="X412" s="17">
        <v>9219</v>
      </c>
      <c r="Y412" s="18">
        <v>1172</v>
      </c>
      <c r="Z412" s="18">
        <v>1285</v>
      </c>
      <c r="AA412" s="18">
        <v>1285</v>
      </c>
      <c r="AB412" s="18">
        <v>1388</v>
      </c>
      <c r="AC412" s="18">
        <v>0.55200000000000005</v>
      </c>
      <c r="AD412" s="18">
        <v>3.677</v>
      </c>
      <c r="AE412" s="18">
        <v>13.295999999999999</v>
      </c>
      <c r="AF412" s="18">
        <v>84.646000000000001</v>
      </c>
      <c r="AG412" s="21"/>
      <c r="AH412" s="21"/>
    </row>
    <row r="413" spans="1:34">
      <c r="A413" s="16" t="s">
        <v>9157</v>
      </c>
      <c r="B413" s="16" t="s">
        <v>10380</v>
      </c>
      <c r="C413" s="16">
        <f>SEARCH(" _ ",B413)</f>
        <v>23</v>
      </c>
      <c r="D413" s="16" t="str">
        <f>LEFT(B413,14)</f>
        <v>LIT 225kV NO 1</v>
      </c>
      <c r="E413" s="16" t="str">
        <f>RIGHT(LEFT(D413,9),5)</f>
        <v>225kV</v>
      </c>
      <c r="F413" s="16" t="str">
        <f>RIGHT(D413,1)</f>
        <v>1</v>
      </c>
      <c r="G413" s="16" t="str">
        <f>LEFT(RIGHT(B413,LEN(B413)-15),C413-16)</f>
        <v>BEAUTOR</v>
      </c>
      <c r="H413" s="16" t="str">
        <f>RIGHT(B413,LEN(B413)-C413-2)</f>
        <v>LATENA</v>
      </c>
      <c r="I413" s="17">
        <f>MATCH(Lines[[#This Row],[début]],postes_1[ADR_SITE],0)</f>
        <v>1124</v>
      </c>
      <c r="J413" s="17">
        <f>MATCH(Lines[[#This Row],[fin]],postes_1[ADR_SITE],0)</f>
        <v>1030</v>
      </c>
      <c r="K413" s="17" t="str">
        <f>INDEX(postes_1[CODNAT],Lines[[#This Row],[rch_debut]])</f>
        <v>BXTO5</v>
      </c>
      <c r="L413" s="17" t="str">
        <f>INDEX(postes_1[CODNAT],Lines[[#This Row],[rch_fin]])</f>
        <v>LATEN</v>
      </c>
      <c r="M413" s="17" t="s">
        <v>6081</v>
      </c>
      <c r="N413" s="17" t="s">
        <v>2577</v>
      </c>
      <c r="O413" s="17" t="str">
        <f>Lines[[#This Row],[codeNat_debut]]&amp;"_"&amp;Lines[[#This Row],[tension]]</f>
        <v>BXTO5_225kV</v>
      </c>
      <c r="P413" s="17" t="str">
        <f>Lines[[#This Row],[codeNat_fin]]&amp;"_"&amp;Lines[[#This Row],[tension]]</f>
        <v>LATEN_225kV</v>
      </c>
      <c r="Q413" s="17">
        <f>COUNTIF(Lines[[code2_debut]:[code2_fin]],"="&amp;Lines[[#This Row],[code2_debut]])</f>
        <v>6</v>
      </c>
      <c r="R413" s="17">
        <f>COUNTIF(Lines[[code2_debut]:[code2_fin]],"="&amp;Lines[[#This Row],[code2_fin]])</f>
        <v>6</v>
      </c>
      <c r="S413" s="17">
        <f>INDEX(postes_1[x],MATCH(Lines[[#This Row],[codeNat_debut]],postes_1[CODNAT],0))</f>
        <v>723589.40999999596</v>
      </c>
      <c r="T413" s="17">
        <f>INDEX(postes_1[y],MATCH(Lines[[#This Row],[codeNat_debut]],postes_1[CODNAT],0))</f>
        <v>6950589.6699999999</v>
      </c>
      <c r="U413" s="17">
        <f>INDEX(postes_1[x],MATCH(Lines[[#This Row],[codeNat_fin]],postes_1[CODNAT],0))</f>
        <v>695422.25</v>
      </c>
      <c r="V413" s="17">
        <f>INDEX(postes_1[y],MATCH(Lines[[#This Row],[codeNat_fin]],postes_1[CODNAT],0))</f>
        <v>6950927.6100000003</v>
      </c>
      <c r="W413" s="17">
        <f>SQRT((Lines[[#This Row],[x_debut]]-Lines[[#This Row],[x_fin]])^2+(Lines[[#This Row],[y_debut]]-Lines[[#This Row],[y_fin]])^2)</f>
        <v>28169.187171606009</v>
      </c>
      <c r="X413" s="17">
        <v>30447</v>
      </c>
      <c r="Y413" s="18">
        <v>1172</v>
      </c>
      <c r="Z413" s="18">
        <v>1285</v>
      </c>
      <c r="AA413" s="18">
        <v>1285</v>
      </c>
      <c r="AB413" s="18">
        <v>1388</v>
      </c>
      <c r="AC413" s="18">
        <v>1.75</v>
      </c>
      <c r="AD413" s="18">
        <v>12.010999999999999</v>
      </c>
      <c r="AE413" s="18">
        <v>44.347999999999999</v>
      </c>
      <c r="AF413" s="18">
        <v>282.32600000000002</v>
      </c>
      <c r="AG413" s="21"/>
      <c r="AH413" s="21"/>
    </row>
    <row r="414" spans="1:34">
      <c r="A414" s="16" t="s">
        <v>9041</v>
      </c>
      <c r="B414" s="16" t="s">
        <v>9042</v>
      </c>
      <c r="C414" s="16">
        <f>SEARCH(" _ ",B414)</f>
        <v>25</v>
      </c>
      <c r="D414" s="16" t="str">
        <f>LEFT(B414,14)</f>
        <v>LIT 225kV NO 1</v>
      </c>
      <c r="E414" s="16" t="str">
        <f>RIGHT(LEFT(D414,9),5)</f>
        <v>225kV</v>
      </c>
      <c r="F414" s="16" t="str">
        <f>RIGHT(D414,1)</f>
        <v>1</v>
      </c>
      <c r="G414" s="16" t="str">
        <f>LEFT(RIGHT(B414,LEN(B414)-15),C414-16)</f>
        <v>BEZAUMONT</v>
      </c>
      <c r="H414" s="16" t="str">
        <f>RIGHT(B414,LEN(B414)-C414-2)</f>
        <v>CUSTINE</v>
      </c>
      <c r="I414" s="17">
        <f>MATCH(Lines[[#This Row],[début]],postes_1[ADR_SITE],0)</f>
        <v>2157</v>
      </c>
      <c r="J414" s="17">
        <f>MATCH(Lines[[#This Row],[fin]],postes_1[ADR_SITE],0)</f>
        <v>2159</v>
      </c>
      <c r="K414" s="17" t="str">
        <f>INDEX(postes_1[CODNAT],Lines[[#This Row],[rch_debut]])</f>
        <v>BEZAU</v>
      </c>
      <c r="L414" s="17" t="str">
        <f>INDEX(postes_1[CODNAT],Lines[[#This Row],[rch_fin]])</f>
        <v>CUSTI</v>
      </c>
      <c r="M414" s="17" t="s">
        <v>4549</v>
      </c>
      <c r="N414" s="17" t="s">
        <v>7972</v>
      </c>
      <c r="O414" s="17" t="str">
        <f>Lines[[#This Row],[codeNat_debut]]&amp;"_"&amp;Lines[[#This Row],[tension]]</f>
        <v>BEZAU_225kV</v>
      </c>
      <c r="P414" s="17" t="str">
        <f>Lines[[#This Row],[codeNat_fin]]&amp;"_"&amp;Lines[[#This Row],[tension]]</f>
        <v>CUSTI_225kV</v>
      </c>
      <c r="Q414" s="17">
        <f>COUNTIF(Lines[[code2_debut]:[code2_fin]],"="&amp;Lines[[#This Row],[code2_debut]])</f>
        <v>4</v>
      </c>
      <c r="R414" s="17">
        <f>COUNTIF(Lines[[code2_debut]:[code2_fin]],"="&amp;Lines[[#This Row],[code2_fin]])</f>
        <v>1</v>
      </c>
      <c r="S414" s="17">
        <f>INDEX(postes_1[x],MATCH(Lines[[#This Row],[codeNat_debut]],postes_1[CODNAT],0))</f>
        <v>927194.50999999803</v>
      </c>
      <c r="T414" s="17">
        <f>INDEX(postes_1[y],MATCH(Lines[[#This Row],[codeNat_debut]],postes_1[CODNAT],0))</f>
        <v>6866384.3799999999</v>
      </c>
      <c r="U414" s="17">
        <f>INDEX(postes_1[x],MATCH(Lines[[#This Row],[codeNat_fin]],postes_1[CODNAT],0))</f>
        <v>930695.79999999702</v>
      </c>
      <c r="V414" s="17">
        <f>INDEX(postes_1[y],MATCH(Lines[[#This Row],[codeNat_fin]],postes_1[CODNAT],0))</f>
        <v>6856275.8099999996</v>
      </c>
      <c r="W414" s="17">
        <f>SQRT((Lines[[#This Row],[x_debut]]-Lines[[#This Row],[x_fin]])^2+(Lines[[#This Row],[y_debut]]-Lines[[#This Row],[y_fin]])^2)</f>
        <v>10697.767015083053</v>
      </c>
      <c r="X414" s="17">
        <v>12619</v>
      </c>
      <c r="Y414" s="18">
        <v>1172</v>
      </c>
      <c r="Z414" s="18">
        <v>1285</v>
      </c>
      <c r="AA414" s="18">
        <v>1285</v>
      </c>
      <c r="AB414" s="18">
        <v>1388</v>
      </c>
      <c r="AC414" s="18">
        <v>0.76100000000000001</v>
      </c>
      <c r="AD414" s="18">
        <v>5.07</v>
      </c>
      <c r="AE414" s="18">
        <v>18.32</v>
      </c>
      <c r="AF414" s="18">
        <v>116.626</v>
      </c>
      <c r="AG414" s="21"/>
      <c r="AH414" s="21"/>
    </row>
    <row r="415" spans="1:34">
      <c r="A415" s="16" t="s">
        <v>9043</v>
      </c>
      <c r="B415" s="16" t="s">
        <v>9044</v>
      </c>
      <c r="C415" s="16">
        <f>SEARCH(" _ ",B415)</f>
        <v>25</v>
      </c>
      <c r="D415" s="16" t="str">
        <f>LEFT(B415,14)</f>
        <v>LIT 225kV NO 1</v>
      </c>
      <c r="E415" s="16" t="str">
        <f>RIGHT(LEFT(D415,9),5)</f>
        <v>225kV</v>
      </c>
      <c r="F415" s="16" t="str">
        <f>RIGHT(D415,1)</f>
        <v>1</v>
      </c>
      <c r="G415" s="16" t="str">
        <f>LEFT(RIGHT(B415,LEN(B415)-15),C415-16)</f>
        <v>BEZAUMONT</v>
      </c>
      <c r="H415" s="16" t="str">
        <f>RIGHT(B415,LEN(B415)-C415-2)</f>
        <v>VANDIERES</v>
      </c>
      <c r="I415" s="17">
        <f>MATCH(Lines[[#This Row],[début]],postes_1[ADR_SITE],0)</f>
        <v>2157</v>
      </c>
      <c r="J415" s="17">
        <f>MATCH(Lines[[#This Row],[fin]],postes_1[ADR_SITE],0)</f>
        <v>2116</v>
      </c>
      <c r="K415" s="17" t="str">
        <f>INDEX(postes_1[CODNAT],Lines[[#This Row],[rch_debut]])</f>
        <v>BEZAU</v>
      </c>
      <c r="L415" s="17" t="str">
        <f>INDEX(postes_1[CODNAT],Lines[[#This Row],[rch_fin]])</f>
        <v>VANDI</v>
      </c>
      <c r="M415" s="17" t="s">
        <v>4549</v>
      </c>
      <c r="N415" s="17" t="s">
        <v>6578</v>
      </c>
      <c r="O415" s="17" t="str">
        <f>Lines[[#This Row],[codeNat_debut]]&amp;"_"&amp;Lines[[#This Row],[tension]]</f>
        <v>BEZAU_225kV</v>
      </c>
      <c r="P415" s="17" t="str">
        <f>Lines[[#This Row],[codeNat_fin]]&amp;"_"&amp;Lines[[#This Row],[tension]]</f>
        <v>VANDI_225kV</v>
      </c>
      <c r="Q415" s="17">
        <f>COUNTIF(Lines[[code2_debut]:[code2_fin]],"="&amp;Lines[[#This Row],[code2_debut]])</f>
        <v>4</v>
      </c>
      <c r="R415" s="17">
        <f>COUNTIF(Lines[[code2_debut]:[code2_fin]],"="&amp;Lines[[#This Row],[code2_fin]])</f>
        <v>2</v>
      </c>
      <c r="S415" s="17">
        <f>INDEX(postes_1[x],MATCH(Lines[[#This Row],[codeNat_debut]],postes_1[CODNAT],0))</f>
        <v>927194.50999999803</v>
      </c>
      <c r="T415" s="17">
        <f>INDEX(postes_1[y],MATCH(Lines[[#This Row],[codeNat_debut]],postes_1[CODNAT],0))</f>
        <v>6866384.3799999999</v>
      </c>
      <c r="U415" s="17">
        <f>INDEX(postes_1[x],MATCH(Lines[[#This Row],[codeNat_fin]],postes_1[CODNAT],0))</f>
        <v>921323.74000000197</v>
      </c>
      <c r="V415" s="17">
        <f>INDEX(postes_1[y],MATCH(Lines[[#This Row],[codeNat_fin]],postes_1[CODNAT],0))</f>
        <v>6876555.5599999996</v>
      </c>
      <c r="W415" s="17">
        <f>SQRT((Lines[[#This Row],[x_debut]]-Lines[[#This Row],[x_fin]])^2+(Lines[[#This Row],[y_debut]]-Lines[[#This Row],[y_fin]])^2)</f>
        <v>11743.885344520682</v>
      </c>
      <c r="X415" s="17">
        <v>13646</v>
      </c>
      <c r="Y415" s="18">
        <v>1172</v>
      </c>
      <c r="Z415" s="18">
        <v>1285</v>
      </c>
      <c r="AA415" s="18">
        <v>1285</v>
      </c>
      <c r="AB415" s="18">
        <v>1388</v>
      </c>
      <c r="AC415" s="18">
        <v>0.81899999999999995</v>
      </c>
      <c r="AD415" s="18">
        <v>5.4450000000000003</v>
      </c>
      <c r="AE415" s="18">
        <v>19.728000000000002</v>
      </c>
      <c r="AF415" s="18">
        <v>125.596</v>
      </c>
      <c r="AG415" s="21"/>
      <c r="AH415" s="21"/>
    </row>
    <row r="416" spans="1:34">
      <c r="A416" s="16" t="s">
        <v>9045</v>
      </c>
      <c r="B416" s="16" t="s">
        <v>9046</v>
      </c>
      <c r="C416" s="16">
        <f>SEARCH(" _ ",B416)</f>
        <v>25</v>
      </c>
      <c r="D416" s="16" t="str">
        <f>LEFT(B416,14)</f>
        <v>LIT 225kV NO 2</v>
      </c>
      <c r="E416" s="16" t="str">
        <f>RIGHT(LEFT(D416,9),5)</f>
        <v>225kV</v>
      </c>
      <c r="F416" s="16" t="str">
        <f>RIGHT(D416,1)</f>
        <v>2</v>
      </c>
      <c r="G416" s="16" t="str">
        <f>LEFT(RIGHT(B416,LEN(B416)-15),C416-16)</f>
        <v>BEZAUMONT</v>
      </c>
      <c r="H416" s="16" t="str">
        <f>RIGHT(B416,LEN(B416)-C416-2)</f>
        <v>VANDIERES</v>
      </c>
      <c r="I416" s="17">
        <f>MATCH(Lines[[#This Row],[début]],postes_1[ADR_SITE],0)</f>
        <v>2157</v>
      </c>
      <c r="J416" s="17">
        <f>MATCH(Lines[[#This Row],[fin]],postes_1[ADR_SITE],0)</f>
        <v>2116</v>
      </c>
      <c r="K416" s="17" t="str">
        <f>INDEX(postes_1[CODNAT],Lines[[#This Row],[rch_debut]])</f>
        <v>BEZAU</v>
      </c>
      <c r="L416" s="17" t="str">
        <f>INDEX(postes_1[CODNAT],Lines[[#This Row],[rch_fin]])</f>
        <v>VANDI</v>
      </c>
      <c r="M416" s="17" t="s">
        <v>4549</v>
      </c>
      <c r="N416" s="17" t="s">
        <v>6578</v>
      </c>
      <c r="O416" s="17" t="str">
        <f>Lines[[#This Row],[codeNat_debut]]&amp;"_"&amp;Lines[[#This Row],[tension]]</f>
        <v>BEZAU_225kV</v>
      </c>
      <c r="P416" s="17" t="str">
        <f>Lines[[#This Row],[codeNat_fin]]&amp;"_"&amp;Lines[[#This Row],[tension]]</f>
        <v>VANDI_225kV</v>
      </c>
      <c r="Q416" s="17">
        <f>COUNTIF(Lines[[code2_debut]:[code2_fin]],"="&amp;Lines[[#This Row],[code2_debut]])</f>
        <v>4</v>
      </c>
      <c r="R416" s="17">
        <f>COUNTIF(Lines[[code2_debut]:[code2_fin]],"="&amp;Lines[[#This Row],[code2_fin]])</f>
        <v>2</v>
      </c>
      <c r="S416" s="17">
        <f>INDEX(postes_1[x],MATCH(Lines[[#This Row],[codeNat_debut]],postes_1[CODNAT],0))</f>
        <v>927194.50999999803</v>
      </c>
      <c r="T416" s="17">
        <f>INDEX(postes_1[y],MATCH(Lines[[#This Row],[codeNat_debut]],postes_1[CODNAT],0))</f>
        <v>6866384.3799999999</v>
      </c>
      <c r="U416" s="17">
        <f>INDEX(postes_1[x],MATCH(Lines[[#This Row],[codeNat_fin]],postes_1[CODNAT],0))</f>
        <v>921323.74000000197</v>
      </c>
      <c r="V416" s="17">
        <f>INDEX(postes_1[y],MATCH(Lines[[#This Row],[codeNat_fin]],postes_1[CODNAT],0))</f>
        <v>6876555.5599999996</v>
      </c>
      <c r="W416" s="17">
        <f>SQRT((Lines[[#This Row],[x_debut]]-Lines[[#This Row],[x_fin]])^2+(Lines[[#This Row],[y_debut]]-Lines[[#This Row],[y_fin]])^2)</f>
        <v>11743.885344520682</v>
      </c>
      <c r="X416" s="17">
        <v>13741</v>
      </c>
      <c r="Y416" s="18">
        <v>1172</v>
      </c>
      <c r="Z416" s="18">
        <v>1285</v>
      </c>
      <c r="AA416" s="18">
        <v>1285</v>
      </c>
      <c r="AB416" s="18">
        <v>1375</v>
      </c>
      <c r="AC416" s="18">
        <v>0.81699999999999995</v>
      </c>
      <c r="AD416" s="18">
        <v>5.4279999999999999</v>
      </c>
      <c r="AE416" s="18">
        <v>19.698</v>
      </c>
      <c r="AF416" s="18">
        <v>125.4</v>
      </c>
      <c r="AG416" s="21"/>
      <c r="AH416" s="21"/>
    </row>
    <row r="417" spans="1:34">
      <c r="A417" s="16" t="s">
        <v>9039</v>
      </c>
      <c r="B417" s="16" t="s">
        <v>9040</v>
      </c>
      <c r="C417" s="16">
        <f>SEARCH(" _ ",B417)</f>
        <v>25</v>
      </c>
      <c r="D417" s="16" t="str">
        <f>LEFT(B417,14)</f>
        <v>LIT 225kV NO 1</v>
      </c>
      <c r="E417" s="16" t="str">
        <f>RIGHT(LEFT(D417,9),5)</f>
        <v>225kV</v>
      </c>
      <c r="F417" s="16" t="str">
        <f>RIGHT(D417,1)</f>
        <v>1</v>
      </c>
      <c r="G417" s="16" t="str">
        <f>LEFT(RIGHT(B417,LEN(B417)-15),C417-16)</f>
        <v>BEZAUMONT</v>
      </c>
      <c r="H417" s="16" t="str">
        <f>RIGHT(B417,LEN(B417)-C417-2)</f>
        <v>CROIX-DE-METZ</v>
      </c>
      <c r="I417" s="17">
        <f>MATCH(Lines[[#This Row],[début]],postes_1[ADR_SITE],0)</f>
        <v>2157</v>
      </c>
      <c r="J417" s="17">
        <f>MATCH(Lines[[#This Row],[fin]],postes_1[ADR_SITE],0)</f>
        <v>1936</v>
      </c>
      <c r="K417" s="17" t="str">
        <f>INDEX(postes_1[CODNAT],Lines[[#This Row],[rch_debut]])</f>
        <v>BEZAU</v>
      </c>
      <c r="L417" s="17" t="str">
        <f>INDEX(postes_1[CODNAT],Lines[[#This Row],[rch_fin]])</f>
        <v>C.MET</v>
      </c>
      <c r="M417" s="17" t="s">
        <v>4549</v>
      </c>
      <c r="N417" s="17" t="s">
        <v>5984</v>
      </c>
      <c r="O417" s="17" t="str">
        <f>Lines[[#This Row],[codeNat_debut]]&amp;"_"&amp;Lines[[#This Row],[tension]]</f>
        <v>BEZAU_225kV</v>
      </c>
      <c r="P417" s="17" t="str">
        <f>Lines[[#This Row],[codeNat_fin]]&amp;"_"&amp;Lines[[#This Row],[tension]]</f>
        <v>C.MET_225kV</v>
      </c>
      <c r="Q417" s="17">
        <f>COUNTIF(Lines[[code2_debut]:[code2_fin]],"="&amp;Lines[[#This Row],[code2_debut]])</f>
        <v>4</v>
      </c>
      <c r="R417" s="17">
        <f>COUNTIF(Lines[[code2_debut]:[code2_fin]],"="&amp;Lines[[#This Row],[code2_fin]])</f>
        <v>3</v>
      </c>
      <c r="S417" s="17">
        <f>INDEX(postes_1[x],MATCH(Lines[[#This Row],[codeNat_debut]],postes_1[CODNAT],0))</f>
        <v>927194.50999999803</v>
      </c>
      <c r="T417" s="17">
        <f>INDEX(postes_1[y],MATCH(Lines[[#This Row],[codeNat_debut]],postes_1[CODNAT],0))</f>
        <v>6866384.3799999999</v>
      </c>
      <c r="U417" s="17">
        <f>INDEX(postes_1[x],MATCH(Lines[[#This Row],[codeNat_fin]],postes_1[CODNAT],0))</f>
        <v>914627.46000000101</v>
      </c>
      <c r="V417" s="17">
        <f>INDEX(postes_1[y],MATCH(Lines[[#This Row],[codeNat_fin]],postes_1[CODNAT],0))</f>
        <v>6847506.5800000001</v>
      </c>
      <c r="W417" s="17">
        <f>SQRT((Lines[[#This Row],[x_debut]]-Lines[[#This Row],[x_fin]])^2+(Lines[[#This Row],[y_debut]]-Lines[[#This Row],[y_fin]])^2)</f>
        <v>22678.229175630491</v>
      </c>
      <c r="X417" s="17">
        <v>27115</v>
      </c>
      <c r="Y417" s="18">
        <v>1172</v>
      </c>
      <c r="Z417" s="18">
        <v>1285</v>
      </c>
      <c r="AA417" s="18">
        <v>1285</v>
      </c>
      <c r="AB417" s="18">
        <v>1388</v>
      </c>
      <c r="AC417" s="18">
        <v>1.571</v>
      </c>
      <c r="AD417" s="18">
        <v>10.705</v>
      </c>
      <c r="AE417" s="18">
        <v>39.402999999999999</v>
      </c>
      <c r="AF417" s="18">
        <v>250.84899999999999</v>
      </c>
      <c r="AG417" s="21"/>
      <c r="AH417" s="21"/>
    </row>
    <row r="418" spans="1:34">
      <c r="A418" s="16" t="s">
        <v>9099</v>
      </c>
      <c r="B418" s="16" t="s">
        <v>9100</v>
      </c>
      <c r="C418" s="16">
        <f>SEARCH(" _ ",B418)</f>
        <v>25</v>
      </c>
      <c r="D418" s="16" t="str">
        <f>LEFT(B418,14)</f>
        <v>LIT 225kV N0 1</v>
      </c>
      <c r="E418" s="16" t="str">
        <f>RIGHT(LEFT(D418,9),5)</f>
        <v>225kV</v>
      </c>
      <c r="F418" s="16" t="str">
        <f>RIGHT(D418,1)</f>
        <v>1</v>
      </c>
      <c r="G418" s="16" t="str">
        <f>LEFT(RIGHT(B418,LEN(B418)-15),C418-16)</f>
        <v>BONNIERES</v>
      </c>
      <c r="H418" s="16" t="str">
        <f>RIGHT(B418,LEN(B418)-C418-2)</f>
        <v>MEZEROLLES</v>
      </c>
      <c r="I418" s="17">
        <f>MATCH(Lines[[#This Row],[début]],postes_1[ADR_SITE],0)</f>
        <v>512</v>
      </c>
      <c r="J418" s="17">
        <f>MATCH(Lines[[#This Row],[fin]],postes_1[ADR_SITE],0)</f>
        <v>393</v>
      </c>
      <c r="K418" s="17" t="str">
        <f>INDEX(postes_1[CODNAT],Lines[[#This Row],[rch_debut]])</f>
        <v>BONNI</v>
      </c>
      <c r="L418" s="17" t="str">
        <f>INDEX(postes_1[CODNAT],Lines[[#This Row],[rch_fin]])</f>
        <v>MEZE5</v>
      </c>
      <c r="M418" s="17" t="s">
        <v>6604</v>
      </c>
      <c r="N418" s="17" t="s">
        <v>8072</v>
      </c>
      <c r="O418" s="17" t="str">
        <f>Lines[[#This Row],[codeNat_debut]]&amp;"_"&amp;Lines[[#This Row],[tension]]</f>
        <v>BONNI_225kV</v>
      </c>
      <c r="P418" s="17" t="str">
        <f>Lines[[#This Row],[codeNat_fin]]&amp;"_"&amp;Lines[[#This Row],[tension]]</f>
        <v>MEZE5_225kV</v>
      </c>
      <c r="Q418" s="17">
        <f>COUNTIF(Lines[[code2_debut]:[code2_fin]],"="&amp;Lines[[#This Row],[code2_debut]])</f>
        <v>1</v>
      </c>
      <c r="R418" s="17">
        <f>COUNTIF(Lines[[code2_debut]:[code2_fin]],"="&amp;Lines[[#This Row],[code2_fin]])</f>
        <v>6</v>
      </c>
      <c r="S418" s="17">
        <f>INDEX(postes_1[x],MATCH(Lines[[#This Row],[codeNat_debut]],postes_1[CODNAT],0))</f>
        <v>594644.39000000095</v>
      </c>
      <c r="T418" s="17">
        <f>INDEX(postes_1[y],MATCH(Lines[[#This Row],[codeNat_debut]],postes_1[CODNAT],0))</f>
        <v>6881274.1500000004</v>
      </c>
      <c r="U418" s="17">
        <f>INDEX(postes_1[x],MATCH(Lines[[#This Row],[codeNat_fin]],postes_1[CODNAT],0))</f>
        <v>607795.97999999695</v>
      </c>
      <c r="V418" s="17">
        <f>INDEX(postes_1[y],MATCH(Lines[[#This Row],[codeNat_fin]],postes_1[CODNAT],0))</f>
        <v>6871087.7400000002</v>
      </c>
      <c r="W418" s="17">
        <f>SQRT((Lines[[#This Row],[x_debut]]-Lines[[#This Row],[x_fin]])^2+(Lines[[#This Row],[y_debut]]-Lines[[#This Row],[y_fin]])^2)</f>
        <v>16635.121526941068</v>
      </c>
      <c r="X418" s="17">
        <v>28492</v>
      </c>
      <c r="Y418" s="18">
        <v>1172</v>
      </c>
      <c r="Z418" s="18">
        <v>1285</v>
      </c>
      <c r="AA418" s="18">
        <v>1285</v>
      </c>
      <c r="AB418" s="18">
        <v>1388</v>
      </c>
      <c r="AC418" s="18">
        <v>1.702</v>
      </c>
      <c r="AD418" s="18">
        <v>11.349</v>
      </c>
      <c r="AE418" s="18">
        <v>40.981999999999999</v>
      </c>
      <c r="AF418" s="18">
        <v>260.899</v>
      </c>
      <c r="AG418" s="21"/>
      <c r="AH418" s="21"/>
    </row>
    <row r="419" spans="1:34">
      <c r="A419" s="16" t="s">
        <v>9203</v>
      </c>
      <c r="B419" s="16" t="s">
        <v>9204</v>
      </c>
      <c r="C419" s="16">
        <f>SEARCH(" _ ",B419)</f>
        <v>25</v>
      </c>
      <c r="D419" s="16" t="str">
        <f>LEFT(B419,14)</f>
        <v>LIT 225kV NO 1</v>
      </c>
      <c r="E419" s="16" t="str">
        <f>RIGHT(LEFT(D419,9),5)</f>
        <v>225kV</v>
      </c>
      <c r="F419" s="16" t="str">
        <f>RIGHT(D419,1)</f>
        <v>1</v>
      </c>
      <c r="G419" s="16" t="str">
        <f>LEFT(RIGHT(B419,LEN(B419)-15),C419-16)</f>
        <v>CARRIERES</v>
      </c>
      <c r="H419" s="16" t="str">
        <f>RIGHT(B419,LEN(B419)-C419-2)</f>
        <v>MORU</v>
      </c>
      <c r="I419" s="17">
        <f>MATCH(Lines[[#This Row],[début]],postes_1[ADR_SITE],0)</f>
        <v>667</v>
      </c>
      <c r="J419" s="17">
        <f>MATCH(Lines[[#This Row],[fin]],postes_1[ADR_SITE],0)</f>
        <v>739</v>
      </c>
      <c r="K419" s="17" t="str">
        <f>INDEX(postes_1[CODNAT],Lines[[#This Row],[rch_debut]])</f>
        <v>CARRI</v>
      </c>
      <c r="L419" s="17" t="str">
        <f>INDEX(postes_1[CODNAT],Lines[[#This Row],[rch_fin]])</f>
        <v xml:space="preserve">MORU </v>
      </c>
      <c r="M419" s="17" t="s">
        <v>631</v>
      </c>
      <c r="N419" s="17" t="s">
        <v>1071</v>
      </c>
      <c r="O419" s="17" t="str">
        <f>Lines[[#This Row],[codeNat_debut]]&amp;"_"&amp;Lines[[#This Row],[tension]]</f>
        <v>CARRI_225kV</v>
      </c>
      <c r="P419" s="17" t="str">
        <f>Lines[[#This Row],[codeNat_fin]]&amp;"_"&amp;Lines[[#This Row],[tension]]</f>
        <v>MORU _225kV</v>
      </c>
      <c r="Q419" s="17">
        <f>COUNTIF(Lines[[code2_debut]:[code2_fin]],"="&amp;Lines[[#This Row],[code2_debut]])</f>
        <v>4</v>
      </c>
      <c r="R419" s="17">
        <f>COUNTIF(Lines[[code2_debut]:[code2_fin]],"="&amp;Lines[[#This Row],[code2_fin]])</f>
        <v>2</v>
      </c>
      <c r="S419" s="17">
        <f>INDEX(postes_1[x],MATCH(Lines[[#This Row],[codeNat_debut]],postes_1[CODNAT],0))</f>
        <v>659294.63000000303</v>
      </c>
      <c r="T419" s="17">
        <f>INDEX(postes_1[y],MATCH(Lines[[#This Row],[codeNat_debut]],postes_1[CODNAT],0))</f>
        <v>6904984.6299999999</v>
      </c>
      <c r="U419" s="17">
        <f>INDEX(postes_1[x],MATCH(Lines[[#This Row],[codeNat_fin]],postes_1[CODNAT],0))</f>
        <v>676332.86999999697</v>
      </c>
      <c r="V419" s="17">
        <f>INDEX(postes_1[y],MATCH(Lines[[#This Row],[codeNat_fin]],postes_1[CODNAT],0))</f>
        <v>6912439.0300000003</v>
      </c>
      <c r="W419" s="17">
        <f>SQRT((Lines[[#This Row],[x_debut]]-Lines[[#This Row],[x_fin]])^2+(Lines[[#This Row],[y_debut]]-Lines[[#This Row],[y_fin]])^2)</f>
        <v>18597.572466787136</v>
      </c>
      <c r="X419" s="17">
        <v>28277</v>
      </c>
      <c r="Y419" s="18">
        <v>1172</v>
      </c>
      <c r="Z419" s="18">
        <v>1285</v>
      </c>
      <c r="AA419" s="18">
        <v>1285</v>
      </c>
      <c r="AB419" s="18">
        <v>1388</v>
      </c>
      <c r="AC419" s="18">
        <v>1.7</v>
      </c>
      <c r="AD419" s="18">
        <v>11.31</v>
      </c>
      <c r="AE419" s="18">
        <v>40.71</v>
      </c>
      <c r="AF419" s="19" t="s">
        <v>8819</v>
      </c>
      <c r="AG419" s="21"/>
      <c r="AH419" s="21"/>
    </row>
    <row r="420" spans="1:34">
      <c r="A420" s="16" t="s">
        <v>9233</v>
      </c>
      <c r="B420" s="16" t="s">
        <v>9234</v>
      </c>
      <c r="C420" s="16">
        <f>SEARCH(" _ ",B420)</f>
        <v>21</v>
      </c>
      <c r="D420" s="16" t="str">
        <f>LEFT(B420,14)</f>
        <v>LIT 225kV N0 1</v>
      </c>
      <c r="E420" s="16" t="str">
        <f>RIGHT(LEFT(D420,9),5)</f>
        <v>225kV</v>
      </c>
      <c r="F420" s="16" t="str">
        <f>RIGHT(D420,1)</f>
        <v>1</v>
      </c>
      <c r="G420" s="16" t="str">
        <f>LEFT(RIGHT(B420,LEN(B420)-15),C420-16)</f>
        <v>CERGY</v>
      </c>
      <c r="H420" s="16" t="str">
        <f>RIGHT(B420,LEN(B420)-C420-2)</f>
        <v>PUISEUX</v>
      </c>
      <c r="I420" s="17">
        <f>MATCH(Lines[[#This Row],[début]],postes_1[ADR_SITE],0)</f>
        <v>526</v>
      </c>
      <c r="J420" s="17">
        <f>MATCH(Lines[[#This Row],[fin]],postes_1[ADR_SITE],0)</f>
        <v>529</v>
      </c>
      <c r="K420" s="17" t="str">
        <f>INDEX(postes_1[CODNAT],Lines[[#This Row],[rch_debut]])</f>
        <v>CERGY</v>
      </c>
      <c r="L420" s="17" t="str">
        <f>INDEX(postes_1[CODNAT],Lines[[#This Row],[rch_fin]])</f>
        <v>PUISE</v>
      </c>
      <c r="M420" s="17" t="s">
        <v>4775</v>
      </c>
      <c r="N420" s="17" t="s">
        <v>7132</v>
      </c>
      <c r="O420" s="17" t="str">
        <f>Lines[[#This Row],[codeNat_debut]]&amp;"_"&amp;Lines[[#This Row],[tension]]</f>
        <v>CERGY_225kV</v>
      </c>
      <c r="P420" s="17" t="str">
        <f>Lines[[#This Row],[codeNat_fin]]&amp;"_"&amp;Lines[[#This Row],[tension]]</f>
        <v>PUISE_225kV</v>
      </c>
      <c r="Q420" s="17">
        <f>COUNTIF(Lines[[code2_debut]:[code2_fin]],"="&amp;Lines[[#This Row],[code2_debut]])</f>
        <v>3</v>
      </c>
      <c r="R420" s="17">
        <f>COUNTIF(Lines[[code2_debut]:[code2_fin]],"="&amp;Lines[[#This Row],[code2_fin]])</f>
        <v>2</v>
      </c>
      <c r="S420" s="17">
        <f>INDEX(postes_1[x],MATCH(Lines[[#This Row],[codeNat_debut]],postes_1[CODNAT],0))</f>
        <v>631192.47999999695</v>
      </c>
      <c r="T420" s="17">
        <f>INDEX(postes_1[y],MATCH(Lines[[#This Row],[codeNat_debut]],postes_1[CODNAT],0))</f>
        <v>6883565.1100000003</v>
      </c>
      <c r="U420" s="17">
        <f>INDEX(postes_1[x],MATCH(Lines[[#This Row],[codeNat_fin]],postes_1[CODNAT],0))</f>
        <v>627868.52000000305</v>
      </c>
      <c r="V420" s="17">
        <f>INDEX(postes_1[y],MATCH(Lines[[#This Row],[codeNat_fin]],postes_1[CODNAT],0))</f>
        <v>6884267.3600000003</v>
      </c>
      <c r="W420" s="17">
        <f>SQRT((Lines[[#This Row],[x_debut]]-Lines[[#This Row],[x_fin]])^2+(Lines[[#This Row],[y_debut]]-Lines[[#This Row],[y_fin]])^2)</f>
        <v>3397.3320626720474</v>
      </c>
      <c r="X420" s="17">
        <v>4670</v>
      </c>
      <c r="Y420" s="18">
        <v>1172</v>
      </c>
      <c r="Z420" s="18">
        <v>1285</v>
      </c>
      <c r="AA420" s="18">
        <v>1285</v>
      </c>
      <c r="AB420" s="18">
        <v>1388</v>
      </c>
      <c r="AC420" s="18">
        <v>0.28000000000000003</v>
      </c>
      <c r="AD420" s="18">
        <v>1.865</v>
      </c>
      <c r="AE420" s="18">
        <v>6.7539999999999996</v>
      </c>
      <c r="AF420" s="18">
        <v>42.994999999999997</v>
      </c>
      <c r="AG420" s="21"/>
      <c r="AH420" s="21"/>
    </row>
    <row r="421" spans="1:34">
      <c r="A421" s="16" t="s">
        <v>9243</v>
      </c>
      <c r="B421" s="16" t="s">
        <v>9244</v>
      </c>
      <c r="C421" s="16">
        <f>SEARCH(" _ ",B421)</f>
        <v>22</v>
      </c>
      <c r="D421" s="16" t="str">
        <f>LEFT(B421,14)</f>
        <v>LIT 225kV NO 1</v>
      </c>
      <c r="E421" s="16" t="str">
        <f>RIGHT(LEFT(D421,9),5)</f>
        <v>225kV</v>
      </c>
      <c r="F421" s="16" t="str">
        <f>RIGHT(D421,1)</f>
        <v>1</v>
      </c>
      <c r="G421" s="16" t="str">
        <f>LEFT(RIGHT(B421,LEN(B421)-15),C421-16)</f>
        <v>CERNAY</v>
      </c>
      <c r="H421" s="16" t="str">
        <f>RIGHT(B421,LEN(B421)-C421-2)</f>
        <v>VESLE</v>
      </c>
      <c r="I421" s="17">
        <f>MATCH(Lines[[#This Row],[début]],postes_1[ADR_SITE],0)</f>
        <v>1146</v>
      </c>
      <c r="J421" s="17">
        <f>MATCH(Lines[[#This Row],[fin]],postes_1[ADR_SITE],0)</f>
        <v>1182</v>
      </c>
      <c r="K421" s="17" t="str">
        <f>INDEX(postes_1[CODNAT],Lines[[#This Row],[rch_debut]])</f>
        <v>CERNA</v>
      </c>
      <c r="L421" s="17" t="str">
        <f>INDEX(postes_1[CODNAT],Lines[[#This Row],[rch_fin]])</f>
        <v>VESLE</v>
      </c>
      <c r="M421" s="17" t="s">
        <v>6582</v>
      </c>
      <c r="N421" s="17" t="s">
        <v>2185</v>
      </c>
      <c r="O421" s="17" t="str">
        <f>Lines[[#This Row],[codeNat_debut]]&amp;"_"&amp;Lines[[#This Row],[tension]]</f>
        <v>CERNA_225kV</v>
      </c>
      <c r="P421" s="17" t="str">
        <f>Lines[[#This Row],[codeNat_fin]]&amp;"_"&amp;Lines[[#This Row],[tension]]</f>
        <v>VESLE_225kV</v>
      </c>
      <c r="Q421" s="17">
        <f>COUNTIF(Lines[[code2_debut]:[code2_fin]],"="&amp;Lines[[#This Row],[code2_debut]])</f>
        <v>2</v>
      </c>
      <c r="R421" s="17">
        <f>COUNTIF(Lines[[code2_debut]:[code2_fin]],"="&amp;Lines[[#This Row],[code2_fin]])</f>
        <v>5</v>
      </c>
      <c r="S421" s="17">
        <f>INDEX(postes_1[x],MATCH(Lines[[#This Row],[codeNat_debut]],postes_1[CODNAT],0))</f>
        <v>779062.18999999797</v>
      </c>
      <c r="T421" s="17">
        <f>INDEX(postes_1[y],MATCH(Lines[[#This Row],[codeNat_debut]],postes_1[CODNAT],0))</f>
        <v>6908618.5499999998</v>
      </c>
      <c r="U421" s="17">
        <f>INDEX(postes_1[x],MATCH(Lines[[#This Row],[codeNat_fin]],postes_1[CODNAT],0))</f>
        <v>790498.96000000101</v>
      </c>
      <c r="V421" s="17">
        <f>INDEX(postes_1[y],MATCH(Lines[[#This Row],[codeNat_fin]],postes_1[CODNAT],0))</f>
        <v>6900893.0499999998</v>
      </c>
      <c r="W421" s="17">
        <f>SQRT((Lines[[#This Row],[x_debut]]-Lines[[#This Row],[x_fin]])^2+(Lines[[#This Row],[y_debut]]-Lines[[#This Row],[y_fin]])^2)</f>
        <v>13801.559994542995</v>
      </c>
      <c r="X421" s="17">
        <v>17550</v>
      </c>
      <c r="Y421" s="18">
        <v>1172</v>
      </c>
      <c r="Z421" s="18">
        <v>1285</v>
      </c>
      <c r="AA421" s="18">
        <v>1285</v>
      </c>
      <c r="AB421" s="18">
        <v>1388</v>
      </c>
      <c r="AC421" s="18">
        <v>1.0509999999999999</v>
      </c>
      <c r="AD421" s="18">
        <v>7.0060000000000002</v>
      </c>
      <c r="AE421" s="18">
        <v>25.311</v>
      </c>
      <c r="AF421" s="18">
        <v>161.13800000000001</v>
      </c>
      <c r="AG421" s="21"/>
      <c r="AH421" s="21"/>
    </row>
    <row r="422" spans="1:34">
      <c r="A422" s="16" t="s">
        <v>9245</v>
      </c>
      <c r="B422" s="16" t="s">
        <v>9246</v>
      </c>
      <c r="C422" s="16">
        <f>SEARCH(" _ ",B422)</f>
        <v>22</v>
      </c>
      <c r="D422" s="16" t="str">
        <f>LEFT(B422,14)</f>
        <v>LIT 225kV NO 2</v>
      </c>
      <c r="E422" s="16" t="str">
        <f>RIGHT(LEFT(D422,9),5)</f>
        <v>225kV</v>
      </c>
      <c r="F422" s="16" t="str">
        <f>RIGHT(D422,1)</f>
        <v>2</v>
      </c>
      <c r="G422" s="16" t="str">
        <f>LEFT(RIGHT(B422,LEN(B422)-15),C422-16)</f>
        <v>CERNAY</v>
      </c>
      <c r="H422" s="16" t="str">
        <f>RIGHT(B422,LEN(B422)-C422-2)</f>
        <v>VESLE</v>
      </c>
      <c r="I422" s="17">
        <f>MATCH(Lines[[#This Row],[début]],postes_1[ADR_SITE],0)</f>
        <v>1146</v>
      </c>
      <c r="J422" s="17">
        <f>MATCH(Lines[[#This Row],[fin]],postes_1[ADR_SITE],0)</f>
        <v>1182</v>
      </c>
      <c r="K422" s="17" t="str">
        <f>INDEX(postes_1[CODNAT],Lines[[#This Row],[rch_debut]])</f>
        <v>CERNA</v>
      </c>
      <c r="L422" s="17" t="str">
        <f>INDEX(postes_1[CODNAT],Lines[[#This Row],[rch_fin]])</f>
        <v>VESLE</v>
      </c>
      <c r="M422" s="17" t="s">
        <v>6582</v>
      </c>
      <c r="N422" s="17" t="s">
        <v>2185</v>
      </c>
      <c r="O422" s="17" t="str">
        <f>Lines[[#This Row],[codeNat_debut]]&amp;"_"&amp;Lines[[#This Row],[tension]]</f>
        <v>CERNA_225kV</v>
      </c>
      <c r="P422" s="17" t="str">
        <f>Lines[[#This Row],[codeNat_fin]]&amp;"_"&amp;Lines[[#This Row],[tension]]</f>
        <v>VESLE_225kV</v>
      </c>
      <c r="Q422" s="17">
        <f>COUNTIF(Lines[[code2_debut]:[code2_fin]],"="&amp;Lines[[#This Row],[code2_debut]])</f>
        <v>2</v>
      </c>
      <c r="R422" s="17">
        <f>COUNTIF(Lines[[code2_debut]:[code2_fin]],"="&amp;Lines[[#This Row],[code2_fin]])</f>
        <v>5</v>
      </c>
      <c r="S422" s="17">
        <f>INDEX(postes_1[x],MATCH(Lines[[#This Row],[codeNat_debut]],postes_1[CODNAT],0))</f>
        <v>779062.18999999797</v>
      </c>
      <c r="T422" s="17">
        <f>INDEX(postes_1[y],MATCH(Lines[[#This Row],[codeNat_debut]],postes_1[CODNAT],0))</f>
        <v>6908618.5499999998</v>
      </c>
      <c r="U422" s="17">
        <f>INDEX(postes_1[x],MATCH(Lines[[#This Row],[codeNat_fin]],postes_1[CODNAT],0))</f>
        <v>790498.96000000101</v>
      </c>
      <c r="V422" s="17">
        <f>INDEX(postes_1[y],MATCH(Lines[[#This Row],[codeNat_fin]],postes_1[CODNAT],0))</f>
        <v>6900893.0499999998</v>
      </c>
      <c r="W422" s="17">
        <f>SQRT((Lines[[#This Row],[x_debut]]-Lines[[#This Row],[x_fin]])^2+(Lines[[#This Row],[y_debut]]-Lines[[#This Row],[y_fin]])^2)</f>
        <v>13801.559994542995</v>
      </c>
      <c r="X422" s="17">
        <v>17550</v>
      </c>
      <c r="Y422" s="18">
        <v>1172</v>
      </c>
      <c r="Z422" s="18">
        <v>1285</v>
      </c>
      <c r="AA422" s="18">
        <v>1285</v>
      </c>
      <c r="AB422" s="18">
        <v>1388</v>
      </c>
      <c r="AC422" s="18">
        <v>1.0509999999999999</v>
      </c>
      <c r="AD422" s="18">
        <v>7.0060000000000002</v>
      </c>
      <c r="AE422" s="18">
        <v>25.317</v>
      </c>
      <c r="AF422" s="18">
        <v>161.172</v>
      </c>
      <c r="AG422" s="21"/>
      <c r="AH422" s="21"/>
    </row>
    <row r="423" spans="1:34">
      <c r="A423" s="16" t="s">
        <v>9301</v>
      </c>
      <c r="B423" s="16" t="s">
        <v>9302</v>
      </c>
      <c r="C423" s="16">
        <f>SEARCH(" _ ",B423)</f>
        <v>25</v>
      </c>
      <c r="D423" s="16" t="str">
        <f>LEFT(B423,14)</f>
        <v>LIT 225kV NO 2</v>
      </c>
      <c r="E423" s="16" t="str">
        <f>RIGHT(LEFT(D423,9),5)</f>
        <v>225kV</v>
      </c>
      <c r="F423" s="16" t="str">
        <f>RIGHT(D423,1)</f>
        <v>2</v>
      </c>
      <c r="G423" s="16" t="str">
        <f>LEFT(RIGHT(B423,LEN(B423)-15),C423-16)</f>
        <v>CHANCENAY</v>
      </c>
      <c r="H423" s="16" t="str">
        <f>RIGHT(B423,LEN(B423)-C423-2)</f>
        <v>REVIGNY</v>
      </c>
      <c r="I423" s="17">
        <f>MATCH(Lines[[#This Row],[début]],postes_1[ADR_SITE],0)</f>
        <v>1330</v>
      </c>
      <c r="J423" s="17">
        <f>MATCH(Lines[[#This Row],[fin]],postes_1[ADR_SITE],0)</f>
        <v>1369</v>
      </c>
      <c r="K423" s="17" t="str">
        <f>INDEX(postes_1[CODNAT],Lines[[#This Row],[rch_debut]])</f>
        <v>CHAN6</v>
      </c>
      <c r="L423" s="17" t="str">
        <f>INDEX(postes_1[CODNAT],Lines[[#This Row],[rch_fin]])</f>
        <v>REVIG</v>
      </c>
      <c r="M423" s="17" t="s">
        <v>1710</v>
      </c>
      <c r="N423" s="17" t="s">
        <v>3698</v>
      </c>
      <c r="O423" s="17" t="str">
        <f>Lines[[#This Row],[codeNat_debut]]&amp;"_"&amp;Lines[[#This Row],[tension]]</f>
        <v>CHAN6_225kV</v>
      </c>
      <c r="P423" s="17" t="str">
        <f>Lines[[#This Row],[codeNat_fin]]&amp;"_"&amp;Lines[[#This Row],[tension]]</f>
        <v>REVIG_225kV</v>
      </c>
      <c r="Q423" s="17">
        <f>COUNTIF(Lines[[code2_debut]:[code2_fin]],"="&amp;Lines[[#This Row],[code2_debut]])</f>
        <v>1</v>
      </c>
      <c r="R423" s="17">
        <f>COUNTIF(Lines[[code2_debut]:[code2_fin]],"="&amp;Lines[[#This Row],[code2_fin]])</f>
        <v>2</v>
      </c>
      <c r="S423" s="17">
        <f>INDEX(postes_1[x],MATCH(Lines[[#This Row],[codeNat_debut]],postes_1[CODNAT],0))</f>
        <v>847119.60999999905</v>
      </c>
      <c r="T423" s="17">
        <f>INDEX(postes_1[y],MATCH(Lines[[#This Row],[codeNat_debut]],postes_1[CODNAT],0))</f>
        <v>6843717.8300000001</v>
      </c>
      <c r="U423" s="17">
        <f>INDEX(postes_1[x],MATCH(Lines[[#This Row],[codeNat_fin]],postes_1[CODNAT],0))</f>
        <v>846569.90999999596</v>
      </c>
      <c r="V423" s="17">
        <f>INDEX(postes_1[y],MATCH(Lines[[#This Row],[codeNat_fin]],postes_1[CODNAT],0))</f>
        <v>6859435.9400000004</v>
      </c>
      <c r="W423" s="17">
        <f>SQRT((Lines[[#This Row],[x_debut]]-Lines[[#This Row],[x_fin]])^2+(Lines[[#This Row],[y_debut]]-Lines[[#This Row],[y_fin]])^2)</f>
        <v>15727.719226325029</v>
      </c>
      <c r="X423" s="17">
        <v>16240</v>
      </c>
      <c r="Y423" s="18">
        <v>1172</v>
      </c>
      <c r="Z423" s="18">
        <v>1285</v>
      </c>
      <c r="AA423" s="18">
        <v>1285</v>
      </c>
      <c r="AB423" s="18">
        <v>1375</v>
      </c>
      <c r="AC423" s="18">
        <v>0.97699999999999998</v>
      </c>
      <c r="AD423" s="18">
        <v>6.5149999999999997</v>
      </c>
      <c r="AE423" s="18">
        <v>23.545000000000002</v>
      </c>
      <c r="AF423" s="18">
        <v>149.893</v>
      </c>
      <c r="AG423" s="21"/>
      <c r="AH423" s="21"/>
    </row>
    <row r="424" spans="1:34">
      <c r="A424" s="16" t="s">
        <v>9545</v>
      </c>
      <c r="B424" s="16" t="s">
        <v>9546</v>
      </c>
      <c r="C424" s="16">
        <f>SEARCH(" _ ",B424)</f>
        <v>29</v>
      </c>
      <c r="D424" s="16" t="str">
        <f>LEFT(B424,14)</f>
        <v>LIT 225kV NO 1</v>
      </c>
      <c r="E424" s="16" t="str">
        <f>RIGHT(LEFT(D424,9),5)</f>
        <v>225kV</v>
      </c>
      <c r="F424" s="16" t="str">
        <f>RIGHT(D424,1)</f>
        <v>1</v>
      </c>
      <c r="G424" s="16" t="str">
        <f>LEFT(RIGHT(B424,LEN(B424)-15),C424-16)</f>
        <v>CHAUSSEE (LA)</v>
      </c>
      <c r="H424" s="16" t="str">
        <f>RIGHT(B424,LEN(B424)-C424-2)</f>
        <v>RECY</v>
      </c>
      <c r="I424" s="17">
        <f>MATCH(Lines[[#This Row],[début]],postes_1[ADR_SITE],0)</f>
        <v>1126</v>
      </c>
      <c r="J424" s="17">
        <f>MATCH(Lines[[#This Row],[fin]],postes_1[ADR_SITE],0)</f>
        <v>1101</v>
      </c>
      <c r="K424" s="17" t="str">
        <f>INDEX(postes_1[CODNAT],Lines[[#This Row],[rch_debut]])</f>
        <v>CXSSE</v>
      </c>
      <c r="L424" s="17" t="str">
        <f>INDEX(postes_1[CODNAT],Lines[[#This Row],[rch_fin]])</f>
        <v xml:space="preserve">RECY </v>
      </c>
      <c r="M424" s="17" t="s">
        <v>5302</v>
      </c>
      <c r="N424" s="17" t="s">
        <v>6471</v>
      </c>
      <c r="O424" s="17" t="str">
        <f>Lines[[#This Row],[codeNat_debut]]&amp;"_"&amp;Lines[[#This Row],[tension]]</f>
        <v>CXSSE_225kV</v>
      </c>
      <c r="P424" s="17" t="str">
        <f>Lines[[#This Row],[codeNat_fin]]&amp;"_"&amp;Lines[[#This Row],[tension]]</f>
        <v>RECY _225kV</v>
      </c>
      <c r="Q424" s="17">
        <f>COUNTIF(Lines[[code2_debut]:[code2_fin]],"="&amp;Lines[[#This Row],[code2_debut]])</f>
        <v>2</v>
      </c>
      <c r="R424" s="17">
        <f>COUNTIF(Lines[[code2_debut]:[code2_fin]],"="&amp;Lines[[#This Row],[code2_fin]])</f>
        <v>1</v>
      </c>
      <c r="S424" s="17">
        <f>INDEX(postes_1[x],MATCH(Lines[[#This Row],[codeNat_debut]],postes_1[CODNAT],0))</f>
        <v>810952.25999999803</v>
      </c>
      <c r="T424" s="17">
        <f>INDEX(postes_1[y],MATCH(Lines[[#This Row],[codeNat_debut]],postes_1[CODNAT],0))</f>
        <v>6860921.9500000002</v>
      </c>
      <c r="U424" s="17">
        <f>INDEX(postes_1[x],MATCH(Lines[[#This Row],[codeNat_fin]],postes_1[CODNAT],0))</f>
        <v>798130.04999999702</v>
      </c>
      <c r="V424" s="17">
        <f>INDEX(postes_1[y],MATCH(Lines[[#This Row],[codeNat_fin]],postes_1[CODNAT],0))</f>
        <v>6878026.8399999999</v>
      </c>
      <c r="W424" s="17">
        <f>SQRT((Lines[[#This Row],[x_debut]]-Lines[[#This Row],[x_fin]])^2+(Lines[[#This Row],[y_debut]]-Lines[[#This Row],[y_fin]])^2)</f>
        <v>21377.238624205289</v>
      </c>
      <c r="X424" s="17">
        <v>26238</v>
      </c>
      <c r="Y424" s="18">
        <v>1172</v>
      </c>
      <c r="Z424" s="18">
        <v>1268</v>
      </c>
      <c r="AA424" s="18">
        <v>1268</v>
      </c>
      <c r="AB424" s="18">
        <v>1355</v>
      </c>
      <c r="AC424" s="18">
        <v>1.5980000000000001</v>
      </c>
      <c r="AD424" s="18">
        <v>10.643000000000001</v>
      </c>
      <c r="AE424" s="18">
        <v>37.134</v>
      </c>
      <c r="AF424" s="18">
        <v>236.404</v>
      </c>
      <c r="AG424" s="21"/>
      <c r="AH424" s="21"/>
    </row>
    <row r="425" spans="1:34">
      <c r="A425" s="16" t="s">
        <v>9386</v>
      </c>
      <c r="B425" s="16" t="s">
        <v>9387</v>
      </c>
      <c r="C425" s="16">
        <f>SEARCH(" _ ",B425)</f>
        <v>22</v>
      </c>
      <c r="D425" s="16" t="str">
        <f>LEFT(B425,14)</f>
        <v>LIT 225kV NO 1</v>
      </c>
      <c r="E425" s="16" t="str">
        <f>RIGHT(LEFT(D425,9),5)</f>
        <v>225kV</v>
      </c>
      <c r="F425" s="16" t="str">
        <f>RIGHT(D425,1)</f>
        <v>1</v>
      </c>
      <c r="G425" s="16" t="str">
        <f>LEFT(RIGHT(B425,LEN(B425)-15),C425-16)</f>
        <v>CISSAC</v>
      </c>
      <c r="H425" s="16" t="str">
        <f>RIGHT(B425,LEN(B425)-C425-2)</f>
        <v>MARQUIS (LE)</v>
      </c>
      <c r="I425" s="17">
        <f>MATCH(Lines[[#This Row],[début]],postes_1[ADR_SITE],0)</f>
        <v>2440</v>
      </c>
      <c r="J425" s="17">
        <f>MATCH(Lines[[#This Row],[fin]],postes_1[ADR_SITE],0)</f>
        <v>2507</v>
      </c>
      <c r="K425" s="17" t="str">
        <f>INDEX(postes_1[CODNAT],Lines[[#This Row],[rch_debut]])</f>
        <v>CISSA</v>
      </c>
      <c r="L425" s="17" t="str">
        <f>INDEX(postes_1[CODNAT],Lines[[#This Row],[rch_fin]])</f>
        <v>MQIS5</v>
      </c>
      <c r="M425" s="17" t="s">
        <v>5963</v>
      </c>
      <c r="N425" s="17" t="s">
        <v>4743</v>
      </c>
      <c r="O425" s="17" t="str">
        <f>Lines[[#This Row],[codeNat_debut]]&amp;"_"&amp;Lines[[#This Row],[tension]]</f>
        <v>CISSA_225kV</v>
      </c>
      <c r="P425" s="17" t="str">
        <f>Lines[[#This Row],[codeNat_fin]]&amp;"_"&amp;Lines[[#This Row],[tension]]</f>
        <v>MQIS5_225kV</v>
      </c>
      <c r="Q425" s="17">
        <f>COUNTIF(Lines[[code2_debut]:[code2_fin]],"="&amp;Lines[[#This Row],[code2_debut]])</f>
        <v>1</v>
      </c>
      <c r="R425" s="17">
        <f>COUNTIF(Lines[[code2_debut]:[code2_fin]],"="&amp;Lines[[#This Row],[code2_fin]])</f>
        <v>5</v>
      </c>
      <c r="S425" s="17">
        <f>INDEX(postes_1[x],MATCH(Lines[[#This Row],[codeNat_debut]],postes_1[CODNAT],0))</f>
        <v>398369.53999999899</v>
      </c>
      <c r="T425" s="17">
        <f>INDEX(postes_1[y],MATCH(Lines[[#This Row],[codeNat_debut]],postes_1[CODNAT],0))</f>
        <v>6464997.5700000003</v>
      </c>
      <c r="U425" s="17">
        <f>INDEX(postes_1[x],MATCH(Lines[[#This Row],[codeNat_fin]],postes_1[CODNAT],0))</f>
        <v>420635.20000000298</v>
      </c>
      <c r="V425" s="17">
        <f>INDEX(postes_1[y],MATCH(Lines[[#This Row],[codeNat_fin]],postes_1[CODNAT],0))</f>
        <v>6440107.3899999997</v>
      </c>
      <c r="W425" s="17">
        <f>SQRT((Lines[[#This Row],[x_debut]]-Lines[[#This Row],[x_fin]])^2+(Lines[[#This Row],[y_debut]]-Lines[[#This Row],[y_fin]])^2)</f>
        <v>33395.818236243431</v>
      </c>
      <c r="X425" s="17">
        <v>39310</v>
      </c>
      <c r="Y425" s="18">
        <v>1172</v>
      </c>
      <c r="Z425" s="18">
        <v>1248</v>
      </c>
      <c r="AA425" s="18">
        <v>1248</v>
      </c>
      <c r="AB425" s="18">
        <v>1310</v>
      </c>
      <c r="AC425" s="18">
        <v>2.2850000000000001</v>
      </c>
      <c r="AD425" s="18">
        <v>15.118</v>
      </c>
      <c r="AE425" s="18">
        <v>108.21</v>
      </c>
      <c r="AF425" s="19" t="s">
        <v>8819</v>
      </c>
      <c r="AG425" s="21"/>
      <c r="AH425" s="21"/>
    </row>
    <row r="426" spans="1:34">
      <c r="A426" s="16" t="s">
        <v>9549</v>
      </c>
      <c r="B426" s="16" t="s">
        <v>9550</v>
      </c>
      <c r="C426" s="16">
        <f>SEARCH(" _ ",B426)</f>
        <v>23</v>
      </c>
      <c r="D426" s="16" t="str">
        <f>LEFT(B426,14)</f>
        <v>LIT 225kV NO 1</v>
      </c>
      <c r="E426" s="16" t="str">
        <f>RIGHT(LEFT(D426,9),5)</f>
        <v>225kV</v>
      </c>
      <c r="F426" s="16" t="str">
        <f>RIGHT(D426,1)</f>
        <v>1</v>
      </c>
      <c r="G426" s="16" t="str">
        <f>LEFT(RIGHT(B426,LEN(B426)-15),C426-16)</f>
        <v>COURTRY</v>
      </c>
      <c r="H426" s="16" t="str">
        <f>RIGHT(B426,LEN(B426)-C426-2)</f>
        <v>SENART</v>
      </c>
      <c r="I426" s="17">
        <f>MATCH(Lines[[#This Row],[début]],postes_1[ADR_SITE],0)</f>
        <v>257</v>
      </c>
      <c r="J426" s="17">
        <f>MATCH(Lines[[#This Row],[fin]],postes_1[ADR_SITE],0)</f>
        <v>236</v>
      </c>
      <c r="K426" s="17" t="str">
        <f>INDEX(postes_1[CODNAT],Lines[[#This Row],[rch_debut]])</f>
        <v>CZTRY</v>
      </c>
      <c r="L426" s="17" t="str">
        <f>INDEX(postes_1[CODNAT],Lines[[#This Row],[rch_fin]])</f>
        <v>SENAR</v>
      </c>
      <c r="M426" s="17" t="s">
        <v>3597</v>
      </c>
      <c r="N426" s="17" t="s">
        <v>7314</v>
      </c>
      <c r="O426" s="17" t="str">
        <f>Lines[[#This Row],[codeNat_debut]]&amp;"_"&amp;Lines[[#This Row],[tension]]</f>
        <v>CZTRY_225kV</v>
      </c>
      <c r="P426" s="17" t="str">
        <f>Lines[[#This Row],[codeNat_fin]]&amp;"_"&amp;Lines[[#This Row],[tension]]</f>
        <v>SENAR_225kV</v>
      </c>
      <c r="Q426" s="17">
        <f>COUNTIF(Lines[[code2_debut]:[code2_fin]],"="&amp;Lines[[#This Row],[code2_debut]])</f>
        <v>4</v>
      </c>
      <c r="R426" s="17">
        <f>COUNTIF(Lines[[code2_debut]:[code2_fin]],"="&amp;Lines[[#This Row],[code2_fin]])</f>
        <v>1</v>
      </c>
      <c r="S426" s="17">
        <f>INDEX(postes_1[x],MATCH(Lines[[#This Row],[codeNat_debut]],postes_1[CODNAT],0))</f>
        <v>683221.38000000303</v>
      </c>
      <c r="T426" s="17">
        <f>INDEX(postes_1[y],MATCH(Lines[[#This Row],[codeNat_debut]],postes_1[CODNAT],0))</f>
        <v>6827504.5199999996</v>
      </c>
      <c r="U426" s="17">
        <f>INDEX(postes_1[x],MATCH(Lines[[#This Row],[codeNat_fin]],postes_1[CODNAT],0))</f>
        <v>669635.68000000005</v>
      </c>
      <c r="V426" s="17">
        <f>INDEX(postes_1[y],MATCH(Lines[[#This Row],[codeNat_fin]],postes_1[CODNAT],0))</f>
        <v>6834395.4699999997</v>
      </c>
      <c r="W426" s="17">
        <f>SQRT((Lines[[#This Row],[x_debut]]-Lines[[#This Row],[x_fin]])^2+(Lines[[#This Row],[y_debut]]-Lines[[#This Row],[y_fin]])^2)</f>
        <v>15233.398714422976</v>
      </c>
      <c r="X426" s="17">
        <v>18326</v>
      </c>
      <c r="Y426" s="18">
        <v>1172</v>
      </c>
      <c r="Z426" s="18">
        <v>1285</v>
      </c>
      <c r="AA426" s="18">
        <v>1285</v>
      </c>
      <c r="AB426" s="18">
        <v>1388</v>
      </c>
      <c r="AC426" s="18">
        <v>1.073</v>
      </c>
      <c r="AD426" s="18">
        <v>7.2069999999999999</v>
      </c>
      <c r="AE426" s="18">
        <v>48.209000000000003</v>
      </c>
      <c r="AF426" s="18">
        <v>306.90800000000002</v>
      </c>
      <c r="AG426" s="21"/>
      <c r="AH426" s="21"/>
    </row>
    <row r="427" spans="1:34">
      <c r="A427" s="16" t="s">
        <v>9167</v>
      </c>
      <c r="B427" s="16" t="s">
        <v>9168</v>
      </c>
      <c r="C427" s="16">
        <f>SEARCH(" _ ",B427)</f>
        <v>29</v>
      </c>
      <c r="D427" s="16" t="str">
        <f>LEFT(B427,14)</f>
        <v>LIT 225kV NO 1</v>
      </c>
      <c r="E427" s="16" t="str">
        <f>RIGHT(LEFT(D427,9),5)</f>
        <v>225kV</v>
      </c>
      <c r="F427" s="16" t="str">
        <f>RIGHT(D427,1)</f>
        <v>1</v>
      </c>
      <c r="G427" s="16" t="str">
        <f>LEFT(RIGHT(B427,LEN(B427)-15),C427-16)</f>
        <v>CROIX-DE-METZ</v>
      </c>
      <c r="H427" s="16" t="str">
        <f>RIGHT(B427,LEN(B427)-C427-2)</f>
        <v>VOID</v>
      </c>
      <c r="I427" s="17">
        <f>MATCH(Lines[[#This Row],[début]],postes_1[ADR_SITE],0)</f>
        <v>1936</v>
      </c>
      <c r="J427" s="17">
        <f>MATCH(Lines[[#This Row],[fin]],postes_1[ADR_SITE],0)</f>
        <v>1710</v>
      </c>
      <c r="K427" s="17" t="str">
        <f>INDEX(postes_1[CODNAT],Lines[[#This Row],[rch_debut]])</f>
        <v>C.MET</v>
      </c>
      <c r="L427" s="17" t="str">
        <f>INDEX(postes_1[CODNAT],Lines[[#This Row],[rch_fin]])</f>
        <v xml:space="preserve">VOID </v>
      </c>
      <c r="M427" s="17" t="s">
        <v>5984</v>
      </c>
      <c r="N427" s="17" t="s">
        <v>8081</v>
      </c>
      <c r="O427" s="17" t="str">
        <f>Lines[[#This Row],[codeNat_debut]]&amp;"_"&amp;Lines[[#This Row],[tension]]</f>
        <v>C.MET_225kV</v>
      </c>
      <c r="P427" s="17" t="str">
        <f>Lines[[#This Row],[codeNat_fin]]&amp;"_"&amp;Lines[[#This Row],[tension]]</f>
        <v>VOID _225kV</v>
      </c>
      <c r="Q427" s="17">
        <f>COUNTIF(Lines[[code2_debut]:[code2_fin]],"="&amp;Lines[[#This Row],[code2_debut]])</f>
        <v>3</v>
      </c>
      <c r="R427" s="17">
        <f>COUNTIF(Lines[[code2_debut]:[code2_fin]],"="&amp;Lines[[#This Row],[code2_fin]])</f>
        <v>1</v>
      </c>
      <c r="S427" s="17">
        <f>INDEX(postes_1[x],MATCH(Lines[[#This Row],[codeNat_debut]],postes_1[CODNAT],0))</f>
        <v>914627.46000000101</v>
      </c>
      <c r="T427" s="17">
        <f>INDEX(postes_1[y],MATCH(Lines[[#This Row],[codeNat_debut]],postes_1[CODNAT],0))</f>
        <v>6847506.5800000001</v>
      </c>
      <c r="U427" s="17">
        <f>INDEX(postes_1[x],MATCH(Lines[[#This Row],[codeNat_fin]],postes_1[CODNAT],0))</f>
        <v>892250.18999999797</v>
      </c>
      <c r="V427" s="17">
        <f>INDEX(postes_1[y],MATCH(Lines[[#This Row],[codeNat_fin]],postes_1[CODNAT],0))</f>
        <v>6848614.4900000002</v>
      </c>
      <c r="W427" s="17">
        <f>SQRT((Lines[[#This Row],[x_debut]]-Lines[[#This Row],[x_fin]])^2+(Lines[[#This Row],[y_debut]]-Lines[[#This Row],[y_fin]])^2)</f>
        <v>22404.679806262277</v>
      </c>
      <c r="X427" s="17">
        <v>32175</v>
      </c>
      <c r="Y427" s="18">
        <v>1172</v>
      </c>
      <c r="Z427" s="18">
        <v>1285</v>
      </c>
      <c r="AA427" s="18">
        <v>1285</v>
      </c>
      <c r="AB427" s="18">
        <v>1388</v>
      </c>
      <c r="AC427" s="18">
        <v>1.931</v>
      </c>
      <c r="AD427" s="18">
        <v>12.851000000000001</v>
      </c>
      <c r="AE427" s="18">
        <v>46.555</v>
      </c>
      <c r="AF427" s="18">
        <v>296.38</v>
      </c>
      <c r="AG427" s="21"/>
      <c r="AH427" s="21"/>
    </row>
    <row r="428" spans="1:34">
      <c r="A428" s="16" t="s">
        <v>9565</v>
      </c>
      <c r="B428" s="16" t="s">
        <v>9566</v>
      </c>
      <c r="C428" s="16">
        <f>SEARCH(" _ ",B428)</f>
        <v>22</v>
      </c>
      <c r="D428" s="16" t="str">
        <f>LEFT(B428,14)</f>
        <v>LIT 225kV NO 1</v>
      </c>
      <c r="E428" s="16" t="str">
        <f>RIGHT(LEFT(D428,9),5)</f>
        <v>225kV</v>
      </c>
      <c r="F428" s="16" t="str">
        <f>RIGHT(D428,1)</f>
        <v>1</v>
      </c>
      <c r="G428" s="16" t="str">
        <f>LEFT(RIGHT(B428,LEN(B428)-15),C428-16)</f>
        <v>DAMERY</v>
      </c>
      <c r="H428" s="16" t="str">
        <f>RIGHT(B428,LEN(B428)-C428-2)</f>
        <v>VESLE</v>
      </c>
      <c r="I428" s="17">
        <f>MATCH(Lines[[#This Row],[début]],postes_1[ADR_SITE],0)</f>
        <v>949</v>
      </c>
      <c r="J428" s="17">
        <f>MATCH(Lines[[#This Row],[fin]],postes_1[ADR_SITE],0)</f>
        <v>1182</v>
      </c>
      <c r="K428" s="17" t="str">
        <f>INDEX(postes_1[CODNAT],Lines[[#This Row],[rch_debut]])</f>
        <v>DAMER</v>
      </c>
      <c r="L428" s="17" t="str">
        <f>INDEX(postes_1[CODNAT],Lines[[#This Row],[rch_fin]])</f>
        <v>VESLE</v>
      </c>
      <c r="M428" s="17" t="s">
        <v>2636</v>
      </c>
      <c r="N428" s="17" t="s">
        <v>2185</v>
      </c>
      <c r="O428" s="17" t="str">
        <f>Lines[[#This Row],[codeNat_debut]]&amp;"_"&amp;Lines[[#This Row],[tension]]</f>
        <v>DAMER_225kV</v>
      </c>
      <c r="P428" s="17" t="str">
        <f>Lines[[#This Row],[codeNat_fin]]&amp;"_"&amp;Lines[[#This Row],[tension]]</f>
        <v>VESLE_225kV</v>
      </c>
      <c r="Q428" s="17">
        <f>COUNTIF(Lines[[code2_debut]:[code2_fin]],"="&amp;Lines[[#This Row],[code2_debut]])</f>
        <v>2</v>
      </c>
      <c r="R428" s="17">
        <f>COUNTIF(Lines[[code2_debut]:[code2_fin]],"="&amp;Lines[[#This Row],[code2_fin]])</f>
        <v>5</v>
      </c>
      <c r="S428" s="17">
        <f>INDEX(postes_1[x],MATCH(Lines[[#This Row],[codeNat_debut]],postes_1[CODNAT],0))</f>
        <v>763623.71000000101</v>
      </c>
      <c r="T428" s="17">
        <f>INDEX(postes_1[y],MATCH(Lines[[#This Row],[codeNat_debut]],postes_1[CODNAT],0))</f>
        <v>6886550.2000000002</v>
      </c>
      <c r="U428" s="17">
        <f>INDEX(postes_1[x],MATCH(Lines[[#This Row],[codeNat_fin]],postes_1[CODNAT],0))</f>
        <v>790498.96000000101</v>
      </c>
      <c r="V428" s="17">
        <f>INDEX(postes_1[y],MATCH(Lines[[#This Row],[codeNat_fin]],postes_1[CODNAT],0))</f>
        <v>6900893.0499999998</v>
      </c>
      <c r="W428" s="17">
        <f>SQRT((Lines[[#This Row],[x_debut]]-Lines[[#This Row],[x_fin]])^2+(Lines[[#This Row],[y_debut]]-Lines[[#This Row],[y_fin]])^2)</f>
        <v>30463.033478053188</v>
      </c>
      <c r="X428" s="17">
        <v>43188</v>
      </c>
      <c r="Y428" s="18">
        <v>1172</v>
      </c>
      <c r="Z428" s="18">
        <v>1285</v>
      </c>
      <c r="AA428" s="18">
        <v>1285</v>
      </c>
      <c r="AB428" s="18">
        <v>1388</v>
      </c>
      <c r="AC428" s="18">
        <v>2.6120000000000001</v>
      </c>
      <c r="AD428" s="18">
        <v>17.457000000000001</v>
      </c>
      <c r="AE428" s="18">
        <v>62.853999999999999</v>
      </c>
      <c r="AF428" s="18">
        <v>400.13900000000001</v>
      </c>
      <c r="AG428" s="21"/>
      <c r="AH428" s="21"/>
    </row>
    <row r="429" spans="1:34">
      <c r="A429" s="16" t="s">
        <v>9918</v>
      </c>
      <c r="B429" s="16" t="s">
        <v>9919</v>
      </c>
      <c r="C429" s="16">
        <f>SEARCH(" _ ",B429)</f>
        <v>22</v>
      </c>
      <c r="D429" s="16" t="str">
        <f>LEFT(B429,14)</f>
        <v>LIT 225kV NO 1</v>
      </c>
      <c r="E429" s="16" t="str">
        <f>RIGHT(LEFT(D429,9),5)</f>
        <v>225kV</v>
      </c>
      <c r="F429" s="16" t="str">
        <f>RIGHT(D429,1)</f>
        <v>1</v>
      </c>
      <c r="G429" s="16" t="str">
        <f>LEFT(RIGHT(B429,LEN(B429)-15),C429-16)</f>
        <v>LATENA</v>
      </c>
      <c r="H429" s="16" t="str">
        <f>RIGHT(B429,LEN(B429)-C429-2)</f>
        <v>ROYE</v>
      </c>
      <c r="I429" s="17">
        <f>MATCH(Lines[[#This Row],[début]],postes_1[ADR_SITE],0)</f>
        <v>1030</v>
      </c>
      <c r="J429" s="17">
        <f>MATCH(Lines[[#This Row],[fin]],postes_1[ADR_SITE],0)</f>
        <v>1032</v>
      </c>
      <c r="K429" s="17" t="str">
        <f>INDEX(postes_1[CODNAT],Lines[[#This Row],[rch_debut]])</f>
        <v>LATEN</v>
      </c>
      <c r="L429" s="17" t="str">
        <f>INDEX(postes_1[CODNAT],Lines[[#This Row],[rch_fin]])</f>
        <v xml:space="preserve">ROYE </v>
      </c>
      <c r="M429" s="17" t="s">
        <v>2577</v>
      </c>
      <c r="N429" s="17" t="s">
        <v>7462</v>
      </c>
      <c r="O429" s="17" t="str">
        <f>Lines[[#This Row],[codeNat_debut]]&amp;"_"&amp;Lines[[#This Row],[tension]]</f>
        <v>LATEN_225kV</v>
      </c>
      <c r="P429" s="17" t="str">
        <f>Lines[[#This Row],[codeNat_fin]]&amp;"_"&amp;Lines[[#This Row],[tension]]</f>
        <v>ROYE _225kV</v>
      </c>
      <c r="Q429" s="17">
        <f>COUNTIF(Lines[[code2_debut]:[code2_fin]],"="&amp;Lines[[#This Row],[code2_debut]])</f>
        <v>6</v>
      </c>
      <c r="R429" s="17">
        <f>COUNTIF(Lines[[code2_debut]:[code2_fin]],"="&amp;Lines[[#This Row],[code2_fin]])</f>
        <v>2</v>
      </c>
      <c r="S429" s="17">
        <f>INDEX(postes_1[x],MATCH(Lines[[#This Row],[codeNat_debut]],postes_1[CODNAT],0))</f>
        <v>695422.25</v>
      </c>
      <c r="T429" s="17">
        <f>INDEX(postes_1[y],MATCH(Lines[[#This Row],[codeNat_debut]],postes_1[CODNAT],0))</f>
        <v>6950927.6100000003</v>
      </c>
      <c r="U429" s="17">
        <f>INDEX(postes_1[x],MATCH(Lines[[#This Row],[codeNat_fin]],postes_1[CODNAT],0))</f>
        <v>685611.93</v>
      </c>
      <c r="V429" s="17">
        <f>INDEX(postes_1[y],MATCH(Lines[[#This Row],[codeNat_fin]],postes_1[CODNAT],0))</f>
        <v>6955013.21</v>
      </c>
      <c r="W429" s="17">
        <f>SQRT((Lines[[#This Row],[x_debut]]-Lines[[#This Row],[x_fin]])^2+(Lines[[#This Row],[y_debut]]-Lines[[#This Row],[y_fin]])^2)</f>
        <v>10627.064781132933</v>
      </c>
      <c r="X429" s="17">
        <v>11268</v>
      </c>
      <c r="Y429" s="18">
        <v>1172</v>
      </c>
      <c r="Z429" s="18">
        <v>1285</v>
      </c>
      <c r="AA429" s="18">
        <v>1285</v>
      </c>
      <c r="AB429" s="18">
        <v>1388</v>
      </c>
      <c r="AC429" s="18">
        <v>0.65</v>
      </c>
      <c r="AD429" s="18">
        <v>4.4489999999999998</v>
      </c>
      <c r="AE429" s="18">
        <v>16.332999999999998</v>
      </c>
      <c r="AF429" s="18">
        <v>103.976</v>
      </c>
      <c r="AG429" s="21"/>
      <c r="AH429" s="21"/>
    </row>
    <row r="430" spans="1:34">
      <c r="A430" s="16" t="s">
        <v>9916</v>
      </c>
      <c r="B430" s="16" t="s">
        <v>9917</v>
      </c>
      <c r="C430" s="16">
        <f>SEARCH(" _ ",B430)</f>
        <v>22</v>
      </c>
      <c r="D430" s="16" t="str">
        <f>LEFT(B430,14)</f>
        <v>LIT 225kV NO 1</v>
      </c>
      <c r="E430" s="16" t="str">
        <f>RIGHT(LEFT(D430,9),5)</f>
        <v>225kV</v>
      </c>
      <c r="F430" s="16" t="str">
        <f>RIGHT(D430,1)</f>
        <v>1</v>
      </c>
      <c r="G430" s="16" t="str">
        <f>LEFT(RIGHT(B430,LEN(B430)-15),C430-16)</f>
        <v>LATENA</v>
      </c>
      <c r="H430" s="16" t="str">
        <f>RIGHT(B430,LEN(B430)-C430-2)</f>
        <v>PERTAIN</v>
      </c>
      <c r="I430" s="17">
        <f>MATCH(Lines[[#This Row],[début]],postes_1[ADR_SITE],0)</f>
        <v>1030</v>
      </c>
      <c r="J430" s="17">
        <f>MATCH(Lines[[#This Row],[fin]],postes_1[ADR_SITE],0)</f>
        <v>1122</v>
      </c>
      <c r="K430" s="17" t="str">
        <f>INDEX(postes_1[CODNAT],Lines[[#This Row],[rch_debut]])</f>
        <v>LATEN</v>
      </c>
      <c r="L430" s="17" t="str">
        <f>INDEX(postes_1[CODNAT],Lines[[#This Row],[rch_fin]])</f>
        <v>PERTA</v>
      </c>
      <c r="M430" s="17" t="s">
        <v>2577</v>
      </c>
      <c r="N430" s="17" t="s">
        <v>6190</v>
      </c>
      <c r="O430" s="17" t="str">
        <f>Lines[[#This Row],[codeNat_debut]]&amp;"_"&amp;Lines[[#This Row],[tension]]</f>
        <v>LATEN_225kV</v>
      </c>
      <c r="P430" s="17" t="str">
        <f>Lines[[#This Row],[codeNat_fin]]&amp;"_"&amp;Lines[[#This Row],[tension]]</f>
        <v>PERTA_225kV</v>
      </c>
      <c r="Q430" s="17">
        <f>COUNTIF(Lines[[code2_debut]:[code2_fin]],"="&amp;Lines[[#This Row],[code2_debut]])</f>
        <v>6</v>
      </c>
      <c r="R430" s="17">
        <f>COUNTIF(Lines[[code2_debut]:[code2_fin]],"="&amp;Lines[[#This Row],[code2_fin]])</f>
        <v>3</v>
      </c>
      <c r="S430" s="17">
        <f>INDEX(postes_1[x],MATCH(Lines[[#This Row],[codeNat_debut]],postes_1[CODNAT],0))</f>
        <v>695422.25</v>
      </c>
      <c r="T430" s="17">
        <f>INDEX(postes_1[y],MATCH(Lines[[#This Row],[codeNat_debut]],postes_1[CODNAT],0))</f>
        <v>6950927.6100000003</v>
      </c>
      <c r="U430" s="17">
        <f>INDEX(postes_1[x],MATCH(Lines[[#This Row],[codeNat_fin]],postes_1[CODNAT],0))</f>
        <v>689620.03000000096</v>
      </c>
      <c r="V430" s="17">
        <f>INDEX(postes_1[y],MATCH(Lines[[#This Row],[codeNat_fin]],postes_1[CODNAT],0))</f>
        <v>6966254.7199999997</v>
      </c>
      <c r="W430" s="17">
        <f>SQRT((Lines[[#This Row],[x_debut]]-Lines[[#This Row],[x_fin]])^2+(Lines[[#This Row],[y_debut]]-Lines[[#This Row],[y_fin]])^2)</f>
        <v>16388.5953602031</v>
      </c>
      <c r="X430" s="17">
        <v>16987</v>
      </c>
      <c r="Y430" s="18">
        <v>1172</v>
      </c>
      <c r="Z430" s="18">
        <v>1235</v>
      </c>
      <c r="AA430" s="18">
        <v>1285</v>
      </c>
      <c r="AB430" s="18">
        <v>1388</v>
      </c>
      <c r="AC430" s="18">
        <v>1.0029999999999999</v>
      </c>
      <c r="AD430" s="18">
        <v>6.694</v>
      </c>
      <c r="AE430" s="18">
        <v>30.791</v>
      </c>
      <c r="AF430" s="18">
        <v>196.02199999999999</v>
      </c>
      <c r="AG430" s="21"/>
      <c r="AH430" s="21"/>
    </row>
    <row r="431" spans="1:34">
      <c r="A431" s="16" t="s">
        <v>9935</v>
      </c>
      <c r="B431" s="16" t="s">
        <v>9936</v>
      </c>
      <c r="C431" s="16">
        <f>SEARCH(" _ ",B431)</f>
        <v>22</v>
      </c>
      <c r="D431" s="16" t="str">
        <f>LEFT(B431,14)</f>
        <v>LIT 225kV NO 2</v>
      </c>
      <c r="E431" s="16" t="str">
        <f>RIGHT(LEFT(D431,9),5)</f>
        <v>225kV</v>
      </c>
      <c r="F431" s="16" t="str">
        <f>RIGHT(D431,1)</f>
        <v>2</v>
      </c>
      <c r="G431" s="16" t="str">
        <f>LEFT(RIGHT(B431,LEN(B431)-15),C431-16)</f>
        <v>LESCAR</v>
      </c>
      <c r="H431" s="16" t="str">
        <f>RIGHT(B431,LEN(B431)-C431-2)</f>
        <v>MARSILLON</v>
      </c>
      <c r="I431" s="17">
        <f>MATCH(Lines[[#This Row],[début]],postes_1[ADR_SITE],0)</f>
        <v>3749</v>
      </c>
      <c r="J431" s="17">
        <f>MATCH(Lines[[#This Row],[fin]],postes_1[ADR_SITE],0)</f>
        <v>3737</v>
      </c>
      <c r="K431" s="17" t="str">
        <f>INDEX(postes_1[CODNAT],Lines[[#This Row],[rch_debut]])</f>
        <v>LESCA</v>
      </c>
      <c r="L431" s="17" t="str">
        <f>INDEX(postes_1[CODNAT],Lines[[#This Row],[rch_fin]])</f>
        <v>MARSI</v>
      </c>
      <c r="M431" s="17" t="s">
        <v>3324</v>
      </c>
      <c r="N431" s="17" t="s">
        <v>5640</v>
      </c>
      <c r="O431" s="17" t="str">
        <f>Lines[[#This Row],[codeNat_debut]]&amp;"_"&amp;Lines[[#This Row],[tension]]</f>
        <v>LESCA_225kV</v>
      </c>
      <c r="P431" s="17" t="str">
        <f>Lines[[#This Row],[codeNat_fin]]&amp;"_"&amp;Lines[[#This Row],[tension]]</f>
        <v>MARSI_225kV</v>
      </c>
      <c r="Q431" s="17">
        <f>COUNTIF(Lines[[code2_debut]:[code2_fin]],"="&amp;Lines[[#This Row],[code2_debut]])</f>
        <v>1</v>
      </c>
      <c r="R431" s="17">
        <f>COUNTIF(Lines[[code2_debut]:[code2_fin]],"="&amp;Lines[[#This Row],[code2_fin]])</f>
        <v>5</v>
      </c>
      <c r="S431" s="17">
        <f>INDEX(postes_1[x],MATCH(Lines[[#This Row],[codeNat_debut]],postes_1[CODNAT],0))</f>
        <v>421344</v>
      </c>
      <c r="T431" s="17">
        <f>INDEX(postes_1[y],MATCH(Lines[[#This Row],[codeNat_debut]],postes_1[CODNAT],0))</f>
        <v>6252255.2000000002</v>
      </c>
      <c r="U431" s="17">
        <f>INDEX(postes_1[x],MATCH(Lines[[#This Row],[codeNat_fin]],postes_1[CODNAT],0))</f>
        <v>408736.39999999898</v>
      </c>
      <c r="V431" s="17">
        <f>INDEX(postes_1[y],MATCH(Lines[[#This Row],[codeNat_fin]],postes_1[CODNAT],0))</f>
        <v>6260624.4000000004</v>
      </c>
      <c r="W431" s="17">
        <f>SQRT((Lines[[#This Row],[x_debut]]-Lines[[#This Row],[x_fin]])^2+(Lines[[#This Row],[y_debut]]-Lines[[#This Row],[y_fin]])^2)</f>
        <v>15132.583599637866</v>
      </c>
      <c r="X431" s="17">
        <v>18078</v>
      </c>
      <c r="Y431" s="18">
        <v>1172</v>
      </c>
      <c r="Z431" s="18">
        <v>1248</v>
      </c>
      <c r="AA431" s="18">
        <v>1248</v>
      </c>
      <c r="AB431" s="18">
        <v>1310</v>
      </c>
      <c r="AC431" s="18">
        <v>1.085</v>
      </c>
      <c r="AD431" s="18">
        <v>7.2690000000000001</v>
      </c>
      <c r="AE431" s="18">
        <v>26.030999999999999</v>
      </c>
      <c r="AF431" s="18">
        <v>165.72</v>
      </c>
      <c r="AG431" s="21"/>
      <c r="AH431" s="21"/>
    </row>
    <row r="432" spans="1:34">
      <c r="A432" s="16" t="s">
        <v>10130</v>
      </c>
      <c r="B432" s="16" t="s">
        <v>10131</v>
      </c>
      <c r="C432" s="16">
        <f>SEARCH(" _ ",B432)</f>
        <v>21</v>
      </c>
      <c r="D432" s="16" t="str">
        <f>LEFT(B432,14)</f>
        <v>LIT 225kV N0 1</v>
      </c>
      <c r="E432" s="16" t="str">
        <f>RIGHT(LEFT(D432,9),5)</f>
        <v>225kV</v>
      </c>
      <c r="F432" s="16" t="str">
        <f>RIGHT(D432,1)</f>
        <v>1</v>
      </c>
      <c r="G432" s="16" t="str">
        <f>LEFT(RIGHT(B432,LEN(B432)-15),C432-16)</f>
        <v>ORMES</v>
      </c>
      <c r="H432" s="16" t="str">
        <f>RIGHT(B432,LEN(B432)-C432-2)</f>
        <v>VESLE</v>
      </c>
      <c r="I432" s="17">
        <f>MATCH(Lines[[#This Row],[début]],postes_1[ADR_SITE],0)</f>
        <v>1065</v>
      </c>
      <c r="J432" s="17">
        <f>MATCH(Lines[[#This Row],[fin]],postes_1[ADR_SITE],0)</f>
        <v>1182</v>
      </c>
      <c r="K432" s="17" t="str">
        <f>INDEX(postes_1[CODNAT],Lines[[#This Row],[rch_debut]])</f>
        <v>ORMES</v>
      </c>
      <c r="L432" s="17" t="str">
        <f>INDEX(postes_1[CODNAT],Lines[[#This Row],[rch_fin]])</f>
        <v>VESLE</v>
      </c>
      <c r="M432" s="17" t="s">
        <v>7786</v>
      </c>
      <c r="N432" s="17" t="s">
        <v>2185</v>
      </c>
      <c r="O432" s="17" t="str">
        <f>Lines[[#This Row],[codeNat_debut]]&amp;"_"&amp;Lines[[#This Row],[tension]]</f>
        <v>ORMES_225kV</v>
      </c>
      <c r="P432" s="17" t="str">
        <f>Lines[[#This Row],[codeNat_fin]]&amp;"_"&amp;Lines[[#This Row],[tension]]</f>
        <v>VESLE_225kV</v>
      </c>
      <c r="Q432" s="17">
        <f>COUNTIF(Lines[[code2_debut]:[code2_fin]],"="&amp;Lines[[#This Row],[code2_debut]])</f>
        <v>3</v>
      </c>
      <c r="R432" s="17">
        <f>COUNTIF(Lines[[code2_debut]:[code2_fin]],"="&amp;Lines[[#This Row],[code2_fin]])</f>
        <v>5</v>
      </c>
      <c r="S432" s="17">
        <f>INDEX(postes_1[x],MATCH(Lines[[#This Row],[codeNat_debut]],postes_1[CODNAT],0))</f>
        <v>771026.70000000298</v>
      </c>
      <c r="T432" s="17">
        <f>INDEX(postes_1[y],MATCH(Lines[[#This Row],[codeNat_debut]],postes_1[CODNAT],0))</f>
        <v>6904471.8300000001</v>
      </c>
      <c r="U432" s="17">
        <f>INDEX(postes_1[x],MATCH(Lines[[#This Row],[codeNat_fin]],postes_1[CODNAT],0))</f>
        <v>790498.96000000101</v>
      </c>
      <c r="V432" s="17">
        <f>INDEX(postes_1[y],MATCH(Lines[[#This Row],[codeNat_fin]],postes_1[CODNAT],0))</f>
        <v>6900893.0499999998</v>
      </c>
      <c r="W432" s="17">
        <f>SQRT((Lines[[#This Row],[x_debut]]-Lines[[#This Row],[x_fin]])^2+(Lines[[#This Row],[y_debut]]-Lines[[#This Row],[y_fin]])^2)</f>
        <v>19798.398313902191</v>
      </c>
      <c r="X432" s="17">
        <v>23535</v>
      </c>
      <c r="Y432" s="18">
        <v>1172</v>
      </c>
      <c r="Z432" s="18">
        <v>1285</v>
      </c>
      <c r="AA432" s="18">
        <v>1285</v>
      </c>
      <c r="AB432" s="18">
        <v>1388</v>
      </c>
      <c r="AC432" s="18">
        <v>1.4319999999999999</v>
      </c>
      <c r="AD432" s="18">
        <v>9.593</v>
      </c>
      <c r="AE432" s="18">
        <v>34.39</v>
      </c>
      <c r="AF432" s="18">
        <v>218.93199999999999</v>
      </c>
      <c r="AG432" s="21"/>
      <c r="AH432" s="21"/>
    </row>
    <row r="433" spans="1:34">
      <c r="A433" s="16" t="s">
        <v>10236</v>
      </c>
      <c r="B433" s="16" t="s">
        <v>10237</v>
      </c>
      <c r="C433" s="16">
        <f>SEARCH(" _ ",B433)</f>
        <v>27</v>
      </c>
      <c r="D433" s="16" t="str">
        <f>LEFT(B433,14)</f>
        <v>LIT 225kV NO 2</v>
      </c>
      <c r="E433" s="16" t="str">
        <f>RIGHT(LEFT(D433,9),5)</f>
        <v>225kV</v>
      </c>
      <c r="F433" s="16" t="str">
        <f>RIGHT(D433,1)</f>
        <v>2</v>
      </c>
      <c r="G433" s="16" t="str">
        <f>LEFT(RIGHT(B433,LEN(B433)-15),C433-16)</f>
        <v>RAIE-TORTUE</v>
      </c>
      <c r="H433" s="16" t="str">
        <f>RIGHT(B433,LEN(B433)-C433-2)</f>
        <v>VILLEJUST</v>
      </c>
      <c r="I433" s="17">
        <f>MATCH(Lines[[#This Row],[début]],postes_1[ADR_SITE],0)</f>
        <v>282</v>
      </c>
      <c r="J433" s="17">
        <f>MATCH(Lines[[#This Row],[fin]],postes_1[ADR_SITE],0)</f>
        <v>191</v>
      </c>
      <c r="K433" s="17" t="str">
        <f>INDEX(postes_1[CODNAT],Lines[[#This Row],[rch_debut]])</f>
        <v>R.TOR</v>
      </c>
      <c r="L433" s="17" t="str">
        <f>INDEX(postes_1[CODNAT],Lines[[#This Row],[rch_fin]])</f>
        <v>VLEJU</v>
      </c>
      <c r="M433" s="17" t="s">
        <v>2966</v>
      </c>
      <c r="N433" s="17" t="s">
        <v>1728</v>
      </c>
      <c r="O433" s="17" t="str">
        <f>Lines[[#This Row],[codeNat_debut]]&amp;"_"&amp;Lines[[#This Row],[tension]]</f>
        <v>R.TOR_225kV</v>
      </c>
      <c r="P433" s="17" t="str">
        <f>Lines[[#This Row],[codeNat_fin]]&amp;"_"&amp;Lines[[#This Row],[tension]]</f>
        <v>VLEJU_225kV</v>
      </c>
      <c r="Q433" s="17">
        <f>COUNTIF(Lines[[code2_debut]:[code2_fin]],"="&amp;Lines[[#This Row],[code2_debut]])</f>
        <v>4</v>
      </c>
      <c r="R433" s="17">
        <f>COUNTIF(Lines[[code2_debut]:[code2_fin]],"="&amp;Lines[[#This Row],[code2_fin]])</f>
        <v>2</v>
      </c>
      <c r="S433" s="17">
        <f>INDEX(postes_1[x],MATCH(Lines[[#This Row],[codeNat_debut]],postes_1[CODNAT],0))</f>
        <v>644973.28000000096</v>
      </c>
      <c r="T433" s="17">
        <f>INDEX(postes_1[y],MATCH(Lines[[#This Row],[codeNat_debut]],postes_1[CODNAT],0))</f>
        <v>6854514.8899999997</v>
      </c>
      <c r="U433" s="17">
        <f>INDEX(postes_1[x],MATCH(Lines[[#This Row],[codeNat_fin]],postes_1[CODNAT],0))</f>
        <v>643400.17000000202</v>
      </c>
      <c r="V433" s="17">
        <f>INDEX(postes_1[y],MATCH(Lines[[#This Row],[codeNat_fin]],postes_1[CODNAT],0))</f>
        <v>6842199.3499999996</v>
      </c>
      <c r="W433" s="17">
        <f>SQRT((Lines[[#This Row],[x_debut]]-Lines[[#This Row],[x_fin]])^2+(Lines[[#This Row],[y_debut]]-Lines[[#This Row],[y_fin]])^2)</f>
        <v>12415.603109140433</v>
      </c>
      <c r="X433" s="17">
        <v>15219</v>
      </c>
      <c r="Y433" s="18">
        <v>1172</v>
      </c>
      <c r="Z433" s="18">
        <v>1285</v>
      </c>
      <c r="AA433" s="18">
        <v>1285</v>
      </c>
      <c r="AB433" s="18">
        <v>1388</v>
      </c>
      <c r="AC433" s="18">
        <v>0.45300000000000001</v>
      </c>
      <c r="AD433" s="18">
        <v>4.383</v>
      </c>
      <c r="AE433" s="18">
        <v>29.994</v>
      </c>
      <c r="AF433" s="18">
        <v>190.94800000000001</v>
      </c>
      <c r="AG433" s="21"/>
      <c r="AH433" s="21"/>
    </row>
    <row r="434" spans="1:34">
      <c r="A434" s="16" t="s">
        <v>9343</v>
      </c>
      <c r="B434" s="16" t="s">
        <v>9344</v>
      </c>
      <c r="C434" s="16">
        <f>SEARCH(" _ ",B434)</f>
        <v>23</v>
      </c>
      <c r="D434" s="16" t="str">
        <f>LEFT(B434,14)</f>
        <v>LIT 225kV NO 1</v>
      </c>
      <c r="E434" s="16" t="str">
        <f>RIGHT(LEFT(D434,9),5)</f>
        <v>225kV</v>
      </c>
      <c r="F434" s="16" t="str">
        <f>RIGHT(D434,1)</f>
        <v>1</v>
      </c>
      <c r="G434" s="16" t="str">
        <f>LEFT(RIGHT(B434,LEN(B434)-15),C434-16)</f>
        <v>CHEVIRE</v>
      </c>
      <c r="H434" s="16" t="str">
        <f>RIGHT(B434,LEN(B434)-C434-2)</f>
        <v>CORDEMAIS-POSTE</v>
      </c>
      <c r="I434" s="17">
        <f>MATCH(Lines[[#This Row],[début]],postes_1[ADR_SITE],0)</f>
        <v>1452</v>
      </c>
      <c r="J434" s="17">
        <f>MATCH(Lines[[#This Row],[fin]],postes_1[ADR_SITE],0)</f>
        <v>1577</v>
      </c>
      <c r="K434" s="17" t="str">
        <f>INDEX(postes_1[CODNAT],Lines[[#This Row],[rch_debut]])</f>
        <v>CHEV5</v>
      </c>
      <c r="L434" s="17" t="str">
        <f>INDEX(postes_1[CODNAT],Lines[[#This Row],[rch_fin]])</f>
        <v>COR.P</v>
      </c>
      <c r="M434" s="17" t="s">
        <v>1206</v>
      </c>
      <c r="N434" s="17" t="s">
        <v>7854</v>
      </c>
      <c r="O434" s="17" t="str">
        <f>Lines[[#This Row],[codeNat_debut]]&amp;"_"&amp;Lines[[#This Row],[tension]]</f>
        <v>CHEV5_225kV</v>
      </c>
      <c r="P434" s="17" t="str">
        <f>Lines[[#This Row],[codeNat_fin]]&amp;"_"&amp;Lines[[#This Row],[tension]]</f>
        <v>COR.P_225kV</v>
      </c>
      <c r="Q434" s="17">
        <f>COUNTIF(Lines[[code2_debut]:[code2_fin]],"="&amp;Lines[[#This Row],[code2_debut]])</f>
        <v>4</v>
      </c>
      <c r="R434" s="17">
        <f>COUNTIF(Lines[[code2_debut]:[code2_fin]],"="&amp;Lines[[#This Row],[code2_fin]])</f>
        <v>7</v>
      </c>
      <c r="S434" s="17">
        <f>INDEX(postes_1[x],MATCH(Lines[[#This Row],[codeNat_debut]],postes_1[CODNAT],0))</f>
        <v>351158.81000000198</v>
      </c>
      <c r="T434" s="17">
        <f>INDEX(postes_1[y],MATCH(Lines[[#This Row],[codeNat_debut]],postes_1[CODNAT],0))</f>
        <v>6686537.9299999997</v>
      </c>
      <c r="U434" s="17">
        <f>INDEX(postes_1[x],MATCH(Lines[[#This Row],[codeNat_fin]],postes_1[CODNAT],0))</f>
        <v>332094.78999999899</v>
      </c>
      <c r="V434" s="17">
        <f>INDEX(postes_1[y],MATCH(Lines[[#This Row],[codeNat_fin]],postes_1[CODNAT],0))</f>
        <v>6698627.7400000002</v>
      </c>
      <c r="W434" s="17">
        <f>SQRT((Lines[[#This Row],[x_debut]]-Lines[[#This Row],[x_fin]])^2+(Lines[[#This Row],[y_debut]]-Lines[[#This Row],[y_fin]])^2)</f>
        <v>22574.329766277151</v>
      </c>
      <c r="X434" s="17">
        <v>26236</v>
      </c>
      <c r="Y434" s="18">
        <v>1175</v>
      </c>
      <c r="Z434" s="18">
        <v>1258</v>
      </c>
      <c r="AA434" s="18">
        <v>1258</v>
      </c>
      <c r="AB434" s="18">
        <v>1347</v>
      </c>
      <c r="AC434" s="18">
        <v>1.4930000000000001</v>
      </c>
      <c r="AD434" s="18">
        <v>10.134</v>
      </c>
      <c r="AE434" s="18">
        <v>37.438000000000002</v>
      </c>
      <c r="AF434" s="18">
        <v>238.33799999999999</v>
      </c>
      <c r="AG434" s="21"/>
      <c r="AH434" s="21"/>
    </row>
    <row r="435" spans="1:34">
      <c r="A435" s="16" t="s">
        <v>9095</v>
      </c>
      <c r="B435" s="16" t="s">
        <v>9096</v>
      </c>
      <c r="C435" s="16">
        <f>SEARCH(" _ ",B435)</f>
        <v>23</v>
      </c>
      <c r="D435" s="16" t="str">
        <f>LEFT(B435,14)</f>
        <v>LIT 225kV NO 1</v>
      </c>
      <c r="E435" s="16" t="str">
        <f>RIGHT(LEFT(D435,9),5)</f>
        <v>225kV</v>
      </c>
      <c r="F435" s="16" t="str">
        <f>RIGHT(D435,1)</f>
        <v>1</v>
      </c>
      <c r="G435" s="16" t="str">
        <f>LEFT(RIGHT(B435,LEN(B435)-15),C435-16)</f>
        <v>BONNEAU</v>
      </c>
      <c r="H435" s="16" t="str">
        <f>RIGHT(B435,LEN(B435)-C435-2)</f>
        <v>VALDIVIENNE</v>
      </c>
      <c r="I435" s="17">
        <f>MATCH(Lines[[#This Row],[début]],postes_1[ADR_SITE],0)</f>
        <v>791</v>
      </c>
      <c r="J435" s="17">
        <f>MATCH(Lines[[#This Row],[fin]],postes_1[ADR_SITE],0)</f>
        <v>800</v>
      </c>
      <c r="K435" s="17" t="str">
        <f>INDEX(postes_1[CODNAT],Lines[[#This Row],[rch_debut]])</f>
        <v>BONN6</v>
      </c>
      <c r="L435" s="17" t="str">
        <f>INDEX(postes_1[CODNAT],Lines[[#This Row],[rch_fin]])</f>
        <v>VALDI</v>
      </c>
      <c r="M435" s="17" t="s">
        <v>2767</v>
      </c>
      <c r="N435" s="17" t="s">
        <v>5115</v>
      </c>
      <c r="O435" s="17" t="str">
        <f>Lines[[#This Row],[codeNat_debut]]&amp;"_"&amp;Lines[[#This Row],[tension]]</f>
        <v>BONN6_225kV</v>
      </c>
      <c r="P435" s="17" t="str">
        <f>Lines[[#This Row],[codeNat_fin]]&amp;"_"&amp;Lines[[#This Row],[tension]]</f>
        <v>VALDI_225kV</v>
      </c>
      <c r="Q435" s="17">
        <f>COUNTIF(Lines[[code2_debut]:[code2_fin]],"="&amp;Lines[[#This Row],[code2_debut]])</f>
        <v>4</v>
      </c>
      <c r="R435" s="17">
        <f>COUNTIF(Lines[[code2_debut]:[code2_fin]],"="&amp;Lines[[#This Row],[code2_fin]])</f>
        <v>2</v>
      </c>
      <c r="S435" s="17">
        <f>INDEX(postes_1[x],MATCH(Lines[[#This Row],[codeNat_debut]],postes_1[CODNAT],0))</f>
        <v>500528.82999999798</v>
      </c>
      <c r="T435" s="17">
        <f>INDEX(postes_1[y],MATCH(Lines[[#This Row],[codeNat_debut]],postes_1[CODNAT],0))</f>
        <v>6614329.0099999998</v>
      </c>
      <c r="U435" s="17">
        <f>INDEX(postes_1[x],MATCH(Lines[[#This Row],[codeNat_fin]],postes_1[CODNAT],0))</f>
        <v>519683.07</v>
      </c>
      <c r="V435" s="17">
        <f>INDEX(postes_1[y],MATCH(Lines[[#This Row],[codeNat_fin]],postes_1[CODNAT],0))</f>
        <v>6598869.2199999997</v>
      </c>
      <c r="W435" s="17">
        <f>SQRT((Lines[[#This Row],[x_debut]]-Lines[[#This Row],[x_fin]])^2+(Lines[[#This Row],[y_debut]]-Lines[[#This Row],[y_fin]])^2)</f>
        <v>24614.833268210023</v>
      </c>
      <c r="X435" s="17">
        <v>27611</v>
      </c>
      <c r="Y435" s="18">
        <v>1180</v>
      </c>
      <c r="Z435" s="18">
        <v>1310</v>
      </c>
      <c r="AA435" s="18">
        <v>1310</v>
      </c>
      <c r="AB435" s="18">
        <v>1390</v>
      </c>
      <c r="AC435" s="18">
        <v>1.6559999999999999</v>
      </c>
      <c r="AD435" s="18">
        <v>10.454000000000001</v>
      </c>
      <c r="AE435" s="18">
        <v>42.365000000000002</v>
      </c>
      <c r="AF435" s="18">
        <v>269.70100000000002</v>
      </c>
      <c r="AG435" s="21"/>
      <c r="AH435" s="21"/>
    </row>
    <row r="436" spans="1:34">
      <c r="A436" s="16" t="s">
        <v>9097</v>
      </c>
      <c r="B436" s="16" t="s">
        <v>9098</v>
      </c>
      <c r="C436" s="16">
        <f>SEARCH(" _ ",B436)</f>
        <v>23</v>
      </c>
      <c r="D436" s="16" t="str">
        <f>LEFT(B436,14)</f>
        <v>LIT 225kV NO 2</v>
      </c>
      <c r="E436" s="16" t="str">
        <f>RIGHT(LEFT(D436,9),5)</f>
        <v>225kV</v>
      </c>
      <c r="F436" s="16" t="str">
        <f>RIGHT(D436,1)</f>
        <v>2</v>
      </c>
      <c r="G436" s="16" t="str">
        <f>LEFT(RIGHT(B436,LEN(B436)-15),C436-16)</f>
        <v>BONNEAU</v>
      </c>
      <c r="H436" s="16" t="str">
        <f>RIGHT(B436,LEN(B436)-C436-2)</f>
        <v>VALDIVIENNE</v>
      </c>
      <c r="I436" s="17">
        <f>MATCH(Lines[[#This Row],[début]],postes_1[ADR_SITE],0)</f>
        <v>791</v>
      </c>
      <c r="J436" s="17">
        <f>MATCH(Lines[[#This Row],[fin]],postes_1[ADR_SITE],0)</f>
        <v>800</v>
      </c>
      <c r="K436" s="17" t="str">
        <f>INDEX(postes_1[CODNAT],Lines[[#This Row],[rch_debut]])</f>
        <v>BONN6</v>
      </c>
      <c r="L436" s="17" t="str">
        <f>INDEX(postes_1[CODNAT],Lines[[#This Row],[rch_fin]])</f>
        <v>VALDI</v>
      </c>
      <c r="M436" s="17" t="s">
        <v>2767</v>
      </c>
      <c r="N436" s="17" t="s">
        <v>5115</v>
      </c>
      <c r="O436" s="17" t="str">
        <f>Lines[[#This Row],[codeNat_debut]]&amp;"_"&amp;Lines[[#This Row],[tension]]</f>
        <v>BONN6_225kV</v>
      </c>
      <c r="P436" s="17" t="str">
        <f>Lines[[#This Row],[codeNat_fin]]&amp;"_"&amp;Lines[[#This Row],[tension]]</f>
        <v>VALDI_225kV</v>
      </c>
      <c r="Q436" s="17">
        <f>COUNTIF(Lines[[code2_debut]:[code2_fin]],"="&amp;Lines[[#This Row],[code2_debut]])</f>
        <v>4</v>
      </c>
      <c r="R436" s="17">
        <f>COUNTIF(Lines[[code2_debut]:[code2_fin]],"="&amp;Lines[[#This Row],[code2_fin]])</f>
        <v>2</v>
      </c>
      <c r="S436" s="17">
        <f>INDEX(postes_1[x],MATCH(Lines[[#This Row],[codeNat_debut]],postes_1[CODNAT],0))</f>
        <v>500528.82999999798</v>
      </c>
      <c r="T436" s="17">
        <f>INDEX(postes_1[y],MATCH(Lines[[#This Row],[codeNat_debut]],postes_1[CODNAT],0))</f>
        <v>6614329.0099999998</v>
      </c>
      <c r="U436" s="17">
        <f>INDEX(postes_1[x],MATCH(Lines[[#This Row],[codeNat_fin]],postes_1[CODNAT],0))</f>
        <v>519683.07</v>
      </c>
      <c r="V436" s="17">
        <f>INDEX(postes_1[y],MATCH(Lines[[#This Row],[codeNat_fin]],postes_1[CODNAT],0))</f>
        <v>6598869.2199999997</v>
      </c>
      <c r="W436" s="17">
        <f>SQRT((Lines[[#This Row],[x_debut]]-Lines[[#This Row],[x_fin]])^2+(Lines[[#This Row],[y_debut]]-Lines[[#This Row],[y_fin]])^2)</f>
        <v>24614.833268210023</v>
      </c>
      <c r="X436" s="17">
        <v>27592</v>
      </c>
      <c r="Y436" s="18">
        <v>1180</v>
      </c>
      <c r="Z436" s="18">
        <v>1310</v>
      </c>
      <c r="AA436" s="18">
        <v>1310</v>
      </c>
      <c r="AB436" s="18">
        <v>1390</v>
      </c>
      <c r="AC436" s="18">
        <v>1.653</v>
      </c>
      <c r="AD436" s="18">
        <v>10.436</v>
      </c>
      <c r="AE436" s="18">
        <v>42.293999999999997</v>
      </c>
      <c r="AF436" s="18">
        <v>269.25200000000001</v>
      </c>
      <c r="AG436" s="21"/>
      <c r="AH436" s="21"/>
    </row>
    <row r="437" spans="1:34">
      <c r="A437" s="16" t="s">
        <v>8932</v>
      </c>
      <c r="B437" s="16" t="s">
        <v>8933</v>
      </c>
      <c r="C437" s="16">
        <f>SEARCH(" _ ",B437)</f>
        <v>23</v>
      </c>
      <c r="D437" s="16" t="str">
        <f>LEFT(B437,14)</f>
        <v>LIT 225kV NO 1</v>
      </c>
      <c r="E437" s="16" t="str">
        <f>RIGHT(LEFT(D437,9),5)</f>
        <v>225kV</v>
      </c>
      <c r="F437" s="16" t="str">
        <f>RIGHT(D437,1)</f>
        <v>1</v>
      </c>
      <c r="G437" s="16" t="str">
        <f>LEFT(RIGHT(B437,LEN(B437)-15),C437-16)</f>
        <v>AVIGNON</v>
      </c>
      <c r="H437" s="16" t="str">
        <f>RIGHT(B437,LEN(B437)-C437-2)</f>
        <v>CHATEAURENARD</v>
      </c>
      <c r="I437" s="17">
        <f>MATCH(Lines[[#This Row],[début]],postes_1[ADR_SITE],0)</f>
        <v>3547</v>
      </c>
      <c r="J437" s="17">
        <f>MATCH(Lines[[#This Row],[fin]],postes_1[ADR_SITE],0)</f>
        <v>3622</v>
      </c>
      <c r="K437" s="17" t="str">
        <f>INDEX(postes_1[CODNAT],Lines[[#This Row],[rch_debut]])</f>
        <v>AVIG6</v>
      </c>
      <c r="L437" s="17" t="str">
        <f>INDEX(postes_1[CODNAT],Lines[[#This Row],[rch_fin]])</f>
        <v>CTAUR</v>
      </c>
      <c r="M437" s="17" t="s">
        <v>7305</v>
      </c>
      <c r="N437" s="17" t="s">
        <v>4213</v>
      </c>
      <c r="O437" s="17" t="str">
        <f>Lines[[#This Row],[codeNat_debut]]&amp;"_"&amp;Lines[[#This Row],[tension]]</f>
        <v>AVIGN_225kV</v>
      </c>
      <c r="P437" s="17" t="str">
        <f>Lines[[#This Row],[codeNat_fin]]&amp;"_"&amp;Lines[[#This Row],[tension]]</f>
        <v>CTAUR_225kV</v>
      </c>
      <c r="Q437" s="17">
        <f>COUNTIF(Lines[[code2_debut]:[code2_fin]],"="&amp;Lines[[#This Row],[code2_debut]])</f>
        <v>2</v>
      </c>
      <c r="R437" s="17">
        <f>COUNTIF(Lines[[code2_debut]:[code2_fin]],"="&amp;Lines[[#This Row],[code2_fin]])</f>
        <v>1</v>
      </c>
      <c r="S437" s="17">
        <f>INDEX(postes_1[x],MATCH(Lines[[#This Row],[codeNat_debut]],postes_1[CODNAT],0))</f>
        <v>848889.35999999905</v>
      </c>
      <c r="T437" s="17">
        <f>INDEX(postes_1[y],MATCH(Lines[[#This Row],[codeNat_debut]],postes_1[CODNAT],0))</f>
        <v>6318333.9100000001</v>
      </c>
      <c r="U437" s="17">
        <f>INDEX(postes_1[x],MATCH(Lines[[#This Row],[codeNat_fin]],postes_1[CODNAT],0))</f>
        <v>849278.39999999898</v>
      </c>
      <c r="V437" s="17">
        <f>INDEX(postes_1[y],MATCH(Lines[[#This Row],[codeNat_fin]],postes_1[CODNAT],0))</f>
        <v>6309008.6799999997</v>
      </c>
      <c r="W437" s="17">
        <f>SQRT((Lines[[#This Row],[x_debut]]-Lines[[#This Row],[x_fin]])^2+(Lines[[#This Row],[y_debut]]-Lines[[#This Row],[y_fin]])^2)</f>
        <v>9333.341667083032</v>
      </c>
      <c r="X437" s="17">
        <v>10858</v>
      </c>
      <c r="Y437" s="18">
        <v>1198</v>
      </c>
      <c r="Z437" s="18">
        <v>1281</v>
      </c>
      <c r="AA437" s="18">
        <v>1281</v>
      </c>
      <c r="AB437" s="18">
        <v>1348</v>
      </c>
      <c r="AC437" s="18">
        <v>0.66300000000000003</v>
      </c>
      <c r="AD437" s="18">
        <v>4.41</v>
      </c>
      <c r="AE437" s="18">
        <v>15.375</v>
      </c>
      <c r="AF437" s="18">
        <v>97.882999999999996</v>
      </c>
      <c r="AG437" s="21"/>
      <c r="AH437" s="21"/>
    </row>
    <row r="438" spans="1:34">
      <c r="A438" s="16" t="s">
        <v>10101</v>
      </c>
      <c r="B438" s="16" t="s">
        <v>10102</v>
      </c>
      <c r="C438" s="16">
        <f>SEARCH(" _ ",B438)</f>
        <v>27</v>
      </c>
      <c r="D438" s="16" t="str">
        <f>LEFT(B438,14)</f>
        <v>LIT 225kV N0 3</v>
      </c>
      <c r="E438" s="16" t="str">
        <f>RIGHT(LEFT(D438,9),5)</f>
        <v>225kV</v>
      </c>
      <c r="F438" s="16" t="str">
        <f>RIGHT(D438,1)</f>
        <v>3</v>
      </c>
      <c r="G438" s="16" t="str">
        <f>LEFT(RIGHT(B438,LEN(B438)-15),C438-16)</f>
        <v>MONTPELLIER</v>
      </c>
      <c r="H438" s="16" t="str">
        <f>RIGHT(B438,LEN(B438)-C438-2)</f>
        <v>TAMAREAU</v>
      </c>
      <c r="I438" s="17">
        <f>MATCH(Lines[[#This Row],[début]],postes_1[ADR_SITE],0)</f>
        <v>3612</v>
      </c>
      <c r="J438" s="17">
        <f>MATCH(Lines[[#This Row],[fin]],postes_1[ADR_SITE],0)</f>
        <v>3565</v>
      </c>
      <c r="K438" s="17" t="str">
        <f>INDEX(postes_1[CODNAT],Lines[[#This Row],[rch_debut]])</f>
        <v>MTPEL</v>
      </c>
      <c r="L438" s="17" t="str">
        <f>INDEX(postes_1[CODNAT],Lines[[#This Row],[rch_fin]])</f>
        <v>TAMAR</v>
      </c>
      <c r="M438" s="17" t="s">
        <v>7602</v>
      </c>
      <c r="N438" s="17" t="s">
        <v>6572</v>
      </c>
      <c r="O438" s="17" t="str">
        <f>Lines[[#This Row],[codeNat_debut]]&amp;"_"&amp;Lines[[#This Row],[tension]]</f>
        <v>MTPEL_225kV</v>
      </c>
      <c r="P438" s="17" t="str">
        <f>Lines[[#This Row],[codeNat_fin]]&amp;"_"&amp;Lines[[#This Row],[tension]]</f>
        <v>TAMAR_225kV</v>
      </c>
      <c r="Q438" s="17">
        <f>COUNTIF(Lines[[code2_debut]:[code2_fin]],"="&amp;Lines[[#This Row],[code2_debut]])</f>
        <v>4</v>
      </c>
      <c r="R438" s="17">
        <f>COUNTIF(Lines[[code2_debut]:[code2_fin]],"="&amp;Lines[[#This Row],[code2_fin]])</f>
        <v>6</v>
      </c>
      <c r="S438" s="17">
        <f>INDEX(postes_1[x],MATCH(Lines[[#This Row],[codeNat_debut]],postes_1[CODNAT],0))</f>
        <v>768636.65999999596</v>
      </c>
      <c r="T438" s="17">
        <f>INDEX(postes_1[y],MATCH(Lines[[#This Row],[codeNat_debut]],postes_1[CODNAT],0))</f>
        <v>6276073.4900000002</v>
      </c>
      <c r="U438" s="17">
        <f>INDEX(postes_1[x],MATCH(Lines[[#This Row],[codeNat_fin]],postes_1[CODNAT],0))</f>
        <v>757826.07999999798</v>
      </c>
      <c r="V438" s="17">
        <f>INDEX(postes_1[y],MATCH(Lines[[#This Row],[codeNat_fin]],postes_1[CODNAT],0))</f>
        <v>6281826.6100000003</v>
      </c>
      <c r="W438" s="17">
        <f>SQRT((Lines[[#This Row],[x_debut]]-Lines[[#This Row],[x_fin]])^2+(Lines[[#This Row],[y_debut]]-Lines[[#This Row],[y_fin]])^2)</f>
        <v>12246.102631888954</v>
      </c>
      <c r="X438" s="17">
        <v>20543</v>
      </c>
      <c r="Y438" s="18">
        <v>1200</v>
      </c>
      <c r="Z438" s="18">
        <v>1200</v>
      </c>
      <c r="AA438" s="18">
        <v>1320</v>
      </c>
      <c r="AB438" s="18">
        <v>1389</v>
      </c>
      <c r="AC438" s="18">
        <v>1.216</v>
      </c>
      <c r="AD438" s="18">
        <v>8.1609999999999996</v>
      </c>
      <c r="AE438" s="18">
        <v>39.024999999999999</v>
      </c>
      <c r="AF438" s="18">
        <v>248.44200000000001</v>
      </c>
      <c r="AG438" s="21"/>
      <c r="AH438" s="21"/>
    </row>
    <row r="439" spans="1:34">
      <c r="A439" s="16" t="s">
        <v>9900</v>
      </c>
      <c r="B439" s="16" t="s">
        <v>9901</v>
      </c>
      <c r="C439" s="16">
        <f>SEARCH(" _ ",B439)</f>
        <v>26</v>
      </c>
      <c r="D439" s="16" t="str">
        <f>LEFT(B439,14)</f>
        <v>LIT 225kV NO 1</v>
      </c>
      <c r="E439" s="16" t="str">
        <f>RIGHT(LEFT(D439,9),5)</f>
        <v>225kV</v>
      </c>
      <c r="F439" s="16" t="str">
        <f>RIGHT(D439,1)</f>
        <v>1</v>
      </c>
      <c r="G439" s="16" t="str">
        <f>LEFT(RIGHT(B439,LEN(B439)-15),C439-16)</f>
        <v>LANDERNEAU</v>
      </c>
      <c r="H439" s="16" t="str">
        <f>RIGHT(B439,LEN(B439)-C439-2)</f>
        <v>LOSCOAT</v>
      </c>
      <c r="I439" s="17">
        <f>MATCH(Lines[[#This Row],[début]],postes_1[ADR_SITE],0)</f>
        <v>3312</v>
      </c>
      <c r="J439" s="17">
        <f>MATCH(Lines[[#This Row],[fin]],postes_1[ADR_SITE],0)</f>
        <v>3428</v>
      </c>
      <c r="K439" s="17" t="str">
        <f>INDEX(postes_1[CODNAT],Lines[[#This Row],[rch_debut]])</f>
        <v>LANDE</v>
      </c>
      <c r="L439" s="17" t="str">
        <f>INDEX(postes_1[CODNAT],Lines[[#This Row],[rch_fin]])</f>
        <v>LOSCO</v>
      </c>
      <c r="M439" s="17" t="s">
        <v>1689</v>
      </c>
      <c r="N439" s="17" t="s">
        <v>571</v>
      </c>
      <c r="O439" s="17" t="str">
        <f>Lines[[#This Row],[codeNat_debut]]&amp;"_"&amp;Lines[[#This Row],[tension]]</f>
        <v>LANDE_225kV</v>
      </c>
      <c r="P439" s="17" t="str">
        <f>Lines[[#This Row],[codeNat_fin]]&amp;"_"&amp;Lines[[#This Row],[tension]]</f>
        <v>LOSCO_225kV</v>
      </c>
      <c r="Q439" s="17">
        <f>COUNTIF(Lines[[code2_debut]:[code2_fin]],"="&amp;Lines[[#This Row],[code2_debut]])</f>
        <v>3</v>
      </c>
      <c r="R439" s="17">
        <f>COUNTIF(Lines[[code2_debut]:[code2_fin]],"="&amp;Lines[[#This Row],[code2_fin]])</f>
        <v>2</v>
      </c>
      <c r="S439" s="17">
        <f>INDEX(postes_1[x],MATCH(Lines[[#This Row],[codeNat_debut]],postes_1[CODNAT],0))</f>
        <v>165896.509999998</v>
      </c>
      <c r="T439" s="17">
        <f>INDEX(postes_1[y],MATCH(Lines[[#This Row],[codeNat_debut]],postes_1[CODNAT],0))</f>
        <v>6842228.6600000001</v>
      </c>
      <c r="U439" s="17">
        <f>INDEX(postes_1[x],MATCH(Lines[[#This Row],[codeNat_fin]],postes_1[CODNAT],0))</f>
        <v>146228.369999997</v>
      </c>
      <c r="V439" s="17">
        <f>INDEX(postes_1[y],MATCH(Lines[[#This Row],[codeNat_fin]],postes_1[CODNAT],0))</f>
        <v>6840354.0700000003</v>
      </c>
      <c r="W439" s="17">
        <f>SQRT((Lines[[#This Row],[x_debut]]-Lines[[#This Row],[x_fin]])^2+(Lines[[#This Row],[y_debut]]-Lines[[#This Row],[y_fin]])^2)</f>
        <v>19757.272552853516</v>
      </c>
      <c r="X439" s="17">
        <v>25862</v>
      </c>
      <c r="Y439" s="18">
        <v>1212</v>
      </c>
      <c r="Z439" s="18">
        <v>1262</v>
      </c>
      <c r="AA439" s="18">
        <v>1262</v>
      </c>
      <c r="AB439" s="18">
        <v>1318</v>
      </c>
      <c r="AC439" s="18">
        <v>1.5509999999999999</v>
      </c>
      <c r="AD439" s="18">
        <v>10.314</v>
      </c>
      <c r="AE439" s="18">
        <v>37.317</v>
      </c>
      <c r="AF439" s="18">
        <v>237.566</v>
      </c>
      <c r="AG439" s="21"/>
      <c r="AH439" s="21"/>
    </row>
    <row r="440" spans="1:34">
      <c r="A440" s="16" t="s">
        <v>10157</v>
      </c>
      <c r="B440" s="16" t="s">
        <v>10158</v>
      </c>
      <c r="C440" s="16">
        <f>SEARCH(" _ ",B440)</f>
        <v>28</v>
      </c>
      <c r="D440" s="16" t="str">
        <f>LEFT(B440,14)</f>
        <v>LIT 225kV NO 1</v>
      </c>
      <c r="E440" s="16" t="str">
        <f>RIGHT(LEFT(D440,9),5)</f>
        <v>225kV</v>
      </c>
      <c r="F440" s="16" t="str">
        <f>RIGHT(D440,1)</f>
        <v>1</v>
      </c>
      <c r="G440" s="16" t="str">
        <f>LEFT(RIGHT(B440,LEN(B440)-15),C440-16)</f>
        <v>PLAINE HAUTE</v>
      </c>
      <c r="H440" s="16" t="str">
        <f>RIGHT(B440,LEN(B440)-C440-2)</f>
        <v>TREGUEUX</v>
      </c>
      <c r="I440" s="17">
        <f>MATCH(Lines[[#This Row],[début]],postes_1[ADR_SITE],0)</f>
        <v>2386</v>
      </c>
      <c r="J440" s="17">
        <f>MATCH(Lines[[#This Row],[fin]],postes_1[ADR_SITE],0)</f>
        <v>2281</v>
      </c>
      <c r="K440" s="17" t="str">
        <f>INDEX(postes_1[CODNAT],Lines[[#This Row],[rch_debut]])</f>
        <v>P.HA5</v>
      </c>
      <c r="L440" s="17" t="str">
        <f>INDEX(postes_1[CODNAT],Lines[[#This Row],[rch_fin]])</f>
        <v>TREGU</v>
      </c>
      <c r="M440" s="17" t="s">
        <v>8023</v>
      </c>
      <c r="N440" s="17" t="s">
        <v>1121</v>
      </c>
      <c r="O440" s="17" t="str">
        <f>Lines[[#This Row],[codeNat_debut]]&amp;"_"&amp;Lines[[#This Row],[tension]]</f>
        <v>P.HA5_225kV</v>
      </c>
      <c r="P440" s="17" t="str">
        <f>Lines[[#This Row],[codeNat_fin]]&amp;"_"&amp;Lines[[#This Row],[tension]]</f>
        <v>TREGU_225kV</v>
      </c>
      <c r="Q440" s="17">
        <f>COUNTIF(Lines[[code2_debut]:[code2_fin]],"="&amp;Lines[[#This Row],[code2_debut]])</f>
        <v>3</v>
      </c>
      <c r="R440" s="17">
        <f>COUNTIF(Lines[[code2_debut]:[code2_fin]],"="&amp;Lines[[#This Row],[code2_fin]])</f>
        <v>3</v>
      </c>
      <c r="S440" s="17">
        <f>INDEX(postes_1[x],MATCH(Lines[[#This Row],[codeNat_debut]],postes_1[CODNAT],0))</f>
        <v>265552.03999999899</v>
      </c>
      <c r="T440" s="17">
        <f>INDEX(postes_1[y],MATCH(Lines[[#This Row],[codeNat_debut]],postes_1[CODNAT],0))</f>
        <v>6830584.1799999997</v>
      </c>
      <c r="U440" s="17">
        <f>INDEX(postes_1[x],MATCH(Lines[[#This Row],[codeNat_fin]],postes_1[CODNAT],0))</f>
        <v>273994.22999999701</v>
      </c>
      <c r="V440" s="17">
        <f>INDEX(postes_1[y],MATCH(Lines[[#This Row],[codeNat_fin]],postes_1[CODNAT],0))</f>
        <v>6836773.1500000004</v>
      </c>
      <c r="W440" s="17">
        <f>SQRT((Lines[[#This Row],[x_debut]]-Lines[[#This Row],[x_fin]])^2+(Lines[[#This Row],[y_debut]]-Lines[[#This Row],[y_fin]])^2)</f>
        <v>10467.756285707788</v>
      </c>
      <c r="X440" s="17">
        <v>13973</v>
      </c>
      <c r="Y440" s="18">
        <v>1212</v>
      </c>
      <c r="Z440" s="18">
        <v>1262</v>
      </c>
      <c r="AA440" s="18">
        <v>1262</v>
      </c>
      <c r="AB440" s="18">
        <v>1318</v>
      </c>
      <c r="AC440" s="18">
        <v>0.83499999999999996</v>
      </c>
      <c r="AD440" s="18">
        <v>5.58</v>
      </c>
      <c r="AE440" s="18">
        <v>20.079999999999998</v>
      </c>
      <c r="AF440" s="18">
        <v>127.834</v>
      </c>
      <c r="AG440" s="21"/>
      <c r="AH440" s="21"/>
    </row>
    <row r="441" spans="1:34">
      <c r="A441" s="16" t="s">
        <v>10176</v>
      </c>
      <c r="B441" s="16" t="s">
        <v>10177</v>
      </c>
      <c r="C441" s="16">
        <f>SEARCH(" _ ",B441)</f>
        <v>28</v>
      </c>
      <c r="D441" s="16" t="str">
        <f>LEFT(B441,14)</f>
        <v>LIT 225kV N0 1</v>
      </c>
      <c r="E441" s="16" t="str">
        <f>RIGHT(LEFT(D441,9),5)</f>
        <v>225kV</v>
      </c>
      <c r="F441" s="16" t="str">
        <f>RIGHT(D441,1)</f>
        <v>1</v>
      </c>
      <c r="G441" s="16" t="str">
        <f>LEFT(RIGHT(B441,LEN(B441)-15),C441-16)</f>
        <v>POTEAU-ROUGE</v>
      </c>
      <c r="H441" s="16" t="str">
        <f>RIGHT(B441,LEN(B441)-C441-2)</f>
        <v>THEIX</v>
      </c>
      <c r="I441" s="17">
        <f>MATCH(Lines[[#This Row],[début]],postes_1[ADR_SITE],0)</f>
        <v>2646</v>
      </c>
      <c r="J441" s="17">
        <f>MATCH(Lines[[#This Row],[fin]],postes_1[ADR_SITE],0)</f>
        <v>2168</v>
      </c>
      <c r="K441" s="17" t="str">
        <f>INDEX(postes_1[CODNAT],Lines[[#This Row],[rch_debut]])</f>
        <v>P.ROU</v>
      </c>
      <c r="L441" s="17" t="str">
        <f>INDEX(postes_1[CODNAT],Lines[[#This Row],[rch_fin]])</f>
        <v>THEIX</v>
      </c>
      <c r="M441" s="17" t="s">
        <v>4690</v>
      </c>
      <c r="N441" s="17" t="s">
        <v>209</v>
      </c>
      <c r="O441" s="17" t="str">
        <f>Lines[[#This Row],[codeNat_debut]]&amp;"_"&amp;Lines[[#This Row],[tension]]</f>
        <v>P.ROU_225kV</v>
      </c>
      <c r="P441" s="17" t="str">
        <f>Lines[[#This Row],[codeNat_fin]]&amp;"_"&amp;Lines[[#This Row],[tension]]</f>
        <v>THEIX_225kV</v>
      </c>
      <c r="Q441" s="17">
        <f>COUNTIF(Lines[[code2_debut]:[code2_fin]],"="&amp;Lines[[#This Row],[code2_debut]])</f>
        <v>6</v>
      </c>
      <c r="R441" s="17">
        <f>COUNTIF(Lines[[code2_debut]:[code2_fin]],"="&amp;Lines[[#This Row],[code2_fin]])</f>
        <v>1</v>
      </c>
      <c r="S441" s="17">
        <f>INDEX(postes_1[x],MATCH(Lines[[#This Row],[codeNat_debut]],postes_1[CODNAT],0))</f>
        <v>228345.42000000199</v>
      </c>
      <c r="T441" s="17">
        <f>INDEX(postes_1[y],MATCH(Lines[[#This Row],[codeNat_debut]],postes_1[CODNAT],0))</f>
        <v>6766240.29</v>
      </c>
      <c r="U441" s="17">
        <f>INDEX(postes_1[x],MATCH(Lines[[#This Row],[codeNat_fin]],postes_1[CODNAT],0))</f>
        <v>273997.64999999898</v>
      </c>
      <c r="V441" s="17">
        <f>INDEX(postes_1[y],MATCH(Lines[[#This Row],[codeNat_fin]],postes_1[CODNAT],0))</f>
        <v>6744421.25</v>
      </c>
      <c r="W441" s="17">
        <f>SQRT((Lines[[#This Row],[x_debut]]-Lines[[#This Row],[x_fin]])^2+(Lines[[#This Row],[y_debut]]-Lines[[#This Row],[y_fin]])^2)</f>
        <v>50598.385453433453</v>
      </c>
      <c r="X441" s="17">
        <v>52773</v>
      </c>
      <c r="Y441" s="18">
        <v>1212</v>
      </c>
      <c r="Z441" s="18">
        <v>1262</v>
      </c>
      <c r="AA441" s="18">
        <v>1262</v>
      </c>
      <c r="AB441" s="18">
        <v>1318</v>
      </c>
      <c r="AC441" s="18">
        <v>3.1659999999999999</v>
      </c>
      <c r="AD441" s="18">
        <v>21.042999999999999</v>
      </c>
      <c r="AE441" s="18">
        <v>76.364000000000004</v>
      </c>
      <c r="AF441" s="18">
        <v>486.15</v>
      </c>
      <c r="AG441" s="21"/>
      <c r="AH441" s="21"/>
    </row>
    <row r="442" spans="1:34">
      <c r="A442" s="16" t="s">
        <v>9443</v>
      </c>
      <c r="B442" s="16" t="s">
        <v>9444</v>
      </c>
      <c r="C442" s="16">
        <f>SEARCH(" _ ",B442)</f>
        <v>29</v>
      </c>
      <c r="D442" s="16" t="str">
        <f>LEFT(B442,14)</f>
        <v>LIT 225kV NO 1</v>
      </c>
      <c r="E442" s="16" t="str">
        <f>RIGHT(LEFT(D442,9),5)</f>
        <v>225kV</v>
      </c>
      <c r="F442" s="16" t="str">
        <f>RIGHT(D442,1)</f>
        <v>1</v>
      </c>
      <c r="G442" s="16" t="str">
        <f>LEFT(RIGHT(B442,LEN(B442)-15),C442-16)</f>
        <v>CORBIERE (LA)</v>
      </c>
      <c r="H442" s="16" t="str">
        <f>RIGHT(B442,LEN(B442)-C442-2)</f>
        <v>DISTRE</v>
      </c>
      <c r="I442" s="17">
        <f>MATCH(Lines[[#This Row],[début]],postes_1[ADR_SITE],0)</f>
        <v>782</v>
      </c>
      <c r="J442" s="17">
        <f>MATCH(Lines[[#This Row],[fin]],postes_1[ADR_SITE],0)</f>
        <v>684</v>
      </c>
      <c r="K442" s="17" t="str">
        <f>INDEX(postes_1[CODNAT],Lines[[#This Row],[rch_debut]])</f>
        <v>CORBI</v>
      </c>
      <c r="L442" s="17" t="str">
        <f>INDEX(postes_1[CODNAT],Lines[[#This Row],[rch_fin]])</f>
        <v>DISTR</v>
      </c>
      <c r="M442" s="17" t="s">
        <v>4056</v>
      </c>
      <c r="N442" s="17" t="s">
        <v>2174</v>
      </c>
      <c r="O442" s="17" t="str">
        <f>Lines[[#This Row],[codeNat_debut]]&amp;"_"&amp;Lines[[#This Row],[tension]]</f>
        <v>CORBI_225kV</v>
      </c>
      <c r="P442" s="17" t="str">
        <f>Lines[[#This Row],[codeNat_fin]]&amp;"_"&amp;Lines[[#This Row],[tension]]</f>
        <v>DISTR_225kV</v>
      </c>
      <c r="Q442" s="17">
        <f>COUNTIF(Lines[[code2_debut]:[code2_fin]],"="&amp;Lines[[#This Row],[code2_debut]])</f>
        <v>3</v>
      </c>
      <c r="R442" s="17">
        <f>COUNTIF(Lines[[code2_debut]:[code2_fin]],"="&amp;Lines[[#This Row],[code2_fin]])</f>
        <v>7</v>
      </c>
      <c r="S442" s="17">
        <f>INDEX(postes_1[x],MATCH(Lines[[#This Row],[codeNat_debut]],postes_1[CODNAT],0))</f>
        <v>438139.27000000299</v>
      </c>
      <c r="T442" s="17">
        <f>INDEX(postes_1[y],MATCH(Lines[[#This Row],[codeNat_debut]],postes_1[CODNAT],0))</f>
        <v>6715250.6699999999</v>
      </c>
      <c r="U442" s="17">
        <f>INDEX(postes_1[x],MATCH(Lines[[#This Row],[codeNat_fin]],postes_1[CODNAT],0))</f>
        <v>464320.67000000202</v>
      </c>
      <c r="V442" s="17">
        <f>INDEX(postes_1[y],MATCH(Lines[[#This Row],[codeNat_fin]],postes_1[CODNAT],0))</f>
        <v>6683192.9500000002</v>
      </c>
      <c r="W442" s="17">
        <f>SQRT((Lines[[#This Row],[x_debut]]-Lines[[#This Row],[x_fin]])^2+(Lines[[#This Row],[y_debut]]-Lines[[#This Row],[y_fin]])^2)</f>
        <v>41390.374697003317</v>
      </c>
      <c r="X442" s="17">
        <v>45457</v>
      </c>
      <c r="Y442" s="18">
        <v>1213</v>
      </c>
      <c r="Z442" s="18">
        <v>1298</v>
      </c>
      <c r="AA442" s="18">
        <v>1298</v>
      </c>
      <c r="AB442" s="18">
        <v>1375</v>
      </c>
      <c r="AC442" s="18">
        <v>2.766</v>
      </c>
      <c r="AD442" s="18">
        <v>18.428000000000001</v>
      </c>
      <c r="AE442" s="18">
        <v>63.777000000000001</v>
      </c>
      <c r="AF442" s="18">
        <v>406.02</v>
      </c>
      <c r="AG442" s="21"/>
      <c r="AH442" s="21"/>
    </row>
    <row r="443" spans="1:34">
      <c r="A443" s="16" t="s">
        <v>9587</v>
      </c>
      <c r="B443" s="16" t="s">
        <v>9588</v>
      </c>
      <c r="C443" s="16">
        <f>SEARCH(" _ ",B443)</f>
        <v>23</v>
      </c>
      <c r="D443" s="16" t="str">
        <f>LEFT(B443,14)</f>
        <v>LIT 225kV N0 1</v>
      </c>
      <c r="E443" s="16" t="str">
        <f>RIGHT(LEFT(D443,9),5)</f>
        <v>225kV</v>
      </c>
      <c r="F443" s="16" t="str">
        <f>RIGHT(D443,1)</f>
        <v>1</v>
      </c>
      <c r="G443" s="16" t="str">
        <f>LEFT(RIGHT(B443,LEN(B443)-15),C443-16)</f>
        <v>DOBERIE</v>
      </c>
      <c r="H443" s="16" t="str">
        <f>RIGHT(B443,LEN(B443)-C443-2)</f>
        <v>TREGUEUX</v>
      </c>
      <c r="I443" s="17">
        <f>MATCH(Lines[[#This Row],[début]],postes_1[ADR_SITE],0)</f>
        <v>1997</v>
      </c>
      <c r="J443" s="17">
        <f>MATCH(Lines[[#This Row],[fin]],postes_1[ADR_SITE],0)</f>
        <v>2281</v>
      </c>
      <c r="K443" s="17" t="str">
        <f>INDEX(postes_1[CODNAT],Lines[[#This Row],[rch_debut]])</f>
        <v>DOBER</v>
      </c>
      <c r="L443" s="17" t="str">
        <f>INDEX(postes_1[CODNAT],Lines[[#This Row],[rch_fin]])</f>
        <v>TREGU</v>
      </c>
      <c r="M443" s="17" t="s">
        <v>1069</v>
      </c>
      <c r="N443" s="17" t="s">
        <v>1121</v>
      </c>
      <c r="O443" s="17" t="str">
        <f>Lines[[#This Row],[codeNat_debut]]&amp;"_"&amp;Lines[[#This Row],[tension]]</f>
        <v>DOBER_225kV</v>
      </c>
      <c r="P443" s="17" t="str">
        <f>Lines[[#This Row],[codeNat_fin]]&amp;"_"&amp;Lines[[#This Row],[tension]]</f>
        <v>TREGU_225kV</v>
      </c>
      <c r="Q443" s="17">
        <f>COUNTIF(Lines[[code2_debut]:[code2_fin]],"="&amp;Lines[[#This Row],[code2_debut]])</f>
        <v>2</v>
      </c>
      <c r="R443" s="17">
        <f>COUNTIF(Lines[[code2_debut]:[code2_fin]],"="&amp;Lines[[#This Row],[code2_fin]])</f>
        <v>3</v>
      </c>
      <c r="S443" s="17">
        <f>INDEX(postes_1[x],MATCH(Lines[[#This Row],[codeNat_debut]],postes_1[CODNAT],0))</f>
        <v>297404.38000000297</v>
      </c>
      <c r="T443" s="17">
        <f>INDEX(postes_1[y],MATCH(Lines[[#This Row],[codeNat_debut]],postes_1[CODNAT],0))</f>
        <v>6836797.04</v>
      </c>
      <c r="U443" s="17">
        <f>INDEX(postes_1[x],MATCH(Lines[[#This Row],[codeNat_fin]],postes_1[CODNAT],0))</f>
        <v>273994.22999999701</v>
      </c>
      <c r="V443" s="17">
        <f>INDEX(postes_1[y],MATCH(Lines[[#This Row],[codeNat_fin]],postes_1[CODNAT],0))</f>
        <v>6836773.1500000004</v>
      </c>
      <c r="W443" s="17">
        <f>SQRT((Lines[[#This Row],[x_debut]]-Lines[[#This Row],[x_fin]])^2+(Lines[[#This Row],[y_debut]]-Lines[[#This Row],[y_fin]])^2)</f>
        <v>23410.162189845654</v>
      </c>
      <c r="X443" s="17">
        <v>24854</v>
      </c>
      <c r="Y443" s="18">
        <v>1217</v>
      </c>
      <c r="Z443" s="18">
        <v>1266</v>
      </c>
      <c r="AA443" s="18">
        <v>1266</v>
      </c>
      <c r="AB443" s="18">
        <v>1322</v>
      </c>
      <c r="AC443" s="18">
        <v>1.421</v>
      </c>
      <c r="AD443" s="18">
        <v>9.8070000000000004</v>
      </c>
      <c r="AE443" s="18">
        <v>36.182000000000002</v>
      </c>
      <c r="AF443" s="18">
        <v>230.339</v>
      </c>
      <c r="AG443" s="21"/>
      <c r="AH443" s="21"/>
    </row>
    <row r="444" spans="1:34">
      <c r="A444" s="16" t="s">
        <v>9902</v>
      </c>
      <c r="B444" s="16" t="s">
        <v>9903</v>
      </c>
      <c r="C444" s="16">
        <f>SEARCH(" _ ",B444)</f>
        <v>26</v>
      </c>
      <c r="D444" s="16" t="str">
        <f>LEFT(B444,14)</f>
        <v>LIT 225kV NO 1</v>
      </c>
      <c r="E444" s="16" t="str">
        <f>RIGHT(LEFT(D444,9),5)</f>
        <v>225kV</v>
      </c>
      <c r="F444" s="16" t="str">
        <f>RIGHT(D444,1)</f>
        <v>1</v>
      </c>
      <c r="G444" s="16" t="str">
        <f>LEFT(RIGHT(B444,LEN(B444)-15),C444-16)</f>
        <v>LANDERNEAU</v>
      </c>
      <c r="H444" s="16" t="str">
        <f>RIGHT(B444,LEN(B444)-C444-2)</f>
        <v>MARTYRE (LA)</v>
      </c>
      <c r="I444" s="17">
        <f>MATCH(Lines[[#This Row],[début]],postes_1[ADR_SITE],0)</f>
        <v>3312</v>
      </c>
      <c r="J444" s="17">
        <f>MATCH(Lines[[#This Row],[fin]],postes_1[ADR_SITE],0)</f>
        <v>3279</v>
      </c>
      <c r="K444" s="17" t="str">
        <f>INDEX(postes_1[CODNAT],Lines[[#This Row],[rch_debut]])</f>
        <v>LANDE</v>
      </c>
      <c r="L444" s="17" t="str">
        <f>INDEX(postes_1[CODNAT],Lines[[#This Row],[rch_fin]])</f>
        <v>MARTY</v>
      </c>
      <c r="M444" s="17" t="s">
        <v>1689</v>
      </c>
      <c r="N444" s="17" t="s">
        <v>791</v>
      </c>
      <c r="O444" s="17" t="str">
        <f>Lines[[#This Row],[codeNat_debut]]&amp;"_"&amp;Lines[[#This Row],[tension]]</f>
        <v>LANDE_225kV</v>
      </c>
      <c r="P444" s="17" t="str">
        <f>Lines[[#This Row],[codeNat_fin]]&amp;"_"&amp;Lines[[#This Row],[tension]]</f>
        <v>MARTY_225kV</v>
      </c>
      <c r="Q444" s="17">
        <f>COUNTIF(Lines[[code2_debut]:[code2_fin]],"="&amp;Lines[[#This Row],[code2_debut]])</f>
        <v>3</v>
      </c>
      <c r="R444" s="17">
        <f>COUNTIF(Lines[[code2_debut]:[code2_fin]],"="&amp;Lines[[#This Row],[code2_fin]])</f>
        <v>5</v>
      </c>
      <c r="S444" s="17">
        <f>INDEX(postes_1[x],MATCH(Lines[[#This Row],[codeNat_debut]],postes_1[CODNAT],0))</f>
        <v>165896.509999998</v>
      </c>
      <c r="T444" s="17">
        <f>INDEX(postes_1[y],MATCH(Lines[[#This Row],[codeNat_debut]],postes_1[CODNAT],0))</f>
        <v>6842228.6600000001</v>
      </c>
      <c r="U444" s="17">
        <f>INDEX(postes_1[x],MATCH(Lines[[#This Row],[codeNat_fin]],postes_1[CODNAT],0))</f>
        <v>168746</v>
      </c>
      <c r="V444" s="17">
        <f>INDEX(postes_1[y],MATCH(Lines[[#This Row],[codeNat_fin]],postes_1[CODNAT],0))</f>
        <v>6840196.6600000001</v>
      </c>
      <c r="W444" s="17">
        <f>SQRT((Lines[[#This Row],[x_debut]]-Lines[[#This Row],[x_fin]])^2+(Lines[[#This Row],[y_debut]]-Lines[[#This Row],[y_fin]])^2)</f>
        <v>3499.802460155629</v>
      </c>
      <c r="X444" s="17">
        <v>3870</v>
      </c>
      <c r="Y444" s="18">
        <v>1217</v>
      </c>
      <c r="Z444" s="18">
        <v>1266</v>
      </c>
      <c r="AA444" s="18">
        <v>1266</v>
      </c>
      <c r="AB444" s="18">
        <v>1322</v>
      </c>
      <c r="AC444" s="18">
        <v>0.222</v>
      </c>
      <c r="AD444" s="18">
        <v>1.3240000000000001</v>
      </c>
      <c r="AE444" s="18">
        <v>4.8899999999999997</v>
      </c>
      <c r="AF444" s="18">
        <v>31.132000000000001</v>
      </c>
      <c r="AG444" s="21"/>
      <c r="AH444" s="21"/>
    </row>
    <row r="445" spans="1:34">
      <c r="A445" s="16" t="s">
        <v>8850</v>
      </c>
      <c r="B445" s="16" t="s">
        <v>8851</v>
      </c>
      <c r="C445" s="16">
        <f>SEARCH(" _ ",B445)</f>
        <v>28</v>
      </c>
      <c r="D445" s="16" t="str">
        <f>LEFT(B445,14)</f>
        <v>LIT 225kV NO 1</v>
      </c>
      <c r="E445" s="16" t="str">
        <f>RIGHT(LEFT(D445,9),5)</f>
        <v>225kV</v>
      </c>
      <c r="F445" s="16" t="str">
        <f>RIGHT(D445,1)</f>
        <v>1</v>
      </c>
      <c r="G445" s="16" t="str">
        <f>LEFT(RIGHT(B445,LEN(B445)-15),C445-16)</f>
        <v>ARDOISE (L )</v>
      </c>
      <c r="H445" s="16" t="str">
        <f>RIGHT(B445,LEN(B445)-C445-2)</f>
        <v>TAVEL</v>
      </c>
      <c r="I445" s="17">
        <f>MATCH(Lines[[#This Row],[début]],postes_1[ADR_SITE],0)</f>
        <v>3465</v>
      </c>
      <c r="J445" s="17">
        <f>MATCH(Lines[[#This Row],[fin]],postes_1[ADR_SITE],0)</f>
        <v>3502</v>
      </c>
      <c r="K445" s="17" t="str">
        <f>INDEX(postes_1[CODNAT],Lines[[#This Row],[rch_debut]])</f>
        <v>ARDOI</v>
      </c>
      <c r="L445" s="17" t="str">
        <f>INDEX(postes_1[CODNAT],Lines[[#This Row],[rch_fin]])</f>
        <v>TAVEL</v>
      </c>
      <c r="M445" s="17" t="s">
        <v>5558</v>
      </c>
      <c r="N445" s="17" t="s">
        <v>3455</v>
      </c>
      <c r="O445" s="17" t="str">
        <f>Lines[[#This Row],[codeNat_debut]]&amp;"_"&amp;Lines[[#This Row],[tension]]</f>
        <v>ARDOI_225kV</v>
      </c>
      <c r="P445" s="17" t="str">
        <f>Lines[[#This Row],[codeNat_fin]]&amp;"_"&amp;Lines[[#This Row],[tension]]</f>
        <v>TAVEL_225kV</v>
      </c>
      <c r="Q445" s="17">
        <f>COUNTIF(Lines[[code2_debut]:[code2_fin]],"="&amp;Lines[[#This Row],[code2_debut]])</f>
        <v>4</v>
      </c>
      <c r="R445" s="17">
        <f>COUNTIF(Lines[[code2_debut]:[code2_fin]],"="&amp;Lines[[#This Row],[code2_fin]])</f>
        <v>6</v>
      </c>
      <c r="S445" s="17">
        <f>INDEX(postes_1[x],MATCH(Lines[[#This Row],[codeNat_debut]],postes_1[CODNAT],0))</f>
        <v>836386.89000000095</v>
      </c>
      <c r="T445" s="17">
        <f>INDEX(postes_1[y],MATCH(Lines[[#This Row],[codeNat_debut]],postes_1[CODNAT],0))</f>
        <v>6333359.6200000001</v>
      </c>
      <c r="U445" s="17">
        <f>INDEX(postes_1[x],MATCH(Lines[[#This Row],[codeNat_fin]],postes_1[CODNAT],0))</f>
        <v>831766.11999999697</v>
      </c>
      <c r="V445" s="17">
        <f>INDEX(postes_1[y],MATCH(Lines[[#This Row],[codeNat_fin]],postes_1[CODNAT],0))</f>
        <v>6325302.1399999997</v>
      </c>
      <c r="W445" s="17">
        <f>SQRT((Lines[[#This Row],[x_debut]]-Lines[[#This Row],[x_fin]])^2+(Lines[[#This Row],[y_debut]]-Lines[[#This Row],[y_fin]])^2)</f>
        <v>9288.4067171578972</v>
      </c>
      <c r="X445" s="17">
        <v>10819</v>
      </c>
      <c r="Y445" s="18">
        <v>1233</v>
      </c>
      <c r="Z445" s="18">
        <v>1320</v>
      </c>
      <c r="AA445" s="18">
        <v>1320</v>
      </c>
      <c r="AB445" s="18">
        <v>1389</v>
      </c>
      <c r="AC445" s="18">
        <v>0.64900000000000002</v>
      </c>
      <c r="AD445" s="18">
        <v>4.3460000000000001</v>
      </c>
      <c r="AE445" s="18">
        <v>15.590999999999999</v>
      </c>
      <c r="AF445" s="18">
        <v>99.257000000000005</v>
      </c>
      <c r="AG445" s="21"/>
      <c r="AH445" s="21"/>
    </row>
    <row r="446" spans="1:34">
      <c r="A446" s="16" t="s">
        <v>8852</v>
      </c>
      <c r="B446" s="16" t="s">
        <v>8853</v>
      </c>
      <c r="C446" s="16">
        <f>SEARCH(" _ ",B446)</f>
        <v>28</v>
      </c>
      <c r="D446" s="16" t="str">
        <f>LEFT(B446,14)</f>
        <v>LIT 225kV NO 2</v>
      </c>
      <c r="E446" s="16" t="str">
        <f>RIGHT(LEFT(D446,9),5)</f>
        <v>225kV</v>
      </c>
      <c r="F446" s="16" t="str">
        <f>RIGHT(D446,1)</f>
        <v>2</v>
      </c>
      <c r="G446" s="16" t="str">
        <f>LEFT(RIGHT(B446,LEN(B446)-15),C446-16)</f>
        <v>ARDOISE (L )</v>
      </c>
      <c r="H446" s="16" t="str">
        <f>RIGHT(B446,LEN(B446)-C446-2)</f>
        <v>TAVEL</v>
      </c>
      <c r="I446" s="17">
        <f>MATCH(Lines[[#This Row],[début]],postes_1[ADR_SITE],0)</f>
        <v>3465</v>
      </c>
      <c r="J446" s="17">
        <f>MATCH(Lines[[#This Row],[fin]],postes_1[ADR_SITE],0)</f>
        <v>3502</v>
      </c>
      <c r="K446" s="17" t="str">
        <f>INDEX(postes_1[CODNAT],Lines[[#This Row],[rch_debut]])</f>
        <v>ARDOI</v>
      </c>
      <c r="L446" s="17" t="str">
        <f>INDEX(postes_1[CODNAT],Lines[[#This Row],[rch_fin]])</f>
        <v>TAVEL</v>
      </c>
      <c r="M446" s="17" t="s">
        <v>5558</v>
      </c>
      <c r="N446" s="17" t="s">
        <v>3455</v>
      </c>
      <c r="O446" s="17" t="str">
        <f>Lines[[#This Row],[codeNat_debut]]&amp;"_"&amp;Lines[[#This Row],[tension]]</f>
        <v>ARDOI_225kV</v>
      </c>
      <c r="P446" s="17" t="str">
        <f>Lines[[#This Row],[codeNat_fin]]&amp;"_"&amp;Lines[[#This Row],[tension]]</f>
        <v>TAVEL_225kV</v>
      </c>
      <c r="Q446" s="17">
        <f>COUNTIF(Lines[[code2_debut]:[code2_fin]],"="&amp;Lines[[#This Row],[code2_debut]])</f>
        <v>4</v>
      </c>
      <c r="R446" s="17">
        <f>COUNTIF(Lines[[code2_debut]:[code2_fin]],"="&amp;Lines[[#This Row],[code2_fin]])</f>
        <v>6</v>
      </c>
      <c r="S446" s="17">
        <f>INDEX(postes_1[x],MATCH(Lines[[#This Row],[codeNat_debut]],postes_1[CODNAT],0))</f>
        <v>836386.89000000095</v>
      </c>
      <c r="T446" s="17">
        <f>INDEX(postes_1[y],MATCH(Lines[[#This Row],[codeNat_debut]],postes_1[CODNAT],0))</f>
        <v>6333359.6200000001</v>
      </c>
      <c r="U446" s="17">
        <f>INDEX(postes_1[x],MATCH(Lines[[#This Row],[codeNat_fin]],postes_1[CODNAT],0))</f>
        <v>831766.11999999697</v>
      </c>
      <c r="V446" s="17">
        <f>INDEX(postes_1[y],MATCH(Lines[[#This Row],[codeNat_fin]],postes_1[CODNAT],0))</f>
        <v>6325302.1399999997</v>
      </c>
      <c r="W446" s="17">
        <f>SQRT((Lines[[#This Row],[x_debut]]-Lines[[#This Row],[x_fin]])^2+(Lines[[#This Row],[y_debut]]-Lines[[#This Row],[y_fin]])^2)</f>
        <v>9288.4067171578972</v>
      </c>
      <c r="X446" s="17">
        <v>10815</v>
      </c>
      <c r="Y446" s="18">
        <v>1233</v>
      </c>
      <c r="Z446" s="18">
        <v>1320</v>
      </c>
      <c r="AA446" s="18">
        <v>1320</v>
      </c>
      <c r="AB446" s="18">
        <v>1389</v>
      </c>
      <c r="AC446" s="18">
        <v>0.64900000000000002</v>
      </c>
      <c r="AD446" s="18">
        <v>4.3460000000000001</v>
      </c>
      <c r="AE446" s="18">
        <v>15.590999999999999</v>
      </c>
      <c r="AF446" s="18">
        <v>99.257000000000005</v>
      </c>
      <c r="AG446" s="21"/>
      <c r="AH446" s="21"/>
    </row>
    <row r="447" spans="1:34">
      <c r="A447" s="16" t="s">
        <v>8854</v>
      </c>
      <c r="B447" s="16" t="s">
        <v>8855</v>
      </c>
      <c r="C447" s="16">
        <f>SEARCH(" _ ",B447)</f>
        <v>28</v>
      </c>
      <c r="D447" s="16" t="str">
        <f>LEFT(B447,14)</f>
        <v>LIT 225kV N0 3</v>
      </c>
      <c r="E447" s="16" t="str">
        <f>RIGHT(LEFT(D447,9),5)</f>
        <v>225kV</v>
      </c>
      <c r="F447" s="16" t="str">
        <f>RIGHT(D447,1)</f>
        <v>3</v>
      </c>
      <c r="G447" s="16" t="str">
        <f>LEFT(RIGHT(B447,LEN(B447)-15),C447-16)</f>
        <v>ARDOISE (L )</v>
      </c>
      <c r="H447" s="16" t="str">
        <f>RIGHT(B447,LEN(B447)-C447-2)</f>
        <v>TAVEL</v>
      </c>
      <c r="I447" s="17">
        <f>MATCH(Lines[[#This Row],[début]],postes_1[ADR_SITE],0)</f>
        <v>3465</v>
      </c>
      <c r="J447" s="17">
        <f>MATCH(Lines[[#This Row],[fin]],postes_1[ADR_SITE],0)</f>
        <v>3502</v>
      </c>
      <c r="K447" s="17" t="str">
        <f>INDEX(postes_1[CODNAT],Lines[[#This Row],[rch_debut]])</f>
        <v>ARDOI</v>
      </c>
      <c r="L447" s="17" t="str">
        <f>INDEX(postes_1[CODNAT],Lines[[#This Row],[rch_fin]])</f>
        <v>TAVEL</v>
      </c>
      <c r="M447" s="17" t="s">
        <v>5558</v>
      </c>
      <c r="N447" s="17" t="s">
        <v>3455</v>
      </c>
      <c r="O447" s="17" t="str">
        <f>Lines[[#This Row],[codeNat_debut]]&amp;"_"&amp;Lines[[#This Row],[tension]]</f>
        <v>ARDOI_225kV</v>
      </c>
      <c r="P447" s="17" t="str">
        <f>Lines[[#This Row],[codeNat_fin]]&amp;"_"&amp;Lines[[#This Row],[tension]]</f>
        <v>TAVEL_225kV</v>
      </c>
      <c r="Q447" s="17">
        <f>COUNTIF(Lines[[code2_debut]:[code2_fin]],"="&amp;Lines[[#This Row],[code2_debut]])</f>
        <v>4</v>
      </c>
      <c r="R447" s="17">
        <f>COUNTIF(Lines[[code2_debut]:[code2_fin]],"="&amp;Lines[[#This Row],[code2_fin]])</f>
        <v>6</v>
      </c>
      <c r="S447" s="17">
        <f>INDEX(postes_1[x],MATCH(Lines[[#This Row],[codeNat_debut]],postes_1[CODNAT],0))</f>
        <v>836386.89000000095</v>
      </c>
      <c r="T447" s="17">
        <f>INDEX(postes_1[y],MATCH(Lines[[#This Row],[codeNat_debut]],postes_1[CODNAT],0))</f>
        <v>6333359.6200000001</v>
      </c>
      <c r="U447" s="17">
        <f>INDEX(postes_1[x],MATCH(Lines[[#This Row],[codeNat_fin]],postes_1[CODNAT],0))</f>
        <v>831766.11999999697</v>
      </c>
      <c r="V447" s="17">
        <f>INDEX(postes_1[y],MATCH(Lines[[#This Row],[codeNat_fin]],postes_1[CODNAT],0))</f>
        <v>6325302.1399999997</v>
      </c>
      <c r="W447" s="17">
        <f>SQRT((Lines[[#This Row],[x_debut]]-Lines[[#This Row],[x_fin]])^2+(Lines[[#This Row],[y_debut]]-Lines[[#This Row],[y_fin]])^2)</f>
        <v>9288.4067171578972</v>
      </c>
      <c r="X447" s="17">
        <v>10612</v>
      </c>
      <c r="Y447" s="18">
        <v>1233</v>
      </c>
      <c r="Z447" s="18">
        <v>1320</v>
      </c>
      <c r="AA447" s="18">
        <v>1320</v>
      </c>
      <c r="AB447" s="18">
        <v>1389</v>
      </c>
      <c r="AC447" s="18">
        <v>0.64800000000000002</v>
      </c>
      <c r="AD447" s="18">
        <v>4.319</v>
      </c>
      <c r="AE447" s="18">
        <v>15.544</v>
      </c>
      <c r="AF447" s="18">
        <v>98.957999999999998</v>
      </c>
      <c r="AG447" s="21"/>
      <c r="AH447" s="21"/>
    </row>
    <row r="448" spans="1:34">
      <c r="A448" s="16" t="s">
        <v>8934</v>
      </c>
      <c r="B448" s="16" t="s">
        <v>10459</v>
      </c>
      <c r="C448" s="16">
        <f>SEARCH(" _ ",B448)</f>
        <v>23</v>
      </c>
      <c r="D448" s="16" t="str">
        <f>LEFT(B448,14)</f>
        <v>LIT 225kV NO 1</v>
      </c>
      <c r="E448" s="16" t="str">
        <f>RIGHT(LEFT(D448,9),5)</f>
        <v>225kV</v>
      </c>
      <c r="F448" s="16" t="str">
        <f>RIGHT(D448,1)</f>
        <v>1</v>
      </c>
      <c r="G448" s="16" t="str">
        <f>LEFT(RIGHT(B448,LEN(B448)-15),C448-16)</f>
        <v>AVIGNON</v>
      </c>
      <c r="H448" s="16" t="str">
        <f>RIGHT(B448,LEN(B448)-C448-2)</f>
        <v>MOTTE (LA)</v>
      </c>
      <c r="I448" s="17">
        <f>MATCH(Lines[[#This Row],[début]],postes_1[ADR_SITE],0)</f>
        <v>3547</v>
      </c>
      <c r="J448" s="17">
        <f>MATCH(Lines[[#This Row],[fin]],postes_1[ADR_SITE],0)</f>
        <v>3543</v>
      </c>
      <c r="K448" s="17" t="str">
        <f>INDEX(postes_1[CODNAT],Lines[[#This Row],[rch_debut]])</f>
        <v>AVIG6</v>
      </c>
      <c r="L448" s="17" t="str">
        <f>INDEX(postes_1[CODNAT],Lines[[#This Row],[rch_fin]])</f>
        <v>MOTT5</v>
      </c>
      <c r="M448" s="17" t="s">
        <v>7305</v>
      </c>
      <c r="N448" s="17" t="s">
        <v>7339</v>
      </c>
      <c r="O448" s="17" t="str">
        <f>Lines[[#This Row],[codeNat_debut]]&amp;"_"&amp;Lines[[#This Row],[tension]]</f>
        <v>AVIGN_225kV</v>
      </c>
      <c r="P448" s="17" t="str">
        <f>Lines[[#This Row],[codeNat_fin]]&amp;"_"&amp;Lines[[#This Row],[tension]]</f>
        <v>MOTT5_225kV</v>
      </c>
      <c r="Q448" s="17">
        <f>COUNTIF(Lines[[code2_debut]:[code2_fin]],"="&amp;Lines[[#This Row],[code2_debut]])</f>
        <v>2</v>
      </c>
      <c r="R448" s="17">
        <f>COUNTIF(Lines[[code2_debut]:[code2_fin]],"="&amp;Lines[[#This Row],[code2_fin]])</f>
        <v>2</v>
      </c>
      <c r="S448" s="17">
        <f>INDEX(postes_1[x],MATCH(Lines[[#This Row],[codeNat_debut]],postes_1[CODNAT],0))</f>
        <v>848889.35999999905</v>
      </c>
      <c r="T448" s="17">
        <f>INDEX(postes_1[y],MATCH(Lines[[#This Row],[codeNat_debut]],postes_1[CODNAT],0))</f>
        <v>6318333.9100000001</v>
      </c>
      <c r="U448" s="17">
        <f>INDEX(postes_1[x],MATCH(Lines[[#This Row],[codeNat_fin]],postes_1[CODNAT],0))</f>
        <v>846583.17000000202</v>
      </c>
      <c r="V448" s="17">
        <f>INDEX(postes_1[y],MATCH(Lines[[#This Row],[codeNat_fin]],postes_1[CODNAT],0))</f>
        <v>6322819.0999999996</v>
      </c>
      <c r="W448" s="17">
        <f>SQRT((Lines[[#This Row],[x_debut]]-Lines[[#This Row],[x_fin]])^2+(Lines[[#This Row],[y_debut]]-Lines[[#This Row],[y_fin]])^2)</f>
        <v>5043.3561893030756</v>
      </c>
      <c r="X448" s="17">
        <v>5860</v>
      </c>
      <c r="Y448" s="18">
        <v>1233</v>
      </c>
      <c r="Z448" s="18">
        <v>1320</v>
      </c>
      <c r="AA448" s="18">
        <v>1320</v>
      </c>
      <c r="AB448" s="18">
        <v>1389</v>
      </c>
      <c r="AC448" s="18">
        <v>0.35499999999999998</v>
      </c>
      <c r="AD448" s="18">
        <v>2.363</v>
      </c>
      <c r="AE448" s="18">
        <v>8.5410000000000004</v>
      </c>
      <c r="AF448" s="18">
        <v>54.375999999999998</v>
      </c>
      <c r="AG448" s="21"/>
      <c r="AH448" s="21"/>
    </row>
    <row r="449" spans="1:34">
      <c r="A449" s="16" t="s">
        <v>8979</v>
      </c>
      <c r="B449" s="16" t="s">
        <v>8980</v>
      </c>
      <c r="C449" s="16">
        <f>SEARCH(" _ ",B449)</f>
        <v>23</v>
      </c>
      <c r="D449" s="16" t="str">
        <f>LEFT(B449,14)</f>
        <v>LIT 225kV NO 1</v>
      </c>
      <c r="E449" s="16" t="str">
        <f>RIGHT(LEFT(D449,9),5)</f>
        <v>225kV</v>
      </c>
      <c r="F449" s="16" t="str">
        <f>RIGHT(D449,1)</f>
        <v>1</v>
      </c>
      <c r="G449" s="16" t="str">
        <f>LEFT(RIGHT(B449,LEN(B449)-15),C449-16)</f>
        <v>BALARUC</v>
      </c>
      <c r="H449" s="16" t="str">
        <f>RIGHT(B449,LEN(B449)-C449-2)</f>
        <v>MONTPELLIER</v>
      </c>
      <c r="I449" s="17">
        <f>MATCH(Lines[[#This Row],[début]],postes_1[ADR_SITE],0)</f>
        <v>3654</v>
      </c>
      <c r="J449" s="17">
        <f>MATCH(Lines[[#This Row],[fin]],postes_1[ADR_SITE],0)</f>
        <v>3612</v>
      </c>
      <c r="K449" s="17" t="str">
        <f>INDEX(postes_1[CODNAT],Lines[[#This Row],[rch_debut]])</f>
        <v>BALAR</v>
      </c>
      <c r="L449" s="17" t="str">
        <f>INDEX(postes_1[CODNAT],Lines[[#This Row],[rch_fin]])</f>
        <v>MTPEL</v>
      </c>
      <c r="M449" s="17" t="s">
        <v>721</v>
      </c>
      <c r="N449" s="17" t="s">
        <v>7602</v>
      </c>
      <c r="O449" s="17" t="str">
        <f>Lines[[#This Row],[codeNat_debut]]&amp;"_"&amp;Lines[[#This Row],[tension]]</f>
        <v>BALAR_225kV</v>
      </c>
      <c r="P449" s="17" t="str">
        <f>Lines[[#This Row],[codeNat_fin]]&amp;"_"&amp;Lines[[#This Row],[tension]]</f>
        <v>MTPEL_225kV</v>
      </c>
      <c r="Q449" s="17">
        <f>COUNTIF(Lines[[code2_debut]:[code2_fin]],"="&amp;Lines[[#This Row],[code2_debut]])</f>
        <v>2</v>
      </c>
      <c r="R449" s="17">
        <f>COUNTIF(Lines[[code2_debut]:[code2_fin]],"="&amp;Lines[[#This Row],[code2_fin]])</f>
        <v>4</v>
      </c>
      <c r="S449" s="17">
        <f>INDEX(postes_1[x],MATCH(Lines[[#This Row],[codeNat_debut]],postes_1[CODNAT],0))</f>
        <v>757254.42000000202</v>
      </c>
      <c r="T449" s="17">
        <f>INDEX(postes_1[y],MATCH(Lines[[#This Row],[codeNat_debut]],postes_1[CODNAT],0))</f>
        <v>6260928.4400000004</v>
      </c>
      <c r="U449" s="17">
        <f>INDEX(postes_1[x],MATCH(Lines[[#This Row],[codeNat_fin]],postes_1[CODNAT],0))</f>
        <v>768636.65999999596</v>
      </c>
      <c r="V449" s="17">
        <f>INDEX(postes_1[y],MATCH(Lines[[#This Row],[codeNat_fin]],postes_1[CODNAT],0))</f>
        <v>6276073.4900000002</v>
      </c>
      <c r="W449" s="17">
        <f>SQRT((Lines[[#This Row],[x_debut]]-Lines[[#This Row],[x_fin]])^2+(Lines[[#This Row],[y_debut]]-Lines[[#This Row],[y_fin]])^2)</f>
        <v>18945.393290189473</v>
      </c>
      <c r="X449" s="17">
        <v>20281</v>
      </c>
      <c r="Y449" s="18">
        <v>1233</v>
      </c>
      <c r="Z449" s="18">
        <v>1320</v>
      </c>
      <c r="AA449" s="18">
        <v>1320</v>
      </c>
      <c r="AB449" s="18">
        <v>1389</v>
      </c>
      <c r="AC449" s="18">
        <v>1.2170000000000001</v>
      </c>
      <c r="AD449" s="18">
        <v>8.1150000000000002</v>
      </c>
      <c r="AE449" s="18">
        <v>29.259</v>
      </c>
      <c r="AF449" s="18">
        <v>186.268</v>
      </c>
      <c r="AG449" s="21"/>
      <c r="AH449" s="21"/>
    </row>
    <row r="450" spans="1:34">
      <c r="A450" s="16" t="s">
        <v>9571</v>
      </c>
      <c r="B450" s="16" t="s">
        <v>9572</v>
      </c>
      <c r="C450" s="16">
        <f>SEARCH(" _ ",B450)</f>
        <v>21</v>
      </c>
      <c r="D450" s="16" t="str">
        <f>LEFT(B450,14)</f>
        <v>LIT 225kV N0 1</v>
      </c>
      <c r="E450" s="16" t="str">
        <f>RIGHT(LEFT(D450,9),5)</f>
        <v>225kV</v>
      </c>
      <c r="F450" s="16" t="str">
        <f>RIGHT(D450,1)</f>
        <v>1</v>
      </c>
      <c r="G450" s="16" t="str">
        <f>LEFT(RIGHT(B450,LEN(B450)-15),C450-16)</f>
        <v>DARSE</v>
      </c>
      <c r="H450" s="16" t="str">
        <f>RIGHT(B450,LEN(B450)-C450-2)</f>
        <v>FEUILLANE</v>
      </c>
      <c r="I450" s="17">
        <f>MATCH(Lines[[#This Row],[début]],postes_1[ADR_SITE],0)</f>
        <v>3820</v>
      </c>
      <c r="J450" s="17">
        <f>MATCH(Lines[[#This Row],[fin]],postes_1[ADR_SITE],0)</f>
        <v>3816</v>
      </c>
      <c r="K450" s="17" t="str">
        <f>INDEX(postes_1[CODNAT],Lines[[#This Row],[rch_debut]])</f>
        <v>DARSE</v>
      </c>
      <c r="L450" s="17" t="str">
        <f>INDEX(postes_1[CODNAT],Lines[[#This Row],[rch_fin]])</f>
        <v>FEUIL</v>
      </c>
      <c r="M450" s="17" t="s">
        <v>2191</v>
      </c>
      <c r="N450" s="17" t="s">
        <v>8355</v>
      </c>
      <c r="O450" s="17" t="str">
        <f>Lines[[#This Row],[codeNat_debut]]&amp;"_"&amp;Lines[[#This Row],[tension]]</f>
        <v>DARSE_225kV</v>
      </c>
      <c r="P450" s="17" t="str">
        <f>Lines[[#This Row],[codeNat_fin]]&amp;"_"&amp;Lines[[#This Row],[tension]]</f>
        <v>FEUIL_225kV</v>
      </c>
      <c r="Q450" s="17">
        <f>COUNTIF(Lines[[code2_debut]:[code2_fin]],"="&amp;Lines[[#This Row],[code2_debut]])</f>
        <v>3</v>
      </c>
      <c r="R450" s="17">
        <f>COUNTIF(Lines[[code2_debut]:[code2_fin]],"="&amp;Lines[[#This Row],[code2_fin]])</f>
        <v>6</v>
      </c>
      <c r="S450" s="17">
        <f>INDEX(postes_1[x],MATCH(Lines[[#This Row],[codeNat_debut]],postes_1[CODNAT],0))</f>
        <v>849592.14999999898</v>
      </c>
      <c r="T450" s="17">
        <f>INDEX(postes_1[y],MATCH(Lines[[#This Row],[codeNat_debut]],postes_1[CODNAT],0))</f>
        <v>6260713.7599999998</v>
      </c>
      <c r="U450" s="17">
        <f>INDEX(postes_1[x],MATCH(Lines[[#This Row],[codeNat_fin]],postes_1[CODNAT],0))</f>
        <v>854377.74000000197</v>
      </c>
      <c r="V450" s="17">
        <f>INDEX(postes_1[y],MATCH(Lines[[#This Row],[codeNat_fin]],postes_1[CODNAT],0))</f>
        <v>6263619.0599999996</v>
      </c>
      <c r="W450" s="17">
        <f>SQRT((Lines[[#This Row],[x_debut]]-Lines[[#This Row],[x_fin]])^2+(Lines[[#This Row],[y_debut]]-Lines[[#This Row],[y_fin]])^2)</f>
        <v>5598.4497620437369</v>
      </c>
      <c r="X450" s="17">
        <v>13143</v>
      </c>
      <c r="Y450" s="18">
        <v>1233</v>
      </c>
      <c r="Z450" s="18">
        <v>1320</v>
      </c>
      <c r="AA450" s="18">
        <v>1320</v>
      </c>
      <c r="AB450" s="18">
        <v>1389</v>
      </c>
      <c r="AC450" s="18">
        <v>0.78700000000000003</v>
      </c>
      <c r="AD450" s="18">
        <v>5.2729999999999997</v>
      </c>
      <c r="AE450" s="18">
        <v>18.882999999999999</v>
      </c>
      <c r="AF450" s="18">
        <v>120.211</v>
      </c>
      <c r="AG450" s="21"/>
      <c r="AH450" s="21"/>
    </row>
    <row r="451" spans="1:34">
      <c r="A451" s="16" t="s">
        <v>9575</v>
      </c>
      <c r="B451" s="16" t="s">
        <v>9576</v>
      </c>
      <c r="C451" s="16">
        <f>SEARCH(" _ ",B451)</f>
        <v>21</v>
      </c>
      <c r="D451" s="16" t="str">
        <f>LEFT(B451,14)</f>
        <v>LIT 225kV N0 2</v>
      </c>
      <c r="E451" s="16" t="str">
        <f>RIGHT(LEFT(D451,9),5)</f>
        <v>225kV</v>
      </c>
      <c r="F451" s="16" t="str">
        <f>RIGHT(D451,1)</f>
        <v>2</v>
      </c>
      <c r="G451" s="16" t="str">
        <f>LEFT(RIGHT(B451,LEN(B451)-15),C451-16)</f>
        <v>DARSE</v>
      </c>
      <c r="H451" s="16" t="str">
        <f>RIGHT(B451,LEN(B451)-C451-2)</f>
        <v>FEUILLANE</v>
      </c>
      <c r="I451" s="17">
        <f>MATCH(Lines[[#This Row],[début]],postes_1[ADR_SITE],0)</f>
        <v>3820</v>
      </c>
      <c r="J451" s="17">
        <f>MATCH(Lines[[#This Row],[fin]],postes_1[ADR_SITE],0)</f>
        <v>3816</v>
      </c>
      <c r="K451" s="17" t="str">
        <f>INDEX(postes_1[CODNAT],Lines[[#This Row],[rch_debut]])</f>
        <v>DARSE</v>
      </c>
      <c r="L451" s="17" t="str">
        <f>INDEX(postes_1[CODNAT],Lines[[#This Row],[rch_fin]])</f>
        <v>FEUIL</v>
      </c>
      <c r="M451" s="17" t="s">
        <v>2191</v>
      </c>
      <c r="N451" s="17" t="s">
        <v>8355</v>
      </c>
      <c r="O451" s="17" t="str">
        <f>Lines[[#This Row],[codeNat_debut]]&amp;"_"&amp;Lines[[#This Row],[tension]]</f>
        <v>DARSE_225kV</v>
      </c>
      <c r="P451" s="17" t="str">
        <f>Lines[[#This Row],[codeNat_fin]]&amp;"_"&amp;Lines[[#This Row],[tension]]</f>
        <v>FEUIL_225kV</v>
      </c>
      <c r="Q451" s="17">
        <f>COUNTIF(Lines[[code2_debut]:[code2_fin]],"="&amp;Lines[[#This Row],[code2_debut]])</f>
        <v>3</v>
      </c>
      <c r="R451" s="17">
        <f>COUNTIF(Lines[[code2_debut]:[code2_fin]],"="&amp;Lines[[#This Row],[code2_fin]])</f>
        <v>6</v>
      </c>
      <c r="S451" s="17">
        <f>INDEX(postes_1[x],MATCH(Lines[[#This Row],[codeNat_debut]],postes_1[CODNAT],0))</f>
        <v>849592.14999999898</v>
      </c>
      <c r="T451" s="17">
        <f>INDEX(postes_1[y],MATCH(Lines[[#This Row],[codeNat_debut]],postes_1[CODNAT],0))</f>
        <v>6260713.7599999998</v>
      </c>
      <c r="U451" s="17">
        <f>INDEX(postes_1[x],MATCH(Lines[[#This Row],[codeNat_fin]],postes_1[CODNAT],0))</f>
        <v>854377.74000000197</v>
      </c>
      <c r="V451" s="17">
        <f>INDEX(postes_1[y],MATCH(Lines[[#This Row],[codeNat_fin]],postes_1[CODNAT],0))</f>
        <v>6263619.0599999996</v>
      </c>
      <c r="W451" s="17">
        <f>SQRT((Lines[[#This Row],[x_debut]]-Lines[[#This Row],[x_fin]])^2+(Lines[[#This Row],[y_debut]]-Lines[[#This Row],[y_fin]])^2)</f>
        <v>5598.4497620437369</v>
      </c>
      <c r="X451" s="17">
        <v>13766</v>
      </c>
      <c r="Y451" s="18">
        <v>1233</v>
      </c>
      <c r="Z451" s="18">
        <v>1320</v>
      </c>
      <c r="AA451" s="18">
        <v>1320</v>
      </c>
      <c r="AB451" s="18">
        <v>1389</v>
      </c>
      <c r="AC451" s="18">
        <v>0.72499999999999998</v>
      </c>
      <c r="AD451" s="18">
        <v>4.8380000000000001</v>
      </c>
      <c r="AE451" s="18">
        <v>22.071000000000002</v>
      </c>
      <c r="AF451" s="18">
        <v>140.51</v>
      </c>
      <c r="AG451" s="21"/>
      <c r="AH451" s="21"/>
    </row>
    <row r="452" spans="1:34">
      <c r="A452" s="16" t="s">
        <v>9685</v>
      </c>
      <c r="B452" s="16" t="s">
        <v>10395</v>
      </c>
      <c r="C452" s="16">
        <f>SEARCH(" _ ",B452)</f>
        <v>25</v>
      </c>
      <c r="D452" s="16" t="str">
        <f>LEFT(B452,14)</f>
        <v>LIT 225kV NO 1</v>
      </c>
      <c r="E452" s="16" t="str">
        <f>RIGHT(LEFT(D452,9),5)</f>
        <v>225kV</v>
      </c>
      <c r="F452" s="16" t="str">
        <f>RIGHT(D452,1)</f>
        <v>1</v>
      </c>
      <c r="G452" s="16" t="str">
        <f>LEFT(RIGHT(B452,LEN(B452)-15),C452-16)</f>
        <v>FEUILLANE</v>
      </c>
      <c r="H452" s="16" t="str">
        <f>RIGHT(B452,LEN(B452)-C452-2)</f>
        <v>ST-CHAMAS</v>
      </c>
      <c r="I452" s="17">
        <f>MATCH(Lines[[#This Row],[début]],postes_1[ADR_SITE],0)</f>
        <v>3816</v>
      </c>
      <c r="J452" s="17">
        <f>MATCH(Lines[[#This Row],[fin]],postes_1[ADR_SITE],0)</f>
        <v>3801</v>
      </c>
      <c r="K452" s="17" t="str">
        <f>INDEX(postes_1[CODNAT],Lines[[#This Row],[rch_debut]])</f>
        <v>FEUIL</v>
      </c>
      <c r="L452" s="17" t="str">
        <f>INDEX(postes_1[CODNAT],Lines[[#This Row],[rch_fin]])</f>
        <v>SSCHA</v>
      </c>
      <c r="M452" s="17" t="s">
        <v>8355</v>
      </c>
      <c r="N452" s="17" t="s">
        <v>7701</v>
      </c>
      <c r="O452" s="17" t="str">
        <f>Lines[[#This Row],[codeNat_debut]]&amp;"_"&amp;Lines[[#This Row],[tension]]</f>
        <v>FEUIL_225kV</v>
      </c>
      <c r="P452" s="17" t="str">
        <f>Lines[[#This Row],[codeNat_fin]]&amp;"_"&amp;Lines[[#This Row],[tension]]</f>
        <v>SSCHA_225kV</v>
      </c>
      <c r="Q452" s="17">
        <f>COUNTIF(Lines[[code2_debut]:[code2_fin]],"="&amp;Lines[[#This Row],[code2_debut]])</f>
        <v>6</v>
      </c>
      <c r="R452" s="17">
        <f>COUNTIF(Lines[[code2_debut]:[code2_fin]],"="&amp;Lines[[#This Row],[code2_fin]])</f>
        <v>2</v>
      </c>
      <c r="S452" s="17">
        <f>INDEX(postes_1[x],MATCH(Lines[[#This Row],[codeNat_debut]],postes_1[CODNAT],0))</f>
        <v>854377.74000000197</v>
      </c>
      <c r="T452" s="17">
        <f>INDEX(postes_1[y],MATCH(Lines[[#This Row],[codeNat_debut]],postes_1[CODNAT],0))</f>
        <v>6263619.0599999996</v>
      </c>
      <c r="U452" s="17">
        <f>INDEX(postes_1[x],MATCH(Lines[[#This Row],[codeNat_fin]],postes_1[CODNAT],0))</f>
        <v>867435.72999999695</v>
      </c>
      <c r="V452" s="17">
        <f>INDEX(postes_1[y],MATCH(Lines[[#This Row],[codeNat_fin]],postes_1[CODNAT],0))</f>
        <v>6271981.9000000004</v>
      </c>
      <c r="W452" s="17">
        <f>SQRT((Lines[[#This Row],[x_debut]]-Lines[[#This Row],[x_fin]])^2+(Lines[[#This Row],[y_debut]]-Lines[[#This Row],[y_fin]])^2)</f>
        <v>15506.392091830456</v>
      </c>
      <c r="X452" s="17">
        <v>35580</v>
      </c>
      <c r="Y452" s="18">
        <v>1233</v>
      </c>
      <c r="Z452" s="18">
        <v>1320</v>
      </c>
      <c r="AA452" s="18">
        <v>1320</v>
      </c>
      <c r="AB452" s="18">
        <v>1389</v>
      </c>
      <c r="AC452" s="18">
        <v>2.0409999999999999</v>
      </c>
      <c r="AD452" s="18">
        <v>13.923999999999999</v>
      </c>
      <c r="AE452" s="18">
        <v>50.96</v>
      </c>
      <c r="AF452" s="18">
        <v>324.42</v>
      </c>
      <c r="AG452" s="21"/>
      <c r="AH452" s="21"/>
    </row>
    <row r="453" spans="1:34">
      <c r="A453" s="16" t="s">
        <v>9681</v>
      </c>
      <c r="B453" s="16" t="s">
        <v>9682</v>
      </c>
      <c r="C453" s="16">
        <f>SEARCH(" _ ",B453)</f>
        <v>25</v>
      </c>
      <c r="D453" s="16" t="str">
        <f>LEFT(B453,14)</f>
        <v>LIT 225kV NO 1</v>
      </c>
      <c r="E453" s="16" t="str">
        <f>RIGHT(LEFT(D453,9),5)</f>
        <v>225kV</v>
      </c>
      <c r="F453" s="16" t="str">
        <f>RIGHT(D453,1)</f>
        <v>1</v>
      </c>
      <c r="G453" s="16" t="str">
        <f>LEFT(RIGHT(B453,LEN(B453)-15),C453-16)</f>
        <v>FEUILLANE</v>
      </c>
      <c r="H453" s="16" t="str">
        <f>RIGHT(B453,LEN(B453)-C453-2)</f>
        <v>LAVERA</v>
      </c>
      <c r="I453" s="17">
        <f>MATCH(Lines[[#This Row],[début]],postes_1[ADR_SITE],0)</f>
        <v>3816</v>
      </c>
      <c r="J453" s="17">
        <f>MATCH(Lines[[#This Row],[fin]],postes_1[ADR_SITE],0)</f>
        <v>3884</v>
      </c>
      <c r="K453" s="17" t="str">
        <f>INDEX(postes_1[CODNAT],Lines[[#This Row],[rch_debut]])</f>
        <v>FEUIL</v>
      </c>
      <c r="L453" s="17" t="str">
        <f>INDEX(postes_1[CODNAT],Lines[[#This Row],[rch_fin]])</f>
        <v>LAVER</v>
      </c>
      <c r="M453" s="17" t="s">
        <v>8355</v>
      </c>
      <c r="N453" s="17" t="s">
        <v>3785</v>
      </c>
      <c r="O453" s="17" t="str">
        <f>Lines[[#This Row],[codeNat_debut]]&amp;"_"&amp;Lines[[#This Row],[tension]]</f>
        <v>FEUIL_225kV</v>
      </c>
      <c r="P453" s="17" t="str">
        <f>Lines[[#This Row],[codeNat_fin]]&amp;"_"&amp;Lines[[#This Row],[tension]]</f>
        <v>LAVER_225kV</v>
      </c>
      <c r="Q453" s="17">
        <f>COUNTIF(Lines[[code2_debut]:[code2_fin]],"="&amp;Lines[[#This Row],[code2_debut]])</f>
        <v>6</v>
      </c>
      <c r="R453" s="17">
        <f>COUNTIF(Lines[[code2_debut]:[code2_fin]],"="&amp;Lines[[#This Row],[code2_fin]])</f>
        <v>4</v>
      </c>
      <c r="S453" s="17">
        <f>INDEX(postes_1[x],MATCH(Lines[[#This Row],[codeNat_debut]],postes_1[CODNAT],0))</f>
        <v>854377.74000000197</v>
      </c>
      <c r="T453" s="17">
        <f>INDEX(postes_1[y],MATCH(Lines[[#This Row],[codeNat_debut]],postes_1[CODNAT],0))</f>
        <v>6263619.0599999996</v>
      </c>
      <c r="U453" s="17">
        <f>INDEX(postes_1[x],MATCH(Lines[[#This Row],[codeNat_fin]],postes_1[CODNAT],0))</f>
        <v>864027.67000000202</v>
      </c>
      <c r="V453" s="17">
        <f>INDEX(postes_1[y],MATCH(Lines[[#This Row],[codeNat_fin]],postes_1[CODNAT],0))</f>
        <v>6255883.25</v>
      </c>
      <c r="W453" s="17">
        <f>SQRT((Lines[[#This Row],[x_debut]]-Lines[[#This Row],[x_fin]])^2+(Lines[[#This Row],[y_debut]]-Lines[[#This Row],[y_fin]])^2)</f>
        <v>12367.857751486094</v>
      </c>
      <c r="X453" s="17">
        <v>17020</v>
      </c>
      <c r="Y453" s="18">
        <v>1233</v>
      </c>
      <c r="Z453" s="18">
        <v>1320</v>
      </c>
      <c r="AA453" s="18">
        <v>1320</v>
      </c>
      <c r="AB453" s="18">
        <v>1389</v>
      </c>
      <c r="AC453" s="18">
        <v>1.0209999999999999</v>
      </c>
      <c r="AD453" s="18">
        <v>6.8579999999999997</v>
      </c>
      <c r="AE453" s="18">
        <v>24.347000000000001</v>
      </c>
      <c r="AF453" s="18">
        <v>154.99799999999999</v>
      </c>
      <c r="AG453" s="21"/>
      <c r="AH453" s="21"/>
    </row>
    <row r="454" spans="1:34">
      <c r="A454" s="16" t="s">
        <v>9708</v>
      </c>
      <c r="B454" s="16" t="s">
        <v>9709</v>
      </c>
      <c r="C454" s="16">
        <f>SEARCH(" _ ",B454)</f>
        <v>24</v>
      </c>
      <c r="D454" s="16" t="str">
        <f>LEFT(B454,14)</f>
        <v>LIT 225kV NO 1</v>
      </c>
      <c r="E454" s="16" t="str">
        <f>RIGHT(LEFT(D454,9),5)</f>
        <v>225kV</v>
      </c>
      <c r="F454" s="16" t="str">
        <f>RIGHT(D454,1)</f>
        <v>1</v>
      </c>
      <c r="G454" s="16" t="str">
        <f>LEFT(RIGHT(B454,LEN(B454)-15),C454-16)</f>
        <v>FOUSCAIS</v>
      </c>
      <c r="H454" s="16" t="str">
        <f>RIGHT(B454,LEN(B454)-C454-2)</f>
        <v>TAMAREAU</v>
      </c>
      <c r="I454" s="17">
        <f>MATCH(Lines[[#This Row],[début]],postes_1[ADR_SITE],0)</f>
        <v>3546</v>
      </c>
      <c r="J454" s="17">
        <f>MATCH(Lines[[#This Row],[fin]],postes_1[ADR_SITE],0)</f>
        <v>3565</v>
      </c>
      <c r="K454" s="17" t="str">
        <f>INDEX(postes_1[CODNAT],Lines[[#This Row],[rch_debut]])</f>
        <v>FOUSC</v>
      </c>
      <c r="L454" s="17" t="str">
        <f>INDEX(postes_1[CODNAT],Lines[[#This Row],[rch_fin]])</f>
        <v>TAMAR</v>
      </c>
      <c r="M454" s="17" t="s">
        <v>2086</v>
      </c>
      <c r="N454" s="17" t="s">
        <v>6572</v>
      </c>
      <c r="O454" s="17" t="str">
        <f>Lines[[#This Row],[codeNat_debut]]&amp;"_"&amp;Lines[[#This Row],[tension]]</f>
        <v>FOUSC_225kV</v>
      </c>
      <c r="P454" s="17" t="str">
        <f>Lines[[#This Row],[codeNat_fin]]&amp;"_"&amp;Lines[[#This Row],[tension]]</f>
        <v>TAMAR_225kV</v>
      </c>
      <c r="Q454" s="17">
        <f>COUNTIF(Lines[[code2_debut]:[code2_fin]],"="&amp;Lines[[#This Row],[code2_debut]])</f>
        <v>2</v>
      </c>
      <c r="R454" s="17">
        <f>COUNTIF(Lines[[code2_debut]:[code2_fin]],"="&amp;Lines[[#This Row],[code2_fin]])</f>
        <v>6</v>
      </c>
      <c r="S454" s="17">
        <f>INDEX(postes_1[x],MATCH(Lines[[#This Row],[codeNat_debut]],postes_1[CODNAT],0))</f>
        <v>736961.28000000096</v>
      </c>
      <c r="T454" s="17">
        <f>INDEX(postes_1[y],MATCH(Lines[[#This Row],[codeNat_debut]],postes_1[CODNAT],0))</f>
        <v>6278677.6200000001</v>
      </c>
      <c r="U454" s="17">
        <f>INDEX(postes_1[x],MATCH(Lines[[#This Row],[codeNat_fin]],postes_1[CODNAT],0))</f>
        <v>757826.07999999798</v>
      </c>
      <c r="V454" s="17">
        <f>INDEX(postes_1[y],MATCH(Lines[[#This Row],[codeNat_fin]],postes_1[CODNAT],0))</f>
        <v>6281826.6100000003</v>
      </c>
      <c r="W454" s="17">
        <f>SQRT((Lines[[#This Row],[x_debut]]-Lines[[#This Row],[x_fin]])^2+(Lines[[#This Row],[y_debut]]-Lines[[#This Row],[y_fin]])^2)</f>
        <v>21101.090423482314</v>
      </c>
      <c r="X454" s="17">
        <v>24931</v>
      </c>
      <c r="Y454" s="18">
        <v>1233</v>
      </c>
      <c r="Z454" s="18">
        <v>1320</v>
      </c>
      <c r="AA454" s="18">
        <v>1320</v>
      </c>
      <c r="AB454" s="18">
        <v>1389</v>
      </c>
      <c r="AC454" s="18">
        <v>1.4950000000000001</v>
      </c>
      <c r="AD454" s="18">
        <v>10.016999999999999</v>
      </c>
      <c r="AE454" s="18">
        <v>35.871000000000002</v>
      </c>
      <c r="AF454" s="18">
        <v>228.364</v>
      </c>
      <c r="AG454" s="21"/>
      <c r="AH454" s="21"/>
    </row>
    <row r="455" spans="1:34">
      <c r="A455" s="16" t="s">
        <v>9710</v>
      </c>
      <c r="B455" s="16" t="s">
        <v>9711</v>
      </c>
      <c r="C455" s="16">
        <f>SEARCH(" _ ",B455)</f>
        <v>24</v>
      </c>
      <c r="D455" s="16" t="str">
        <f>LEFT(B455,14)</f>
        <v>LIT 225kV NO 2</v>
      </c>
      <c r="E455" s="16" t="str">
        <f>RIGHT(LEFT(D455,9),5)</f>
        <v>225kV</v>
      </c>
      <c r="F455" s="16" t="str">
        <f>RIGHT(D455,1)</f>
        <v>2</v>
      </c>
      <c r="G455" s="16" t="str">
        <f>LEFT(RIGHT(B455,LEN(B455)-15),C455-16)</f>
        <v>FOUSCAIS</v>
      </c>
      <c r="H455" s="16" t="str">
        <f>RIGHT(B455,LEN(B455)-C455-2)</f>
        <v>TAMAREAU</v>
      </c>
      <c r="I455" s="17">
        <f>MATCH(Lines[[#This Row],[début]],postes_1[ADR_SITE],0)</f>
        <v>3546</v>
      </c>
      <c r="J455" s="17">
        <f>MATCH(Lines[[#This Row],[fin]],postes_1[ADR_SITE],0)</f>
        <v>3565</v>
      </c>
      <c r="K455" s="17" t="str">
        <f>INDEX(postes_1[CODNAT],Lines[[#This Row],[rch_debut]])</f>
        <v>FOUSC</v>
      </c>
      <c r="L455" s="17" t="str">
        <f>INDEX(postes_1[CODNAT],Lines[[#This Row],[rch_fin]])</f>
        <v>TAMAR</v>
      </c>
      <c r="M455" s="17" t="s">
        <v>2086</v>
      </c>
      <c r="N455" s="17" t="s">
        <v>6572</v>
      </c>
      <c r="O455" s="17" t="str">
        <f>Lines[[#This Row],[codeNat_debut]]&amp;"_"&amp;Lines[[#This Row],[tension]]</f>
        <v>FOUSC_225kV</v>
      </c>
      <c r="P455" s="17" t="str">
        <f>Lines[[#This Row],[codeNat_fin]]&amp;"_"&amp;Lines[[#This Row],[tension]]</f>
        <v>TAMAR_225kV</v>
      </c>
      <c r="Q455" s="17">
        <f>COUNTIF(Lines[[code2_debut]:[code2_fin]],"="&amp;Lines[[#This Row],[code2_debut]])</f>
        <v>2</v>
      </c>
      <c r="R455" s="17">
        <f>COUNTIF(Lines[[code2_debut]:[code2_fin]],"="&amp;Lines[[#This Row],[code2_fin]])</f>
        <v>6</v>
      </c>
      <c r="S455" s="17">
        <f>INDEX(postes_1[x],MATCH(Lines[[#This Row],[codeNat_debut]],postes_1[CODNAT],0))</f>
        <v>736961.28000000096</v>
      </c>
      <c r="T455" s="17">
        <f>INDEX(postes_1[y],MATCH(Lines[[#This Row],[codeNat_debut]],postes_1[CODNAT],0))</f>
        <v>6278677.6200000001</v>
      </c>
      <c r="U455" s="17">
        <f>INDEX(postes_1[x],MATCH(Lines[[#This Row],[codeNat_fin]],postes_1[CODNAT],0))</f>
        <v>757826.07999999798</v>
      </c>
      <c r="V455" s="17">
        <f>INDEX(postes_1[y],MATCH(Lines[[#This Row],[codeNat_fin]],postes_1[CODNAT],0))</f>
        <v>6281826.6100000003</v>
      </c>
      <c r="W455" s="17">
        <f>SQRT((Lines[[#This Row],[x_debut]]-Lines[[#This Row],[x_fin]])^2+(Lines[[#This Row],[y_debut]]-Lines[[#This Row],[y_fin]])^2)</f>
        <v>21101.090423482314</v>
      </c>
      <c r="X455" s="17">
        <v>24908</v>
      </c>
      <c r="Y455" s="18">
        <v>1233</v>
      </c>
      <c r="Z455" s="18">
        <v>1320</v>
      </c>
      <c r="AA455" s="18">
        <v>1320</v>
      </c>
      <c r="AB455" s="18">
        <v>1389</v>
      </c>
      <c r="AC455" s="18">
        <v>1.4950000000000001</v>
      </c>
      <c r="AD455" s="18">
        <v>9.9849999999999994</v>
      </c>
      <c r="AE455" s="18">
        <v>35.906999999999996</v>
      </c>
      <c r="AF455" s="18">
        <v>228.59100000000001</v>
      </c>
      <c r="AG455" s="21"/>
      <c r="AH455" s="21"/>
    </row>
    <row r="456" spans="1:34">
      <c r="A456" s="16" t="s">
        <v>9773</v>
      </c>
      <c r="B456" s="16" t="s">
        <v>10404</v>
      </c>
      <c r="C456" s="16">
        <f>SEARCH(" _ ",B456)</f>
        <v>29</v>
      </c>
      <c r="D456" s="16" t="str">
        <f>LEFT(B456,14)</f>
        <v>LIT 225kV NO 2</v>
      </c>
      <c r="E456" s="16" t="str">
        <f>RIGHT(LEFT(D456,9),5)</f>
        <v>225kV</v>
      </c>
      <c r="F456" s="16" t="str">
        <f>RIGHT(D456,1)</f>
        <v>2</v>
      </c>
      <c r="G456" s="16" t="str">
        <f>LEFT(RIGHT(B456,LEN(B456)-15),C456-16)</f>
        <v>GAUDIERE (LA)</v>
      </c>
      <c r="H456" s="16" t="str">
        <f>RIGHT(B456,LEN(B456)-C456-2)</f>
        <v>MOREAU</v>
      </c>
      <c r="I456" s="17">
        <f>MATCH(Lines[[#This Row],[début]],postes_1[ADR_SITE],0)</f>
        <v>3689</v>
      </c>
      <c r="J456" s="17">
        <f>MATCH(Lines[[#This Row],[fin]],postes_1[ADR_SITE],0)</f>
        <v>3690</v>
      </c>
      <c r="K456" s="17" t="str">
        <f>INDEX(postes_1[CODNAT],Lines[[#This Row],[rch_debut]])</f>
        <v>GAUDI</v>
      </c>
      <c r="L456" s="17" t="str">
        <f>INDEX(postes_1[CODNAT],Lines[[#This Row],[rch_fin]])</f>
        <v>MOREA</v>
      </c>
      <c r="M456" s="17" t="s">
        <v>6196</v>
      </c>
      <c r="N456" s="17" t="s">
        <v>5451</v>
      </c>
      <c r="O456" s="17" t="str">
        <f>Lines[[#This Row],[codeNat_debut]]&amp;"_"&amp;Lines[[#This Row],[tension]]</f>
        <v>GAUDI_225kV</v>
      </c>
      <c r="P456" s="17" t="str">
        <f>Lines[[#This Row],[codeNat_fin]]&amp;"_"&amp;Lines[[#This Row],[tension]]</f>
        <v>MOREA_225kV</v>
      </c>
      <c r="Q456" s="17">
        <f>COUNTIF(Lines[[code2_debut]:[code2_fin]],"="&amp;Lines[[#This Row],[code2_debut]])</f>
        <v>4</v>
      </c>
      <c r="R456" s="17">
        <f>COUNTIF(Lines[[code2_debut]:[code2_fin]],"="&amp;Lines[[#This Row],[code2_fin]])</f>
        <v>2</v>
      </c>
      <c r="S456" s="17">
        <f>INDEX(postes_1[x],MATCH(Lines[[#This Row],[codeNat_debut]],postes_1[CODNAT],0))</f>
        <v>673780.89999999898</v>
      </c>
      <c r="T456" s="17">
        <f>INDEX(postes_1[y],MATCH(Lines[[#This Row],[codeNat_debut]],postes_1[CODNAT],0))</f>
        <v>6238014.5800000001</v>
      </c>
      <c r="U456" s="17">
        <f>INDEX(postes_1[x],MATCH(Lines[[#This Row],[codeNat_fin]],postes_1[CODNAT],0))</f>
        <v>650434.89000000095</v>
      </c>
      <c r="V456" s="17">
        <f>INDEX(postes_1[y],MATCH(Lines[[#This Row],[codeNat_fin]],postes_1[CODNAT],0))</f>
        <v>6234864.96</v>
      </c>
      <c r="W456" s="17">
        <f>SQRT((Lines[[#This Row],[x_debut]]-Lines[[#This Row],[x_fin]])^2+(Lines[[#This Row],[y_debut]]-Lines[[#This Row],[y_fin]])^2)</f>
        <v>23557.510247570917</v>
      </c>
      <c r="X456" s="17">
        <v>24293</v>
      </c>
      <c r="Y456" s="18">
        <v>1233</v>
      </c>
      <c r="Z456" s="18">
        <v>1320</v>
      </c>
      <c r="AA456" s="18">
        <v>1320</v>
      </c>
      <c r="AB456" s="18">
        <v>1389</v>
      </c>
      <c r="AC456" s="18">
        <v>1.46</v>
      </c>
      <c r="AD456" s="18">
        <v>9.6829999999999998</v>
      </c>
      <c r="AE456" s="18">
        <v>35.237000000000002</v>
      </c>
      <c r="AF456" s="18">
        <v>224.32300000000001</v>
      </c>
      <c r="AG456" s="21"/>
      <c r="AH456" s="21"/>
    </row>
    <row r="457" spans="1:34">
      <c r="A457" s="16" t="s">
        <v>9772</v>
      </c>
      <c r="B457" s="16" t="s">
        <v>10410</v>
      </c>
      <c r="C457" s="16">
        <f>SEARCH(" _ ",B457)</f>
        <v>29</v>
      </c>
      <c r="D457" s="16" t="str">
        <f>LEFT(B457,14)</f>
        <v>LIT 225kV NO 1</v>
      </c>
      <c r="E457" s="16" t="str">
        <f>RIGHT(LEFT(D457,9),5)</f>
        <v>225kV</v>
      </c>
      <c r="F457" s="16" t="str">
        <f>RIGHT(D457,1)</f>
        <v>1</v>
      </c>
      <c r="G457" s="16" t="str">
        <f>LEFT(RIGHT(B457,LEN(B457)-15),C457-16)</f>
        <v>GAUDIERE (LA)</v>
      </c>
      <c r="H457" s="16" t="str">
        <f>RIGHT(B457,LEN(B457)-C457-2)</f>
        <v>ST-VINCENT</v>
      </c>
      <c r="I457" s="17">
        <f>MATCH(Lines[[#This Row],[début]],postes_1[ADR_SITE],0)</f>
        <v>3689</v>
      </c>
      <c r="J457" s="17">
        <f>MATCH(Lines[[#This Row],[fin]],postes_1[ADR_SITE],0)</f>
        <v>3651</v>
      </c>
      <c r="K457" s="17" t="str">
        <f>INDEX(postes_1[CODNAT],Lines[[#This Row],[rch_debut]])</f>
        <v>GAUDI</v>
      </c>
      <c r="L457" s="17" t="str">
        <f>INDEX(postes_1[CODNAT],Lines[[#This Row],[rch_fin]])</f>
        <v>SSVIN</v>
      </c>
      <c r="M457" s="17" t="s">
        <v>6196</v>
      </c>
      <c r="N457" s="17" t="s">
        <v>6727</v>
      </c>
      <c r="O457" s="17" t="str">
        <f>Lines[[#This Row],[codeNat_debut]]&amp;"_"&amp;Lines[[#This Row],[tension]]</f>
        <v>GAUDI_225kV</v>
      </c>
      <c r="P457" s="17" t="str">
        <f>Lines[[#This Row],[codeNat_fin]]&amp;"_"&amp;Lines[[#This Row],[tension]]</f>
        <v>SSVIN_225kV</v>
      </c>
      <c r="Q457" s="17">
        <f>COUNTIF(Lines[[code2_debut]:[code2_fin]],"="&amp;Lines[[#This Row],[code2_debut]])</f>
        <v>4</v>
      </c>
      <c r="R457" s="17">
        <f>COUNTIF(Lines[[code2_debut]:[code2_fin]],"="&amp;Lines[[#This Row],[code2_fin]])</f>
        <v>3</v>
      </c>
      <c r="S457" s="17">
        <f>INDEX(postes_1[x],MATCH(Lines[[#This Row],[codeNat_debut]],postes_1[CODNAT],0))</f>
        <v>673780.89999999898</v>
      </c>
      <c r="T457" s="17">
        <f>INDEX(postes_1[y],MATCH(Lines[[#This Row],[codeNat_debut]],postes_1[CODNAT],0))</f>
        <v>6238014.5800000001</v>
      </c>
      <c r="U457" s="17">
        <f>INDEX(postes_1[x],MATCH(Lines[[#This Row],[codeNat_fin]],postes_1[CODNAT],0))</f>
        <v>717732.68999999797</v>
      </c>
      <c r="V457" s="17">
        <f>INDEX(postes_1[y],MATCH(Lines[[#This Row],[codeNat_fin]],postes_1[CODNAT],0))</f>
        <v>6252212.3200000003</v>
      </c>
      <c r="W457" s="17">
        <f>SQRT((Lines[[#This Row],[x_debut]]-Lines[[#This Row],[x_fin]])^2+(Lines[[#This Row],[y_debut]]-Lines[[#This Row],[y_fin]])^2)</f>
        <v>46188.046779568605</v>
      </c>
      <c r="X457" s="17">
        <v>55078</v>
      </c>
      <c r="Y457" s="18">
        <v>1233</v>
      </c>
      <c r="Z457" s="18">
        <v>1320</v>
      </c>
      <c r="AA457" s="18">
        <v>1320</v>
      </c>
      <c r="AB457" s="18">
        <v>1389</v>
      </c>
      <c r="AC457" s="18">
        <v>3.26</v>
      </c>
      <c r="AD457" s="18">
        <v>22.082000000000001</v>
      </c>
      <c r="AE457" s="18">
        <v>79.778000000000006</v>
      </c>
      <c r="AF457" s="18">
        <v>507.88099999999997</v>
      </c>
      <c r="AG457" s="21"/>
      <c r="AH457" s="21"/>
    </row>
    <row r="458" spans="1:34">
      <c r="A458" s="16" t="s">
        <v>9927</v>
      </c>
      <c r="B458" s="16" t="s">
        <v>10422</v>
      </c>
      <c r="C458" s="16">
        <f>SEARCH(" _ ",B458)</f>
        <v>22</v>
      </c>
      <c r="D458" s="16" t="str">
        <f>LEFT(B458,14)</f>
        <v>LIT 225kV NO 1</v>
      </c>
      <c r="E458" s="16" t="str">
        <f>RIGHT(LEFT(D458,9),5)</f>
        <v>225kV</v>
      </c>
      <c r="F458" s="16" t="str">
        <f>RIGHT(D458,1)</f>
        <v>1</v>
      </c>
      <c r="G458" s="16" t="str">
        <f>LEFT(RIGHT(B458,LEN(B458)-15),C458-16)</f>
        <v>LAVERA</v>
      </c>
      <c r="H458" s="16" t="str">
        <f>RIGHT(B458,LEN(B458)-C458-2)</f>
        <v>PORT-DE-BOUC</v>
      </c>
      <c r="I458" s="17">
        <f>MATCH(Lines[[#This Row],[début]],postes_1[ADR_SITE],0)</f>
        <v>3884</v>
      </c>
      <c r="J458" s="17">
        <f>MATCH(Lines[[#This Row],[fin]],postes_1[ADR_SITE],0)</f>
        <v>3860</v>
      </c>
      <c r="K458" s="17" t="str">
        <f>INDEX(postes_1[CODNAT],Lines[[#This Row],[rch_debut]])</f>
        <v>LAVER</v>
      </c>
      <c r="L458" s="17" t="str">
        <f>INDEX(postes_1[CODNAT],Lines[[#This Row],[rch_fin]])</f>
        <v>P.BOU</v>
      </c>
      <c r="M458" s="17" t="s">
        <v>3785</v>
      </c>
      <c r="N458" s="17" t="s">
        <v>7716</v>
      </c>
      <c r="O458" s="17" t="str">
        <f>Lines[[#This Row],[codeNat_debut]]&amp;"_"&amp;Lines[[#This Row],[tension]]</f>
        <v>LAVER_225kV</v>
      </c>
      <c r="P458" s="17" t="str">
        <f>Lines[[#This Row],[codeNat_fin]]&amp;"_"&amp;Lines[[#This Row],[tension]]</f>
        <v>P.BOU_225kV</v>
      </c>
      <c r="Q458" s="17">
        <f>COUNTIF(Lines[[code2_debut]:[code2_fin]],"="&amp;Lines[[#This Row],[code2_debut]])</f>
        <v>4</v>
      </c>
      <c r="R458" s="17">
        <f>COUNTIF(Lines[[code2_debut]:[code2_fin]],"="&amp;Lines[[#This Row],[code2_fin]])</f>
        <v>1</v>
      </c>
      <c r="S458" s="17">
        <f>INDEX(postes_1[x],MATCH(Lines[[#This Row],[codeNat_debut]],postes_1[CODNAT],0))</f>
        <v>864027.67000000202</v>
      </c>
      <c r="T458" s="17">
        <f>INDEX(postes_1[y],MATCH(Lines[[#This Row],[codeNat_debut]],postes_1[CODNAT],0))</f>
        <v>6255883.25</v>
      </c>
      <c r="U458" s="17">
        <f>INDEX(postes_1[x],MATCH(Lines[[#This Row],[codeNat_fin]],postes_1[CODNAT],0))</f>
        <v>861395.14999999898</v>
      </c>
      <c r="V458" s="17">
        <f>INDEX(postes_1[y],MATCH(Lines[[#This Row],[codeNat_fin]],postes_1[CODNAT],0))</f>
        <v>6259363.6100000003</v>
      </c>
      <c r="W458" s="17">
        <f>SQRT((Lines[[#This Row],[x_debut]]-Lines[[#This Row],[x_fin]])^2+(Lines[[#This Row],[y_debut]]-Lines[[#This Row],[y_fin]])^2)</f>
        <v>4363.8363030730616</v>
      </c>
      <c r="X458" s="17">
        <v>8816</v>
      </c>
      <c r="Y458" s="18">
        <v>1233</v>
      </c>
      <c r="Z458" s="18">
        <v>1320</v>
      </c>
      <c r="AA458" s="18">
        <v>1320</v>
      </c>
      <c r="AB458" s="18">
        <v>1389</v>
      </c>
      <c r="AC458" s="18">
        <v>0.52600000000000002</v>
      </c>
      <c r="AD458" s="18">
        <v>3.524</v>
      </c>
      <c r="AE458" s="18">
        <v>12.707000000000001</v>
      </c>
      <c r="AF458" s="18">
        <v>80.894000000000005</v>
      </c>
      <c r="AG458" s="21"/>
      <c r="AH458" s="21"/>
    </row>
    <row r="459" spans="1:34">
      <c r="A459" s="16" t="s">
        <v>10097</v>
      </c>
      <c r="B459" s="16" t="s">
        <v>10098</v>
      </c>
      <c r="C459" s="16">
        <f>SEARCH(" _ ",B459)</f>
        <v>27</v>
      </c>
      <c r="D459" s="16" t="str">
        <f>LEFT(B459,14)</f>
        <v>LIT 225kV NO 1</v>
      </c>
      <c r="E459" s="16" t="str">
        <f>RIGHT(LEFT(D459,9),5)</f>
        <v>225kV</v>
      </c>
      <c r="F459" s="16" t="str">
        <f>RIGHT(D459,1)</f>
        <v>1</v>
      </c>
      <c r="G459" s="16" t="str">
        <f>LEFT(RIGHT(B459,LEN(B459)-15),C459-16)</f>
        <v>MONTPELLIER</v>
      </c>
      <c r="H459" s="16" t="str">
        <f>RIGHT(B459,LEN(B459)-C459-2)</f>
        <v>TAMAREAU</v>
      </c>
      <c r="I459" s="17">
        <f>MATCH(Lines[[#This Row],[début]],postes_1[ADR_SITE],0)</f>
        <v>3612</v>
      </c>
      <c r="J459" s="17">
        <f>MATCH(Lines[[#This Row],[fin]],postes_1[ADR_SITE],0)</f>
        <v>3565</v>
      </c>
      <c r="K459" s="17" t="str">
        <f>INDEX(postes_1[CODNAT],Lines[[#This Row],[rch_debut]])</f>
        <v>MTPEL</v>
      </c>
      <c r="L459" s="17" t="str">
        <f>INDEX(postes_1[CODNAT],Lines[[#This Row],[rch_fin]])</f>
        <v>TAMAR</v>
      </c>
      <c r="M459" s="17" t="s">
        <v>7602</v>
      </c>
      <c r="N459" s="17" t="s">
        <v>6572</v>
      </c>
      <c r="O459" s="17" t="str">
        <f>Lines[[#This Row],[codeNat_debut]]&amp;"_"&amp;Lines[[#This Row],[tension]]</f>
        <v>MTPEL_225kV</v>
      </c>
      <c r="P459" s="17" t="str">
        <f>Lines[[#This Row],[codeNat_fin]]&amp;"_"&amp;Lines[[#This Row],[tension]]</f>
        <v>TAMAR_225kV</v>
      </c>
      <c r="Q459" s="17">
        <f>COUNTIF(Lines[[code2_debut]:[code2_fin]],"="&amp;Lines[[#This Row],[code2_debut]])</f>
        <v>4</v>
      </c>
      <c r="R459" s="17">
        <f>COUNTIF(Lines[[code2_debut]:[code2_fin]],"="&amp;Lines[[#This Row],[code2_fin]])</f>
        <v>6</v>
      </c>
      <c r="S459" s="17">
        <f>INDEX(postes_1[x],MATCH(Lines[[#This Row],[codeNat_debut]],postes_1[CODNAT],0))</f>
        <v>768636.65999999596</v>
      </c>
      <c r="T459" s="17">
        <f>INDEX(postes_1[y],MATCH(Lines[[#This Row],[codeNat_debut]],postes_1[CODNAT],0))</f>
        <v>6276073.4900000002</v>
      </c>
      <c r="U459" s="17">
        <f>INDEX(postes_1[x],MATCH(Lines[[#This Row],[codeNat_fin]],postes_1[CODNAT],0))</f>
        <v>757826.07999999798</v>
      </c>
      <c r="V459" s="17">
        <f>INDEX(postes_1[y],MATCH(Lines[[#This Row],[codeNat_fin]],postes_1[CODNAT],0))</f>
        <v>6281826.6100000003</v>
      </c>
      <c r="W459" s="17">
        <f>SQRT((Lines[[#This Row],[x_debut]]-Lines[[#This Row],[x_fin]])^2+(Lines[[#This Row],[y_debut]]-Lines[[#This Row],[y_fin]])^2)</f>
        <v>12246.102631888954</v>
      </c>
      <c r="X459" s="17">
        <v>20339</v>
      </c>
      <c r="Y459" s="18">
        <v>1233</v>
      </c>
      <c r="Z459" s="18">
        <v>1320</v>
      </c>
      <c r="AA459" s="18">
        <v>1320</v>
      </c>
      <c r="AB459" s="18">
        <v>1389</v>
      </c>
      <c r="AC459" s="18">
        <v>1.2170000000000001</v>
      </c>
      <c r="AD459" s="18">
        <v>8.1280000000000001</v>
      </c>
      <c r="AE459" s="18">
        <v>29.297000000000001</v>
      </c>
      <c r="AF459" s="18">
        <v>186.51300000000001</v>
      </c>
      <c r="AG459" s="21"/>
      <c r="AH459" s="21"/>
    </row>
    <row r="460" spans="1:34">
      <c r="A460" s="16" t="s">
        <v>9947</v>
      </c>
      <c r="B460" s="16" t="s">
        <v>10424</v>
      </c>
      <c r="C460" s="16">
        <f>SEARCH(" _ ",B460)</f>
        <v>23</v>
      </c>
      <c r="D460" s="16" t="str">
        <f>LEFT(B460,14)</f>
        <v>LIT 225kV NO 1</v>
      </c>
      <c r="E460" s="16" t="str">
        <f>RIGHT(LEFT(D460,9),5)</f>
        <v>225kV</v>
      </c>
      <c r="F460" s="16" t="str">
        <f>RIGHT(D460,1)</f>
        <v>1</v>
      </c>
      <c r="G460" s="16" t="str">
        <f>LEFT(RIGHT(B460,LEN(B460)-15),C460-16)</f>
        <v>LIVIERE</v>
      </c>
      <c r="H460" s="16" t="str">
        <f>RIGHT(B460,LEN(B460)-C460-2)</f>
        <v>ST-VINCENT</v>
      </c>
      <c r="I460" s="17">
        <f>MATCH(Lines[[#This Row],[début]],postes_1[ADR_SITE],0)</f>
        <v>3715</v>
      </c>
      <c r="J460" s="17">
        <f>MATCH(Lines[[#This Row],[fin]],postes_1[ADR_SITE],0)</f>
        <v>3651</v>
      </c>
      <c r="K460" s="17" t="str">
        <f>INDEX(postes_1[CODNAT],Lines[[#This Row],[rch_debut]])</f>
        <v>LIVIE</v>
      </c>
      <c r="L460" s="17" t="str">
        <f>INDEX(postes_1[CODNAT],Lines[[#This Row],[rch_fin]])</f>
        <v>SSVIN</v>
      </c>
      <c r="M460" s="17" t="s">
        <v>6029</v>
      </c>
      <c r="N460" s="17" t="s">
        <v>6727</v>
      </c>
      <c r="O460" s="17" t="str">
        <f>Lines[[#This Row],[codeNat_debut]]&amp;"_"&amp;Lines[[#This Row],[tension]]</f>
        <v>LIVIE_225kV</v>
      </c>
      <c r="P460" s="17" t="str">
        <f>Lines[[#This Row],[codeNat_fin]]&amp;"_"&amp;Lines[[#This Row],[tension]]</f>
        <v>SSVIN_225kV</v>
      </c>
      <c r="Q460" s="17">
        <f>COUNTIF(Lines[[code2_debut]:[code2_fin]],"="&amp;Lines[[#This Row],[code2_debut]])</f>
        <v>2</v>
      </c>
      <c r="R460" s="17">
        <f>COUNTIF(Lines[[code2_debut]:[code2_fin]],"="&amp;Lines[[#This Row],[code2_fin]])</f>
        <v>3</v>
      </c>
      <c r="S460" s="17">
        <f>INDEX(postes_1[x],MATCH(Lines[[#This Row],[codeNat_debut]],postes_1[CODNAT],0))</f>
        <v>698683.61999999697</v>
      </c>
      <c r="T460" s="17">
        <f>INDEX(postes_1[y],MATCH(Lines[[#This Row],[codeNat_debut]],postes_1[CODNAT],0))</f>
        <v>6232836.0300000003</v>
      </c>
      <c r="U460" s="17">
        <f>INDEX(postes_1[x],MATCH(Lines[[#This Row],[codeNat_fin]],postes_1[CODNAT],0))</f>
        <v>717732.68999999797</v>
      </c>
      <c r="V460" s="17">
        <f>INDEX(postes_1[y],MATCH(Lines[[#This Row],[codeNat_fin]],postes_1[CODNAT],0))</f>
        <v>6252212.3200000003</v>
      </c>
      <c r="W460" s="17">
        <f>SQRT((Lines[[#This Row],[x_debut]]-Lines[[#This Row],[x_fin]])^2+(Lines[[#This Row],[y_debut]]-Lines[[#This Row],[y_fin]])^2)</f>
        <v>27171.817790295874</v>
      </c>
      <c r="X460" s="17">
        <v>28524</v>
      </c>
      <c r="Y460" s="18">
        <v>1234</v>
      </c>
      <c r="Z460" s="18">
        <v>1320</v>
      </c>
      <c r="AA460" s="18">
        <v>1320</v>
      </c>
      <c r="AB460" s="18">
        <v>1389</v>
      </c>
      <c r="AC460" s="18">
        <v>1.661</v>
      </c>
      <c r="AD460" s="18">
        <v>11.462999999999999</v>
      </c>
      <c r="AE460" s="18">
        <v>41.341000000000001</v>
      </c>
      <c r="AF460" s="18">
        <v>263.185</v>
      </c>
      <c r="AG460" s="21"/>
      <c r="AH460" s="21"/>
    </row>
    <row r="461" spans="1:34">
      <c r="A461" s="16" t="s">
        <v>9793</v>
      </c>
      <c r="B461" s="16" t="s">
        <v>9794</v>
      </c>
      <c r="C461" s="16">
        <f>SEARCH(" _ ",B461)</f>
        <v>31</v>
      </c>
      <c r="D461" s="16" t="str">
        <f>LEFT(B461,14)</f>
        <v>LIT 400kV N0 3</v>
      </c>
      <c r="E461" s="16" t="str">
        <f>RIGHT(LEFT(D461,9),5)</f>
        <v>400kV</v>
      </c>
      <c r="F461" s="16" t="str">
        <f>RIGHT(D461,1)</f>
        <v>3</v>
      </c>
      <c r="G461" s="16" t="str">
        <f>LEFT(RIGHT(B461,LEN(B461)-15),C461-16)</f>
        <v>GENISSIAT-POSTE</v>
      </c>
      <c r="H461" s="16" t="str">
        <f>RIGHT(B461,LEN(B461)-C461-2)</f>
        <v>VIELMOULIN</v>
      </c>
      <c r="I461" s="17">
        <f>MATCH(Lines[[#This Row],[début]],postes_1[ADR_SITE],0)</f>
        <v>2496</v>
      </c>
      <c r="J461" s="17">
        <f>MATCH(Lines[[#This Row],[fin]],postes_1[ADR_SITE],0)</f>
        <v>1100</v>
      </c>
      <c r="K461" s="17" t="str">
        <f>INDEX(postes_1[CODNAT],Lines[[#This Row],[rch_debut]])</f>
        <v>GEN.P</v>
      </c>
      <c r="L461" s="17" t="str">
        <f>INDEX(postes_1[CODNAT],Lines[[#This Row],[rch_fin]])</f>
        <v>VIELM</v>
      </c>
      <c r="M461" s="17" t="s">
        <v>7838</v>
      </c>
      <c r="N461" s="17" t="s">
        <v>6276</v>
      </c>
      <c r="O461" s="17" t="str">
        <f>Lines[[#This Row],[codeNat_debut]]&amp;"_"&amp;Lines[[#This Row],[tension]]</f>
        <v>GEN.P_400kV</v>
      </c>
      <c r="P461" s="17" t="str">
        <f>Lines[[#This Row],[codeNat_fin]]&amp;"_"&amp;Lines[[#This Row],[tension]]</f>
        <v>VIELM_400kV</v>
      </c>
      <c r="Q461" s="17">
        <f>COUNTIF(Lines[[code2_debut]:[code2_fin]],"="&amp;Lines[[#This Row],[code2_debut]])</f>
        <v>8</v>
      </c>
      <c r="R461" s="17">
        <f>COUNTIF(Lines[[code2_debut]:[code2_fin]],"="&amp;Lines[[#This Row],[code2_fin]])</f>
        <v>9</v>
      </c>
      <c r="S461" s="17">
        <f>INDEX(postes_1[x],MATCH(Lines[[#This Row],[codeNat_debut]],postes_1[CODNAT],0))</f>
        <v>916717.14999999898</v>
      </c>
      <c r="T461" s="17">
        <f>INDEX(postes_1[y],MATCH(Lines[[#This Row],[codeNat_debut]],postes_1[CODNAT],0))</f>
        <v>6554356.2699999996</v>
      </c>
      <c r="U461" s="17">
        <f>INDEX(postes_1[x],MATCH(Lines[[#This Row],[codeNat_fin]],postes_1[CODNAT],0))</f>
        <v>827404.36999999697</v>
      </c>
      <c r="V461" s="17">
        <f>INDEX(postes_1[y],MATCH(Lines[[#This Row],[codeNat_fin]],postes_1[CODNAT],0))</f>
        <v>6693049.9100000001</v>
      </c>
      <c r="W461" s="17">
        <f>SQRT((Lines[[#This Row],[x_debut]]-Lines[[#This Row],[x_fin]])^2+(Lines[[#This Row],[y_debut]]-Lines[[#This Row],[y_fin]])^2)</f>
        <v>164962.71835714433</v>
      </c>
      <c r="X461" s="17">
        <v>169194</v>
      </c>
      <c r="Y461" s="18">
        <v>1236</v>
      </c>
      <c r="Z461" s="18">
        <v>1236</v>
      </c>
      <c r="AA461" s="18">
        <v>1236</v>
      </c>
      <c r="AB461" s="18">
        <v>1236</v>
      </c>
      <c r="AC461" s="18">
        <v>7.59</v>
      </c>
      <c r="AD461" s="18">
        <v>58.344999999999999</v>
      </c>
      <c r="AE461" s="18">
        <v>283.74599999999998</v>
      </c>
      <c r="AF461" s="18">
        <v>1806.3820000000001</v>
      </c>
      <c r="AG461" s="21"/>
      <c r="AH461" s="21"/>
    </row>
    <row r="462" spans="1:34">
      <c r="A462" s="16" t="s">
        <v>8815</v>
      </c>
      <c r="B462" s="16" t="s">
        <v>8816</v>
      </c>
      <c r="C462" s="16">
        <f>SEARCH(" _ ",B462)</f>
        <v>24</v>
      </c>
      <c r="D462" s="16" t="str">
        <f>LEFT(B462,14)</f>
        <v>LIT 225kV NO 1</v>
      </c>
      <c r="E462" s="16" t="str">
        <f>RIGHT(LEFT(D462,9),5)</f>
        <v>225kV</v>
      </c>
      <c r="F462" s="16" t="str">
        <f>RIGHT(D462,1)</f>
        <v>1</v>
      </c>
      <c r="G462" s="16" t="str">
        <f>LEFT(RIGHT(B462,LEN(B462)-15),C462-16)</f>
        <v>AIRVAULT</v>
      </c>
      <c r="H462" s="16" t="str">
        <f>RIGHT(B462,LEN(B462)-C462-2)</f>
        <v>JUMEAUX (LES)</v>
      </c>
      <c r="I462" s="17">
        <f>MATCH(Lines[[#This Row],[début]],postes_1[ADR_SITE],0)</f>
        <v>853</v>
      </c>
      <c r="J462" s="17">
        <f>MATCH(Lines[[#This Row],[fin]],postes_1[ADR_SITE],0)</f>
        <v>845</v>
      </c>
      <c r="K462" s="17" t="str">
        <f>INDEX(postes_1[CODNAT],Lines[[#This Row],[rch_debut]])</f>
        <v>AIRVA</v>
      </c>
      <c r="L462" s="17" t="str">
        <f>INDEX(postes_1[CODNAT],Lines[[#This Row],[rch_fin]])</f>
        <v>JUMEA</v>
      </c>
      <c r="M462" s="17" t="s">
        <v>2080</v>
      </c>
      <c r="N462" s="17" t="s">
        <v>1277</v>
      </c>
      <c r="O462" s="17" t="str">
        <f>Lines[[#This Row],[codeNat_debut]]&amp;"_"&amp;Lines[[#This Row],[tension]]</f>
        <v>AIRVA_225kV</v>
      </c>
      <c r="P462" s="17" t="str">
        <f>Lines[[#This Row],[codeNat_fin]]&amp;"_"&amp;Lines[[#This Row],[tension]]</f>
        <v>JUMEA_225kV</v>
      </c>
      <c r="Q462" s="17">
        <f>COUNTIF(Lines[[code2_debut]:[code2_fin]],"="&amp;Lines[[#This Row],[code2_debut]])</f>
        <v>2</v>
      </c>
      <c r="R462" s="17">
        <f>COUNTIF(Lines[[code2_debut]:[code2_fin]],"="&amp;Lines[[#This Row],[code2_fin]])</f>
        <v>1</v>
      </c>
      <c r="S462" s="17">
        <f>INDEX(postes_1[x],MATCH(Lines[[#This Row],[codeNat_debut]],postes_1[CODNAT],0))</f>
        <v>461815.92000000202</v>
      </c>
      <c r="T462" s="17">
        <f>INDEX(postes_1[y],MATCH(Lines[[#This Row],[codeNat_debut]],postes_1[CODNAT],0))</f>
        <v>6640665.9000000004</v>
      </c>
      <c r="U462" s="17">
        <f>INDEX(postes_1[x],MATCH(Lines[[#This Row],[codeNat_fin]],postes_1[CODNAT],0))</f>
        <v>465746.32999999798</v>
      </c>
      <c r="V462" s="17">
        <f>INDEX(postes_1[y],MATCH(Lines[[#This Row],[codeNat_fin]],postes_1[CODNAT],0))</f>
        <v>6638065.4500000002</v>
      </c>
      <c r="W462" s="17">
        <f>SQRT((Lines[[#This Row],[x_debut]]-Lines[[#This Row],[x_fin]])^2+(Lines[[#This Row],[y_debut]]-Lines[[#This Row],[y_fin]])^2)</f>
        <v>4712.7977858772165</v>
      </c>
      <c r="X462" s="17">
        <v>5507</v>
      </c>
      <c r="Y462" s="18">
        <v>1249</v>
      </c>
      <c r="Z462" s="18">
        <v>1337</v>
      </c>
      <c r="AA462" s="18">
        <v>1337</v>
      </c>
      <c r="AB462" s="18">
        <v>1434</v>
      </c>
      <c r="AC462" s="18">
        <v>0.33</v>
      </c>
      <c r="AD462" s="18">
        <v>2.2120000000000002</v>
      </c>
      <c r="AE462" s="18">
        <v>7.9329999999999998</v>
      </c>
      <c r="AF462" s="18">
        <v>50.500999999999998</v>
      </c>
      <c r="AG462" s="21"/>
      <c r="AH462" s="21"/>
    </row>
    <row r="463" spans="1:34">
      <c r="A463" s="16" t="s">
        <v>8883</v>
      </c>
      <c r="B463" s="16" t="s">
        <v>8884</v>
      </c>
      <c r="C463" s="16">
        <f>SEARCH(" _ ",B463)</f>
        <v>22</v>
      </c>
      <c r="D463" s="16" t="str">
        <f>LEFT(B463,14)</f>
        <v>LIT 225kV NO 1</v>
      </c>
      <c r="E463" s="16" t="str">
        <f>RIGHT(LEFT(D463,9),5)</f>
        <v>225kV</v>
      </c>
      <c r="F463" s="16" t="str">
        <f>RIGHT(D463,1)</f>
        <v>1</v>
      </c>
      <c r="G463" s="16" t="str">
        <f>LEFT(RIGHT(B463,LEN(B463)-15),C463-16)</f>
        <v>ARNAGE</v>
      </c>
      <c r="H463" s="16" t="str">
        <f>RIGHT(B463,LEN(B463)-C463-2)</f>
        <v>QUINTES (LES)</v>
      </c>
      <c r="I463" s="17">
        <f>MATCH(Lines[[#This Row],[début]],postes_1[ADR_SITE],0)</f>
        <v>439</v>
      </c>
      <c r="J463" s="17">
        <f>MATCH(Lines[[#This Row],[fin]],postes_1[ADR_SITE],0)</f>
        <v>377</v>
      </c>
      <c r="K463" s="17" t="str">
        <f>INDEX(postes_1[CODNAT],Lines[[#This Row],[rch_debut]])</f>
        <v>ARNAG</v>
      </c>
      <c r="L463" s="17" t="str">
        <f>INDEX(postes_1[CODNAT],Lines[[#This Row],[rch_fin]])</f>
        <v>QUINT</v>
      </c>
      <c r="M463" s="17" t="s">
        <v>2457</v>
      </c>
      <c r="N463" s="17" t="s">
        <v>6895</v>
      </c>
      <c r="O463" s="17" t="str">
        <f>Lines[[#This Row],[codeNat_debut]]&amp;"_"&amp;Lines[[#This Row],[tension]]</f>
        <v>ARNAG_225kV</v>
      </c>
      <c r="P463" s="17" t="str">
        <f>Lines[[#This Row],[codeNat_fin]]&amp;"_"&amp;Lines[[#This Row],[tension]]</f>
        <v>QUINT_225kV</v>
      </c>
      <c r="Q463" s="17">
        <f>COUNTIF(Lines[[code2_debut]:[code2_fin]],"="&amp;Lines[[#This Row],[code2_debut]])</f>
        <v>2</v>
      </c>
      <c r="R463" s="17">
        <f>COUNTIF(Lines[[code2_debut]:[code2_fin]],"="&amp;Lines[[#This Row],[code2_fin]])</f>
        <v>4</v>
      </c>
      <c r="S463" s="17">
        <f>INDEX(postes_1[x],MATCH(Lines[[#This Row],[codeNat_debut]],postes_1[CODNAT],0))</f>
        <v>489730.14999999898</v>
      </c>
      <c r="T463" s="17">
        <f>INDEX(postes_1[y],MATCH(Lines[[#This Row],[codeNat_debut]],postes_1[CODNAT],0))</f>
        <v>6761643.4199999999</v>
      </c>
      <c r="U463" s="17">
        <f>INDEX(postes_1[x],MATCH(Lines[[#This Row],[codeNat_fin]],postes_1[CODNAT],0))</f>
        <v>493797.27000000299</v>
      </c>
      <c r="V463" s="17">
        <f>INDEX(postes_1[y],MATCH(Lines[[#This Row],[codeNat_fin]],postes_1[CODNAT],0))</f>
        <v>6757441.25</v>
      </c>
      <c r="W463" s="17">
        <f>SQRT((Lines[[#This Row],[x_debut]]-Lines[[#This Row],[x_fin]])^2+(Lines[[#This Row],[y_debut]]-Lines[[#This Row],[y_fin]])^2)</f>
        <v>5848.0507695583501</v>
      </c>
      <c r="X463" s="17">
        <v>5605</v>
      </c>
      <c r="Y463" s="18">
        <v>1249</v>
      </c>
      <c r="Z463" s="18">
        <v>1316</v>
      </c>
      <c r="AA463" s="18">
        <v>1316</v>
      </c>
      <c r="AB463" s="18">
        <v>1389</v>
      </c>
      <c r="AC463" s="18">
        <v>0.33600000000000002</v>
      </c>
      <c r="AD463" s="18">
        <v>2.2309999999999999</v>
      </c>
      <c r="AE463" s="18">
        <v>8.1180000000000003</v>
      </c>
      <c r="AF463" s="18">
        <v>51.677999999999997</v>
      </c>
      <c r="AG463" s="21"/>
      <c r="AH463" s="21"/>
    </row>
    <row r="464" spans="1:34">
      <c r="A464" s="16" t="s">
        <v>9152</v>
      </c>
      <c r="B464" s="16" t="s">
        <v>9153</v>
      </c>
      <c r="C464" s="16">
        <f>SEARCH(" _ ",B464)</f>
        <v>24</v>
      </c>
      <c r="D464" s="16" t="str">
        <f>LEFT(B464,14)</f>
        <v>LIT 225kV N0 1</v>
      </c>
      <c r="E464" s="16" t="str">
        <f>RIGHT(LEFT(D464,9),5)</f>
        <v>225kV</v>
      </c>
      <c r="F464" s="16" t="str">
        <f>RIGHT(D464,1)</f>
        <v>1</v>
      </c>
      <c r="G464" s="16" t="str">
        <f>LEFT(RIGHT(B464,LEN(B464)-15),C464-16)</f>
        <v>BEAULIEU</v>
      </c>
      <c r="H464" s="16" t="str">
        <f>RIGHT(B464,LEN(B464)-C464-2)</f>
        <v>SIRMIERE</v>
      </c>
      <c r="I464" s="17">
        <f>MATCH(Lines[[#This Row],[début]],postes_1[ADR_SITE],0)</f>
        <v>1640</v>
      </c>
      <c r="J464" s="17">
        <f>MATCH(Lines[[#This Row],[fin]],postes_1[ADR_SITE],0)</f>
        <v>1543</v>
      </c>
      <c r="K464" s="17" t="str">
        <f>INDEX(postes_1[CODNAT],Lines[[#This Row],[rch_debut]])</f>
        <v>BXLIE</v>
      </c>
      <c r="L464" s="17" t="str">
        <f>INDEX(postes_1[CODNAT],Lines[[#This Row],[rch_fin]])</f>
        <v>SIRMI</v>
      </c>
      <c r="M464" s="17" t="s">
        <v>3914</v>
      </c>
      <c r="N464" s="17" t="s">
        <v>1425</v>
      </c>
      <c r="O464" s="17" t="str">
        <f>Lines[[#This Row],[codeNat_debut]]&amp;"_"&amp;Lines[[#This Row],[tension]]</f>
        <v>BXLIE_225kV</v>
      </c>
      <c r="P464" s="17" t="str">
        <f>Lines[[#This Row],[codeNat_fin]]&amp;"_"&amp;Lines[[#This Row],[tension]]</f>
        <v>SIRMI_225kV</v>
      </c>
      <c r="Q464" s="17">
        <f>COUNTIF(Lines[[code2_debut]:[code2_fin]],"="&amp;Lines[[#This Row],[code2_debut]])</f>
        <v>3</v>
      </c>
      <c r="R464" s="17">
        <f>COUNTIF(Lines[[code2_debut]:[code2_fin]],"="&amp;Lines[[#This Row],[code2_fin]])</f>
        <v>2</v>
      </c>
      <c r="S464" s="17">
        <f>INDEX(postes_1[x],MATCH(Lines[[#This Row],[codeNat_debut]],postes_1[CODNAT],0))</f>
        <v>382253.890000001</v>
      </c>
      <c r="T464" s="17">
        <f>INDEX(postes_1[y],MATCH(Lines[[#This Row],[codeNat_debut]],postes_1[CODNAT],0))</f>
        <v>6572278.8899999997</v>
      </c>
      <c r="U464" s="17">
        <f>INDEX(postes_1[x],MATCH(Lines[[#This Row],[codeNat_fin]],postes_1[CODNAT],0))</f>
        <v>362622.07999999798</v>
      </c>
      <c r="V464" s="17">
        <f>INDEX(postes_1[y],MATCH(Lines[[#This Row],[codeNat_fin]],postes_1[CODNAT],0))</f>
        <v>6624303.5199999996</v>
      </c>
      <c r="W464" s="17">
        <f>SQRT((Lines[[#This Row],[x_debut]]-Lines[[#This Row],[x_fin]])^2+(Lines[[#This Row],[y_debut]]-Lines[[#This Row],[y_fin]])^2)</f>
        <v>55605.486154813065</v>
      </c>
      <c r="X464" s="17">
        <v>69365</v>
      </c>
      <c r="Y464" s="18">
        <v>1249</v>
      </c>
      <c r="Z464" s="18">
        <v>1337</v>
      </c>
      <c r="AA464" s="18">
        <v>1337</v>
      </c>
      <c r="AB464" s="18">
        <v>1432</v>
      </c>
      <c r="AC464" s="18">
        <v>4.0069999999999997</v>
      </c>
      <c r="AD464" s="18">
        <v>27.335000000000001</v>
      </c>
      <c r="AE464" s="18">
        <v>100.456</v>
      </c>
      <c r="AF464" s="18">
        <v>639.524</v>
      </c>
      <c r="AG464" s="21"/>
      <c r="AH464" s="21"/>
    </row>
    <row r="465" spans="1:34">
      <c r="A465" s="16" t="s">
        <v>9150</v>
      </c>
      <c r="B465" s="16" t="s">
        <v>9151</v>
      </c>
      <c r="C465" s="16">
        <f>SEARCH(" _ ",B465)</f>
        <v>24</v>
      </c>
      <c r="D465" s="16" t="str">
        <f>LEFT(B465,14)</f>
        <v>LIT 225kV NO 1</v>
      </c>
      <c r="E465" s="16" t="str">
        <f>RIGHT(LEFT(D465,9),5)</f>
        <v>225kV</v>
      </c>
      <c r="F465" s="16" t="str">
        <f>RIGHT(D465,1)</f>
        <v>1</v>
      </c>
      <c r="G465" s="16" t="str">
        <f>LEFT(RIGHT(B465,LEN(B465)-15),C465-16)</f>
        <v>BEAULIEU</v>
      </c>
      <c r="H465" s="16" t="str">
        <f>RIGHT(B465,LEN(B465)-C465-2)</f>
        <v>GRANZAY</v>
      </c>
      <c r="I465" s="17">
        <f>MATCH(Lines[[#This Row],[début]],postes_1[ADR_SITE],0)</f>
        <v>1640</v>
      </c>
      <c r="J465" s="17">
        <f>MATCH(Lines[[#This Row],[fin]],postes_1[ADR_SITE],0)</f>
        <v>1341</v>
      </c>
      <c r="K465" s="17" t="str">
        <f>INDEX(postes_1[CODNAT],Lines[[#This Row],[rch_debut]])</f>
        <v>BXLIE</v>
      </c>
      <c r="L465" s="17" t="str">
        <f>INDEX(postes_1[CODNAT],Lines[[#This Row],[rch_fin]])</f>
        <v>GRANZ</v>
      </c>
      <c r="M465" s="17" t="s">
        <v>3914</v>
      </c>
      <c r="N465" s="17" t="s">
        <v>7577</v>
      </c>
      <c r="O465" s="17" t="str">
        <f>Lines[[#This Row],[codeNat_debut]]&amp;"_"&amp;Lines[[#This Row],[tension]]</f>
        <v>BXLIE_225kV</v>
      </c>
      <c r="P465" s="17" t="str">
        <f>Lines[[#This Row],[codeNat_fin]]&amp;"_"&amp;Lines[[#This Row],[tension]]</f>
        <v>GRANZ_225kV</v>
      </c>
      <c r="Q465" s="17">
        <f>COUNTIF(Lines[[code2_debut]:[code2_fin]],"="&amp;Lines[[#This Row],[code2_debut]])</f>
        <v>3</v>
      </c>
      <c r="R465" s="17">
        <f>COUNTIF(Lines[[code2_debut]:[code2_fin]],"="&amp;Lines[[#This Row],[code2_fin]])</f>
        <v>5</v>
      </c>
      <c r="S465" s="17">
        <f>INDEX(postes_1[x],MATCH(Lines[[#This Row],[codeNat_debut]],postes_1[CODNAT],0))</f>
        <v>382253.890000001</v>
      </c>
      <c r="T465" s="17">
        <f>INDEX(postes_1[y],MATCH(Lines[[#This Row],[codeNat_debut]],postes_1[CODNAT],0))</f>
        <v>6572278.8899999997</v>
      </c>
      <c r="U465" s="17">
        <f>INDEX(postes_1[x],MATCH(Lines[[#This Row],[codeNat_fin]],postes_1[CODNAT],0))</f>
        <v>428953.96999999898</v>
      </c>
      <c r="V465" s="17">
        <f>INDEX(postes_1[y],MATCH(Lines[[#This Row],[codeNat_fin]],postes_1[CODNAT],0))</f>
        <v>6574802.5800000001</v>
      </c>
      <c r="W465" s="17">
        <f>SQRT((Lines[[#This Row],[x_debut]]-Lines[[#This Row],[x_fin]])^2+(Lines[[#This Row],[y_debut]]-Lines[[#This Row],[y_fin]])^2)</f>
        <v>46768.220868687247</v>
      </c>
      <c r="X465" s="17">
        <v>54903</v>
      </c>
      <c r="Y465" s="18">
        <v>1249</v>
      </c>
      <c r="Z465" s="18">
        <v>1337</v>
      </c>
      <c r="AA465" s="18">
        <v>1337</v>
      </c>
      <c r="AB465" s="18">
        <v>1434</v>
      </c>
      <c r="AC465" s="18">
        <v>3.2869999999999999</v>
      </c>
      <c r="AD465" s="18">
        <v>21.902999999999999</v>
      </c>
      <c r="AE465" s="18">
        <v>79.244</v>
      </c>
      <c r="AF465" s="18">
        <v>504.48099999999999</v>
      </c>
      <c r="AG465" s="21"/>
      <c r="AH465" s="21"/>
    </row>
    <row r="466" spans="1:34">
      <c r="A466" s="16" t="s">
        <v>9247</v>
      </c>
      <c r="B466" s="16" t="s">
        <v>9248</v>
      </c>
      <c r="C466" s="16">
        <f>SEARCH(" _ ",B466)</f>
        <v>32</v>
      </c>
      <c r="D466" s="16" t="str">
        <f>LEFT(B466,14)</f>
        <v>LIT 225kV NO 1</v>
      </c>
      <c r="E466" s="16" t="str">
        <f>RIGHT(LEFT(D466,9),5)</f>
        <v>225kV</v>
      </c>
      <c r="F466" s="16" t="str">
        <f>RIGHT(D466,1)</f>
        <v>1</v>
      </c>
      <c r="G466" s="16" t="str">
        <f>LEFT(RIGHT(B466,LEN(B466)-15),C466-16)</f>
        <v>CHABOSSIERE (LA)</v>
      </c>
      <c r="H466" s="16" t="str">
        <f>RIGHT(B466,LEN(B466)-C466-2)</f>
        <v>CHEVIRE</v>
      </c>
      <c r="I466" s="17">
        <f>MATCH(Lines[[#This Row],[début]],postes_1[ADR_SITE],0)</f>
        <v>1482</v>
      </c>
      <c r="J466" s="17">
        <f>MATCH(Lines[[#This Row],[fin]],postes_1[ADR_SITE],0)</f>
        <v>1452</v>
      </c>
      <c r="K466" s="17" t="str">
        <f>INDEX(postes_1[CODNAT],Lines[[#This Row],[rch_debut]])</f>
        <v>CHABO</v>
      </c>
      <c r="L466" s="17" t="str">
        <f>INDEX(postes_1[CODNAT],Lines[[#This Row],[rch_fin]])</f>
        <v>CHEV5</v>
      </c>
      <c r="M466" s="17" t="s">
        <v>4997</v>
      </c>
      <c r="N466" s="17" t="s">
        <v>1206</v>
      </c>
      <c r="O466" s="17" t="str">
        <f>Lines[[#This Row],[codeNat_debut]]&amp;"_"&amp;Lines[[#This Row],[tension]]</f>
        <v>CHABO_225kV</v>
      </c>
      <c r="P466" s="17" t="str">
        <f>Lines[[#This Row],[codeNat_fin]]&amp;"_"&amp;Lines[[#This Row],[tension]]</f>
        <v>CHEV5_225kV</v>
      </c>
      <c r="Q466" s="17">
        <f>COUNTIF(Lines[[code2_debut]:[code2_fin]],"="&amp;Lines[[#This Row],[code2_debut]])</f>
        <v>2</v>
      </c>
      <c r="R466" s="17">
        <f>COUNTIF(Lines[[code2_debut]:[code2_fin]],"="&amp;Lines[[#This Row],[code2_fin]])</f>
        <v>4</v>
      </c>
      <c r="S466" s="17">
        <f>INDEX(postes_1[x],MATCH(Lines[[#This Row],[codeNat_debut]],postes_1[CODNAT],0))</f>
        <v>345545.86999999703</v>
      </c>
      <c r="T466" s="17">
        <f>INDEX(postes_1[y],MATCH(Lines[[#This Row],[codeNat_debut]],postes_1[CODNAT],0))</f>
        <v>6688995.0800000001</v>
      </c>
      <c r="U466" s="17">
        <f>INDEX(postes_1[x],MATCH(Lines[[#This Row],[codeNat_fin]],postes_1[CODNAT],0))</f>
        <v>351158.81000000198</v>
      </c>
      <c r="V466" s="17">
        <f>INDEX(postes_1[y],MATCH(Lines[[#This Row],[codeNat_fin]],postes_1[CODNAT],0))</f>
        <v>6686537.9299999997</v>
      </c>
      <c r="W466" s="17">
        <f>SQRT((Lines[[#This Row],[x_debut]]-Lines[[#This Row],[x_fin]])^2+(Lines[[#This Row],[y_debut]]-Lines[[#This Row],[y_fin]])^2)</f>
        <v>6127.2083011888371</v>
      </c>
      <c r="X466" s="17">
        <v>7334</v>
      </c>
      <c r="Y466" s="18">
        <v>1249</v>
      </c>
      <c r="Z466" s="18">
        <v>1337</v>
      </c>
      <c r="AA466" s="18">
        <v>1337</v>
      </c>
      <c r="AB466" s="18">
        <v>1432</v>
      </c>
      <c r="AC466" s="18">
        <v>0.42199999999999999</v>
      </c>
      <c r="AD466" s="18">
        <v>2.86</v>
      </c>
      <c r="AE466" s="18">
        <v>10.548999999999999</v>
      </c>
      <c r="AF466" s="18">
        <v>67.156999999999996</v>
      </c>
      <c r="AG466" s="21"/>
      <c r="AH466" s="21"/>
    </row>
    <row r="467" spans="1:34">
      <c r="A467" s="16" t="s">
        <v>9249</v>
      </c>
      <c r="B467" s="16" t="s">
        <v>9250</v>
      </c>
      <c r="C467" s="16">
        <f>SEARCH(" _ ",B467)</f>
        <v>32</v>
      </c>
      <c r="D467" s="16" t="str">
        <f>LEFT(B467,14)</f>
        <v>LIT 225kV NO 1</v>
      </c>
      <c r="E467" s="16" t="str">
        <f>RIGHT(LEFT(D467,9),5)</f>
        <v>225kV</v>
      </c>
      <c r="F467" s="16" t="str">
        <f>RIGHT(D467,1)</f>
        <v>1</v>
      </c>
      <c r="G467" s="16" t="str">
        <f>LEFT(RIGHT(B467,LEN(B467)-15),C467-16)</f>
        <v>CHABOSSIERE (LA)</v>
      </c>
      <c r="H467" s="16" t="str">
        <f>RIGHT(B467,LEN(B467)-C467-2)</f>
        <v>CORDEMAIS-POSTE</v>
      </c>
      <c r="I467" s="17">
        <f>MATCH(Lines[[#This Row],[début]],postes_1[ADR_SITE],0)</f>
        <v>1482</v>
      </c>
      <c r="J467" s="17">
        <f>MATCH(Lines[[#This Row],[fin]],postes_1[ADR_SITE],0)</f>
        <v>1577</v>
      </c>
      <c r="K467" s="17" t="str">
        <f>INDEX(postes_1[CODNAT],Lines[[#This Row],[rch_debut]])</f>
        <v>CHABO</v>
      </c>
      <c r="L467" s="17" t="str">
        <f>INDEX(postes_1[CODNAT],Lines[[#This Row],[rch_fin]])</f>
        <v>COR.P</v>
      </c>
      <c r="M467" s="17" t="s">
        <v>4997</v>
      </c>
      <c r="N467" s="17" t="s">
        <v>7854</v>
      </c>
      <c r="O467" s="17" t="str">
        <f>Lines[[#This Row],[codeNat_debut]]&amp;"_"&amp;Lines[[#This Row],[tension]]</f>
        <v>CHABO_225kV</v>
      </c>
      <c r="P467" s="17" t="str">
        <f>Lines[[#This Row],[codeNat_fin]]&amp;"_"&amp;Lines[[#This Row],[tension]]</f>
        <v>COR.P_225kV</v>
      </c>
      <c r="Q467" s="17">
        <f>COUNTIF(Lines[[code2_debut]:[code2_fin]],"="&amp;Lines[[#This Row],[code2_debut]])</f>
        <v>2</v>
      </c>
      <c r="R467" s="17">
        <f>COUNTIF(Lines[[code2_debut]:[code2_fin]],"="&amp;Lines[[#This Row],[code2_fin]])</f>
        <v>7</v>
      </c>
      <c r="S467" s="17">
        <f>INDEX(postes_1[x],MATCH(Lines[[#This Row],[codeNat_debut]],postes_1[CODNAT],0))</f>
        <v>345545.86999999703</v>
      </c>
      <c r="T467" s="17">
        <f>INDEX(postes_1[y],MATCH(Lines[[#This Row],[codeNat_debut]],postes_1[CODNAT],0))</f>
        <v>6688995.0800000001</v>
      </c>
      <c r="U467" s="17">
        <f>INDEX(postes_1[x],MATCH(Lines[[#This Row],[codeNat_fin]],postes_1[CODNAT],0))</f>
        <v>332094.78999999899</v>
      </c>
      <c r="V467" s="17">
        <f>INDEX(postes_1[y],MATCH(Lines[[#This Row],[codeNat_fin]],postes_1[CODNAT],0))</f>
        <v>6698627.7400000002</v>
      </c>
      <c r="W467" s="17">
        <f>SQRT((Lines[[#This Row],[x_debut]]-Lines[[#This Row],[x_fin]])^2+(Lines[[#This Row],[y_debut]]-Lines[[#This Row],[y_fin]])^2)</f>
        <v>16544.476173090221</v>
      </c>
      <c r="X467" s="17">
        <v>19522</v>
      </c>
      <c r="Y467" s="18">
        <v>1249</v>
      </c>
      <c r="Z467" s="18">
        <v>1337</v>
      </c>
      <c r="AA467" s="18">
        <v>1337</v>
      </c>
      <c r="AB467" s="18">
        <v>1432</v>
      </c>
      <c r="AC467" s="18">
        <v>1.1140000000000001</v>
      </c>
      <c r="AD467" s="18">
        <v>7.5359999999999996</v>
      </c>
      <c r="AE467" s="18">
        <v>27.920999999999999</v>
      </c>
      <c r="AF467" s="18">
        <v>177.749</v>
      </c>
      <c r="AG467" s="21"/>
      <c r="AH467" s="21"/>
    </row>
    <row r="468" spans="1:34">
      <c r="A468" s="16" t="s">
        <v>9345</v>
      </c>
      <c r="B468" s="16" t="s">
        <v>9346</v>
      </c>
      <c r="C468" s="16">
        <f>SEARCH(" _ ",B468)</f>
        <v>23</v>
      </c>
      <c r="D468" s="16" t="str">
        <f>LEFT(B468,14)</f>
        <v>LIT 225kV NO 1</v>
      </c>
      <c r="E468" s="16" t="str">
        <f>RIGHT(LEFT(D468,9),5)</f>
        <v>225kV</v>
      </c>
      <c r="F468" s="16" t="str">
        <f>RIGHT(D468,1)</f>
        <v>1</v>
      </c>
      <c r="G468" s="16" t="str">
        <f>LEFT(RIGHT(B468,LEN(B468)-15),C468-16)</f>
        <v>CHEVIRE</v>
      </c>
      <c r="H468" s="16" t="str">
        <f>RIGHT(B468,LEN(B468)-C468-2)</f>
        <v>MERLATIERE</v>
      </c>
      <c r="I468" s="17">
        <f>MATCH(Lines[[#This Row],[début]],postes_1[ADR_SITE],0)</f>
        <v>1452</v>
      </c>
      <c r="J468" s="17">
        <f>MATCH(Lines[[#This Row],[fin]],postes_1[ADR_SITE],0)</f>
        <v>1439</v>
      </c>
      <c r="K468" s="17" t="str">
        <f>INDEX(postes_1[CODNAT],Lines[[#This Row],[rch_debut]])</f>
        <v>CHEV5</v>
      </c>
      <c r="L468" s="17" t="str">
        <f>INDEX(postes_1[CODNAT],Lines[[#This Row],[rch_fin]])</f>
        <v>MERLA</v>
      </c>
      <c r="M468" s="17" t="s">
        <v>1206</v>
      </c>
      <c r="N468" s="17" t="s">
        <v>3027</v>
      </c>
      <c r="O468" s="17" t="str">
        <f>Lines[[#This Row],[codeNat_debut]]&amp;"_"&amp;Lines[[#This Row],[tension]]</f>
        <v>CHEV5_225kV</v>
      </c>
      <c r="P468" s="17" t="str">
        <f>Lines[[#This Row],[codeNat_fin]]&amp;"_"&amp;Lines[[#This Row],[tension]]</f>
        <v>MERLA_225kV</v>
      </c>
      <c r="Q468" s="17">
        <f>COUNTIF(Lines[[code2_debut]:[code2_fin]],"="&amp;Lines[[#This Row],[code2_debut]])</f>
        <v>4</v>
      </c>
      <c r="R468" s="17">
        <f>COUNTIF(Lines[[code2_debut]:[code2_fin]],"="&amp;Lines[[#This Row],[code2_fin]])</f>
        <v>3</v>
      </c>
      <c r="S468" s="17">
        <f>INDEX(postes_1[x],MATCH(Lines[[#This Row],[codeNat_debut]],postes_1[CODNAT],0))</f>
        <v>351158.81000000198</v>
      </c>
      <c r="T468" s="17">
        <f>INDEX(postes_1[y],MATCH(Lines[[#This Row],[codeNat_debut]],postes_1[CODNAT],0))</f>
        <v>6686537.9299999997</v>
      </c>
      <c r="U468" s="17">
        <f>INDEX(postes_1[x],MATCH(Lines[[#This Row],[codeNat_fin]],postes_1[CODNAT],0))</f>
        <v>369787.17000000202</v>
      </c>
      <c r="V468" s="17">
        <f>INDEX(postes_1[y],MATCH(Lines[[#This Row],[codeNat_fin]],postes_1[CODNAT],0))</f>
        <v>6639732.1100000003</v>
      </c>
      <c r="W468" s="17">
        <f>SQRT((Lines[[#This Row],[x_debut]]-Lines[[#This Row],[x_fin]])^2+(Lines[[#This Row],[y_debut]]-Lines[[#This Row],[y_fin]])^2)</f>
        <v>50376.587639120044</v>
      </c>
      <c r="X468" s="17">
        <v>52396</v>
      </c>
      <c r="Y468" s="18">
        <v>1249</v>
      </c>
      <c r="Z468" s="18">
        <v>1337</v>
      </c>
      <c r="AA468" s="18">
        <v>1337</v>
      </c>
      <c r="AB468" s="18">
        <v>1432</v>
      </c>
      <c r="AC468" s="18">
        <v>2.9969999999999999</v>
      </c>
      <c r="AD468" s="18">
        <v>20.646999999999998</v>
      </c>
      <c r="AE468" s="18">
        <v>75.998000000000005</v>
      </c>
      <c r="AF468" s="18">
        <v>483.815</v>
      </c>
      <c r="AG468" s="21"/>
      <c r="AH468" s="21"/>
    </row>
    <row r="469" spans="1:34">
      <c r="A469" s="16" t="s">
        <v>9363</v>
      </c>
      <c r="B469" s="16" t="s">
        <v>9364</v>
      </c>
      <c r="C469" s="16">
        <f>SEARCH(" _ ",B469)</f>
        <v>22</v>
      </c>
      <c r="D469" s="16" t="str">
        <f>LEFT(B469,14)</f>
        <v>LIT 225kV N0 1</v>
      </c>
      <c r="E469" s="16" t="str">
        <f>RIGHT(LEFT(D469,9),5)</f>
        <v>225kV</v>
      </c>
      <c r="F469" s="16" t="str">
        <f>RIGHT(D469,1)</f>
        <v>1</v>
      </c>
      <c r="G469" s="16" t="str">
        <f>LEFT(RIGHT(B469,LEN(B469)-15),C469-16)</f>
        <v>CHOLET</v>
      </c>
      <c r="H469" s="16" t="str">
        <f>RIGHT(B469,LEN(B469)-C469-2)</f>
        <v>MAUGES (LES)</v>
      </c>
      <c r="I469" s="17">
        <f>MATCH(Lines[[#This Row],[début]],postes_1[ADR_SITE],0)</f>
        <v>1083</v>
      </c>
      <c r="J469" s="17">
        <f>MATCH(Lines[[#This Row],[fin]],postes_1[ADR_SITE],0)</f>
        <v>1046</v>
      </c>
      <c r="K469" s="17" t="str">
        <f>INDEX(postes_1[CODNAT],Lines[[#This Row],[rch_debut]])</f>
        <v>CHOLE</v>
      </c>
      <c r="L469" s="17" t="str">
        <f>INDEX(postes_1[CODNAT],Lines[[#This Row],[rch_fin]])</f>
        <v>MAUGE</v>
      </c>
      <c r="M469" s="17" t="s">
        <v>3706</v>
      </c>
      <c r="N469" s="17" t="s">
        <v>2172</v>
      </c>
      <c r="O469" s="17" t="str">
        <f>Lines[[#This Row],[codeNat_debut]]&amp;"_"&amp;Lines[[#This Row],[tension]]</f>
        <v>CHOLE_225kV</v>
      </c>
      <c r="P469" s="17" t="str">
        <f>Lines[[#This Row],[codeNat_fin]]&amp;"_"&amp;Lines[[#This Row],[tension]]</f>
        <v>MAUGE_225kV</v>
      </c>
      <c r="Q469" s="17">
        <f>COUNTIF(Lines[[code2_debut]:[code2_fin]],"="&amp;Lines[[#This Row],[code2_debut]])</f>
        <v>4</v>
      </c>
      <c r="R469" s="17">
        <f>COUNTIF(Lines[[code2_debut]:[code2_fin]],"="&amp;Lines[[#This Row],[code2_fin]])</f>
        <v>2</v>
      </c>
      <c r="S469" s="17">
        <f>INDEX(postes_1[x],MATCH(Lines[[#This Row],[codeNat_debut]],postes_1[CODNAT],0))</f>
        <v>403956.56000000198</v>
      </c>
      <c r="T469" s="17">
        <f>INDEX(postes_1[y],MATCH(Lines[[#This Row],[codeNat_debut]],postes_1[CODNAT],0))</f>
        <v>6669340.7300000004</v>
      </c>
      <c r="U469" s="17">
        <f>INDEX(postes_1[x],MATCH(Lines[[#This Row],[codeNat_fin]],postes_1[CODNAT],0))</f>
        <v>401951.56000000198</v>
      </c>
      <c r="V469" s="17">
        <f>INDEX(postes_1[y],MATCH(Lines[[#This Row],[codeNat_fin]],postes_1[CODNAT],0))</f>
        <v>6692651.5199999996</v>
      </c>
      <c r="W469" s="17">
        <f>SQRT((Lines[[#This Row],[x_debut]]-Lines[[#This Row],[x_fin]])^2+(Lines[[#This Row],[y_debut]]-Lines[[#This Row],[y_fin]])^2)</f>
        <v>23396.857810912523</v>
      </c>
      <c r="X469" s="17">
        <v>25072</v>
      </c>
      <c r="Y469" s="18">
        <v>1249</v>
      </c>
      <c r="Z469" s="18">
        <v>1337</v>
      </c>
      <c r="AA469" s="18">
        <v>1337</v>
      </c>
      <c r="AB469" s="18">
        <v>1434</v>
      </c>
      <c r="AC469" s="18">
        <v>1.5649999999999999</v>
      </c>
      <c r="AD469" s="18">
        <v>10.41</v>
      </c>
      <c r="AE469" s="18">
        <v>37.689</v>
      </c>
      <c r="AF469" s="18">
        <v>239.935</v>
      </c>
      <c r="AG469" s="21"/>
      <c r="AH469" s="21"/>
    </row>
    <row r="470" spans="1:34">
      <c r="A470" s="16" t="s">
        <v>9402</v>
      </c>
      <c r="B470" s="16" t="s">
        <v>9403</v>
      </c>
      <c r="C470" s="16">
        <f>SEARCH(" _ ",B470)</f>
        <v>26</v>
      </c>
      <c r="D470" s="16" t="str">
        <f>LEFT(B470,14)</f>
        <v>LIT 225kV NO 1</v>
      </c>
      <c r="E470" s="16" t="str">
        <f>RIGHT(LEFT(D470,9),5)</f>
        <v>225kV</v>
      </c>
      <c r="F470" s="16" t="str">
        <f>RIGHT(D470,1)</f>
        <v>1</v>
      </c>
      <c r="G470" s="16" t="str">
        <f>LEFT(RIGHT(B470,LEN(B470)-15),C470-16)</f>
        <v>COMMERVEIL</v>
      </c>
      <c r="H470" s="16" t="str">
        <f>RIGHT(B470,LEN(B470)-C470-2)</f>
        <v>CHAMPFLEUR</v>
      </c>
      <c r="I470" s="17">
        <f>MATCH(Lines[[#This Row],[début]],postes_1[ADR_SITE],0)</f>
        <v>383</v>
      </c>
      <c r="J470" s="17">
        <f>MATCH(Lines[[#This Row],[fin]],postes_1[ADR_SITE],0)</f>
        <v>557</v>
      </c>
      <c r="K470" s="17" t="str">
        <f>INDEX(postes_1[CODNAT],Lines[[#This Row],[rch_debut]])</f>
        <v>COMM7</v>
      </c>
      <c r="L470" s="17" t="str">
        <f>INDEX(postes_1[CODNAT],Lines[[#This Row],[rch_fin]])</f>
        <v>CPFL5</v>
      </c>
      <c r="M470" s="17" t="s">
        <v>5790</v>
      </c>
      <c r="N470" s="17" t="s">
        <v>5296</v>
      </c>
      <c r="O470" s="17" t="str">
        <f>Lines[[#This Row],[codeNat_debut]]&amp;"_"&amp;Lines[[#This Row],[tension]]</f>
        <v>COMM7_225kV</v>
      </c>
      <c r="P470" s="17" t="str">
        <f>Lines[[#This Row],[codeNat_fin]]&amp;"_"&amp;Lines[[#This Row],[tension]]</f>
        <v>CPFL5_225kV</v>
      </c>
      <c r="Q470" s="17">
        <f>COUNTIF(Lines[[code2_debut]:[code2_fin]],"="&amp;Lines[[#This Row],[code2_debut]])</f>
        <v>2</v>
      </c>
      <c r="R470" s="17">
        <f>COUNTIF(Lines[[code2_debut]:[code2_fin]],"="&amp;Lines[[#This Row],[code2_fin]])</f>
        <v>1</v>
      </c>
      <c r="S470" s="17">
        <f>INDEX(postes_1[x],MATCH(Lines[[#This Row],[codeNat_debut]],postes_1[CODNAT],0))</f>
        <v>505502.49000000203</v>
      </c>
      <c r="T470" s="17">
        <f>INDEX(postes_1[y],MATCH(Lines[[#This Row],[codeNat_debut]],postes_1[CODNAT],0))</f>
        <v>6805048.3700000001</v>
      </c>
      <c r="U470" s="17">
        <f>INDEX(postes_1[x],MATCH(Lines[[#This Row],[codeNat_fin]],postes_1[CODNAT],0))</f>
        <v>485695.93</v>
      </c>
      <c r="V470" s="17">
        <f>INDEX(postes_1[y],MATCH(Lines[[#This Row],[codeNat_fin]],postes_1[CODNAT],0))</f>
        <v>6812215.5199999996</v>
      </c>
      <c r="W470" s="17">
        <f>SQRT((Lines[[#This Row],[x_debut]]-Lines[[#This Row],[x_fin]])^2+(Lines[[#This Row],[y_debut]]-Lines[[#This Row],[y_fin]])^2)</f>
        <v>21063.424654034126</v>
      </c>
      <c r="X470" s="17">
        <v>21943</v>
      </c>
      <c r="Y470" s="18">
        <v>1249</v>
      </c>
      <c r="Z470" s="18">
        <v>1316</v>
      </c>
      <c r="AA470" s="18">
        <v>1316</v>
      </c>
      <c r="AB470" s="18">
        <v>1389</v>
      </c>
      <c r="AC470" s="18">
        <v>1.3169999999999999</v>
      </c>
      <c r="AD470" s="18">
        <v>8.75</v>
      </c>
      <c r="AE470" s="18">
        <v>31.777999999999999</v>
      </c>
      <c r="AF470" s="18">
        <v>202.30799999999999</v>
      </c>
      <c r="AG470" s="21"/>
      <c r="AH470" s="21"/>
    </row>
    <row r="471" spans="1:34">
      <c r="A471" s="16" t="s">
        <v>9445</v>
      </c>
      <c r="B471" s="16" t="s">
        <v>9446</v>
      </c>
      <c r="C471" s="16">
        <f>SEARCH(" _ ",B471)</f>
        <v>29</v>
      </c>
      <c r="D471" s="16" t="str">
        <f>LEFT(B471,14)</f>
        <v>LIT 225kV NO 2</v>
      </c>
      <c r="E471" s="16" t="str">
        <f>RIGHT(LEFT(D471,9),5)</f>
        <v>225kV</v>
      </c>
      <c r="F471" s="16" t="str">
        <f>RIGHT(D471,1)</f>
        <v>2</v>
      </c>
      <c r="G471" s="16" t="str">
        <f>LEFT(RIGHT(B471,LEN(B471)-15),C471-16)</f>
        <v>CORBIERE (LA)</v>
      </c>
      <c r="H471" s="16" t="str">
        <f>RIGHT(B471,LEN(B471)-C471-2)</f>
        <v>DISTRE</v>
      </c>
      <c r="I471" s="17">
        <f>MATCH(Lines[[#This Row],[début]],postes_1[ADR_SITE],0)</f>
        <v>782</v>
      </c>
      <c r="J471" s="17">
        <f>MATCH(Lines[[#This Row],[fin]],postes_1[ADR_SITE],0)</f>
        <v>684</v>
      </c>
      <c r="K471" s="17" t="str">
        <f>INDEX(postes_1[CODNAT],Lines[[#This Row],[rch_debut]])</f>
        <v>CORBI</v>
      </c>
      <c r="L471" s="17" t="str">
        <f>INDEX(postes_1[CODNAT],Lines[[#This Row],[rch_fin]])</f>
        <v>DISTR</v>
      </c>
      <c r="M471" s="17" t="s">
        <v>4056</v>
      </c>
      <c r="N471" s="17" t="s">
        <v>2174</v>
      </c>
      <c r="O471" s="17" t="str">
        <f>Lines[[#This Row],[codeNat_debut]]&amp;"_"&amp;Lines[[#This Row],[tension]]</f>
        <v>CORBI_225kV</v>
      </c>
      <c r="P471" s="17" t="str">
        <f>Lines[[#This Row],[codeNat_fin]]&amp;"_"&amp;Lines[[#This Row],[tension]]</f>
        <v>DISTR_225kV</v>
      </c>
      <c r="Q471" s="17">
        <f>COUNTIF(Lines[[code2_debut]:[code2_fin]],"="&amp;Lines[[#This Row],[code2_debut]])</f>
        <v>3</v>
      </c>
      <c r="R471" s="17">
        <f>COUNTIF(Lines[[code2_debut]:[code2_fin]],"="&amp;Lines[[#This Row],[code2_fin]])</f>
        <v>7</v>
      </c>
      <c r="S471" s="17">
        <f>INDEX(postes_1[x],MATCH(Lines[[#This Row],[codeNat_debut]],postes_1[CODNAT],0))</f>
        <v>438139.27000000299</v>
      </c>
      <c r="T471" s="17">
        <f>INDEX(postes_1[y],MATCH(Lines[[#This Row],[codeNat_debut]],postes_1[CODNAT],0))</f>
        <v>6715250.6699999999</v>
      </c>
      <c r="U471" s="17">
        <f>INDEX(postes_1[x],MATCH(Lines[[#This Row],[codeNat_fin]],postes_1[CODNAT],0))</f>
        <v>464320.67000000202</v>
      </c>
      <c r="V471" s="17">
        <f>INDEX(postes_1[y],MATCH(Lines[[#This Row],[codeNat_fin]],postes_1[CODNAT],0))</f>
        <v>6683192.9500000002</v>
      </c>
      <c r="W471" s="17">
        <f>SQRT((Lines[[#This Row],[x_debut]]-Lines[[#This Row],[x_fin]])^2+(Lines[[#This Row],[y_debut]]-Lines[[#This Row],[y_fin]])^2)</f>
        <v>41390.374697003317</v>
      </c>
      <c r="X471" s="17">
        <v>45808</v>
      </c>
      <c r="Y471" s="18">
        <v>1249</v>
      </c>
      <c r="Z471" s="18">
        <v>1337</v>
      </c>
      <c r="AA471" s="18">
        <v>1337</v>
      </c>
      <c r="AB471" s="18">
        <v>1434</v>
      </c>
      <c r="AC471" s="18">
        <v>2.7450000000000001</v>
      </c>
      <c r="AD471" s="18">
        <v>18.495999999999999</v>
      </c>
      <c r="AE471" s="18">
        <v>65.418999999999997</v>
      </c>
      <c r="AF471" s="18">
        <v>416.46800000000002</v>
      </c>
      <c r="AG471" s="21"/>
      <c r="AH471" s="21"/>
    </row>
    <row r="472" spans="1:34">
      <c r="A472" s="16" t="s">
        <v>9447</v>
      </c>
      <c r="B472" s="16" t="s">
        <v>9448</v>
      </c>
      <c r="C472" s="16">
        <f>SEARCH(" _ ",B472)</f>
        <v>29</v>
      </c>
      <c r="D472" s="16" t="str">
        <f>LEFT(B472,14)</f>
        <v>LIT 225kV NO 3</v>
      </c>
      <c r="E472" s="16" t="str">
        <f>RIGHT(LEFT(D472,9),5)</f>
        <v>225kV</v>
      </c>
      <c r="F472" s="16" t="str">
        <f>RIGHT(D472,1)</f>
        <v>3</v>
      </c>
      <c r="G472" s="16" t="str">
        <f>LEFT(RIGHT(B472,LEN(B472)-15),C472-16)</f>
        <v>CORBIERE (LA)</v>
      </c>
      <c r="H472" s="16" t="str">
        <f>RIGHT(B472,LEN(B472)-C472-2)</f>
        <v>DISTRE</v>
      </c>
      <c r="I472" s="17">
        <f>MATCH(Lines[[#This Row],[début]],postes_1[ADR_SITE],0)</f>
        <v>782</v>
      </c>
      <c r="J472" s="17">
        <f>MATCH(Lines[[#This Row],[fin]],postes_1[ADR_SITE],0)</f>
        <v>684</v>
      </c>
      <c r="K472" s="17" t="str">
        <f>INDEX(postes_1[CODNAT],Lines[[#This Row],[rch_debut]])</f>
        <v>CORBI</v>
      </c>
      <c r="L472" s="17" t="str">
        <f>INDEX(postes_1[CODNAT],Lines[[#This Row],[rch_fin]])</f>
        <v>DISTR</v>
      </c>
      <c r="M472" s="17" t="s">
        <v>4056</v>
      </c>
      <c r="N472" s="17" t="s">
        <v>2174</v>
      </c>
      <c r="O472" s="17" t="str">
        <f>Lines[[#This Row],[codeNat_debut]]&amp;"_"&amp;Lines[[#This Row],[tension]]</f>
        <v>CORBI_225kV</v>
      </c>
      <c r="P472" s="17" t="str">
        <f>Lines[[#This Row],[codeNat_fin]]&amp;"_"&amp;Lines[[#This Row],[tension]]</f>
        <v>DISTR_225kV</v>
      </c>
      <c r="Q472" s="17">
        <f>COUNTIF(Lines[[code2_debut]:[code2_fin]],"="&amp;Lines[[#This Row],[code2_debut]])</f>
        <v>3</v>
      </c>
      <c r="R472" s="17">
        <f>COUNTIF(Lines[[code2_debut]:[code2_fin]],"="&amp;Lines[[#This Row],[code2_fin]])</f>
        <v>7</v>
      </c>
      <c r="S472" s="17">
        <f>INDEX(postes_1[x],MATCH(Lines[[#This Row],[codeNat_debut]],postes_1[CODNAT],0))</f>
        <v>438139.27000000299</v>
      </c>
      <c r="T472" s="17">
        <f>INDEX(postes_1[y],MATCH(Lines[[#This Row],[codeNat_debut]],postes_1[CODNAT],0))</f>
        <v>6715250.6699999999</v>
      </c>
      <c r="U472" s="17">
        <f>INDEX(postes_1[x],MATCH(Lines[[#This Row],[codeNat_fin]],postes_1[CODNAT],0))</f>
        <v>464320.67000000202</v>
      </c>
      <c r="V472" s="17">
        <f>INDEX(postes_1[y],MATCH(Lines[[#This Row],[codeNat_fin]],postes_1[CODNAT],0))</f>
        <v>6683192.9500000002</v>
      </c>
      <c r="W472" s="17">
        <f>SQRT((Lines[[#This Row],[x_debut]]-Lines[[#This Row],[x_fin]])^2+(Lines[[#This Row],[y_debut]]-Lines[[#This Row],[y_fin]])^2)</f>
        <v>41390.374697003317</v>
      </c>
      <c r="X472" s="17">
        <v>45814</v>
      </c>
      <c r="Y472" s="18">
        <v>1249</v>
      </c>
      <c r="Z472" s="18">
        <v>1337</v>
      </c>
      <c r="AA472" s="18">
        <v>1337</v>
      </c>
      <c r="AB472" s="18">
        <v>1434</v>
      </c>
      <c r="AC472" s="18">
        <v>2.7450000000000001</v>
      </c>
      <c r="AD472" s="18">
        <v>18.498999999999999</v>
      </c>
      <c r="AE472" s="18">
        <v>65.429000000000002</v>
      </c>
      <c r="AF472" s="18">
        <v>416.53199999999998</v>
      </c>
      <c r="AG472" s="21"/>
      <c r="AH472" s="21"/>
    </row>
    <row r="473" spans="1:34">
      <c r="A473" s="16" t="s">
        <v>9435</v>
      </c>
      <c r="B473" s="16" t="s">
        <v>9436</v>
      </c>
      <c r="C473" s="16">
        <f>SEARCH(" _ ",B473)</f>
        <v>31</v>
      </c>
      <c r="D473" s="16" t="str">
        <f>LEFT(B473,14)</f>
        <v>LIT 225kV NO 2</v>
      </c>
      <c r="E473" s="16" t="str">
        <f>RIGHT(LEFT(D473,9),5)</f>
        <v>225kV</v>
      </c>
      <c r="F473" s="16" t="str">
        <f>RIGHT(D473,1)</f>
        <v>2</v>
      </c>
      <c r="G473" s="16" t="str">
        <f>LEFT(RIGHT(B473,LEN(B473)-15),C473-16)</f>
        <v>CORDEMAIS-POSTE</v>
      </c>
      <c r="H473" s="16" t="str">
        <f>RIGHT(B473,LEN(B473)-C473-2)</f>
        <v>PONTCHATEAU</v>
      </c>
      <c r="I473" s="17">
        <f>MATCH(Lines[[#This Row],[début]],postes_1[ADR_SITE],0)</f>
        <v>1577</v>
      </c>
      <c r="J473" s="17">
        <f>MATCH(Lines[[#This Row],[fin]],postes_1[ADR_SITE],0)</f>
        <v>1706</v>
      </c>
      <c r="K473" s="17" t="str">
        <f>INDEX(postes_1[CODNAT],Lines[[#This Row],[rch_debut]])</f>
        <v>COR.P</v>
      </c>
      <c r="L473" s="17" t="str">
        <f>INDEX(postes_1[CODNAT],Lines[[#This Row],[rch_fin]])</f>
        <v>PTCHA</v>
      </c>
      <c r="M473" s="17" t="s">
        <v>7854</v>
      </c>
      <c r="N473" s="17" t="s">
        <v>3020</v>
      </c>
      <c r="O473" s="17" t="str">
        <f>Lines[[#This Row],[codeNat_debut]]&amp;"_"&amp;Lines[[#This Row],[tension]]</f>
        <v>COR.P_225kV</v>
      </c>
      <c r="P473" s="17" t="str">
        <f>Lines[[#This Row],[codeNat_fin]]&amp;"_"&amp;Lines[[#This Row],[tension]]</f>
        <v>PTCHA_225kV</v>
      </c>
      <c r="Q473" s="17">
        <f>COUNTIF(Lines[[code2_debut]:[code2_fin]],"="&amp;Lines[[#This Row],[code2_debut]])</f>
        <v>7</v>
      </c>
      <c r="R473" s="17">
        <f>COUNTIF(Lines[[code2_debut]:[code2_fin]],"="&amp;Lines[[#This Row],[code2_fin]])</f>
        <v>3</v>
      </c>
      <c r="S473" s="17">
        <f>INDEX(postes_1[x],MATCH(Lines[[#This Row],[codeNat_debut]],postes_1[CODNAT],0))</f>
        <v>332094.78999999899</v>
      </c>
      <c r="T473" s="17">
        <f>INDEX(postes_1[y],MATCH(Lines[[#This Row],[codeNat_debut]],postes_1[CODNAT],0))</f>
        <v>6698627.7400000002</v>
      </c>
      <c r="U473" s="17">
        <f>INDEX(postes_1[x],MATCH(Lines[[#This Row],[codeNat_fin]],postes_1[CODNAT],0))</f>
        <v>315837.86999999703</v>
      </c>
      <c r="V473" s="17">
        <f>INDEX(postes_1[y],MATCH(Lines[[#This Row],[codeNat_fin]],postes_1[CODNAT],0))</f>
        <v>6715922.9199999999</v>
      </c>
      <c r="W473" s="17">
        <f>SQRT((Lines[[#This Row],[x_debut]]-Lines[[#This Row],[x_fin]])^2+(Lines[[#This Row],[y_debut]]-Lines[[#This Row],[y_fin]])^2)</f>
        <v>23736.273909753687</v>
      </c>
      <c r="X473" s="17">
        <v>24461</v>
      </c>
      <c r="Y473" s="18">
        <v>1249</v>
      </c>
      <c r="Z473" s="18">
        <v>1337</v>
      </c>
      <c r="AA473" s="18">
        <v>1337</v>
      </c>
      <c r="AB473" s="18">
        <v>1432</v>
      </c>
      <c r="AC473" s="18">
        <v>1.421</v>
      </c>
      <c r="AD473" s="18">
        <v>9.6180000000000003</v>
      </c>
      <c r="AE473" s="18">
        <v>35.648000000000003</v>
      </c>
      <c r="AF473" s="18">
        <v>226.93899999999999</v>
      </c>
      <c r="AG473" s="21"/>
      <c r="AH473" s="21"/>
    </row>
    <row r="474" spans="1:34">
      <c r="A474" s="16" t="s">
        <v>9430</v>
      </c>
      <c r="B474" s="16" t="s">
        <v>9431</v>
      </c>
      <c r="C474" s="16">
        <f>SEARCH(" _ ",B474)</f>
        <v>31</v>
      </c>
      <c r="D474" s="16" t="str">
        <f>LEFT(B474,14)</f>
        <v>LIT 225kV N0 1</v>
      </c>
      <c r="E474" s="16" t="str">
        <f>RIGHT(LEFT(D474,9),5)</f>
        <v>225kV</v>
      </c>
      <c r="F474" s="16" t="str">
        <f>RIGHT(D474,1)</f>
        <v>1</v>
      </c>
      <c r="G474" s="16" t="str">
        <f>LEFT(RIGHT(B474,LEN(B474)-15),C474-16)</f>
        <v>CORDEMAIS-POSTE</v>
      </c>
      <c r="H474" s="16" t="str">
        <f>RIGHT(B474,LEN(B474)-C474-2)</f>
        <v>POTEAU-ROUGE</v>
      </c>
      <c r="I474" s="17">
        <f>MATCH(Lines[[#This Row],[début]],postes_1[ADR_SITE],0)</f>
        <v>1577</v>
      </c>
      <c r="J474" s="17">
        <f>MATCH(Lines[[#This Row],[fin]],postes_1[ADR_SITE],0)</f>
        <v>2646</v>
      </c>
      <c r="K474" s="17" t="str">
        <f>INDEX(postes_1[CODNAT],Lines[[#This Row],[rch_debut]])</f>
        <v>COR.P</v>
      </c>
      <c r="L474" s="17" t="str">
        <f>INDEX(postes_1[CODNAT],Lines[[#This Row],[rch_fin]])</f>
        <v>P.ROU</v>
      </c>
      <c r="M474" s="17" t="s">
        <v>7854</v>
      </c>
      <c r="N474" s="17" t="s">
        <v>4690</v>
      </c>
      <c r="O474" s="17" t="str">
        <f>Lines[[#This Row],[codeNat_debut]]&amp;"_"&amp;Lines[[#This Row],[tension]]</f>
        <v>COR.P_225kV</v>
      </c>
      <c r="P474" s="17" t="str">
        <f>Lines[[#This Row],[codeNat_fin]]&amp;"_"&amp;Lines[[#This Row],[tension]]</f>
        <v>P.ROU_225kV</v>
      </c>
      <c r="Q474" s="17">
        <f>COUNTIF(Lines[[code2_debut]:[code2_fin]],"="&amp;Lines[[#This Row],[code2_debut]])</f>
        <v>7</v>
      </c>
      <c r="R474" s="17">
        <f>COUNTIF(Lines[[code2_debut]:[code2_fin]],"="&amp;Lines[[#This Row],[code2_fin]])</f>
        <v>6</v>
      </c>
      <c r="S474" s="17">
        <f>INDEX(postes_1[x],MATCH(Lines[[#This Row],[codeNat_debut]],postes_1[CODNAT],0))</f>
        <v>332094.78999999899</v>
      </c>
      <c r="T474" s="17">
        <f>INDEX(postes_1[y],MATCH(Lines[[#This Row],[codeNat_debut]],postes_1[CODNAT],0))</f>
        <v>6698627.7400000002</v>
      </c>
      <c r="U474" s="17">
        <f>INDEX(postes_1[x],MATCH(Lines[[#This Row],[codeNat_fin]],postes_1[CODNAT],0))</f>
        <v>228345.42000000199</v>
      </c>
      <c r="V474" s="17">
        <f>INDEX(postes_1[y],MATCH(Lines[[#This Row],[codeNat_fin]],postes_1[CODNAT],0))</f>
        <v>6766240.29</v>
      </c>
      <c r="W474" s="17">
        <f>SQRT((Lines[[#This Row],[x_debut]]-Lines[[#This Row],[x_fin]])^2+(Lines[[#This Row],[y_debut]]-Lines[[#This Row],[y_fin]])^2)</f>
        <v>123836.13645821945</v>
      </c>
      <c r="X474" s="17">
        <v>130633</v>
      </c>
      <c r="Y474" s="18">
        <v>1249</v>
      </c>
      <c r="Z474" s="18">
        <v>1337</v>
      </c>
      <c r="AA474" s="18">
        <v>1337</v>
      </c>
      <c r="AB474" s="18">
        <v>1434</v>
      </c>
      <c r="AC474" s="18">
        <v>7.7619999999999996</v>
      </c>
      <c r="AD474" s="18">
        <v>51.773000000000003</v>
      </c>
      <c r="AE474" s="18">
        <v>188.26300000000001</v>
      </c>
      <c r="AF474" s="18">
        <v>1198.5219999999999</v>
      </c>
      <c r="AG474" s="21"/>
      <c r="AH474" s="21"/>
    </row>
    <row r="475" spans="1:34">
      <c r="A475" s="16" t="s">
        <v>9677</v>
      </c>
      <c r="B475" s="16" t="s">
        <v>9678</v>
      </c>
      <c r="C475" s="16">
        <f>SEARCH(" _ ",B475)</f>
        <v>31</v>
      </c>
      <c r="D475" s="16" t="str">
        <f>LEFT(B475,14)</f>
        <v>LIT 225kV NO 1</v>
      </c>
      <c r="E475" s="16" t="str">
        <f>RIGHT(LEFT(D475,9),5)</f>
        <v>225kV</v>
      </c>
      <c r="F475" s="16" t="str">
        <f>RIGHT(D475,1)</f>
        <v>1</v>
      </c>
      <c r="G475" s="16" t="str">
        <f>LEFT(RIGHT(B475,LEN(B475)-15),C475-16)</f>
        <v>FARRADIERE (LA)</v>
      </c>
      <c r="H475" s="16" t="str">
        <f>RIGHT(B475,LEN(B475)-C475-2)</f>
        <v>GRANZAY</v>
      </c>
      <c r="I475" s="17">
        <f>MATCH(Lines[[#This Row],[début]],postes_1[ADR_SITE],0)</f>
        <v>1661</v>
      </c>
      <c r="J475" s="17">
        <f>MATCH(Lines[[#This Row],[fin]],postes_1[ADR_SITE],0)</f>
        <v>1341</v>
      </c>
      <c r="K475" s="17" t="str">
        <f>INDEX(postes_1[CODNAT],Lines[[#This Row],[rch_debut]])</f>
        <v>FARRA</v>
      </c>
      <c r="L475" s="17" t="str">
        <f>INDEX(postes_1[CODNAT],Lines[[#This Row],[rch_fin]])</f>
        <v>GRANZ</v>
      </c>
      <c r="M475" s="17" t="s">
        <v>5610</v>
      </c>
      <c r="N475" s="17" t="s">
        <v>7577</v>
      </c>
      <c r="O475" s="17" t="str">
        <f>Lines[[#This Row],[codeNat_debut]]&amp;"_"&amp;Lines[[#This Row],[tension]]</f>
        <v>FARRA_225kV</v>
      </c>
      <c r="P475" s="17" t="str">
        <f>Lines[[#This Row],[codeNat_fin]]&amp;"_"&amp;Lines[[#This Row],[tension]]</f>
        <v>GRANZ_225kV</v>
      </c>
      <c r="Q475" s="17">
        <f>COUNTIF(Lines[[code2_debut]:[code2_fin]],"="&amp;Lines[[#This Row],[code2_debut]])</f>
        <v>2</v>
      </c>
      <c r="R475" s="17">
        <f>COUNTIF(Lines[[code2_debut]:[code2_fin]],"="&amp;Lines[[#This Row],[code2_fin]])</f>
        <v>5</v>
      </c>
      <c r="S475" s="17">
        <f>INDEX(postes_1[x],MATCH(Lines[[#This Row],[codeNat_debut]],postes_1[CODNAT],0))</f>
        <v>401143.609999999</v>
      </c>
      <c r="T475" s="17">
        <f>INDEX(postes_1[y],MATCH(Lines[[#This Row],[codeNat_debut]],postes_1[CODNAT],0))</f>
        <v>6548108.2599999998</v>
      </c>
      <c r="U475" s="17">
        <f>INDEX(postes_1[x],MATCH(Lines[[#This Row],[codeNat_fin]],postes_1[CODNAT],0))</f>
        <v>428953.96999999898</v>
      </c>
      <c r="V475" s="17">
        <f>INDEX(postes_1[y],MATCH(Lines[[#This Row],[codeNat_fin]],postes_1[CODNAT],0))</f>
        <v>6574802.5800000001</v>
      </c>
      <c r="W475" s="17">
        <f>SQRT((Lines[[#This Row],[x_debut]]-Lines[[#This Row],[x_fin]])^2+(Lines[[#This Row],[y_debut]]-Lines[[#This Row],[y_fin]])^2)</f>
        <v>38548.707417915008</v>
      </c>
      <c r="X475" s="17">
        <v>43118</v>
      </c>
      <c r="Y475" s="18">
        <v>1249</v>
      </c>
      <c r="Z475" s="18">
        <v>1337</v>
      </c>
      <c r="AA475" s="18">
        <v>1337</v>
      </c>
      <c r="AB475" s="18">
        <v>1434</v>
      </c>
      <c r="AC475" s="18">
        <v>2.5510000000000002</v>
      </c>
      <c r="AD475" s="18">
        <v>17.077000000000002</v>
      </c>
      <c r="AE475" s="18">
        <v>61.137</v>
      </c>
      <c r="AF475" s="18">
        <v>389.20800000000003</v>
      </c>
      <c r="AG475" s="21"/>
      <c r="AH475" s="21"/>
    </row>
    <row r="476" spans="1:34">
      <c r="A476" s="16" t="s">
        <v>9819</v>
      </c>
      <c r="B476" s="16" t="s">
        <v>10413</v>
      </c>
      <c r="C476" s="16">
        <f>SEARCH(" _ ",B476)</f>
        <v>23</v>
      </c>
      <c r="D476" s="16" t="str">
        <f>LEFT(B476,14)</f>
        <v>LIT 225kV N0 1</v>
      </c>
      <c r="E476" s="16" t="str">
        <f>RIGHT(LEFT(D476,9),5)</f>
        <v>225kV</v>
      </c>
      <c r="F476" s="16" t="str">
        <f>RIGHT(D476,1)</f>
        <v>1</v>
      </c>
      <c r="G476" s="16" t="str">
        <f>LEFT(RIGHT(B476,LEN(B476)-15),C476-16)</f>
        <v>GRANZAY</v>
      </c>
      <c r="H476" s="16" t="str">
        <f>RIGHT(B476,LEN(B476)-C476-2)</f>
        <v>ST-FLORENT</v>
      </c>
      <c r="I476" s="17">
        <f>MATCH(Lines[[#This Row],[début]],postes_1[ADR_SITE],0)</f>
        <v>1341</v>
      </c>
      <c r="J476" s="17">
        <f>MATCH(Lines[[#This Row],[fin]],postes_1[ADR_SITE],0)</f>
        <v>1262</v>
      </c>
      <c r="K476" s="17" t="str">
        <f>INDEX(postes_1[CODNAT],Lines[[#This Row],[rch_debut]])</f>
        <v>GRANZ</v>
      </c>
      <c r="L476" s="17" t="str">
        <f>INDEX(postes_1[CODNAT],Lines[[#This Row],[rch_fin]])</f>
        <v>SSFLO</v>
      </c>
      <c r="M476" s="17" t="s">
        <v>7577</v>
      </c>
      <c r="N476" s="17" t="s">
        <v>2090</v>
      </c>
      <c r="O476" s="17" t="str">
        <f>Lines[[#This Row],[codeNat_debut]]&amp;"_"&amp;Lines[[#This Row],[tension]]</f>
        <v>GRANZ_225kV</v>
      </c>
      <c r="P476" s="17" t="str">
        <f>Lines[[#This Row],[codeNat_fin]]&amp;"_"&amp;Lines[[#This Row],[tension]]</f>
        <v>SSFLO_225kV</v>
      </c>
      <c r="Q476" s="17">
        <f>COUNTIF(Lines[[code2_debut]:[code2_fin]],"="&amp;Lines[[#This Row],[code2_debut]])</f>
        <v>5</v>
      </c>
      <c r="R476" s="17">
        <f>COUNTIF(Lines[[code2_debut]:[code2_fin]],"="&amp;Lines[[#This Row],[code2_fin]])</f>
        <v>2</v>
      </c>
      <c r="S476" s="17">
        <f>INDEX(postes_1[x],MATCH(Lines[[#This Row],[codeNat_debut]],postes_1[CODNAT],0))</f>
        <v>428953.96999999898</v>
      </c>
      <c r="T476" s="17">
        <f>INDEX(postes_1[y],MATCH(Lines[[#This Row],[codeNat_debut]],postes_1[CODNAT],0))</f>
        <v>6574802.5800000001</v>
      </c>
      <c r="U476" s="17">
        <f>INDEX(postes_1[x],MATCH(Lines[[#This Row],[codeNat_fin]],postes_1[CODNAT],0))</f>
        <v>432684.68999999802</v>
      </c>
      <c r="V476" s="17">
        <f>INDEX(postes_1[y],MATCH(Lines[[#This Row],[codeNat_fin]],postes_1[CODNAT],0))</f>
        <v>6584399.1900000004</v>
      </c>
      <c r="W476" s="17">
        <f>SQRT((Lines[[#This Row],[x_debut]]-Lines[[#This Row],[x_fin]])^2+(Lines[[#This Row],[y_debut]]-Lines[[#This Row],[y_fin]])^2)</f>
        <v>10296.270937115985</v>
      </c>
      <c r="X476" s="17">
        <v>10767</v>
      </c>
      <c r="Y476" s="18">
        <v>1249</v>
      </c>
      <c r="Z476" s="18">
        <v>1337</v>
      </c>
      <c r="AA476" s="18">
        <v>1337</v>
      </c>
      <c r="AB476" s="18">
        <v>1434</v>
      </c>
      <c r="AC476" s="18">
        <v>0.64400000000000002</v>
      </c>
      <c r="AD476" s="18">
        <v>4.29</v>
      </c>
      <c r="AE476" s="18">
        <v>15.509</v>
      </c>
      <c r="AF476" s="18">
        <v>98.733000000000004</v>
      </c>
      <c r="AG476" s="21"/>
      <c r="AH476" s="21"/>
    </row>
    <row r="477" spans="1:34">
      <c r="A477" s="16" t="s">
        <v>9817</v>
      </c>
      <c r="B477" s="16" t="s">
        <v>9818</v>
      </c>
      <c r="C477" s="16">
        <f>SEARCH(" _ ",B477)</f>
        <v>23</v>
      </c>
      <c r="D477" s="16" t="str">
        <f>LEFT(B477,14)</f>
        <v>LIT 225kV NO 1</v>
      </c>
      <c r="E477" s="16" t="str">
        <f>RIGHT(LEFT(D477,9),5)</f>
        <v>225kV</v>
      </c>
      <c r="F477" s="16" t="str">
        <f>RIGHT(D477,1)</f>
        <v>1</v>
      </c>
      <c r="G477" s="16" t="str">
        <f>LEFT(RIGHT(B477,LEN(B477)-15),C477-16)</f>
        <v>GRANZAY</v>
      </c>
      <c r="H477" s="16" t="str">
        <f>RIGHT(B477,LEN(B477)-C477-2)</f>
        <v>NIORT</v>
      </c>
      <c r="I477" s="17">
        <f>MATCH(Lines[[#This Row],[début]],postes_1[ADR_SITE],0)</f>
        <v>1341</v>
      </c>
      <c r="J477" s="17">
        <f>MATCH(Lines[[#This Row],[fin]],postes_1[ADR_SITE],0)</f>
        <v>1234</v>
      </c>
      <c r="K477" s="17" t="str">
        <f>INDEX(postes_1[CODNAT],Lines[[#This Row],[rch_debut]])</f>
        <v>GRANZ</v>
      </c>
      <c r="L477" s="17" t="str">
        <f>INDEX(postes_1[CODNAT],Lines[[#This Row],[rch_fin]])</f>
        <v>NIORT</v>
      </c>
      <c r="M477" s="17" t="s">
        <v>7577</v>
      </c>
      <c r="N477" s="17" t="s">
        <v>7185</v>
      </c>
      <c r="O477" s="17" t="str">
        <f>Lines[[#This Row],[codeNat_debut]]&amp;"_"&amp;Lines[[#This Row],[tension]]</f>
        <v>GRANZ_225kV</v>
      </c>
      <c r="P477" s="17" t="str">
        <f>Lines[[#This Row],[codeNat_fin]]&amp;"_"&amp;Lines[[#This Row],[tension]]</f>
        <v>NIORT_225kV</v>
      </c>
      <c r="Q477" s="17">
        <f>COUNTIF(Lines[[code2_debut]:[code2_fin]],"="&amp;Lines[[#This Row],[code2_debut]])</f>
        <v>5</v>
      </c>
      <c r="R477" s="17">
        <f>COUNTIF(Lines[[code2_debut]:[code2_fin]],"="&amp;Lines[[#This Row],[code2_fin]])</f>
        <v>3</v>
      </c>
      <c r="S477" s="17">
        <f>INDEX(postes_1[x],MATCH(Lines[[#This Row],[codeNat_debut]],postes_1[CODNAT],0))</f>
        <v>428953.96999999898</v>
      </c>
      <c r="T477" s="17">
        <f>INDEX(postes_1[y],MATCH(Lines[[#This Row],[codeNat_debut]],postes_1[CODNAT],0))</f>
        <v>6574802.5800000001</v>
      </c>
      <c r="U477" s="17">
        <f>INDEX(postes_1[x],MATCH(Lines[[#This Row],[codeNat_fin]],postes_1[CODNAT],0))</f>
        <v>436064.43999999802</v>
      </c>
      <c r="V477" s="17">
        <f>INDEX(postes_1[y],MATCH(Lines[[#This Row],[codeNat_fin]],postes_1[CODNAT],0))</f>
        <v>6588929.8200000003</v>
      </c>
      <c r="W477" s="17">
        <f>SQRT((Lines[[#This Row],[x_debut]]-Lines[[#This Row],[x_fin]])^2+(Lines[[#This Row],[y_debut]]-Lines[[#This Row],[y_fin]])^2)</f>
        <v>15815.741956623238</v>
      </c>
      <c r="X477" s="17">
        <v>26683</v>
      </c>
      <c r="Y477" s="18">
        <v>1249</v>
      </c>
      <c r="Z477" s="18">
        <v>1337</v>
      </c>
      <c r="AA477" s="18">
        <v>1337</v>
      </c>
      <c r="AB477" s="18">
        <v>1434</v>
      </c>
      <c r="AC477" s="18">
        <v>1.599</v>
      </c>
      <c r="AD477" s="18">
        <v>10.685</v>
      </c>
      <c r="AE477" s="18">
        <v>38.267000000000003</v>
      </c>
      <c r="AF477" s="18">
        <v>243.614</v>
      </c>
      <c r="AG477" s="21"/>
      <c r="AH477" s="21"/>
    </row>
    <row r="478" spans="1:34">
      <c r="A478" s="16" t="s">
        <v>10048</v>
      </c>
      <c r="B478" s="16" t="s">
        <v>10049</v>
      </c>
      <c r="C478" s="16">
        <f>SEARCH(" _ ",B478)</f>
        <v>26</v>
      </c>
      <c r="D478" s="16" t="str">
        <f>LEFT(B478,14)</f>
        <v>LIT 225kV N0 1</v>
      </c>
      <c r="E478" s="16" t="str">
        <f>RIGHT(LEFT(D478,9),5)</f>
        <v>225kV</v>
      </c>
      <c r="F478" s="16" t="str">
        <f>RIGHT(D478,1)</f>
        <v>1</v>
      </c>
      <c r="G478" s="16" t="str">
        <f>LEFT(RIGHT(B478,LEN(B478)-15),C478-16)</f>
        <v>MERLATIERE</v>
      </c>
      <c r="H478" s="16" t="str">
        <f>RIGHT(B478,LEN(B478)-C478-2)</f>
        <v>SOULLANS</v>
      </c>
      <c r="I478" s="17">
        <f>MATCH(Lines[[#This Row],[début]],postes_1[ADR_SITE],0)</f>
        <v>1439</v>
      </c>
      <c r="J478" s="17">
        <f>MATCH(Lines[[#This Row],[fin]],postes_1[ADR_SITE],0)</f>
        <v>1773</v>
      </c>
      <c r="K478" s="17" t="str">
        <f>INDEX(postes_1[CODNAT],Lines[[#This Row],[rch_debut]])</f>
        <v>MERLA</v>
      </c>
      <c r="L478" s="17" t="str">
        <f>INDEX(postes_1[CODNAT],Lines[[#This Row],[rch_fin]])</f>
        <v>SOULL</v>
      </c>
      <c r="M478" s="17" t="s">
        <v>3027</v>
      </c>
      <c r="N478" s="17" t="s">
        <v>6521</v>
      </c>
      <c r="O478" s="17" t="str">
        <f>Lines[[#This Row],[codeNat_debut]]&amp;"_"&amp;Lines[[#This Row],[tension]]</f>
        <v>MERLA_225kV</v>
      </c>
      <c r="P478" s="17" t="str">
        <f>Lines[[#This Row],[codeNat_fin]]&amp;"_"&amp;Lines[[#This Row],[tension]]</f>
        <v>SOULL_225kV</v>
      </c>
      <c r="Q478" s="17">
        <f>COUNTIF(Lines[[code2_debut]:[code2_fin]],"="&amp;Lines[[#This Row],[code2_debut]])</f>
        <v>3</v>
      </c>
      <c r="R478" s="17">
        <f>COUNTIF(Lines[[code2_debut]:[code2_fin]],"="&amp;Lines[[#This Row],[code2_fin]])</f>
        <v>1</v>
      </c>
      <c r="S478" s="17">
        <f>INDEX(postes_1[x],MATCH(Lines[[#This Row],[codeNat_debut]],postes_1[CODNAT],0))</f>
        <v>369787.17000000202</v>
      </c>
      <c r="T478" s="17">
        <f>INDEX(postes_1[y],MATCH(Lines[[#This Row],[codeNat_debut]],postes_1[CODNAT],0))</f>
        <v>6639732.1100000003</v>
      </c>
      <c r="U478" s="17">
        <f>INDEX(postes_1[x],MATCH(Lines[[#This Row],[codeNat_fin]],postes_1[CODNAT],0))</f>
        <v>327397.29999999702</v>
      </c>
      <c r="V478" s="17">
        <f>INDEX(postes_1[y],MATCH(Lines[[#This Row],[codeNat_fin]],postes_1[CODNAT],0))</f>
        <v>6643143.6100000003</v>
      </c>
      <c r="W478" s="17">
        <f>SQRT((Lines[[#This Row],[x_debut]]-Lines[[#This Row],[x_fin]])^2+(Lines[[#This Row],[y_debut]]-Lines[[#This Row],[y_fin]])^2)</f>
        <v>42526.925716154517</v>
      </c>
      <c r="X478" s="17">
        <v>43410</v>
      </c>
      <c r="Y478" s="18">
        <v>1249</v>
      </c>
      <c r="Z478" s="18">
        <v>1337</v>
      </c>
      <c r="AA478" s="18">
        <v>1337</v>
      </c>
      <c r="AB478" s="18">
        <v>1434</v>
      </c>
      <c r="AC478" s="18">
        <v>2.6030000000000002</v>
      </c>
      <c r="AD478" s="18">
        <v>17.492000000000001</v>
      </c>
      <c r="AE478" s="18">
        <v>62.186999999999998</v>
      </c>
      <c r="AF478" s="18">
        <v>395.89699999999999</v>
      </c>
      <c r="AG478" s="21"/>
      <c r="AH478" s="21"/>
    </row>
    <row r="479" spans="1:34">
      <c r="A479" s="16" t="s">
        <v>10046</v>
      </c>
      <c r="B479" s="16" t="s">
        <v>10047</v>
      </c>
      <c r="C479" s="16">
        <f>SEARCH(" _ ",B479)</f>
        <v>26</v>
      </c>
      <c r="D479" s="16" t="str">
        <f>LEFT(B479,14)</f>
        <v>LIT 225kV NO 1</v>
      </c>
      <c r="E479" s="16" t="str">
        <f>RIGHT(LEFT(D479,9),5)</f>
        <v>225kV</v>
      </c>
      <c r="F479" s="16" t="str">
        <f>RIGHT(D479,1)</f>
        <v>1</v>
      </c>
      <c r="G479" s="16" t="str">
        <f>LEFT(RIGHT(B479,LEN(B479)-15),C479-16)</f>
        <v>MERLATIERE</v>
      </c>
      <c r="H479" s="16" t="str">
        <f>RIGHT(B479,LEN(B479)-C479-2)</f>
        <v>SIRMIERE</v>
      </c>
      <c r="I479" s="17">
        <f>MATCH(Lines[[#This Row],[début]],postes_1[ADR_SITE],0)</f>
        <v>1439</v>
      </c>
      <c r="J479" s="17">
        <f>MATCH(Lines[[#This Row],[fin]],postes_1[ADR_SITE],0)</f>
        <v>1543</v>
      </c>
      <c r="K479" s="17" t="str">
        <f>INDEX(postes_1[CODNAT],Lines[[#This Row],[rch_debut]])</f>
        <v>MERLA</v>
      </c>
      <c r="L479" s="17" t="str">
        <f>INDEX(postes_1[CODNAT],Lines[[#This Row],[rch_fin]])</f>
        <v>SIRMI</v>
      </c>
      <c r="M479" s="17" t="s">
        <v>3027</v>
      </c>
      <c r="N479" s="17" t="s">
        <v>1425</v>
      </c>
      <c r="O479" s="17" t="str">
        <f>Lines[[#This Row],[codeNat_debut]]&amp;"_"&amp;Lines[[#This Row],[tension]]</f>
        <v>MERLA_225kV</v>
      </c>
      <c r="P479" s="17" t="str">
        <f>Lines[[#This Row],[codeNat_fin]]&amp;"_"&amp;Lines[[#This Row],[tension]]</f>
        <v>SIRMI_225kV</v>
      </c>
      <c r="Q479" s="17">
        <f>COUNTIF(Lines[[code2_debut]:[code2_fin]],"="&amp;Lines[[#This Row],[code2_debut]])</f>
        <v>3</v>
      </c>
      <c r="R479" s="17">
        <f>COUNTIF(Lines[[code2_debut]:[code2_fin]],"="&amp;Lines[[#This Row],[code2_fin]])</f>
        <v>2</v>
      </c>
      <c r="S479" s="17">
        <f>INDEX(postes_1[x],MATCH(Lines[[#This Row],[codeNat_debut]],postes_1[CODNAT],0))</f>
        <v>369787.17000000202</v>
      </c>
      <c r="T479" s="17">
        <f>INDEX(postes_1[y],MATCH(Lines[[#This Row],[codeNat_debut]],postes_1[CODNAT],0))</f>
        <v>6639732.1100000003</v>
      </c>
      <c r="U479" s="17">
        <f>INDEX(postes_1[x],MATCH(Lines[[#This Row],[codeNat_fin]],postes_1[CODNAT],0))</f>
        <v>362622.07999999798</v>
      </c>
      <c r="V479" s="17">
        <f>INDEX(postes_1[y],MATCH(Lines[[#This Row],[codeNat_fin]],postes_1[CODNAT],0))</f>
        <v>6624303.5199999996</v>
      </c>
      <c r="W479" s="17">
        <f>SQRT((Lines[[#This Row],[x_debut]]-Lines[[#This Row],[x_fin]])^2+(Lines[[#This Row],[y_debut]]-Lines[[#This Row],[y_fin]])^2)</f>
        <v>17011.169980230108</v>
      </c>
      <c r="X479" s="17">
        <v>25917</v>
      </c>
      <c r="Y479" s="18">
        <v>1249</v>
      </c>
      <c r="Z479" s="18">
        <v>1337</v>
      </c>
      <c r="AA479" s="18">
        <v>1337</v>
      </c>
      <c r="AB479" s="18">
        <v>1432</v>
      </c>
      <c r="AC479" s="18">
        <v>1.514</v>
      </c>
      <c r="AD479" s="18">
        <v>10.321999999999999</v>
      </c>
      <c r="AE479" s="18">
        <v>37.287999999999997</v>
      </c>
      <c r="AF479" s="18">
        <v>237.381</v>
      </c>
      <c r="AG479" s="21"/>
      <c r="AH479" s="21"/>
    </row>
    <row r="480" spans="1:34">
      <c r="A480" s="16" t="s">
        <v>10233</v>
      </c>
      <c r="B480" s="16" t="s">
        <v>10442</v>
      </c>
      <c r="C480" s="16">
        <f>SEARCH(" _ ",B480)</f>
        <v>29</v>
      </c>
      <c r="D480" s="16" t="str">
        <f>LEFT(B480,14)</f>
        <v>LIT 225kV NO 1</v>
      </c>
      <c r="E480" s="16" t="str">
        <f>RIGHT(LEFT(D480,9),5)</f>
        <v>225kV</v>
      </c>
      <c r="F480" s="16" t="str">
        <f>RIGHT(D480,1)</f>
        <v>1</v>
      </c>
      <c r="G480" s="16" t="str">
        <f>LEFT(RIGHT(B480,LEN(B480)-15),C480-16)</f>
        <v>QUINTES (LES)</v>
      </c>
      <c r="H480" s="16" t="str">
        <f>RIGHT(B480,LEN(B480)-C480-2)</f>
        <v>ST-CALAIS</v>
      </c>
      <c r="I480" s="17">
        <f>MATCH(Lines[[#This Row],[début]],postes_1[ADR_SITE],0)</f>
        <v>377</v>
      </c>
      <c r="J480" s="17">
        <f>MATCH(Lines[[#This Row],[fin]],postes_1[ADR_SITE],0)</f>
        <v>133</v>
      </c>
      <c r="K480" s="17" t="str">
        <f>INDEX(postes_1[CODNAT],Lines[[#This Row],[rch_debut]])</f>
        <v>QUINT</v>
      </c>
      <c r="L480" s="17" t="str">
        <f>INDEX(postes_1[CODNAT],Lines[[#This Row],[rch_fin]])</f>
        <v>SSCAL</v>
      </c>
      <c r="M480" s="17" t="s">
        <v>6895</v>
      </c>
      <c r="N480" s="17" t="s">
        <v>5300</v>
      </c>
      <c r="O480" s="17" t="str">
        <f>Lines[[#This Row],[codeNat_debut]]&amp;"_"&amp;Lines[[#This Row],[tension]]</f>
        <v>QUINT_225kV</v>
      </c>
      <c r="P480" s="17" t="str">
        <f>Lines[[#This Row],[codeNat_fin]]&amp;"_"&amp;Lines[[#This Row],[tension]]</f>
        <v>SSCAL_225kV</v>
      </c>
      <c r="Q480" s="17">
        <f>COUNTIF(Lines[[code2_debut]:[code2_fin]],"="&amp;Lines[[#This Row],[code2_debut]])</f>
        <v>4</v>
      </c>
      <c r="R480" s="17">
        <f>COUNTIF(Lines[[code2_debut]:[code2_fin]],"="&amp;Lines[[#This Row],[code2_fin]])</f>
        <v>1</v>
      </c>
      <c r="S480" s="17">
        <f>INDEX(postes_1[x],MATCH(Lines[[#This Row],[codeNat_debut]],postes_1[CODNAT],0))</f>
        <v>493797.27000000299</v>
      </c>
      <c r="T480" s="17">
        <f>INDEX(postes_1[y],MATCH(Lines[[#This Row],[codeNat_debut]],postes_1[CODNAT],0))</f>
        <v>6757441.25</v>
      </c>
      <c r="U480" s="17">
        <f>INDEX(postes_1[x],MATCH(Lines[[#This Row],[codeNat_fin]],postes_1[CODNAT],0))</f>
        <v>530381.89999999898</v>
      </c>
      <c r="V480" s="17">
        <f>INDEX(postes_1[y],MATCH(Lines[[#This Row],[codeNat_fin]],postes_1[CODNAT],0))</f>
        <v>6759948.1900000004</v>
      </c>
      <c r="W480" s="17">
        <f>SQRT((Lines[[#This Row],[x_debut]]-Lines[[#This Row],[x_fin]])^2+(Lines[[#This Row],[y_debut]]-Lines[[#This Row],[y_fin]])^2)</f>
        <v>36670.422691867192</v>
      </c>
      <c r="X480" s="17">
        <v>39236</v>
      </c>
      <c r="Y480" s="18">
        <v>1249</v>
      </c>
      <c r="Z480" s="18">
        <v>1316</v>
      </c>
      <c r="AA480" s="18">
        <v>1316</v>
      </c>
      <c r="AB480" s="18">
        <v>1389</v>
      </c>
      <c r="AC480" s="18">
        <v>2.3540000000000001</v>
      </c>
      <c r="AD480" s="18">
        <v>15.737</v>
      </c>
      <c r="AE480" s="18">
        <v>56.228000000000002</v>
      </c>
      <c r="AF480" s="18">
        <v>357.959</v>
      </c>
      <c r="AG480" s="21"/>
      <c r="AH480" s="21"/>
    </row>
    <row r="481" spans="1:34">
      <c r="A481" s="16" t="s">
        <v>8865</v>
      </c>
      <c r="B481" s="16" t="s">
        <v>8866</v>
      </c>
      <c r="C481" s="16">
        <f>SEARCH(" _ ",B481)</f>
        <v>25</v>
      </c>
      <c r="D481" s="16" t="str">
        <f>LEFT(B481,14)</f>
        <v>LIT 225kV NO 1</v>
      </c>
      <c r="E481" s="16" t="str">
        <f>RIGHT(LEFT(D481,9),5)</f>
        <v>225kV</v>
      </c>
      <c r="F481" s="16" t="str">
        <f>RIGHT(D481,1)</f>
        <v>1</v>
      </c>
      <c r="G481" s="16" t="str">
        <f>LEFT(RIGHT(B481,LEN(B481)-15),C481-16)</f>
        <v>ARGOEUVES</v>
      </c>
      <c r="H481" s="16" t="str">
        <f>RIGHT(B481,LEN(B481)-C481-2)</f>
        <v>BLOCAUX</v>
      </c>
      <c r="I481" s="17">
        <f>MATCH(Lines[[#This Row],[début]],postes_1[ADR_SITE],0)</f>
        <v>1174</v>
      </c>
      <c r="J481" s="17">
        <f>MATCH(Lines[[#This Row],[fin]],postes_1[ADR_SITE],0)</f>
        <v>1005</v>
      </c>
      <c r="K481" s="17" t="str">
        <f>INDEX(postes_1[CODNAT],Lines[[#This Row],[rch_debut]])</f>
        <v>ARGOE</v>
      </c>
      <c r="L481" s="17" t="str">
        <f>INDEX(postes_1[CODNAT],Lines[[#This Row],[rch_fin]])</f>
        <v>BLOCA</v>
      </c>
      <c r="M481" s="17" t="s">
        <v>5554</v>
      </c>
      <c r="N481" s="17" t="s">
        <v>1236</v>
      </c>
      <c r="O481" s="17" t="str">
        <f>Lines[[#This Row],[codeNat_debut]]&amp;"_"&amp;Lines[[#This Row],[tension]]</f>
        <v>ARGOE_225kV</v>
      </c>
      <c r="P481" s="17" t="str">
        <f>Lines[[#This Row],[codeNat_fin]]&amp;"_"&amp;Lines[[#This Row],[tension]]</f>
        <v>BLOCA_225kV</v>
      </c>
      <c r="Q481" s="17">
        <f>COUNTIF(Lines[[code2_debut]:[code2_fin]],"="&amp;Lines[[#This Row],[code2_debut]])</f>
        <v>3</v>
      </c>
      <c r="R481" s="17">
        <f>COUNTIF(Lines[[code2_debut]:[code2_fin]],"="&amp;Lines[[#This Row],[code2_fin]])</f>
        <v>1</v>
      </c>
      <c r="S481" s="17">
        <f>INDEX(postes_1[x],MATCH(Lines[[#This Row],[codeNat_debut]],postes_1[CODNAT],0))</f>
        <v>646137.36999999697</v>
      </c>
      <c r="T481" s="17">
        <f>INDEX(postes_1[y],MATCH(Lines[[#This Row],[codeNat_debut]],postes_1[CODNAT],0))</f>
        <v>6982613.2699999996</v>
      </c>
      <c r="U481" s="17">
        <f>INDEX(postes_1[x],MATCH(Lines[[#This Row],[codeNat_fin]],postes_1[CODNAT],0))</f>
        <v>612258.67000000202</v>
      </c>
      <c r="V481" s="17">
        <f>INDEX(postes_1[y],MATCH(Lines[[#This Row],[codeNat_fin]],postes_1[CODNAT],0))</f>
        <v>6964354.3300000001</v>
      </c>
      <c r="W481" s="17">
        <f>SQRT((Lines[[#This Row],[x_debut]]-Lines[[#This Row],[x_fin]])^2+(Lines[[#This Row],[y_debut]]-Lines[[#This Row],[y_fin]])^2)</f>
        <v>38485.779238742696</v>
      </c>
      <c r="X481" s="17">
        <v>41056</v>
      </c>
      <c r="Y481" s="18">
        <v>1250</v>
      </c>
      <c r="Z481" s="18">
        <v>1250</v>
      </c>
      <c r="AA481" s="18">
        <v>1250</v>
      </c>
      <c r="AB481" s="18">
        <v>1250</v>
      </c>
      <c r="AC481" s="18">
        <v>2.4700000000000002</v>
      </c>
      <c r="AD481" s="18">
        <v>16.434999999999999</v>
      </c>
      <c r="AE481" s="18">
        <v>59.436999999999998</v>
      </c>
      <c r="AF481" s="18">
        <v>378.38499999999999</v>
      </c>
      <c r="AG481" s="21"/>
      <c r="AH481" s="21"/>
    </row>
    <row r="482" spans="1:34">
      <c r="A482" s="16" t="s">
        <v>9111</v>
      </c>
      <c r="B482" s="16" t="s">
        <v>9112</v>
      </c>
      <c r="C482" s="16">
        <f>SEARCH(" _ ",B482)</f>
        <v>22</v>
      </c>
      <c r="D482" s="16" t="str">
        <f>LEFT(B482,14)</f>
        <v>LIT 225kV N0 1</v>
      </c>
      <c r="E482" s="16" t="str">
        <f>RIGHT(LEFT(D482,9),5)</f>
        <v>225kV</v>
      </c>
      <c r="F482" s="16" t="str">
        <f>RIGHT(D482,1)</f>
        <v>1</v>
      </c>
      <c r="G482" s="16" t="str">
        <f>LEFT(RIGHT(B482,LEN(B482)-15),C482-16)</f>
        <v>BOUTRE</v>
      </c>
      <c r="H482" s="16" t="str">
        <f>RIGHT(B482,LEN(B482)-C482-2)</f>
        <v>TRANS</v>
      </c>
      <c r="I482" s="17">
        <f>MATCH(Lines[[#This Row],[début]],postes_1[ADR_SITE],0)</f>
        <v>3893</v>
      </c>
      <c r="J482" s="17">
        <f>MATCH(Lines[[#This Row],[fin]],postes_1[ADR_SITE],0)</f>
        <v>4081</v>
      </c>
      <c r="K482" s="17" t="str">
        <f>INDEX(postes_1[CODNAT],Lines[[#This Row],[rch_debut]])</f>
        <v>BOUTR</v>
      </c>
      <c r="L482" s="17" t="str">
        <f>INDEX(postes_1[CODNAT],Lines[[#This Row],[rch_fin]])</f>
        <v>TRANS</v>
      </c>
      <c r="M482" s="17" t="s">
        <v>1683</v>
      </c>
      <c r="N482" s="17" t="s">
        <v>7924</v>
      </c>
      <c r="O482" s="17" t="str">
        <f>Lines[[#This Row],[codeNat_debut]]&amp;"_"&amp;Lines[[#This Row],[tension]]</f>
        <v>BOUTR_225kV</v>
      </c>
      <c r="P482" s="17" t="str">
        <f>Lines[[#This Row],[codeNat_fin]]&amp;"_"&amp;Lines[[#This Row],[tension]]</f>
        <v>TRANS_225kV</v>
      </c>
      <c r="Q482" s="17">
        <f>COUNTIF(Lines[[code2_debut]:[code2_fin]],"="&amp;Lines[[#This Row],[code2_debut]])</f>
        <v>4</v>
      </c>
      <c r="R482" s="17">
        <f>COUNTIF(Lines[[code2_debut]:[code2_fin]],"="&amp;Lines[[#This Row],[code2_fin]])</f>
        <v>4</v>
      </c>
      <c r="S482" s="17">
        <f>INDEX(postes_1[x],MATCH(Lines[[#This Row],[codeNat_debut]],postes_1[CODNAT],0))</f>
        <v>928263.60999999905</v>
      </c>
      <c r="T482" s="17">
        <f>INDEX(postes_1[y],MATCH(Lines[[#This Row],[codeNat_debut]],postes_1[CODNAT],0))</f>
        <v>6292137.1299999999</v>
      </c>
      <c r="U482" s="17">
        <f>INDEX(postes_1[x],MATCH(Lines[[#This Row],[codeNat_fin]],postes_1[CODNAT],0))</f>
        <v>981028.45000000298</v>
      </c>
      <c r="V482" s="17">
        <f>INDEX(postes_1[y],MATCH(Lines[[#This Row],[codeNat_fin]],postes_1[CODNAT],0))</f>
        <v>6274088.71</v>
      </c>
      <c r="W482" s="17">
        <f>SQRT((Lines[[#This Row],[x_debut]]-Lines[[#This Row],[x_fin]])^2+(Lines[[#This Row],[y_debut]]-Lines[[#This Row],[y_fin]])^2)</f>
        <v>55766.24251930922</v>
      </c>
      <c r="X482" s="17">
        <v>64661</v>
      </c>
      <c r="Y482" s="18">
        <v>1250</v>
      </c>
      <c r="Z482" s="18">
        <v>1250</v>
      </c>
      <c r="AA482" s="18">
        <v>1600</v>
      </c>
      <c r="AB482" s="18">
        <v>1600</v>
      </c>
      <c r="AC482" s="18">
        <v>1.02</v>
      </c>
      <c r="AD482" s="18">
        <v>10.4</v>
      </c>
      <c r="AE482" s="18">
        <v>2451</v>
      </c>
      <c r="AF482" s="18">
        <v>15603.550999999999</v>
      </c>
      <c r="AG482" s="21"/>
      <c r="AH482" s="21"/>
    </row>
    <row r="483" spans="1:34">
      <c r="A483" s="16" t="s">
        <v>9131</v>
      </c>
      <c r="B483" s="16" t="s">
        <v>9132</v>
      </c>
      <c r="C483" s="16">
        <f>SEARCH(" _ ",B483)</f>
        <v>25</v>
      </c>
      <c r="D483" s="16" t="str">
        <f>LEFT(B483,14)</f>
        <v>LIT 225kV NO 1</v>
      </c>
      <c r="E483" s="16" t="str">
        <f>RIGHT(LEFT(D483,9),5)</f>
        <v>225kV</v>
      </c>
      <c r="F483" s="16" t="str">
        <f>RIGHT(D483,1)</f>
        <v>1</v>
      </c>
      <c r="G483" s="16" t="str">
        <f>LEFT(RIGHT(B483,LEN(B483)-15),C483-16)</f>
        <v>BRENNILIS</v>
      </c>
      <c r="H483" s="16" t="str">
        <f>RIGHT(B483,LEN(B483)-C483-2)</f>
        <v>MARTYRE (LA)</v>
      </c>
      <c r="I483" s="17">
        <f>MATCH(Lines[[#This Row],[début]],postes_1[ADR_SITE],0)</f>
        <v>3022</v>
      </c>
      <c r="J483" s="17">
        <f>MATCH(Lines[[#This Row],[fin]],postes_1[ADR_SITE],0)</f>
        <v>3279</v>
      </c>
      <c r="K483" s="17" t="str">
        <f>INDEX(postes_1[CODNAT],Lines[[#This Row],[rch_debut]])</f>
        <v>BRENN</v>
      </c>
      <c r="L483" s="17" t="str">
        <f>INDEX(postes_1[CODNAT],Lines[[#This Row],[rch_fin]])</f>
        <v>MARTY</v>
      </c>
      <c r="M483" s="17" t="s">
        <v>3728</v>
      </c>
      <c r="N483" s="17" t="s">
        <v>791</v>
      </c>
      <c r="O483" s="17" t="str">
        <f>Lines[[#This Row],[codeNat_debut]]&amp;"_"&amp;Lines[[#This Row],[tension]]</f>
        <v>BRENN_225kV</v>
      </c>
      <c r="P483" s="17" t="str">
        <f>Lines[[#This Row],[codeNat_fin]]&amp;"_"&amp;Lines[[#This Row],[tension]]</f>
        <v>MARTY_225kV</v>
      </c>
      <c r="Q483" s="17">
        <f>COUNTIF(Lines[[code2_debut]:[code2_fin]],"="&amp;Lines[[#This Row],[code2_debut]])</f>
        <v>2</v>
      </c>
      <c r="R483" s="17">
        <f>COUNTIF(Lines[[code2_debut]:[code2_fin]],"="&amp;Lines[[#This Row],[code2_fin]])</f>
        <v>5</v>
      </c>
      <c r="S483" s="17">
        <f>INDEX(postes_1[x],MATCH(Lines[[#This Row],[codeNat_debut]],postes_1[CODNAT],0))</f>
        <v>191838.02000000299</v>
      </c>
      <c r="T483" s="17">
        <f>INDEX(postes_1[y],MATCH(Lines[[#This Row],[codeNat_debut]],postes_1[CODNAT],0))</f>
        <v>6828151.46</v>
      </c>
      <c r="U483" s="17">
        <f>INDEX(postes_1[x],MATCH(Lines[[#This Row],[codeNat_fin]],postes_1[CODNAT],0))</f>
        <v>168746</v>
      </c>
      <c r="V483" s="17">
        <f>INDEX(postes_1[y],MATCH(Lines[[#This Row],[codeNat_fin]],postes_1[CODNAT],0))</f>
        <v>6840196.6600000001</v>
      </c>
      <c r="W483" s="17">
        <f>SQRT((Lines[[#This Row],[x_debut]]-Lines[[#This Row],[x_fin]])^2+(Lines[[#This Row],[y_debut]]-Lines[[#This Row],[y_fin]])^2)</f>
        <v>26044.735182384604</v>
      </c>
      <c r="X483" s="17">
        <v>31072</v>
      </c>
      <c r="Y483" s="18">
        <v>1250</v>
      </c>
      <c r="Z483" s="18">
        <v>1312</v>
      </c>
      <c r="AA483" s="18">
        <v>1312</v>
      </c>
      <c r="AB483" s="18">
        <v>1375</v>
      </c>
      <c r="AC483" s="18">
        <v>1.762</v>
      </c>
      <c r="AD483" s="18">
        <v>12.128</v>
      </c>
      <c r="AE483" s="18">
        <v>44.680999999999997</v>
      </c>
      <c r="AF483" s="18">
        <v>284.44900000000001</v>
      </c>
      <c r="AG483" s="21"/>
      <c r="AH483" s="21"/>
    </row>
    <row r="484" spans="1:34">
      <c r="A484" s="16" t="s">
        <v>9146</v>
      </c>
      <c r="B484" s="16" t="s">
        <v>9147</v>
      </c>
      <c r="C484" s="16">
        <f>SEARCH(" _ ",B484)</f>
        <v>21</v>
      </c>
      <c r="D484" s="16" t="str">
        <f>LEFT(B484,14)</f>
        <v>LIT 225kV NO 1</v>
      </c>
      <c r="E484" s="16" t="str">
        <f>RIGHT(LEFT(D484,9),5)</f>
        <v>225kV</v>
      </c>
      <c r="F484" s="16" t="str">
        <f>RIGHT(D484,1)</f>
        <v>1</v>
      </c>
      <c r="G484" s="16" t="str">
        <f>LEFT(RIGHT(B484,LEN(B484)-15),C484-16)</f>
        <v>BUIRE</v>
      </c>
      <c r="H484" s="16" t="str">
        <f>RIGHT(B484,LEN(B484)-C484-2)</f>
        <v>PONT-SUR-SAMBRE</v>
      </c>
      <c r="I484" s="17">
        <f>MATCH(Lines[[#This Row],[début]],postes_1[ADR_SITE],0)</f>
        <v>1551</v>
      </c>
      <c r="J484" s="17">
        <f>MATCH(Lines[[#This Row],[fin]],postes_1[ADR_SITE],0)</f>
        <v>1759</v>
      </c>
      <c r="K484" s="17" t="str">
        <f>INDEX(postes_1[CODNAT],Lines[[#This Row],[rch_debut]])</f>
        <v>BUIRE</v>
      </c>
      <c r="L484" s="17" t="str">
        <f>INDEX(postes_1[CODNAT],Lines[[#This Row],[rch_fin]])</f>
        <v>P.SAM</v>
      </c>
      <c r="M484" s="17" t="s">
        <v>7796</v>
      </c>
      <c r="N484" s="17" t="s">
        <v>5683</v>
      </c>
      <c r="O484" s="17" t="str">
        <f>Lines[[#This Row],[codeNat_debut]]&amp;"_"&amp;Lines[[#This Row],[tension]]</f>
        <v>BUIRE_225kV</v>
      </c>
      <c r="P484" s="17" t="str">
        <f>Lines[[#This Row],[codeNat_fin]]&amp;"_"&amp;Lines[[#This Row],[tension]]</f>
        <v>P.SAM_225kV</v>
      </c>
      <c r="Q484" s="17">
        <f>COUNTIF(Lines[[code2_debut]:[code2_fin]],"="&amp;Lines[[#This Row],[code2_debut]])</f>
        <v>1</v>
      </c>
      <c r="R484" s="17">
        <f>COUNTIF(Lines[[code2_debut]:[code2_fin]],"="&amp;Lines[[#This Row],[code2_fin]])</f>
        <v>5</v>
      </c>
      <c r="S484" s="17">
        <f>INDEX(postes_1[x],MATCH(Lines[[#This Row],[codeNat_debut]],postes_1[CODNAT],0))</f>
        <v>775408.77000000305</v>
      </c>
      <c r="T484" s="17">
        <f>INDEX(postes_1[y],MATCH(Lines[[#This Row],[codeNat_debut]],postes_1[CODNAT],0))</f>
        <v>6980243.1500000004</v>
      </c>
      <c r="U484" s="17">
        <f>INDEX(postes_1[x],MATCH(Lines[[#This Row],[codeNat_fin]],postes_1[CODNAT],0))</f>
        <v>761730.78000000096</v>
      </c>
      <c r="V484" s="17">
        <f>INDEX(postes_1[y],MATCH(Lines[[#This Row],[codeNat_fin]],postes_1[CODNAT],0))</f>
        <v>7014863.4299999997</v>
      </c>
      <c r="W484" s="17">
        <f>SQRT((Lines[[#This Row],[x_debut]]-Lines[[#This Row],[x_fin]])^2+(Lines[[#This Row],[y_debut]]-Lines[[#This Row],[y_fin]])^2)</f>
        <v>37224.336095067039</v>
      </c>
      <c r="X484" s="17">
        <v>44040</v>
      </c>
      <c r="Y484" s="18">
        <v>1250</v>
      </c>
      <c r="Z484" s="18">
        <v>1250</v>
      </c>
      <c r="AA484" s="18">
        <v>1250</v>
      </c>
      <c r="AB484" s="18">
        <v>1250</v>
      </c>
      <c r="AC484" s="18">
        <v>2.641</v>
      </c>
      <c r="AD484" s="18">
        <v>17.72</v>
      </c>
      <c r="AE484" s="18">
        <v>63.207999999999998</v>
      </c>
      <c r="AF484" s="18">
        <v>402.39800000000002</v>
      </c>
      <c r="AG484" s="21"/>
      <c r="AH484" s="21"/>
    </row>
    <row r="485" spans="1:34">
      <c r="A485" s="16" t="s">
        <v>9605</v>
      </c>
      <c r="B485" s="16" t="s">
        <v>9606</v>
      </c>
      <c r="C485" s="16">
        <f>SEARCH(" _ ",B485)</f>
        <v>30</v>
      </c>
      <c r="D485" s="16" t="str">
        <f>LEFT(B485,14)</f>
        <v>LIT 225kV NO 1</v>
      </c>
      <c r="E485" s="16" t="str">
        <f>RIGHT(LEFT(D485,9),5)</f>
        <v>225kV</v>
      </c>
      <c r="F485" s="16" t="str">
        <f>RIGHT(D485,1)</f>
        <v>1</v>
      </c>
      <c r="G485" s="16" t="str">
        <f>LEFT(RIGHT(B485,LEN(B485)-15),C485-16)</f>
        <v>DRONNIERE (LA)</v>
      </c>
      <c r="H485" s="16" t="str">
        <f>RIGHT(B485,LEN(B485)-C485-2)</f>
        <v>FLERS</v>
      </c>
      <c r="I485" s="17">
        <f>MATCH(Lines[[#This Row],[début]],postes_1[ADR_SITE],0)</f>
        <v>1012</v>
      </c>
      <c r="J485" s="17">
        <f>MATCH(Lines[[#This Row],[fin]],postes_1[ADR_SITE],0)</f>
        <v>922</v>
      </c>
      <c r="K485" s="17" t="str">
        <f>INDEX(postes_1[CODNAT],Lines[[#This Row],[rch_debut]])</f>
        <v>DRONN</v>
      </c>
      <c r="L485" s="17" t="str">
        <f>INDEX(postes_1[CODNAT],Lines[[#This Row],[rch_fin]])</f>
        <v>FLERS</v>
      </c>
      <c r="M485" s="17" t="s">
        <v>6057</v>
      </c>
      <c r="N485" s="17" t="s">
        <v>4903</v>
      </c>
      <c r="O485" s="17" t="str">
        <f>Lines[[#This Row],[codeNat_debut]]&amp;"_"&amp;Lines[[#This Row],[tension]]</f>
        <v>DRONN_225kV</v>
      </c>
      <c r="P485" s="17" t="str">
        <f>Lines[[#This Row],[codeNat_fin]]&amp;"_"&amp;Lines[[#This Row],[tension]]</f>
        <v>FLERS_225kV</v>
      </c>
      <c r="Q485" s="17">
        <f>COUNTIF(Lines[[code2_debut]:[code2_fin]],"="&amp;Lines[[#This Row],[code2_debut]])</f>
        <v>4</v>
      </c>
      <c r="R485" s="17">
        <f>COUNTIF(Lines[[code2_debut]:[code2_fin]],"="&amp;Lines[[#This Row],[code2_fin]])</f>
        <v>2</v>
      </c>
      <c r="S485" s="17">
        <f>INDEX(postes_1[x],MATCH(Lines[[#This Row],[codeNat_debut]],postes_1[CODNAT],0))</f>
        <v>456431.68</v>
      </c>
      <c r="T485" s="17">
        <f>INDEX(postes_1[y],MATCH(Lines[[#This Row],[codeNat_debut]],postes_1[CODNAT],0))</f>
        <v>6898344.6799999997</v>
      </c>
      <c r="U485" s="17">
        <f>INDEX(postes_1[x],MATCH(Lines[[#This Row],[codeNat_fin]],postes_1[CODNAT],0))</f>
        <v>438900.88000000297</v>
      </c>
      <c r="V485" s="17">
        <f>INDEX(postes_1[y],MATCH(Lines[[#This Row],[codeNat_fin]],postes_1[CODNAT],0))</f>
        <v>6854406.1399999997</v>
      </c>
      <c r="W485" s="17">
        <f>SQRT((Lines[[#This Row],[x_debut]]-Lines[[#This Row],[x_fin]])^2+(Lines[[#This Row],[y_debut]]-Lines[[#This Row],[y_fin]])^2)</f>
        <v>47306.704027774955</v>
      </c>
      <c r="X485" s="17">
        <v>52330</v>
      </c>
      <c r="Y485" s="18">
        <v>1250</v>
      </c>
      <c r="Z485" s="18">
        <v>1312</v>
      </c>
      <c r="AA485" s="18">
        <v>1312</v>
      </c>
      <c r="AB485" s="18">
        <v>1375</v>
      </c>
      <c r="AC485" s="18">
        <v>2.9769999999999999</v>
      </c>
      <c r="AD485" s="18">
        <v>20.562999999999999</v>
      </c>
      <c r="AE485" s="18">
        <v>75.816999999999993</v>
      </c>
      <c r="AF485" s="18">
        <v>482.66300000000001</v>
      </c>
      <c r="AG485" s="21"/>
      <c r="AH485" s="21"/>
    </row>
    <row r="486" spans="1:34">
      <c r="A486" s="16" t="s">
        <v>9750</v>
      </c>
      <c r="B486" s="16" t="s">
        <v>9751</v>
      </c>
      <c r="C486" s="16">
        <f>SEARCH(" _ ",B486)</f>
        <v>29</v>
      </c>
      <c r="D486" s="16" t="str">
        <f>LEFT(B486,14)</f>
        <v>LIT 225kV NO 2</v>
      </c>
      <c r="E486" s="16" t="str">
        <f>RIGHT(LEFT(D486,9),5)</f>
        <v>225kV</v>
      </c>
      <c r="F486" s="16" t="str">
        <f>RIGHT(D486,1)</f>
        <v>2</v>
      </c>
      <c r="G486" s="16" t="str">
        <f>LEFT(RIGHT(B486,LEN(B486)-15),C486-16)</f>
        <v>GRANDE-SYNTHE</v>
      </c>
      <c r="H486" s="16" t="str">
        <f>RIGHT(B486,LEN(B486)-C486-2)</f>
        <v>WARANDE</v>
      </c>
      <c r="I486" s="17">
        <f>MATCH(Lines[[#This Row],[début]],postes_1[ADR_SITE],0)</f>
        <v>2343</v>
      </c>
      <c r="J486" s="17">
        <f>MATCH(Lines[[#This Row],[fin]],postes_1[ADR_SITE],0)</f>
        <v>2242</v>
      </c>
      <c r="K486" s="17" t="str">
        <f>INDEX(postes_1[CODNAT],Lines[[#This Row],[rch_debut]])</f>
        <v>G.SYN</v>
      </c>
      <c r="L486" s="17" t="str">
        <f>INDEX(postes_1[CODNAT],Lines[[#This Row],[rch_fin]])</f>
        <v>WARAN</v>
      </c>
      <c r="M486" s="17" t="s">
        <v>8263</v>
      </c>
      <c r="N486" s="17" t="s">
        <v>3402</v>
      </c>
      <c r="O486" s="17" t="str">
        <f>Lines[[#This Row],[codeNat_debut]]&amp;"_"&amp;Lines[[#This Row],[tension]]</f>
        <v>G.SYN_225kV</v>
      </c>
      <c r="P486" s="17" t="str">
        <f>Lines[[#This Row],[codeNat_fin]]&amp;"_"&amp;Lines[[#This Row],[tension]]</f>
        <v>WARAN_225kV</v>
      </c>
      <c r="Q486" s="17">
        <f>COUNTIF(Lines[[code2_debut]:[code2_fin]],"="&amp;Lines[[#This Row],[code2_debut]])</f>
        <v>4</v>
      </c>
      <c r="R486" s="17">
        <f>COUNTIF(Lines[[code2_debut]:[code2_fin]],"="&amp;Lines[[#This Row],[code2_fin]])</f>
        <v>4</v>
      </c>
      <c r="S486" s="17">
        <f>INDEX(postes_1[x],MATCH(Lines[[#This Row],[codeNat_debut]],postes_1[CODNAT],0))</f>
        <v>649393.36999999697</v>
      </c>
      <c r="T486" s="17">
        <f>INDEX(postes_1[y],MATCH(Lines[[#This Row],[codeNat_debut]],postes_1[CODNAT],0))</f>
        <v>7102111.8499999996</v>
      </c>
      <c r="U486" s="17">
        <f>INDEX(postes_1[x],MATCH(Lines[[#This Row],[codeNat_fin]],postes_1[CODNAT],0))</f>
        <v>640900.56000000203</v>
      </c>
      <c r="V486" s="17">
        <f>INDEX(postes_1[y],MATCH(Lines[[#This Row],[codeNat_fin]],postes_1[CODNAT],0))</f>
        <v>7095113.0300000003</v>
      </c>
      <c r="W486" s="17">
        <f>SQRT((Lines[[#This Row],[x_debut]]-Lines[[#This Row],[x_fin]])^2+(Lines[[#This Row],[y_debut]]-Lines[[#This Row],[y_fin]])^2)</f>
        <v>11005.058068379516</v>
      </c>
      <c r="X486" s="17">
        <v>14713</v>
      </c>
      <c r="Y486" s="18">
        <v>1250</v>
      </c>
      <c r="Z486" s="18">
        <v>1250</v>
      </c>
      <c r="AA486" s="18">
        <v>1250</v>
      </c>
      <c r="AB486" s="18">
        <v>1250</v>
      </c>
      <c r="AC486" s="18">
        <v>0.88400000000000001</v>
      </c>
      <c r="AD486" s="18">
        <v>5.8929999999999998</v>
      </c>
      <c r="AE486" s="18">
        <v>21.277000000000001</v>
      </c>
      <c r="AF486" s="18">
        <v>135.453</v>
      </c>
      <c r="AG486" s="21"/>
      <c r="AH486" s="21"/>
    </row>
    <row r="487" spans="1:34">
      <c r="A487" s="16" t="s">
        <v>9394</v>
      </c>
      <c r="B487" s="16" t="s">
        <v>9395</v>
      </c>
      <c r="C487" s="16">
        <f>SEARCH(" _ ",B487)</f>
        <v>21</v>
      </c>
      <c r="D487" s="16" t="str">
        <f>LEFT(B487,14)</f>
        <v>LIT 225kV NO 1</v>
      </c>
      <c r="E487" s="16" t="str">
        <f>RIGHT(LEFT(D487,9),5)</f>
        <v>225kV</v>
      </c>
      <c r="F487" s="16" t="str">
        <f>RIGHT(D487,1)</f>
        <v>1</v>
      </c>
      <c r="G487" s="16" t="str">
        <f>LEFT(RIGHT(B487,LEN(B487)-15),C487-16)</f>
        <v>CLEON</v>
      </c>
      <c r="H487" s="16" t="str">
        <f>RIGHT(B487,LEN(B487)-C487-2)</f>
        <v>MANOIR (LE)</v>
      </c>
      <c r="I487" s="17">
        <f>MATCH(Lines[[#This Row],[début]],postes_1[ADR_SITE],0)</f>
        <v>725</v>
      </c>
      <c r="J487" s="17">
        <f>MATCH(Lines[[#This Row],[fin]],postes_1[ADR_SITE],0)</f>
        <v>707</v>
      </c>
      <c r="K487" s="17" t="str">
        <f>INDEX(postes_1[CODNAT],Lines[[#This Row],[rch_debut]])</f>
        <v>CLEON</v>
      </c>
      <c r="L487" s="17" t="str">
        <f>INDEX(postes_1[CODNAT],Lines[[#This Row],[rch_fin]])</f>
        <v>MANOI</v>
      </c>
      <c r="M487" s="17" t="s">
        <v>7387</v>
      </c>
      <c r="N487" s="17" t="s">
        <v>7390</v>
      </c>
      <c r="O487" s="17" t="str">
        <f>Lines[[#This Row],[codeNat_debut]]&amp;"_"&amp;Lines[[#This Row],[tension]]</f>
        <v>CLEON_225kV</v>
      </c>
      <c r="P487" s="17" t="str">
        <f>Lines[[#This Row],[codeNat_fin]]&amp;"_"&amp;Lines[[#This Row],[tension]]</f>
        <v>MANOI_225kV</v>
      </c>
      <c r="Q487" s="17">
        <f>COUNTIF(Lines[[code2_debut]:[code2_fin]],"="&amp;Lines[[#This Row],[code2_debut]])</f>
        <v>3</v>
      </c>
      <c r="R487" s="17">
        <f>COUNTIF(Lines[[code2_debut]:[code2_fin]],"="&amp;Lines[[#This Row],[code2_fin]])</f>
        <v>2</v>
      </c>
      <c r="S487" s="17">
        <f>INDEX(postes_1[x],MATCH(Lines[[#This Row],[codeNat_debut]],postes_1[CODNAT],0))</f>
        <v>557520.43000000005</v>
      </c>
      <c r="T487" s="17">
        <f>INDEX(postes_1[y],MATCH(Lines[[#This Row],[codeNat_debut]],postes_1[CODNAT],0))</f>
        <v>6915001.75</v>
      </c>
      <c r="U487" s="17">
        <f>INDEX(postes_1[x],MATCH(Lines[[#This Row],[codeNat_fin]],postes_1[CODNAT],0))</f>
        <v>570458.5</v>
      </c>
      <c r="V487" s="17">
        <f>INDEX(postes_1[y],MATCH(Lines[[#This Row],[codeNat_fin]],postes_1[CODNAT],0))</f>
        <v>6914548.4100000001</v>
      </c>
      <c r="W487" s="17">
        <f>SQRT((Lines[[#This Row],[x_debut]]-Lines[[#This Row],[x_fin]])^2+(Lines[[#This Row],[y_debut]]-Lines[[#This Row],[y_fin]])^2)</f>
        <v>12946.009905777863</v>
      </c>
      <c r="X487" s="17">
        <v>14651</v>
      </c>
      <c r="Y487" s="18">
        <v>1270</v>
      </c>
      <c r="Z487" s="18">
        <v>1366</v>
      </c>
      <c r="AA487" s="18">
        <v>1366</v>
      </c>
      <c r="AB487" s="18">
        <v>1433</v>
      </c>
      <c r="AC487" s="18">
        <v>0.88</v>
      </c>
      <c r="AD487" s="18">
        <v>5.92</v>
      </c>
      <c r="AE487" s="18">
        <v>21</v>
      </c>
      <c r="AF487" s="19" t="s">
        <v>8819</v>
      </c>
      <c r="AG487" s="21"/>
      <c r="AH487" s="21"/>
    </row>
    <row r="488" spans="1:34">
      <c r="A488" s="16" t="s">
        <v>8918</v>
      </c>
      <c r="B488" s="16" t="s">
        <v>8919</v>
      </c>
      <c r="C488" s="16">
        <f>SEARCH(" _ ",B488)</f>
        <v>22</v>
      </c>
      <c r="D488" s="16" t="str">
        <f>LEFT(B488,14)</f>
        <v>LIT 225kV NO 1</v>
      </c>
      <c r="E488" s="16" t="str">
        <f>RIGHT(LEFT(D488,9),5)</f>
        <v>225kV</v>
      </c>
      <c r="F488" s="16" t="str">
        <f>RIGHT(D488,1)</f>
        <v>1</v>
      </c>
      <c r="G488" s="16" t="str">
        <f>LEFT(RIGHT(B488,LEN(B488)-15),C488-16)</f>
        <v>AVELIN</v>
      </c>
      <c r="H488" s="16" t="str">
        <f>RIGHT(B488,LEN(B488)-C488-2)</f>
        <v>COURRIERES</v>
      </c>
      <c r="I488" s="17">
        <f>MATCH(Lines[[#This Row],[début]],postes_1[ADR_SITE],0)</f>
        <v>1839</v>
      </c>
      <c r="J488" s="17">
        <f>MATCH(Lines[[#This Row],[fin]],postes_1[ADR_SITE],0)</f>
        <v>1719</v>
      </c>
      <c r="K488" s="17" t="str">
        <f>INDEX(postes_1[CODNAT],Lines[[#This Row],[rch_debut]])</f>
        <v>AVELI</v>
      </c>
      <c r="L488" s="17" t="str">
        <f>INDEX(postes_1[CODNAT],Lines[[#This Row],[rch_fin]])</f>
        <v>CZRIE</v>
      </c>
      <c r="M488" s="17" t="s">
        <v>4871</v>
      </c>
      <c r="N488" s="17" t="s">
        <v>6941</v>
      </c>
      <c r="O488" s="17" t="str">
        <f>Lines[[#This Row],[codeNat_debut]]&amp;"_"&amp;Lines[[#This Row],[tension]]</f>
        <v>AVELI_225kV</v>
      </c>
      <c r="P488" s="17" t="str">
        <f>Lines[[#This Row],[codeNat_fin]]&amp;"_"&amp;Lines[[#This Row],[tension]]</f>
        <v>CZRIE_225kV</v>
      </c>
      <c r="Q488" s="17">
        <f>COUNTIF(Lines[[code2_debut]:[code2_fin]],"="&amp;Lines[[#This Row],[code2_debut]])</f>
        <v>2</v>
      </c>
      <c r="R488" s="17">
        <f>COUNTIF(Lines[[code2_debut]:[code2_fin]],"="&amp;Lines[[#This Row],[code2_fin]])</f>
        <v>1</v>
      </c>
      <c r="S488" s="17">
        <f>INDEX(postes_1[x],MATCH(Lines[[#This Row],[codeNat_debut]],postes_1[CODNAT],0))</f>
        <v>705839.17000000202</v>
      </c>
      <c r="T488" s="17">
        <f>INDEX(postes_1[y],MATCH(Lines[[#This Row],[codeNat_debut]],postes_1[CODNAT],0))</f>
        <v>7047564.5800000001</v>
      </c>
      <c r="U488" s="17">
        <f>INDEX(postes_1[x],MATCH(Lines[[#This Row],[codeNat_fin]],postes_1[CODNAT],0))</f>
        <v>695054.89999999898</v>
      </c>
      <c r="V488" s="17">
        <f>INDEX(postes_1[y],MATCH(Lines[[#This Row],[codeNat_fin]],postes_1[CODNAT],0))</f>
        <v>7039183.8899999997</v>
      </c>
      <c r="W488" s="17">
        <f>SQRT((Lines[[#This Row],[x_debut]]-Lines[[#This Row],[x_fin]])^2+(Lines[[#This Row],[y_debut]]-Lines[[#This Row],[y_fin]])^2)</f>
        <v>13657.834539526117</v>
      </c>
      <c r="X488" s="17">
        <v>18895</v>
      </c>
      <c r="Y488" s="18">
        <v>1273</v>
      </c>
      <c r="Z488" s="18">
        <v>1346</v>
      </c>
      <c r="AA488" s="18">
        <v>1346</v>
      </c>
      <c r="AB488" s="18">
        <v>1451</v>
      </c>
      <c r="AC488" s="18">
        <v>1.0860000000000001</v>
      </c>
      <c r="AD488" s="18">
        <v>7.4610000000000003</v>
      </c>
      <c r="AE488" s="18">
        <v>27.434000000000001</v>
      </c>
      <c r="AF488" s="18">
        <v>174.65</v>
      </c>
      <c r="AG488" s="21"/>
      <c r="AH488" s="21"/>
    </row>
    <row r="489" spans="1:34">
      <c r="A489" s="16" t="s">
        <v>8920</v>
      </c>
      <c r="B489" s="16" t="s">
        <v>8921</v>
      </c>
      <c r="C489" s="16">
        <f>SEARCH(" _ ",B489)</f>
        <v>22</v>
      </c>
      <c r="D489" s="16" t="str">
        <f>LEFT(B489,14)</f>
        <v>LIT 225kV N0 1</v>
      </c>
      <c r="E489" s="16" t="str">
        <f>RIGHT(LEFT(D489,9),5)</f>
        <v>225kV</v>
      </c>
      <c r="F489" s="16" t="str">
        <f>RIGHT(D489,1)</f>
        <v>1</v>
      </c>
      <c r="G489" s="16" t="str">
        <f>LEFT(RIGHT(B489,LEN(B489)-15),C489-16)</f>
        <v>AVELIN</v>
      </c>
      <c r="H489" s="16" t="str">
        <f>RIGHT(B489,LEN(B489)-C489-2)</f>
        <v>MASTAING</v>
      </c>
      <c r="I489" s="17">
        <f>MATCH(Lines[[#This Row],[début]],postes_1[ADR_SITE],0)</f>
        <v>1839</v>
      </c>
      <c r="J489" s="17">
        <f>MATCH(Lines[[#This Row],[fin]],postes_1[ADR_SITE],0)</f>
        <v>1632</v>
      </c>
      <c r="K489" s="17" t="str">
        <f>INDEX(postes_1[CODNAT],Lines[[#This Row],[rch_debut]])</f>
        <v>AVELI</v>
      </c>
      <c r="L489" s="17" t="str">
        <f>INDEX(postes_1[CODNAT],Lines[[#This Row],[rch_fin]])</f>
        <v>MASTA</v>
      </c>
      <c r="M489" s="17" t="s">
        <v>4871</v>
      </c>
      <c r="N489" s="17" t="s">
        <v>929</v>
      </c>
      <c r="O489" s="17" t="str">
        <f>Lines[[#This Row],[codeNat_debut]]&amp;"_"&amp;Lines[[#This Row],[tension]]</f>
        <v>AVELI_225kV</v>
      </c>
      <c r="P489" s="17" t="str">
        <f>Lines[[#This Row],[codeNat_fin]]&amp;"_"&amp;Lines[[#This Row],[tension]]</f>
        <v>MASTA_225kV</v>
      </c>
      <c r="Q489" s="17">
        <f>COUNTIF(Lines[[code2_debut]:[code2_fin]],"="&amp;Lines[[#This Row],[code2_debut]])</f>
        <v>2</v>
      </c>
      <c r="R489" s="17">
        <f>COUNTIF(Lines[[code2_debut]:[code2_fin]],"="&amp;Lines[[#This Row],[code2_fin]])</f>
        <v>7</v>
      </c>
      <c r="S489" s="17">
        <f>INDEX(postes_1[x],MATCH(Lines[[#This Row],[codeNat_debut]],postes_1[CODNAT],0))</f>
        <v>705839.17000000202</v>
      </c>
      <c r="T489" s="17">
        <f>INDEX(postes_1[y],MATCH(Lines[[#This Row],[codeNat_debut]],postes_1[CODNAT],0))</f>
        <v>7047564.5800000001</v>
      </c>
      <c r="U489" s="17">
        <f>INDEX(postes_1[x],MATCH(Lines[[#This Row],[codeNat_fin]],postes_1[CODNAT],0))</f>
        <v>720796.5</v>
      </c>
      <c r="V489" s="17">
        <f>INDEX(postes_1[y],MATCH(Lines[[#This Row],[codeNat_fin]],postes_1[CODNAT],0))</f>
        <v>7022197.9100000001</v>
      </c>
      <c r="W489" s="17">
        <f>SQRT((Lines[[#This Row],[x_debut]]-Lines[[#This Row],[x_fin]])^2+(Lines[[#This Row],[y_debut]]-Lines[[#This Row],[y_fin]])^2)</f>
        <v>29448.084277550821</v>
      </c>
      <c r="X489" s="17">
        <v>31508</v>
      </c>
      <c r="Y489" s="18">
        <v>1273</v>
      </c>
      <c r="Z489" s="18">
        <v>1346</v>
      </c>
      <c r="AA489" s="18">
        <v>1346</v>
      </c>
      <c r="AB489" s="18">
        <v>1453</v>
      </c>
      <c r="AC489" s="18">
        <v>0.93799999999999994</v>
      </c>
      <c r="AD489" s="18">
        <v>10.276999999999999</v>
      </c>
      <c r="AE489" s="18">
        <v>55.057000000000002</v>
      </c>
      <c r="AF489" s="18">
        <v>350.505</v>
      </c>
      <c r="AG489" s="21"/>
      <c r="AH489" s="21"/>
    </row>
    <row r="490" spans="1:34">
      <c r="A490" s="16" t="s">
        <v>9197</v>
      </c>
      <c r="B490" s="16" t="s">
        <v>9198</v>
      </c>
      <c r="C490" s="16">
        <f>SEARCH(" _ ",B490)</f>
        <v>28</v>
      </c>
      <c r="D490" s="16" t="str">
        <f>LEFT(B490,14)</f>
        <v>LIT 225kV NO 1</v>
      </c>
      <c r="E490" s="16" t="str">
        <f>RIGHT(LEFT(D490,9),5)</f>
        <v>225kV</v>
      </c>
      <c r="F490" s="16" t="str">
        <f>RIGHT(D490,1)</f>
        <v>1</v>
      </c>
      <c r="G490" s="16" t="str">
        <f>LEFT(RIGHT(B490,LEN(B490)-15),C490-16)</f>
        <v>CAPELLE (LA)</v>
      </c>
      <c r="H490" s="16" t="str">
        <f>RIGHT(B490,LEN(B490)-C490-2)</f>
        <v>PONT-SUR-SAMBRE</v>
      </c>
      <c r="I490" s="17">
        <f>MATCH(Lines[[#This Row],[début]],postes_1[ADR_SITE],0)</f>
        <v>1554</v>
      </c>
      <c r="J490" s="17">
        <f>MATCH(Lines[[#This Row],[fin]],postes_1[ADR_SITE],0)</f>
        <v>1759</v>
      </c>
      <c r="K490" s="17" t="str">
        <f>INDEX(postes_1[CODNAT],Lines[[#This Row],[rch_debut]])</f>
        <v>CAPEL</v>
      </c>
      <c r="L490" s="17" t="str">
        <f>INDEX(postes_1[CODNAT],Lines[[#This Row],[rch_fin]])</f>
        <v>P.SAM</v>
      </c>
      <c r="M490" s="17" t="s">
        <v>1736</v>
      </c>
      <c r="N490" s="17" t="s">
        <v>5683</v>
      </c>
      <c r="O490" s="17" t="str">
        <f>Lines[[#This Row],[codeNat_debut]]&amp;"_"&amp;Lines[[#This Row],[tension]]</f>
        <v>CAPEL_225kV</v>
      </c>
      <c r="P490" s="17" t="str">
        <f>Lines[[#This Row],[codeNat_fin]]&amp;"_"&amp;Lines[[#This Row],[tension]]</f>
        <v>P.SAM_225kV</v>
      </c>
      <c r="Q490" s="17">
        <f>COUNTIF(Lines[[code2_debut]:[code2_fin]],"="&amp;Lines[[#This Row],[code2_debut]])</f>
        <v>2</v>
      </c>
      <c r="R490" s="17">
        <f>COUNTIF(Lines[[code2_debut]:[code2_fin]],"="&amp;Lines[[#This Row],[code2_fin]])</f>
        <v>5</v>
      </c>
      <c r="S490" s="17">
        <f>INDEX(postes_1[x],MATCH(Lines[[#This Row],[codeNat_debut]],postes_1[CODNAT],0))</f>
        <v>767062.22999999695</v>
      </c>
      <c r="T490" s="17">
        <f>INDEX(postes_1[y],MATCH(Lines[[#This Row],[codeNat_debut]],postes_1[CODNAT],0))</f>
        <v>6986549.3499999996</v>
      </c>
      <c r="U490" s="17">
        <f>INDEX(postes_1[x],MATCH(Lines[[#This Row],[codeNat_fin]],postes_1[CODNAT],0))</f>
        <v>761730.78000000096</v>
      </c>
      <c r="V490" s="17">
        <f>INDEX(postes_1[y],MATCH(Lines[[#This Row],[codeNat_fin]],postes_1[CODNAT],0))</f>
        <v>7014863.4299999997</v>
      </c>
      <c r="W490" s="17">
        <f>SQRT((Lines[[#This Row],[x_debut]]-Lines[[#This Row],[x_fin]])^2+(Lines[[#This Row],[y_debut]]-Lines[[#This Row],[y_fin]])^2)</f>
        <v>28811.655373283596</v>
      </c>
      <c r="X490" s="17">
        <v>30470</v>
      </c>
      <c r="Y490" s="18">
        <v>1273</v>
      </c>
      <c r="Z490" s="18">
        <v>1346</v>
      </c>
      <c r="AA490" s="18">
        <v>1346</v>
      </c>
      <c r="AB490" s="18">
        <v>1453</v>
      </c>
      <c r="AC490" s="18">
        <v>1.827</v>
      </c>
      <c r="AD490" s="18">
        <v>12.238</v>
      </c>
      <c r="AE490" s="18">
        <v>43.783000000000001</v>
      </c>
      <c r="AF490" s="18">
        <v>278.73099999999999</v>
      </c>
      <c r="AG490" s="21"/>
      <c r="AH490" s="21"/>
    </row>
    <row r="491" spans="1:34">
      <c r="A491" s="16" t="s">
        <v>9503</v>
      </c>
      <c r="B491" s="16" t="s">
        <v>9504</v>
      </c>
      <c r="C491" s="16">
        <f>SEARCH(" _ ",B491)</f>
        <v>30</v>
      </c>
      <c r="D491" s="16" t="str">
        <f>LEFT(B491,14)</f>
        <v>LIT 225kV N0 1</v>
      </c>
      <c r="E491" s="16" t="str">
        <f>RIGHT(LEFT(D491,9),5)</f>
        <v>225kV</v>
      </c>
      <c r="F491" s="16" t="str">
        <f>RIGHT(D491,1)</f>
        <v>1</v>
      </c>
      <c r="G491" s="16" t="str">
        <f>LEFT(RIGHT(B491,LEN(B491)-15),C491-16)</f>
        <v>CRECHETS (LES)</v>
      </c>
      <c r="H491" s="16" t="str">
        <f>RIGHT(B491,LEN(B491)-C491-2)</f>
        <v>WEPPES</v>
      </c>
      <c r="I491" s="17">
        <f>MATCH(Lines[[#This Row],[début]],postes_1[ADR_SITE],0)</f>
        <v>1920</v>
      </c>
      <c r="J491" s="17">
        <f>MATCH(Lines[[#This Row],[fin]],postes_1[ADR_SITE],0)</f>
        <v>1931</v>
      </c>
      <c r="K491" s="17" t="str">
        <f>INDEX(postes_1[CODNAT],Lines[[#This Row],[rch_debut]])</f>
        <v>CREC6</v>
      </c>
      <c r="L491" s="17" t="str">
        <f>INDEX(postes_1[CODNAT],Lines[[#This Row],[rch_fin]])</f>
        <v>WEPPE</v>
      </c>
      <c r="M491" s="17" t="s">
        <v>6717</v>
      </c>
      <c r="N491" s="17" t="s">
        <v>6796</v>
      </c>
      <c r="O491" s="17" t="str">
        <f>Lines[[#This Row],[codeNat_debut]]&amp;"_"&amp;Lines[[#This Row],[tension]]</f>
        <v>CREC6_225kV</v>
      </c>
      <c r="P491" s="17" t="str">
        <f>Lines[[#This Row],[codeNat_fin]]&amp;"_"&amp;Lines[[#This Row],[tension]]</f>
        <v>WEPPE_225kV</v>
      </c>
      <c r="Q491" s="17">
        <f>COUNTIF(Lines[[code2_debut]:[code2_fin]],"="&amp;Lines[[#This Row],[code2_debut]])</f>
        <v>3</v>
      </c>
      <c r="R491" s="17">
        <f>COUNTIF(Lines[[code2_debut]:[code2_fin]],"="&amp;Lines[[#This Row],[code2_fin]])</f>
        <v>3</v>
      </c>
      <c r="S491" s="17">
        <f>INDEX(postes_1[x],MATCH(Lines[[#This Row],[codeNat_debut]],postes_1[CODNAT],0))</f>
        <v>679719.67000000202</v>
      </c>
      <c r="T491" s="17">
        <f>INDEX(postes_1[y],MATCH(Lines[[#This Row],[codeNat_debut]],postes_1[CODNAT],0))</f>
        <v>7062931.9900000002</v>
      </c>
      <c r="U491" s="17">
        <f>INDEX(postes_1[x],MATCH(Lines[[#This Row],[codeNat_fin]],postes_1[CODNAT],0))</f>
        <v>692641.10000000102</v>
      </c>
      <c r="V491" s="17">
        <f>INDEX(postes_1[y],MATCH(Lines[[#This Row],[codeNat_fin]],postes_1[CODNAT],0))</f>
        <v>7060715.8899999997</v>
      </c>
      <c r="W491" s="17">
        <f>SQRT((Lines[[#This Row],[x_debut]]-Lines[[#This Row],[x_fin]])^2+(Lines[[#This Row],[y_debut]]-Lines[[#This Row],[y_fin]])^2)</f>
        <v>13110.089719558624</v>
      </c>
      <c r="X491" s="17">
        <v>14607</v>
      </c>
      <c r="Y491" s="18">
        <v>1273</v>
      </c>
      <c r="Z491" s="18">
        <v>1346</v>
      </c>
      <c r="AA491" s="18">
        <v>1346</v>
      </c>
      <c r="AB491" s="18">
        <v>1453</v>
      </c>
      <c r="AC491" s="18">
        <v>0.876</v>
      </c>
      <c r="AD491" s="18">
        <v>5.8419999999999996</v>
      </c>
      <c r="AE491" s="18">
        <v>21.111000000000001</v>
      </c>
      <c r="AF491" s="18">
        <v>134.39699999999999</v>
      </c>
      <c r="AG491" s="21"/>
      <c r="AH491" s="21"/>
    </row>
    <row r="492" spans="1:34">
      <c r="A492" s="16" t="s">
        <v>9726</v>
      </c>
      <c r="B492" s="16" t="s">
        <v>9727</v>
      </c>
      <c r="C492" s="16">
        <f>SEARCH(" _ ",B492)</f>
        <v>28</v>
      </c>
      <c r="D492" s="16" t="str">
        <f>LEFT(B492,14)</f>
        <v>LIT 225kV NO 1</v>
      </c>
      <c r="E492" s="16" t="str">
        <f>RIGHT(LEFT(D492,9),5)</f>
        <v>225kV</v>
      </c>
      <c r="F492" s="16" t="str">
        <f>RIGHT(D492,1)</f>
        <v>1</v>
      </c>
      <c r="G492" s="16" t="str">
        <f>LEFT(RIGHT(B492,LEN(B492)-15),C492-16)</f>
        <v>GROS-CAILLOU</v>
      </c>
      <c r="H492" s="16" t="str">
        <f>RIGHT(B492,LEN(B492)-C492-2)</f>
        <v>MASTAING</v>
      </c>
      <c r="I492" s="17">
        <f>MATCH(Lines[[#This Row],[début]],postes_1[ADR_SITE],0)</f>
        <v>1669</v>
      </c>
      <c r="J492" s="17">
        <f>MATCH(Lines[[#This Row],[fin]],postes_1[ADR_SITE],0)</f>
        <v>1632</v>
      </c>
      <c r="K492" s="17" t="str">
        <f>INDEX(postes_1[CODNAT],Lines[[#This Row],[rch_debut]])</f>
        <v>G.CAI</v>
      </c>
      <c r="L492" s="17" t="str">
        <f>INDEX(postes_1[CODNAT],Lines[[#This Row],[rch_fin]])</f>
        <v>MASTA</v>
      </c>
      <c r="M492" s="17" t="s">
        <v>1138</v>
      </c>
      <c r="N492" s="17" t="s">
        <v>929</v>
      </c>
      <c r="O492" s="17" t="str">
        <f>Lines[[#This Row],[codeNat_debut]]&amp;"_"&amp;Lines[[#This Row],[tension]]</f>
        <v>G.CAI_225kV</v>
      </c>
      <c r="P492" s="17" t="str">
        <f>Lines[[#This Row],[codeNat_fin]]&amp;"_"&amp;Lines[[#This Row],[tension]]</f>
        <v>MASTA_225kV</v>
      </c>
      <c r="Q492" s="17">
        <f>COUNTIF(Lines[[code2_debut]:[code2_fin]],"="&amp;Lines[[#This Row],[code2_debut]])</f>
        <v>4</v>
      </c>
      <c r="R492" s="17">
        <f>COUNTIF(Lines[[code2_debut]:[code2_fin]],"="&amp;Lines[[#This Row],[code2_fin]])</f>
        <v>7</v>
      </c>
      <c r="S492" s="17">
        <f>INDEX(postes_1[x],MATCH(Lines[[#This Row],[codeNat_debut]],postes_1[CODNAT],0))</f>
        <v>724148.25999999803</v>
      </c>
      <c r="T492" s="17">
        <f>INDEX(postes_1[y],MATCH(Lines[[#This Row],[codeNat_debut]],postes_1[CODNAT],0))</f>
        <v>7024363.5499999998</v>
      </c>
      <c r="U492" s="17">
        <f>INDEX(postes_1[x],MATCH(Lines[[#This Row],[codeNat_fin]],postes_1[CODNAT],0))</f>
        <v>720796.5</v>
      </c>
      <c r="V492" s="17">
        <f>INDEX(postes_1[y],MATCH(Lines[[#This Row],[codeNat_fin]],postes_1[CODNAT],0))</f>
        <v>7022197.9100000001</v>
      </c>
      <c r="W492" s="17">
        <f>SQRT((Lines[[#This Row],[x_debut]]-Lines[[#This Row],[x_fin]])^2+(Lines[[#This Row],[y_debut]]-Lines[[#This Row],[y_fin]])^2)</f>
        <v>3990.5252420183165</v>
      </c>
      <c r="X492" s="17">
        <v>4208</v>
      </c>
      <c r="Y492" s="18">
        <v>1273</v>
      </c>
      <c r="Z492" s="18">
        <v>1346</v>
      </c>
      <c r="AA492" s="18">
        <v>1346</v>
      </c>
      <c r="AB492" s="18">
        <v>1453</v>
      </c>
      <c r="AC492" s="18">
        <v>0.253</v>
      </c>
      <c r="AD492" s="18">
        <v>1.6759999999999999</v>
      </c>
      <c r="AE492" s="18">
        <v>6.1</v>
      </c>
      <c r="AF492" s="18">
        <v>38.835000000000001</v>
      </c>
      <c r="AG492" s="21"/>
      <c r="AH492" s="21"/>
    </row>
    <row r="493" spans="1:34">
      <c r="A493" s="16" t="s">
        <v>9728</v>
      </c>
      <c r="B493" s="16" t="s">
        <v>9729</v>
      </c>
      <c r="C493" s="16">
        <f>SEARCH(" _ ",B493)</f>
        <v>28</v>
      </c>
      <c r="D493" s="16" t="str">
        <f>LEFT(B493,14)</f>
        <v>LIT 225kV NO 2</v>
      </c>
      <c r="E493" s="16" t="str">
        <f>RIGHT(LEFT(D493,9),5)</f>
        <v>225kV</v>
      </c>
      <c r="F493" s="16" t="str">
        <f>RIGHT(D493,1)</f>
        <v>2</v>
      </c>
      <c r="G493" s="16" t="str">
        <f>LEFT(RIGHT(B493,LEN(B493)-15),C493-16)</f>
        <v>GROS-CAILLOU</v>
      </c>
      <c r="H493" s="16" t="str">
        <f>RIGHT(B493,LEN(B493)-C493-2)</f>
        <v>MASTAING</v>
      </c>
      <c r="I493" s="17">
        <f>MATCH(Lines[[#This Row],[début]],postes_1[ADR_SITE],0)</f>
        <v>1669</v>
      </c>
      <c r="J493" s="17">
        <f>MATCH(Lines[[#This Row],[fin]],postes_1[ADR_SITE],0)</f>
        <v>1632</v>
      </c>
      <c r="K493" s="17" t="str">
        <f>INDEX(postes_1[CODNAT],Lines[[#This Row],[rch_debut]])</f>
        <v>G.CAI</v>
      </c>
      <c r="L493" s="17" t="str">
        <f>INDEX(postes_1[CODNAT],Lines[[#This Row],[rch_fin]])</f>
        <v>MASTA</v>
      </c>
      <c r="M493" s="17" t="s">
        <v>1138</v>
      </c>
      <c r="N493" s="17" t="s">
        <v>929</v>
      </c>
      <c r="O493" s="17" t="str">
        <f>Lines[[#This Row],[codeNat_debut]]&amp;"_"&amp;Lines[[#This Row],[tension]]</f>
        <v>G.CAI_225kV</v>
      </c>
      <c r="P493" s="17" t="str">
        <f>Lines[[#This Row],[codeNat_fin]]&amp;"_"&amp;Lines[[#This Row],[tension]]</f>
        <v>MASTA_225kV</v>
      </c>
      <c r="Q493" s="17">
        <f>COUNTIF(Lines[[code2_debut]:[code2_fin]],"="&amp;Lines[[#This Row],[code2_debut]])</f>
        <v>4</v>
      </c>
      <c r="R493" s="17">
        <f>COUNTIF(Lines[[code2_debut]:[code2_fin]],"="&amp;Lines[[#This Row],[code2_fin]])</f>
        <v>7</v>
      </c>
      <c r="S493" s="17">
        <f>INDEX(postes_1[x],MATCH(Lines[[#This Row],[codeNat_debut]],postes_1[CODNAT],0))</f>
        <v>724148.25999999803</v>
      </c>
      <c r="T493" s="17">
        <f>INDEX(postes_1[y],MATCH(Lines[[#This Row],[codeNat_debut]],postes_1[CODNAT],0))</f>
        <v>7024363.5499999998</v>
      </c>
      <c r="U493" s="17">
        <f>INDEX(postes_1[x],MATCH(Lines[[#This Row],[codeNat_fin]],postes_1[CODNAT],0))</f>
        <v>720796.5</v>
      </c>
      <c r="V493" s="17">
        <f>INDEX(postes_1[y],MATCH(Lines[[#This Row],[codeNat_fin]],postes_1[CODNAT],0))</f>
        <v>7022197.9100000001</v>
      </c>
      <c r="W493" s="17">
        <f>SQRT((Lines[[#This Row],[x_debut]]-Lines[[#This Row],[x_fin]])^2+(Lines[[#This Row],[y_debut]]-Lines[[#This Row],[y_fin]])^2)</f>
        <v>3990.5252420183165</v>
      </c>
      <c r="X493" s="17">
        <v>4318</v>
      </c>
      <c r="Y493" s="18">
        <v>1273</v>
      </c>
      <c r="Z493" s="18">
        <v>1346</v>
      </c>
      <c r="AA493" s="18">
        <v>1346</v>
      </c>
      <c r="AB493" s="18">
        <v>1453</v>
      </c>
      <c r="AC493" s="18">
        <v>0.25900000000000001</v>
      </c>
      <c r="AD493" s="18">
        <v>1.72</v>
      </c>
      <c r="AE493" s="18">
        <v>6.2569999999999997</v>
      </c>
      <c r="AF493" s="18">
        <v>39.832999999999998</v>
      </c>
      <c r="AG493" s="21"/>
      <c r="AH493" s="21"/>
    </row>
    <row r="494" spans="1:34">
      <c r="A494" s="16" t="s">
        <v>10342</v>
      </c>
      <c r="B494" s="16" t="s">
        <v>10343</v>
      </c>
      <c r="C494" s="16">
        <f>SEARCH(" _ ",B494)</f>
        <v>28</v>
      </c>
      <c r="D494" s="16" t="str">
        <f>LEFT(B494,14)</f>
        <v>LIT 225kV NO 1</v>
      </c>
      <c r="E494" s="16" t="str">
        <f>RIGHT(LEFT(D494,9),5)</f>
        <v>225kV</v>
      </c>
      <c r="F494" s="16" t="str">
        <f>RIGHT(D494,1)</f>
        <v>1</v>
      </c>
      <c r="G494" s="16" t="str">
        <f>LEFT(RIGHT(B494,LEN(B494)-15),C494-16)</f>
        <v>VERTEFEUILLE</v>
      </c>
      <c r="H494" s="16" t="str">
        <f>RIGHT(B494,LEN(B494)-C494-2)</f>
        <v>WEPPES</v>
      </c>
      <c r="I494" s="17">
        <f>MATCH(Lines[[#This Row],[début]],postes_1[ADR_SITE],0)</f>
        <v>2001</v>
      </c>
      <c r="J494" s="17">
        <f>MATCH(Lines[[#This Row],[fin]],postes_1[ADR_SITE],0)</f>
        <v>1931</v>
      </c>
      <c r="K494" s="17" t="str">
        <f>INDEX(postes_1[CODNAT],Lines[[#This Row],[rch_debut]])</f>
        <v>VERTE</v>
      </c>
      <c r="L494" s="17" t="str">
        <f>INDEX(postes_1[CODNAT],Lines[[#This Row],[rch_fin]])</f>
        <v>WEPPE</v>
      </c>
      <c r="M494" s="17" t="s">
        <v>366</v>
      </c>
      <c r="N494" s="17" t="s">
        <v>6796</v>
      </c>
      <c r="O494" s="17" t="str">
        <f>Lines[[#This Row],[codeNat_debut]]&amp;"_"&amp;Lines[[#This Row],[tension]]</f>
        <v>VERTE_225kV</v>
      </c>
      <c r="P494" s="17" t="str">
        <f>Lines[[#This Row],[codeNat_fin]]&amp;"_"&amp;Lines[[#This Row],[tension]]</f>
        <v>WEPPE_225kV</v>
      </c>
      <c r="Q494" s="17">
        <f>COUNTIF(Lines[[code2_debut]:[code2_fin]],"="&amp;Lines[[#This Row],[code2_debut]])</f>
        <v>2</v>
      </c>
      <c r="R494" s="17">
        <f>COUNTIF(Lines[[code2_debut]:[code2_fin]],"="&amp;Lines[[#This Row],[code2_fin]])</f>
        <v>3</v>
      </c>
      <c r="S494" s="17">
        <f>INDEX(postes_1[x],MATCH(Lines[[#This Row],[codeNat_debut]],postes_1[CODNAT],0))</f>
        <v>702640.70000000298</v>
      </c>
      <c r="T494" s="17">
        <f>INDEX(postes_1[y],MATCH(Lines[[#This Row],[codeNat_debut]],postes_1[CODNAT],0))</f>
        <v>7064377.3899999997</v>
      </c>
      <c r="U494" s="17">
        <f>INDEX(postes_1[x],MATCH(Lines[[#This Row],[codeNat_fin]],postes_1[CODNAT],0))</f>
        <v>692641.10000000102</v>
      </c>
      <c r="V494" s="17">
        <f>INDEX(postes_1[y],MATCH(Lines[[#This Row],[codeNat_fin]],postes_1[CODNAT],0))</f>
        <v>7060715.8899999997</v>
      </c>
      <c r="W494" s="17">
        <f>SQRT((Lines[[#This Row],[x_debut]]-Lines[[#This Row],[x_fin]])^2+(Lines[[#This Row],[y_debut]]-Lines[[#This Row],[y_fin]])^2)</f>
        <v>10648.877049249799</v>
      </c>
      <c r="X494" s="17">
        <v>12642</v>
      </c>
      <c r="Y494" s="18">
        <v>1273</v>
      </c>
      <c r="Z494" s="18">
        <v>1346</v>
      </c>
      <c r="AA494" s="18">
        <v>1346</v>
      </c>
      <c r="AB494" s="18">
        <v>1453</v>
      </c>
      <c r="AC494" s="18">
        <v>0.75800000000000001</v>
      </c>
      <c r="AD494" s="18">
        <v>5.0739999999999998</v>
      </c>
      <c r="AE494" s="18">
        <v>18.216000000000001</v>
      </c>
      <c r="AF494" s="18">
        <v>115.96599999999999</v>
      </c>
      <c r="AG494" s="21"/>
      <c r="AH494" s="21"/>
    </row>
    <row r="495" spans="1:34">
      <c r="A495" s="16" t="s">
        <v>9962</v>
      </c>
      <c r="B495" s="16" t="s">
        <v>9963</v>
      </c>
      <c r="C495" s="16">
        <f>SEARCH(" _ ",B495)</f>
        <v>23</v>
      </c>
      <c r="D495" s="16" t="str">
        <f>LEFT(B495,14)</f>
        <v>LIT 225kV NO 1</v>
      </c>
      <c r="E495" s="16" t="str">
        <f>RIGHT(LEFT(D495,9),5)</f>
        <v>225kV</v>
      </c>
      <c r="F495" s="16" t="str">
        <f>RIGHT(D495,1)</f>
        <v>1</v>
      </c>
      <c r="G495" s="16" t="str">
        <f>LEFT(RIGHT(B495,LEN(B495)-15),C495-16)</f>
        <v>LOSCOAT</v>
      </c>
      <c r="H495" s="16" t="str">
        <f>RIGHT(B495,LEN(B495)-C495-2)</f>
        <v>MARTYRE (LA)</v>
      </c>
      <c r="I495" s="17">
        <f>MATCH(Lines[[#This Row],[début]],postes_1[ADR_SITE],0)</f>
        <v>3428</v>
      </c>
      <c r="J495" s="17">
        <f>MATCH(Lines[[#This Row],[fin]],postes_1[ADR_SITE],0)</f>
        <v>3279</v>
      </c>
      <c r="K495" s="17" t="str">
        <f>INDEX(postes_1[CODNAT],Lines[[#This Row],[rch_debut]])</f>
        <v>LOSCO</v>
      </c>
      <c r="L495" s="17" t="str">
        <f>INDEX(postes_1[CODNAT],Lines[[#This Row],[rch_fin]])</f>
        <v>MARTY</v>
      </c>
      <c r="M495" s="17" t="s">
        <v>571</v>
      </c>
      <c r="N495" s="17" t="s">
        <v>791</v>
      </c>
      <c r="O495" s="17" t="str">
        <f>Lines[[#This Row],[codeNat_debut]]&amp;"_"&amp;Lines[[#This Row],[tension]]</f>
        <v>LOSCO_225kV</v>
      </c>
      <c r="P495" s="17" t="str">
        <f>Lines[[#This Row],[codeNat_fin]]&amp;"_"&amp;Lines[[#This Row],[tension]]</f>
        <v>MARTY_225kV</v>
      </c>
      <c r="Q495" s="17">
        <f>COUNTIF(Lines[[code2_debut]:[code2_fin]],"="&amp;Lines[[#This Row],[code2_debut]])</f>
        <v>2</v>
      </c>
      <c r="R495" s="17">
        <f>COUNTIF(Lines[[code2_debut]:[code2_fin]],"="&amp;Lines[[#This Row],[code2_fin]])</f>
        <v>5</v>
      </c>
      <c r="S495" s="17">
        <f>INDEX(postes_1[x],MATCH(Lines[[#This Row],[codeNat_debut]],postes_1[CODNAT],0))</f>
        <v>146228.369999997</v>
      </c>
      <c r="T495" s="17">
        <f>INDEX(postes_1[y],MATCH(Lines[[#This Row],[codeNat_debut]],postes_1[CODNAT],0))</f>
        <v>6840354.0700000003</v>
      </c>
      <c r="U495" s="17">
        <f>INDEX(postes_1[x],MATCH(Lines[[#This Row],[codeNat_fin]],postes_1[CODNAT],0))</f>
        <v>168746</v>
      </c>
      <c r="V495" s="17">
        <f>INDEX(postes_1[y],MATCH(Lines[[#This Row],[codeNat_fin]],postes_1[CODNAT],0))</f>
        <v>6840196.6600000001</v>
      </c>
      <c r="W495" s="17">
        <f>SQRT((Lines[[#This Row],[x_debut]]-Lines[[#This Row],[x_fin]])^2+(Lines[[#This Row],[y_debut]]-Lines[[#This Row],[y_fin]])^2)</f>
        <v>22518.180182357883</v>
      </c>
      <c r="X495" s="17">
        <v>29488</v>
      </c>
      <c r="Y495" s="18">
        <v>1280</v>
      </c>
      <c r="Z495" s="18">
        <v>1332</v>
      </c>
      <c r="AA495" s="18">
        <v>1332</v>
      </c>
      <c r="AB495" s="18">
        <v>1382</v>
      </c>
      <c r="AC495" s="18">
        <v>1.7050000000000001</v>
      </c>
      <c r="AD495" s="18">
        <v>11.348000000000001</v>
      </c>
      <c r="AE495" s="18">
        <v>41.058999999999997</v>
      </c>
      <c r="AF495" s="18">
        <v>261.392</v>
      </c>
      <c r="AG495" s="21"/>
      <c r="AH495" s="21"/>
    </row>
    <row r="496" spans="1:34">
      <c r="A496" s="16" t="s">
        <v>10159</v>
      </c>
      <c r="B496" s="16" t="s">
        <v>10160</v>
      </c>
      <c r="C496" s="16">
        <f>SEARCH(" _ ",B496)</f>
        <v>28</v>
      </c>
      <c r="D496" s="16" t="str">
        <f>LEFT(B496,14)</f>
        <v>LIT 225kV NO 2</v>
      </c>
      <c r="E496" s="16" t="str">
        <f>RIGHT(LEFT(D496,9),5)</f>
        <v>225kV</v>
      </c>
      <c r="F496" s="16" t="str">
        <f>RIGHT(D496,1)</f>
        <v>2</v>
      </c>
      <c r="G496" s="16" t="str">
        <f>LEFT(RIGHT(B496,LEN(B496)-15),C496-16)</f>
        <v>PLAINE HAUTE</v>
      </c>
      <c r="H496" s="16" t="str">
        <f>RIGHT(B496,LEN(B496)-C496-2)</f>
        <v>TREGUEUX</v>
      </c>
      <c r="I496" s="17">
        <f>MATCH(Lines[[#This Row],[début]],postes_1[ADR_SITE],0)</f>
        <v>2386</v>
      </c>
      <c r="J496" s="17">
        <f>MATCH(Lines[[#This Row],[fin]],postes_1[ADR_SITE],0)</f>
        <v>2281</v>
      </c>
      <c r="K496" s="17" t="str">
        <f>INDEX(postes_1[CODNAT],Lines[[#This Row],[rch_debut]])</f>
        <v>P.HA5</v>
      </c>
      <c r="L496" s="17" t="str">
        <f>INDEX(postes_1[CODNAT],Lines[[#This Row],[rch_fin]])</f>
        <v>TREGU</v>
      </c>
      <c r="M496" s="17" t="s">
        <v>8023</v>
      </c>
      <c r="N496" s="17" t="s">
        <v>1121</v>
      </c>
      <c r="O496" s="17" t="str">
        <f>Lines[[#This Row],[codeNat_debut]]&amp;"_"&amp;Lines[[#This Row],[tension]]</f>
        <v>P.HA5_225kV</v>
      </c>
      <c r="P496" s="17" t="str">
        <f>Lines[[#This Row],[codeNat_fin]]&amp;"_"&amp;Lines[[#This Row],[tension]]</f>
        <v>TREGU_225kV</v>
      </c>
      <c r="Q496" s="17">
        <f>COUNTIF(Lines[[code2_debut]:[code2_fin]],"="&amp;Lines[[#This Row],[code2_debut]])</f>
        <v>3</v>
      </c>
      <c r="R496" s="17">
        <f>COUNTIF(Lines[[code2_debut]:[code2_fin]],"="&amp;Lines[[#This Row],[code2_fin]])</f>
        <v>3</v>
      </c>
      <c r="S496" s="17">
        <f>INDEX(postes_1[x],MATCH(Lines[[#This Row],[codeNat_debut]],postes_1[CODNAT],0))</f>
        <v>265552.03999999899</v>
      </c>
      <c r="T496" s="17">
        <f>INDEX(postes_1[y],MATCH(Lines[[#This Row],[codeNat_debut]],postes_1[CODNAT],0))</f>
        <v>6830584.1799999997</v>
      </c>
      <c r="U496" s="17">
        <f>INDEX(postes_1[x],MATCH(Lines[[#This Row],[codeNat_fin]],postes_1[CODNAT],0))</f>
        <v>273994.22999999701</v>
      </c>
      <c r="V496" s="17">
        <f>INDEX(postes_1[y],MATCH(Lines[[#This Row],[codeNat_fin]],postes_1[CODNAT],0))</f>
        <v>6836773.1500000004</v>
      </c>
      <c r="W496" s="17">
        <f>SQRT((Lines[[#This Row],[x_debut]]-Lines[[#This Row],[x_fin]])^2+(Lines[[#This Row],[y_debut]]-Lines[[#This Row],[y_fin]])^2)</f>
        <v>10467.756285707788</v>
      </c>
      <c r="X496" s="17">
        <v>13946</v>
      </c>
      <c r="Y496" s="18">
        <v>1280</v>
      </c>
      <c r="Z496" s="18">
        <v>1332</v>
      </c>
      <c r="AA496" s="18">
        <v>1332</v>
      </c>
      <c r="AB496" s="18">
        <v>1382</v>
      </c>
      <c r="AC496" s="18">
        <v>0.83699999999999997</v>
      </c>
      <c r="AD496" s="18">
        <v>5.5910000000000002</v>
      </c>
      <c r="AE496" s="18">
        <v>20.120999999999999</v>
      </c>
      <c r="AF496" s="18">
        <v>128.09200000000001</v>
      </c>
      <c r="AG496" s="21"/>
      <c r="AH496" s="21"/>
    </row>
    <row r="497" spans="1:34">
      <c r="A497" s="16" t="s">
        <v>10174</v>
      </c>
      <c r="B497" s="16" t="s">
        <v>10175</v>
      </c>
      <c r="C497" s="16">
        <f>SEARCH(" _ ",B497)</f>
        <v>28</v>
      </c>
      <c r="D497" s="16" t="str">
        <f>LEFT(B497,14)</f>
        <v>LIT 225kV N0 1</v>
      </c>
      <c r="E497" s="16" t="str">
        <f>RIGHT(LEFT(D497,9),5)</f>
        <v>225kV</v>
      </c>
      <c r="F497" s="16" t="str">
        <f>RIGHT(D497,1)</f>
        <v>1</v>
      </c>
      <c r="G497" s="16" t="str">
        <f>LEFT(RIGHT(B497,LEN(B497)-15),C497-16)</f>
        <v>POTEAU-ROUGE</v>
      </c>
      <c r="H497" s="16" t="str">
        <f>RIGHT(B497,LEN(B497)-C497-2)</f>
        <v>SQUIVIDAN</v>
      </c>
      <c r="I497" s="17">
        <f>MATCH(Lines[[#This Row],[début]],postes_1[ADR_SITE],0)</f>
        <v>2646</v>
      </c>
      <c r="J497" s="17">
        <f>MATCH(Lines[[#This Row],[fin]],postes_1[ADR_SITE],0)</f>
        <v>3172</v>
      </c>
      <c r="K497" s="17" t="str">
        <f>INDEX(postes_1[CODNAT],Lines[[#This Row],[rch_debut]])</f>
        <v>P.ROU</v>
      </c>
      <c r="L497" s="17" t="str">
        <f>INDEX(postes_1[CODNAT],Lines[[#This Row],[rch_fin]])</f>
        <v>SQUIV</v>
      </c>
      <c r="M497" s="17" t="s">
        <v>4690</v>
      </c>
      <c r="N497" s="17" t="s">
        <v>1234</v>
      </c>
      <c r="O497" s="17" t="str">
        <f>Lines[[#This Row],[codeNat_debut]]&amp;"_"&amp;Lines[[#This Row],[tension]]</f>
        <v>P.ROU_225kV</v>
      </c>
      <c r="P497" s="17" t="str">
        <f>Lines[[#This Row],[codeNat_fin]]&amp;"_"&amp;Lines[[#This Row],[tension]]</f>
        <v>SQUIV_225kV</v>
      </c>
      <c r="Q497" s="17">
        <f>COUNTIF(Lines[[code2_debut]:[code2_fin]],"="&amp;Lines[[#This Row],[code2_debut]])</f>
        <v>6</v>
      </c>
      <c r="R497" s="17">
        <f>COUNTIF(Lines[[code2_debut]:[code2_fin]],"="&amp;Lines[[#This Row],[code2_fin]])</f>
        <v>3</v>
      </c>
      <c r="S497" s="17">
        <f>INDEX(postes_1[x],MATCH(Lines[[#This Row],[codeNat_debut]],postes_1[CODNAT],0))</f>
        <v>228345.42000000199</v>
      </c>
      <c r="T497" s="17">
        <f>INDEX(postes_1[y],MATCH(Lines[[#This Row],[codeNat_debut]],postes_1[CODNAT],0))</f>
        <v>6766240.29</v>
      </c>
      <c r="U497" s="17">
        <f>INDEX(postes_1[x],MATCH(Lines[[#This Row],[codeNat_fin]],postes_1[CODNAT],0))</f>
        <v>174841.619999997</v>
      </c>
      <c r="V497" s="17">
        <f>INDEX(postes_1[y],MATCH(Lines[[#This Row],[codeNat_fin]],postes_1[CODNAT],0))</f>
        <v>6792039.0800000001</v>
      </c>
      <c r="W497" s="17">
        <f>SQRT((Lines[[#This Row],[x_debut]]-Lines[[#This Row],[x_fin]])^2+(Lines[[#This Row],[y_debut]]-Lines[[#This Row],[y_fin]])^2)</f>
        <v>59398.940898846304</v>
      </c>
      <c r="X497" s="17">
        <v>61476</v>
      </c>
      <c r="Y497" s="18">
        <v>1280</v>
      </c>
      <c r="Z497" s="18">
        <v>1332</v>
      </c>
      <c r="AA497" s="18">
        <v>1332</v>
      </c>
      <c r="AB497" s="18">
        <v>1382</v>
      </c>
      <c r="AC497" s="18">
        <v>3.6890000000000001</v>
      </c>
      <c r="AD497" s="18">
        <v>24.527999999999999</v>
      </c>
      <c r="AE497" s="18">
        <v>88.86</v>
      </c>
      <c r="AF497" s="18">
        <v>565.69899999999996</v>
      </c>
      <c r="AG497" s="21"/>
      <c r="AH497" s="21"/>
    </row>
    <row r="498" spans="1:34">
      <c r="A498" s="16" t="s">
        <v>9133</v>
      </c>
      <c r="B498" s="16" t="s">
        <v>9134</v>
      </c>
      <c r="C498" s="16">
        <f>SEARCH(" _ ",B498)</f>
        <v>25</v>
      </c>
      <c r="D498" s="16" t="str">
        <f>LEFT(B498,14)</f>
        <v>LIT 225kV NO 1</v>
      </c>
      <c r="E498" s="16" t="str">
        <f>RIGHT(LEFT(D498,9),5)</f>
        <v>225kV</v>
      </c>
      <c r="F498" s="16" t="str">
        <f>RIGHT(D498,1)</f>
        <v>1</v>
      </c>
      <c r="G498" s="16" t="str">
        <f>LEFT(RIGHT(B498,LEN(B498)-15),C498-16)</f>
        <v>BRENNILIS</v>
      </c>
      <c r="H498" s="16" t="str">
        <f>RIGHT(B498,LEN(B498)-C498-2)</f>
        <v>PLEYBER-CHRIST</v>
      </c>
      <c r="I498" s="17">
        <f>MATCH(Lines[[#This Row],[début]],postes_1[ADR_SITE],0)</f>
        <v>3022</v>
      </c>
      <c r="J498" s="17">
        <f>MATCH(Lines[[#This Row],[fin]],postes_1[ADR_SITE],0)</f>
        <v>3057</v>
      </c>
      <c r="K498" s="17" t="str">
        <f>INDEX(postes_1[CODNAT],Lines[[#This Row],[rch_debut]])</f>
        <v>BRENN</v>
      </c>
      <c r="L498" s="17" t="str">
        <f>INDEX(postes_1[CODNAT],Lines[[#This Row],[rch_fin]])</f>
        <v>P.CHR</v>
      </c>
      <c r="M498" s="17" t="s">
        <v>3728</v>
      </c>
      <c r="N498" s="17" t="s">
        <v>5161</v>
      </c>
      <c r="O498" s="17" t="str">
        <f>Lines[[#This Row],[codeNat_debut]]&amp;"_"&amp;Lines[[#This Row],[tension]]</f>
        <v>BRENN_225kV</v>
      </c>
      <c r="P498" s="17" t="str">
        <f>Lines[[#This Row],[codeNat_fin]]&amp;"_"&amp;Lines[[#This Row],[tension]]</f>
        <v>P.CHR_225kV</v>
      </c>
      <c r="Q498" s="17">
        <f>COUNTIF(Lines[[code2_debut]:[code2_fin]],"="&amp;Lines[[#This Row],[code2_debut]])</f>
        <v>2</v>
      </c>
      <c r="R498" s="17">
        <f>COUNTIF(Lines[[code2_debut]:[code2_fin]],"="&amp;Lines[[#This Row],[code2_fin]])</f>
        <v>1</v>
      </c>
      <c r="S498" s="17">
        <f>INDEX(postes_1[x],MATCH(Lines[[#This Row],[codeNat_debut]],postes_1[CODNAT],0))</f>
        <v>191838.02000000299</v>
      </c>
      <c r="T498" s="17">
        <f>INDEX(postes_1[y],MATCH(Lines[[#This Row],[codeNat_debut]],postes_1[CODNAT],0))</f>
        <v>6828151.46</v>
      </c>
      <c r="U498" s="17">
        <f>INDEX(postes_1[x],MATCH(Lines[[#This Row],[codeNat_fin]],postes_1[CODNAT],0))</f>
        <v>193268.52000000299</v>
      </c>
      <c r="V498" s="17">
        <f>INDEX(postes_1[y],MATCH(Lines[[#This Row],[codeNat_fin]],postes_1[CODNAT],0))</f>
        <v>6847211.8200000003</v>
      </c>
      <c r="W498" s="17">
        <f>SQRT((Lines[[#This Row],[x_debut]]-Lines[[#This Row],[x_fin]])^2+(Lines[[#This Row],[y_debut]]-Lines[[#This Row],[y_fin]])^2)</f>
        <v>19113.964883812379</v>
      </c>
      <c r="X498" s="17">
        <v>21445</v>
      </c>
      <c r="Y498" s="18">
        <v>1300</v>
      </c>
      <c r="Z498" s="18">
        <v>1350</v>
      </c>
      <c r="AA498" s="18">
        <v>1350</v>
      </c>
      <c r="AB498" s="18">
        <v>1400</v>
      </c>
      <c r="AC498" s="18">
        <v>1.2969999999999999</v>
      </c>
      <c r="AD498" s="18">
        <v>8.6010000000000009</v>
      </c>
      <c r="AE498" s="18">
        <v>31.297000000000001</v>
      </c>
      <c r="AF498" s="18">
        <v>199.244</v>
      </c>
      <c r="AG498" s="21"/>
      <c r="AH498" s="21"/>
    </row>
    <row r="499" spans="1:34">
      <c r="A499" s="16" t="s">
        <v>9734</v>
      </c>
      <c r="B499" s="16" t="s">
        <v>10398</v>
      </c>
      <c r="C499" s="16">
        <f>SEARCH(" _ ",B499)</f>
        <v>30</v>
      </c>
      <c r="D499" s="16" t="str">
        <f>LEFT(B499,14)</f>
        <v>LIT 225kV N0 1</v>
      </c>
      <c r="E499" s="16" t="str">
        <f>RIGHT(LEFT(D499,9),5)</f>
        <v>225kV</v>
      </c>
      <c r="F499" s="16" t="str">
        <f>RIGHT(D499,1)</f>
        <v>1</v>
      </c>
      <c r="G499" s="16" t="str">
        <f>LEFT(RIGHT(B499,LEN(B499)-15),C499-16)</f>
        <v>GRAND-COURONNE</v>
      </c>
      <c r="H499" s="16" t="str">
        <f>RIGHT(B499,LEN(B499)-C499-2)</f>
        <v>ST-ETIENNE-DU-ROUVRAY</v>
      </c>
      <c r="I499" s="17">
        <f>MATCH(Lines[[#This Row],[début]],postes_1[ADR_SITE],0)</f>
        <v>763</v>
      </c>
      <c r="J499" s="17">
        <f>MATCH(Lines[[#This Row],[fin]],postes_1[ADR_SITE],0)</f>
        <v>756</v>
      </c>
      <c r="K499" s="17" t="str">
        <f>INDEX(postes_1[CODNAT],Lines[[#This Row],[rch_debut]])</f>
        <v>G.COU</v>
      </c>
      <c r="L499" s="17" t="str">
        <f>INDEX(postes_1[CODNAT],Lines[[#This Row],[rch_fin]])</f>
        <v>SSROU</v>
      </c>
      <c r="M499" s="17" t="s">
        <v>7915</v>
      </c>
      <c r="N499" s="17" t="s">
        <v>2084</v>
      </c>
      <c r="O499" s="17" t="str">
        <f>Lines[[#This Row],[codeNat_debut]]&amp;"_"&amp;Lines[[#This Row],[tension]]</f>
        <v>G.COU_225kV</v>
      </c>
      <c r="P499" s="17" t="str">
        <f>Lines[[#This Row],[codeNat_fin]]&amp;"_"&amp;Lines[[#This Row],[tension]]</f>
        <v>SSROU_225kV</v>
      </c>
      <c r="Q499" s="17">
        <f>COUNTIF(Lines[[code2_debut]:[code2_fin]],"="&amp;Lines[[#This Row],[code2_debut]])</f>
        <v>9</v>
      </c>
      <c r="R499" s="17">
        <f>COUNTIF(Lines[[code2_debut]:[code2_fin]],"="&amp;Lines[[#This Row],[code2_fin]])</f>
        <v>2</v>
      </c>
      <c r="S499" s="17">
        <f>INDEX(postes_1[x],MATCH(Lines[[#This Row],[codeNat_debut]],postes_1[CODNAT],0))</f>
        <v>554175.88000000303</v>
      </c>
      <c r="T499" s="17">
        <f>INDEX(postes_1[y],MATCH(Lines[[#This Row],[codeNat_debut]],postes_1[CODNAT],0))</f>
        <v>6918579.6799999997</v>
      </c>
      <c r="U499" s="17">
        <f>INDEX(postes_1[x],MATCH(Lines[[#This Row],[codeNat_fin]],postes_1[CODNAT],0))</f>
        <v>562315.46999999904</v>
      </c>
      <c r="V499" s="17">
        <f>INDEX(postes_1[y],MATCH(Lines[[#This Row],[codeNat_fin]],postes_1[CODNAT],0))</f>
        <v>6920246.0199999996</v>
      </c>
      <c r="W499" s="17">
        <f>SQRT((Lines[[#This Row],[x_debut]]-Lines[[#This Row],[x_fin]])^2+(Lines[[#This Row],[y_debut]]-Lines[[#This Row],[y_fin]])^2)</f>
        <v>8308.4062469064756</v>
      </c>
      <c r="X499" s="17">
        <v>9071</v>
      </c>
      <c r="Y499" s="18">
        <v>1300</v>
      </c>
      <c r="Z499" s="18">
        <v>1350</v>
      </c>
      <c r="AA499" s="18">
        <v>1350</v>
      </c>
      <c r="AB499" s="18">
        <v>1400</v>
      </c>
      <c r="AC499" s="18">
        <v>0.54400000000000004</v>
      </c>
      <c r="AD499" s="18">
        <v>3.6459999999999999</v>
      </c>
      <c r="AE499" s="18">
        <v>13.061999999999999</v>
      </c>
      <c r="AF499" s="18">
        <v>83.153000000000006</v>
      </c>
      <c r="AG499" s="21"/>
      <c r="AH499" s="21"/>
    </row>
    <row r="500" spans="1:34">
      <c r="A500" s="16" t="s">
        <v>9858</v>
      </c>
      <c r="B500" s="16" t="s">
        <v>9859</v>
      </c>
      <c r="C500" s="16">
        <f>SEARCH(" _ ",B500)</f>
        <v>22</v>
      </c>
      <c r="D500" s="16" t="str">
        <f>LEFT(B500,14)</f>
        <v>LIT 225kV NO 1</v>
      </c>
      <c r="E500" s="16" t="str">
        <f>RIGHT(LEFT(D500,9),5)</f>
        <v>225kV</v>
      </c>
      <c r="F500" s="16" t="str">
        <f>RIGHT(D500,1)</f>
        <v>1</v>
      </c>
      <c r="G500" s="16" t="str">
        <f>LEFT(RIGHT(B500,LEN(B500)-15),C500-16)</f>
        <v>HOLQUE</v>
      </c>
      <c r="H500" s="16" t="str">
        <f>RIGHT(B500,LEN(B500)-C500-2)</f>
        <v>WARANDE</v>
      </c>
      <c r="I500" s="17">
        <f>MATCH(Lines[[#This Row],[début]],postes_1[ADR_SITE],0)</f>
        <v>2084</v>
      </c>
      <c r="J500" s="17">
        <f>MATCH(Lines[[#This Row],[fin]],postes_1[ADR_SITE],0)</f>
        <v>2242</v>
      </c>
      <c r="K500" s="17" t="str">
        <f>INDEX(postes_1[CODNAT],Lines[[#This Row],[rch_debut]])</f>
        <v>HOLQU</v>
      </c>
      <c r="L500" s="17" t="str">
        <f>INDEX(postes_1[CODNAT],Lines[[#This Row],[rch_fin]])</f>
        <v>WARAN</v>
      </c>
      <c r="M500" s="17" t="s">
        <v>1182</v>
      </c>
      <c r="N500" s="17" t="s">
        <v>3402</v>
      </c>
      <c r="O500" s="17" t="str">
        <f>Lines[[#This Row],[codeNat_debut]]&amp;"_"&amp;Lines[[#This Row],[tension]]</f>
        <v>HOLQU_225kV</v>
      </c>
      <c r="P500" s="17" t="str">
        <f>Lines[[#This Row],[codeNat_fin]]&amp;"_"&amp;Lines[[#This Row],[tension]]</f>
        <v>WARAN_225kV</v>
      </c>
      <c r="Q500" s="17">
        <f>COUNTIF(Lines[[code2_debut]:[code2_fin]],"="&amp;Lines[[#This Row],[code2_debut]])</f>
        <v>4</v>
      </c>
      <c r="R500" s="17">
        <f>COUNTIF(Lines[[code2_debut]:[code2_fin]],"="&amp;Lines[[#This Row],[code2_fin]])</f>
        <v>4</v>
      </c>
      <c r="S500" s="17">
        <f>INDEX(postes_1[x],MATCH(Lines[[#This Row],[codeNat_debut]],postes_1[CODNAT],0))</f>
        <v>644361.39999999898</v>
      </c>
      <c r="T500" s="17">
        <f>INDEX(postes_1[y],MATCH(Lines[[#This Row],[codeNat_debut]],postes_1[CODNAT],0))</f>
        <v>7084106.1600000001</v>
      </c>
      <c r="U500" s="17">
        <f>INDEX(postes_1[x],MATCH(Lines[[#This Row],[codeNat_fin]],postes_1[CODNAT],0))</f>
        <v>640900.56000000203</v>
      </c>
      <c r="V500" s="17">
        <f>INDEX(postes_1[y],MATCH(Lines[[#This Row],[codeNat_fin]],postes_1[CODNAT],0))</f>
        <v>7095113.0300000003</v>
      </c>
      <c r="W500" s="17">
        <f>SQRT((Lines[[#This Row],[x_debut]]-Lines[[#This Row],[x_fin]])^2+(Lines[[#This Row],[y_debut]]-Lines[[#This Row],[y_fin]])^2)</f>
        <v>11538.136795101767</v>
      </c>
      <c r="X500" s="17">
        <v>21021</v>
      </c>
      <c r="Y500" s="18">
        <v>1300</v>
      </c>
      <c r="Z500" s="18">
        <v>1350</v>
      </c>
      <c r="AA500" s="18">
        <v>1350</v>
      </c>
      <c r="AB500" s="18">
        <v>1400</v>
      </c>
      <c r="AC500" s="18">
        <v>1.2629999999999999</v>
      </c>
      <c r="AD500" s="18">
        <v>8.407</v>
      </c>
      <c r="AE500" s="18">
        <v>30.405000000000001</v>
      </c>
      <c r="AF500" s="18">
        <v>193.56299999999999</v>
      </c>
      <c r="AG500" s="21"/>
      <c r="AH500" s="21"/>
    </row>
    <row r="501" spans="1:34">
      <c r="A501" s="16" t="s">
        <v>9392</v>
      </c>
      <c r="B501" s="16" t="s">
        <v>9393</v>
      </c>
      <c r="C501" s="16">
        <f>SEARCH(" _ ",B501)</f>
        <v>21</v>
      </c>
      <c r="D501" s="16" t="str">
        <f>LEFT(B501,14)</f>
        <v>LIT 225kV NO 1</v>
      </c>
      <c r="E501" s="16" t="str">
        <f>RIGHT(LEFT(D501,9),5)</f>
        <v>225kV</v>
      </c>
      <c r="F501" s="16" t="str">
        <f>RIGHT(D501,1)</f>
        <v>1</v>
      </c>
      <c r="G501" s="16" t="str">
        <f>LEFT(RIGHT(B501,LEN(B501)-15),C501-16)</f>
        <v>CLEON</v>
      </c>
      <c r="H501" s="16" t="str">
        <f>RIGHT(B501,LEN(B501)-C501-2)</f>
        <v>GRAND-COURONNE</v>
      </c>
      <c r="I501" s="17">
        <f>MATCH(Lines[[#This Row],[début]],postes_1[ADR_SITE],0)</f>
        <v>725</v>
      </c>
      <c r="J501" s="17">
        <f>MATCH(Lines[[#This Row],[fin]],postes_1[ADR_SITE],0)</f>
        <v>763</v>
      </c>
      <c r="K501" s="17" t="str">
        <f>INDEX(postes_1[CODNAT],Lines[[#This Row],[rch_debut]])</f>
        <v>CLEON</v>
      </c>
      <c r="L501" s="17" t="str">
        <f>INDEX(postes_1[CODNAT],Lines[[#This Row],[rch_fin]])</f>
        <v>G.COU</v>
      </c>
      <c r="M501" s="17" t="s">
        <v>7387</v>
      </c>
      <c r="N501" s="17" t="s">
        <v>7915</v>
      </c>
      <c r="O501" s="17" t="str">
        <f>Lines[[#This Row],[codeNat_debut]]&amp;"_"&amp;Lines[[#This Row],[tension]]</f>
        <v>CLEON_225kV</v>
      </c>
      <c r="P501" s="17" t="str">
        <f>Lines[[#This Row],[codeNat_fin]]&amp;"_"&amp;Lines[[#This Row],[tension]]</f>
        <v>G.COU_225kV</v>
      </c>
      <c r="Q501" s="17">
        <f>COUNTIF(Lines[[code2_debut]:[code2_fin]],"="&amp;Lines[[#This Row],[code2_debut]])</f>
        <v>3</v>
      </c>
      <c r="R501" s="17">
        <f>COUNTIF(Lines[[code2_debut]:[code2_fin]],"="&amp;Lines[[#This Row],[code2_fin]])</f>
        <v>9</v>
      </c>
      <c r="S501" s="17">
        <f>INDEX(postes_1[x],MATCH(Lines[[#This Row],[codeNat_debut]],postes_1[CODNAT],0))</f>
        <v>557520.43000000005</v>
      </c>
      <c r="T501" s="17">
        <f>INDEX(postes_1[y],MATCH(Lines[[#This Row],[codeNat_debut]],postes_1[CODNAT],0))</f>
        <v>6915001.75</v>
      </c>
      <c r="U501" s="17">
        <f>INDEX(postes_1[x],MATCH(Lines[[#This Row],[codeNat_fin]],postes_1[CODNAT],0))</f>
        <v>554175.88000000303</v>
      </c>
      <c r="V501" s="17">
        <f>INDEX(postes_1[y],MATCH(Lines[[#This Row],[codeNat_fin]],postes_1[CODNAT],0))</f>
        <v>6918579.6799999997</v>
      </c>
      <c r="W501" s="17">
        <f>SQRT((Lines[[#This Row],[x_debut]]-Lines[[#This Row],[x_fin]])^2+(Lines[[#This Row],[y_debut]]-Lines[[#This Row],[y_fin]])^2)</f>
        <v>4897.7135264710951</v>
      </c>
      <c r="X501" s="17">
        <v>5470</v>
      </c>
      <c r="Y501" s="18">
        <v>1308</v>
      </c>
      <c r="Z501" s="18">
        <v>1408</v>
      </c>
      <c r="AA501" s="18">
        <v>1408</v>
      </c>
      <c r="AB501" s="18">
        <v>1478</v>
      </c>
      <c r="AC501" s="18">
        <v>0.32800000000000001</v>
      </c>
      <c r="AD501" s="18">
        <v>2.1970000000000001</v>
      </c>
      <c r="AE501" s="18">
        <v>7.8760000000000003</v>
      </c>
      <c r="AF501" s="18">
        <v>50.137</v>
      </c>
      <c r="AG501" s="21"/>
      <c r="AH501" s="21"/>
    </row>
    <row r="502" spans="1:34">
      <c r="A502" s="16" t="s">
        <v>9396</v>
      </c>
      <c r="B502" s="16" t="s">
        <v>9397</v>
      </c>
      <c r="C502" s="16">
        <f>SEARCH(" _ ",B502)</f>
        <v>21</v>
      </c>
      <c r="D502" s="16" t="str">
        <f>LEFT(B502,14)</f>
        <v>LIT 225kV NO 2</v>
      </c>
      <c r="E502" s="16" t="str">
        <f>RIGHT(LEFT(D502,9),5)</f>
        <v>225kV</v>
      </c>
      <c r="F502" s="16" t="str">
        <f>RIGHT(D502,1)</f>
        <v>2</v>
      </c>
      <c r="G502" s="16" t="str">
        <f>LEFT(RIGHT(B502,LEN(B502)-15),C502-16)</f>
        <v>CLEON</v>
      </c>
      <c r="H502" s="16" t="str">
        <f>RIGHT(B502,LEN(B502)-C502-2)</f>
        <v>GRAND-COURONNE</v>
      </c>
      <c r="I502" s="17">
        <f>MATCH(Lines[[#This Row],[début]],postes_1[ADR_SITE],0)</f>
        <v>725</v>
      </c>
      <c r="J502" s="17">
        <f>MATCH(Lines[[#This Row],[fin]],postes_1[ADR_SITE],0)</f>
        <v>763</v>
      </c>
      <c r="K502" s="17" t="str">
        <f>INDEX(postes_1[CODNAT],Lines[[#This Row],[rch_debut]])</f>
        <v>CLEON</v>
      </c>
      <c r="L502" s="17" t="str">
        <f>INDEX(postes_1[CODNAT],Lines[[#This Row],[rch_fin]])</f>
        <v>G.COU</v>
      </c>
      <c r="M502" s="17" t="s">
        <v>7387</v>
      </c>
      <c r="N502" s="17" t="s">
        <v>7915</v>
      </c>
      <c r="O502" s="17" t="str">
        <f>Lines[[#This Row],[codeNat_debut]]&amp;"_"&amp;Lines[[#This Row],[tension]]</f>
        <v>CLEON_225kV</v>
      </c>
      <c r="P502" s="17" t="str">
        <f>Lines[[#This Row],[codeNat_fin]]&amp;"_"&amp;Lines[[#This Row],[tension]]</f>
        <v>G.COU_225kV</v>
      </c>
      <c r="Q502" s="17">
        <f>COUNTIF(Lines[[code2_debut]:[code2_fin]],"="&amp;Lines[[#This Row],[code2_debut]])</f>
        <v>3</v>
      </c>
      <c r="R502" s="17">
        <f>COUNTIF(Lines[[code2_debut]:[code2_fin]],"="&amp;Lines[[#This Row],[code2_fin]])</f>
        <v>9</v>
      </c>
      <c r="S502" s="17">
        <f>INDEX(postes_1[x],MATCH(Lines[[#This Row],[codeNat_debut]],postes_1[CODNAT],0))</f>
        <v>557520.43000000005</v>
      </c>
      <c r="T502" s="17">
        <f>INDEX(postes_1[y],MATCH(Lines[[#This Row],[codeNat_debut]],postes_1[CODNAT],0))</f>
        <v>6915001.75</v>
      </c>
      <c r="U502" s="17">
        <f>INDEX(postes_1[x],MATCH(Lines[[#This Row],[codeNat_fin]],postes_1[CODNAT],0))</f>
        <v>554175.88000000303</v>
      </c>
      <c r="V502" s="17">
        <f>INDEX(postes_1[y],MATCH(Lines[[#This Row],[codeNat_fin]],postes_1[CODNAT],0))</f>
        <v>6918579.6799999997</v>
      </c>
      <c r="W502" s="17">
        <f>SQRT((Lines[[#This Row],[x_debut]]-Lines[[#This Row],[x_fin]])^2+(Lines[[#This Row],[y_debut]]-Lines[[#This Row],[y_fin]])^2)</f>
        <v>4897.7135264710951</v>
      </c>
      <c r="X502" s="17">
        <v>5473</v>
      </c>
      <c r="Y502" s="18">
        <v>1308</v>
      </c>
      <c r="Z502" s="18">
        <v>1408</v>
      </c>
      <c r="AA502" s="18">
        <v>1408</v>
      </c>
      <c r="AB502" s="18">
        <v>1478</v>
      </c>
      <c r="AC502" s="18">
        <v>0.32900000000000001</v>
      </c>
      <c r="AD502" s="18">
        <v>2.198</v>
      </c>
      <c r="AE502" s="18">
        <v>7.9080000000000004</v>
      </c>
      <c r="AF502" s="18">
        <v>50.341999999999999</v>
      </c>
      <c r="AG502" s="21"/>
      <c r="AH502" s="21"/>
    </row>
    <row r="503" spans="1:34">
      <c r="A503" s="16" t="s">
        <v>9424</v>
      </c>
      <c r="B503" s="16" t="s">
        <v>9425</v>
      </c>
      <c r="C503" s="16">
        <f>SEARCH(" _ ",B503)</f>
        <v>31</v>
      </c>
      <c r="D503" s="16" t="str">
        <f>LEFT(B503,14)</f>
        <v>LIT 225kV NO 1</v>
      </c>
      <c r="E503" s="16" t="str">
        <f>RIGHT(LEFT(D503,9),5)</f>
        <v>225kV</v>
      </c>
      <c r="F503" s="16" t="str">
        <f>RIGHT(D503,1)</f>
        <v>1</v>
      </c>
      <c r="G503" s="16" t="str">
        <f>LEFT(RIGHT(B503,LEN(B503)-15),C503-16)</f>
        <v>COQUAINVILLIERS</v>
      </c>
      <c r="H503" s="16" t="str">
        <f>RIGHT(B503,LEN(B503)-C503-2)</f>
        <v>TOURBE</v>
      </c>
      <c r="I503" s="17">
        <f>MATCH(Lines[[#This Row],[début]],postes_1[ADR_SITE],0)</f>
        <v>881</v>
      </c>
      <c r="J503" s="17">
        <f>MATCH(Lines[[#This Row],[fin]],postes_1[ADR_SITE],0)</f>
        <v>963</v>
      </c>
      <c r="K503" s="17" t="str">
        <f>INDEX(postes_1[CODNAT],Lines[[#This Row],[rch_debut]])</f>
        <v>COQUA</v>
      </c>
      <c r="L503" s="17" t="str">
        <f>INDEX(postes_1[CODNAT],Lines[[#This Row],[rch_fin]])</f>
        <v>TOURB</v>
      </c>
      <c r="M503" s="17" t="s">
        <v>3087</v>
      </c>
      <c r="N503" s="17" t="s">
        <v>6553</v>
      </c>
      <c r="O503" s="17" t="str">
        <f>Lines[[#This Row],[codeNat_debut]]&amp;"_"&amp;Lines[[#This Row],[tension]]</f>
        <v>COQUA_225kV</v>
      </c>
      <c r="P503" s="17" t="str">
        <f>Lines[[#This Row],[codeNat_fin]]&amp;"_"&amp;Lines[[#This Row],[tension]]</f>
        <v>TOURB_225kV</v>
      </c>
      <c r="Q503" s="17">
        <f>COUNTIF(Lines[[code2_debut]:[code2_fin]],"="&amp;Lines[[#This Row],[code2_debut]])</f>
        <v>4</v>
      </c>
      <c r="R503" s="17">
        <f>COUNTIF(Lines[[code2_debut]:[code2_fin]],"="&amp;Lines[[#This Row],[code2_fin]])</f>
        <v>3</v>
      </c>
      <c r="S503" s="17">
        <f>INDEX(postes_1[x],MATCH(Lines[[#This Row],[codeNat_debut]],postes_1[CODNAT],0))</f>
        <v>495675.890000001</v>
      </c>
      <c r="T503" s="17">
        <f>INDEX(postes_1[y],MATCH(Lines[[#This Row],[codeNat_debut]],postes_1[CODNAT],0))</f>
        <v>6905012.6699999999</v>
      </c>
      <c r="U503" s="17">
        <f>INDEX(postes_1[x],MATCH(Lines[[#This Row],[codeNat_fin]],postes_1[CODNAT],0))</f>
        <v>461693.59000000398</v>
      </c>
      <c r="V503" s="17">
        <f>INDEX(postes_1[y],MATCH(Lines[[#This Row],[codeNat_fin]],postes_1[CODNAT],0))</f>
        <v>6894753.4000000004</v>
      </c>
      <c r="W503" s="17">
        <f>SQRT((Lines[[#This Row],[x_debut]]-Lines[[#This Row],[x_fin]])^2+(Lines[[#This Row],[y_debut]]-Lines[[#This Row],[y_fin]])^2)</f>
        <v>35497.173608932419</v>
      </c>
      <c r="X503" s="17">
        <v>36875</v>
      </c>
      <c r="Y503" s="18">
        <v>1308</v>
      </c>
      <c r="Z503" s="18">
        <v>1408</v>
      </c>
      <c r="AA503" s="18">
        <v>1408</v>
      </c>
      <c r="AB503" s="18">
        <v>1478</v>
      </c>
      <c r="AC503" s="18">
        <v>2.2120000000000002</v>
      </c>
      <c r="AD503" s="18">
        <v>14.928000000000001</v>
      </c>
      <c r="AE503" s="18">
        <v>52.505000000000003</v>
      </c>
      <c r="AF503" s="18">
        <v>334.25700000000001</v>
      </c>
      <c r="AG503" s="21"/>
      <c r="AH503" s="21"/>
    </row>
    <row r="504" spans="1:34">
      <c r="A504" s="16" t="s">
        <v>9422</v>
      </c>
      <c r="B504" s="16" t="s">
        <v>9423</v>
      </c>
      <c r="C504" s="16">
        <f>SEARCH(" _ ",B504)</f>
        <v>31</v>
      </c>
      <c r="D504" s="16" t="str">
        <f>LEFT(B504,14)</f>
        <v>LIT 225kV NO 1</v>
      </c>
      <c r="E504" s="16" t="str">
        <f>RIGHT(LEFT(D504,9),5)</f>
        <v>225kV</v>
      </c>
      <c r="F504" s="16" t="str">
        <f>RIGHT(D504,1)</f>
        <v>1</v>
      </c>
      <c r="G504" s="16" t="str">
        <f>LEFT(RIGHT(B504,LEN(B504)-15),C504-16)</f>
        <v>COQUAINVILLIERS</v>
      </c>
      <c r="H504" s="16" t="str">
        <f>RIGHT(B504,LEN(B504)-C504-2)</f>
        <v>ROUGEMONTIER</v>
      </c>
      <c r="I504" s="17">
        <f>MATCH(Lines[[#This Row],[début]],postes_1[ADR_SITE],0)</f>
        <v>881</v>
      </c>
      <c r="J504" s="17">
        <f>MATCH(Lines[[#This Row],[fin]],postes_1[ADR_SITE],0)</f>
        <v>815</v>
      </c>
      <c r="K504" s="17" t="str">
        <f>INDEX(postes_1[CODNAT],Lines[[#This Row],[rch_debut]])</f>
        <v>COQUA</v>
      </c>
      <c r="L504" s="17" t="str">
        <f>INDEX(postes_1[CODNAT],Lines[[#This Row],[rch_fin]])</f>
        <v>ROUGE</v>
      </c>
      <c r="M504" s="17" t="s">
        <v>3087</v>
      </c>
      <c r="N504" s="17" t="s">
        <v>2931</v>
      </c>
      <c r="O504" s="17" t="str">
        <f>Lines[[#This Row],[codeNat_debut]]&amp;"_"&amp;Lines[[#This Row],[tension]]</f>
        <v>COQUA_225kV</v>
      </c>
      <c r="P504" s="17" t="str">
        <f>Lines[[#This Row],[codeNat_fin]]&amp;"_"&amp;Lines[[#This Row],[tension]]</f>
        <v>ROUGE_225kV</v>
      </c>
      <c r="Q504" s="17">
        <f>COUNTIF(Lines[[code2_debut]:[code2_fin]],"="&amp;Lines[[#This Row],[code2_debut]])</f>
        <v>4</v>
      </c>
      <c r="R504" s="17">
        <f>COUNTIF(Lines[[code2_debut]:[code2_fin]],"="&amp;Lines[[#This Row],[code2_fin]])</f>
        <v>6</v>
      </c>
      <c r="S504" s="17">
        <f>INDEX(postes_1[x],MATCH(Lines[[#This Row],[codeNat_debut]],postes_1[CODNAT],0))</f>
        <v>495675.890000001</v>
      </c>
      <c r="T504" s="17">
        <f>INDEX(postes_1[y],MATCH(Lines[[#This Row],[codeNat_debut]],postes_1[CODNAT],0))</f>
        <v>6905012.6699999999</v>
      </c>
      <c r="U504" s="17">
        <f>INDEX(postes_1[x],MATCH(Lines[[#This Row],[codeNat_fin]],postes_1[CODNAT],0))</f>
        <v>535293.77000000305</v>
      </c>
      <c r="V504" s="17">
        <f>INDEX(postes_1[y],MATCH(Lines[[#This Row],[codeNat_fin]],postes_1[CODNAT],0))</f>
        <v>6918286.96</v>
      </c>
      <c r="W504" s="17">
        <f>SQRT((Lines[[#This Row],[x_debut]]-Lines[[#This Row],[x_fin]])^2+(Lines[[#This Row],[y_debut]]-Lines[[#This Row],[y_fin]])^2)</f>
        <v>41782.57041756362</v>
      </c>
      <c r="X504" s="17">
        <v>46232</v>
      </c>
      <c r="Y504" s="18">
        <v>1308</v>
      </c>
      <c r="Z504" s="18">
        <v>1408</v>
      </c>
      <c r="AA504" s="18">
        <v>1408</v>
      </c>
      <c r="AB504" s="18">
        <v>1478</v>
      </c>
      <c r="AC504" s="18">
        <v>2.7970000000000002</v>
      </c>
      <c r="AD504" s="18">
        <v>18.835000000000001</v>
      </c>
      <c r="AE504" s="18">
        <v>66.650999999999996</v>
      </c>
      <c r="AF504" s="18">
        <v>424.31400000000002</v>
      </c>
      <c r="AG504" s="21"/>
      <c r="AH504" s="21"/>
    </row>
    <row r="505" spans="1:34">
      <c r="A505" s="16" t="s">
        <v>9426</v>
      </c>
      <c r="B505" s="16" t="s">
        <v>9427</v>
      </c>
      <c r="C505" s="16">
        <f>SEARCH(" _ ",B505)</f>
        <v>31</v>
      </c>
      <c r="D505" s="16" t="str">
        <f>LEFT(B505,14)</f>
        <v>LIT 225kV NO 2</v>
      </c>
      <c r="E505" s="16" t="str">
        <f>RIGHT(LEFT(D505,9),5)</f>
        <v>225kV</v>
      </c>
      <c r="F505" s="16" t="str">
        <f>RIGHT(D505,1)</f>
        <v>2</v>
      </c>
      <c r="G505" s="16" t="str">
        <f>LEFT(RIGHT(B505,LEN(B505)-15),C505-16)</f>
        <v>COQUAINVILLIERS</v>
      </c>
      <c r="H505" s="16" t="str">
        <f>RIGHT(B505,LEN(B505)-C505-2)</f>
        <v>ROUGEMONTIER</v>
      </c>
      <c r="I505" s="17">
        <f>MATCH(Lines[[#This Row],[début]],postes_1[ADR_SITE],0)</f>
        <v>881</v>
      </c>
      <c r="J505" s="17">
        <f>MATCH(Lines[[#This Row],[fin]],postes_1[ADR_SITE],0)</f>
        <v>815</v>
      </c>
      <c r="K505" s="17" t="str">
        <f>INDEX(postes_1[CODNAT],Lines[[#This Row],[rch_debut]])</f>
        <v>COQUA</v>
      </c>
      <c r="L505" s="17" t="str">
        <f>INDEX(postes_1[CODNAT],Lines[[#This Row],[rch_fin]])</f>
        <v>ROUGE</v>
      </c>
      <c r="M505" s="17" t="s">
        <v>3087</v>
      </c>
      <c r="N505" s="17" t="s">
        <v>2931</v>
      </c>
      <c r="O505" s="17" t="str">
        <f>Lines[[#This Row],[codeNat_debut]]&amp;"_"&amp;Lines[[#This Row],[tension]]</f>
        <v>COQUA_225kV</v>
      </c>
      <c r="P505" s="17" t="str">
        <f>Lines[[#This Row],[codeNat_fin]]&amp;"_"&amp;Lines[[#This Row],[tension]]</f>
        <v>ROUGE_225kV</v>
      </c>
      <c r="Q505" s="17">
        <f>COUNTIF(Lines[[code2_debut]:[code2_fin]],"="&amp;Lines[[#This Row],[code2_debut]])</f>
        <v>4</v>
      </c>
      <c r="R505" s="17">
        <f>COUNTIF(Lines[[code2_debut]:[code2_fin]],"="&amp;Lines[[#This Row],[code2_fin]])</f>
        <v>6</v>
      </c>
      <c r="S505" s="17">
        <f>INDEX(postes_1[x],MATCH(Lines[[#This Row],[codeNat_debut]],postes_1[CODNAT],0))</f>
        <v>495675.890000001</v>
      </c>
      <c r="T505" s="17">
        <f>INDEX(postes_1[y],MATCH(Lines[[#This Row],[codeNat_debut]],postes_1[CODNAT],0))</f>
        <v>6905012.6699999999</v>
      </c>
      <c r="U505" s="17">
        <f>INDEX(postes_1[x],MATCH(Lines[[#This Row],[codeNat_fin]],postes_1[CODNAT],0))</f>
        <v>535293.77000000305</v>
      </c>
      <c r="V505" s="17">
        <f>INDEX(postes_1[y],MATCH(Lines[[#This Row],[codeNat_fin]],postes_1[CODNAT],0))</f>
        <v>6918286.96</v>
      </c>
      <c r="W505" s="17">
        <f>SQRT((Lines[[#This Row],[x_debut]]-Lines[[#This Row],[x_fin]])^2+(Lines[[#This Row],[y_debut]]-Lines[[#This Row],[y_fin]])^2)</f>
        <v>41782.57041756362</v>
      </c>
      <c r="X505" s="17">
        <v>46234</v>
      </c>
      <c r="Y505" s="18">
        <v>1308</v>
      </c>
      <c r="Z505" s="18">
        <v>1408</v>
      </c>
      <c r="AA505" s="18">
        <v>1408</v>
      </c>
      <c r="AB505" s="18">
        <v>1478</v>
      </c>
      <c r="AC505" s="18">
        <v>2.7650000000000001</v>
      </c>
      <c r="AD505" s="18">
        <v>18.62</v>
      </c>
      <c r="AE505" s="18">
        <v>65.864000000000004</v>
      </c>
      <c r="AF505" s="18">
        <v>419.3</v>
      </c>
      <c r="AG505" s="21"/>
      <c r="AH505" s="21"/>
    </row>
    <row r="506" spans="1:34">
      <c r="A506" s="16" t="s">
        <v>9607</v>
      </c>
      <c r="B506" s="16" t="s">
        <v>9608</v>
      </c>
      <c r="C506" s="16">
        <f>SEARCH(" _ ",B506)</f>
        <v>30</v>
      </c>
      <c r="D506" s="16" t="str">
        <f>LEFT(B506,14)</f>
        <v>LIT 225kV N0 1</v>
      </c>
      <c r="E506" s="16" t="str">
        <f>RIGHT(LEFT(D506,9),5)</f>
        <v>225kV</v>
      </c>
      <c r="F506" s="16" t="str">
        <f>RIGHT(D506,1)</f>
        <v>1</v>
      </c>
      <c r="G506" s="16" t="str">
        <f>LEFT(RIGHT(B506,LEN(B506)-15),C506-16)</f>
        <v>DRONNIERE (LA)</v>
      </c>
      <c r="H506" s="16" t="str">
        <f>RIGHT(B506,LEN(B506)-C506-2)</f>
        <v>TOURBE</v>
      </c>
      <c r="I506" s="17">
        <f>MATCH(Lines[[#This Row],[début]],postes_1[ADR_SITE],0)</f>
        <v>1012</v>
      </c>
      <c r="J506" s="17">
        <f>MATCH(Lines[[#This Row],[fin]],postes_1[ADR_SITE],0)</f>
        <v>963</v>
      </c>
      <c r="K506" s="17" t="str">
        <f>INDEX(postes_1[CODNAT],Lines[[#This Row],[rch_debut]])</f>
        <v>DRONN</v>
      </c>
      <c r="L506" s="17" t="str">
        <f>INDEX(postes_1[CODNAT],Lines[[#This Row],[rch_fin]])</f>
        <v>TOURB</v>
      </c>
      <c r="M506" s="17" t="s">
        <v>6057</v>
      </c>
      <c r="N506" s="17" t="s">
        <v>6553</v>
      </c>
      <c r="O506" s="17" t="str">
        <f>Lines[[#This Row],[codeNat_debut]]&amp;"_"&amp;Lines[[#This Row],[tension]]</f>
        <v>DRONN_225kV</v>
      </c>
      <c r="P506" s="17" t="str">
        <f>Lines[[#This Row],[codeNat_fin]]&amp;"_"&amp;Lines[[#This Row],[tension]]</f>
        <v>TOURB_225kV</v>
      </c>
      <c r="Q506" s="17">
        <f>COUNTIF(Lines[[code2_debut]:[code2_fin]],"="&amp;Lines[[#This Row],[code2_debut]])</f>
        <v>4</v>
      </c>
      <c r="R506" s="17">
        <f>COUNTIF(Lines[[code2_debut]:[code2_fin]],"="&amp;Lines[[#This Row],[code2_fin]])</f>
        <v>3</v>
      </c>
      <c r="S506" s="17">
        <f>INDEX(postes_1[x],MATCH(Lines[[#This Row],[codeNat_debut]],postes_1[CODNAT],0))</f>
        <v>456431.68</v>
      </c>
      <c r="T506" s="17">
        <f>INDEX(postes_1[y],MATCH(Lines[[#This Row],[codeNat_debut]],postes_1[CODNAT],0))</f>
        <v>6898344.6799999997</v>
      </c>
      <c r="U506" s="17">
        <f>INDEX(postes_1[x],MATCH(Lines[[#This Row],[codeNat_fin]],postes_1[CODNAT],0))</f>
        <v>461693.59000000398</v>
      </c>
      <c r="V506" s="17">
        <f>INDEX(postes_1[y],MATCH(Lines[[#This Row],[codeNat_fin]],postes_1[CODNAT],0))</f>
        <v>6894753.4000000004</v>
      </c>
      <c r="W506" s="17">
        <f>SQRT((Lines[[#This Row],[x_debut]]-Lines[[#This Row],[x_fin]])^2+(Lines[[#This Row],[y_debut]]-Lines[[#This Row],[y_fin]])^2)</f>
        <v>6370.634888811097</v>
      </c>
      <c r="X506" s="17">
        <v>10567</v>
      </c>
      <c r="Y506" s="18">
        <v>1308</v>
      </c>
      <c r="Z506" s="18">
        <v>1408</v>
      </c>
      <c r="AA506" s="18">
        <v>1408</v>
      </c>
      <c r="AB506" s="18">
        <v>1478</v>
      </c>
      <c r="AC506" s="18">
        <v>0.61399999999999999</v>
      </c>
      <c r="AD506" s="18">
        <v>4.0940000000000003</v>
      </c>
      <c r="AE506" s="18">
        <v>14.797000000000001</v>
      </c>
      <c r="AF506" s="18">
        <v>94.201999999999998</v>
      </c>
      <c r="AG506" s="21"/>
      <c r="AH506" s="21"/>
    </row>
    <row r="507" spans="1:34">
      <c r="A507" s="16" t="s">
        <v>9609</v>
      </c>
      <c r="B507" s="16" t="s">
        <v>9610</v>
      </c>
      <c r="C507" s="16">
        <f>SEARCH(" _ ",B507)</f>
        <v>30</v>
      </c>
      <c r="D507" s="16" t="str">
        <f>LEFT(B507,14)</f>
        <v>LIT 225kV N0 2</v>
      </c>
      <c r="E507" s="16" t="str">
        <f>RIGHT(LEFT(D507,9),5)</f>
        <v>225kV</v>
      </c>
      <c r="F507" s="16" t="str">
        <f>RIGHT(D507,1)</f>
        <v>2</v>
      </c>
      <c r="G507" s="16" t="str">
        <f>LEFT(RIGHT(B507,LEN(B507)-15),C507-16)</f>
        <v>DRONNIERE (LA)</v>
      </c>
      <c r="H507" s="16" t="str">
        <f>RIGHT(B507,LEN(B507)-C507-2)</f>
        <v>TOURBE</v>
      </c>
      <c r="I507" s="17">
        <f>MATCH(Lines[[#This Row],[début]],postes_1[ADR_SITE],0)</f>
        <v>1012</v>
      </c>
      <c r="J507" s="17">
        <f>MATCH(Lines[[#This Row],[fin]],postes_1[ADR_SITE],0)</f>
        <v>963</v>
      </c>
      <c r="K507" s="17" t="str">
        <f>INDEX(postes_1[CODNAT],Lines[[#This Row],[rch_debut]])</f>
        <v>DRONN</v>
      </c>
      <c r="L507" s="17" t="str">
        <f>INDEX(postes_1[CODNAT],Lines[[#This Row],[rch_fin]])</f>
        <v>TOURB</v>
      </c>
      <c r="M507" s="17" t="s">
        <v>6057</v>
      </c>
      <c r="N507" s="17" t="s">
        <v>6553</v>
      </c>
      <c r="O507" s="17" t="str">
        <f>Lines[[#This Row],[codeNat_debut]]&amp;"_"&amp;Lines[[#This Row],[tension]]</f>
        <v>DRONN_225kV</v>
      </c>
      <c r="P507" s="17" t="str">
        <f>Lines[[#This Row],[codeNat_fin]]&amp;"_"&amp;Lines[[#This Row],[tension]]</f>
        <v>TOURB_225kV</v>
      </c>
      <c r="Q507" s="17">
        <f>COUNTIF(Lines[[code2_debut]:[code2_fin]],"="&amp;Lines[[#This Row],[code2_debut]])</f>
        <v>4</v>
      </c>
      <c r="R507" s="17">
        <f>COUNTIF(Lines[[code2_debut]:[code2_fin]],"="&amp;Lines[[#This Row],[code2_fin]])</f>
        <v>3</v>
      </c>
      <c r="S507" s="17">
        <f>INDEX(postes_1[x],MATCH(Lines[[#This Row],[codeNat_debut]],postes_1[CODNAT],0))</f>
        <v>456431.68</v>
      </c>
      <c r="T507" s="17">
        <f>INDEX(postes_1[y],MATCH(Lines[[#This Row],[codeNat_debut]],postes_1[CODNAT],0))</f>
        <v>6898344.6799999997</v>
      </c>
      <c r="U507" s="17">
        <f>INDEX(postes_1[x],MATCH(Lines[[#This Row],[codeNat_fin]],postes_1[CODNAT],0))</f>
        <v>461693.59000000398</v>
      </c>
      <c r="V507" s="17">
        <f>INDEX(postes_1[y],MATCH(Lines[[#This Row],[codeNat_fin]],postes_1[CODNAT],0))</f>
        <v>6894753.4000000004</v>
      </c>
      <c r="W507" s="17">
        <f>SQRT((Lines[[#This Row],[x_debut]]-Lines[[#This Row],[x_fin]])^2+(Lines[[#This Row],[y_debut]]-Lines[[#This Row],[y_fin]])^2)</f>
        <v>6370.634888811097</v>
      </c>
      <c r="X507" s="17">
        <v>10550</v>
      </c>
      <c r="Y507" s="18">
        <v>1308</v>
      </c>
      <c r="Z507" s="18">
        <v>1408</v>
      </c>
      <c r="AA507" s="18">
        <v>1408</v>
      </c>
      <c r="AB507" s="18">
        <v>1478</v>
      </c>
      <c r="AC507" s="18">
        <v>0.61499999999999999</v>
      </c>
      <c r="AD507" s="18">
        <v>4.0979999999999999</v>
      </c>
      <c r="AE507" s="18">
        <v>14.81</v>
      </c>
      <c r="AF507" s="18">
        <v>94.284999999999997</v>
      </c>
      <c r="AG507" s="21"/>
      <c r="AH507" s="21"/>
    </row>
    <row r="508" spans="1:34">
      <c r="A508" s="16" t="s">
        <v>9739</v>
      </c>
      <c r="B508" s="16" t="s">
        <v>10399</v>
      </c>
      <c r="C508" s="16">
        <f>SEARCH(" _ ",B508)</f>
        <v>30</v>
      </c>
      <c r="D508" s="16" t="str">
        <f>LEFT(B508,14)</f>
        <v>LIT 225kV N0 2</v>
      </c>
      <c r="E508" s="16" t="str">
        <f>RIGHT(LEFT(D508,9),5)</f>
        <v>225kV</v>
      </c>
      <c r="F508" s="16" t="str">
        <f>RIGHT(D508,1)</f>
        <v>2</v>
      </c>
      <c r="G508" s="16" t="str">
        <f>LEFT(RIGHT(B508,LEN(B508)-15),C508-16)</f>
        <v>GRAND-COURONNE</v>
      </c>
      <c r="H508" s="16" t="str">
        <f>RIGHT(B508,LEN(B508)-C508-2)</f>
        <v>ST-ETIENNE-DU-ROUVRAY</v>
      </c>
      <c r="I508" s="17">
        <f>MATCH(Lines[[#This Row],[début]],postes_1[ADR_SITE],0)</f>
        <v>763</v>
      </c>
      <c r="J508" s="17">
        <f>MATCH(Lines[[#This Row],[fin]],postes_1[ADR_SITE],0)</f>
        <v>756</v>
      </c>
      <c r="K508" s="17" t="str">
        <f>INDEX(postes_1[CODNAT],Lines[[#This Row],[rch_debut]])</f>
        <v>G.COU</v>
      </c>
      <c r="L508" s="17" t="str">
        <f>INDEX(postes_1[CODNAT],Lines[[#This Row],[rch_fin]])</f>
        <v>SSROU</v>
      </c>
      <c r="M508" s="17" t="s">
        <v>7915</v>
      </c>
      <c r="N508" s="17" t="s">
        <v>2084</v>
      </c>
      <c r="O508" s="17" t="str">
        <f>Lines[[#This Row],[codeNat_debut]]&amp;"_"&amp;Lines[[#This Row],[tension]]</f>
        <v>G.COU_225kV</v>
      </c>
      <c r="P508" s="17" t="str">
        <f>Lines[[#This Row],[codeNat_fin]]&amp;"_"&amp;Lines[[#This Row],[tension]]</f>
        <v>SSROU_225kV</v>
      </c>
      <c r="Q508" s="17">
        <f>COUNTIF(Lines[[code2_debut]:[code2_fin]],"="&amp;Lines[[#This Row],[code2_debut]])</f>
        <v>9</v>
      </c>
      <c r="R508" s="17">
        <f>COUNTIF(Lines[[code2_debut]:[code2_fin]],"="&amp;Lines[[#This Row],[code2_fin]])</f>
        <v>2</v>
      </c>
      <c r="S508" s="17">
        <f>INDEX(postes_1[x],MATCH(Lines[[#This Row],[codeNat_debut]],postes_1[CODNAT],0))</f>
        <v>554175.88000000303</v>
      </c>
      <c r="T508" s="17">
        <f>INDEX(postes_1[y],MATCH(Lines[[#This Row],[codeNat_debut]],postes_1[CODNAT],0))</f>
        <v>6918579.6799999997</v>
      </c>
      <c r="U508" s="17">
        <f>INDEX(postes_1[x],MATCH(Lines[[#This Row],[codeNat_fin]],postes_1[CODNAT],0))</f>
        <v>562315.46999999904</v>
      </c>
      <c r="V508" s="17">
        <f>INDEX(postes_1[y],MATCH(Lines[[#This Row],[codeNat_fin]],postes_1[CODNAT],0))</f>
        <v>6920246.0199999996</v>
      </c>
      <c r="W508" s="17">
        <f>SQRT((Lines[[#This Row],[x_debut]]-Lines[[#This Row],[x_fin]])^2+(Lines[[#This Row],[y_debut]]-Lines[[#This Row],[y_fin]])^2)</f>
        <v>8308.4062469064756</v>
      </c>
      <c r="X508" s="17">
        <v>9071</v>
      </c>
      <c r="Y508" s="18">
        <v>1308</v>
      </c>
      <c r="Z508" s="18">
        <v>1408</v>
      </c>
      <c r="AA508" s="18">
        <v>1408</v>
      </c>
      <c r="AB508" s="18">
        <v>1478</v>
      </c>
      <c r="AC508" s="18">
        <v>0.54400000000000004</v>
      </c>
      <c r="AD508" s="18">
        <v>3.6459999999999999</v>
      </c>
      <c r="AE508" s="18">
        <v>13.061999999999999</v>
      </c>
      <c r="AF508" s="18">
        <v>83.153000000000006</v>
      </c>
      <c r="AG508" s="21"/>
      <c r="AH508" s="21"/>
    </row>
    <row r="509" spans="1:34">
      <c r="A509" s="16" t="s">
        <v>9735</v>
      </c>
      <c r="B509" s="16" t="s">
        <v>9736</v>
      </c>
      <c r="C509" s="16">
        <f>SEARCH(" _ ",B509)</f>
        <v>30</v>
      </c>
      <c r="D509" s="16" t="str">
        <f>LEFT(B509,14)</f>
        <v>LIT 225kV NO 1</v>
      </c>
      <c r="E509" s="16" t="str">
        <f>RIGHT(LEFT(D509,9),5)</f>
        <v>225kV</v>
      </c>
      <c r="F509" s="16" t="str">
        <f>RIGHT(D509,1)</f>
        <v>1</v>
      </c>
      <c r="G509" s="16" t="str">
        <f>LEFT(RIGHT(B509,LEN(B509)-15),C509-16)</f>
        <v>GRAND-COURONNE</v>
      </c>
      <c r="H509" s="16" t="str">
        <f>RIGHT(B509,LEN(B509)-C509-2)</f>
        <v>VAUPALIERE (LA)</v>
      </c>
      <c r="I509" s="17">
        <f>MATCH(Lines[[#This Row],[début]],postes_1[ADR_SITE],0)</f>
        <v>763</v>
      </c>
      <c r="J509" s="17">
        <f>MATCH(Lines[[#This Row],[fin]],postes_1[ADR_SITE],0)</f>
        <v>862</v>
      </c>
      <c r="K509" s="17" t="str">
        <f>INDEX(postes_1[CODNAT],Lines[[#This Row],[rch_debut]])</f>
        <v>G.COU</v>
      </c>
      <c r="L509" s="17" t="str">
        <f>INDEX(postes_1[CODNAT],Lines[[#This Row],[rch_fin]])</f>
        <v>VAUPA</v>
      </c>
      <c r="M509" s="17" t="s">
        <v>7915</v>
      </c>
      <c r="N509" s="17" t="s">
        <v>1037</v>
      </c>
      <c r="O509" s="17" t="str">
        <f>Lines[[#This Row],[codeNat_debut]]&amp;"_"&amp;Lines[[#This Row],[tension]]</f>
        <v>G.COU_225kV</v>
      </c>
      <c r="P509" s="17" t="str">
        <f>Lines[[#This Row],[codeNat_fin]]&amp;"_"&amp;Lines[[#This Row],[tension]]</f>
        <v>VAUPA_225kV</v>
      </c>
      <c r="Q509" s="17">
        <f>COUNTIF(Lines[[code2_debut]:[code2_fin]],"="&amp;Lines[[#This Row],[code2_debut]])</f>
        <v>9</v>
      </c>
      <c r="R509" s="17">
        <f>COUNTIF(Lines[[code2_debut]:[code2_fin]],"="&amp;Lines[[#This Row],[code2_fin]])</f>
        <v>6</v>
      </c>
      <c r="S509" s="17">
        <f>INDEX(postes_1[x],MATCH(Lines[[#This Row],[codeNat_debut]],postes_1[CODNAT],0))</f>
        <v>554175.88000000303</v>
      </c>
      <c r="T509" s="17">
        <f>INDEX(postes_1[y],MATCH(Lines[[#This Row],[codeNat_debut]],postes_1[CODNAT],0))</f>
        <v>6918579.6799999997</v>
      </c>
      <c r="U509" s="17">
        <f>INDEX(postes_1[x],MATCH(Lines[[#This Row],[codeNat_fin]],postes_1[CODNAT],0))</f>
        <v>555700.5</v>
      </c>
      <c r="V509" s="17">
        <f>INDEX(postes_1[y],MATCH(Lines[[#This Row],[codeNat_fin]],postes_1[CODNAT],0))</f>
        <v>6933393.6799999997</v>
      </c>
      <c r="W509" s="17">
        <f>SQRT((Lines[[#This Row],[x_debut]]-Lines[[#This Row],[x_fin]])^2+(Lines[[#This Row],[y_debut]]-Lines[[#This Row],[y_fin]])^2)</f>
        <v>14892.248391172865</v>
      </c>
      <c r="X509" s="17">
        <v>25989</v>
      </c>
      <c r="Y509" s="18">
        <v>1308</v>
      </c>
      <c r="Z509" s="18">
        <v>1408</v>
      </c>
      <c r="AA509" s="18">
        <v>1408</v>
      </c>
      <c r="AB509" s="18">
        <v>1478</v>
      </c>
      <c r="AC509" s="18">
        <v>1.5589999999999999</v>
      </c>
      <c r="AD509" s="18">
        <v>10.443</v>
      </c>
      <c r="AE509" s="18">
        <v>37.189</v>
      </c>
      <c r="AF509" s="18">
        <v>236.75299999999999</v>
      </c>
      <c r="AG509" s="21"/>
      <c r="AH509" s="21"/>
    </row>
    <row r="510" spans="1:34">
      <c r="A510" s="16" t="s">
        <v>9740</v>
      </c>
      <c r="B510" s="16" t="s">
        <v>9741</v>
      </c>
      <c r="C510" s="16">
        <f>SEARCH(" _ ",B510)</f>
        <v>30</v>
      </c>
      <c r="D510" s="16" t="str">
        <f>LEFT(B510,14)</f>
        <v>LIT 225kV NO 2</v>
      </c>
      <c r="E510" s="16" t="str">
        <f>RIGHT(LEFT(D510,9),5)</f>
        <v>225kV</v>
      </c>
      <c r="F510" s="16" t="str">
        <f>RIGHT(D510,1)</f>
        <v>2</v>
      </c>
      <c r="G510" s="16" t="str">
        <f>LEFT(RIGHT(B510,LEN(B510)-15),C510-16)</f>
        <v>GRAND-COURONNE</v>
      </c>
      <c r="H510" s="16" t="str">
        <f>RIGHT(B510,LEN(B510)-C510-2)</f>
        <v>VAUPALIERE (LA)</v>
      </c>
      <c r="I510" s="17">
        <f>MATCH(Lines[[#This Row],[début]],postes_1[ADR_SITE],0)</f>
        <v>763</v>
      </c>
      <c r="J510" s="17">
        <f>MATCH(Lines[[#This Row],[fin]],postes_1[ADR_SITE],0)</f>
        <v>862</v>
      </c>
      <c r="K510" s="17" t="str">
        <f>INDEX(postes_1[CODNAT],Lines[[#This Row],[rch_debut]])</f>
        <v>G.COU</v>
      </c>
      <c r="L510" s="17" t="str">
        <f>INDEX(postes_1[CODNAT],Lines[[#This Row],[rch_fin]])</f>
        <v>VAUPA</v>
      </c>
      <c r="M510" s="17" t="s">
        <v>7915</v>
      </c>
      <c r="N510" s="17" t="s">
        <v>1037</v>
      </c>
      <c r="O510" s="17" t="str">
        <f>Lines[[#This Row],[codeNat_debut]]&amp;"_"&amp;Lines[[#This Row],[tension]]</f>
        <v>G.COU_225kV</v>
      </c>
      <c r="P510" s="17" t="str">
        <f>Lines[[#This Row],[codeNat_fin]]&amp;"_"&amp;Lines[[#This Row],[tension]]</f>
        <v>VAUPA_225kV</v>
      </c>
      <c r="Q510" s="17">
        <f>COUNTIF(Lines[[code2_debut]:[code2_fin]],"="&amp;Lines[[#This Row],[code2_debut]])</f>
        <v>9</v>
      </c>
      <c r="R510" s="17">
        <f>COUNTIF(Lines[[code2_debut]:[code2_fin]],"="&amp;Lines[[#This Row],[code2_fin]])</f>
        <v>6</v>
      </c>
      <c r="S510" s="17">
        <f>INDEX(postes_1[x],MATCH(Lines[[#This Row],[codeNat_debut]],postes_1[CODNAT],0))</f>
        <v>554175.88000000303</v>
      </c>
      <c r="T510" s="17">
        <f>INDEX(postes_1[y],MATCH(Lines[[#This Row],[codeNat_debut]],postes_1[CODNAT],0))</f>
        <v>6918579.6799999997</v>
      </c>
      <c r="U510" s="17">
        <f>INDEX(postes_1[x],MATCH(Lines[[#This Row],[codeNat_fin]],postes_1[CODNAT],0))</f>
        <v>555700.5</v>
      </c>
      <c r="V510" s="17">
        <f>INDEX(postes_1[y],MATCH(Lines[[#This Row],[codeNat_fin]],postes_1[CODNAT],0))</f>
        <v>6933393.6799999997</v>
      </c>
      <c r="W510" s="17">
        <f>SQRT((Lines[[#This Row],[x_debut]]-Lines[[#This Row],[x_fin]])^2+(Lines[[#This Row],[y_debut]]-Lines[[#This Row],[y_fin]])^2)</f>
        <v>14892.248391172865</v>
      </c>
      <c r="X510" s="17">
        <v>25444</v>
      </c>
      <c r="Y510" s="18">
        <v>1308</v>
      </c>
      <c r="Z510" s="18">
        <v>1408</v>
      </c>
      <c r="AA510" s="18">
        <v>1408</v>
      </c>
      <c r="AB510" s="18">
        <v>1478</v>
      </c>
      <c r="AC510" s="18">
        <v>1.53</v>
      </c>
      <c r="AD510" s="18">
        <v>10.18</v>
      </c>
      <c r="AE510" s="18">
        <v>36.6</v>
      </c>
      <c r="AF510" s="19" t="s">
        <v>8819</v>
      </c>
      <c r="AG510" s="21"/>
      <c r="AH510" s="21"/>
    </row>
    <row r="511" spans="1:34">
      <c r="A511" s="16" t="s">
        <v>9732</v>
      </c>
      <c r="B511" s="16" t="s">
        <v>9733</v>
      </c>
      <c r="C511" s="16">
        <f>SEARCH(" _ ",B511)</f>
        <v>30</v>
      </c>
      <c r="D511" s="16" t="str">
        <f>LEFT(B511,14)</f>
        <v>LIT 225kV NO 1</v>
      </c>
      <c r="E511" s="16" t="str">
        <f>RIGHT(LEFT(D511,9),5)</f>
        <v>225kV</v>
      </c>
      <c r="F511" s="16" t="str">
        <f>RIGHT(D511,1)</f>
        <v>1</v>
      </c>
      <c r="G511" s="16" t="str">
        <f>LEFT(RIGHT(B511,LEN(B511)-15),C511-16)</f>
        <v>GRAND-COURONNE</v>
      </c>
      <c r="H511" s="16" t="str">
        <f>RIGHT(B511,LEN(B511)-C511-2)</f>
        <v>ROUGEMONTIER</v>
      </c>
      <c r="I511" s="17">
        <f>MATCH(Lines[[#This Row],[début]],postes_1[ADR_SITE],0)</f>
        <v>763</v>
      </c>
      <c r="J511" s="17">
        <f>MATCH(Lines[[#This Row],[fin]],postes_1[ADR_SITE],0)</f>
        <v>815</v>
      </c>
      <c r="K511" s="17" t="str">
        <f>INDEX(postes_1[CODNAT],Lines[[#This Row],[rch_debut]])</f>
        <v>G.COU</v>
      </c>
      <c r="L511" s="17" t="str">
        <f>INDEX(postes_1[CODNAT],Lines[[#This Row],[rch_fin]])</f>
        <v>ROUGE</v>
      </c>
      <c r="M511" s="17" t="s">
        <v>7915</v>
      </c>
      <c r="N511" s="17" t="s">
        <v>2931</v>
      </c>
      <c r="O511" s="17" t="str">
        <f>Lines[[#This Row],[codeNat_debut]]&amp;"_"&amp;Lines[[#This Row],[tension]]</f>
        <v>G.COU_225kV</v>
      </c>
      <c r="P511" s="17" t="str">
        <f>Lines[[#This Row],[codeNat_fin]]&amp;"_"&amp;Lines[[#This Row],[tension]]</f>
        <v>ROUGE_225kV</v>
      </c>
      <c r="Q511" s="17">
        <f>COUNTIF(Lines[[code2_debut]:[code2_fin]],"="&amp;Lines[[#This Row],[code2_debut]])</f>
        <v>9</v>
      </c>
      <c r="R511" s="17">
        <f>COUNTIF(Lines[[code2_debut]:[code2_fin]],"="&amp;Lines[[#This Row],[code2_fin]])</f>
        <v>6</v>
      </c>
      <c r="S511" s="17">
        <f>INDEX(postes_1[x],MATCH(Lines[[#This Row],[codeNat_debut]],postes_1[CODNAT],0))</f>
        <v>554175.88000000303</v>
      </c>
      <c r="T511" s="17">
        <f>INDEX(postes_1[y],MATCH(Lines[[#This Row],[codeNat_debut]],postes_1[CODNAT],0))</f>
        <v>6918579.6799999997</v>
      </c>
      <c r="U511" s="17">
        <f>INDEX(postes_1[x],MATCH(Lines[[#This Row],[codeNat_fin]],postes_1[CODNAT],0))</f>
        <v>535293.77000000305</v>
      </c>
      <c r="V511" s="17">
        <f>INDEX(postes_1[y],MATCH(Lines[[#This Row],[codeNat_fin]],postes_1[CODNAT],0))</f>
        <v>6918286.96</v>
      </c>
      <c r="W511" s="17">
        <f>SQRT((Lines[[#This Row],[x_debut]]-Lines[[#This Row],[x_fin]])^2+(Lines[[#This Row],[y_debut]]-Lines[[#This Row],[y_fin]])^2)</f>
        <v>18884.378810289189</v>
      </c>
      <c r="X511" s="17">
        <v>23798</v>
      </c>
      <c r="Y511" s="18">
        <v>1308</v>
      </c>
      <c r="Z511" s="18">
        <v>1408</v>
      </c>
      <c r="AA511" s="18">
        <v>1408</v>
      </c>
      <c r="AB511" s="18">
        <v>1478</v>
      </c>
      <c r="AC511" s="18">
        <v>1.423</v>
      </c>
      <c r="AD511" s="18">
        <v>9.5289999999999999</v>
      </c>
      <c r="AE511" s="18">
        <v>34.164999999999999</v>
      </c>
      <c r="AF511" s="18">
        <v>217.49799999999999</v>
      </c>
      <c r="AG511" s="21"/>
      <c r="AH511" s="21"/>
    </row>
    <row r="512" spans="1:34">
      <c r="A512" s="16" t="s">
        <v>9737</v>
      </c>
      <c r="B512" s="16" t="s">
        <v>9738</v>
      </c>
      <c r="C512" s="16">
        <f>SEARCH(" _ ",B512)</f>
        <v>30</v>
      </c>
      <c r="D512" s="16" t="str">
        <f>LEFT(B512,14)</f>
        <v>LIT 225kV NO 2</v>
      </c>
      <c r="E512" s="16" t="str">
        <f>RIGHT(LEFT(D512,9),5)</f>
        <v>225kV</v>
      </c>
      <c r="F512" s="16" t="str">
        <f>RIGHT(D512,1)</f>
        <v>2</v>
      </c>
      <c r="G512" s="16" t="str">
        <f>LEFT(RIGHT(B512,LEN(B512)-15),C512-16)</f>
        <v>GRAND-COURONNE</v>
      </c>
      <c r="H512" s="16" t="str">
        <f>RIGHT(B512,LEN(B512)-C512-2)</f>
        <v>ROUGEMONTIER</v>
      </c>
      <c r="I512" s="17">
        <f>MATCH(Lines[[#This Row],[début]],postes_1[ADR_SITE],0)</f>
        <v>763</v>
      </c>
      <c r="J512" s="17">
        <f>MATCH(Lines[[#This Row],[fin]],postes_1[ADR_SITE],0)</f>
        <v>815</v>
      </c>
      <c r="K512" s="17" t="str">
        <f>INDEX(postes_1[CODNAT],Lines[[#This Row],[rch_debut]])</f>
        <v>G.COU</v>
      </c>
      <c r="L512" s="17" t="str">
        <f>INDEX(postes_1[CODNAT],Lines[[#This Row],[rch_fin]])</f>
        <v>ROUGE</v>
      </c>
      <c r="M512" s="17" t="s">
        <v>7915</v>
      </c>
      <c r="N512" s="17" t="s">
        <v>2931</v>
      </c>
      <c r="O512" s="17" t="str">
        <f>Lines[[#This Row],[codeNat_debut]]&amp;"_"&amp;Lines[[#This Row],[tension]]</f>
        <v>G.COU_225kV</v>
      </c>
      <c r="P512" s="17" t="str">
        <f>Lines[[#This Row],[codeNat_fin]]&amp;"_"&amp;Lines[[#This Row],[tension]]</f>
        <v>ROUGE_225kV</v>
      </c>
      <c r="Q512" s="17">
        <f>COUNTIF(Lines[[code2_debut]:[code2_fin]],"="&amp;Lines[[#This Row],[code2_debut]])</f>
        <v>9</v>
      </c>
      <c r="R512" s="17">
        <f>COUNTIF(Lines[[code2_debut]:[code2_fin]],"="&amp;Lines[[#This Row],[code2_fin]])</f>
        <v>6</v>
      </c>
      <c r="S512" s="17">
        <f>INDEX(postes_1[x],MATCH(Lines[[#This Row],[codeNat_debut]],postes_1[CODNAT],0))</f>
        <v>554175.88000000303</v>
      </c>
      <c r="T512" s="17">
        <f>INDEX(postes_1[y],MATCH(Lines[[#This Row],[codeNat_debut]],postes_1[CODNAT],0))</f>
        <v>6918579.6799999997</v>
      </c>
      <c r="U512" s="17">
        <f>INDEX(postes_1[x],MATCH(Lines[[#This Row],[codeNat_fin]],postes_1[CODNAT],0))</f>
        <v>535293.77000000305</v>
      </c>
      <c r="V512" s="17">
        <f>INDEX(postes_1[y],MATCH(Lines[[#This Row],[codeNat_fin]],postes_1[CODNAT],0))</f>
        <v>6918286.96</v>
      </c>
      <c r="W512" s="17">
        <f>SQRT((Lines[[#This Row],[x_debut]]-Lines[[#This Row],[x_fin]])^2+(Lines[[#This Row],[y_debut]]-Lines[[#This Row],[y_fin]])^2)</f>
        <v>18884.378810289189</v>
      </c>
      <c r="X512" s="17">
        <v>23822</v>
      </c>
      <c r="Y512" s="18">
        <v>1308</v>
      </c>
      <c r="Z512" s="18">
        <v>1408</v>
      </c>
      <c r="AA512" s="18">
        <v>1408</v>
      </c>
      <c r="AB512" s="18">
        <v>1478</v>
      </c>
      <c r="AC512" s="18">
        <v>1.43</v>
      </c>
      <c r="AD512" s="18">
        <v>9.58</v>
      </c>
      <c r="AE512" s="18">
        <v>34.350999999999999</v>
      </c>
      <c r="AF512" s="18">
        <v>218.68799999999999</v>
      </c>
      <c r="AG512" s="21"/>
      <c r="AH512" s="21"/>
    </row>
    <row r="513" spans="1:34">
      <c r="A513" s="16" t="s">
        <v>9746</v>
      </c>
      <c r="B513" s="16" t="s">
        <v>9747</v>
      </c>
      <c r="C513" s="16">
        <f>SEARCH(" _ ",B513)</f>
        <v>29</v>
      </c>
      <c r="D513" s="16" t="str">
        <f>LEFT(B513,14)</f>
        <v>LIT 225kV NO 1</v>
      </c>
      <c r="E513" s="16" t="str">
        <f>RIGHT(LEFT(D513,9),5)</f>
        <v>225kV</v>
      </c>
      <c r="F513" s="16" t="str">
        <f>RIGHT(D513,1)</f>
        <v>1</v>
      </c>
      <c r="G513" s="16" t="str">
        <f>LEFT(RIGHT(B513,LEN(B513)-15),C513-16)</f>
        <v>GRANDE-SYNTHE</v>
      </c>
      <c r="H513" s="16" t="str">
        <f>RIGHT(B513,LEN(B513)-C513-2)</f>
        <v>HOLQUE</v>
      </c>
      <c r="I513" s="17">
        <f>MATCH(Lines[[#This Row],[début]],postes_1[ADR_SITE],0)</f>
        <v>2343</v>
      </c>
      <c r="J513" s="17">
        <f>MATCH(Lines[[#This Row],[fin]],postes_1[ADR_SITE],0)</f>
        <v>2084</v>
      </c>
      <c r="K513" s="17" t="str">
        <f>INDEX(postes_1[CODNAT],Lines[[#This Row],[rch_debut]])</f>
        <v>G.SYN</v>
      </c>
      <c r="L513" s="17" t="str">
        <f>INDEX(postes_1[CODNAT],Lines[[#This Row],[rch_fin]])</f>
        <v>HOLQU</v>
      </c>
      <c r="M513" s="17" t="s">
        <v>8263</v>
      </c>
      <c r="N513" s="17" t="s">
        <v>1182</v>
      </c>
      <c r="O513" s="17" t="str">
        <f>Lines[[#This Row],[codeNat_debut]]&amp;"_"&amp;Lines[[#This Row],[tension]]</f>
        <v>G.SYN_225kV</v>
      </c>
      <c r="P513" s="17" t="str">
        <f>Lines[[#This Row],[codeNat_fin]]&amp;"_"&amp;Lines[[#This Row],[tension]]</f>
        <v>HOLQU_225kV</v>
      </c>
      <c r="Q513" s="17">
        <f>COUNTIF(Lines[[code2_debut]:[code2_fin]],"="&amp;Lines[[#This Row],[code2_debut]])</f>
        <v>4</v>
      </c>
      <c r="R513" s="17">
        <f>COUNTIF(Lines[[code2_debut]:[code2_fin]],"="&amp;Lines[[#This Row],[code2_fin]])</f>
        <v>4</v>
      </c>
      <c r="S513" s="17">
        <f>INDEX(postes_1[x],MATCH(Lines[[#This Row],[codeNat_debut]],postes_1[CODNAT],0))</f>
        <v>649393.36999999697</v>
      </c>
      <c r="T513" s="17">
        <f>INDEX(postes_1[y],MATCH(Lines[[#This Row],[codeNat_debut]],postes_1[CODNAT],0))</f>
        <v>7102111.8499999996</v>
      </c>
      <c r="U513" s="17">
        <f>INDEX(postes_1[x],MATCH(Lines[[#This Row],[codeNat_fin]],postes_1[CODNAT],0))</f>
        <v>644361.39999999898</v>
      </c>
      <c r="V513" s="17">
        <f>INDEX(postes_1[y],MATCH(Lines[[#This Row],[codeNat_fin]],postes_1[CODNAT],0))</f>
        <v>7084106.1600000001</v>
      </c>
      <c r="W513" s="17">
        <f>SQRT((Lines[[#This Row],[x_debut]]-Lines[[#This Row],[x_fin]])^2+(Lines[[#This Row],[y_debut]]-Lines[[#This Row],[y_fin]])^2)</f>
        <v>18695.603613067993</v>
      </c>
      <c r="X513" s="17">
        <v>19435</v>
      </c>
      <c r="Y513" s="18">
        <v>1308</v>
      </c>
      <c r="Z513" s="18">
        <v>1408</v>
      </c>
      <c r="AA513" s="18">
        <v>1408</v>
      </c>
      <c r="AB513" s="18">
        <v>1478</v>
      </c>
      <c r="AC513" s="18">
        <v>1.1459999999999999</v>
      </c>
      <c r="AD513" s="18">
        <v>7.6219999999999999</v>
      </c>
      <c r="AE513" s="18">
        <v>27.637</v>
      </c>
      <c r="AF513" s="18">
        <v>175.94300000000001</v>
      </c>
      <c r="AG513" s="21"/>
      <c r="AH513" s="21"/>
    </row>
    <row r="514" spans="1:34">
      <c r="A514" s="16" t="s">
        <v>9748</v>
      </c>
      <c r="B514" s="16" t="s">
        <v>9749</v>
      </c>
      <c r="C514" s="16">
        <f>SEARCH(" _ ",B514)</f>
        <v>29</v>
      </c>
      <c r="D514" s="16" t="str">
        <f>LEFT(B514,14)</f>
        <v>LIT 225kV NO 1</v>
      </c>
      <c r="E514" s="16" t="str">
        <f>RIGHT(LEFT(D514,9),5)</f>
        <v>225kV</v>
      </c>
      <c r="F514" s="16" t="str">
        <f>RIGHT(D514,1)</f>
        <v>1</v>
      </c>
      <c r="G514" s="16" t="str">
        <f>LEFT(RIGHT(B514,LEN(B514)-15),C514-16)</f>
        <v>GRANDE-SYNTHE</v>
      </c>
      <c r="H514" s="16" t="str">
        <f>RIGHT(B514,LEN(B514)-C514-2)</f>
        <v>WARANDE</v>
      </c>
      <c r="I514" s="17">
        <f>MATCH(Lines[[#This Row],[début]],postes_1[ADR_SITE],0)</f>
        <v>2343</v>
      </c>
      <c r="J514" s="17">
        <f>MATCH(Lines[[#This Row],[fin]],postes_1[ADR_SITE],0)</f>
        <v>2242</v>
      </c>
      <c r="K514" s="17" t="str">
        <f>INDEX(postes_1[CODNAT],Lines[[#This Row],[rch_debut]])</f>
        <v>G.SYN</v>
      </c>
      <c r="L514" s="17" t="str">
        <f>INDEX(postes_1[CODNAT],Lines[[#This Row],[rch_fin]])</f>
        <v>WARAN</v>
      </c>
      <c r="M514" s="17" t="s">
        <v>8263</v>
      </c>
      <c r="N514" s="17" t="s">
        <v>3402</v>
      </c>
      <c r="O514" s="17" t="str">
        <f>Lines[[#This Row],[codeNat_debut]]&amp;"_"&amp;Lines[[#This Row],[tension]]</f>
        <v>G.SYN_225kV</v>
      </c>
      <c r="P514" s="17" t="str">
        <f>Lines[[#This Row],[codeNat_fin]]&amp;"_"&amp;Lines[[#This Row],[tension]]</f>
        <v>WARAN_225kV</v>
      </c>
      <c r="Q514" s="17">
        <f>COUNTIF(Lines[[code2_debut]:[code2_fin]],"="&amp;Lines[[#This Row],[code2_debut]])</f>
        <v>4</v>
      </c>
      <c r="R514" s="17">
        <f>COUNTIF(Lines[[code2_debut]:[code2_fin]],"="&amp;Lines[[#This Row],[code2_fin]])</f>
        <v>4</v>
      </c>
      <c r="S514" s="17">
        <f>INDEX(postes_1[x],MATCH(Lines[[#This Row],[codeNat_debut]],postes_1[CODNAT],0))</f>
        <v>649393.36999999697</v>
      </c>
      <c r="T514" s="17">
        <f>INDEX(postes_1[y],MATCH(Lines[[#This Row],[codeNat_debut]],postes_1[CODNAT],0))</f>
        <v>7102111.8499999996</v>
      </c>
      <c r="U514" s="17">
        <f>INDEX(postes_1[x],MATCH(Lines[[#This Row],[codeNat_fin]],postes_1[CODNAT],0))</f>
        <v>640900.56000000203</v>
      </c>
      <c r="V514" s="17">
        <f>INDEX(postes_1[y],MATCH(Lines[[#This Row],[codeNat_fin]],postes_1[CODNAT],0))</f>
        <v>7095113.0300000003</v>
      </c>
      <c r="W514" s="17">
        <f>SQRT((Lines[[#This Row],[x_debut]]-Lines[[#This Row],[x_fin]])^2+(Lines[[#This Row],[y_debut]]-Lines[[#This Row],[y_fin]])^2)</f>
        <v>11005.058068379516</v>
      </c>
      <c r="X514" s="17">
        <v>14722</v>
      </c>
      <c r="Y514" s="18">
        <v>1308</v>
      </c>
      <c r="Z514" s="18">
        <v>1408</v>
      </c>
      <c r="AA514" s="18">
        <v>1408</v>
      </c>
      <c r="AB514" s="18">
        <v>1478</v>
      </c>
      <c r="AC514" s="18">
        <v>0.88400000000000001</v>
      </c>
      <c r="AD514" s="18">
        <v>5.8970000000000002</v>
      </c>
      <c r="AE514" s="18">
        <v>21.288</v>
      </c>
      <c r="AF514" s="18">
        <v>135.52600000000001</v>
      </c>
      <c r="AG514" s="21"/>
      <c r="AH514" s="21"/>
    </row>
    <row r="515" spans="1:34">
      <c r="A515" s="16" t="s">
        <v>9752</v>
      </c>
      <c r="B515" s="16" t="s">
        <v>9753</v>
      </c>
      <c r="C515" s="16">
        <f>SEARCH(" _ ",B515)</f>
        <v>29</v>
      </c>
      <c r="D515" s="16" t="str">
        <f>LEFT(B515,14)</f>
        <v>LIT 225kV NO 3</v>
      </c>
      <c r="E515" s="16" t="str">
        <f>RIGHT(LEFT(D515,9),5)</f>
        <v>225kV</v>
      </c>
      <c r="F515" s="16" t="str">
        <f>RIGHT(D515,1)</f>
        <v>3</v>
      </c>
      <c r="G515" s="16" t="str">
        <f>LEFT(RIGHT(B515,LEN(B515)-15),C515-16)</f>
        <v>GRANDE-SYNTHE</v>
      </c>
      <c r="H515" s="16" t="str">
        <f>RIGHT(B515,LEN(B515)-C515-2)</f>
        <v>WARANDE</v>
      </c>
      <c r="I515" s="17">
        <f>MATCH(Lines[[#This Row],[début]],postes_1[ADR_SITE],0)</f>
        <v>2343</v>
      </c>
      <c r="J515" s="17">
        <f>MATCH(Lines[[#This Row],[fin]],postes_1[ADR_SITE],0)</f>
        <v>2242</v>
      </c>
      <c r="K515" s="17" t="str">
        <f>INDEX(postes_1[CODNAT],Lines[[#This Row],[rch_debut]])</f>
        <v>G.SYN</v>
      </c>
      <c r="L515" s="17" t="str">
        <f>INDEX(postes_1[CODNAT],Lines[[#This Row],[rch_fin]])</f>
        <v>WARAN</v>
      </c>
      <c r="M515" s="17" t="s">
        <v>8263</v>
      </c>
      <c r="N515" s="17" t="s">
        <v>3402</v>
      </c>
      <c r="O515" s="17" t="str">
        <f>Lines[[#This Row],[codeNat_debut]]&amp;"_"&amp;Lines[[#This Row],[tension]]</f>
        <v>G.SYN_225kV</v>
      </c>
      <c r="P515" s="17" t="str">
        <f>Lines[[#This Row],[codeNat_fin]]&amp;"_"&amp;Lines[[#This Row],[tension]]</f>
        <v>WARAN_225kV</v>
      </c>
      <c r="Q515" s="17">
        <f>COUNTIF(Lines[[code2_debut]:[code2_fin]],"="&amp;Lines[[#This Row],[code2_debut]])</f>
        <v>4</v>
      </c>
      <c r="R515" s="17">
        <f>COUNTIF(Lines[[code2_debut]:[code2_fin]],"="&amp;Lines[[#This Row],[code2_fin]])</f>
        <v>4</v>
      </c>
      <c r="S515" s="17">
        <f>INDEX(postes_1[x],MATCH(Lines[[#This Row],[codeNat_debut]],postes_1[CODNAT],0))</f>
        <v>649393.36999999697</v>
      </c>
      <c r="T515" s="17">
        <f>INDEX(postes_1[y],MATCH(Lines[[#This Row],[codeNat_debut]],postes_1[CODNAT],0))</f>
        <v>7102111.8499999996</v>
      </c>
      <c r="U515" s="17">
        <f>INDEX(postes_1[x],MATCH(Lines[[#This Row],[codeNat_fin]],postes_1[CODNAT],0))</f>
        <v>640900.56000000203</v>
      </c>
      <c r="V515" s="17">
        <f>INDEX(postes_1[y],MATCH(Lines[[#This Row],[codeNat_fin]],postes_1[CODNAT],0))</f>
        <v>7095113.0300000003</v>
      </c>
      <c r="W515" s="17">
        <f>SQRT((Lines[[#This Row],[x_debut]]-Lines[[#This Row],[x_fin]])^2+(Lines[[#This Row],[y_debut]]-Lines[[#This Row],[y_fin]])^2)</f>
        <v>11005.058068379516</v>
      </c>
      <c r="X515" s="17">
        <v>14198</v>
      </c>
      <c r="Y515" s="18">
        <v>1308</v>
      </c>
      <c r="Z515" s="18">
        <v>1408</v>
      </c>
      <c r="AA515" s="18">
        <v>1408</v>
      </c>
      <c r="AB515" s="18">
        <v>1478</v>
      </c>
      <c r="AC515" s="18">
        <v>0.85299999999999998</v>
      </c>
      <c r="AD515" s="18">
        <v>5.6849999999999996</v>
      </c>
      <c r="AE515" s="18">
        <v>20.547000000000001</v>
      </c>
      <c r="AF515" s="18">
        <v>130.804</v>
      </c>
      <c r="AG515" s="21"/>
      <c r="AH515" s="21"/>
    </row>
    <row r="516" spans="1:34">
      <c r="A516" s="16" t="s">
        <v>9860</v>
      </c>
      <c r="B516" s="16" t="s">
        <v>9861</v>
      </c>
      <c r="C516" s="16">
        <f>SEARCH(" _ ",B516)</f>
        <v>22</v>
      </c>
      <c r="D516" s="16" t="str">
        <f>LEFT(B516,14)</f>
        <v>LIT 225kV NO 2</v>
      </c>
      <c r="E516" s="16" t="str">
        <f>RIGHT(LEFT(D516,9),5)</f>
        <v>225kV</v>
      </c>
      <c r="F516" s="16" t="str">
        <f>RIGHT(D516,1)</f>
        <v>2</v>
      </c>
      <c r="G516" s="16" t="str">
        <f>LEFT(RIGHT(B516,LEN(B516)-15),C516-16)</f>
        <v>HOLQUE</v>
      </c>
      <c r="H516" s="16" t="str">
        <f>RIGHT(B516,LEN(B516)-C516-2)</f>
        <v>LONGUENESSE</v>
      </c>
      <c r="I516" s="17">
        <f>MATCH(Lines[[#This Row],[début]],postes_1[ADR_SITE],0)</f>
        <v>2084</v>
      </c>
      <c r="J516" s="17">
        <f>MATCH(Lines[[#This Row],[fin]],postes_1[ADR_SITE],0)</f>
        <v>1969</v>
      </c>
      <c r="K516" s="17" t="str">
        <f>INDEX(postes_1[CODNAT],Lines[[#This Row],[rch_debut]])</f>
        <v>HOLQU</v>
      </c>
      <c r="L516" s="17" t="str">
        <f>INDEX(postes_1[CODNAT],Lines[[#This Row],[rch_fin]])</f>
        <v>LONG9</v>
      </c>
      <c r="M516" s="17" t="s">
        <v>1182</v>
      </c>
      <c r="N516" s="17" t="s">
        <v>3218</v>
      </c>
      <c r="O516" s="17" t="str">
        <f>Lines[[#This Row],[codeNat_debut]]&amp;"_"&amp;Lines[[#This Row],[tension]]</f>
        <v>HOLQU_225kV</v>
      </c>
      <c r="P516" s="17" t="str">
        <f>Lines[[#This Row],[codeNat_fin]]&amp;"_"&amp;Lines[[#This Row],[tension]]</f>
        <v>LONG9_225kV</v>
      </c>
      <c r="Q516" s="17">
        <f>COUNTIF(Lines[[code2_debut]:[code2_fin]],"="&amp;Lines[[#This Row],[code2_debut]])</f>
        <v>4</v>
      </c>
      <c r="R516" s="17">
        <f>COUNTIF(Lines[[code2_debut]:[code2_fin]],"="&amp;Lines[[#This Row],[code2_fin]])</f>
        <v>2</v>
      </c>
      <c r="S516" s="17">
        <f>INDEX(postes_1[x],MATCH(Lines[[#This Row],[codeNat_debut]],postes_1[CODNAT],0))</f>
        <v>644361.39999999898</v>
      </c>
      <c r="T516" s="17">
        <f>INDEX(postes_1[y],MATCH(Lines[[#This Row],[codeNat_debut]],postes_1[CODNAT],0))</f>
        <v>7084106.1600000001</v>
      </c>
      <c r="U516" s="17">
        <f>INDEX(postes_1[x],MATCH(Lines[[#This Row],[codeNat_fin]],postes_1[CODNAT],0))</f>
        <v>645435.63000000303</v>
      </c>
      <c r="V516" s="17">
        <f>INDEX(postes_1[y],MATCH(Lines[[#This Row],[codeNat_fin]],postes_1[CODNAT],0))</f>
        <v>7072261.5300000003</v>
      </c>
      <c r="W516" s="17">
        <f>SQRT((Lines[[#This Row],[x_debut]]-Lines[[#This Row],[x_fin]])^2+(Lines[[#This Row],[y_debut]]-Lines[[#This Row],[y_fin]])^2)</f>
        <v>11893.243036691298</v>
      </c>
      <c r="X516" s="17">
        <v>12948</v>
      </c>
      <c r="Y516" s="18">
        <v>1308</v>
      </c>
      <c r="Z516" s="18">
        <v>1408</v>
      </c>
      <c r="AA516" s="18">
        <v>1408</v>
      </c>
      <c r="AB516" s="18">
        <v>1478</v>
      </c>
      <c r="AC516" s="18">
        <v>0.77900000000000003</v>
      </c>
      <c r="AD516" s="18">
        <v>5.1920000000000002</v>
      </c>
      <c r="AE516" s="18">
        <v>18.760000000000002</v>
      </c>
      <c r="AF516" s="18">
        <v>119.42700000000001</v>
      </c>
      <c r="AG516" s="21"/>
      <c r="AH516" s="21"/>
    </row>
    <row r="517" spans="1:34">
      <c r="A517" s="16" t="s">
        <v>10180</v>
      </c>
      <c r="B517" s="16" t="s">
        <v>10181</v>
      </c>
      <c r="C517" s="16">
        <f>SEARCH(" _ ",B517)</f>
        <v>25</v>
      </c>
      <c r="D517" s="16" t="str">
        <f>LEFT(B517,14)</f>
        <v>LIT 225kV N0 1</v>
      </c>
      <c r="E517" s="16" t="str">
        <f>RIGHT(LEFT(D517,9),5)</f>
        <v>225kV</v>
      </c>
      <c r="F517" s="16" t="str">
        <f>RIGHT(D517,1)</f>
        <v>1</v>
      </c>
      <c r="G517" s="16" t="str">
        <f>LEFT(RIGHT(B517,LEN(B517)-15),C517-16)</f>
        <v>PONT-SEPT</v>
      </c>
      <c r="H517" s="16" t="str">
        <f>RIGHT(B517,LEN(B517)-C517-2)</f>
        <v>SANDOUVILLE</v>
      </c>
      <c r="I517" s="17">
        <f>MATCH(Lines[[#This Row],[début]],postes_1[ADR_SITE],0)</f>
        <v>1036</v>
      </c>
      <c r="J517" s="17">
        <f>MATCH(Lines[[#This Row],[fin]],postes_1[ADR_SITE],0)</f>
        <v>995</v>
      </c>
      <c r="K517" s="17" t="str">
        <f>INDEX(postes_1[CODNAT],Lines[[#This Row],[rch_debut]])</f>
        <v>P.SEP</v>
      </c>
      <c r="L517" s="17" t="str">
        <f>INDEX(postes_1[CODNAT],Lines[[#This Row],[rch_fin]])</f>
        <v>SANDO</v>
      </c>
      <c r="M517" s="17" t="s">
        <v>6272</v>
      </c>
      <c r="N517" s="17" t="s">
        <v>7380</v>
      </c>
      <c r="O517" s="17" t="str">
        <f>Lines[[#This Row],[codeNat_debut]]&amp;"_"&amp;Lines[[#This Row],[tension]]</f>
        <v>P.SEP_225kV</v>
      </c>
      <c r="P517" s="17" t="str">
        <f>Lines[[#This Row],[codeNat_fin]]&amp;"_"&amp;Lines[[#This Row],[tension]]</f>
        <v>SANDO_225kV</v>
      </c>
      <c r="Q517" s="17">
        <f>COUNTIF(Lines[[code2_debut]:[code2_fin]],"="&amp;Lines[[#This Row],[code2_debut]])</f>
        <v>4</v>
      </c>
      <c r="R517" s="17">
        <f>COUNTIF(Lines[[code2_debut]:[code2_fin]],"="&amp;Lines[[#This Row],[code2_fin]])</f>
        <v>2</v>
      </c>
      <c r="S517" s="17">
        <f>INDEX(postes_1[x],MATCH(Lines[[#This Row],[codeNat_debut]],postes_1[CODNAT],0))</f>
        <v>495772.13000000297</v>
      </c>
      <c r="T517" s="17">
        <f>INDEX(postes_1[y],MATCH(Lines[[#This Row],[codeNat_debut]],postes_1[CODNAT],0))</f>
        <v>6936353.4699999997</v>
      </c>
      <c r="U517" s="17">
        <f>INDEX(postes_1[x],MATCH(Lines[[#This Row],[codeNat_fin]],postes_1[CODNAT],0))</f>
        <v>504241.88000000297</v>
      </c>
      <c r="V517" s="17">
        <f>INDEX(postes_1[y],MATCH(Lines[[#This Row],[codeNat_fin]],postes_1[CODNAT],0))</f>
        <v>6934128.4500000002</v>
      </c>
      <c r="W517" s="17">
        <f>SQRT((Lines[[#This Row],[x_debut]]-Lines[[#This Row],[x_fin]])^2+(Lines[[#This Row],[y_debut]]-Lines[[#This Row],[y_fin]])^2)</f>
        <v>8757.1330390087151</v>
      </c>
      <c r="X517" s="17">
        <v>14613</v>
      </c>
      <c r="Y517" s="18">
        <v>1308</v>
      </c>
      <c r="Z517" s="18">
        <v>1408</v>
      </c>
      <c r="AA517" s="18">
        <v>1408</v>
      </c>
      <c r="AB517" s="18">
        <v>1478</v>
      </c>
      <c r="AC517" s="18">
        <v>0.877</v>
      </c>
      <c r="AD517" s="18">
        <v>5.875</v>
      </c>
      <c r="AE517" s="18">
        <v>21.018999999999998</v>
      </c>
      <c r="AF517" s="18">
        <v>133.81299999999999</v>
      </c>
      <c r="AG517" s="21"/>
      <c r="AH517" s="21"/>
    </row>
    <row r="518" spans="1:34">
      <c r="A518" s="16" t="s">
        <v>10163</v>
      </c>
      <c r="B518" s="16" t="s">
        <v>10164</v>
      </c>
      <c r="C518" s="16">
        <f>SEARCH(" _ ",B518)</f>
        <v>27</v>
      </c>
      <c r="D518" s="16" t="str">
        <f>LEFT(B518,14)</f>
        <v>LIT 225kV N0 1</v>
      </c>
      <c r="E518" s="16" t="str">
        <f>RIGHT(LEFT(D518,9),5)</f>
        <v>225kV</v>
      </c>
      <c r="F518" s="16" t="str">
        <f>RIGHT(D518,1)</f>
        <v>1</v>
      </c>
      <c r="G518" s="16" t="str">
        <f>LEFT(RIGHT(B518,LEN(B518)-15),C518-16)</f>
        <v>PORT-JEROME</v>
      </c>
      <c r="H518" s="16" t="str">
        <f>RIGHT(B518,LEN(B518)-C518-2)</f>
        <v>SANDOUVILLE</v>
      </c>
      <c r="I518" s="17">
        <f>MATCH(Lines[[#This Row],[début]],postes_1[ADR_SITE],0)</f>
        <v>931</v>
      </c>
      <c r="J518" s="17">
        <f>MATCH(Lines[[#This Row],[fin]],postes_1[ADR_SITE],0)</f>
        <v>995</v>
      </c>
      <c r="K518" s="17" t="str">
        <f>INDEX(postes_1[CODNAT],Lines[[#This Row],[rch_debut]])</f>
        <v>P.JE5</v>
      </c>
      <c r="L518" s="17" t="str">
        <f>INDEX(postes_1[CODNAT],Lines[[#This Row],[rch_fin]])</f>
        <v>SANDO</v>
      </c>
      <c r="M518" s="17" t="s">
        <v>4356</v>
      </c>
      <c r="N518" s="17" t="s">
        <v>7380</v>
      </c>
      <c r="O518" s="17" t="str">
        <f>Lines[[#This Row],[codeNat_debut]]&amp;"_"&amp;Lines[[#This Row],[tension]]</f>
        <v>P.JER_225kV</v>
      </c>
      <c r="P518" s="17" t="str">
        <f>Lines[[#This Row],[codeNat_fin]]&amp;"_"&amp;Lines[[#This Row],[tension]]</f>
        <v>SANDO_225kV</v>
      </c>
      <c r="Q518" s="17">
        <f>COUNTIF(Lines[[code2_debut]:[code2_fin]],"="&amp;Lines[[#This Row],[code2_debut]])</f>
        <v>3</v>
      </c>
      <c r="R518" s="17">
        <f>COUNTIF(Lines[[code2_debut]:[code2_fin]],"="&amp;Lines[[#This Row],[code2_fin]])</f>
        <v>2</v>
      </c>
      <c r="S518" s="17">
        <f>INDEX(postes_1[x],MATCH(Lines[[#This Row],[codeNat_debut]],postes_1[CODNAT],0))</f>
        <v>522414.93999999802</v>
      </c>
      <c r="T518" s="17">
        <f>INDEX(postes_1[y],MATCH(Lines[[#This Row],[codeNat_debut]],postes_1[CODNAT],0))</f>
        <v>6934354.2699999996</v>
      </c>
      <c r="U518" s="17">
        <f>INDEX(postes_1[x],MATCH(Lines[[#This Row],[codeNat_fin]],postes_1[CODNAT],0))</f>
        <v>504241.88000000297</v>
      </c>
      <c r="V518" s="17">
        <f>INDEX(postes_1[y],MATCH(Lines[[#This Row],[codeNat_fin]],postes_1[CODNAT],0))</f>
        <v>6934128.4500000002</v>
      </c>
      <c r="W518" s="17">
        <f>SQRT((Lines[[#This Row],[x_debut]]-Lines[[#This Row],[x_fin]])^2+(Lines[[#This Row],[y_debut]]-Lines[[#This Row],[y_fin]])^2)</f>
        <v>18174.462975169852</v>
      </c>
      <c r="X518" s="17">
        <v>22280</v>
      </c>
      <c r="Y518" s="18">
        <v>1308</v>
      </c>
      <c r="Z518" s="18">
        <v>1408</v>
      </c>
      <c r="AA518" s="18">
        <v>1408</v>
      </c>
      <c r="AB518" s="18">
        <v>1478</v>
      </c>
      <c r="AC518" s="18">
        <v>1.3360000000000001</v>
      </c>
      <c r="AD518" s="18">
        <v>8.9510000000000005</v>
      </c>
      <c r="AE518" s="18">
        <v>32.069000000000003</v>
      </c>
      <c r="AF518" s="18">
        <v>204.15899999999999</v>
      </c>
      <c r="AG518" s="21"/>
      <c r="AH518" s="21"/>
    </row>
    <row r="519" spans="1:34">
      <c r="A519" s="16" t="s">
        <v>9279</v>
      </c>
      <c r="B519" s="16" t="s">
        <v>9280</v>
      </c>
      <c r="C519" s="16">
        <f>SEARCH(" _ ",B519)</f>
        <v>23</v>
      </c>
      <c r="D519" s="16" t="str">
        <f>LEFT(B519,14)</f>
        <v>LIT 400kV N0 1</v>
      </c>
      <c r="E519" s="16" t="str">
        <f>RIGHT(LEFT(D519,9),5)</f>
        <v>400kV</v>
      </c>
      <c r="F519" s="16" t="str">
        <f>RIGHT(D519,1)</f>
        <v>1</v>
      </c>
      <c r="G519" s="16" t="str">
        <f>LEFT(RIGHT(B519,LEN(B519)-15),C519-16)</f>
        <v>CHAINGY</v>
      </c>
      <c r="H519" s="16" t="str">
        <f>RIGHT(B519,LEN(B519)-C519-2)</f>
        <v>VERGER</v>
      </c>
      <c r="I519" s="17">
        <f>MATCH(Lines[[#This Row],[début]],postes_1[ADR_SITE],0)</f>
        <v>1</v>
      </c>
      <c r="J519" s="17">
        <f>MATCH(Lines[[#This Row],[fin]],postes_1[ADR_SITE],0)</f>
        <v>24</v>
      </c>
      <c r="K519" s="17" t="str">
        <f>INDEX(postes_1[CODNAT],Lines[[#This Row],[rch_debut]])</f>
        <v>CHAIN</v>
      </c>
      <c r="L519" s="17" t="str">
        <f>INDEX(postes_1[CODNAT],Lines[[#This Row],[rch_fin]])</f>
        <v>VERGE</v>
      </c>
      <c r="M519" s="17" t="s">
        <v>3628</v>
      </c>
      <c r="N519" s="17" t="s">
        <v>4722</v>
      </c>
      <c r="O519" s="17" t="str">
        <f>Lines[[#This Row],[codeNat_debut]]&amp;"_"&amp;Lines[[#This Row],[tension]]</f>
        <v>CHAIN_400kV</v>
      </c>
      <c r="P519" s="17" t="str">
        <f>Lines[[#This Row],[codeNat_fin]]&amp;"_"&amp;Lines[[#This Row],[tension]]</f>
        <v>VERGE_400kV</v>
      </c>
      <c r="Q519" s="17">
        <f>COUNTIF(Lines[[code2_debut]:[code2_fin]],"="&amp;Lines[[#This Row],[code2_debut]])</f>
        <v>2</v>
      </c>
      <c r="R519" s="17">
        <f>COUNTIF(Lines[[code2_debut]:[code2_fin]],"="&amp;Lines[[#This Row],[code2_fin]])</f>
        <v>7</v>
      </c>
      <c r="S519" s="17">
        <f>INDEX(postes_1[x],MATCH(Lines[[#This Row],[codeNat_debut]],postes_1[CODNAT],0))</f>
        <v>610469.28999999899</v>
      </c>
      <c r="T519" s="17">
        <f>INDEX(postes_1[y],MATCH(Lines[[#This Row],[codeNat_debut]],postes_1[CODNAT],0))</f>
        <v>6753462.3499999996</v>
      </c>
      <c r="U519" s="17">
        <f>INDEX(postes_1[x],MATCH(Lines[[#This Row],[codeNat_fin]],postes_1[CODNAT],0))</f>
        <v>594882.78999999899</v>
      </c>
      <c r="V519" s="17">
        <f>INDEX(postes_1[y],MATCH(Lines[[#This Row],[codeNat_fin]],postes_1[CODNAT],0))</f>
        <v>6735539.5300000003</v>
      </c>
      <c r="W519" s="17">
        <f>SQRT((Lines[[#This Row],[x_debut]]-Lines[[#This Row],[x_fin]])^2+(Lines[[#This Row],[y_debut]]-Lines[[#This Row],[y_fin]])^2)</f>
        <v>23752.18850974321</v>
      </c>
      <c r="X519" s="17">
        <v>23926</v>
      </c>
      <c r="Y519" s="18">
        <v>1332</v>
      </c>
      <c r="Z519" s="18">
        <v>1796</v>
      </c>
      <c r="AA519" s="18">
        <v>1796</v>
      </c>
      <c r="AB519" s="18">
        <v>2098</v>
      </c>
      <c r="AC519" s="18">
        <v>0.71599999999999997</v>
      </c>
      <c r="AD519" s="18">
        <v>7.2869999999999999</v>
      </c>
      <c r="AE519" s="18">
        <v>45.036999999999999</v>
      </c>
      <c r="AF519" s="18">
        <v>286.71300000000002</v>
      </c>
      <c r="AG519" s="21"/>
      <c r="AH519" s="21"/>
    </row>
    <row r="520" spans="1:34">
      <c r="A520" s="16" t="s">
        <v>9281</v>
      </c>
      <c r="B520" s="16" t="s">
        <v>9282</v>
      </c>
      <c r="C520" s="16">
        <f>SEARCH(" _ ",B520)</f>
        <v>23</v>
      </c>
      <c r="D520" s="16" t="str">
        <f>LEFT(B520,14)</f>
        <v>LIT 400kV NO 2</v>
      </c>
      <c r="E520" s="16" t="str">
        <f>RIGHT(LEFT(D520,9),5)</f>
        <v>400kV</v>
      </c>
      <c r="F520" s="16" t="str">
        <f>RIGHT(D520,1)</f>
        <v>2</v>
      </c>
      <c r="G520" s="16" t="str">
        <f>LEFT(RIGHT(B520,LEN(B520)-15),C520-16)</f>
        <v>CHAINGY</v>
      </c>
      <c r="H520" s="16" t="str">
        <f>RIGHT(B520,LEN(B520)-C520-2)</f>
        <v>VERGER</v>
      </c>
      <c r="I520" s="17">
        <f>MATCH(Lines[[#This Row],[début]],postes_1[ADR_SITE],0)</f>
        <v>1</v>
      </c>
      <c r="J520" s="17">
        <f>MATCH(Lines[[#This Row],[fin]],postes_1[ADR_SITE],0)</f>
        <v>24</v>
      </c>
      <c r="K520" s="17" t="str">
        <f>INDEX(postes_1[CODNAT],Lines[[#This Row],[rch_debut]])</f>
        <v>CHAIN</v>
      </c>
      <c r="L520" s="17" t="str">
        <f>INDEX(postes_1[CODNAT],Lines[[#This Row],[rch_fin]])</f>
        <v>VERGE</v>
      </c>
      <c r="M520" s="17" t="s">
        <v>3628</v>
      </c>
      <c r="N520" s="17" t="s">
        <v>4722</v>
      </c>
      <c r="O520" s="17" t="str">
        <f>Lines[[#This Row],[codeNat_debut]]&amp;"_"&amp;Lines[[#This Row],[tension]]</f>
        <v>CHAIN_400kV</v>
      </c>
      <c r="P520" s="17" t="str">
        <f>Lines[[#This Row],[codeNat_fin]]&amp;"_"&amp;Lines[[#This Row],[tension]]</f>
        <v>VERGE_400kV</v>
      </c>
      <c r="Q520" s="17">
        <f>COUNTIF(Lines[[code2_debut]:[code2_fin]],"="&amp;Lines[[#This Row],[code2_debut]])</f>
        <v>2</v>
      </c>
      <c r="R520" s="17">
        <f>COUNTIF(Lines[[code2_debut]:[code2_fin]],"="&amp;Lines[[#This Row],[code2_fin]])</f>
        <v>7</v>
      </c>
      <c r="S520" s="17">
        <f>INDEX(postes_1[x],MATCH(Lines[[#This Row],[codeNat_debut]],postes_1[CODNAT],0))</f>
        <v>610469.28999999899</v>
      </c>
      <c r="T520" s="17">
        <f>INDEX(postes_1[y],MATCH(Lines[[#This Row],[codeNat_debut]],postes_1[CODNAT],0))</f>
        <v>6753462.3499999996</v>
      </c>
      <c r="U520" s="17">
        <f>INDEX(postes_1[x],MATCH(Lines[[#This Row],[codeNat_fin]],postes_1[CODNAT],0))</f>
        <v>594882.78999999899</v>
      </c>
      <c r="V520" s="17">
        <f>INDEX(postes_1[y],MATCH(Lines[[#This Row],[codeNat_fin]],postes_1[CODNAT],0))</f>
        <v>6735539.5300000003</v>
      </c>
      <c r="W520" s="17">
        <f>SQRT((Lines[[#This Row],[x_debut]]-Lines[[#This Row],[x_fin]])^2+(Lines[[#This Row],[y_debut]]-Lines[[#This Row],[y_fin]])^2)</f>
        <v>23752.18850974321</v>
      </c>
      <c r="X520" s="17">
        <v>24011</v>
      </c>
      <c r="Y520" s="18">
        <v>1332</v>
      </c>
      <c r="Z520" s="18">
        <v>1796</v>
      </c>
      <c r="AA520" s="18">
        <v>1796</v>
      </c>
      <c r="AB520" s="18">
        <v>2098</v>
      </c>
      <c r="AC520" s="18">
        <v>0.71499999999999997</v>
      </c>
      <c r="AD520" s="18">
        <v>7.2750000000000004</v>
      </c>
      <c r="AE520" s="18">
        <v>44.975999999999999</v>
      </c>
      <c r="AF520" s="18">
        <v>286.32600000000002</v>
      </c>
      <c r="AG520" s="21"/>
      <c r="AH520" s="21"/>
    </row>
    <row r="521" spans="1:34">
      <c r="A521" s="16" t="s">
        <v>9013</v>
      </c>
      <c r="B521" s="16" t="s">
        <v>9014</v>
      </c>
      <c r="C521" s="16">
        <f>SEARCH(" _ ",B521)</f>
        <v>21</v>
      </c>
      <c r="D521" s="16" t="str">
        <f>LEFT(B521,14)</f>
        <v>LIT 225kV NO 1</v>
      </c>
      <c r="E521" s="16" t="str">
        <f>RIGHT(LEFT(D521,9),5)</f>
        <v>225kV</v>
      </c>
      <c r="F521" s="16" t="str">
        <f>RIGHT(D521,1)</f>
        <v>1</v>
      </c>
      <c r="G521" s="16" t="str">
        <f>LEFT(RIGHT(B521,LEN(B521)-15),C521-16)</f>
        <v>BAYET</v>
      </c>
      <c r="H521" s="16" t="str">
        <f>RIGHT(B521,LEN(B521)-C521-2)</f>
        <v>RULHAT</v>
      </c>
      <c r="I521" s="17">
        <f>MATCH(Lines[[#This Row],[début]],postes_1[ADR_SITE],0)</f>
        <v>1006</v>
      </c>
      <c r="J521" s="17">
        <f>MATCH(Lines[[#This Row],[fin]],postes_1[ADR_SITE],0)</f>
        <v>1343</v>
      </c>
      <c r="K521" s="17" t="str">
        <f>INDEX(postes_1[CODNAT],Lines[[#This Row],[rch_debut]])</f>
        <v>BAYET</v>
      </c>
      <c r="L521" s="17" t="str">
        <f>INDEX(postes_1[CODNAT],Lines[[#This Row],[rch_fin]])</f>
        <v>RULHA</v>
      </c>
      <c r="M521" s="17" t="s">
        <v>6885</v>
      </c>
      <c r="N521" s="17" t="s">
        <v>7813</v>
      </c>
      <c r="O521" s="17" t="str">
        <f>Lines[[#This Row],[codeNat_debut]]&amp;"_"&amp;Lines[[#This Row],[tension]]</f>
        <v>BAYET_225kV</v>
      </c>
      <c r="P521" s="17" t="str">
        <f>Lines[[#This Row],[codeNat_fin]]&amp;"_"&amp;Lines[[#This Row],[tension]]</f>
        <v>RULHA_225kV</v>
      </c>
      <c r="Q521" s="17">
        <f>COUNTIF(Lines[[code2_debut]:[code2_fin]],"="&amp;Lines[[#This Row],[code2_debut]])</f>
        <v>4</v>
      </c>
      <c r="R521" s="17">
        <f>COUNTIF(Lines[[code2_debut]:[code2_fin]],"="&amp;Lines[[#This Row],[code2_fin]])</f>
        <v>4</v>
      </c>
      <c r="S521" s="17">
        <f>INDEX(postes_1[x],MATCH(Lines[[#This Row],[codeNat_debut]],postes_1[CODNAT],0))</f>
        <v>722665.96000000101</v>
      </c>
      <c r="T521" s="17">
        <f>INDEX(postes_1[y],MATCH(Lines[[#This Row],[codeNat_debut]],postes_1[CODNAT],0))</f>
        <v>6574861.29</v>
      </c>
      <c r="U521" s="17">
        <f>INDEX(postes_1[x],MATCH(Lines[[#This Row],[codeNat_fin]],postes_1[CODNAT],0))</f>
        <v>720943.39000000095</v>
      </c>
      <c r="V521" s="17">
        <f>INDEX(postes_1[y],MATCH(Lines[[#This Row],[codeNat_fin]],postes_1[CODNAT],0))</f>
        <v>6523761.2000000002</v>
      </c>
      <c r="W521" s="17">
        <f>SQRT((Lines[[#This Row],[x_debut]]-Lines[[#This Row],[x_fin]])^2+(Lines[[#This Row],[y_debut]]-Lines[[#This Row],[y_fin]])^2)</f>
        <v>51129.115437419656</v>
      </c>
      <c r="X521" s="17">
        <v>53211</v>
      </c>
      <c r="Y521" s="18">
        <v>1375</v>
      </c>
      <c r="Z521" s="18">
        <v>1437</v>
      </c>
      <c r="AA521" s="18">
        <v>1437</v>
      </c>
      <c r="AB521" s="18">
        <v>1500</v>
      </c>
      <c r="AC521" s="18">
        <v>1.042</v>
      </c>
      <c r="AD521" s="18">
        <v>12.504</v>
      </c>
      <c r="AE521" s="18">
        <v>125.869</v>
      </c>
      <c r="AF521" s="18">
        <v>801.30499999999995</v>
      </c>
      <c r="AG521" s="21"/>
      <c r="AH521" s="21"/>
    </row>
    <row r="522" spans="1:34">
      <c r="A522" s="16" t="s">
        <v>9625</v>
      </c>
      <c r="B522" s="16" t="s">
        <v>9626</v>
      </c>
      <c r="C522" s="16">
        <f>SEARCH(" _ ",B522)</f>
        <v>23</v>
      </c>
      <c r="D522" s="16" t="str">
        <f>LEFT(B522,14)</f>
        <v>LIT 225kV NO 1</v>
      </c>
      <c r="E522" s="16" t="str">
        <f>RIGHT(LEFT(D522,9),5)</f>
        <v>225kV</v>
      </c>
      <c r="F522" s="16" t="str">
        <f>RIGHT(D522,1)</f>
        <v>1</v>
      </c>
      <c r="G522" s="16" t="str">
        <f>LEFT(RIGHT(B522,LEN(B522)-15),C522-16)</f>
        <v>ECHALAS</v>
      </c>
      <c r="H522" s="16" t="str">
        <f>RIGHT(B522,LEN(B522)-C522-2)</f>
        <v>SOLEIL (LE)</v>
      </c>
      <c r="I522" s="17">
        <f>MATCH(Lines[[#This Row],[début]],postes_1[ADR_SITE],0)</f>
        <v>2231</v>
      </c>
      <c r="J522" s="17">
        <f>MATCH(Lines[[#This Row],[fin]],postes_1[ADR_SITE],0)</f>
        <v>2110</v>
      </c>
      <c r="K522" s="17" t="str">
        <f>INDEX(postes_1[CODNAT],Lines[[#This Row],[rch_debut]])</f>
        <v>ECHAL</v>
      </c>
      <c r="L522" s="17" t="str">
        <f>INDEX(postes_1[CODNAT],Lines[[#This Row],[rch_fin]])</f>
        <v>SOLEI</v>
      </c>
      <c r="M522" s="17" t="s">
        <v>4420</v>
      </c>
      <c r="N522" s="17" t="s">
        <v>6284</v>
      </c>
      <c r="O522" s="17" t="str">
        <f>Lines[[#This Row],[codeNat_debut]]&amp;"_"&amp;Lines[[#This Row],[tension]]</f>
        <v>ECHAL_225kV</v>
      </c>
      <c r="P522" s="17" t="str">
        <f>Lines[[#This Row],[codeNat_fin]]&amp;"_"&amp;Lines[[#This Row],[tension]]</f>
        <v>SOLEI_225kV</v>
      </c>
      <c r="Q522" s="17">
        <f>COUNTIF(Lines[[code2_debut]:[code2_fin]],"="&amp;Lines[[#This Row],[code2_debut]])</f>
        <v>4</v>
      </c>
      <c r="R522" s="17">
        <f>COUNTIF(Lines[[code2_debut]:[code2_fin]],"="&amp;Lines[[#This Row],[code2_fin]])</f>
        <v>3</v>
      </c>
      <c r="S522" s="17">
        <f>INDEX(postes_1[x],MATCH(Lines[[#This Row],[codeNat_debut]],postes_1[CODNAT],0))</f>
        <v>834271.60999999905</v>
      </c>
      <c r="T522" s="17">
        <f>INDEX(postes_1[y],MATCH(Lines[[#This Row],[codeNat_debut]],postes_1[CODNAT],0))</f>
        <v>6494838.5899999999</v>
      </c>
      <c r="U522" s="17">
        <f>INDEX(postes_1[x],MATCH(Lines[[#This Row],[codeNat_fin]],postes_1[CODNAT],0))</f>
        <v>810162.93999999797</v>
      </c>
      <c r="V522" s="17">
        <f>INDEX(postes_1[y],MATCH(Lines[[#This Row],[codeNat_fin]],postes_1[CODNAT],0))</f>
        <v>6485710.2999999998</v>
      </c>
      <c r="W522" s="17">
        <f>SQRT((Lines[[#This Row],[x_debut]]-Lines[[#This Row],[x_fin]])^2+(Lines[[#This Row],[y_debut]]-Lines[[#This Row],[y_fin]])^2)</f>
        <v>25778.938059839726</v>
      </c>
      <c r="X522" s="17">
        <v>28207</v>
      </c>
      <c r="Y522" s="18">
        <v>1375</v>
      </c>
      <c r="Z522" s="18">
        <v>1437</v>
      </c>
      <c r="AA522" s="18">
        <v>1437</v>
      </c>
      <c r="AB522" s="18">
        <v>1500</v>
      </c>
      <c r="AC522" s="18">
        <v>0.89</v>
      </c>
      <c r="AD522" s="18">
        <v>8.83</v>
      </c>
      <c r="AE522" s="18">
        <v>54</v>
      </c>
      <c r="AF522" s="19" t="s">
        <v>8819</v>
      </c>
      <c r="AG522" s="21"/>
      <c r="AH522" s="21"/>
    </row>
    <row r="523" spans="1:34">
      <c r="A523" s="16" t="s">
        <v>9683</v>
      </c>
      <c r="B523" s="16" t="s">
        <v>9684</v>
      </c>
      <c r="C523" s="16">
        <f>SEARCH(" _ ",B523)</f>
        <v>25</v>
      </c>
      <c r="D523" s="16" t="str">
        <f>LEFT(B523,14)</f>
        <v>LIT 225kV N0 1</v>
      </c>
      <c r="E523" s="16" t="str">
        <f>RIGHT(LEFT(D523,9),5)</f>
        <v>225kV</v>
      </c>
      <c r="F523" s="16" t="str">
        <f>RIGHT(D523,1)</f>
        <v>1</v>
      </c>
      <c r="G523" s="16" t="str">
        <f>LEFT(RIGHT(B523,LEN(B523)-15),C523-16)</f>
        <v>FEUILLANE</v>
      </c>
      <c r="H523" s="16" t="str">
        <f>RIGHT(B523,LEN(B523)-C523-2)</f>
        <v>PONTEAU</v>
      </c>
      <c r="I523" s="17">
        <f>MATCH(Lines[[#This Row],[début]],postes_1[ADR_SITE],0)</f>
        <v>3816</v>
      </c>
      <c r="J523" s="17">
        <f>MATCH(Lines[[#This Row],[fin]],postes_1[ADR_SITE],0)</f>
        <v>3897</v>
      </c>
      <c r="K523" s="17" t="str">
        <f>INDEX(postes_1[CODNAT],Lines[[#This Row],[rch_debut]])</f>
        <v>FEUIL</v>
      </c>
      <c r="L523" s="17" t="str">
        <f>INDEX(postes_1[CODNAT],Lines[[#This Row],[rch_fin]])</f>
        <v>PONTE</v>
      </c>
      <c r="M523" s="17" t="s">
        <v>8355</v>
      </c>
      <c r="N523" s="17" t="s">
        <v>5670</v>
      </c>
      <c r="O523" s="17" t="str">
        <f>Lines[[#This Row],[codeNat_debut]]&amp;"_"&amp;Lines[[#This Row],[tension]]</f>
        <v>FEUIL_225kV</v>
      </c>
      <c r="P523" s="17" t="str">
        <f>Lines[[#This Row],[codeNat_fin]]&amp;"_"&amp;Lines[[#This Row],[tension]]</f>
        <v>PONTE_225kV</v>
      </c>
      <c r="Q523" s="17">
        <f>COUNTIF(Lines[[code2_debut]:[code2_fin]],"="&amp;Lines[[#This Row],[code2_debut]])</f>
        <v>6</v>
      </c>
      <c r="R523" s="17">
        <f>COUNTIF(Lines[[code2_debut]:[code2_fin]],"="&amp;Lines[[#This Row],[code2_fin]])</f>
        <v>5</v>
      </c>
      <c r="S523" s="17">
        <f>INDEX(postes_1[x],MATCH(Lines[[#This Row],[codeNat_debut]],postes_1[CODNAT],0))</f>
        <v>854377.74000000197</v>
      </c>
      <c r="T523" s="17">
        <f>INDEX(postes_1[y],MATCH(Lines[[#This Row],[codeNat_debut]],postes_1[CODNAT],0))</f>
        <v>6263619.0599999996</v>
      </c>
      <c r="U523" s="17">
        <f>INDEX(postes_1[x],MATCH(Lines[[#This Row],[codeNat_fin]],postes_1[CODNAT],0))</f>
        <v>864144.64999999898</v>
      </c>
      <c r="V523" s="17">
        <f>INDEX(postes_1[y],MATCH(Lines[[#This Row],[codeNat_fin]],postes_1[CODNAT],0))</f>
        <v>6253619.29</v>
      </c>
      <c r="W523" s="17">
        <f>SQRT((Lines[[#This Row],[x_debut]]-Lines[[#This Row],[x_fin]])^2+(Lines[[#This Row],[y_debut]]-Lines[[#This Row],[y_fin]])^2)</f>
        <v>13978.123300390957</v>
      </c>
      <c r="X523" s="17">
        <v>19037</v>
      </c>
      <c r="Y523" s="18">
        <v>1375</v>
      </c>
      <c r="Z523" s="18">
        <v>1437</v>
      </c>
      <c r="AA523" s="18">
        <v>1437</v>
      </c>
      <c r="AB523" s="18">
        <v>1500</v>
      </c>
      <c r="AC523" s="18">
        <v>0.55400000000000005</v>
      </c>
      <c r="AD523" s="18">
        <v>5.84</v>
      </c>
      <c r="AE523" s="18">
        <v>35.631999999999998</v>
      </c>
      <c r="AF523" s="18">
        <v>226.84</v>
      </c>
      <c r="AG523" s="21"/>
      <c r="AH523" s="21"/>
    </row>
    <row r="524" spans="1:34">
      <c r="A524" s="16" t="s">
        <v>10187</v>
      </c>
      <c r="B524" s="16" t="s">
        <v>10188</v>
      </c>
      <c r="C524" s="16">
        <f>SEARCH(" _ ",B524)</f>
        <v>26</v>
      </c>
      <c r="D524" s="16" t="str">
        <f>LEFT(B524,14)</f>
        <v>LIT 225kV NO 1</v>
      </c>
      <c r="E524" s="16" t="str">
        <f>RIGHT(LEFT(D524,9),5)</f>
        <v>225kV</v>
      </c>
      <c r="F524" s="16" t="str">
        <f>RIGHT(D524,1)</f>
        <v>1</v>
      </c>
      <c r="G524" s="16" t="str">
        <f>LEFT(RIGHT(B524,LEN(B524)-15),C524-16)</f>
        <v>PALUN (LA)</v>
      </c>
      <c r="H524" s="16" t="str">
        <f>RIGHT(B524,LEN(B524)-C524-2)</f>
        <v>SEPTEMES</v>
      </c>
      <c r="I524" s="17">
        <f>MATCH(Lines[[#This Row],[début]],postes_1[ADR_SITE],0)</f>
        <v>3934</v>
      </c>
      <c r="J524" s="17">
        <f>MATCH(Lines[[#This Row],[fin]],postes_1[ADR_SITE],0)</f>
        <v>3944</v>
      </c>
      <c r="K524" s="17" t="str">
        <f>INDEX(postes_1[CODNAT],Lines[[#This Row],[rch_debut]])</f>
        <v>PALUN</v>
      </c>
      <c r="L524" s="17" t="str">
        <f>INDEX(postes_1[CODNAT],Lines[[#This Row],[rch_fin]])</f>
        <v>SEPTE</v>
      </c>
      <c r="M524" s="17" t="s">
        <v>1876</v>
      </c>
      <c r="N524" s="17" t="s">
        <v>6278</v>
      </c>
      <c r="O524" s="17" t="str">
        <f>Lines[[#This Row],[codeNat_debut]]&amp;"_"&amp;Lines[[#This Row],[tension]]</f>
        <v>PALUN_225kV</v>
      </c>
      <c r="P524" s="17" t="str">
        <f>Lines[[#This Row],[codeNat_fin]]&amp;"_"&amp;Lines[[#This Row],[tension]]</f>
        <v>SEPTE_225kV</v>
      </c>
      <c r="Q524" s="17">
        <f>COUNTIF(Lines[[code2_debut]:[code2_fin]],"="&amp;Lines[[#This Row],[code2_debut]])</f>
        <v>5</v>
      </c>
      <c r="R524" s="17">
        <f>COUNTIF(Lines[[code2_debut]:[code2_fin]],"="&amp;Lines[[#This Row],[code2_fin]])</f>
        <v>5</v>
      </c>
      <c r="S524" s="17">
        <f>INDEX(postes_1[x],MATCH(Lines[[#This Row],[codeNat_debut]],postes_1[CODNAT],0))</f>
        <v>901250.85999999905</v>
      </c>
      <c r="T524" s="17">
        <f>INDEX(postes_1[y],MATCH(Lines[[#This Row],[codeNat_debut]],postes_1[CODNAT],0))</f>
        <v>6266240.1200000001</v>
      </c>
      <c r="U524" s="17">
        <f>INDEX(postes_1[x],MATCH(Lines[[#This Row],[codeNat_fin]],postes_1[CODNAT],0))</f>
        <v>890696.35999999905</v>
      </c>
      <c r="V524" s="17">
        <f>INDEX(postes_1[y],MATCH(Lines[[#This Row],[codeNat_fin]],postes_1[CODNAT],0))</f>
        <v>6258088.7599999998</v>
      </c>
      <c r="W524" s="17">
        <f>SQRT((Lines[[#This Row],[x_debut]]-Lines[[#This Row],[x_fin]])^2+(Lines[[#This Row],[y_debut]]-Lines[[#This Row],[y_fin]])^2)</f>
        <v>13335.746701988812</v>
      </c>
      <c r="X524" s="17">
        <v>16137</v>
      </c>
      <c r="Y524" s="18">
        <v>1375</v>
      </c>
      <c r="Z524" s="18">
        <v>1437</v>
      </c>
      <c r="AA524" s="18">
        <v>1437</v>
      </c>
      <c r="AB524" s="18">
        <v>1500</v>
      </c>
      <c r="AC524" s="18">
        <v>0.52400000000000002</v>
      </c>
      <c r="AD524" s="18">
        <v>6.4390000000000001</v>
      </c>
      <c r="AE524" s="18">
        <v>24.103999999999999</v>
      </c>
      <c r="AF524" s="18">
        <v>153.45099999999999</v>
      </c>
      <c r="AG524" s="21"/>
      <c r="AH524" s="21"/>
    </row>
    <row r="525" spans="1:34">
      <c r="A525" s="16" t="s">
        <v>10155</v>
      </c>
      <c r="B525" s="16" t="s">
        <v>10156</v>
      </c>
      <c r="C525" s="16">
        <f>SEARCH(" _ ",B525)</f>
        <v>28</v>
      </c>
      <c r="D525" s="16" t="str">
        <f>LEFT(B525,14)</f>
        <v>LIT 225kV NO 1</v>
      </c>
      <c r="E525" s="16" t="str">
        <f>RIGHT(LEFT(D525,9),5)</f>
        <v>225kV</v>
      </c>
      <c r="F525" s="16" t="str">
        <f>RIGHT(D525,1)</f>
        <v>1</v>
      </c>
      <c r="G525" s="16" t="str">
        <f>LEFT(RIGHT(B525,LEN(B525)-15),C525-16)</f>
        <v>PLAINE HAUTE</v>
      </c>
      <c r="H525" s="16" t="str">
        <f>RIGHT(B525,LEN(B525)-C525-2)</f>
        <v>ROSPEZ</v>
      </c>
      <c r="I525" s="17">
        <f>MATCH(Lines[[#This Row],[début]],postes_1[ADR_SITE],0)</f>
        <v>2386</v>
      </c>
      <c r="J525" s="17">
        <f>MATCH(Lines[[#This Row],[fin]],postes_1[ADR_SITE],0)</f>
        <v>2777</v>
      </c>
      <c r="K525" s="17" t="str">
        <f>INDEX(postes_1[CODNAT],Lines[[#This Row],[rch_debut]])</f>
        <v>P.HA5</v>
      </c>
      <c r="L525" s="17" t="str">
        <f>INDEX(postes_1[CODNAT],Lines[[#This Row],[rch_fin]])</f>
        <v>ROSPE</v>
      </c>
      <c r="M525" s="17" t="s">
        <v>8023</v>
      </c>
      <c r="N525" s="17" t="s">
        <v>5630</v>
      </c>
      <c r="O525" s="17" t="str">
        <f>Lines[[#This Row],[codeNat_debut]]&amp;"_"&amp;Lines[[#This Row],[tension]]</f>
        <v>P.HA5_225kV</v>
      </c>
      <c r="P525" s="17" t="str">
        <f>Lines[[#This Row],[codeNat_fin]]&amp;"_"&amp;Lines[[#This Row],[tension]]</f>
        <v>ROSPE_225kV</v>
      </c>
      <c r="Q525" s="17">
        <f>COUNTIF(Lines[[code2_debut]:[code2_fin]],"="&amp;Lines[[#This Row],[code2_debut]])</f>
        <v>3</v>
      </c>
      <c r="R525" s="17">
        <f>COUNTIF(Lines[[code2_debut]:[code2_fin]],"="&amp;Lines[[#This Row],[code2_fin]])</f>
        <v>1</v>
      </c>
      <c r="S525" s="17">
        <f>INDEX(postes_1[x],MATCH(Lines[[#This Row],[codeNat_debut]],postes_1[CODNAT],0))</f>
        <v>265552.03999999899</v>
      </c>
      <c r="T525" s="17">
        <f>INDEX(postes_1[y],MATCH(Lines[[#This Row],[codeNat_debut]],postes_1[CODNAT],0))</f>
        <v>6830584.1799999997</v>
      </c>
      <c r="U525" s="17">
        <f>INDEX(postes_1[x],MATCH(Lines[[#This Row],[codeNat_fin]],postes_1[CODNAT],0))</f>
        <v>229502.18999999799</v>
      </c>
      <c r="V525" s="17">
        <f>INDEX(postes_1[y],MATCH(Lines[[#This Row],[codeNat_fin]],postes_1[CODNAT],0))</f>
        <v>6866226.2000000002</v>
      </c>
      <c r="W525" s="17">
        <f>SQRT((Lines[[#This Row],[x_debut]]-Lines[[#This Row],[x_fin]])^2+(Lines[[#This Row],[y_debut]]-Lines[[#This Row],[y_fin]])^2)</f>
        <v>50694.627671016642</v>
      </c>
      <c r="X525" s="17">
        <v>54579</v>
      </c>
      <c r="Y525" s="18">
        <v>1375</v>
      </c>
      <c r="Z525" s="18">
        <v>1437</v>
      </c>
      <c r="AA525" s="18">
        <v>1437</v>
      </c>
      <c r="AB525" s="18">
        <v>1484</v>
      </c>
      <c r="AC525" s="18">
        <v>3.2749999999999999</v>
      </c>
      <c r="AD525" s="18">
        <v>21.742000000000001</v>
      </c>
      <c r="AE525" s="18">
        <v>79.043000000000006</v>
      </c>
      <c r="AF525" s="18">
        <v>503.20499999999998</v>
      </c>
      <c r="AG525" s="21"/>
      <c r="AH525" s="21"/>
    </row>
    <row r="526" spans="1:34">
      <c r="A526" s="16" t="s">
        <v>9650</v>
      </c>
      <c r="B526" s="16" t="s">
        <v>9651</v>
      </c>
      <c r="C526" s="16">
        <f>SEARCH(" _ ",B526)</f>
        <v>22</v>
      </c>
      <c r="D526" s="16" t="str">
        <f>LEFT(B526,14)</f>
        <v>LIT 400kV N0 1</v>
      </c>
      <c r="E526" s="16" t="str">
        <f>RIGHT(LEFT(D526,9),5)</f>
        <v>400kV</v>
      </c>
      <c r="F526" s="16" t="str">
        <f>RIGHT(D526,1)</f>
        <v>1</v>
      </c>
      <c r="G526" s="16" t="str">
        <f>LEFT(RIGHT(B526,LEN(B526)-15),C526-16)</f>
        <v>EGUZON</v>
      </c>
      <c r="H526" s="16" t="str">
        <f>RIGHT(B526,LEN(B526)-C526-2)</f>
        <v>RUEYRES</v>
      </c>
      <c r="I526" s="17">
        <f>MATCH(Lines[[#This Row],[début]],postes_1[ADR_SITE],0)</f>
        <v>659</v>
      </c>
      <c r="J526" s="17">
        <f>MATCH(Lines[[#This Row],[fin]],postes_1[ADR_SITE],0)</f>
        <v>2339</v>
      </c>
      <c r="K526" s="17" t="str">
        <f>INDEX(postes_1[CODNAT],Lines[[#This Row],[rch_debut]])</f>
        <v>EGUZO</v>
      </c>
      <c r="L526" s="17" t="str">
        <f>INDEX(postes_1[CODNAT],Lines[[#This Row],[rch_fin]])</f>
        <v>RUEYR</v>
      </c>
      <c r="M526" s="17" t="s">
        <v>8345</v>
      </c>
      <c r="N526" s="17" t="s">
        <v>3083</v>
      </c>
      <c r="O526" s="17" t="str">
        <f>Lines[[#This Row],[codeNat_debut]]&amp;"_"&amp;Lines[[#This Row],[tension]]</f>
        <v>EGUZO_400kV</v>
      </c>
      <c r="P526" s="17" t="str">
        <f>Lines[[#This Row],[codeNat_fin]]&amp;"_"&amp;Lines[[#This Row],[tension]]</f>
        <v>RUEYR_400kV</v>
      </c>
      <c r="Q526" s="17">
        <f>COUNTIF(Lines[[code2_debut]:[code2_fin]],"="&amp;Lines[[#This Row],[code2_debut]])</f>
        <v>6</v>
      </c>
      <c r="R526" s="17">
        <f>COUNTIF(Lines[[code2_debut]:[code2_fin]],"="&amp;Lines[[#This Row],[code2_fin]])</f>
        <v>4</v>
      </c>
      <c r="S526" s="17">
        <f>INDEX(postes_1[x],MATCH(Lines[[#This Row],[codeNat_debut]],postes_1[CODNAT],0))</f>
        <v>594090.84000000404</v>
      </c>
      <c r="T526" s="17">
        <f>INDEX(postes_1[y],MATCH(Lines[[#This Row],[codeNat_debut]],postes_1[CODNAT],0))</f>
        <v>6596206.4500000002</v>
      </c>
      <c r="U526" s="17">
        <f>INDEX(postes_1[x],MATCH(Lines[[#This Row],[codeNat_fin]],postes_1[CODNAT],0))</f>
        <v>675392.50999999803</v>
      </c>
      <c r="V526" s="17">
        <f>INDEX(postes_1[y],MATCH(Lines[[#This Row],[codeNat_fin]],postes_1[CODNAT],0))</f>
        <v>6408936.0999999996</v>
      </c>
      <c r="W526" s="17">
        <f>SQRT((Lines[[#This Row],[x_debut]]-Lines[[#This Row],[x_fin]])^2+(Lines[[#This Row],[y_debut]]-Lines[[#This Row],[y_fin]])^2)</f>
        <v>204157.15890928399</v>
      </c>
      <c r="X526" s="17">
        <v>225707</v>
      </c>
      <c r="Y526" s="18">
        <v>1390</v>
      </c>
      <c r="Z526" s="18">
        <v>1730</v>
      </c>
      <c r="AA526" s="19" t="s">
        <v>8819</v>
      </c>
      <c r="AB526" s="18">
        <v>1920</v>
      </c>
      <c r="AC526" s="18">
        <v>6.694</v>
      </c>
      <c r="AD526" s="18">
        <v>73.668000000000006</v>
      </c>
      <c r="AE526" s="18">
        <v>400.88299999999998</v>
      </c>
      <c r="AF526" s="18">
        <v>2552.1010000000001</v>
      </c>
      <c r="AG526" s="21"/>
      <c r="AH526" s="21"/>
    </row>
    <row r="527" spans="1:34">
      <c r="A527" s="16" t="s">
        <v>9159</v>
      </c>
      <c r="B527" s="16" t="s">
        <v>10382</v>
      </c>
      <c r="C527" s="16">
        <f>SEARCH(" _ ",B527)</f>
        <v>23</v>
      </c>
      <c r="D527" s="16" t="str">
        <f>LEFT(B527,14)</f>
        <v>LIT 225kV NO 2</v>
      </c>
      <c r="E527" s="16" t="str">
        <f>RIGHT(LEFT(D527,9),5)</f>
        <v>225kV</v>
      </c>
      <c r="F527" s="16" t="str">
        <f>RIGHT(D527,1)</f>
        <v>2</v>
      </c>
      <c r="G527" s="16" t="str">
        <f>LEFT(RIGHT(B527,LEN(B527)-15),C527-16)</f>
        <v>BEAUTOR</v>
      </c>
      <c r="H527" s="16" t="str">
        <f>RIGHT(B527,LEN(B527)-C527-2)</f>
        <v>LATENA</v>
      </c>
      <c r="I527" s="17">
        <f>MATCH(Lines[[#This Row],[début]],postes_1[ADR_SITE],0)</f>
        <v>1124</v>
      </c>
      <c r="J527" s="17">
        <f>MATCH(Lines[[#This Row],[fin]],postes_1[ADR_SITE],0)</f>
        <v>1030</v>
      </c>
      <c r="K527" s="17" t="str">
        <f>INDEX(postes_1[CODNAT],Lines[[#This Row],[rch_debut]])</f>
        <v>BXTO5</v>
      </c>
      <c r="L527" s="17" t="str">
        <f>INDEX(postes_1[CODNAT],Lines[[#This Row],[rch_fin]])</f>
        <v>LATEN</v>
      </c>
      <c r="M527" s="17" t="s">
        <v>6081</v>
      </c>
      <c r="N527" s="17" t="s">
        <v>2577</v>
      </c>
      <c r="O527" s="17" t="str">
        <f>Lines[[#This Row],[codeNat_debut]]&amp;"_"&amp;Lines[[#This Row],[tension]]</f>
        <v>BXTO5_225kV</v>
      </c>
      <c r="P527" s="17" t="str">
        <f>Lines[[#This Row],[codeNat_fin]]&amp;"_"&amp;Lines[[#This Row],[tension]]</f>
        <v>LATEN_225kV</v>
      </c>
      <c r="Q527" s="17">
        <f>COUNTIF(Lines[[code2_debut]:[code2_fin]],"="&amp;Lines[[#This Row],[code2_debut]])</f>
        <v>6</v>
      </c>
      <c r="R527" s="17">
        <f>COUNTIF(Lines[[code2_debut]:[code2_fin]],"="&amp;Lines[[#This Row],[code2_fin]])</f>
        <v>6</v>
      </c>
      <c r="S527" s="17">
        <f>INDEX(postes_1[x],MATCH(Lines[[#This Row],[codeNat_debut]],postes_1[CODNAT],0))</f>
        <v>723589.40999999596</v>
      </c>
      <c r="T527" s="17">
        <f>INDEX(postes_1[y],MATCH(Lines[[#This Row],[codeNat_debut]],postes_1[CODNAT],0))</f>
        <v>6950589.6699999999</v>
      </c>
      <c r="U527" s="17">
        <f>INDEX(postes_1[x],MATCH(Lines[[#This Row],[codeNat_fin]],postes_1[CODNAT],0))</f>
        <v>695422.25</v>
      </c>
      <c r="V527" s="17">
        <f>INDEX(postes_1[y],MATCH(Lines[[#This Row],[codeNat_fin]],postes_1[CODNAT],0))</f>
        <v>6950927.6100000003</v>
      </c>
      <c r="W527" s="17">
        <f>SQRT((Lines[[#This Row],[x_debut]]-Lines[[#This Row],[x_fin]])^2+(Lines[[#This Row],[y_debut]]-Lines[[#This Row],[y_fin]])^2)</f>
        <v>28169.187171606009</v>
      </c>
      <c r="X527" s="17">
        <v>31657</v>
      </c>
      <c r="Y527" s="18">
        <v>1400</v>
      </c>
      <c r="Z527" s="18">
        <v>1500</v>
      </c>
      <c r="AA527" s="18">
        <v>1500</v>
      </c>
      <c r="AB527" s="18">
        <v>1550</v>
      </c>
      <c r="AC527" s="18">
        <v>0.95</v>
      </c>
      <c r="AD527" s="18">
        <v>9.2409999999999997</v>
      </c>
      <c r="AE527" s="18">
        <v>62.697000000000003</v>
      </c>
      <c r="AF527" s="18">
        <v>399.14100000000002</v>
      </c>
      <c r="AG527" s="21"/>
      <c r="AH527" s="21"/>
    </row>
    <row r="528" spans="1:34">
      <c r="A528" s="16" t="s">
        <v>9285</v>
      </c>
      <c r="B528" s="16" t="s">
        <v>9286</v>
      </c>
      <c r="C528" s="16">
        <f>SEARCH(" _ ",B528)</f>
        <v>22</v>
      </c>
      <c r="D528" s="16" t="str">
        <f>LEFT(B528,14)</f>
        <v>LIT 225kV NO 1</v>
      </c>
      <c r="E528" s="16" t="str">
        <f>RIGHT(LEFT(D528,9),5)</f>
        <v>225kV</v>
      </c>
      <c r="F528" s="16" t="str">
        <f>RIGHT(D528,1)</f>
        <v>1</v>
      </c>
      <c r="G528" s="16" t="str">
        <f>LEFT(RIGHT(B528,LEN(B528)-15),C528-16)</f>
        <v>CHALON</v>
      </c>
      <c r="H528" s="16" t="str">
        <f>RIGHT(B528,LEN(B528)-C528-2)</f>
        <v>GROSNE</v>
      </c>
      <c r="I528" s="17">
        <f>MATCH(Lines[[#This Row],[début]],postes_1[ADR_SITE],0)</f>
        <v>1366</v>
      </c>
      <c r="J528" s="17">
        <f>MATCH(Lines[[#This Row],[fin]],postes_1[ADR_SITE],0)</f>
        <v>1380</v>
      </c>
      <c r="K528" s="17" t="str">
        <f>INDEX(postes_1[CODNAT],Lines[[#This Row],[rch_debut]])</f>
        <v>CHAL6</v>
      </c>
      <c r="L528" s="17" t="str">
        <f>INDEX(postes_1[CODNAT],Lines[[#This Row],[rch_fin]])</f>
        <v>GROSN</v>
      </c>
      <c r="M528" s="17" t="s">
        <v>5501</v>
      </c>
      <c r="N528" s="17" t="s">
        <v>50</v>
      </c>
      <c r="O528" s="17" t="str">
        <f>Lines[[#This Row],[codeNat_debut]]&amp;"_"&amp;Lines[[#This Row],[tension]]</f>
        <v>CHAL5_225kV</v>
      </c>
      <c r="P528" s="17" t="str">
        <f>Lines[[#This Row],[codeNat_fin]]&amp;"_"&amp;Lines[[#This Row],[tension]]</f>
        <v>GROSN_225kV</v>
      </c>
      <c r="Q528" s="17">
        <f>COUNTIF(Lines[[code2_debut]:[code2_fin]],"="&amp;Lines[[#This Row],[code2_debut]])</f>
        <v>3</v>
      </c>
      <c r="R528" s="17">
        <f>COUNTIF(Lines[[code2_debut]:[code2_fin]],"="&amp;Lines[[#This Row],[code2_fin]])</f>
        <v>4</v>
      </c>
      <c r="S528" s="17">
        <f>INDEX(postes_1[x],MATCH(Lines[[#This Row],[codeNat_debut]],postes_1[CODNAT],0))</f>
        <v>840663.82999999798</v>
      </c>
      <c r="T528" s="17">
        <f>INDEX(postes_1[y],MATCH(Lines[[#This Row],[codeNat_debut]],postes_1[CODNAT],0))</f>
        <v>6632621.4400000004</v>
      </c>
      <c r="U528" s="17">
        <f>INDEX(postes_1[x],MATCH(Lines[[#This Row],[codeNat_fin]],postes_1[CODNAT],0))</f>
        <v>830900.18</v>
      </c>
      <c r="V528" s="17">
        <f>INDEX(postes_1[y],MATCH(Lines[[#This Row],[codeNat_fin]],postes_1[CODNAT],0))</f>
        <v>6615805.3499999996</v>
      </c>
      <c r="W528" s="17">
        <f>SQRT((Lines[[#This Row],[x_debut]]-Lines[[#This Row],[x_fin]])^2+(Lines[[#This Row],[y_debut]]-Lines[[#This Row],[y_fin]])^2)</f>
        <v>19445.044206958897</v>
      </c>
      <c r="X528" s="17">
        <v>25080</v>
      </c>
      <c r="Y528" s="18">
        <v>1400</v>
      </c>
      <c r="Z528" s="18">
        <v>1500</v>
      </c>
      <c r="AA528" s="18">
        <v>1500</v>
      </c>
      <c r="AB528" s="18">
        <v>1550</v>
      </c>
      <c r="AC528" s="18">
        <v>0.752</v>
      </c>
      <c r="AD528" s="18">
        <v>7.0469999999999997</v>
      </c>
      <c r="AE528" s="18">
        <v>51.372</v>
      </c>
      <c r="AF528" s="18">
        <v>327.04300000000001</v>
      </c>
      <c r="AG528" s="21"/>
      <c r="AH528" s="21"/>
    </row>
    <row r="529" spans="1:34">
      <c r="A529" s="16" t="s">
        <v>9287</v>
      </c>
      <c r="B529" s="16" t="s">
        <v>9288</v>
      </c>
      <c r="C529" s="16">
        <f>SEARCH(" _ ",B529)</f>
        <v>22</v>
      </c>
      <c r="D529" s="16" t="str">
        <f>LEFT(B529,14)</f>
        <v>LIT 225kV NO 2</v>
      </c>
      <c r="E529" s="16" t="str">
        <f>RIGHT(LEFT(D529,9),5)</f>
        <v>225kV</v>
      </c>
      <c r="F529" s="16" t="str">
        <f>RIGHT(D529,1)</f>
        <v>2</v>
      </c>
      <c r="G529" s="16" t="str">
        <f>LEFT(RIGHT(B529,LEN(B529)-15),C529-16)</f>
        <v>CHALON</v>
      </c>
      <c r="H529" s="16" t="str">
        <f>RIGHT(B529,LEN(B529)-C529-2)</f>
        <v>GROSNE</v>
      </c>
      <c r="I529" s="17">
        <f>MATCH(Lines[[#This Row],[début]],postes_1[ADR_SITE],0)</f>
        <v>1366</v>
      </c>
      <c r="J529" s="17">
        <f>MATCH(Lines[[#This Row],[fin]],postes_1[ADR_SITE],0)</f>
        <v>1380</v>
      </c>
      <c r="K529" s="17" t="str">
        <f>INDEX(postes_1[CODNAT],Lines[[#This Row],[rch_debut]])</f>
        <v>CHAL6</v>
      </c>
      <c r="L529" s="17" t="str">
        <f>INDEX(postes_1[CODNAT],Lines[[#This Row],[rch_fin]])</f>
        <v>GROSN</v>
      </c>
      <c r="M529" s="17" t="s">
        <v>5501</v>
      </c>
      <c r="N529" s="17" t="s">
        <v>50</v>
      </c>
      <c r="O529" s="17" t="str">
        <f>Lines[[#This Row],[codeNat_debut]]&amp;"_"&amp;Lines[[#This Row],[tension]]</f>
        <v>CHAL5_225kV</v>
      </c>
      <c r="P529" s="17" t="str">
        <f>Lines[[#This Row],[codeNat_fin]]&amp;"_"&amp;Lines[[#This Row],[tension]]</f>
        <v>GROSN_225kV</v>
      </c>
      <c r="Q529" s="17">
        <f>COUNTIF(Lines[[code2_debut]:[code2_fin]],"="&amp;Lines[[#This Row],[code2_debut]])</f>
        <v>3</v>
      </c>
      <c r="R529" s="17">
        <f>COUNTIF(Lines[[code2_debut]:[code2_fin]],"="&amp;Lines[[#This Row],[code2_fin]])</f>
        <v>4</v>
      </c>
      <c r="S529" s="17">
        <f>INDEX(postes_1[x],MATCH(Lines[[#This Row],[codeNat_debut]],postes_1[CODNAT],0))</f>
        <v>840663.82999999798</v>
      </c>
      <c r="T529" s="17">
        <f>INDEX(postes_1[y],MATCH(Lines[[#This Row],[codeNat_debut]],postes_1[CODNAT],0))</f>
        <v>6632621.4400000004</v>
      </c>
      <c r="U529" s="17">
        <f>INDEX(postes_1[x],MATCH(Lines[[#This Row],[codeNat_fin]],postes_1[CODNAT],0))</f>
        <v>830900.18</v>
      </c>
      <c r="V529" s="17">
        <f>INDEX(postes_1[y],MATCH(Lines[[#This Row],[codeNat_fin]],postes_1[CODNAT],0))</f>
        <v>6615805.3499999996</v>
      </c>
      <c r="W529" s="17">
        <f>SQRT((Lines[[#This Row],[x_debut]]-Lines[[#This Row],[x_fin]])^2+(Lines[[#This Row],[y_debut]]-Lines[[#This Row],[y_fin]])^2)</f>
        <v>19445.044206958897</v>
      </c>
      <c r="X529" s="17">
        <v>25070</v>
      </c>
      <c r="Y529" s="18">
        <v>1400</v>
      </c>
      <c r="Z529" s="18">
        <v>1500</v>
      </c>
      <c r="AA529" s="18">
        <v>1500</v>
      </c>
      <c r="AB529" s="18">
        <v>1550</v>
      </c>
      <c r="AC529" s="18">
        <v>0.752</v>
      </c>
      <c r="AD529" s="18">
        <v>7.0469999999999997</v>
      </c>
      <c r="AE529" s="18">
        <v>51.372</v>
      </c>
      <c r="AF529" s="18">
        <v>327.04300000000001</v>
      </c>
      <c r="AG529" s="21"/>
      <c r="AH529" s="21"/>
    </row>
    <row r="530" spans="1:34">
      <c r="A530" s="16" t="s">
        <v>9140</v>
      </c>
      <c r="B530" s="16" t="s">
        <v>9141</v>
      </c>
      <c r="C530" s="16">
        <f>SEARCH(" _ ",B530)</f>
        <v>27</v>
      </c>
      <c r="D530" s="16" t="str">
        <f>LEFT(B530,14)</f>
        <v>LIT 400kV N0 1</v>
      </c>
      <c r="E530" s="16" t="str">
        <f>RIGHT(LEFT(D530,9),5)</f>
        <v>400kV</v>
      </c>
      <c r="F530" s="16" t="str">
        <f>RIGHT(D530,1)</f>
        <v>1</v>
      </c>
      <c r="G530" s="16" t="str">
        <f>LEFT(RIGHT(B530,LEN(B530)-15),C530-16)</f>
        <v>BREUIL (LE)</v>
      </c>
      <c r="H530" s="16" t="str">
        <f>RIGHT(B530,LEN(B530)-C530-2)</f>
        <v>MARMAGNE</v>
      </c>
      <c r="I530" s="17">
        <f>MATCH(Lines[[#This Row],[début]],postes_1[ADR_SITE],0)</f>
        <v>1668</v>
      </c>
      <c r="J530" s="17">
        <f>MATCH(Lines[[#This Row],[fin]],postes_1[ADR_SITE],0)</f>
        <v>175</v>
      </c>
      <c r="K530" s="17" t="str">
        <f>INDEX(postes_1[CODNAT],Lines[[#This Row],[rch_debut]])</f>
        <v>BREUI</v>
      </c>
      <c r="L530" s="17" t="str">
        <f>INDEX(postes_1[CODNAT],Lines[[#This Row],[rch_fin]])</f>
        <v>MARMA</v>
      </c>
      <c r="M530" s="17" t="s">
        <v>6167</v>
      </c>
      <c r="N530" s="17" t="s">
        <v>5525</v>
      </c>
      <c r="O530" s="17" t="str">
        <f>Lines[[#This Row],[codeNat_debut]]&amp;"_"&amp;Lines[[#This Row],[tension]]</f>
        <v>BREUI_400kV</v>
      </c>
      <c r="P530" s="17" t="str">
        <f>Lines[[#This Row],[codeNat_fin]]&amp;"_"&amp;Lines[[#This Row],[tension]]</f>
        <v>MARMA_400kV</v>
      </c>
      <c r="Q530" s="17">
        <f>COUNTIF(Lines[[code2_debut]:[code2_fin]],"="&amp;Lines[[#This Row],[code2_debut]])</f>
        <v>2</v>
      </c>
      <c r="R530" s="17">
        <f>COUNTIF(Lines[[code2_debut]:[code2_fin]],"="&amp;Lines[[#This Row],[code2_fin]])</f>
        <v>6</v>
      </c>
      <c r="S530" s="17">
        <f>INDEX(postes_1[x],MATCH(Lines[[#This Row],[codeNat_debut]],postes_1[CODNAT],0))</f>
        <v>638330.45000000298</v>
      </c>
      <c r="T530" s="17">
        <f>INDEX(postes_1[y],MATCH(Lines[[#This Row],[codeNat_debut]],postes_1[CODNAT],0))</f>
        <v>6461078.9199999999</v>
      </c>
      <c r="U530" s="17">
        <f>INDEX(postes_1[x],MATCH(Lines[[#This Row],[codeNat_fin]],postes_1[CODNAT],0))</f>
        <v>643945.52000000305</v>
      </c>
      <c r="V530" s="17">
        <f>INDEX(postes_1[y],MATCH(Lines[[#This Row],[codeNat_fin]],postes_1[CODNAT],0))</f>
        <v>6667080.8899999997</v>
      </c>
      <c r="W530" s="17">
        <f>SQRT((Lines[[#This Row],[x_debut]]-Lines[[#This Row],[x_fin]])^2+(Lines[[#This Row],[y_debut]]-Lines[[#This Row],[y_fin]])^2)</f>
        <v>206078.48178542487</v>
      </c>
      <c r="X530" s="17">
        <v>209132</v>
      </c>
      <c r="Y530" s="18">
        <v>1410</v>
      </c>
      <c r="Z530" s="18">
        <v>1632</v>
      </c>
      <c r="AA530" s="18">
        <v>1632</v>
      </c>
      <c r="AB530" s="18">
        <v>1806</v>
      </c>
      <c r="AC530" s="18">
        <v>9.5030000000000001</v>
      </c>
      <c r="AD530" s="18">
        <v>71.427000000000007</v>
      </c>
      <c r="AE530" s="18">
        <v>350.81900000000002</v>
      </c>
      <c r="AF530" s="18">
        <v>2233.386</v>
      </c>
      <c r="AG530" s="21"/>
      <c r="AH530" s="21"/>
    </row>
    <row r="531" spans="1:34">
      <c r="A531" s="16" t="s">
        <v>10019</v>
      </c>
      <c r="B531" s="16" t="s">
        <v>10020</v>
      </c>
      <c r="C531" s="16">
        <f>SEARCH(" _ ",B531)</f>
        <v>24</v>
      </c>
      <c r="D531" s="16" t="str">
        <f>LEFT(B531,14)</f>
        <v>LIT 400kV NO 2</v>
      </c>
      <c r="E531" s="16" t="str">
        <f>RIGHT(LEFT(D531,9),5)</f>
        <v>400kV</v>
      </c>
      <c r="F531" s="16" t="str">
        <f>RIGHT(D531,1)</f>
        <v>2</v>
      </c>
      <c r="G531" s="16" t="str">
        <f>LEFT(RIGHT(B531,LEN(B531)-15),C531-16)</f>
        <v>MARMAGNE</v>
      </c>
      <c r="H531" s="16" t="str">
        <f>RIGHT(B531,LEN(B531)-C531-2)</f>
        <v>TABARDERIE</v>
      </c>
      <c r="I531" s="17">
        <f>MATCH(Lines[[#This Row],[début]],postes_1[ADR_SITE],0)</f>
        <v>175</v>
      </c>
      <c r="J531" s="17">
        <f>MATCH(Lines[[#This Row],[fin]],postes_1[ADR_SITE],0)</f>
        <v>72</v>
      </c>
      <c r="K531" s="17" t="str">
        <f>INDEX(postes_1[CODNAT],Lines[[#This Row],[rch_debut]])</f>
        <v>MARMA</v>
      </c>
      <c r="L531" s="17" t="str">
        <f>INDEX(postes_1[CODNAT],Lines[[#This Row],[rch_fin]])</f>
        <v>TABAR</v>
      </c>
      <c r="M531" s="17" t="s">
        <v>5525</v>
      </c>
      <c r="N531" s="17" t="s">
        <v>6868</v>
      </c>
      <c r="O531" s="17" t="str">
        <f>Lines[[#This Row],[codeNat_debut]]&amp;"_"&amp;Lines[[#This Row],[tension]]</f>
        <v>MARMA_400kV</v>
      </c>
      <c r="P531" s="17" t="str">
        <f>Lines[[#This Row],[codeNat_fin]]&amp;"_"&amp;Lines[[#This Row],[tension]]</f>
        <v>TABAR_400kV</v>
      </c>
      <c r="Q531" s="17">
        <f>COUNTIF(Lines[[code2_debut]:[code2_fin]],"="&amp;Lines[[#This Row],[code2_debut]])</f>
        <v>6</v>
      </c>
      <c r="R531" s="17">
        <f>COUNTIF(Lines[[code2_debut]:[code2_fin]],"="&amp;Lines[[#This Row],[code2_fin]])</f>
        <v>7</v>
      </c>
      <c r="S531" s="17">
        <f>INDEX(postes_1[x],MATCH(Lines[[#This Row],[codeNat_debut]],postes_1[CODNAT],0))</f>
        <v>643945.52000000305</v>
      </c>
      <c r="T531" s="17">
        <f>INDEX(postes_1[y],MATCH(Lines[[#This Row],[codeNat_debut]],postes_1[CODNAT],0))</f>
        <v>6667080.8899999997</v>
      </c>
      <c r="U531" s="17">
        <f>INDEX(postes_1[x],MATCH(Lines[[#This Row],[codeNat_fin]],postes_1[CODNAT],0))</f>
        <v>665207.65999999596</v>
      </c>
      <c r="V531" s="17">
        <f>INDEX(postes_1[y],MATCH(Lines[[#This Row],[codeNat_fin]],postes_1[CODNAT],0))</f>
        <v>6738536.1600000001</v>
      </c>
      <c r="W531" s="17">
        <f>SQRT((Lines[[#This Row],[x_debut]]-Lines[[#This Row],[x_fin]])^2+(Lines[[#This Row],[y_debut]]-Lines[[#This Row],[y_fin]])^2)</f>
        <v>74551.554029089617</v>
      </c>
      <c r="X531" s="17">
        <v>90623</v>
      </c>
      <c r="Y531" s="18">
        <v>1410</v>
      </c>
      <c r="Z531" s="18">
        <v>1890</v>
      </c>
      <c r="AA531" s="18">
        <v>1890</v>
      </c>
      <c r="AB531" s="18">
        <v>2114</v>
      </c>
      <c r="AC531" s="18">
        <v>2.7909999999999999</v>
      </c>
      <c r="AD531" s="18">
        <v>30.898</v>
      </c>
      <c r="AE531" s="18">
        <v>154.03899999999999</v>
      </c>
      <c r="AF531" s="18">
        <v>980.64099999999996</v>
      </c>
      <c r="AG531" s="21"/>
      <c r="AH531" s="21"/>
    </row>
    <row r="532" spans="1:34">
      <c r="A532" s="16" t="s">
        <v>10301</v>
      </c>
      <c r="B532" s="16" t="s">
        <v>10447</v>
      </c>
      <c r="C532" s="16">
        <f>SEARCH(" _ ",B532)</f>
        <v>24</v>
      </c>
      <c r="D532" s="16" t="str">
        <f>LEFT(B532,14)</f>
        <v>LIT 225kV N0 1</v>
      </c>
      <c r="E532" s="16" t="str">
        <f>RIGHT(LEFT(D532,9),5)</f>
        <v>225kV</v>
      </c>
      <c r="F532" s="16" t="str">
        <f>RIGHT(D532,1)</f>
        <v>1</v>
      </c>
      <c r="G532" s="16" t="str">
        <f>LEFT(RIGHT(B532,LEN(B532)-15),C532-16)</f>
        <v>ST-AVOLD</v>
      </c>
      <c r="H532" s="16" t="str">
        <f>RIGHT(B532,LEN(B532)-C532-2)</f>
        <v>VIGY</v>
      </c>
      <c r="I532" s="17">
        <f>MATCH(Lines[[#This Row],[début]],postes_1[ADR_SITE],0)</f>
        <v>2695</v>
      </c>
      <c r="J532" s="17">
        <f>MATCH(Lines[[#This Row],[fin]],postes_1[ADR_SITE],0)</f>
        <v>2469</v>
      </c>
      <c r="K532" s="17" t="str">
        <f>INDEX(postes_1[CODNAT],Lines[[#This Row],[rch_debut]])</f>
        <v>SSAVO</v>
      </c>
      <c r="L532" s="17" t="str">
        <f>INDEX(postes_1[CODNAT],Lines[[#This Row],[rch_fin]])</f>
        <v xml:space="preserve">VIGY </v>
      </c>
      <c r="M532" s="17" t="s">
        <v>5582</v>
      </c>
      <c r="N532" s="17" t="s">
        <v>2943</v>
      </c>
      <c r="O532" s="17" t="str">
        <f>Lines[[#This Row],[codeNat_debut]]&amp;"_"&amp;Lines[[#This Row],[tension]]</f>
        <v>SSAVO_225kV</v>
      </c>
      <c r="P532" s="17" t="str">
        <f>Lines[[#This Row],[codeNat_fin]]&amp;"_"&amp;Lines[[#This Row],[tension]]</f>
        <v>VIGY _225kV</v>
      </c>
      <c r="Q532" s="17">
        <f>COUNTIF(Lines[[code2_debut]:[code2_fin]],"="&amp;Lines[[#This Row],[code2_debut]])</f>
        <v>2</v>
      </c>
      <c r="R532" s="17">
        <f>COUNTIF(Lines[[code2_debut]:[code2_fin]],"="&amp;Lines[[#This Row],[code2_fin]])</f>
        <v>3</v>
      </c>
      <c r="S532" s="17">
        <f>INDEX(postes_1[x],MATCH(Lines[[#This Row],[codeNat_debut]],postes_1[CODNAT],0))</f>
        <v>970124.07</v>
      </c>
      <c r="T532" s="17">
        <f>INDEX(postes_1[y],MATCH(Lines[[#This Row],[codeNat_debut]],postes_1[CODNAT],0))</f>
        <v>6899297.0800000001</v>
      </c>
      <c r="U532" s="17">
        <f>INDEX(postes_1[x],MATCH(Lines[[#This Row],[codeNat_fin]],postes_1[CODNAT],0))</f>
        <v>938816.46999999904</v>
      </c>
      <c r="V532" s="17">
        <f>INDEX(postes_1[y],MATCH(Lines[[#This Row],[codeNat_fin]],postes_1[CODNAT],0))</f>
        <v>6904732.8499999996</v>
      </c>
      <c r="W532" s="17">
        <f>SQRT((Lines[[#This Row],[x_debut]]-Lines[[#This Row],[x_fin]])^2+(Lines[[#This Row],[y_debut]]-Lines[[#This Row],[y_fin]])^2)</f>
        <v>31775.987998061555</v>
      </c>
      <c r="X532" s="17">
        <v>32825</v>
      </c>
      <c r="Y532" s="18">
        <v>1412</v>
      </c>
      <c r="Z532" s="18">
        <v>1412</v>
      </c>
      <c r="AA532" s="18">
        <v>1639</v>
      </c>
      <c r="AB532" s="18">
        <v>1639</v>
      </c>
      <c r="AC532" s="18">
        <v>0.72299999999999998</v>
      </c>
      <c r="AD532" s="18">
        <v>9.9369999999999994</v>
      </c>
      <c r="AE532" s="18">
        <v>74.415000000000006</v>
      </c>
      <c r="AF532" s="18">
        <v>473.74200000000002</v>
      </c>
      <c r="AG532" s="21"/>
      <c r="AH532" s="21"/>
    </row>
    <row r="533" spans="1:34">
      <c r="A533" s="16" t="s">
        <v>8880</v>
      </c>
      <c r="B533" s="16" t="s">
        <v>10363</v>
      </c>
      <c r="C533" s="16">
        <f>SEARCH(" _ ",B533)</f>
        <v>25</v>
      </c>
      <c r="D533" s="16" t="str">
        <f>LEFT(B533,14)</f>
        <v>LIT 400kV N0 3</v>
      </c>
      <c r="E533" s="16" t="str">
        <f>RIGHT(LEFT(D533,9),5)</f>
        <v>400kV</v>
      </c>
      <c r="F533" s="16" t="str">
        <f>RIGHT(D533,1)</f>
        <v>3</v>
      </c>
      <c r="G533" s="16" t="str">
        <f>LEFT(RIGHT(B533,LEN(B533)-15),C533-16)</f>
        <v>ARGOEUVES</v>
      </c>
      <c r="H533" s="16" t="str">
        <f>RIGHT(B533,LEN(B533)-C533-2)</f>
        <v>TERRIER</v>
      </c>
      <c r="I533" s="17">
        <f>MATCH(Lines[[#This Row],[début]],postes_1[ADR_SITE],0)</f>
        <v>1174</v>
      </c>
      <c r="J533" s="17">
        <f>MATCH(Lines[[#This Row],[fin]],postes_1[ADR_SITE],0)</f>
        <v>638</v>
      </c>
      <c r="K533" s="17" t="str">
        <f>INDEX(postes_1[CODNAT],Lines[[#This Row],[rch_debut]])</f>
        <v>ARGOE</v>
      </c>
      <c r="L533" s="17" t="str">
        <f>INDEX(postes_1[CODNAT],Lines[[#This Row],[rch_fin]])</f>
        <v>TERRI</v>
      </c>
      <c r="M533" s="17" t="s">
        <v>5554</v>
      </c>
      <c r="N533" s="17" t="s">
        <v>7928</v>
      </c>
      <c r="O533" s="17" t="str">
        <f>Lines[[#This Row],[codeNat_debut]]&amp;"_"&amp;Lines[[#This Row],[tension]]</f>
        <v>ARGOE_400kV</v>
      </c>
      <c r="P533" s="17" t="str">
        <f>Lines[[#This Row],[codeNat_fin]]&amp;"_"&amp;Lines[[#This Row],[tension]]</f>
        <v>TERRI_400kV</v>
      </c>
      <c r="Q533" s="17">
        <f>COUNTIF(Lines[[code2_debut]:[code2_fin]],"="&amp;Lines[[#This Row],[code2_debut]])</f>
        <v>8</v>
      </c>
      <c r="R533" s="17">
        <f>COUNTIF(Lines[[code2_debut]:[code2_fin]],"="&amp;Lines[[#This Row],[code2_fin]])</f>
        <v>13</v>
      </c>
      <c r="S533" s="17">
        <f>INDEX(postes_1[x],MATCH(Lines[[#This Row],[codeNat_debut]],postes_1[CODNAT],0))</f>
        <v>646137.36999999697</v>
      </c>
      <c r="T533" s="17">
        <f>INDEX(postes_1[y],MATCH(Lines[[#This Row],[codeNat_debut]],postes_1[CODNAT],0))</f>
        <v>6982613.2699999996</v>
      </c>
      <c r="U533" s="17">
        <f>INDEX(postes_1[x],MATCH(Lines[[#This Row],[codeNat_fin]],postes_1[CODNAT],0))</f>
        <v>646009.39999999898</v>
      </c>
      <c r="V533" s="17">
        <f>INDEX(postes_1[y],MATCH(Lines[[#This Row],[codeNat_fin]],postes_1[CODNAT],0))</f>
        <v>6902215.3399999999</v>
      </c>
      <c r="W533" s="17">
        <f>SQRT((Lines[[#This Row],[x_debut]]-Lines[[#This Row],[x_fin]])^2+(Lines[[#This Row],[y_debut]]-Lines[[#This Row],[y_fin]])^2)</f>
        <v>80398.031845348989</v>
      </c>
      <c r="X533" s="17">
        <v>81806</v>
      </c>
      <c r="Y533" s="18">
        <v>1514</v>
      </c>
      <c r="Z533" s="18">
        <v>1794</v>
      </c>
      <c r="AA533" s="18">
        <v>1794</v>
      </c>
      <c r="AB533" s="18">
        <v>2100</v>
      </c>
      <c r="AC533" s="18">
        <v>2.6339999999999999</v>
      </c>
      <c r="AD533" s="18">
        <v>25.809000000000001</v>
      </c>
      <c r="AE533" s="18">
        <v>149.38800000000001</v>
      </c>
      <c r="AF533" s="18">
        <v>951.03599999999994</v>
      </c>
      <c r="AG533" s="21"/>
      <c r="AH533" s="21"/>
    </row>
    <row r="534" spans="1:34">
      <c r="A534" s="16" t="s">
        <v>9712</v>
      </c>
      <c r="B534" s="16" t="s">
        <v>9713</v>
      </c>
      <c r="C534" s="16">
        <f>SEARCH(" _ ",B534)</f>
        <v>22</v>
      </c>
      <c r="D534" s="16" t="str">
        <f>LEFT(B534,14)</f>
        <v>LIT 400kV N0 1</v>
      </c>
      <c r="E534" s="16" t="str">
        <f>RIGHT(LEFT(D534,9),5)</f>
        <v>400kV</v>
      </c>
      <c r="F534" s="16" t="str">
        <f>RIGHT(D534,1)</f>
        <v>1</v>
      </c>
      <c r="G534" s="16" t="str">
        <f>LEFT(RIGHT(B534,LEN(B534)-15),C534-16)</f>
        <v>FRASNE</v>
      </c>
      <c r="H534" s="16" t="str">
        <f>RIGHT(B534,LEN(B534)-C534-2)</f>
        <v>GENISSIAT-POSTE</v>
      </c>
      <c r="I534" s="17">
        <f>MATCH(Lines[[#This Row],[début]],postes_1[ADR_SITE],0)</f>
        <v>2291</v>
      </c>
      <c r="J534" s="17">
        <f>MATCH(Lines[[#This Row],[fin]],postes_1[ADR_SITE],0)</f>
        <v>2496</v>
      </c>
      <c r="K534" s="17" t="str">
        <f>INDEX(postes_1[CODNAT],Lines[[#This Row],[rch_debut]])</f>
        <v>FRASN</v>
      </c>
      <c r="L534" s="17" t="str">
        <f>INDEX(postes_1[CODNAT],Lines[[#This Row],[rch_fin]])</f>
        <v>GEN.P</v>
      </c>
      <c r="M534" s="17" t="s">
        <v>4499</v>
      </c>
      <c r="N534" s="17" t="s">
        <v>7838</v>
      </c>
      <c r="O534" s="17" t="str">
        <f>Lines[[#This Row],[codeNat_debut]]&amp;"_"&amp;Lines[[#This Row],[tension]]</f>
        <v>FRASN_400kV</v>
      </c>
      <c r="P534" s="17" t="str">
        <f>Lines[[#This Row],[codeNat_fin]]&amp;"_"&amp;Lines[[#This Row],[tension]]</f>
        <v>GEN.P_400kV</v>
      </c>
      <c r="Q534" s="17">
        <f>COUNTIF(Lines[[code2_debut]:[code2_fin]],"="&amp;Lines[[#This Row],[code2_debut]])</f>
        <v>2</v>
      </c>
      <c r="R534" s="17">
        <f>COUNTIF(Lines[[code2_debut]:[code2_fin]],"="&amp;Lines[[#This Row],[code2_fin]])</f>
        <v>8</v>
      </c>
      <c r="S534" s="17">
        <f>INDEX(postes_1[x],MATCH(Lines[[#This Row],[codeNat_debut]],postes_1[CODNAT],0))</f>
        <v>940846.68999999797</v>
      </c>
      <c r="T534" s="17">
        <f>INDEX(postes_1[y],MATCH(Lines[[#This Row],[codeNat_debut]],postes_1[CODNAT],0))</f>
        <v>6646126.8899999997</v>
      </c>
      <c r="U534" s="17">
        <f>INDEX(postes_1[x],MATCH(Lines[[#This Row],[codeNat_fin]],postes_1[CODNAT],0))</f>
        <v>916717.14999999898</v>
      </c>
      <c r="V534" s="17">
        <f>INDEX(postes_1[y],MATCH(Lines[[#This Row],[codeNat_fin]],postes_1[CODNAT],0))</f>
        <v>6554356.2699999996</v>
      </c>
      <c r="W534" s="17">
        <f>SQRT((Lines[[#This Row],[x_debut]]-Lines[[#This Row],[x_fin]])^2+(Lines[[#This Row],[y_debut]]-Lines[[#This Row],[y_fin]])^2)</f>
        <v>94889.838211454291</v>
      </c>
      <c r="X534" s="17">
        <v>99394</v>
      </c>
      <c r="Y534" s="18">
        <v>1600</v>
      </c>
      <c r="Z534" s="18">
        <v>1772</v>
      </c>
      <c r="AA534" s="18">
        <v>1772</v>
      </c>
      <c r="AB534" s="18">
        <v>1904</v>
      </c>
      <c r="AC534" s="18">
        <v>3.012</v>
      </c>
      <c r="AD534" s="18">
        <v>36.863</v>
      </c>
      <c r="AE534" s="18">
        <v>157.27199999999999</v>
      </c>
      <c r="AF534" s="18">
        <v>1001.225</v>
      </c>
      <c r="AG534" s="21"/>
      <c r="AH534" s="21"/>
    </row>
    <row r="535" spans="1:34">
      <c r="A535" s="16" t="s">
        <v>10093</v>
      </c>
      <c r="B535" s="16" t="s">
        <v>10470</v>
      </c>
      <c r="C535" s="16">
        <f>SEARCH(" _ ",B535)</f>
        <v>24</v>
      </c>
      <c r="D535" s="16" t="str">
        <f>LEFT(B535,14)</f>
        <v>LIT 400kV N0 1</v>
      </c>
      <c r="E535" s="16" t="str">
        <f>RIGHT(LEFT(D535,9),5)</f>
        <v>400kV</v>
      </c>
      <c r="F535" s="16" t="str">
        <f>RIGHT(D535,1)</f>
        <v>1</v>
      </c>
      <c r="G535" s="16" t="str">
        <f>LEFT(RIGHT(B535,LEN(B535)-15),C535-16)</f>
        <v>MONTEZIC</v>
      </c>
      <c r="H535" s="16" t="str">
        <f>RIGHT(B535,LEN(B535)-C535-2)</f>
        <v>RUEYRES</v>
      </c>
      <c r="I535" s="17">
        <f>MATCH(Lines[[#This Row],[début]],postes_1[ADR_SITE],0)</f>
        <v>2409</v>
      </c>
      <c r="J535" s="17">
        <f>MATCH(Lines[[#This Row],[fin]],postes_1[ADR_SITE],0)</f>
        <v>2339</v>
      </c>
      <c r="K535" s="17" t="str">
        <f>INDEX(postes_1[CODNAT],Lines[[#This Row],[rch_debut]])</f>
        <v>MTEZ5</v>
      </c>
      <c r="L535" s="17" t="str">
        <f>INDEX(postes_1[CODNAT],Lines[[#This Row],[rch_fin]])</f>
        <v>RUEYR</v>
      </c>
      <c r="M535" s="17" t="s">
        <v>1979</v>
      </c>
      <c r="N535" s="17" t="s">
        <v>3083</v>
      </c>
      <c r="O535" s="17" t="str">
        <f>Lines[[#This Row],[codeNat_debut]]&amp;"_"&amp;Lines[[#This Row],[tension]]</f>
        <v>MTEZI_400kV</v>
      </c>
      <c r="P535" s="17" t="str">
        <f>Lines[[#This Row],[codeNat_fin]]&amp;"_"&amp;Lines[[#This Row],[tension]]</f>
        <v>RUEYR_400kV</v>
      </c>
      <c r="Q535" s="17">
        <f>COUNTIF(Lines[[code2_debut]:[code2_fin]],"="&amp;Lines[[#This Row],[code2_debut]])</f>
        <v>1</v>
      </c>
      <c r="R535" s="17">
        <f>COUNTIF(Lines[[code2_debut]:[code2_fin]],"="&amp;Lines[[#This Row],[code2_fin]])</f>
        <v>4</v>
      </c>
      <c r="S535" s="17">
        <f>INDEX(postes_1[x],MATCH(Lines[[#This Row],[codeNat_debut]],postes_1[CODNAT],0))</f>
        <v>671812.54999999702</v>
      </c>
      <c r="T535" s="17">
        <f>INDEX(postes_1[y],MATCH(Lines[[#This Row],[codeNat_debut]],postes_1[CODNAT],0))</f>
        <v>6403377.3700000001</v>
      </c>
      <c r="U535" s="17">
        <f>INDEX(postes_1[x],MATCH(Lines[[#This Row],[codeNat_fin]],postes_1[CODNAT],0))</f>
        <v>675392.50999999803</v>
      </c>
      <c r="V535" s="17">
        <f>INDEX(postes_1[y],MATCH(Lines[[#This Row],[codeNat_fin]],postes_1[CODNAT],0))</f>
        <v>6408936.0999999996</v>
      </c>
      <c r="W535" s="17">
        <f>SQRT((Lines[[#This Row],[x_debut]]-Lines[[#This Row],[x_fin]])^2+(Lines[[#This Row],[y_debut]]-Lines[[#This Row],[y_fin]])^2)</f>
        <v>6611.7768273363445</v>
      </c>
      <c r="X535" s="17">
        <v>6805</v>
      </c>
      <c r="Y535" s="18">
        <v>1677</v>
      </c>
      <c r="Z535" s="18">
        <v>1875</v>
      </c>
      <c r="AA535" s="18">
        <v>1875</v>
      </c>
      <c r="AB535" s="18">
        <v>2100</v>
      </c>
      <c r="AC535" s="18">
        <v>0.16300000000000001</v>
      </c>
      <c r="AD535" s="18">
        <v>2.758</v>
      </c>
      <c r="AE535" s="18">
        <v>9.7449999999999992</v>
      </c>
      <c r="AF535" s="18">
        <v>62.039000000000001</v>
      </c>
      <c r="AG535" s="21"/>
      <c r="AH535" s="21"/>
    </row>
    <row r="536" spans="1:34">
      <c r="A536" s="16" t="s">
        <v>9515</v>
      </c>
      <c r="B536" s="16" t="s">
        <v>9516</v>
      </c>
      <c r="C536" s="16">
        <f>SEARCH(" _ ",B536)</f>
        <v>22</v>
      </c>
      <c r="D536" s="16" t="str">
        <f>LEFT(B536,14)</f>
        <v>LIT 400kV N0 1</v>
      </c>
      <c r="E536" s="16" t="str">
        <f>RIGHT(LEFT(D536,9),5)</f>
        <v>400kV</v>
      </c>
      <c r="F536" s="16" t="str">
        <f>RIGHT(D536,1)</f>
        <v>1</v>
      </c>
      <c r="G536" s="16" t="str">
        <f>LEFT(RIGHT(B536,LEN(B536)-15),C536-16)</f>
        <v>CRENEY</v>
      </c>
      <c r="H536" s="16" t="str">
        <f>RIGHT(B536,LEN(B536)-C536-2)</f>
        <v>VIELMOULIN</v>
      </c>
      <c r="I536" s="17">
        <f>MATCH(Lines[[#This Row],[début]],postes_1[ADR_SITE],0)</f>
        <v>819</v>
      </c>
      <c r="J536" s="17">
        <f>MATCH(Lines[[#This Row],[fin]],postes_1[ADR_SITE],0)</f>
        <v>1100</v>
      </c>
      <c r="K536" s="17" t="str">
        <f>INDEX(postes_1[CODNAT],Lines[[#This Row],[rch_debut]])</f>
        <v>CRENE</v>
      </c>
      <c r="L536" s="17" t="str">
        <f>INDEX(postes_1[CODNAT],Lines[[#This Row],[rch_fin]])</f>
        <v>VIELM</v>
      </c>
      <c r="M536" s="17" t="s">
        <v>2020</v>
      </c>
      <c r="N536" s="17" t="s">
        <v>6276</v>
      </c>
      <c r="O536" s="17" t="str">
        <f>Lines[[#This Row],[codeNat_debut]]&amp;"_"&amp;Lines[[#This Row],[tension]]</f>
        <v>CRENE_400kV</v>
      </c>
      <c r="P536" s="17" t="str">
        <f>Lines[[#This Row],[codeNat_fin]]&amp;"_"&amp;Lines[[#This Row],[tension]]</f>
        <v>VIELM_400kV</v>
      </c>
      <c r="Q536" s="17">
        <f>COUNTIF(Lines[[code2_debut]:[code2_fin]],"="&amp;Lines[[#This Row],[code2_debut]])</f>
        <v>3</v>
      </c>
      <c r="R536" s="17">
        <f>COUNTIF(Lines[[code2_debut]:[code2_fin]],"="&amp;Lines[[#This Row],[code2_fin]])</f>
        <v>9</v>
      </c>
      <c r="S536" s="17">
        <f>INDEX(postes_1[x],MATCH(Lines[[#This Row],[codeNat_debut]],postes_1[CODNAT],0))</f>
        <v>784381.21999999904</v>
      </c>
      <c r="T536" s="17">
        <f>INDEX(postes_1[y],MATCH(Lines[[#This Row],[codeNat_debut]],postes_1[CODNAT],0))</f>
        <v>6805251.04</v>
      </c>
      <c r="U536" s="17">
        <f>INDEX(postes_1[x],MATCH(Lines[[#This Row],[codeNat_fin]],postes_1[CODNAT],0))</f>
        <v>827404.36999999697</v>
      </c>
      <c r="V536" s="17">
        <f>INDEX(postes_1[y],MATCH(Lines[[#This Row],[codeNat_fin]],postes_1[CODNAT],0))</f>
        <v>6693049.9100000001</v>
      </c>
      <c r="W536" s="17">
        <f>SQRT((Lines[[#This Row],[x_debut]]-Lines[[#This Row],[x_fin]])^2+(Lines[[#This Row],[y_debut]]-Lines[[#This Row],[y_fin]])^2)</f>
        <v>120166.90479994562</v>
      </c>
      <c r="X536" s="17">
        <v>122400</v>
      </c>
      <c r="Y536" s="18">
        <v>1684</v>
      </c>
      <c r="Z536" s="18">
        <v>1854</v>
      </c>
      <c r="AA536" s="18">
        <v>1854</v>
      </c>
      <c r="AB536" s="18">
        <v>1986</v>
      </c>
      <c r="AC536" s="18">
        <v>5.532</v>
      </c>
      <c r="AD536" s="18">
        <v>42.280999999999999</v>
      </c>
      <c r="AE536" s="18">
        <v>205.43199999999999</v>
      </c>
      <c r="AF536" s="18">
        <v>1307.819</v>
      </c>
      <c r="AG536" s="21"/>
      <c r="AH536" s="21"/>
    </row>
    <row r="537" spans="1:34">
      <c r="A537" s="16" t="s">
        <v>10105</v>
      </c>
      <c r="B537" s="16" t="s">
        <v>10106</v>
      </c>
      <c r="C537" s="16">
        <f>SEARCH(" _ ",B537)</f>
        <v>24</v>
      </c>
      <c r="D537" s="16" t="str">
        <f>LEFT(B537,14)</f>
        <v>LIT 400kV N0 1</v>
      </c>
      <c r="E537" s="16" t="str">
        <f>RIGHT(LEFT(D537,9),5)</f>
        <v>400kV</v>
      </c>
      <c r="F537" s="16" t="str">
        <f>RIGHT(D537,1)</f>
        <v>1</v>
      </c>
      <c r="G537" s="16" t="str">
        <f>LEFT(RIGHT(B537,LEN(B537)-15),C537-16)</f>
        <v>MUHLBACH</v>
      </c>
      <c r="H537" s="16" t="str">
        <f>RIGHT(B537,LEN(B537)-C537-2)</f>
        <v>SCHEER</v>
      </c>
      <c r="I537" s="17">
        <f>MATCH(Lines[[#This Row],[début]],postes_1[ADR_SITE],0)</f>
        <v>3093</v>
      </c>
      <c r="J537" s="17">
        <f>MATCH(Lines[[#This Row],[fin]],postes_1[ADR_SITE],0)</f>
        <v>3078</v>
      </c>
      <c r="K537" s="17" t="str">
        <f>INDEX(postes_1[CODNAT],Lines[[#This Row],[rch_debut]])</f>
        <v>MUHLB</v>
      </c>
      <c r="L537" s="17" t="str">
        <f>INDEX(postes_1[CODNAT],Lines[[#This Row],[rch_fin]])</f>
        <v>SCHEE</v>
      </c>
      <c r="M537" s="17" t="s">
        <v>6211</v>
      </c>
      <c r="N537" s="17" t="s">
        <v>5192</v>
      </c>
      <c r="O537" s="17" t="str">
        <f>Lines[[#This Row],[codeNat_debut]]&amp;"_"&amp;Lines[[#This Row],[tension]]</f>
        <v>MUHLB_400kV</v>
      </c>
      <c r="P537" s="17" t="str">
        <f>Lines[[#This Row],[codeNat_fin]]&amp;"_"&amp;Lines[[#This Row],[tension]]</f>
        <v>SCHEE_400kV</v>
      </c>
      <c r="Q537" s="17">
        <f>COUNTIF(Lines[[code2_debut]:[code2_fin]],"="&amp;Lines[[#This Row],[code2_debut]])</f>
        <v>5</v>
      </c>
      <c r="R537" s="17">
        <f>COUNTIF(Lines[[code2_debut]:[code2_fin]],"="&amp;Lines[[#This Row],[code2_fin]])</f>
        <v>2</v>
      </c>
      <c r="S537" s="17">
        <f>INDEX(postes_1[x],MATCH(Lines[[#This Row],[codeNat_debut]],postes_1[CODNAT],0))</f>
        <v>1040153.4</v>
      </c>
      <c r="T537" s="17">
        <f>INDEX(postes_1[y],MATCH(Lines[[#This Row],[codeNat_debut]],postes_1[CODNAT],0))</f>
        <v>6766115.9699999997</v>
      </c>
      <c r="U537" s="17">
        <f>INDEX(postes_1[x],MATCH(Lines[[#This Row],[codeNat_fin]],postes_1[CODNAT],0))</f>
        <v>1034591.62</v>
      </c>
      <c r="V537" s="17">
        <f>INDEX(postes_1[y],MATCH(Lines[[#This Row],[codeNat_fin]],postes_1[CODNAT],0))</f>
        <v>6815867.7800000003</v>
      </c>
      <c r="W537" s="17">
        <f>SQRT((Lines[[#This Row],[x_debut]]-Lines[[#This Row],[x_fin]])^2+(Lines[[#This Row],[y_debut]]-Lines[[#This Row],[y_fin]])^2)</f>
        <v>50061.721854572199</v>
      </c>
      <c r="X537" s="17">
        <v>57810</v>
      </c>
      <c r="Y537" s="18">
        <v>1740</v>
      </c>
      <c r="Z537" s="18">
        <v>2010</v>
      </c>
      <c r="AA537" s="18">
        <v>2010</v>
      </c>
      <c r="AB537" s="18">
        <v>2262</v>
      </c>
      <c r="AC537" s="18">
        <v>1.59</v>
      </c>
      <c r="AD537" s="18">
        <v>17.975000000000001</v>
      </c>
      <c r="AE537" s="18">
        <v>107.675</v>
      </c>
      <c r="AF537" s="18">
        <v>685.47699999999998</v>
      </c>
      <c r="AG537" s="21"/>
      <c r="AH537" s="21"/>
    </row>
    <row r="538" spans="1:34">
      <c r="A538" s="16" t="s">
        <v>9529</v>
      </c>
      <c r="B538" s="16" t="s">
        <v>9530</v>
      </c>
      <c r="C538" s="16">
        <f>SEARCH(" _ ",B538)</f>
        <v>25</v>
      </c>
      <c r="D538" s="16" t="str">
        <f>LEFT(B538,14)</f>
        <v>LIT 225kV NO 1</v>
      </c>
      <c r="E538" s="16" t="str">
        <f>RIGHT(LEFT(D538,9),5)</f>
        <v>225kV</v>
      </c>
      <c r="F538" s="16" t="str">
        <f>RIGHT(D538,1)</f>
        <v>1</v>
      </c>
      <c r="G538" s="16" t="str">
        <f>LEFT(RIGHT(B538,LEN(B538)-15),C538-16)</f>
        <v>CUBNEZAIS</v>
      </c>
      <c r="H538" s="16" t="str">
        <f>RIGHT(B538,LEN(B538)-C538-2)</f>
        <v>MARQUIS (LE)</v>
      </c>
      <c r="I538" s="17">
        <f>MATCH(Lines[[#This Row],[début]],postes_1[ADR_SITE],0)</f>
        <v>2425</v>
      </c>
      <c r="J538" s="17">
        <f>MATCH(Lines[[#This Row],[fin]],postes_1[ADR_SITE],0)</f>
        <v>2507</v>
      </c>
      <c r="K538" s="17" t="str">
        <f>INDEX(postes_1[CODNAT],Lines[[#This Row],[rch_debut]])</f>
        <v>CUBNE</v>
      </c>
      <c r="L538" s="17" t="str">
        <f>INDEX(postes_1[CODNAT],Lines[[#This Row],[rch_fin]])</f>
        <v>MQIS5</v>
      </c>
      <c r="M538" s="17" t="s">
        <v>6883</v>
      </c>
      <c r="N538" s="17" t="s">
        <v>4743</v>
      </c>
      <c r="O538" s="17" t="str">
        <f>Lines[[#This Row],[codeNat_debut]]&amp;"_"&amp;Lines[[#This Row],[tension]]</f>
        <v>CUBNE_225kV</v>
      </c>
      <c r="P538" s="17" t="str">
        <f>Lines[[#This Row],[codeNat_fin]]&amp;"_"&amp;Lines[[#This Row],[tension]]</f>
        <v>MQIS5_225kV</v>
      </c>
      <c r="Q538" s="17">
        <f>COUNTIF(Lines[[code2_debut]:[code2_fin]],"="&amp;Lines[[#This Row],[code2_debut]])</f>
        <v>4</v>
      </c>
      <c r="R538" s="17">
        <f>COUNTIF(Lines[[code2_debut]:[code2_fin]],"="&amp;Lines[[#This Row],[code2_fin]])</f>
        <v>5</v>
      </c>
      <c r="S538" s="17">
        <f>INDEX(postes_1[x],MATCH(Lines[[#This Row],[codeNat_debut]],postes_1[CODNAT],0))</f>
        <v>429709.64999999898</v>
      </c>
      <c r="T538" s="17">
        <f>INDEX(postes_1[y],MATCH(Lines[[#This Row],[codeNat_debut]],postes_1[CODNAT],0))</f>
        <v>6446896.9699999997</v>
      </c>
      <c r="U538" s="17">
        <f>INDEX(postes_1[x],MATCH(Lines[[#This Row],[codeNat_fin]],postes_1[CODNAT],0))</f>
        <v>420635.20000000298</v>
      </c>
      <c r="V538" s="17">
        <f>INDEX(postes_1[y],MATCH(Lines[[#This Row],[codeNat_fin]],postes_1[CODNAT],0))</f>
        <v>6440107.3899999997</v>
      </c>
      <c r="W538" s="17">
        <f>SQRT((Lines[[#This Row],[x_debut]]-Lines[[#This Row],[x_fin]])^2+(Lines[[#This Row],[y_debut]]-Lines[[#This Row],[y_fin]])^2)</f>
        <v>11333.315462777357</v>
      </c>
      <c r="X538" s="17">
        <v>11884</v>
      </c>
      <c r="Y538" s="18">
        <v>1748</v>
      </c>
      <c r="Z538" s="18">
        <v>2048</v>
      </c>
      <c r="AA538" s="18">
        <v>2048</v>
      </c>
      <c r="AB538" s="18">
        <v>2222</v>
      </c>
      <c r="AC538" s="18">
        <v>0.35899999999999999</v>
      </c>
      <c r="AD538" s="18">
        <v>3.488</v>
      </c>
      <c r="AE538" s="18">
        <v>22.04</v>
      </c>
      <c r="AF538" s="18">
        <v>140.309</v>
      </c>
      <c r="AG538" s="21"/>
      <c r="AH538" s="21"/>
    </row>
    <row r="539" spans="1:34">
      <c r="A539" s="16" t="s">
        <v>9081</v>
      </c>
      <c r="B539" s="16" t="s">
        <v>9082</v>
      </c>
      <c r="C539" s="16">
        <f>SEARCH(" _ ",B539)</f>
        <v>27</v>
      </c>
      <c r="D539" s="16" t="str">
        <f>LEFT(B539,14)</f>
        <v>LIT 400kV N0 1</v>
      </c>
      <c r="E539" s="16" t="str">
        <f>RIGHT(LEFT(D539,9),5)</f>
        <v>400kV</v>
      </c>
      <c r="F539" s="16" t="str">
        <f>RIGHT(D539,1)</f>
        <v>1</v>
      </c>
      <c r="G539" s="16" t="str">
        <f>LEFT(RIGHT(B539,LEN(B539)-15),C539-16)</f>
        <v>BOISSE (LA)</v>
      </c>
      <c r="H539" s="16" t="str">
        <f>RIGHT(B539,LEN(B539)-C539-2)</f>
        <v>CHAFFARD (LE)</v>
      </c>
      <c r="I539" s="17">
        <f>MATCH(Lines[[#This Row],[début]],postes_1[ADR_SITE],0)</f>
        <v>2103</v>
      </c>
      <c r="J539" s="17">
        <f>MATCH(Lines[[#This Row],[fin]],postes_1[ADR_SITE],0)</f>
        <v>2380</v>
      </c>
      <c r="K539" s="17" t="str">
        <f>INDEX(postes_1[CODNAT],Lines[[#This Row],[rch_debut]])</f>
        <v>BOISS</v>
      </c>
      <c r="L539" s="17" t="str">
        <f>INDEX(postes_1[CODNAT],Lines[[#This Row],[rch_fin]])</f>
        <v>CHAFF</v>
      </c>
      <c r="M539" s="17" t="s">
        <v>4530</v>
      </c>
      <c r="N539" s="17" t="s">
        <v>4252</v>
      </c>
      <c r="O539" s="17" t="str">
        <f>Lines[[#This Row],[codeNat_debut]]&amp;"_"&amp;Lines[[#This Row],[tension]]</f>
        <v>BOISS_400kV</v>
      </c>
      <c r="P539" s="17" t="str">
        <f>Lines[[#This Row],[codeNat_fin]]&amp;"_"&amp;Lines[[#This Row],[tension]]</f>
        <v>CHAFF_400kV</v>
      </c>
      <c r="Q539" s="17">
        <f>COUNTIF(Lines[[code2_debut]:[code2_fin]],"="&amp;Lines[[#This Row],[code2_debut]])</f>
        <v>2</v>
      </c>
      <c r="R539" s="17">
        <f>COUNTIF(Lines[[code2_debut]:[code2_fin]],"="&amp;Lines[[#This Row],[code2_fin]])</f>
        <v>15</v>
      </c>
      <c r="S539" s="17">
        <f>INDEX(postes_1[x],MATCH(Lines[[#This Row],[codeNat_debut]],postes_1[CODNAT],0))</f>
        <v>856818.32999999798</v>
      </c>
      <c r="T539" s="17">
        <f>INDEX(postes_1[y],MATCH(Lines[[#This Row],[codeNat_debut]],postes_1[CODNAT],0))</f>
        <v>6528478.6299999999</v>
      </c>
      <c r="U539" s="17">
        <f>INDEX(postes_1[x],MATCH(Lines[[#This Row],[codeNat_fin]],postes_1[CODNAT],0))</f>
        <v>865239.64999999898</v>
      </c>
      <c r="V539" s="17">
        <f>INDEX(postes_1[y],MATCH(Lines[[#This Row],[codeNat_fin]],postes_1[CODNAT],0))</f>
        <v>6509161.7699999996</v>
      </c>
      <c r="W539" s="17">
        <f>SQRT((Lines[[#This Row],[x_debut]]-Lines[[#This Row],[x_fin]])^2+(Lines[[#This Row],[y_debut]]-Lines[[#This Row],[y_fin]])^2)</f>
        <v>21072.724332701495</v>
      </c>
      <c r="X539" s="17">
        <v>22971</v>
      </c>
      <c r="Y539" s="18">
        <v>1752</v>
      </c>
      <c r="Z539" s="18">
        <v>1998</v>
      </c>
      <c r="AA539" s="18">
        <v>1998</v>
      </c>
      <c r="AB539" s="18">
        <v>2172</v>
      </c>
      <c r="AC539" s="18">
        <v>0.72399999999999998</v>
      </c>
      <c r="AD539" s="18">
        <v>7.9009999999999998</v>
      </c>
      <c r="AE539" s="18">
        <v>39.896000000000001</v>
      </c>
      <c r="AF539" s="18">
        <v>253.983</v>
      </c>
      <c r="AG539" s="21"/>
      <c r="AH539" s="21"/>
    </row>
    <row r="540" spans="1:34">
      <c r="A540" s="16" t="s">
        <v>9257</v>
      </c>
      <c r="B540" s="16" t="s">
        <v>9258</v>
      </c>
      <c r="C540" s="16">
        <f>SEARCH(" _ ",B540)</f>
        <v>29</v>
      </c>
      <c r="D540" s="16" t="str">
        <f>LEFT(B540,14)</f>
        <v>LIT 400kV N0 1</v>
      </c>
      <c r="E540" s="16" t="str">
        <f>RIGHT(LEFT(D540,9),5)</f>
        <v>400kV</v>
      </c>
      <c r="F540" s="16" t="str">
        <f>RIGHT(D540,1)</f>
        <v>1</v>
      </c>
      <c r="G540" s="16" t="str">
        <f>LEFT(RIGHT(B540,LEN(B540)-15),C540-16)</f>
        <v>CHAFFARD (LE)</v>
      </c>
      <c r="H540" s="16" t="str">
        <f>RIGHT(B540,LEN(B540)-C540-2)</f>
        <v>MIONS</v>
      </c>
      <c r="I540" s="17">
        <f>MATCH(Lines[[#This Row],[début]],postes_1[ADR_SITE],0)</f>
        <v>2380</v>
      </c>
      <c r="J540" s="17">
        <f>MATCH(Lines[[#This Row],[fin]],postes_1[ADR_SITE],0)</f>
        <v>2253</v>
      </c>
      <c r="K540" s="17" t="str">
        <f>INDEX(postes_1[CODNAT],Lines[[#This Row],[rch_debut]])</f>
        <v>CHAFF</v>
      </c>
      <c r="L540" s="17" t="str">
        <f>INDEX(postes_1[CODNAT],Lines[[#This Row],[rch_fin]])</f>
        <v>MIONS</v>
      </c>
      <c r="M540" s="17" t="s">
        <v>4252</v>
      </c>
      <c r="N540" s="17" t="s">
        <v>5846</v>
      </c>
      <c r="O540" s="17" t="str">
        <f>Lines[[#This Row],[codeNat_debut]]&amp;"_"&amp;Lines[[#This Row],[tension]]</f>
        <v>CHAFF_400kV</v>
      </c>
      <c r="P540" s="17" t="str">
        <f>Lines[[#This Row],[codeNat_fin]]&amp;"_"&amp;Lines[[#This Row],[tension]]</f>
        <v>MIONS_400kV</v>
      </c>
      <c r="Q540" s="17">
        <f>COUNTIF(Lines[[code2_debut]:[code2_fin]],"="&amp;Lines[[#This Row],[code2_debut]])</f>
        <v>15</v>
      </c>
      <c r="R540" s="17">
        <f>COUNTIF(Lines[[code2_debut]:[code2_fin]],"="&amp;Lines[[#This Row],[code2_fin]])</f>
        <v>3</v>
      </c>
      <c r="S540" s="17">
        <f>INDEX(postes_1[x],MATCH(Lines[[#This Row],[codeNat_debut]],postes_1[CODNAT],0))</f>
        <v>865239.64999999898</v>
      </c>
      <c r="T540" s="17">
        <f>INDEX(postes_1[y],MATCH(Lines[[#This Row],[codeNat_debut]],postes_1[CODNAT],0))</f>
        <v>6509161.7699999996</v>
      </c>
      <c r="U540" s="17">
        <f>INDEX(postes_1[x],MATCH(Lines[[#This Row],[codeNat_fin]],postes_1[CODNAT],0))</f>
        <v>853743.00999999803</v>
      </c>
      <c r="V540" s="17">
        <f>INDEX(postes_1[y],MATCH(Lines[[#This Row],[codeNat_fin]],postes_1[CODNAT],0))</f>
        <v>6510230.2300000004</v>
      </c>
      <c r="W540" s="17">
        <f>SQRT((Lines[[#This Row],[x_debut]]-Lines[[#This Row],[x_fin]])^2+(Lines[[#This Row],[y_debut]]-Lines[[#This Row],[y_fin]])^2)</f>
        <v>11546.182835085527</v>
      </c>
      <c r="X540" s="17">
        <v>12222</v>
      </c>
      <c r="Y540" s="18">
        <v>1764</v>
      </c>
      <c r="Z540" s="18">
        <v>1876</v>
      </c>
      <c r="AA540" s="18">
        <v>1876</v>
      </c>
      <c r="AB540" s="18">
        <v>1988</v>
      </c>
      <c r="AC540" s="18">
        <v>0.54300000000000004</v>
      </c>
      <c r="AD540" s="18">
        <v>4.1740000000000004</v>
      </c>
      <c r="AE540" s="18">
        <v>20.6</v>
      </c>
      <c r="AF540" s="18">
        <v>131.14400000000001</v>
      </c>
      <c r="AG540" s="21"/>
      <c r="AH540" s="21"/>
    </row>
    <row r="541" spans="1:34">
      <c r="A541" s="16" t="s">
        <v>10141</v>
      </c>
      <c r="B541" s="16" t="s">
        <v>10142</v>
      </c>
      <c r="C541" s="16">
        <f>SEARCH(" _ ",B541)</f>
        <v>30</v>
      </c>
      <c r="D541" s="16" t="str">
        <f>LEFT(B541,14)</f>
        <v>LIT 225kV N0 3</v>
      </c>
      <c r="E541" s="16" t="str">
        <f>RIGHT(LEFT(D541,9),5)</f>
        <v>225kV</v>
      </c>
      <c r="F541" s="16" t="str">
        <f>RIGHT(D541,1)</f>
        <v>3</v>
      </c>
      <c r="G541" s="16" t="str">
        <f>LEFT(RIGHT(B541,LEN(B541)-15),C541-16)</f>
        <v>PLESSIS-GASSOT</v>
      </c>
      <c r="H541" s="16" t="str">
        <f>RIGHT(B541,LEN(B541)-C541-2)</f>
        <v>SEINE</v>
      </c>
      <c r="I541" s="17">
        <f>MATCH(Lines[[#This Row],[début]],postes_1[ADR_SITE],0)</f>
        <v>553</v>
      </c>
      <c r="J541" s="17">
        <f>MATCH(Lines[[#This Row],[fin]],postes_1[ADR_SITE],0)</f>
        <v>477</v>
      </c>
      <c r="K541" s="17" t="str">
        <f>INDEX(postes_1[CODNAT],Lines[[#This Row],[rch_debut]])</f>
        <v>P.GAS</v>
      </c>
      <c r="L541" s="17" t="str">
        <f>INDEX(postes_1[CODNAT],Lines[[#This Row],[rch_fin]])</f>
        <v>SEINE</v>
      </c>
      <c r="M541" s="17" t="s">
        <v>909</v>
      </c>
      <c r="N541" s="17" t="s">
        <v>2797</v>
      </c>
      <c r="O541" s="17" t="str">
        <f>Lines[[#This Row],[codeNat_debut]]&amp;"_"&amp;Lines[[#This Row],[tension]]</f>
        <v>P.GAS_225kV</v>
      </c>
      <c r="P541" s="17" t="str">
        <f>Lines[[#This Row],[codeNat_fin]]&amp;"_"&amp;Lines[[#This Row],[tension]]</f>
        <v>SEINE_225kV</v>
      </c>
      <c r="Q541" s="17">
        <f>COUNTIF(Lines[[code2_debut]:[code2_fin]],"="&amp;Lines[[#This Row],[code2_debut]])</f>
        <v>6</v>
      </c>
      <c r="R541" s="17">
        <f>COUNTIF(Lines[[code2_debut]:[code2_fin]],"="&amp;Lines[[#This Row],[code2_fin]])</f>
        <v>2</v>
      </c>
      <c r="S541" s="17">
        <f>INDEX(postes_1[x],MATCH(Lines[[#This Row],[codeNat_debut]],postes_1[CODNAT],0))</f>
        <v>658607.93999999797</v>
      </c>
      <c r="T541" s="17">
        <f>INDEX(postes_1[y],MATCH(Lines[[#This Row],[codeNat_debut]],postes_1[CODNAT],0))</f>
        <v>6881590.9900000002</v>
      </c>
      <c r="U541" s="17">
        <f>INDEX(postes_1[x],MATCH(Lines[[#This Row],[codeNat_fin]],postes_1[CODNAT],0))</f>
        <v>651577.31999999995</v>
      </c>
      <c r="V541" s="17">
        <f>INDEX(postes_1[y],MATCH(Lines[[#This Row],[codeNat_fin]],postes_1[CODNAT],0))</f>
        <v>6869810.0599999996</v>
      </c>
      <c r="W541" s="17">
        <f>SQRT((Lines[[#This Row],[x_debut]]-Lines[[#This Row],[x_fin]])^2+(Lines[[#This Row],[y_debut]]-Lines[[#This Row],[y_fin]])^2)</f>
        <v>13719.326851171927</v>
      </c>
      <c r="X541" s="17">
        <v>16391</v>
      </c>
      <c r="Y541" s="18">
        <v>1796</v>
      </c>
      <c r="Z541" s="18">
        <v>1800</v>
      </c>
      <c r="AA541" s="18">
        <v>1975</v>
      </c>
      <c r="AB541" s="18">
        <v>2100</v>
      </c>
      <c r="AC541" s="18">
        <v>0.49099999999999999</v>
      </c>
      <c r="AD541" s="18">
        <v>4.8079999999999998</v>
      </c>
      <c r="AE541" s="18">
        <v>37.149000000000001</v>
      </c>
      <c r="AF541" s="18">
        <v>236.501</v>
      </c>
      <c r="AG541" s="21"/>
      <c r="AH541" s="21"/>
    </row>
    <row r="542" spans="1:34">
      <c r="A542" s="16" t="s">
        <v>9623</v>
      </c>
      <c r="B542" s="16" t="s">
        <v>9624</v>
      </c>
      <c r="C542" s="16">
        <f>SEARCH(" _ ",B542)</f>
        <v>23</v>
      </c>
      <c r="D542" s="16" t="str">
        <f>LEFT(B542,14)</f>
        <v>LIT 225kV NO 1</v>
      </c>
      <c r="E542" s="16" t="str">
        <f>RIGHT(LEFT(D542,9),5)</f>
        <v>225kV</v>
      </c>
      <c r="F542" s="16" t="str">
        <f>RIGHT(D542,1)</f>
        <v>1</v>
      </c>
      <c r="G542" s="16" t="str">
        <f>LEFT(RIGHT(B542,LEN(B542)-15),C542-16)</f>
        <v>ECHALAS</v>
      </c>
      <c r="H542" s="16" t="str">
        <f>RIGHT(B542,LEN(B542)-C542-2)</f>
        <v>RIVIERE (LA)</v>
      </c>
      <c r="I542" s="17">
        <f>MATCH(Lines[[#This Row],[début]],postes_1[ADR_SITE],0)</f>
        <v>2231</v>
      </c>
      <c r="J542" s="17">
        <f>MATCH(Lines[[#This Row],[fin]],postes_1[ADR_SITE],0)</f>
        <v>2192</v>
      </c>
      <c r="K542" s="17" t="str">
        <f>INDEX(postes_1[CODNAT],Lines[[#This Row],[rch_debut]])</f>
        <v>ECHAL</v>
      </c>
      <c r="L542" s="17" t="str">
        <f>INDEX(postes_1[CODNAT],Lines[[#This Row],[rch_fin]])</f>
        <v>RIVIE</v>
      </c>
      <c r="M542" s="17" t="s">
        <v>4420</v>
      </c>
      <c r="N542" s="17" t="s">
        <v>1773</v>
      </c>
      <c r="O542" s="17" t="str">
        <f>Lines[[#This Row],[codeNat_debut]]&amp;"_"&amp;Lines[[#This Row],[tension]]</f>
        <v>ECHAL_225kV</v>
      </c>
      <c r="P542" s="17" t="str">
        <f>Lines[[#This Row],[codeNat_fin]]&amp;"_"&amp;Lines[[#This Row],[tension]]</f>
        <v>RIVIE_225kV</v>
      </c>
      <c r="Q542" s="17">
        <f>COUNTIF(Lines[[code2_debut]:[code2_fin]],"="&amp;Lines[[#This Row],[code2_debut]])</f>
        <v>4</v>
      </c>
      <c r="R542" s="17">
        <f>COUNTIF(Lines[[code2_debut]:[code2_fin]],"="&amp;Lines[[#This Row],[code2_fin]])</f>
        <v>2</v>
      </c>
      <c r="S542" s="17">
        <f>INDEX(postes_1[x],MATCH(Lines[[#This Row],[codeNat_debut]],postes_1[CODNAT],0))</f>
        <v>834271.60999999905</v>
      </c>
      <c r="T542" s="17">
        <f>INDEX(postes_1[y],MATCH(Lines[[#This Row],[codeNat_debut]],postes_1[CODNAT],0))</f>
        <v>6494838.5899999999</v>
      </c>
      <c r="U542" s="17">
        <f>INDEX(postes_1[x],MATCH(Lines[[#This Row],[codeNat_fin]],postes_1[CODNAT],0))</f>
        <v>809903.38000000303</v>
      </c>
      <c r="V542" s="17">
        <f>INDEX(postes_1[y],MATCH(Lines[[#This Row],[codeNat_fin]],postes_1[CODNAT],0))</f>
        <v>6480298.4500000002</v>
      </c>
      <c r="W542" s="17">
        <f>SQRT((Lines[[#This Row],[x_debut]]-Lines[[#This Row],[x_fin]])^2+(Lines[[#This Row],[y_debut]]-Lines[[#This Row],[y_fin]])^2)</f>
        <v>28376.509731682938</v>
      </c>
      <c r="X542" s="17">
        <v>28844</v>
      </c>
      <c r="Y542" s="18">
        <v>1800</v>
      </c>
      <c r="Z542" s="18">
        <v>2030</v>
      </c>
      <c r="AA542" s="18">
        <v>2030</v>
      </c>
      <c r="AB542" s="18">
        <v>2224</v>
      </c>
      <c r="AC542" s="18">
        <v>0.86499999999999999</v>
      </c>
      <c r="AD542" s="18">
        <v>8.4220000000000006</v>
      </c>
      <c r="AE542" s="18">
        <v>57.082000000000001</v>
      </c>
      <c r="AF542" s="18">
        <v>363.39699999999999</v>
      </c>
      <c r="AG542" s="21"/>
      <c r="AH542" s="21"/>
    </row>
    <row r="543" spans="1:34">
      <c r="A543" s="16" t="s">
        <v>10066</v>
      </c>
      <c r="B543" s="16" t="s">
        <v>10067</v>
      </c>
      <c r="C543" s="16">
        <f>SEARCH(" _ ",B543)</f>
        <v>21</v>
      </c>
      <c r="D543" s="16" t="str">
        <f>LEFT(B543,14)</f>
        <v>LIT 225kV NO 1</v>
      </c>
      <c r="E543" s="16" t="str">
        <f>RIGHT(LEFT(D543,9),5)</f>
        <v>225kV</v>
      </c>
      <c r="F543" s="16" t="str">
        <f>RIGHT(D543,1)</f>
        <v>1</v>
      </c>
      <c r="G543" s="16" t="str">
        <f>LEFT(RIGHT(B543,LEN(B543)-15),C543-16)</f>
        <v>MIONS</v>
      </c>
      <c r="H543" s="16" t="str">
        <f>RIGHT(B543,LEN(B543)-C543-2)</f>
        <v>MOUCHE (LA)</v>
      </c>
      <c r="I543" s="17">
        <f>MATCH(Lines[[#This Row],[début]],postes_1[ADR_SITE],0)</f>
        <v>2253</v>
      </c>
      <c r="J543" s="17">
        <f>MATCH(Lines[[#This Row],[fin]],postes_1[ADR_SITE],0)</f>
        <v>2095</v>
      </c>
      <c r="K543" s="17" t="str">
        <f>INDEX(postes_1[CODNAT],Lines[[#This Row],[rch_debut]])</f>
        <v>MIONS</v>
      </c>
      <c r="L543" s="17" t="str">
        <f>INDEX(postes_1[CODNAT],Lines[[#This Row],[rch_fin]])</f>
        <v>MOUCH</v>
      </c>
      <c r="M543" s="17" t="s">
        <v>5846</v>
      </c>
      <c r="N543" s="17" t="s">
        <v>5897</v>
      </c>
      <c r="O543" s="17" t="str">
        <f>Lines[[#This Row],[codeNat_debut]]&amp;"_"&amp;Lines[[#This Row],[tension]]</f>
        <v>MIONS_225kV</v>
      </c>
      <c r="P543" s="17" t="str">
        <f>Lines[[#This Row],[codeNat_fin]]&amp;"_"&amp;Lines[[#This Row],[tension]]</f>
        <v>MOUCH_225kV</v>
      </c>
      <c r="Q543" s="17">
        <f>COUNTIF(Lines[[code2_debut]:[code2_fin]],"="&amp;Lines[[#This Row],[code2_debut]])</f>
        <v>11</v>
      </c>
      <c r="R543" s="17">
        <f>COUNTIF(Lines[[code2_debut]:[code2_fin]],"="&amp;Lines[[#This Row],[code2_fin]])</f>
        <v>2</v>
      </c>
      <c r="S543" s="17">
        <f>INDEX(postes_1[x],MATCH(Lines[[#This Row],[codeNat_debut]],postes_1[CODNAT],0))</f>
        <v>853743.00999999803</v>
      </c>
      <c r="T543" s="17">
        <f>INDEX(postes_1[y],MATCH(Lines[[#This Row],[codeNat_debut]],postes_1[CODNAT],0))</f>
        <v>6510230.2300000004</v>
      </c>
      <c r="U543" s="17">
        <f>INDEX(postes_1[x],MATCH(Lines[[#This Row],[codeNat_fin]],postes_1[CODNAT],0))</f>
        <v>843435.14999999898</v>
      </c>
      <c r="V543" s="17">
        <f>INDEX(postes_1[y],MATCH(Lines[[#This Row],[codeNat_fin]],postes_1[CODNAT],0))</f>
        <v>6515084.5</v>
      </c>
      <c r="W543" s="17">
        <f>SQRT((Lines[[#This Row],[x_debut]]-Lines[[#This Row],[x_fin]])^2+(Lines[[#This Row],[y_debut]]-Lines[[#This Row],[y_fin]])^2)</f>
        <v>11393.678730439795</v>
      </c>
      <c r="X543" s="17">
        <v>13700</v>
      </c>
      <c r="Y543" s="18">
        <v>1800</v>
      </c>
      <c r="Z543" s="18">
        <v>2030</v>
      </c>
      <c r="AA543" s="18">
        <v>2030</v>
      </c>
      <c r="AB543" s="18">
        <v>2224</v>
      </c>
      <c r="AC543" s="18">
        <v>0.42</v>
      </c>
      <c r="AD543" s="18">
        <v>4.24</v>
      </c>
      <c r="AE543" s="18">
        <v>26</v>
      </c>
      <c r="AF543" s="19" t="s">
        <v>8819</v>
      </c>
      <c r="AG543" s="21"/>
      <c r="AH543" s="21"/>
    </row>
    <row r="544" spans="1:34">
      <c r="A544" s="16" t="s">
        <v>10073</v>
      </c>
      <c r="B544" s="16" t="s">
        <v>10074</v>
      </c>
      <c r="C544" s="16">
        <f>SEARCH(" _ ",B544)</f>
        <v>21</v>
      </c>
      <c r="D544" s="16" t="str">
        <f>LEFT(B544,14)</f>
        <v>LIT 225kV NO 2</v>
      </c>
      <c r="E544" s="16" t="str">
        <f>RIGHT(LEFT(D544,9),5)</f>
        <v>225kV</v>
      </c>
      <c r="F544" s="16" t="str">
        <f>RIGHT(D544,1)</f>
        <v>2</v>
      </c>
      <c r="G544" s="16" t="str">
        <f>LEFT(RIGHT(B544,LEN(B544)-15),C544-16)</f>
        <v>MIONS</v>
      </c>
      <c r="H544" s="16" t="str">
        <f>RIGHT(B544,LEN(B544)-C544-2)</f>
        <v>MOUCHE (LA)</v>
      </c>
      <c r="I544" s="17">
        <f>MATCH(Lines[[#This Row],[début]],postes_1[ADR_SITE],0)</f>
        <v>2253</v>
      </c>
      <c r="J544" s="17">
        <f>MATCH(Lines[[#This Row],[fin]],postes_1[ADR_SITE],0)</f>
        <v>2095</v>
      </c>
      <c r="K544" s="17" t="str">
        <f>INDEX(postes_1[CODNAT],Lines[[#This Row],[rch_debut]])</f>
        <v>MIONS</v>
      </c>
      <c r="L544" s="17" t="str">
        <f>INDEX(postes_1[CODNAT],Lines[[#This Row],[rch_fin]])</f>
        <v>MOUCH</v>
      </c>
      <c r="M544" s="17" t="s">
        <v>5846</v>
      </c>
      <c r="N544" s="17" t="s">
        <v>5897</v>
      </c>
      <c r="O544" s="17" t="str">
        <f>Lines[[#This Row],[codeNat_debut]]&amp;"_"&amp;Lines[[#This Row],[tension]]</f>
        <v>MIONS_225kV</v>
      </c>
      <c r="P544" s="17" t="str">
        <f>Lines[[#This Row],[codeNat_fin]]&amp;"_"&amp;Lines[[#This Row],[tension]]</f>
        <v>MOUCH_225kV</v>
      </c>
      <c r="Q544" s="17">
        <f>COUNTIF(Lines[[code2_debut]:[code2_fin]],"="&amp;Lines[[#This Row],[code2_debut]])</f>
        <v>11</v>
      </c>
      <c r="R544" s="17">
        <f>COUNTIF(Lines[[code2_debut]:[code2_fin]],"="&amp;Lines[[#This Row],[code2_fin]])</f>
        <v>2</v>
      </c>
      <c r="S544" s="17">
        <f>INDEX(postes_1[x],MATCH(Lines[[#This Row],[codeNat_debut]],postes_1[CODNAT],0))</f>
        <v>853743.00999999803</v>
      </c>
      <c r="T544" s="17">
        <f>INDEX(postes_1[y],MATCH(Lines[[#This Row],[codeNat_debut]],postes_1[CODNAT],0))</f>
        <v>6510230.2300000004</v>
      </c>
      <c r="U544" s="17">
        <f>INDEX(postes_1[x],MATCH(Lines[[#This Row],[codeNat_fin]],postes_1[CODNAT],0))</f>
        <v>843435.14999999898</v>
      </c>
      <c r="V544" s="17">
        <f>INDEX(postes_1[y],MATCH(Lines[[#This Row],[codeNat_fin]],postes_1[CODNAT],0))</f>
        <v>6515084.5</v>
      </c>
      <c r="W544" s="17">
        <f>SQRT((Lines[[#This Row],[x_debut]]-Lines[[#This Row],[x_fin]])^2+(Lines[[#This Row],[y_debut]]-Lines[[#This Row],[y_fin]])^2)</f>
        <v>11393.678730439795</v>
      </c>
      <c r="X544" s="17">
        <v>13921</v>
      </c>
      <c r="Y544" s="18">
        <v>1800</v>
      </c>
      <c r="Z544" s="18">
        <v>1940</v>
      </c>
      <c r="AA544" s="18">
        <v>2030</v>
      </c>
      <c r="AB544" s="18">
        <v>2224</v>
      </c>
      <c r="AC544" s="18">
        <v>0.44</v>
      </c>
      <c r="AD544" s="18">
        <v>4.3099999999999996</v>
      </c>
      <c r="AE544" s="18">
        <v>27</v>
      </c>
      <c r="AF544" s="19" t="s">
        <v>8819</v>
      </c>
      <c r="AG544" s="21"/>
      <c r="AH544" s="21"/>
    </row>
    <row r="545" spans="1:34">
      <c r="A545" s="16" t="s">
        <v>9227</v>
      </c>
      <c r="B545" s="16" t="s">
        <v>9228</v>
      </c>
      <c r="C545" s="16">
        <f>SEARCH(" _ ",B545)</f>
        <v>23</v>
      </c>
      <c r="D545" s="16" t="str">
        <f>LEFT(B545,14)</f>
        <v>LIT 400kV N0 1</v>
      </c>
      <c r="E545" s="16" t="str">
        <f>RIGHT(LEFT(D545,9),5)</f>
        <v>400kV</v>
      </c>
      <c r="F545" s="16" t="str">
        <f>RIGHT(D545,1)</f>
        <v>1</v>
      </c>
      <c r="G545" s="16" t="str">
        <f>LEFT(RIGHT(B545,LEN(B545)-15),C545-16)</f>
        <v>CHAMBRY</v>
      </c>
      <c r="H545" s="16" t="str">
        <f>RIGHT(B545,LEN(B545)-C545-2)</f>
        <v>MERY-SUR-SEINE</v>
      </c>
      <c r="I545" s="17">
        <f>MATCH(Lines[[#This Row],[début]],postes_1[ADR_SITE],0)</f>
        <v>618</v>
      </c>
      <c r="J545" s="17">
        <f>MATCH(Lines[[#This Row],[fin]],postes_1[ADR_SITE],0)</f>
        <v>746</v>
      </c>
      <c r="K545" s="17" t="str">
        <f>INDEX(postes_1[CODNAT],Lines[[#This Row],[rch_debut]])</f>
        <v xml:space="preserve">CBRY </v>
      </c>
      <c r="L545" s="17" t="str">
        <f>INDEX(postes_1[CODNAT],Lines[[#This Row],[rch_fin]])</f>
        <v>M.SEI</v>
      </c>
      <c r="M545" s="17" t="s">
        <v>4736</v>
      </c>
      <c r="N545" s="17" t="s">
        <v>2459</v>
      </c>
      <c r="O545" s="17" t="str">
        <f>Lines[[#This Row],[codeNat_debut]]&amp;"_"&amp;Lines[[#This Row],[tension]]</f>
        <v>CBRY _400kV</v>
      </c>
      <c r="P545" s="17" t="str">
        <f>Lines[[#This Row],[codeNat_fin]]&amp;"_"&amp;Lines[[#This Row],[tension]]</f>
        <v>M.SEI_400kV</v>
      </c>
      <c r="Q545" s="17">
        <f>COUNTIF(Lines[[code2_debut]:[code2_fin]],"="&amp;Lines[[#This Row],[code2_debut]])</f>
        <v>1</v>
      </c>
      <c r="R545" s="17">
        <f>COUNTIF(Lines[[code2_debut]:[code2_fin]],"="&amp;Lines[[#This Row],[code2_fin]])</f>
        <v>9</v>
      </c>
      <c r="S545" s="17">
        <f>INDEX(postes_1[x],MATCH(Lines[[#This Row],[codeNat_debut]],postes_1[CODNAT],0))</f>
        <v>693228.13000000303</v>
      </c>
      <c r="T545" s="17">
        <f>INDEX(postes_1[y],MATCH(Lines[[#This Row],[codeNat_debut]],postes_1[CODNAT],0))</f>
        <v>6876097.0700000003</v>
      </c>
      <c r="U545" s="17">
        <f>INDEX(postes_1[x],MATCH(Lines[[#This Row],[codeNat_fin]],postes_1[CODNAT],0))</f>
        <v>767888.46999999904</v>
      </c>
      <c r="V545" s="17">
        <f>INDEX(postes_1[y],MATCH(Lines[[#This Row],[codeNat_fin]],postes_1[CODNAT],0))</f>
        <v>6824700.1200000001</v>
      </c>
      <c r="W545" s="17">
        <f>SQRT((Lines[[#This Row],[x_debut]]-Lines[[#This Row],[x_fin]])^2+(Lines[[#This Row],[y_debut]]-Lines[[#This Row],[y_fin]])^2)</f>
        <v>90641.121121803895</v>
      </c>
      <c r="X545" s="17">
        <v>93087</v>
      </c>
      <c r="Y545" s="18">
        <v>1812</v>
      </c>
      <c r="Z545" s="18">
        <v>1988</v>
      </c>
      <c r="AA545" s="18">
        <v>1988</v>
      </c>
      <c r="AB545" s="18">
        <v>2124</v>
      </c>
      <c r="AC545" s="18">
        <v>4.1479999999999997</v>
      </c>
      <c r="AD545" s="18">
        <v>32.015000000000001</v>
      </c>
      <c r="AE545" s="18">
        <v>155.33099999999999</v>
      </c>
      <c r="AF545" s="18">
        <v>988.87</v>
      </c>
      <c r="AG545" s="21"/>
      <c r="AH545" s="21"/>
    </row>
    <row r="546" spans="1:34">
      <c r="A546" s="16" t="s">
        <v>9384</v>
      </c>
      <c r="B546" s="16" t="s">
        <v>9385</v>
      </c>
      <c r="C546" s="16">
        <f>SEARCH(" _ ",B546)</f>
        <v>26</v>
      </c>
      <c r="D546" s="16" t="str">
        <f>LEFT(B546,14)</f>
        <v>LIT 400kV N0 3</v>
      </c>
      <c r="E546" s="16" t="str">
        <f>RIGHT(LEFT(D546,9),5)</f>
        <v>400kV</v>
      </c>
      <c r="F546" s="16" t="str">
        <f>RIGHT(D546,1)</f>
        <v>3</v>
      </c>
      <c r="G546" s="16" t="str">
        <f>LEFT(RIGHT(B546,LEN(B546)-15),C546-16)</f>
        <v>CIROLLIERS</v>
      </c>
      <c r="H546" s="16" t="str">
        <f>RIGHT(B546,LEN(B546)-C546-2)</f>
        <v>VILLEJUST</v>
      </c>
      <c r="I546" s="17">
        <f>MATCH(Lines[[#This Row],[début]],postes_1[ADR_SITE],0)</f>
        <v>138</v>
      </c>
      <c r="J546" s="17">
        <f>MATCH(Lines[[#This Row],[fin]],postes_1[ADR_SITE],0)</f>
        <v>191</v>
      </c>
      <c r="K546" s="17" t="str">
        <f>INDEX(postes_1[CODNAT],Lines[[#This Row],[rch_debut]])</f>
        <v>CIROL</v>
      </c>
      <c r="L546" s="17" t="str">
        <f>INDEX(postes_1[CODNAT],Lines[[#This Row],[rch_fin]])</f>
        <v>VLEJU</v>
      </c>
      <c r="M546" s="17" t="s">
        <v>6566</v>
      </c>
      <c r="N546" s="17" t="s">
        <v>1728</v>
      </c>
      <c r="O546" s="17" t="str">
        <f>Lines[[#This Row],[codeNat_debut]]&amp;"_"&amp;Lines[[#This Row],[tension]]</f>
        <v>CIROL_400kV</v>
      </c>
      <c r="P546" s="17" t="str">
        <f>Lines[[#This Row],[codeNat_fin]]&amp;"_"&amp;Lines[[#This Row],[tension]]</f>
        <v>VLEJU_400kV</v>
      </c>
      <c r="Q546" s="17">
        <f>COUNTIF(Lines[[code2_debut]:[code2_fin]],"="&amp;Lines[[#This Row],[code2_debut]])</f>
        <v>7</v>
      </c>
      <c r="R546" s="17">
        <f>COUNTIF(Lines[[code2_debut]:[code2_fin]],"="&amp;Lines[[#This Row],[code2_fin]])</f>
        <v>5</v>
      </c>
      <c r="S546" s="17">
        <f>INDEX(postes_1[x],MATCH(Lines[[#This Row],[codeNat_debut]],postes_1[CODNAT],0))</f>
        <v>649765.71000000101</v>
      </c>
      <c r="T546" s="17">
        <f>INDEX(postes_1[y],MATCH(Lines[[#This Row],[codeNat_debut]],postes_1[CODNAT],0))</f>
        <v>6827885.1699999999</v>
      </c>
      <c r="U546" s="17">
        <f>INDEX(postes_1[x],MATCH(Lines[[#This Row],[codeNat_fin]],postes_1[CODNAT],0))</f>
        <v>643400.17000000202</v>
      </c>
      <c r="V546" s="17">
        <f>INDEX(postes_1[y],MATCH(Lines[[#This Row],[codeNat_fin]],postes_1[CODNAT],0))</f>
        <v>6842199.3499999996</v>
      </c>
      <c r="W546" s="17">
        <f>SQRT((Lines[[#This Row],[x_debut]]-Lines[[#This Row],[x_fin]])^2+(Lines[[#This Row],[y_debut]]-Lines[[#This Row],[y_fin]])^2)</f>
        <v>15665.754005600196</v>
      </c>
      <c r="X546" s="17">
        <v>21904</v>
      </c>
      <c r="Y546" s="18">
        <v>1812</v>
      </c>
      <c r="Z546" s="18">
        <v>1988</v>
      </c>
      <c r="AA546" s="18">
        <v>1988</v>
      </c>
      <c r="AB546" s="18">
        <v>2124</v>
      </c>
      <c r="AC546" s="18">
        <v>0.92800000000000005</v>
      </c>
      <c r="AD546" s="18">
        <v>7.2709999999999999</v>
      </c>
      <c r="AE546" s="18">
        <v>38.253</v>
      </c>
      <c r="AF546" s="18">
        <v>243.524</v>
      </c>
      <c r="AG546" s="21"/>
      <c r="AH546" s="21"/>
    </row>
    <row r="547" spans="1:34">
      <c r="A547" s="16" t="s">
        <v>9511</v>
      </c>
      <c r="B547" s="16" t="s">
        <v>9512</v>
      </c>
      <c r="C547" s="16">
        <f>SEARCH(" _ ",B547)</f>
        <v>22</v>
      </c>
      <c r="D547" s="16" t="str">
        <f>LEFT(B547,14)</f>
        <v>LIT 400kV N0 1</v>
      </c>
      <c r="E547" s="16" t="str">
        <f>RIGHT(LEFT(D547,9),5)</f>
        <v>400kV</v>
      </c>
      <c r="F547" s="16" t="str">
        <f>RIGHT(D547,1)</f>
        <v>1</v>
      </c>
      <c r="G547" s="16" t="str">
        <f>LEFT(RIGHT(B547,LEN(B547)-15),C547-16)</f>
        <v>CRENEY</v>
      </c>
      <c r="H547" s="16" t="str">
        <f>RIGHT(B547,LEN(B547)-C547-2)</f>
        <v>MERY-SUR-SEINE</v>
      </c>
      <c r="I547" s="17">
        <f>MATCH(Lines[[#This Row],[début]],postes_1[ADR_SITE],0)</f>
        <v>819</v>
      </c>
      <c r="J547" s="17">
        <f>MATCH(Lines[[#This Row],[fin]],postes_1[ADR_SITE],0)</f>
        <v>746</v>
      </c>
      <c r="K547" s="17" t="str">
        <f>INDEX(postes_1[CODNAT],Lines[[#This Row],[rch_debut]])</f>
        <v>CRENE</v>
      </c>
      <c r="L547" s="17" t="str">
        <f>INDEX(postes_1[CODNAT],Lines[[#This Row],[rch_fin]])</f>
        <v>M.SEI</v>
      </c>
      <c r="M547" s="17" t="s">
        <v>2020</v>
      </c>
      <c r="N547" s="17" t="s">
        <v>2459</v>
      </c>
      <c r="O547" s="17" t="str">
        <f>Lines[[#This Row],[codeNat_debut]]&amp;"_"&amp;Lines[[#This Row],[tension]]</f>
        <v>CRENE_400kV</v>
      </c>
      <c r="P547" s="17" t="str">
        <f>Lines[[#This Row],[codeNat_fin]]&amp;"_"&amp;Lines[[#This Row],[tension]]</f>
        <v>M.SEI_400kV</v>
      </c>
      <c r="Q547" s="17">
        <f>COUNTIF(Lines[[code2_debut]:[code2_fin]],"="&amp;Lines[[#This Row],[code2_debut]])</f>
        <v>3</v>
      </c>
      <c r="R547" s="17">
        <f>COUNTIF(Lines[[code2_debut]:[code2_fin]],"="&amp;Lines[[#This Row],[code2_fin]])</f>
        <v>9</v>
      </c>
      <c r="S547" s="17">
        <f>INDEX(postes_1[x],MATCH(Lines[[#This Row],[codeNat_debut]],postes_1[CODNAT],0))</f>
        <v>784381.21999999904</v>
      </c>
      <c r="T547" s="17">
        <f>INDEX(postes_1[y],MATCH(Lines[[#This Row],[codeNat_debut]],postes_1[CODNAT],0))</f>
        <v>6805251.04</v>
      </c>
      <c r="U547" s="17">
        <f>INDEX(postes_1[x],MATCH(Lines[[#This Row],[codeNat_fin]],postes_1[CODNAT],0))</f>
        <v>767888.46999999904</v>
      </c>
      <c r="V547" s="17">
        <f>INDEX(postes_1[y],MATCH(Lines[[#This Row],[codeNat_fin]],postes_1[CODNAT],0))</f>
        <v>6824700.1200000001</v>
      </c>
      <c r="W547" s="17">
        <f>SQRT((Lines[[#This Row],[x_debut]]-Lines[[#This Row],[x_fin]])^2+(Lines[[#This Row],[y_debut]]-Lines[[#This Row],[y_fin]])^2)</f>
        <v>25500.539512114305</v>
      </c>
      <c r="X547" s="17">
        <v>26420</v>
      </c>
      <c r="Y547" s="18">
        <v>1812</v>
      </c>
      <c r="Z547" s="18">
        <v>1988</v>
      </c>
      <c r="AA547" s="18">
        <v>1988</v>
      </c>
      <c r="AB547" s="18">
        <v>2124</v>
      </c>
      <c r="AC547" s="18">
        <v>1.1719999999999999</v>
      </c>
      <c r="AD547" s="18">
        <v>9.0649999999999995</v>
      </c>
      <c r="AE547" s="18">
        <v>44.219000000000001</v>
      </c>
      <c r="AF547" s="18">
        <v>281.50799999999998</v>
      </c>
      <c r="AG547" s="21"/>
      <c r="AH547" s="21"/>
    </row>
    <row r="548" spans="1:34">
      <c r="A548" s="16" t="s">
        <v>10017</v>
      </c>
      <c r="B548" s="16" t="s">
        <v>10018</v>
      </c>
      <c r="C548" s="16">
        <f>SEARCH(" _ ",B548)</f>
        <v>24</v>
      </c>
      <c r="D548" s="16" t="str">
        <f>LEFT(B548,14)</f>
        <v>LIT 400kV N0 1</v>
      </c>
      <c r="E548" s="16" t="str">
        <f>RIGHT(LEFT(D548,9),5)</f>
        <v>400kV</v>
      </c>
      <c r="F548" s="16" t="str">
        <f>RIGHT(D548,1)</f>
        <v>1</v>
      </c>
      <c r="G548" s="16" t="str">
        <f>LEFT(RIGHT(B548,LEN(B548)-15),C548-16)</f>
        <v>MARMAGNE</v>
      </c>
      <c r="H548" s="16" t="str">
        <f>RIGHT(B548,LEN(B548)-C548-2)</f>
        <v>TABARDERIE</v>
      </c>
      <c r="I548" s="17">
        <f>MATCH(Lines[[#This Row],[début]],postes_1[ADR_SITE],0)</f>
        <v>175</v>
      </c>
      <c r="J548" s="17">
        <f>MATCH(Lines[[#This Row],[fin]],postes_1[ADR_SITE],0)</f>
        <v>72</v>
      </c>
      <c r="K548" s="17" t="str">
        <f>INDEX(postes_1[CODNAT],Lines[[#This Row],[rch_debut]])</f>
        <v>MARMA</v>
      </c>
      <c r="L548" s="17" t="str">
        <f>INDEX(postes_1[CODNAT],Lines[[#This Row],[rch_fin]])</f>
        <v>TABAR</v>
      </c>
      <c r="M548" s="17" t="s">
        <v>5525</v>
      </c>
      <c r="N548" s="17" t="s">
        <v>6868</v>
      </c>
      <c r="O548" s="17" t="str">
        <f>Lines[[#This Row],[codeNat_debut]]&amp;"_"&amp;Lines[[#This Row],[tension]]</f>
        <v>MARMA_400kV</v>
      </c>
      <c r="P548" s="17" t="str">
        <f>Lines[[#This Row],[codeNat_fin]]&amp;"_"&amp;Lines[[#This Row],[tension]]</f>
        <v>TABAR_400kV</v>
      </c>
      <c r="Q548" s="17">
        <f>COUNTIF(Lines[[code2_debut]:[code2_fin]],"="&amp;Lines[[#This Row],[code2_debut]])</f>
        <v>6</v>
      </c>
      <c r="R548" s="17">
        <f>COUNTIF(Lines[[code2_debut]:[code2_fin]],"="&amp;Lines[[#This Row],[code2_fin]])</f>
        <v>7</v>
      </c>
      <c r="S548" s="17">
        <f>INDEX(postes_1[x],MATCH(Lines[[#This Row],[codeNat_debut]],postes_1[CODNAT],0))</f>
        <v>643945.52000000305</v>
      </c>
      <c r="T548" s="17">
        <f>INDEX(postes_1[y],MATCH(Lines[[#This Row],[codeNat_debut]],postes_1[CODNAT],0))</f>
        <v>6667080.8899999997</v>
      </c>
      <c r="U548" s="17">
        <f>INDEX(postes_1[x],MATCH(Lines[[#This Row],[codeNat_fin]],postes_1[CODNAT],0))</f>
        <v>665207.65999999596</v>
      </c>
      <c r="V548" s="17">
        <f>INDEX(postes_1[y],MATCH(Lines[[#This Row],[codeNat_fin]],postes_1[CODNAT],0))</f>
        <v>6738536.1600000001</v>
      </c>
      <c r="W548" s="17">
        <f>SQRT((Lines[[#This Row],[x_debut]]-Lines[[#This Row],[x_fin]])^2+(Lines[[#This Row],[y_debut]]-Lines[[#This Row],[y_fin]])^2)</f>
        <v>74551.554029089617</v>
      </c>
      <c r="X548" s="17">
        <v>86084</v>
      </c>
      <c r="Y548" s="18">
        <v>1838</v>
      </c>
      <c r="Z548" s="18">
        <v>2036</v>
      </c>
      <c r="AA548" s="18">
        <v>2036</v>
      </c>
      <c r="AB548" s="18">
        <v>2140</v>
      </c>
      <c r="AC548" s="18">
        <v>3.7530000000000001</v>
      </c>
      <c r="AD548" s="18">
        <v>29.361000000000001</v>
      </c>
      <c r="AE548" s="18">
        <v>145.57300000000001</v>
      </c>
      <c r="AF548" s="18">
        <v>926.74800000000005</v>
      </c>
      <c r="AG548" s="21"/>
      <c r="AH548" s="21"/>
    </row>
    <row r="549" spans="1:34">
      <c r="A549" s="16" t="s">
        <v>9537</v>
      </c>
      <c r="B549" s="16" t="s">
        <v>9538</v>
      </c>
      <c r="C549" s="16">
        <f>SEARCH(" _ ",B549)</f>
        <v>25</v>
      </c>
      <c r="D549" s="16" t="str">
        <f>LEFT(B549,14)</f>
        <v>LIT 400kV N0 1</v>
      </c>
      <c r="E549" s="16" t="str">
        <f>RIGHT(LEFT(D549,9),5)</f>
        <v>400kV</v>
      </c>
      <c r="F549" s="16" t="str">
        <f>RIGHT(D549,1)</f>
        <v>1</v>
      </c>
      <c r="G549" s="16" t="str">
        <f>LEFT(RIGHT(B549,LEN(B549)-15),C549-16)</f>
        <v>CUBNEZAIS</v>
      </c>
      <c r="H549" s="16" t="str">
        <f>RIGHT(B549,LEN(B549)-C549-2)</f>
        <v>PLAUD</v>
      </c>
      <c r="I549" s="17">
        <f>MATCH(Lines[[#This Row],[début]],postes_1[ADR_SITE],0)</f>
        <v>2425</v>
      </c>
      <c r="J549" s="17">
        <f>MATCH(Lines[[#This Row],[fin]],postes_1[ADR_SITE],0)</f>
        <v>1149</v>
      </c>
      <c r="K549" s="17" t="str">
        <f>INDEX(postes_1[CODNAT],Lines[[#This Row],[rch_debut]])</f>
        <v>CUBNE</v>
      </c>
      <c r="L549" s="17" t="str">
        <f>INDEX(postes_1[CODNAT],Lines[[#This Row],[rch_fin]])</f>
        <v>PLAUD</v>
      </c>
      <c r="M549" s="17" t="s">
        <v>6883</v>
      </c>
      <c r="N549" s="17" t="s">
        <v>1662</v>
      </c>
      <c r="O549" s="17" t="str">
        <f>Lines[[#This Row],[codeNat_debut]]&amp;"_"&amp;Lines[[#This Row],[tension]]</f>
        <v>CUBNE_400kV</v>
      </c>
      <c r="P549" s="17" t="str">
        <f>Lines[[#This Row],[codeNat_fin]]&amp;"_"&amp;Lines[[#This Row],[tension]]</f>
        <v>PLAUD_400kV</v>
      </c>
      <c r="Q549" s="17">
        <f>COUNTIF(Lines[[code2_debut]:[code2_fin]],"="&amp;Lines[[#This Row],[code2_debut]])</f>
        <v>8</v>
      </c>
      <c r="R549" s="17">
        <f>COUNTIF(Lines[[code2_debut]:[code2_fin]],"="&amp;Lines[[#This Row],[code2_fin]])</f>
        <v>2</v>
      </c>
      <c r="S549" s="17">
        <f>INDEX(postes_1[x],MATCH(Lines[[#This Row],[codeNat_debut]],postes_1[CODNAT],0))</f>
        <v>429709.64999999898</v>
      </c>
      <c r="T549" s="17">
        <f>INDEX(postes_1[y],MATCH(Lines[[#This Row],[codeNat_debut]],postes_1[CODNAT],0))</f>
        <v>6446896.9699999997</v>
      </c>
      <c r="U549" s="17">
        <f>INDEX(postes_1[x],MATCH(Lines[[#This Row],[codeNat_fin]],postes_1[CODNAT],0))</f>
        <v>534024.31999999995</v>
      </c>
      <c r="V549" s="17">
        <f>INDEX(postes_1[y],MATCH(Lines[[#This Row],[codeNat_fin]],postes_1[CODNAT],0))</f>
        <v>6536983.3099999996</v>
      </c>
      <c r="W549" s="17">
        <f>SQRT((Lines[[#This Row],[x_debut]]-Lines[[#This Row],[x_fin]])^2+(Lines[[#This Row],[y_debut]]-Lines[[#This Row],[y_fin]])^2)</f>
        <v>137829.96420156496</v>
      </c>
      <c r="X549" s="17">
        <v>141227</v>
      </c>
      <c r="Y549" s="18">
        <v>1850</v>
      </c>
      <c r="Z549" s="18">
        <v>2194</v>
      </c>
      <c r="AA549" s="18">
        <v>2194</v>
      </c>
      <c r="AB549" s="18">
        <v>2370</v>
      </c>
      <c r="AC549" s="18">
        <v>4.3319999999999999</v>
      </c>
      <c r="AD549" s="18">
        <v>48.594999999999999</v>
      </c>
      <c r="AE549" s="18">
        <v>232.649</v>
      </c>
      <c r="AF549" s="18">
        <v>1481.0920000000001</v>
      </c>
      <c r="AG549" s="21"/>
      <c r="AH549" s="21"/>
    </row>
    <row r="550" spans="1:34">
      <c r="A550" s="16" t="s">
        <v>9187</v>
      </c>
      <c r="B550" s="16" t="s">
        <v>9188</v>
      </c>
      <c r="C550" s="16">
        <f>SEARCH(" _ ",B550)</f>
        <v>25</v>
      </c>
      <c r="D550" s="16" t="str">
        <f>LEFT(B550,14)</f>
        <v>LIT 225kV NO 1</v>
      </c>
      <c r="E550" s="16" t="str">
        <f>RIGHT(LEFT(D550,9),5)</f>
        <v>225kV</v>
      </c>
      <c r="F550" s="16" t="str">
        <f>RIGHT(D550,1)</f>
        <v>1</v>
      </c>
      <c r="G550" s="16" t="str">
        <f>LEFT(RIGHT(B550,LEN(B550)-15),C550-16)</f>
        <v>CANTEGRIT</v>
      </c>
      <c r="H550" s="16" t="str">
        <f>RIGHT(B550,LEN(B550)-C550-2)</f>
        <v>MOUGUERRE</v>
      </c>
      <c r="I550" s="17">
        <f>MATCH(Lines[[#This Row],[début]],postes_1[ADR_SITE],0)</f>
        <v>3458</v>
      </c>
      <c r="J550" s="17">
        <f>MATCH(Lines[[#This Row],[fin]],postes_1[ADR_SITE],0)</f>
        <v>3835</v>
      </c>
      <c r="K550" s="17" t="str">
        <f>INDEX(postes_1[CODNAT],Lines[[#This Row],[rch_debut]])</f>
        <v>CANT5</v>
      </c>
      <c r="L550" s="17" t="str">
        <f>INDEX(postes_1[CODNAT],Lines[[#This Row],[rch_fin]])</f>
        <v>MOUGU</v>
      </c>
      <c r="M550" s="17" t="s">
        <v>2253</v>
      </c>
      <c r="N550" s="17" t="s">
        <v>1551</v>
      </c>
      <c r="O550" s="17" t="str">
        <f>Lines[[#This Row],[codeNat_debut]]&amp;"_"&amp;Lines[[#This Row],[tension]]</f>
        <v>CANT5_225kV</v>
      </c>
      <c r="P550" s="17" t="str">
        <f>Lines[[#This Row],[codeNat_fin]]&amp;"_"&amp;Lines[[#This Row],[tension]]</f>
        <v>MOUGU_225kV</v>
      </c>
      <c r="Q550" s="17">
        <f>COUNTIF(Lines[[code2_debut]:[code2_fin]],"="&amp;Lines[[#This Row],[code2_debut]])</f>
        <v>5</v>
      </c>
      <c r="R550" s="17">
        <f>COUNTIF(Lines[[code2_debut]:[code2_fin]],"="&amp;Lines[[#This Row],[code2_fin]])</f>
        <v>3</v>
      </c>
      <c r="S550" s="17">
        <f>INDEX(postes_1[x],MATCH(Lines[[#This Row],[codeNat_debut]],postes_1[CODNAT],0))</f>
        <v>388514.04999999702</v>
      </c>
      <c r="T550" s="17">
        <f>INDEX(postes_1[y],MATCH(Lines[[#This Row],[codeNat_debut]],postes_1[CODNAT],0))</f>
        <v>6331721.0199999996</v>
      </c>
      <c r="U550" s="17">
        <f>INDEX(postes_1[x],MATCH(Lines[[#This Row],[codeNat_fin]],postes_1[CODNAT],0))</f>
        <v>340761.72999999701</v>
      </c>
      <c r="V550" s="17">
        <f>INDEX(postes_1[y],MATCH(Lines[[#This Row],[codeNat_fin]],postes_1[CODNAT],0))</f>
        <v>6275152.46</v>
      </c>
      <c r="W550" s="17">
        <f>SQRT((Lines[[#This Row],[x_debut]]-Lines[[#This Row],[x_fin]])^2+(Lines[[#This Row],[y_debut]]-Lines[[#This Row],[y_fin]])^2)</f>
        <v>74028.954104836259</v>
      </c>
      <c r="X550" s="17">
        <v>83100</v>
      </c>
      <c r="Y550" s="18">
        <v>1884</v>
      </c>
      <c r="Z550" s="18">
        <v>1890</v>
      </c>
      <c r="AA550" s="18">
        <v>1890</v>
      </c>
      <c r="AB550" s="18">
        <v>1890</v>
      </c>
      <c r="AC550" s="18">
        <v>4.5629999999999997</v>
      </c>
      <c r="AD550" s="18">
        <v>33.777999999999999</v>
      </c>
      <c r="AE550" s="18">
        <v>117.74299999999999</v>
      </c>
      <c r="AF550" s="18">
        <v>749.57299999999998</v>
      </c>
      <c r="AG550" s="21"/>
      <c r="AH550" s="21"/>
    </row>
    <row r="551" spans="1:34">
      <c r="A551" s="16" t="s">
        <v>8833</v>
      </c>
      <c r="B551" s="16" t="s">
        <v>8834</v>
      </c>
      <c r="C551" s="16">
        <f>SEARCH(" _ ",B551)</f>
        <v>27</v>
      </c>
      <c r="D551" s="16" t="str">
        <f>LEFT(B551,14)</f>
        <v>LIT 400kV N0 3</v>
      </c>
      <c r="E551" s="16" t="str">
        <f>RIGHT(LEFT(D551,9),5)</f>
        <v>400kV</v>
      </c>
      <c r="F551" s="16" t="str">
        <f>RIGHT(D551,1)</f>
        <v>3</v>
      </c>
      <c r="G551" s="16" t="str">
        <f>LEFT(RIGHT(B551,LEN(B551)-15),C551-16)</f>
        <v>ALBERTVILLE</v>
      </c>
      <c r="H551" s="16" t="str">
        <f>RIGHT(B551,LEN(B551)-C551-2)</f>
        <v>GRANDE-ILE</v>
      </c>
      <c r="I551" s="17">
        <f>MATCH(Lines[[#This Row],[début]],postes_1[ADR_SITE],0)</f>
        <v>3088</v>
      </c>
      <c r="J551" s="17">
        <f>MATCH(Lines[[#This Row],[fin]],postes_1[ADR_SITE],0)</f>
        <v>2955</v>
      </c>
      <c r="K551" s="17" t="str">
        <f>INDEX(postes_1[CODNAT],Lines[[#This Row],[rch_debut]])</f>
        <v>ALBER</v>
      </c>
      <c r="L551" s="17" t="str">
        <f>INDEX(postes_1[CODNAT],Lines[[#This Row],[rch_fin]])</f>
        <v>G.ILE</v>
      </c>
      <c r="M551" s="17" t="s">
        <v>7885</v>
      </c>
      <c r="N551" s="17" t="s">
        <v>4673</v>
      </c>
      <c r="O551" s="17" t="str">
        <f>Lines[[#This Row],[codeNat_debut]]&amp;"_"&amp;Lines[[#This Row],[tension]]</f>
        <v>ALBER_400kV</v>
      </c>
      <c r="P551" s="17" t="str">
        <f>Lines[[#This Row],[codeNat_fin]]&amp;"_"&amp;Lines[[#This Row],[tension]]</f>
        <v>G.ILE_400kV</v>
      </c>
      <c r="Q551" s="17">
        <f>COUNTIF(Lines[[code2_debut]:[code2_fin]],"="&amp;Lines[[#This Row],[code2_debut]])</f>
        <v>4</v>
      </c>
      <c r="R551" s="17">
        <f>COUNTIF(Lines[[code2_debut]:[code2_fin]],"="&amp;Lines[[#This Row],[code2_fin]])</f>
        <v>7</v>
      </c>
      <c r="S551" s="17">
        <f>INDEX(postes_1[x],MATCH(Lines[[#This Row],[codeNat_debut]],postes_1[CODNAT],0))</f>
        <v>966091.32999999798</v>
      </c>
      <c r="T551" s="17">
        <f>INDEX(postes_1[y],MATCH(Lines[[#This Row],[codeNat_debut]],postes_1[CODNAT],0))</f>
        <v>6512645.8499999996</v>
      </c>
      <c r="U551" s="17">
        <f>INDEX(postes_1[x],MATCH(Lines[[#This Row],[codeNat_fin]],postes_1[CODNAT],0))</f>
        <v>936573.13000000303</v>
      </c>
      <c r="V551" s="17">
        <f>INDEX(postes_1[y],MATCH(Lines[[#This Row],[codeNat_fin]],postes_1[CODNAT],0))</f>
        <v>6490238.0300000003</v>
      </c>
      <c r="W551" s="17">
        <f>SQRT((Lines[[#This Row],[x_debut]]-Lines[[#This Row],[x_fin]])^2+(Lines[[#This Row],[y_debut]]-Lines[[#This Row],[y_fin]])^2)</f>
        <v>37059.877608973205</v>
      </c>
      <c r="X551" s="17">
        <v>44024</v>
      </c>
      <c r="Y551" s="18">
        <v>1926</v>
      </c>
      <c r="Z551" s="18">
        <v>2112</v>
      </c>
      <c r="AA551" s="18">
        <v>2112</v>
      </c>
      <c r="AB551" s="18">
        <v>2178</v>
      </c>
      <c r="AC551" s="18">
        <v>1.665</v>
      </c>
      <c r="AD551" s="18">
        <v>18.949000000000002</v>
      </c>
      <c r="AE551" s="18">
        <v>63.758000000000003</v>
      </c>
      <c r="AF551" s="18">
        <v>405.89600000000002</v>
      </c>
      <c r="AG551" s="21"/>
      <c r="AH551" s="21"/>
    </row>
    <row r="552" spans="1:34">
      <c r="A552" s="16" t="s">
        <v>8968</v>
      </c>
      <c r="B552" s="16" t="s">
        <v>8969</v>
      </c>
      <c r="C552" s="16">
        <f>SEARCH(" _ ",B552)</f>
        <v>27</v>
      </c>
      <c r="D552" s="16" t="str">
        <f>LEFT(B552,14)</f>
        <v>LIT 400kV N0 1</v>
      </c>
      <c r="E552" s="16" t="str">
        <f>RIGHT(LEFT(D552,9),5)</f>
        <v>400kV</v>
      </c>
      <c r="F552" s="16" t="str">
        <f>RIGHT(D552,1)</f>
        <v>1</v>
      </c>
      <c r="G552" s="16" t="str">
        <f>LEFT(RIGHT(B552,LEN(B552)-15),C552-16)</f>
        <v>BOIS-TOLLOT</v>
      </c>
      <c r="H552" s="16" t="str">
        <f>RIGHT(B552,LEN(B552)-C552-2)</f>
        <v>GENISSIAT-POSTE</v>
      </c>
      <c r="I552" s="17">
        <f>MATCH(Lines[[#This Row],[début]],postes_1[ADR_SITE],0)</f>
        <v>2537</v>
      </c>
      <c r="J552" s="17">
        <f>MATCH(Lines[[#This Row],[fin]],postes_1[ADR_SITE],0)</f>
        <v>2496</v>
      </c>
      <c r="K552" s="17" t="str">
        <f>INDEX(postes_1[CODNAT],Lines[[#This Row],[rch_debut]])</f>
        <v>B.TOL</v>
      </c>
      <c r="L552" s="17" t="str">
        <f>INDEX(postes_1[CODNAT],Lines[[#This Row],[rch_fin]])</f>
        <v>GEN.P</v>
      </c>
      <c r="M552" s="17" t="s">
        <v>1558</v>
      </c>
      <c r="N552" s="17" t="s">
        <v>7838</v>
      </c>
      <c r="O552" s="17" t="str">
        <f>Lines[[#This Row],[codeNat_debut]]&amp;"_"&amp;Lines[[#This Row],[tension]]</f>
        <v>B.TOL_400kV</v>
      </c>
      <c r="P552" s="17" t="str">
        <f>Lines[[#This Row],[codeNat_fin]]&amp;"_"&amp;Lines[[#This Row],[tension]]</f>
        <v>GEN.P_400kV</v>
      </c>
      <c r="Q552" s="17">
        <f>COUNTIF(Lines[[code2_debut]:[code2_fin]],"="&amp;Lines[[#This Row],[code2_debut]])</f>
        <v>1</v>
      </c>
      <c r="R552" s="17">
        <f>COUNTIF(Lines[[code2_debut]:[code2_fin]],"="&amp;Lines[[#This Row],[code2_fin]])</f>
        <v>8</v>
      </c>
      <c r="S552" s="17">
        <f>INDEX(postes_1[x],MATCH(Lines[[#This Row],[codeNat_debut]],postes_1[CODNAT],0))</f>
        <v>935321.60999999905</v>
      </c>
      <c r="T552" s="17">
        <f>INDEX(postes_1[y],MATCH(Lines[[#This Row],[codeNat_debut]],postes_1[CODNAT],0))</f>
        <v>6576879.5300000003</v>
      </c>
      <c r="U552" s="17">
        <f>INDEX(postes_1[x],MATCH(Lines[[#This Row],[codeNat_fin]],postes_1[CODNAT],0))</f>
        <v>916717.14999999898</v>
      </c>
      <c r="V552" s="17">
        <f>INDEX(postes_1[y],MATCH(Lines[[#This Row],[codeNat_fin]],postes_1[CODNAT],0))</f>
        <v>6554356.2699999996</v>
      </c>
      <c r="W552" s="17">
        <f>SQRT((Lines[[#This Row],[x_debut]]-Lines[[#This Row],[x_fin]])^2+(Lines[[#This Row],[y_debut]]-Lines[[#This Row],[y_fin]])^2)</f>
        <v>29213.407417130147</v>
      </c>
      <c r="X552" s="17">
        <v>33647</v>
      </c>
      <c r="Y552" s="18">
        <v>1948</v>
      </c>
      <c r="Z552" s="18">
        <v>2162</v>
      </c>
      <c r="AA552" s="18">
        <v>2162</v>
      </c>
      <c r="AB552" s="18">
        <v>2348</v>
      </c>
      <c r="AC552" s="18">
        <v>1.107</v>
      </c>
      <c r="AD552" s="18">
        <v>10.877000000000001</v>
      </c>
      <c r="AE552" s="18">
        <v>59.975000000000001</v>
      </c>
      <c r="AF552" s="18">
        <v>381.815</v>
      </c>
      <c r="AG552" s="21"/>
      <c r="AH552" s="21"/>
    </row>
    <row r="553" spans="1:34">
      <c r="A553" s="16" t="s">
        <v>9025</v>
      </c>
      <c r="B553" s="16" t="s">
        <v>9026</v>
      </c>
      <c r="C553" s="16">
        <f>SEARCH(" _ ",B553)</f>
        <v>21</v>
      </c>
      <c r="D553" s="16" t="str">
        <f>LEFT(B553,14)</f>
        <v>LIT 400kV N0 1</v>
      </c>
      <c r="E553" s="16" t="str">
        <f>RIGHT(LEFT(D553,9),5)</f>
        <v>400kV</v>
      </c>
      <c r="F553" s="16" t="str">
        <f>RIGHT(D553,1)</f>
        <v>1</v>
      </c>
      <c r="G553" s="16" t="str">
        <f>LEFT(RIGHT(B553,LEN(B553)-15),C553-16)</f>
        <v>BAYET</v>
      </c>
      <c r="H553" s="16" t="str">
        <f>RIGHT(B553,LEN(B553)-C553-2)</f>
        <v>RULHAT</v>
      </c>
      <c r="I553" s="17">
        <f>MATCH(Lines[[#This Row],[début]],postes_1[ADR_SITE],0)</f>
        <v>1006</v>
      </c>
      <c r="J553" s="17">
        <f>MATCH(Lines[[#This Row],[fin]],postes_1[ADR_SITE],0)</f>
        <v>1343</v>
      </c>
      <c r="K553" s="17" t="str">
        <f>INDEX(postes_1[CODNAT],Lines[[#This Row],[rch_debut]])</f>
        <v>BAYET</v>
      </c>
      <c r="L553" s="17" t="str">
        <f>INDEX(postes_1[CODNAT],Lines[[#This Row],[rch_fin]])</f>
        <v>RULHA</v>
      </c>
      <c r="M553" s="17" t="s">
        <v>6885</v>
      </c>
      <c r="N553" s="17" t="s">
        <v>7813</v>
      </c>
      <c r="O553" s="17" t="str">
        <f>Lines[[#This Row],[codeNat_debut]]&amp;"_"&amp;Lines[[#This Row],[tension]]</f>
        <v>BAYET_400kV</v>
      </c>
      <c r="P553" s="17" t="str">
        <f>Lines[[#This Row],[codeNat_fin]]&amp;"_"&amp;Lines[[#This Row],[tension]]</f>
        <v>RULHA_400kV</v>
      </c>
      <c r="Q553" s="17">
        <f>COUNTIF(Lines[[code2_debut]:[code2_fin]],"="&amp;Lines[[#This Row],[code2_debut]])</f>
        <v>7</v>
      </c>
      <c r="R553" s="17">
        <f>COUNTIF(Lines[[code2_debut]:[code2_fin]],"="&amp;Lines[[#This Row],[code2_fin]])</f>
        <v>1</v>
      </c>
      <c r="S553" s="17">
        <f>INDEX(postes_1[x],MATCH(Lines[[#This Row],[codeNat_debut]],postes_1[CODNAT],0))</f>
        <v>722665.96000000101</v>
      </c>
      <c r="T553" s="17">
        <f>INDEX(postes_1[y],MATCH(Lines[[#This Row],[codeNat_debut]],postes_1[CODNAT],0))</f>
        <v>6574861.29</v>
      </c>
      <c r="U553" s="17">
        <f>INDEX(postes_1[x],MATCH(Lines[[#This Row],[codeNat_fin]],postes_1[CODNAT],0))</f>
        <v>720943.39000000095</v>
      </c>
      <c r="V553" s="17">
        <f>INDEX(postes_1[y],MATCH(Lines[[#This Row],[codeNat_fin]],postes_1[CODNAT],0))</f>
        <v>6523761.2000000002</v>
      </c>
      <c r="W553" s="17">
        <f>SQRT((Lines[[#This Row],[x_debut]]-Lines[[#This Row],[x_fin]])^2+(Lines[[#This Row],[y_debut]]-Lines[[#This Row],[y_fin]])^2)</f>
        <v>51129.115437419656</v>
      </c>
      <c r="X553" s="17">
        <v>53138</v>
      </c>
      <c r="Y553" s="18">
        <v>1950</v>
      </c>
      <c r="Z553" s="18">
        <v>2025</v>
      </c>
      <c r="AA553" s="18">
        <v>2025</v>
      </c>
      <c r="AB553" s="18">
        <v>2100</v>
      </c>
      <c r="AC553" s="18">
        <v>1.0389999999999999</v>
      </c>
      <c r="AD553" s="18">
        <v>13.664</v>
      </c>
      <c r="AE553" s="18">
        <v>113.035</v>
      </c>
      <c r="AF553" s="18">
        <v>719.60400000000004</v>
      </c>
      <c r="AG553" s="21"/>
      <c r="AH553" s="21"/>
    </row>
    <row r="554" spans="1:34">
      <c r="A554" s="16" t="s">
        <v>8894</v>
      </c>
      <c r="B554" s="16" t="s">
        <v>8895</v>
      </c>
      <c r="C554" s="16">
        <f>SEARCH(" _ ",B554)</f>
        <v>23</v>
      </c>
      <c r="D554" s="16" t="str">
        <f>LEFT(B554,14)</f>
        <v>LIT 225kV NO 2</v>
      </c>
      <c r="E554" s="16" t="str">
        <f>RIGHT(LEFT(D554,9),5)</f>
        <v>225kV</v>
      </c>
      <c r="F554" s="16" t="str">
        <f>RIGHT(D554,1)</f>
        <v>2</v>
      </c>
      <c r="G554" s="16" t="str">
        <f>LEFT(RIGHT(B554,LEN(B554)-15),C554-16)</f>
        <v>ARRIGHI</v>
      </c>
      <c r="H554" s="16" t="str">
        <f>RIGHT(B554,LEN(B554)-C554-2)</f>
        <v>MORBRAS</v>
      </c>
      <c r="I554" s="17">
        <f>MATCH(Lines[[#This Row],[début]],postes_1[ADR_SITE],0)</f>
        <v>302</v>
      </c>
      <c r="J554" s="17">
        <f>MATCH(Lines[[#This Row],[fin]],postes_1[ADR_SITE],0)</f>
        <v>406</v>
      </c>
      <c r="K554" s="17" t="str">
        <f>INDEX(postes_1[CODNAT],Lines[[#This Row],[rch_debut]])</f>
        <v>ARRIG</v>
      </c>
      <c r="L554" s="17" t="str">
        <f>INDEX(postes_1[CODNAT],Lines[[#This Row],[rch_fin]])</f>
        <v>MORBR</v>
      </c>
      <c r="M554" s="17" t="s">
        <v>3339</v>
      </c>
      <c r="N554" s="17" t="s">
        <v>7169</v>
      </c>
      <c r="O554" s="17" t="str">
        <f>Lines[[#This Row],[codeNat_debut]]&amp;"_"&amp;Lines[[#This Row],[tension]]</f>
        <v>ARRIG_225kV</v>
      </c>
      <c r="P554" s="17" t="str">
        <f>Lines[[#This Row],[codeNat_fin]]&amp;"_"&amp;Lines[[#This Row],[tension]]</f>
        <v>MORBR_225kV</v>
      </c>
      <c r="Q554" s="17">
        <f>COUNTIF(Lines[[code2_debut]:[code2_fin]],"="&amp;Lines[[#This Row],[code2_debut]])</f>
        <v>5</v>
      </c>
      <c r="R554" s="17">
        <f>COUNTIF(Lines[[code2_debut]:[code2_fin]],"="&amp;Lines[[#This Row],[code2_fin]])</f>
        <v>4</v>
      </c>
      <c r="S554" s="17">
        <f>INDEX(postes_1[x],MATCH(Lines[[#This Row],[codeNat_debut]],postes_1[CODNAT],0))</f>
        <v>656661.42000000202</v>
      </c>
      <c r="T554" s="17">
        <f>INDEX(postes_1[y],MATCH(Lines[[#This Row],[codeNat_debut]],postes_1[CODNAT],0))</f>
        <v>6853986.4900000002</v>
      </c>
      <c r="U554" s="17">
        <f>INDEX(postes_1[x],MATCH(Lines[[#This Row],[codeNat_fin]],postes_1[CODNAT],0))</f>
        <v>673992.03000000096</v>
      </c>
      <c r="V554" s="17">
        <f>INDEX(postes_1[y],MATCH(Lines[[#This Row],[codeNat_fin]],postes_1[CODNAT],0))</f>
        <v>6853299.6399999997</v>
      </c>
      <c r="W554" s="17">
        <f>SQRT((Lines[[#This Row],[x_debut]]-Lines[[#This Row],[x_fin]])^2+(Lines[[#This Row],[y_debut]]-Lines[[#This Row],[y_fin]])^2)</f>
        <v>17344.215343870819</v>
      </c>
      <c r="X554" s="17">
        <v>22198</v>
      </c>
      <c r="Y554" s="18">
        <v>1980</v>
      </c>
      <c r="Z554" s="18">
        <v>2008</v>
      </c>
      <c r="AA554" s="18">
        <v>2250</v>
      </c>
      <c r="AB554" s="18">
        <v>2420</v>
      </c>
      <c r="AC554" s="18">
        <v>0.66500000000000004</v>
      </c>
      <c r="AD554" s="18">
        <v>6.133</v>
      </c>
      <c r="AE554" s="18">
        <v>66.563000000000002</v>
      </c>
      <c r="AF554" s="18">
        <v>423.75599999999997</v>
      </c>
      <c r="AG554" s="21"/>
      <c r="AH554" s="21"/>
    </row>
    <row r="555" spans="1:34">
      <c r="A555" s="16" t="s">
        <v>8950</v>
      </c>
      <c r="B555" s="16" t="s">
        <v>8951</v>
      </c>
      <c r="C555" s="16">
        <f>SEARCH(" _ ",B555)</f>
        <v>32</v>
      </c>
      <c r="D555" s="16" t="str">
        <f>LEFT(B555,14)</f>
        <v>LIT 400kV N0 1</v>
      </c>
      <c r="E555" s="16" t="str">
        <f>RIGHT(LEFT(D555,9),5)</f>
        <v>400kV</v>
      </c>
      <c r="F555" s="16" t="str">
        <f>RIGHT(D555,1)</f>
        <v>1</v>
      </c>
      <c r="G555" s="16" t="str">
        <f>LEFT(RIGHT(B555,LEN(B555)-15),C555-16)</f>
        <v>BROC-CARROS (LE)</v>
      </c>
      <c r="H555" s="16" t="str">
        <f>RIGHT(B555,LEN(B555)-C555-2)</f>
        <v>BIANCON</v>
      </c>
      <c r="I555" s="17">
        <f>MATCH(Lines[[#This Row],[début]],postes_1[ADR_SITE],0)</f>
        <v>4104</v>
      </c>
      <c r="J555" s="17">
        <f>MATCH(Lines[[#This Row],[fin]],postes_1[ADR_SITE],0)</f>
        <v>4103</v>
      </c>
      <c r="K555" s="17" t="str">
        <f>INDEX(postes_1[CODNAT],Lines[[#This Row],[rch_debut]])</f>
        <v>B.CAR</v>
      </c>
      <c r="L555" s="17" t="str">
        <f>INDEX(postes_1[CODNAT],Lines[[#This Row],[rch_fin]])</f>
        <v>BIANC</v>
      </c>
      <c r="M555" s="17" t="s">
        <v>2554</v>
      </c>
      <c r="N555" s="17" t="s">
        <v>4171</v>
      </c>
      <c r="O555" s="17" t="str">
        <f>Lines[[#This Row],[codeNat_debut]]&amp;"_"&amp;Lines[[#This Row],[tension]]</f>
        <v>B.CAR_400kV</v>
      </c>
      <c r="P555" s="17" t="str">
        <f>Lines[[#This Row],[codeNat_fin]]&amp;"_"&amp;Lines[[#This Row],[tension]]</f>
        <v>BIANC_400kV</v>
      </c>
      <c r="Q555" s="17">
        <f>COUNTIF(Lines[[code2_debut]:[code2_fin]],"="&amp;Lines[[#This Row],[code2_debut]])</f>
        <v>2</v>
      </c>
      <c r="R555" s="17">
        <f>COUNTIF(Lines[[code2_debut]:[code2_fin]],"="&amp;Lines[[#This Row],[code2_fin]])</f>
        <v>4</v>
      </c>
      <c r="S555" s="17">
        <f>INDEX(postes_1[x],MATCH(Lines[[#This Row],[codeNat_debut]],postes_1[CODNAT],0))</f>
        <v>1037186.21</v>
      </c>
      <c r="T555" s="17">
        <f>INDEX(postes_1[y],MATCH(Lines[[#This Row],[codeNat_debut]],postes_1[CODNAT],0))</f>
        <v>6309406.4299999997</v>
      </c>
      <c r="U555" s="17">
        <f>INDEX(postes_1[x],MATCH(Lines[[#This Row],[codeNat_fin]],postes_1[CODNAT],0))</f>
        <v>1009732.41</v>
      </c>
      <c r="V555" s="17">
        <f>INDEX(postes_1[y],MATCH(Lines[[#This Row],[codeNat_fin]],postes_1[CODNAT],0))</f>
        <v>6284842.6799999997</v>
      </c>
      <c r="W555" s="17">
        <f>SQRT((Lines[[#This Row],[x_debut]]-Lines[[#This Row],[x_fin]])^2+(Lines[[#This Row],[y_debut]]-Lines[[#This Row],[y_fin]])^2)</f>
        <v>36838.688202791593</v>
      </c>
      <c r="X555" s="17">
        <v>51719</v>
      </c>
      <c r="Y555" s="18">
        <v>2006</v>
      </c>
      <c r="Z555" s="18">
        <v>2192</v>
      </c>
      <c r="AA555" s="18">
        <v>2192</v>
      </c>
      <c r="AB555" s="18">
        <v>2336</v>
      </c>
      <c r="AC555" s="18">
        <v>1.665</v>
      </c>
      <c r="AD555" s="18">
        <v>15.592000000000001</v>
      </c>
      <c r="AE555" s="18">
        <v>97.998999999999995</v>
      </c>
      <c r="AF555" s="18">
        <v>623.88099999999997</v>
      </c>
      <c r="AG555" s="21"/>
      <c r="AH555" s="21"/>
    </row>
    <row r="556" spans="1:34">
      <c r="A556" s="16" t="s">
        <v>8952</v>
      </c>
      <c r="B556" s="16" t="s">
        <v>8953</v>
      </c>
      <c r="C556" s="16">
        <f>SEARCH(" _ ",B556)</f>
        <v>32</v>
      </c>
      <c r="D556" s="16" t="str">
        <f>LEFT(B556,14)</f>
        <v>LIT 400kV N0 2</v>
      </c>
      <c r="E556" s="16" t="str">
        <f>RIGHT(LEFT(D556,9),5)</f>
        <v>400kV</v>
      </c>
      <c r="F556" s="16" t="str">
        <f>RIGHT(D556,1)</f>
        <v>2</v>
      </c>
      <c r="G556" s="16" t="str">
        <f>LEFT(RIGHT(B556,LEN(B556)-15),C556-16)</f>
        <v>BROC-CARROS (LE)</v>
      </c>
      <c r="H556" s="16" t="str">
        <f>RIGHT(B556,LEN(B556)-C556-2)</f>
        <v>BIANCON</v>
      </c>
      <c r="I556" s="17">
        <f>MATCH(Lines[[#This Row],[début]],postes_1[ADR_SITE],0)</f>
        <v>4104</v>
      </c>
      <c r="J556" s="17">
        <f>MATCH(Lines[[#This Row],[fin]],postes_1[ADR_SITE],0)</f>
        <v>4103</v>
      </c>
      <c r="K556" s="17" t="str">
        <f>INDEX(postes_1[CODNAT],Lines[[#This Row],[rch_debut]])</f>
        <v>B.CAR</v>
      </c>
      <c r="L556" s="17" t="str">
        <f>INDEX(postes_1[CODNAT],Lines[[#This Row],[rch_fin]])</f>
        <v>BIANC</v>
      </c>
      <c r="M556" s="17" t="s">
        <v>2554</v>
      </c>
      <c r="N556" s="17" t="s">
        <v>4171</v>
      </c>
      <c r="O556" s="17" t="str">
        <f>Lines[[#This Row],[codeNat_debut]]&amp;"_"&amp;Lines[[#This Row],[tension]]</f>
        <v>B.CAR_400kV</v>
      </c>
      <c r="P556" s="17" t="str">
        <f>Lines[[#This Row],[codeNat_fin]]&amp;"_"&amp;Lines[[#This Row],[tension]]</f>
        <v>BIANC_400kV</v>
      </c>
      <c r="Q556" s="17">
        <f>COUNTIF(Lines[[code2_debut]:[code2_fin]],"="&amp;Lines[[#This Row],[code2_debut]])</f>
        <v>2</v>
      </c>
      <c r="R556" s="17">
        <f>COUNTIF(Lines[[code2_debut]:[code2_fin]],"="&amp;Lines[[#This Row],[code2_fin]])</f>
        <v>4</v>
      </c>
      <c r="S556" s="17">
        <f>INDEX(postes_1[x],MATCH(Lines[[#This Row],[codeNat_debut]],postes_1[CODNAT],0))</f>
        <v>1037186.21</v>
      </c>
      <c r="T556" s="17">
        <f>INDEX(postes_1[y],MATCH(Lines[[#This Row],[codeNat_debut]],postes_1[CODNAT],0))</f>
        <v>6309406.4299999997</v>
      </c>
      <c r="U556" s="17">
        <f>INDEX(postes_1[x],MATCH(Lines[[#This Row],[codeNat_fin]],postes_1[CODNAT],0))</f>
        <v>1009732.41</v>
      </c>
      <c r="V556" s="17">
        <f>INDEX(postes_1[y],MATCH(Lines[[#This Row],[codeNat_fin]],postes_1[CODNAT],0))</f>
        <v>6284842.6799999997</v>
      </c>
      <c r="W556" s="17">
        <f>SQRT((Lines[[#This Row],[x_debut]]-Lines[[#This Row],[x_fin]])^2+(Lines[[#This Row],[y_debut]]-Lines[[#This Row],[y_fin]])^2)</f>
        <v>36838.688202791593</v>
      </c>
      <c r="X556" s="17">
        <v>50803</v>
      </c>
      <c r="Y556" s="18">
        <v>2006</v>
      </c>
      <c r="Z556" s="18">
        <v>2192</v>
      </c>
      <c r="AA556" s="18">
        <v>2192</v>
      </c>
      <c r="AB556" s="18">
        <v>2336</v>
      </c>
      <c r="AC556" s="18">
        <v>1.665</v>
      </c>
      <c r="AD556" s="18">
        <v>15.592000000000001</v>
      </c>
      <c r="AE556" s="18">
        <v>97.998999999999995</v>
      </c>
      <c r="AF556" s="18">
        <v>623.88099999999997</v>
      </c>
      <c r="AG556" s="21"/>
      <c r="AH556" s="21"/>
    </row>
    <row r="557" spans="1:34">
      <c r="A557" s="16" t="s">
        <v>10117</v>
      </c>
      <c r="B557" s="16" t="s">
        <v>10118</v>
      </c>
      <c r="C557" s="16">
        <f>SEARCH(" _ ",B557)</f>
        <v>23</v>
      </c>
      <c r="D557" s="16" t="str">
        <f>LEFT(B557,14)</f>
        <v>LIT 400kV N0 1</v>
      </c>
      <c r="E557" s="16" t="str">
        <f>RIGHT(LEFT(D557,9),5)</f>
        <v>400kV</v>
      </c>
      <c r="F557" s="16" t="str">
        <f>RIGHT(D557,1)</f>
        <v>1</v>
      </c>
      <c r="G557" s="16" t="str">
        <f>LEFT(RIGHT(B557,LEN(B557)-15),C557-16)</f>
        <v>NEOULES</v>
      </c>
      <c r="H557" s="16" t="str">
        <f>RIGHT(B557,LEN(B557)-C557-2)</f>
        <v>REALTOR</v>
      </c>
      <c r="I557" s="17">
        <f>MATCH(Lines[[#This Row],[début]],postes_1[ADR_SITE],0)</f>
        <v>4083</v>
      </c>
      <c r="J557" s="17">
        <f>MATCH(Lines[[#This Row],[fin]],postes_1[ADR_SITE],0)</f>
        <v>3914</v>
      </c>
      <c r="K557" s="17" t="str">
        <f>INDEX(postes_1[CODNAT],Lines[[#This Row],[rch_debut]])</f>
        <v>NEOUL</v>
      </c>
      <c r="L557" s="17" t="str">
        <f>INDEX(postes_1[CODNAT],Lines[[#This Row],[rch_fin]])</f>
        <v>REALT</v>
      </c>
      <c r="M557" s="17" t="s">
        <v>5620</v>
      </c>
      <c r="N557" s="17" t="s">
        <v>6767</v>
      </c>
      <c r="O557" s="17" t="str">
        <f>Lines[[#This Row],[codeNat_debut]]&amp;"_"&amp;Lines[[#This Row],[tension]]</f>
        <v>NEOUL_400kV</v>
      </c>
      <c r="P557" s="17" t="str">
        <f>Lines[[#This Row],[codeNat_fin]]&amp;"_"&amp;Lines[[#This Row],[tension]]</f>
        <v>REALT_400kV</v>
      </c>
      <c r="Q557" s="17">
        <f>COUNTIF(Lines[[code2_debut]:[code2_fin]],"="&amp;Lines[[#This Row],[code2_debut]])</f>
        <v>4</v>
      </c>
      <c r="R557" s="17">
        <f>COUNTIF(Lines[[code2_debut]:[code2_fin]],"="&amp;Lines[[#This Row],[code2_fin]])</f>
        <v>4</v>
      </c>
      <c r="S557" s="17">
        <f>INDEX(postes_1[x],MATCH(Lines[[#This Row],[codeNat_debut]],postes_1[CODNAT],0))</f>
        <v>945420.03999999899</v>
      </c>
      <c r="T557" s="17">
        <f>INDEX(postes_1[y],MATCH(Lines[[#This Row],[codeNat_debut]],postes_1[CODNAT],0))</f>
        <v>6246765.1500000004</v>
      </c>
      <c r="U557" s="17">
        <f>INDEX(postes_1[x],MATCH(Lines[[#This Row],[codeNat_fin]],postes_1[CODNAT],0))</f>
        <v>889736.79999999702</v>
      </c>
      <c r="V557" s="17">
        <f>INDEX(postes_1[y],MATCH(Lines[[#This Row],[codeNat_fin]],postes_1[CODNAT],0))</f>
        <v>6263661.1699999999</v>
      </c>
      <c r="W557" s="17">
        <f>SQRT((Lines[[#This Row],[x_debut]]-Lines[[#This Row],[x_fin]])^2+(Lines[[#This Row],[y_debut]]-Lines[[#This Row],[y_fin]])^2)</f>
        <v>58190.194266200939</v>
      </c>
      <c r="X557" s="17">
        <v>67690</v>
      </c>
      <c r="Y557" s="18">
        <v>2006</v>
      </c>
      <c r="Z557" s="18">
        <v>2192</v>
      </c>
      <c r="AA557" s="18">
        <v>2192</v>
      </c>
      <c r="AB557" s="18">
        <v>2336</v>
      </c>
      <c r="AC557" s="18">
        <v>2.16</v>
      </c>
      <c r="AD557" s="18">
        <v>20.427</v>
      </c>
      <c r="AE557" s="18">
        <v>128.31200000000001</v>
      </c>
      <c r="AF557" s="18">
        <v>816.86</v>
      </c>
      <c r="AG557" s="21"/>
      <c r="AH557" s="21"/>
    </row>
    <row r="558" spans="1:34">
      <c r="A558" s="16" t="s">
        <v>10121</v>
      </c>
      <c r="B558" s="16" t="s">
        <v>10122</v>
      </c>
      <c r="C558" s="16">
        <f>SEARCH(" _ ",B558)</f>
        <v>23</v>
      </c>
      <c r="D558" s="16" t="str">
        <f>LEFT(B558,14)</f>
        <v>LIT 400kV NO 2</v>
      </c>
      <c r="E558" s="16" t="str">
        <f>RIGHT(LEFT(D558,9),5)</f>
        <v>400kV</v>
      </c>
      <c r="F558" s="16" t="str">
        <f>RIGHT(D558,1)</f>
        <v>2</v>
      </c>
      <c r="G558" s="16" t="str">
        <f>LEFT(RIGHT(B558,LEN(B558)-15),C558-16)</f>
        <v>NEOULES</v>
      </c>
      <c r="H558" s="16" t="str">
        <f>RIGHT(B558,LEN(B558)-C558-2)</f>
        <v>REALTOR</v>
      </c>
      <c r="I558" s="17">
        <f>MATCH(Lines[[#This Row],[début]],postes_1[ADR_SITE],0)</f>
        <v>4083</v>
      </c>
      <c r="J558" s="17">
        <f>MATCH(Lines[[#This Row],[fin]],postes_1[ADR_SITE],0)</f>
        <v>3914</v>
      </c>
      <c r="K558" s="17" t="str">
        <f>INDEX(postes_1[CODNAT],Lines[[#This Row],[rch_debut]])</f>
        <v>NEOUL</v>
      </c>
      <c r="L558" s="17" t="str">
        <f>INDEX(postes_1[CODNAT],Lines[[#This Row],[rch_fin]])</f>
        <v>REALT</v>
      </c>
      <c r="M558" s="17" t="s">
        <v>5620</v>
      </c>
      <c r="N558" s="17" t="s">
        <v>6767</v>
      </c>
      <c r="O558" s="17" t="str">
        <f>Lines[[#This Row],[codeNat_debut]]&amp;"_"&amp;Lines[[#This Row],[tension]]</f>
        <v>NEOUL_400kV</v>
      </c>
      <c r="P558" s="17" t="str">
        <f>Lines[[#This Row],[codeNat_fin]]&amp;"_"&amp;Lines[[#This Row],[tension]]</f>
        <v>REALT_400kV</v>
      </c>
      <c r="Q558" s="17">
        <f>COUNTIF(Lines[[code2_debut]:[code2_fin]],"="&amp;Lines[[#This Row],[code2_debut]])</f>
        <v>4</v>
      </c>
      <c r="R558" s="17">
        <f>COUNTIF(Lines[[code2_debut]:[code2_fin]],"="&amp;Lines[[#This Row],[code2_fin]])</f>
        <v>4</v>
      </c>
      <c r="S558" s="17">
        <f>INDEX(postes_1[x],MATCH(Lines[[#This Row],[codeNat_debut]],postes_1[CODNAT],0))</f>
        <v>945420.03999999899</v>
      </c>
      <c r="T558" s="17">
        <f>INDEX(postes_1[y],MATCH(Lines[[#This Row],[codeNat_debut]],postes_1[CODNAT],0))</f>
        <v>6246765.1500000004</v>
      </c>
      <c r="U558" s="17">
        <f>INDEX(postes_1[x],MATCH(Lines[[#This Row],[codeNat_fin]],postes_1[CODNAT],0))</f>
        <v>889736.79999999702</v>
      </c>
      <c r="V558" s="17">
        <f>INDEX(postes_1[y],MATCH(Lines[[#This Row],[codeNat_fin]],postes_1[CODNAT],0))</f>
        <v>6263661.1699999999</v>
      </c>
      <c r="W558" s="17">
        <f>SQRT((Lines[[#This Row],[x_debut]]-Lines[[#This Row],[x_fin]])^2+(Lines[[#This Row],[y_debut]]-Lines[[#This Row],[y_fin]])^2)</f>
        <v>58190.194266200939</v>
      </c>
      <c r="X558" s="17">
        <v>67681</v>
      </c>
      <c r="Y558" s="18">
        <v>2006</v>
      </c>
      <c r="Z558" s="18">
        <v>2192</v>
      </c>
      <c r="AA558" s="18">
        <v>2192</v>
      </c>
      <c r="AB558" s="18">
        <v>2336</v>
      </c>
      <c r="AC558" s="18">
        <v>2.16</v>
      </c>
      <c r="AD558" s="18">
        <v>20.427</v>
      </c>
      <c r="AE558" s="18">
        <v>128.31200000000001</v>
      </c>
      <c r="AF558" s="18">
        <v>816.86</v>
      </c>
      <c r="AG558" s="21"/>
      <c r="AH558" s="21"/>
    </row>
    <row r="559" spans="1:34">
      <c r="A559" s="16" t="s">
        <v>8889</v>
      </c>
      <c r="B559" s="16" t="s">
        <v>8890</v>
      </c>
      <c r="C559" s="16">
        <f>SEARCH(" _ ",B559)</f>
        <v>23</v>
      </c>
      <c r="D559" s="16" t="str">
        <f>LEFT(B559,14)</f>
        <v>LIT 225kV NO 1</v>
      </c>
      <c r="E559" s="16" t="str">
        <f>RIGHT(LEFT(D559,9),5)</f>
        <v>225kV</v>
      </c>
      <c r="F559" s="16" t="str">
        <f>RIGHT(D559,1)</f>
        <v>1</v>
      </c>
      <c r="G559" s="16" t="str">
        <f>LEFT(RIGHT(B559,LEN(B559)-15),C559-16)</f>
        <v>ARRIGHI</v>
      </c>
      <c r="H559" s="16" t="str">
        <f>RIGHT(B559,LEN(B559)-C559-2)</f>
        <v>MORBRAS</v>
      </c>
      <c r="I559" s="17">
        <f>MATCH(Lines[[#This Row],[début]],postes_1[ADR_SITE],0)</f>
        <v>302</v>
      </c>
      <c r="J559" s="17">
        <f>MATCH(Lines[[#This Row],[fin]],postes_1[ADR_SITE],0)</f>
        <v>406</v>
      </c>
      <c r="K559" s="17" t="str">
        <f>INDEX(postes_1[CODNAT],Lines[[#This Row],[rch_debut]])</f>
        <v>ARRIG</v>
      </c>
      <c r="L559" s="17" t="str">
        <f>INDEX(postes_1[CODNAT],Lines[[#This Row],[rch_fin]])</f>
        <v>MORBR</v>
      </c>
      <c r="M559" s="17" t="s">
        <v>3339</v>
      </c>
      <c r="N559" s="17" t="s">
        <v>7169</v>
      </c>
      <c r="O559" s="17" t="str">
        <f>Lines[[#This Row],[codeNat_debut]]&amp;"_"&amp;Lines[[#This Row],[tension]]</f>
        <v>ARRIG_225kV</v>
      </c>
      <c r="P559" s="17" t="str">
        <f>Lines[[#This Row],[codeNat_fin]]&amp;"_"&amp;Lines[[#This Row],[tension]]</f>
        <v>MORBR_225kV</v>
      </c>
      <c r="Q559" s="17">
        <f>COUNTIF(Lines[[code2_debut]:[code2_fin]],"="&amp;Lines[[#This Row],[code2_debut]])</f>
        <v>5</v>
      </c>
      <c r="R559" s="17">
        <f>COUNTIF(Lines[[code2_debut]:[code2_fin]],"="&amp;Lines[[#This Row],[code2_fin]])</f>
        <v>4</v>
      </c>
      <c r="S559" s="17">
        <f>INDEX(postes_1[x],MATCH(Lines[[#This Row],[codeNat_debut]],postes_1[CODNAT],0))</f>
        <v>656661.42000000202</v>
      </c>
      <c r="T559" s="17">
        <f>INDEX(postes_1[y],MATCH(Lines[[#This Row],[codeNat_debut]],postes_1[CODNAT],0))</f>
        <v>6853986.4900000002</v>
      </c>
      <c r="U559" s="17">
        <f>INDEX(postes_1[x],MATCH(Lines[[#This Row],[codeNat_fin]],postes_1[CODNAT],0))</f>
        <v>673992.03000000096</v>
      </c>
      <c r="V559" s="17">
        <f>INDEX(postes_1[y],MATCH(Lines[[#This Row],[codeNat_fin]],postes_1[CODNAT],0))</f>
        <v>6853299.6399999997</v>
      </c>
      <c r="W559" s="17">
        <f>SQRT((Lines[[#This Row],[x_debut]]-Lines[[#This Row],[x_fin]])^2+(Lines[[#This Row],[y_debut]]-Lines[[#This Row],[y_fin]])^2)</f>
        <v>17344.215343870819</v>
      </c>
      <c r="X559" s="17">
        <v>22138</v>
      </c>
      <c r="Y559" s="18">
        <v>2008</v>
      </c>
      <c r="Z559" s="18">
        <v>2008</v>
      </c>
      <c r="AA559" s="18">
        <v>2300</v>
      </c>
      <c r="AB559" s="18">
        <v>2400</v>
      </c>
      <c r="AC559" s="18">
        <v>0.67</v>
      </c>
      <c r="AD559" s="18">
        <v>6.3</v>
      </c>
      <c r="AE559" s="18">
        <v>66.87</v>
      </c>
      <c r="AF559" s="19" t="s">
        <v>8819</v>
      </c>
      <c r="AG559" s="21"/>
      <c r="AH559" s="21"/>
    </row>
    <row r="560" spans="1:34">
      <c r="A560" s="16" t="s">
        <v>9207</v>
      </c>
      <c r="B560" s="16" t="s">
        <v>9208</v>
      </c>
      <c r="C560" s="16">
        <f>SEARCH(" _ ",B560)</f>
        <v>25</v>
      </c>
      <c r="D560" s="16" t="str">
        <f>LEFT(B560,14)</f>
        <v>LIT 225kV NO 1</v>
      </c>
      <c r="E560" s="16" t="str">
        <f>RIGHT(LEFT(D560,9),5)</f>
        <v>225kV</v>
      </c>
      <c r="F560" s="16" t="str">
        <f>RIGHT(D560,1)</f>
        <v>1</v>
      </c>
      <c r="G560" s="16" t="str">
        <f>LEFT(RIGHT(B560,LEN(B560)-15),C560-16)</f>
        <v>CARRIERES</v>
      </c>
      <c r="H560" s="16" t="str">
        <f>RIGHT(B560,LEN(B560)-C560-2)</f>
        <v>TERRIER</v>
      </c>
      <c r="I560" s="17">
        <f>MATCH(Lines[[#This Row],[début]],postes_1[ADR_SITE],0)</f>
        <v>667</v>
      </c>
      <c r="J560" s="17">
        <f>MATCH(Lines[[#This Row],[fin]],postes_1[ADR_SITE],0)</f>
        <v>638</v>
      </c>
      <c r="K560" s="17" t="str">
        <f>INDEX(postes_1[CODNAT],Lines[[#This Row],[rch_debut]])</f>
        <v>CARRI</v>
      </c>
      <c r="L560" s="17" t="str">
        <f>INDEX(postes_1[CODNAT],Lines[[#This Row],[rch_fin]])</f>
        <v>TERRI</v>
      </c>
      <c r="M560" s="17" t="s">
        <v>631</v>
      </c>
      <c r="N560" s="17" t="s">
        <v>7928</v>
      </c>
      <c r="O560" s="17" t="str">
        <f>Lines[[#This Row],[codeNat_debut]]&amp;"_"&amp;Lines[[#This Row],[tension]]</f>
        <v>CARRI_225kV</v>
      </c>
      <c r="P560" s="17" t="str">
        <f>Lines[[#This Row],[codeNat_fin]]&amp;"_"&amp;Lines[[#This Row],[tension]]</f>
        <v>TERRI_225kV</v>
      </c>
      <c r="Q560" s="17">
        <f>COUNTIF(Lines[[code2_debut]:[code2_fin]],"="&amp;Lines[[#This Row],[code2_debut]])</f>
        <v>4</v>
      </c>
      <c r="R560" s="17">
        <f>COUNTIF(Lines[[code2_debut]:[code2_fin]],"="&amp;Lines[[#This Row],[code2_fin]])</f>
        <v>3</v>
      </c>
      <c r="S560" s="17">
        <f>INDEX(postes_1[x],MATCH(Lines[[#This Row],[codeNat_debut]],postes_1[CODNAT],0))</f>
        <v>659294.63000000303</v>
      </c>
      <c r="T560" s="17">
        <f>INDEX(postes_1[y],MATCH(Lines[[#This Row],[codeNat_debut]],postes_1[CODNAT],0))</f>
        <v>6904984.6299999999</v>
      </c>
      <c r="U560" s="17">
        <f>INDEX(postes_1[x],MATCH(Lines[[#This Row],[codeNat_fin]],postes_1[CODNAT],0))</f>
        <v>646009.39999999898</v>
      </c>
      <c r="V560" s="17">
        <f>INDEX(postes_1[y],MATCH(Lines[[#This Row],[codeNat_fin]],postes_1[CODNAT],0))</f>
        <v>6902215.3399999999</v>
      </c>
      <c r="W560" s="17">
        <f>SQRT((Lines[[#This Row],[x_debut]]-Lines[[#This Row],[x_fin]])^2+(Lines[[#This Row],[y_debut]]-Lines[[#This Row],[y_fin]])^2)</f>
        <v>13570.788601150192</v>
      </c>
      <c r="X560" s="17">
        <v>15649</v>
      </c>
      <c r="Y560" s="18">
        <v>2046</v>
      </c>
      <c r="Z560" s="18">
        <v>2300</v>
      </c>
      <c r="AA560" s="18">
        <v>2300</v>
      </c>
      <c r="AB560" s="18">
        <v>2400</v>
      </c>
      <c r="AC560" s="18">
        <v>0.46899999999999997</v>
      </c>
      <c r="AD560" s="18">
        <v>4.4169999999999998</v>
      </c>
      <c r="AE560" s="18">
        <v>31.824000000000002</v>
      </c>
      <c r="AF560" s="18">
        <v>202.596</v>
      </c>
      <c r="AG560" s="21"/>
      <c r="AH560" s="21"/>
    </row>
    <row r="561" spans="1:34">
      <c r="A561" s="16" t="s">
        <v>9862</v>
      </c>
      <c r="B561" s="16" t="s">
        <v>9863</v>
      </c>
      <c r="C561" s="16">
        <f>SEARCH(" _ ",B561)</f>
        <v>27</v>
      </c>
      <c r="D561" s="16" t="str">
        <f>LEFT(B561,14)</f>
        <v>LIT 400kV N0 1</v>
      </c>
      <c r="E561" s="16" t="str">
        <f>RIGHT(LEFT(D561,9),5)</f>
        <v>400kV</v>
      </c>
      <c r="F561" s="16" t="str">
        <f>RIGHT(D561,1)</f>
        <v>1</v>
      </c>
      <c r="G561" s="16" t="str">
        <f>LEFT(RIGHT(B561,LEN(B561)-15),C561-16)</f>
        <v>HOUDREVILLE</v>
      </c>
      <c r="H561" s="16" t="str">
        <f>RIGHT(B561,LEN(B561)-C561-2)</f>
        <v>LOGELBACH</v>
      </c>
      <c r="I561" s="17">
        <f>MATCH(Lines[[#This Row],[début]],postes_1[ADR_SITE],0)</f>
        <v>2014</v>
      </c>
      <c r="J561" s="17">
        <f>MATCH(Lines[[#This Row],[fin]],postes_1[ADR_SITE],0)</f>
        <v>2888</v>
      </c>
      <c r="K561" s="17" t="str">
        <f>INDEX(postes_1[CODNAT],Lines[[#This Row],[rch_debut]])</f>
        <v>HOUDR</v>
      </c>
      <c r="L561" s="17" t="str">
        <f>INDEX(postes_1[CODNAT],Lines[[#This Row],[rch_fin]])</f>
        <v>LOGEL</v>
      </c>
      <c r="M561" s="17" t="s">
        <v>712</v>
      </c>
      <c r="N561" s="17" t="s">
        <v>1360</v>
      </c>
      <c r="O561" s="17" t="str">
        <f>Lines[[#This Row],[codeNat_debut]]&amp;"_"&amp;Lines[[#This Row],[tension]]</f>
        <v>HOUDR_400kV</v>
      </c>
      <c r="P561" s="17" t="str">
        <f>Lines[[#This Row],[codeNat_fin]]&amp;"_"&amp;Lines[[#This Row],[tension]]</f>
        <v>LOGEL_400kV</v>
      </c>
      <c r="Q561" s="17">
        <f>COUNTIF(Lines[[code2_debut]:[code2_fin]],"="&amp;Lines[[#This Row],[code2_debut]])</f>
        <v>6</v>
      </c>
      <c r="R561" s="17">
        <f>COUNTIF(Lines[[code2_debut]:[code2_fin]],"="&amp;Lines[[#This Row],[code2_fin]])</f>
        <v>2</v>
      </c>
      <c r="S561" s="17">
        <f>INDEX(postes_1[x],MATCH(Lines[[#This Row],[codeNat_debut]],postes_1[CODNAT],0))</f>
        <v>927488.59000000404</v>
      </c>
      <c r="T561" s="17">
        <f>INDEX(postes_1[y],MATCH(Lines[[#This Row],[codeNat_debut]],postes_1[CODNAT],0))</f>
        <v>6828847.3099999996</v>
      </c>
      <c r="U561" s="17">
        <f>INDEX(postes_1[x],MATCH(Lines[[#This Row],[codeNat_fin]],postes_1[CODNAT],0))</f>
        <v>1020514.07</v>
      </c>
      <c r="V561" s="17">
        <f>INDEX(postes_1[y],MATCH(Lines[[#This Row],[codeNat_fin]],postes_1[CODNAT],0))</f>
        <v>6784646.4900000002</v>
      </c>
      <c r="W561" s="17">
        <f>SQRT((Lines[[#This Row],[x_debut]]-Lines[[#This Row],[x_fin]])^2+(Lines[[#This Row],[y_debut]]-Lines[[#This Row],[y_fin]])^2)</f>
        <v>102992.4871915519</v>
      </c>
      <c r="X561" s="17">
        <v>109145</v>
      </c>
      <c r="Y561" s="18">
        <v>2055</v>
      </c>
      <c r="Z561" s="18">
        <v>2277</v>
      </c>
      <c r="AA561" s="18">
        <v>2277</v>
      </c>
      <c r="AB561" s="18">
        <v>2458</v>
      </c>
      <c r="AC561" s="18">
        <v>3.0910000000000002</v>
      </c>
      <c r="AD561" s="18">
        <v>35.695999999999998</v>
      </c>
      <c r="AE561" s="18">
        <v>191.803</v>
      </c>
      <c r="AF561" s="18">
        <v>1221.0550000000001</v>
      </c>
      <c r="AG561" s="21"/>
      <c r="AH561" s="21"/>
    </row>
    <row r="562" spans="1:34">
      <c r="A562" s="16" t="s">
        <v>10109</v>
      </c>
      <c r="B562" s="16" t="s">
        <v>10110</v>
      </c>
      <c r="C562" s="16">
        <f>SEARCH(" _ ",B562)</f>
        <v>24</v>
      </c>
      <c r="D562" s="16" t="str">
        <f>LEFT(B562,14)</f>
        <v>LIT 400kV N0 1</v>
      </c>
      <c r="E562" s="16" t="str">
        <f>RIGHT(LEFT(D562,9),5)</f>
        <v>400kV</v>
      </c>
      <c r="F562" s="16" t="str">
        <f>RIGHT(D562,1)</f>
        <v>1</v>
      </c>
      <c r="G562" s="16" t="str">
        <f>LEFT(RIGHT(B562,LEN(B562)-15),C562-16)</f>
        <v>MUHLBACH</v>
      </c>
      <c r="H562" s="16" t="str">
        <f>RIGHT(B562,LEN(B562)-C562-2)</f>
        <v>VINCEY</v>
      </c>
      <c r="I562" s="17">
        <f>MATCH(Lines[[#This Row],[début]],postes_1[ADR_SITE],0)</f>
        <v>3093</v>
      </c>
      <c r="J562" s="17">
        <f>MATCH(Lines[[#This Row],[fin]],postes_1[ADR_SITE],0)</f>
        <v>2215</v>
      </c>
      <c r="K562" s="17" t="str">
        <f>INDEX(postes_1[CODNAT],Lines[[#This Row],[rch_debut]])</f>
        <v>MUHLB</v>
      </c>
      <c r="L562" s="17" t="str">
        <f>INDEX(postes_1[CODNAT],Lines[[#This Row],[rch_fin]])</f>
        <v>VINCE</v>
      </c>
      <c r="M562" s="17" t="s">
        <v>6211</v>
      </c>
      <c r="N562" s="17" t="s">
        <v>1084</v>
      </c>
      <c r="O562" s="17" t="str">
        <f>Lines[[#This Row],[codeNat_debut]]&amp;"_"&amp;Lines[[#This Row],[tension]]</f>
        <v>MUHLB_400kV</v>
      </c>
      <c r="P562" s="17" t="str">
        <f>Lines[[#This Row],[codeNat_fin]]&amp;"_"&amp;Lines[[#This Row],[tension]]</f>
        <v>VINCE_400kV</v>
      </c>
      <c r="Q562" s="17">
        <f>COUNTIF(Lines[[code2_debut]:[code2_fin]],"="&amp;Lines[[#This Row],[code2_debut]])</f>
        <v>5</v>
      </c>
      <c r="R562" s="17">
        <f>COUNTIF(Lines[[code2_debut]:[code2_fin]],"="&amp;Lines[[#This Row],[code2_fin]])</f>
        <v>2</v>
      </c>
      <c r="S562" s="17">
        <f>INDEX(postes_1[x],MATCH(Lines[[#This Row],[codeNat_debut]],postes_1[CODNAT],0))</f>
        <v>1040153.4</v>
      </c>
      <c r="T562" s="17">
        <f>INDEX(postes_1[y],MATCH(Lines[[#This Row],[codeNat_debut]],postes_1[CODNAT],0))</f>
        <v>6766115.9699999997</v>
      </c>
      <c r="U562" s="17">
        <f>INDEX(postes_1[x],MATCH(Lines[[#This Row],[codeNat_fin]],postes_1[CODNAT],0))</f>
        <v>946135.21000000101</v>
      </c>
      <c r="V562" s="17">
        <f>INDEX(postes_1[y],MATCH(Lines[[#This Row],[codeNat_fin]],postes_1[CODNAT],0))</f>
        <v>6811238.5499999998</v>
      </c>
      <c r="W562" s="17">
        <f>SQRT((Lines[[#This Row],[x_debut]]-Lines[[#This Row],[x_fin]])^2+(Lines[[#This Row],[y_debut]]-Lines[[#This Row],[y_fin]])^2)</f>
        <v>104285.50846945285</v>
      </c>
      <c r="X562" s="17">
        <v>111165</v>
      </c>
      <c r="Y562" s="18">
        <v>2055</v>
      </c>
      <c r="Z562" s="18">
        <v>2277</v>
      </c>
      <c r="AA562" s="18">
        <v>2277</v>
      </c>
      <c r="AB562" s="18">
        <v>2458</v>
      </c>
      <c r="AC562" s="18">
        <v>3.1859999999999999</v>
      </c>
      <c r="AD562" s="18">
        <v>35.994</v>
      </c>
      <c r="AE562" s="18">
        <v>198.357</v>
      </c>
      <c r="AF562" s="18">
        <v>1262.7809999999999</v>
      </c>
      <c r="AG562" s="21"/>
      <c r="AH562" s="21"/>
    </row>
    <row r="563" spans="1:34">
      <c r="A563" s="16" t="s">
        <v>9049</v>
      </c>
      <c r="B563" s="16" t="s">
        <v>9050</v>
      </c>
      <c r="C563" s="16">
        <f>SEARCH(" _ ",B563)</f>
        <v>25</v>
      </c>
      <c r="D563" s="16" t="str">
        <f>LEFT(B563,14)</f>
        <v>LIT 400kV N0 1</v>
      </c>
      <c r="E563" s="16" t="str">
        <f>RIGHT(LEFT(D563,9),5)</f>
        <v>400kV</v>
      </c>
      <c r="F563" s="16" t="str">
        <f>RIGHT(D563,1)</f>
        <v>1</v>
      </c>
      <c r="G563" s="16" t="str">
        <f>LEFT(RIGHT(B563,LEN(B563)-15),C563-16)</f>
        <v>BEZAUMONT</v>
      </c>
      <c r="H563" s="16" t="str">
        <f>RIGHT(B563,LEN(B563)-C563-2)</f>
        <v>MARLENHEIM</v>
      </c>
      <c r="I563" s="17">
        <f>MATCH(Lines[[#This Row],[début]],postes_1[ADR_SITE],0)</f>
        <v>2157</v>
      </c>
      <c r="J563" s="17">
        <f>MATCH(Lines[[#This Row],[fin]],postes_1[ADR_SITE],0)</f>
        <v>3130</v>
      </c>
      <c r="K563" s="17" t="str">
        <f>INDEX(postes_1[CODNAT],Lines[[#This Row],[rch_debut]])</f>
        <v>BEZAU</v>
      </c>
      <c r="L563" s="17" t="str">
        <f>INDEX(postes_1[CODNAT],Lines[[#This Row],[rch_fin]])</f>
        <v>MARL6</v>
      </c>
      <c r="M563" s="17" t="s">
        <v>4549</v>
      </c>
      <c r="N563" s="17" t="s">
        <v>4028</v>
      </c>
      <c r="O563" s="17" t="str">
        <f>Lines[[#This Row],[codeNat_debut]]&amp;"_"&amp;Lines[[#This Row],[tension]]</f>
        <v>BEZAU_400kV</v>
      </c>
      <c r="P563" s="17" t="str">
        <f>Lines[[#This Row],[codeNat_fin]]&amp;"_"&amp;Lines[[#This Row],[tension]]</f>
        <v>MARL6_400kV</v>
      </c>
      <c r="Q563" s="17">
        <f>COUNTIF(Lines[[code2_debut]:[code2_fin]],"="&amp;Lines[[#This Row],[code2_debut]])</f>
        <v>4</v>
      </c>
      <c r="R563" s="17">
        <f>COUNTIF(Lines[[code2_debut]:[code2_fin]],"="&amp;Lines[[#This Row],[code2_fin]])</f>
        <v>3</v>
      </c>
      <c r="S563" s="17">
        <f>INDEX(postes_1[x],MATCH(Lines[[#This Row],[codeNat_debut]],postes_1[CODNAT],0))</f>
        <v>927194.50999999803</v>
      </c>
      <c r="T563" s="17">
        <f>INDEX(postes_1[y],MATCH(Lines[[#This Row],[codeNat_debut]],postes_1[CODNAT],0))</f>
        <v>6866384.3799999999</v>
      </c>
      <c r="U563" s="17">
        <f>INDEX(postes_1[x],MATCH(Lines[[#This Row],[codeNat_fin]],postes_1[CODNAT],0))</f>
        <v>1033493.35</v>
      </c>
      <c r="V563" s="17">
        <f>INDEX(postes_1[y],MATCH(Lines[[#This Row],[codeNat_fin]],postes_1[CODNAT],0))</f>
        <v>6844194.4800000004</v>
      </c>
      <c r="W563" s="17">
        <f>SQRT((Lines[[#This Row],[x_debut]]-Lines[[#This Row],[x_fin]])^2+(Lines[[#This Row],[y_debut]]-Lines[[#This Row],[y_fin]])^2)</f>
        <v>108590.21616773764</v>
      </c>
      <c r="X563" s="17">
        <v>166525</v>
      </c>
      <c r="Y563" s="18">
        <v>2070</v>
      </c>
      <c r="Z563" s="18">
        <v>2282</v>
      </c>
      <c r="AA563" s="18">
        <v>2282</v>
      </c>
      <c r="AB563" s="18">
        <v>2400</v>
      </c>
      <c r="AC563" s="18">
        <v>4.6289999999999996</v>
      </c>
      <c r="AD563" s="18">
        <v>51.058999999999997</v>
      </c>
      <c r="AE563" s="18">
        <v>312.54899999999998</v>
      </c>
      <c r="AF563" s="18">
        <v>1989.751</v>
      </c>
      <c r="AG563" s="21"/>
      <c r="AH563" s="21"/>
    </row>
    <row r="564" spans="1:34">
      <c r="A564" s="16" t="s">
        <v>9714</v>
      </c>
      <c r="B564" s="16" t="s">
        <v>9715</v>
      </c>
      <c r="C564" s="16">
        <f>SEARCH(" _ ",B564)</f>
        <v>22</v>
      </c>
      <c r="D564" s="16" t="str">
        <f>LEFT(B564,14)</f>
        <v>LIT 400kV N0 1</v>
      </c>
      <c r="E564" s="16" t="str">
        <f>RIGHT(LEFT(D564,9),5)</f>
        <v>400kV</v>
      </c>
      <c r="F564" s="16" t="str">
        <f>RIGHT(D564,1)</f>
        <v>1</v>
      </c>
      <c r="G564" s="16" t="str">
        <f>LEFT(RIGHT(B564,LEN(B564)-15),C564-16)</f>
        <v>FRASNE</v>
      </c>
      <c r="H564" s="16" t="str">
        <f>RIGHT(B564,LEN(B564)-C564-2)</f>
        <v>MAMBELIN</v>
      </c>
      <c r="I564" s="17">
        <f>MATCH(Lines[[#This Row],[début]],postes_1[ADR_SITE],0)</f>
        <v>2291</v>
      </c>
      <c r="J564" s="17">
        <f>MATCH(Lines[[#This Row],[fin]],postes_1[ADR_SITE],0)</f>
        <v>2536</v>
      </c>
      <c r="K564" s="17" t="str">
        <f>INDEX(postes_1[CODNAT],Lines[[#This Row],[rch_debut]])</f>
        <v>FRASN</v>
      </c>
      <c r="L564" s="17" t="str">
        <f>INDEX(postes_1[CODNAT],Lines[[#This Row],[rch_fin]])</f>
        <v>MAMBE</v>
      </c>
      <c r="M564" s="17" t="s">
        <v>4499</v>
      </c>
      <c r="N564" s="17" t="s">
        <v>2481</v>
      </c>
      <c r="O564" s="17" t="str">
        <f>Lines[[#This Row],[codeNat_debut]]&amp;"_"&amp;Lines[[#This Row],[tension]]</f>
        <v>FRASN_400kV</v>
      </c>
      <c r="P564" s="17" t="str">
        <f>Lines[[#This Row],[codeNat_fin]]&amp;"_"&amp;Lines[[#This Row],[tension]]</f>
        <v>MAMBE_400kV</v>
      </c>
      <c r="Q564" s="17">
        <f>COUNTIF(Lines[[code2_debut]:[code2_fin]],"="&amp;Lines[[#This Row],[code2_debut]])</f>
        <v>2</v>
      </c>
      <c r="R564" s="17">
        <f>COUNTIF(Lines[[code2_debut]:[code2_fin]],"="&amp;Lines[[#This Row],[code2_fin]])</f>
        <v>2</v>
      </c>
      <c r="S564" s="17">
        <f>INDEX(postes_1[x],MATCH(Lines[[#This Row],[codeNat_debut]],postes_1[CODNAT],0))</f>
        <v>940846.68999999797</v>
      </c>
      <c r="T564" s="17">
        <f>INDEX(postes_1[y],MATCH(Lines[[#This Row],[codeNat_debut]],postes_1[CODNAT],0))</f>
        <v>6646126.8899999997</v>
      </c>
      <c r="U564" s="17">
        <f>INDEX(postes_1[x],MATCH(Lines[[#This Row],[codeNat_fin]],postes_1[CODNAT],0))</f>
        <v>976405.32999999798</v>
      </c>
      <c r="V564" s="17">
        <f>INDEX(postes_1[y],MATCH(Lines[[#This Row],[codeNat_fin]],postes_1[CODNAT],0))</f>
        <v>6702732.46</v>
      </c>
      <c r="W564" s="17">
        <f>SQRT((Lines[[#This Row],[x_debut]]-Lines[[#This Row],[x_fin]])^2+(Lines[[#This Row],[y_debut]]-Lines[[#This Row],[y_fin]])^2)</f>
        <v>66847.643441444772</v>
      </c>
      <c r="X564" s="17">
        <v>71747</v>
      </c>
      <c r="Y564" s="18">
        <v>2070</v>
      </c>
      <c r="Z564" s="18">
        <v>2282</v>
      </c>
      <c r="AA564" s="18">
        <v>2282</v>
      </c>
      <c r="AB564" s="18">
        <v>2400</v>
      </c>
      <c r="AC564" s="18">
        <v>2.0680000000000001</v>
      </c>
      <c r="AD564" s="18">
        <v>22.620999999999999</v>
      </c>
      <c r="AE564" s="18">
        <v>130.16</v>
      </c>
      <c r="AF564" s="18">
        <v>828.62199999999996</v>
      </c>
      <c r="AG564" s="21"/>
      <c r="AH564" s="21"/>
    </row>
    <row r="565" spans="1:34">
      <c r="A565" s="16" t="s">
        <v>10000</v>
      </c>
      <c r="B565" s="16" t="s">
        <v>10001</v>
      </c>
      <c r="C565" s="16">
        <f>SEARCH(" _ ",B565)</f>
        <v>24</v>
      </c>
      <c r="D565" s="16" t="str">
        <f>LEFT(B565,14)</f>
        <v>LIT 400kV N0 1</v>
      </c>
      <c r="E565" s="16" t="str">
        <f>RIGHT(LEFT(D565,9),5)</f>
        <v>400kV</v>
      </c>
      <c r="F565" s="16" t="str">
        <f>RIGHT(D565,1)</f>
        <v>1</v>
      </c>
      <c r="G565" s="16" t="str">
        <f>LEFT(RIGHT(B565,LEN(B565)-15),C565-16)</f>
        <v>MAMBELIN</v>
      </c>
      <c r="H565" s="16" t="str">
        <f>RIGHT(B565,LEN(B565)-C565-2)</f>
        <v>SIERENTZ</v>
      </c>
      <c r="I565" s="17">
        <f>MATCH(Lines[[#This Row],[début]],postes_1[ADR_SITE],0)</f>
        <v>2536</v>
      </c>
      <c r="J565" s="17">
        <f>MATCH(Lines[[#This Row],[fin]],postes_1[ADR_SITE],0)</f>
        <v>3025</v>
      </c>
      <c r="K565" s="17" t="str">
        <f>INDEX(postes_1[CODNAT],Lines[[#This Row],[rch_debut]])</f>
        <v>MAMBE</v>
      </c>
      <c r="L565" s="17" t="str">
        <f>INDEX(postes_1[CODNAT],Lines[[#This Row],[rch_fin]])</f>
        <v>SIERE</v>
      </c>
      <c r="M565" s="17" t="s">
        <v>2481</v>
      </c>
      <c r="N565" s="17" t="s">
        <v>7564</v>
      </c>
      <c r="O565" s="17" t="str">
        <f>Lines[[#This Row],[codeNat_debut]]&amp;"_"&amp;Lines[[#This Row],[tension]]</f>
        <v>MAMBE_400kV</v>
      </c>
      <c r="P565" s="17" t="str">
        <f>Lines[[#This Row],[codeNat_fin]]&amp;"_"&amp;Lines[[#This Row],[tension]]</f>
        <v>SIERE_400kV</v>
      </c>
      <c r="Q565" s="17">
        <f>COUNTIF(Lines[[code2_debut]:[code2_fin]],"="&amp;Lines[[#This Row],[code2_debut]])</f>
        <v>2</v>
      </c>
      <c r="R565" s="17">
        <f>COUNTIF(Lines[[code2_debut]:[code2_fin]],"="&amp;Lines[[#This Row],[code2_fin]])</f>
        <v>3</v>
      </c>
      <c r="S565" s="17">
        <f>INDEX(postes_1[x],MATCH(Lines[[#This Row],[codeNat_debut]],postes_1[CODNAT],0))</f>
        <v>976405.32999999798</v>
      </c>
      <c r="T565" s="17">
        <f>INDEX(postes_1[y],MATCH(Lines[[#This Row],[codeNat_debut]],postes_1[CODNAT],0))</f>
        <v>6702732.46</v>
      </c>
      <c r="U565" s="17">
        <f>INDEX(postes_1[x],MATCH(Lines[[#This Row],[codeNat_fin]],postes_1[CODNAT],0))</f>
        <v>1035577.23</v>
      </c>
      <c r="V565" s="17">
        <f>INDEX(postes_1[y],MATCH(Lines[[#This Row],[codeNat_fin]],postes_1[CODNAT],0))</f>
        <v>6736880.9900000002</v>
      </c>
      <c r="W565" s="17">
        <f>SQRT((Lines[[#This Row],[x_debut]]-Lines[[#This Row],[x_fin]])^2+(Lines[[#This Row],[y_debut]]-Lines[[#This Row],[y_fin]])^2)</f>
        <v>68318.634725608761</v>
      </c>
      <c r="X565" s="17">
        <v>75255</v>
      </c>
      <c r="Y565" s="18">
        <v>2070</v>
      </c>
      <c r="Z565" s="18">
        <v>2282</v>
      </c>
      <c r="AA565" s="18">
        <v>2282</v>
      </c>
      <c r="AB565" s="18">
        <v>2400</v>
      </c>
      <c r="AC565" s="18">
        <v>2.35</v>
      </c>
      <c r="AD565" s="18">
        <v>24.591999999999999</v>
      </c>
      <c r="AE565" s="18">
        <v>132.447</v>
      </c>
      <c r="AF565" s="18">
        <v>843.18700000000001</v>
      </c>
      <c r="AG565" s="21"/>
      <c r="AH565" s="21"/>
    </row>
    <row r="566" spans="1:34">
      <c r="A566" s="16" t="s">
        <v>10091</v>
      </c>
      <c r="B566" s="16" t="s">
        <v>10092</v>
      </c>
      <c r="C566" s="16">
        <f>SEARCH(" _ ",B566)</f>
        <v>28</v>
      </c>
      <c r="D566" s="16" t="str">
        <f>LEFT(B566,14)</f>
        <v>LIT 400kV N0 1</v>
      </c>
      <c r="E566" s="16" t="str">
        <f>RIGHT(LEFT(D566,9),5)</f>
        <v>400kV</v>
      </c>
      <c r="F566" s="16" t="str">
        <f>RIGHT(D566,1)</f>
        <v>1</v>
      </c>
      <c r="G566" s="16" t="str">
        <f>LEFT(RIGHT(B566,LEN(B566)-15),C566-16)</f>
        <v>MARQUIS (LE)</v>
      </c>
      <c r="H566" s="16" t="str">
        <f>RIGHT(B566,LEN(B566)-C566-2)</f>
        <v>SAUCATS</v>
      </c>
      <c r="I566" s="17">
        <f>MATCH(Lines[[#This Row],[début]],postes_1[ADR_SITE],0)</f>
        <v>2507</v>
      </c>
      <c r="J566" s="17">
        <f>MATCH(Lines[[#This Row],[fin]],postes_1[ADR_SITE],0)</f>
        <v>2861</v>
      </c>
      <c r="K566" s="17" t="str">
        <f>INDEX(postes_1[CODNAT],Lines[[#This Row],[rch_debut]])</f>
        <v>MQIS5</v>
      </c>
      <c r="L566" s="17" t="str">
        <f>INDEX(postes_1[CODNAT],Lines[[#This Row],[rch_fin]])</f>
        <v>SAUCA</v>
      </c>
      <c r="M566" s="17" t="s">
        <v>4743</v>
      </c>
      <c r="N566" s="17" t="s">
        <v>5945</v>
      </c>
      <c r="O566" s="17" t="str">
        <f>Lines[[#This Row],[codeNat_debut]]&amp;"_"&amp;Lines[[#This Row],[tension]]</f>
        <v>MQIS5_400kV</v>
      </c>
      <c r="P566" s="17" t="str">
        <f>Lines[[#This Row],[codeNat_fin]]&amp;"_"&amp;Lines[[#This Row],[tension]]</f>
        <v>SAUCA_400kV</v>
      </c>
      <c r="Q566" s="17">
        <f>COUNTIF(Lines[[code2_debut]:[code2_fin]],"="&amp;Lines[[#This Row],[code2_debut]])</f>
        <v>2</v>
      </c>
      <c r="R566" s="17">
        <f>COUNTIF(Lines[[code2_debut]:[code2_fin]],"="&amp;Lines[[#This Row],[code2_fin]])</f>
        <v>5</v>
      </c>
      <c r="S566" s="17">
        <f>INDEX(postes_1[x],MATCH(Lines[[#This Row],[codeNat_debut]],postes_1[CODNAT],0))</f>
        <v>420635.20000000298</v>
      </c>
      <c r="T566" s="17">
        <f>INDEX(postes_1[y],MATCH(Lines[[#This Row],[codeNat_debut]],postes_1[CODNAT],0))</f>
        <v>6440107.3899999997</v>
      </c>
      <c r="U566" s="17">
        <f>INDEX(postes_1[x],MATCH(Lines[[#This Row],[codeNat_fin]],postes_1[CODNAT],0))</f>
        <v>413349.79999999702</v>
      </c>
      <c r="V566" s="17">
        <f>INDEX(postes_1[y],MATCH(Lines[[#This Row],[codeNat_fin]],postes_1[CODNAT],0))</f>
        <v>6397088.6500000004</v>
      </c>
      <c r="W566" s="17">
        <f>SQRT((Lines[[#This Row],[x_debut]]-Lines[[#This Row],[x_fin]])^2+(Lines[[#This Row],[y_debut]]-Lines[[#This Row],[y_fin]])^2)</f>
        <v>43631.285155810227</v>
      </c>
      <c r="X566" s="17">
        <v>52535</v>
      </c>
      <c r="Y566" s="18">
        <v>2070</v>
      </c>
      <c r="Z566" s="18">
        <v>2272</v>
      </c>
      <c r="AA566" s="18">
        <v>2272</v>
      </c>
      <c r="AB566" s="18">
        <v>2410</v>
      </c>
      <c r="AC566" s="18">
        <v>1.595</v>
      </c>
      <c r="AD566" s="18">
        <v>17.587</v>
      </c>
      <c r="AE566" s="18">
        <v>89.954999999999998</v>
      </c>
      <c r="AF566" s="18">
        <v>572.66800000000001</v>
      </c>
      <c r="AG566" s="21"/>
      <c r="AH566" s="21"/>
    </row>
    <row r="567" spans="1:34">
      <c r="A567" s="16" t="s">
        <v>9854</v>
      </c>
      <c r="B567" s="16" t="s">
        <v>10418</v>
      </c>
      <c r="C567" s="16">
        <f>SEARCH(" _ ",B567)</f>
        <v>26</v>
      </c>
      <c r="D567" s="16" t="str">
        <f>LEFT(B567,14)</f>
        <v>LIT 400kV N0 2</v>
      </c>
      <c r="E567" s="16" t="str">
        <f>RIGHT(LEFT(D567,9),5)</f>
        <v>400kV</v>
      </c>
      <c r="F567" s="16" t="str">
        <f>RIGHT(D567,1)</f>
        <v>2</v>
      </c>
      <c r="G567" s="16" t="str">
        <f>LEFT(RIGHT(B567,LEN(B567)-15),C567-16)</f>
        <v>HAVRE (LE)</v>
      </c>
      <c r="H567" s="16" t="str">
        <f>RIGHT(B567,LEN(B567)-C567-2)</f>
        <v>ROUGEMONTIER</v>
      </c>
      <c r="I567" s="17">
        <f>MATCH(Lines[[#This Row],[début]],postes_1[ADR_SITE],0)</f>
        <v>1033</v>
      </c>
      <c r="J567" s="17">
        <f>MATCH(Lines[[#This Row],[fin]],postes_1[ADR_SITE],0)</f>
        <v>815</v>
      </c>
      <c r="K567" s="17" t="str">
        <f>INDEX(postes_1[CODNAT],Lines[[#This Row],[rch_debut]])</f>
        <v>HAVRE</v>
      </c>
      <c r="L567" s="17" t="str">
        <f>INDEX(postes_1[CODNAT],Lines[[#This Row],[rch_fin]])</f>
        <v>ROUGE</v>
      </c>
      <c r="M567" s="17" t="s">
        <v>1455</v>
      </c>
      <c r="N567" s="17" t="s">
        <v>2931</v>
      </c>
      <c r="O567" s="17" t="str">
        <f>Lines[[#This Row],[codeNat_debut]]&amp;"_"&amp;Lines[[#This Row],[tension]]</f>
        <v>HAVR5_400kV</v>
      </c>
      <c r="P567" s="17" t="str">
        <f>Lines[[#This Row],[codeNat_fin]]&amp;"_"&amp;Lines[[#This Row],[tension]]</f>
        <v>ROUGE_400kV</v>
      </c>
      <c r="Q567" s="17">
        <f>COUNTIF(Lines[[code2_debut]:[code2_fin]],"="&amp;Lines[[#This Row],[code2_debut]])</f>
        <v>2</v>
      </c>
      <c r="R567" s="17">
        <f>COUNTIF(Lines[[code2_debut]:[code2_fin]],"="&amp;Lines[[#This Row],[code2_fin]])</f>
        <v>8</v>
      </c>
      <c r="S567" s="17">
        <f>INDEX(postes_1[x],MATCH(Lines[[#This Row],[codeNat_debut]],postes_1[CODNAT],0))</f>
        <v>493264.21000000101</v>
      </c>
      <c r="T567" s="17">
        <f>INDEX(postes_1[y],MATCH(Lines[[#This Row],[codeNat_debut]],postes_1[CODNAT],0))</f>
        <v>6934763.1600000001</v>
      </c>
      <c r="U567" s="17">
        <f>INDEX(postes_1[x],MATCH(Lines[[#This Row],[codeNat_fin]],postes_1[CODNAT],0))</f>
        <v>535293.77000000305</v>
      </c>
      <c r="V567" s="17">
        <f>INDEX(postes_1[y],MATCH(Lines[[#This Row],[codeNat_fin]],postes_1[CODNAT],0))</f>
        <v>6918286.96</v>
      </c>
      <c r="W567" s="17">
        <f>SQRT((Lines[[#This Row],[x_debut]]-Lines[[#This Row],[x_fin]])^2+(Lines[[#This Row],[y_debut]]-Lines[[#This Row],[y_fin]])^2)</f>
        <v>45143.649389850805</v>
      </c>
      <c r="X567" s="17">
        <v>54113</v>
      </c>
      <c r="Y567" s="18">
        <v>2104</v>
      </c>
      <c r="Z567" s="18">
        <v>2300</v>
      </c>
      <c r="AA567" s="18">
        <v>2300</v>
      </c>
      <c r="AB567" s="18">
        <v>2400</v>
      </c>
      <c r="AC567" s="18">
        <v>1.65</v>
      </c>
      <c r="AD567" s="18">
        <v>16.594000000000001</v>
      </c>
      <c r="AE567" s="18">
        <v>99.090999999999994</v>
      </c>
      <c r="AF567" s="18">
        <v>630.83299999999997</v>
      </c>
      <c r="AG567" s="21"/>
      <c r="AH567" s="21"/>
    </row>
    <row r="568" spans="1:34">
      <c r="A568" s="16" t="s">
        <v>9855</v>
      </c>
      <c r="B568" s="16" t="s">
        <v>10419</v>
      </c>
      <c r="C568" s="16">
        <f>SEARCH(" _ ",B568)</f>
        <v>26</v>
      </c>
      <c r="D568" s="16" t="str">
        <f>LEFT(B568,14)</f>
        <v>LIT 400kV N0 3</v>
      </c>
      <c r="E568" s="16" t="str">
        <f>RIGHT(LEFT(D568,9),5)</f>
        <v>400kV</v>
      </c>
      <c r="F568" s="16" t="str">
        <f>RIGHT(D568,1)</f>
        <v>3</v>
      </c>
      <c r="G568" s="16" t="str">
        <f>LEFT(RIGHT(B568,LEN(B568)-15),C568-16)</f>
        <v>HAVRE (LE)</v>
      </c>
      <c r="H568" s="16" t="str">
        <f>RIGHT(B568,LEN(B568)-C568-2)</f>
        <v>ROUGEMONTIER</v>
      </c>
      <c r="I568" s="17">
        <f>MATCH(Lines[[#This Row],[début]],postes_1[ADR_SITE],0)</f>
        <v>1033</v>
      </c>
      <c r="J568" s="17">
        <f>MATCH(Lines[[#This Row],[fin]],postes_1[ADR_SITE],0)</f>
        <v>815</v>
      </c>
      <c r="K568" s="17" t="str">
        <f>INDEX(postes_1[CODNAT],Lines[[#This Row],[rch_debut]])</f>
        <v>HAVRE</v>
      </c>
      <c r="L568" s="17" t="str">
        <f>INDEX(postes_1[CODNAT],Lines[[#This Row],[rch_fin]])</f>
        <v>ROUGE</v>
      </c>
      <c r="M568" s="17" t="s">
        <v>1455</v>
      </c>
      <c r="N568" s="17" t="s">
        <v>2931</v>
      </c>
      <c r="O568" s="17" t="str">
        <f>Lines[[#This Row],[codeNat_debut]]&amp;"_"&amp;Lines[[#This Row],[tension]]</f>
        <v>HAVR5_400kV</v>
      </c>
      <c r="P568" s="17" t="str">
        <f>Lines[[#This Row],[codeNat_fin]]&amp;"_"&amp;Lines[[#This Row],[tension]]</f>
        <v>ROUGE_400kV</v>
      </c>
      <c r="Q568" s="17">
        <f>COUNTIF(Lines[[code2_debut]:[code2_fin]],"="&amp;Lines[[#This Row],[code2_debut]])</f>
        <v>2</v>
      </c>
      <c r="R568" s="17">
        <f>COUNTIF(Lines[[code2_debut]:[code2_fin]],"="&amp;Lines[[#This Row],[code2_fin]])</f>
        <v>8</v>
      </c>
      <c r="S568" s="17">
        <f>INDEX(postes_1[x],MATCH(Lines[[#This Row],[codeNat_debut]],postes_1[CODNAT],0))</f>
        <v>493264.21000000101</v>
      </c>
      <c r="T568" s="17">
        <f>INDEX(postes_1[y],MATCH(Lines[[#This Row],[codeNat_debut]],postes_1[CODNAT],0))</f>
        <v>6934763.1600000001</v>
      </c>
      <c r="U568" s="17">
        <f>INDEX(postes_1[x],MATCH(Lines[[#This Row],[codeNat_fin]],postes_1[CODNAT],0))</f>
        <v>535293.77000000305</v>
      </c>
      <c r="V568" s="17">
        <f>INDEX(postes_1[y],MATCH(Lines[[#This Row],[codeNat_fin]],postes_1[CODNAT],0))</f>
        <v>6918286.96</v>
      </c>
      <c r="W568" s="17">
        <f>SQRT((Lines[[#This Row],[x_debut]]-Lines[[#This Row],[x_fin]])^2+(Lines[[#This Row],[y_debut]]-Lines[[#This Row],[y_fin]])^2)</f>
        <v>45143.649389850805</v>
      </c>
      <c r="X568" s="17">
        <v>54084</v>
      </c>
      <c r="Y568" s="18">
        <v>2104</v>
      </c>
      <c r="Z568" s="18">
        <v>2300</v>
      </c>
      <c r="AA568" s="18">
        <v>2300</v>
      </c>
      <c r="AB568" s="18">
        <v>2400</v>
      </c>
      <c r="AC568" s="18">
        <v>1.57</v>
      </c>
      <c r="AD568" s="18">
        <v>17.87</v>
      </c>
      <c r="AE568" s="18">
        <v>87</v>
      </c>
      <c r="AF568" s="19" t="s">
        <v>8819</v>
      </c>
      <c r="AG568" s="21"/>
      <c r="AH568" s="21"/>
    </row>
    <row r="569" spans="1:34">
      <c r="A569" s="16" t="s">
        <v>9253</v>
      </c>
      <c r="B569" s="16" t="s">
        <v>9254</v>
      </c>
      <c r="C569" s="16">
        <f>SEARCH(" _ ",B569)</f>
        <v>29</v>
      </c>
      <c r="D569" s="16" t="str">
        <f>LEFT(B569,14)</f>
        <v>LIT 400kV N0 1</v>
      </c>
      <c r="E569" s="16" t="str">
        <f>RIGHT(LEFT(D569,9),5)</f>
        <v>400kV</v>
      </c>
      <c r="F569" s="16" t="str">
        <f>RIGHT(D569,1)</f>
        <v>1</v>
      </c>
      <c r="G569" s="16" t="str">
        <f>LEFT(RIGHT(B569,LEN(B569)-15),C569-16)</f>
        <v>CHAFFARD (LE)</v>
      </c>
      <c r="H569" s="16" t="str">
        <f>RIGHT(B569,LEN(B569)-C569-2)</f>
        <v>CHAMPAGNIER</v>
      </c>
      <c r="I569" s="17">
        <f>MATCH(Lines[[#This Row],[début]],postes_1[ADR_SITE],0)</f>
        <v>2380</v>
      </c>
      <c r="J569" s="17">
        <f>MATCH(Lines[[#This Row],[fin]],postes_1[ADR_SITE],0)</f>
        <v>3085</v>
      </c>
      <c r="K569" s="17" t="str">
        <f>INDEX(postes_1[CODNAT],Lines[[#This Row],[rch_debut]])</f>
        <v>CHAFF</v>
      </c>
      <c r="L569" s="17" t="str">
        <f>INDEX(postes_1[CODNAT],Lines[[#This Row],[rch_fin]])</f>
        <v>CPNIE</v>
      </c>
      <c r="M569" s="17" t="s">
        <v>4252</v>
      </c>
      <c r="N569" s="17" t="s">
        <v>2679</v>
      </c>
      <c r="O569" s="17" t="str">
        <f>Lines[[#This Row],[codeNat_debut]]&amp;"_"&amp;Lines[[#This Row],[tension]]</f>
        <v>CHAFF_400kV</v>
      </c>
      <c r="P569" s="17" t="str">
        <f>Lines[[#This Row],[codeNat_fin]]&amp;"_"&amp;Lines[[#This Row],[tension]]</f>
        <v>CPNIE_400kV</v>
      </c>
      <c r="Q569" s="17">
        <f>COUNTIF(Lines[[code2_debut]:[code2_fin]],"="&amp;Lines[[#This Row],[code2_debut]])</f>
        <v>15</v>
      </c>
      <c r="R569" s="17">
        <f>COUNTIF(Lines[[code2_debut]:[code2_fin]],"="&amp;Lines[[#This Row],[code2_fin]])</f>
        <v>2</v>
      </c>
      <c r="S569" s="17">
        <f>INDEX(postes_1[x],MATCH(Lines[[#This Row],[codeNat_debut]],postes_1[CODNAT],0))</f>
        <v>865239.64999999898</v>
      </c>
      <c r="T569" s="17">
        <f>INDEX(postes_1[y],MATCH(Lines[[#This Row],[codeNat_debut]],postes_1[CODNAT],0))</f>
        <v>6509161.7699999996</v>
      </c>
      <c r="U569" s="17">
        <f>INDEX(postes_1[x],MATCH(Lines[[#This Row],[codeNat_fin]],postes_1[CODNAT],0))</f>
        <v>913054.18999999797</v>
      </c>
      <c r="V569" s="17">
        <f>INDEX(postes_1[y],MATCH(Lines[[#This Row],[codeNat_fin]],postes_1[CODNAT],0))</f>
        <v>6448886.5099999998</v>
      </c>
      <c r="W569" s="17">
        <f>SQRT((Lines[[#This Row],[x_debut]]-Lines[[#This Row],[x_fin]])^2+(Lines[[#This Row],[y_debut]]-Lines[[#This Row],[y_fin]])^2)</f>
        <v>76937.228982327375</v>
      </c>
      <c r="X569" s="17">
        <v>104135</v>
      </c>
      <c r="Y569" s="18">
        <v>2110</v>
      </c>
      <c r="Z569" s="18">
        <v>2246</v>
      </c>
      <c r="AA569" s="18">
        <v>2246</v>
      </c>
      <c r="AB569" s="18">
        <v>2382</v>
      </c>
      <c r="AC569" s="18">
        <v>3.1589999999999998</v>
      </c>
      <c r="AD569" s="18">
        <v>34.991999999999997</v>
      </c>
      <c r="AE569" s="18">
        <v>181.14699999999999</v>
      </c>
      <c r="AF569" s="18">
        <v>1153.2159999999999</v>
      </c>
      <c r="AG569" s="21"/>
      <c r="AH569" s="21"/>
    </row>
    <row r="570" spans="1:34">
      <c r="A570" s="16" t="s">
        <v>9262</v>
      </c>
      <c r="B570" s="16" t="s">
        <v>9263</v>
      </c>
      <c r="C570" s="16">
        <f>SEARCH(" _ ",B570)</f>
        <v>29</v>
      </c>
      <c r="D570" s="16" t="str">
        <f>LEFT(B570,14)</f>
        <v>LIT 400kV NO 2</v>
      </c>
      <c r="E570" s="16" t="str">
        <f>RIGHT(LEFT(D570,9),5)</f>
        <v>400kV</v>
      </c>
      <c r="F570" s="16" t="str">
        <f>RIGHT(D570,1)</f>
        <v>2</v>
      </c>
      <c r="G570" s="16" t="str">
        <f>LEFT(RIGHT(B570,LEN(B570)-15),C570-16)</f>
        <v>CHAFFARD (LE)</v>
      </c>
      <c r="H570" s="16" t="str">
        <f>RIGHT(B570,LEN(B570)-C570-2)</f>
        <v>CHAMPAGNIER</v>
      </c>
      <c r="I570" s="17">
        <f>MATCH(Lines[[#This Row],[début]],postes_1[ADR_SITE],0)</f>
        <v>2380</v>
      </c>
      <c r="J570" s="17">
        <f>MATCH(Lines[[#This Row],[fin]],postes_1[ADR_SITE],0)</f>
        <v>3085</v>
      </c>
      <c r="K570" s="17" t="str">
        <f>INDEX(postes_1[CODNAT],Lines[[#This Row],[rch_debut]])</f>
        <v>CHAFF</v>
      </c>
      <c r="L570" s="17" t="str">
        <f>INDEX(postes_1[CODNAT],Lines[[#This Row],[rch_fin]])</f>
        <v>CPNIE</v>
      </c>
      <c r="M570" s="17" t="s">
        <v>4252</v>
      </c>
      <c r="N570" s="17" t="s">
        <v>2679</v>
      </c>
      <c r="O570" s="17" t="str">
        <f>Lines[[#This Row],[codeNat_debut]]&amp;"_"&amp;Lines[[#This Row],[tension]]</f>
        <v>CHAFF_400kV</v>
      </c>
      <c r="P570" s="17" t="str">
        <f>Lines[[#This Row],[codeNat_fin]]&amp;"_"&amp;Lines[[#This Row],[tension]]</f>
        <v>CPNIE_400kV</v>
      </c>
      <c r="Q570" s="17">
        <f>COUNTIF(Lines[[code2_debut]:[code2_fin]],"="&amp;Lines[[#This Row],[code2_debut]])</f>
        <v>15</v>
      </c>
      <c r="R570" s="17">
        <f>COUNTIF(Lines[[code2_debut]:[code2_fin]],"="&amp;Lines[[#This Row],[code2_fin]])</f>
        <v>2</v>
      </c>
      <c r="S570" s="17">
        <f>INDEX(postes_1[x],MATCH(Lines[[#This Row],[codeNat_debut]],postes_1[CODNAT],0))</f>
        <v>865239.64999999898</v>
      </c>
      <c r="T570" s="17">
        <f>INDEX(postes_1[y],MATCH(Lines[[#This Row],[codeNat_debut]],postes_1[CODNAT],0))</f>
        <v>6509161.7699999996</v>
      </c>
      <c r="U570" s="17">
        <f>INDEX(postes_1[x],MATCH(Lines[[#This Row],[codeNat_fin]],postes_1[CODNAT],0))</f>
        <v>913054.18999999797</v>
      </c>
      <c r="V570" s="17">
        <f>INDEX(postes_1[y],MATCH(Lines[[#This Row],[codeNat_fin]],postes_1[CODNAT],0))</f>
        <v>6448886.5099999998</v>
      </c>
      <c r="W570" s="17">
        <f>SQRT((Lines[[#This Row],[x_debut]]-Lines[[#This Row],[x_fin]])^2+(Lines[[#This Row],[y_debut]]-Lines[[#This Row],[y_fin]])^2)</f>
        <v>76937.228982327375</v>
      </c>
      <c r="X570" s="17">
        <v>84001</v>
      </c>
      <c r="Y570" s="18">
        <v>2110</v>
      </c>
      <c r="Z570" s="18">
        <v>2246</v>
      </c>
      <c r="AA570" s="18">
        <v>2246</v>
      </c>
      <c r="AB570" s="18">
        <v>2382</v>
      </c>
      <c r="AC570" s="18">
        <v>2.2559999999999998</v>
      </c>
      <c r="AD570" s="18">
        <v>27.609000000000002</v>
      </c>
      <c r="AE570" s="18">
        <v>148.14099999999999</v>
      </c>
      <c r="AF570" s="18">
        <v>943.09199999999998</v>
      </c>
      <c r="AG570" s="21"/>
      <c r="AH570" s="21"/>
    </row>
    <row r="571" spans="1:34">
      <c r="A571" s="16" t="s">
        <v>9064</v>
      </c>
      <c r="B571" s="16" t="s">
        <v>9065</v>
      </c>
      <c r="C571" s="16">
        <f>SEARCH(" _ ",B571)</f>
        <v>23</v>
      </c>
      <c r="D571" s="16" t="str">
        <f>LEFT(B571,14)</f>
        <v>LIT 400kV N0 1</v>
      </c>
      <c r="E571" s="16" t="str">
        <f>RIGHT(LEFT(D571,9),5)</f>
        <v>400kV</v>
      </c>
      <c r="F571" s="16" t="str">
        <f>RIGHT(D571,1)</f>
        <v>1</v>
      </c>
      <c r="G571" s="16" t="str">
        <f>LEFT(RIGHT(B571,LEN(B571)-15),C571-16)</f>
        <v>BIANCON</v>
      </c>
      <c r="H571" s="16" t="str">
        <f>RIGHT(B571,LEN(B571)-C571-2)</f>
        <v>TRANS</v>
      </c>
      <c r="I571" s="17">
        <f>MATCH(Lines[[#This Row],[début]],postes_1[ADR_SITE],0)</f>
        <v>4103</v>
      </c>
      <c r="J571" s="17">
        <f>MATCH(Lines[[#This Row],[fin]],postes_1[ADR_SITE],0)</f>
        <v>4081</v>
      </c>
      <c r="K571" s="17" t="str">
        <f>INDEX(postes_1[CODNAT],Lines[[#This Row],[rch_debut]])</f>
        <v>BIANC</v>
      </c>
      <c r="L571" s="17" t="str">
        <f>INDEX(postes_1[CODNAT],Lines[[#This Row],[rch_fin]])</f>
        <v>TRANS</v>
      </c>
      <c r="M571" s="17" t="s">
        <v>4171</v>
      </c>
      <c r="N571" s="17" t="s">
        <v>7924</v>
      </c>
      <c r="O571" s="17" t="str">
        <f>Lines[[#This Row],[codeNat_debut]]&amp;"_"&amp;Lines[[#This Row],[tension]]</f>
        <v>BIANC_400kV</v>
      </c>
      <c r="P571" s="17" t="str">
        <f>Lines[[#This Row],[codeNat_fin]]&amp;"_"&amp;Lines[[#This Row],[tension]]</f>
        <v>TRANS_400kV</v>
      </c>
      <c r="Q571" s="17">
        <f>COUNTIF(Lines[[code2_debut]:[code2_fin]],"="&amp;Lines[[#This Row],[code2_debut]])</f>
        <v>4</v>
      </c>
      <c r="R571" s="17">
        <f>COUNTIF(Lines[[code2_debut]:[code2_fin]],"="&amp;Lines[[#This Row],[code2_fin]])</f>
        <v>4</v>
      </c>
      <c r="S571" s="17">
        <f>INDEX(postes_1[x],MATCH(Lines[[#This Row],[codeNat_debut]],postes_1[CODNAT],0))</f>
        <v>1009732.41</v>
      </c>
      <c r="T571" s="17">
        <f>INDEX(postes_1[y],MATCH(Lines[[#This Row],[codeNat_debut]],postes_1[CODNAT],0))</f>
        <v>6284842.6799999997</v>
      </c>
      <c r="U571" s="17">
        <f>INDEX(postes_1[x],MATCH(Lines[[#This Row],[codeNat_fin]],postes_1[CODNAT],0))</f>
        <v>981028.45000000298</v>
      </c>
      <c r="V571" s="17">
        <f>INDEX(postes_1[y],MATCH(Lines[[#This Row],[codeNat_fin]],postes_1[CODNAT],0))</f>
        <v>6274088.71</v>
      </c>
      <c r="W571" s="17">
        <f>SQRT((Lines[[#This Row],[x_debut]]-Lines[[#This Row],[x_fin]])^2+(Lines[[#This Row],[y_debut]]-Lines[[#This Row],[y_fin]])^2)</f>
        <v>30652.327651294694</v>
      </c>
      <c r="X571" s="17">
        <v>31264</v>
      </c>
      <c r="Y571" s="18">
        <v>2128</v>
      </c>
      <c r="Z571" s="18">
        <v>2326</v>
      </c>
      <c r="AA571" s="18">
        <v>2326</v>
      </c>
      <c r="AB571" s="18">
        <v>2482</v>
      </c>
      <c r="AC571" s="18">
        <v>0.93600000000000005</v>
      </c>
      <c r="AD571" s="18">
        <v>9.4870000000000001</v>
      </c>
      <c r="AE571" s="18">
        <v>58.826000000000001</v>
      </c>
      <c r="AF571" s="18">
        <v>374.49599999999998</v>
      </c>
      <c r="AG571" s="21"/>
      <c r="AH571" s="21"/>
    </row>
    <row r="572" spans="1:34">
      <c r="A572" s="16" t="s">
        <v>9066</v>
      </c>
      <c r="B572" s="16" t="s">
        <v>9067</v>
      </c>
      <c r="C572" s="16">
        <f>SEARCH(" _ ",B572)</f>
        <v>23</v>
      </c>
      <c r="D572" s="16" t="str">
        <f>LEFT(B572,14)</f>
        <v>LIT 400kV N0 2</v>
      </c>
      <c r="E572" s="16" t="str">
        <f>RIGHT(LEFT(D572,9),5)</f>
        <v>400kV</v>
      </c>
      <c r="F572" s="16" t="str">
        <f>RIGHT(D572,1)</f>
        <v>2</v>
      </c>
      <c r="G572" s="16" t="str">
        <f>LEFT(RIGHT(B572,LEN(B572)-15),C572-16)</f>
        <v>BIANCON</v>
      </c>
      <c r="H572" s="16" t="str">
        <f>RIGHT(B572,LEN(B572)-C572-2)</f>
        <v>TRANS</v>
      </c>
      <c r="I572" s="17">
        <f>MATCH(Lines[[#This Row],[début]],postes_1[ADR_SITE],0)</f>
        <v>4103</v>
      </c>
      <c r="J572" s="17">
        <f>MATCH(Lines[[#This Row],[fin]],postes_1[ADR_SITE],0)</f>
        <v>4081</v>
      </c>
      <c r="K572" s="17" t="str">
        <f>INDEX(postes_1[CODNAT],Lines[[#This Row],[rch_debut]])</f>
        <v>BIANC</v>
      </c>
      <c r="L572" s="17" t="str">
        <f>INDEX(postes_1[CODNAT],Lines[[#This Row],[rch_fin]])</f>
        <v>TRANS</v>
      </c>
      <c r="M572" s="17" t="s">
        <v>4171</v>
      </c>
      <c r="N572" s="17" t="s">
        <v>7924</v>
      </c>
      <c r="O572" s="17" t="str">
        <f>Lines[[#This Row],[codeNat_debut]]&amp;"_"&amp;Lines[[#This Row],[tension]]</f>
        <v>BIANC_400kV</v>
      </c>
      <c r="P572" s="17" t="str">
        <f>Lines[[#This Row],[codeNat_fin]]&amp;"_"&amp;Lines[[#This Row],[tension]]</f>
        <v>TRANS_400kV</v>
      </c>
      <c r="Q572" s="17">
        <f>COUNTIF(Lines[[code2_debut]:[code2_fin]],"="&amp;Lines[[#This Row],[code2_debut]])</f>
        <v>4</v>
      </c>
      <c r="R572" s="17">
        <f>COUNTIF(Lines[[code2_debut]:[code2_fin]],"="&amp;Lines[[#This Row],[code2_fin]])</f>
        <v>4</v>
      </c>
      <c r="S572" s="17">
        <f>INDEX(postes_1[x],MATCH(Lines[[#This Row],[codeNat_debut]],postes_1[CODNAT],0))</f>
        <v>1009732.41</v>
      </c>
      <c r="T572" s="17">
        <f>INDEX(postes_1[y],MATCH(Lines[[#This Row],[codeNat_debut]],postes_1[CODNAT],0))</f>
        <v>6284842.6799999997</v>
      </c>
      <c r="U572" s="17">
        <f>INDEX(postes_1[x],MATCH(Lines[[#This Row],[codeNat_fin]],postes_1[CODNAT],0))</f>
        <v>981028.45000000298</v>
      </c>
      <c r="V572" s="17">
        <f>INDEX(postes_1[y],MATCH(Lines[[#This Row],[codeNat_fin]],postes_1[CODNAT],0))</f>
        <v>6274088.71</v>
      </c>
      <c r="W572" s="17">
        <f>SQRT((Lines[[#This Row],[x_debut]]-Lines[[#This Row],[x_fin]])^2+(Lines[[#This Row],[y_debut]]-Lines[[#This Row],[y_fin]])^2)</f>
        <v>30652.327651294694</v>
      </c>
      <c r="X572" s="17">
        <v>31168</v>
      </c>
      <c r="Y572" s="18">
        <v>2128</v>
      </c>
      <c r="Z572" s="18">
        <v>2326</v>
      </c>
      <c r="AA572" s="18">
        <v>2326</v>
      </c>
      <c r="AB572" s="18">
        <v>2482</v>
      </c>
      <c r="AC572" s="18">
        <v>0.93600000000000005</v>
      </c>
      <c r="AD572" s="18">
        <v>9.4870000000000001</v>
      </c>
      <c r="AE572" s="18">
        <v>58.826000000000001</v>
      </c>
      <c r="AF572" s="18">
        <v>374.49599999999998</v>
      </c>
      <c r="AG572" s="21"/>
      <c r="AH572" s="21"/>
    </row>
    <row r="573" spans="1:34">
      <c r="A573" s="16" t="s">
        <v>10119</v>
      </c>
      <c r="B573" s="16" t="s">
        <v>10120</v>
      </c>
      <c r="C573" s="16">
        <f>SEARCH(" _ ",B573)</f>
        <v>23</v>
      </c>
      <c r="D573" s="16" t="str">
        <f>LEFT(B573,14)</f>
        <v>LIT 400kV N0 1</v>
      </c>
      <c r="E573" s="16" t="str">
        <f>RIGHT(LEFT(D573,9),5)</f>
        <v>400kV</v>
      </c>
      <c r="F573" s="16" t="str">
        <f>RIGHT(D573,1)</f>
        <v>1</v>
      </c>
      <c r="G573" s="16" t="str">
        <f>LEFT(RIGHT(B573,LEN(B573)-15),C573-16)</f>
        <v>NEOULES</v>
      </c>
      <c r="H573" s="16" t="str">
        <f>RIGHT(B573,LEN(B573)-C573-2)</f>
        <v>TRANS</v>
      </c>
      <c r="I573" s="17">
        <f>MATCH(Lines[[#This Row],[début]],postes_1[ADR_SITE],0)</f>
        <v>4083</v>
      </c>
      <c r="J573" s="17">
        <f>MATCH(Lines[[#This Row],[fin]],postes_1[ADR_SITE],0)</f>
        <v>4081</v>
      </c>
      <c r="K573" s="17" t="str">
        <f>INDEX(postes_1[CODNAT],Lines[[#This Row],[rch_debut]])</f>
        <v>NEOUL</v>
      </c>
      <c r="L573" s="17" t="str">
        <f>INDEX(postes_1[CODNAT],Lines[[#This Row],[rch_fin]])</f>
        <v>TRANS</v>
      </c>
      <c r="M573" s="17" t="s">
        <v>5620</v>
      </c>
      <c r="N573" s="17" t="s">
        <v>7924</v>
      </c>
      <c r="O573" s="17" t="str">
        <f>Lines[[#This Row],[codeNat_debut]]&amp;"_"&amp;Lines[[#This Row],[tension]]</f>
        <v>NEOUL_400kV</v>
      </c>
      <c r="P573" s="17" t="str">
        <f>Lines[[#This Row],[codeNat_fin]]&amp;"_"&amp;Lines[[#This Row],[tension]]</f>
        <v>TRANS_400kV</v>
      </c>
      <c r="Q573" s="17">
        <f>COUNTIF(Lines[[code2_debut]:[code2_fin]],"="&amp;Lines[[#This Row],[code2_debut]])</f>
        <v>4</v>
      </c>
      <c r="R573" s="17">
        <f>COUNTIF(Lines[[code2_debut]:[code2_fin]],"="&amp;Lines[[#This Row],[code2_fin]])</f>
        <v>4</v>
      </c>
      <c r="S573" s="17">
        <f>INDEX(postes_1[x],MATCH(Lines[[#This Row],[codeNat_debut]],postes_1[CODNAT],0))</f>
        <v>945420.03999999899</v>
      </c>
      <c r="T573" s="17">
        <f>INDEX(postes_1[y],MATCH(Lines[[#This Row],[codeNat_debut]],postes_1[CODNAT],0))</f>
        <v>6246765.1500000004</v>
      </c>
      <c r="U573" s="17">
        <f>INDEX(postes_1[x],MATCH(Lines[[#This Row],[codeNat_fin]],postes_1[CODNAT],0))</f>
        <v>981028.45000000298</v>
      </c>
      <c r="V573" s="17">
        <f>INDEX(postes_1[y],MATCH(Lines[[#This Row],[codeNat_fin]],postes_1[CODNAT],0))</f>
        <v>6274088.71</v>
      </c>
      <c r="W573" s="17">
        <f>SQRT((Lines[[#This Row],[x_debut]]-Lines[[#This Row],[x_fin]])^2+(Lines[[#This Row],[y_debut]]-Lines[[#This Row],[y_fin]])^2)</f>
        <v>44883.580447664397</v>
      </c>
      <c r="X573" s="17">
        <v>45633</v>
      </c>
      <c r="Y573" s="18">
        <v>2128</v>
      </c>
      <c r="Z573" s="18">
        <v>2326</v>
      </c>
      <c r="AA573" s="18">
        <v>2326</v>
      </c>
      <c r="AB573" s="18">
        <v>2482</v>
      </c>
      <c r="AC573" s="18">
        <v>1.357</v>
      </c>
      <c r="AD573" s="18">
        <v>13.765000000000001</v>
      </c>
      <c r="AE573" s="18">
        <v>85.099000000000004</v>
      </c>
      <c r="AF573" s="18">
        <v>541.75900000000001</v>
      </c>
      <c r="AG573" s="21"/>
      <c r="AH573" s="21"/>
    </row>
    <row r="574" spans="1:34">
      <c r="A574" s="16" t="s">
        <v>10123</v>
      </c>
      <c r="B574" s="16" t="s">
        <v>10124</v>
      </c>
      <c r="C574" s="16">
        <f>SEARCH(" _ ",B574)</f>
        <v>23</v>
      </c>
      <c r="D574" s="16" t="str">
        <f>LEFT(B574,14)</f>
        <v>LIT 400kV N0 2</v>
      </c>
      <c r="E574" s="16" t="str">
        <f>RIGHT(LEFT(D574,9),5)</f>
        <v>400kV</v>
      </c>
      <c r="F574" s="16" t="str">
        <f>RIGHT(D574,1)</f>
        <v>2</v>
      </c>
      <c r="G574" s="16" t="str">
        <f>LEFT(RIGHT(B574,LEN(B574)-15),C574-16)</f>
        <v>NEOULES</v>
      </c>
      <c r="H574" s="16" t="str">
        <f>RIGHT(B574,LEN(B574)-C574-2)</f>
        <v>TRANS</v>
      </c>
      <c r="I574" s="17">
        <f>MATCH(Lines[[#This Row],[début]],postes_1[ADR_SITE],0)</f>
        <v>4083</v>
      </c>
      <c r="J574" s="17">
        <f>MATCH(Lines[[#This Row],[fin]],postes_1[ADR_SITE],0)</f>
        <v>4081</v>
      </c>
      <c r="K574" s="17" t="str">
        <f>INDEX(postes_1[CODNAT],Lines[[#This Row],[rch_debut]])</f>
        <v>NEOUL</v>
      </c>
      <c r="L574" s="17" t="str">
        <f>INDEX(postes_1[CODNAT],Lines[[#This Row],[rch_fin]])</f>
        <v>TRANS</v>
      </c>
      <c r="M574" s="17" t="s">
        <v>5620</v>
      </c>
      <c r="N574" s="17" t="s">
        <v>7924</v>
      </c>
      <c r="O574" s="17" t="str">
        <f>Lines[[#This Row],[codeNat_debut]]&amp;"_"&amp;Lines[[#This Row],[tension]]</f>
        <v>NEOUL_400kV</v>
      </c>
      <c r="P574" s="17" t="str">
        <f>Lines[[#This Row],[codeNat_fin]]&amp;"_"&amp;Lines[[#This Row],[tension]]</f>
        <v>TRANS_400kV</v>
      </c>
      <c r="Q574" s="17">
        <f>COUNTIF(Lines[[code2_debut]:[code2_fin]],"="&amp;Lines[[#This Row],[code2_debut]])</f>
        <v>4</v>
      </c>
      <c r="R574" s="17">
        <f>COUNTIF(Lines[[code2_debut]:[code2_fin]],"="&amp;Lines[[#This Row],[code2_fin]])</f>
        <v>4</v>
      </c>
      <c r="S574" s="17">
        <f>INDEX(postes_1[x],MATCH(Lines[[#This Row],[codeNat_debut]],postes_1[CODNAT],0))</f>
        <v>945420.03999999899</v>
      </c>
      <c r="T574" s="17">
        <f>INDEX(postes_1[y],MATCH(Lines[[#This Row],[codeNat_debut]],postes_1[CODNAT],0))</f>
        <v>6246765.1500000004</v>
      </c>
      <c r="U574" s="17">
        <f>INDEX(postes_1[x],MATCH(Lines[[#This Row],[codeNat_fin]],postes_1[CODNAT],0))</f>
        <v>981028.45000000298</v>
      </c>
      <c r="V574" s="17">
        <f>INDEX(postes_1[y],MATCH(Lines[[#This Row],[codeNat_fin]],postes_1[CODNAT],0))</f>
        <v>6274088.71</v>
      </c>
      <c r="W574" s="17">
        <f>SQRT((Lines[[#This Row],[x_debut]]-Lines[[#This Row],[x_fin]])^2+(Lines[[#This Row],[y_debut]]-Lines[[#This Row],[y_fin]])^2)</f>
        <v>44883.580447664397</v>
      </c>
      <c r="X574" s="17">
        <v>45205</v>
      </c>
      <c r="Y574" s="18">
        <v>2128</v>
      </c>
      <c r="Z574" s="18">
        <v>2326</v>
      </c>
      <c r="AA574" s="18">
        <v>2326</v>
      </c>
      <c r="AB574" s="18">
        <v>2482</v>
      </c>
      <c r="AC574" s="18">
        <v>1.357</v>
      </c>
      <c r="AD574" s="18">
        <v>13.765000000000001</v>
      </c>
      <c r="AE574" s="18">
        <v>85.099000000000004</v>
      </c>
      <c r="AF574" s="18">
        <v>541.75900000000001</v>
      </c>
      <c r="AG574" s="21"/>
      <c r="AH574" s="21"/>
    </row>
    <row r="575" spans="1:34">
      <c r="A575" s="16" t="s">
        <v>10244</v>
      </c>
      <c r="B575" s="16" t="s">
        <v>10245</v>
      </c>
      <c r="C575" s="16">
        <f>SEARCH(" _ ",B575)</f>
        <v>23</v>
      </c>
      <c r="D575" s="16" t="str">
        <f>LEFT(B575,14)</f>
        <v>LIT 400kV N0 1</v>
      </c>
      <c r="E575" s="16" t="str">
        <f>RIGHT(LEFT(D575,9),5)</f>
        <v>400kV</v>
      </c>
      <c r="F575" s="16" t="str">
        <f>RIGHT(D575,1)</f>
        <v>1</v>
      </c>
      <c r="G575" s="16" t="str">
        <f>LEFT(RIGHT(B575,LEN(B575)-15),C575-16)</f>
        <v>REALTOR</v>
      </c>
      <c r="H575" s="16" t="str">
        <f>RIGHT(B575,LEN(B575)-C575-2)</f>
        <v>TAVEL</v>
      </c>
      <c r="I575" s="17">
        <f>MATCH(Lines[[#This Row],[début]],postes_1[ADR_SITE],0)</f>
        <v>3914</v>
      </c>
      <c r="J575" s="17">
        <f>MATCH(Lines[[#This Row],[fin]],postes_1[ADR_SITE],0)</f>
        <v>3502</v>
      </c>
      <c r="K575" s="17" t="str">
        <f>INDEX(postes_1[CODNAT],Lines[[#This Row],[rch_debut]])</f>
        <v>REALT</v>
      </c>
      <c r="L575" s="17" t="str">
        <f>INDEX(postes_1[CODNAT],Lines[[#This Row],[rch_fin]])</f>
        <v>TAVEL</v>
      </c>
      <c r="M575" s="17" t="s">
        <v>6767</v>
      </c>
      <c r="N575" s="17" t="s">
        <v>3455</v>
      </c>
      <c r="O575" s="17" t="str">
        <f>Lines[[#This Row],[codeNat_debut]]&amp;"_"&amp;Lines[[#This Row],[tension]]</f>
        <v>REALT_400kV</v>
      </c>
      <c r="P575" s="17" t="str">
        <f>Lines[[#This Row],[codeNat_fin]]&amp;"_"&amp;Lines[[#This Row],[tension]]</f>
        <v>TAVEL_400kV</v>
      </c>
      <c r="Q575" s="17">
        <f>COUNTIF(Lines[[code2_debut]:[code2_fin]],"="&amp;Lines[[#This Row],[code2_debut]])</f>
        <v>4</v>
      </c>
      <c r="R575" s="17">
        <f>COUNTIF(Lines[[code2_debut]:[code2_fin]],"="&amp;Lines[[#This Row],[code2_fin]])</f>
        <v>12</v>
      </c>
      <c r="S575" s="17">
        <f>INDEX(postes_1[x],MATCH(Lines[[#This Row],[codeNat_debut]],postes_1[CODNAT],0))</f>
        <v>889736.79999999702</v>
      </c>
      <c r="T575" s="17">
        <f>INDEX(postes_1[y],MATCH(Lines[[#This Row],[codeNat_debut]],postes_1[CODNAT],0))</f>
        <v>6263661.1699999999</v>
      </c>
      <c r="U575" s="17">
        <f>INDEX(postes_1[x],MATCH(Lines[[#This Row],[codeNat_fin]],postes_1[CODNAT],0))</f>
        <v>831766.11999999697</v>
      </c>
      <c r="V575" s="17">
        <f>INDEX(postes_1[y],MATCH(Lines[[#This Row],[codeNat_fin]],postes_1[CODNAT],0))</f>
        <v>6325302.1399999997</v>
      </c>
      <c r="W575" s="17">
        <f>SQRT((Lines[[#This Row],[x_debut]]-Lines[[#This Row],[x_fin]])^2+(Lines[[#This Row],[y_debut]]-Lines[[#This Row],[y_fin]])^2)</f>
        <v>84618.01771610626</v>
      </c>
      <c r="X575" s="17">
        <v>91268</v>
      </c>
      <c r="Y575" s="18">
        <v>2128</v>
      </c>
      <c r="Z575" s="18">
        <v>2326</v>
      </c>
      <c r="AA575" s="18">
        <v>2326</v>
      </c>
      <c r="AB575" s="18">
        <v>2482</v>
      </c>
      <c r="AC575" s="18">
        <v>2.7349999999999999</v>
      </c>
      <c r="AD575" s="18">
        <v>27.716000000000001</v>
      </c>
      <c r="AE575" s="18">
        <v>171.851</v>
      </c>
      <c r="AF575" s="18">
        <v>1094.04</v>
      </c>
      <c r="AG575" s="21"/>
      <c r="AH575" s="21"/>
    </row>
    <row r="576" spans="1:34">
      <c r="A576" s="16" t="s">
        <v>10246</v>
      </c>
      <c r="B576" s="16" t="s">
        <v>10247</v>
      </c>
      <c r="C576" s="16">
        <f>SEARCH(" _ ",B576)</f>
        <v>23</v>
      </c>
      <c r="D576" s="16" t="str">
        <f>LEFT(B576,14)</f>
        <v>LIT 400kV N0 2</v>
      </c>
      <c r="E576" s="16" t="str">
        <f>RIGHT(LEFT(D576,9),5)</f>
        <v>400kV</v>
      </c>
      <c r="F576" s="16" t="str">
        <f>RIGHT(D576,1)</f>
        <v>2</v>
      </c>
      <c r="G576" s="16" t="str">
        <f>LEFT(RIGHT(B576,LEN(B576)-15),C576-16)</f>
        <v>REALTOR</v>
      </c>
      <c r="H576" s="16" t="str">
        <f>RIGHT(B576,LEN(B576)-C576-2)</f>
        <v>TAVEL</v>
      </c>
      <c r="I576" s="17">
        <f>MATCH(Lines[[#This Row],[début]],postes_1[ADR_SITE],0)</f>
        <v>3914</v>
      </c>
      <c r="J576" s="17">
        <f>MATCH(Lines[[#This Row],[fin]],postes_1[ADR_SITE],0)</f>
        <v>3502</v>
      </c>
      <c r="K576" s="17" t="str">
        <f>INDEX(postes_1[CODNAT],Lines[[#This Row],[rch_debut]])</f>
        <v>REALT</v>
      </c>
      <c r="L576" s="17" t="str">
        <f>INDEX(postes_1[CODNAT],Lines[[#This Row],[rch_fin]])</f>
        <v>TAVEL</v>
      </c>
      <c r="M576" s="17" t="s">
        <v>6767</v>
      </c>
      <c r="N576" s="17" t="s">
        <v>3455</v>
      </c>
      <c r="O576" s="17" t="str">
        <f>Lines[[#This Row],[codeNat_debut]]&amp;"_"&amp;Lines[[#This Row],[tension]]</f>
        <v>REALT_400kV</v>
      </c>
      <c r="P576" s="17" t="str">
        <f>Lines[[#This Row],[codeNat_fin]]&amp;"_"&amp;Lines[[#This Row],[tension]]</f>
        <v>TAVEL_400kV</v>
      </c>
      <c r="Q576" s="17">
        <f>COUNTIF(Lines[[code2_debut]:[code2_fin]],"="&amp;Lines[[#This Row],[code2_debut]])</f>
        <v>4</v>
      </c>
      <c r="R576" s="17">
        <f>COUNTIF(Lines[[code2_debut]:[code2_fin]],"="&amp;Lines[[#This Row],[code2_fin]])</f>
        <v>12</v>
      </c>
      <c r="S576" s="17">
        <f>INDEX(postes_1[x],MATCH(Lines[[#This Row],[codeNat_debut]],postes_1[CODNAT],0))</f>
        <v>889736.79999999702</v>
      </c>
      <c r="T576" s="17">
        <f>INDEX(postes_1[y],MATCH(Lines[[#This Row],[codeNat_debut]],postes_1[CODNAT],0))</f>
        <v>6263661.1699999999</v>
      </c>
      <c r="U576" s="17">
        <f>INDEX(postes_1[x],MATCH(Lines[[#This Row],[codeNat_fin]],postes_1[CODNAT],0))</f>
        <v>831766.11999999697</v>
      </c>
      <c r="V576" s="17">
        <f>INDEX(postes_1[y],MATCH(Lines[[#This Row],[codeNat_fin]],postes_1[CODNAT],0))</f>
        <v>6325302.1399999997</v>
      </c>
      <c r="W576" s="17">
        <f>SQRT((Lines[[#This Row],[x_debut]]-Lines[[#This Row],[x_fin]])^2+(Lines[[#This Row],[y_debut]]-Lines[[#This Row],[y_fin]])^2)</f>
        <v>84618.01771610626</v>
      </c>
      <c r="X576" s="17">
        <v>91202</v>
      </c>
      <c r="Y576" s="18">
        <v>2128</v>
      </c>
      <c r="Z576" s="18">
        <v>2326</v>
      </c>
      <c r="AA576" s="18">
        <v>2326</v>
      </c>
      <c r="AB576" s="18">
        <v>2482</v>
      </c>
      <c r="AC576" s="18">
        <v>2.7309999999999999</v>
      </c>
      <c r="AD576" s="18">
        <v>27.719000000000001</v>
      </c>
      <c r="AE576" s="18">
        <v>171.78700000000001</v>
      </c>
      <c r="AF576" s="18">
        <v>1093.6320000000001</v>
      </c>
      <c r="AG576" s="21"/>
      <c r="AH576" s="21"/>
    </row>
    <row r="577" spans="1:34">
      <c r="A577" s="16" t="s">
        <v>9021</v>
      </c>
      <c r="B577" s="16" t="s">
        <v>9022</v>
      </c>
      <c r="C577" s="16">
        <f>SEARCH(" _ ",B577)</f>
        <v>21</v>
      </c>
      <c r="D577" s="16" t="str">
        <f>LEFT(B577,14)</f>
        <v>LIT 400kV N0 1</v>
      </c>
      <c r="E577" s="16" t="str">
        <f>RIGHT(LEFT(D577,9),5)</f>
        <v>400kV</v>
      </c>
      <c r="F577" s="16" t="str">
        <f>RIGHT(D577,1)</f>
        <v>1</v>
      </c>
      <c r="G577" s="16" t="str">
        <f>LEFT(RIGHT(B577,LEN(B577)-15),C577-16)</f>
        <v>BAYET</v>
      </c>
      <c r="H577" s="16" t="str">
        <f>RIGHT(B577,LEN(B577)-C577-2)</f>
        <v>GREPILLES</v>
      </c>
      <c r="I577" s="17">
        <f>MATCH(Lines[[#This Row],[début]],postes_1[ADR_SITE],0)</f>
        <v>1006</v>
      </c>
      <c r="J577" s="17">
        <f>MATCH(Lines[[#This Row],[fin]],postes_1[ADR_SITE],0)</f>
        <v>1437</v>
      </c>
      <c r="K577" s="17" t="str">
        <f>INDEX(postes_1[CODNAT],Lines[[#This Row],[rch_debut]])</f>
        <v>BAYET</v>
      </c>
      <c r="L577" s="17" t="str">
        <f>INDEX(postes_1[CODNAT],Lines[[#This Row],[rch_fin]])</f>
        <v>GREPI</v>
      </c>
      <c r="M577" s="17" t="s">
        <v>6885</v>
      </c>
      <c r="N577" s="17" t="s">
        <v>4287</v>
      </c>
      <c r="O577" s="17" t="str">
        <f>Lines[[#This Row],[codeNat_debut]]&amp;"_"&amp;Lines[[#This Row],[tension]]</f>
        <v>BAYET_400kV</v>
      </c>
      <c r="P577" s="17" t="str">
        <f>Lines[[#This Row],[codeNat_fin]]&amp;"_"&amp;Lines[[#This Row],[tension]]</f>
        <v>GREPI_400kV</v>
      </c>
      <c r="Q577" s="17">
        <f>COUNTIF(Lines[[code2_debut]:[code2_fin]],"="&amp;Lines[[#This Row],[code2_debut]])</f>
        <v>7</v>
      </c>
      <c r="R577" s="17">
        <f>COUNTIF(Lines[[code2_debut]:[code2_fin]],"="&amp;Lines[[#This Row],[code2_fin]])</f>
        <v>4</v>
      </c>
      <c r="S577" s="17">
        <f>INDEX(postes_1[x],MATCH(Lines[[#This Row],[codeNat_debut]],postes_1[CODNAT],0))</f>
        <v>722665.96000000101</v>
      </c>
      <c r="T577" s="17">
        <f>INDEX(postes_1[y],MATCH(Lines[[#This Row],[codeNat_debut]],postes_1[CODNAT],0))</f>
        <v>6574861.29</v>
      </c>
      <c r="U577" s="17">
        <f>INDEX(postes_1[x],MATCH(Lines[[#This Row],[codeNat_fin]],postes_1[CODNAT],0))</f>
        <v>786355.70000000298</v>
      </c>
      <c r="V577" s="17">
        <f>INDEX(postes_1[y],MATCH(Lines[[#This Row],[codeNat_fin]],postes_1[CODNAT],0))</f>
        <v>6554244.6399999997</v>
      </c>
      <c r="W577" s="17">
        <f>SQRT((Lines[[#This Row],[x_debut]]-Lines[[#This Row],[x_fin]])^2+(Lines[[#This Row],[y_debut]]-Lines[[#This Row],[y_fin]])^2)</f>
        <v>66943.477938409851</v>
      </c>
      <c r="X577" s="17">
        <v>70784</v>
      </c>
      <c r="Y577" s="18">
        <v>2130</v>
      </c>
      <c r="Z577" s="18">
        <v>2300</v>
      </c>
      <c r="AA577" s="18">
        <v>2300</v>
      </c>
      <c r="AB577" s="18">
        <v>2400</v>
      </c>
      <c r="AC577" s="18">
        <v>2.1240000000000001</v>
      </c>
      <c r="AD577" s="18">
        <v>21.532</v>
      </c>
      <c r="AE577" s="18">
        <v>133.39599999999999</v>
      </c>
      <c r="AF577" s="18">
        <v>849.22699999999998</v>
      </c>
      <c r="AG577" s="21"/>
      <c r="AH577" s="21"/>
    </row>
    <row r="578" spans="1:34">
      <c r="A578" s="16" t="s">
        <v>9027</v>
      </c>
      <c r="B578" s="16" t="s">
        <v>9028</v>
      </c>
      <c r="C578" s="16">
        <f>SEARCH(" _ ",B578)</f>
        <v>21</v>
      </c>
      <c r="D578" s="16" t="str">
        <f>LEFT(B578,14)</f>
        <v>LIT 400kV NO 2</v>
      </c>
      <c r="E578" s="16" t="str">
        <f>RIGHT(LEFT(D578,9),5)</f>
        <v>400kV</v>
      </c>
      <c r="F578" s="16" t="str">
        <f>RIGHT(D578,1)</f>
        <v>2</v>
      </c>
      <c r="G578" s="16" t="str">
        <f>LEFT(RIGHT(B578,LEN(B578)-15),C578-16)</f>
        <v>BAYET</v>
      </c>
      <c r="H578" s="16" t="str">
        <f>RIGHT(B578,LEN(B578)-C578-2)</f>
        <v>GREPILLES</v>
      </c>
      <c r="I578" s="17">
        <f>MATCH(Lines[[#This Row],[début]],postes_1[ADR_SITE],0)</f>
        <v>1006</v>
      </c>
      <c r="J578" s="17">
        <f>MATCH(Lines[[#This Row],[fin]],postes_1[ADR_SITE],0)</f>
        <v>1437</v>
      </c>
      <c r="K578" s="17" t="str">
        <f>INDEX(postes_1[CODNAT],Lines[[#This Row],[rch_debut]])</f>
        <v>BAYET</v>
      </c>
      <c r="L578" s="17" t="str">
        <f>INDEX(postes_1[CODNAT],Lines[[#This Row],[rch_fin]])</f>
        <v>GREPI</v>
      </c>
      <c r="M578" s="17" t="s">
        <v>6885</v>
      </c>
      <c r="N578" s="17" t="s">
        <v>4287</v>
      </c>
      <c r="O578" s="17" t="str">
        <f>Lines[[#This Row],[codeNat_debut]]&amp;"_"&amp;Lines[[#This Row],[tension]]</f>
        <v>BAYET_400kV</v>
      </c>
      <c r="P578" s="17" t="str">
        <f>Lines[[#This Row],[codeNat_fin]]&amp;"_"&amp;Lines[[#This Row],[tension]]</f>
        <v>GREPI_400kV</v>
      </c>
      <c r="Q578" s="17">
        <f>COUNTIF(Lines[[code2_debut]:[code2_fin]],"="&amp;Lines[[#This Row],[code2_debut]])</f>
        <v>7</v>
      </c>
      <c r="R578" s="17">
        <f>COUNTIF(Lines[[code2_debut]:[code2_fin]],"="&amp;Lines[[#This Row],[code2_fin]])</f>
        <v>4</v>
      </c>
      <c r="S578" s="17">
        <f>INDEX(postes_1[x],MATCH(Lines[[#This Row],[codeNat_debut]],postes_1[CODNAT],0))</f>
        <v>722665.96000000101</v>
      </c>
      <c r="T578" s="17">
        <f>INDEX(postes_1[y],MATCH(Lines[[#This Row],[codeNat_debut]],postes_1[CODNAT],0))</f>
        <v>6574861.29</v>
      </c>
      <c r="U578" s="17">
        <f>INDEX(postes_1[x],MATCH(Lines[[#This Row],[codeNat_fin]],postes_1[CODNAT],0))</f>
        <v>786355.70000000298</v>
      </c>
      <c r="V578" s="17">
        <f>INDEX(postes_1[y],MATCH(Lines[[#This Row],[codeNat_fin]],postes_1[CODNAT],0))</f>
        <v>6554244.6399999997</v>
      </c>
      <c r="W578" s="17">
        <f>SQRT((Lines[[#This Row],[x_debut]]-Lines[[#This Row],[x_fin]])^2+(Lines[[#This Row],[y_debut]]-Lines[[#This Row],[y_fin]])^2)</f>
        <v>66943.477938409851</v>
      </c>
      <c r="X578" s="17">
        <v>70754</v>
      </c>
      <c r="Y578" s="18">
        <v>2130</v>
      </c>
      <c r="Z578" s="18">
        <v>2374</v>
      </c>
      <c r="AA578" s="18">
        <v>2374</v>
      </c>
      <c r="AB578" s="18">
        <v>2576</v>
      </c>
      <c r="AC578" s="18">
        <v>2.1230000000000002</v>
      </c>
      <c r="AD578" s="18">
        <v>21.52</v>
      </c>
      <c r="AE578" s="18">
        <v>133.39400000000001</v>
      </c>
      <c r="AF578" s="18">
        <v>849.20899999999995</v>
      </c>
      <c r="AG578" s="21"/>
      <c r="AH578" s="21"/>
    </row>
    <row r="579" spans="1:34">
      <c r="A579" s="16" t="s">
        <v>9023</v>
      </c>
      <c r="B579" s="16" t="s">
        <v>9024</v>
      </c>
      <c r="C579" s="16">
        <f>SEARCH(" _ ",B579)</f>
        <v>21</v>
      </c>
      <c r="D579" s="16" t="str">
        <f>LEFT(B579,14)</f>
        <v>LIT 400kV N0 1</v>
      </c>
      <c r="E579" s="16" t="str">
        <f>RIGHT(LEFT(D579,9),5)</f>
        <v>400kV</v>
      </c>
      <c r="F579" s="16" t="str">
        <f>RIGHT(D579,1)</f>
        <v>1</v>
      </c>
      <c r="G579" s="16" t="str">
        <f>LEFT(RIGHT(B579,LEN(B579)-15),C579-16)</f>
        <v>BAYET</v>
      </c>
      <c r="H579" s="16" t="str">
        <f>RIGHT(B579,LEN(B579)-C579-2)</f>
        <v>MARMAGNE</v>
      </c>
      <c r="I579" s="17">
        <f>MATCH(Lines[[#This Row],[début]],postes_1[ADR_SITE],0)</f>
        <v>1006</v>
      </c>
      <c r="J579" s="17">
        <f>MATCH(Lines[[#This Row],[fin]],postes_1[ADR_SITE],0)</f>
        <v>175</v>
      </c>
      <c r="K579" s="17" t="str">
        <f>INDEX(postes_1[CODNAT],Lines[[#This Row],[rch_debut]])</f>
        <v>BAYET</v>
      </c>
      <c r="L579" s="17" t="str">
        <f>INDEX(postes_1[CODNAT],Lines[[#This Row],[rch_fin]])</f>
        <v>MARMA</v>
      </c>
      <c r="M579" s="17" t="s">
        <v>6885</v>
      </c>
      <c r="N579" s="17" t="s">
        <v>5525</v>
      </c>
      <c r="O579" s="17" t="str">
        <f>Lines[[#This Row],[codeNat_debut]]&amp;"_"&amp;Lines[[#This Row],[tension]]</f>
        <v>BAYET_400kV</v>
      </c>
      <c r="P579" s="17" t="str">
        <f>Lines[[#This Row],[codeNat_fin]]&amp;"_"&amp;Lines[[#This Row],[tension]]</f>
        <v>MARMA_400kV</v>
      </c>
      <c r="Q579" s="17">
        <f>COUNTIF(Lines[[code2_debut]:[code2_fin]],"="&amp;Lines[[#This Row],[code2_debut]])</f>
        <v>7</v>
      </c>
      <c r="R579" s="17">
        <f>COUNTIF(Lines[[code2_debut]:[code2_fin]],"="&amp;Lines[[#This Row],[code2_fin]])</f>
        <v>6</v>
      </c>
      <c r="S579" s="17">
        <f>INDEX(postes_1[x],MATCH(Lines[[#This Row],[codeNat_debut]],postes_1[CODNAT],0))</f>
        <v>722665.96000000101</v>
      </c>
      <c r="T579" s="17">
        <f>INDEX(postes_1[y],MATCH(Lines[[#This Row],[codeNat_debut]],postes_1[CODNAT],0))</f>
        <v>6574861.29</v>
      </c>
      <c r="U579" s="17">
        <f>INDEX(postes_1[x],MATCH(Lines[[#This Row],[codeNat_fin]],postes_1[CODNAT],0))</f>
        <v>643945.52000000305</v>
      </c>
      <c r="V579" s="17">
        <f>INDEX(postes_1[y],MATCH(Lines[[#This Row],[codeNat_fin]],postes_1[CODNAT],0))</f>
        <v>6667080.8899999997</v>
      </c>
      <c r="W579" s="17">
        <f>SQRT((Lines[[#This Row],[x_debut]]-Lines[[#This Row],[x_fin]])^2+(Lines[[#This Row],[y_debut]]-Lines[[#This Row],[y_fin]])^2)</f>
        <v>121249.17442173869</v>
      </c>
      <c r="X579" s="17">
        <v>123163</v>
      </c>
      <c r="Y579" s="18">
        <v>2130</v>
      </c>
      <c r="Z579" s="18">
        <v>2300</v>
      </c>
      <c r="AA579" s="18">
        <v>2300</v>
      </c>
      <c r="AB579" s="18">
        <v>2400</v>
      </c>
      <c r="AC579" s="18">
        <v>3.7069999999999999</v>
      </c>
      <c r="AD579" s="18">
        <v>37.569000000000003</v>
      </c>
      <c r="AE579" s="18">
        <v>232.94800000000001</v>
      </c>
      <c r="AF579" s="18">
        <v>1482.9960000000001</v>
      </c>
      <c r="AG579" s="21"/>
      <c r="AH579" s="21"/>
    </row>
    <row r="580" spans="1:34">
      <c r="A580" s="16" t="s">
        <v>9029</v>
      </c>
      <c r="B580" s="16" t="s">
        <v>9030</v>
      </c>
      <c r="C580" s="16">
        <f>SEARCH(" _ ",B580)</f>
        <v>21</v>
      </c>
      <c r="D580" s="16" t="str">
        <f>LEFT(B580,14)</f>
        <v>LIT 400kV NO 2</v>
      </c>
      <c r="E580" s="16" t="str">
        <f>RIGHT(LEFT(D580,9),5)</f>
        <v>400kV</v>
      </c>
      <c r="F580" s="16" t="str">
        <f>RIGHT(D580,1)</f>
        <v>2</v>
      </c>
      <c r="G580" s="16" t="str">
        <f>LEFT(RIGHT(B580,LEN(B580)-15),C580-16)</f>
        <v>BAYET</v>
      </c>
      <c r="H580" s="16" t="str">
        <f>RIGHT(B580,LEN(B580)-C580-2)</f>
        <v>MARMAGNE</v>
      </c>
      <c r="I580" s="17">
        <f>MATCH(Lines[[#This Row],[début]],postes_1[ADR_SITE],0)</f>
        <v>1006</v>
      </c>
      <c r="J580" s="17">
        <f>MATCH(Lines[[#This Row],[fin]],postes_1[ADR_SITE],0)</f>
        <v>175</v>
      </c>
      <c r="K580" s="17" t="str">
        <f>INDEX(postes_1[CODNAT],Lines[[#This Row],[rch_debut]])</f>
        <v>BAYET</v>
      </c>
      <c r="L580" s="17" t="str">
        <f>INDEX(postes_1[CODNAT],Lines[[#This Row],[rch_fin]])</f>
        <v>MARMA</v>
      </c>
      <c r="M580" s="17" t="s">
        <v>6885</v>
      </c>
      <c r="N580" s="17" t="s">
        <v>5525</v>
      </c>
      <c r="O580" s="17" t="str">
        <f>Lines[[#This Row],[codeNat_debut]]&amp;"_"&amp;Lines[[#This Row],[tension]]</f>
        <v>BAYET_400kV</v>
      </c>
      <c r="P580" s="17" t="str">
        <f>Lines[[#This Row],[codeNat_fin]]&amp;"_"&amp;Lines[[#This Row],[tension]]</f>
        <v>MARMA_400kV</v>
      </c>
      <c r="Q580" s="17">
        <f>COUNTIF(Lines[[code2_debut]:[code2_fin]],"="&amp;Lines[[#This Row],[code2_debut]])</f>
        <v>7</v>
      </c>
      <c r="R580" s="17">
        <f>COUNTIF(Lines[[code2_debut]:[code2_fin]],"="&amp;Lines[[#This Row],[code2_fin]])</f>
        <v>6</v>
      </c>
      <c r="S580" s="17">
        <f>INDEX(postes_1[x],MATCH(Lines[[#This Row],[codeNat_debut]],postes_1[CODNAT],0))</f>
        <v>722665.96000000101</v>
      </c>
      <c r="T580" s="17">
        <f>INDEX(postes_1[y],MATCH(Lines[[#This Row],[codeNat_debut]],postes_1[CODNAT],0))</f>
        <v>6574861.29</v>
      </c>
      <c r="U580" s="17">
        <f>INDEX(postes_1[x],MATCH(Lines[[#This Row],[codeNat_fin]],postes_1[CODNAT],0))</f>
        <v>643945.52000000305</v>
      </c>
      <c r="V580" s="17">
        <f>INDEX(postes_1[y],MATCH(Lines[[#This Row],[codeNat_fin]],postes_1[CODNAT],0))</f>
        <v>6667080.8899999997</v>
      </c>
      <c r="W580" s="17">
        <f>SQRT((Lines[[#This Row],[x_debut]]-Lines[[#This Row],[x_fin]])^2+(Lines[[#This Row],[y_debut]]-Lines[[#This Row],[y_fin]])^2)</f>
        <v>121249.17442173869</v>
      </c>
      <c r="X580" s="17">
        <v>123205</v>
      </c>
      <c r="Y580" s="18">
        <v>2130</v>
      </c>
      <c r="Z580" s="18">
        <v>2300</v>
      </c>
      <c r="AA580" s="18">
        <v>2300</v>
      </c>
      <c r="AB580" s="18">
        <v>2400</v>
      </c>
      <c r="AC580" s="18">
        <v>3.71</v>
      </c>
      <c r="AD580" s="18">
        <v>37.594000000000001</v>
      </c>
      <c r="AE580" s="18">
        <v>233.10499999999999</v>
      </c>
      <c r="AF580" s="18">
        <v>1483.992</v>
      </c>
      <c r="AG580" s="21"/>
      <c r="AH580" s="21"/>
    </row>
    <row r="581" spans="1:34">
      <c r="A581" s="16" t="s">
        <v>9331</v>
      </c>
      <c r="B581" s="16" t="s">
        <v>9332</v>
      </c>
      <c r="C581" s="16">
        <f>SEARCH(" _ ",B581)</f>
        <v>28</v>
      </c>
      <c r="D581" s="16" t="str">
        <f>LEFT(B581,14)</f>
        <v>LIT 400kV N0 1</v>
      </c>
      <c r="E581" s="16" t="str">
        <f>RIGHT(LEFT(D581,9),5)</f>
        <v>400kV</v>
      </c>
      <c r="F581" s="16" t="str">
        <f>RIGHT(D581,1)</f>
        <v>1</v>
      </c>
      <c r="G581" s="16" t="str">
        <f>LEFT(RIGHT(B581,LEN(B581)-15),C581-16)</f>
        <v>CHESNOY (LE)</v>
      </c>
      <c r="H581" s="16" t="str">
        <f>RIGHT(B581,LEN(B581)-C581-2)</f>
        <v>TABARDERIE</v>
      </c>
      <c r="I581" s="17">
        <f>MATCH(Lines[[#This Row],[début]],postes_1[ADR_SITE],0)</f>
        <v>215</v>
      </c>
      <c r="J581" s="17">
        <f>MATCH(Lines[[#This Row],[fin]],postes_1[ADR_SITE],0)</f>
        <v>72</v>
      </c>
      <c r="K581" s="17" t="str">
        <f>INDEX(postes_1[CODNAT],Lines[[#This Row],[rch_debut]])</f>
        <v>CHESN</v>
      </c>
      <c r="L581" s="17" t="str">
        <f>INDEX(postes_1[CODNAT],Lines[[#This Row],[rch_fin]])</f>
        <v>TABAR</v>
      </c>
      <c r="M581" s="17" t="s">
        <v>4289</v>
      </c>
      <c r="N581" s="17" t="s">
        <v>6868</v>
      </c>
      <c r="O581" s="17" t="str">
        <f>Lines[[#This Row],[codeNat_debut]]&amp;"_"&amp;Lines[[#This Row],[tension]]</f>
        <v>CHESN_400kV</v>
      </c>
      <c r="P581" s="17" t="str">
        <f>Lines[[#This Row],[codeNat_fin]]&amp;"_"&amp;Lines[[#This Row],[tension]]</f>
        <v>TABAR_400kV</v>
      </c>
      <c r="Q581" s="17">
        <f>COUNTIF(Lines[[code2_debut]:[code2_fin]],"="&amp;Lines[[#This Row],[code2_debut]])</f>
        <v>9</v>
      </c>
      <c r="R581" s="17">
        <f>COUNTIF(Lines[[code2_debut]:[code2_fin]],"="&amp;Lines[[#This Row],[code2_fin]])</f>
        <v>7</v>
      </c>
      <c r="S581" s="17">
        <f>INDEX(postes_1[x],MATCH(Lines[[#This Row],[codeNat_debut]],postes_1[CODNAT],0))</f>
        <v>690186.5</v>
      </c>
      <c r="T581" s="17">
        <f>INDEX(postes_1[y],MATCH(Lines[[#This Row],[codeNat_debut]],postes_1[CODNAT],0))</f>
        <v>6809912.4800000004</v>
      </c>
      <c r="U581" s="17">
        <f>INDEX(postes_1[x],MATCH(Lines[[#This Row],[codeNat_fin]],postes_1[CODNAT],0))</f>
        <v>665207.65999999596</v>
      </c>
      <c r="V581" s="17">
        <f>INDEX(postes_1[y],MATCH(Lines[[#This Row],[codeNat_fin]],postes_1[CODNAT],0))</f>
        <v>6738536.1600000001</v>
      </c>
      <c r="W581" s="17">
        <f>SQRT((Lines[[#This Row],[x_debut]]-Lines[[#This Row],[x_fin]])^2+(Lines[[#This Row],[y_debut]]-Lines[[#This Row],[y_fin]])^2)</f>
        <v>75620.906530457854</v>
      </c>
      <c r="X581" s="17">
        <v>91716</v>
      </c>
      <c r="Y581" s="18">
        <v>2138</v>
      </c>
      <c r="Z581" s="18">
        <v>2356</v>
      </c>
      <c r="AA581" s="18">
        <v>2356</v>
      </c>
      <c r="AB581" s="18">
        <v>2522</v>
      </c>
      <c r="AC581" s="18">
        <v>2.847</v>
      </c>
      <c r="AD581" s="18">
        <v>31.536999999999999</v>
      </c>
      <c r="AE581" s="18">
        <v>157.01599999999999</v>
      </c>
      <c r="AF581" s="18">
        <v>999.59400000000005</v>
      </c>
      <c r="AG581" s="21"/>
      <c r="AH581" s="21"/>
    </row>
    <row r="582" spans="1:34">
      <c r="A582" s="16" t="s">
        <v>9842</v>
      </c>
      <c r="B582" s="16" t="s">
        <v>9843</v>
      </c>
      <c r="C582" s="16">
        <f>SEARCH(" _ ",B582)</f>
        <v>22</v>
      </c>
      <c r="D582" s="16" t="str">
        <f>LEFT(B582,14)</f>
        <v>LIT 400kV N0 1</v>
      </c>
      <c r="E582" s="16" t="str">
        <f>RIGHT(LEFT(D582,9),5)</f>
        <v>400kV</v>
      </c>
      <c r="F582" s="16" t="str">
        <f>RIGHT(D582,1)</f>
        <v>1</v>
      </c>
      <c r="G582" s="16" t="str">
        <f>LEFT(RIGHT(B582,LEN(B582)-15),C582-16)</f>
        <v>GROSNE</v>
      </c>
      <c r="H582" s="16" t="str">
        <f>RIGHT(B582,LEN(B582)-C582-2)</f>
        <v>VIELMOULIN</v>
      </c>
      <c r="I582" s="17">
        <f>MATCH(Lines[[#This Row],[début]],postes_1[ADR_SITE],0)</f>
        <v>1380</v>
      </c>
      <c r="J582" s="17">
        <f>MATCH(Lines[[#This Row],[fin]],postes_1[ADR_SITE],0)</f>
        <v>1100</v>
      </c>
      <c r="K582" s="17" t="str">
        <f>INDEX(postes_1[CODNAT],Lines[[#This Row],[rch_debut]])</f>
        <v>GROSN</v>
      </c>
      <c r="L582" s="17" t="str">
        <f>INDEX(postes_1[CODNAT],Lines[[#This Row],[rch_fin]])</f>
        <v>VIELM</v>
      </c>
      <c r="M582" s="17" t="s">
        <v>50</v>
      </c>
      <c r="N582" s="17" t="s">
        <v>6276</v>
      </c>
      <c r="O582" s="17" t="str">
        <f>Lines[[#This Row],[codeNat_debut]]&amp;"_"&amp;Lines[[#This Row],[tension]]</f>
        <v>GROSN_400kV</v>
      </c>
      <c r="P582" s="17" t="str">
        <f>Lines[[#This Row],[codeNat_fin]]&amp;"_"&amp;Lines[[#This Row],[tension]]</f>
        <v>VIELM_400kV</v>
      </c>
      <c r="Q582" s="17">
        <f>COUNTIF(Lines[[code2_debut]:[code2_fin]],"="&amp;Lines[[#This Row],[code2_debut]])</f>
        <v>2</v>
      </c>
      <c r="R582" s="17">
        <f>COUNTIF(Lines[[code2_debut]:[code2_fin]],"="&amp;Lines[[#This Row],[code2_fin]])</f>
        <v>9</v>
      </c>
      <c r="S582" s="17">
        <f>INDEX(postes_1[x],MATCH(Lines[[#This Row],[codeNat_debut]],postes_1[CODNAT],0))</f>
        <v>830900.18</v>
      </c>
      <c r="T582" s="17">
        <f>INDEX(postes_1[y],MATCH(Lines[[#This Row],[codeNat_debut]],postes_1[CODNAT],0))</f>
        <v>6615805.3499999996</v>
      </c>
      <c r="U582" s="17">
        <f>INDEX(postes_1[x],MATCH(Lines[[#This Row],[codeNat_fin]],postes_1[CODNAT],0))</f>
        <v>827404.36999999697</v>
      </c>
      <c r="V582" s="17">
        <f>INDEX(postes_1[y],MATCH(Lines[[#This Row],[codeNat_fin]],postes_1[CODNAT],0))</f>
        <v>6693049.9100000001</v>
      </c>
      <c r="W582" s="17">
        <f>SQRT((Lines[[#This Row],[x_debut]]-Lines[[#This Row],[x_fin]])^2+(Lines[[#This Row],[y_debut]]-Lines[[#This Row],[y_fin]])^2)</f>
        <v>77323.623409342385</v>
      </c>
      <c r="X582" s="17">
        <v>82310</v>
      </c>
      <c r="Y582" s="18">
        <v>2138</v>
      </c>
      <c r="Z582" s="18">
        <v>2356</v>
      </c>
      <c r="AA582" s="18">
        <v>2356</v>
      </c>
      <c r="AB582" s="18">
        <v>2522</v>
      </c>
      <c r="AC582" s="18">
        <v>2.5489999999999999</v>
      </c>
      <c r="AD582" s="18">
        <v>28.582000000000001</v>
      </c>
      <c r="AE582" s="18">
        <v>136.87799999999999</v>
      </c>
      <c r="AF582" s="18">
        <v>871.39200000000005</v>
      </c>
      <c r="AG582" s="21"/>
      <c r="AH582" s="21"/>
    </row>
    <row r="583" spans="1:34">
      <c r="A583" s="16" t="s">
        <v>10295</v>
      </c>
      <c r="B583" s="16" t="s">
        <v>10296</v>
      </c>
      <c r="C583" s="16">
        <f>SEARCH(" _ ",B583)</f>
        <v>22</v>
      </c>
      <c r="D583" s="16" t="str">
        <f>LEFT(B583,14)</f>
        <v>LIT 400kV N0 1</v>
      </c>
      <c r="E583" s="16" t="str">
        <f>RIGHT(LEFT(D583,9),5)</f>
        <v>400kV</v>
      </c>
      <c r="F583" s="16" t="str">
        <f>RIGHT(D583,1)</f>
        <v>1</v>
      </c>
      <c r="G583" s="16" t="str">
        <f>LEFT(RIGHT(B583,LEN(B583)-15),C583-16)</f>
        <v>SEREIN</v>
      </c>
      <c r="H583" s="16" t="str">
        <f>RIGHT(B583,LEN(B583)-C583-2)</f>
        <v>VIELMOULIN</v>
      </c>
      <c r="I583" s="17">
        <f>MATCH(Lines[[#This Row],[début]],postes_1[ADR_SITE],0)</f>
        <v>599</v>
      </c>
      <c r="J583" s="17">
        <f>MATCH(Lines[[#This Row],[fin]],postes_1[ADR_SITE],0)</f>
        <v>1100</v>
      </c>
      <c r="K583" s="17" t="str">
        <f>INDEX(postes_1[CODNAT],Lines[[#This Row],[rch_debut]])</f>
        <v>SEREI</v>
      </c>
      <c r="L583" s="17" t="str">
        <f>INDEX(postes_1[CODNAT],Lines[[#This Row],[rch_fin]])</f>
        <v>VIELM</v>
      </c>
      <c r="M583" s="17" t="s">
        <v>4973</v>
      </c>
      <c r="N583" s="17" t="s">
        <v>6276</v>
      </c>
      <c r="O583" s="17" t="str">
        <f>Lines[[#This Row],[codeNat_debut]]&amp;"_"&amp;Lines[[#This Row],[tension]]</f>
        <v>SEREI_400kV</v>
      </c>
      <c r="P583" s="17" t="str">
        <f>Lines[[#This Row],[codeNat_fin]]&amp;"_"&amp;Lines[[#This Row],[tension]]</f>
        <v>VIELM_400kV</v>
      </c>
      <c r="Q583" s="17">
        <f>COUNTIF(Lines[[code2_debut]:[code2_fin]],"="&amp;Lines[[#This Row],[code2_debut]])</f>
        <v>1</v>
      </c>
      <c r="R583" s="17">
        <f>COUNTIF(Lines[[code2_debut]:[code2_fin]],"="&amp;Lines[[#This Row],[code2_fin]])</f>
        <v>9</v>
      </c>
      <c r="S583" s="17">
        <f>INDEX(postes_1[x],MATCH(Lines[[#This Row],[codeNat_debut]],postes_1[CODNAT],0))</f>
        <v>755388.89999999898</v>
      </c>
      <c r="T583" s="17">
        <f>INDEX(postes_1[y],MATCH(Lines[[#This Row],[codeNat_debut]],postes_1[CODNAT],0))</f>
        <v>6754244.6799999997</v>
      </c>
      <c r="U583" s="17">
        <f>INDEX(postes_1[x],MATCH(Lines[[#This Row],[codeNat_fin]],postes_1[CODNAT],0))</f>
        <v>827404.36999999697</v>
      </c>
      <c r="V583" s="17">
        <f>INDEX(postes_1[y],MATCH(Lines[[#This Row],[codeNat_fin]],postes_1[CODNAT],0))</f>
        <v>6693049.9100000001</v>
      </c>
      <c r="W583" s="17">
        <f>SQRT((Lines[[#This Row],[x_debut]]-Lines[[#This Row],[x_fin]])^2+(Lines[[#This Row],[y_debut]]-Lines[[#This Row],[y_fin]])^2)</f>
        <v>94504.115226128939</v>
      </c>
      <c r="X583" s="17">
        <v>95230</v>
      </c>
      <c r="Y583" s="18">
        <v>2138</v>
      </c>
      <c r="Z583" s="18">
        <v>2356</v>
      </c>
      <c r="AA583" s="18">
        <v>2356</v>
      </c>
      <c r="AB583" s="18">
        <v>2522</v>
      </c>
      <c r="AC583" s="18">
        <v>2.952</v>
      </c>
      <c r="AD583" s="18">
        <v>33.112000000000002</v>
      </c>
      <c r="AE583" s="18">
        <v>158.815</v>
      </c>
      <c r="AF583" s="18">
        <v>1011.05</v>
      </c>
      <c r="AG583" s="21"/>
      <c r="AH583" s="21"/>
    </row>
    <row r="584" spans="1:34">
      <c r="A584" s="16" t="s">
        <v>9471</v>
      </c>
      <c r="B584" s="16" t="s">
        <v>9472</v>
      </c>
      <c r="C584" s="16">
        <f>SEARCH(" _ ",B584)</f>
        <v>24</v>
      </c>
      <c r="D584" s="16" t="str">
        <f>LEFT(B584,14)</f>
        <v>LIT 400kV N0 1</v>
      </c>
      <c r="E584" s="16" t="str">
        <f>RIGHT(LEFT(D584,9),5)</f>
        <v>400kV</v>
      </c>
      <c r="F584" s="16" t="str">
        <f>RIGHT(D584,1)</f>
        <v>1</v>
      </c>
      <c r="G584" s="16" t="str">
        <f>LEFT(RIGHT(B584,LEN(B584)-15),C584-16)</f>
        <v>COULANGE</v>
      </c>
      <c r="H584" s="16" t="str">
        <f>RIGHT(B584,LEN(B584)-C584-2)</f>
        <v>TAVEL</v>
      </c>
      <c r="I584" s="17">
        <f>MATCH(Lines[[#This Row],[début]],postes_1[ADR_SITE],0)</f>
        <v>3015</v>
      </c>
      <c r="J584" s="17">
        <f>MATCH(Lines[[#This Row],[fin]],postes_1[ADR_SITE],0)</f>
        <v>3502</v>
      </c>
      <c r="K584" s="17" t="str">
        <f>INDEX(postes_1[CODNAT],Lines[[#This Row],[rch_debut]])</f>
        <v>COULA</v>
      </c>
      <c r="L584" s="17" t="str">
        <f>INDEX(postes_1[CODNAT],Lines[[#This Row],[rch_fin]])</f>
        <v>TAVEL</v>
      </c>
      <c r="M584" s="17" t="s">
        <v>1649</v>
      </c>
      <c r="N584" s="17" t="s">
        <v>3455</v>
      </c>
      <c r="O584" s="17" t="str">
        <f>Lines[[#This Row],[codeNat_debut]]&amp;"_"&amp;Lines[[#This Row],[tension]]</f>
        <v>COULA_400kV</v>
      </c>
      <c r="P584" s="17" t="str">
        <f>Lines[[#This Row],[codeNat_fin]]&amp;"_"&amp;Lines[[#This Row],[tension]]</f>
        <v>TAVEL_400kV</v>
      </c>
      <c r="Q584" s="17">
        <f>COUNTIF(Lines[[code2_debut]:[code2_fin]],"="&amp;Lines[[#This Row],[code2_debut]])</f>
        <v>8</v>
      </c>
      <c r="R584" s="17">
        <f>COUNTIF(Lines[[code2_debut]:[code2_fin]],"="&amp;Lines[[#This Row],[code2_fin]])</f>
        <v>12</v>
      </c>
      <c r="S584" s="17">
        <f>INDEX(postes_1[x],MATCH(Lines[[#This Row],[codeNat_debut]],postes_1[CODNAT],0))</f>
        <v>836686.60000000102</v>
      </c>
      <c r="T584" s="17">
        <f>INDEX(postes_1[y],MATCH(Lines[[#This Row],[codeNat_debut]],postes_1[CODNAT],0))</f>
        <v>6394067.4000000004</v>
      </c>
      <c r="U584" s="17">
        <f>INDEX(postes_1[x],MATCH(Lines[[#This Row],[codeNat_fin]],postes_1[CODNAT],0))</f>
        <v>831766.11999999697</v>
      </c>
      <c r="V584" s="17">
        <f>INDEX(postes_1[y],MATCH(Lines[[#This Row],[codeNat_fin]],postes_1[CODNAT],0))</f>
        <v>6325302.1399999997</v>
      </c>
      <c r="W584" s="17">
        <f>SQRT((Lines[[#This Row],[x_debut]]-Lines[[#This Row],[x_fin]])^2+(Lines[[#This Row],[y_debut]]-Lines[[#This Row],[y_fin]])^2)</f>
        <v>68941.07706076355</v>
      </c>
      <c r="X584" s="17">
        <v>73242</v>
      </c>
      <c r="Y584" s="18">
        <v>2144</v>
      </c>
      <c r="Z584" s="18">
        <v>2284</v>
      </c>
      <c r="AA584" s="18">
        <v>2284</v>
      </c>
      <c r="AB584" s="18">
        <v>2448</v>
      </c>
      <c r="AC584" s="18">
        <v>2.2829999999999999</v>
      </c>
      <c r="AD584" s="18">
        <v>21.794</v>
      </c>
      <c r="AE584" s="18">
        <v>141.68600000000001</v>
      </c>
      <c r="AF584" s="18">
        <v>902.00300000000004</v>
      </c>
      <c r="AG584" s="21"/>
      <c r="AH584" s="21"/>
    </row>
    <row r="585" spans="1:34">
      <c r="A585" s="16" t="s">
        <v>9303</v>
      </c>
      <c r="B585" s="16" t="s">
        <v>9304</v>
      </c>
      <c r="C585" s="16">
        <f>SEARCH(" _ ",B585)</f>
        <v>25</v>
      </c>
      <c r="D585" s="16" t="str">
        <f>LEFT(B585,14)</f>
        <v>LIT 400kV N0 1</v>
      </c>
      <c r="E585" s="16" t="str">
        <f>RIGHT(LEFT(D585,9),5)</f>
        <v>400kV</v>
      </c>
      <c r="F585" s="16" t="str">
        <f>RIGHT(D585,1)</f>
        <v>1</v>
      </c>
      <c r="G585" s="16" t="str">
        <f>LEFT(RIGHT(B585,LEN(B585)-15),C585-16)</f>
        <v>CHARPENAY</v>
      </c>
      <c r="H585" s="16" t="str">
        <f>RIGHT(B585,LEN(B585)-C585-2)</f>
        <v>GREPILLES</v>
      </c>
      <c r="I585" s="17">
        <f>MATCH(Lines[[#This Row],[début]],postes_1[ADR_SITE],0)</f>
        <v>1921</v>
      </c>
      <c r="J585" s="17">
        <f>MATCH(Lines[[#This Row],[fin]],postes_1[ADR_SITE],0)</f>
        <v>1437</v>
      </c>
      <c r="K585" s="17" t="str">
        <f>INDEX(postes_1[CODNAT],Lines[[#This Row],[rch_debut]])</f>
        <v>CHARP</v>
      </c>
      <c r="L585" s="17" t="str">
        <f>INDEX(postes_1[CODNAT],Lines[[#This Row],[rch_fin]])</f>
        <v>GREPI</v>
      </c>
      <c r="M585" s="17" t="s">
        <v>2530</v>
      </c>
      <c r="N585" s="17" t="s">
        <v>4287</v>
      </c>
      <c r="O585" s="17" t="str">
        <f>Lines[[#This Row],[codeNat_debut]]&amp;"_"&amp;Lines[[#This Row],[tension]]</f>
        <v>CHARP_400kV</v>
      </c>
      <c r="P585" s="17" t="str">
        <f>Lines[[#This Row],[codeNat_fin]]&amp;"_"&amp;Lines[[#This Row],[tension]]</f>
        <v>GREPI_400kV</v>
      </c>
      <c r="Q585" s="17">
        <f>COUNTIF(Lines[[code2_debut]:[code2_fin]],"="&amp;Lines[[#This Row],[code2_debut]])</f>
        <v>6</v>
      </c>
      <c r="R585" s="17">
        <f>COUNTIF(Lines[[code2_debut]:[code2_fin]],"="&amp;Lines[[#This Row],[code2_fin]])</f>
        <v>4</v>
      </c>
      <c r="S585" s="17">
        <f>INDEX(postes_1[x],MATCH(Lines[[#This Row],[codeNat_debut]],postes_1[CODNAT],0))</f>
        <v>831221.24000000197</v>
      </c>
      <c r="T585" s="17">
        <f>INDEX(postes_1[y],MATCH(Lines[[#This Row],[codeNat_debut]],postes_1[CODNAT],0))</f>
        <v>6525744.4400000004</v>
      </c>
      <c r="U585" s="17">
        <f>INDEX(postes_1[x],MATCH(Lines[[#This Row],[codeNat_fin]],postes_1[CODNAT],0))</f>
        <v>786355.70000000298</v>
      </c>
      <c r="V585" s="17">
        <f>INDEX(postes_1[y],MATCH(Lines[[#This Row],[codeNat_fin]],postes_1[CODNAT],0))</f>
        <v>6554244.6399999997</v>
      </c>
      <c r="W585" s="17">
        <f>SQRT((Lines[[#This Row],[x_debut]]-Lines[[#This Row],[x_fin]])^2+(Lines[[#This Row],[y_debut]]-Lines[[#This Row],[y_fin]])^2)</f>
        <v>53152.404268588522</v>
      </c>
      <c r="X585" s="17">
        <v>56958</v>
      </c>
      <c r="Y585" s="18">
        <v>2168</v>
      </c>
      <c r="Z585" s="18">
        <v>2308</v>
      </c>
      <c r="AA585" s="18">
        <v>2308</v>
      </c>
      <c r="AB585" s="18">
        <v>2448</v>
      </c>
      <c r="AC585" s="18">
        <v>1.7769999999999999</v>
      </c>
      <c r="AD585" s="18">
        <v>17.251000000000001</v>
      </c>
      <c r="AE585" s="18">
        <v>107.843</v>
      </c>
      <c r="AF585" s="18">
        <v>686.54700000000003</v>
      </c>
      <c r="AG585" s="21"/>
      <c r="AH585" s="21"/>
    </row>
    <row r="586" spans="1:34">
      <c r="A586" s="16" t="s">
        <v>9310</v>
      </c>
      <c r="B586" s="16" t="s">
        <v>9311</v>
      </c>
      <c r="C586" s="16">
        <f>SEARCH(" _ ",B586)</f>
        <v>25</v>
      </c>
      <c r="D586" s="16" t="str">
        <f>LEFT(B586,14)</f>
        <v>LIT 400kV NO 2</v>
      </c>
      <c r="E586" s="16" t="str">
        <f>RIGHT(LEFT(D586,9),5)</f>
        <v>400kV</v>
      </c>
      <c r="F586" s="16" t="str">
        <f>RIGHT(D586,1)</f>
        <v>2</v>
      </c>
      <c r="G586" s="16" t="str">
        <f>LEFT(RIGHT(B586,LEN(B586)-15),C586-16)</f>
        <v>CHARPENAY</v>
      </c>
      <c r="H586" s="16" t="str">
        <f>RIGHT(B586,LEN(B586)-C586-2)</f>
        <v>GREPILLES</v>
      </c>
      <c r="I586" s="17">
        <f>MATCH(Lines[[#This Row],[début]],postes_1[ADR_SITE],0)</f>
        <v>1921</v>
      </c>
      <c r="J586" s="17">
        <f>MATCH(Lines[[#This Row],[fin]],postes_1[ADR_SITE],0)</f>
        <v>1437</v>
      </c>
      <c r="K586" s="17" t="str">
        <f>INDEX(postes_1[CODNAT],Lines[[#This Row],[rch_debut]])</f>
        <v>CHARP</v>
      </c>
      <c r="L586" s="17" t="str">
        <f>INDEX(postes_1[CODNAT],Lines[[#This Row],[rch_fin]])</f>
        <v>GREPI</v>
      </c>
      <c r="M586" s="17" t="s">
        <v>2530</v>
      </c>
      <c r="N586" s="17" t="s">
        <v>4287</v>
      </c>
      <c r="O586" s="17" t="str">
        <f>Lines[[#This Row],[codeNat_debut]]&amp;"_"&amp;Lines[[#This Row],[tension]]</f>
        <v>CHARP_400kV</v>
      </c>
      <c r="P586" s="17" t="str">
        <f>Lines[[#This Row],[codeNat_fin]]&amp;"_"&amp;Lines[[#This Row],[tension]]</f>
        <v>GREPI_400kV</v>
      </c>
      <c r="Q586" s="17">
        <f>COUNTIF(Lines[[code2_debut]:[code2_fin]],"="&amp;Lines[[#This Row],[code2_debut]])</f>
        <v>6</v>
      </c>
      <c r="R586" s="17">
        <f>COUNTIF(Lines[[code2_debut]:[code2_fin]],"="&amp;Lines[[#This Row],[code2_fin]])</f>
        <v>4</v>
      </c>
      <c r="S586" s="17">
        <f>INDEX(postes_1[x],MATCH(Lines[[#This Row],[codeNat_debut]],postes_1[CODNAT],0))</f>
        <v>831221.24000000197</v>
      </c>
      <c r="T586" s="17">
        <f>INDEX(postes_1[y],MATCH(Lines[[#This Row],[codeNat_debut]],postes_1[CODNAT],0))</f>
        <v>6525744.4400000004</v>
      </c>
      <c r="U586" s="17">
        <f>INDEX(postes_1[x],MATCH(Lines[[#This Row],[codeNat_fin]],postes_1[CODNAT],0))</f>
        <v>786355.70000000298</v>
      </c>
      <c r="V586" s="17">
        <f>INDEX(postes_1[y],MATCH(Lines[[#This Row],[codeNat_fin]],postes_1[CODNAT],0))</f>
        <v>6554244.6399999997</v>
      </c>
      <c r="W586" s="17">
        <f>SQRT((Lines[[#This Row],[x_debut]]-Lines[[#This Row],[x_fin]])^2+(Lines[[#This Row],[y_debut]]-Lines[[#This Row],[y_fin]])^2)</f>
        <v>53152.404268588522</v>
      </c>
      <c r="X586" s="17">
        <v>56975</v>
      </c>
      <c r="Y586" s="18">
        <v>2168</v>
      </c>
      <c r="Z586" s="18">
        <v>2308</v>
      </c>
      <c r="AA586" s="18">
        <v>2308</v>
      </c>
      <c r="AB586" s="18">
        <v>2448</v>
      </c>
      <c r="AC586" s="18">
        <v>1.712</v>
      </c>
      <c r="AD586" s="18">
        <v>17.367000000000001</v>
      </c>
      <c r="AE586" s="18">
        <v>107.36</v>
      </c>
      <c r="AF586" s="18">
        <v>683.47799999999995</v>
      </c>
      <c r="AG586" s="21"/>
      <c r="AH586" s="21"/>
    </row>
    <row r="587" spans="1:34">
      <c r="A587" s="16" t="s">
        <v>9469</v>
      </c>
      <c r="B587" s="16" t="s">
        <v>9470</v>
      </c>
      <c r="C587" s="16">
        <f>SEARCH(" _ ",B587)</f>
        <v>24</v>
      </c>
      <c r="D587" s="16" t="str">
        <f>LEFT(B587,14)</f>
        <v>LIT 400kV N0 1</v>
      </c>
      <c r="E587" s="16" t="str">
        <f>RIGHT(LEFT(D587,9),5)</f>
        <v>400kV</v>
      </c>
      <c r="F587" s="16" t="str">
        <f>RIGHT(D587,1)</f>
        <v>1</v>
      </c>
      <c r="G587" s="16" t="str">
        <f>LEFT(RIGHT(B587,LEN(B587)-15),C587-16)</f>
        <v>COULANGE</v>
      </c>
      <c r="H587" s="16" t="str">
        <f>RIGHT(B587,LEN(B587)-C587-2)</f>
        <v>PIVOZ-CORDIER</v>
      </c>
      <c r="I587" s="17">
        <f>MATCH(Lines[[#This Row],[début]],postes_1[ADR_SITE],0)</f>
        <v>3015</v>
      </c>
      <c r="J587" s="17">
        <f>MATCH(Lines[[#This Row],[fin]],postes_1[ADR_SITE],0)</f>
        <v>2415</v>
      </c>
      <c r="K587" s="17" t="str">
        <f>INDEX(postes_1[CODNAT],Lines[[#This Row],[rch_debut]])</f>
        <v>COULA</v>
      </c>
      <c r="L587" s="17" t="str">
        <f>INDEX(postes_1[CODNAT],Lines[[#This Row],[rch_fin]])</f>
        <v>P.COR</v>
      </c>
      <c r="M587" s="17" t="s">
        <v>1649</v>
      </c>
      <c r="N587" s="17" t="s">
        <v>5422</v>
      </c>
      <c r="O587" s="17" t="str">
        <f>Lines[[#This Row],[codeNat_debut]]&amp;"_"&amp;Lines[[#This Row],[tension]]</f>
        <v>COULA_400kV</v>
      </c>
      <c r="P587" s="17" t="str">
        <f>Lines[[#This Row],[codeNat_fin]]&amp;"_"&amp;Lines[[#This Row],[tension]]</f>
        <v>P.COR_400kV</v>
      </c>
      <c r="Q587" s="17">
        <f>COUNTIF(Lines[[code2_debut]:[code2_fin]],"="&amp;Lines[[#This Row],[code2_debut]])</f>
        <v>8</v>
      </c>
      <c r="R587" s="17">
        <f>COUNTIF(Lines[[code2_debut]:[code2_fin]],"="&amp;Lines[[#This Row],[code2_fin]])</f>
        <v>6</v>
      </c>
      <c r="S587" s="17">
        <f>INDEX(postes_1[x],MATCH(Lines[[#This Row],[codeNat_debut]],postes_1[CODNAT],0))</f>
        <v>836686.60000000102</v>
      </c>
      <c r="T587" s="17">
        <f>INDEX(postes_1[y],MATCH(Lines[[#This Row],[codeNat_debut]],postes_1[CODNAT],0))</f>
        <v>6394067.4000000004</v>
      </c>
      <c r="U587" s="17">
        <f>INDEX(postes_1[x],MATCH(Lines[[#This Row],[codeNat_fin]],postes_1[CODNAT],0))</f>
        <v>837769.10999999905</v>
      </c>
      <c r="V587" s="17">
        <f>INDEX(postes_1[y],MATCH(Lines[[#This Row],[codeNat_fin]],postes_1[CODNAT],0))</f>
        <v>6480423.7300000004</v>
      </c>
      <c r="W587" s="17">
        <f>SQRT((Lines[[#This Row],[x_debut]]-Lines[[#This Row],[x_fin]])^2+(Lines[[#This Row],[y_debut]]-Lines[[#This Row],[y_fin]])^2)</f>
        <v>86363.114574273015</v>
      </c>
      <c r="X587" s="17">
        <v>90711</v>
      </c>
      <c r="Y587" s="18">
        <v>2168</v>
      </c>
      <c r="Z587" s="18">
        <v>2308</v>
      </c>
      <c r="AA587" s="18">
        <v>2308</v>
      </c>
      <c r="AB587" s="18">
        <v>2448</v>
      </c>
      <c r="AC587" s="18">
        <v>2.7250000000000001</v>
      </c>
      <c r="AD587" s="18">
        <v>27.562999999999999</v>
      </c>
      <c r="AE587" s="18">
        <v>171.02699999999999</v>
      </c>
      <c r="AF587" s="18">
        <v>1088.79</v>
      </c>
      <c r="AG587" s="21"/>
      <c r="AH587" s="21"/>
    </row>
    <row r="588" spans="1:34">
      <c r="A588" s="16" t="s">
        <v>9475</v>
      </c>
      <c r="B588" s="16" t="s">
        <v>9476</v>
      </c>
      <c r="C588" s="16">
        <f>SEARCH(" _ ",B588)</f>
        <v>24</v>
      </c>
      <c r="D588" s="16" t="str">
        <f>LEFT(B588,14)</f>
        <v>LIT 400kV NO 2</v>
      </c>
      <c r="E588" s="16" t="str">
        <f>RIGHT(LEFT(D588,9),5)</f>
        <v>400kV</v>
      </c>
      <c r="F588" s="16" t="str">
        <f>RIGHT(D588,1)</f>
        <v>2</v>
      </c>
      <c r="G588" s="16" t="str">
        <f>LEFT(RIGHT(B588,LEN(B588)-15),C588-16)</f>
        <v>COULANGE</v>
      </c>
      <c r="H588" s="16" t="str">
        <f>RIGHT(B588,LEN(B588)-C588-2)</f>
        <v>PIVOZ-CORDIER</v>
      </c>
      <c r="I588" s="17">
        <f>MATCH(Lines[[#This Row],[début]],postes_1[ADR_SITE],0)</f>
        <v>3015</v>
      </c>
      <c r="J588" s="17">
        <f>MATCH(Lines[[#This Row],[fin]],postes_1[ADR_SITE],0)</f>
        <v>2415</v>
      </c>
      <c r="K588" s="17" t="str">
        <f>INDEX(postes_1[CODNAT],Lines[[#This Row],[rch_debut]])</f>
        <v>COULA</v>
      </c>
      <c r="L588" s="17" t="str">
        <f>INDEX(postes_1[CODNAT],Lines[[#This Row],[rch_fin]])</f>
        <v>P.COR</v>
      </c>
      <c r="M588" s="17" t="s">
        <v>1649</v>
      </c>
      <c r="N588" s="17" t="s">
        <v>5422</v>
      </c>
      <c r="O588" s="17" t="str">
        <f>Lines[[#This Row],[codeNat_debut]]&amp;"_"&amp;Lines[[#This Row],[tension]]</f>
        <v>COULA_400kV</v>
      </c>
      <c r="P588" s="17" t="str">
        <f>Lines[[#This Row],[codeNat_fin]]&amp;"_"&amp;Lines[[#This Row],[tension]]</f>
        <v>P.COR_400kV</v>
      </c>
      <c r="Q588" s="17">
        <f>COUNTIF(Lines[[code2_debut]:[code2_fin]],"="&amp;Lines[[#This Row],[code2_debut]])</f>
        <v>8</v>
      </c>
      <c r="R588" s="17">
        <f>COUNTIF(Lines[[code2_debut]:[code2_fin]],"="&amp;Lines[[#This Row],[code2_fin]])</f>
        <v>6</v>
      </c>
      <c r="S588" s="17">
        <f>INDEX(postes_1[x],MATCH(Lines[[#This Row],[codeNat_debut]],postes_1[CODNAT],0))</f>
        <v>836686.60000000102</v>
      </c>
      <c r="T588" s="17">
        <f>INDEX(postes_1[y],MATCH(Lines[[#This Row],[codeNat_debut]],postes_1[CODNAT],0))</f>
        <v>6394067.4000000004</v>
      </c>
      <c r="U588" s="17">
        <f>INDEX(postes_1[x],MATCH(Lines[[#This Row],[codeNat_fin]],postes_1[CODNAT],0))</f>
        <v>837769.10999999905</v>
      </c>
      <c r="V588" s="17">
        <f>INDEX(postes_1[y],MATCH(Lines[[#This Row],[codeNat_fin]],postes_1[CODNAT],0))</f>
        <v>6480423.7300000004</v>
      </c>
      <c r="W588" s="17">
        <f>SQRT((Lines[[#This Row],[x_debut]]-Lines[[#This Row],[x_fin]])^2+(Lines[[#This Row],[y_debut]]-Lines[[#This Row],[y_fin]])^2)</f>
        <v>86363.114574273015</v>
      </c>
      <c r="X588" s="17">
        <v>90718</v>
      </c>
      <c r="Y588" s="18">
        <v>2168</v>
      </c>
      <c r="Z588" s="18">
        <v>2308</v>
      </c>
      <c r="AA588" s="18">
        <v>2308</v>
      </c>
      <c r="AB588" s="18">
        <v>2448</v>
      </c>
      <c r="AC588" s="18">
        <v>2.706</v>
      </c>
      <c r="AD588" s="18">
        <v>27.369</v>
      </c>
      <c r="AE588" s="18">
        <v>169.84700000000001</v>
      </c>
      <c r="AF588" s="18">
        <v>1081.278</v>
      </c>
      <c r="AG588" s="21"/>
      <c r="AH588" s="21"/>
    </row>
    <row r="589" spans="1:34">
      <c r="A589" s="16" t="s">
        <v>9473</v>
      </c>
      <c r="B589" s="16" t="s">
        <v>9474</v>
      </c>
      <c r="C589" s="16">
        <f>SEARCH(" _ ",B589)</f>
        <v>24</v>
      </c>
      <c r="D589" s="16" t="str">
        <f>LEFT(B589,14)</f>
        <v>LIT 400kV N0 1</v>
      </c>
      <c r="E589" s="16" t="str">
        <f>RIGHT(LEFT(D589,9),5)</f>
        <v>400kV</v>
      </c>
      <c r="F589" s="16" t="str">
        <f>RIGHT(D589,1)</f>
        <v>1</v>
      </c>
      <c r="G589" s="16" t="str">
        <f>LEFT(RIGHT(B589,LEN(B589)-15),C589-16)</f>
        <v>COULANGE</v>
      </c>
      <c r="H589" s="16" t="str">
        <f>RIGHT(B589,LEN(B589)-C589-2)</f>
        <v>TRICASTIN-POSTE (LE)</v>
      </c>
      <c r="I589" s="17">
        <f>MATCH(Lines[[#This Row],[début]],postes_1[ADR_SITE],0)</f>
        <v>3015</v>
      </c>
      <c r="J589" s="17">
        <f>MATCH(Lines[[#This Row],[fin]],postes_1[ADR_SITE],0)</f>
        <v>3311</v>
      </c>
      <c r="K589" s="17" t="str">
        <f>INDEX(postes_1[CODNAT],Lines[[#This Row],[rch_debut]])</f>
        <v>COULA</v>
      </c>
      <c r="L589" s="17" t="str">
        <f>INDEX(postes_1[CODNAT],Lines[[#This Row],[rch_fin]])</f>
        <v>TRI.P</v>
      </c>
      <c r="M589" s="17" t="s">
        <v>1649</v>
      </c>
      <c r="N589" s="17" t="s">
        <v>1642</v>
      </c>
      <c r="O589" s="17" t="str">
        <f>Lines[[#This Row],[codeNat_debut]]&amp;"_"&amp;Lines[[#This Row],[tension]]</f>
        <v>COULA_400kV</v>
      </c>
      <c r="P589" s="17" t="str">
        <f>Lines[[#This Row],[codeNat_fin]]&amp;"_"&amp;Lines[[#This Row],[tension]]</f>
        <v>TRI.P_400kV</v>
      </c>
      <c r="Q589" s="17">
        <f>COUNTIF(Lines[[code2_debut]:[code2_fin]],"="&amp;Lines[[#This Row],[code2_debut]])</f>
        <v>8</v>
      </c>
      <c r="R589" s="17">
        <f>COUNTIF(Lines[[code2_debut]:[code2_fin]],"="&amp;Lines[[#This Row],[code2_fin]])</f>
        <v>8</v>
      </c>
      <c r="S589" s="17">
        <f>INDEX(postes_1[x],MATCH(Lines[[#This Row],[codeNat_debut]],postes_1[CODNAT],0))</f>
        <v>836686.60000000102</v>
      </c>
      <c r="T589" s="17">
        <f>INDEX(postes_1[y],MATCH(Lines[[#This Row],[codeNat_debut]],postes_1[CODNAT],0))</f>
        <v>6394067.4000000004</v>
      </c>
      <c r="U589" s="17">
        <f>INDEX(postes_1[x],MATCH(Lines[[#This Row],[codeNat_fin]],postes_1[CODNAT],0))</f>
        <v>836298.03999999899</v>
      </c>
      <c r="V589" s="17">
        <f>INDEX(postes_1[y],MATCH(Lines[[#This Row],[codeNat_fin]],postes_1[CODNAT],0))</f>
        <v>6360375.4800000004</v>
      </c>
      <c r="W589" s="17">
        <f>SQRT((Lines[[#This Row],[x_debut]]-Lines[[#This Row],[x_fin]])^2+(Lines[[#This Row],[y_debut]]-Lines[[#This Row],[y_fin]])^2)</f>
        <v>33694.160505345681</v>
      </c>
      <c r="X589" s="17">
        <v>45370</v>
      </c>
      <c r="Y589" s="18">
        <v>2168</v>
      </c>
      <c r="Z589" s="18">
        <v>2308</v>
      </c>
      <c r="AA589" s="18">
        <v>2308</v>
      </c>
      <c r="AB589" s="18">
        <v>2448</v>
      </c>
      <c r="AC589" s="18">
        <v>1.371</v>
      </c>
      <c r="AD589" s="18">
        <v>13.484999999999999</v>
      </c>
      <c r="AE589" s="18">
        <v>84.061999999999998</v>
      </c>
      <c r="AF589" s="18">
        <v>535.15800000000002</v>
      </c>
      <c r="AG589" s="21"/>
      <c r="AH589" s="21"/>
    </row>
    <row r="590" spans="1:34">
      <c r="A590" s="16" t="s">
        <v>9477</v>
      </c>
      <c r="B590" s="16" t="s">
        <v>9478</v>
      </c>
      <c r="C590" s="16">
        <f>SEARCH(" _ ",B590)</f>
        <v>24</v>
      </c>
      <c r="D590" s="16" t="str">
        <f>LEFT(B590,14)</f>
        <v>LIT 400kV NO 2</v>
      </c>
      <c r="E590" s="16" t="str">
        <f>RIGHT(LEFT(D590,9),5)</f>
        <v>400kV</v>
      </c>
      <c r="F590" s="16" t="str">
        <f>RIGHT(D590,1)</f>
        <v>2</v>
      </c>
      <c r="G590" s="16" t="str">
        <f>LEFT(RIGHT(B590,LEN(B590)-15),C590-16)</f>
        <v>COULANGE</v>
      </c>
      <c r="H590" s="16" t="str">
        <f>RIGHT(B590,LEN(B590)-C590-2)</f>
        <v>TRICASTIN-POSTE (LE)</v>
      </c>
      <c r="I590" s="17">
        <f>MATCH(Lines[[#This Row],[début]],postes_1[ADR_SITE],0)</f>
        <v>3015</v>
      </c>
      <c r="J590" s="17">
        <f>MATCH(Lines[[#This Row],[fin]],postes_1[ADR_SITE],0)</f>
        <v>3311</v>
      </c>
      <c r="K590" s="17" t="str">
        <f>INDEX(postes_1[CODNAT],Lines[[#This Row],[rch_debut]])</f>
        <v>COULA</v>
      </c>
      <c r="L590" s="17" t="str">
        <f>INDEX(postes_1[CODNAT],Lines[[#This Row],[rch_fin]])</f>
        <v>TRI.P</v>
      </c>
      <c r="M590" s="17" t="s">
        <v>1649</v>
      </c>
      <c r="N590" s="17" t="s">
        <v>1642</v>
      </c>
      <c r="O590" s="17" t="str">
        <f>Lines[[#This Row],[codeNat_debut]]&amp;"_"&amp;Lines[[#This Row],[tension]]</f>
        <v>COULA_400kV</v>
      </c>
      <c r="P590" s="17" t="str">
        <f>Lines[[#This Row],[codeNat_fin]]&amp;"_"&amp;Lines[[#This Row],[tension]]</f>
        <v>TRI.P_400kV</v>
      </c>
      <c r="Q590" s="17">
        <f>COUNTIF(Lines[[code2_debut]:[code2_fin]],"="&amp;Lines[[#This Row],[code2_debut]])</f>
        <v>8</v>
      </c>
      <c r="R590" s="17">
        <f>COUNTIF(Lines[[code2_debut]:[code2_fin]],"="&amp;Lines[[#This Row],[code2_fin]])</f>
        <v>8</v>
      </c>
      <c r="S590" s="17">
        <f>INDEX(postes_1[x],MATCH(Lines[[#This Row],[codeNat_debut]],postes_1[CODNAT],0))</f>
        <v>836686.60000000102</v>
      </c>
      <c r="T590" s="17">
        <f>INDEX(postes_1[y],MATCH(Lines[[#This Row],[codeNat_debut]],postes_1[CODNAT],0))</f>
        <v>6394067.4000000004</v>
      </c>
      <c r="U590" s="17">
        <f>INDEX(postes_1[x],MATCH(Lines[[#This Row],[codeNat_fin]],postes_1[CODNAT],0))</f>
        <v>836298.03999999899</v>
      </c>
      <c r="V590" s="17">
        <f>INDEX(postes_1[y],MATCH(Lines[[#This Row],[codeNat_fin]],postes_1[CODNAT],0))</f>
        <v>6360375.4800000004</v>
      </c>
      <c r="W590" s="17">
        <f>SQRT((Lines[[#This Row],[x_debut]]-Lines[[#This Row],[x_fin]])^2+(Lines[[#This Row],[y_debut]]-Lines[[#This Row],[y_fin]])^2)</f>
        <v>33694.160505345681</v>
      </c>
      <c r="X590" s="17">
        <v>45546</v>
      </c>
      <c r="Y590" s="18">
        <v>2168</v>
      </c>
      <c r="Z590" s="18">
        <v>2308</v>
      </c>
      <c r="AA590" s="18">
        <v>2308</v>
      </c>
      <c r="AB590" s="18">
        <v>2448</v>
      </c>
      <c r="AC590" s="18">
        <v>1.4039999999999999</v>
      </c>
      <c r="AD590" s="18">
        <v>13.77</v>
      </c>
      <c r="AE590" s="18">
        <v>85.89</v>
      </c>
      <c r="AF590" s="18">
        <v>546.79300000000001</v>
      </c>
      <c r="AG590" s="21"/>
      <c r="AH590" s="21"/>
    </row>
    <row r="591" spans="1:34">
      <c r="A591" s="16" t="s">
        <v>9479</v>
      </c>
      <c r="B591" s="16" t="s">
        <v>9480</v>
      </c>
      <c r="C591" s="16">
        <f>SEARCH(" _ ",B591)</f>
        <v>24</v>
      </c>
      <c r="D591" s="16" t="str">
        <f>LEFT(B591,14)</f>
        <v>LIT 400kV N0 3</v>
      </c>
      <c r="E591" s="16" t="str">
        <f>RIGHT(LEFT(D591,9),5)</f>
        <v>400kV</v>
      </c>
      <c r="F591" s="16" t="str">
        <f>RIGHT(D591,1)</f>
        <v>3</v>
      </c>
      <c r="G591" s="16" t="str">
        <f>LEFT(RIGHT(B591,LEN(B591)-15),C591-16)</f>
        <v>COULANGE</v>
      </c>
      <c r="H591" s="16" t="str">
        <f>RIGHT(B591,LEN(B591)-C591-2)</f>
        <v>TRICASTIN-POSTE (LE)</v>
      </c>
      <c r="I591" s="17">
        <f>MATCH(Lines[[#This Row],[début]],postes_1[ADR_SITE],0)</f>
        <v>3015</v>
      </c>
      <c r="J591" s="17">
        <f>MATCH(Lines[[#This Row],[fin]],postes_1[ADR_SITE],0)</f>
        <v>3311</v>
      </c>
      <c r="K591" s="17" t="str">
        <f>INDEX(postes_1[CODNAT],Lines[[#This Row],[rch_debut]])</f>
        <v>COULA</v>
      </c>
      <c r="L591" s="17" t="str">
        <f>INDEX(postes_1[CODNAT],Lines[[#This Row],[rch_fin]])</f>
        <v>TRI.P</v>
      </c>
      <c r="M591" s="17" t="s">
        <v>1649</v>
      </c>
      <c r="N591" s="17" t="s">
        <v>1642</v>
      </c>
      <c r="O591" s="17" t="str">
        <f>Lines[[#This Row],[codeNat_debut]]&amp;"_"&amp;Lines[[#This Row],[tension]]</f>
        <v>COULA_400kV</v>
      </c>
      <c r="P591" s="17" t="str">
        <f>Lines[[#This Row],[codeNat_fin]]&amp;"_"&amp;Lines[[#This Row],[tension]]</f>
        <v>TRI.P_400kV</v>
      </c>
      <c r="Q591" s="17">
        <f>COUNTIF(Lines[[code2_debut]:[code2_fin]],"="&amp;Lines[[#This Row],[code2_debut]])</f>
        <v>8</v>
      </c>
      <c r="R591" s="17">
        <f>COUNTIF(Lines[[code2_debut]:[code2_fin]],"="&amp;Lines[[#This Row],[code2_fin]])</f>
        <v>8</v>
      </c>
      <c r="S591" s="17">
        <f>INDEX(postes_1[x],MATCH(Lines[[#This Row],[codeNat_debut]],postes_1[CODNAT],0))</f>
        <v>836686.60000000102</v>
      </c>
      <c r="T591" s="17">
        <f>INDEX(postes_1[y],MATCH(Lines[[#This Row],[codeNat_debut]],postes_1[CODNAT],0))</f>
        <v>6394067.4000000004</v>
      </c>
      <c r="U591" s="17">
        <f>INDEX(postes_1[x],MATCH(Lines[[#This Row],[codeNat_fin]],postes_1[CODNAT],0))</f>
        <v>836298.03999999899</v>
      </c>
      <c r="V591" s="17">
        <f>INDEX(postes_1[y],MATCH(Lines[[#This Row],[codeNat_fin]],postes_1[CODNAT],0))</f>
        <v>6360375.4800000004</v>
      </c>
      <c r="W591" s="17">
        <f>SQRT((Lines[[#This Row],[x_debut]]-Lines[[#This Row],[x_fin]])^2+(Lines[[#This Row],[y_debut]]-Lines[[#This Row],[y_fin]])^2)</f>
        <v>33694.160505345681</v>
      </c>
      <c r="X591" s="17">
        <v>45546</v>
      </c>
      <c r="Y591" s="18">
        <v>2168</v>
      </c>
      <c r="Z591" s="18">
        <v>2308</v>
      </c>
      <c r="AA591" s="18">
        <v>2308</v>
      </c>
      <c r="AB591" s="18">
        <v>2448</v>
      </c>
      <c r="AC591" s="18">
        <v>1.4039999999999999</v>
      </c>
      <c r="AD591" s="18">
        <v>13.77</v>
      </c>
      <c r="AE591" s="18">
        <v>85.89</v>
      </c>
      <c r="AF591" s="18">
        <v>546.79300000000001</v>
      </c>
      <c r="AG591" s="21"/>
      <c r="AH591" s="21"/>
    </row>
    <row r="592" spans="1:34">
      <c r="A592" s="16" t="s">
        <v>8829</v>
      </c>
      <c r="B592" s="16" t="s">
        <v>8830</v>
      </c>
      <c r="C592" s="16">
        <f>SEARCH(" _ ",B592)</f>
        <v>27</v>
      </c>
      <c r="D592" s="16" t="str">
        <f>LEFT(B592,14)</f>
        <v>LIT 400kV N0 1</v>
      </c>
      <c r="E592" s="16" t="str">
        <f>RIGHT(LEFT(D592,9),5)</f>
        <v>400kV</v>
      </c>
      <c r="F592" s="16" t="str">
        <f>RIGHT(D592,1)</f>
        <v>1</v>
      </c>
      <c r="G592" s="16" t="str">
        <f>LEFT(RIGHT(B592,LEN(B592)-15),C592-16)</f>
        <v>ALBERTVILLE</v>
      </c>
      <c r="H592" s="16" t="str">
        <f>RIGHT(B592,LEN(B592)-C592-2)</f>
        <v>MONTAGNY-LES-LANCHES</v>
      </c>
      <c r="I592" s="17">
        <f>MATCH(Lines[[#This Row],[début]],postes_1[ADR_SITE],0)</f>
        <v>3088</v>
      </c>
      <c r="J592" s="17">
        <f>MATCH(Lines[[#This Row],[fin]],postes_1[ADR_SITE],0)</f>
        <v>2739</v>
      </c>
      <c r="K592" s="17" t="str">
        <f>INDEX(postes_1[CODNAT],Lines[[#This Row],[rch_debut]])</f>
        <v>ALBER</v>
      </c>
      <c r="L592" s="17" t="str">
        <f>INDEX(postes_1[CODNAT],Lines[[#This Row],[rch_fin]])</f>
        <v>M.LAN</v>
      </c>
      <c r="M592" s="17" t="s">
        <v>7885</v>
      </c>
      <c r="N592" s="17" t="s">
        <v>913</v>
      </c>
      <c r="O592" s="17" t="str">
        <f>Lines[[#This Row],[codeNat_debut]]&amp;"_"&amp;Lines[[#This Row],[tension]]</f>
        <v>ALBER_400kV</v>
      </c>
      <c r="P592" s="17" t="str">
        <f>Lines[[#This Row],[codeNat_fin]]&amp;"_"&amp;Lines[[#This Row],[tension]]</f>
        <v>M.LAN_400kV</v>
      </c>
      <c r="Q592" s="17">
        <f>COUNTIF(Lines[[code2_debut]:[code2_fin]],"="&amp;Lines[[#This Row],[code2_debut]])</f>
        <v>4</v>
      </c>
      <c r="R592" s="17">
        <f>COUNTIF(Lines[[code2_debut]:[code2_fin]],"="&amp;Lines[[#This Row],[code2_fin]])</f>
        <v>2</v>
      </c>
      <c r="S592" s="17">
        <f>INDEX(postes_1[x],MATCH(Lines[[#This Row],[codeNat_debut]],postes_1[CODNAT],0))</f>
        <v>966091.32999999798</v>
      </c>
      <c r="T592" s="17">
        <f>INDEX(postes_1[y],MATCH(Lines[[#This Row],[codeNat_debut]],postes_1[CODNAT],0))</f>
        <v>6512645.8499999996</v>
      </c>
      <c r="U592" s="17">
        <f>INDEX(postes_1[x],MATCH(Lines[[#This Row],[codeNat_fin]],postes_1[CODNAT],0))</f>
        <v>937102.21000000101</v>
      </c>
      <c r="V592" s="17">
        <f>INDEX(postes_1[y],MATCH(Lines[[#This Row],[codeNat_fin]],postes_1[CODNAT],0))</f>
        <v>6534109.3399999999</v>
      </c>
      <c r="W592" s="17">
        <f>SQRT((Lines[[#This Row],[x_debut]]-Lines[[#This Row],[x_fin]])^2+(Lines[[#This Row],[y_debut]]-Lines[[#This Row],[y_fin]])^2)</f>
        <v>36070.077368288716</v>
      </c>
      <c r="X592" s="17">
        <v>37461</v>
      </c>
      <c r="Y592" s="18">
        <v>2170</v>
      </c>
      <c r="Z592" s="18">
        <v>2318</v>
      </c>
      <c r="AA592" s="18">
        <v>2318</v>
      </c>
      <c r="AB592" s="18">
        <v>2498</v>
      </c>
      <c r="AC592" s="18">
        <v>1.2649999999999999</v>
      </c>
      <c r="AD592" s="18">
        <v>12.616</v>
      </c>
      <c r="AE592" s="18">
        <v>69.724999999999994</v>
      </c>
      <c r="AF592" s="18">
        <v>443.88499999999999</v>
      </c>
      <c r="AG592" s="21"/>
      <c r="AH592" s="21"/>
    </row>
    <row r="593" spans="1:34">
      <c r="A593" s="16" t="s">
        <v>9647</v>
      </c>
      <c r="B593" s="16" t="s">
        <v>10465</v>
      </c>
      <c r="C593" s="16">
        <f>SEARCH(" _ ",B593)</f>
        <v>22</v>
      </c>
      <c r="D593" s="16" t="str">
        <f>LEFT(B593,14)</f>
        <v>LIT 400kV N0 1</v>
      </c>
      <c r="E593" s="16" t="str">
        <f>RIGHT(LEFT(D593,9),5)</f>
        <v>400kV</v>
      </c>
      <c r="F593" s="16" t="str">
        <f>RIGHT(D593,1)</f>
        <v>1</v>
      </c>
      <c r="G593" s="16" t="str">
        <f>LEFT(RIGHT(B593,LEN(B593)-15),C593-16)</f>
        <v>EGUZON</v>
      </c>
      <c r="H593" s="16" t="str">
        <f>RIGHT(B593,LEN(B593)-C593-2)</f>
        <v>MARMAGNE</v>
      </c>
      <c r="I593" s="17">
        <f>MATCH(Lines[[#This Row],[début]],postes_1[ADR_SITE],0)</f>
        <v>659</v>
      </c>
      <c r="J593" s="17">
        <f>MATCH(Lines[[#This Row],[fin]],postes_1[ADR_SITE],0)</f>
        <v>175</v>
      </c>
      <c r="K593" s="17" t="str">
        <f>INDEX(postes_1[CODNAT],Lines[[#This Row],[rch_debut]])</f>
        <v>EGUZO</v>
      </c>
      <c r="L593" s="17" t="str">
        <f>INDEX(postes_1[CODNAT],Lines[[#This Row],[rch_fin]])</f>
        <v>MARMA</v>
      </c>
      <c r="M593" s="17" t="s">
        <v>8345</v>
      </c>
      <c r="N593" s="17" t="s">
        <v>5525</v>
      </c>
      <c r="O593" s="17" t="str">
        <f>Lines[[#This Row],[codeNat_debut]]&amp;"_"&amp;Lines[[#This Row],[tension]]</f>
        <v>EGUZO_400kV</v>
      </c>
      <c r="P593" s="17" t="str">
        <f>Lines[[#This Row],[codeNat_fin]]&amp;"_"&amp;Lines[[#This Row],[tension]]</f>
        <v>MARMA_400kV</v>
      </c>
      <c r="Q593" s="17">
        <f>COUNTIF(Lines[[code2_debut]:[code2_fin]],"="&amp;Lines[[#This Row],[code2_debut]])</f>
        <v>6</v>
      </c>
      <c r="R593" s="17">
        <f>COUNTIF(Lines[[code2_debut]:[code2_fin]],"="&amp;Lines[[#This Row],[code2_fin]])</f>
        <v>6</v>
      </c>
      <c r="S593" s="17">
        <f>INDEX(postes_1[x],MATCH(Lines[[#This Row],[codeNat_debut]],postes_1[CODNAT],0))</f>
        <v>594090.84000000404</v>
      </c>
      <c r="T593" s="17">
        <f>INDEX(postes_1[y],MATCH(Lines[[#This Row],[codeNat_debut]],postes_1[CODNAT],0))</f>
        <v>6596206.4500000002</v>
      </c>
      <c r="U593" s="17">
        <f>INDEX(postes_1[x],MATCH(Lines[[#This Row],[codeNat_fin]],postes_1[CODNAT],0))</f>
        <v>643945.52000000305</v>
      </c>
      <c r="V593" s="17">
        <f>INDEX(postes_1[y],MATCH(Lines[[#This Row],[codeNat_fin]],postes_1[CODNAT],0))</f>
        <v>6667080.8899999997</v>
      </c>
      <c r="W593" s="17">
        <f>SQRT((Lines[[#This Row],[x_debut]]-Lines[[#This Row],[x_fin]])^2+(Lines[[#This Row],[y_debut]]-Lines[[#This Row],[y_fin]])^2)</f>
        <v>86652.613135530002</v>
      </c>
      <c r="X593" s="17">
        <v>88128</v>
      </c>
      <c r="Y593" s="18">
        <v>2170</v>
      </c>
      <c r="Z593" s="18">
        <v>2300</v>
      </c>
      <c r="AA593" s="18">
        <v>2300</v>
      </c>
      <c r="AB593" s="18">
        <v>2400</v>
      </c>
      <c r="AC593" s="18">
        <v>2.742</v>
      </c>
      <c r="AD593" s="18">
        <v>30.811</v>
      </c>
      <c r="AE593" s="18">
        <v>147.81700000000001</v>
      </c>
      <c r="AF593" s="18">
        <v>941.03300000000002</v>
      </c>
      <c r="AG593" s="21"/>
      <c r="AH593" s="21"/>
    </row>
    <row r="594" spans="1:34">
      <c r="A594" s="16" t="s">
        <v>9878</v>
      </c>
      <c r="B594" s="16" t="s">
        <v>9879</v>
      </c>
      <c r="C594" s="16">
        <f>SEARCH(" _ ",B594)</f>
        <v>21</v>
      </c>
      <c r="D594" s="16" t="str">
        <f>LEFT(B594,14)</f>
        <v>LIT 400kV N0 1</v>
      </c>
      <c r="E594" s="16" t="str">
        <f>RIGHT(LEFT(D594,9),5)</f>
        <v>400kV</v>
      </c>
      <c r="F594" s="16" t="str">
        <f>RIGHT(D594,1)</f>
        <v>1</v>
      </c>
      <c r="G594" s="16" t="str">
        <f>LEFT(RIGHT(B594,LEN(B594)-15),C594-16)</f>
        <v>ISSEL</v>
      </c>
      <c r="H594" s="16" t="str">
        <f>RIGHT(B594,LEN(B594)-C594-2)</f>
        <v>VERFEIL</v>
      </c>
      <c r="I594" s="17">
        <f>MATCH(Lines[[#This Row],[début]],postes_1[ADR_SITE],0)</f>
        <v>3590</v>
      </c>
      <c r="J594" s="17">
        <f>MATCH(Lines[[#This Row],[fin]],postes_1[ADR_SITE],0)</f>
        <v>3423</v>
      </c>
      <c r="K594" s="17" t="str">
        <f>INDEX(postes_1[CODNAT],Lines[[#This Row],[rch_debut]])</f>
        <v>ISSEL</v>
      </c>
      <c r="L594" s="17" t="str">
        <f>INDEX(postes_1[CODNAT],Lines[[#This Row],[rch_fin]])</f>
        <v>VERFE</v>
      </c>
      <c r="M594" s="17" t="s">
        <v>7245</v>
      </c>
      <c r="N594" s="17" t="s">
        <v>1451</v>
      </c>
      <c r="O594" s="17" t="str">
        <f>Lines[[#This Row],[codeNat_debut]]&amp;"_"&amp;Lines[[#This Row],[tension]]</f>
        <v>ISSEL_400kV</v>
      </c>
      <c r="P594" s="17" t="str">
        <f>Lines[[#This Row],[codeNat_fin]]&amp;"_"&amp;Lines[[#This Row],[tension]]</f>
        <v>VERFE_400kV</v>
      </c>
      <c r="Q594" s="17">
        <f>COUNTIF(Lines[[code2_debut]:[code2_fin]],"="&amp;Lines[[#This Row],[code2_debut]])</f>
        <v>4</v>
      </c>
      <c r="R594" s="17">
        <f>COUNTIF(Lines[[code2_debut]:[code2_fin]],"="&amp;Lines[[#This Row],[code2_fin]])</f>
        <v>6</v>
      </c>
      <c r="S594" s="17">
        <f>INDEX(postes_1[x],MATCH(Lines[[#This Row],[codeNat_debut]],postes_1[CODNAT],0))</f>
        <v>617593.5</v>
      </c>
      <c r="T594" s="17">
        <f>INDEX(postes_1[y],MATCH(Lines[[#This Row],[codeNat_debut]],postes_1[CODNAT],0))</f>
        <v>6254451.8300000001</v>
      </c>
      <c r="U594" s="17">
        <f>INDEX(postes_1[x],MATCH(Lines[[#This Row],[codeNat_fin]],postes_1[CODNAT],0))</f>
        <v>592807.53999999899</v>
      </c>
      <c r="V594" s="17">
        <f>INDEX(postes_1[y],MATCH(Lines[[#This Row],[codeNat_fin]],postes_1[CODNAT],0))</f>
        <v>6282056.5599999996</v>
      </c>
      <c r="W594" s="17">
        <f>SQRT((Lines[[#This Row],[x_debut]]-Lines[[#This Row],[x_fin]])^2+(Lines[[#This Row],[y_debut]]-Lines[[#This Row],[y_fin]])^2)</f>
        <v>37099.392602770786</v>
      </c>
      <c r="X594" s="17">
        <v>38918</v>
      </c>
      <c r="Y594" s="18">
        <v>2170</v>
      </c>
      <c r="Z594" s="18">
        <v>2400</v>
      </c>
      <c r="AA594" s="18">
        <v>2400</v>
      </c>
      <c r="AB594" s="18">
        <v>2574</v>
      </c>
      <c r="AC594" s="18">
        <v>1.167</v>
      </c>
      <c r="AD594" s="18">
        <v>11.808999999999999</v>
      </c>
      <c r="AE594" s="18">
        <v>73.876000000000005</v>
      </c>
      <c r="AF594" s="18">
        <v>470.30900000000003</v>
      </c>
      <c r="AG594" s="21"/>
      <c r="AH594" s="21"/>
    </row>
    <row r="595" spans="1:34">
      <c r="A595" s="16" t="s">
        <v>9880</v>
      </c>
      <c r="B595" s="16" t="s">
        <v>9881</v>
      </c>
      <c r="C595" s="16">
        <f>SEARCH(" _ ",B595)</f>
        <v>21</v>
      </c>
      <c r="D595" s="16" t="str">
        <f>LEFT(B595,14)</f>
        <v>LIT 400kV NO 2</v>
      </c>
      <c r="E595" s="16" t="str">
        <f>RIGHT(LEFT(D595,9),5)</f>
        <v>400kV</v>
      </c>
      <c r="F595" s="16" t="str">
        <f>RIGHT(D595,1)</f>
        <v>2</v>
      </c>
      <c r="G595" s="16" t="str">
        <f>LEFT(RIGHT(B595,LEN(B595)-15),C595-16)</f>
        <v>ISSEL</v>
      </c>
      <c r="H595" s="16" t="str">
        <f>RIGHT(B595,LEN(B595)-C595-2)</f>
        <v>VERFEIL</v>
      </c>
      <c r="I595" s="17">
        <f>MATCH(Lines[[#This Row],[début]],postes_1[ADR_SITE],0)</f>
        <v>3590</v>
      </c>
      <c r="J595" s="17">
        <f>MATCH(Lines[[#This Row],[fin]],postes_1[ADR_SITE],0)</f>
        <v>3423</v>
      </c>
      <c r="K595" s="17" t="str">
        <f>INDEX(postes_1[CODNAT],Lines[[#This Row],[rch_debut]])</f>
        <v>ISSEL</v>
      </c>
      <c r="L595" s="17" t="str">
        <f>INDEX(postes_1[CODNAT],Lines[[#This Row],[rch_fin]])</f>
        <v>VERFE</v>
      </c>
      <c r="M595" s="17" t="s">
        <v>7245</v>
      </c>
      <c r="N595" s="17" t="s">
        <v>1451</v>
      </c>
      <c r="O595" s="17" t="str">
        <f>Lines[[#This Row],[codeNat_debut]]&amp;"_"&amp;Lines[[#This Row],[tension]]</f>
        <v>ISSEL_400kV</v>
      </c>
      <c r="P595" s="17" t="str">
        <f>Lines[[#This Row],[codeNat_fin]]&amp;"_"&amp;Lines[[#This Row],[tension]]</f>
        <v>VERFE_400kV</v>
      </c>
      <c r="Q595" s="17">
        <f>COUNTIF(Lines[[code2_debut]:[code2_fin]],"="&amp;Lines[[#This Row],[code2_debut]])</f>
        <v>4</v>
      </c>
      <c r="R595" s="17">
        <f>COUNTIF(Lines[[code2_debut]:[code2_fin]],"="&amp;Lines[[#This Row],[code2_fin]])</f>
        <v>6</v>
      </c>
      <c r="S595" s="17">
        <f>INDEX(postes_1[x],MATCH(Lines[[#This Row],[codeNat_debut]],postes_1[CODNAT],0))</f>
        <v>617593.5</v>
      </c>
      <c r="T595" s="17">
        <f>INDEX(postes_1[y],MATCH(Lines[[#This Row],[codeNat_debut]],postes_1[CODNAT],0))</f>
        <v>6254451.8300000001</v>
      </c>
      <c r="U595" s="17">
        <f>INDEX(postes_1[x],MATCH(Lines[[#This Row],[codeNat_fin]],postes_1[CODNAT],0))</f>
        <v>592807.53999999899</v>
      </c>
      <c r="V595" s="17">
        <f>INDEX(postes_1[y],MATCH(Lines[[#This Row],[codeNat_fin]],postes_1[CODNAT],0))</f>
        <v>6282056.5599999996</v>
      </c>
      <c r="W595" s="17">
        <f>SQRT((Lines[[#This Row],[x_debut]]-Lines[[#This Row],[x_fin]])^2+(Lines[[#This Row],[y_debut]]-Lines[[#This Row],[y_fin]])^2)</f>
        <v>37099.392602770786</v>
      </c>
      <c r="X595" s="17">
        <v>38897</v>
      </c>
      <c r="Y595" s="18">
        <v>2170</v>
      </c>
      <c r="Z595" s="18">
        <v>2400</v>
      </c>
      <c r="AA595" s="18">
        <v>2400</v>
      </c>
      <c r="AB595" s="18">
        <v>2574</v>
      </c>
      <c r="AC595" s="18">
        <v>1.1659999999999999</v>
      </c>
      <c r="AD595" s="18">
        <v>11.833</v>
      </c>
      <c r="AE595" s="18">
        <v>73.293999999999997</v>
      </c>
      <c r="AF595" s="18">
        <v>466.60700000000003</v>
      </c>
      <c r="AG595" s="21"/>
      <c r="AH595" s="21"/>
    </row>
    <row r="596" spans="1:34">
      <c r="A596" s="16" t="s">
        <v>9776</v>
      </c>
      <c r="B596" s="16" t="s">
        <v>10405</v>
      </c>
      <c r="C596" s="16">
        <f>SEARCH(" _ ",B596)</f>
        <v>29</v>
      </c>
      <c r="D596" s="16" t="str">
        <f>LEFT(B596,14)</f>
        <v>LIT 400kV N0 1</v>
      </c>
      <c r="E596" s="16" t="str">
        <f>RIGHT(LEFT(D596,9),5)</f>
        <v>400kV</v>
      </c>
      <c r="F596" s="16" t="str">
        <f>RIGHT(D596,1)</f>
        <v>1</v>
      </c>
      <c r="G596" s="16" t="str">
        <f>LEFT(RIGHT(B596,LEN(B596)-15),C596-16)</f>
        <v>GAUDIERE (LA)</v>
      </c>
      <c r="H596" s="16" t="str">
        <f>RIGHT(B596,LEN(B596)-C596-2)</f>
        <v>RUEYRES</v>
      </c>
      <c r="I596" s="17">
        <f>MATCH(Lines[[#This Row],[début]],postes_1[ADR_SITE],0)</f>
        <v>3689</v>
      </c>
      <c r="J596" s="17">
        <f>MATCH(Lines[[#This Row],[fin]],postes_1[ADR_SITE],0)</f>
        <v>2339</v>
      </c>
      <c r="K596" s="17" t="str">
        <f>INDEX(postes_1[CODNAT],Lines[[#This Row],[rch_debut]])</f>
        <v>GAUDI</v>
      </c>
      <c r="L596" s="17" t="str">
        <f>INDEX(postes_1[CODNAT],Lines[[#This Row],[rch_fin]])</f>
        <v>RUEYR</v>
      </c>
      <c r="M596" s="17" t="s">
        <v>6196</v>
      </c>
      <c r="N596" s="17" t="s">
        <v>3083</v>
      </c>
      <c r="O596" s="17" t="str">
        <f>Lines[[#This Row],[codeNat_debut]]&amp;"_"&amp;Lines[[#This Row],[tension]]</f>
        <v>GAUDI_400kV</v>
      </c>
      <c r="P596" s="17" t="str">
        <f>Lines[[#This Row],[codeNat_fin]]&amp;"_"&amp;Lines[[#This Row],[tension]]</f>
        <v>RUEYR_400kV</v>
      </c>
      <c r="Q596" s="17">
        <f>COUNTIF(Lines[[code2_debut]:[code2_fin]],"="&amp;Lines[[#This Row],[code2_debut]])</f>
        <v>7</v>
      </c>
      <c r="R596" s="17">
        <f>COUNTIF(Lines[[code2_debut]:[code2_fin]],"="&amp;Lines[[#This Row],[code2_fin]])</f>
        <v>4</v>
      </c>
      <c r="S596" s="17">
        <f>INDEX(postes_1[x],MATCH(Lines[[#This Row],[codeNat_debut]],postes_1[CODNAT],0))</f>
        <v>673780.89999999898</v>
      </c>
      <c r="T596" s="17">
        <f>INDEX(postes_1[y],MATCH(Lines[[#This Row],[codeNat_debut]],postes_1[CODNAT],0))</f>
        <v>6238014.5800000001</v>
      </c>
      <c r="U596" s="17">
        <f>INDEX(postes_1[x],MATCH(Lines[[#This Row],[codeNat_fin]],postes_1[CODNAT],0))</f>
        <v>675392.50999999803</v>
      </c>
      <c r="V596" s="17">
        <f>INDEX(postes_1[y],MATCH(Lines[[#This Row],[codeNat_fin]],postes_1[CODNAT],0))</f>
        <v>6408936.0999999996</v>
      </c>
      <c r="W596" s="17">
        <f>SQRT((Lines[[#This Row],[x_debut]]-Lines[[#This Row],[x_fin]])^2+(Lines[[#This Row],[y_debut]]-Lines[[#This Row],[y_fin]])^2)</f>
        <v>170929.11772399209</v>
      </c>
      <c r="X596" s="17">
        <v>175049</v>
      </c>
      <c r="Y596" s="18">
        <v>2176</v>
      </c>
      <c r="Z596" s="18">
        <v>2400</v>
      </c>
      <c r="AA596" s="18">
        <v>2400</v>
      </c>
      <c r="AB596" s="18">
        <v>2576</v>
      </c>
      <c r="AC596" s="18">
        <v>5.2140000000000004</v>
      </c>
      <c r="AD596" s="18">
        <v>58.322000000000003</v>
      </c>
      <c r="AE596" s="18">
        <v>303.86900000000003</v>
      </c>
      <c r="AF596" s="18">
        <v>1934.492</v>
      </c>
      <c r="AG596" s="21"/>
      <c r="AH596" s="21"/>
    </row>
    <row r="597" spans="1:34">
      <c r="A597" s="16" t="s">
        <v>9199</v>
      </c>
      <c r="B597" s="16" t="s">
        <v>9200</v>
      </c>
      <c r="C597" s="16">
        <f>SEARCH(" _ ",B597)</f>
        <v>28</v>
      </c>
      <c r="D597" s="16" t="str">
        <f>LEFT(B597,14)</f>
        <v>LIT 400kV N0 1</v>
      </c>
      <c r="E597" s="16" t="str">
        <f>RIGHT(LEFT(D597,9),5)</f>
        <v>400kV</v>
      </c>
      <c r="F597" s="16" t="str">
        <f>RIGHT(D597,1)</f>
        <v>1</v>
      </c>
      <c r="G597" s="16" t="str">
        <f>LEFT(RIGHT(B597,LEN(B597)-15),C597-16)</f>
        <v>CAPELLE (LA)</v>
      </c>
      <c r="H597" s="16" t="str">
        <f>RIGHT(B597,LEN(B597)-C597-2)</f>
        <v>LONNY</v>
      </c>
      <c r="I597" s="17">
        <f>MATCH(Lines[[#This Row],[début]],postes_1[ADR_SITE],0)</f>
        <v>1554</v>
      </c>
      <c r="J597" s="17">
        <f>MATCH(Lines[[#This Row],[fin]],postes_1[ADR_SITE],0)</f>
        <v>1709</v>
      </c>
      <c r="K597" s="17" t="str">
        <f>INDEX(postes_1[CODNAT],Lines[[#This Row],[rch_debut]])</f>
        <v>CAPEL</v>
      </c>
      <c r="L597" s="17" t="str">
        <f>INDEX(postes_1[CODNAT],Lines[[#This Row],[rch_fin]])</f>
        <v>LONNY</v>
      </c>
      <c r="M597" s="17" t="s">
        <v>1736</v>
      </c>
      <c r="N597" s="17" t="s">
        <v>2182</v>
      </c>
      <c r="O597" s="17" t="str">
        <f>Lines[[#This Row],[codeNat_debut]]&amp;"_"&amp;Lines[[#This Row],[tension]]</f>
        <v>CAPEL_400kV</v>
      </c>
      <c r="P597" s="17" t="str">
        <f>Lines[[#This Row],[codeNat_fin]]&amp;"_"&amp;Lines[[#This Row],[tension]]</f>
        <v>LONNY_400kV</v>
      </c>
      <c r="Q597" s="17">
        <f>COUNTIF(Lines[[code2_debut]:[code2_fin]],"="&amp;Lines[[#This Row],[code2_debut]])</f>
        <v>2</v>
      </c>
      <c r="R597" s="17">
        <f>COUNTIF(Lines[[code2_debut]:[code2_fin]],"="&amp;Lines[[#This Row],[code2_fin]])</f>
        <v>7</v>
      </c>
      <c r="S597" s="17">
        <f>INDEX(postes_1[x],MATCH(Lines[[#This Row],[codeNat_debut]],postes_1[CODNAT],0))</f>
        <v>767062.22999999695</v>
      </c>
      <c r="T597" s="17">
        <f>INDEX(postes_1[y],MATCH(Lines[[#This Row],[codeNat_debut]],postes_1[CODNAT],0))</f>
        <v>6986549.3499999996</v>
      </c>
      <c r="U597" s="17">
        <f>INDEX(postes_1[x],MATCH(Lines[[#This Row],[codeNat_fin]],postes_1[CODNAT],0))</f>
        <v>813242.82</v>
      </c>
      <c r="V597" s="17">
        <f>INDEX(postes_1[y],MATCH(Lines[[#This Row],[codeNat_fin]],postes_1[CODNAT],0))</f>
        <v>6970958.4299999997</v>
      </c>
      <c r="W597" s="17">
        <f>SQRT((Lines[[#This Row],[x_debut]]-Lines[[#This Row],[x_fin]])^2+(Lines[[#This Row],[y_debut]]-Lines[[#This Row],[y_fin]])^2)</f>
        <v>48741.39595041133</v>
      </c>
      <c r="X597" s="17">
        <v>52290</v>
      </c>
      <c r="Y597" s="18">
        <v>2196</v>
      </c>
      <c r="Z597" s="18">
        <v>2422</v>
      </c>
      <c r="AA597" s="18">
        <v>2422</v>
      </c>
      <c r="AB597" s="18">
        <v>2596</v>
      </c>
      <c r="AC597" s="18">
        <v>1.639</v>
      </c>
      <c r="AD597" s="18">
        <v>17.552</v>
      </c>
      <c r="AE597" s="18">
        <v>92.176000000000002</v>
      </c>
      <c r="AF597" s="18">
        <v>586.81299999999999</v>
      </c>
      <c r="AG597" s="21"/>
      <c r="AH597" s="21"/>
    </row>
    <row r="598" spans="1:34">
      <c r="A598" s="16" t="s">
        <v>9948</v>
      </c>
      <c r="B598" s="16" t="s">
        <v>9949</v>
      </c>
      <c r="C598" s="16">
        <f>SEARCH(" _ ",B598)</f>
        <v>25</v>
      </c>
      <c r="D598" s="16" t="str">
        <f>LEFT(B598,14)</f>
        <v>LIT 400kV N0 1</v>
      </c>
      <c r="E598" s="16" t="str">
        <f>RIGHT(LEFT(D598,9),5)</f>
        <v>400kV</v>
      </c>
      <c r="F598" s="16" t="str">
        <f>RIGHT(D598,1)</f>
        <v>1</v>
      </c>
      <c r="G598" s="16" t="str">
        <f>LEFT(RIGHT(B598,LEN(B598)-15),C598-16)</f>
        <v>LOGELBACH</v>
      </c>
      <c r="H598" s="16" t="str">
        <f>RIGHT(B598,LEN(B598)-C598-2)</f>
        <v>MUHLBACH</v>
      </c>
      <c r="I598" s="17">
        <f>MATCH(Lines[[#This Row],[début]],postes_1[ADR_SITE],0)</f>
        <v>2888</v>
      </c>
      <c r="J598" s="17">
        <f>MATCH(Lines[[#This Row],[fin]],postes_1[ADR_SITE],0)</f>
        <v>3093</v>
      </c>
      <c r="K598" s="17" t="str">
        <f>INDEX(postes_1[CODNAT],Lines[[#This Row],[rch_debut]])</f>
        <v>LOGEL</v>
      </c>
      <c r="L598" s="17" t="str">
        <f>INDEX(postes_1[CODNAT],Lines[[#This Row],[rch_fin]])</f>
        <v>MUHLB</v>
      </c>
      <c r="M598" s="17" t="s">
        <v>1360</v>
      </c>
      <c r="N598" s="17" t="s">
        <v>6211</v>
      </c>
      <c r="O598" s="17" t="str">
        <f>Lines[[#This Row],[codeNat_debut]]&amp;"_"&amp;Lines[[#This Row],[tension]]</f>
        <v>LOGEL_400kV</v>
      </c>
      <c r="P598" s="17" t="str">
        <f>Lines[[#This Row],[codeNat_fin]]&amp;"_"&amp;Lines[[#This Row],[tension]]</f>
        <v>MUHLB_400kV</v>
      </c>
      <c r="Q598" s="17">
        <f>COUNTIF(Lines[[code2_debut]:[code2_fin]],"="&amp;Lines[[#This Row],[code2_debut]])</f>
        <v>2</v>
      </c>
      <c r="R598" s="17">
        <f>COUNTIF(Lines[[code2_debut]:[code2_fin]],"="&amp;Lines[[#This Row],[code2_fin]])</f>
        <v>5</v>
      </c>
      <c r="S598" s="17">
        <f>INDEX(postes_1[x],MATCH(Lines[[#This Row],[codeNat_debut]],postes_1[CODNAT],0))</f>
        <v>1020514.07</v>
      </c>
      <c r="T598" s="17">
        <f>INDEX(postes_1[y],MATCH(Lines[[#This Row],[codeNat_debut]],postes_1[CODNAT],0))</f>
        <v>6784646.4900000002</v>
      </c>
      <c r="U598" s="17">
        <f>INDEX(postes_1[x],MATCH(Lines[[#This Row],[codeNat_fin]],postes_1[CODNAT],0))</f>
        <v>1040153.4</v>
      </c>
      <c r="V598" s="17">
        <f>INDEX(postes_1[y],MATCH(Lines[[#This Row],[codeNat_fin]],postes_1[CODNAT],0))</f>
        <v>6766115.9699999997</v>
      </c>
      <c r="W598" s="17">
        <f>SQRT((Lines[[#This Row],[x_debut]]-Lines[[#This Row],[x_fin]])^2+(Lines[[#This Row],[y_debut]]-Lines[[#This Row],[y_fin]])^2)</f>
        <v>27001.545406130386</v>
      </c>
      <c r="X598" s="17">
        <v>30365</v>
      </c>
      <c r="Y598" s="18">
        <v>2196</v>
      </c>
      <c r="Z598" s="18">
        <v>2400</v>
      </c>
      <c r="AA598" s="18">
        <v>2400</v>
      </c>
      <c r="AB598" s="18">
        <v>2596</v>
      </c>
      <c r="AC598" s="18">
        <v>0.91100000000000003</v>
      </c>
      <c r="AD598" s="18">
        <v>9.2560000000000002</v>
      </c>
      <c r="AE598" s="18">
        <v>56.923000000000002</v>
      </c>
      <c r="AF598" s="18">
        <v>362.38</v>
      </c>
      <c r="AG598" s="21"/>
      <c r="AH598" s="21"/>
    </row>
    <row r="599" spans="1:34">
      <c r="A599" s="16" t="s">
        <v>9950</v>
      </c>
      <c r="B599" s="16" t="s">
        <v>9951</v>
      </c>
      <c r="C599" s="16">
        <f>SEARCH(" _ ",B599)</f>
        <v>21</v>
      </c>
      <c r="D599" s="16" t="str">
        <f>LEFT(B599,14)</f>
        <v>LIT 400kV N0 1</v>
      </c>
      <c r="E599" s="16" t="str">
        <f>RIGHT(LEFT(D599,9),5)</f>
        <v>400kV</v>
      </c>
      <c r="F599" s="16" t="str">
        <f>RIGHT(D599,1)</f>
        <v>1</v>
      </c>
      <c r="G599" s="16" t="str">
        <f>LEFT(RIGHT(B599,LEN(B599)-15),C599-16)</f>
        <v>LONNY</v>
      </c>
      <c r="H599" s="16" t="str">
        <f>RIGHT(B599,LEN(B599)-C599-2)</f>
        <v>MAZURES</v>
      </c>
      <c r="I599" s="17">
        <f>MATCH(Lines[[#This Row],[début]],postes_1[ADR_SITE],0)</f>
        <v>1709</v>
      </c>
      <c r="J599" s="17">
        <f>MATCH(Lines[[#This Row],[fin]],postes_1[ADR_SITE],0)</f>
        <v>1801</v>
      </c>
      <c r="K599" s="17" t="str">
        <f>INDEX(postes_1[CODNAT],Lines[[#This Row],[rch_debut]])</f>
        <v>LONNY</v>
      </c>
      <c r="L599" s="17" t="str">
        <f>INDEX(postes_1[CODNAT],Lines[[#This Row],[rch_fin]])</f>
        <v>MAZUR</v>
      </c>
      <c r="M599" s="17" t="s">
        <v>2182</v>
      </c>
      <c r="N599" s="17" t="s">
        <v>3125</v>
      </c>
      <c r="O599" s="17" t="str">
        <f>Lines[[#This Row],[codeNat_debut]]&amp;"_"&amp;Lines[[#This Row],[tension]]</f>
        <v>LONNY_400kV</v>
      </c>
      <c r="P599" s="17" t="str">
        <f>Lines[[#This Row],[codeNat_fin]]&amp;"_"&amp;Lines[[#This Row],[tension]]</f>
        <v>MAZUR_400kV</v>
      </c>
      <c r="Q599" s="17">
        <f>COUNTIF(Lines[[code2_debut]:[code2_fin]],"="&amp;Lines[[#This Row],[code2_debut]])</f>
        <v>7</v>
      </c>
      <c r="R599" s="17">
        <f>COUNTIF(Lines[[code2_debut]:[code2_fin]],"="&amp;Lines[[#This Row],[code2_fin]])</f>
        <v>2</v>
      </c>
      <c r="S599" s="17">
        <f>INDEX(postes_1[x],MATCH(Lines[[#This Row],[codeNat_debut]],postes_1[CODNAT],0))</f>
        <v>813242.82</v>
      </c>
      <c r="T599" s="17">
        <f>INDEX(postes_1[y],MATCH(Lines[[#This Row],[codeNat_debut]],postes_1[CODNAT],0))</f>
        <v>6970958.4299999997</v>
      </c>
      <c r="U599" s="17">
        <f>INDEX(postes_1[x],MATCH(Lines[[#This Row],[codeNat_fin]],postes_1[CODNAT],0))</f>
        <v>816960.10000000102</v>
      </c>
      <c r="V599" s="17">
        <f>INDEX(postes_1[y],MATCH(Lines[[#This Row],[codeNat_fin]],postes_1[CODNAT],0))</f>
        <v>6979777.79</v>
      </c>
      <c r="W599" s="17">
        <f>SQRT((Lines[[#This Row],[x_debut]]-Lines[[#This Row],[x_fin]])^2+(Lines[[#This Row],[y_debut]]-Lines[[#This Row],[y_fin]])^2)</f>
        <v>9570.7513502344173</v>
      </c>
      <c r="X599" s="17">
        <v>10770</v>
      </c>
      <c r="Y599" s="18">
        <v>2196</v>
      </c>
      <c r="Z599" s="18">
        <v>2400</v>
      </c>
      <c r="AA599" s="18">
        <v>2400</v>
      </c>
      <c r="AB599" s="18">
        <v>2596</v>
      </c>
      <c r="AC599" s="18">
        <v>0.32500000000000001</v>
      </c>
      <c r="AD599" s="18">
        <v>3.36</v>
      </c>
      <c r="AE599" s="18">
        <v>20.059000000000001</v>
      </c>
      <c r="AF599" s="18">
        <v>127.699</v>
      </c>
      <c r="AG599" s="21"/>
      <c r="AH599" s="21"/>
    </row>
    <row r="600" spans="1:34">
      <c r="A600" s="16" t="s">
        <v>9956</v>
      </c>
      <c r="B600" s="16" t="s">
        <v>9957</v>
      </c>
      <c r="C600" s="16">
        <f>SEARCH(" _ ",B600)</f>
        <v>21</v>
      </c>
      <c r="D600" s="16" t="str">
        <f>LEFT(B600,14)</f>
        <v>LIT 400kV NO 2</v>
      </c>
      <c r="E600" s="16" t="str">
        <f>RIGHT(LEFT(D600,9),5)</f>
        <v>400kV</v>
      </c>
      <c r="F600" s="16" t="str">
        <f>RIGHT(D600,1)</f>
        <v>2</v>
      </c>
      <c r="G600" s="16" t="str">
        <f>LEFT(RIGHT(B600,LEN(B600)-15),C600-16)</f>
        <v>LONNY</v>
      </c>
      <c r="H600" s="16" t="str">
        <f>RIGHT(B600,LEN(B600)-C600-2)</f>
        <v>MAZURES</v>
      </c>
      <c r="I600" s="17">
        <f>MATCH(Lines[[#This Row],[début]],postes_1[ADR_SITE],0)</f>
        <v>1709</v>
      </c>
      <c r="J600" s="17">
        <f>MATCH(Lines[[#This Row],[fin]],postes_1[ADR_SITE],0)</f>
        <v>1801</v>
      </c>
      <c r="K600" s="17" t="str">
        <f>INDEX(postes_1[CODNAT],Lines[[#This Row],[rch_debut]])</f>
        <v>LONNY</v>
      </c>
      <c r="L600" s="17" t="str">
        <f>INDEX(postes_1[CODNAT],Lines[[#This Row],[rch_fin]])</f>
        <v>MAZUR</v>
      </c>
      <c r="M600" s="17" t="s">
        <v>2182</v>
      </c>
      <c r="N600" s="17" t="s">
        <v>3125</v>
      </c>
      <c r="O600" s="17" t="str">
        <f>Lines[[#This Row],[codeNat_debut]]&amp;"_"&amp;Lines[[#This Row],[tension]]</f>
        <v>LONNY_400kV</v>
      </c>
      <c r="P600" s="17" t="str">
        <f>Lines[[#This Row],[codeNat_fin]]&amp;"_"&amp;Lines[[#This Row],[tension]]</f>
        <v>MAZUR_400kV</v>
      </c>
      <c r="Q600" s="17">
        <f>COUNTIF(Lines[[code2_debut]:[code2_fin]],"="&amp;Lines[[#This Row],[code2_debut]])</f>
        <v>7</v>
      </c>
      <c r="R600" s="17">
        <f>COUNTIF(Lines[[code2_debut]:[code2_fin]],"="&amp;Lines[[#This Row],[code2_fin]])</f>
        <v>2</v>
      </c>
      <c r="S600" s="17">
        <f>INDEX(postes_1[x],MATCH(Lines[[#This Row],[codeNat_debut]],postes_1[CODNAT],0))</f>
        <v>813242.82</v>
      </c>
      <c r="T600" s="17">
        <f>INDEX(postes_1[y],MATCH(Lines[[#This Row],[codeNat_debut]],postes_1[CODNAT],0))</f>
        <v>6970958.4299999997</v>
      </c>
      <c r="U600" s="17">
        <f>INDEX(postes_1[x],MATCH(Lines[[#This Row],[codeNat_fin]],postes_1[CODNAT],0))</f>
        <v>816960.10000000102</v>
      </c>
      <c r="V600" s="17">
        <f>INDEX(postes_1[y],MATCH(Lines[[#This Row],[codeNat_fin]],postes_1[CODNAT],0))</f>
        <v>6979777.79</v>
      </c>
      <c r="W600" s="17">
        <f>SQRT((Lines[[#This Row],[x_debut]]-Lines[[#This Row],[x_fin]])^2+(Lines[[#This Row],[y_debut]]-Lines[[#This Row],[y_fin]])^2)</f>
        <v>9570.7513502344173</v>
      </c>
      <c r="X600" s="17">
        <v>10831</v>
      </c>
      <c r="Y600" s="18">
        <v>2196</v>
      </c>
      <c r="Z600" s="18">
        <v>2400</v>
      </c>
      <c r="AA600" s="18">
        <v>2400</v>
      </c>
      <c r="AB600" s="18">
        <v>2596</v>
      </c>
      <c r="AC600" s="18">
        <v>0.32500000000000001</v>
      </c>
      <c r="AD600" s="18">
        <v>3.339</v>
      </c>
      <c r="AE600" s="18">
        <v>20.204999999999998</v>
      </c>
      <c r="AF600" s="18">
        <v>128.63200000000001</v>
      </c>
      <c r="AG600" s="21"/>
      <c r="AH600" s="21"/>
    </row>
    <row r="601" spans="1:34">
      <c r="A601" s="16" t="s">
        <v>10252</v>
      </c>
      <c r="B601" s="16" t="s">
        <v>10253</v>
      </c>
      <c r="C601" s="16">
        <f>SEARCH(" _ ",B601)</f>
        <v>23</v>
      </c>
      <c r="D601" s="16" t="str">
        <f>LEFT(B601,14)</f>
        <v>LIT 400kV N0 1</v>
      </c>
      <c r="E601" s="16" t="str">
        <f>RIGHT(LEFT(D601,9),5)</f>
        <v>400kV</v>
      </c>
      <c r="F601" s="16" t="str">
        <f>RIGHT(D601,1)</f>
        <v>1</v>
      </c>
      <c r="G601" s="16" t="str">
        <f>LEFT(RIGHT(B601,LEN(B601)-15),C601-16)</f>
        <v>REVIGNY</v>
      </c>
      <c r="H601" s="16" t="str">
        <f>RIGHT(B601,LEN(B601)-C601-2)</f>
        <v>VIGY</v>
      </c>
      <c r="I601" s="17">
        <f>MATCH(Lines[[#This Row],[début]],postes_1[ADR_SITE],0)</f>
        <v>1369</v>
      </c>
      <c r="J601" s="17">
        <f>MATCH(Lines[[#This Row],[fin]],postes_1[ADR_SITE],0)</f>
        <v>2469</v>
      </c>
      <c r="K601" s="17" t="str">
        <f>INDEX(postes_1[CODNAT],Lines[[#This Row],[rch_debut]])</f>
        <v>REVIG</v>
      </c>
      <c r="L601" s="17" t="str">
        <f>INDEX(postes_1[CODNAT],Lines[[#This Row],[rch_fin]])</f>
        <v xml:space="preserve">VIGY </v>
      </c>
      <c r="M601" s="17" t="s">
        <v>3698</v>
      </c>
      <c r="N601" s="17" t="s">
        <v>2943</v>
      </c>
      <c r="O601" s="17" t="str">
        <f>Lines[[#This Row],[codeNat_debut]]&amp;"_"&amp;Lines[[#This Row],[tension]]</f>
        <v>REVIG_400kV</v>
      </c>
      <c r="P601" s="17" t="str">
        <f>Lines[[#This Row],[codeNat_fin]]&amp;"_"&amp;Lines[[#This Row],[tension]]</f>
        <v>VIGY _400kV</v>
      </c>
      <c r="Q601" s="17">
        <f>COUNTIF(Lines[[code2_debut]:[code2_fin]],"="&amp;Lines[[#This Row],[code2_debut]])</f>
        <v>2</v>
      </c>
      <c r="R601" s="17">
        <f>COUNTIF(Lines[[code2_debut]:[code2_fin]],"="&amp;Lines[[#This Row],[code2_fin]])</f>
        <v>5</v>
      </c>
      <c r="S601" s="17">
        <f>INDEX(postes_1[x],MATCH(Lines[[#This Row],[codeNat_debut]],postes_1[CODNAT],0))</f>
        <v>846569.90999999596</v>
      </c>
      <c r="T601" s="17">
        <f>INDEX(postes_1[y],MATCH(Lines[[#This Row],[codeNat_debut]],postes_1[CODNAT],0))</f>
        <v>6859435.9400000004</v>
      </c>
      <c r="U601" s="17">
        <f>INDEX(postes_1[x],MATCH(Lines[[#This Row],[codeNat_fin]],postes_1[CODNAT],0))</f>
        <v>938816.46999999904</v>
      </c>
      <c r="V601" s="17">
        <f>INDEX(postes_1[y],MATCH(Lines[[#This Row],[codeNat_fin]],postes_1[CODNAT],0))</f>
        <v>6904732.8499999996</v>
      </c>
      <c r="W601" s="17">
        <f>SQRT((Lines[[#This Row],[x_debut]]-Lines[[#This Row],[x_fin]])^2+(Lines[[#This Row],[y_debut]]-Lines[[#This Row],[y_fin]])^2)</f>
        <v>102767.8835404437</v>
      </c>
      <c r="X601" s="17">
        <v>128838</v>
      </c>
      <c r="Y601" s="18">
        <v>2196</v>
      </c>
      <c r="Z601" s="18">
        <v>2422</v>
      </c>
      <c r="AA601" s="18">
        <v>2422</v>
      </c>
      <c r="AB601" s="18">
        <v>2596</v>
      </c>
      <c r="AC601" s="18">
        <v>3.8929999999999998</v>
      </c>
      <c r="AD601" s="18">
        <v>41.122999999999998</v>
      </c>
      <c r="AE601" s="18">
        <v>228.547</v>
      </c>
      <c r="AF601" s="18">
        <v>1454.9770000000001</v>
      </c>
      <c r="AG601" s="21"/>
      <c r="AH601" s="21"/>
    </row>
    <row r="602" spans="1:34">
      <c r="A602" s="16" t="s">
        <v>8858</v>
      </c>
      <c r="B602" s="16" t="s">
        <v>10356</v>
      </c>
      <c r="C602" s="16">
        <f>SEARCH(" _ ",B602)</f>
        <v>21</v>
      </c>
      <c r="D602" s="16" t="str">
        <f>LEFT(B602,14)</f>
        <v>LIT 400kV N0 1</v>
      </c>
      <c r="E602" s="16" t="str">
        <f>RIGHT(LEFT(D602,9),5)</f>
        <v>400kV</v>
      </c>
      <c r="F602" s="16" t="str">
        <f>RIGHT(D602,1)</f>
        <v>1</v>
      </c>
      <c r="G602" s="16" t="str">
        <f>LEFT(RIGHT(B602,LEN(B602)-15),C602-16)</f>
        <v>ARGIA</v>
      </c>
      <c r="H602" s="16" t="str">
        <f>RIGHT(B602,LEN(B602)-C602-2)</f>
        <v>CANTEGRIT</v>
      </c>
      <c r="I602" s="17">
        <f>MATCH(Lines[[#This Row],[début]],postes_1[ADR_SITE],0)</f>
        <v>3863</v>
      </c>
      <c r="J602" s="17">
        <f>MATCH(Lines[[#This Row],[fin]],postes_1[ADR_SITE],0)</f>
        <v>3458</v>
      </c>
      <c r="K602" s="17" t="str">
        <f>INDEX(postes_1[CODNAT],Lines[[#This Row],[rch_debut]])</f>
        <v>ARGIA</v>
      </c>
      <c r="L602" s="17" t="str">
        <f>INDEX(postes_1[CODNAT],Lines[[#This Row],[rch_fin]])</f>
        <v>CANT5</v>
      </c>
      <c r="M602" s="17" t="s">
        <v>7173</v>
      </c>
      <c r="N602" s="17" t="s">
        <v>2253</v>
      </c>
      <c r="O602" s="17" t="str">
        <f>Lines[[#This Row],[codeNat_debut]]&amp;"_"&amp;Lines[[#This Row],[tension]]</f>
        <v>ARGIA_400kV</v>
      </c>
      <c r="P602" s="17" t="str">
        <f>Lines[[#This Row],[codeNat_fin]]&amp;"_"&amp;Lines[[#This Row],[tension]]</f>
        <v>CANT5_400kV</v>
      </c>
      <c r="Q602" s="17">
        <f>COUNTIF(Lines[[code2_debut]:[code2_fin]],"="&amp;Lines[[#This Row],[code2_debut]])</f>
        <v>1</v>
      </c>
      <c r="R602" s="17">
        <f>COUNTIF(Lines[[code2_debut]:[code2_fin]],"="&amp;Lines[[#This Row],[code2_fin]])</f>
        <v>3</v>
      </c>
      <c r="S602" s="17">
        <f>INDEX(postes_1[x],MATCH(Lines[[#This Row],[codeNat_debut]],postes_1[CODNAT],0))</f>
        <v>341252.11999999703</v>
      </c>
      <c r="T602" s="17">
        <f>INDEX(postes_1[y],MATCH(Lines[[#This Row],[codeNat_debut]],postes_1[CODNAT],0))</f>
        <v>6268102.0599999996</v>
      </c>
      <c r="U602" s="17">
        <f>INDEX(postes_1[x],MATCH(Lines[[#This Row],[codeNat_fin]],postes_1[CODNAT],0))</f>
        <v>388514.04999999702</v>
      </c>
      <c r="V602" s="17">
        <f>INDEX(postes_1[y],MATCH(Lines[[#This Row],[codeNat_fin]],postes_1[CODNAT],0))</f>
        <v>6331721.0199999996</v>
      </c>
      <c r="W602" s="17">
        <f>SQRT((Lines[[#This Row],[x_debut]]-Lines[[#This Row],[x_fin]])^2+(Lines[[#This Row],[y_debut]]-Lines[[#This Row],[y_fin]])^2)</f>
        <v>79253.151980261915</v>
      </c>
      <c r="X602" s="17">
        <v>84265</v>
      </c>
      <c r="Y602" s="18">
        <v>2200</v>
      </c>
      <c r="Z602" s="18">
        <v>2300</v>
      </c>
      <c r="AA602" s="18">
        <v>2300</v>
      </c>
      <c r="AB602" s="18">
        <v>2400</v>
      </c>
      <c r="AC602" s="18">
        <v>2.581</v>
      </c>
      <c r="AD602" s="18">
        <v>28.1</v>
      </c>
      <c r="AE602" s="18">
        <v>145.899</v>
      </c>
      <c r="AF602" s="19" t="s">
        <v>8819</v>
      </c>
      <c r="AG602" s="21"/>
      <c r="AH602" s="21"/>
    </row>
    <row r="603" spans="1:34">
      <c r="A603" s="16" t="s">
        <v>9160</v>
      </c>
      <c r="B603" s="16" t="s">
        <v>10383</v>
      </c>
      <c r="C603" s="16">
        <f>SEARCH(" _ ",B603)</f>
        <v>23</v>
      </c>
      <c r="D603" s="16" t="str">
        <f>LEFT(B603,14)</f>
        <v>LIT 225kV NO 3</v>
      </c>
      <c r="E603" s="16" t="str">
        <f>RIGHT(LEFT(D603,9),5)</f>
        <v>225kV</v>
      </c>
      <c r="F603" s="16" t="str">
        <f>RIGHT(D603,1)</f>
        <v>3</v>
      </c>
      <c r="G603" s="16" t="str">
        <f>LEFT(RIGHT(B603,LEN(B603)-15),C603-16)</f>
        <v>BEAUTOR</v>
      </c>
      <c r="H603" s="16" t="str">
        <f>RIGHT(B603,LEN(B603)-C603-2)</f>
        <v>LATENA</v>
      </c>
      <c r="I603" s="17">
        <f>MATCH(Lines[[#This Row],[début]],postes_1[ADR_SITE],0)</f>
        <v>1124</v>
      </c>
      <c r="J603" s="17">
        <f>MATCH(Lines[[#This Row],[fin]],postes_1[ADR_SITE],0)</f>
        <v>1030</v>
      </c>
      <c r="K603" s="17" t="str">
        <f>INDEX(postes_1[CODNAT],Lines[[#This Row],[rch_debut]])</f>
        <v>BXTO5</v>
      </c>
      <c r="L603" s="17" t="str">
        <f>INDEX(postes_1[CODNAT],Lines[[#This Row],[rch_fin]])</f>
        <v>LATEN</v>
      </c>
      <c r="M603" s="17" t="s">
        <v>6081</v>
      </c>
      <c r="N603" s="17" t="s">
        <v>2577</v>
      </c>
      <c r="O603" s="17" t="str">
        <f>Lines[[#This Row],[codeNat_debut]]&amp;"_"&amp;Lines[[#This Row],[tension]]</f>
        <v>BXTO5_225kV</v>
      </c>
      <c r="P603" s="17" t="str">
        <f>Lines[[#This Row],[codeNat_fin]]&amp;"_"&amp;Lines[[#This Row],[tension]]</f>
        <v>LATEN_225kV</v>
      </c>
      <c r="Q603" s="17">
        <f>COUNTIF(Lines[[code2_debut]:[code2_fin]],"="&amp;Lines[[#This Row],[code2_debut]])</f>
        <v>6</v>
      </c>
      <c r="R603" s="17">
        <f>COUNTIF(Lines[[code2_debut]:[code2_fin]],"="&amp;Lines[[#This Row],[code2_fin]])</f>
        <v>6</v>
      </c>
      <c r="S603" s="17">
        <f>INDEX(postes_1[x],MATCH(Lines[[#This Row],[codeNat_debut]],postes_1[CODNAT],0))</f>
        <v>723589.40999999596</v>
      </c>
      <c r="T603" s="17">
        <f>INDEX(postes_1[y],MATCH(Lines[[#This Row],[codeNat_debut]],postes_1[CODNAT],0))</f>
        <v>6950589.6699999999</v>
      </c>
      <c r="U603" s="17">
        <f>INDEX(postes_1[x],MATCH(Lines[[#This Row],[codeNat_fin]],postes_1[CODNAT],0))</f>
        <v>695422.25</v>
      </c>
      <c r="V603" s="17">
        <f>INDEX(postes_1[y],MATCH(Lines[[#This Row],[codeNat_fin]],postes_1[CODNAT],0))</f>
        <v>6950927.6100000003</v>
      </c>
      <c r="W603" s="17">
        <f>SQRT((Lines[[#This Row],[x_debut]]-Lines[[#This Row],[x_fin]])^2+(Lines[[#This Row],[y_debut]]-Lines[[#This Row],[y_fin]])^2)</f>
        <v>28169.187171606009</v>
      </c>
      <c r="X603" s="17">
        <v>31467</v>
      </c>
      <c r="Y603" s="18">
        <v>2200</v>
      </c>
      <c r="Z603" s="18">
        <v>2300</v>
      </c>
      <c r="AA603" s="18">
        <v>2300</v>
      </c>
      <c r="AB603" s="18">
        <v>2400</v>
      </c>
      <c r="AC603" s="18">
        <v>0.94399999999999995</v>
      </c>
      <c r="AD603" s="18">
        <v>8.8650000000000002</v>
      </c>
      <c r="AE603" s="18">
        <v>64.153999999999996</v>
      </c>
      <c r="AF603" s="18">
        <v>408.41699999999997</v>
      </c>
      <c r="AG603" s="21"/>
      <c r="AH603" s="21"/>
    </row>
    <row r="604" spans="1:34">
      <c r="A604" s="16" t="s">
        <v>9037</v>
      </c>
      <c r="B604" s="16" t="s">
        <v>9038</v>
      </c>
      <c r="C604" s="16">
        <f>SEARCH(" _ ",B604)</f>
        <v>24</v>
      </c>
      <c r="D604" s="16" t="str">
        <f>LEFT(B604,14)</f>
        <v>LIT 225kV N0 1</v>
      </c>
      <c r="E604" s="16" t="str">
        <f>RIGHT(LEFT(D604,9),5)</f>
        <v>225kV</v>
      </c>
      <c r="F604" s="16" t="str">
        <f>RIGHT(D604,1)</f>
        <v>1</v>
      </c>
      <c r="G604" s="16" t="str">
        <f>LEFT(RIGHT(B604,LEN(B604)-15),C604-16)</f>
        <v>BERGHOLZ</v>
      </c>
      <c r="H604" s="16" t="str">
        <f>RIGHT(B604,LEN(B604)-C604-2)</f>
        <v>MARLENHEIM</v>
      </c>
      <c r="I604" s="17">
        <f>MATCH(Lines[[#This Row],[début]],postes_1[ADR_SITE],0)</f>
        <v>2838</v>
      </c>
      <c r="J604" s="17">
        <f>MATCH(Lines[[#This Row],[fin]],postes_1[ADR_SITE],0)</f>
        <v>3130</v>
      </c>
      <c r="K604" s="17" t="str">
        <f>INDEX(postes_1[CODNAT],Lines[[#This Row],[rch_debut]])</f>
        <v>BERGH</v>
      </c>
      <c r="L604" s="17" t="str">
        <f>INDEX(postes_1[CODNAT],Lines[[#This Row],[rch_fin]])</f>
        <v>MARL6</v>
      </c>
      <c r="M604" s="17" t="s">
        <v>2564</v>
      </c>
      <c r="N604" s="17" t="s">
        <v>4028</v>
      </c>
      <c r="O604" s="17" t="str">
        <f>Lines[[#This Row],[codeNat_debut]]&amp;"_"&amp;Lines[[#This Row],[tension]]</f>
        <v>BERGH_225kV</v>
      </c>
      <c r="P604" s="17" t="str">
        <f>Lines[[#This Row],[codeNat_fin]]&amp;"_"&amp;Lines[[#This Row],[tension]]</f>
        <v>MARL6_225kV</v>
      </c>
      <c r="Q604" s="17">
        <f>COUNTIF(Lines[[code2_debut]:[code2_fin]],"="&amp;Lines[[#This Row],[code2_debut]])</f>
        <v>1</v>
      </c>
      <c r="R604" s="17">
        <f>COUNTIF(Lines[[code2_debut]:[code2_fin]],"="&amp;Lines[[#This Row],[code2_fin]])</f>
        <v>3</v>
      </c>
      <c r="S604" s="17">
        <f>INDEX(postes_1[x],MATCH(Lines[[#This Row],[codeNat_debut]],postes_1[CODNAT],0))</f>
        <v>1000433</v>
      </c>
      <c r="T604" s="17">
        <f>INDEX(postes_1[y],MATCH(Lines[[#This Row],[codeNat_debut]],postes_1[CODNAT],0))</f>
        <v>6859718</v>
      </c>
      <c r="U604" s="17">
        <f>INDEX(postes_1[x],MATCH(Lines[[#This Row],[codeNat_fin]],postes_1[CODNAT],0))</f>
        <v>1033493.35</v>
      </c>
      <c r="V604" s="17">
        <f>INDEX(postes_1[y],MATCH(Lines[[#This Row],[codeNat_fin]],postes_1[CODNAT],0))</f>
        <v>6844194.4800000004</v>
      </c>
      <c r="W604" s="17">
        <f>SQRT((Lines[[#This Row],[x_debut]]-Lines[[#This Row],[x_fin]])^2+(Lines[[#This Row],[y_debut]]-Lines[[#This Row],[y_fin]])^2)</f>
        <v>36523.504970263799</v>
      </c>
      <c r="X604" s="17">
        <v>41359</v>
      </c>
      <c r="Y604" s="18">
        <v>2200</v>
      </c>
      <c r="Z604" s="18">
        <v>2281</v>
      </c>
      <c r="AA604" s="18">
        <v>2281</v>
      </c>
      <c r="AB604" s="18">
        <v>2281</v>
      </c>
      <c r="AC604" s="18">
        <v>0.76700000000000002</v>
      </c>
      <c r="AD604" s="18">
        <v>11.003</v>
      </c>
      <c r="AE604" s="18">
        <v>86.2</v>
      </c>
      <c r="AF604" s="18">
        <v>548.76900000000001</v>
      </c>
      <c r="AG604" s="21"/>
      <c r="AH604" s="21"/>
    </row>
    <row r="605" spans="1:34">
      <c r="A605" s="16" t="s">
        <v>9105</v>
      </c>
      <c r="B605" s="16" t="s">
        <v>9106</v>
      </c>
      <c r="C605" s="16">
        <f>SEARCH(" _ ",B605)</f>
        <v>22</v>
      </c>
      <c r="D605" s="16" t="str">
        <f>LEFT(B605,14)</f>
        <v>LIT 225kV NO 1</v>
      </c>
      <c r="E605" s="16" t="str">
        <f>RIGHT(LEFT(D605,9),5)</f>
        <v>225kV</v>
      </c>
      <c r="F605" s="16" t="str">
        <f>RIGHT(D605,1)</f>
        <v>1</v>
      </c>
      <c r="G605" s="16" t="str">
        <f>LEFT(RIGHT(B605,LEN(B605)-15),C605-16)</f>
        <v>BOUTRE</v>
      </c>
      <c r="H605" s="16" t="str">
        <f>RIGHT(B605,LEN(B605)-C605-2)</f>
        <v>COUDON (LE)</v>
      </c>
      <c r="I605" s="17">
        <f>MATCH(Lines[[#This Row],[début]],postes_1[ADR_SITE],0)</f>
        <v>3893</v>
      </c>
      <c r="J605" s="17">
        <f>MATCH(Lines[[#This Row],[fin]],postes_1[ADR_SITE],0)</f>
        <v>4108</v>
      </c>
      <c r="K605" s="17" t="str">
        <f>INDEX(postes_1[CODNAT],Lines[[#This Row],[rch_debut]])</f>
        <v>BOUTR</v>
      </c>
      <c r="L605" s="17" t="str">
        <f>INDEX(postes_1[CODNAT],Lines[[#This Row],[rch_fin]])</f>
        <v>COUDO</v>
      </c>
      <c r="M605" s="17" t="s">
        <v>1683</v>
      </c>
      <c r="N605" s="17" t="s">
        <v>729</v>
      </c>
      <c r="O605" s="17" t="str">
        <f>Lines[[#This Row],[codeNat_debut]]&amp;"_"&amp;Lines[[#This Row],[tension]]</f>
        <v>BOUTR_225kV</v>
      </c>
      <c r="P605" s="17" t="str">
        <f>Lines[[#This Row],[codeNat_fin]]&amp;"_"&amp;Lines[[#This Row],[tension]]</f>
        <v>COUDO_225kV</v>
      </c>
      <c r="Q605" s="17">
        <f>COUNTIF(Lines[[code2_debut]:[code2_fin]],"="&amp;Lines[[#This Row],[code2_debut]])</f>
        <v>4</v>
      </c>
      <c r="R605" s="17">
        <f>COUNTIF(Lines[[code2_debut]:[code2_fin]],"="&amp;Lines[[#This Row],[code2_fin]])</f>
        <v>4</v>
      </c>
      <c r="S605" s="17">
        <f>INDEX(postes_1[x],MATCH(Lines[[#This Row],[codeNat_debut]],postes_1[CODNAT],0))</f>
        <v>928263.60999999905</v>
      </c>
      <c r="T605" s="17">
        <f>INDEX(postes_1[y],MATCH(Lines[[#This Row],[codeNat_debut]],postes_1[CODNAT],0))</f>
        <v>6292137.1299999999</v>
      </c>
      <c r="U605" s="17">
        <f>INDEX(postes_1[x],MATCH(Lines[[#This Row],[codeNat_fin]],postes_1[CODNAT],0))</f>
        <v>941889.35999999905</v>
      </c>
      <c r="V605" s="17">
        <f>INDEX(postes_1[y],MATCH(Lines[[#This Row],[codeNat_fin]],postes_1[CODNAT],0))</f>
        <v>6233265.7599999998</v>
      </c>
      <c r="W605" s="17">
        <f>SQRT((Lines[[#This Row],[x_debut]]-Lines[[#This Row],[x_fin]])^2+(Lines[[#This Row],[y_debut]]-Lines[[#This Row],[y_fin]])^2)</f>
        <v>60427.636630431058</v>
      </c>
      <c r="X605" s="17">
        <v>63400</v>
      </c>
      <c r="Y605" s="18">
        <v>2200</v>
      </c>
      <c r="Z605" s="18">
        <v>2300</v>
      </c>
      <c r="AA605" s="18">
        <v>2300</v>
      </c>
      <c r="AB605" s="18">
        <v>2400</v>
      </c>
      <c r="AC605" s="18">
        <v>1.641</v>
      </c>
      <c r="AD605" s="18">
        <v>17.352</v>
      </c>
      <c r="AE605" s="18">
        <v>131.62799999999999</v>
      </c>
      <c r="AF605" s="18">
        <v>837.96799999999996</v>
      </c>
      <c r="AG605" s="21"/>
      <c r="AH605" s="21"/>
    </row>
    <row r="606" spans="1:34">
      <c r="A606" s="16" t="s">
        <v>9115</v>
      </c>
      <c r="B606" s="16" t="s">
        <v>9116</v>
      </c>
      <c r="C606" s="16">
        <f>SEARCH(" _ ",B606)</f>
        <v>21</v>
      </c>
      <c r="D606" s="16" t="str">
        <f>LEFT(B606,14)</f>
        <v>LIT 400kV N0 1</v>
      </c>
      <c r="E606" s="16" t="str">
        <f>RIGHT(LEFT(D606,9),5)</f>
        <v>400kV</v>
      </c>
      <c r="F606" s="16" t="str">
        <f>RIGHT(D606,1)</f>
        <v>1</v>
      </c>
      <c r="G606" s="16" t="str">
        <f>LEFT(RIGHT(B606,LEN(B606)-15),C606-16)</f>
        <v>BRAUD</v>
      </c>
      <c r="H606" s="16" t="str">
        <f>RIGHT(B606,LEN(B606)-C606-2)</f>
        <v>MARQUIS (LE)</v>
      </c>
      <c r="I606" s="17">
        <f>MATCH(Lines[[#This Row],[début]],postes_1[ADR_SITE],0)</f>
        <v>2286</v>
      </c>
      <c r="J606" s="17">
        <f>MATCH(Lines[[#This Row],[fin]],postes_1[ADR_SITE],0)</f>
        <v>2507</v>
      </c>
      <c r="K606" s="17" t="str">
        <f>INDEX(postes_1[CODNAT],Lines[[#This Row],[rch_debut]])</f>
        <v>BRAUD</v>
      </c>
      <c r="L606" s="17" t="str">
        <f>INDEX(postes_1[CODNAT],Lines[[#This Row],[rch_fin]])</f>
        <v>MQIS5</v>
      </c>
      <c r="M606" s="17" t="s">
        <v>7751</v>
      </c>
      <c r="N606" s="17" t="s">
        <v>4743</v>
      </c>
      <c r="O606" s="17" t="str">
        <f>Lines[[#This Row],[codeNat_debut]]&amp;"_"&amp;Lines[[#This Row],[tension]]</f>
        <v>BRAUD_400kV</v>
      </c>
      <c r="P606" s="17" t="str">
        <f>Lines[[#This Row],[codeNat_fin]]&amp;"_"&amp;Lines[[#This Row],[tension]]</f>
        <v>MQIS5_400kV</v>
      </c>
      <c r="Q606" s="17">
        <f>COUNTIF(Lines[[code2_debut]:[code2_fin]],"="&amp;Lines[[#This Row],[code2_debut]])</f>
        <v>6</v>
      </c>
      <c r="R606" s="17">
        <f>COUNTIF(Lines[[code2_debut]:[code2_fin]],"="&amp;Lines[[#This Row],[code2_fin]])</f>
        <v>2</v>
      </c>
      <c r="S606" s="17">
        <f>INDEX(postes_1[x],MATCH(Lines[[#This Row],[codeNat_debut]],postes_1[CODNAT],0))</f>
        <v>411551.78000000102</v>
      </c>
      <c r="T606" s="17">
        <f>INDEX(postes_1[y],MATCH(Lines[[#This Row],[codeNat_debut]],postes_1[CODNAT],0))</f>
        <v>6469032.7800000003</v>
      </c>
      <c r="U606" s="17">
        <f>INDEX(postes_1[x],MATCH(Lines[[#This Row],[codeNat_fin]],postes_1[CODNAT],0))</f>
        <v>420635.20000000298</v>
      </c>
      <c r="V606" s="17">
        <f>INDEX(postes_1[y],MATCH(Lines[[#This Row],[codeNat_fin]],postes_1[CODNAT],0))</f>
        <v>6440107.3899999997</v>
      </c>
      <c r="W606" s="17">
        <f>SQRT((Lines[[#This Row],[x_debut]]-Lines[[#This Row],[x_fin]])^2+(Lines[[#This Row],[y_debut]]-Lines[[#This Row],[y_fin]])^2)</f>
        <v>30318.092049938929</v>
      </c>
      <c r="X606" s="17">
        <v>38018</v>
      </c>
      <c r="Y606" s="18">
        <v>2200</v>
      </c>
      <c r="Z606" s="18">
        <v>2300</v>
      </c>
      <c r="AA606" s="18">
        <v>2300</v>
      </c>
      <c r="AB606" s="18">
        <v>2400</v>
      </c>
      <c r="AC606" s="18">
        <v>0.92100000000000004</v>
      </c>
      <c r="AD606" s="18">
        <v>11.920999999999999</v>
      </c>
      <c r="AE606" s="18">
        <v>73.525999999999996</v>
      </c>
      <c r="AF606" s="18">
        <v>468.08</v>
      </c>
      <c r="AG606" s="21"/>
      <c r="AH606" s="21"/>
    </row>
    <row r="607" spans="1:34">
      <c r="A607" s="16" t="s">
        <v>9181</v>
      </c>
      <c r="B607" s="16" t="s">
        <v>9182</v>
      </c>
      <c r="C607" s="16">
        <f>SEARCH(" _ ",B607)</f>
        <v>21</v>
      </c>
      <c r="D607" s="16" t="str">
        <f>LEFT(B607,14)</f>
        <v>LIT 400kV N0 1</v>
      </c>
      <c r="E607" s="16" t="str">
        <f>RIGHT(LEFT(D607,9),5)</f>
        <v>400kV</v>
      </c>
      <c r="F607" s="16" t="str">
        <f>RIGHT(D607,1)</f>
        <v>1</v>
      </c>
      <c r="G607" s="16" t="str">
        <f>LEFT(RIGHT(B607,LEN(B607)-15),C607-16)</f>
        <v>CALAN</v>
      </c>
      <c r="H607" s="16" t="str">
        <f>RIGHT(B607,LEN(B607)-C607-2)</f>
        <v>CORDEMAIS-POSTE</v>
      </c>
      <c r="I607" s="17">
        <f>MATCH(Lines[[#This Row],[début]],postes_1[ADR_SITE],0)</f>
        <v>2638</v>
      </c>
      <c r="J607" s="17">
        <f>MATCH(Lines[[#This Row],[fin]],postes_1[ADR_SITE],0)</f>
        <v>1577</v>
      </c>
      <c r="K607" s="17" t="str">
        <f>INDEX(postes_1[CODNAT],Lines[[#This Row],[rch_debut]])</f>
        <v>CALA5</v>
      </c>
      <c r="L607" s="17" t="str">
        <f>INDEX(postes_1[CODNAT],Lines[[#This Row],[rch_fin]])</f>
        <v>COR.P</v>
      </c>
      <c r="M607" s="17" t="s">
        <v>4695</v>
      </c>
      <c r="N607" s="17" t="s">
        <v>7854</v>
      </c>
      <c r="O607" s="17" t="str">
        <f>Lines[[#This Row],[codeNat_debut]]&amp;"_"&amp;Lines[[#This Row],[tension]]</f>
        <v>CALA5_400kV</v>
      </c>
      <c r="P607" s="17" t="str">
        <f>Lines[[#This Row],[codeNat_fin]]&amp;"_"&amp;Lines[[#This Row],[tension]]</f>
        <v>COR.P_400kV</v>
      </c>
      <c r="Q607" s="17">
        <f>COUNTIF(Lines[[code2_debut]:[code2_fin]],"="&amp;Lines[[#This Row],[code2_debut]])</f>
        <v>2</v>
      </c>
      <c r="R607" s="17">
        <f>COUNTIF(Lines[[code2_debut]:[code2_fin]],"="&amp;Lines[[#This Row],[code2_fin]])</f>
        <v>5</v>
      </c>
      <c r="S607" s="17">
        <f>INDEX(postes_1[x],MATCH(Lines[[#This Row],[codeNat_debut]],postes_1[CODNAT],0))</f>
        <v>229356.869999997</v>
      </c>
      <c r="T607" s="17">
        <f>INDEX(postes_1[y],MATCH(Lines[[#This Row],[codeNat_debut]],postes_1[CODNAT],0))</f>
        <v>6772078.3799999999</v>
      </c>
      <c r="U607" s="17">
        <f>INDEX(postes_1[x],MATCH(Lines[[#This Row],[codeNat_fin]],postes_1[CODNAT],0))</f>
        <v>332094.78999999899</v>
      </c>
      <c r="V607" s="17">
        <f>INDEX(postes_1[y],MATCH(Lines[[#This Row],[codeNat_fin]],postes_1[CODNAT],0))</f>
        <v>6698627.7400000002</v>
      </c>
      <c r="W607" s="17">
        <f>SQRT((Lines[[#This Row],[x_debut]]-Lines[[#This Row],[x_fin]])^2+(Lines[[#This Row],[y_debut]]-Lines[[#This Row],[y_fin]])^2)</f>
        <v>126293.613149424</v>
      </c>
      <c r="X607" s="17">
        <v>141416</v>
      </c>
      <c r="Y607" s="18">
        <v>2200</v>
      </c>
      <c r="Z607" s="18">
        <v>2300</v>
      </c>
      <c r="AA607" s="18">
        <v>2300</v>
      </c>
      <c r="AB607" s="18">
        <v>2400</v>
      </c>
      <c r="AC607" s="18">
        <v>4.1859999999999999</v>
      </c>
      <c r="AD607" s="18">
        <v>42.432000000000002</v>
      </c>
      <c r="AE607" s="18">
        <v>262.91800000000001</v>
      </c>
      <c r="AF607" s="18">
        <v>1673.787</v>
      </c>
      <c r="AG607" s="21"/>
      <c r="AH607" s="21"/>
    </row>
    <row r="608" spans="1:34">
      <c r="A608" s="16" t="s">
        <v>9209</v>
      </c>
      <c r="B608" s="16" t="s">
        <v>9210</v>
      </c>
      <c r="C608" s="16">
        <f>SEARCH(" _ ",B608)</f>
        <v>25</v>
      </c>
      <c r="D608" s="16" t="str">
        <f>LEFT(B608,14)</f>
        <v>LIT 225kV NO 2</v>
      </c>
      <c r="E608" s="16" t="str">
        <f>RIGHT(LEFT(D608,9),5)</f>
        <v>225kV</v>
      </c>
      <c r="F608" s="16" t="str">
        <f>RIGHT(D608,1)</f>
        <v>2</v>
      </c>
      <c r="G608" s="16" t="str">
        <f>LEFT(RIGHT(B608,LEN(B608)-15),C608-16)</f>
        <v>CARRIERES</v>
      </c>
      <c r="H608" s="16" t="str">
        <f>RIGHT(B608,LEN(B608)-C608-2)</f>
        <v>TERRIER</v>
      </c>
      <c r="I608" s="17">
        <f>MATCH(Lines[[#This Row],[début]],postes_1[ADR_SITE],0)</f>
        <v>667</v>
      </c>
      <c r="J608" s="17">
        <f>MATCH(Lines[[#This Row],[fin]],postes_1[ADR_SITE],0)</f>
        <v>638</v>
      </c>
      <c r="K608" s="17" t="str">
        <f>INDEX(postes_1[CODNAT],Lines[[#This Row],[rch_debut]])</f>
        <v>CARRI</v>
      </c>
      <c r="L608" s="17" t="str">
        <f>INDEX(postes_1[CODNAT],Lines[[#This Row],[rch_fin]])</f>
        <v>TERRI</v>
      </c>
      <c r="M608" s="17" t="s">
        <v>631</v>
      </c>
      <c r="N608" s="17" t="s">
        <v>7928</v>
      </c>
      <c r="O608" s="17" t="str">
        <f>Lines[[#This Row],[codeNat_debut]]&amp;"_"&amp;Lines[[#This Row],[tension]]</f>
        <v>CARRI_225kV</v>
      </c>
      <c r="P608" s="17" t="str">
        <f>Lines[[#This Row],[codeNat_fin]]&amp;"_"&amp;Lines[[#This Row],[tension]]</f>
        <v>TERRI_225kV</v>
      </c>
      <c r="Q608" s="17">
        <f>COUNTIF(Lines[[code2_debut]:[code2_fin]],"="&amp;Lines[[#This Row],[code2_debut]])</f>
        <v>4</v>
      </c>
      <c r="R608" s="17">
        <f>COUNTIF(Lines[[code2_debut]:[code2_fin]],"="&amp;Lines[[#This Row],[code2_fin]])</f>
        <v>3</v>
      </c>
      <c r="S608" s="17">
        <f>INDEX(postes_1[x],MATCH(Lines[[#This Row],[codeNat_debut]],postes_1[CODNAT],0))</f>
        <v>659294.63000000303</v>
      </c>
      <c r="T608" s="17">
        <f>INDEX(postes_1[y],MATCH(Lines[[#This Row],[codeNat_debut]],postes_1[CODNAT],0))</f>
        <v>6904984.6299999999</v>
      </c>
      <c r="U608" s="17">
        <f>INDEX(postes_1[x],MATCH(Lines[[#This Row],[codeNat_fin]],postes_1[CODNAT],0))</f>
        <v>646009.39999999898</v>
      </c>
      <c r="V608" s="17">
        <f>INDEX(postes_1[y],MATCH(Lines[[#This Row],[codeNat_fin]],postes_1[CODNAT],0))</f>
        <v>6902215.3399999999</v>
      </c>
      <c r="W608" s="17">
        <f>SQRT((Lines[[#This Row],[x_debut]]-Lines[[#This Row],[x_fin]])^2+(Lines[[#This Row],[y_debut]]-Lines[[#This Row],[y_fin]])^2)</f>
        <v>13570.788601150192</v>
      </c>
      <c r="X608" s="17">
        <v>15648</v>
      </c>
      <c r="Y608" s="18">
        <v>2200</v>
      </c>
      <c r="Z608" s="18">
        <v>2300</v>
      </c>
      <c r="AA608" s="18">
        <v>2300</v>
      </c>
      <c r="AB608" s="18">
        <v>2400</v>
      </c>
      <c r="AC608" s="18">
        <v>0.45400000000000001</v>
      </c>
      <c r="AD608" s="18">
        <v>4.2649999999999997</v>
      </c>
      <c r="AE608" s="18">
        <v>30.803999999999998</v>
      </c>
      <c r="AF608" s="18">
        <v>196.10499999999999</v>
      </c>
      <c r="AG608" s="21"/>
      <c r="AH608" s="21"/>
    </row>
    <row r="609" spans="1:34">
      <c r="A609" s="16" t="s">
        <v>9235</v>
      </c>
      <c r="B609" s="16" t="s">
        <v>9236</v>
      </c>
      <c r="C609" s="16">
        <f>SEARCH(" _ ",B609)</f>
        <v>21</v>
      </c>
      <c r="D609" s="16" t="str">
        <f>LEFT(B609,14)</f>
        <v>LIT 400kV N0 1</v>
      </c>
      <c r="E609" s="16" t="str">
        <f>RIGHT(LEFT(D609,9),5)</f>
        <v>400kV</v>
      </c>
      <c r="F609" s="16" t="str">
        <f>RIGHT(D609,1)</f>
        <v>1</v>
      </c>
      <c r="G609" s="16" t="str">
        <f>LEFT(RIGHT(B609,LEN(B609)-15),C609-16)</f>
        <v>CERGY</v>
      </c>
      <c r="H609" s="16" t="str">
        <f>RIGHT(B609,LEN(B609)-C609-2)</f>
        <v>MEZEROLLES</v>
      </c>
      <c r="I609" s="17">
        <f>MATCH(Lines[[#This Row],[début]],postes_1[ADR_SITE],0)</f>
        <v>526</v>
      </c>
      <c r="J609" s="17">
        <f>MATCH(Lines[[#This Row],[fin]],postes_1[ADR_SITE],0)</f>
        <v>393</v>
      </c>
      <c r="K609" s="17" t="str">
        <f>INDEX(postes_1[CODNAT],Lines[[#This Row],[rch_debut]])</f>
        <v>CERGY</v>
      </c>
      <c r="L609" s="17" t="str">
        <f>INDEX(postes_1[CODNAT],Lines[[#This Row],[rch_fin]])</f>
        <v>MEZE5</v>
      </c>
      <c r="M609" s="17" t="s">
        <v>4775</v>
      </c>
      <c r="N609" s="17" t="s">
        <v>8072</v>
      </c>
      <c r="O609" s="17" t="str">
        <f>Lines[[#This Row],[codeNat_debut]]&amp;"_"&amp;Lines[[#This Row],[tension]]</f>
        <v>CERGY_400kV</v>
      </c>
      <c r="P609" s="17" t="str">
        <f>Lines[[#This Row],[codeNat_fin]]&amp;"_"&amp;Lines[[#This Row],[tension]]</f>
        <v>MEZE5_400kV</v>
      </c>
      <c r="Q609" s="17">
        <f>COUNTIF(Lines[[code2_debut]:[code2_fin]],"="&amp;Lines[[#This Row],[code2_debut]])</f>
        <v>4</v>
      </c>
      <c r="R609" s="17">
        <f>COUNTIF(Lines[[code2_debut]:[code2_fin]],"="&amp;Lines[[#This Row],[code2_fin]])</f>
        <v>6</v>
      </c>
      <c r="S609" s="17">
        <f>INDEX(postes_1[x],MATCH(Lines[[#This Row],[codeNat_debut]],postes_1[CODNAT],0))</f>
        <v>631192.47999999695</v>
      </c>
      <c r="T609" s="17">
        <f>INDEX(postes_1[y],MATCH(Lines[[#This Row],[codeNat_debut]],postes_1[CODNAT],0))</f>
        <v>6883565.1100000003</v>
      </c>
      <c r="U609" s="17">
        <f>INDEX(postes_1[x],MATCH(Lines[[#This Row],[codeNat_fin]],postes_1[CODNAT],0))</f>
        <v>607795.97999999695</v>
      </c>
      <c r="V609" s="17">
        <f>INDEX(postes_1[y],MATCH(Lines[[#This Row],[codeNat_fin]],postes_1[CODNAT],0))</f>
        <v>6871087.7400000002</v>
      </c>
      <c r="W609" s="17">
        <f>SQRT((Lines[[#This Row],[x_debut]]-Lines[[#This Row],[x_fin]])^2+(Lines[[#This Row],[y_debut]]-Lines[[#This Row],[y_fin]])^2)</f>
        <v>26515.674126201335</v>
      </c>
      <c r="X609" s="17">
        <v>32739</v>
      </c>
      <c r="Y609" s="18">
        <v>2200</v>
      </c>
      <c r="Z609" s="18">
        <v>2300</v>
      </c>
      <c r="AA609" s="18">
        <v>2300</v>
      </c>
      <c r="AB609" s="18">
        <v>2400</v>
      </c>
      <c r="AC609" s="18">
        <v>0.99099999999999999</v>
      </c>
      <c r="AD609" s="18">
        <v>10.236000000000001</v>
      </c>
      <c r="AE609" s="18">
        <v>60.341999999999999</v>
      </c>
      <c r="AF609" s="18">
        <v>384.14600000000002</v>
      </c>
      <c r="AG609" s="21"/>
      <c r="AH609" s="21"/>
    </row>
    <row r="610" spans="1:34">
      <c r="A610" s="16" t="s">
        <v>9239</v>
      </c>
      <c r="B610" s="16" t="s">
        <v>9240</v>
      </c>
      <c r="C610" s="16">
        <f>SEARCH(" _ ",B610)</f>
        <v>21</v>
      </c>
      <c r="D610" s="16" t="str">
        <f>LEFT(B610,14)</f>
        <v>LIT 400kV N0 2</v>
      </c>
      <c r="E610" s="16" t="str">
        <f>RIGHT(LEFT(D610,9),5)</f>
        <v>400kV</v>
      </c>
      <c r="F610" s="16" t="str">
        <f>RIGHT(D610,1)</f>
        <v>2</v>
      </c>
      <c r="G610" s="16" t="str">
        <f>LEFT(RIGHT(B610,LEN(B610)-15),C610-16)</f>
        <v>CERGY</v>
      </c>
      <c r="H610" s="16" t="str">
        <f>RIGHT(B610,LEN(B610)-C610-2)</f>
        <v>MEZEROLLES</v>
      </c>
      <c r="I610" s="17">
        <f>MATCH(Lines[[#This Row],[début]],postes_1[ADR_SITE],0)</f>
        <v>526</v>
      </c>
      <c r="J610" s="17">
        <f>MATCH(Lines[[#This Row],[fin]],postes_1[ADR_SITE],0)</f>
        <v>393</v>
      </c>
      <c r="K610" s="17" t="str">
        <f>INDEX(postes_1[CODNAT],Lines[[#This Row],[rch_debut]])</f>
        <v>CERGY</v>
      </c>
      <c r="L610" s="17" t="str">
        <f>INDEX(postes_1[CODNAT],Lines[[#This Row],[rch_fin]])</f>
        <v>MEZE5</v>
      </c>
      <c r="M610" s="17" t="s">
        <v>4775</v>
      </c>
      <c r="N610" s="17" t="s">
        <v>8072</v>
      </c>
      <c r="O610" s="17" t="str">
        <f>Lines[[#This Row],[codeNat_debut]]&amp;"_"&amp;Lines[[#This Row],[tension]]</f>
        <v>CERGY_400kV</v>
      </c>
      <c r="P610" s="17" t="str">
        <f>Lines[[#This Row],[codeNat_fin]]&amp;"_"&amp;Lines[[#This Row],[tension]]</f>
        <v>MEZE5_400kV</v>
      </c>
      <c r="Q610" s="17">
        <f>COUNTIF(Lines[[code2_debut]:[code2_fin]],"="&amp;Lines[[#This Row],[code2_debut]])</f>
        <v>4</v>
      </c>
      <c r="R610" s="17">
        <f>COUNTIF(Lines[[code2_debut]:[code2_fin]],"="&amp;Lines[[#This Row],[code2_fin]])</f>
        <v>6</v>
      </c>
      <c r="S610" s="17">
        <f>INDEX(postes_1[x],MATCH(Lines[[#This Row],[codeNat_debut]],postes_1[CODNAT],0))</f>
        <v>631192.47999999695</v>
      </c>
      <c r="T610" s="17">
        <f>INDEX(postes_1[y],MATCH(Lines[[#This Row],[codeNat_debut]],postes_1[CODNAT],0))</f>
        <v>6883565.1100000003</v>
      </c>
      <c r="U610" s="17">
        <f>INDEX(postes_1[x],MATCH(Lines[[#This Row],[codeNat_fin]],postes_1[CODNAT],0))</f>
        <v>607795.97999999695</v>
      </c>
      <c r="V610" s="17">
        <f>INDEX(postes_1[y],MATCH(Lines[[#This Row],[codeNat_fin]],postes_1[CODNAT],0))</f>
        <v>6871087.7400000002</v>
      </c>
      <c r="W610" s="17">
        <f>SQRT((Lines[[#This Row],[x_debut]]-Lines[[#This Row],[x_fin]])^2+(Lines[[#This Row],[y_debut]]-Lines[[#This Row],[y_fin]])^2)</f>
        <v>26515.674126201335</v>
      </c>
      <c r="X610" s="17">
        <v>32714</v>
      </c>
      <c r="Y610" s="18">
        <v>2200</v>
      </c>
      <c r="Z610" s="18">
        <v>2300</v>
      </c>
      <c r="AA610" s="18">
        <v>2300</v>
      </c>
      <c r="AB610" s="18">
        <v>2400</v>
      </c>
      <c r="AC610" s="18">
        <v>0.99</v>
      </c>
      <c r="AD610" s="18">
        <v>10.227</v>
      </c>
      <c r="AE610" s="18">
        <v>60.287999999999997</v>
      </c>
      <c r="AF610" s="18">
        <v>383.80799999999999</v>
      </c>
      <c r="AG610" s="21"/>
      <c r="AH610" s="21"/>
    </row>
    <row r="611" spans="1:34">
      <c r="A611" s="16" t="s">
        <v>9266</v>
      </c>
      <c r="B611" s="16" t="s">
        <v>9267</v>
      </c>
      <c r="C611" s="16">
        <f>SEARCH(" _ ",B611)</f>
        <v>29</v>
      </c>
      <c r="D611" s="16" t="str">
        <f>LEFT(B611,14)</f>
        <v>LIT 400kV NO 2</v>
      </c>
      <c r="E611" s="16" t="str">
        <f>RIGHT(LEFT(D611,9),5)</f>
        <v>400kV</v>
      </c>
      <c r="F611" s="16" t="str">
        <f>RIGHT(D611,1)</f>
        <v>2</v>
      </c>
      <c r="G611" s="16" t="str">
        <f>LEFT(RIGHT(B611,LEN(B611)-15),C611-16)</f>
        <v>CHAFFARD (LE)</v>
      </c>
      <c r="H611" s="16" t="str">
        <f>RIGHT(B611,LEN(B611)-C611-2)</f>
        <v>MIONS</v>
      </c>
      <c r="I611" s="17">
        <f>MATCH(Lines[[#This Row],[début]],postes_1[ADR_SITE],0)</f>
        <v>2380</v>
      </c>
      <c r="J611" s="17">
        <f>MATCH(Lines[[#This Row],[fin]],postes_1[ADR_SITE],0)</f>
        <v>2253</v>
      </c>
      <c r="K611" s="17" t="str">
        <f>INDEX(postes_1[CODNAT],Lines[[#This Row],[rch_debut]])</f>
        <v>CHAFF</v>
      </c>
      <c r="L611" s="17" t="str">
        <f>INDEX(postes_1[CODNAT],Lines[[#This Row],[rch_fin]])</f>
        <v>MIONS</v>
      </c>
      <c r="M611" s="17" t="s">
        <v>4252</v>
      </c>
      <c r="N611" s="17" t="s">
        <v>5846</v>
      </c>
      <c r="O611" s="17" t="str">
        <f>Lines[[#This Row],[codeNat_debut]]&amp;"_"&amp;Lines[[#This Row],[tension]]</f>
        <v>CHAFF_400kV</v>
      </c>
      <c r="P611" s="17" t="str">
        <f>Lines[[#This Row],[codeNat_fin]]&amp;"_"&amp;Lines[[#This Row],[tension]]</f>
        <v>MIONS_400kV</v>
      </c>
      <c r="Q611" s="17">
        <f>COUNTIF(Lines[[code2_debut]:[code2_fin]],"="&amp;Lines[[#This Row],[code2_debut]])</f>
        <v>15</v>
      </c>
      <c r="R611" s="17">
        <f>COUNTIF(Lines[[code2_debut]:[code2_fin]],"="&amp;Lines[[#This Row],[code2_fin]])</f>
        <v>3</v>
      </c>
      <c r="S611" s="17">
        <f>INDEX(postes_1[x],MATCH(Lines[[#This Row],[codeNat_debut]],postes_1[CODNAT],0))</f>
        <v>865239.64999999898</v>
      </c>
      <c r="T611" s="17">
        <f>INDEX(postes_1[y],MATCH(Lines[[#This Row],[codeNat_debut]],postes_1[CODNAT],0))</f>
        <v>6509161.7699999996</v>
      </c>
      <c r="U611" s="17">
        <f>INDEX(postes_1[x],MATCH(Lines[[#This Row],[codeNat_fin]],postes_1[CODNAT],0))</f>
        <v>853743.00999999803</v>
      </c>
      <c r="V611" s="17">
        <f>INDEX(postes_1[y],MATCH(Lines[[#This Row],[codeNat_fin]],postes_1[CODNAT],0))</f>
        <v>6510230.2300000004</v>
      </c>
      <c r="W611" s="17">
        <f>SQRT((Lines[[#This Row],[x_debut]]-Lines[[#This Row],[x_fin]])^2+(Lines[[#This Row],[y_debut]]-Lines[[#This Row],[y_fin]])^2)</f>
        <v>11546.182835085527</v>
      </c>
      <c r="X611" s="17">
        <v>13304</v>
      </c>
      <c r="Y611" s="18">
        <v>2200</v>
      </c>
      <c r="Z611" s="18">
        <v>2300</v>
      </c>
      <c r="AA611" s="18">
        <v>2300</v>
      </c>
      <c r="AB611" s="18">
        <v>2400</v>
      </c>
      <c r="AC611" s="18">
        <v>0.28799999999999998</v>
      </c>
      <c r="AD611" s="18">
        <v>3.6869999999999998</v>
      </c>
      <c r="AE611" s="18">
        <v>29.338999999999999</v>
      </c>
      <c r="AF611" s="18">
        <v>186.77799999999999</v>
      </c>
      <c r="AG611" s="21"/>
      <c r="AH611" s="21"/>
    </row>
    <row r="612" spans="1:34">
      <c r="A612" s="16" t="s">
        <v>9295</v>
      </c>
      <c r="B612" s="16" t="s">
        <v>9296</v>
      </c>
      <c r="C612" s="16">
        <f>SEARCH(" _ ",B612)</f>
        <v>25</v>
      </c>
      <c r="D612" s="16" t="str">
        <f>LEFT(B612,14)</f>
        <v>LIT 400kV N0 1</v>
      </c>
      <c r="E612" s="16" t="str">
        <f>RIGHT(LEFT(D612,9),5)</f>
        <v>400kV</v>
      </c>
      <c r="F612" s="16" t="str">
        <f>RIGHT(D612,1)</f>
        <v>1</v>
      </c>
      <c r="G612" s="16" t="str">
        <f>LEFT(RIGHT(B612,LEN(B612)-15),C612-16)</f>
        <v>CHANCEAUX</v>
      </c>
      <c r="H612" s="16" t="str">
        <f>RIGHT(B612,LEN(B612)-C612-2)</f>
        <v>VILLERBON</v>
      </c>
      <c r="I612" s="17">
        <f>MATCH(Lines[[#This Row],[début]],postes_1[ADR_SITE],0)</f>
        <v>185</v>
      </c>
      <c r="J612" s="17">
        <f>MATCH(Lines[[#This Row],[fin]],postes_1[ADR_SITE],0)</f>
        <v>43</v>
      </c>
      <c r="K612" s="17" t="str">
        <f>INDEX(postes_1[CODNAT],Lines[[#This Row],[rch_debut]])</f>
        <v>CHAN5</v>
      </c>
      <c r="L612" s="17" t="str">
        <f>INDEX(postes_1[CODNAT],Lines[[#This Row],[rch_fin]])</f>
        <v>VLERB</v>
      </c>
      <c r="M612" s="17" t="s">
        <v>252</v>
      </c>
      <c r="N612" s="17" t="s">
        <v>5815</v>
      </c>
      <c r="O612" s="17" t="str">
        <f>Lines[[#This Row],[codeNat_debut]]&amp;"_"&amp;Lines[[#This Row],[tension]]</f>
        <v>CHAN5_400kV</v>
      </c>
      <c r="P612" s="17" t="str">
        <f>Lines[[#This Row],[codeNat_fin]]&amp;"_"&amp;Lines[[#This Row],[tension]]</f>
        <v>VLERB_400kV</v>
      </c>
      <c r="Q612" s="17">
        <f>COUNTIF(Lines[[code2_debut]:[code2_fin]],"="&amp;Lines[[#This Row],[code2_debut]])</f>
        <v>6</v>
      </c>
      <c r="R612" s="17">
        <f>COUNTIF(Lines[[code2_debut]:[code2_fin]],"="&amp;Lines[[#This Row],[code2_fin]])</f>
        <v>3</v>
      </c>
      <c r="S612" s="17">
        <f>INDEX(postes_1[x],MATCH(Lines[[#This Row],[codeNat_debut]],postes_1[CODNAT],0))</f>
        <v>526409.75999999803</v>
      </c>
      <c r="T612" s="17">
        <f>INDEX(postes_1[y],MATCH(Lines[[#This Row],[codeNat_debut]],postes_1[CODNAT],0))</f>
        <v>6711577.8899999997</v>
      </c>
      <c r="U612" s="17">
        <f>INDEX(postes_1[x],MATCH(Lines[[#This Row],[codeNat_fin]],postes_1[CODNAT],0))</f>
        <v>574571.35999999905</v>
      </c>
      <c r="V612" s="17">
        <f>INDEX(postes_1[y],MATCH(Lines[[#This Row],[codeNat_fin]],postes_1[CODNAT],0))</f>
        <v>6728941.9699999997</v>
      </c>
      <c r="W612" s="17">
        <f>SQRT((Lines[[#This Row],[x_debut]]-Lines[[#This Row],[x_fin]])^2+(Lines[[#This Row],[y_debut]]-Lines[[#This Row],[y_fin]])^2)</f>
        <v>51196.200921616255</v>
      </c>
      <c r="X612" s="17">
        <v>64267</v>
      </c>
      <c r="Y612" s="18">
        <v>2200</v>
      </c>
      <c r="Z612" s="18">
        <v>2300</v>
      </c>
      <c r="AA612" s="18">
        <v>2300</v>
      </c>
      <c r="AB612" s="18">
        <v>2400</v>
      </c>
      <c r="AC612" s="18">
        <v>1.9119999999999999</v>
      </c>
      <c r="AD612" s="18">
        <v>19.401</v>
      </c>
      <c r="AE612" s="18">
        <v>120.181</v>
      </c>
      <c r="AF612" s="18">
        <v>765.09299999999996</v>
      </c>
      <c r="AG612" s="21"/>
      <c r="AH612" s="21"/>
    </row>
    <row r="613" spans="1:34">
      <c r="A613" s="16" t="s">
        <v>9289</v>
      </c>
      <c r="B613" s="16" t="s">
        <v>9290</v>
      </c>
      <c r="C613" s="16">
        <f>SEARCH(" _ ",B613)</f>
        <v>25</v>
      </c>
      <c r="D613" s="16" t="str">
        <f>LEFT(B613,14)</f>
        <v>LIT 400kV N0 1</v>
      </c>
      <c r="E613" s="16" t="str">
        <f>RIGHT(LEFT(D613,9),5)</f>
        <v>400kV</v>
      </c>
      <c r="F613" s="16" t="str">
        <f>RIGHT(D613,1)</f>
        <v>1</v>
      </c>
      <c r="G613" s="16" t="str">
        <f>LEFT(RIGHT(B613,LEN(B613)-15),C613-16)</f>
        <v>CHANCEAUX</v>
      </c>
      <c r="H613" s="16" t="str">
        <f>RIGHT(B613,LEN(B613)-C613-2)</f>
        <v>DISTRE</v>
      </c>
      <c r="I613" s="17">
        <f>MATCH(Lines[[#This Row],[début]],postes_1[ADR_SITE],0)</f>
        <v>185</v>
      </c>
      <c r="J613" s="17">
        <f>MATCH(Lines[[#This Row],[fin]],postes_1[ADR_SITE],0)</f>
        <v>684</v>
      </c>
      <c r="K613" s="17" t="str">
        <f>INDEX(postes_1[CODNAT],Lines[[#This Row],[rch_debut]])</f>
        <v>CHAN5</v>
      </c>
      <c r="L613" s="17" t="str">
        <f>INDEX(postes_1[CODNAT],Lines[[#This Row],[rch_fin]])</f>
        <v>DISTR</v>
      </c>
      <c r="M613" s="17" t="s">
        <v>252</v>
      </c>
      <c r="N613" s="17" t="s">
        <v>2174</v>
      </c>
      <c r="O613" s="17" t="str">
        <f>Lines[[#This Row],[codeNat_debut]]&amp;"_"&amp;Lines[[#This Row],[tension]]</f>
        <v>CHAN5_400kV</v>
      </c>
      <c r="P613" s="17" t="str">
        <f>Lines[[#This Row],[codeNat_fin]]&amp;"_"&amp;Lines[[#This Row],[tension]]</f>
        <v>DISTR_400kV</v>
      </c>
      <c r="Q613" s="17">
        <f>COUNTIF(Lines[[code2_debut]:[code2_fin]],"="&amp;Lines[[#This Row],[code2_debut]])</f>
        <v>6</v>
      </c>
      <c r="R613" s="17">
        <f>COUNTIF(Lines[[code2_debut]:[code2_fin]],"="&amp;Lines[[#This Row],[code2_fin]])</f>
        <v>6</v>
      </c>
      <c r="S613" s="17">
        <f>INDEX(postes_1[x],MATCH(Lines[[#This Row],[codeNat_debut]],postes_1[CODNAT],0))</f>
        <v>526409.75999999803</v>
      </c>
      <c r="T613" s="17">
        <f>INDEX(postes_1[y],MATCH(Lines[[#This Row],[codeNat_debut]],postes_1[CODNAT],0))</f>
        <v>6711577.8899999997</v>
      </c>
      <c r="U613" s="17">
        <f>INDEX(postes_1[x],MATCH(Lines[[#This Row],[codeNat_fin]],postes_1[CODNAT],0))</f>
        <v>464320.67000000202</v>
      </c>
      <c r="V613" s="17">
        <f>INDEX(postes_1[y],MATCH(Lines[[#This Row],[codeNat_fin]],postes_1[CODNAT],0))</f>
        <v>6683192.9500000002</v>
      </c>
      <c r="W613" s="17">
        <f>SQRT((Lines[[#This Row],[x_debut]]-Lines[[#This Row],[x_fin]])^2+(Lines[[#This Row],[y_debut]]-Lines[[#This Row],[y_fin]])^2)</f>
        <v>68269.758428100322</v>
      </c>
      <c r="X613" s="17">
        <v>79155</v>
      </c>
      <c r="Y613" s="18">
        <v>2200</v>
      </c>
      <c r="Z613" s="18">
        <v>2300</v>
      </c>
      <c r="AA613" s="18">
        <v>2300</v>
      </c>
      <c r="AB613" s="18">
        <v>2400</v>
      </c>
      <c r="AC613" s="18">
        <v>2.3180000000000001</v>
      </c>
      <c r="AD613" s="18">
        <v>24.1</v>
      </c>
      <c r="AE613" s="18">
        <v>149.4</v>
      </c>
      <c r="AF613" s="18">
        <v>951.11199999999997</v>
      </c>
      <c r="AG613" s="21"/>
      <c r="AH613" s="21"/>
    </row>
    <row r="614" spans="1:34">
      <c r="A614" s="16" t="s">
        <v>9437</v>
      </c>
      <c r="B614" s="16" t="s">
        <v>10461</v>
      </c>
      <c r="C614" s="16">
        <f>SEARCH(" _ ",B614)</f>
        <v>31</v>
      </c>
      <c r="D614" s="16" t="str">
        <f>LEFT(B614,14)</f>
        <v>LIT 400kV N0 1</v>
      </c>
      <c r="E614" s="16" t="str">
        <f>RIGHT(LEFT(D614,9),5)</f>
        <v>400kV</v>
      </c>
      <c r="F614" s="16" t="str">
        <f>RIGHT(D614,1)</f>
        <v>1</v>
      </c>
      <c r="G614" s="16" t="str">
        <f>LEFT(RIGHT(B614,LEN(B614)-15),C614-16)</f>
        <v>CORDEMAIS-POSTE</v>
      </c>
      <c r="H614" s="16" t="str">
        <f>RIGHT(B614,LEN(B614)-C614-2)</f>
        <v>LOUISFERT</v>
      </c>
      <c r="I614" s="17">
        <f>MATCH(Lines[[#This Row],[début]],postes_1[ADR_SITE],0)</f>
        <v>1577</v>
      </c>
      <c r="J614" s="17">
        <f>MATCH(Lines[[#This Row],[fin]],postes_1[ADR_SITE],0)</f>
        <v>1250</v>
      </c>
      <c r="K614" s="17" t="str">
        <f>INDEX(postes_1[CODNAT],Lines[[#This Row],[rch_debut]])</f>
        <v>COR.P</v>
      </c>
      <c r="L614" s="17" t="str">
        <f>INDEX(postes_1[CODNAT],Lines[[#This Row],[rch_fin]])</f>
        <v>LOUIS</v>
      </c>
      <c r="M614" s="17" t="s">
        <v>7854</v>
      </c>
      <c r="N614" s="17" t="s">
        <v>5625</v>
      </c>
      <c r="O614" s="17" t="str">
        <f>Lines[[#This Row],[codeNat_debut]]&amp;"_"&amp;Lines[[#This Row],[tension]]</f>
        <v>COR.P_400kV</v>
      </c>
      <c r="P614" s="17" t="str">
        <f>Lines[[#This Row],[codeNat_fin]]&amp;"_"&amp;Lines[[#This Row],[tension]]</f>
        <v>LOUIS_400kV</v>
      </c>
      <c r="Q614" s="17">
        <f>COUNTIF(Lines[[code2_debut]:[code2_fin]],"="&amp;Lines[[#This Row],[code2_debut]])</f>
        <v>5</v>
      </c>
      <c r="R614" s="17">
        <f>COUNTIF(Lines[[code2_debut]:[code2_fin]],"="&amp;Lines[[#This Row],[code2_fin]])</f>
        <v>4</v>
      </c>
      <c r="S614" s="17">
        <f>INDEX(postes_1[x],MATCH(Lines[[#This Row],[codeNat_debut]],postes_1[CODNAT],0))</f>
        <v>332094.78999999899</v>
      </c>
      <c r="T614" s="17">
        <f>INDEX(postes_1[y],MATCH(Lines[[#This Row],[codeNat_debut]],postes_1[CODNAT],0))</f>
        <v>6698627.7400000002</v>
      </c>
      <c r="U614" s="17">
        <f>INDEX(postes_1[x],MATCH(Lines[[#This Row],[codeNat_fin]],postes_1[CODNAT],0))</f>
        <v>366982.78000000102</v>
      </c>
      <c r="V614" s="17">
        <f>INDEX(postes_1[y],MATCH(Lines[[#This Row],[codeNat_fin]],postes_1[CODNAT],0))</f>
        <v>6740494.8399999999</v>
      </c>
      <c r="W614" s="17">
        <f>SQRT((Lines[[#This Row],[x_debut]]-Lines[[#This Row],[x_fin]])^2+(Lines[[#This Row],[y_debut]]-Lines[[#This Row],[y_fin]])^2)</f>
        <v>54497.944077278829</v>
      </c>
      <c r="X614" s="17">
        <v>55095</v>
      </c>
      <c r="Y614" s="18">
        <v>2200</v>
      </c>
      <c r="Z614" s="18">
        <v>2300</v>
      </c>
      <c r="AA614" s="18">
        <v>2300</v>
      </c>
      <c r="AB614" s="18">
        <v>2400</v>
      </c>
      <c r="AC614" s="18">
        <v>1.6859999999999999</v>
      </c>
      <c r="AD614" s="18">
        <v>16.992000000000001</v>
      </c>
      <c r="AE614" s="18">
        <v>104.958</v>
      </c>
      <c r="AF614" s="18">
        <v>668.18399999999997</v>
      </c>
      <c r="AG614" s="21"/>
      <c r="AH614" s="21"/>
    </row>
    <row r="615" spans="1:34">
      <c r="A615" s="16" t="s">
        <v>9440</v>
      </c>
      <c r="B615" s="16" t="s">
        <v>10462</v>
      </c>
      <c r="C615" s="16">
        <f>SEARCH(" _ ",B615)</f>
        <v>31</v>
      </c>
      <c r="D615" s="16" t="str">
        <f>LEFT(B615,14)</f>
        <v>LIT 400kV NO 2</v>
      </c>
      <c r="E615" s="16" t="str">
        <f>RIGHT(LEFT(D615,9),5)</f>
        <v>400kV</v>
      </c>
      <c r="F615" s="16" t="str">
        <f>RIGHT(D615,1)</f>
        <v>2</v>
      </c>
      <c r="G615" s="16" t="str">
        <f>LEFT(RIGHT(B615,LEN(B615)-15),C615-16)</f>
        <v>CORDEMAIS-POSTE</v>
      </c>
      <c r="H615" s="16" t="str">
        <f>RIGHT(B615,LEN(B615)-C615-2)</f>
        <v>LOUISFERT</v>
      </c>
      <c r="I615" s="17">
        <f>MATCH(Lines[[#This Row],[début]],postes_1[ADR_SITE],0)</f>
        <v>1577</v>
      </c>
      <c r="J615" s="17">
        <f>MATCH(Lines[[#This Row],[fin]],postes_1[ADR_SITE],0)</f>
        <v>1250</v>
      </c>
      <c r="K615" s="17" t="str">
        <f>INDEX(postes_1[CODNAT],Lines[[#This Row],[rch_debut]])</f>
        <v>COR.P</v>
      </c>
      <c r="L615" s="17" t="str">
        <f>INDEX(postes_1[CODNAT],Lines[[#This Row],[rch_fin]])</f>
        <v>LOUIS</v>
      </c>
      <c r="M615" s="17" t="s">
        <v>7854</v>
      </c>
      <c r="N615" s="17" t="s">
        <v>5625</v>
      </c>
      <c r="O615" s="17" t="str">
        <f>Lines[[#This Row],[codeNat_debut]]&amp;"_"&amp;Lines[[#This Row],[tension]]</f>
        <v>COR.P_400kV</v>
      </c>
      <c r="P615" s="17" t="str">
        <f>Lines[[#This Row],[codeNat_fin]]&amp;"_"&amp;Lines[[#This Row],[tension]]</f>
        <v>LOUIS_400kV</v>
      </c>
      <c r="Q615" s="17">
        <f>COUNTIF(Lines[[code2_debut]:[code2_fin]],"="&amp;Lines[[#This Row],[code2_debut]])</f>
        <v>5</v>
      </c>
      <c r="R615" s="17">
        <f>COUNTIF(Lines[[code2_debut]:[code2_fin]],"="&amp;Lines[[#This Row],[code2_fin]])</f>
        <v>4</v>
      </c>
      <c r="S615" s="17">
        <f>INDEX(postes_1[x],MATCH(Lines[[#This Row],[codeNat_debut]],postes_1[CODNAT],0))</f>
        <v>332094.78999999899</v>
      </c>
      <c r="T615" s="17">
        <f>INDEX(postes_1[y],MATCH(Lines[[#This Row],[codeNat_debut]],postes_1[CODNAT],0))</f>
        <v>6698627.7400000002</v>
      </c>
      <c r="U615" s="17">
        <f>INDEX(postes_1[x],MATCH(Lines[[#This Row],[codeNat_fin]],postes_1[CODNAT],0))</f>
        <v>366982.78000000102</v>
      </c>
      <c r="V615" s="17">
        <f>INDEX(postes_1[y],MATCH(Lines[[#This Row],[codeNat_fin]],postes_1[CODNAT],0))</f>
        <v>6740494.8399999999</v>
      </c>
      <c r="W615" s="17">
        <f>SQRT((Lines[[#This Row],[x_debut]]-Lines[[#This Row],[x_fin]])^2+(Lines[[#This Row],[y_debut]]-Lines[[#This Row],[y_fin]])^2)</f>
        <v>54497.944077278829</v>
      </c>
      <c r="X615" s="17">
        <v>55184</v>
      </c>
      <c r="Y615" s="18">
        <v>2200</v>
      </c>
      <c r="Z615" s="18">
        <v>2300</v>
      </c>
      <c r="AA615" s="18">
        <v>2300</v>
      </c>
      <c r="AB615" s="18">
        <v>2400</v>
      </c>
      <c r="AC615" s="18">
        <v>1.68</v>
      </c>
      <c r="AD615" s="18">
        <v>16.936</v>
      </c>
      <c r="AE615" s="18">
        <v>104.619</v>
      </c>
      <c r="AF615" s="18">
        <v>666.02300000000002</v>
      </c>
      <c r="AG615" s="21"/>
      <c r="AH615" s="21"/>
    </row>
    <row r="616" spans="1:34">
      <c r="A616" s="16" t="s">
        <v>9441</v>
      </c>
      <c r="B616" s="16" t="s">
        <v>9442</v>
      </c>
      <c r="C616" s="16">
        <f>SEARCH(" _ ",B616)</f>
        <v>31</v>
      </c>
      <c r="D616" s="16" t="str">
        <f>LEFT(B616,14)</f>
        <v>LIT 400kV NO 2</v>
      </c>
      <c r="E616" s="16" t="str">
        <f>RIGHT(LEFT(D616,9),5)</f>
        <v>400kV</v>
      </c>
      <c r="F616" s="16" t="str">
        <f>RIGHT(D616,1)</f>
        <v>2</v>
      </c>
      <c r="G616" s="16" t="str">
        <f>LEFT(RIGHT(B616,LEN(B616)-15),C616-16)</f>
        <v>CORDEMAIS-POSTE</v>
      </c>
      <c r="H616" s="16" t="str">
        <f>RIGHT(B616,LEN(B616)-C616-2)</f>
        <v>MARTYRE (LA)</v>
      </c>
      <c r="I616" s="17">
        <f>MATCH(Lines[[#This Row],[début]],postes_1[ADR_SITE],0)</f>
        <v>1577</v>
      </c>
      <c r="J616" s="17">
        <f>MATCH(Lines[[#This Row],[fin]],postes_1[ADR_SITE],0)</f>
        <v>3279</v>
      </c>
      <c r="K616" s="17" t="str">
        <f>INDEX(postes_1[CODNAT],Lines[[#This Row],[rch_debut]])</f>
        <v>COR.P</v>
      </c>
      <c r="L616" s="17" t="str">
        <f>INDEX(postes_1[CODNAT],Lines[[#This Row],[rch_fin]])</f>
        <v>MARTY</v>
      </c>
      <c r="M616" s="17" t="s">
        <v>7854</v>
      </c>
      <c r="N616" s="17" t="s">
        <v>791</v>
      </c>
      <c r="O616" s="17" t="str">
        <f>Lines[[#This Row],[codeNat_debut]]&amp;"_"&amp;Lines[[#This Row],[tension]]</f>
        <v>COR.P_400kV</v>
      </c>
      <c r="P616" s="17" t="str">
        <f>Lines[[#This Row],[codeNat_fin]]&amp;"_"&amp;Lines[[#This Row],[tension]]</f>
        <v>MARTY_400kV</v>
      </c>
      <c r="Q616" s="17">
        <f>COUNTIF(Lines[[code2_debut]:[code2_fin]],"="&amp;Lines[[#This Row],[code2_debut]])</f>
        <v>5</v>
      </c>
      <c r="R616" s="17">
        <f>COUNTIF(Lines[[code2_debut]:[code2_fin]],"="&amp;Lines[[#This Row],[code2_fin]])</f>
        <v>2</v>
      </c>
      <c r="S616" s="17">
        <f>INDEX(postes_1[x],MATCH(Lines[[#This Row],[codeNat_debut]],postes_1[CODNAT],0))</f>
        <v>332094.78999999899</v>
      </c>
      <c r="T616" s="17">
        <f>INDEX(postes_1[y],MATCH(Lines[[#This Row],[codeNat_debut]],postes_1[CODNAT],0))</f>
        <v>6698627.7400000002</v>
      </c>
      <c r="U616" s="17">
        <f>INDEX(postes_1[x],MATCH(Lines[[#This Row],[codeNat_fin]],postes_1[CODNAT],0))</f>
        <v>168746</v>
      </c>
      <c r="V616" s="17">
        <f>INDEX(postes_1[y],MATCH(Lines[[#This Row],[codeNat_fin]],postes_1[CODNAT],0))</f>
        <v>6840196.6600000001</v>
      </c>
      <c r="W616" s="17">
        <f>SQRT((Lines[[#This Row],[x_debut]]-Lines[[#This Row],[x_fin]])^2+(Lines[[#This Row],[y_debut]]-Lines[[#This Row],[y_fin]])^2)</f>
        <v>216158.70628875939</v>
      </c>
      <c r="X616" s="17">
        <v>238261</v>
      </c>
      <c r="Y616" s="18">
        <v>2200</v>
      </c>
      <c r="Z616" s="18">
        <v>2300</v>
      </c>
      <c r="AA616" s="18">
        <v>2300</v>
      </c>
      <c r="AB616" s="18">
        <v>2400</v>
      </c>
      <c r="AC616" s="18">
        <v>7.0830000000000002</v>
      </c>
      <c r="AD616" s="18">
        <v>72.149000000000001</v>
      </c>
      <c r="AE616" s="18">
        <v>450.36599999999999</v>
      </c>
      <c r="AF616" s="18">
        <v>2867.1179999999999</v>
      </c>
      <c r="AG616" s="21"/>
      <c r="AH616" s="21"/>
    </row>
    <row r="617" spans="1:34">
      <c r="A617" s="16" t="s">
        <v>9438</v>
      </c>
      <c r="B617" s="16" t="s">
        <v>9439</v>
      </c>
      <c r="C617" s="16">
        <f>SEARCH(" _ ",B617)</f>
        <v>31</v>
      </c>
      <c r="D617" s="16" t="str">
        <f>LEFT(B617,14)</f>
        <v>LIT 400kV NO 2</v>
      </c>
      <c r="E617" s="16" t="str">
        <f>RIGHT(LEFT(D617,9),5)</f>
        <v>400kV</v>
      </c>
      <c r="F617" s="16" t="str">
        <f>RIGHT(D617,1)</f>
        <v>2</v>
      </c>
      <c r="G617" s="16" t="str">
        <f>LEFT(RIGHT(B617,LEN(B617)-15),C617-16)</f>
        <v>CORDEMAIS-POSTE</v>
      </c>
      <c r="H617" s="16" t="str">
        <f>RIGHT(B617,LEN(B617)-C617-2)</f>
        <v>DISTRE</v>
      </c>
      <c r="I617" s="17">
        <f>MATCH(Lines[[#This Row],[début]],postes_1[ADR_SITE],0)</f>
        <v>1577</v>
      </c>
      <c r="J617" s="17">
        <f>MATCH(Lines[[#This Row],[fin]],postes_1[ADR_SITE],0)</f>
        <v>684</v>
      </c>
      <c r="K617" s="17" t="str">
        <f>INDEX(postes_1[CODNAT],Lines[[#This Row],[rch_debut]])</f>
        <v>COR.P</v>
      </c>
      <c r="L617" s="17" t="str">
        <f>INDEX(postes_1[CODNAT],Lines[[#This Row],[rch_fin]])</f>
        <v>DISTR</v>
      </c>
      <c r="M617" s="17" t="s">
        <v>7854</v>
      </c>
      <c r="N617" s="17" t="s">
        <v>2174</v>
      </c>
      <c r="O617" s="17" t="str">
        <f>Lines[[#This Row],[codeNat_debut]]&amp;"_"&amp;Lines[[#This Row],[tension]]</f>
        <v>COR.P_400kV</v>
      </c>
      <c r="P617" s="17" t="str">
        <f>Lines[[#This Row],[codeNat_fin]]&amp;"_"&amp;Lines[[#This Row],[tension]]</f>
        <v>DISTR_400kV</v>
      </c>
      <c r="Q617" s="17">
        <f>COUNTIF(Lines[[code2_debut]:[code2_fin]],"="&amp;Lines[[#This Row],[code2_debut]])</f>
        <v>5</v>
      </c>
      <c r="R617" s="17">
        <f>COUNTIF(Lines[[code2_debut]:[code2_fin]],"="&amp;Lines[[#This Row],[code2_fin]])</f>
        <v>6</v>
      </c>
      <c r="S617" s="17">
        <f>INDEX(postes_1[x],MATCH(Lines[[#This Row],[codeNat_debut]],postes_1[CODNAT],0))</f>
        <v>332094.78999999899</v>
      </c>
      <c r="T617" s="17">
        <f>INDEX(postes_1[y],MATCH(Lines[[#This Row],[codeNat_debut]],postes_1[CODNAT],0))</f>
        <v>6698627.7400000002</v>
      </c>
      <c r="U617" s="17">
        <f>INDEX(postes_1[x],MATCH(Lines[[#This Row],[codeNat_fin]],postes_1[CODNAT],0))</f>
        <v>464320.67000000202</v>
      </c>
      <c r="V617" s="17">
        <f>INDEX(postes_1[y],MATCH(Lines[[#This Row],[codeNat_fin]],postes_1[CODNAT],0))</f>
        <v>6683192.9500000002</v>
      </c>
      <c r="W617" s="17">
        <f>SQRT((Lines[[#This Row],[x_debut]]-Lines[[#This Row],[x_fin]])^2+(Lines[[#This Row],[y_debut]]-Lines[[#This Row],[y_fin]])^2)</f>
        <v>133123.68716392774</v>
      </c>
      <c r="X617" s="17">
        <v>150857</v>
      </c>
      <c r="Y617" s="18">
        <v>2200</v>
      </c>
      <c r="Z617" s="18">
        <v>2300</v>
      </c>
      <c r="AA617" s="18">
        <v>2300</v>
      </c>
      <c r="AB617" s="18">
        <v>2400</v>
      </c>
      <c r="AC617" s="18">
        <v>4.5209999999999999</v>
      </c>
      <c r="AD617" s="18">
        <v>45.811</v>
      </c>
      <c r="AE617" s="18">
        <v>284.18700000000001</v>
      </c>
      <c r="AF617" s="18">
        <v>1809.192</v>
      </c>
      <c r="AG617" s="21"/>
      <c r="AH617" s="21"/>
    </row>
    <row r="618" spans="1:34">
      <c r="A618" s="16" t="s">
        <v>9553</v>
      </c>
      <c r="B618" s="16" t="s">
        <v>9554</v>
      </c>
      <c r="C618" s="16">
        <f>SEARCH(" _ ",B618)</f>
        <v>23</v>
      </c>
      <c r="D618" s="16" t="str">
        <f>LEFT(B618,14)</f>
        <v>LIT 400kV N0 1</v>
      </c>
      <c r="E618" s="16" t="str">
        <f>RIGHT(LEFT(D618,9),5)</f>
        <v>400kV</v>
      </c>
      <c r="F618" s="16" t="str">
        <f>RIGHT(D618,1)</f>
        <v>1</v>
      </c>
      <c r="G618" s="16" t="str">
        <f>LEFT(RIGHT(B618,LEN(B618)-15),C618-16)</f>
        <v>DAMBRON</v>
      </c>
      <c r="H618" s="16" t="str">
        <f>RIGHT(B618,LEN(B618)-C618-2)</f>
        <v>VERGER</v>
      </c>
      <c r="I618" s="17">
        <f>MATCH(Lines[[#This Row],[début]],postes_1[ADR_SITE],0)</f>
        <v>29</v>
      </c>
      <c r="J618" s="17">
        <f>MATCH(Lines[[#This Row],[fin]],postes_1[ADR_SITE],0)</f>
        <v>24</v>
      </c>
      <c r="K618" s="17" t="str">
        <f>INDEX(postes_1[CODNAT],Lines[[#This Row],[rch_debut]])</f>
        <v>DAMBR</v>
      </c>
      <c r="L618" s="17" t="str">
        <f>INDEX(postes_1[CODNAT],Lines[[#This Row],[rch_fin]])</f>
        <v>VERGE</v>
      </c>
      <c r="M618" s="17" t="s">
        <v>6227</v>
      </c>
      <c r="N618" s="17" t="s">
        <v>4722</v>
      </c>
      <c r="O618" s="17" t="str">
        <f>Lines[[#This Row],[codeNat_debut]]&amp;"_"&amp;Lines[[#This Row],[tension]]</f>
        <v>DAMBR_400kV</v>
      </c>
      <c r="P618" s="17" t="str">
        <f>Lines[[#This Row],[codeNat_fin]]&amp;"_"&amp;Lines[[#This Row],[tension]]</f>
        <v>VERGE_400kV</v>
      </c>
      <c r="Q618" s="17">
        <f>COUNTIF(Lines[[code2_debut]:[code2_fin]],"="&amp;Lines[[#This Row],[code2_debut]])</f>
        <v>6</v>
      </c>
      <c r="R618" s="17">
        <f>COUNTIF(Lines[[code2_debut]:[code2_fin]],"="&amp;Lines[[#This Row],[code2_fin]])</f>
        <v>7</v>
      </c>
      <c r="S618" s="17">
        <f>INDEX(postes_1[x],MATCH(Lines[[#This Row],[codeNat_debut]],postes_1[CODNAT],0))</f>
        <v>614853.93000000005</v>
      </c>
      <c r="T618" s="17">
        <f>INDEX(postes_1[y],MATCH(Lines[[#This Row],[codeNat_debut]],postes_1[CODNAT],0))</f>
        <v>6779084.0099999998</v>
      </c>
      <c r="U618" s="17">
        <f>INDEX(postes_1[x],MATCH(Lines[[#This Row],[codeNat_fin]],postes_1[CODNAT],0))</f>
        <v>594882.78999999899</v>
      </c>
      <c r="V618" s="17">
        <f>INDEX(postes_1[y],MATCH(Lines[[#This Row],[codeNat_fin]],postes_1[CODNAT],0))</f>
        <v>6735539.5300000003</v>
      </c>
      <c r="W618" s="17">
        <f>SQRT((Lines[[#This Row],[x_debut]]-Lines[[#This Row],[x_fin]])^2+(Lines[[#This Row],[y_debut]]-Lines[[#This Row],[y_fin]])^2)</f>
        <v>47905.826069174516</v>
      </c>
      <c r="X618" s="17">
        <v>55724</v>
      </c>
      <c r="Y618" s="18">
        <v>2200</v>
      </c>
      <c r="Z618" s="18">
        <v>2300</v>
      </c>
      <c r="AA618" s="18">
        <v>2300</v>
      </c>
      <c r="AB618" s="18">
        <v>2400</v>
      </c>
      <c r="AC618" s="18">
        <v>1.6639999999999999</v>
      </c>
      <c r="AD618" s="18">
        <v>16.881</v>
      </c>
      <c r="AE618" s="18">
        <v>104.598</v>
      </c>
      <c r="AF618" s="18">
        <v>665.88900000000001</v>
      </c>
      <c r="AG618" s="21"/>
      <c r="AH618" s="21"/>
    </row>
    <row r="619" spans="1:34">
      <c r="A619" s="16" t="s">
        <v>9559</v>
      </c>
      <c r="B619" s="16" t="s">
        <v>9560</v>
      </c>
      <c r="C619" s="16">
        <f>SEARCH(" _ ",B619)</f>
        <v>23</v>
      </c>
      <c r="D619" s="16" t="str">
        <f>LEFT(B619,14)</f>
        <v>LIT 400kV NO 2</v>
      </c>
      <c r="E619" s="16" t="str">
        <f>RIGHT(LEFT(D619,9),5)</f>
        <v>400kV</v>
      </c>
      <c r="F619" s="16" t="str">
        <f>RIGHT(D619,1)</f>
        <v>2</v>
      </c>
      <c r="G619" s="16" t="str">
        <f>LEFT(RIGHT(B619,LEN(B619)-15),C619-16)</f>
        <v>DAMBRON</v>
      </c>
      <c r="H619" s="16" t="str">
        <f>RIGHT(B619,LEN(B619)-C619-2)</f>
        <v>VERGER</v>
      </c>
      <c r="I619" s="17">
        <f>MATCH(Lines[[#This Row],[début]],postes_1[ADR_SITE],0)</f>
        <v>29</v>
      </c>
      <c r="J619" s="17">
        <f>MATCH(Lines[[#This Row],[fin]],postes_1[ADR_SITE],0)</f>
        <v>24</v>
      </c>
      <c r="K619" s="17" t="str">
        <f>INDEX(postes_1[CODNAT],Lines[[#This Row],[rch_debut]])</f>
        <v>DAMBR</v>
      </c>
      <c r="L619" s="17" t="str">
        <f>INDEX(postes_1[CODNAT],Lines[[#This Row],[rch_fin]])</f>
        <v>VERGE</v>
      </c>
      <c r="M619" s="17" t="s">
        <v>6227</v>
      </c>
      <c r="N619" s="17" t="s">
        <v>4722</v>
      </c>
      <c r="O619" s="17" t="str">
        <f>Lines[[#This Row],[codeNat_debut]]&amp;"_"&amp;Lines[[#This Row],[tension]]</f>
        <v>DAMBR_400kV</v>
      </c>
      <c r="P619" s="17" t="str">
        <f>Lines[[#This Row],[codeNat_fin]]&amp;"_"&amp;Lines[[#This Row],[tension]]</f>
        <v>VERGE_400kV</v>
      </c>
      <c r="Q619" s="17">
        <f>COUNTIF(Lines[[code2_debut]:[code2_fin]],"="&amp;Lines[[#This Row],[code2_debut]])</f>
        <v>6</v>
      </c>
      <c r="R619" s="17">
        <f>COUNTIF(Lines[[code2_debut]:[code2_fin]],"="&amp;Lines[[#This Row],[code2_fin]])</f>
        <v>7</v>
      </c>
      <c r="S619" s="17">
        <f>INDEX(postes_1[x],MATCH(Lines[[#This Row],[codeNat_debut]],postes_1[CODNAT],0))</f>
        <v>614853.93000000005</v>
      </c>
      <c r="T619" s="17">
        <f>INDEX(postes_1[y],MATCH(Lines[[#This Row],[codeNat_debut]],postes_1[CODNAT],0))</f>
        <v>6779084.0099999998</v>
      </c>
      <c r="U619" s="17">
        <f>INDEX(postes_1[x],MATCH(Lines[[#This Row],[codeNat_fin]],postes_1[CODNAT],0))</f>
        <v>594882.78999999899</v>
      </c>
      <c r="V619" s="17">
        <f>INDEX(postes_1[y],MATCH(Lines[[#This Row],[codeNat_fin]],postes_1[CODNAT],0))</f>
        <v>6735539.5300000003</v>
      </c>
      <c r="W619" s="17">
        <f>SQRT((Lines[[#This Row],[x_debut]]-Lines[[#This Row],[x_fin]])^2+(Lines[[#This Row],[y_debut]]-Lines[[#This Row],[y_fin]])^2)</f>
        <v>47905.826069174516</v>
      </c>
      <c r="X619" s="17">
        <v>55724</v>
      </c>
      <c r="Y619" s="18">
        <v>2200</v>
      </c>
      <c r="Z619" s="18">
        <v>2300</v>
      </c>
      <c r="AA619" s="18">
        <v>2300</v>
      </c>
      <c r="AB619" s="18">
        <v>2400</v>
      </c>
      <c r="AC619" s="18">
        <v>1.6639999999999999</v>
      </c>
      <c r="AD619" s="18">
        <v>16.882000000000001</v>
      </c>
      <c r="AE619" s="18">
        <v>104.518</v>
      </c>
      <c r="AF619" s="18">
        <v>665.37900000000002</v>
      </c>
      <c r="AG619" s="21"/>
      <c r="AH619" s="21"/>
    </row>
    <row r="620" spans="1:34">
      <c r="A620" s="16" t="s">
        <v>9581</v>
      </c>
      <c r="B620" s="16" t="s">
        <v>9582</v>
      </c>
      <c r="C620" s="16">
        <f>SEARCH(" _ ",B620)</f>
        <v>22</v>
      </c>
      <c r="D620" s="16" t="str">
        <f>LEFT(B620,14)</f>
        <v>LIT 400kV N0 1</v>
      </c>
      <c r="E620" s="16" t="str">
        <f>RIGHT(LEFT(D620,9),5)</f>
        <v>400kV</v>
      </c>
      <c r="F620" s="16" t="str">
        <f>RIGHT(D620,1)</f>
        <v>1</v>
      </c>
      <c r="G620" s="16" t="str">
        <f>LEFT(RIGHT(B620,LEN(B620)-15),C620-16)</f>
        <v>DISTRE</v>
      </c>
      <c r="H620" s="16" t="str">
        <f>RIGHT(B620,LEN(B620)-C620-2)</f>
        <v>JUMEAUX (LES)</v>
      </c>
      <c r="I620" s="17">
        <f>MATCH(Lines[[#This Row],[début]],postes_1[ADR_SITE],0)</f>
        <v>684</v>
      </c>
      <c r="J620" s="17">
        <f>MATCH(Lines[[#This Row],[fin]],postes_1[ADR_SITE],0)</f>
        <v>845</v>
      </c>
      <c r="K620" s="17" t="str">
        <f>INDEX(postes_1[CODNAT],Lines[[#This Row],[rch_debut]])</f>
        <v>DISTR</v>
      </c>
      <c r="L620" s="17" t="str">
        <f>INDEX(postes_1[CODNAT],Lines[[#This Row],[rch_fin]])</f>
        <v>JUMEA</v>
      </c>
      <c r="M620" s="17" t="s">
        <v>2174</v>
      </c>
      <c r="N620" s="17" t="s">
        <v>1277</v>
      </c>
      <c r="O620" s="17" t="str">
        <f>Lines[[#This Row],[codeNat_debut]]&amp;"_"&amp;Lines[[#This Row],[tension]]</f>
        <v>DISTR_400kV</v>
      </c>
      <c r="P620" s="17" t="str">
        <f>Lines[[#This Row],[codeNat_fin]]&amp;"_"&amp;Lines[[#This Row],[tension]]</f>
        <v>JUMEA_400kV</v>
      </c>
      <c r="Q620" s="17">
        <f>COUNTIF(Lines[[code2_debut]:[code2_fin]],"="&amp;Lines[[#This Row],[code2_debut]])</f>
        <v>6</v>
      </c>
      <c r="R620" s="17">
        <f>COUNTIF(Lines[[code2_debut]:[code2_fin]],"="&amp;Lines[[#This Row],[code2_fin]])</f>
        <v>4</v>
      </c>
      <c r="S620" s="17">
        <f>INDEX(postes_1[x],MATCH(Lines[[#This Row],[codeNat_debut]],postes_1[CODNAT],0))</f>
        <v>464320.67000000202</v>
      </c>
      <c r="T620" s="17">
        <f>INDEX(postes_1[y],MATCH(Lines[[#This Row],[codeNat_debut]],postes_1[CODNAT],0))</f>
        <v>6683192.9500000002</v>
      </c>
      <c r="U620" s="17">
        <f>INDEX(postes_1[x],MATCH(Lines[[#This Row],[codeNat_fin]],postes_1[CODNAT],0))</f>
        <v>465746.32999999798</v>
      </c>
      <c r="V620" s="17">
        <f>INDEX(postes_1[y],MATCH(Lines[[#This Row],[codeNat_fin]],postes_1[CODNAT],0))</f>
        <v>6638065.4500000002</v>
      </c>
      <c r="W620" s="17">
        <f>SQRT((Lines[[#This Row],[x_debut]]-Lines[[#This Row],[x_fin]])^2+(Lines[[#This Row],[y_debut]]-Lines[[#This Row],[y_fin]])^2)</f>
        <v>45150.013983226941</v>
      </c>
      <c r="X620" s="17">
        <v>46472</v>
      </c>
      <c r="Y620" s="18">
        <v>2200</v>
      </c>
      <c r="Z620" s="18">
        <v>2300</v>
      </c>
      <c r="AA620" s="18">
        <v>2300</v>
      </c>
      <c r="AB620" s="18">
        <v>2400</v>
      </c>
      <c r="AC620" s="18">
        <v>1.395</v>
      </c>
      <c r="AD620" s="18">
        <v>14.154999999999999</v>
      </c>
      <c r="AE620" s="18">
        <v>87.456000000000003</v>
      </c>
      <c r="AF620" s="18">
        <v>556.76099999999997</v>
      </c>
      <c r="AG620" s="21"/>
      <c r="AH620" s="21"/>
    </row>
    <row r="621" spans="1:34">
      <c r="A621" s="16" t="s">
        <v>9583</v>
      </c>
      <c r="B621" s="16" t="s">
        <v>9584</v>
      </c>
      <c r="C621" s="16">
        <f>SEARCH(" _ ",B621)</f>
        <v>22</v>
      </c>
      <c r="D621" s="16" t="str">
        <f>LEFT(B621,14)</f>
        <v>LIT 400kV NO 2</v>
      </c>
      <c r="E621" s="16" t="str">
        <f>RIGHT(LEFT(D621,9),5)</f>
        <v>400kV</v>
      </c>
      <c r="F621" s="16" t="str">
        <f>RIGHT(D621,1)</f>
        <v>2</v>
      </c>
      <c r="G621" s="16" t="str">
        <f>LEFT(RIGHT(B621,LEN(B621)-15),C621-16)</f>
        <v>DISTRE</v>
      </c>
      <c r="H621" s="16" t="str">
        <f>RIGHT(B621,LEN(B621)-C621-2)</f>
        <v>JUMEAUX (LES)</v>
      </c>
      <c r="I621" s="17">
        <f>MATCH(Lines[[#This Row],[début]],postes_1[ADR_SITE],0)</f>
        <v>684</v>
      </c>
      <c r="J621" s="17">
        <f>MATCH(Lines[[#This Row],[fin]],postes_1[ADR_SITE],0)</f>
        <v>845</v>
      </c>
      <c r="K621" s="17" t="str">
        <f>INDEX(postes_1[CODNAT],Lines[[#This Row],[rch_debut]])</f>
        <v>DISTR</v>
      </c>
      <c r="L621" s="17" t="str">
        <f>INDEX(postes_1[CODNAT],Lines[[#This Row],[rch_fin]])</f>
        <v>JUMEA</v>
      </c>
      <c r="M621" s="17" t="s">
        <v>2174</v>
      </c>
      <c r="N621" s="17" t="s">
        <v>1277</v>
      </c>
      <c r="O621" s="17" t="str">
        <f>Lines[[#This Row],[codeNat_debut]]&amp;"_"&amp;Lines[[#This Row],[tension]]</f>
        <v>DISTR_400kV</v>
      </c>
      <c r="P621" s="17" t="str">
        <f>Lines[[#This Row],[codeNat_fin]]&amp;"_"&amp;Lines[[#This Row],[tension]]</f>
        <v>JUMEA_400kV</v>
      </c>
      <c r="Q621" s="17">
        <f>COUNTIF(Lines[[code2_debut]:[code2_fin]],"="&amp;Lines[[#This Row],[code2_debut]])</f>
        <v>6</v>
      </c>
      <c r="R621" s="17">
        <f>COUNTIF(Lines[[code2_debut]:[code2_fin]],"="&amp;Lines[[#This Row],[code2_fin]])</f>
        <v>4</v>
      </c>
      <c r="S621" s="17">
        <f>INDEX(postes_1[x],MATCH(Lines[[#This Row],[codeNat_debut]],postes_1[CODNAT],0))</f>
        <v>464320.67000000202</v>
      </c>
      <c r="T621" s="17">
        <f>INDEX(postes_1[y],MATCH(Lines[[#This Row],[codeNat_debut]],postes_1[CODNAT],0))</f>
        <v>6683192.9500000002</v>
      </c>
      <c r="U621" s="17">
        <f>INDEX(postes_1[x],MATCH(Lines[[#This Row],[codeNat_fin]],postes_1[CODNAT],0))</f>
        <v>465746.32999999798</v>
      </c>
      <c r="V621" s="17">
        <f>INDEX(postes_1[y],MATCH(Lines[[#This Row],[codeNat_fin]],postes_1[CODNAT],0))</f>
        <v>6638065.4500000002</v>
      </c>
      <c r="W621" s="17">
        <f>SQRT((Lines[[#This Row],[x_debut]]-Lines[[#This Row],[x_fin]])^2+(Lines[[#This Row],[y_debut]]-Lines[[#This Row],[y_fin]])^2)</f>
        <v>45150.013983226941</v>
      </c>
      <c r="X621" s="17">
        <v>46472</v>
      </c>
      <c r="Y621" s="18">
        <v>2200</v>
      </c>
      <c r="Z621" s="18">
        <v>2300</v>
      </c>
      <c r="AA621" s="18">
        <v>2300</v>
      </c>
      <c r="AB621" s="18">
        <v>2400</v>
      </c>
      <c r="AC621" s="18">
        <v>1.3939999999999999</v>
      </c>
      <c r="AD621" s="18">
        <v>14.141999999999999</v>
      </c>
      <c r="AE621" s="18">
        <v>87.643000000000001</v>
      </c>
      <c r="AF621" s="18">
        <v>557.95500000000004</v>
      </c>
      <c r="AG621" s="21"/>
      <c r="AH621" s="21"/>
    </row>
    <row r="622" spans="1:34">
      <c r="A622" s="16" t="s">
        <v>9592</v>
      </c>
      <c r="B622" s="16" t="s">
        <v>9593</v>
      </c>
      <c r="C622" s="16">
        <f>SEARCH(" _ ",B622)</f>
        <v>23</v>
      </c>
      <c r="D622" s="16" t="str">
        <f>LEFT(B622,14)</f>
        <v>LIT 400kV N0 1</v>
      </c>
      <c r="E622" s="16" t="str">
        <f>RIGHT(LEFT(D622,9),5)</f>
        <v>400kV</v>
      </c>
      <c r="F622" s="16" t="str">
        <f>RIGHT(D622,1)</f>
        <v>1</v>
      </c>
      <c r="G622" s="16" t="str">
        <f>LEFT(RIGHT(B622,LEN(B622)-15),C622-16)</f>
        <v>DOMLOUP</v>
      </c>
      <c r="H622" s="16" t="str">
        <f>RIGHT(B622,LEN(B622)-C622-2)</f>
        <v>PLAINE HAUTE</v>
      </c>
      <c r="I622" s="17">
        <f>MATCH(Lines[[#This Row],[début]],postes_1[ADR_SITE],0)</f>
        <v>1317</v>
      </c>
      <c r="J622" s="17">
        <f>MATCH(Lines[[#This Row],[fin]],postes_1[ADR_SITE],0)</f>
        <v>2386</v>
      </c>
      <c r="K622" s="17" t="str">
        <f>INDEX(postes_1[CODNAT],Lines[[#This Row],[rch_debut]])</f>
        <v>DOMLO</v>
      </c>
      <c r="L622" s="17" t="str">
        <f>INDEX(postes_1[CODNAT],Lines[[#This Row],[rch_fin]])</f>
        <v>P.HA5</v>
      </c>
      <c r="M622" s="17" t="s">
        <v>6207</v>
      </c>
      <c r="N622" s="17" t="s">
        <v>8023</v>
      </c>
      <c r="O622" s="17" t="str">
        <f>Lines[[#This Row],[codeNat_debut]]&amp;"_"&amp;Lines[[#This Row],[tension]]</f>
        <v>DOMLO_400kV</v>
      </c>
      <c r="P622" s="17" t="str">
        <f>Lines[[#This Row],[codeNat_fin]]&amp;"_"&amp;Lines[[#This Row],[tension]]</f>
        <v>P.HA5_400kV</v>
      </c>
      <c r="Q622" s="17">
        <f>COUNTIF(Lines[[code2_debut]:[code2_fin]],"="&amp;Lines[[#This Row],[code2_debut]])</f>
        <v>5</v>
      </c>
      <c r="R622" s="17">
        <f>COUNTIF(Lines[[code2_debut]:[code2_fin]],"="&amp;Lines[[#This Row],[code2_fin]])</f>
        <v>1</v>
      </c>
      <c r="S622" s="17">
        <f>INDEX(postes_1[x],MATCH(Lines[[#This Row],[codeNat_debut]],postes_1[CODNAT],0))</f>
        <v>361060.46999999898</v>
      </c>
      <c r="T622" s="17">
        <f>INDEX(postes_1[y],MATCH(Lines[[#This Row],[codeNat_debut]],postes_1[CODNAT],0))</f>
        <v>6786669.25</v>
      </c>
      <c r="U622" s="17">
        <f>INDEX(postes_1[x],MATCH(Lines[[#This Row],[codeNat_fin]],postes_1[CODNAT],0))</f>
        <v>265552.03999999899</v>
      </c>
      <c r="V622" s="17">
        <f>INDEX(postes_1[y],MATCH(Lines[[#This Row],[codeNat_fin]],postes_1[CODNAT],0))</f>
        <v>6830584.1799999997</v>
      </c>
      <c r="W622" s="17">
        <f>SQRT((Lines[[#This Row],[x_debut]]-Lines[[#This Row],[x_fin]])^2+(Lines[[#This Row],[y_debut]]-Lines[[#This Row],[y_fin]])^2)</f>
        <v>105120.79374685949</v>
      </c>
      <c r="X622" s="17">
        <v>112008</v>
      </c>
      <c r="Y622" s="18">
        <v>2200</v>
      </c>
      <c r="Z622" s="18">
        <v>2300</v>
      </c>
      <c r="AA622" s="18">
        <v>2300</v>
      </c>
      <c r="AB622" s="18">
        <v>2400</v>
      </c>
      <c r="AC622" s="18">
        <v>3.3959999999999999</v>
      </c>
      <c r="AD622" s="18">
        <v>36.664999999999999</v>
      </c>
      <c r="AE622" s="18">
        <v>197.39599999999999</v>
      </c>
      <c r="AF622" s="18">
        <v>1256.665</v>
      </c>
      <c r="AG622" s="21"/>
      <c r="AH622" s="21"/>
    </row>
    <row r="623" spans="1:34">
      <c r="A623" s="16" t="s">
        <v>9648</v>
      </c>
      <c r="B623" s="16" t="s">
        <v>9649</v>
      </c>
      <c r="C623" s="16">
        <f>SEARCH(" _ ",B623)</f>
        <v>22</v>
      </c>
      <c r="D623" s="16" t="str">
        <f>LEFT(B623,14)</f>
        <v>LIT 400kV N0 1</v>
      </c>
      <c r="E623" s="16" t="str">
        <f>RIGHT(LEFT(D623,9),5)</f>
        <v>400kV</v>
      </c>
      <c r="F623" s="16" t="str">
        <f>RIGHT(D623,1)</f>
        <v>1</v>
      </c>
      <c r="G623" s="16" t="str">
        <f>LEFT(RIGHT(B623,LEN(B623)-15),C623-16)</f>
        <v>EGUZON</v>
      </c>
      <c r="H623" s="16" t="str">
        <f>RIGHT(B623,LEN(B623)-C623-2)</f>
        <v>PLAUD</v>
      </c>
      <c r="I623" s="17">
        <f>MATCH(Lines[[#This Row],[début]],postes_1[ADR_SITE],0)</f>
        <v>659</v>
      </c>
      <c r="J623" s="17">
        <f>MATCH(Lines[[#This Row],[fin]],postes_1[ADR_SITE],0)</f>
        <v>1149</v>
      </c>
      <c r="K623" s="17" t="str">
        <f>INDEX(postes_1[CODNAT],Lines[[#This Row],[rch_debut]])</f>
        <v>EGUZO</v>
      </c>
      <c r="L623" s="17" t="str">
        <f>INDEX(postes_1[CODNAT],Lines[[#This Row],[rch_fin]])</f>
        <v>PLAUD</v>
      </c>
      <c r="M623" s="17" t="s">
        <v>8345</v>
      </c>
      <c r="N623" s="17" t="s">
        <v>1662</v>
      </c>
      <c r="O623" s="17" t="str">
        <f>Lines[[#This Row],[codeNat_debut]]&amp;"_"&amp;Lines[[#This Row],[tension]]</f>
        <v>EGUZO_400kV</v>
      </c>
      <c r="P623" s="17" t="str">
        <f>Lines[[#This Row],[codeNat_fin]]&amp;"_"&amp;Lines[[#This Row],[tension]]</f>
        <v>PLAUD_400kV</v>
      </c>
      <c r="Q623" s="17">
        <f>COUNTIF(Lines[[code2_debut]:[code2_fin]],"="&amp;Lines[[#This Row],[code2_debut]])</f>
        <v>6</v>
      </c>
      <c r="R623" s="17">
        <f>COUNTIF(Lines[[code2_debut]:[code2_fin]],"="&amp;Lines[[#This Row],[code2_fin]])</f>
        <v>2</v>
      </c>
      <c r="S623" s="17">
        <f>INDEX(postes_1[x],MATCH(Lines[[#This Row],[codeNat_debut]],postes_1[CODNAT],0))</f>
        <v>594090.84000000404</v>
      </c>
      <c r="T623" s="17">
        <f>INDEX(postes_1[y],MATCH(Lines[[#This Row],[codeNat_debut]],postes_1[CODNAT],0))</f>
        <v>6596206.4500000002</v>
      </c>
      <c r="U623" s="17">
        <f>INDEX(postes_1[x],MATCH(Lines[[#This Row],[codeNat_fin]],postes_1[CODNAT],0))</f>
        <v>534024.31999999995</v>
      </c>
      <c r="V623" s="17">
        <f>INDEX(postes_1[y],MATCH(Lines[[#This Row],[codeNat_fin]],postes_1[CODNAT],0))</f>
        <v>6536983.3099999996</v>
      </c>
      <c r="W623" s="17">
        <f>SQRT((Lines[[#This Row],[x_debut]]-Lines[[#This Row],[x_fin]])^2+(Lines[[#This Row],[y_debut]]-Lines[[#This Row],[y_fin]])^2)</f>
        <v>84352.635621956477</v>
      </c>
      <c r="X623" s="17">
        <v>85207</v>
      </c>
      <c r="Y623" s="18">
        <v>2200</v>
      </c>
      <c r="Z623" s="18">
        <v>2300</v>
      </c>
      <c r="AA623" s="18">
        <v>2300</v>
      </c>
      <c r="AB623" s="18">
        <v>2400</v>
      </c>
      <c r="AC623" s="18">
        <v>2.641</v>
      </c>
      <c r="AD623" s="18">
        <v>29.645</v>
      </c>
      <c r="AE623" s="18">
        <v>141.511</v>
      </c>
      <c r="AF623" s="18">
        <v>900.88599999999997</v>
      </c>
      <c r="AG623" s="21"/>
      <c r="AH623" s="21"/>
    </row>
    <row r="624" spans="1:34">
      <c r="A624" s="16" t="s">
        <v>9654</v>
      </c>
      <c r="B624" s="16" t="s">
        <v>9655</v>
      </c>
      <c r="C624" s="16">
        <f>SEARCH(" _ ",B624)</f>
        <v>22</v>
      </c>
      <c r="D624" s="16" t="str">
        <f>LEFT(B624,14)</f>
        <v>LIT 400kV N0 1</v>
      </c>
      <c r="E624" s="16" t="str">
        <f>RIGHT(LEFT(D624,9),5)</f>
        <v>400kV</v>
      </c>
      <c r="F624" s="16" t="str">
        <f>RIGHT(D624,1)</f>
        <v>1</v>
      </c>
      <c r="G624" s="16" t="str">
        <f>LEFT(RIGHT(B624,LEN(B624)-15),C624-16)</f>
        <v>EGUZON</v>
      </c>
      <c r="H624" s="16" t="str">
        <f>RIGHT(B624,LEN(B624)-C624-2)</f>
        <v>VERGER</v>
      </c>
      <c r="I624" s="17">
        <f>MATCH(Lines[[#This Row],[début]],postes_1[ADR_SITE],0)</f>
        <v>659</v>
      </c>
      <c r="J624" s="17">
        <f>MATCH(Lines[[#This Row],[fin]],postes_1[ADR_SITE],0)</f>
        <v>24</v>
      </c>
      <c r="K624" s="17" t="str">
        <f>INDEX(postes_1[CODNAT],Lines[[#This Row],[rch_debut]])</f>
        <v>EGUZO</v>
      </c>
      <c r="L624" s="17" t="str">
        <f>INDEX(postes_1[CODNAT],Lines[[#This Row],[rch_fin]])</f>
        <v>VERGE</v>
      </c>
      <c r="M624" s="17" t="s">
        <v>8345</v>
      </c>
      <c r="N624" s="17" t="s">
        <v>4722</v>
      </c>
      <c r="O624" s="17" t="str">
        <f>Lines[[#This Row],[codeNat_debut]]&amp;"_"&amp;Lines[[#This Row],[tension]]</f>
        <v>EGUZO_400kV</v>
      </c>
      <c r="P624" s="17" t="str">
        <f>Lines[[#This Row],[codeNat_fin]]&amp;"_"&amp;Lines[[#This Row],[tension]]</f>
        <v>VERGE_400kV</v>
      </c>
      <c r="Q624" s="17">
        <f>COUNTIF(Lines[[code2_debut]:[code2_fin]],"="&amp;Lines[[#This Row],[code2_debut]])</f>
        <v>6</v>
      </c>
      <c r="R624" s="17">
        <f>COUNTIF(Lines[[code2_debut]:[code2_fin]],"="&amp;Lines[[#This Row],[code2_fin]])</f>
        <v>7</v>
      </c>
      <c r="S624" s="17">
        <f>INDEX(postes_1[x],MATCH(Lines[[#This Row],[codeNat_debut]],postes_1[CODNAT],0))</f>
        <v>594090.84000000404</v>
      </c>
      <c r="T624" s="17">
        <f>INDEX(postes_1[y],MATCH(Lines[[#This Row],[codeNat_debut]],postes_1[CODNAT],0))</f>
        <v>6596206.4500000002</v>
      </c>
      <c r="U624" s="17">
        <f>INDEX(postes_1[x],MATCH(Lines[[#This Row],[codeNat_fin]],postes_1[CODNAT],0))</f>
        <v>594882.78999999899</v>
      </c>
      <c r="V624" s="17">
        <f>INDEX(postes_1[y],MATCH(Lines[[#This Row],[codeNat_fin]],postes_1[CODNAT],0))</f>
        <v>6735539.5300000003</v>
      </c>
      <c r="W624" s="17">
        <f>SQRT((Lines[[#This Row],[x_debut]]-Lines[[#This Row],[x_fin]])^2+(Lines[[#This Row],[y_debut]]-Lines[[#This Row],[y_fin]])^2)</f>
        <v>139335.33064908165</v>
      </c>
      <c r="X624" s="17">
        <v>143761</v>
      </c>
      <c r="Y624" s="18">
        <v>2200</v>
      </c>
      <c r="Z624" s="18">
        <v>2300</v>
      </c>
      <c r="AA624" s="18">
        <v>2300</v>
      </c>
      <c r="AB624" s="18">
        <v>2400</v>
      </c>
      <c r="AC624" s="18">
        <v>4.1710000000000003</v>
      </c>
      <c r="AD624" s="18">
        <v>45.845999999999997</v>
      </c>
      <c r="AE624" s="18">
        <v>262.72399999999999</v>
      </c>
      <c r="AF624" s="18">
        <v>1672.5540000000001</v>
      </c>
      <c r="AG624" s="21"/>
      <c r="AH624" s="21"/>
    </row>
    <row r="625" spans="1:34">
      <c r="A625" s="16" t="s">
        <v>9774</v>
      </c>
      <c r="B625" s="16" t="s">
        <v>9775</v>
      </c>
      <c r="C625" s="16">
        <f>SEARCH(" _ ",B625)</f>
        <v>29</v>
      </c>
      <c r="D625" s="16" t="str">
        <f>LEFT(B625,14)</f>
        <v>LIT 400kV N0 1</v>
      </c>
      <c r="E625" s="16" t="str">
        <f>RIGHT(LEFT(D625,9),5)</f>
        <v>400kV</v>
      </c>
      <c r="F625" s="16" t="str">
        <f>RIGHT(D625,1)</f>
        <v>1</v>
      </c>
      <c r="G625" s="16" t="str">
        <f>LEFT(RIGHT(B625,LEN(B625)-15),C625-16)</f>
        <v>GAUDIERE (LA)</v>
      </c>
      <c r="H625" s="16" t="str">
        <f>RIGHT(B625,LEN(B625)-C625-2)</f>
        <v>ISSEL</v>
      </c>
      <c r="I625" s="17">
        <f>MATCH(Lines[[#This Row],[début]],postes_1[ADR_SITE],0)</f>
        <v>3689</v>
      </c>
      <c r="J625" s="17">
        <f>MATCH(Lines[[#This Row],[fin]],postes_1[ADR_SITE],0)</f>
        <v>3590</v>
      </c>
      <c r="K625" s="17" t="str">
        <f>INDEX(postes_1[CODNAT],Lines[[#This Row],[rch_debut]])</f>
        <v>GAUDI</v>
      </c>
      <c r="L625" s="17" t="str">
        <f>INDEX(postes_1[CODNAT],Lines[[#This Row],[rch_fin]])</f>
        <v>ISSEL</v>
      </c>
      <c r="M625" s="17" t="s">
        <v>6196</v>
      </c>
      <c r="N625" s="17" t="s">
        <v>7245</v>
      </c>
      <c r="O625" s="17" t="str">
        <f>Lines[[#This Row],[codeNat_debut]]&amp;"_"&amp;Lines[[#This Row],[tension]]</f>
        <v>GAUDI_400kV</v>
      </c>
      <c r="P625" s="17" t="str">
        <f>Lines[[#This Row],[codeNat_fin]]&amp;"_"&amp;Lines[[#This Row],[tension]]</f>
        <v>ISSEL_400kV</v>
      </c>
      <c r="Q625" s="17">
        <f>COUNTIF(Lines[[code2_debut]:[code2_fin]],"="&amp;Lines[[#This Row],[code2_debut]])</f>
        <v>7</v>
      </c>
      <c r="R625" s="17">
        <f>COUNTIF(Lines[[code2_debut]:[code2_fin]],"="&amp;Lines[[#This Row],[code2_fin]])</f>
        <v>4</v>
      </c>
      <c r="S625" s="17">
        <f>INDEX(postes_1[x],MATCH(Lines[[#This Row],[codeNat_debut]],postes_1[CODNAT],0))</f>
        <v>673780.89999999898</v>
      </c>
      <c r="T625" s="17">
        <f>INDEX(postes_1[y],MATCH(Lines[[#This Row],[codeNat_debut]],postes_1[CODNAT],0))</f>
        <v>6238014.5800000001</v>
      </c>
      <c r="U625" s="17">
        <f>INDEX(postes_1[x],MATCH(Lines[[#This Row],[codeNat_fin]],postes_1[CODNAT],0))</f>
        <v>617593.5</v>
      </c>
      <c r="V625" s="17">
        <f>INDEX(postes_1[y],MATCH(Lines[[#This Row],[codeNat_fin]],postes_1[CODNAT],0))</f>
        <v>6254451.8300000001</v>
      </c>
      <c r="W625" s="17">
        <f>SQRT((Lines[[#This Row],[x_debut]]-Lines[[#This Row],[x_fin]])^2+(Lines[[#This Row],[y_debut]]-Lines[[#This Row],[y_fin]])^2)</f>
        <v>58542.353098610452</v>
      </c>
      <c r="X625" s="17">
        <v>59180</v>
      </c>
      <c r="Y625" s="18">
        <v>2200</v>
      </c>
      <c r="Z625" s="18">
        <v>2300</v>
      </c>
      <c r="AA625" s="18">
        <v>2300</v>
      </c>
      <c r="AB625" s="18">
        <v>2400</v>
      </c>
      <c r="AC625" s="18">
        <v>1.7749999999999999</v>
      </c>
      <c r="AD625" s="18">
        <v>17.931000000000001</v>
      </c>
      <c r="AE625" s="18">
        <v>112.482</v>
      </c>
      <c r="AF625" s="18">
        <v>716.08399999999995</v>
      </c>
      <c r="AG625" s="21"/>
      <c r="AH625" s="21"/>
    </row>
    <row r="626" spans="1:34">
      <c r="A626" s="16" t="s">
        <v>9778</v>
      </c>
      <c r="B626" s="16" t="s">
        <v>10407</v>
      </c>
      <c r="C626" s="16">
        <f>SEARCH(" _ ",B626)</f>
        <v>29</v>
      </c>
      <c r="D626" s="16" t="str">
        <f>LEFT(B626,14)</f>
        <v>LIT 400kV NO 2</v>
      </c>
      <c r="E626" s="16" t="str">
        <f>RIGHT(LEFT(D626,9),5)</f>
        <v>400kV</v>
      </c>
      <c r="F626" s="16" t="str">
        <f>RIGHT(D626,1)</f>
        <v>2</v>
      </c>
      <c r="G626" s="16" t="str">
        <f>LEFT(RIGHT(B626,LEN(B626)-15),C626-16)</f>
        <v>GAUDIERE (LA)</v>
      </c>
      <c r="H626" s="16" t="str">
        <f>RIGHT(B626,LEN(B626)-C626-2)</f>
        <v>ISSEL</v>
      </c>
      <c r="I626" s="17">
        <f>MATCH(Lines[[#This Row],[début]],postes_1[ADR_SITE],0)</f>
        <v>3689</v>
      </c>
      <c r="J626" s="17">
        <f>MATCH(Lines[[#This Row],[fin]],postes_1[ADR_SITE],0)</f>
        <v>3590</v>
      </c>
      <c r="K626" s="17" t="str">
        <f>INDEX(postes_1[CODNAT],Lines[[#This Row],[rch_debut]])</f>
        <v>GAUDI</v>
      </c>
      <c r="L626" s="17" t="str">
        <f>INDEX(postes_1[CODNAT],Lines[[#This Row],[rch_fin]])</f>
        <v>ISSEL</v>
      </c>
      <c r="M626" s="17" t="s">
        <v>6196</v>
      </c>
      <c r="N626" s="17" t="s">
        <v>7245</v>
      </c>
      <c r="O626" s="17" t="str">
        <f>Lines[[#This Row],[codeNat_debut]]&amp;"_"&amp;Lines[[#This Row],[tension]]</f>
        <v>GAUDI_400kV</v>
      </c>
      <c r="P626" s="17" t="str">
        <f>Lines[[#This Row],[codeNat_fin]]&amp;"_"&amp;Lines[[#This Row],[tension]]</f>
        <v>ISSEL_400kV</v>
      </c>
      <c r="Q626" s="17">
        <f>COUNTIF(Lines[[code2_debut]:[code2_fin]],"="&amp;Lines[[#This Row],[code2_debut]])</f>
        <v>7</v>
      </c>
      <c r="R626" s="17">
        <f>COUNTIF(Lines[[code2_debut]:[code2_fin]],"="&amp;Lines[[#This Row],[code2_fin]])</f>
        <v>4</v>
      </c>
      <c r="S626" s="17">
        <f>INDEX(postes_1[x],MATCH(Lines[[#This Row],[codeNat_debut]],postes_1[CODNAT],0))</f>
        <v>673780.89999999898</v>
      </c>
      <c r="T626" s="17">
        <f>INDEX(postes_1[y],MATCH(Lines[[#This Row],[codeNat_debut]],postes_1[CODNAT],0))</f>
        <v>6238014.5800000001</v>
      </c>
      <c r="U626" s="17">
        <f>INDEX(postes_1[x],MATCH(Lines[[#This Row],[codeNat_fin]],postes_1[CODNAT],0))</f>
        <v>617593.5</v>
      </c>
      <c r="V626" s="17">
        <f>INDEX(postes_1[y],MATCH(Lines[[#This Row],[codeNat_fin]],postes_1[CODNAT],0))</f>
        <v>6254451.8300000001</v>
      </c>
      <c r="W626" s="17">
        <f>SQRT((Lines[[#This Row],[x_debut]]-Lines[[#This Row],[x_fin]])^2+(Lines[[#This Row],[y_debut]]-Lines[[#This Row],[y_fin]])^2)</f>
        <v>58542.353098610452</v>
      </c>
      <c r="X626" s="17">
        <v>59180</v>
      </c>
      <c r="Y626" s="18">
        <v>2200</v>
      </c>
      <c r="Z626" s="18">
        <v>2300</v>
      </c>
      <c r="AA626" s="18">
        <v>2300</v>
      </c>
      <c r="AB626" s="18">
        <v>2400</v>
      </c>
      <c r="AC626" s="18">
        <v>1.7749999999999999</v>
      </c>
      <c r="AD626" s="18">
        <v>17.998999999999999</v>
      </c>
      <c r="AE626" s="18">
        <v>111.619</v>
      </c>
      <c r="AF626" s="18">
        <v>710.59199999999998</v>
      </c>
      <c r="AG626" s="21"/>
      <c r="AH626" s="21"/>
    </row>
    <row r="627" spans="1:34">
      <c r="A627" s="16" t="s">
        <v>9789</v>
      </c>
      <c r="B627" s="16" t="s">
        <v>9790</v>
      </c>
      <c r="C627" s="16">
        <f>SEARCH(" _ ",B627)</f>
        <v>31</v>
      </c>
      <c r="D627" s="16" t="str">
        <f>LEFT(B627,14)</f>
        <v>LIT 400kV N0 1</v>
      </c>
      <c r="E627" s="16" t="str">
        <f>RIGHT(LEFT(D627,9),5)</f>
        <v>400kV</v>
      </c>
      <c r="F627" s="16" t="str">
        <f>RIGHT(D627,1)</f>
        <v>1</v>
      </c>
      <c r="G627" s="16" t="str">
        <f>LEFT(RIGHT(B627,LEN(B627)-15),C627-16)</f>
        <v>GENISSIAT-POSTE</v>
      </c>
      <c r="H627" s="16" t="str">
        <f>RIGHT(B627,LEN(B627)-C627-2)</f>
        <v>VIELMOULIN</v>
      </c>
      <c r="I627" s="17">
        <f>MATCH(Lines[[#This Row],[début]],postes_1[ADR_SITE],0)</f>
        <v>2496</v>
      </c>
      <c r="J627" s="17">
        <f>MATCH(Lines[[#This Row],[fin]],postes_1[ADR_SITE],0)</f>
        <v>1100</v>
      </c>
      <c r="K627" s="17" t="str">
        <f>INDEX(postes_1[CODNAT],Lines[[#This Row],[rch_debut]])</f>
        <v>GEN.P</v>
      </c>
      <c r="L627" s="17" t="str">
        <f>INDEX(postes_1[CODNAT],Lines[[#This Row],[rch_fin]])</f>
        <v>VIELM</v>
      </c>
      <c r="M627" s="17" t="s">
        <v>7838</v>
      </c>
      <c r="N627" s="17" t="s">
        <v>6276</v>
      </c>
      <c r="O627" s="17" t="str">
        <f>Lines[[#This Row],[codeNat_debut]]&amp;"_"&amp;Lines[[#This Row],[tension]]</f>
        <v>GEN.P_400kV</v>
      </c>
      <c r="P627" s="17" t="str">
        <f>Lines[[#This Row],[codeNat_fin]]&amp;"_"&amp;Lines[[#This Row],[tension]]</f>
        <v>VIELM_400kV</v>
      </c>
      <c r="Q627" s="17">
        <f>COUNTIF(Lines[[code2_debut]:[code2_fin]],"="&amp;Lines[[#This Row],[code2_debut]])</f>
        <v>8</v>
      </c>
      <c r="R627" s="17">
        <f>COUNTIF(Lines[[code2_debut]:[code2_fin]],"="&amp;Lines[[#This Row],[code2_fin]])</f>
        <v>9</v>
      </c>
      <c r="S627" s="17">
        <f>INDEX(postes_1[x],MATCH(Lines[[#This Row],[codeNat_debut]],postes_1[CODNAT],0))</f>
        <v>916717.14999999898</v>
      </c>
      <c r="T627" s="17">
        <f>INDEX(postes_1[y],MATCH(Lines[[#This Row],[codeNat_debut]],postes_1[CODNAT],0))</f>
        <v>6554356.2699999996</v>
      </c>
      <c r="U627" s="17">
        <f>INDEX(postes_1[x],MATCH(Lines[[#This Row],[codeNat_fin]],postes_1[CODNAT],0))</f>
        <v>827404.36999999697</v>
      </c>
      <c r="V627" s="17">
        <f>INDEX(postes_1[y],MATCH(Lines[[#This Row],[codeNat_fin]],postes_1[CODNAT],0))</f>
        <v>6693049.9100000001</v>
      </c>
      <c r="W627" s="17">
        <f>SQRT((Lines[[#This Row],[x_debut]]-Lines[[#This Row],[x_fin]])^2+(Lines[[#This Row],[y_debut]]-Lines[[#This Row],[y_fin]])^2)</f>
        <v>164962.71835714433</v>
      </c>
      <c r="X627" s="17">
        <v>168213</v>
      </c>
      <c r="Y627" s="18">
        <v>2200</v>
      </c>
      <c r="Z627" s="18">
        <v>2556</v>
      </c>
      <c r="AA627" s="18">
        <v>2556</v>
      </c>
      <c r="AB627" s="18">
        <v>2800</v>
      </c>
      <c r="AC627" s="18">
        <v>3.5449999999999999</v>
      </c>
      <c r="AD627" s="18">
        <v>51.484999999999999</v>
      </c>
      <c r="AE627" s="18">
        <v>320.80900000000003</v>
      </c>
      <c r="AF627" s="18">
        <v>2042.3320000000001</v>
      </c>
      <c r="AG627" s="21"/>
      <c r="AH627" s="21"/>
    </row>
    <row r="628" spans="1:34">
      <c r="A628" s="16" t="s">
        <v>9791</v>
      </c>
      <c r="B628" s="16" t="s">
        <v>9792</v>
      </c>
      <c r="C628" s="16">
        <f>SEARCH(" _ ",B628)</f>
        <v>31</v>
      </c>
      <c r="D628" s="16" t="str">
        <f>LEFT(B628,14)</f>
        <v>LIT 400kV NO 2</v>
      </c>
      <c r="E628" s="16" t="str">
        <f>RIGHT(LEFT(D628,9),5)</f>
        <v>400kV</v>
      </c>
      <c r="F628" s="16" t="str">
        <f>RIGHT(D628,1)</f>
        <v>2</v>
      </c>
      <c r="G628" s="16" t="str">
        <f>LEFT(RIGHT(B628,LEN(B628)-15),C628-16)</f>
        <v>GENISSIAT-POSTE</v>
      </c>
      <c r="H628" s="16" t="str">
        <f>RIGHT(B628,LEN(B628)-C628-2)</f>
        <v>VIELMOULIN</v>
      </c>
      <c r="I628" s="17">
        <f>MATCH(Lines[[#This Row],[début]],postes_1[ADR_SITE],0)</f>
        <v>2496</v>
      </c>
      <c r="J628" s="17">
        <f>MATCH(Lines[[#This Row],[fin]],postes_1[ADR_SITE],0)</f>
        <v>1100</v>
      </c>
      <c r="K628" s="17" t="str">
        <f>INDEX(postes_1[CODNAT],Lines[[#This Row],[rch_debut]])</f>
        <v>GEN.P</v>
      </c>
      <c r="L628" s="17" t="str">
        <f>INDEX(postes_1[CODNAT],Lines[[#This Row],[rch_fin]])</f>
        <v>VIELM</v>
      </c>
      <c r="M628" s="17" t="s">
        <v>7838</v>
      </c>
      <c r="N628" s="17" t="s">
        <v>6276</v>
      </c>
      <c r="O628" s="17" t="str">
        <f>Lines[[#This Row],[codeNat_debut]]&amp;"_"&amp;Lines[[#This Row],[tension]]</f>
        <v>GEN.P_400kV</v>
      </c>
      <c r="P628" s="17" t="str">
        <f>Lines[[#This Row],[codeNat_fin]]&amp;"_"&amp;Lines[[#This Row],[tension]]</f>
        <v>VIELM_400kV</v>
      </c>
      <c r="Q628" s="17">
        <f>COUNTIF(Lines[[code2_debut]:[code2_fin]],"="&amp;Lines[[#This Row],[code2_debut]])</f>
        <v>8</v>
      </c>
      <c r="R628" s="17">
        <f>COUNTIF(Lines[[code2_debut]:[code2_fin]],"="&amp;Lines[[#This Row],[code2_fin]])</f>
        <v>9</v>
      </c>
      <c r="S628" s="17">
        <f>INDEX(postes_1[x],MATCH(Lines[[#This Row],[codeNat_debut]],postes_1[CODNAT],0))</f>
        <v>916717.14999999898</v>
      </c>
      <c r="T628" s="17">
        <f>INDEX(postes_1[y],MATCH(Lines[[#This Row],[codeNat_debut]],postes_1[CODNAT],0))</f>
        <v>6554356.2699999996</v>
      </c>
      <c r="U628" s="17">
        <f>INDEX(postes_1[x],MATCH(Lines[[#This Row],[codeNat_fin]],postes_1[CODNAT],0))</f>
        <v>827404.36999999697</v>
      </c>
      <c r="V628" s="17">
        <f>INDEX(postes_1[y],MATCH(Lines[[#This Row],[codeNat_fin]],postes_1[CODNAT],0))</f>
        <v>6693049.9100000001</v>
      </c>
      <c r="W628" s="17">
        <f>SQRT((Lines[[#This Row],[x_debut]]-Lines[[#This Row],[x_fin]])^2+(Lines[[#This Row],[y_debut]]-Lines[[#This Row],[y_fin]])^2)</f>
        <v>164962.71835714433</v>
      </c>
      <c r="X628" s="17">
        <v>168248</v>
      </c>
      <c r="Y628" s="18">
        <v>2200</v>
      </c>
      <c r="Z628" s="18">
        <v>2556</v>
      </c>
      <c r="AA628" s="18">
        <v>2556</v>
      </c>
      <c r="AB628" s="18">
        <v>2864</v>
      </c>
      <c r="AC628" s="18">
        <v>3.5369999999999999</v>
      </c>
      <c r="AD628" s="18">
        <v>51.372999999999998</v>
      </c>
      <c r="AE628" s="18">
        <v>320.113</v>
      </c>
      <c r="AF628" s="18">
        <v>2037.9010000000001</v>
      </c>
      <c r="AG628" s="21"/>
      <c r="AH628" s="21"/>
    </row>
    <row r="629" spans="1:34">
      <c r="A629" s="16" t="s">
        <v>9821</v>
      </c>
      <c r="B629" s="16" t="s">
        <v>9822</v>
      </c>
      <c r="C629" s="16">
        <f>SEARCH(" _ ",B629)</f>
        <v>23</v>
      </c>
      <c r="D629" s="16" t="str">
        <f>LEFT(B629,14)</f>
        <v>LIT 400kV N0 1</v>
      </c>
      <c r="E629" s="16" t="str">
        <f>RIGHT(LEFT(D629,9),5)</f>
        <v>400kV</v>
      </c>
      <c r="F629" s="16" t="str">
        <f>RIGHT(D629,1)</f>
        <v>1</v>
      </c>
      <c r="G629" s="16" t="str">
        <f>LEFT(RIGHT(B629,LEN(B629)-15),C629-16)</f>
        <v>GRANZAY</v>
      </c>
      <c r="H629" s="16" t="str">
        <f>RIGHT(B629,LEN(B629)-C629-2)</f>
        <v>JUMEAUX (LES)</v>
      </c>
      <c r="I629" s="17">
        <f>MATCH(Lines[[#This Row],[début]],postes_1[ADR_SITE],0)</f>
        <v>1341</v>
      </c>
      <c r="J629" s="17">
        <f>MATCH(Lines[[#This Row],[fin]],postes_1[ADR_SITE],0)</f>
        <v>845</v>
      </c>
      <c r="K629" s="17" t="str">
        <f>INDEX(postes_1[CODNAT],Lines[[#This Row],[rch_debut]])</f>
        <v>GRANZ</v>
      </c>
      <c r="L629" s="17" t="str">
        <f>INDEX(postes_1[CODNAT],Lines[[#This Row],[rch_fin]])</f>
        <v>JUMEA</v>
      </c>
      <c r="M629" s="17" t="s">
        <v>7577</v>
      </c>
      <c r="N629" s="17" t="s">
        <v>1277</v>
      </c>
      <c r="O629" s="17" t="str">
        <f>Lines[[#This Row],[codeNat_debut]]&amp;"_"&amp;Lines[[#This Row],[tension]]</f>
        <v>GRANZ_400kV</v>
      </c>
      <c r="P629" s="17" t="str">
        <f>Lines[[#This Row],[codeNat_fin]]&amp;"_"&amp;Lines[[#This Row],[tension]]</f>
        <v>JUMEA_400kV</v>
      </c>
      <c r="Q629" s="17">
        <f>COUNTIF(Lines[[code2_debut]:[code2_fin]],"="&amp;Lines[[#This Row],[code2_debut]])</f>
        <v>6</v>
      </c>
      <c r="R629" s="17">
        <f>COUNTIF(Lines[[code2_debut]:[code2_fin]],"="&amp;Lines[[#This Row],[code2_fin]])</f>
        <v>4</v>
      </c>
      <c r="S629" s="17">
        <f>INDEX(postes_1[x],MATCH(Lines[[#This Row],[codeNat_debut]],postes_1[CODNAT],0))</f>
        <v>428953.96999999898</v>
      </c>
      <c r="T629" s="17">
        <f>INDEX(postes_1[y],MATCH(Lines[[#This Row],[codeNat_debut]],postes_1[CODNAT],0))</f>
        <v>6574802.5800000001</v>
      </c>
      <c r="U629" s="17">
        <f>INDEX(postes_1[x],MATCH(Lines[[#This Row],[codeNat_fin]],postes_1[CODNAT],0))</f>
        <v>465746.32999999798</v>
      </c>
      <c r="V629" s="17">
        <f>INDEX(postes_1[y],MATCH(Lines[[#This Row],[codeNat_fin]],postes_1[CODNAT],0))</f>
        <v>6638065.4500000002</v>
      </c>
      <c r="W629" s="17">
        <f>SQRT((Lines[[#This Row],[x_debut]]-Lines[[#This Row],[x_fin]])^2+(Lines[[#This Row],[y_debut]]-Lines[[#This Row],[y_fin]])^2)</f>
        <v>73183.799266001763</v>
      </c>
      <c r="X629" s="17">
        <v>79944</v>
      </c>
      <c r="Y629" s="18">
        <v>2200</v>
      </c>
      <c r="Z629" s="18">
        <v>2300</v>
      </c>
      <c r="AA629" s="18">
        <v>2300</v>
      </c>
      <c r="AB629" s="18">
        <v>2400</v>
      </c>
      <c r="AC629" s="18">
        <v>2.3639999999999999</v>
      </c>
      <c r="AD629" s="18">
        <v>24.314</v>
      </c>
      <c r="AE629" s="18">
        <v>150.815</v>
      </c>
      <c r="AF629" s="18">
        <v>960.11800000000005</v>
      </c>
      <c r="AG629" s="21"/>
      <c r="AH629" s="21"/>
    </row>
    <row r="630" spans="1:34">
      <c r="A630" s="16" t="s">
        <v>9827</v>
      </c>
      <c r="B630" s="16" t="s">
        <v>9828</v>
      </c>
      <c r="C630" s="16">
        <f>SEARCH(" _ ",B630)</f>
        <v>23</v>
      </c>
      <c r="D630" s="16" t="str">
        <f>LEFT(B630,14)</f>
        <v>LIT 400kV NO 2</v>
      </c>
      <c r="E630" s="16" t="str">
        <f>RIGHT(LEFT(D630,9),5)</f>
        <v>400kV</v>
      </c>
      <c r="F630" s="16" t="str">
        <f>RIGHT(D630,1)</f>
        <v>2</v>
      </c>
      <c r="G630" s="16" t="str">
        <f>LEFT(RIGHT(B630,LEN(B630)-15),C630-16)</f>
        <v>GRANZAY</v>
      </c>
      <c r="H630" s="16" t="str">
        <f>RIGHT(B630,LEN(B630)-C630-2)</f>
        <v>JUMEAUX (LES)</v>
      </c>
      <c r="I630" s="17">
        <f>MATCH(Lines[[#This Row],[début]],postes_1[ADR_SITE],0)</f>
        <v>1341</v>
      </c>
      <c r="J630" s="17">
        <f>MATCH(Lines[[#This Row],[fin]],postes_1[ADR_SITE],0)</f>
        <v>845</v>
      </c>
      <c r="K630" s="17" t="str">
        <f>INDEX(postes_1[CODNAT],Lines[[#This Row],[rch_debut]])</f>
        <v>GRANZ</v>
      </c>
      <c r="L630" s="17" t="str">
        <f>INDEX(postes_1[CODNAT],Lines[[#This Row],[rch_fin]])</f>
        <v>JUMEA</v>
      </c>
      <c r="M630" s="17" t="s">
        <v>7577</v>
      </c>
      <c r="N630" s="17" t="s">
        <v>1277</v>
      </c>
      <c r="O630" s="17" t="str">
        <f>Lines[[#This Row],[codeNat_debut]]&amp;"_"&amp;Lines[[#This Row],[tension]]</f>
        <v>GRANZ_400kV</v>
      </c>
      <c r="P630" s="17" t="str">
        <f>Lines[[#This Row],[codeNat_fin]]&amp;"_"&amp;Lines[[#This Row],[tension]]</f>
        <v>JUMEA_400kV</v>
      </c>
      <c r="Q630" s="17">
        <f>COUNTIF(Lines[[code2_debut]:[code2_fin]],"="&amp;Lines[[#This Row],[code2_debut]])</f>
        <v>6</v>
      </c>
      <c r="R630" s="17">
        <f>COUNTIF(Lines[[code2_debut]:[code2_fin]],"="&amp;Lines[[#This Row],[code2_fin]])</f>
        <v>4</v>
      </c>
      <c r="S630" s="17">
        <f>INDEX(postes_1[x],MATCH(Lines[[#This Row],[codeNat_debut]],postes_1[CODNAT],0))</f>
        <v>428953.96999999898</v>
      </c>
      <c r="T630" s="17">
        <f>INDEX(postes_1[y],MATCH(Lines[[#This Row],[codeNat_debut]],postes_1[CODNAT],0))</f>
        <v>6574802.5800000001</v>
      </c>
      <c r="U630" s="17">
        <f>INDEX(postes_1[x],MATCH(Lines[[#This Row],[codeNat_fin]],postes_1[CODNAT],0))</f>
        <v>465746.32999999798</v>
      </c>
      <c r="V630" s="17">
        <f>INDEX(postes_1[y],MATCH(Lines[[#This Row],[codeNat_fin]],postes_1[CODNAT],0))</f>
        <v>6638065.4500000002</v>
      </c>
      <c r="W630" s="17">
        <f>SQRT((Lines[[#This Row],[x_debut]]-Lines[[#This Row],[x_fin]])^2+(Lines[[#This Row],[y_debut]]-Lines[[#This Row],[y_fin]])^2)</f>
        <v>73183.799266001763</v>
      </c>
      <c r="X630" s="17">
        <v>79954</v>
      </c>
      <c r="Y630" s="18">
        <v>2200</v>
      </c>
      <c r="Z630" s="18">
        <v>2300</v>
      </c>
      <c r="AA630" s="18">
        <v>2300</v>
      </c>
      <c r="AB630" s="18">
        <v>2400</v>
      </c>
      <c r="AC630" s="18">
        <v>2.3639999999999999</v>
      </c>
      <c r="AD630" s="18">
        <v>24.317</v>
      </c>
      <c r="AE630" s="18">
        <v>150.727</v>
      </c>
      <c r="AF630" s="18">
        <v>959.56</v>
      </c>
      <c r="AG630" s="21"/>
      <c r="AH630" s="21"/>
    </row>
    <row r="631" spans="1:34">
      <c r="A631" s="16" t="s">
        <v>9852</v>
      </c>
      <c r="B631" s="16" t="s">
        <v>10416</v>
      </c>
      <c r="C631" s="16">
        <f>SEARCH(" _ ",B631)</f>
        <v>26</v>
      </c>
      <c r="D631" s="16" t="str">
        <f>LEFT(B631,14)</f>
        <v>LIT 225kV N0 1</v>
      </c>
      <c r="E631" s="16" t="str">
        <f>RIGHT(LEFT(D631,9),5)</f>
        <v>225kV</v>
      </c>
      <c r="F631" s="16" t="str">
        <f>RIGHT(D631,1)</f>
        <v>1</v>
      </c>
      <c r="G631" s="16" t="str">
        <f>LEFT(RIGHT(B631,LEN(B631)-15),C631-16)</f>
        <v>HAVRE (LE)</v>
      </c>
      <c r="H631" s="16" t="str">
        <f>RIGHT(B631,LEN(B631)-C631-2)</f>
        <v>PONT-SEPT</v>
      </c>
      <c r="I631" s="17">
        <f>MATCH(Lines[[#This Row],[début]],postes_1[ADR_SITE],0)</f>
        <v>1033</v>
      </c>
      <c r="J631" s="17">
        <f>MATCH(Lines[[#This Row],[fin]],postes_1[ADR_SITE],0)</f>
        <v>1036</v>
      </c>
      <c r="K631" s="17" t="str">
        <f>INDEX(postes_1[CODNAT],Lines[[#This Row],[rch_debut]])</f>
        <v>HAVRE</v>
      </c>
      <c r="L631" s="17" t="str">
        <f>INDEX(postes_1[CODNAT],Lines[[#This Row],[rch_fin]])</f>
        <v>P.SEP</v>
      </c>
      <c r="M631" s="17" t="s">
        <v>1455</v>
      </c>
      <c r="N631" s="17" t="s">
        <v>6272</v>
      </c>
      <c r="O631" s="17" t="str">
        <f>Lines[[#This Row],[codeNat_debut]]&amp;"_"&amp;Lines[[#This Row],[tension]]</f>
        <v>HAVR5_225kV</v>
      </c>
      <c r="P631" s="17" t="str">
        <f>Lines[[#This Row],[codeNat_fin]]&amp;"_"&amp;Lines[[#This Row],[tension]]</f>
        <v>P.SEP_225kV</v>
      </c>
      <c r="Q631" s="17">
        <f>COUNTIF(Lines[[code2_debut]:[code2_fin]],"="&amp;Lines[[#This Row],[code2_debut]])</f>
        <v>2</v>
      </c>
      <c r="R631" s="17">
        <f>COUNTIF(Lines[[code2_debut]:[code2_fin]],"="&amp;Lines[[#This Row],[code2_fin]])</f>
        <v>4</v>
      </c>
      <c r="S631" s="17">
        <f>INDEX(postes_1[x],MATCH(Lines[[#This Row],[codeNat_debut]],postes_1[CODNAT],0))</f>
        <v>493264.21000000101</v>
      </c>
      <c r="T631" s="17">
        <f>INDEX(postes_1[y],MATCH(Lines[[#This Row],[codeNat_debut]],postes_1[CODNAT],0))</f>
        <v>6934763.1600000001</v>
      </c>
      <c r="U631" s="17">
        <f>INDEX(postes_1[x],MATCH(Lines[[#This Row],[codeNat_fin]],postes_1[CODNAT],0))</f>
        <v>495772.13000000297</v>
      </c>
      <c r="V631" s="17">
        <f>INDEX(postes_1[y],MATCH(Lines[[#This Row],[codeNat_fin]],postes_1[CODNAT],0))</f>
        <v>6936353.4699999997</v>
      </c>
      <c r="W631" s="17">
        <f>SQRT((Lines[[#This Row],[x_debut]]-Lines[[#This Row],[x_fin]])^2+(Lines[[#This Row],[y_debut]]-Lines[[#This Row],[y_fin]])^2)</f>
        <v>2969.6377931506295</v>
      </c>
      <c r="X631" s="17">
        <v>3952</v>
      </c>
      <c r="Y631" s="18">
        <v>2200</v>
      </c>
      <c r="Z631" s="18">
        <v>2300</v>
      </c>
      <c r="AA631" s="18">
        <v>2300</v>
      </c>
      <c r="AB631" s="18">
        <v>2400</v>
      </c>
      <c r="AC631" s="18">
        <v>0.11899999999999999</v>
      </c>
      <c r="AD631" s="18">
        <v>1.1539999999999999</v>
      </c>
      <c r="AE631" s="18">
        <v>7.7969999999999997</v>
      </c>
      <c r="AF631" s="18">
        <v>49.639000000000003</v>
      </c>
      <c r="AG631" s="21"/>
      <c r="AH631" s="21"/>
    </row>
    <row r="632" spans="1:34">
      <c r="A632" s="16" t="s">
        <v>9853</v>
      </c>
      <c r="B632" s="16" t="s">
        <v>10417</v>
      </c>
      <c r="C632" s="16">
        <f>SEARCH(" _ ",B632)</f>
        <v>26</v>
      </c>
      <c r="D632" s="16" t="str">
        <f>LEFT(B632,14)</f>
        <v>LIT 225kV N0 2</v>
      </c>
      <c r="E632" s="16" t="str">
        <f>RIGHT(LEFT(D632,9),5)</f>
        <v>225kV</v>
      </c>
      <c r="F632" s="16" t="str">
        <f>RIGHT(D632,1)</f>
        <v>2</v>
      </c>
      <c r="G632" s="16" t="str">
        <f>LEFT(RIGHT(B632,LEN(B632)-15),C632-16)</f>
        <v>HAVRE (LE)</v>
      </c>
      <c r="H632" s="16" t="str">
        <f>RIGHT(B632,LEN(B632)-C632-2)</f>
        <v>PONT-SEPT</v>
      </c>
      <c r="I632" s="17">
        <f>MATCH(Lines[[#This Row],[début]],postes_1[ADR_SITE],0)</f>
        <v>1033</v>
      </c>
      <c r="J632" s="17">
        <f>MATCH(Lines[[#This Row],[fin]],postes_1[ADR_SITE],0)</f>
        <v>1036</v>
      </c>
      <c r="K632" s="17" t="str">
        <f>INDEX(postes_1[CODNAT],Lines[[#This Row],[rch_debut]])</f>
        <v>HAVRE</v>
      </c>
      <c r="L632" s="17" t="str">
        <f>INDEX(postes_1[CODNAT],Lines[[#This Row],[rch_fin]])</f>
        <v>P.SEP</v>
      </c>
      <c r="M632" s="17" t="s">
        <v>1455</v>
      </c>
      <c r="N632" s="17" t="s">
        <v>6272</v>
      </c>
      <c r="O632" s="17" t="str">
        <f>Lines[[#This Row],[codeNat_debut]]&amp;"_"&amp;Lines[[#This Row],[tension]]</f>
        <v>HAVR5_225kV</v>
      </c>
      <c r="P632" s="17" t="str">
        <f>Lines[[#This Row],[codeNat_fin]]&amp;"_"&amp;Lines[[#This Row],[tension]]</f>
        <v>P.SEP_225kV</v>
      </c>
      <c r="Q632" s="17">
        <f>COUNTIF(Lines[[code2_debut]:[code2_fin]],"="&amp;Lines[[#This Row],[code2_debut]])</f>
        <v>2</v>
      </c>
      <c r="R632" s="17">
        <f>COUNTIF(Lines[[code2_debut]:[code2_fin]],"="&amp;Lines[[#This Row],[code2_fin]])</f>
        <v>4</v>
      </c>
      <c r="S632" s="17">
        <f>INDEX(postes_1[x],MATCH(Lines[[#This Row],[codeNat_debut]],postes_1[CODNAT],0))</f>
        <v>493264.21000000101</v>
      </c>
      <c r="T632" s="17">
        <f>INDEX(postes_1[y],MATCH(Lines[[#This Row],[codeNat_debut]],postes_1[CODNAT],0))</f>
        <v>6934763.1600000001</v>
      </c>
      <c r="U632" s="17">
        <f>INDEX(postes_1[x],MATCH(Lines[[#This Row],[codeNat_fin]],postes_1[CODNAT],0))</f>
        <v>495772.13000000297</v>
      </c>
      <c r="V632" s="17">
        <f>INDEX(postes_1[y],MATCH(Lines[[#This Row],[codeNat_fin]],postes_1[CODNAT],0))</f>
        <v>6936353.4699999997</v>
      </c>
      <c r="W632" s="17">
        <f>SQRT((Lines[[#This Row],[x_debut]]-Lines[[#This Row],[x_fin]])^2+(Lines[[#This Row],[y_debut]]-Lines[[#This Row],[y_fin]])^2)</f>
        <v>2969.6377931506295</v>
      </c>
      <c r="X632" s="17">
        <v>4244</v>
      </c>
      <c r="Y632" s="18">
        <v>2200</v>
      </c>
      <c r="Z632" s="18">
        <v>2300</v>
      </c>
      <c r="AA632" s="18">
        <v>2300</v>
      </c>
      <c r="AB632" s="18">
        <v>2400</v>
      </c>
      <c r="AC632" s="18">
        <v>0.127</v>
      </c>
      <c r="AD632" s="18">
        <v>1.2410000000000001</v>
      </c>
      <c r="AE632" s="18">
        <v>8.3800000000000008</v>
      </c>
      <c r="AF632" s="18">
        <v>53.347999999999999</v>
      </c>
      <c r="AG632" s="21"/>
      <c r="AH632" s="21"/>
    </row>
    <row r="633" spans="1:34">
      <c r="A633" s="16" t="s">
        <v>9920</v>
      </c>
      <c r="B633" s="16" t="s">
        <v>9921</v>
      </c>
      <c r="C633" s="16">
        <f>SEARCH(" _ ",B633)</f>
        <v>22</v>
      </c>
      <c r="D633" s="16" t="str">
        <f>LEFT(B633,14)</f>
        <v>LIT 400kV N0 1</v>
      </c>
      <c r="E633" s="16" t="str">
        <f>RIGHT(LEFT(D633,9),5)</f>
        <v>400kV</v>
      </c>
      <c r="F633" s="16" t="str">
        <f>RIGHT(D633,1)</f>
        <v>1</v>
      </c>
      <c r="G633" s="16" t="str">
        <f>LEFT(RIGHT(B633,LEN(B633)-15),C633-16)</f>
        <v>LATENA</v>
      </c>
      <c r="H633" s="16" t="str">
        <f>RIGHT(B633,LEN(B633)-C633-2)</f>
        <v>VILLEVAUDE</v>
      </c>
      <c r="I633" s="17">
        <f>MATCH(Lines[[#This Row],[début]],postes_1[ADR_SITE],0)</f>
        <v>1030</v>
      </c>
      <c r="J633" s="17">
        <f>MATCH(Lines[[#This Row],[fin]],postes_1[ADR_SITE],0)</f>
        <v>521</v>
      </c>
      <c r="K633" s="17" t="str">
        <f>INDEX(postes_1[CODNAT],Lines[[#This Row],[rch_debut]])</f>
        <v>LATEN</v>
      </c>
      <c r="L633" s="17" t="str">
        <f>INDEX(postes_1[CODNAT],Lines[[#This Row],[rch_fin]])</f>
        <v>VLEVA</v>
      </c>
      <c r="M633" s="17" t="s">
        <v>2577</v>
      </c>
      <c r="N633" s="17" t="s">
        <v>3312</v>
      </c>
      <c r="O633" s="17" t="str">
        <f>Lines[[#This Row],[codeNat_debut]]&amp;"_"&amp;Lines[[#This Row],[tension]]</f>
        <v>LATEN_400kV</v>
      </c>
      <c r="P633" s="17" t="str">
        <f>Lines[[#This Row],[codeNat_fin]]&amp;"_"&amp;Lines[[#This Row],[tension]]</f>
        <v>VLEVA_400kV</v>
      </c>
      <c r="Q633" s="17">
        <f>COUNTIF(Lines[[code2_debut]:[code2_fin]],"="&amp;Lines[[#This Row],[code2_debut]])</f>
        <v>3</v>
      </c>
      <c r="R633" s="17">
        <f>COUNTIF(Lines[[code2_debut]:[code2_fin]],"="&amp;Lines[[#This Row],[code2_fin]])</f>
        <v>5</v>
      </c>
      <c r="S633" s="17">
        <f>INDEX(postes_1[x],MATCH(Lines[[#This Row],[codeNat_debut]],postes_1[CODNAT],0))</f>
        <v>695422.25</v>
      </c>
      <c r="T633" s="17">
        <f>INDEX(postes_1[y],MATCH(Lines[[#This Row],[codeNat_debut]],postes_1[CODNAT],0))</f>
        <v>6950927.6100000003</v>
      </c>
      <c r="U633" s="17">
        <f>INDEX(postes_1[x],MATCH(Lines[[#This Row],[codeNat_fin]],postes_1[CODNAT],0))</f>
        <v>675266.82</v>
      </c>
      <c r="V633" s="17">
        <f>INDEX(postes_1[y],MATCH(Lines[[#This Row],[codeNat_fin]],postes_1[CODNAT],0))</f>
        <v>6867147.4199999999</v>
      </c>
      <c r="W633" s="17">
        <f>SQRT((Lines[[#This Row],[x_debut]]-Lines[[#This Row],[x_fin]])^2+(Lines[[#This Row],[y_debut]]-Lines[[#This Row],[y_fin]])^2)</f>
        <v>86170.53785906799</v>
      </c>
      <c r="X633" s="17">
        <v>102029</v>
      </c>
      <c r="Y633" s="18">
        <v>2200</v>
      </c>
      <c r="Z633" s="18">
        <v>2300</v>
      </c>
      <c r="AA633" s="18">
        <v>2300</v>
      </c>
      <c r="AB633" s="18">
        <v>2400</v>
      </c>
      <c r="AC633" s="18">
        <v>3.0630000000000002</v>
      </c>
      <c r="AD633" s="18">
        <v>31.059000000000001</v>
      </c>
      <c r="AE633" s="18">
        <v>192.249</v>
      </c>
      <c r="AF633" s="18">
        <v>1223.894</v>
      </c>
      <c r="AG633" s="21"/>
      <c r="AH633" s="21"/>
    </row>
    <row r="634" spans="1:34">
      <c r="A634" s="16" t="s">
        <v>9928</v>
      </c>
      <c r="B634" s="16" t="s">
        <v>9929</v>
      </c>
      <c r="C634" s="16">
        <f>SEARCH(" _ ",B634)</f>
        <v>22</v>
      </c>
      <c r="D634" s="16" t="str">
        <f>LEFT(B634,14)</f>
        <v>LIT 225kV N0 1</v>
      </c>
      <c r="E634" s="16" t="str">
        <f>RIGHT(LEFT(D634,9),5)</f>
        <v>225kV</v>
      </c>
      <c r="F634" s="16" t="str">
        <f>RIGHT(D634,1)</f>
        <v>1</v>
      </c>
      <c r="G634" s="16" t="str">
        <f>LEFT(RIGHT(B634,LEN(B634)-15),C634-16)</f>
        <v>LAVERA</v>
      </c>
      <c r="H634" s="16" t="str">
        <f>RIGHT(B634,LEN(B634)-C634-2)</f>
        <v>PONTEAU</v>
      </c>
      <c r="I634" s="17">
        <f>MATCH(Lines[[#This Row],[début]],postes_1[ADR_SITE],0)</f>
        <v>3884</v>
      </c>
      <c r="J634" s="17">
        <f>MATCH(Lines[[#This Row],[fin]],postes_1[ADR_SITE],0)</f>
        <v>3897</v>
      </c>
      <c r="K634" s="17" t="str">
        <f>INDEX(postes_1[CODNAT],Lines[[#This Row],[rch_debut]])</f>
        <v>LAVER</v>
      </c>
      <c r="L634" s="17" t="str">
        <f>INDEX(postes_1[CODNAT],Lines[[#This Row],[rch_fin]])</f>
        <v>PONTE</v>
      </c>
      <c r="M634" s="17" t="s">
        <v>3785</v>
      </c>
      <c r="N634" s="17" t="s">
        <v>5670</v>
      </c>
      <c r="O634" s="17" t="str">
        <f>Lines[[#This Row],[codeNat_debut]]&amp;"_"&amp;Lines[[#This Row],[tension]]</f>
        <v>LAVER_225kV</v>
      </c>
      <c r="P634" s="17" t="str">
        <f>Lines[[#This Row],[codeNat_fin]]&amp;"_"&amp;Lines[[#This Row],[tension]]</f>
        <v>PONTE_225kV</v>
      </c>
      <c r="Q634" s="17">
        <f>COUNTIF(Lines[[code2_debut]:[code2_fin]],"="&amp;Lines[[#This Row],[code2_debut]])</f>
        <v>4</v>
      </c>
      <c r="R634" s="17">
        <f>COUNTIF(Lines[[code2_debut]:[code2_fin]],"="&amp;Lines[[#This Row],[code2_fin]])</f>
        <v>5</v>
      </c>
      <c r="S634" s="17">
        <f>INDEX(postes_1[x],MATCH(Lines[[#This Row],[codeNat_debut]],postes_1[CODNAT],0))</f>
        <v>864027.67000000202</v>
      </c>
      <c r="T634" s="17">
        <f>INDEX(postes_1[y],MATCH(Lines[[#This Row],[codeNat_debut]],postes_1[CODNAT],0))</f>
        <v>6255883.25</v>
      </c>
      <c r="U634" s="17">
        <f>INDEX(postes_1[x],MATCH(Lines[[#This Row],[codeNat_fin]],postes_1[CODNAT],0))</f>
        <v>864144.64999999898</v>
      </c>
      <c r="V634" s="17">
        <f>INDEX(postes_1[y],MATCH(Lines[[#This Row],[codeNat_fin]],postes_1[CODNAT],0))</f>
        <v>6253619.29</v>
      </c>
      <c r="W634" s="17">
        <f>SQRT((Lines[[#This Row],[x_debut]]-Lines[[#This Row],[x_fin]])^2+(Lines[[#This Row],[y_debut]]-Lines[[#This Row],[y_fin]])^2)</f>
        <v>2266.9801944435067</v>
      </c>
      <c r="X634" s="17">
        <v>2540</v>
      </c>
      <c r="Y634" s="18">
        <v>2200</v>
      </c>
      <c r="Z634" s="18">
        <v>2300</v>
      </c>
      <c r="AA634" s="18">
        <v>2300</v>
      </c>
      <c r="AB634" s="18">
        <v>2400</v>
      </c>
      <c r="AC634" s="18">
        <v>6.3E-2</v>
      </c>
      <c r="AD634" s="18">
        <v>0.69599999999999995</v>
      </c>
      <c r="AE634" s="18">
        <v>5.3280000000000003</v>
      </c>
      <c r="AF634" s="18">
        <v>33.917999999999999</v>
      </c>
      <c r="AG634" s="21"/>
      <c r="AH634" s="21"/>
    </row>
    <row r="635" spans="1:34">
      <c r="A635" s="16" t="s">
        <v>9980</v>
      </c>
      <c r="B635" s="16" t="s">
        <v>9981</v>
      </c>
      <c r="C635" s="16">
        <f>SEARCH(" _ ",B635)</f>
        <v>30</v>
      </c>
      <c r="D635" s="16" t="str">
        <f>LEFT(B635,14)</f>
        <v>LIT 400kV N0 1</v>
      </c>
      <c r="E635" s="16" t="str">
        <f>RIGHT(LEFT(D635,9),5)</f>
        <v>400kV</v>
      </c>
      <c r="F635" s="16" t="str">
        <f>RIGHT(D635,1)</f>
        <v>1</v>
      </c>
      <c r="G635" s="16" t="str">
        <f>LEFT(RIGHT(B635,LEN(B635)-15),C635-16)</f>
        <v>MERY-SUR-SEINE</v>
      </c>
      <c r="H635" s="16" t="str">
        <f>RIGHT(B635,LEN(B635)-C635-2)</f>
        <v>VESLE</v>
      </c>
      <c r="I635" s="17">
        <f>MATCH(Lines[[#This Row],[début]],postes_1[ADR_SITE],0)</f>
        <v>746</v>
      </c>
      <c r="J635" s="17">
        <f>MATCH(Lines[[#This Row],[fin]],postes_1[ADR_SITE],0)</f>
        <v>1182</v>
      </c>
      <c r="K635" s="17" t="str">
        <f>INDEX(postes_1[CODNAT],Lines[[#This Row],[rch_debut]])</f>
        <v>M.SEI</v>
      </c>
      <c r="L635" s="17" t="str">
        <f>INDEX(postes_1[CODNAT],Lines[[#This Row],[rch_fin]])</f>
        <v>VESLE</v>
      </c>
      <c r="M635" s="17" t="s">
        <v>2459</v>
      </c>
      <c r="N635" s="17" t="s">
        <v>2185</v>
      </c>
      <c r="O635" s="17" t="str">
        <f>Lines[[#This Row],[codeNat_debut]]&amp;"_"&amp;Lines[[#This Row],[tension]]</f>
        <v>M.SEI_400kV</v>
      </c>
      <c r="P635" s="17" t="str">
        <f>Lines[[#This Row],[codeNat_fin]]&amp;"_"&amp;Lines[[#This Row],[tension]]</f>
        <v>VESLE_400kV</v>
      </c>
      <c r="Q635" s="17">
        <f>COUNTIF(Lines[[code2_debut]:[code2_fin]],"="&amp;Lines[[#This Row],[code2_debut]])</f>
        <v>9</v>
      </c>
      <c r="R635" s="17">
        <f>COUNTIF(Lines[[code2_debut]:[code2_fin]],"="&amp;Lines[[#This Row],[code2_fin]])</f>
        <v>1</v>
      </c>
      <c r="S635" s="17">
        <f>INDEX(postes_1[x],MATCH(Lines[[#This Row],[codeNat_debut]],postes_1[CODNAT],0))</f>
        <v>767888.46999999904</v>
      </c>
      <c r="T635" s="17">
        <f>INDEX(postes_1[y],MATCH(Lines[[#This Row],[codeNat_debut]],postes_1[CODNAT],0))</f>
        <v>6824700.1200000001</v>
      </c>
      <c r="U635" s="17">
        <f>INDEX(postes_1[x],MATCH(Lines[[#This Row],[codeNat_fin]],postes_1[CODNAT],0))</f>
        <v>790498.96000000101</v>
      </c>
      <c r="V635" s="17">
        <f>INDEX(postes_1[y],MATCH(Lines[[#This Row],[codeNat_fin]],postes_1[CODNAT],0))</f>
        <v>6900893.0499999998</v>
      </c>
      <c r="W635" s="17">
        <f>SQRT((Lines[[#This Row],[x_debut]]-Lines[[#This Row],[x_fin]])^2+(Lines[[#This Row],[y_debut]]-Lines[[#This Row],[y_fin]])^2)</f>
        <v>79477.020830080466</v>
      </c>
      <c r="X635" s="17">
        <v>80810</v>
      </c>
      <c r="Y635" s="18">
        <v>2200</v>
      </c>
      <c r="Z635" s="18">
        <v>2300</v>
      </c>
      <c r="AA635" s="18">
        <v>2300</v>
      </c>
      <c r="AB635" s="18">
        <v>2400</v>
      </c>
      <c r="AC635" s="18">
        <v>2.504</v>
      </c>
      <c r="AD635" s="18">
        <v>26.818999999999999</v>
      </c>
      <c r="AE635" s="18">
        <v>140.84800000000001</v>
      </c>
      <c r="AF635" s="18">
        <v>896.66899999999998</v>
      </c>
      <c r="AG635" s="21"/>
      <c r="AH635" s="21"/>
    </row>
    <row r="636" spans="1:34">
      <c r="A636" s="16" t="s">
        <v>10058</v>
      </c>
      <c r="B636" s="16" t="s">
        <v>10059</v>
      </c>
      <c r="C636" s="16">
        <f>SEARCH(" _ ",B636)</f>
        <v>26</v>
      </c>
      <c r="D636" s="16" t="str">
        <f>LEFT(B636,14)</f>
        <v>LIT 400kV N0 1</v>
      </c>
      <c r="E636" s="16" t="str">
        <f>RIGHT(LEFT(D636,9),5)</f>
        <v>400kV</v>
      </c>
      <c r="F636" s="16" t="str">
        <f>RIGHT(D636,1)</f>
        <v>1</v>
      </c>
      <c r="G636" s="16" t="str">
        <f>LEFT(RIGHT(B636,LEN(B636)-15),C636-16)</f>
        <v>MEZEROLLES</v>
      </c>
      <c r="H636" s="16" t="str">
        <f>RIGHT(B636,LEN(B636)-C636-2)</f>
        <v>YVELINES-OUEST</v>
      </c>
      <c r="I636" s="17">
        <f>MATCH(Lines[[#This Row],[début]],postes_1[ADR_SITE],0)</f>
        <v>393</v>
      </c>
      <c r="J636" s="17">
        <f>MATCH(Lines[[#This Row],[fin]],postes_1[ADR_SITE],0)</f>
        <v>255</v>
      </c>
      <c r="K636" s="17" t="str">
        <f>INDEX(postes_1[CODNAT],Lines[[#This Row],[rch_debut]])</f>
        <v>MEZE5</v>
      </c>
      <c r="L636" s="17" t="str">
        <f>INDEX(postes_1[CODNAT],Lines[[#This Row],[rch_fin]])</f>
        <v>YVE.O</v>
      </c>
      <c r="M636" s="17" t="s">
        <v>8072</v>
      </c>
      <c r="N636" s="17" t="s">
        <v>502</v>
      </c>
      <c r="O636" s="17" t="str">
        <f>Lines[[#This Row],[codeNat_debut]]&amp;"_"&amp;Lines[[#This Row],[tension]]</f>
        <v>MEZE5_400kV</v>
      </c>
      <c r="P636" s="17" t="str">
        <f>Lines[[#This Row],[codeNat_fin]]&amp;"_"&amp;Lines[[#This Row],[tension]]</f>
        <v>YVE.O_400kV</v>
      </c>
      <c r="Q636" s="17">
        <f>COUNTIF(Lines[[code2_debut]:[code2_fin]],"="&amp;Lines[[#This Row],[code2_debut]])</f>
        <v>6</v>
      </c>
      <c r="R636" s="17">
        <f>COUNTIF(Lines[[code2_debut]:[code2_fin]],"="&amp;Lines[[#This Row],[code2_fin]])</f>
        <v>2</v>
      </c>
      <c r="S636" s="17">
        <f>INDEX(postes_1[x],MATCH(Lines[[#This Row],[codeNat_debut]],postes_1[CODNAT],0))</f>
        <v>607795.97999999695</v>
      </c>
      <c r="T636" s="17">
        <f>INDEX(postes_1[y],MATCH(Lines[[#This Row],[codeNat_debut]],postes_1[CODNAT],0))</f>
        <v>6871087.7400000002</v>
      </c>
      <c r="U636" s="17">
        <f>INDEX(postes_1[x],MATCH(Lines[[#This Row],[codeNat_fin]],postes_1[CODNAT],0))</f>
        <v>613956.06000000203</v>
      </c>
      <c r="V636" s="17">
        <f>INDEX(postes_1[y],MATCH(Lines[[#This Row],[codeNat_fin]],postes_1[CODNAT],0))</f>
        <v>6856615.5800000001</v>
      </c>
      <c r="W636" s="17">
        <f>SQRT((Lines[[#This Row],[x_debut]]-Lines[[#This Row],[x_fin]])^2+(Lines[[#This Row],[y_debut]]-Lines[[#This Row],[y_fin]])^2)</f>
        <v>15728.636325888741</v>
      </c>
      <c r="X636" s="17">
        <v>17274</v>
      </c>
      <c r="Y636" s="18">
        <v>2200</v>
      </c>
      <c r="Z636" s="18">
        <v>2300</v>
      </c>
      <c r="AA636" s="18">
        <v>2300</v>
      </c>
      <c r="AB636" s="18">
        <v>2400</v>
      </c>
      <c r="AC636" s="18">
        <v>0.51800000000000002</v>
      </c>
      <c r="AD636" s="18">
        <v>5.2510000000000003</v>
      </c>
      <c r="AE636" s="18">
        <v>32.561</v>
      </c>
      <c r="AF636" s="18">
        <v>207.28800000000001</v>
      </c>
      <c r="AG636" s="21"/>
      <c r="AH636" s="21"/>
    </row>
    <row r="637" spans="1:34">
      <c r="A637" s="16" t="s">
        <v>10056</v>
      </c>
      <c r="B637" s="16" t="s">
        <v>10057</v>
      </c>
      <c r="C637" s="16">
        <f>SEARCH(" _ ",B637)</f>
        <v>26</v>
      </c>
      <c r="D637" s="16" t="str">
        <f>LEFT(B637,14)</f>
        <v>LIT 400kV N0 1</v>
      </c>
      <c r="E637" s="16" t="str">
        <f>RIGHT(LEFT(D637,9),5)</f>
        <v>400kV</v>
      </c>
      <c r="F637" s="16" t="str">
        <f>RIGHT(D637,1)</f>
        <v>1</v>
      </c>
      <c r="G637" s="16" t="str">
        <f>LEFT(RIGHT(B637,LEN(B637)-15),C637-16)</f>
        <v>MEZEROLLES</v>
      </c>
      <c r="H637" s="16" t="str">
        <f>RIGHT(B637,LEN(B637)-C637-2)</f>
        <v>TILLEUL</v>
      </c>
      <c r="I637" s="17">
        <f>MATCH(Lines[[#This Row],[début]],postes_1[ADR_SITE],0)</f>
        <v>393</v>
      </c>
      <c r="J637" s="17">
        <f>MATCH(Lines[[#This Row],[fin]],postes_1[ADR_SITE],0)</f>
        <v>579</v>
      </c>
      <c r="K637" s="17" t="str">
        <f>INDEX(postes_1[CODNAT],Lines[[#This Row],[rch_debut]])</f>
        <v>MEZE5</v>
      </c>
      <c r="L637" s="17" t="str">
        <f>INDEX(postes_1[CODNAT],Lines[[#This Row],[rch_fin]])</f>
        <v>TILL5</v>
      </c>
      <c r="M637" s="17" t="s">
        <v>8072</v>
      </c>
      <c r="N637" s="17" t="s">
        <v>1007</v>
      </c>
      <c r="O637" s="17" t="str">
        <f>Lines[[#This Row],[codeNat_debut]]&amp;"_"&amp;Lines[[#This Row],[tension]]</f>
        <v>MEZE5_400kV</v>
      </c>
      <c r="P637" s="17" t="str">
        <f>Lines[[#This Row],[codeNat_fin]]&amp;"_"&amp;Lines[[#This Row],[tension]]</f>
        <v>TILL5_400kV</v>
      </c>
      <c r="Q637" s="17">
        <f>COUNTIF(Lines[[code2_debut]:[code2_fin]],"="&amp;Lines[[#This Row],[code2_debut]])</f>
        <v>6</v>
      </c>
      <c r="R637" s="17">
        <f>COUNTIF(Lines[[code2_debut]:[code2_fin]],"="&amp;Lines[[#This Row],[code2_fin]])</f>
        <v>4</v>
      </c>
      <c r="S637" s="17">
        <f>INDEX(postes_1[x],MATCH(Lines[[#This Row],[codeNat_debut]],postes_1[CODNAT],0))</f>
        <v>607795.97999999695</v>
      </c>
      <c r="T637" s="17">
        <f>INDEX(postes_1[y],MATCH(Lines[[#This Row],[codeNat_debut]],postes_1[CODNAT],0))</f>
        <v>6871087.7400000002</v>
      </c>
      <c r="U637" s="17">
        <f>INDEX(postes_1[x],MATCH(Lines[[#This Row],[codeNat_fin]],postes_1[CODNAT],0))</f>
        <v>551429.32999999798</v>
      </c>
      <c r="V637" s="17">
        <f>INDEX(postes_1[y],MATCH(Lines[[#This Row],[codeNat_fin]],postes_1[CODNAT],0))</f>
        <v>6883091.9000000004</v>
      </c>
      <c r="W637" s="17">
        <f>SQRT((Lines[[#This Row],[x_debut]]-Lines[[#This Row],[x_fin]])^2+(Lines[[#This Row],[y_debut]]-Lines[[#This Row],[y_fin]])^2)</f>
        <v>57630.713074956722</v>
      </c>
      <c r="X637" s="17">
        <v>70737</v>
      </c>
      <c r="Y637" s="18">
        <v>2200</v>
      </c>
      <c r="Z637" s="18">
        <v>2300</v>
      </c>
      <c r="AA637" s="18">
        <v>2300</v>
      </c>
      <c r="AB637" s="18">
        <v>2400</v>
      </c>
      <c r="AC637" s="18">
        <v>2.1230000000000002</v>
      </c>
      <c r="AD637" s="18">
        <v>21.523</v>
      </c>
      <c r="AE637" s="18">
        <v>133.33699999999999</v>
      </c>
      <c r="AF637" s="18">
        <v>848.851</v>
      </c>
      <c r="AG637" s="21"/>
      <c r="AH637" s="21"/>
    </row>
    <row r="638" spans="1:34">
      <c r="A638" s="16" t="s">
        <v>10060</v>
      </c>
      <c r="B638" s="16" t="s">
        <v>10061</v>
      </c>
      <c r="C638" s="16">
        <f>SEARCH(" _ ",B638)</f>
        <v>26</v>
      </c>
      <c r="D638" s="16" t="str">
        <f>LEFT(B638,14)</f>
        <v>LIT 400kV NO 2</v>
      </c>
      <c r="E638" s="16" t="str">
        <f>RIGHT(LEFT(D638,9),5)</f>
        <v>400kV</v>
      </c>
      <c r="F638" s="16" t="str">
        <f>RIGHT(D638,1)</f>
        <v>2</v>
      </c>
      <c r="G638" s="16" t="str">
        <f>LEFT(RIGHT(B638,LEN(B638)-15),C638-16)</f>
        <v>MEZEROLLES</v>
      </c>
      <c r="H638" s="16" t="str">
        <f>RIGHT(B638,LEN(B638)-C638-2)</f>
        <v>TILLEUL</v>
      </c>
      <c r="I638" s="17">
        <f>MATCH(Lines[[#This Row],[début]],postes_1[ADR_SITE],0)</f>
        <v>393</v>
      </c>
      <c r="J638" s="17">
        <f>MATCH(Lines[[#This Row],[fin]],postes_1[ADR_SITE],0)</f>
        <v>579</v>
      </c>
      <c r="K638" s="17" t="str">
        <f>INDEX(postes_1[CODNAT],Lines[[#This Row],[rch_debut]])</f>
        <v>MEZE5</v>
      </c>
      <c r="L638" s="17" t="str">
        <f>INDEX(postes_1[CODNAT],Lines[[#This Row],[rch_fin]])</f>
        <v>TILL5</v>
      </c>
      <c r="M638" s="17" t="s">
        <v>8072</v>
      </c>
      <c r="N638" s="17" t="s">
        <v>1007</v>
      </c>
      <c r="O638" s="17" t="str">
        <f>Lines[[#This Row],[codeNat_debut]]&amp;"_"&amp;Lines[[#This Row],[tension]]</f>
        <v>MEZE5_400kV</v>
      </c>
      <c r="P638" s="17" t="str">
        <f>Lines[[#This Row],[codeNat_fin]]&amp;"_"&amp;Lines[[#This Row],[tension]]</f>
        <v>TILL5_400kV</v>
      </c>
      <c r="Q638" s="17">
        <f>COUNTIF(Lines[[code2_debut]:[code2_fin]],"="&amp;Lines[[#This Row],[code2_debut]])</f>
        <v>6</v>
      </c>
      <c r="R638" s="17">
        <f>COUNTIF(Lines[[code2_debut]:[code2_fin]],"="&amp;Lines[[#This Row],[code2_fin]])</f>
        <v>4</v>
      </c>
      <c r="S638" s="17">
        <f>INDEX(postes_1[x],MATCH(Lines[[#This Row],[codeNat_debut]],postes_1[CODNAT],0))</f>
        <v>607795.97999999695</v>
      </c>
      <c r="T638" s="17">
        <f>INDEX(postes_1[y],MATCH(Lines[[#This Row],[codeNat_debut]],postes_1[CODNAT],0))</f>
        <v>6871087.7400000002</v>
      </c>
      <c r="U638" s="17">
        <f>INDEX(postes_1[x],MATCH(Lines[[#This Row],[codeNat_fin]],postes_1[CODNAT],0))</f>
        <v>551429.32999999798</v>
      </c>
      <c r="V638" s="17">
        <f>INDEX(postes_1[y],MATCH(Lines[[#This Row],[codeNat_fin]],postes_1[CODNAT],0))</f>
        <v>6883091.9000000004</v>
      </c>
      <c r="W638" s="17">
        <f>SQRT((Lines[[#This Row],[x_debut]]-Lines[[#This Row],[x_fin]])^2+(Lines[[#This Row],[y_debut]]-Lines[[#This Row],[y_fin]])^2)</f>
        <v>57630.713074956722</v>
      </c>
      <c r="X638" s="17">
        <v>70115</v>
      </c>
      <c r="Y638" s="18">
        <v>2200</v>
      </c>
      <c r="Z638" s="18">
        <v>2300</v>
      </c>
      <c r="AA638" s="18">
        <v>2300</v>
      </c>
      <c r="AB638" s="18">
        <v>2400</v>
      </c>
      <c r="AC638" s="18">
        <v>2.1059999999999999</v>
      </c>
      <c r="AD638" s="18">
        <v>21.35</v>
      </c>
      <c r="AE638" s="18">
        <v>132.29</v>
      </c>
      <c r="AF638" s="18">
        <v>842.18399999999997</v>
      </c>
      <c r="AG638" s="21"/>
      <c r="AH638" s="21"/>
    </row>
    <row r="639" spans="1:34">
      <c r="A639" s="16" t="s">
        <v>10062</v>
      </c>
      <c r="B639" s="16" t="s">
        <v>10063</v>
      </c>
      <c r="C639" s="16">
        <f>SEARCH(" _ ",B639)</f>
        <v>26</v>
      </c>
      <c r="D639" s="16" t="str">
        <f>LEFT(B639,14)</f>
        <v>LIT 400kV NO 2</v>
      </c>
      <c r="E639" s="16" t="str">
        <f>RIGHT(LEFT(D639,9),5)</f>
        <v>400kV</v>
      </c>
      <c r="F639" s="16" t="str">
        <f>RIGHT(D639,1)</f>
        <v>2</v>
      </c>
      <c r="G639" s="16" t="str">
        <f>LEFT(RIGHT(B639,LEN(B639)-15),C639-16)</f>
        <v>MEZEROLLES</v>
      </c>
      <c r="H639" s="16" t="str">
        <f>RIGHT(B639,LEN(B639)-C639-2)</f>
        <v>VILLEJUST</v>
      </c>
      <c r="I639" s="17">
        <f>MATCH(Lines[[#This Row],[début]],postes_1[ADR_SITE],0)</f>
        <v>393</v>
      </c>
      <c r="J639" s="17">
        <f>MATCH(Lines[[#This Row],[fin]],postes_1[ADR_SITE],0)</f>
        <v>191</v>
      </c>
      <c r="K639" s="17" t="str">
        <f>INDEX(postes_1[CODNAT],Lines[[#This Row],[rch_debut]])</f>
        <v>MEZE5</v>
      </c>
      <c r="L639" s="17" t="str">
        <f>INDEX(postes_1[CODNAT],Lines[[#This Row],[rch_fin]])</f>
        <v>VLEJU</v>
      </c>
      <c r="M639" s="17" t="s">
        <v>8072</v>
      </c>
      <c r="N639" s="17" t="s">
        <v>1728</v>
      </c>
      <c r="O639" s="17" t="str">
        <f>Lines[[#This Row],[codeNat_debut]]&amp;"_"&amp;Lines[[#This Row],[tension]]</f>
        <v>MEZE5_400kV</v>
      </c>
      <c r="P639" s="17" t="str">
        <f>Lines[[#This Row],[codeNat_fin]]&amp;"_"&amp;Lines[[#This Row],[tension]]</f>
        <v>VLEJU_400kV</v>
      </c>
      <c r="Q639" s="17">
        <f>COUNTIF(Lines[[code2_debut]:[code2_fin]],"="&amp;Lines[[#This Row],[code2_debut]])</f>
        <v>6</v>
      </c>
      <c r="R639" s="17">
        <f>COUNTIF(Lines[[code2_debut]:[code2_fin]],"="&amp;Lines[[#This Row],[code2_fin]])</f>
        <v>5</v>
      </c>
      <c r="S639" s="17">
        <f>INDEX(postes_1[x],MATCH(Lines[[#This Row],[codeNat_debut]],postes_1[CODNAT],0))</f>
        <v>607795.97999999695</v>
      </c>
      <c r="T639" s="17">
        <f>INDEX(postes_1[y],MATCH(Lines[[#This Row],[codeNat_debut]],postes_1[CODNAT],0))</f>
        <v>6871087.7400000002</v>
      </c>
      <c r="U639" s="17">
        <f>INDEX(postes_1[x],MATCH(Lines[[#This Row],[codeNat_fin]],postes_1[CODNAT],0))</f>
        <v>643400.17000000202</v>
      </c>
      <c r="V639" s="17">
        <f>INDEX(postes_1[y],MATCH(Lines[[#This Row],[codeNat_fin]],postes_1[CODNAT],0))</f>
        <v>6842199.3499999996</v>
      </c>
      <c r="W639" s="17">
        <f>SQRT((Lines[[#This Row],[x_debut]]-Lines[[#This Row],[x_fin]])^2+(Lines[[#This Row],[y_debut]]-Lines[[#This Row],[y_fin]])^2)</f>
        <v>45849.726524250887</v>
      </c>
      <c r="X639" s="17">
        <v>60042</v>
      </c>
      <c r="Y639" s="18">
        <v>2200</v>
      </c>
      <c r="Z639" s="18">
        <v>2300</v>
      </c>
      <c r="AA639" s="18">
        <v>2300</v>
      </c>
      <c r="AB639" s="18">
        <v>2400</v>
      </c>
      <c r="AC639" s="18">
        <v>1.802</v>
      </c>
      <c r="AD639" s="18">
        <v>18.298999999999999</v>
      </c>
      <c r="AE639" s="18">
        <v>112.97499999999999</v>
      </c>
      <c r="AF639" s="18">
        <v>719.22299999999996</v>
      </c>
      <c r="AG639" s="21"/>
      <c r="AH639" s="21"/>
    </row>
    <row r="640" spans="1:34">
      <c r="A640" s="16" t="s">
        <v>10107</v>
      </c>
      <c r="B640" s="16" t="s">
        <v>10108</v>
      </c>
      <c r="C640" s="16">
        <f>SEARCH(" _ ",B640)</f>
        <v>24</v>
      </c>
      <c r="D640" s="16" t="str">
        <f>LEFT(B640,14)</f>
        <v>LIT 400kV N0 1</v>
      </c>
      <c r="E640" s="16" t="str">
        <f>RIGHT(LEFT(D640,9),5)</f>
        <v>400kV</v>
      </c>
      <c r="F640" s="16" t="str">
        <f>RIGHT(D640,1)</f>
        <v>1</v>
      </c>
      <c r="G640" s="16" t="str">
        <f>LEFT(RIGHT(B640,LEN(B640)-15),C640-16)</f>
        <v>MUHLBACH</v>
      </c>
      <c r="H640" s="16" t="str">
        <f>RIGHT(B640,LEN(B640)-C640-2)</f>
        <v>SIERENTZ</v>
      </c>
      <c r="I640" s="17">
        <f>MATCH(Lines[[#This Row],[début]],postes_1[ADR_SITE],0)</f>
        <v>3093</v>
      </c>
      <c r="J640" s="17">
        <f>MATCH(Lines[[#This Row],[fin]],postes_1[ADR_SITE],0)</f>
        <v>3025</v>
      </c>
      <c r="K640" s="17" t="str">
        <f>INDEX(postes_1[CODNAT],Lines[[#This Row],[rch_debut]])</f>
        <v>MUHLB</v>
      </c>
      <c r="L640" s="17" t="str">
        <f>INDEX(postes_1[CODNAT],Lines[[#This Row],[rch_fin]])</f>
        <v>SIERE</v>
      </c>
      <c r="M640" s="17" t="s">
        <v>6211</v>
      </c>
      <c r="N640" s="17" t="s">
        <v>7564</v>
      </c>
      <c r="O640" s="17" t="str">
        <f>Lines[[#This Row],[codeNat_debut]]&amp;"_"&amp;Lines[[#This Row],[tension]]</f>
        <v>MUHLB_400kV</v>
      </c>
      <c r="P640" s="17" t="str">
        <f>Lines[[#This Row],[codeNat_fin]]&amp;"_"&amp;Lines[[#This Row],[tension]]</f>
        <v>SIERE_400kV</v>
      </c>
      <c r="Q640" s="17">
        <f>COUNTIF(Lines[[code2_debut]:[code2_fin]],"="&amp;Lines[[#This Row],[code2_debut]])</f>
        <v>5</v>
      </c>
      <c r="R640" s="17">
        <f>COUNTIF(Lines[[code2_debut]:[code2_fin]],"="&amp;Lines[[#This Row],[code2_fin]])</f>
        <v>3</v>
      </c>
      <c r="S640" s="17">
        <f>INDEX(postes_1[x],MATCH(Lines[[#This Row],[codeNat_debut]],postes_1[CODNAT],0))</f>
        <v>1040153.4</v>
      </c>
      <c r="T640" s="17">
        <f>INDEX(postes_1[y],MATCH(Lines[[#This Row],[codeNat_debut]],postes_1[CODNAT],0))</f>
        <v>6766115.9699999997</v>
      </c>
      <c r="U640" s="17">
        <f>INDEX(postes_1[x],MATCH(Lines[[#This Row],[codeNat_fin]],postes_1[CODNAT],0))</f>
        <v>1035577.23</v>
      </c>
      <c r="V640" s="17">
        <f>INDEX(postes_1[y],MATCH(Lines[[#This Row],[codeNat_fin]],postes_1[CODNAT],0))</f>
        <v>6736880.9900000002</v>
      </c>
      <c r="W640" s="17">
        <f>SQRT((Lines[[#This Row],[x_debut]]-Lines[[#This Row],[x_fin]])^2+(Lines[[#This Row],[y_debut]]-Lines[[#This Row],[y_fin]])^2)</f>
        <v>29590.968004938131</v>
      </c>
      <c r="X640" s="17">
        <v>32688</v>
      </c>
      <c r="Y640" s="18">
        <v>2200</v>
      </c>
      <c r="Z640" s="18">
        <v>2300</v>
      </c>
      <c r="AA640" s="18">
        <v>2300</v>
      </c>
      <c r="AB640" s="18">
        <v>2400</v>
      </c>
      <c r="AC640" s="18">
        <v>1.3</v>
      </c>
      <c r="AD640" s="18">
        <v>10.8</v>
      </c>
      <c r="AE640" s="18">
        <v>33.93</v>
      </c>
      <c r="AF640" s="18">
        <v>216.005</v>
      </c>
      <c r="AG640" s="21"/>
      <c r="AH640" s="21"/>
    </row>
    <row r="641" spans="1:34">
      <c r="A641" s="16" t="s">
        <v>10111</v>
      </c>
      <c r="B641" s="16" t="s">
        <v>10112</v>
      </c>
      <c r="C641" s="16">
        <f>SEARCH(" _ ",B641)</f>
        <v>24</v>
      </c>
      <c r="D641" s="16" t="str">
        <f>LEFT(B641,14)</f>
        <v>LIT 400kV N0 2</v>
      </c>
      <c r="E641" s="16" t="str">
        <f>RIGHT(LEFT(D641,9),5)</f>
        <v>400kV</v>
      </c>
      <c r="F641" s="16" t="str">
        <f>RIGHT(D641,1)</f>
        <v>2</v>
      </c>
      <c r="G641" s="16" t="str">
        <f>LEFT(RIGHT(B641,LEN(B641)-15),C641-16)</f>
        <v>MUHLBACH</v>
      </c>
      <c r="H641" s="16" t="str">
        <f>RIGHT(B641,LEN(B641)-C641-2)</f>
        <v>SIERENTZ</v>
      </c>
      <c r="I641" s="17">
        <f>MATCH(Lines[[#This Row],[début]],postes_1[ADR_SITE],0)</f>
        <v>3093</v>
      </c>
      <c r="J641" s="17">
        <f>MATCH(Lines[[#This Row],[fin]],postes_1[ADR_SITE],0)</f>
        <v>3025</v>
      </c>
      <c r="K641" s="17" t="str">
        <f>INDEX(postes_1[CODNAT],Lines[[#This Row],[rch_debut]])</f>
        <v>MUHLB</v>
      </c>
      <c r="L641" s="17" t="str">
        <f>INDEX(postes_1[CODNAT],Lines[[#This Row],[rch_fin]])</f>
        <v>SIERE</v>
      </c>
      <c r="M641" s="17" t="s">
        <v>6211</v>
      </c>
      <c r="N641" s="17" t="s">
        <v>7564</v>
      </c>
      <c r="O641" s="17" t="str">
        <f>Lines[[#This Row],[codeNat_debut]]&amp;"_"&amp;Lines[[#This Row],[tension]]</f>
        <v>MUHLB_400kV</v>
      </c>
      <c r="P641" s="17" t="str">
        <f>Lines[[#This Row],[codeNat_fin]]&amp;"_"&amp;Lines[[#This Row],[tension]]</f>
        <v>SIERE_400kV</v>
      </c>
      <c r="Q641" s="17">
        <f>COUNTIF(Lines[[code2_debut]:[code2_fin]],"="&amp;Lines[[#This Row],[code2_debut]])</f>
        <v>5</v>
      </c>
      <c r="R641" s="17">
        <f>COUNTIF(Lines[[code2_debut]:[code2_fin]],"="&amp;Lines[[#This Row],[code2_fin]])</f>
        <v>3</v>
      </c>
      <c r="S641" s="17">
        <f>INDEX(postes_1[x],MATCH(Lines[[#This Row],[codeNat_debut]],postes_1[CODNAT],0))</f>
        <v>1040153.4</v>
      </c>
      <c r="T641" s="17">
        <f>INDEX(postes_1[y],MATCH(Lines[[#This Row],[codeNat_debut]],postes_1[CODNAT],0))</f>
        <v>6766115.9699999997</v>
      </c>
      <c r="U641" s="17">
        <f>INDEX(postes_1[x],MATCH(Lines[[#This Row],[codeNat_fin]],postes_1[CODNAT],0))</f>
        <v>1035577.23</v>
      </c>
      <c r="V641" s="17">
        <f>INDEX(postes_1[y],MATCH(Lines[[#This Row],[codeNat_fin]],postes_1[CODNAT],0))</f>
        <v>6736880.9900000002</v>
      </c>
      <c r="W641" s="17">
        <f>SQRT((Lines[[#This Row],[x_debut]]-Lines[[#This Row],[x_fin]])^2+(Lines[[#This Row],[y_debut]]-Lines[[#This Row],[y_fin]])^2)</f>
        <v>29590.968004938131</v>
      </c>
      <c r="X641" s="17">
        <v>32497</v>
      </c>
      <c r="Y641" s="18">
        <v>2200</v>
      </c>
      <c r="Z641" s="18">
        <v>2300</v>
      </c>
      <c r="AA641" s="18">
        <v>2300</v>
      </c>
      <c r="AB641" s="18">
        <v>2400</v>
      </c>
      <c r="AC641" s="18">
        <v>1.3</v>
      </c>
      <c r="AD641" s="18">
        <v>10.7</v>
      </c>
      <c r="AE641" s="18">
        <v>44.7</v>
      </c>
      <c r="AF641" s="18">
        <v>284.56900000000002</v>
      </c>
      <c r="AG641" s="21"/>
      <c r="AH641" s="21"/>
    </row>
    <row r="642" spans="1:34">
      <c r="A642" s="16" t="s">
        <v>10153</v>
      </c>
      <c r="B642" s="16" t="s">
        <v>10154</v>
      </c>
      <c r="C642" s="16">
        <f>SEARCH(" _ ",B642)</f>
        <v>30</v>
      </c>
      <c r="D642" s="16" t="str">
        <f>LEFT(B642,14)</f>
        <v>LIT 400kV N0 4</v>
      </c>
      <c r="E642" s="16" t="str">
        <f>RIGHT(LEFT(D642,9),5)</f>
        <v>400kV</v>
      </c>
      <c r="F642" s="16" t="str">
        <f>RIGHT(D642,1)</f>
        <v>4</v>
      </c>
      <c r="G642" s="16" t="str">
        <f>LEFT(RIGHT(B642,LEN(B642)-15),C642-16)</f>
        <v>PLESSIS-GASSOT</v>
      </c>
      <c r="H642" s="16" t="str">
        <f>RIGHT(B642,LEN(B642)-C642-2)</f>
        <v>VILLEVAUDE</v>
      </c>
      <c r="I642" s="17">
        <f>MATCH(Lines[[#This Row],[début]],postes_1[ADR_SITE],0)</f>
        <v>553</v>
      </c>
      <c r="J642" s="17">
        <f>MATCH(Lines[[#This Row],[fin]],postes_1[ADR_SITE],0)</f>
        <v>521</v>
      </c>
      <c r="K642" s="17" t="str">
        <f>INDEX(postes_1[CODNAT],Lines[[#This Row],[rch_debut]])</f>
        <v>P.GAS</v>
      </c>
      <c r="L642" s="17" t="str">
        <f>INDEX(postes_1[CODNAT],Lines[[#This Row],[rch_fin]])</f>
        <v>VLEVA</v>
      </c>
      <c r="M642" s="17" t="s">
        <v>909</v>
      </c>
      <c r="N642" s="17" t="s">
        <v>3312</v>
      </c>
      <c r="O642" s="17" t="str">
        <f>Lines[[#This Row],[codeNat_debut]]&amp;"_"&amp;Lines[[#This Row],[tension]]</f>
        <v>P.GAS_400kV</v>
      </c>
      <c r="P642" s="17" t="str">
        <f>Lines[[#This Row],[codeNat_fin]]&amp;"_"&amp;Lines[[#This Row],[tension]]</f>
        <v>VLEVA_400kV</v>
      </c>
      <c r="Q642" s="17">
        <f>COUNTIF(Lines[[code2_debut]:[code2_fin]],"="&amp;Lines[[#This Row],[code2_debut]])</f>
        <v>6</v>
      </c>
      <c r="R642" s="17">
        <f>COUNTIF(Lines[[code2_debut]:[code2_fin]],"="&amp;Lines[[#This Row],[code2_fin]])</f>
        <v>5</v>
      </c>
      <c r="S642" s="17">
        <f>INDEX(postes_1[x],MATCH(Lines[[#This Row],[codeNat_debut]],postes_1[CODNAT],0))</f>
        <v>658607.93999999797</v>
      </c>
      <c r="T642" s="17">
        <f>INDEX(postes_1[y],MATCH(Lines[[#This Row],[codeNat_debut]],postes_1[CODNAT],0))</f>
        <v>6881590.9900000002</v>
      </c>
      <c r="U642" s="17">
        <f>INDEX(postes_1[x],MATCH(Lines[[#This Row],[codeNat_fin]],postes_1[CODNAT],0))</f>
        <v>675266.82</v>
      </c>
      <c r="V642" s="17">
        <f>INDEX(postes_1[y],MATCH(Lines[[#This Row],[codeNat_fin]],postes_1[CODNAT],0))</f>
        <v>6867147.4199999999</v>
      </c>
      <c r="W642" s="17">
        <f>SQRT((Lines[[#This Row],[x_debut]]-Lines[[#This Row],[x_fin]])^2+(Lines[[#This Row],[y_debut]]-Lines[[#This Row],[y_fin]])^2)</f>
        <v>22048.469271116639</v>
      </c>
      <c r="X642" s="17">
        <v>25390</v>
      </c>
      <c r="Y642" s="18">
        <v>2200</v>
      </c>
      <c r="Z642" s="18">
        <v>2300</v>
      </c>
      <c r="AA642" s="18">
        <v>2300</v>
      </c>
      <c r="AB642" s="18">
        <v>2400</v>
      </c>
      <c r="AC642" s="18">
        <v>0.78500000000000003</v>
      </c>
      <c r="AD642" s="18">
        <v>8.7309999999999999</v>
      </c>
      <c r="AE642" s="18">
        <v>42.808</v>
      </c>
      <c r="AF642" s="18">
        <v>272.52100000000002</v>
      </c>
      <c r="AG642" s="21"/>
      <c r="AH642" s="21"/>
    </row>
    <row r="643" spans="1:34">
      <c r="A643" s="16" t="s">
        <v>10147</v>
      </c>
      <c r="B643" s="16" t="s">
        <v>10148</v>
      </c>
      <c r="C643" s="16">
        <f>SEARCH(" _ ",B643)</f>
        <v>30</v>
      </c>
      <c r="D643" s="16" t="str">
        <f>LEFT(B643,14)</f>
        <v>LIT 400kV N0 2</v>
      </c>
      <c r="E643" s="16" t="str">
        <f>RIGHT(LEFT(D643,9),5)</f>
        <v>400kV</v>
      </c>
      <c r="F643" s="16" t="str">
        <f>RIGHT(D643,1)</f>
        <v>2</v>
      </c>
      <c r="G643" s="16" t="str">
        <f>LEFT(RIGHT(B643,LEN(B643)-15),C643-16)</f>
        <v>PLESSIS-GASSOT</v>
      </c>
      <c r="H643" s="16" t="str">
        <f>RIGHT(B643,LEN(B643)-C643-2)</f>
        <v>TERRIER</v>
      </c>
      <c r="I643" s="17">
        <f>MATCH(Lines[[#This Row],[début]],postes_1[ADR_SITE],0)</f>
        <v>553</v>
      </c>
      <c r="J643" s="17">
        <f>MATCH(Lines[[#This Row],[fin]],postes_1[ADR_SITE],0)</f>
        <v>638</v>
      </c>
      <c r="K643" s="17" t="str">
        <f>INDEX(postes_1[CODNAT],Lines[[#This Row],[rch_debut]])</f>
        <v>P.GAS</v>
      </c>
      <c r="L643" s="17" t="str">
        <f>INDEX(postes_1[CODNAT],Lines[[#This Row],[rch_fin]])</f>
        <v>TERRI</v>
      </c>
      <c r="M643" s="17" t="s">
        <v>909</v>
      </c>
      <c r="N643" s="17" t="s">
        <v>7928</v>
      </c>
      <c r="O643" s="17" t="str">
        <f>Lines[[#This Row],[codeNat_debut]]&amp;"_"&amp;Lines[[#This Row],[tension]]</f>
        <v>P.GAS_400kV</v>
      </c>
      <c r="P643" s="17" t="str">
        <f>Lines[[#This Row],[codeNat_fin]]&amp;"_"&amp;Lines[[#This Row],[tension]]</f>
        <v>TERRI_400kV</v>
      </c>
      <c r="Q643" s="17">
        <f>COUNTIF(Lines[[code2_debut]:[code2_fin]],"="&amp;Lines[[#This Row],[code2_debut]])</f>
        <v>6</v>
      </c>
      <c r="R643" s="17">
        <f>COUNTIF(Lines[[code2_debut]:[code2_fin]],"="&amp;Lines[[#This Row],[code2_fin]])</f>
        <v>13</v>
      </c>
      <c r="S643" s="17">
        <f>INDEX(postes_1[x],MATCH(Lines[[#This Row],[codeNat_debut]],postes_1[CODNAT],0))</f>
        <v>658607.93999999797</v>
      </c>
      <c r="T643" s="17">
        <f>INDEX(postes_1[y],MATCH(Lines[[#This Row],[codeNat_debut]],postes_1[CODNAT],0))</f>
        <v>6881590.9900000002</v>
      </c>
      <c r="U643" s="17">
        <f>INDEX(postes_1[x],MATCH(Lines[[#This Row],[codeNat_fin]],postes_1[CODNAT],0))</f>
        <v>646009.39999999898</v>
      </c>
      <c r="V643" s="17">
        <f>INDEX(postes_1[y],MATCH(Lines[[#This Row],[codeNat_fin]],postes_1[CODNAT],0))</f>
        <v>6902215.3399999999</v>
      </c>
      <c r="W643" s="17">
        <f>SQRT((Lines[[#This Row],[x_debut]]-Lines[[#This Row],[x_fin]])^2+(Lines[[#This Row],[y_debut]]-Lines[[#This Row],[y_fin]])^2)</f>
        <v>24167.892399918928</v>
      </c>
      <c r="X643" s="17">
        <v>28911</v>
      </c>
      <c r="Y643" s="18">
        <v>2200</v>
      </c>
      <c r="Z643" s="18">
        <v>2300</v>
      </c>
      <c r="AA643" s="18">
        <v>2300</v>
      </c>
      <c r="AB643" s="18">
        <v>2400</v>
      </c>
      <c r="AC643" s="18">
        <v>0.80200000000000005</v>
      </c>
      <c r="AD643" s="18">
        <v>8.9039999999999999</v>
      </c>
      <c r="AE643" s="18">
        <v>55.207999999999998</v>
      </c>
      <c r="AF643" s="18">
        <v>351.46199999999999</v>
      </c>
      <c r="AG643" s="21"/>
      <c r="AH643" s="21"/>
    </row>
    <row r="644" spans="1:34">
      <c r="A644" s="16" t="s">
        <v>10268</v>
      </c>
      <c r="B644" s="16" t="s">
        <v>10269</v>
      </c>
      <c r="C644" s="16">
        <f>SEARCH(" _ ",B644)</f>
        <v>28</v>
      </c>
      <c r="D644" s="16" t="str">
        <f>LEFT(B644,14)</f>
        <v>LIT 400kV N0 1</v>
      </c>
      <c r="E644" s="16" t="str">
        <f>RIGHT(LEFT(D644,9),5)</f>
        <v>400kV</v>
      </c>
      <c r="F644" s="16" t="str">
        <f>RIGHT(D644,1)</f>
        <v>1</v>
      </c>
      <c r="G644" s="16" t="str">
        <f>LEFT(RIGHT(B644,LEN(B644)-15),C644-16)</f>
        <v>ROUGEMONTIER</v>
      </c>
      <c r="H644" s="16" t="str">
        <f>RIGHT(B644,LEN(B644)-C644-2)</f>
        <v>TILLEUL</v>
      </c>
      <c r="I644" s="17">
        <f>MATCH(Lines[[#This Row],[début]],postes_1[ADR_SITE],0)</f>
        <v>815</v>
      </c>
      <c r="J644" s="17">
        <f>MATCH(Lines[[#This Row],[fin]],postes_1[ADR_SITE],0)</f>
        <v>579</v>
      </c>
      <c r="K644" s="17" t="str">
        <f>INDEX(postes_1[CODNAT],Lines[[#This Row],[rch_debut]])</f>
        <v>ROUGE</v>
      </c>
      <c r="L644" s="17" t="str">
        <f>INDEX(postes_1[CODNAT],Lines[[#This Row],[rch_fin]])</f>
        <v>TILL5</v>
      </c>
      <c r="M644" s="17" t="s">
        <v>2931</v>
      </c>
      <c r="N644" s="17" t="s">
        <v>1007</v>
      </c>
      <c r="O644" s="17" t="str">
        <f>Lines[[#This Row],[codeNat_debut]]&amp;"_"&amp;Lines[[#This Row],[tension]]</f>
        <v>ROUGE_400kV</v>
      </c>
      <c r="P644" s="17" t="str">
        <f>Lines[[#This Row],[codeNat_fin]]&amp;"_"&amp;Lines[[#This Row],[tension]]</f>
        <v>TILL5_400kV</v>
      </c>
      <c r="Q644" s="17">
        <f>COUNTIF(Lines[[code2_debut]:[code2_fin]],"="&amp;Lines[[#This Row],[code2_debut]])</f>
        <v>8</v>
      </c>
      <c r="R644" s="17">
        <f>COUNTIF(Lines[[code2_debut]:[code2_fin]],"="&amp;Lines[[#This Row],[code2_fin]])</f>
        <v>4</v>
      </c>
      <c r="S644" s="17">
        <f>INDEX(postes_1[x],MATCH(Lines[[#This Row],[codeNat_debut]],postes_1[CODNAT],0))</f>
        <v>535293.77000000305</v>
      </c>
      <c r="T644" s="17">
        <f>INDEX(postes_1[y],MATCH(Lines[[#This Row],[codeNat_debut]],postes_1[CODNAT],0))</f>
        <v>6918286.96</v>
      </c>
      <c r="U644" s="17">
        <f>INDEX(postes_1[x],MATCH(Lines[[#This Row],[codeNat_fin]],postes_1[CODNAT],0))</f>
        <v>551429.32999999798</v>
      </c>
      <c r="V644" s="17">
        <f>INDEX(postes_1[y],MATCH(Lines[[#This Row],[codeNat_fin]],postes_1[CODNAT],0))</f>
        <v>6883091.9000000004</v>
      </c>
      <c r="W644" s="17">
        <f>SQRT((Lines[[#This Row],[x_debut]]-Lines[[#This Row],[x_fin]])^2+(Lines[[#This Row],[y_debut]]-Lines[[#This Row],[y_fin]])^2)</f>
        <v>38717.548281328556</v>
      </c>
      <c r="X644" s="17">
        <v>41287</v>
      </c>
      <c r="Y644" s="18">
        <v>2200</v>
      </c>
      <c r="Z644" s="18">
        <v>2300</v>
      </c>
      <c r="AA644" s="18">
        <v>2300</v>
      </c>
      <c r="AB644" s="18">
        <v>2400</v>
      </c>
      <c r="AC644" s="18">
        <v>1.1919999999999999</v>
      </c>
      <c r="AD644" s="18">
        <v>12.086</v>
      </c>
      <c r="AE644" s="18">
        <v>74.817999999999998</v>
      </c>
      <c r="AF644" s="18">
        <v>476.30900000000003</v>
      </c>
      <c r="AG644" s="21"/>
      <c r="AH644" s="21"/>
    </row>
    <row r="645" spans="1:34">
      <c r="A645" s="16" t="s">
        <v>10272</v>
      </c>
      <c r="B645" s="16" t="s">
        <v>10273</v>
      </c>
      <c r="C645" s="16">
        <f>SEARCH(" _ ",B645)</f>
        <v>28</v>
      </c>
      <c r="D645" s="16" t="str">
        <f>LEFT(B645,14)</f>
        <v>LIT 400kV NO 2</v>
      </c>
      <c r="E645" s="16" t="str">
        <f>RIGHT(LEFT(D645,9),5)</f>
        <v>400kV</v>
      </c>
      <c r="F645" s="16" t="str">
        <f>RIGHT(D645,1)</f>
        <v>2</v>
      </c>
      <c r="G645" s="16" t="str">
        <f>LEFT(RIGHT(B645,LEN(B645)-15),C645-16)</f>
        <v>ROUGEMONTIER</v>
      </c>
      <c r="H645" s="16" t="str">
        <f>RIGHT(B645,LEN(B645)-C645-2)</f>
        <v>TILLEUL</v>
      </c>
      <c r="I645" s="17">
        <f>MATCH(Lines[[#This Row],[début]],postes_1[ADR_SITE],0)</f>
        <v>815</v>
      </c>
      <c r="J645" s="17">
        <f>MATCH(Lines[[#This Row],[fin]],postes_1[ADR_SITE],0)</f>
        <v>579</v>
      </c>
      <c r="K645" s="17" t="str">
        <f>INDEX(postes_1[CODNAT],Lines[[#This Row],[rch_debut]])</f>
        <v>ROUGE</v>
      </c>
      <c r="L645" s="17" t="str">
        <f>INDEX(postes_1[CODNAT],Lines[[#This Row],[rch_fin]])</f>
        <v>TILL5</v>
      </c>
      <c r="M645" s="17" t="s">
        <v>2931</v>
      </c>
      <c r="N645" s="17" t="s">
        <v>1007</v>
      </c>
      <c r="O645" s="17" t="str">
        <f>Lines[[#This Row],[codeNat_debut]]&amp;"_"&amp;Lines[[#This Row],[tension]]</f>
        <v>ROUGE_400kV</v>
      </c>
      <c r="P645" s="17" t="str">
        <f>Lines[[#This Row],[codeNat_fin]]&amp;"_"&amp;Lines[[#This Row],[tension]]</f>
        <v>TILL5_400kV</v>
      </c>
      <c r="Q645" s="17">
        <f>COUNTIF(Lines[[code2_debut]:[code2_fin]],"="&amp;Lines[[#This Row],[code2_debut]])</f>
        <v>8</v>
      </c>
      <c r="R645" s="17">
        <f>COUNTIF(Lines[[code2_debut]:[code2_fin]],"="&amp;Lines[[#This Row],[code2_fin]])</f>
        <v>4</v>
      </c>
      <c r="S645" s="17">
        <f>INDEX(postes_1[x],MATCH(Lines[[#This Row],[codeNat_debut]],postes_1[CODNAT],0))</f>
        <v>535293.77000000305</v>
      </c>
      <c r="T645" s="17">
        <f>INDEX(postes_1[y],MATCH(Lines[[#This Row],[codeNat_debut]],postes_1[CODNAT],0))</f>
        <v>6918286.96</v>
      </c>
      <c r="U645" s="17">
        <f>INDEX(postes_1[x],MATCH(Lines[[#This Row],[codeNat_fin]],postes_1[CODNAT],0))</f>
        <v>551429.32999999798</v>
      </c>
      <c r="V645" s="17">
        <f>INDEX(postes_1[y],MATCH(Lines[[#This Row],[codeNat_fin]],postes_1[CODNAT],0))</f>
        <v>6883091.9000000004</v>
      </c>
      <c r="W645" s="17">
        <f>SQRT((Lines[[#This Row],[x_debut]]-Lines[[#This Row],[x_fin]])^2+(Lines[[#This Row],[y_debut]]-Lines[[#This Row],[y_fin]])^2)</f>
        <v>38717.548281328556</v>
      </c>
      <c r="X645" s="17">
        <v>41169</v>
      </c>
      <c r="Y645" s="18">
        <v>2200</v>
      </c>
      <c r="Z645" s="18">
        <v>2300</v>
      </c>
      <c r="AA645" s="18">
        <v>2300</v>
      </c>
      <c r="AB645" s="18">
        <v>2400</v>
      </c>
      <c r="AC645" s="18">
        <v>1.1919999999999999</v>
      </c>
      <c r="AD645" s="18">
        <v>12.086</v>
      </c>
      <c r="AE645" s="18">
        <v>74.817999999999998</v>
      </c>
      <c r="AF645" s="18">
        <v>476.30900000000003</v>
      </c>
      <c r="AG645" s="21"/>
      <c r="AH645" s="21"/>
    </row>
    <row r="646" spans="1:34">
      <c r="A646" s="16" t="s">
        <v>10291</v>
      </c>
      <c r="B646" s="16" t="s">
        <v>10292</v>
      </c>
      <c r="C646" s="16">
        <f>SEARCH(" _ ",B646)</f>
        <v>23</v>
      </c>
      <c r="D646" s="16" t="str">
        <f>LEFT(B646,14)</f>
        <v>LIT 400kV N0 1</v>
      </c>
      <c r="E646" s="16" t="str">
        <f>RIGHT(LEFT(D646,9),5)</f>
        <v>400kV</v>
      </c>
      <c r="F646" s="16" t="str">
        <f>RIGHT(D646,1)</f>
        <v>1</v>
      </c>
      <c r="G646" s="16" t="str">
        <f>LEFT(RIGHT(B646,LEN(B646)-15),C646-16)</f>
        <v>SAUSSET</v>
      </c>
      <c r="H646" s="16" t="str">
        <f>RIGHT(B646,LEN(B646)-C646-2)</f>
        <v>VILLEVAUDE</v>
      </c>
      <c r="I646" s="17">
        <f>MATCH(Lines[[#This Row],[début]],postes_1[ADR_SITE],0)</f>
        <v>544</v>
      </c>
      <c r="J646" s="17">
        <f>MATCH(Lines[[#This Row],[fin]],postes_1[ADR_SITE],0)</f>
        <v>521</v>
      </c>
      <c r="K646" s="17" t="str">
        <f>INDEX(postes_1[CODNAT],Lines[[#This Row],[rch_debut]])</f>
        <v>SAUS5</v>
      </c>
      <c r="L646" s="17" t="str">
        <f>INDEX(postes_1[CODNAT],Lines[[#This Row],[rch_fin]])</f>
        <v>VLEVA</v>
      </c>
      <c r="M646" s="17" t="s">
        <v>6969</v>
      </c>
      <c r="N646" s="17" t="s">
        <v>3312</v>
      </c>
      <c r="O646" s="17" t="str">
        <f>Lines[[#This Row],[codeNat_debut]]&amp;"_"&amp;Lines[[#This Row],[tension]]</f>
        <v>SAUS5_400kV</v>
      </c>
      <c r="P646" s="17" t="str">
        <f>Lines[[#This Row],[codeNat_fin]]&amp;"_"&amp;Lines[[#This Row],[tension]]</f>
        <v>VLEVA_400kV</v>
      </c>
      <c r="Q646" s="17">
        <f>COUNTIF(Lines[[code2_debut]:[code2_fin]],"="&amp;Lines[[#This Row],[code2_debut]])</f>
        <v>2</v>
      </c>
      <c r="R646" s="17">
        <f>COUNTIF(Lines[[code2_debut]:[code2_fin]],"="&amp;Lines[[#This Row],[code2_fin]])</f>
        <v>5</v>
      </c>
      <c r="S646" s="17">
        <f>INDEX(postes_1[x],MATCH(Lines[[#This Row],[codeNat_debut]],postes_1[CODNAT],0))</f>
        <v>668825.85000000102</v>
      </c>
      <c r="T646" s="17">
        <f>INDEX(postes_1[y],MATCH(Lines[[#This Row],[codeNat_debut]],postes_1[CODNAT],0))</f>
        <v>6875037.3700000001</v>
      </c>
      <c r="U646" s="17">
        <f>INDEX(postes_1[x],MATCH(Lines[[#This Row],[codeNat_fin]],postes_1[CODNAT],0))</f>
        <v>675266.82</v>
      </c>
      <c r="V646" s="17">
        <f>INDEX(postes_1[y],MATCH(Lines[[#This Row],[codeNat_fin]],postes_1[CODNAT],0))</f>
        <v>6867147.4199999999</v>
      </c>
      <c r="W646" s="17">
        <f>SQRT((Lines[[#This Row],[x_debut]]-Lines[[#This Row],[x_fin]])^2+(Lines[[#This Row],[y_debut]]-Lines[[#This Row],[y_fin]])^2)</f>
        <v>10185.156137408454</v>
      </c>
      <c r="X646" s="17">
        <v>11504</v>
      </c>
      <c r="Y646" s="18">
        <v>2200</v>
      </c>
      <c r="Z646" s="18">
        <v>2300</v>
      </c>
      <c r="AA646" s="18">
        <v>2300</v>
      </c>
      <c r="AB646" s="18">
        <v>2400</v>
      </c>
      <c r="AC646" s="18">
        <v>0.35399999999999998</v>
      </c>
      <c r="AD646" s="18">
        <v>3.9460000000000002</v>
      </c>
      <c r="AE646" s="18">
        <v>19.341999999999999</v>
      </c>
      <c r="AF646" s="18">
        <v>123.13800000000001</v>
      </c>
      <c r="AG646" s="21"/>
      <c r="AH646" s="21"/>
    </row>
    <row r="647" spans="1:34">
      <c r="A647" s="16" t="s">
        <v>10338</v>
      </c>
      <c r="B647" s="16" t="s">
        <v>10339</v>
      </c>
      <c r="C647" s="16">
        <f>SEARCH(" _ ",B647)</f>
        <v>22</v>
      </c>
      <c r="D647" s="16" t="str">
        <f>LEFT(B647,14)</f>
        <v>LIT 400kV N0 1</v>
      </c>
      <c r="E647" s="16" t="str">
        <f>RIGHT(LEFT(D647,9),5)</f>
        <v>400kV</v>
      </c>
      <c r="F647" s="16" t="str">
        <f>RIGHT(D647,1)</f>
        <v>1</v>
      </c>
      <c r="G647" s="16" t="str">
        <f>LEFT(RIGHT(B647,LEN(B647)-15),C647-16)</f>
        <v>VERGER</v>
      </c>
      <c r="H647" s="16" t="str">
        <f>RIGHT(B647,LEN(B647)-C647-2)</f>
        <v>VILLERBON</v>
      </c>
      <c r="I647" s="17">
        <f>MATCH(Lines[[#This Row],[début]],postes_1[ADR_SITE],0)</f>
        <v>24</v>
      </c>
      <c r="J647" s="17">
        <f>MATCH(Lines[[#This Row],[fin]],postes_1[ADR_SITE],0)</f>
        <v>43</v>
      </c>
      <c r="K647" s="17" t="str">
        <f>INDEX(postes_1[CODNAT],Lines[[#This Row],[rch_debut]])</f>
        <v>VERGE</v>
      </c>
      <c r="L647" s="17" t="str">
        <f>INDEX(postes_1[CODNAT],Lines[[#This Row],[rch_fin]])</f>
        <v>VLERB</v>
      </c>
      <c r="M647" s="17" t="s">
        <v>4722</v>
      </c>
      <c r="N647" s="17" t="s">
        <v>5815</v>
      </c>
      <c r="O647" s="17" t="str">
        <f>Lines[[#This Row],[codeNat_debut]]&amp;"_"&amp;Lines[[#This Row],[tension]]</f>
        <v>VERGE_400kV</v>
      </c>
      <c r="P647" s="17" t="str">
        <f>Lines[[#This Row],[codeNat_fin]]&amp;"_"&amp;Lines[[#This Row],[tension]]</f>
        <v>VLERB_400kV</v>
      </c>
      <c r="Q647" s="17">
        <f>COUNTIF(Lines[[code2_debut]:[code2_fin]],"="&amp;Lines[[#This Row],[code2_debut]])</f>
        <v>7</v>
      </c>
      <c r="R647" s="17">
        <f>COUNTIF(Lines[[code2_debut]:[code2_fin]],"="&amp;Lines[[#This Row],[code2_fin]])</f>
        <v>3</v>
      </c>
      <c r="S647" s="17">
        <f>INDEX(postes_1[x],MATCH(Lines[[#This Row],[codeNat_debut]],postes_1[CODNAT],0))</f>
        <v>594882.78999999899</v>
      </c>
      <c r="T647" s="17">
        <f>INDEX(postes_1[y],MATCH(Lines[[#This Row],[codeNat_debut]],postes_1[CODNAT],0))</f>
        <v>6735539.5300000003</v>
      </c>
      <c r="U647" s="17">
        <f>INDEX(postes_1[x],MATCH(Lines[[#This Row],[codeNat_fin]],postes_1[CODNAT],0))</f>
        <v>574571.35999999905</v>
      </c>
      <c r="V647" s="17">
        <f>INDEX(postes_1[y],MATCH(Lines[[#This Row],[codeNat_fin]],postes_1[CODNAT],0))</f>
        <v>6728941.9699999997</v>
      </c>
      <c r="W647" s="17">
        <f>SQRT((Lines[[#This Row],[x_debut]]-Lines[[#This Row],[x_fin]])^2+(Lines[[#This Row],[y_debut]]-Lines[[#This Row],[y_fin]])^2)</f>
        <v>21356.076104905231</v>
      </c>
      <c r="X647" s="17">
        <v>26844</v>
      </c>
      <c r="Y647" s="18">
        <v>2200</v>
      </c>
      <c r="Z647" s="18">
        <v>2300</v>
      </c>
      <c r="AA647" s="18">
        <v>2300</v>
      </c>
      <c r="AB647" s="18">
        <v>2400</v>
      </c>
      <c r="AC647" s="18">
        <v>0.80500000000000005</v>
      </c>
      <c r="AD647" s="18">
        <v>8.1720000000000006</v>
      </c>
      <c r="AE647" s="18">
        <v>50.491999999999997</v>
      </c>
      <c r="AF647" s="18">
        <v>321.44099999999997</v>
      </c>
      <c r="AG647" s="21"/>
      <c r="AH647" s="21"/>
    </row>
    <row r="648" spans="1:34">
      <c r="A648" s="16" t="s">
        <v>10340</v>
      </c>
      <c r="B648" s="16" t="s">
        <v>10341</v>
      </c>
      <c r="C648" s="16">
        <f>SEARCH(" _ ",B648)</f>
        <v>22</v>
      </c>
      <c r="D648" s="16" t="str">
        <f>LEFT(B648,14)</f>
        <v>LIT 400kV NO 2</v>
      </c>
      <c r="E648" s="16" t="str">
        <f>RIGHT(LEFT(D648,9),5)</f>
        <v>400kV</v>
      </c>
      <c r="F648" s="16" t="str">
        <f>RIGHT(D648,1)</f>
        <v>2</v>
      </c>
      <c r="G648" s="16" t="str">
        <f>LEFT(RIGHT(B648,LEN(B648)-15),C648-16)</f>
        <v>VERGER</v>
      </c>
      <c r="H648" s="16" t="str">
        <f>RIGHT(B648,LEN(B648)-C648-2)</f>
        <v>VILLERBON</v>
      </c>
      <c r="I648" s="17">
        <f>MATCH(Lines[[#This Row],[début]],postes_1[ADR_SITE],0)</f>
        <v>24</v>
      </c>
      <c r="J648" s="17">
        <f>MATCH(Lines[[#This Row],[fin]],postes_1[ADR_SITE],0)</f>
        <v>43</v>
      </c>
      <c r="K648" s="17" t="str">
        <f>INDEX(postes_1[CODNAT],Lines[[#This Row],[rch_debut]])</f>
        <v>VERGE</v>
      </c>
      <c r="L648" s="17" t="str">
        <f>INDEX(postes_1[CODNAT],Lines[[#This Row],[rch_fin]])</f>
        <v>VLERB</v>
      </c>
      <c r="M648" s="17" t="s">
        <v>4722</v>
      </c>
      <c r="N648" s="17" t="s">
        <v>5815</v>
      </c>
      <c r="O648" s="17" t="str">
        <f>Lines[[#This Row],[codeNat_debut]]&amp;"_"&amp;Lines[[#This Row],[tension]]</f>
        <v>VERGE_400kV</v>
      </c>
      <c r="P648" s="17" t="str">
        <f>Lines[[#This Row],[codeNat_fin]]&amp;"_"&amp;Lines[[#This Row],[tension]]</f>
        <v>VLERB_400kV</v>
      </c>
      <c r="Q648" s="17">
        <f>COUNTIF(Lines[[code2_debut]:[code2_fin]],"="&amp;Lines[[#This Row],[code2_debut]])</f>
        <v>7</v>
      </c>
      <c r="R648" s="17">
        <f>COUNTIF(Lines[[code2_debut]:[code2_fin]],"="&amp;Lines[[#This Row],[code2_fin]])</f>
        <v>3</v>
      </c>
      <c r="S648" s="17">
        <f>INDEX(postes_1[x],MATCH(Lines[[#This Row],[codeNat_debut]],postes_1[CODNAT],0))</f>
        <v>594882.78999999899</v>
      </c>
      <c r="T648" s="17">
        <f>INDEX(postes_1[y],MATCH(Lines[[#This Row],[codeNat_debut]],postes_1[CODNAT],0))</f>
        <v>6735539.5300000003</v>
      </c>
      <c r="U648" s="17">
        <f>INDEX(postes_1[x],MATCH(Lines[[#This Row],[codeNat_fin]],postes_1[CODNAT],0))</f>
        <v>574571.35999999905</v>
      </c>
      <c r="V648" s="17">
        <f>INDEX(postes_1[y],MATCH(Lines[[#This Row],[codeNat_fin]],postes_1[CODNAT],0))</f>
        <v>6728941.9699999997</v>
      </c>
      <c r="W648" s="17">
        <f>SQRT((Lines[[#This Row],[x_debut]]-Lines[[#This Row],[x_fin]])^2+(Lines[[#This Row],[y_debut]]-Lines[[#This Row],[y_fin]])^2)</f>
        <v>21356.076104905231</v>
      </c>
      <c r="X648" s="17">
        <v>26822</v>
      </c>
      <c r="Y648" s="18">
        <v>2200</v>
      </c>
      <c r="Z648" s="18">
        <v>2300</v>
      </c>
      <c r="AA648" s="18">
        <v>2300</v>
      </c>
      <c r="AB648" s="18">
        <v>2400</v>
      </c>
      <c r="AC648" s="18">
        <v>0.80600000000000005</v>
      </c>
      <c r="AD648" s="18">
        <v>8.1820000000000004</v>
      </c>
      <c r="AE648" s="18">
        <v>50.529000000000003</v>
      </c>
      <c r="AF648" s="18">
        <v>321.67700000000002</v>
      </c>
      <c r="AG648" s="21"/>
      <c r="AH648" s="21"/>
    </row>
    <row r="649" spans="1:34">
      <c r="A649" s="16" t="s">
        <v>10320</v>
      </c>
      <c r="B649" s="16" t="s">
        <v>10321</v>
      </c>
      <c r="C649" s="16">
        <f>SEARCH(" _ ",B649)</f>
        <v>21</v>
      </c>
      <c r="D649" s="16" t="str">
        <f>LEFT(B649,14)</f>
        <v>LIT 400kV N0 1</v>
      </c>
      <c r="E649" s="16" t="str">
        <f>RIGHT(LEFT(D649,9),5)</f>
        <v>400kV</v>
      </c>
      <c r="F649" s="16" t="str">
        <f>RIGHT(D649,1)</f>
        <v>1</v>
      </c>
      <c r="G649" s="16" t="str">
        <f>LEFT(RIGHT(B649,LEN(B649)-15),C649-16)</f>
        <v>TAVEL</v>
      </c>
      <c r="H649" s="16" t="str">
        <f>RIGHT(B649,LEN(B649)-C649-2)</f>
        <v>TRICASTIN-POSTE (LE)</v>
      </c>
      <c r="I649" s="17">
        <f>MATCH(Lines[[#This Row],[début]],postes_1[ADR_SITE],0)</f>
        <v>3502</v>
      </c>
      <c r="J649" s="17">
        <f>MATCH(Lines[[#This Row],[fin]],postes_1[ADR_SITE],0)</f>
        <v>3311</v>
      </c>
      <c r="K649" s="17" t="str">
        <f>INDEX(postes_1[CODNAT],Lines[[#This Row],[rch_debut]])</f>
        <v>TAVEL</v>
      </c>
      <c r="L649" s="17" t="str">
        <f>INDEX(postes_1[CODNAT],Lines[[#This Row],[rch_fin]])</f>
        <v>TRI.P</v>
      </c>
      <c r="M649" s="17" t="s">
        <v>3455</v>
      </c>
      <c r="N649" s="17" t="s">
        <v>1642</v>
      </c>
      <c r="O649" s="17" t="str">
        <f>Lines[[#This Row],[codeNat_debut]]&amp;"_"&amp;Lines[[#This Row],[tension]]</f>
        <v>TAVEL_400kV</v>
      </c>
      <c r="P649" s="17" t="str">
        <f>Lines[[#This Row],[codeNat_fin]]&amp;"_"&amp;Lines[[#This Row],[tension]]</f>
        <v>TRI.P_400kV</v>
      </c>
      <c r="Q649" s="17">
        <f>COUNTIF(Lines[[code2_debut]:[code2_fin]],"="&amp;Lines[[#This Row],[code2_debut]])</f>
        <v>12</v>
      </c>
      <c r="R649" s="17">
        <f>COUNTIF(Lines[[code2_debut]:[code2_fin]],"="&amp;Lines[[#This Row],[code2_fin]])</f>
        <v>8</v>
      </c>
      <c r="S649" s="17">
        <f>INDEX(postes_1[x],MATCH(Lines[[#This Row],[codeNat_debut]],postes_1[CODNAT],0))</f>
        <v>831766.11999999697</v>
      </c>
      <c r="T649" s="17">
        <f>INDEX(postes_1[y],MATCH(Lines[[#This Row],[codeNat_debut]],postes_1[CODNAT],0))</f>
        <v>6325302.1399999997</v>
      </c>
      <c r="U649" s="17">
        <f>INDEX(postes_1[x],MATCH(Lines[[#This Row],[codeNat_fin]],postes_1[CODNAT],0))</f>
        <v>836298.03999999899</v>
      </c>
      <c r="V649" s="17">
        <f>INDEX(postes_1[y],MATCH(Lines[[#This Row],[codeNat_fin]],postes_1[CODNAT],0))</f>
        <v>6360375.4800000004</v>
      </c>
      <c r="W649" s="17">
        <f>SQRT((Lines[[#This Row],[x_debut]]-Lines[[#This Row],[x_fin]])^2+(Lines[[#This Row],[y_debut]]-Lines[[#This Row],[y_fin]])^2)</f>
        <v>35364.918742195252</v>
      </c>
      <c r="X649" s="17">
        <v>41133</v>
      </c>
      <c r="Y649" s="18">
        <v>2212</v>
      </c>
      <c r="Z649" s="18">
        <v>2380</v>
      </c>
      <c r="AA649" s="18">
        <v>2380</v>
      </c>
      <c r="AB649" s="18">
        <v>2498</v>
      </c>
      <c r="AC649" s="18">
        <v>1.294</v>
      </c>
      <c r="AD649" s="18">
        <v>12.506</v>
      </c>
      <c r="AE649" s="18">
        <v>77.834000000000003</v>
      </c>
      <c r="AF649" s="18">
        <v>495.50400000000002</v>
      </c>
      <c r="AG649" s="21"/>
      <c r="AH649" s="21"/>
    </row>
    <row r="650" spans="1:34">
      <c r="A650" s="16" t="s">
        <v>10322</v>
      </c>
      <c r="B650" s="16" t="s">
        <v>10323</v>
      </c>
      <c r="C650" s="16">
        <f>SEARCH(" _ ",B650)</f>
        <v>21</v>
      </c>
      <c r="D650" s="16" t="str">
        <f>LEFT(B650,14)</f>
        <v>LIT 400kV NO 2</v>
      </c>
      <c r="E650" s="16" t="str">
        <f>RIGHT(LEFT(D650,9),5)</f>
        <v>400kV</v>
      </c>
      <c r="F650" s="16" t="str">
        <f>RIGHT(D650,1)</f>
        <v>2</v>
      </c>
      <c r="G650" s="16" t="str">
        <f>LEFT(RIGHT(B650,LEN(B650)-15),C650-16)</f>
        <v>TAVEL</v>
      </c>
      <c r="H650" s="16" t="str">
        <f>RIGHT(B650,LEN(B650)-C650-2)</f>
        <v>TRICASTIN-POSTE (LE)</v>
      </c>
      <c r="I650" s="17">
        <f>MATCH(Lines[[#This Row],[début]],postes_1[ADR_SITE],0)</f>
        <v>3502</v>
      </c>
      <c r="J650" s="17">
        <f>MATCH(Lines[[#This Row],[fin]],postes_1[ADR_SITE],0)</f>
        <v>3311</v>
      </c>
      <c r="K650" s="17" t="str">
        <f>INDEX(postes_1[CODNAT],Lines[[#This Row],[rch_debut]])</f>
        <v>TAVEL</v>
      </c>
      <c r="L650" s="17" t="str">
        <f>INDEX(postes_1[CODNAT],Lines[[#This Row],[rch_fin]])</f>
        <v>TRI.P</v>
      </c>
      <c r="M650" s="17" t="s">
        <v>3455</v>
      </c>
      <c r="N650" s="17" t="s">
        <v>1642</v>
      </c>
      <c r="O650" s="17" t="str">
        <f>Lines[[#This Row],[codeNat_debut]]&amp;"_"&amp;Lines[[#This Row],[tension]]</f>
        <v>TAVEL_400kV</v>
      </c>
      <c r="P650" s="17" t="str">
        <f>Lines[[#This Row],[codeNat_fin]]&amp;"_"&amp;Lines[[#This Row],[tension]]</f>
        <v>TRI.P_400kV</v>
      </c>
      <c r="Q650" s="17">
        <f>COUNTIF(Lines[[code2_debut]:[code2_fin]],"="&amp;Lines[[#This Row],[code2_debut]])</f>
        <v>12</v>
      </c>
      <c r="R650" s="17">
        <f>COUNTIF(Lines[[code2_debut]:[code2_fin]],"="&amp;Lines[[#This Row],[code2_fin]])</f>
        <v>8</v>
      </c>
      <c r="S650" s="17">
        <f>INDEX(postes_1[x],MATCH(Lines[[#This Row],[codeNat_debut]],postes_1[CODNAT],0))</f>
        <v>831766.11999999697</v>
      </c>
      <c r="T650" s="17">
        <f>INDEX(postes_1[y],MATCH(Lines[[#This Row],[codeNat_debut]],postes_1[CODNAT],0))</f>
        <v>6325302.1399999997</v>
      </c>
      <c r="U650" s="17">
        <f>INDEX(postes_1[x],MATCH(Lines[[#This Row],[codeNat_fin]],postes_1[CODNAT],0))</f>
        <v>836298.03999999899</v>
      </c>
      <c r="V650" s="17">
        <f>INDEX(postes_1[y],MATCH(Lines[[#This Row],[codeNat_fin]],postes_1[CODNAT],0))</f>
        <v>6360375.4800000004</v>
      </c>
      <c r="W650" s="17">
        <f>SQRT((Lines[[#This Row],[x_debut]]-Lines[[#This Row],[x_fin]])^2+(Lines[[#This Row],[y_debut]]-Lines[[#This Row],[y_fin]])^2)</f>
        <v>35364.918742195252</v>
      </c>
      <c r="X650" s="17">
        <v>41181</v>
      </c>
      <c r="Y650" s="18">
        <v>2212</v>
      </c>
      <c r="Z650" s="18">
        <v>2380</v>
      </c>
      <c r="AA650" s="18">
        <v>2380</v>
      </c>
      <c r="AB650" s="18">
        <v>2498</v>
      </c>
      <c r="AC650" s="18">
        <v>1.294</v>
      </c>
      <c r="AD650" s="18">
        <v>12.506</v>
      </c>
      <c r="AE650" s="18">
        <v>77.834000000000003</v>
      </c>
      <c r="AF650" s="18">
        <v>495.50400000000002</v>
      </c>
      <c r="AG650" s="21"/>
      <c r="AH650" s="21"/>
    </row>
    <row r="651" spans="1:34">
      <c r="A651" s="16" t="s">
        <v>9866</v>
      </c>
      <c r="B651" s="16" t="s">
        <v>9867</v>
      </c>
      <c r="C651" s="16">
        <f>SEARCH(" _ ",B651)</f>
        <v>27</v>
      </c>
      <c r="D651" s="16" t="str">
        <f>LEFT(B651,14)</f>
        <v>LIT 400kV N0 1</v>
      </c>
      <c r="E651" s="16" t="str">
        <f>RIGHT(LEFT(D651,9),5)</f>
        <v>400kV</v>
      </c>
      <c r="F651" s="16" t="str">
        <f>RIGHT(D651,1)</f>
        <v>1</v>
      </c>
      <c r="G651" s="16" t="str">
        <f>LEFT(RIGHT(B651,LEN(B651)-15),C651-16)</f>
        <v>HOUDREVILLE</v>
      </c>
      <c r="H651" s="16" t="str">
        <f>RIGHT(B651,LEN(B651)-C651-2)</f>
        <v>VINCEY</v>
      </c>
      <c r="I651" s="17">
        <f>MATCH(Lines[[#This Row],[début]],postes_1[ADR_SITE],0)</f>
        <v>2014</v>
      </c>
      <c r="J651" s="17">
        <f>MATCH(Lines[[#This Row],[fin]],postes_1[ADR_SITE],0)</f>
        <v>2215</v>
      </c>
      <c r="K651" s="17" t="str">
        <f>INDEX(postes_1[CODNAT],Lines[[#This Row],[rch_debut]])</f>
        <v>HOUDR</v>
      </c>
      <c r="L651" s="17" t="str">
        <f>INDEX(postes_1[CODNAT],Lines[[#This Row],[rch_fin]])</f>
        <v>VINCE</v>
      </c>
      <c r="M651" s="17" t="s">
        <v>712</v>
      </c>
      <c r="N651" s="17" t="s">
        <v>1084</v>
      </c>
      <c r="O651" s="17" t="str">
        <f>Lines[[#This Row],[codeNat_debut]]&amp;"_"&amp;Lines[[#This Row],[tension]]</f>
        <v>HOUDR_400kV</v>
      </c>
      <c r="P651" s="17" t="str">
        <f>Lines[[#This Row],[codeNat_fin]]&amp;"_"&amp;Lines[[#This Row],[tension]]</f>
        <v>VINCE_400kV</v>
      </c>
      <c r="Q651" s="17">
        <f>COUNTIF(Lines[[code2_debut]:[code2_fin]],"="&amp;Lines[[#This Row],[code2_debut]])</f>
        <v>6</v>
      </c>
      <c r="R651" s="17">
        <f>COUNTIF(Lines[[code2_debut]:[code2_fin]],"="&amp;Lines[[#This Row],[code2_fin]])</f>
        <v>2</v>
      </c>
      <c r="S651" s="17">
        <f>INDEX(postes_1[x],MATCH(Lines[[#This Row],[codeNat_debut]],postes_1[CODNAT],0))</f>
        <v>927488.59000000404</v>
      </c>
      <c r="T651" s="17">
        <f>INDEX(postes_1[y],MATCH(Lines[[#This Row],[codeNat_debut]],postes_1[CODNAT],0))</f>
        <v>6828847.3099999996</v>
      </c>
      <c r="U651" s="17">
        <f>INDEX(postes_1[x],MATCH(Lines[[#This Row],[codeNat_fin]],postes_1[CODNAT],0))</f>
        <v>946135.21000000101</v>
      </c>
      <c r="V651" s="17">
        <f>INDEX(postes_1[y],MATCH(Lines[[#This Row],[codeNat_fin]],postes_1[CODNAT],0))</f>
        <v>6811238.5499999998</v>
      </c>
      <c r="W651" s="17">
        <f>SQRT((Lines[[#This Row],[x_debut]]-Lines[[#This Row],[x_fin]])^2+(Lines[[#This Row],[y_debut]]-Lines[[#This Row],[y_fin]])^2)</f>
        <v>25646.927031554464</v>
      </c>
      <c r="X651" s="17">
        <v>28045</v>
      </c>
      <c r="Y651" s="18">
        <v>2214</v>
      </c>
      <c r="Z651" s="18">
        <v>2450</v>
      </c>
      <c r="AA651" s="18">
        <v>2450</v>
      </c>
      <c r="AB651" s="18">
        <v>2630</v>
      </c>
      <c r="AC651" s="18">
        <v>0.80900000000000005</v>
      </c>
      <c r="AD651" s="18">
        <v>8.9489999999999998</v>
      </c>
      <c r="AE651" s="18">
        <v>50.988</v>
      </c>
      <c r="AF651" s="18">
        <v>324.59699999999998</v>
      </c>
      <c r="AG651" s="21"/>
      <c r="AH651" s="21"/>
    </row>
    <row r="652" spans="1:34">
      <c r="A652" s="16" t="s">
        <v>8922</v>
      </c>
      <c r="B652" s="16" t="s">
        <v>8923</v>
      </c>
      <c r="C652" s="16">
        <f>SEARCH(" _ ",B652)</f>
        <v>22</v>
      </c>
      <c r="D652" s="16" t="str">
        <f>LEFT(B652,14)</f>
        <v>LIT 400kV N0 1</v>
      </c>
      <c r="E652" s="16" t="str">
        <f>RIGHT(LEFT(D652,9),5)</f>
        <v>400kV</v>
      </c>
      <c r="F652" s="16" t="str">
        <f>RIGHT(D652,1)</f>
        <v>1</v>
      </c>
      <c r="G652" s="16" t="str">
        <f>LEFT(RIGHT(B652,LEN(B652)-15),C652-16)</f>
        <v>AVELIN</v>
      </c>
      <c r="H652" s="16" t="str">
        <f>RIGHT(B652,LEN(B652)-C652-2)</f>
        <v>GAVRELLE</v>
      </c>
      <c r="I652" s="17">
        <f>MATCH(Lines[[#This Row],[début]],postes_1[ADR_SITE],0)</f>
        <v>1839</v>
      </c>
      <c r="J652" s="17">
        <f>MATCH(Lines[[#This Row],[fin]],postes_1[ADR_SITE],0)</f>
        <v>1591</v>
      </c>
      <c r="K652" s="17" t="str">
        <f>INDEX(postes_1[CODNAT],Lines[[#This Row],[rch_debut]])</f>
        <v>AVELI</v>
      </c>
      <c r="L652" s="17" t="str">
        <f>INDEX(postes_1[CODNAT],Lines[[#This Row],[rch_fin]])</f>
        <v>GAVRE</v>
      </c>
      <c r="M652" s="17" t="s">
        <v>4871</v>
      </c>
      <c r="N652" s="17" t="s">
        <v>3216</v>
      </c>
      <c r="O652" s="17" t="str">
        <f>Lines[[#This Row],[codeNat_debut]]&amp;"_"&amp;Lines[[#This Row],[tension]]</f>
        <v>AVELI_400kV</v>
      </c>
      <c r="P652" s="17" t="str">
        <f>Lines[[#This Row],[codeNat_fin]]&amp;"_"&amp;Lines[[#This Row],[tension]]</f>
        <v>GAVRE_400kV</v>
      </c>
      <c r="Q652" s="17">
        <f>COUNTIF(Lines[[code2_debut]:[code2_fin]],"="&amp;Lines[[#This Row],[code2_debut]])</f>
        <v>5</v>
      </c>
      <c r="R652" s="17">
        <f>COUNTIF(Lines[[code2_debut]:[code2_fin]],"="&amp;Lines[[#This Row],[code2_fin]])</f>
        <v>3</v>
      </c>
      <c r="S652" s="17">
        <f>INDEX(postes_1[x],MATCH(Lines[[#This Row],[codeNat_debut]],postes_1[CODNAT],0))</f>
        <v>705839.17000000202</v>
      </c>
      <c r="T652" s="17">
        <f>INDEX(postes_1[y],MATCH(Lines[[#This Row],[codeNat_debut]],postes_1[CODNAT],0))</f>
        <v>7047564.5800000001</v>
      </c>
      <c r="U652" s="17">
        <f>INDEX(postes_1[x],MATCH(Lines[[#This Row],[codeNat_fin]],postes_1[CODNAT],0))</f>
        <v>691870.74000000197</v>
      </c>
      <c r="V652" s="17">
        <f>INDEX(postes_1[y],MATCH(Lines[[#This Row],[codeNat_fin]],postes_1[CODNAT],0))</f>
        <v>7026556.0599999996</v>
      </c>
      <c r="W652" s="17">
        <f>SQRT((Lines[[#This Row],[x_debut]]-Lines[[#This Row],[x_fin]])^2+(Lines[[#This Row],[y_debut]]-Lines[[#This Row],[y_fin]])^2)</f>
        <v>25228.455149995247</v>
      </c>
      <c r="X652" s="17">
        <v>28060</v>
      </c>
      <c r="Y652" s="18">
        <v>2238</v>
      </c>
      <c r="Z652" s="18">
        <v>2412</v>
      </c>
      <c r="AA652" s="18">
        <v>2412</v>
      </c>
      <c r="AB652" s="18">
        <v>2622</v>
      </c>
      <c r="AC652" s="18">
        <v>0.87</v>
      </c>
      <c r="AD652" s="18">
        <v>9.6969999999999992</v>
      </c>
      <c r="AE652" s="18">
        <v>47.055</v>
      </c>
      <c r="AF652" s="18">
        <v>299.56200000000001</v>
      </c>
      <c r="AG652" s="21"/>
      <c r="AH652" s="21"/>
    </row>
    <row r="653" spans="1:34">
      <c r="A653" s="16" t="s">
        <v>9841</v>
      </c>
      <c r="B653" s="16" t="s">
        <v>10415</v>
      </c>
      <c r="C653" s="16">
        <f>SEARCH(" _ ",B653)</f>
        <v>22</v>
      </c>
      <c r="D653" s="16" t="str">
        <f>LEFT(B653,14)</f>
        <v>LIT 400kV N0 1</v>
      </c>
      <c r="E653" s="16" t="str">
        <f>RIGHT(LEFT(D653,9),5)</f>
        <v>400kV</v>
      </c>
      <c r="F653" s="16" t="str">
        <f>RIGHT(D653,1)</f>
        <v>1</v>
      </c>
      <c r="G653" s="16" t="str">
        <f>LEFT(RIGHT(B653,LEN(B653)-15),C653-16)</f>
        <v>GROSNE</v>
      </c>
      <c r="H653" s="16" t="str">
        <f>RIGHT(B653,LEN(B653)-C653-2)</f>
        <v>ST-VULBAS-OUEST</v>
      </c>
      <c r="I653" s="17">
        <f>MATCH(Lines[[#This Row],[début]],postes_1[ADR_SITE],0)</f>
        <v>1380</v>
      </c>
      <c r="J653" s="17">
        <f>MATCH(Lines[[#This Row],[fin]],postes_1[ADR_SITE],0)</f>
        <v>2335</v>
      </c>
      <c r="K653" s="17" t="str">
        <f>INDEX(postes_1[CODNAT],Lines[[#This Row],[rch_debut]])</f>
        <v>GROSN</v>
      </c>
      <c r="L653" s="17" t="str">
        <f>INDEX(postes_1[CODNAT],Lines[[#This Row],[rch_fin]])</f>
        <v>SSV.O</v>
      </c>
      <c r="M653" s="17" t="s">
        <v>50</v>
      </c>
      <c r="N653" s="17" t="s">
        <v>5497</v>
      </c>
      <c r="O653" s="17" t="str">
        <f>Lines[[#This Row],[codeNat_debut]]&amp;"_"&amp;Lines[[#This Row],[tension]]</f>
        <v>GROSN_400kV</v>
      </c>
      <c r="P653" s="17" t="str">
        <f>Lines[[#This Row],[codeNat_fin]]&amp;"_"&amp;Lines[[#This Row],[tension]]</f>
        <v>SSV.O_400kV</v>
      </c>
      <c r="Q653" s="17">
        <f>COUNTIF(Lines[[code2_debut]:[code2_fin]],"="&amp;Lines[[#This Row],[code2_debut]])</f>
        <v>2</v>
      </c>
      <c r="R653" s="17">
        <f>COUNTIF(Lines[[code2_debut]:[code2_fin]],"="&amp;Lines[[#This Row],[code2_fin]])</f>
        <v>10</v>
      </c>
      <c r="S653" s="17">
        <f>INDEX(postes_1[x],MATCH(Lines[[#This Row],[codeNat_debut]],postes_1[CODNAT],0))</f>
        <v>830900.18</v>
      </c>
      <c r="T653" s="17">
        <f>INDEX(postes_1[y],MATCH(Lines[[#This Row],[codeNat_debut]],postes_1[CODNAT],0))</f>
        <v>6615805.3499999996</v>
      </c>
      <c r="U653" s="17">
        <f>INDEX(postes_1[x],MATCH(Lines[[#This Row],[codeNat_fin]],postes_1[CODNAT],0))</f>
        <v>875338.43999999797</v>
      </c>
      <c r="V653" s="17">
        <f>INDEX(postes_1[y],MATCH(Lines[[#This Row],[codeNat_fin]],postes_1[CODNAT],0))</f>
        <v>6524027.1799999997</v>
      </c>
      <c r="W653" s="17">
        <f>SQRT((Lines[[#This Row],[x_debut]]-Lines[[#This Row],[x_fin]])^2+(Lines[[#This Row],[y_debut]]-Lines[[#This Row],[y_fin]])^2)</f>
        <v>101970.54202256797</v>
      </c>
      <c r="X653" s="17">
        <v>115235</v>
      </c>
      <c r="Y653" s="18">
        <v>2238</v>
      </c>
      <c r="Z653" s="18">
        <v>2382</v>
      </c>
      <c r="AA653" s="18">
        <v>2382</v>
      </c>
      <c r="AB653" s="18">
        <v>2526</v>
      </c>
      <c r="AC653" s="18">
        <v>3.5670000000000002</v>
      </c>
      <c r="AD653" s="18">
        <v>39.287999999999997</v>
      </c>
      <c r="AE653" s="18">
        <v>198.80500000000001</v>
      </c>
      <c r="AF653" s="18">
        <v>1265.6300000000001</v>
      </c>
      <c r="AG653" s="21"/>
      <c r="AH653" s="21"/>
    </row>
    <row r="654" spans="1:34">
      <c r="A654" s="16" t="s">
        <v>9083</v>
      </c>
      <c r="B654" s="16" t="s">
        <v>9084</v>
      </c>
      <c r="C654" s="16">
        <f>SEARCH(" _ ",B654)</f>
        <v>27</v>
      </c>
      <c r="D654" s="16" t="str">
        <f>LEFT(B654,14)</f>
        <v>LIT 400kV N0 1</v>
      </c>
      <c r="E654" s="16" t="str">
        <f>RIGHT(LEFT(D654,9),5)</f>
        <v>400kV</v>
      </c>
      <c r="F654" s="16" t="str">
        <f>RIGHT(D654,1)</f>
        <v>1</v>
      </c>
      <c r="G654" s="16" t="str">
        <f>LEFT(RIGHT(B654,LEN(B654)-15),C654-16)</f>
        <v>BOISSE (LA)</v>
      </c>
      <c r="H654" s="16" t="str">
        <f>RIGHT(B654,LEN(B654)-C654-2)</f>
        <v>MIONS</v>
      </c>
      <c r="I654" s="17">
        <f>MATCH(Lines[[#This Row],[début]],postes_1[ADR_SITE],0)</f>
        <v>2103</v>
      </c>
      <c r="J654" s="17">
        <f>MATCH(Lines[[#This Row],[fin]],postes_1[ADR_SITE],0)</f>
        <v>2253</v>
      </c>
      <c r="K654" s="17" t="str">
        <f>INDEX(postes_1[CODNAT],Lines[[#This Row],[rch_debut]])</f>
        <v>BOISS</v>
      </c>
      <c r="L654" s="17" t="str">
        <f>INDEX(postes_1[CODNAT],Lines[[#This Row],[rch_fin]])</f>
        <v>MIONS</v>
      </c>
      <c r="M654" s="17" t="s">
        <v>4530</v>
      </c>
      <c r="N654" s="17" t="s">
        <v>5846</v>
      </c>
      <c r="O654" s="17" t="str">
        <f>Lines[[#This Row],[codeNat_debut]]&amp;"_"&amp;Lines[[#This Row],[tension]]</f>
        <v>BOISS_400kV</v>
      </c>
      <c r="P654" s="17" t="str">
        <f>Lines[[#This Row],[codeNat_fin]]&amp;"_"&amp;Lines[[#This Row],[tension]]</f>
        <v>MIONS_400kV</v>
      </c>
      <c r="Q654" s="17">
        <f>COUNTIF(Lines[[code2_debut]:[code2_fin]],"="&amp;Lines[[#This Row],[code2_debut]])</f>
        <v>2</v>
      </c>
      <c r="R654" s="17">
        <f>COUNTIF(Lines[[code2_debut]:[code2_fin]],"="&amp;Lines[[#This Row],[code2_fin]])</f>
        <v>3</v>
      </c>
      <c r="S654" s="17">
        <f>INDEX(postes_1[x],MATCH(Lines[[#This Row],[codeNat_debut]],postes_1[CODNAT],0))</f>
        <v>856818.32999999798</v>
      </c>
      <c r="T654" s="17">
        <f>INDEX(postes_1[y],MATCH(Lines[[#This Row],[codeNat_debut]],postes_1[CODNAT],0))</f>
        <v>6528478.6299999999</v>
      </c>
      <c r="U654" s="17">
        <f>INDEX(postes_1[x],MATCH(Lines[[#This Row],[codeNat_fin]],postes_1[CODNAT],0))</f>
        <v>853743.00999999803</v>
      </c>
      <c r="V654" s="17">
        <f>INDEX(postes_1[y],MATCH(Lines[[#This Row],[codeNat_fin]],postes_1[CODNAT],0))</f>
        <v>6510230.2300000004</v>
      </c>
      <c r="W654" s="17">
        <f>SQRT((Lines[[#This Row],[x_debut]]-Lines[[#This Row],[x_fin]])^2+(Lines[[#This Row],[y_debut]]-Lines[[#This Row],[y_fin]])^2)</f>
        <v>18505.720619915868</v>
      </c>
      <c r="X654" s="17">
        <v>19897</v>
      </c>
      <c r="Y654" s="18">
        <v>2300</v>
      </c>
      <c r="Z654" s="18">
        <v>2450</v>
      </c>
      <c r="AA654" s="18">
        <v>2450</v>
      </c>
      <c r="AB654" s="18">
        <v>2600</v>
      </c>
      <c r="AC654" s="18">
        <v>0.62</v>
      </c>
      <c r="AD654" s="18">
        <v>6.84</v>
      </c>
      <c r="AE654" s="18">
        <v>35.06</v>
      </c>
      <c r="AF654" s="19" t="s">
        <v>8819</v>
      </c>
      <c r="AG654" s="21"/>
      <c r="AH654" s="21"/>
    </row>
    <row r="655" spans="1:34">
      <c r="A655" s="16" t="s">
        <v>9259</v>
      </c>
      <c r="B655" s="16" t="s">
        <v>9260</v>
      </c>
      <c r="C655" s="16">
        <f>SEARCH(" _ ",B655)</f>
        <v>29</v>
      </c>
      <c r="D655" s="16" t="str">
        <f>LEFT(B655,14)</f>
        <v>LIT 400kV N0 1</v>
      </c>
      <c r="E655" s="16" t="str">
        <f>RIGHT(LEFT(D655,9),5)</f>
        <v>400kV</v>
      </c>
      <c r="F655" s="16" t="str">
        <f>RIGHT(D655,1)</f>
        <v>1</v>
      </c>
      <c r="G655" s="16" t="str">
        <f>LEFT(RIGHT(B655,LEN(B655)-15),C655-16)</f>
        <v>CHAFFARD (LE)</v>
      </c>
      <c r="H655" s="16" t="str">
        <f>RIGHT(B655,LEN(B655)-C655-2)</f>
        <v>PIVOZ-CORDIER</v>
      </c>
      <c r="I655" s="17">
        <f>MATCH(Lines[[#This Row],[début]],postes_1[ADR_SITE],0)</f>
        <v>2380</v>
      </c>
      <c r="J655" s="17">
        <f>MATCH(Lines[[#This Row],[fin]],postes_1[ADR_SITE],0)</f>
        <v>2415</v>
      </c>
      <c r="K655" s="17" t="str">
        <f>INDEX(postes_1[CODNAT],Lines[[#This Row],[rch_debut]])</f>
        <v>CHAFF</v>
      </c>
      <c r="L655" s="17" t="str">
        <f>INDEX(postes_1[CODNAT],Lines[[#This Row],[rch_fin]])</f>
        <v>P.COR</v>
      </c>
      <c r="M655" s="17" t="s">
        <v>4252</v>
      </c>
      <c r="N655" s="17" t="s">
        <v>5422</v>
      </c>
      <c r="O655" s="17" t="str">
        <f>Lines[[#This Row],[codeNat_debut]]&amp;"_"&amp;Lines[[#This Row],[tension]]</f>
        <v>CHAFF_400kV</v>
      </c>
      <c r="P655" s="17" t="str">
        <f>Lines[[#This Row],[codeNat_fin]]&amp;"_"&amp;Lines[[#This Row],[tension]]</f>
        <v>P.COR_400kV</v>
      </c>
      <c r="Q655" s="17">
        <f>COUNTIF(Lines[[code2_debut]:[code2_fin]],"="&amp;Lines[[#This Row],[code2_debut]])</f>
        <v>15</v>
      </c>
      <c r="R655" s="17">
        <f>COUNTIF(Lines[[code2_debut]:[code2_fin]],"="&amp;Lines[[#This Row],[code2_fin]])</f>
        <v>6</v>
      </c>
      <c r="S655" s="17">
        <f>INDEX(postes_1[x],MATCH(Lines[[#This Row],[codeNat_debut]],postes_1[CODNAT],0))</f>
        <v>865239.64999999898</v>
      </c>
      <c r="T655" s="17">
        <f>INDEX(postes_1[y],MATCH(Lines[[#This Row],[codeNat_debut]],postes_1[CODNAT],0))</f>
        <v>6509161.7699999996</v>
      </c>
      <c r="U655" s="17">
        <f>INDEX(postes_1[x],MATCH(Lines[[#This Row],[codeNat_fin]],postes_1[CODNAT],0))</f>
        <v>837769.10999999905</v>
      </c>
      <c r="V655" s="17">
        <f>INDEX(postes_1[y],MATCH(Lines[[#This Row],[codeNat_fin]],postes_1[CODNAT],0))</f>
        <v>6480423.7300000004</v>
      </c>
      <c r="W655" s="17">
        <f>SQRT((Lines[[#This Row],[x_debut]]-Lines[[#This Row],[x_fin]])^2+(Lines[[#This Row],[y_debut]]-Lines[[#This Row],[y_fin]])^2)</f>
        <v>39755.572074026859</v>
      </c>
      <c r="X655" s="17">
        <v>46957</v>
      </c>
      <c r="Y655" s="18">
        <v>2300</v>
      </c>
      <c r="Z655" s="18">
        <v>2450</v>
      </c>
      <c r="AA655" s="18">
        <v>2450</v>
      </c>
      <c r="AB655" s="18">
        <v>2600</v>
      </c>
      <c r="AC655" s="18">
        <v>1.409</v>
      </c>
      <c r="AD655" s="18">
        <v>14.276</v>
      </c>
      <c r="AE655" s="18">
        <v>88.489000000000004</v>
      </c>
      <c r="AF655" s="18">
        <v>563.33699999999999</v>
      </c>
      <c r="AG655" s="21"/>
      <c r="AH655" s="21"/>
    </row>
    <row r="656" spans="1:34">
      <c r="A656" s="16" t="s">
        <v>9268</v>
      </c>
      <c r="B656" s="16" t="s">
        <v>9269</v>
      </c>
      <c r="C656" s="16">
        <f>SEARCH(" _ ",B656)</f>
        <v>29</v>
      </c>
      <c r="D656" s="16" t="str">
        <f>LEFT(B656,14)</f>
        <v>LIT 400kV NO 2</v>
      </c>
      <c r="E656" s="16" t="str">
        <f>RIGHT(LEFT(D656,9),5)</f>
        <v>400kV</v>
      </c>
      <c r="F656" s="16" t="str">
        <f>RIGHT(D656,1)</f>
        <v>2</v>
      </c>
      <c r="G656" s="16" t="str">
        <f>LEFT(RIGHT(B656,LEN(B656)-15),C656-16)</f>
        <v>CHAFFARD (LE)</v>
      </c>
      <c r="H656" s="16" t="str">
        <f>RIGHT(B656,LEN(B656)-C656-2)</f>
        <v>PIVOZ-CORDIER</v>
      </c>
      <c r="I656" s="17">
        <f>MATCH(Lines[[#This Row],[début]],postes_1[ADR_SITE],0)</f>
        <v>2380</v>
      </c>
      <c r="J656" s="17">
        <f>MATCH(Lines[[#This Row],[fin]],postes_1[ADR_SITE],0)</f>
        <v>2415</v>
      </c>
      <c r="K656" s="17" t="str">
        <f>INDEX(postes_1[CODNAT],Lines[[#This Row],[rch_debut]])</f>
        <v>CHAFF</v>
      </c>
      <c r="L656" s="17" t="str">
        <f>INDEX(postes_1[CODNAT],Lines[[#This Row],[rch_fin]])</f>
        <v>P.COR</v>
      </c>
      <c r="M656" s="17" t="s">
        <v>4252</v>
      </c>
      <c r="N656" s="17" t="s">
        <v>5422</v>
      </c>
      <c r="O656" s="17" t="str">
        <f>Lines[[#This Row],[codeNat_debut]]&amp;"_"&amp;Lines[[#This Row],[tension]]</f>
        <v>CHAFF_400kV</v>
      </c>
      <c r="P656" s="17" t="str">
        <f>Lines[[#This Row],[codeNat_fin]]&amp;"_"&amp;Lines[[#This Row],[tension]]</f>
        <v>P.COR_400kV</v>
      </c>
      <c r="Q656" s="17">
        <f>COUNTIF(Lines[[code2_debut]:[code2_fin]],"="&amp;Lines[[#This Row],[code2_debut]])</f>
        <v>15</v>
      </c>
      <c r="R656" s="17">
        <f>COUNTIF(Lines[[code2_debut]:[code2_fin]],"="&amp;Lines[[#This Row],[code2_fin]])</f>
        <v>6</v>
      </c>
      <c r="S656" s="17">
        <f>INDEX(postes_1[x],MATCH(Lines[[#This Row],[codeNat_debut]],postes_1[CODNAT],0))</f>
        <v>865239.64999999898</v>
      </c>
      <c r="T656" s="17">
        <f>INDEX(postes_1[y],MATCH(Lines[[#This Row],[codeNat_debut]],postes_1[CODNAT],0))</f>
        <v>6509161.7699999996</v>
      </c>
      <c r="U656" s="17">
        <f>INDEX(postes_1[x],MATCH(Lines[[#This Row],[codeNat_fin]],postes_1[CODNAT],0))</f>
        <v>837769.10999999905</v>
      </c>
      <c r="V656" s="17">
        <f>INDEX(postes_1[y],MATCH(Lines[[#This Row],[codeNat_fin]],postes_1[CODNAT],0))</f>
        <v>6480423.7300000004</v>
      </c>
      <c r="W656" s="17">
        <f>SQRT((Lines[[#This Row],[x_debut]]-Lines[[#This Row],[x_fin]])^2+(Lines[[#This Row],[y_debut]]-Lines[[#This Row],[y_fin]])^2)</f>
        <v>39755.572074026859</v>
      </c>
      <c r="X656" s="17">
        <v>46957</v>
      </c>
      <c r="Y656" s="18">
        <v>2300</v>
      </c>
      <c r="Z656" s="18">
        <v>2450</v>
      </c>
      <c r="AA656" s="18">
        <v>2450</v>
      </c>
      <c r="AB656" s="18">
        <v>2600</v>
      </c>
      <c r="AC656" s="18">
        <v>1.409</v>
      </c>
      <c r="AD656" s="18">
        <v>14.282999999999999</v>
      </c>
      <c r="AE656" s="18">
        <v>88.528999999999996</v>
      </c>
      <c r="AF656" s="18">
        <v>563.59</v>
      </c>
      <c r="AG656" s="21"/>
      <c r="AH656" s="21"/>
    </row>
    <row r="657" spans="1:34">
      <c r="A657" s="16" t="s">
        <v>9261</v>
      </c>
      <c r="B657" s="16" t="s">
        <v>10384</v>
      </c>
      <c r="C657" s="16">
        <f>SEARCH(" _ ",B657)</f>
        <v>29</v>
      </c>
      <c r="D657" s="16" t="str">
        <f>LEFT(B657,14)</f>
        <v>LIT 400kV N0 1</v>
      </c>
      <c r="E657" s="16" t="str">
        <f>RIGHT(LEFT(D657,9),5)</f>
        <v>400kV</v>
      </c>
      <c r="F657" s="16" t="str">
        <f>RIGHT(D657,1)</f>
        <v>1</v>
      </c>
      <c r="G657" s="16" t="str">
        <f>LEFT(RIGHT(B657,LEN(B657)-15),C657-16)</f>
        <v>CHAFFARD (LE)</v>
      </c>
      <c r="H657" s="16" t="str">
        <f>RIGHT(B657,LEN(B657)-C657-2)</f>
        <v>ST-VULBAS-OUEST</v>
      </c>
      <c r="I657" s="17">
        <f>MATCH(Lines[[#This Row],[début]],postes_1[ADR_SITE],0)</f>
        <v>2380</v>
      </c>
      <c r="J657" s="17">
        <f>MATCH(Lines[[#This Row],[fin]],postes_1[ADR_SITE],0)</f>
        <v>2335</v>
      </c>
      <c r="K657" s="17" t="str">
        <f>INDEX(postes_1[CODNAT],Lines[[#This Row],[rch_debut]])</f>
        <v>CHAFF</v>
      </c>
      <c r="L657" s="17" t="str">
        <f>INDEX(postes_1[CODNAT],Lines[[#This Row],[rch_fin]])</f>
        <v>SSV.O</v>
      </c>
      <c r="M657" s="17" t="s">
        <v>4252</v>
      </c>
      <c r="N657" s="17" t="s">
        <v>5497</v>
      </c>
      <c r="O657" s="17" t="str">
        <f>Lines[[#This Row],[codeNat_debut]]&amp;"_"&amp;Lines[[#This Row],[tension]]</f>
        <v>CHAFF_400kV</v>
      </c>
      <c r="P657" s="17" t="str">
        <f>Lines[[#This Row],[codeNat_fin]]&amp;"_"&amp;Lines[[#This Row],[tension]]</f>
        <v>SSV.O_400kV</v>
      </c>
      <c r="Q657" s="17">
        <f>COUNTIF(Lines[[code2_debut]:[code2_fin]],"="&amp;Lines[[#This Row],[code2_debut]])</f>
        <v>15</v>
      </c>
      <c r="R657" s="17">
        <f>COUNTIF(Lines[[code2_debut]:[code2_fin]],"="&amp;Lines[[#This Row],[code2_fin]])</f>
        <v>10</v>
      </c>
      <c r="S657" s="17">
        <f>INDEX(postes_1[x],MATCH(Lines[[#This Row],[codeNat_debut]],postes_1[CODNAT],0))</f>
        <v>865239.64999999898</v>
      </c>
      <c r="T657" s="17">
        <f>INDEX(postes_1[y],MATCH(Lines[[#This Row],[codeNat_debut]],postes_1[CODNAT],0))</f>
        <v>6509161.7699999996</v>
      </c>
      <c r="U657" s="17">
        <f>INDEX(postes_1[x],MATCH(Lines[[#This Row],[codeNat_fin]],postes_1[CODNAT],0))</f>
        <v>875338.43999999797</v>
      </c>
      <c r="V657" s="17">
        <f>INDEX(postes_1[y],MATCH(Lines[[#This Row],[codeNat_fin]],postes_1[CODNAT],0))</f>
        <v>6524027.1799999997</v>
      </c>
      <c r="W657" s="17">
        <f>SQRT((Lines[[#This Row],[x_debut]]-Lines[[#This Row],[x_fin]])^2+(Lines[[#This Row],[y_debut]]-Lines[[#This Row],[y_fin]])^2)</f>
        <v>17971.254100150716</v>
      </c>
      <c r="X657" s="17">
        <v>18713</v>
      </c>
      <c r="Y657" s="18">
        <v>2300</v>
      </c>
      <c r="Z657" s="18">
        <v>2400</v>
      </c>
      <c r="AA657" s="18">
        <v>2400</v>
      </c>
      <c r="AB657" s="18">
        <v>2400</v>
      </c>
      <c r="AC657" s="18">
        <v>0.56200000000000006</v>
      </c>
      <c r="AD657" s="18">
        <v>5.7050000000000001</v>
      </c>
      <c r="AE657" s="18">
        <v>35.186999999999998</v>
      </c>
      <c r="AF657" s="18">
        <v>224.00899999999999</v>
      </c>
      <c r="AG657" s="21"/>
      <c r="AH657" s="21"/>
    </row>
    <row r="658" spans="1:34">
      <c r="A658" s="16" t="s">
        <v>9270</v>
      </c>
      <c r="B658" s="16" t="s">
        <v>10385</v>
      </c>
      <c r="C658" s="16">
        <f>SEARCH(" _ ",B658)</f>
        <v>29</v>
      </c>
      <c r="D658" s="16" t="str">
        <f>LEFT(B658,14)</f>
        <v>LIT 400kV NO 2</v>
      </c>
      <c r="E658" s="16" t="str">
        <f>RIGHT(LEFT(D658,9),5)</f>
        <v>400kV</v>
      </c>
      <c r="F658" s="16" t="str">
        <f>RIGHT(D658,1)</f>
        <v>2</v>
      </c>
      <c r="G658" s="16" t="str">
        <f>LEFT(RIGHT(B658,LEN(B658)-15),C658-16)</f>
        <v>CHAFFARD (LE)</v>
      </c>
      <c r="H658" s="16" t="str">
        <f>RIGHT(B658,LEN(B658)-C658-2)</f>
        <v>ST-VULBAS-OUEST</v>
      </c>
      <c r="I658" s="17">
        <f>MATCH(Lines[[#This Row],[début]],postes_1[ADR_SITE],0)</f>
        <v>2380</v>
      </c>
      <c r="J658" s="17">
        <f>MATCH(Lines[[#This Row],[fin]],postes_1[ADR_SITE],0)</f>
        <v>2335</v>
      </c>
      <c r="K658" s="17" t="str">
        <f>INDEX(postes_1[CODNAT],Lines[[#This Row],[rch_debut]])</f>
        <v>CHAFF</v>
      </c>
      <c r="L658" s="17" t="str">
        <f>INDEX(postes_1[CODNAT],Lines[[#This Row],[rch_fin]])</f>
        <v>SSV.O</v>
      </c>
      <c r="M658" s="17" t="s">
        <v>4252</v>
      </c>
      <c r="N658" s="17" t="s">
        <v>5497</v>
      </c>
      <c r="O658" s="17" t="str">
        <f>Lines[[#This Row],[codeNat_debut]]&amp;"_"&amp;Lines[[#This Row],[tension]]</f>
        <v>CHAFF_400kV</v>
      </c>
      <c r="P658" s="17" t="str">
        <f>Lines[[#This Row],[codeNat_fin]]&amp;"_"&amp;Lines[[#This Row],[tension]]</f>
        <v>SSV.O_400kV</v>
      </c>
      <c r="Q658" s="17">
        <f>COUNTIF(Lines[[code2_debut]:[code2_fin]],"="&amp;Lines[[#This Row],[code2_debut]])</f>
        <v>15</v>
      </c>
      <c r="R658" s="17">
        <f>COUNTIF(Lines[[code2_debut]:[code2_fin]],"="&amp;Lines[[#This Row],[code2_fin]])</f>
        <v>10</v>
      </c>
      <c r="S658" s="17">
        <f>INDEX(postes_1[x],MATCH(Lines[[#This Row],[codeNat_debut]],postes_1[CODNAT],0))</f>
        <v>865239.64999999898</v>
      </c>
      <c r="T658" s="17">
        <f>INDEX(postes_1[y],MATCH(Lines[[#This Row],[codeNat_debut]],postes_1[CODNAT],0))</f>
        <v>6509161.7699999996</v>
      </c>
      <c r="U658" s="17">
        <f>INDEX(postes_1[x],MATCH(Lines[[#This Row],[codeNat_fin]],postes_1[CODNAT],0))</f>
        <v>875338.43999999797</v>
      </c>
      <c r="V658" s="17">
        <f>INDEX(postes_1[y],MATCH(Lines[[#This Row],[codeNat_fin]],postes_1[CODNAT],0))</f>
        <v>6524027.1799999997</v>
      </c>
      <c r="W658" s="17">
        <f>SQRT((Lines[[#This Row],[x_debut]]-Lines[[#This Row],[x_fin]])^2+(Lines[[#This Row],[y_debut]]-Lines[[#This Row],[y_fin]])^2)</f>
        <v>17971.254100150716</v>
      </c>
      <c r="X658" s="17">
        <v>18722</v>
      </c>
      <c r="Y658" s="18">
        <v>2300</v>
      </c>
      <c r="Z658" s="18">
        <v>2400</v>
      </c>
      <c r="AA658" s="18">
        <v>2400</v>
      </c>
      <c r="AB658" s="18">
        <v>2400</v>
      </c>
      <c r="AC658" s="18">
        <v>0.56200000000000006</v>
      </c>
      <c r="AD658" s="18">
        <v>5.71</v>
      </c>
      <c r="AE658" s="18">
        <v>35.195</v>
      </c>
      <c r="AF658" s="18">
        <v>224.05799999999999</v>
      </c>
      <c r="AG658" s="21"/>
      <c r="AH658" s="21"/>
    </row>
    <row r="659" spans="1:34">
      <c r="A659" s="16" t="s">
        <v>9271</v>
      </c>
      <c r="B659" s="16" t="s">
        <v>10386</v>
      </c>
      <c r="C659" s="16">
        <f>SEARCH(" _ ",B659)</f>
        <v>29</v>
      </c>
      <c r="D659" s="16" t="str">
        <f>LEFT(B659,14)</f>
        <v>LIT 400kV N0 3</v>
      </c>
      <c r="E659" s="16" t="str">
        <f>RIGHT(LEFT(D659,9),5)</f>
        <v>400kV</v>
      </c>
      <c r="F659" s="16" t="str">
        <f>RIGHT(D659,1)</f>
        <v>3</v>
      </c>
      <c r="G659" s="16" t="str">
        <f>LEFT(RIGHT(B659,LEN(B659)-15),C659-16)</f>
        <v>CHAFFARD (LE)</v>
      </c>
      <c r="H659" s="16" t="str">
        <f>RIGHT(B659,LEN(B659)-C659-2)</f>
        <v>ST-VULBAS-OUEST</v>
      </c>
      <c r="I659" s="17">
        <f>MATCH(Lines[[#This Row],[début]],postes_1[ADR_SITE],0)</f>
        <v>2380</v>
      </c>
      <c r="J659" s="17">
        <f>MATCH(Lines[[#This Row],[fin]],postes_1[ADR_SITE],0)</f>
        <v>2335</v>
      </c>
      <c r="K659" s="17" t="str">
        <f>INDEX(postes_1[CODNAT],Lines[[#This Row],[rch_debut]])</f>
        <v>CHAFF</v>
      </c>
      <c r="L659" s="17" t="str">
        <f>INDEX(postes_1[CODNAT],Lines[[#This Row],[rch_fin]])</f>
        <v>SSV.O</v>
      </c>
      <c r="M659" s="17" t="s">
        <v>4252</v>
      </c>
      <c r="N659" s="17" t="s">
        <v>5497</v>
      </c>
      <c r="O659" s="17" t="str">
        <f>Lines[[#This Row],[codeNat_debut]]&amp;"_"&amp;Lines[[#This Row],[tension]]</f>
        <v>CHAFF_400kV</v>
      </c>
      <c r="P659" s="17" t="str">
        <f>Lines[[#This Row],[codeNat_fin]]&amp;"_"&amp;Lines[[#This Row],[tension]]</f>
        <v>SSV.O_400kV</v>
      </c>
      <c r="Q659" s="17">
        <f>COUNTIF(Lines[[code2_debut]:[code2_fin]],"="&amp;Lines[[#This Row],[code2_debut]])</f>
        <v>15</v>
      </c>
      <c r="R659" s="17">
        <f>COUNTIF(Lines[[code2_debut]:[code2_fin]],"="&amp;Lines[[#This Row],[code2_fin]])</f>
        <v>10</v>
      </c>
      <c r="S659" s="17">
        <f>INDEX(postes_1[x],MATCH(Lines[[#This Row],[codeNat_debut]],postes_1[CODNAT],0))</f>
        <v>865239.64999999898</v>
      </c>
      <c r="T659" s="17">
        <f>INDEX(postes_1[y],MATCH(Lines[[#This Row],[codeNat_debut]],postes_1[CODNAT],0))</f>
        <v>6509161.7699999996</v>
      </c>
      <c r="U659" s="17">
        <f>INDEX(postes_1[x],MATCH(Lines[[#This Row],[codeNat_fin]],postes_1[CODNAT],0))</f>
        <v>875338.43999999797</v>
      </c>
      <c r="V659" s="17">
        <f>INDEX(postes_1[y],MATCH(Lines[[#This Row],[codeNat_fin]],postes_1[CODNAT],0))</f>
        <v>6524027.1799999997</v>
      </c>
      <c r="W659" s="17">
        <f>SQRT((Lines[[#This Row],[x_debut]]-Lines[[#This Row],[x_fin]])^2+(Lines[[#This Row],[y_debut]]-Lines[[#This Row],[y_fin]])^2)</f>
        <v>17971.254100150716</v>
      </c>
      <c r="X659" s="17">
        <v>18962</v>
      </c>
      <c r="Y659" s="18">
        <v>2300</v>
      </c>
      <c r="Z659" s="18">
        <v>2400</v>
      </c>
      <c r="AA659" s="18">
        <v>2400</v>
      </c>
      <c r="AB659" s="18">
        <v>2400</v>
      </c>
      <c r="AC659" s="18">
        <v>0.56899999999999995</v>
      </c>
      <c r="AD659" s="18">
        <v>5.7839999999999998</v>
      </c>
      <c r="AE659" s="18">
        <v>35.643000000000001</v>
      </c>
      <c r="AF659" s="18">
        <v>226.91200000000001</v>
      </c>
      <c r="AG659" s="21"/>
      <c r="AH659" s="21"/>
    </row>
    <row r="660" spans="1:34">
      <c r="A660" s="16" t="s">
        <v>9272</v>
      </c>
      <c r="B660" s="16" t="s">
        <v>10387</v>
      </c>
      <c r="C660" s="16">
        <f>SEARCH(" _ ",B660)</f>
        <v>29</v>
      </c>
      <c r="D660" s="16" t="str">
        <f>LEFT(B660,14)</f>
        <v>LIT 400kV N0 4</v>
      </c>
      <c r="E660" s="16" t="str">
        <f>RIGHT(LEFT(D660,9),5)</f>
        <v>400kV</v>
      </c>
      <c r="F660" s="16" t="str">
        <f>RIGHT(D660,1)</f>
        <v>4</v>
      </c>
      <c r="G660" s="16" t="str">
        <f>LEFT(RIGHT(B660,LEN(B660)-15),C660-16)</f>
        <v>CHAFFARD (LE)</v>
      </c>
      <c r="H660" s="16" t="str">
        <f>RIGHT(B660,LEN(B660)-C660-2)</f>
        <v>ST-VULBAS-OUEST</v>
      </c>
      <c r="I660" s="17">
        <f>MATCH(Lines[[#This Row],[début]],postes_1[ADR_SITE],0)</f>
        <v>2380</v>
      </c>
      <c r="J660" s="17">
        <f>MATCH(Lines[[#This Row],[fin]],postes_1[ADR_SITE],0)</f>
        <v>2335</v>
      </c>
      <c r="K660" s="17" t="str">
        <f>INDEX(postes_1[CODNAT],Lines[[#This Row],[rch_debut]])</f>
        <v>CHAFF</v>
      </c>
      <c r="L660" s="17" t="str">
        <f>INDEX(postes_1[CODNAT],Lines[[#This Row],[rch_fin]])</f>
        <v>SSV.O</v>
      </c>
      <c r="M660" s="17" t="s">
        <v>4252</v>
      </c>
      <c r="N660" s="17" t="s">
        <v>5497</v>
      </c>
      <c r="O660" s="17" t="str">
        <f>Lines[[#This Row],[codeNat_debut]]&amp;"_"&amp;Lines[[#This Row],[tension]]</f>
        <v>CHAFF_400kV</v>
      </c>
      <c r="P660" s="17" t="str">
        <f>Lines[[#This Row],[codeNat_fin]]&amp;"_"&amp;Lines[[#This Row],[tension]]</f>
        <v>SSV.O_400kV</v>
      </c>
      <c r="Q660" s="17">
        <f>COUNTIF(Lines[[code2_debut]:[code2_fin]],"="&amp;Lines[[#This Row],[code2_debut]])</f>
        <v>15</v>
      </c>
      <c r="R660" s="17">
        <f>COUNTIF(Lines[[code2_debut]:[code2_fin]],"="&amp;Lines[[#This Row],[code2_fin]])</f>
        <v>10</v>
      </c>
      <c r="S660" s="17">
        <f>INDEX(postes_1[x],MATCH(Lines[[#This Row],[codeNat_debut]],postes_1[CODNAT],0))</f>
        <v>865239.64999999898</v>
      </c>
      <c r="T660" s="17">
        <f>INDEX(postes_1[y],MATCH(Lines[[#This Row],[codeNat_debut]],postes_1[CODNAT],0))</f>
        <v>6509161.7699999996</v>
      </c>
      <c r="U660" s="17">
        <f>INDEX(postes_1[x],MATCH(Lines[[#This Row],[codeNat_fin]],postes_1[CODNAT],0))</f>
        <v>875338.43999999797</v>
      </c>
      <c r="V660" s="17">
        <f>INDEX(postes_1[y],MATCH(Lines[[#This Row],[codeNat_fin]],postes_1[CODNAT],0))</f>
        <v>6524027.1799999997</v>
      </c>
      <c r="W660" s="17">
        <f>SQRT((Lines[[#This Row],[x_debut]]-Lines[[#This Row],[x_fin]])^2+(Lines[[#This Row],[y_debut]]-Lines[[#This Row],[y_fin]])^2)</f>
        <v>17971.254100150716</v>
      </c>
      <c r="X660" s="17">
        <v>18944</v>
      </c>
      <c r="Y660" s="18">
        <v>2300</v>
      </c>
      <c r="Z660" s="18">
        <v>2450</v>
      </c>
      <c r="AA660" s="18">
        <v>2450</v>
      </c>
      <c r="AB660" s="18">
        <v>2600</v>
      </c>
      <c r="AC660" s="18">
        <v>0.56899999999999995</v>
      </c>
      <c r="AD660" s="18">
        <v>5.7779999999999996</v>
      </c>
      <c r="AE660" s="18">
        <v>35.615000000000002</v>
      </c>
      <c r="AF660" s="18">
        <v>226.73400000000001</v>
      </c>
      <c r="AG660" s="21"/>
      <c r="AH660" s="21"/>
    </row>
    <row r="661" spans="1:34">
      <c r="A661" s="16" t="s">
        <v>9307</v>
      </c>
      <c r="B661" s="16" t="s">
        <v>10388</v>
      </c>
      <c r="C661" s="16">
        <f>SEARCH(" _ ",B661)</f>
        <v>25</v>
      </c>
      <c r="D661" s="16" t="str">
        <f>LEFT(B661,14)</f>
        <v>LIT 400kV N0 1</v>
      </c>
      <c r="E661" s="16" t="str">
        <f>RIGHT(LEFT(D661,9),5)</f>
        <v>400kV</v>
      </c>
      <c r="F661" s="16" t="str">
        <f>RIGHT(D661,1)</f>
        <v>1</v>
      </c>
      <c r="G661" s="16" t="str">
        <f>LEFT(RIGHT(B661,LEN(B661)-15),C661-16)</f>
        <v>CHARPENAY</v>
      </c>
      <c r="H661" s="16" t="str">
        <f>RIGHT(B661,LEN(B661)-C661-2)</f>
        <v>ST-VULBAS-OUEST</v>
      </c>
      <c r="I661" s="17">
        <f>MATCH(Lines[[#This Row],[début]],postes_1[ADR_SITE],0)</f>
        <v>1921</v>
      </c>
      <c r="J661" s="17">
        <f>MATCH(Lines[[#This Row],[fin]],postes_1[ADR_SITE],0)</f>
        <v>2335</v>
      </c>
      <c r="K661" s="17" t="str">
        <f>INDEX(postes_1[CODNAT],Lines[[#This Row],[rch_debut]])</f>
        <v>CHARP</v>
      </c>
      <c r="L661" s="17" t="str">
        <f>INDEX(postes_1[CODNAT],Lines[[#This Row],[rch_fin]])</f>
        <v>SSV.O</v>
      </c>
      <c r="M661" s="17" t="s">
        <v>2530</v>
      </c>
      <c r="N661" s="17" t="s">
        <v>5497</v>
      </c>
      <c r="O661" s="17" t="str">
        <f>Lines[[#This Row],[codeNat_debut]]&amp;"_"&amp;Lines[[#This Row],[tension]]</f>
        <v>CHARP_400kV</v>
      </c>
      <c r="P661" s="17" t="str">
        <f>Lines[[#This Row],[codeNat_fin]]&amp;"_"&amp;Lines[[#This Row],[tension]]</f>
        <v>SSV.O_400kV</v>
      </c>
      <c r="Q661" s="17">
        <f>COUNTIF(Lines[[code2_debut]:[code2_fin]],"="&amp;Lines[[#This Row],[code2_debut]])</f>
        <v>6</v>
      </c>
      <c r="R661" s="17">
        <f>COUNTIF(Lines[[code2_debut]:[code2_fin]],"="&amp;Lines[[#This Row],[code2_fin]])</f>
        <v>10</v>
      </c>
      <c r="S661" s="17">
        <f>INDEX(postes_1[x],MATCH(Lines[[#This Row],[codeNat_debut]],postes_1[CODNAT],0))</f>
        <v>831221.24000000197</v>
      </c>
      <c r="T661" s="17">
        <f>INDEX(postes_1[y],MATCH(Lines[[#This Row],[codeNat_debut]],postes_1[CODNAT],0))</f>
        <v>6525744.4400000004</v>
      </c>
      <c r="U661" s="17">
        <f>INDEX(postes_1[x],MATCH(Lines[[#This Row],[codeNat_fin]],postes_1[CODNAT],0))</f>
        <v>875338.43999999797</v>
      </c>
      <c r="V661" s="17">
        <f>INDEX(postes_1[y],MATCH(Lines[[#This Row],[codeNat_fin]],postes_1[CODNAT],0))</f>
        <v>6524027.1799999997</v>
      </c>
      <c r="W661" s="17">
        <f>SQRT((Lines[[#This Row],[x_debut]]-Lines[[#This Row],[x_fin]])^2+(Lines[[#This Row],[y_debut]]-Lines[[#This Row],[y_fin]])^2)</f>
        <v>44150.609483304404</v>
      </c>
      <c r="X661" s="17">
        <v>56864</v>
      </c>
      <c r="Y661" s="18">
        <v>2300</v>
      </c>
      <c r="Z661" s="18">
        <v>2450</v>
      </c>
      <c r="AA661" s="18">
        <v>2450</v>
      </c>
      <c r="AB661" s="18">
        <v>2600</v>
      </c>
      <c r="AC661" s="18">
        <v>1.7110000000000001</v>
      </c>
      <c r="AD661" s="18">
        <v>17.373000000000001</v>
      </c>
      <c r="AE661" s="18">
        <v>107.49299999999999</v>
      </c>
      <c r="AF661" s="18">
        <v>684.322</v>
      </c>
      <c r="AG661" s="21"/>
      <c r="AH661" s="21"/>
    </row>
    <row r="662" spans="1:34">
      <c r="A662" s="16" t="s">
        <v>9312</v>
      </c>
      <c r="B662" s="16" t="s">
        <v>10389</v>
      </c>
      <c r="C662" s="16">
        <f>SEARCH(" _ ",B662)</f>
        <v>25</v>
      </c>
      <c r="D662" s="16" t="str">
        <f>LEFT(B662,14)</f>
        <v>LIT 400kV NO 2</v>
      </c>
      <c r="E662" s="16" t="str">
        <f>RIGHT(LEFT(D662,9),5)</f>
        <v>400kV</v>
      </c>
      <c r="F662" s="16" t="str">
        <f>RIGHT(D662,1)</f>
        <v>2</v>
      </c>
      <c r="G662" s="16" t="str">
        <f>LEFT(RIGHT(B662,LEN(B662)-15),C662-16)</f>
        <v>CHARPENAY</v>
      </c>
      <c r="H662" s="16" t="str">
        <f>RIGHT(B662,LEN(B662)-C662-2)</f>
        <v>ST-VULBAS-OUEST</v>
      </c>
      <c r="I662" s="17">
        <f>MATCH(Lines[[#This Row],[début]],postes_1[ADR_SITE],0)</f>
        <v>1921</v>
      </c>
      <c r="J662" s="17">
        <f>MATCH(Lines[[#This Row],[fin]],postes_1[ADR_SITE],0)</f>
        <v>2335</v>
      </c>
      <c r="K662" s="17" t="str">
        <f>INDEX(postes_1[CODNAT],Lines[[#This Row],[rch_debut]])</f>
        <v>CHARP</v>
      </c>
      <c r="L662" s="17" t="str">
        <f>INDEX(postes_1[CODNAT],Lines[[#This Row],[rch_fin]])</f>
        <v>SSV.O</v>
      </c>
      <c r="M662" s="17" t="s">
        <v>2530</v>
      </c>
      <c r="N662" s="17" t="s">
        <v>5497</v>
      </c>
      <c r="O662" s="17" t="str">
        <f>Lines[[#This Row],[codeNat_debut]]&amp;"_"&amp;Lines[[#This Row],[tension]]</f>
        <v>CHARP_400kV</v>
      </c>
      <c r="P662" s="17" t="str">
        <f>Lines[[#This Row],[codeNat_fin]]&amp;"_"&amp;Lines[[#This Row],[tension]]</f>
        <v>SSV.O_400kV</v>
      </c>
      <c r="Q662" s="17">
        <f>COUNTIF(Lines[[code2_debut]:[code2_fin]],"="&amp;Lines[[#This Row],[code2_debut]])</f>
        <v>6</v>
      </c>
      <c r="R662" s="17">
        <f>COUNTIF(Lines[[code2_debut]:[code2_fin]],"="&amp;Lines[[#This Row],[code2_fin]])</f>
        <v>10</v>
      </c>
      <c r="S662" s="17">
        <f>INDEX(postes_1[x],MATCH(Lines[[#This Row],[codeNat_debut]],postes_1[CODNAT],0))</f>
        <v>831221.24000000197</v>
      </c>
      <c r="T662" s="17">
        <f>INDEX(postes_1[y],MATCH(Lines[[#This Row],[codeNat_debut]],postes_1[CODNAT],0))</f>
        <v>6525744.4400000004</v>
      </c>
      <c r="U662" s="17">
        <f>INDEX(postes_1[x],MATCH(Lines[[#This Row],[codeNat_fin]],postes_1[CODNAT],0))</f>
        <v>875338.43999999797</v>
      </c>
      <c r="V662" s="17">
        <f>INDEX(postes_1[y],MATCH(Lines[[#This Row],[codeNat_fin]],postes_1[CODNAT],0))</f>
        <v>6524027.1799999997</v>
      </c>
      <c r="W662" s="17">
        <f>SQRT((Lines[[#This Row],[x_debut]]-Lines[[#This Row],[x_fin]])^2+(Lines[[#This Row],[y_debut]]-Lines[[#This Row],[y_fin]])^2)</f>
        <v>44150.609483304404</v>
      </c>
      <c r="X662" s="17">
        <v>56822</v>
      </c>
      <c r="Y662" s="18">
        <v>2300</v>
      </c>
      <c r="Z662" s="18">
        <v>2450</v>
      </c>
      <c r="AA662" s="18">
        <v>2450</v>
      </c>
      <c r="AB662" s="18">
        <v>2600</v>
      </c>
      <c r="AC662" s="18">
        <v>1.7110000000000001</v>
      </c>
      <c r="AD662" s="18">
        <v>17.373999999999999</v>
      </c>
      <c r="AE662" s="18">
        <v>107.35</v>
      </c>
      <c r="AF662" s="18">
        <v>683.41099999999994</v>
      </c>
      <c r="AG662" s="21"/>
      <c r="AH662" s="21"/>
    </row>
    <row r="663" spans="1:34">
      <c r="A663" s="16" t="s">
        <v>9329</v>
      </c>
      <c r="B663" s="16" t="s">
        <v>9330</v>
      </c>
      <c r="C663" s="16">
        <f>SEARCH(" _ ",B663)</f>
        <v>28</v>
      </c>
      <c r="D663" s="16" t="str">
        <f>LEFT(B663,14)</f>
        <v>LIT 400kV N0 1</v>
      </c>
      <c r="E663" s="16" t="str">
        <f>RIGHT(LEFT(D663,9),5)</f>
        <v>400kV</v>
      </c>
      <c r="F663" s="16" t="str">
        <f>RIGHT(D663,1)</f>
        <v>1</v>
      </c>
      <c r="G663" s="16" t="str">
        <f>LEFT(RIGHT(B663,LEN(B663)-15),C663-16)</f>
        <v>CHESNOY (LE)</v>
      </c>
      <c r="H663" s="16" t="str">
        <f>RIGHT(B663,LEN(B663)-C663-2)</f>
        <v>MORBRAS</v>
      </c>
      <c r="I663" s="17">
        <f>MATCH(Lines[[#This Row],[début]],postes_1[ADR_SITE],0)</f>
        <v>215</v>
      </c>
      <c r="J663" s="17">
        <f>MATCH(Lines[[#This Row],[fin]],postes_1[ADR_SITE],0)</f>
        <v>406</v>
      </c>
      <c r="K663" s="17" t="str">
        <f>INDEX(postes_1[CODNAT],Lines[[#This Row],[rch_debut]])</f>
        <v>CHESN</v>
      </c>
      <c r="L663" s="17" t="str">
        <f>INDEX(postes_1[CODNAT],Lines[[#This Row],[rch_fin]])</f>
        <v>MORBR</v>
      </c>
      <c r="M663" s="17" t="s">
        <v>4289</v>
      </c>
      <c r="N663" s="17" t="s">
        <v>7169</v>
      </c>
      <c r="O663" s="17" t="str">
        <f>Lines[[#This Row],[codeNat_debut]]&amp;"_"&amp;Lines[[#This Row],[tension]]</f>
        <v>CHESN_400kV</v>
      </c>
      <c r="P663" s="17" t="str">
        <f>Lines[[#This Row],[codeNat_fin]]&amp;"_"&amp;Lines[[#This Row],[tension]]</f>
        <v>MORBR_400kV</v>
      </c>
      <c r="Q663" s="17">
        <f>COUNTIF(Lines[[code2_debut]:[code2_fin]],"="&amp;Lines[[#This Row],[code2_debut]])</f>
        <v>9</v>
      </c>
      <c r="R663" s="17">
        <f>COUNTIF(Lines[[code2_debut]:[code2_fin]],"="&amp;Lines[[#This Row],[code2_fin]])</f>
        <v>4</v>
      </c>
      <c r="S663" s="17">
        <f>INDEX(postes_1[x],MATCH(Lines[[#This Row],[codeNat_debut]],postes_1[CODNAT],0))</f>
        <v>690186.5</v>
      </c>
      <c r="T663" s="17">
        <f>INDEX(postes_1[y],MATCH(Lines[[#This Row],[codeNat_debut]],postes_1[CODNAT],0))</f>
        <v>6809912.4800000004</v>
      </c>
      <c r="U663" s="17">
        <f>INDEX(postes_1[x],MATCH(Lines[[#This Row],[codeNat_fin]],postes_1[CODNAT],0))</f>
        <v>673992.03000000096</v>
      </c>
      <c r="V663" s="17">
        <f>INDEX(postes_1[y],MATCH(Lines[[#This Row],[codeNat_fin]],postes_1[CODNAT],0))</f>
        <v>6853299.6399999997</v>
      </c>
      <c r="W663" s="17">
        <f>SQRT((Lines[[#This Row],[x_debut]]-Lines[[#This Row],[x_fin]])^2+(Lines[[#This Row],[y_debut]]-Lines[[#This Row],[y_fin]])^2)</f>
        <v>46310.976144391527</v>
      </c>
      <c r="X663" s="17">
        <v>47257</v>
      </c>
      <c r="Y663" s="18">
        <v>2300</v>
      </c>
      <c r="Z663" s="18">
        <v>2522</v>
      </c>
      <c r="AA663" s="18">
        <v>2522</v>
      </c>
      <c r="AB663" s="18">
        <v>2696</v>
      </c>
      <c r="AC663" s="18">
        <v>1.4510000000000001</v>
      </c>
      <c r="AD663" s="18">
        <v>15.877000000000001</v>
      </c>
      <c r="AE663" s="18">
        <v>81.412999999999997</v>
      </c>
      <c r="AF663" s="18">
        <v>518.28899999999999</v>
      </c>
      <c r="AG663" s="21"/>
      <c r="AH663" s="21"/>
    </row>
    <row r="664" spans="1:34">
      <c r="A664" s="16" t="s">
        <v>9337</v>
      </c>
      <c r="B664" s="16" t="s">
        <v>9338</v>
      </c>
      <c r="C664" s="16">
        <f>SEARCH(" _ ",B664)</f>
        <v>28</v>
      </c>
      <c r="D664" s="16" t="str">
        <f>LEFT(B664,14)</f>
        <v>LIT 400kV NO 2</v>
      </c>
      <c r="E664" s="16" t="str">
        <f>RIGHT(LEFT(D664,9),5)</f>
        <v>400kV</v>
      </c>
      <c r="F664" s="16" t="str">
        <f>RIGHT(D664,1)</f>
        <v>2</v>
      </c>
      <c r="G664" s="16" t="str">
        <f>LEFT(RIGHT(B664,LEN(B664)-15),C664-16)</f>
        <v>CHESNOY (LE)</v>
      </c>
      <c r="H664" s="16" t="str">
        <f>RIGHT(B664,LEN(B664)-C664-2)</f>
        <v>MORBRAS</v>
      </c>
      <c r="I664" s="17">
        <f>MATCH(Lines[[#This Row],[début]],postes_1[ADR_SITE],0)</f>
        <v>215</v>
      </c>
      <c r="J664" s="17">
        <f>MATCH(Lines[[#This Row],[fin]],postes_1[ADR_SITE],0)</f>
        <v>406</v>
      </c>
      <c r="K664" s="17" t="str">
        <f>INDEX(postes_1[CODNAT],Lines[[#This Row],[rch_debut]])</f>
        <v>CHESN</v>
      </c>
      <c r="L664" s="17" t="str">
        <f>INDEX(postes_1[CODNAT],Lines[[#This Row],[rch_fin]])</f>
        <v>MORBR</v>
      </c>
      <c r="M664" s="17" t="s">
        <v>4289</v>
      </c>
      <c r="N664" s="17" t="s">
        <v>7169</v>
      </c>
      <c r="O664" s="17" t="str">
        <f>Lines[[#This Row],[codeNat_debut]]&amp;"_"&amp;Lines[[#This Row],[tension]]</f>
        <v>CHESN_400kV</v>
      </c>
      <c r="P664" s="17" t="str">
        <f>Lines[[#This Row],[codeNat_fin]]&amp;"_"&amp;Lines[[#This Row],[tension]]</f>
        <v>MORBR_400kV</v>
      </c>
      <c r="Q664" s="17">
        <f>COUNTIF(Lines[[code2_debut]:[code2_fin]],"="&amp;Lines[[#This Row],[code2_debut]])</f>
        <v>9</v>
      </c>
      <c r="R664" s="17">
        <f>COUNTIF(Lines[[code2_debut]:[code2_fin]],"="&amp;Lines[[#This Row],[code2_fin]])</f>
        <v>4</v>
      </c>
      <c r="S664" s="17">
        <f>INDEX(postes_1[x],MATCH(Lines[[#This Row],[codeNat_debut]],postes_1[CODNAT],0))</f>
        <v>690186.5</v>
      </c>
      <c r="T664" s="17">
        <f>INDEX(postes_1[y],MATCH(Lines[[#This Row],[codeNat_debut]],postes_1[CODNAT],0))</f>
        <v>6809912.4800000004</v>
      </c>
      <c r="U664" s="17">
        <f>INDEX(postes_1[x],MATCH(Lines[[#This Row],[codeNat_fin]],postes_1[CODNAT],0))</f>
        <v>673992.03000000096</v>
      </c>
      <c r="V664" s="17">
        <f>INDEX(postes_1[y],MATCH(Lines[[#This Row],[codeNat_fin]],postes_1[CODNAT],0))</f>
        <v>6853299.6399999997</v>
      </c>
      <c r="W664" s="17">
        <f>SQRT((Lines[[#This Row],[x_debut]]-Lines[[#This Row],[x_fin]])^2+(Lines[[#This Row],[y_debut]]-Lines[[#This Row],[y_fin]])^2)</f>
        <v>46310.976144391527</v>
      </c>
      <c r="X664" s="17">
        <v>47265</v>
      </c>
      <c r="Y664" s="18">
        <v>2300</v>
      </c>
      <c r="Z664" s="18">
        <v>2400</v>
      </c>
      <c r="AA664" s="18">
        <v>2400</v>
      </c>
      <c r="AB664" s="18">
        <v>2600</v>
      </c>
      <c r="AC664" s="18">
        <v>1.4510000000000001</v>
      </c>
      <c r="AD664" s="18">
        <v>15.878</v>
      </c>
      <c r="AE664" s="18">
        <v>81.438999999999993</v>
      </c>
      <c r="AF664" s="18">
        <v>518.45799999999997</v>
      </c>
      <c r="AG664" s="21"/>
      <c r="AH664" s="21"/>
    </row>
    <row r="665" spans="1:34">
      <c r="A665" s="16" t="s">
        <v>9378</v>
      </c>
      <c r="B665" s="16" t="s">
        <v>9379</v>
      </c>
      <c r="C665" s="16">
        <f>SEARCH(" _ ",B665)</f>
        <v>26</v>
      </c>
      <c r="D665" s="16" t="str">
        <f>LEFT(B665,14)</f>
        <v>LIT 400kV N0 1</v>
      </c>
      <c r="E665" s="16" t="str">
        <f>RIGHT(LEFT(D665,9),5)</f>
        <v>400kV</v>
      </c>
      <c r="F665" s="16" t="str">
        <f>RIGHT(D665,1)</f>
        <v>1</v>
      </c>
      <c r="G665" s="16" t="str">
        <f>LEFT(RIGHT(B665,LEN(B665)-15),C665-16)</f>
        <v>CIROLLIERS</v>
      </c>
      <c r="H665" s="16" t="str">
        <f>RIGHT(B665,LEN(B665)-C665-2)</f>
        <v>VILLEJUST</v>
      </c>
      <c r="I665" s="17">
        <f>MATCH(Lines[[#This Row],[début]],postes_1[ADR_SITE],0)</f>
        <v>138</v>
      </c>
      <c r="J665" s="17">
        <f>MATCH(Lines[[#This Row],[fin]],postes_1[ADR_SITE],0)</f>
        <v>191</v>
      </c>
      <c r="K665" s="17" t="str">
        <f>INDEX(postes_1[CODNAT],Lines[[#This Row],[rch_debut]])</f>
        <v>CIROL</v>
      </c>
      <c r="L665" s="17" t="str">
        <f>INDEX(postes_1[CODNAT],Lines[[#This Row],[rch_fin]])</f>
        <v>VLEJU</v>
      </c>
      <c r="M665" s="17" t="s">
        <v>6566</v>
      </c>
      <c r="N665" s="17" t="s">
        <v>1728</v>
      </c>
      <c r="O665" s="17" t="str">
        <f>Lines[[#This Row],[codeNat_debut]]&amp;"_"&amp;Lines[[#This Row],[tension]]</f>
        <v>CIROL_400kV</v>
      </c>
      <c r="P665" s="17" t="str">
        <f>Lines[[#This Row],[codeNat_fin]]&amp;"_"&amp;Lines[[#This Row],[tension]]</f>
        <v>VLEJU_400kV</v>
      </c>
      <c r="Q665" s="17">
        <f>COUNTIF(Lines[[code2_debut]:[code2_fin]],"="&amp;Lines[[#This Row],[code2_debut]])</f>
        <v>7</v>
      </c>
      <c r="R665" s="17">
        <f>COUNTIF(Lines[[code2_debut]:[code2_fin]],"="&amp;Lines[[#This Row],[code2_fin]])</f>
        <v>5</v>
      </c>
      <c r="S665" s="17">
        <f>INDEX(postes_1[x],MATCH(Lines[[#This Row],[codeNat_debut]],postes_1[CODNAT],0))</f>
        <v>649765.71000000101</v>
      </c>
      <c r="T665" s="17">
        <f>INDEX(postes_1[y],MATCH(Lines[[#This Row],[codeNat_debut]],postes_1[CODNAT],0))</f>
        <v>6827885.1699999999</v>
      </c>
      <c r="U665" s="17">
        <f>INDEX(postes_1[x],MATCH(Lines[[#This Row],[codeNat_fin]],postes_1[CODNAT],0))</f>
        <v>643400.17000000202</v>
      </c>
      <c r="V665" s="17">
        <f>INDEX(postes_1[y],MATCH(Lines[[#This Row],[codeNat_fin]],postes_1[CODNAT],0))</f>
        <v>6842199.3499999996</v>
      </c>
      <c r="W665" s="17">
        <f>SQRT((Lines[[#This Row],[x_debut]]-Lines[[#This Row],[x_fin]])^2+(Lines[[#This Row],[y_debut]]-Lines[[#This Row],[y_fin]])^2)</f>
        <v>15665.754005600196</v>
      </c>
      <c r="X665" s="17">
        <v>19640</v>
      </c>
      <c r="Y665" s="18">
        <v>2300</v>
      </c>
      <c r="Z665" s="18">
        <v>2522</v>
      </c>
      <c r="AA665" s="18">
        <v>2522</v>
      </c>
      <c r="AB665" s="18">
        <v>2696</v>
      </c>
      <c r="AC665" s="18">
        <v>0.60899999999999999</v>
      </c>
      <c r="AD665" s="18">
        <v>6.8</v>
      </c>
      <c r="AE665" s="18">
        <v>32.768000000000001</v>
      </c>
      <c r="AF665" s="18">
        <v>208.607</v>
      </c>
      <c r="AG665" s="21"/>
      <c r="AH665" s="21"/>
    </row>
    <row r="666" spans="1:34">
      <c r="A666" s="16" t="s">
        <v>9382</v>
      </c>
      <c r="B666" s="16" t="s">
        <v>9383</v>
      </c>
      <c r="C666" s="16">
        <f>SEARCH(" _ ",B666)</f>
        <v>26</v>
      </c>
      <c r="D666" s="16" t="str">
        <f>LEFT(B666,14)</f>
        <v>LIT 400kV NO 2</v>
      </c>
      <c r="E666" s="16" t="str">
        <f>RIGHT(LEFT(D666,9),5)</f>
        <v>400kV</v>
      </c>
      <c r="F666" s="16" t="str">
        <f>RIGHT(D666,1)</f>
        <v>2</v>
      </c>
      <c r="G666" s="16" t="str">
        <f>LEFT(RIGHT(B666,LEN(B666)-15),C666-16)</f>
        <v>CIROLLIERS</v>
      </c>
      <c r="H666" s="16" t="str">
        <f>RIGHT(B666,LEN(B666)-C666-2)</f>
        <v>VILLEJUST</v>
      </c>
      <c r="I666" s="17">
        <f>MATCH(Lines[[#This Row],[début]],postes_1[ADR_SITE],0)</f>
        <v>138</v>
      </c>
      <c r="J666" s="17">
        <f>MATCH(Lines[[#This Row],[fin]],postes_1[ADR_SITE],0)</f>
        <v>191</v>
      </c>
      <c r="K666" s="17" t="str">
        <f>INDEX(postes_1[CODNAT],Lines[[#This Row],[rch_debut]])</f>
        <v>CIROL</v>
      </c>
      <c r="L666" s="17" t="str">
        <f>INDEX(postes_1[CODNAT],Lines[[#This Row],[rch_fin]])</f>
        <v>VLEJU</v>
      </c>
      <c r="M666" s="17" t="s">
        <v>6566</v>
      </c>
      <c r="N666" s="17" t="s">
        <v>1728</v>
      </c>
      <c r="O666" s="17" t="str">
        <f>Lines[[#This Row],[codeNat_debut]]&amp;"_"&amp;Lines[[#This Row],[tension]]</f>
        <v>CIROL_400kV</v>
      </c>
      <c r="P666" s="17" t="str">
        <f>Lines[[#This Row],[codeNat_fin]]&amp;"_"&amp;Lines[[#This Row],[tension]]</f>
        <v>VLEJU_400kV</v>
      </c>
      <c r="Q666" s="17">
        <f>COUNTIF(Lines[[code2_debut]:[code2_fin]],"="&amp;Lines[[#This Row],[code2_debut]])</f>
        <v>7</v>
      </c>
      <c r="R666" s="17">
        <f>COUNTIF(Lines[[code2_debut]:[code2_fin]],"="&amp;Lines[[#This Row],[code2_fin]])</f>
        <v>5</v>
      </c>
      <c r="S666" s="17">
        <f>INDEX(postes_1[x],MATCH(Lines[[#This Row],[codeNat_debut]],postes_1[CODNAT],0))</f>
        <v>649765.71000000101</v>
      </c>
      <c r="T666" s="17">
        <f>INDEX(postes_1[y],MATCH(Lines[[#This Row],[codeNat_debut]],postes_1[CODNAT],0))</f>
        <v>6827885.1699999999</v>
      </c>
      <c r="U666" s="17">
        <f>INDEX(postes_1[x],MATCH(Lines[[#This Row],[codeNat_fin]],postes_1[CODNAT],0))</f>
        <v>643400.17000000202</v>
      </c>
      <c r="V666" s="17">
        <f>INDEX(postes_1[y],MATCH(Lines[[#This Row],[codeNat_fin]],postes_1[CODNAT],0))</f>
        <v>6842199.3499999996</v>
      </c>
      <c r="W666" s="17">
        <f>SQRT((Lines[[#This Row],[x_debut]]-Lines[[#This Row],[x_fin]])^2+(Lines[[#This Row],[y_debut]]-Lines[[#This Row],[y_fin]])^2)</f>
        <v>15665.754005600196</v>
      </c>
      <c r="X666" s="17">
        <v>19807</v>
      </c>
      <c r="Y666" s="18">
        <v>2300</v>
      </c>
      <c r="Z666" s="18">
        <v>2522</v>
      </c>
      <c r="AA666" s="18">
        <v>2522</v>
      </c>
      <c r="AB666" s="18">
        <v>2696</v>
      </c>
      <c r="AC666" s="18">
        <v>0.61399999999999999</v>
      </c>
      <c r="AD666" s="18">
        <v>6.8650000000000002</v>
      </c>
      <c r="AE666" s="18">
        <v>33.034999999999997</v>
      </c>
      <c r="AF666" s="18">
        <v>210.31</v>
      </c>
      <c r="AG666" s="21"/>
      <c r="AH666" s="21"/>
    </row>
    <row r="667" spans="1:34">
      <c r="A667" s="16" t="s">
        <v>10143</v>
      </c>
      <c r="B667" s="16" t="s">
        <v>10144</v>
      </c>
      <c r="C667" s="16">
        <f>SEARCH(" _ ",B667)</f>
        <v>30</v>
      </c>
      <c r="D667" s="16" t="str">
        <f>LEFT(B667,14)</f>
        <v>LIT 400kV N0 1</v>
      </c>
      <c r="E667" s="16" t="str">
        <f>RIGHT(LEFT(D667,9),5)</f>
        <v>400kV</v>
      </c>
      <c r="F667" s="16" t="str">
        <f>RIGHT(D667,1)</f>
        <v>1</v>
      </c>
      <c r="G667" s="16" t="str">
        <f>LEFT(RIGHT(B667,LEN(B667)-15),C667-16)</f>
        <v>PLESSIS-GASSOT</v>
      </c>
      <c r="H667" s="16" t="str">
        <f>RIGHT(B667,LEN(B667)-C667-2)</f>
        <v>SAUSSET</v>
      </c>
      <c r="I667" s="17">
        <f>MATCH(Lines[[#This Row],[début]],postes_1[ADR_SITE],0)</f>
        <v>553</v>
      </c>
      <c r="J667" s="17">
        <f>MATCH(Lines[[#This Row],[fin]],postes_1[ADR_SITE],0)</f>
        <v>544</v>
      </c>
      <c r="K667" s="17" t="str">
        <f>INDEX(postes_1[CODNAT],Lines[[#This Row],[rch_debut]])</f>
        <v>P.GAS</v>
      </c>
      <c r="L667" s="17" t="str">
        <f>INDEX(postes_1[CODNAT],Lines[[#This Row],[rch_fin]])</f>
        <v>SAUS5</v>
      </c>
      <c r="M667" s="17" t="s">
        <v>909</v>
      </c>
      <c r="N667" s="17" t="s">
        <v>6969</v>
      </c>
      <c r="O667" s="17" t="str">
        <f>Lines[[#This Row],[codeNat_debut]]&amp;"_"&amp;Lines[[#This Row],[tension]]</f>
        <v>P.GAS_400kV</v>
      </c>
      <c r="P667" s="17" t="str">
        <f>Lines[[#This Row],[codeNat_fin]]&amp;"_"&amp;Lines[[#This Row],[tension]]</f>
        <v>SAUS5_400kV</v>
      </c>
      <c r="Q667" s="17">
        <f>COUNTIF(Lines[[code2_debut]:[code2_fin]],"="&amp;Lines[[#This Row],[code2_debut]])</f>
        <v>6</v>
      </c>
      <c r="R667" s="17">
        <f>COUNTIF(Lines[[code2_debut]:[code2_fin]],"="&amp;Lines[[#This Row],[code2_fin]])</f>
        <v>2</v>
      </c>
      <c r="S667" s="17">
        <f>INDEX(postes_1[x],MATCH(Lines[[#This Row],[codeNat_debut]],postes_1[CODNAT],0))</f>
        <v>658607.93999999797</v>
      </c>
      <c r="T667" s="17">
        <f>INDEX(postes_1[y],MATCH(Lines[[#This Row],[codeNat_debut]],postes_1[CODNAT],0))</f>
        <v>6881590.9900000002</v>
      </c>
      <c r="U667" s="17">
        <f>INDEX(postes_1[x],MATCH(Lines[[#This Row],[codeNat_fin]],postes_1[CODNAT],0))</f>
        <v>668825.85000000102</v>
      </c>
      <c r="V667" s="17">
        <f>INDEX(postes_1[y],MATCH(Lines[[#This Row],[codeNat_fin]],postes_1[CODNAT],0))</f>
        <v>6875037.3700000001</v>
      </c>
      <c r="W667" s="17">
        <f>SQRT((Lines[[#This Row],[x_debut]]-Lines[[#This Row],[x_fin]])^2+(Lines[[#This Row],[y_debut]]-Lines[[#This Row],[y_fin]])^2)</f>
        <v>12139.012310421469</v>
      </c>
      <c r="X667" s="17">
        <v>13828</v>
      </c>
      <c r="Y667" s="18">
        <v>2300</v>
      </c>
      <c r="Z667" s="18">
        <v>2522</v>
      </c>
      <c r="AA667" s="18">
        <v>2522</v>
      </c>
      <c r="AB667" s="18">
        <v>2696</v>
      </c>
      <c r="AC667" s="18">
        <v>0.42499999999999999</v>
      </c>
      <c r="AD667" s="18">
        <v>4.7069999999999999</v>
      </c>
      <c r="AE667" s="18">
        <v>23.536000000000001</v>
      </c>
      <c r="AF667" s="18">
        <v>149.83199999999999</v>
      </c>
      <c r="AG667" s="21"/>
      <c r="AH667" s="21"/>
    </row>
    <row r="668" spans="1:34">
      <c r="A668" s="16" t="s">
        <v>10145</v>
      </c>
      <c r="B668" s="16" t="s">
        <v>10146</v>
      </c>
      <c r="C668" s="16">
        <f>SEARCH(" _ ",B668)</f>
        <v>30</v>
      </c>
      <c r="D668" s="16" t="str">
        <f>LEFT(B668,14)</f>
        <v>LIT 400kV N0 1</v>
      </c>
      <c r="E668" s="16" t="str">
        <f>RIGHT(LEFT(D668,9),5)</f>
        <v>400kV</v>
      </c>
      <c r="F668" s="16" t="str">
        <f>RIGHT(D668,1)</f>
        <v>1</v>
      </c>
      <c r="G668" s="16" t="str">
        <f>LEFT(RIGHT(B668,LEN(B668)-15),C668-16)</f>
        <v>PLESSIS-GASSOT</v>
      </c>
      <c r="H668" s="16" t="str">
        <f>RIGHT(B668,LEN(B668)-C668-2)</f>
        <v>TERRIER</v>
      </c>
      <c r="I668" s="17">
        <f>MATCH(Lines[[#This Row],[début]],postes_1[ADR_SITE],0)</f>
        <v>553</v>
      </c>
      <c r="J668" s="17">
        <f>MATCH(Lines[[#This Row],[fin]],postes_1[ADR_SITE],0)</f>
        <v>638</v>
      </c>
      <c r="K668" s="17" t="str">
        <f>INDEX(postes_1[CODNAT],Lines[[#This Row],[rch_debut]])</f>
        <v>P.GAS</v>
      </c>
      <c r="L668" s="17" t="str">
        <f>INDEX(postes_1[CODNAT],Lines[[#This Row],[rch_fin]])</f>
        <v>TERRI</v>
      </c>
      <c r="M668" s="17" t="s">
        <v>909</v>
      </c>
      <c r="N668" s="17" t="s">
        <v>7928</v>
      </c>
      <c r="O668" s="17" t="str">
        <f>Lines[[#This Row],[codeNat_debut]]&amp;"_"&amp;Lines[[#This Row],[tension]]</f>
        <v>P.GAS_400kV</v>
      </c>
      <c r="P668" s="17" t="str">
        <f>Lines[[#This Row],[codeNat_fin]]&amp;"_"&amp;Lines[[#This Row],[tension]]</f>
        <v>TERRI_400kV</v>
      </c>
      <c r="Q668" s="17">
        <f>COUNTIF(Lines[[code2_debut]:[code2_fin]],"="&amp;Lines[[#This Row],[code2_debut]])</f>
        <v>6</v>
      </c>
      <c r="R668" s="17">
        <f>COUNTIF(Lines[[code2_debut]:[code2_fin]],"="&amp;Lines[[#This Row],[code2_fin]])</f>
        <v>13</v>
      </c>
      <c r="S668" s="17">
        <f>INDEX(postes_1[x],MATCH(Lines[[#This Row],[codeNat_debut]],postes_1[CODNAT],0))</f>
        <v>658607.93999999797</v>
      </c>
      <c r="T668" s="17">
        <f>INDEX(postes_1[y],MATCH(Lines[[#This Row],[codeNat_debut]],postes_1[CODNAT],0))</f>
        <v>6881590.9900000002</v>
      </c>
      <c r="U668" s="17">
        <f>INDEX(postes_1[x],MATCH(Lines[[#This Row],[codeNat_fin]],postes_1[CODNAT],0))</f>
        <v>646009.39999999898</v>
      </c>
      <c r="V668" s="17">
        <f>INDEX(postes_1[y],MATCH(Lines[[#This Row],[codeNat_fin]],postes_1[CODNAT],0))</f>
        <v>6902215.3399999999</v>
      </c>
      <c r="W668" s="17">
        <f>SQRT((Lines[[#This Row],[x_debut]]-Lines[[#This Row],[x_fin]])^2+(Lines[[#This Row],[y_debut]]-Lines[[#This Row],[y_fin]])^2)</f>
        <v>24167.892399918928</v>
      </c>
      <c r="X668" s="17">
        <v>29084</v>
      </c>
      <c r="Y668" s="18">
        <v>2300</v>
      </c>
      <c r="Z668" s="18">
        <v>2522</v>
      </c>
      <c r="AA668" s="18">
        <v>2522</v>
      </c>
      <c r="AB668" s="18">
        <v>2696</v>
      </c>
      <c r="AC668" s="18">
        <v>0.80500000000000005</v>
      </c>
      <c r="AD668" s="18">
        <v>9.0790000000000006</v>
      </c>
      <c r="AE668" s="18">
        <v>54.359000000000002</v>
      </c>
      <c r="AF668" s="18">
        <v>346.06099999999998</v>
      </c>
      <c r="AG668" s="21"/>
      <c r="AH668" s="21"/>
    </row>
    <row r="669" spans="1:34">
      <c r="A669" s="16" t="s">
        <v>10308</v>
      </c>
      <c r="B669" s="16" t="s">
        <v>10457</v>
      </c>
      <c r="C669" s="16">
        <f>SEARCH(" _ ",B669)</f>
        <v>31</v>
      </c>
      <c r="D669" s="16" t="str">
        <f>LEFT(B669,14)</f>
        <v>LIT 400kV N0 1</v>
      </c>
      <c r="E669" s="16" t="str">
        <f>RIGHT(LEFT(D669,9),5)</f>
        <v>400kV</v>
      </c>
      <c r="F669" s="16" t="str">
        <f>RIGHT(D669,1)</f>
        <v>1</v>
      </c>
      <c r="G669" s="16" t="str">
        <f>LEFT(RIGHT(B669,LEN(B669)-15),C669-16)</f>
        <v>ST-VULBAS-OUEST</v>
      </c>
      <c r="H669" s="16" t="str">
        <f>RIGHT(B669,LEN(B669)-C669-2)</f>
        <v>VIELMOULIN</v>
      </c>
      <c r="I669" s="17">
        <f>MATCH(Lines[[#This Row],[début]],postes_1[ADR_SITE],0)</f>
        <v>2335</v>
      </c>
      <c r="J669" s="17">
        <f>MATCH(Lines[[#This Row],[fin]],postes_1[ADR_SITE],0)</f>
        <v>1100</v>
      </c>
      <c r="K669" s="17" t="str">
        <f>INDEX(postes_1[CODNAT],Lines[[#This Row],[rch_debut]])</f>
        <v>SSV.O</v>
      </c>
      <c r="L669" s="17" t="str">
        <f>INDEX(postes_1[CODNAT],Lines[[#This Row],[rch_fin]])</f>
        <v>VIELM</v>
      </c>
      <c r="M669" s="17" t="s">
        <v>5497</v>
      </c>
      <c r="N669" s="17" t="s">
        <v>6276</v>
      </c>
      <c r="O669" s="17" t="str">
        <f>Lines[[#This Row],[codeNat_debut]]&amp;"_"&amp;Lines[[#This Row],[tension]]</f>
        <v>SSV.O_400kV</v>
      </c>
      <c r="P669" s="17" t="str">
        <f>Lines[[#This Row],[codeNat_fin]]&amp;"_"&amp;Lines[[#This Row],[tension]]</f>
        <v>VIELM_400kV</v>
      </c>
      <c r="Q669" s="17">
        <f>COUNTIF(Lines[[code2_debut]:[code2_fin]],"="&amp;Lines[[#This Row],[code2_debut]])</f>
        <v>10</v>
      </c>
      <c r="R669" s="17">
        <f>COUNTIF(Lines[[code2_debut]:[code2_fin]],"="&amp;Lines[[#This Row],[code2_fin]])</f>
        <v>9</v>
      </c>
      <c r="S669" s="17">
        <f>INDEX(postes_1[x],MATCH(Lines[[#This Row],[codeNat_debut]],postes_1[CODNAT],0))</f>
        <v>875338.43999999797</v>
      </c>
      <c r="T669" s="17">
        <f>INDEX(postes_1[y],MATCH(Lines[[#This Row],[codeNat_debut]],postes_1[CODNAT],0))</f>
        <v>6524027.1799999997</v>
      </c>
      <c r="U669" s="17">
        <f>INDEX(postes_1[x],MATCH(Lines[[#This Row],[codeNat_fin]],postes_1[CODNAT],0))</f>
        <v>827404.36999999697</v>
      </c>
      <c r="V669" s="17">
        <f>INDEX(postes_1[y],MATCH(Lines[[#This Row],[codeNat_fin]],postes_1[CODNAT],0))</f>
        <v>6693049.9100000001</v>
      </c>
      <c r="W669" s="17">
        <f>SQRT((Lines[[#This Row],[x_debut]]-Lines[[#This Row],[x_fin]])^2+(Lines[[#This Row],[y_debut]]-Lines[[#This Row],[y_fin]])^2)</f>
        <v>175688.24184736452</v>
      </c>
      <c r="X669" s="17">
        <v>198069</v>
      </c>
      <c r="Y669" s="18">
        <v>2300</v>
      </c>
      <c r="Z669" s="18">
        <v>2450</v>
      </c>
      <c r="AA669" s="18">
        <v>2450</v>
      </c>
      <c r="AB669" s="18">
        <v>2600</v>
      </c>
      <c r="AC669" s="18">
        <v>3.9460000000000002</v>
      </c>
      <c r="AD669" s="18">
        <v>54.59</v>
      </c>
      <c r="AE669" s="18">
        <v>416.06700000000001</v>
      </c>
      <c r="AF669" s="18">
        <v>2648.7649999999999</v>
      </c>
      <c r="AG669" s="21"/>
      <c r="AH669" s="21"/>
    </row>
    <row r="670" spans="1:34">
      <c r="A670" s="16" t="s">
        <v>9455</v>
      </c>
      <c r="B670" s="16" t="s">
        <v>9456</v>
      </c>
      <c r="C670" s="16">
        <f>SEARCH(" _ ",B670)</f>
        <v>23</v>
      </c>
      <c r="D670" s="16" t="str">
        <f>LEFT(B670,14)</f>
        <v>LIT 400kV N0 1</v>
      </c>
      <c r="E670" s="16" t="str">
        <f>RIGHT(LEFT(D670,9),5)</f>
        <v>400kV</v>
      </c>
      <c r="F670" s="16" t="str">
        <f>RIGHT(D670,1)</f>
        <v>1</v>
      </c>
      <c r="G670" s="16" t="str">
        <f>LEFT(RIGHT(B670,LEN(B670)-15),C670-16)</f>
        <v>CORNIER</v>
      </c>
      <c r="H670" s="16" t="str">
        <f>RIGHT(B670,LEN(B670)-C670-2)</f>
        <v>MONTAGNY-LES-LANCHES</v>
      </c>
      <c r="I670" s="17">
        <f>MATCH(Lines[[#This Row],[début]],postes_1[ADR_SITE],0)</f>
        <v>2757</v>
      </c>
      <c r="J670" s="17">
        <f>MATCH(Lines[[#This Row],[fin]],postes_1[ADR_SITE],0)</f>
        <v>2739</v>
      </c>
      <c r="K670" s="17" t="str">
        <f>INDEX(postes_1[CODNAT],Lines[[#This Row],[rch_debut]])</f>
        <v>CORNI</v>
      </c>
      <c r="L670" s="17" t="str">
        <f>INDEX(postes_1[CODNAT],Lines[[#This Row],[rch_fin]])</f>
        <v>M.LAN</v>
      </c>
      <c r="M670" s="17" t="s">
        <v>888</v>
      </c>
      <c r="N670" s="17" t="s">
        <v>913</v>
      </c>
      <c r="O670" s="17" t="str">
        <f>Lines[[#This Row],[codeNat_debut]]&amp;"_"&amp;Lines[[#This Row],[tension]]</f>
        <v>CORNI_400kV</v>
      </c>
      <c r="P670" s="17" t="str">
        <f>Lines[[#This Row],[codeNat_fin]]&amp;"_"&amp;Lines[[#This Row],[tension]]</f>
        <v>M.LAN_400kV</v>
      </c>
      <c r="Q670" s="17">
        <f>COUNTIF(Lines[[code2_debut]:[code2_fin]],"="&amp;Lines[[#This Row],[code2_debut]])</f>
        <v>2</v>
      </c>
      <c r="R670" s="17">
        <f>COUNTIF(Lines[[code2_debut]:[code2_fin]],"="&amp;Lines[[#This Row],[code2_fin]])</f>
        <v>2</v>
      </c>
      <c r="S670" s="17">
        <f>INDEX(postes_1[x],MATCH(Lines[[#This Row],[codeNat_debut]],postes_1[CODNAT],0))</f>
        <v>954457.57999999798</v>
      </c>
      <c r="T670" s="17">
        <f>INDEX(postes_1[y],MATCH(Lines[[#This Row],[codeNat_debut]],postes_1[CODNAT],0))</f>
        <v>6559211.9400000004</v>
      </c>
      <c r="U670" s="17">
        <f>INDEX(postes_1[x],MATCH(Lines[[#This Row],[codeNat_fin]],postes_1[CODNAT],0))</f>
        <v>937102.21000000101</v>
      </c>
      <c r="V670" s="17">
        <f>INDEX(postes_1[y],MATCH(Lines[[#This Row],[codeNat_fin]],postes_1[CODNAT],0))</f>
        <v>6534109.3399999999</v>
      </c>
      <c r="W670" s="17">
        <f>SQRT((Lines[[#This Row],[x_debut]]-Lines[[#This Row],[x_fin]])^2+(Lines[[#This Row],[y_debut]]-Lines[[#This Row],[y_fin]])^2)</f>
        <v>30518.017540410823</v>
      </c>
      <c r="X670" s="17">
        <v>68867</v>
      </c>
      <c r="Y670" s="18">
        <v>2304</v>
      </c>
      <c r="Z670" s="18">
        <v>2462</v>
      </c>
      <c r="AA670" s="18">
        <v>2462</v>
      </c>
      <c r="AB670" s="18">
        <v>2654</v>
      </c>
      <c r="AC670" s="18">
        <v>1.649</v>
      </c>
      <c r="AD670" s="18">
        <v>21.038</v>
      </c>
      <c r="AE670" s="18">
        <v>133.82499999999999</v>
      </c>
      <c r="AF670" s="18">
        <v>851.95600000000002</v>
      </c>
      <c r="AG670" s="21"/>
      <c r="AH670" s="21"/>
    </row>
    <row r="671" spans="1:34">
      <c r="A671" s="16" t="s">
        <v>10324</v>
      </c>
      <c r="B671" s="16" t="s">
        <v>10325</v>
      </c>
      <c r="C671" s="16">
        <f>SEARCH(" _ ",B671)</f>
        <v>21</v>
      </c>
      <c r="D671" s="16" t="str">
        <f>LEFT(B671,14)</f>
        <v>LIT 400kV N0 3</v>
      </c>
      <c r="E671" s="16" t="str">
        <f>RIGHT(LEFT(D671,9),5)</f>
        <v>400kV</v>
      </c>
      <c r="F671" s="16" t="str">
        <f>RIGHT(D671,1)</f>
        <v>3</v>
      </c>
      <c r="G671" s="16" t="str">
        <f>LEFT(RIGHT(B671,LEN(B671)-15),C671-16)</f>
        <v>TAVEL</v>
      </c>
      <c r="H671" s="16" t="str">
        <f>RIGHT(B671,LEN(B671)-C671-2)</f>
        <v>TRICASTIN-POSTE (LE)</v>
      </c>
      <c r="I671" s="17">
        <f>MATCH(Lines[[#This Row],[début]],postes_1[ADR_SITE],0)</f>
        <v>3502</v>
      </c>
      <c r="J671" s="17">
        <f>MATCH(Lines[[#This Row],[fin]],postes_1[ADR_SITE],0)</f>
        <v>3311</v>
      </c>
      <c r="K671" s="17" t="str">
        <f>INDEX(postes_1[CODNAT],Lines[[#This Row],[rch_debut]])</f>
        <v>TAVEL</v>
      </c>
      <c r="L671" s="17" t="str">
        <f>INDEX(postes_1[CODNAT],Lines[[#This Row],[rch_fin]])</f>
        <v>TRI.P</v>
      </c>
      <c r="M671" s="17" t="s">
        <v>3455</v>
      </c>
      <c r="N671" s="17" t="s">
        <v>1642</v>
      </c>
      <c r="O671" s="17" t="str">
        <f>Lines[[#This Row],[codeNat_debut]]&amp;"_"&amp;Lines[[#This Row],[tension]]</f>
        <v>TAVEL_400kV</v>
      </c>
      <c r="P671" s="17" t="str">
        <f>Lines[[#This Row],[codeNat_fin]]&amp;"_"&amp;Lines[[#This Row],[tension]]</f>
        <v>TRI.P_400kV</v>
      </c>
      <c r="Q671" s="17">
        <f>COUNTIF(Lines[[code2_debut]:[code2_fin]],"="&amp;Lines[[#This Row],[code2_debut]])</f>
        <v>12</v>
      </c>
      <c r="R671" s="17">
        <f>COUNTIF(Lines[[code2_debut]:[code2_fin]],"="&amp;Lines[[#This Row],[code2_fin]])</f>
        <v>8</v>
      </c>
      <c r="S671" s="17">
        <f>INDEX(postes_1[x],MATCH(Lines[[#This Row],[codeNat_debut]],postes_1[CODNAT],0))</f>
        <v>831766.11999999697</v>
      </c>
      <c r="T671" s="17">
        <f>INDEX(postes_1[y],MATCH(Lines[[#This Row],[codeNat_debut]],postes_1[CODNAT],0))</f>
        <v>6325302.1399999997</v>
      </c>
      <c r="U671" s="17">
        <f>INDEX(postes_1[x],MATCH(Lines[[#This Row],[codeNat_fin]],postes_1[CODNAT],0))</f>
        <v>836298.03999999899</v>
      </c>
      <c r="V671" s="17">
        <f>INDEX(postes_1[y],MATCH(Lines[[#This Row],[codeNat_fin]],postes_1[CODNAT],0))</f>
        <v>6360375.4800000004</v>
      </c>
      <c r="W671" s="17">
        <f>SQRT((Lines[[#This Row],[x_debut]]-Lines[[#This Row],[x_fin]])^2+(Lines[[#This Row],[y_debut]]-Lines[[#This Row],[y_fin]])^2)</f>
        <v>35364.918742195252</v>
      </c>
      <c r="X671" s="17">
        <v>52405</v>
      </c>
      <c r="Y671" s="18">
        <v>2334</v>
      </c>
      <c r="Z671" s="18">
        <v>2470</v>
      </c>
      <c r="AA671" s="18">
        <v>2470</v>
      </c>
      <c r="AB671" s="18">
        <v>2596</v>
      </c>
      <c r="AC671" s="18">
        <v>1.6859999999999999</v>
      </c>
      <c r="AD671" s="18">
        <v>15.385</v>
      </c>
      <c r="AE671" s="18">
        <v>102.074</v>
      </c>
      <c r="AF671" s="18">
        <v>649.82399999999996</v>
      </c>
      <c r="AG671" s="21"/>
      <c r="AH671" s="21"/>
    </row>
    <row r="672" spans="1:34">
      <c r="A672" s="16" t="s">
        <v>9237</v>
      </c>
      <c r="B672" s="16" t="s">
        <v>9238</v>
      </c>
      <c r="C672" s="16">
        <f>SEARCH(" _ ",B672)</f>
        <v>21</v>
      </c>
      <c r="D672" s="16" t="str">
        <f>LEFT(B672,14)</f>
        <v>LIT 400kV N0 1</v>
      </c>
      <c r="E672" s="16" t="str">
        <f>RIGHT(LEFT(D672,9),5)</f>
        <v>400kV</v>
      </c>
      <c r="F672" s="16" t="str">
        <f>RIGHT(D672,1)</f>
        <v>1</v>
      </c>
      <c r="G672" s="16" t="str">
        <f>LEFT(RIGHT(B672,LEN(B672)-15),C672-16)</f>
        <v>CERGY</v>
      </c>
      <c r="H672" s="16" t="str">
        <f>RIGHT(B672,LEN(B672)-C672-2)</f>
        <v>TERRIER</v>
      </c>
      <c r="I672" s="17">
        <f>MATCH(Lines[[#This Row],[début]],postes_1[ADR_SITE],0)</f>
        <v>526</v>
      </c>
      <c r="J672" s="17">
        <f>MATCH(Lines[[#This Row],[fin]],postes_1[ADR_SITE],0)</f>
        <v>638</v>
      </c>
      <c r="K672" s="17" t="str">
        <f>INDEX(postes_1[CODNAT],Lines[[#This Row],[rch_debut]])</f>
        <v>CERGY</v>
      </c>
      <c r="L672" s="17" t="str">
        <f>INDEX(postes_1[CODNAT],Lines[[#This Row],[rch_fin]])</f>
        <v>TERRI</v>
      </c>
      <c r="M672" s="17" t="s">
        <v>4775</v>
      </c>
      <c r="N672" s="17" t="s">
        <v>7928</v>
      </c>
      <c r="O672" s="17" t="str">
        <f>Lines[[#This Row],[codeNat_debut]]&amp;"_"&amp;Lines[[#This Row],[tension]]</f>
        <v>CERGY_400kV</v>
      </c>
      <c r="P672" s="17" t="str">
        <f>Lines[[#This Row],[codeNat_fin]]&amp;"_"&amp;Lines[[#This Row],[tension]]</f>
        <v>TERRI_400kV</v>
      </c>
      <c r="Q672" s="17">
        <f>COUNTIF(Lines[[code2_debut]:[code2_fin]],"="&amp;Lines[[#This Row],[code2_debut]])</f>
        <v>4</v>
      </c>
      <c r="R672" s="17">
        <f>COUNTIF(Lines[[code2_debut]:[code2_fin]],"="&amp;Lines[[#This Row],[code2_fin]])</f>
        <v>13</v>
      </c>
      <c r="S672" s="17">
        <f>INDEX(postes_1[x],MATCH(Lines[[#This Row],[codeNat_debut]],postes_1[CODNAT],0))</f>
        <v>631192.47999999695</v>
      </c>
      <c r="T672" s="17">
        <f>INDEX(postes_1[y],MATCH(Lines[[#This Row],[codeNat_debut]],postes_1[CODNAT],0))</f>
        <v>6883565.1100000003</v>
      </c>
      <c r="U672" s="17">
        <f>INDEX(postes_1[x],MATCH(Lines[[#This Row],[codeNat_fin]],postes_1[CODNAT],0))</f>
        <v>646009.39999999898</v>
      </c>
      <c r="V672" s="17">
        <f>INDEX(postes_1[y],MATCH(Lines[[#This Row],[codeNat_fin]],postes_1[CODNAT],0))</f>
        <v>6902215.3399999999</v>
      </c>
      <c r="W672" s="17">
        <f>SQRT((Lines[[#This Row],[x_debut]]-Lines[[#This Row],[x_fin]])^2+(Lines[[#This Row],[y_debut]]-Lines[[#This Row],[y_fin]])^2)</f>
        <v>23819.575926941729</v>
      </c>
      <c r="X672" s="17">
        <v>28595</v>
      </c>
      <c r="Y672" s="18">
        <v>2366</v>
      </c>
      <c r="Z672" s="18">
        <v>2596</v>
      </c>
      <c r="AA672" s="18">
        <v>2596</v>
      </c>
      <c r="AB672" s="18">
        <v>2778</v>
      </c>
      <c r="AC672" s="18">
        <v>0.876</v>
      </c>
      <c r="AD672" s="18">
        <v>9.2119999999999997</v>
      </c>
      <c r="AE672" s="18">
        <v>51.293999999999997</v>
      </c>
      <c r="AF672" s="18">
        <v>326.54899999999998</v>
      </c>
      <c r="AG672" s="21"/>
      <c r="AH672" s="21"/>
    </row>
    <row r="673" spans="1:34">
      <c r="A673" s="16" t="s">
        <v>9241</v>
      </c>
      <c r="B673" s="16" t="s">
        <v>9242</v>
      </c>
      <c r="C673" s="16">
        <f>SEARCH(" _ ",B673)</f>
        <v>21</v>
      </c>
      <c r="D673" s="16" t="str">
        <f>LEFT(B673,14)</f>
        <v>LIT 400kV N0 2</v>
      </c>
      <c r="E673" s="16" t="str">
        <f>RIGHT(LEFT(D673,9),5)</f>
        <v>400kV</v>
      </c>
      <c r="F673" s="16" t="str">
        <f>RIGHT(D673,1)</f>
        <v>2</v>
      </c>
      <c r="G673" s="16" t="str">
        <f>LEFT(RIGHT(B673,LEN(B673)-15),C673-16)</f>
        <v>CERGY</v>
      </c>
      <c r="H673" s="16" t="str">
        <f>RIGHT(B673,LEN(B673)-C673-2)</f>
        <v>TERRIER</v>
      </c>
      <c r="I673" s="17">
        <f>MATCH(Lines[[#This Row],[début]],postes_1[ADR_SITE],0)</f>
        <v>526</v>
      </c>
      <c r="J673" s="17">
        <f>MATCH(Lines[[#This Row],[fin]],postes_1[ADR_SITE],0)</f>
        <v>638</v>
      </c>
      <c r="K673" s="17" t="str">
        <f>INDEX(postes_1[CODNAT],Lines[[#This Row],[rch_debut]])</f>
        <v>CERGY</v>
      </c>
      <c r="L673" s="17" t="str">
        <f>INDEX(postes_1[CODNAT],Lines[[#This Row],[rch_fin]])</f>
        <v>TERRI</v>
      </c>
      <c r="M673" s="17" t="s">
        <v>4775</v>
      </c>
      <c r="N673" s="17" t="s">
        <v>7928</v>
      </c>
      <c r="O673" s="17" t="str">
        <f>Lines[[#This Row],[codeNat_debut]]&amp;"_"&amp;Lines[[#This Row],[tension]]</f>
        <v>CERGY_400kV</v>
      </c>
      <c r="P673" s="17" t="str">
        <f>Lines[[#This Row],[codeNat_fin]]&amp;"_"&amp;Lines[[#This Row],[tension]]</f>
        <v>TERRI_400kV</v>
      </c>
      <c r="Q673" s="17">
        <f>COUNTIF(Lines[[code2_debut]:[code2_fin]],"="&amp;Lines[[#This Row],[code2_debut]])</f>
        <v>4</v>
      </c>
      <c r="R673" s="17">
        <f>COUNTIF(Lines[[code2_debut]:[code2_fin]],"="&amp;Lines[[#This Row],[code2_fin]])</f>
        <v>13</v>
      </c>
      <c r="S673" s="17">
        <f>INDEX(postes_1[x],MATCH(Lines[[#This Row],[codeNat_debut]],postes_1[CODNAT],0))</f>
        <v>631192.47999999695</v>
      </c>
      <c r="T673" s="17">
        <f>INDEX(postes_1[y],MATCH(Lines[[#This Row],[codeNat_debut]],postes_1[CODNAT],0))</f>
        <v>6883565.1100000003</v>
      </c>
      <c r="U673" s="17">
        <f>INDEX(postes_1[x],MATCH(Lines[[#This Row],[codeNat_fin]],postes_1[CODNAT],0))</f>
        <v>646009.39999999898</v>
      </c>
      <c r="V673" s="17">
        <f>INDEX(postes_1[y],MATCH(Lines[[#This Row],[codeNat_fin]],postes_1[CODNAT],0))</f>
        <v>6902215.3399999999</v>
      </c>
      <c r="W673" s="17">
        <f>SQRT((Lines[[#This Row],[x_debut]]-Lines[[#This Row],[x_fin]])^2+(Lines[[#This Row],[y_debut]]-Lines[[#This Row],[y_fin]])^2)</f>
        <v>23819.575926941729</v>
      </c>
      <c r="X673" s="17">
        <v>28712</v>
      </c>
      <c r="Y673" s="18">
        <v>2366</v>
      </c>
      <c r="Z673" s="18">
        <v>2596</v>
      </c>
      <c r="AA673" s="18">
        <v>2596</v>
      </c>
      <c r="AB673" s="18">
        <v>2778</v>
      </c>
      <c r="AC673" s="18">
        <v>0.879</v>
      </c>
      <c r="AD673" s="18">
        <v>9.2530000000000001</v>
      </c>
      <c r="AE673" s="18">
        <v>51.485999999999997</v>
      </c>
      <c r="AF673" s="18">
        <v>327.76799999999997</v>
      </c>
      <c r="AG673" s="21"/>
      <c r="AH673" s="21"/>
    </row>
    <row r="674" spans="1:34">
      <c r="A674" s="16" t="s">
        <v>9327</v>
      </c>
      <c r="B674" s="16" t="s">
        <v>9328</v>
      </c>
      <c r="C674" s="16">
        <f>SEARCH(" _ ",B674)</f>
        <v>28</v>
      </c>
      <c r="D674" s="16" t="str">
        <f>LEFT(B674,14)</f>
        <v>LIT 400kV N0 1</v>
      </c>
      <c r="E674" s="16" t="str">
        <f>RIGHT(LEFT(D674,9),5)</f>
        <v>400kV</v>
      </c>
      <c r="F674" s="16" t="str">
        <f>RIGHT(D674,1)</f>
        <v>1</v>
      </c>
      <c r="G674" s="16" t="str">
        <f>LEFT(RIGHT(B674,LEN(B674)-15),C674-16)</f>
        <v>CHESNOY (LE)</v>
      </c>
      <c r="H674" s="16" t="str">
        <f>RIGHT(B674,LEN(B674)-C674-2)</f>
        <v>MERY-SUR-SEINE</v>
      </c>
      <c r="I674" s="17">
        <f>MATCH(Lines[[#This Row],[début]],postes_1[ADR_SITE],0)</f>
        <v>215</v>
      </c>
      <c r="J674" s="17">
        <f>MATCH(Lines[[#This Row],[fin]],postes_1[ADR_SITE],0)</f>
        <v>746</v>
      </c>
      <c r="K674" s="17" t="str">
        <f>INDEX(postes_1[CODNAT],Lines[[#This Row],[rch_debut]])</f>
        <v>CHESN</v>
      </c>
      <c r="L674" s="17" t="str">
        <f>INDEX(postes_1[CODNAT],Lines[[#This Row],[rch_fin]])</f>
        <v>M.SEI</v>
      </c>
      <c r="M674" s="17" t="s">
        <v>4289</v>
      </c>
      <c r="N674" s="17" t="s">
        <v>2459</v>
      </c>
      <c r="O674" s="17" t="str">
        <f>Lines[[#This Row],[codeNat_debut]]&amp;"_"&amp;Lines[[#This Row],[tension]]</f>
        <v>CHESN_400kV</v>
      </c>
      <c r="P674" s="17" t="str">
        <f>Lines[[#This Row],[codeNat_fin]]&amp;"_"&amp;Lines[[#This Row],[tension]]</f>
        <v>M.SEI_400kV</v>
      </c>
      <c r="Q674" s="17">
        <f>COUNTIF(Lines[[code2_debut]:[code2_fin]],"="&amp;Lines[[#This Row],[code2_debut]])</f>
        <v>9</v>
      </c>
      <c r="R674" s="17">
        <f>COUNTIF(Lines[[code2_debut]:[code2_fin]],"="&amp;Lines[[#This Row],[code2_fin]])</f>
        <v>9</v>
      </c>
      <c r="S674" s="17">
        <f>INDEX(postes_1[x],MATCH(Lines[[#This Row],[codeNat_debut]],postes_1[CODNAT],0))</f>
        <v>690186.5</v>
      </c>
      <c r="T674" s="17">
        <f>INDEX(postes_1[y],MATCH(Lines[[#This Row],[codeNat_debut]],postes_1[CODNAT],0))</f>
        <v>6809912.4800000004</v>
      </c>
      <c r="U674" s="17">
        <f>INDEX(postes_1[x],MATCH(Lines[[#This Row],[codeNat_fin]],postes_1[CODNAT],0))</f>
        <v>767888.46999999904</v>
      </c>
      <c r="V674" s="17">
        <f>INDEX(postes_1[y],MATCH(Lines[[#This Row],[codeNat_fin]],postes_1[CODNAT],0))</f>
        <v>6824700.1200000001</v>
      </c>
      <c r="W674" s="17">
        <f>SQRT((Lines[[#This Row],[x_debut]]-Lines[[#This Row],[x_fin]])^2+(Lines[[#This Row],[y_debut]]-Lines[[#This Row],[y_fin]])^2)</f>
        <v>79096.589298466846</v>
      </c>
      <c r="X674" s="17">
        <v>82126</v>
      </c>
      <c r="Y674" s="18">
        <v>2366</v>
      </c>
      <c r="Z674" s="18">
        <v>2596</v>
      </c>
      <c r="AA674" s="18">
        <v>2596</v>
      </c>
      <c r="AB674" s="18">
        <v>2778</v>
      </c>
      <c r="AC674" s="19"/>
      <c r="AD674" s="19"/>
      <c r="AE674" s="19"/>
      <c r="AF674" s="19"/>
      <c r="AG674" s="21"/>
      <c r="AH674" s="21"/>
    </row>
    <row r="675" spans="1:34">
      <c r="A675" s="16" t="s">
        <v>9335</v>
      </c>
      <c r="B675" s="16" t="s">
        <v>9336</v>
      </c>
      <c r="C675" s="16">
        <f>SEARCH(" _ ",B675)</f>
        <v>28</v>
      </c>
      <c r="D675" s="16" t="str">
        <f>LEFT(B675,14)</f>
        <v>LIT 400kV N0 2</v>
      </c>
      <c r="E675" s="16" t="str">
        <f>RIGHT(LEFT(D675,9),5)</f>
        <v>400kV</v>
      </c>
      <c r="F675" s="16" t="str">
        <f>RIGHT(D675,1)</f>
        <v>2</v>
      </c>
      <c r="G675" s="16" t="str">
        <f>LEFT(RIGHT(B675,LEN(B675)-15),C675-16)</f>
        <v>CHESNOY (LE)</v>
      </c>
      <c r="H675" s="16" t="str">
        <f>RIGHT(B675,LEN(B675)-C675-2)</f>
        <v>MERY-SUR-SEINE</v>
      </c>
      <c r="I675" s="17">
        <f>MATCH(Lines[[#This Row],[début]],postes_1[ADR_SITE],0)</f>
        <v>215</v>
      </c>
      <c r="J675" s="17">
        <f>MATCH(Lines[[#This Row],[fin]],postes_1[ADR_SITE],0)</f>
        <v>746</v>
      </c>
      <c r="K675" s="17" t="str">
        <f>INDEX(postes_1[CODNAT],Lines[[#This Row],[rch_debut]])</f>
        <v>CHESN</v>
      </c>
      <c r="L675" s="17" t="str">
        <f>INDEX(postes_1[CODNAT],Lines[[#This Row],[rch_fin]])</f>
        <v>M.SEI</v>
      </c>
      <c r="M675" s="17" t="s">
        <v>4289</v>
      </c>
      <c r="N675" s="17" t="s">
        <v>2459</v>
      </c>
      <c r="O675" s="17" t="str">
        <f>Lines[[#This Row],[codeNat_debut]]&amp;"_"&amp;Lines[[#This Row],[tension]]</f>
        <v>CHESN_400kV</v>
      </c>
      <c r="P675" s="17" t="str">
        <f>Lines[[#This Row],[codeNat_fin]]&amp;"_"&amp;Lines[[#This Row],[tension]]</f>
        <v>M.SEI_400kV</v>
      </c>
      <c r="Q675" s="17">
        <f>COUNTIF(Lines[[code2_debut]:[code2_fin]],"="&amp;Lines[[#This Row],[code2_debut]])</f>
        <v>9</v>
      </c>
      <c r="R675" s="17">
        <f>COUNTIF(Lines[[code2_debut]:[code2_fin]],"="&amp;Lines[[#This Row],[code2_fin]])</f>
        <v>9</v>
      </c>
      <c r="S675" s="17">
        <f>INDEX(postes_1[x],MATCH(Lines[[#This Row],[codeNat_debut]],postes_1[CODNAT],0))</f>
        <v>690186.5</v>
      </c>
      <c r="T675" s="17">
        <f>INDEX(postes_1[y],MATCH(Lines[[#This Row],[codeNat_debut]],postes_1[CODNAT],0))</f>
        <v>6809912.4800000004</v>
      </c>
      <c r="U675" s="17">
        <f>INDEX(postes_1[x],MATCH(Lines[[#This Row],[codeNat_fin]],postes_1[CODNAT],0))</f>
        <v>767888.46999999904</v>
      </c>
      <c r="V675" s="17">
        <f>INDEX(postes_1[y],MATCH(Lines[[#This Row],[codeNat_fin]],postes_1[CODNAT],0))</f>
        <v>6824700.1200000001</v>
      </c>
      <c r="W675" s="17">
        <f>SQRT((Lines[[#This Row],[x_debut]]-Lines[[#This Row],[x_fin]])^2+(Lines[[#This Row],[y_debut]]-Lines[[#This Row],[y_fin]])^2)</f>
        <v>79096.589298466846</v>
      </c>
      <c r="X675" s="17">
        <v>82301</v>
      </c>
      <c r="Y675" s="18">
        <v>2366</v>
      </c>
      <c r="Z675" s="18">
        <v>2596</v>
      </c>
      <c r="AA675" s="18">
        <v>2596</v>
      </c>
      <c r="AB675" s="18">
        <v>2778</v>
      </c>
      <c r="AC675" s="18">
        <v>2.468</v>
      </c>
      <c r="AD675" s="18">
        <v>25.045999999999999</v>
      </c>
      <c r="AE675" s="18">
        <v>154.85300000000001</v>
      </c>
      <c r="AF675" s="18">
        <v>985.82299999999998</v>
      </c>
      <c r="AG675" s="21"/>
      <c r="AH675" s="21"/>
    </row>
    <row r="676" spans="1:34">
      <c r="A676" s="16" t="s">
        <v>9351</v>
      </c>
      <c r="B676" s="16" t="s">
        <v>9352</v>
      </c>
      <c r="C676" s="16">
        <f>SEARCH(" _ ",B676)</f>
        <v>24</v>
      </c>
      <c r="D676" s="16" t="str">
        <f>LEFT(B676,14)</f>
        <v>LIT 400kV N0 1</v>
      </c>
      <c r="E676" s="16" t="str">
        <f>RIGHT(LEFT(D676,9),5)</f>
        <v>400kV</v>
      </c>
      <c r="F676" s="16" t="str">
        <f>RIGHT(D676,1)</f>
        <v>1</v>
      </c>
      <c r="G676" s="16" t="str">
        <f>LEFT(RIGHT(B676,LEN(B676)-15),C676-16)</f>
        <v>CHEVALET</v>
      </c>
      <c r="H676" s="16" t="str">
        <f>RIGHT(B676,LEN(B676)-C676-2)</f>
        <v>LATENA</v>
      </c>
      <c r="I676" s="17">
        <f>MATCH(Lines[[#This Row],[début]],postes_1[ADR_SITE],0)</f>
        <v>1418</v>
      </c>
      <c r="J676" s="17">
        <f>MATCH(Lines[[#This Row],[fin]],postes_1[ADR_SITE],0)</f>
        <v>1030</v>
      </c>
      <c r="K676" s="17" t="str">
        <f>INDEX(postes_1[CODNAT],Lines[[#This Row],[rch_debut]])</f>
        <v>CHEVA</v>
      </c>
      <c r="L676" s="17" t="str">
        <f>INDEX(postes_1[CODNAT],Lines[[#This Row],[rch_fin]])</f>
        <v>LATEN</v>
      </c>
      <c r="M676" s="17" t="s">
        <v>3257</v>
      </c>
      <c r="N676" s="17" t="s">
        <v>2577</v>
      </c>
      <c r="O676" s="17" t="str">
        <f>Lines[[#This Row],[codeNat_debut]]&amp;"_"&amp;Lines[[#This Row],[tension]]</f>
        <v>CHEVA_400kV</v>
      </c>
      <c r="P676" s="17" t="str">
        <f>Lines[[#This Row],[codeNat_fin]]&amp;"_"&amp;Lines[[#This Row],[tension]]</f>
        <v>LATEN_400kV</v>
      </c>
      <c r="Q676" s="17">
        <f>COUNTIF(Lines[[code2_debut]:[code2_fin]],"="&amp;Lines[[#This Row],[code2_debut]])</f>
        <v>8</v>
      </c>
      <c r="R676" s="17">
        <f>COUNTIF(Lines[[code2_debut]:[code2_fin]],"="&amp;Lines[[#This Row],[code2_fin]])</f>
        <v>3</v>
      </c>
      <c r="S676" s="17">
        <f>INDEX(postes_1[x],MATCH(Lines[[#This Row],[codeNat_debut]],postes_1[CODNAT],0))</f>
        <v>674135.21999999904</v>
      </c>
      <c r="T676" s="17">
        <f>INDEX(postes_1[y],MATCH(Lines[[#This Row],[codeNat_debut]],postes_1[CODNAT],0))</f>
        <v>7009120.3099999996</v>
      </c>
      <c r="U676" s="17">
        <f>INDEX(postes_1[x],MATCH(Lines[[#This Row],[codeNat_fin]],postes_1[CODNAT],0))</f>
        <v>695422.25</v>
      </c>
      <c r="V676" s="17">
        <f>INDEX(postes_1[y],MATCH(Lines[[#This Row],[codeNat_fin]],postes_1[CODNAT],0))</f>
        <v>6950927.6100000003</v>
      </c>
      <c r="W676" s="17">
        <f>SQRT((Lines[[#This Row],[x_debut]]-Lines[[#This Row],[x_fin]])^2+(Lines[[#This Row],[y_debut]]-Lines[[#This Row],[y_fin]])^2)</f>
        <v>61963.924823326466</v>
      </c>
      <c r="X676" s="17">
        <v>66195</v>
      </c>
      <c r="Y676" s="18">
        <v>2366</v>
      </c>
      <c r="Z676" s="18">
        <v>2596</v>
      </c>
      <c r="AA676" s="18">
        <v>2596</v>
      </c>
      <c r="AB676" s="18">
        <v>2778</v>
      </c>
      <c r="AC676" s="18">
        <v>1.9770000000000001</v>
      </c>
      <c r="AD676" s="18">
        <v>20.03</v>
      </c>
      <c r="AE676" s="18">
        <v>124.85299999999999</v>
      </c>
      <c r="AF676" s="18">
        <v>794.83799999999997</v>
      </c>
      <c r="AG676" s="21"/>
      <c r="AH676" s="21"/>
    </row>
    <row r="677" spans="1:34">
      <c r="A677" s="16" t="s">
        <v>9357</v>
      </c>
      <c r="B677" s="16" t="s">
        <v>9358</v>
      </c>
      <c r="C677" s="16">
        <f>SEARCH(" _ ",B677)</f>
        <v>24</v>
      </c>
      <c r="D677" s="16" t="str">
        <f>LEFT(B677,14)</f>
        <v>LIT 400kV NO 2</v>
      </c>
      <c r="E677" s="16" t="str">
        <f>RIGHT(LEFT(D677,9),5)</f>
        <v>400kV</v>
      </c>
      <c r="F677" s="16" t="str">
        <f>RIGHT(D677,1)</f>
        <v>2</v>
      </c>
      <c r="G677" s="16" t="str">
        <f>LEFT(RIGHT(B677,LEN(B677)-15),C677-16)</f>
        <v>CHEVALET</v>
      </c>
      <c r="H677" s="16" t="str">
        <f>RIGHT(B677,LEN(B677)-C677-2)</f>
        <v>LATENA</v>
      </c>
      <c r="I677" s="17">
        <f>MATCH(Lines[[#This Row],[début]],postes_1[ADR_SITE],0)</f>
        <v>1418</v>
      </c>
      <c r="J677" s="17">
        <f>MATCH(Lines[[#This Row],[fin]],postes_1[ADR_SITE],0)</f>
        <v>1030</v>
      </c>
      <c r="K677" s="17" t="str">
        <f>INDEX(postes_1[CODNAT],Lines[[#This Row],[rch_debut]])</f>
        <v>CHEVA</v>
      </c>
      <c r="L677" s="17" t="str">
        <f>INDEX(postes_1[CODNAT],Lines[[#This Row],[rch_fin]])</f>
        <v>LATEN</v>
      </c>
      <c r="M677" s="17" t="s">
        <v>3257</v>
      </c>
      <c r="N677" s="17" t="s">
        <v>2577</v>
      </c>
      <c r="O677" s="17" t="str">
        <f>Lines[[#This Row],[codeNat_debut]]&amp;"_"&amp;Lines[[#This Row],[tension]]</f>
        <v>CHEVA_400kV</v>
      </c>
      <c r="P677" s="17" t="str">
        <f>Lines[[#This Row],[codeNat_fin]]&amp;"_"&amp;Lines[[#This Row],[tension]]</f>
        <v>LATEN_400kV</v>
      </c>
      <c r="Q677" s="17">
        <f>COUNTIF(Lines[[code2_debut]:[code2_fin]],"="&amp;Lines[[#This Row],[code2_debut]])</f>
        <v>8</v>
      </c>
      <c r="R677" s="17">
        <f>COUNTIF(Lines[[code2_debut]:[code2_fin]],"="&amp;Lines[[#This Row],[code2_fin]])</f>
        <v>3</v>
      </c>
      <c r="S677" s="17">
        <f>INDEX(postes_1[x],MATCH(Lines[[#This Row],[codeNat_debut]],postes_1[CODNAT],0))</f>
        <v>674135.21999999904</v>
      </c>
      <c r="T677" s="17">
        <f>INDEX(postes_1[y],MATCH(Lines[[#This Row],[codeNat_debut]],postes_1[CODNAT],0))</f>
        <v>7009120.3099999996</v>
      </c>
      <c r="U677" s="17">
        <f>INDEX(postes_1[x],MATCH(Lines[[#This Row],[codeNat_fin]],postes_1[CODNAT],0))</f>
        <v>695422.25</v>
      </c>
      <c r="V677" s="17">
        <f>INDEX(postes_1[y],MATCH(Lines[[#This Row],[codeNat_fin]],postes_1[CODNAT],0))</f>
        <v>6950927.6100000003</v>
      </c>
      <c r="W677" s="17">
        <f>SQRT((Lines[[#This Row],[x_debut]]-Lines[[#This Row],[x_fin]])^2+(Lines[[#This Row],[y_debut]]-Lines[[#This Row],[y_fin]])^2)</f>
        <v>61963.924823326466</v>
      </c>
      <c r="X677" s="17">
        <v>66209</v>
      </c>
      <c r="Y677" s="18">
        <v>2366</v>
      </c>
      <c r="Z677" s="18">
        <v>2596</v>
      </c>
      <c r="AA677" s="18">
        <v>2596</v>
      </c>
      <c r="AB677" s="18">
        <v>2778</v>
      </c>
      <c r="AC677" s="18">
        <v>1.97</v>
      </c>
      <c r="AD677" s="18">
        <v>19.966999999999999</v>
      </c>
      <c r="AE677" s="18">
        <v>124.238</v>
      </c>
      <c r="AF677" s="18">
        <v>790.92600000000004</v>
      </c>
      <c r="AG677" s="21"/>
      <c r="AH677" s="21"/>
    </row>
    <row r="678" spans="1:34">
      <c r="A678" s="16" t="s">
        <v>9513</v>
      </c>
      <c r="B678" s="16" t="s">
        <v>9514</v>
      </c>
      <c r="C678" s="16">
        <f>SEARCH(" _ ",B678)</f>
        <v>22</v>
      </c>
      <c r="D678" s="16" t="str">
        <f>LEFT(B678,14)</f>
        <v>LIT 400kV N0 1</v>
      </c>
      <c r="E678" s="16" t="str">
        <f>RIGHT(LEFT(D678,9),5)</f>
        <v>400kV</v>
      </c>
      <c r="F678" s="16" t="str">
        <f>RIGHT(D678,1)</f>
        <v>1</v>
      </c>
      <c r="G678" s="16" t="str">
        <f>LEFT(RIGHT(B678,LEN(B678)-15),C678-16)</f>
        <v>CRENEY</v>
      </c>
      <c r="H678" s="16" t="str">
        <f>RIGHT(B678,LEN(B678)-C678-2)</f>
        <v>REVIGNY</v>
      </c>
      <c r="I678" s="17">
        <f>MATCH(Lines[[#This Row],[début]],postes_1[ADR_SITE],0)</f>
        <v>819</v>
      </c>
      <c r="J678" s="17">
        <f>MATCH(Lines[[#This Row],[fin]],postes_1[ADR_SITE],0)</f>
        <v>1369</v>
      </c>
      <c r="K678" s="17" t="str">
        <f>INDEX(postes_1[CODNAT],Lines[[#This Row],[rch_debut]])</f>
        <v>CRENE</v>
      </c>
      <c r="L678" s="17" t="str">
        <f>INDEX(postes_1[CODNAT],Lines[[#This Row],[rch_fin]])</f>
        <v>REVIG</v>
      </c>
      <c r="M678" s="17" t="s">
        <v>2020</v>
      </c>
      <c r="N678" s="17" t="s">
        <v>3698</v>
      </c>
      <c r="O678" s="17" t="str">
        <f>Lines[[#This Row],[codeNat_debut]]&amp;"_"&amp;Lines[[#This Row],[tension]]</f>
        <v>CRENE_400kV</v>
      </c>
      <c r="P678" s="17" t="str">
        <f>Lines[[#This Row],[codeNat_fin]]&amp;"_"&amp;Lines[[#This Row],[tension]]</f>
        <v>REVIG_400kV</v>
      </c>
      <c r="Q678" s="17">
        <f>COUNTIF(Lines[[code2_debut]:[code2_fin]],"="&amp;Lines[[#This Row],[code2_debut]])</f>
        <v>3</v>
      </c>
      <c r="R678" s="17">
        <f>COUNTIF(Lines[[code2_debut]:[code2_fin]],"="&amp;Lines[[#This Row],[code2_fin]])</f>
        <v>2</v>
      </c>
      <c r="S678" s="17">
        <f>INDEX(postes_1[x],MATCH(Lines[[#This Row],[codeNat_debut]],postes_1[CODNAT],0))</f>
        <v>784381.21999999904</v>
      </c>
      <c r="T678" s="17">
        <f>INDEX(postes_1[y],MATCH(Lines[[#This Row],[codeNat_debut]],postes_1[CODNAT],0))</f>
        <v>6805251.04</v>
      </c>
      <c r="U678" s="17">
        <f>INDEX(postes_1[x],MATCH(Lines[[#This Row],[codeNat_fin]],postes_1[CODNAT],0))</f>
        <v>846569.90999999596</v>
      </c>
      <c r="V678" s="17">
        <f>INDEX(postes_1[y],MATCH(Lines[[#This Row],[codeNat_fin]],postes_1[CODNAT],0))</f>
        <v>6859435.9400000004</v>
      </c>
      <c r="W678" s="17">
        <f>SQRT((Lines[[#This Row],[x_debut]]-Lines[[#This Row],[x_fin]])^2+(Lines[[#This Row],[y_debut]]-Lines[[#This Row],[y_fin]])^2)</f>
        <v>82482.947037104328</v>
      </c>
      <c r="X678" s="17">
        <v>84290</v>
      </c>
      <c r="Y678" s="18">
        <v>2366</v>
      </c>
      <c r="Z678" s="18">
        <v>2400</v>
      </c>
      <c r="AA678" s="18">
        <v>2400</v>
      </c>
      <c r="AB678" s="18">
        <v>2600</v>
      </c>
      <c r="AC678" s="18">
        <v>2.5950000000000002</v>
      </c>
      <c r="AD678" s="18">
        <v>27.827999999999999</v>
      </c>
      <c r="AE678" s="18">
        <v>146</v>
      </c>
      <c r="AF678" s="18">
        <v>929.46199999999999</v>
      </c>
      <c r="AG678" s="21"/>
      <c r="AH678" s="21"/>
    </row>
    <row r="679" spans="1:34">
      <c r="A679" s="16" t="s">
        <v>9555</v>
      </c>
      <c r="B679" s="16" t="s">
        <v>9556</v>
      </c>
      <c r="C679" s="16">
        <f>SEARCH(" _ ",B679)</f>
        <v>23</v>
      </c>
      <c r="D679" s="16" t="str">
        <f>LEFT(B679,14)</f>
        <v>LIT 400kV N0 1</v>
      </c>
      <c r="E679" s="16" t="str">
        <f>RIGHT(LEFT(D679,9),5)</f>
        <v>400kV</v>
      </c>
      <c r="F679" s="16" t="str">
        <f>RIGHT(D679,1)</f>
        <v>1</v>
      </c>
      <c r="G679" s="16" t="str">
        <f>LEFT(RIGHT(B679,LEN(B679)-15),C679-16)</f>
        <v>DAMBRON</v>
      </c>
      <c r="H679" s="16" t="str">
        <f>RIGHT(B679,LEN(B679)-C679-2)</f>
        <v>YVELINES-OUEST</v>
      </c>
      <c r="I679" s="17">
        <f>MATCH(Lines[[#This Row],[début]],postes_1[ADR_SITE],0)</f>
        <v>29</v>
      </c>
      <c r="J679" s="17">
        <f>MATCH(Lines[[#This Row],[fin]],postes_1[ADR_SITE],0)</f>
        <v>255</v>
      </c>
      <c r="K679" s="17" t="str">
        <f>INDEX(postes_1[CODNAT],Lines[[#This Row],[rch_debut]])</f>
        <v>DAMBR</v>
      </c>
      <c r="L679" s="17" t="str">
        <f>INDEX(postes_1[CODNAT],Lines[[#This Row],[rch_fin]])</f>
        <v>YVE.O</v>
      </c>
      <c r="M679" s="17" t="s">
        <v>6227</v>
      </c>
      <c r="N679" s="17" t="s">
        <v>502</v>
      </c>
      <c r="O679" s="17" t="str">
        <f>Lines[[#This Row],[codeNat_debut]]&amp;"_"&amp;Lines[[#This Row],[tension]]</f>
        <v>DAMBR_400kV</v>
      </c>
      <c r="P679" s="17" t="str">
        <f>Lines[[#This Row],[codeNat_fin]]&amp;"_"&amp;Lines[[#This Row],[tension]]</f>
        <v>YVE.O_400kV</v>
      </c>
      <c r="Q679" s="17">
        <f>COUNTIF(Lines[[code2_debut]:[code2_fin]],"="&amp;Lines[[#This Row],[code2_debut]])</f>
        <v>6</v>
      </c>
      <c r="R679" s="17">
        <f>COUNTIF(Lines[[code2_debut]:[code2_fin]],"="&amp;Lines[[#This Row],[code2_fin]])</f>
        <v>2</v>
      </c>
      <c r="S679" s="17">
        <f>INDEX(postes_1[x],MATCH(Lines[[#This Row],[codeNat_debut]],postes_1[CODNAT],0))</f>
        <v>614853.93000000005</v>
      </c>
      <c r="T679" s="17">
        <f>INDEX(postes_1[y],MATCH(Lines[[#This Row],[codeNat_debut]],postes_1[CODNAT],0))</f>
        <v>6779084.0099999998</v>
      </c>
      <c r="U679" s="17">
        <f>INDEX(postes_1[x],MATCH(Lines[[#This Row],[codeNat_fin]],postes_1[CODNAT],0))</f>
        <v>613956.06000000203</v>
      </c>
      <c r="V679" s="17">
        <f>INDEX(postes_1[y],MATCH(Lines[[#This Row],[codeNat_fin]],postes_1[CODNAT],0))</f>
        <v>6856615.5800000001</v>
      </c>
      <c r="W679" s="17">
        <f>SQRT((Lines[[#This Row],[x_debut]]-Lines[[#This Row],[x_fin]])^2+(Lines[[#This Row],[y_debut]]-Lines[[#This Row],[y_fin]])^2)</f>
        <v>77536.768808107052</v>
      </c>
      <c r="X679" s="17">
        <v>113816</v>
      </c>
      <c r="Y679" s="18">
        <v>2366</v>
      </c>
      <c r="Z679" s="18">
        <v>2596</v>
      </c>
      <c r="AA679" s="18">
        <v>2596</v>
      </c>
      <c r="AB679" s="18">
        <v>2778</v>
      </c>
      <c r="AC679" s="18">
        <v>3.4769999999999999</v>
      </c>
      <c r="AD679" s="18">
        <v>35.298000000000002</v>
      </c>
      <c r="AE679" s="18">
        <v>219.452</v>
      </c>
      <c r="AF679" s="18">
        <v>1397.0740000000001</v>
      </c>
      <c r="AG679" s="21"/>
      <c r="AH679" s="21"/>
    </row>
    <row r="680" spans="1:34">
      <c r="A680" s="16" t="s">
        <v>9561</v>
      </c>
      <c r="B680" s="16" t="s">
        <v>9562</v>
      </c>
      <c r="C680" s="16">
        <f>SEARCH(" _ ",B680)</f>
        <v>23</v>
      </c>
      <c r="D680" s="16" t="str">
        <f>LEFT(B680,14)</f>
        <v>LIT 400kV N0 2</v>
      </c>
      <c r="E680" s="16" t="str">
        <f>RIGHT(LEFT(D680,9),5)</f>
        <v>400kV</v>
      </c>
      <c r="F680" s="16" t="str">
        <f>RIGHT(D680,1)</f>
        <v>2</v>
      </c>
      <c r="G680" s="16" t="str">
        <f>LEFT(RIGHT(B680,LEN(B680)-15),C680-16)</f>
        <v>DAMBRON</v>
      </c>
      <c r="H680" s="16" t="str">
        <f>RIGHT(B680,LEN(B680)-C680-2)</f>
        <v>VILLEJUST</v>
      </c>
      <c r="I680" s="17">
        <f>MATCH(Lines[[#This Row],[début]],postes_1[ADR_SITE],0)</f>
        <v>29</v>
      </c>
      <c r="J680" s="17">
        <f>MATCH(Lines[[#This Row],[fin]],postes_1[ADR_SITE],0)</f>
        <v>191</v>
      </c>
      <c r="K680" s="17" t="str">
        <f>INDEX(postes_1[CODNAT],Lines[[#This Row],[rch_debut]])</f>
        <v>DAMBR</v>
      </c>
      <c r="L680" s="17" t="str">
        <f>INDEX(postes_1[CODNAT],Lines[[#This Row],[rch_fin]])</f>
        <v>VLEJU</v>
      </c>
      <c r="M680" s="17" t="s">
        <v>6227</v>
      </c>
      <c r="N680" s="17" t="s">
        <v>1728</v>
      </c>
      <c r="O680" s="17" t="str">
        <f>Lines[[#This Row],[codeNat_debut]]&amp;"_"&amp;Lines[[#This Row],[tension]]</f>
        <v>DAMBR_400kV</v>
      </c>
      <c r="P680" s="17" t="str">
        <f>Lines[[#This Row],[codeNat_fin]]&amp;"_"&amp;Lines[[#This Row],[tension]]</f>
        <v>VLEJU_400kV</v>
      </c>
      <c r="Q680" s="17">
        <f>COUNTIF(Lines[[code2_debut]:[code2_fin]],"="&amp;Lines[[#This Row],[code2_debut]])</f>
        <v>6</v>
      </c>
      <c r="R680" s="17">
        <f>COUNTIF(Lines[[code2_debut]:[code2_fin]],"="&amp;Lines[[#This Row],[code2_fin]])</f>
        <v>5</v>
      </c>
      <c r="S680" s="17">
        <f>INDEX(postes_1[x],MATCH(Lines[[#This Row],[codeNat_debut]],postes_1[CODNAT],0))</f>
        <v>614853.93000000005</v>
      </c>
      <c r="T680" s="17">
        <f>INDEX(postes_1[y],MATCH(Lines[[#This Row],[codeNat_debut]],postes_1[CODNAT],0))</f>
        <v>6779084.0099999998</v>
      </c>
      <c r="U680" s="17">
        <f>INDEX(postes_1[x],MATCH(Lines[[#This Row],[codeNat_fin]],postes_1[CODNAT],0))</f>
        <v>643400.17000000202</v>
      </c>
      <c r="V680" s="17">
        <f>INDEX(postes_1[y],MATCH(Lines[[#This Row],[codeNat_fin]],postes_1[CODNAT],0))</f>
        <v>6842199.3499999996</v>
      </c>
      <c r="W680" s="17">
        <f>SQRT((Lines[[#This Row],[x_debut]]-Lines[[#This Row],[x_fin]])^2+(Lines[[#This Row],[y_debut]]-Lines[[#This Row],[y_fin]])^2)</f>
        <v>69270.729471063707</v>
      </c>
      <c r="X680" s="17">
        <v>71249</v>
      </c>
      <c r="Y680" s="18">
        <v>2366</v>
      </c>
      <c r="Z680" s="18">
        <v>2596</v>
      </c>
      <c r="AA680" s="18">
        <v>2596</v>
      </c>
      <c r="AB680" s="18">
        <v>2778</v>
      </c>
      <c r="AC680" s="18">
        <v>2.2130000000000001</v>
      </c>
      <c r="AD680" s="18">
        <v>22.42</v>
      </c>
      <c r="AE680" s="18">
        <v>139.017</v>
      </c>
      <c r="AF680" s="18">
        <v>885.01199999999994</v>
      </c>
      <c r="AG680" s="21"/>
      <c r="AH680" s="21"/>
    </row>
    <row r="681" spans="1:34">
      <c r="A681" s="16" t="s">
        <v>9864</v>
      </c>
      <c r="B681" s="16" t="s">
        <v>9865</v>
      </c>
      <c r="C681" s="16">
        <f>SEARCH(" _ ",B681)</f>
        <v>27</v>
      </c>
      <c r="D681" s="16" t="str">
        <f>LEFT(B681,14)</f>
        <v>LIT 400kV N0 1</v>
      </c>
      <c r="E681" s="16" t="str">
        <f>RIGHT(LEFT(D681,9),5)</f>
        <v>400kV</v>
      </c>
      <c r="F681" s="16" t="str">
        <f>RIGHT(D681,1)</f>
        <v>1</v>
      </c>
      <c r="G681" s="16" t="str">
        <f>LEFT(RIGHT(B681,LEN(B681)-15),C681-16)</f>
        <v>HOUDREVILLE</v>
      </c>
      <c r="H681" s="16" t="str">
        <f>RIGHT(B681,LEN(B681)-C681-2)</f>
        <v>MERY-SUR-SEINE</v>
      </c>
      <c r="I681" s="17">
        <f>MATCH(Lines[[#This Row],[début]],postes_1[ADR_SITE],0)</f>
        <v>2014</v>
      </c>
      <c r="J681" s="17">
        <f>MATCH(Lines[[#This Row],[fin]],postes_1[ADR_SITE],0)</f>
        <v>746</v>
      </c>
      <c r="K681" s="17" t="str">
        <f>INDEX(postes_1[CODNAT],Lines[[#This Row],[rch_debut]])</f>
        <v>HOUDR</v>
      </c>
      <c r="L681" s="17" t="str">
        <f>INDEX(postes_1[CODNAT],Lines[[#This Row],[rch_fin]])</f>
        <v>M.SEI</v>
      </c>
      <c r="M681" s="17" t="s">
        <v>712</v>
      </c>
      <c r="N681" s="17" t="s">
        <v>2459</v>
      </c>
      <c r="O681" s="17" t="str">
        <f>Lines[[#This Row],[codeNat_debut]]&amp;"_"&amp;Lines[[#This Row],[tension]]</f>
        <v>HOUDR_400kV</v>
      </c>
      <c r="P681" s="17" t="str">
        <f>Lines[[#This Row],[codeNat_fin]]&amp;"_"&amp;Lines[[#This Row],[tension]]</f>
        <v>M.SEI_400kV</v>
      </c>
      <c r="Q681" s="17">
        <f>COUNTIF(Lines[[code2_debut]:[code2_fin]],"="&amp;Lines[[#This Row],[code2_debut]])</f>
        <v>6</v>
      </c>
      <c r="R681" s="17">
        <f>COUNTIF(Lines[[code2_debut]:[code2_fin]],"="&amp;Lines[[#This Row],[code2_fin]])</f>
        <v>9</v>
      </c>
      <c r="S681" s="17">
        <f>INDEX(postes_1[x],MATCH(Lines[[#This Row],[codeNat_debut]],postes_1[CODNAT],0))</f>
        <v>927488.59000000404</v>
      </c>
      <c r="T681" s="17">
        <f>INDEX(postes_1[y],MATCH(Lines[[#This Row],[codeNat_debut]],postes_1[CODNAT],0))</f>
        <v>6828847.3099999996</v>
      </c>
      <c r="U681" s="17">
        <f>INDEX(postes_1[x],MATCH(Lines[[#This Row],[codeNat_fin]],postes_1[CODNAT],0))</f>
        <v>767888.46999999904</v>
      </c>
      <c r="V681" s="17">
        <f>INDEX(postes_1[y],MATCH(Lines[[#This Row],[codeNat_fin]],postes_1[CODNAT],0))</f>
        <v>6824700.1200000001</v>
      </c>
      <c r="W681" s="17">
        <f>SQRT((Lines[[#This Row],[x_debut]]-Lines[[#This Row],[x_fin]])^2+(Lines[[#This Row],[y_debut]]-Lines[[#This Row],[y_fin]])^2)</f>
        <v>159653.99302526726</v>
      </c>
      <c r="X681" s="17">
        <v>162860</v>
      </c>
      <c r="Y681" s="18">
        <v>2366</v>
      </c>
      <c r="Z681" s="18">
        <v>2596</v>
      </c>
      <c r="AA681" s="18">
        <v>2596</v>
      </c>
      <c r="AB681" s="18">
        <v>2778</v>
      </c>
      <c r="AC681" s="18">
        <v>4.883</v>
      </c>
      <c r="AD681" s="18">
        <v>49.515000000000001</v>
      </c>
      <c r="AE681" s="18">
        <v>306.8</v>
      </c>
      <c r="AF681" s="18">
        <v>1953.1510000000001</v>
      </c>
      <c r="AG681" s="21"/>
      <c r="AH681" s="21"/>
    </row>
    <row r="682" spans="1:34">
      <c r="A682" s="16" t="s">
        <v>9868</v>
      </c>
      <c r="B682" s="16" t="s">
        <v>9869</v>
      </c>
      <c r="C682" s="16">
        <f>SEARCH(" _ ",B682)</f>
        <v>27</v>
      </c>
      <c r="D682" s="16" t="str">
        <f>LEFT(B682,14)</f>
        <v>LIT 400kV NO 2</v>
      </c>
      <c r="E682" s="16" t="str">
        <f>RIGHT(LEFT(D682,9),5)</f>
        <v>400kV</v>
      </c>
      <c r="F682" s="16" t="str">
        <f>RIGHT(D682,1)</f>
        <v>2</v>
      </c>
      <c r="G682" s="16" t="str">
        <f>LEFT(RIGHT(B682,LEN(B682)-15),C682-16)</f>
        <v>HOUDREVILLE</v>
      </c>
      <c r="H682" s="16" t="str">
        <f>RIGHT(B682,LEN(B682)-C682-2)</f>
        <v>MERY-SUR-SEINE</v>
      </c>
      <c r="I682" s="17">
        <f>MATCH(Lines[[#This Row],[début]],postes_1[ADR_SITE],0)</f>
        <v>2014</v>
      </c>
      <c r="J682" s="17">
        <f>MATCH(Lines[[#This Row],[fin]],postes_1[ADR_SITE],0)</f>
        <v>746</v>
      </c>
      <c r="K682" s="17" t="str">
        <f>INDEX(postes_1[CODNAT],Lines[[#This Row],[rch_debut]])</f>
        <v>HOUDR</v>
      </c>
      <c r="L682" s="17" t="str">
        <f>INDEX(postes_1[CODNAT],Lines[[#This Row],[rch_fin]])</f>
        <v>M.SEI</v>
      </c>
      <c r="M682" s="17" t="s">
        <v>712</v>
      </c>
      <c r="N682" s="17" t="s">
        <v>2459</v>
      </c>
      <c r="O682" s="17" t="str">
        <f>Lines[[#This Row],[codeNat_debut]]&amp;"_"&amp;Lines[[#This Row],[tension]]</f>
        <v>HOUDR_400kV</v>
      </c>
      <c r="P682" s="17" t="str">
        <f>Lines[[#This Row],[codeNat_fin]]&amp;"_"&amp;Lines[[#This Row],[tension]]</f>
        <v>M.SEI_400kV</v>
      </c>
      <c r="Q682" s="17">
        <f>COUNTIF(Lines[[code2_debut]:[code2_fin]],"="&amp;Lines[[#This Row],[code2_debut]])</f>
        <v>6</v>
      </c>
      <c r="R682" s="17">
        <f>COUNTIF(Lines[[code2_debut]:[code2_fin]],"="&amp;Lines[[#This Row],[code2_fin]])</f>
        <v>9</v>
      </c>
      <c r="S682" s="17">
        <f>INDEX(postes_1[x],MATCH(Lines[[#This Row],[codeNat_debut]],postes_1[CODNAT],0))</f>
        <v>927488.59000000404</v>
      </c>
      <c r="T682" s="17">
        <f>INDEX(postes_1[y],MATCH(Lines[[#This Row],[codeNat_debut]],postes_1[CODNAT],0))</f>
        <v>6828847.3099999996</v>
      </c>
      <c r="U682" s="17">
        <f>INDEX(postes_1[x],MATCH(Lines[[#This Row],[codeNat_fin]],postes_1[CODNAT],0))</f>
        <v>767888.46999999904</v>
      </c>
      <c r="V682" s="17">
        <f>INDEX(postes_1[y],MATCH(Lines[[#This Row],[codeNat_fin]],postes_1[CODNAT],0))</f>
        <v>6824700.1200000001</v>
      </c>
      <c r="W682" s="17">
        <f>SQRT((Lines[[#This Row],[x_debut]]-Lines[[#This Row],[x_fin]])^2+(Lines[[#This Row],[y_debut]]-Lines[[#This Row],[y_fin]])^2)</f>
        <v>159653.99302526726</v>
      </c>
      <c r="X682" s="17">
        <v>162850</v>
      </c>
      <c r="Y682" s="18">
        <v>2366</v>
      </c>
      <c r="Z682" s="18">
        <v>2596</v>
      </c>
      <c r="AA682" s="18">
        <v>2596</v>
      </c>
      <c r="AB682" s="18">
        <v>2778</v>
      </c>
      <c r="AC682" s="18">
        <v>4.883</v>
      </c>
      <c r="AD682" s="18">
        <v>49.523000000000003</v>
      </c>
      <c r="AE682" s="18">
        <v>306.846</v>
      </c>
      <c r="AF682" s="18">
        <v>1953.442</v>
      </c>
      <c r="AG682" s="21"/>
      <c r="AH682" s="21"/>
    </row>
    <row r="683" spans="1:34">
      <c r="A683" s="16" t="s">
        <v>9539</v>
      </c>
      <c r="B683" s="16" t="s">
        <v>9540</v>
      </c>
      <c r="C683" s="16">
        <f>SEARCH(" _ ",B683)</f>
        <v>25</v>
      </c>
      <c r="D683" s="16" t="str">
        <f>LEFT(B683,14)</f>
        <v>LIT 400kV N0 1</v>
      </c>
      <c r="E683" s="16" t="str">
        <f>RIGHT(LEFT(D683,9),5)</f>
        <v>400kV</v>
      </c>
      <c r="F683" s="16" t="str">
        <f>RIGHT(D683,1)</f>
        <v>1</v>
      </c>
      <c r="G683" s="16" t="str">
        <f>LEFT(RIGHT(B683,LEN(B683)-15),C683-16)</f>
        <v>CUBNEZAIS</v>
      </c>
      <c r="H683" s="16" t="str">
        <f>RIGHT(B683,LEN(B683)-C683-2)</f>
        <v>SAUCATS</v>
      </c>
      <c r="I683" s="17">
        <f>MATCH(Lines[[#This Row],[début]],postes_1[ADR_SITE],0)</f>
        <v>2425</v>
      </c>
      <c r="J683" s="17">
        <f>MATCH(Lines[[#This Row],[fin]],postes_1[ADR_SITE],0)</f>
        <v>2861</v>
      </c>
      <c r="K683" s="17" t="str">
        <f>INDEX(postes_1[CODNAT],Lines[[#This Row],[rch_debut]])</f>
        <v>CUBNE</v>
      </c>
      <c r="L683" s="17" t="str">
        <f>INDEX(postes_1[CODNAT],Lines[[#This Row],[rch_fin]])</f>
        <v>SAUCA</v>
      </c>
      <c r="M683" s="17" t="s">
        <v>6883</v>
      </c>
      <c r="N683" s="17" t="s">
        <v>5945</v>
      </c>
      <c r="O683" s="17" t="str">
        <f>Lines[[#This Row],[codeNat_debut]]&amp;"_"&amp;Lines[[#This Row],[tension]]</f>
        <v>CUBNE_400kV</v>
      </c>
      <c r="P683" s="17" t="str">
        <f>Lines[[#This Row],[codeNat_fin]]&amp;"_"&amp;Lines[[#This Row],[tension]]</f>
        <v>SAUCA_400kV</v>
      </c>
      <c r="Q683" s="17">
        <f>COUNTIF(Lines[[code2_debut]:[code2_fin]],"="&amp;Lines[[#This Row],[code2_debut]])</f>
        <v>8</v>
      </c>
      <c r="R683" s="17">
        <f>COUNTIF(Lines[[code2_debut]:[code2_fin]],"="&amp;Lines[[#This Row],[code2_fin]])</f>
        <v>5</v>
      </c>
      <c r="S683" s="17">
        <f>INDEX(postes_1[x],MATCH(Lines[[#This Row],[codeNat_debut]],postes_1[CODNAT],0))</f>
        <v>429709.64999999898</v>
      </c>
      <c r="T683" s="17">
        <f>INDEX(postes_1[y],MATCH(Lines[[#This Row],[codeNat_debut]],postes_1[CODNAT],0))</f>
        <v>6446896.9699999997</v>
      </c>
      <c r="U683" s="17">
        <f>INDEX(postes_1[x],MATCH(Lines[[#This Row],[codeNat_fin]],postes_1[CODNAT],0))</f>
        <v>413349.79999999702</v>
      </c>
      <c r="V683" s="17">
        <f>INDEX(postes_1[y],MATCH(Lines[[#This Row],[codeNat_fin]],postes_1[CODNAT],0))</f>
        <v>6397088.6500000004</v>
      </c>
      <c r="W683" s="17">
        <f>SQRT((Lines[[#This Row],[x_debut]]-Lines[[#This Row],[x_fin]])^2+(Lines[[#This Row],[y_debut]]-Lines[[#This Row],[y_fin]])^2)</f>
        <v>52426.266634626016</v>
      </c>
      <c r="X683" s="17">
        <v>62591</v>
      </c>
      <c r="Y683" s="18">
        <v>2374</v>
      </c>
      <c r="Z683" s="18">
        <v>2522</v>
      </c>
      <c r="AA683" s="18">
        <v>2522</v>
      </c>
      <c r="AB683" s="18">
        <v>2624</v>
      </c>
      <c r="AC683" s="18">
        <v>1.8759999999999999</v>
      </c>
      <c r="AD683" s="18">
        <v>19.02</v>
      </c>
      <c r="AE683" s="18">
        <v>117.89700000000001</v>
      </c>
      <c r="AF683" s="18">
        <v>750.55399999999997</v>
      </c>
      <c r="AG683" s="21"/>
      <c r="AH683" s="21"/>
    </row>
    <row r="684" spans="1:34">
      <c r="A684" s="16" t="s">
        <v>9543</v>
      </c>
      <c r="B684" s="16" t="s">
        <v>9544</v>
      </c>
      <c r="C684" s="16">
        <f>SEARCH(" _ ",B684)</f>
        <v>25</v>
      </c>
      <c r="D684" s="16" t="str">
        <f>LEFT(B684,14)</f>
        <v>LIT 400kV NO 2</v>
      </c>
      <c r="E684" s="16" t="str">
        <f>RIGHT(LEFT(D684,9),5)</f>
        <v>400kV</v>
      </c>
      <c r="F684" s="16" t="str">
        <f>RIGHT(D684,1)</f>
        <v>2</v>
      </c>
      <c r="G684" s="16" t="str">
        <f>LEFT(RIGHT(B684,LEN(B684)-15),C684-16)</f>
        <v>CUBNEZAIS</v>
      </c>
      <c r="H684" s="16" t="str">
        <f>RIGHT(B684,LEN(B684)-C684-2)</f>
        <v>SAUCATS</v>
      </c>
      <c r="I684" s="17">
        <f>MATCH(Lines[[#This Row],[début]],postes_1[ADR_SITE],0)</f>
        <v>2425</v>
      </c>
      <c r="J684" s="17">
        <f>MATCH(Lines[[#This Row],[fin]],postes_1[ADR_SITE],0)</f>
        <v>2861</v>
      </c>
      <c r="K684" s="17" t="str">
        <f>INDEX(postes_1[CODNAT],Lines[[#This Row],[rch_debut]])</f>
        <v>CUBNE</v>
      </c>
      <c r="L684" s="17" t="str">
        <f>INDEX(postes_1[CODNAT],Lines[[#This Row],[rch_fin]])</f>
        <v>SAUCA</v>
      </c>
      <c r="M684" s="17" t="s">
        <v>6883</v>
      </c>
      <c r="N684" s="17" t="s">
        <v>5945</v>
      </c>
      <c r="O684" s="17" t="str">
        <f>Lines[[#This Row],[codeNat_debut]]&amp;"_"&amp;Lines[[#This Row],[tension]]</f>
        <v>CUBNE_400kV</v>
      </c>
      <c r="P684" s="17" t="str">
        <f>Lines[[#This Row],[codeNat_fin]]&amp;"_"&amp;Lines[[#This Row],[tension]]</f>
        <v>SAUCA_400kV</v>
      </c>
      <c r="Q684" s="17">
        <f>COUNTIF(Lines[[code2_debut]:[code2_fin]],"="&amp;Lines[[#This Row],[code2_debut]])</f>
        <v>8</v>
      </c>
      <c r="R684" s="17">
        <f>COUNTIF(Lines[[code2_debut]:[code2_fin]],"="&amp;Lines[[#This Row],[code2_fin]])</f>
        <v>5</v>
      </c>
      <c r="S684" s="17">
        <f>INDEX(postes_1[x],MATCH(Lines[[#This Row],[codeNat_debut]],postes_1[CODNAT],0))</f>
        <v>429709.64999999898</v>
      </c>
      <c r="T684" s="17">
        <f>INDEX(postes_1[y],MATCH(Lines[[#This Row],[codeNat_debut]],postes_1[CODNAT],0))</f>
        <v>6446896.9699999997</v>
      </c>
      <c r="U684" s="17">
        <f>INDEX(postes_1[x],MATCH(Lines[[#This Row],[codeNat_fin]],postes_1[CODNAT],0))</f>
        <v>413349.79999999702</v>
      </c>
      <c r="V684" s="17">
        <f>INDEX(postes_1[y],MATCH(Lines[[#This Row],[codeNat_fin]],postes_1[CODNAT],0))</f>
        <v>6397088.6500000004</v>
      </c>
      <c r="W684" s="17">
        <f>SQRT((Lines[[#This Row],[x_debut]]-Lines[[#This Row],[x_fin]])^2+(Lines[[#This Row],[y_debut]]-Lines[[#This Row],[y_fin]])^2)</f>
        <v>52426.266634626016</v>
      </c>
      <c r="X684" s="17">
        <v>62536</v>
      </c>
      <c r="Y684" s="18">
        <v>2374</v>
      </c>
      <c r="Z684" s="18">
        <v>2522</v>
      </c>
      <c r="AA684" s="18">
        <v>2522</v>
      </c>
      <c r="AB684" s="18">
        <v>2624</v>
      </c>
      <c r="AC684" s="18">
        <v>1.887</v>
      </c>
      <c r="AD684" s="18">
        <v>19.143999999999998</v>
      </c>
      <c r="AE684" s="18">
        <v>118.608</v>
      </c>
      <c r="AF684" s="18">
        <v>755.08</v>
      </c>
      <c r="AG684" s="21"/>
      <c r="AH684" s="21"/>
    </row>
    <row r="685" spans="1:34">
      <c r="A685" s="16" t="s">
        <v>8811</v>
      </c>
      <c r="B685" s="16" t="s">
        <v>8812</v>
      </c>
      <c r="C685" s="16">
        <f>SEARCH(" _ ",B685)</f>
        <v>29</v>
      </c>
      <c r="D685" s="16" t="str">
        <f>LEFT(B685,14)</f>
        <v>LIT 400kV N0 1</v>
      </c>
      <c r="E685" s="16" t="str">
        <f>RIGHT(LEFT(D685,9),5)</f>
        <v>400kV</v>
      </c>
      <c r="F685" s="16" t="str">
        <f>RIGHT(D685,1)</f>
        <v>1</v>
      </c>
      <c r="G685" s="16" t="str">
        <f>LEFT(RIGHT(B685,LEN(B685)-15),C685-16)</f>
        <v>AGASSES (LES)</v>
      </c>
      <c r="H685" s="16" t="str">
        <f>RIGHT(B685,LEN(B685)-C685-2)</f>
        <v>TAVEL</v>
      </c>
      <c r="I685" s="17">
        <f>MATCH(Lines[[#This Row],[début]],postes_1[ADR_SITE],0)</f>
        <v>3572</v>
      </c>
      <c r="J685" s="17">
        <f>MATCH(Lines[[#This Row],[fin]],postes_1[ADR_SITE],0)</f>
        <v>3502</v>
      </c>
      <c r="K685" s="17" t="str">
        <f>INDEX(postes_1[CODNAT],Lines[[#This Row],[rch_debut]])</f>
        <v>AGASS</v>
      </c>
      <c r="L685" s="17" t="str">
        <f>INDEX(postes_1[CODNAT],Lines[[#This Row],[rch_fin]])</f>
        <v>TAVEL</v>
      </c>
      <c r="M685" s="17" t="s">
        <v>2348</v>
      </c>
      <c r="N685" s="17" t="s">
        <v>3455</v>
      </c>
      <c r="O685" s="17" t="str">
        <f>Lines[[#This Row],[codeNat_debut]]&amp;"_"&amp;Lines[[#This Row],[tension]]</f>
        <v>AGASS_400kV</v>
      </c>
      <c r="P685" s="17" t="str">
        <f>Lines[[#This Row],[codeNat_fin]]&amp;"_"&amp;Lines[[#This Row],[tension]]</f>
        <v>TAVEL_400kV</v>
      </c>
      <c r="Q685" s="17">
        <f>COUNTIF(Lines[[code2_debut]:[code2_fin]],"="&amp;Lines[[#This Row],[code2_debut]])</f>
        <v>2</v>
      </c>
      <c r="R685" s="17">
        <f>COUNTIF(Lines[[code2_debut]:[code2_fin]],"="&amp;Lines[[#This Row],[code2_fin]])</f>
        <v>12</v>
      </c>
      <c r="S685" s="17">
        <f>INDEX(postes_1[x],MATCH(Lines[[#This Row],[codeNat_debut]],postes_1[CODNAT],0))</f>
        <v>833488.70000000298</v>
      </c>
      <c r="T685" s="17">
        <f>INDEX(postes_1[y],MATCH(Lines[[#This Row],[codeNat_debut]],postes_1[CODNAT],0))</f>
        <v>6311078.2199999997</v>
      </c>
      <c r="U685" s="17">
        <f>INDEX(postes_1[x],MATCH(Lines[[#This Row],[codeNat_fin]],postes_1[CODNAT],0))</f>
        <v>831766.11999999697</v>
      </c>
      <c r="V685" s="17">
        <f>INDEX(postes_1[y],MATCH(Lines[[#This Row],[codeNat_fin]],postes_1[CODNAT],0))</f>
        <v>6325302.1399999997</v>
      </c>
      <c r="W685" s="17">
        <f>SQRT((Lines[[#This Row],[x_debut]]-Lines[[#This Row],[x_fin]])^2+(Lines[[#This Row],[y_debut]]-Lines[[#This Row],[y_fin]])^2)</f>
        <v>14327.846384674098</v>
      </c>
      <c r="X685" s="17">
        <v>15679</v>
      </c>
      <c r="Y685" s="18">
        <v>2462</v>
      </c>
      <c r="Z685" s="18">
        <v>2644</v>
      </c>
      <c r="AA685" s="18">
        <v>2644</v>
      </c>
      <c r="AB685" s="18">
        <v>2798</v>
      </c>
      <c r="AC685" s="18">
        <v>0.46</v>
      </c>
      <c r="AD685" s="18">
        <v>4.6710000000000003</v>
      </c>
      <c r="AE685" s="18">
        <v>28.835999999999999</v>
      </c>
      <c r="AF685" s="18">
        <v>183.57599999999999</v>
      </c>
      <c r="AG685" s="21"/>
      <c r="AH685" s="21"/>
    </row>
    <row r="686" spans="1:34">
      <c r="A686" s="16" t="s">
        <v>9890</v>
      </c>
      <c r="B686" s="16" t="s">
        <v>9891</v>
      </c>
      <c r="C686" s="16">
        <f>SEARCH(" _ ",B686)</f>
        <v>26</v>
      </c>
      <c r="D686" s="16" t="str">
        <f>LEFT(B686,14)</f>
        <v>LIT 400kV N0 1</v>
      </c>
      <c r="E686" s="16" t="str">
        <f>RIGHT(LEFT(D686,9),5)</f>
        <v>400kV</v>
      </c>
      <c r="F686" s="16" t="str">
        <f>RIGHT(D686,1)</f>
        <v>1</v>
      </c>
      <c r="G686" s="16" t="str">
        <f>LEFT(RIGHT(B686,LEN(B686)-15),C686-16)</f>
        <v>JONQUIERES</v>
      </c>
      <c r="H686" s="16" t="str">
        <f>RIGHT(B686,LEN(B686)-C686-2)</f>
        <v>TAVEL</v>
      </c>
      <c r="I686" s="17">
        <f>MATCH(Lines[[#This Row],[début]],postes_1[ADR_SITE],0)</f>
        <v>3587</v>
      </c>
      <c r="J686" s="17">
        <f>MATCH(Lines[[#This Row],[fin]],postes_1[ADR_SITE],0)</f>
        <v>3502</v>
      </c>
      <c r="K686" s="17" t="str">
        <f>INDEX(postes_1[CODNAT],Lines[[#This Row],[rch_debut]])</f>
        <v>JONQU</v>
      </c>
      <c r="L686" s="17" t="str">
        <f>INDEX(postes_1[CODNAT],Lines[[#This Row],[rch_fin]])</f>
        <v>TAVEL</v>
      </c>
      <c r="M686" s="17" t="s">
        <v>2163</v>
      </c>
      <c r="N686" s="17" t="s">
        <v>3455</v>
      </c>
      <c r="O686" s="17" t="str">
        <f>Lines[[#This Row],[codeNat_debut]]&amp;"_"&amp;Lines[[#This Row],[tension]]</f>
        <v>JONQU_400kV</v>
      </c>
      <c r="P686" s="17" t="str">
        <f>Lines[[#This Row],[codeNat_fin]]&amp;"_"&amp;Lines[[#This Row],[tension]]</f>
        <v>TAVEL_400kV</v>
      </c>
      <c r="Q686" s="17">
        <f>COUNTIF(Lines[[code2_debut]:[code2_fin]],"="&amp;Lines[[#This Row],[code2_debut]])</f>
        <v>2</v>
      </c>
      <c r="R686" s="17">
        <f>COUNTIF(Lines[[code2_debut]:[code2_fin]],"="&amp;Lines[[#This Row],[code2_fin]])</f>
        <v>12</v>
      </c>
      <c r="S686" s="17">
        <f>INDEX(postes_1[x],MATCH(Lines[[#This Row],[codeNat_debut]],postes_1[CODNAT],0))</f>
        <v>827362.46999999904</v>
      </c>
      <c r="T686" s="17">
        <f>INDEX(postes_1[y],MATCH(Lines[[#This Row],[codeNat_debut]],postes_1[CODNAT],0))</f>
        <v>6304728.5199999996</v>
      </c>
      <c r="U686" s="17">
        <f>INDEX(postes_1[x],MATCH(Lines[[#This Row],[codeNat_fin]],postes_1[CODNAT],0))</f>
        <v>831766.11999999697</v>
      </c>
      <c r="V686" s="17">
        <f>INDEX(postes_1[y],MATCH(Lines[[#This Row],[codeNat_fin]],postes_1[CODNAT],0))</f>
        <v>6325302.1399999997</v>
      </c>
      <c r="W686" s="17">
        <f>SQRT((Lines[[#This Row],[x_debut]]-Lines[[#This Row],[x_fin]])^2+(Lines[[#This Row],[y_debut]]-Lines[[#This Row],[y_fin]])^2)</f>
        <v>21039.628638046022</v>
      </c>
      <c r="X686" s="17">
        <v>25266</v>
      </c>
      <c r="Y686" s="18">
        <v>2462</v>
      </c>
      <c r="Z686" s="18">
        <v>2644</v>
      </c>
      <c r="AA686" s="18">
        <v>2644</v>
      </c>
      <c r="AB686" s="18">
        <v>2798</v>
      </c>
      <c r="AC686" s="18">
        <v>0.65600000000000003</v>
      </c>
      <c r="AD686" s="18">
        <v>7.2670000000000003</v>
      </c>
      <c r="AE686" s="18">
        <v>50.509</v>
      </c>
      <c r="AF686" s="18">
        <v>321.55</v>
      </c>
      <c r="AG686" s="21"/>
      <c r="AH686" s="21"/>
    </row>
    <row r="687" spans="1:34">
      <c r="A687" s="16" t="s">
        <v>9591</v>
      </c>
      <c r="B687" s="16" t="s">
        <v>10463</v>
      </c>
      <c r="C687" s="16">
        <f>SEARCH(" _ ",B687)</f>
        <v>23</v>
      </c>
      <c r="D687" s="16" t="str">
        <f>LEFT(B687,14)</f>
        <v>LIT 400kV N0 1</v>
      </c>
      <c r="E687" s="16" t="str">
        <f>RIGHT(LEFT(D687,9),5)</f>
        <v>400kV</v>
      </c>
      <c r="F687" s="16" t="str">
        <f>RIGHT(D687,1)</f>
        <v>1</v>
      </c>
      <c r="G687" s="16" t="str">
        <f>LEFT(RIGHT(B687,LEN(B687)-15),C687-16)</f>
        <v>DOMLOUP</v>
      </c>
      <c r="H687" s="16" t="str">
        <f>RIGHT(B687,LEN(B687)-C687-2)</f>
        <v>LOUISFERT</v>
      </c>
      <c r="I687" s="17">
        <f>MATCH(Lines[[#This Row],[début]],postes_1[ADR_SITE],0)</f>
        <v>1317</v>
      </c>
      <c r="J687" s="17">
        <f>MATCH(Lines[[#This Row],[fin]],postes_1[ADR_SITE],0)</f>
        <v>1250</v>
      </c>
      <c r="K687" s="17" t="str">
        <f>INDEX(postes_1[CODNAT],Lines[[#This Row],[rch_debut]])</f>
        <v>DOMLO</v>
      </c>
      <c r="L687" s="17" t="str">
        <f>INDEX(postes_1[CODNAT],Lines[[#This Row],[rch_fin]])</f>
        <v>LOUIS</v>
      </c>
      <c r="M687" s="17" t="s">
        <v>6207</v>
      </c>
      <c r="N687" s="17" t="s">
        <v>5625</v>
      </c>
      <c r="O687" s="17" t="str">
        <f>Lines[[#This Row],[codeNat_debut]]&amp;"_"&amp;Lines[[#This Row],[tension]]</f>
        <v>DOMLO_400kV</v>
      </c>
      <c r="P687" s="17" t="str">
        <f>Lines[[#This Row],[codeNat_fin]]&amp;"_"&amp;Lines[[#This Row],[tension]]</f>
        <v>LOUIS_400kV</v>
      </c>
      <c r="Q687" s="17">
        <f>COUNTIF(Lines[[code2_debut]:[code2_fin]],"="&amp;Lines[[#This Row],[code2_debut]])</f>
        <v>5</v>
      </c>
      <c r="R687" s="17">
        <f>COUNTIF(Lines[[code2_debut]:[code2_fin]],"="&amp;Lines[[#This Row],[code2_fin]])</f>
        <v>4</v>
      </c>
      <c r="S687" s="17">
        <f>INDEX(postes_1[x],MATCH(Lines[[#This Row],[codeNat_debut]],postes_1[CODNAT],0))</f>
        <v>361060.46999999898</v>
      </c>
      <c r="T687" s="17">
        <f>INDEX(postes_1[y],MATCH(Lines[[#This Row],[codeNat_debut]],postes_1[CODNAT],0))</f>
        <v>6786669.25</v>
      </c>
      <c r="U687" s="17">
        <f>INDEX(postes_1[x],MATCH(Lines[[#This Row],[codeNat_fin]],postes_1[CODNAT],0))</f>
        <v>366982.78000000102</v>
      </c>
      <c r="V687" s="17">
        <f>INDEX(postes_1[y],MATCH(Lines[[#This Row],[codeNat_fin]],postes_1[CODNAT],0))</f>
        <v>6740494.8399999999</v>
      </c>
      <c r="W687" s="17">
        <f>SQRT((Lines[[#This Row],[x_debut]]-Lines[[#This Row],[x_fin]])^2+(Lines[[#This Row],[y_debut]]-Lines[[#This Row],[y_fin]])^2)</f>
        <v>46552.657223667033</v>
      </c>
      <c r="X687" s="17">
        <v>49232</v>
      </c>
      <c r="Y687" s="18">
        <v>2494</v>
      </c>
      <c r="Z687" s="18">
        <v>2676</v>
      </c>
      <c r="AA687" s="18">
        <v>2676</v>
      </c>
      <c r="AB687" s="18">
        <v>2778</v>
      </c>
      <c r="AC687" s="18">
        <v>1.4690000000000001</v>
      </c>
      <c r="AD687" s="18">
        <v>14.91</v>
      </c>
      <c r="AE687" s="18">
        <v>92.034999999999997</v>
      </c>
      <c r="AF687" s="18">
        <v>585.91300000000001</v>
      </c>
      <c r="AG687" s="21"/>
      <c r="AH687" s="21"/>
    </row>
    <row r="688" spans="1:34">
      <c r="A688" s="16" t="s">
        <v>9596</v>
      </c>
      <c r="B688" s="16" t="s">
        <v>10464</v>
      </c>
      <c r="C688" s="16">
        <f>SEARCH(" _ ",B688)</f>
        <v>23</v>
      </c>
      <c r="D688" s="16" t="str">
        <f>LEFT(B688,14)</f>
        <v>LIT 400kV NO 2</v>
      </c>
      <c r="E688" s="16" t="str">
        <f>RIGHT(LEFT(D688,9),5)</f>
        <v>400kV</v>
      </c>
      <c r="F688" s="16" t="str">
        <f>RIGHT(D688,1)</f>
        <v>2</v>
      </c>
      <c r="G688" s="16" t="str">
        <f>LEFT(RIGHT(B688,LEN(B688)-15),C688-16)</f>
        <v>DOMLOUP</v>
      </c>
      <c r="H688" s="16" t="str">
        <f>RIGHT(B688,LEN(B688)-C688-2)</f>
        <v>LOUISFERT</v>
      </c>
      <c r="I688" s="17">
        <f>MATCH(Lines[[#This Row],[début]],postes_1[ADR_SITE],0)</f>
        <v>1317</v>
      </c>
      <c r="J688" s="17">
        <f>MATCH(Lines[[#This Row],[fin]],postes_1[ADR_SITE],0)</f>
        <v>1250</v>
      </c>
      <c r="K688" s="17" t="str">
        <f>INDEX(postes_1[CODNAT],Lines[[#This Row],[rch_debut]])</f>
        <v>DOMLO</v>
      </c>
      <c r="L688" s="17" t="str">
        <f>INDEX(postes_1[CODNAT],Lines[[#This Row],[rch_fin]])</f>
        <v>LOUIS</v>
      </c>
      <c r="M688" s="17" t="s">
        <v>6207</v>
      </c>
      <c r="N688" s="17" t="s">
        <v>5625</v>
      </c>
      <c r="O688" s="17" t="str">
        <f>Lines[[#This Row],[codeNat_debut]]&amp;"_"&amp;Lines[[#This Row],[tension]]</f>
        <v>DOMLO_400kV</v>
      </c>
      <c r="P688" s="17" t="str">
        <f>Lines[[#This Row],[codeNat_fin]]&amp;"_"&amp;Lines[[#This Row],[tension]]</f>
        <v>LOUIS_400kV</v>
      </c>
      <c r="Q688" s="17">
        <f>COUNTIF(Lines[[code2_debut]:[code2_fin]],"="&amp;Lines[[#This Row],[code2_debut]])</f>
        <v>5</v>
      </c>
      <c r="R688" s="17">
        <f>COUNTIF(Lines[[code2_debut]:[code2_fin]],"="&amp;Lines[[#This Row],[code2_fin]])</f>
        <v>4</v>
      </c>
      <c r="S688" s="17">
        <f>INDEX(postes_1[x],MATCH(Lines[[#This Row],[codeNat_debut]],postes_1[CODNAT],0))</f>
        <v>361060.46999999898</v>
      </c>
      <c r="T688" s="17">
        <f>INDEX(postes_1[y],MATCH(Lines[[#This Row],[codeNat_debut]],postes_1[CODNAT],0))</f>
        <v>6786669.25</v>
      </c>
      <c r="U688" s="17">
        <f>INDEX(postes_1[x],MATCH(Lines[[#This Row],[codeNat_fin]],postes_1[CODNAT],0))</f>
        <v>366982.78000000102</v>
      </c>
      <c r="V688" s="17">
        <f>INDEX(postes_1[y],MATCH(Lines[[#This Row],[codeNat_fin]],postes_1[CODNAT],0))</f>
        <v>6740494.8399999999</v>
      </c>
      <c r="W688" s="17">
        <f>SQRT((Lines[[#This Row],[x_debut]]-Lines[[#This Row],[x_fin]])^2+(Lines[[#This Row],[y_debut]]-Lines[[#This Row],[y_fin]])^2)</f>
        <v>46552.657223667033</v>
      </c>
      <c r="X688" s="17">
        <v>49165</v>
      </c>
      <c r="Y688" s="18">
        <v>2494</v>
      </c>
      <c r="Z688" s="18">
        <v>2676</v>
      </c>
      <c r="AA688" s="18">
        <v>2676</v>
      </c>
      <c r="AB688" s="18">
        <v>2778</v>
      </c>
      <c r="AC688" s="18">
        <v>1.4690000000000001</v>
      </c>
      <c r="AD688" s="18">
        <v>14.91</v>
      </c>
      <c r="AE688" s="18">
        <v>92.034999999999997</v>
      </c>
      <c r="AF688" s="18">
        <v>585.91300000000001</v>
      </c>
      <c r="AG688" s="21"/>
      <c r="AH688" s="21"/>
    </row>
    <row r="689" spans="1:34">
      <c r="A689" s="16" t="s">
        <v>8924</v>
      </c>
      <c r="B689" s="16" t="s">
        <v>8925</v>
      </c>
      <c r="C689" s="16">
        <f>SEARCH(" _ ",B689)</f>
        <v>22</v>
      </c>
      <c r="D689" s="16" t="str">
        <f>LEFT(B689,14)</f>
        <v>LIT 400kV N0 1</v>
      </c>
      <c r="E689" s="16" t="str">
        <f>RIGHT(LEFT(D689,9),5)</f>
        <v>400kV</v>
      </c>
      <c r="F689" s="16" t="str">
        <f>RIGHT(D689,1)</f>
        <v>1</v>
      </c>
      <c r="G689" s="16" t="str">
        <f>LEFT(RIGHT(B689,LEN(B689)-15),C689-16)</f>
        <v>AVELIN</v>
      </c>
      <c r="H689" s="16" t="str">
        <f>RIGHT(B689,LEN(B689)-C689-2)</f>
        <v>MASTAING</v>
      </c>
      <c r="I689" s="17">
        <f>MATCH(Lines[[#This Row],[début]],postes_1[ADR_SITE],0)</f>
        <v>1839</v>
      </c>
      <c r="J689" s="17">
        <f>MATCH(Lines[[#This Row],[fin]],postes_1[ADR_SITE],0)</f>
        <v>1632</v>
      </c>
      <c r="K689" s="17" t="str">
        <f>INDEX(postes_1[CODNAT],Lines[[#This Row],[rch_debut]])</f>
        <v>AVELI</v>
      </c>
      <c r="L689" s="17" t="str">
        <f>INDEX(postes_1[CODNAT],Lines[[#This Row],[rch_fin]])</f>
        <v>MASTA</v>
      </c>
      <c r="M689" s="17" t="s">
        <v>4871</v>
      </c>
      <c r="N689" s="17" t="s">
        <v>929</v>
      </c>
      <c r="O689" s="17" t="str">
        <f>Lines[[#This Row],[codeNat_debut]]&amp;"_"&amp;Lines[[#This Row],[tension]]</f>
        <v>AVELI_400kV</v>
      </c>
      <c r="P689" s="17" t="str">
        <f>Lines[[#This Row],[codeNat_fin]]&amp;"_"&amp;Lines[[#This Row],[tension]]</f>
        <v>MASTA_400kV</v>
      </c>
      <c r="Q689" s="17">
        <f>COUNTIF(Lines[[code2_debut]:[code2_fin]],"="&amp;Lines[[#This Row],[code2_debut]])</f>
        <v>5</v>
      </c>
      <c r="R689" s="17">
        <f>COUNTIF(Lines[[code2_debut]:[code2_fin]],"="&amp;Lines[[#This Row],[code2_fin]])</f>
        <v>5</v>
      </c>
      <c r="S689" s="17">
        <f>INDEX(postes_1[x],MATCH(Lines[[#This Row],[codeNat_debut]],postes_1[CODNAT],0))</f>
        <v>705839.17000000202</v>
      </c>
      <c r="T689" s="17">
        <f>INDEX(postes_1[y],MATCH(Lines[[#This Row],[codeNat_debut]],postes_1[CODNAT],0))</f>
        <v>7047564.5800000001</v>
      </c>
      <c r="U689" s="17">
        <f>INDEX(postes_1[x],MATCH(Lines[[#This Row],[codeNat_fin]],postes_1[CODNAT],0))</f>
        <v>720796.5</v>
      </c>
      <c r="V689" s="17">
        <f>INDEX(postes_1[y],MATCH(Lines[[#This Row],[codeNat_fin]],postes_1[CODNAT],0))</f>
        <v>7022197.9100000001</v>
      </c>
      <c r="W689" s="17">
        <f>SQRT((Lines[[#This Row],[x_debut]]-Lines[[#This Row],[x_fin]])^2+(Lines[[#This Row],[y_debut]]-Lines[[#This Row],[y_fin]])^2)</f>
        <v>29448.084277550821</v>
      </c>
      <c r="X689" s="17">
        <v>30743</v>
      </c>
      <c r="Y689" s="18">
        <v>2570</v>
      </c>
      <c r="Z689" s="18">
        <v>2718</v>
      </c>
      <c r="AA689" s="18">
        <v>2718</v>
      </c>
      <c r="AB689" s="18">
        <v>2912</v>
      </c>
      <c r="AC689" s="18">
        <v>0.91</v>
      </c>
      <c r="AD689" s="18">
        <v>10.249000000000001</v>
      </c>
      <c r="AE689" s="18">
        <v>55.636000000000003</v>
      </c>
      <c r="AF689" s="18">
        <v>354.19099999999997</v>
      </c>
      <c r="AG689" s="21"/>
      <c r="AH689" s="21"/>
    </row>
    <row r="690" spans="1:34">
      <c r="A690" s="16" t="s">
        <v>9201</v>
      </c>
      <c r="B690" s="16" t="s">
        <v>9202</v>
      </c>
      <c r="C690" s="16">
        <f>SEARCH(" _ ",B690)</f>
        <v>28</v>
      </c>
      <c r="D690" s="16" t="str">
        <f>LEFT(B690,14)</f>
        <v>LIT 400kV N0 1</v>
      </c>
      <c r="E690" s="16" t="str">
        <f>RIGHT(LEFT(D690,9),5)</f>
        <v>400kV</v>
      </c>
      <c r="F690" s="16" t="str">
        <f>RIGHT(D690,1)</f>
        <v>1</v>
      </c>
      <c r="G690" s="16" t="str">
        <f>LEFT(RIGHT(B690,LEN(B690)-15),C690-16)</f>
        <v>CAPELLE (LA)</v>
      </c>
      <c r="H690" s="16" t="str">
        <f>RIGHT(B690,LEN(B690)-C690-2)</f>
        <v>MASTAING</v>
      </c>
      <c r="I690" s="17">
        <f>MATCH(Lines[[#This Row],[début]],postes_1[ADR_SITE],0)</f>
        <v>1554</v>
      </c>
      <c r="J690" s="17">
        <f>MATCH(Lines[[#This Row],[fin]],postes_1[ADR_SITE],0)</f>
        <v>1632</v>
      </c>
      <c r="K690" s="17" t="str">
        <f>INDEX(postes_1[CODNAT],Lines[[#This Row],[rch_debut]])</f>
        <v>CAPEL</v>
      </c>
      <c r="L690" s="17" t="str">
        <f>INDEX(postes_1[CODNAT],Lines[[#This Row],[rch_fin]])</f>
        <v>MASTA</v>
      </c>
      <c r="M690" s="17" t="s">
        <v>1736</v>
      </c>
      <c r="N690" s="17" t="s">
        <v>929</v>
      </c>
      <c r="O690" s="17" t="str">
        <f>Lines[[#This Row],[codeNat_debut]]&amp;"_"&amp;Lines[[#This Row],[tension]]</f>
        <v>CAPEL_400kV</v>
      </c>
      <c r="P690" s="17" t="str">
        <f>Lines[[#This Row],[codeNat_fin]]&amp;"_"&amp;Lines[[#This Row],[tension]]</f>
        <v>MASTA_400kV</v>
      </c>
      <c r="Q690" s="17">
        <f>COUNTIF(Lines[[code2_debut]:[code2_fin]],"="&amp;Lines[[#This Row],[code2_debut]])</f>
        <v>2</v>
      </c>
      <c r="R690" s="17">
        <f>COUNTIF(Lines[[code2_debut]:[code2_fin]],"="&amp;Lines[[#This Row],[code2_fin]])</f>
        <v>5</v>
      </c>
      <c r="S690" s="17">
        <f>INDEX(postes_1[x],MATCH(Lines[[#This Row],[codeNat_debut]],postes_1[CODNAT],0))</f>
        <v>767062.22999999695</v>
      </c>
      <c r="T690" s="17">
        <f>INDEX(postes_1[y],MATCH(Lines[[#This Row],[codeNat_debut]],postes_1[CODNAT],0))</f>
        <v>6986549.3499999996</v>
      </c>
      <c r="U690" s="17">
        <f>INDEX(postes_1[x],MATCH(Lines[[#This Row],[codeNat_fin]],postes_1[CODNAT],0))</f>
        <v>720796.5</v>
      </c>
      <c r="V690" s="17">
        <f>INDEX(postes_1[y],MATCH(Lines[[#This Row],[codeNat_fin]],postes_1[CODNAT],0))</f>
        <v>7022197.9100000001</v>
      </c>
      <c r="W690" s="17">
        <f>SQRT((Lines[[#This Row],[x_debut]]-Lines[[#This Row],[x_fin]])^2+(Lines[[#This Row],[y_debut]]-Lines[[#This Row],[y_fin]])^2)</f>
        <v>58406.657176269342</v>
      </c>
      <c r="X690" s="17">
        <v>60965</v>
      </c>
      <c r="Y690" s="18">
        <v>2570</v>
      </c>
      <c r="Z690" s="18">
        <v>2718</v>
      </c>
      <c r="AA690" s="18">
        <v>2718</v>
      </c>
      <c r="AB690" s="18">
        <v>2914</v>
      </c>
      <c r="AC690" s="18">
        <v>1.887</v>
      </c>
      <c r="AD690" s="18">
        <v>20.213000000000001</v>
      </c>
      <c r="AE690" s="18">
        <v>106.15600000000001</v>
      </c>
      <c r="AF690" s="18">
        <v>675.81200000000001</v>
      </c>
      <c r="AG690" s="21"/>
      <c r="AH690" s="21"/>
    </row>
    <row r="691" spans="1:34">
      <c r="A691" s="16" t="s">
        <v>9353</v>
      </c>
      <c r="B691" s="16" t="s">
        <v>9354</v>
      </c>
      <c r="C691" s="16">
        <f>SEARCH(" _ ",B691)</f>
        <v>24</v>
      </c>
      <c r="D691" s="16" t="str">
        <f>LEFT(B691,14)</f>
        <v>LIT 400kV N0 1</v>
      </c>
      <c r="E691" s="16" t="str">
        <f>RIGHT(LEFT(D691,9),5)</f>
        <v>400kV</v>
      </c>
      <c r="F691" s="16" t="str">
        <f>RIGHT(D691,1)</f>
        <v>1</v>
      </c>
      <c r="G691" s="16" t="str">
        <f>LEFT(RIGHT(B691,LEN(B691)-15),C691-16)</f>
        <v>CHEVALET</v>
      </c>
      <c r="H691" s="16" t="str">
        <f>RIGHT(B691,LEN(B691)-C691-2)</f>
        <v>WARANDE</v>
      </c>
      <c r="I691" s="17">
        <f>MATCH(Lines[[#This Row],[début]],postes_1[ADR_SITE],0)</f>
        <v>1418</v>
      </c>
      <c r="J691" s="17">
        <f>MATCH(Lines[[#This Row],[fin]],postes_1[ADR_SITE],0)</f>
        <v>2242</v>
      </c>
      <c r="K691" s="17" t="str">
        <f>INDEX(postes_1[CODNAT],Lines[[#This Row],[rch_debut]])</f>
        <v>CHEVA</v>
      </c>
      <c r="L691" s="17" t="str">
        <f>INDEX(postes_1[CODNAT],Lines[[#This Row],[rch_fin]])</f>
        <v>WARAN</v>
      </c>
      <c r="M691" s="17" t="s">
        <v>3257</v>
      </c>
      <c r="N691" s="17" t="s">
        <v>3402</v>
      </c>
      <c r="O691" s="17" t="str">
        <f>Lines[[#This Row],[codeNat_debut]]&amp;"_"&amp;Lines[[#This Row],[tension]]</f>
        <v>CHEVA_400kV</v>
      </c>
      <c r="P691" s="17" t="str">
        <f>Lines[[#This Row],[codeNat_fin]]&amp;"_"&amp;Lines[[#This Row],[tension]]</f>
        <v>WARAN_400kV</v>
      </c>
      <c r="Q691" s="17">
        <f>COUNTIF(Lines[[code2_debut]:[code2_fin]],"="&amp;Lines[[#This Row],[code2_debut]])</f>
        <v>8</v>
      </c>
      <c r="R691" s="17">
        <f>COUNTIF(Lines[[code2_debut]:[code2_fin]],"="&amp;Lines[[#This Row],[code2_fin]])</f>
        <v>6</v>
      </c>
      <c r="S691" s="17">
        <f>INDEX(postes_1[x],MATCH(Lines[[#This Row],[codeNat_debut]],postes_1[CODNAT],0))</f>
        <v>674135.21999999904</v>
      </c>
      <c r="T691" s="17">
        <f>INDEX(postes_1[y],MATCH(Lines[[#This Row],[codeNat_debut]],postes_1[CODNAT],0))</f>
        <v>7009120.3099999996</v>
      </c>
      <c r="U691" s="17">
        <f>INDEX(postes_1[x],MATCH(Lines[[#This Row],[codeNat_fin]],postes_1[CODNAT],0))</f>
        <v>640900.56000000203</v>
      </c>
      <c r="V691" s="17">
        <f>INDEX(postes_1[y],MATCH(Lines[[#This Row],[codeNat_fin]],postes_1[CODNAT],0))</f>
        <v>7095113.0300000003</v>
      </c>
      <c r="W691" s="17">
        <f>SQRT((Lines[[#This Row],[x_debut]]-Lines[[#This Row],[x_fin]])^2+(Lines[[#This Row],[y_debut]]-Lines[[#This Row],[y_fin]])^2)</f>
        <v>92191.596787960647</v>
      </c>
      <c r="X691" s="17">
        <v>103283</v>
      </c>
      <c r="Y691" s="18">
        <v>2570</v>
      </c>
      <c r="Z691" s="18">
        <v>2718</v>
      </c>
      <c r="AA691" s="18">
        <v>2718</v>
      </c>
      <c r="AB691" s="18">
        <v>2914</v>
      </c>
      <c r="AC691" s="18">
        <v>3.1150000000000002</v>
      </c>
      <c r="AD691" s="18">
        <v>31.603999999999999</v>
      </c>
      <c r="AE691" s="18">
        <v>195.822</v>
      </c>
      <c r="AF691" s="18">
        <v>1246.6420000000001</v>
      </c>
      <c r="AG691" s="21"/>
      <c r="AH691" s="21"/>
    </row>
    <row r="692" spans="1:34">
      <c r="A692" s="16" t="s">
        <v>9359</v>
      </c>
      <c r="B692" s="16" t="s">
        <v>9360</v>
      </c>
      <c r="C692" s="16">
        <f>SEARCH(" _ ",B692)</f>
        <v>24</v>
      </c>
      <c r="D692" s="16" t="str">
        <f>LEFT(B692,14)</f>
        <v>LIT 400kV NO 2</v>
      </c>
      <c r="E692" s="16" t="str">
        <f>RIGHT(LEFT(D692,9),5)</f>
        <v>400kV</v>
      </c>
      <c r="F692" s="16" t="str">
        <f>RIGHT(D692,1)</f>
        <v>2</v>
      </c>
      <c r="G692" s="16" t="str">
        <f>LEFT(RIGHT(B692,LEN(B692)-15),C692-16)</f>
        <v>CHEVALET</v>
      </c>
      <c r="H692" s="16" t="str">
        <f>RIGHT(B692,LEN(B692)-C692-2)</f>
        <v>WARANDE</v>
      </c>
      <c r="I692" s="17">
        <f>MATCH(Lines[[#This Row],[début]],postes_1[ADR_SITE],0)</f>
        <v>1418</v>
      </c>
      <c r="J692" s="17">
        <f>MATCH(Lines[[#This Row],[fin]],postes_1[ADR_SITE],0)</f>
        <v>2242</v>
      </c>
      <c r="K692" s="17" t="str">
        <f>INDEX(postes_1[CODNAT],Lines[[#This Row],[rch_debut]])</f>
        <v>CHEVA</v>
      </c>
      <c r="L692" s="17" t="str">
        <f>INDEX(postes_1[CODNAT],Lines[[#This Row],[rch_fin]])</f>
        <v>WARAN</v>
      </c>
      <c r="M692" s="17" t="s">
        <v>3257</v>
      </c>
      <c r="N692" s="17" t="s">
        <v>3402</v>
      </c>
      <c r="O692" s="17" t="str">
        <f>Lines[[#This Row],[codeNat_debut]]&amp;"_"&amp;Lines[[#This Row],[tension]]</f>
        <v>CHEVA_400kV</v>
      </c>
      <c r="P692" s="17" t="str">
        <f>Lines[[#This Row],[codeNat_fin]]&amp;"_"&amp;Lines[[#This Row],[tension]]</f>
        <v>WARAN_400kV</v>
      </c>
      <c r="Q692" s="17">
        <f>COUNTIF(Lines[[code2_debut]:[code2_fin]],"="&amp;Lines[[#This Row],[code2_debut]])</f>
        <v>8</v>
      </c>
      <c r="R692" s="17">
        <f>COUNTIF(Lines[[code2_debut]:[code2_fin]],"="&amp;Lines[[#This Row],[code2_fin]])</f>
        <v>6</v>
      </c>
      <c r="S692" s="17">
        <f>INDEX(postes_1[x],MATCH(Lines[[#This Row],[codeNat_debut]],postes_1[CODNAT],0))</f>
        <v>674135.21999999904</v>
      </c>
      <c r="T692" s="17">
        <f>INDEX(postes_1[y],MATCH(Lines[[#This Row],[codeNat_debut]],postes_1[CODNAT],0))</f>
        <v>7009120.3099999996</v>
      </c>
      <c r="U692" s="17">
        <f>INDEX(postes_1[x],MATCH(Lines[[#This Row],[codeNat_fin]],postes_1[CODNAT],0))</f>
        <v>640900.56000000203</v>
      </c>
      <c r="V692" s="17">
        <f>INDEX(postes_1[y],MATCH(Lines[[#This Row],[codeNat_fin]],postes_1[CODNAT],0))</f>
        <v>7095113.0300000003</v>
      </c>
      <c r="W692" s="17">
        <f>SQRT((Lines[[#This Row],[x_debut]]-Lines[[#This Row],[x_fin]])^2+(Lines[[#This Row],[y_debut]]-Lines[[#This Row],[y_fin]])^2)</f>
        <v>92191.596787960647</v>
      </c>
      <c r="X692" s="17">
        <v>103253</v>
      </c>
      <c r="Y692" s="18">
        <v>2570</v>
      </c>
      <c r="Z692" s="18">
        <v>2718</v>
      </c>
      <c r="AA692" s="18">
        <v>2718</v>
      </c>
      <c r="AB692" s="18">
        <v>2914</v>
      </c>
      <c r="AC692" s="18">
        <v>3.113</v>
      </c>
      <c r="AD692" s="18">
        <v>31.59</v>
      </c>
      <c r="AE692" s="18">
        <v>195.749</v>
      </c>
      <c r="AF692" s="18">
        <v>1246.175</v>
      </c>
      <c r="AG692" s="21"/>
      <c r="AH692" s="21"/>
    </row>
    <row r="693" spans="1:34">
      <c r="A693" s="16" t="s">
        <v>9524</v>
      </c>
      <c r="B693" s="16" t="s">
        <v>9525</v>
      </c>
      <c r="C693" s="16">
        <f>SEARCH(" _ ",B693)</f>
        <v>21</v>
      </c>
      <c r="D693" s="16" t="str">
        <f>LEFT(B693,14)</f>
        <v>LIT 400kV NO 2</v>
      </c>
      <c r="E693" s="16" t="str">
        <f>RIGHT(LEFT(D693,9),5)</f>
        <v>400kV</v>
      </c>
      <c r="F693" s="16" t="str">
        <f>RIGHT(D693,1)</f>
        <v>2</v>
      </c>
      <c r="G693" s="16" t="str">
        <f>LEFT(RIGHT(B693,LEN(B693)-15),C693-16)</f>
        <v>CREYS</v>
      </c>
      <c r="H693" s="16" t="str">
        <f>RIGHT(B693,LEN(B693)-C693-2)</f>
        <v>GENISSIAT-POSTE</v>
      </c>
      <c r="I693" s="17">
        <f>MATCH(Lines[[#This Row],[début]],postes_1[ADR_SITE],0)</f>
        <v>2495</v>
      </c>
      <c r="J693" s="17">
        <f>MATCH(Lines[[#This Row],[fin]],postes_1[ADR_SITE],0)</f>
        <v>2496</v>
      </c>
      <c r="K693" s="17" t="str">
        <f>INDEX(postes_1[CODNAT],Lines[[#This Row],[rch_debut]])</f>
        <v>CREYS</v>
      </c>
      <c r="L693" s="17" t="str">
        <f>INDEX(postes_1[CODNAT],Lines[[#This Row],[rch_fin]])</f>
        <v>GEN.P</v>
      </c>
      <c r="M693" s="17" t="s">
        <v>7497</v>
      </c>
      <c r="N693" s="17" t="s">
        <v>7838</v>
      </c>
      <c r="O693" s="17" t="str">
        <f>Lines[[#This Row],[codeNat_debut]]&amp;"_"&amp;Lines[[#This Row],[tension]]</f>
        <v>CREYS_400kV</v>
      </c>
      <c r="P693" s="17" t="str">
        <f>Lines[[#This Row],[codeNat_fin]]&amp;"_"&amp;Lines[[#This Row],[tension]]</f>
        <v>GEN.P_400kV</v>
      </c>
      <c r="Q693" s="17">
        <f>COUNTIF(Lines[[code2_debut]:[code2_fin]],"="&amp;Lines[[#This Row],[code2_debut]])</f>
        <v>6</v>
      </c>
      <c r="R693" s="17">
        <f>COUNTIF(Lines[[code2_debut]:[code2_fin]],"="&amp;Lines[[#This Row],[code2_fin]])</f>
        <v>8</v>
      </c>
      <c r="S693" s="17">
        <f>INDEX(postes_1[x],MATCH(Lines[[#This Row],[codeNat_debut]],postes_1[CODNAT],0))</f>
        <v>891677.67000000202</v>
      </c>
      <c r="T693" s="17">
        <f>INDEX(postes_1[y],MATCH(Lines[[#This Row],[codeNat_debut]],postes_1[CODNAT],0))</f>
        <v>6520390.1799999997</v>
      </c>
      <c r="U693" s="17">
        <f>INDEX(postes_1[x],MATCH(Lines[[#This Row],[codeNat_fin]],postes_1[CODNAT],0))</f>
        <v>916717.14999999898</v>
      </c>
      <c r="V693" s="17">
        <f>INDEX(postes_1[y],MATCH(Lines[[#This Row],[codeNat_fin]],postes_1[CODNAT],0))</f>
        <v>6554356.2699999996</v>
      </c>
      <c r="W693" s="17">
        <f>SQRT((Lines[[#This Row],[x_debut]]-Lines[[#This Row],[x_fin]])^2+(Lines[[#This Row],[y_debut]]-Lines[[#This Row],[y_fin]])^2)</f>
        <v>42197.995551428001</v>
      </c>
      <c r="X693" s="17">
        <v>52982</v>
      </c>
      <c r="Y693" s="18">
        <v>2600</v>
      </c>
      <c r="Z693" s="18">
        <v>2700</v>
      </c>
      <c r="AA693" s="18">
        <v>2700</v>
      </c>
      <c r="AB693" s="18">
        <v>2800</v>
      </c>
      <c r="AC693" s="18">
        <v>1.113</v>
      </c>
      <c r="AD693" s="18">
        <v>16.161000000000001</v>
      </c>
      <c r="AE693" s="18">
        <v>100.729</v>
      </c>
      <c r="AF693" s="18">
        <v>641.26300000000003</v>
      </c>
      <c r="AG693" s="21"/>
      <c r="AH693" s="21"/>
    </row>
    <row r="694" spans="1:34">
      <c r="A694" s="16" t="s">
        <v>9982</v>
      </c>
      <c r="B694" s="16" t="s">
        <v>9983</v>
      </c>
      <c r="C694" s="16">
        <f>SEARCH(" _ ",B694)</f>
        <v>30</v>
      </c>
      <c r="D694" s="16" t="str">
        <f>LEFT(B694,14)</f>
        <v>LIT 400kV N0 1</v>
      </c>
      <c r="E694" s="16" t="str">
        <f>RIGHT(LEFT(D694,9),5)</f>
        <v>400kV</v>
      </c>
      <c r="F694" s="16" t="str">
        <f>RIGHT(D694,1)</f>
        <v>1</v>
      </c>
      <c r="G694" s="16" t="str">
        <f>LEFT(RIGHT(B694,LEN(B694)-15),C694-16)</f>
        <v>MERY-SUR-SEINE</v>
      </c>
      <c r="H694" s="16" t="str">
        <f>RIGHT(B694,LEN(B694)-C694-2)</f>
        <v>VIELMOULIN</v>
      </c>
      <c r="I694" s="17">
        <f>MATCH(Lines[[#This Row],[début]],postes_1[ADR_SITE],0)</f>
        <v>746</v>
      </c>
      <c r="J694" s="17">
        <f>MATCH(Lines[[#This Row],[fin]],postes_1[ADR_SITE],0)</f>
        <v>1100</v>
      </c>
      <c r="K694" s="17" t="str">
        <f>INDEX(postes_1[CODNAT],Lines[[#This Row],[rch_debut]])</f>
        <v>M.SEI</v>
      </c>
      <c r="L694" s="17" t="str">
        <f>INDEX(postes_1[CODNAT],Lines[[#This Row],[rch_fin]])</f>
        <v>VIELM</v>
      </c>
      <c r="M694" s="17" t="s">
        <v>2459</v>
      </c>
      <c r="N694" s="17" t="s">
        <v>6276</v>
      </c>
      <c r="O694" s="17" t="str">
        <f>Lines[[#This Row],[codeNat_debut]]&amp;"_"&amp;Lines[[#This Row],[tension]]</f>
        <v>M.SEI_400kV</v>
      </c>
      <c r="P694" s="17" t="str">
        <f>Lines[[#This Row],[codeNat_fin]]&amp;"_"&amp;Lines[[#This Row],[tension]]</f>
        <v>VIELM_400kV</v>
      </c>
      <c r="Q694" s="17">
        <f>COUNTIF(Lines[[code2_debut]:[code2_fin]],"="&amp;Lines[[#This Row],[code2_debut]])</f>
        <v>9</v>
      </c>
      <c r="R694" s="17">
        <f>COUNTIF(Lines[[code2_debut]:[code2_fin]],"="&amp;Lines[[#This Row],[code2_fin]])</f>
        <v>9</v>
      </c>
      <c r="S694" s="17">
        <f>INDEX(postes_1[x],MATCH(Lines[[#This Row],[codeNat_debut]],postes_1[CODNAT],0))</f>
        <v>767888.46999999904</v>
      </c>
      <c r="T694" s="17">
        <f>INDEX(postes_1[y],MATCH(Lines[[#This Row],[codeNat_debut]],postes_1[CODNAT],0))</f>
        <v>6824700.1200000001</v>
      </c>
      <c r="U694" s="17">
        <f>INDEX(postes_1[x],MATCH(Lines[[#This Row],[codeNat_fin]],postes_1[CODNAT],0))</f>
        <v>827404.36999999697</v>
      </c>
      <c r="V694" s="17">
        <f>INDEX(postes_1[y],MATCH(Lines[[#This Row],[codeNat_fin]],postes_1[CODNAT],0))</f>
        <v>6693049.9100000001</v>
      </c>
      <c r="W694" s="17">
        <f>SQRT((Lines[[#This Row],[x_debut]]-Lines[[#This Row],[x_fin]])^2+(Lines[[#This Row],[y_debut]]-Lines[[#This Row],[y_fin]])^2)</f>
        <v>144478.09573030038</v>
      </c>
      <c r="X694" s="17">
        <v>149915</v>
      </c>
      <c r="Y694" s="18">
        <v>2600</v>
      </c>
      <c r="Z694" s="18">
        <v>2700</v>
      </c>
      <c r="AA694" s="18">
        <v>2700</v>
      </c>
      <c r="AB694" s="18">
        <v>2800</v>
      </c>
      <c r="AC694" s="18">
        <v>3.149</v>
      </c>
      <c r="AD694" s="18">
        <v>45.723999999999997</v>
      </c>
      <c r="AE694" s="18">
        <v>284.64100000000002</v>
      </c>
      <c r="AF694" s="18">
        <v>1812.0830000000001</v>
      </c>
      <c r="AG694" s="21"/>
      <c r="AH694" s="21"/>
    </row>
    <row r="695" spans="1:34">
      <c r="A695" s="16" t="s">
        <v>9984</v>
      </c>
      <c r="B695" s="16" t="s">
        <v>9985</v>
      </c>
      <c r="C695" s="16">
        <f>SEARCH(" _ ",B695)</f>
        <v>30</v>
      </c>
      <c r="D695" s="16" t="str">
        <f>LEFT(B695,14)</f>
        <v>LIT 400kV NO 2</v>
      </c>
      <c r="E695" s="16" t="str">
        <f>RIGHT(LEFT(D695,9),5)</f>
        <v>400kV</v>
      </c>
      <c r="F695" s="16" t="str">
        <f>RIGHT(D695,1)</f>
        <v>2</v>
      </c>
      <c r="G695" s="16" t="str">
        <f>LEFT(RIGHT(B695,LEN(B695)-15),C695-16)</f>
        <v>MERY-SUR-SEINE</v>
      </c>
      <c r="H695" s="16" t="str">
        <f>RIGHT(B695,LEN(B695)-C695-2)</f>
        <v>VIELMOULIN</v>
      </c>
      <c r="I695" s="17">
        <f>MATCH(Lines[[#This Row],[début]],postes_1[ADR_SITE],0)</f>
        <v>746</v>
      </c>
      <c r="J695" s="17">
        <f>MATCH(Lines[[#This Row],[fin]],postes_1[ADR_SITE],0)</f>
        <v>1100</v>
      </c>
      <c r="K695" s="17" t="str">
        <f>INDEX(postes_1[CODNAT],Lines[[#This Row],[rch_debut]])</f>
        <v>M.SEI</v>
      </c>
      <c r="L695" s="17" t="str">
        <f>INDEX(postes_1[CODNAT],Lines[[#This Row],[rch_fin]])</f>
        <v>VIELM</v>
      </c>
      <c r="M695" s="17" t="s">
        <v>2459</v>
      </c>
      <c r="N695" s="17" t="s">
        <v>6276</v>
      </c>
      <c r="O695" s="17" t="str">
        <f>Lines[[#This Row],[codeNat_debut]]&amp;"_"&amp;Lines[[#This Row],[tension]]</f>
        <v>M.SEI_400kV</v>
      </c>
      <c r="P695" s="17" t="str">
        <f>Lines[[#This Row],[codeNat_fin]]&amp;"_"&amp;Lines[[#This Row],[tension]]</f>
        <v>VIELM_400kV</v>
      </c>
      <c r="Q695" s="17">
        <f>COUNTIF(Lines[[code2_debut]:[code2_fin]],"="&amp;Lines[[#This Row],[code2_debut]])</f>
        <v>9</v>
      </c>
      <c r="R695" s="17">
        <f>COUNTIF(Lines[[code2_debut]:[code2_fin]],"="&amp;Lines[[#This Row],[code2_fin]])</f>
        <v>9</v>
      </c>
      <c r="S695" s="17">
        <f>INDEX(postes_1[x],MATCH(Lines[[#This Row],[codeNat_debut]],postes_1[CODNAT],0))</f>
        <v>767888.46999999904</v>
      </c>
      <c r="T695" s="17">
        <f>INDEX(postes_1[y],MATCH(Lines[[#This Row],[codeNat_debut]],postes_1[CODNAT],0))</f>
        <v>6824700.1200000001</v>
      </c>
      <c r="U695" s="17">
        <f>INDEX(postes_1[x],MATCH(Lines[[#This Row],[codeNat_fin]],postes_1[CODNAT],0))</f>
        <v>827404.36999999697</v>
      </c>
      <c r="V695" s="17">
        <f>INDEX(postes_1[y],MATCH(Lines[[#This Row],[codeNat_fin]],postes_1[CODNAT],0))</f>
        <v>6693049.9100000001</v>
      </c>
      <c r="W695" s="17">
        <f>SQRT((Lines[[#This Row],[x_debut]]-Lines[[#This Row],[x_fin]])^2+(Lines[[#This Row],[y_debut]]-Lines[[#This Row],[y_fin]])^2)</f>
        <v>144478.09573030038</v>
      </c>
      <c r="X695" s="17">
        <v>149920</v>
      </c>
      <c r="Y695" s="18">
        <v>2600</v>
      </c>
      <c r="Z695" s="18">
        <v>2700</v>
      </c>
      <c r="AA695" s="18">
        <v>2700</v>
      </c>
      <c r="AB695" s="18">
        <v>2800</v>
      </c>
      <c r="AC695" s="18">
        <v>3.1469999999999998</v>
      </c>
      <c r="AD695" s="18">
        <v>45.695999999999998</v>
      </c>
      <c r="AE695" s="18">
        <v>284.46600000000001</v>
      </c>
      <c r="AF695" s="18">
        <v>1810.97</v>
      </c>
      <c r="AG695" s="21"/>
      <c r="AH695" s="21"/>
    </row>
    <row r="696" spans="1:34">
      <c r="A696" s="16" t="s">
        <v>10039</v>
      </c>
      <c r="B696" s="16" t="s">
        <v>10040</v>
      </c>
      <c r="C696" s="16">
        <f>SEARCH(" _ ",B696)</f>
        <v>22</v>
      </c>
      <c r="D696" s="16" t="str">
        <f>LEFT(B696,14)</f>
        <v>LIT 400kV N0 1</v>
      </c>
      <c r="E696" s="16" t="str">
        <f>RIGHT(LEFT(D696,9),5)</f>
        <v>400kV</v>
      </c>
      <c r="F696" s="16" t="str">
        <f>RIGHT(D696,1)</f>
        <v>1</v>
      </c>
      <c r="G696" s="16" t="str">
        <f>LEFT(RIGHT(B696,LEN(B696)-15),C696-16)</f>
        <v>MENUEL</v>
      </c>
      <c r="H696" s="16" t="str">
        <f>RIGHT(B696,LEN(B696)-C696-2)</f>
        <v>TOLLEVAST</v>
      </c>
      <c r="I696" s="17">
        <f>MATCH(Lines[[#This Row],[début]],postes_1[ADR_SITE],0)</f>
        <v>1797</v>
      </c>
      <c r="J696" s="17">
        <f>MATCH(Lines[[#This Row],[fin]],postes_1[ADR_SITE],0)</f>
        <v>1893</v>
      </c>
      <c r="K696" s="17" t="str">
        <f>INDEX(postes_1[CODNAT],Lines[[#This Row],[rch_debut]])</f>
        <v>MENUE</v>
      </c>
      <c r="L696" s="17" t="str">
        <f>INDEX(postes_1[CODNAT],Lines[[#This Row],[rch_fin]])</f>
        <v>TOLLE</v>
      </c>
      <c r="M696" s="17" t="s">
        <v>3513</v>
      </c>
      <c r="N696" s="17" t="s">
        <v>4661</v>
      </c>
      <c r="O696" s="17" t="str">
        <f>Lines[[#This Row],[codeNat_debut]]&amp;"_"&amp;Lines[[#This Row],[tension]]</f>
        <v>MENUE_400kV</v>
      </c>
      <c r="P696" s="17" t="str">
        <f>Lines[[#This Row],[codeNat_fin]]&amp;"_"&amp;Lines[[#This Row],[tension]]</f>
        <v>TOLLE_400kV</v>
      </c>
      <c r="Q696" s="17">
        <f>COUNTIF(Lines[[code2_debut]:[code2_fin]],"="&amp;Lines[[#This Row],[code2_debut]])</f>
        <v>6</v>
      </c>
      <c r="R696" s="17">
        <f>COUNTIF(Lines[[code2_debut]:[code2_fin]],"="&amp;Lines[[#This Row],[code2_fin]])</f>
        <v>2</v>
      </c>
      <c r="S696" s="17">
        <f>INDEX(postes_1[x],MATCH(Lines[[#This Row],[codeNat_debut]],postes_1[CODNAT],0))</f>
        <v>368332.390000001</v>
      </c>
      <c r="T696" s="17">
        <f>INDEX(postes_1[y],MATCH(Lines[[#This Row],[codeNat_debut]],postes_1[CODNAT],0))</f>
        <v>6940413.8700000001</v>
      </c>
      <c r="U696" s="17">
        <f>INDEX(postes_1[x],MATCH(Lines[[#This Row],[codeNat_fin]],postes_1[CODNAT],0))</f>
        <v>367480.82</v>
      </c>
      <c r="V696" s="17">
        <f>INDEX(postes_1[y],MATCH(Lines[[#This Row],[codeNat_fin]],postes_1[CODNAT],0))</f>
        <v>6953628.4500000002</v>
      </c>
      <c r="W696" s="17">
        <f>SQRT((Lines[[#This Row],[x_debut]]-Lines[[#This Row],[x_fin]])^2+(Lines[[#This Row],[y_debut]]-Lines[[#This Row],[y_fin]])^2)</f>
        <v>13241.989882238382</v>
      </c>
      <c r="X696" s="17">
        <v>14210</v>
      </c>
      <c r="Y696" s="18">
        <v>2662</v>
      </c>
      <c r="Z696" s="18">
        <v>2878</v>
      </c>
      <c r="AA696" s="18">
        <v>2878</v>
      </c>
      <c r="AB696" s="18">
        <v>2996</v>
      </c>
      <c r="AC696" s="18">
        <v>0.42799999999999999</v>
      </c>
      <c r="AD696" s="18">
        <v>4.3559999999999999</v>
      </c>
      <c r="AE696" s="18">
        <v>26.731000000000002</v>
      </c>
      <c r="AF696" s="18">
        <v>170.17500000000001</v>
      </c>
      <c r="AG696" s="21"/>
      <c r="AH696" s="21"/>
    </row>
    <row r="697" spans="1:34">
      <c r="A697" s="16" t="s">
        <v>10042</v>
      </c>
      <c r="B697" s="16" t="s">
        <v>10043</v>
      </c>
      <c r="C697" s="16">
        <f>SEARCH(" _ ",B697)</f>
        <v>22</v>
      </c>
      <c r="D697" s="16" t="str">
        <f>LEFT(B697,14)</f>
        <v>LIT 400kV NO 2</v>
      </c>
      <c r="E697" s="16" t="str">
        <f>RIGHT(LEFT(D697,9),5)</f>
        <v>400kV</v>
      </c>
      <c r="F697" s="16" t="str">
        <f>RIGHT(D697,1)</f>
        <v>2</v>
      </c>
      <c r="G697" s="16" t="str">
        <f>LEFT(RIGHT(B697,LEN(B697)-15),C697-16)</f>
        <v>MENUEL</v>
      </c>
      <c r="H697" s="16" t="str">
        <f>RIGHT(B697,LEN(B697)-C697-2)</f>
        <v>TOLLEVAST</v>
      </c>
      <c r="I697" s="17">
        <f>MATCH(Lines[[#This Row],[début]],postes_1[ADR_SITE],0)</f>
        <v>1797</v>
      </c>
      <c r="J697" s="17">
        <f>MATCH(Lines[[#This Row],[fin]],postes_1[ADR_SITE],0)</f>
        <v>1893</v>
      </c>
      <c r="K697" s="17" t="str">
        <f>INDEX(postes_1[CODNAT],Lines[[#This Row],[rch_debut]])</f>
        <v>MENUE</v>
      </c>
      <c r="L697" s="17" t="str">
        <f>INDEX(postes_1[CODNAT],Lines[[#This Row],[rch_fin]])</f>
        <v>TOLLE</v>
      </c>
      <c r="M697" s="17" t="s">
        <v>3513</v>
      </c>
      <c r="N697" s="17" t="s">
        <v>4661</v>
      </c>
      <c r="O697" s="17" t="str">
        <f>Lines[[#This Row],[codeNat_debut]]&amp;"_"&amp;Lines[[#This Row],[tension]]</f>
        <v>MENUE_400kV</v>
      </c>
      <c r="P697" s="17" t="str">
        <f>Lines[[#This Row],[codeNat_fin]]&amp;"_"&amp;Lines[[#This Row],[tension]]</f>
        <v>TOLLE_400kV</v>
      </c>
      <c r="Q697" s="17">
        <f>COUNTIF(Lines[[code2_debut]:[code2_fin]],"="&amp;Lines[[#This Row],[code2_debut]])</f>
        <v>6</v>
      </c>
      <c r="R697" s="17">
        <f>COUNTIF(Lines[[code2_debut]:[code2_fin]],"="&amp;Lines[[#This Row],[code2_fin]])</f>
        <v>2</v>
      </c>
      <c r="S697" s="17">
        <f>INDEX(postes_1[x],MATCH(Lines[[#This Row],[codeNat_debut]],postes_1[CODNAT],0))</f>
        <v>368332.390000001</v>
      </c>
      <c r="T697" s="17">
        <f>INDEX(postes_1[y],MATCH(Lines[[#This Row],[codeNat_debut]],postes_1[CODNAT],0))</f>
        <v>6940413.8700000001</v>
      </c>
      <c r="U697" s="17">
        <f>INDEX(postes_1[x],MATCH(Lines[[#This Row],[codeNat_fin]],postes_1[CODNAT],0))</f>
        <v>367480.82</v>
      </c>
      <c r="V697" s="17">
        <f>INDEX(postes_1[y],MATCH(Lines[[#This Row],[codeNat_fin]],postes_1[CODNAT],0))</f>
        <v>6953628.4500000002</v>
      </c>
      <c r="W697" s="17">
        <f>SQRT((Lines[[#This Row],[x_debut]]-Lines[[#This Row],[x_fin]])^2+(Lines[[#This Row],[y_debut]]-Lines[[#This Row],[y_fin]])^2)</f>
        <v>13241.989882238382</v>
      </c>
      <c r="X697" s="17">
        <v>14210</v>
      </c>
      <c r="Y697" s="18">
        <v>2662</v>
      </c>
      <c r="Z697" s="18">
        <v>2878</v>
      </c>
      <c r="AA697" s="18">
        <v>2878</v>
      </c>
      <c r="AB697" s="18">
        <v>2996</v>
      </c>
      <c r="AC697" s="18">
        <v>0.42899999999999999</v>
      </c>
      <c r="AD697" s="18">
        <v>4.3470000000000004</v>
      </c>
      <c r="AE697" s="18">
        <v>26.977</v>
      </c>
      <c r="AF697" s="18">
        <v>171.74299999999999</v>
      </c>
      <c r="AG697" s="21"/>
      <c r="AH697" s="21"/>
    </row>
    <row r="698" spans="1:34">
      <c r="A698" s="16" t="s">
        <v>9193</v>
      </c>
      <c r="B698" s="16" t="s">
        <v>9194</v>
      </c>
      <c r="C698" s="16">
        <f>SEARCH(" _ ",B698)</f>
        <v>25</v>
      </c>
      <c r="D698" s="16" t="str">
        <f>LEFT(B698,14)</f>
        <v>LIT 400kV NO 2</v>
      </c>
      <c r="E698" s="16" t="str">
        <f>RIGHT(LEFT(D698,9),5)</f>
        <v>400kV</v>
      </c>
      <c r="F698" s="16" t="str">
        <f>RIGHT(D698,1)</f>
        <v>2</v>
      </c>
      <c r="G698" s="16" t="str">
        <f>LEFT(RIGHT(B698,LEN(B698)-15),C698-16)</f>
        <v>CANTEGRIT</v>
      </c>
      <c r="H698" s="16" t="str">
        <f>RIGHT(B698,LEN(B698)-C698-2)</f>
        <v>SAUCATS</v>
      </c>
      <c r="I698" s="17">
        <f>MATCH(Lines[[#This Row],[début]],postes_1[ADR_SITE],0)</f>
        <v>3458</v>
      </c>
      <c r="J698" s="17">
        <f>MATCH(Lines[[#This Row],[fin]],postes_1[ADR_SITE],0)</f>
        <v>2861</v>
      </c>
      <c r="K698" s="17" t="str">
        <f>INDEX(postes_1[CODNAT],Lines[[#This Row],[rch_debut]])</f>
        <v>CANT5</v>
      </c>
      <c r="L698" s="17" t="str">
        <f>INDEX(postes_1[CODNAT],Lines[[#This Row],[rch_fin]])</f>
        <v>SAUCA</v>
      </c>
      <c r="M698" s="17" t="s">
        <v>2253</v>
      </c>
      <c r="N698" s="17" t="s">
        <v>5945</v>
      </c>
      <c r="O698" s="17" t="str">
        <f>Lines[[#This Row],[codeNat_debut]]&amp;"_"&amp;Lines[[#This Row],[tension]]</f>
        <v>CANT5_400kV</v>
      </c>
      <c r="P698" s="17" t="str">
        <f>Lines[[#This Row],[codeNat_fin]]&amp;"_"&amp;Lines[[#This Row],[tension]]</f>
        <v>SAUCA_400kV</v>
      </c>
      <c r="Q698" s="17">
        <f>COUNTIF(Lines[[code2_debut]:[code2_fin]],"="&amp;Lines[[#This Row],[code2_debut]])</f>
        <v>3</v>
      </c>
      <c r="R698" s="17">
        <f>COUNTIF(Lines[[code2_debut]:[code2_fin]],"="&amp;Lines[[#This Row],[code2_fin]])</f>
        <v>5</v>
      </c>
      <c r="S698" s="17">
        <f>INDEX(postes_1[x],MATCH(Lines[[#This Row],[codeNat_debut]],postes_1[CODNAT],0))</f>
        <v>388514.04999999702</v>
      </c>
      <c r="T698" s="17">
        <f>INDEX(postes_1[y],MATCH(Lines[[#This Row],[codeNat_debut]],postes_1[CODNAT],0))</f>
        <v>6331721.0199999996</v>
      </c>
      <c r="U698" s="17">
        <f>INDEX(postes_1[x],MATCH(Lines[[#This Row],[codeNat_fin]],postes_1[CODNAT],0))</f>
        <v>413349.79999999702</v>
      </c>
      <c r="V698" s="17">
        <f>INDEX(postes_1[y],MATCH(Lines[[#This Row],[codeNat_fin]],postes_1[CODNAT],0))</f>
        <v>6397088.6500000004</v>
      </c>
      <c r="W698" s="17">
        <f>SQRT((Lines[[#This Row],[x_debut]]-Lines[[#This Row],[x_fin]])^2+(Lines[[#This Row],[y_debut]]-Lines[[#This Row],[y_fin]])^2)</f>
        <v>69926.686821838681</v>
      </c>
      <c r="X698" s="17">
        <v>71885</v>
      </c>
      <c r="Y698" s="18">
        <v>2690</v>
      </c>
      <c r="Z698" s="18">
        <v>2822</v>
      </c>
      <c r="AA698" s="18">
        <v>2822</v>
      </c>
      <c r="AB698" s="18">
        <v>2936</v>
      </c>
      <c r="AC698" s="18">
        <v>1.96</v>
      </c>
      <c r="AD698" s="18">
        <v>25.405999999999999</v>
      </c>
      <c r="AE698" s="18">
        <v>120.523</v>
      </c>
      <c r="AF698" s="18">
        <v>767.27599999999995</v>
      </c>
      <c r="AG698" s="21"/>
      <c r="AH698" s="21"/>
    </row>
    <row r="699" spans="1:34">
      <c r="A699" s="16" t="s">
        <v>9195</v>
      </c>
      <c r="B699" s="16" t="s">
        <v>9196</v>
      </c>
      <c r="C699" s="16">
        <f>SEARCH(" _ ",B699)</f>
        <v>25</v>
      </c>
      <c r="D699" s="16" t="str">
        <f>LEFT(B699,14)</f>
        <v>LIT 400kV N0 3</v>
      </c>
      <c r="E699" s="16" t="str">
        <f>RIGHT(LEFT(D699,9),5)</f>
        <v>400kV</v>
      </c>
      <c r="F699" s="16" t="str">
        <f>RIGHT(D699,1)</f>
        <v>3</v>
      </c>
      <c r="G699" s="16" t="str">
        <f>LEFT(RIGHT(B699,LEN(B699)-15),C699-16)</f>
        <v>CANTEGRIT</v>
      </c>
      <c r="H699" s="16" t="str">
        <f>RIGHT(B699,LEN(B699)-C699-2)</f>
        <v>SAUCATS</v>
      </c>
      <c r="I699" s="17">
        <f>MATCH(Lines[[#This Row],[début]],postes_1[ADR_SITE],0)</f>
        <v>3458</v>
      </c>
      <c r="J699" s="17">
        <f>MATCH(Lines[[#This Row],[fin]],postes_1[ADR_SITE],0)</f>
        <v>2861</v>
      </c>
      <c r="K699" s="17" t="str">
        <f>INDEX(postes_1[CODNAT],Lines[[#This Row],[rch_debut]])</f>
        <v>CANT5</v>
      </c>
      <c r="L699" s="17" t="str">
        <f>INDEX(postes_1[CODNAT],Lines[[#This Row],[rch_fin]])</f>
        <v>SAUCA</v>
      </c>
      <c r="M699" s="17" t="s">
        <v>2253</v>
      </c>
      <c r="N699" s="17" t="s">
        <v>5945</v>
      </c>
      <c r="O699" s="17" t="str">
        <f>Lines[[#This Row],[codeNat_debut]]&amp;"_"&amp;Lines[[#This Row],[tension]]</f>
        <v>CANT5_400kV</v>
      </c>
      <c r="P699" s="17" t="str">
        <f>Lines[[#This Row],[codeNat_fin]]&amp;"_"&amp;Lines[[#This Row],[tension]]</f>
        <v>SAUCA_400kV</v>
      </c>
      <c r="Q699" s="17">
        <f>COUNTIF(Lines[[code2_debut]:[code2_fin]],"="&amp;Lines[[#This Row],[code2_debut]])</f>
        <v>3</v>
      </c>
      <c r="R699" s="17">
        <f>COUNTIF(Lines[[code2_debut]:[code2_fin]],"="&amp;Lines[[#This Row],[code2_fin]])</f>
        <v>5</v>
      </c>
      <c r="S699" s="17">
        <f>INDEX(postes_1[x],MATCH(Lines[[#This Row],[codeNat_debut]],postes_1[CODNAT],0))</f>
        <v>388514.04999999702</v>
      </c>
      <c r="T699" s="17">
        <f>INDEX(postes_1[y],MATCH(Lines[[#This Row],[codeNat_debut]],postes_1[CODNAT],0))</f>
        <v>6331721.0199999996</v>
      </c>
      <c r="U699" s="17">
        <f>INDEX(postes_1[x],MATCH(Lines[[#This Row],[codeNat_fin]],postes_1[CODNAT],0))</f>
        <v>413349.79999999702</v>
      </c>
      <c r="V699" s="17">
        <f>INDEX(postes_1[y],MATCH(Lines[[#This Row],[codeNat_fin]],postes_1[CODNAT],0))</f>
        <v>6397088.6500000004</v>
      </c>
      <c r="W699" s="17">
        <f>SQRT((Lines[[#This Row],[x_debut]]-Lines[[#This Row],[x_fin]])^2+(Lines[[#This Row],[y_debut]]-Lines[[#This Row],[y_fin]])^2)</f>
        <v>69926.686821838681</v>
      </c>
      <c r="X699" s="17">
        <v>71813</v>
      </c>
      <c r="Y699" s="18">
        <v>2690</v>
      </c>
      <c r="Z699" s="18">
        <v>2822</v>
      </c>
      <c r="AA699" s="18">
        <v>2822</v>
      </c>
      <c r="AB699" s="18">
        <v>2936</v>
      </c>
      <c r="AC699" s="18">
        <v>1.9390000000000001</v>
      </c>
      <c r="AD699" s="18">
        <v>25.135000000000002</v>
      </c>
      <c r="AE699" s="18">
        <v>119.233</v>
      </c>
      <c r="AF699" s="18">
        <v>759.06299999999999</v>
      </c>
      <c r="AG699" s="21"/>
      <c r="AH699" s="21"/>
    </row>
    <row r="700" spans="1:34">
      <c r="A700" s="16" t="s">
        <v>9519</v>
      </c>
      <c r="B700" s="16" t="s">
        <v>9520</v>
      </c>
      <c r="C700" s="16">
        <f>SEARCH(" _ ",B700)</f>
        <v>21</v>
      </c>
      <c r="D700" s="16" t="str">
        <f>LEFT(B700,14)</f>
        <v>LIT 400kV N0 1</v>
      </c>
      <c r="E700" s="16" t="str">
        <f>RIGHT(LEFT(D700,9),5)</f>
        <v>400kV</v>
      </c>
      <c r="F700" s="16" t="str">
        <f>RIGHT(D700,1)</f>
        <v>1</v>
      </c>
      <c r="G700" s="16" t="str">
        <f>LEFT(RIGHT(B700,LEN(B700)-15),C700-16)</f>
        <v>CREYS</v>
      </c>
      <c r="H700" s="16" t="str">
        <f>RIGHT(B700,LEN(B700)-C700-2)</f>
        <v>GENISSIAT-POSTE</v>
      </c>
      <c r="I700" s="17">
        <f>MATCH(Lines[[#This Row],[début]],postes_1[ADR_SITE],0)</f>
        <v>2495</v>
      </c>
      <c r="J700" s="17">
        <f>MATCH(Lines[[#This Row],[fin]],postes_1[ADR_SITE],0)</f>
        <v>2496</v>
      </c>
      <c r="K700" s="17" t="str">
        <f>INDEX(postes_1[CODNAT],Lines[[#This Row],[rch_debut]])</f>
        <v>CREYS</v>
      </c>
      <c r="L700" s="17" t="str">
        <f>INDEX(postes_1[CODNAT],Lines[[#This Row],[rch_fin]])</f>
        <v>GEN.P</v>
      </c>
      <c r="M700" s="17" t="s">
        <v>7497</v>
      </c>
      <c r="N700" s="17" t="s">
        <v>7838</v>
      </c>
      <c r="O700" s="17" t="str">
        <f>Lines[[#This Row],[codeNat_debut]]&amp;"_"&amp;Lines[[#This Row],[tension]]</f>
        <v>CREYS_400kV</v>
      </c>
      <c r="P700" s="17" t="str">
        <f>Lines[[#This Row],[codeNat_fin]]&amp;"_"&amp;Lines[[#This Row],[tension]]</f>
        <v>GEN.P_400kV</v>
      </c>
      <c r="Q700" s="17">
        <f>COUNTIF(Lines[[code2_debut]:[code2_fin]],"="&amp;Lines[[#This Row],[code2_debut]])</f>
        <v>6</v>
      </c>
      <c r="R700" s="17">
        <f>COUNTIF(Lines[[code2_debut]:[code2_fin]],"="&amp;Lines[[#This Row],[code2_fin]])</f>
        <v>8</v>
      </c>
      <c r="S700" s="17">
        <f>INDEX(postes_1[x],MATCH(Lines[[#This Row],[codeNat_debut]],postes_1[CODNAT],0))</f>
        <v>891677.67000000202</v>
      </c>
      <c r="T700" s="17">
        <f>INDEX(postes_1[y],MATCH(Lines[[#This Row],[codeNat_debut]],postes_1[CODNAT],0))</f>
        <v>6520390.1799999997</v>
      </c>
      <c r="U700" s="17">
        <f>INDEX(postes_1[x],MATCH(Lines[[#This Row],[codeNat_fin]],postes_1[CODNAT],0))</f>
        <v>916717.14999999898</v>
      </c>
      <c r="V700" s="17">
        <f>INDEX(postes_1[y],MATCH(Lines[[#This Row],[codeNat_fin]],postes_1[CODNAT],0))</f>
        <v>6554356.2699999996</v>
      </c>
      <c r="W700" s="17">
        <f>SQRT((Lines[[#This Row],[x_debut]]-Lines[[#This Row],[x_fin]])^2+(Lines[[#This Row],[y_debut]]-Lines[[#This Row],[y_fin]])^2)</f>
        <v>42197.995551428001</v>
      </c>
      <c r="X700" s="17">
        <v>52982</v>
      </c>
      <c r="Y700" s="18">
        <v>2750</v>
      </c>
      <c r="Z700" s="18">
        <v>2875</v>
      </c>
      <c r="AA700" s="18">
        <v>2875</v>
      </c>
      <c r="AB700" s="18">
        <v>3000</v>
      </c>
      <c r="AC700" s="18">
        <v>1.1120000000000001</v>
      </c>
      <c r="AD700" s="18">
        <v>16.140999999999998</v>
      </c>
      <c r="AE700" s="18">
        <v>108.02800000000001</v>
      </c>
      <c r="AF700" s="18">
        <v>687.72799999999995</v>
      </c>
      <c r="AG700" s="21"/>
      <c r="AH700" s="21"/>
    </row>
    <row r="701" spans="1:34">
      <c r="A701" s="16" t="s">
        <v>9019</v>
      </c>
      <c r="B701" s="16" t="s">
        <v>9020</v>
      </c>
      <c r="C701" s="16">
        <f>SEARCH(" _ ",B701)</f>
        <v>21</v>
      </c>
      <c r="D701" s="16" t="str">
        <f>LEFT(B701,14)</f>
        <v>LIT 400kV N0 1</v>
      </c>
      <c r="E701" s="16" t="str">
        <f>RIGHT(LEFT(D701,9),5)</f>
        <v>400kV</v>
      </c>
      <c r="F701" s="16" t="str">
        <f>RIGHT(D701,1)</f>
        <v>1</v>
      </c>
      <c r="G701" s="16" t="str">
        <f>LEFT(RIGHT(B701,LEN(B701)-15),C701-16)</f>
        <v>BAYET</v>
      </c>
      <c r="H701" s="16" t="str">
        <f>RIGHT(B701,LEN(B701)-C701-2)</f>
        <v>GAUGLIN</v>
      </c>
      <c r="I701" s="17">
        <f>MATCH(Lines[[#This Row],[début]],postes_1[ADR_SITE],0)</f>
        <v>1006</v>
      </c>
      <c r="J701" s="17">
        <f>MATCH(Lines[[#This Row],[fin]],postes_1[ADR_SITE],0)</f>
        <v>158</v>
      </c>
      <c r="K701" s="17" t="str">
        <f>INDEX(postes_1[CODNAT],Lines[[#This Row],[rch_debut]])</f>
        <v>BAYET</v>
      </c>
      <c r="L701" s="17" t="str">
        <f>INDEX(postes_1[CODNAT],Lines[[#This Row],[rch_fin]])</f>
        <v>GAUGL</v>
      </c>
      <c r="M701" s="17" t="s">
        <v>6885</v>
      </c>
      <c r="N701" s="17" t="s">
        <v>1395</v>
      </c>
      <c r="O701" s="17" t="str">
        <f>Lines[[#This Row],[codeNat_debut]]&amp;"_"&amp;Lines[[#This Row],[tension]]</f>
        <v>BAYET_400kV</v>
      </c>
      <c r="P701" s="17" t="str">
        <f>Lines[[#This Row],[codeNat_fin]]&amp;"_"&amp;Lines[[#This Row],[tension]]</f>
        <v>GAUGL_400kV</v>
      </c>
      <c r="Q701" s="17">
        <f>COUNTIF(Lines[[code2_debut]:[code2_fin]],"="&amp;Lines[[#This Row],[code2_debut]])</f>
        <v>7</v>
      </c>
      <c r="R701" s="17">
        <f>COUNTIF(Lines[[code2_debut]:[code2_fin]],"="&amp;Lines[[#This Row],[code2_fin]])</f>
        <v>4</v>
      </c>
      <c r="S701" s="17">
        <f>INDEX(postes_1[x],MATCH(Lines[[#This Row],[codeNat_debut]],postes_1[CODNAT],0))</f>
        <v>722665.96000000101</v>
      </c>
      <c r="T701" s="17">
        <f>INDEX(postes_1[y],MATCH(Lines[[#This Row],[codeNat_debut]],postes_1[CODNAT],0))</f>
        <v>6574861.29</v>
      </c>
      <c r="U701" s="17">
        <f>INDEX(postes_1[x],MATCH(Lines[[#This Row],[codeNat_fin]],postes_1[CODNAT],0))</f>
        <v>690237.72999999695</v>
      </c>
      <c r="V701" s="17">
        <f>INDEX(postes_1[y],MATCH(Lines[[#This Row],[codeNat_fin]],postes_1[CODNAT],0))</f>
        <v>6711803.6799999997</v>
      </c>
      <c r="W701" s="17">
        <f>SQRT((Lines[[#This Row],[x_debut]]-Lines[[#This Row],[x_fin]])^2+(Lines[[#This Row],[y_debut]]-Lines[[#This Row],[y_fin]])^2)</f>
        <v>140729.55723601623</v>
      </c>
      <c r="X701" s="17">
        <v>156345</v>
      </c>
      <c r="Y701" s="18">
        <v>2800</v>
      </c>
      <c r="Z701" s="18">
        <v>3000</v>
      </c>
      <c r="AA701" s="18">
        <v>3000</v>
      </c>
      <c r="AB701" s="18">
        <v>3100</v>
      </c>
      <c r="AC701" s="18">
        <v>3.234</v>
      </c>
      <c r="AD701" s="18">
        <v>41.744999999999997</v>
      </c>
      <c r="AE701" s="18">
        <v>333.91800000000001</v>
      </c>
      <c r="AF701" s="18">
        <v>2125.7860000000001</v>
      </c>
      <c r="AG701" s="21"/>
      <c r="AH701" s="21"/>
    </row>
    <row r="702" spans="1:34">
      <c r="A702" s="16" t="s">
        <v>9031</v>
      </c>
      <c r="B702" s="16" t="s">
        <v>9032</v>
      </c>
      <c r="C702" s="16">
        <f>SEARCH(" _ ",B702)</f>
        <v>21</v>
      </c>
      <c r="D702" s="16" t="str">
        <f>LEFT(B702,14)</f>
        <v>LIT 400kV N0 2</v>
      </c>
      <c r="E702" s="16" t="str">
        <f>RIGHT(LEFT(D702,9),5)</f>
        <v>400kV</v>
      </c>
      <c r="F702" s="16" t="str">
        <f>RIGHT(D702,1)</f>
        <v>2</v>
      </c>
      <c r="G702" s="16" t="str">
        <f>LEFT(RIGHT(B702,LEN(B702)-15),C702-16)</f>
        <v>BAYET</v>
      </c>
      <c r="H702" s="16" t="str">
        <f>RIGHT(B702,LEN(B702)-C702-2)</f>
        <v>ST-ELOI</v>
      </c>
      <c r="I702" s="17">
        <f>MATCH(Lines[[#This Row],[début]],postes_1[ADR_SITE],0)</f>
        <v>1006</v>
      </c>
      <c r="J702" s="17">
        <f>MATCH(Lines[[#This Row],[fin]],postes_1[ADR_SITE],0)</f>
        <v>597</v>
      </c>
      <c r="K702" s="17" t="str">
        <f>INDEX(postes_1[CODNAT],Lines[[#This Row],[rch_debut]])</f>
        <v>BAYET</v>
      </c>
      <c r="L702" s="17" t="str">
        <f>INDEX(postes_1[CODNAT],Lines[[#This Row],[rch_fin]])</f>
        <v>SSELO</v>
      </c>
      <c r="M702" s="17" t="s">
        <v>6885</v>
      </c>
      <c r="N702" s="17" t="s">
        <v>6158</v>
      </c>
      <c r="O702" s="17" t="str">
        <f>Lines[[#This Row],[codeNat_debut]]&amp;"_"&amp;Lines[[#This Row],[tension]]</f>
        <v>BAYET_400kV</v>
      </c>
      <c r="P702" s="17" t="str">
        <f>Lines[[#This Row],[codeNat_fin]]&amp;"_"&amp;Lines[[#This Row],[tension]]</f>
        <v>SSELO_400kV</v>
      </c>
      <c r="Q702" s="17">
        <f>COUNTIF(Lines[[code2_debut]:[code2_fin]],"="&amp;Lines[[#This Row],[code2_debut]])</f>
        <v>7</v>
      </c>
      <c r="R702" s="17">
        <f>COUNTIF(Lines[[code2_debut]:[code2_fin]],"="&amp;Lines[[#This Row],[code2_fin]])</f>
        <v>2</v>
      </c>
      <c r="S702" s="17">
        <f>INDEX(postes_1[x],MATCH(Lines[[#This Row],[codeNat_debut]],postes_1[CODNAT],0))</f>
        <v>722665.96000000101</v>
      </c>
      <c r="T702" s="17">
        <f>INDEX(postes_1[y],MATCH(Lines[[#This Row],[codeNat_debut]],postes_1[CODNAT],0))</f>
        <v>6574861.29</v>
      </c>
      <c r="U702" s="17">
        <f>INDEX(postes_1[x],MATCH(Lines[[#This Row],[codeNat_fin]],postes_1[CODNAT],0))</f>
        <v>716119.27000000305</v>
      </c>
      <c r="V702" s="17">
        <f>INDEX(postes_1[y],MATCH(Lines[[#This Row],[codeNat_fin]],postes_1[CODNAT],0))</f>
        <v>6654555.1399999997</v>
      </c>
      <c r="W702" s="17">
        <f>SQRT((Lines[[#This Row],[x_debut]]-Lines[[#This Row],[x_fin]])^2+(Lines[[#This Row],[y_debut]]-Lines[[#This Row],[y_fin]])^2)</f>
        <v>79962.29660145157</v>
      </c>
      <c r="X702" s="17">
        <v>85929</v>
      </c>
      <c r="Y702" s="18">
        <v>2800</v>
      </c>
      <c r="Z702" s="18">
        <v>3000</v>
      </c>
      <c r="AA702" s="18">
        <v>3000</v>
      </c>
      <c r="AB702" s="18">
        <v>3100</v>
      </c>
      <c r="AC702" s="18">
        <v>1.712</v>
      </c>
      <c r="AD702" s="18">
        <v>22.501999999999999</v>
      </c>
      <c r="AE702" s="18">
        <v>186.58500000000001</v>
      </c>
      <c r="AF702" s="18">
        <v>1187.8340000000001</v>
      </c>
      <c r="AG702" s="21"/>
      <c r="AH702" s="21"/>
    </row>
    <row r="703" spans="1:34">
      <c r="A703" s="16" t="s">
        <v>9339</v>
      </c>
      <c r="B703" s="16" t="s">
        <v>9340</v>
      </c>
      <c r="C703" s="16">
        <f>SEARCH(" _ ",B703)</f>
        <v>28</v>
      </c>
      <c r="D703" s="16" t="str">
        <f>LEFT(B703,14)</f>
        <v>LIT 400kV N0 2</v>
      </c>
      <c r="E703" s="16" t="str">
        <f>RIGHT(LEFT(D703,9),5)</f>
        <v>400kV</v>
      </c>
      <c r="F703" s="16" t="str">
        <f>RIGHT(D703,1)</f>
        <v>2</v>
      </c>
      <c r="G703" s="16" t="str">
        <f>LEFT(RIGHT(B703,LEN(B703)-15),C703-16)</f>
        <v>CHESNOY (LE)</v>
      </c>
      <c r="H703" s="16" t="str">
        <f>RIGHT(B703,LEN(B703)-C703-2)</f>
        <v>TABARDERIE</v>
      </c>
      <c r="I703" s="17">
        <f>MATCH(Lines[[#This Row],[début]],postes_1[ADR_SITE],0)</f>
        <v>215</v>
      </c>
      <c r="J703" s="17">
        <f>MATCH(Lines[[#This Row],[fin]],postes_1[ADR_SITE],0)</f>
        <v>72</v>
      </c>
      <c r="K703" s="17" t="str">
        <f>INDEX(postes_1[CODNAT],Lines[[#This Row],[rch_debut]])</f>
        <v>CHESN</v>
      </c>
      <c r="L703" s="17" t="str">
        <f>INDEX(postes_1[CODNAT],Lines[[#This Row],[rch_fin]])</f>
        <v>TABAR</v>
      </c>
      <c r="M703" s="17" t="s">
        <v>4289</v>
      </c>
      <c r="N703" s="17" t="s">
        <v>6868</v>
      </c>
      <c r="O703" s="17" t="str">
        <f>Lines[[#This Row],[codeNat_debut]]&amp;"_"&amp;Lines[[#This Row],[tension]]</f>
        <v>CHESN_400kV</v>
      </c>
      <c r="P703" s="17" t="str">
        <f>Lines[[#This Row],[codeNat_fin]]&amp;"_"&amp;Lines[[#This Row],[tension]]</f>
        <v>TABAR_400kV</v>
      </c>
      <c r="Q703" s="17">
        <f>COUNTIF(Lines[[code2_debut]:[code2_fin]],"="&amp;Lines[[#This Row],[code2_debut]])</f>
        <v>9</v>
      </c>
      <c r="R703" s="17">
        <f>COUNTIF(Lines[[code2_debut]:[code2_fin]],"="&amp;Lines[[#This Row],[code2_fin]])</f>
        <v>7</v>
      </c>
      <c r="S703" s="17">
        <f>INDEX(postes_1[x],MATCH(Lines[[#This Row],[codeNat_debut]],postes_1[CODNAT],0))</f>
        <v>690186.5</v>
      </c>
      <c r="T703" s="17">
        <f>INDEX(postes_1[y],MATCH(Lines[[#This Row],[codeNat_debut]],postes_1[CODNAT],0))</f>
        <v>6809912.4800000004</v>
      </c>
      <c r="U703" s="17">
        <f>INDEX(postes_1[x],MATCH(Lines[[#This Row],[codeNat_fin]],postes_1[CODNAT],0))</f>
        <v>665207.65999999596</v>
      </c>
      <c r="V703" s="17">
        <f>INDEX(postes_1[y],MATCH(Lines[[#This Row],[codeNat_fin]],postes_1[CODNAT],0))</f>
        <v>6738536.1600000001</v>
      </c>
      <c r="W703" s="17">
        <f>SQRT((Lines[[#This Row],[x_debut]]-Lines[[#This Row],[x_fin]])^2+(Lines[[#This Row],[y_debut]]-Lines[[#This Row],[y_fin]])^2)</f>
        <v>75620.906530457854</v>
      </c>
      <c r="X703" s="17">
        <v>88132</v>
      </c>
      <c r="Y703" s="18">
        <v>2814</v>
      </c>
      <c r="Z703" s="18">
        <v>3110</v>
      </c>
      <c r="AA703" s="18">
        <v>3110</v>
      </c>
      <c r="AB703" s="18">
        <v>3338</v>
      </c>
      <c r="AC703" s="18">
        <v>1.8540000000000001</v>
      </c>
      <c r="AD703" s="18">
        <v>26.678999999999998</v>
      </c>
      <c r="AE703" s="18">
        <v>169.57300000000001</v>
      </c>
      <c r="AF703" s="18">
        <v>1079.5319999999999</v>
      </c>
      <c r="AG703" s="21"/>
      <c r="AH703" s="21"/>
    </row>
    <row r="704" spans="1:34">
      <c r="A704" s="16" t="s">
        <v>9341</v>
      </c>
      <c r="B704" s="16" t="s">
        <v>9342</v>
      </c>
      <c r="C704" s="16">
        <f>SEARCH(" _ ",B704)</f>
        <v>28</v>
      </c>
      <c r="D704" s="16" t="str">
        <f>LEFT(B704,14)</f>
        <v>LIT 400kV N0 3</v>
      </c>
      <c r="E704" s="16" t="str">
        <f>RIGHT(LEFT(D704,9),5)</f>
        <v>400kV</v>
      </c>
      <c r="F704" s="16" t="str">
        <f>RIGHT(D704,1)</f>
        <v>3</v>
      </c>
      <c r="G704" s="16" t="str">
        <f>LEFT(RIGHT(B704,LEN(B704)-15),C704-16)</f>
        <v>CHESNOY (LE)</v>
      </c>
      <c r="H704" s="16" t="str">
        <f>RIGHT(B704,LEN(B704)-C704-2)</f>
        <v>TABARDERIE</v>
      </c>
      <c r="I704" s="17">
        <f>MATCH(Lines[[#This Row],[début]],postes_1[ADR_SITE],0)</f>
        <v>215</v>
      </c>
      <c r="J704" s="17">
        <f>MATCH(Lines[[#This Row],[fin]],postes_1[ADR_SITE],0)</f>
        <v>72</v>
      </c>
      <c r="K704" s="17" t="str">
        <f>INDEX(postes_1[CODNAT],Lines[[#This Row],[rch_debut]])</f>
        <v>CHESN</v>
      </c>
      <c r="L704" s="17" t="str">
        <f>INDEX(postes_1[CODNAT],Lines[[#This Row],[rch_fin]])</f>
        <v>TABAR</v>
      </c>
      <c r="M704" s="17" t="s">
        <v>4289</v>
      </c>
      <c r="N704" s="17" t="s">
        <v>6868</v>
      </c>
      <c r="O704" s="17" t="str">
        <f>Lines[[#This Row],[codeNat_debut]]&amp;"_"&amp;Lines[[#This Row],[tension]]</f>
        <v>CHESN_400kV</v>
      </c>
      <c r="P704" s="17" t="str">
        <f>Lines[[#This Row],[codeNat_fin]]&amp;"_"&amp;Lines[[#This Row],[tension]]</f>
        <v>TABAR_400kV</v>
      </c>
      <c r="Q704" s="17">
        <f>COUNTIF(Lines[[code2_debut]:[code2_fin]],"="&amp;Lines[[#This Row],[code2_debut]])</f>
        <v>9</v>
      </c>
      <c r="R704" s="17">
        <f>COUNTIF(Lines[[code2_debut]:[code2_fin]],"="&amp;Lines[[#This Row],[code2_fin]])</f>
        <v>7</v>
      </c>
      <c r="S704" s="17">
        <f>INDEX(postes_1[x],MATCH(Lines[[#This Row],[codeNat_debut]],postes_1[CODNAT],0))</f>
        <v>690186.5</v>
      </c>
      <c r="T704" s="17">
        <f>INDEX(postes_1[y],MATCH(Lines[[#This Row],[codeNat_debut]],postes_1[CODNAT],0))</f>
        <v>6809912.4800000004</v>
      </c>
      <c r="U704" s="17">
        <f>INDEX(postes_1[x],MATCH(Lines[[#This Row],[codeNat_fin]],postes_1[CODNAT],0))</f>
        <v>665207.65999999596</v>
      </c>
      <c r="V704" s="17">
        <f>INDEX(postes_1[y],MATCH(Lines[[#This Row],[codeNat_fin]],postes_1[CODNAT],0))</f>
        <v>6738536.1600000001</v>
      </c>
      <c r="W704" s="17">
        <f>SQRT((Lines[[#This Row],[x_debut]]-Lines[[#This Row],[x_fin]])^2+(Lines[[#This Row],[y_debut]]-Lines[[#This Row],[y_fin]])^2)</f>
        <v>75620.906530457854</v>
      </c>
      <c r="X704" s="17">
        <v>88086</v>
      </c>
      <c r="Y704" s="18">
        <v>2814</v>
      </c>
      <c r="Z704" s="18">
        <v>3110</v>
      </c>
      <c r="AA704" s="18">
        <v>3110</v>
      </c>
      <c r="AB704" s="18">
        <v>3338</v>
      </c>
      <c r="AC704" s="18">
        <v>1.8380000000000001</v>
      </c>
      <c r="AD704" s="18">
        <v>26.463000000000001</v>
      </c>
      <c r="AE704" s="18">
        <v>167.28700000000001</v>
      </c>
      <c r="AF704" s="18">
        <v>1064.9849999999999</v>
      </c>
      <c r="AG704" s="21"/>
      <c r="AH704" s="21"/>
    </row>
    <row r="705" spans="1:34">
      <c r="A705" s="16" t="s">
        <v>9183</v>
      </c>
      <c r="B705" s="16" t="s">
        <v>9184</v>
      </c>
      <c r="C705" s="16">
        <f>SEARCH(" _ ",B705)</f>
        <v>21</v>
      </c>
      <c r="D705" s="16" t="str">
        <f>LEFT(B705,14)</f>
        <v>LIT 400kV N0 1</v>
      </c>
      <c r="E705" s="16" t="str">
        <f>RIGHT(LEFT(D705,9),5)</f>
        <v>400kV</v>
      </c>
      <c r="F705" s="16" t="str">
        <f>RIGHT(D705,1)</f>
        <v>1</v>
      </c>
      <c r="G705" s="16" t="str">
        <f>LEFT(RIGHT(B705,LEN(B705)-15),C705-16)</f>
        <v>CALAN</v>
      </c>
      <c r="H705" s="16" t="str">
        <f>RIGHT(B705,LEN(B705)-C705-2)</f>
        <v>MARTYRE (LA)</v>
      </c>
      <c r="I705" s="17">
        <f>MATCH(Lines[[#This Row],[début]],postes_1[ADR_SITE],0)</f>
        <v>2638</v>
      </c>
      <c r="J705" s="17">
        <f>MATCH(Lines[[#This Row],[fin]],postes_1[ADR_SITE],0)</f>
        <v>3279</v>
      </c>
      <c r="K705" s="17" t="str">
        <f>INDEX(postes_1[CODNAT],Lines[[#This Row],[rch_debut]])</f>
        <v>CALA5</v>
      </c>
      <c r="L705" s="17" t="str">
        <f>INDEX(postes_1[CODNAT],Lines[[#This Row],[rch_fin]])</f>
        <v>MARTY</v>
      </c>
      <c r="M705" s="17" t="s">
        <v>4695</v>
      </c>
      <c r="N705" s="17" t="s">
        <v>791</v>
      </c>
      <c r="O705" s="17" t="str">
        <f>Lines[[#This Row],[codeNat_debut]]&amp;"_"&amp;Lines[[#This Row],[tension]]</f>
        <v>CALA5_400kV</v>
      </c>
      <c r="P705" s="17" t="str">
        <f>Lines[[#This Row],[codeNat_fin]]&amp;"_"&amp;Lines[[#This Row],[tension]]</f>
        <v>MARTY_400kV</v>
      </c>
      <c r="Q705" s="17">
        <f>COUNTIF(Lines[[code2_debut]:[code2_fin]],"="&amp;Lines[[#This Row],[code2_debut]])</f>
        <v>2</v>
      </c>
      <c r="R705" s="17">
        <f>COUNTIF(Lines[[code2_debut]:[code2_fin]],"="&amp;Lines[[#This Row],[code2_fin]])</f>
        <v>2</v>
      </c>
      <c r="S705" s="17">
        <f>INDEX(postes_1[x],MATCH(Lines[[#This Row],[codeNat_debut]],postes_1[CODNAT],0))</f>
        <v>229356.869999997</v>
      </c>
      <c r="T705" s="17">
        <f>INDEX(postes_1[y],MATCH(Lines[[#This Row],[codeNat_debut]],postes_1[CODNAT],0))</f>
        <v>6772078.3799999999</v>
      </c>
      <c r="U705" s="17">
        <f>INDEX(postes_1[x],MATCH(Lines[[#This Row],[codeNat_fin]],postes_1[CODNAT],0))</f>
        <v>168746</v>
      </c>
      <c r="V705" s="17">
        <f>INDEX(postes_1[y],MATCH(Lines[[#This Row],[codeNat_fin]],postes_1[CODNAT],0))</f>
        <v>6840196.6600000001</v>
      </c>
      <c r="W705" s="17">
        <f>SQRT((Lines[[#This Row],[x_debut]]-Lines[[#This Row],[x_fin]])^2+(Lines[[#This Row],[y_debut]]-Lines[[#This Row],[y_fin]])^2)</f>
        <v>91179.919019019595</v>
      </c>
      <c r="X705" s="17">
        <v>98335</v>
      </c>
      <c r="Y705" s="18">
        <v>2862</v>
      </c>
      <c r="Z705" s="18">
        <v>2920</v>
      </c>
      <c r="AA705" s="18">
        <v>2920</v>
      </c>
      <c r="AB705" s="18">
        <v>3020</v>
      </c>
      <c r="AC705" s="18">
        <v>2.9529999999999998</v>
      </c>
      <c r="AD705" s="18">
        <v>29.940999999999999</v>
      </c>
      <c r="AE705" s="18">
        <v>185.41300000000001</v>
      </c>
      <c r="AF705" s="18">
        <v>1180.375</v>
      </c>
      <c r="AG705" s="21"/>
      <c r="AH705" s="21"/>
    </row>
    <row r="706" spans="1:34">
      <c r="A706" s="16" t="s">
        <v>9517</v>
      </c>
      <c r="B706" s="16" t="s">
        <v>9518</v>
      </c>
      <c r="C706" s="16">
        <f>SEARCH(" _ ",B706)</f>
        <v>21</v>
      </c>
      <c r="D706" s="16" t="str">
        <f>LEFT(B706,14)</f>
        <v>LIT 400kV N0 1</v>
      </c>
      <c r="E706" s="16" t="str">
        <f>RIGHT(LEFT(D706,9),5)</f>
        <v>400kV</v>
      </c>
      <c r="F706" s="16" t="str">
        <f>RIGHT(D706,1)</f>
        <v>1</v>
      </c>
      <c r="G706" s="16" t="str">
        <f>LEFT(RIGHT(B706,LEN(B706)-15),C706-16)</f>
        <v>CREYS</v>
      </c>
      <c r="H706" s="16" t="str">
        <f>RIGHT(B706,LEN(B706)-C706-2)</f>
        <v>GRANDE-ILE</v>
      </c>
      <c r="I706" s="17">
        <f>MATCH(Lines[[#This Row],[début]],postes_1[ADR_SITE],0)</f>
        <v>2495</v>
      </c>
      <c r="J706" s="17">
        <f>MATCH(Lines[[#This Row],[fin]],postes_1[ADR_SITE],0)</f>
        <v>2955</v>
      </c>
      <c r="K706" s="17" t="str">
        <f>INDEX(postes_1[CODNAT],Lines[[#This Row],[rch_debut]])</f>
        <v>CREYS</v>
      </c>
      <c r="L706" s="17" t="str">
        <f>INDEX(postes_1[CODNAT],Lines[[#This Row],[rch_fin]])</f>
        <v>G.ILE</v>
      </c>
      <c r="M706" s="17" t="s">
        <v>7497</v>
      </c>
      <c r="N706" s="17" t="s">
        <v>4673</v>
      </c>
      <c r="O706" s="17" t="str">
        <f>Lines[[#This Row],[codeNat_debut]]&amp;"_"&amp;Lines[[#This Row],[tension]]</f>
        <v>CREYS_400kV</v>
      </c>
      <c r="P706" s="17" t="str">
        <f>Lines[[#This Row],[codeNat_fin]]&amp;"_"&amp;Lines[[#This Row],[tension]]</f>
        <v>G.ILE_400kV</v>
      </c>
      <c r="Q706" s="17">
        <f>COUNTIF(Lines[[code2_debut]:[code2_fin]],"="&amp;Lines[[#This Row],[code2_debut]])</f>
        <v>6</v>
      </c>
      <c r="R706" s="17">
        <f>COUNTIF(Lines[[code2_debut]:[code2_fin]],"="&amp;Lines[[#This Row],[code2_fin]])</f>
        <v>7</v>
      </c>
      <c r="S706" s="17">
        <f>INDEX(postes_1[x],MATCH(Lines[[#This Row],[codeNat_debut]],postes_1[CODNAT],0))</f>
        <v>891677.67000000202</v>
      </c>
      <c r="T706" s="17">
        <f>INDEX(postes_1[y],MATCH(Lines[[#This Row],[codeNat_debut]],postes_1[CODNAT],0))</f>
        <v>6520390.1799999997</v>
      </c>
      <c r="U706" s="17">
        <f>INDEX(postes_1[x],MATCH(Lines[[#This Row],[codeNat_fin]],postes_1[CODNAT],0))</f>
        <v>936573.13000000303</v>
      </c>
      <c r="V706" s="17">
        <f>INDEX(postes_1[y],MATCH(Lines[[#This Row],[codeNat_fin]],postes_1[CODNAT],0))</f>
        <v>6490238.0300000003</v>
      </c>
      <c r="W706" s="17">
        <f>SQRT((Lines[[#This Row],[x_debut]]-Lines[[#This Row],[x_fin]])^2+(Lines[[#This Row],[y_debut]]-Lines[[#This Row],[y_fin]])^2)</f>
        <v>54080.999234797404</v>
      </c>
      <c r="X706" s="17">
        <v>59949</v>
      </c>
      <c r="Y706" s="18">
        <v>2946</v>
      </c>
      <c r="Z706" s="18">
        <v>3144</v>
      </c>
      <c r="AA706" s="18">
        <v>3144</v>
      </c>
      <c r="AB706" s="18">
        <v>3344</v>
      </c>
      <c r="AC706" s="18">
        <v>1.2709999999999999</v>
      </c>
      <c r="AD706" s="18">
        <v>18.454000000000001</v>
      </c>
      <c r="AE706" s="18">
        <v>114.84399999999999</v>
      </c>
      <c r="AF706" s="18">
        <v>731.11900000000003</v>
      </c>
      <c r="AG706" s="21"/>
      <c r="AH706" s="21"/>
    </row>
    <row r="707" spans="1:34">
      <c r="A707" s="16" t="s">
        <v>9522</v>
      </c>
      <c r="B707" s="16" t="s">
        <v>9523</v>
      </c>
      <c r="C707" s="16">
        <f>SEARCH(" _ ",B707)</f>
        <v>21</v>
      </c>
      <c r="D707" s="16" t="str">
        <f>LEFT(B707,14)</f>
        <v>LIT 400kV NO 2</v>
      </c>
      <c r="E707" s="16" t="str">
        <f>RIGHT(LEFT(D707,9),5)</f>
        <v>400kV</v>
      </c>
      <c r="F707" s="16" t="str">
        <f>RIGHT(D707,1)</f>
        <v>2</v>
      </c>
      <c r="G707" s="16" t="str">
        <f>LEFT(RIGHT(B707,LEN(B707)-15),C707-16)</f>
        <v>CREYS</v>
      </c>
      <c r="H707" s="16" t="str">
        <f>RIGHT(B707,LEN(B707)-C707-2)</f>
        <v>GRANDE-ILE</v>
      </c>
      <c r="I707" s="17">
        <f>MATCH(Lines[[#This Row],[début]],postes_1[ADR_SITE],0)</f>
        <v>2495</v>
      </c>
      <c r="J707" s="17">
        <f>MATCH(Lines[[#This Row],[fin]],postes_1[ADR_SITE],0)</f>
        <v>2955</v>
      </c>
      <c r="K707" s="17" t="str">
        <f>INDEX(postes_1[CODNAT],Lines[[#This Row],[rch_debut]])</f>
        <v>CREYS</v>
      </c>
      <c r="L707" s="17" t="str">
        <f>INDEX(postes_1[CODNAT],Lines[[#This Row],[rch_fin]])</f>
        <v>G.ILE</v>
      </c>
      <c r="M707" s="17" t="s">
        <v>7497</v>
      </c>
      <c r="N707" s="17" t="s">
        <v>4673</v>
      </c>
      <c r="O707" s="17" t="str">
        <f>Lines[[#This Row],[codeNat_debut]]&amp;"_"&amp;Lines[[#This Row],[tension]]</f>
        <v>CREYS_400kV</v>
      </c>
      <c r="P707" s="17" t="str">
        <f>Lines[[#This Row],[codeNat_fin]]&amp;"_"&amp;Lines[[#This Row],[tension]]</f>
        <v>G.ILE_400kV</v>
      </c>
      <c r="Q707" s="17">
        <f>COUNTIF(Lines[[code2_debut]:[code2_fin]],"="&amp;Lines[[#This Row],[code2_debut]])</f>
        <v>6</v>
      </c>
      <c r="R707" s="17">
        <f>COUNTIF(Lines[[code2_debut]:[code2_fin]],"="&amp;Lines[[#This Row],[code2_fin]])</f>
        <v>7</v>
      </c>
      <c r="S707" s="17">
        <f>INDEX(postes_1[x],MATCH(Lines[[#This Row],[codeNat_debut]],postes_1[CODNAT],0))</f>
        <v>891677.67000000202</v>
      </c>
      <c r="T707" s="17">
        <f>INDEX(postes_1[y],MATCH(Lines[[#This Row],[codeNat_debut]],postes_1[CODNAT],0))</f>
        <v>6520390.1799999997</v>
      </c>
      <c r="U707" s="17">
        <f>INDEX(postes_1[x],MATCH(Lines[[#This Row],[codeNat_fin]],postes_1[CODNAT],0))</f>
        <v>936573.13000000303</v>
      </c>
      <c r="V707" s="17">
        <f>INDEX(postes_1[y],MATCH(Lines[[#This Row],[codeNat_fin]],postes_1[CODNAT],0))</f>
        <v>6490238.0300000003</v>
      </c>
      <c r="W707" s="17">
        <f>SQRT((Lines[[#This Row],[x_debut]]-Lines[[#This Row],[x_fin]])^2+(Lines[[#This Row],[y_debut]]-Lines[[#This Row],[y_fin]])^2)</f>
        <v>54080.999234797404</v>
      </c>
      <c r="X707" s="17">
        <v>59961</v>
      </c>
      <c r="Y707" s="18">
        <v>2946</v>
      </c>
      <c r="Z707" s="18">
        <v>3144</v>
      </c>
      <c r="AA707" s="18">
        <v>3144</v>
      </c>
      <c r="AB707" s="18">
        <v>3344</v>
      </c>
      <c r="AC707" s="18">
        <v>1.2709999999999999</v>
      </c>
      <c r="AD707" s="18">
        <v>18.452000000000002</v>
      </c>
      <c r="AE707" s="18">
        <v>114.833</v>
      </c>
      <c r="AF707" s="18">
        <v>731.048</v>
      </c>
      <c r="AG707" s="21"/>
      <c r="AH707" s="21"/>
    </row>
    <row r="708" spans="1:34">
      <c r="A708" s="16" t="s">
        <v>9521</v>
      </c>
      <c r="B708" s="16" t="s">
        <v>10392</v>
      </c>
      <c r="C708" s="16">
        <f>SEARCH(" _ ",B708)</f>
        <v>21</v>
      </c>
      <c r="D708" s="16" t="str">
        <f>LEFT(B708,14)</f>
        <v>LIT 400kV N0 1</v>
      </c>
      <c r="E708" s="16" t="str">
        <f>RIGHT(LEFT(D708,9),5)</f>
        <v>400kV</v>
      </c>
      <c r="F708" s="16" t="str">
        <f>RIGHT(D708,1)</f>
        <v>1</v>
      </c>
      <c r="G708" s="16" t="str">
        <f>LEFT(RIGHT(B708,LEN(B708)-15),C708-16)</f>
        <v>CREYS</v>
      </c>
      <c r="H708" s="16" t="str">
        <f>RIGHT(B708,LEN(B708)-C708-2)</f>
        <v>ST-VULBAS-OUEST</v>
      </c>
      <c r="I708" s="17">
        <f>MATCH(Lines[[#This Row],[début]],postes_1[ADR_SITE],0)</f>
        <v>2495</v>
      </c>
      <c r="J708" s="17">
        <f>MATCH(Lines[[#This Row],[fin]],postes_1[ADR_SITE],0)</f>
        <v>2335</v>
      </c>
      <c r="K708" s="17" t="str">
        <f>INDEX(postes_1[CODNAT],Lines[[#This Row],[rch_debut]])</f>
        <v>CREYS</v>
      </c>
      <c r="L708" s="17" t="str">
        <f>INDEX(postes_1[CODNAT],Lines[[#This Row],[rch_fin]])</f>
        <v>SSV.O</v>
      </c>
      <c r="M708" s="17" t="s">
        <v>7497</v>
      </c>
      <c r="N708" s="17" t="s">
        <v>5497</v>
      </c>
      <c r="O708" s="17" t="str">
        <f>Lines[[#This Row],[codeNat_debut]]&amp;"_"&amp;Lines[[#This Row],[tension]]</f>
        <v>CREYS_400kV</v>
      </c>
      <c r="P708" s="17" t="str">
        <f>Lines[[#This Row],[codeNat_fin]]&amp;"_"&amp;Lines[[#This Row],[tension]]</f>
        <v>SSV.O_400kV</v>
      </c>
      <c r="Q708" s="17">
        <f>COUNTIF(Lines[[code2_debut]:[code2_fin]],"="&amp;Lines[[#This Row],[code2_debut]])</f>
        <v>6</v>
      </c>
      <c r="R708" s="17">
        <f>COUNTIF(Lines[[code2_debut]:[code2_fin]],"="&amp;Lines[[#This Row],[code2_fin]])</f>
        <v>10</v>
      </c>
      <c r="S708" s="17">
        <f>INDEX(postes_1[x],MATCH(Lines[[#This Row],[codeNat_debut]],postes_1[CODNAT],0))</f>
        <v>891677.67000000202</v>
      </c>
      <c r="T708" s="17">
        <f>INDEX(postes_1[y],MATCH(Lines[[#This Row],[codeNat_debut]],postes_1[CODNAT],0))</f>
        <v>6520390.1799999997</v>
      </c>
      <c r="U708" s="17">
        <f>INDEX(postes_1[x],MATCH(Lines[[#This Row],[codeNat_fin]],postes_1[CODNAT],0))</f>
        <v>875338.43999999797</v>
      </c>
      <c r="V708" s="17">
        <f>INDEX(postes_1[y],MATCH(Lines[[#This Row],[codeNat_fin]],postes_1[CODNAT],0))</f>
        <v>6524027.1799999997</v>
      </c>
      <c r="W708" s="17">
        <f>SQRT((Lines[[#This Row],[x_debut]]-Lines[[#This Row],[x_fin]])^2+(Lines[[#This Row],[y_debut]]-Lines[[#This Row],[y_fin]])^2)</f>
        <v>16739.122019778475</v>
      </c>
      <c r="X708" s="17">
        <v>21120</v>
      </c>
      <c r="Y708" s="18">
        <v>2946</v>
      </c>
      <c r="Z708" s="18">
        <v>3144</v>
      </c>
      <c r="AA708" s="18">
        <v>3144</v>
      </c>
      <c r="AB708" s="18">
        <v>3344</v>
      </c>
      <c r="AC708" s="18">
        <v>0.44500000000000001</v>
      </c>
      <c r="AD708" s="18">
        <v>6.452</v>
      </c>
      <c r="AE708" s="18">
        <v>40.137</v>
      </c>
      <c r="AF708" s="18">
        <v>255.518</v>
      </c>
      <c r="AG708" s="21"/>
      <c r="AH708" s="21"/>
    </row>
    <row r="709" spans="1:34">
      <c r="A709" s="16" t="s">
        <v>9526</v>
      </c>
      <c r="B709" s="16" t="s">
        <v>10393</v>
      </c>
      <c r="C709" s="16">
        <f>SEARCH(" _ ",B709)</f>
        <v>21</v>
      </c>
      <c r="D709" s="16" t="str">
        <f>LEFT(B709,14)</f>
        <v>LIT 400kV NO 2</v>
      </c>
      <c r="E709" s="16" t="str">
        <f>RIGHT(LEFT(D709,9),5)</f>
        <v>400kV</v>
      </c>
      <c r="F709" s="16" t="str">
        <f>RIGHT(D709,1)</f>
        <v>2</v>
      </c>
      <c r="G709" s="16" t="str">
        <f>LEFT(RIGHT(B709,LEN(B709)-15),C709-16)</f>
        <v>CREYS</v>
      </c>
      <c r="H709" s="16" t="str">
        <f>RIGHT(B709,LEN(B709)-C709-2)</f>
        <v>ST-VULBAS-OUEST</v>
      </c>
      <c r="I709" s="17">
        <f>MATCH(Lines[[#This Row],[début]],postes_1[ADR_SITE],0)</f>
        <v>2495</v>
      </c>
      <c r="J709" s="17">
        <f>MATCH(Lines[[#This Row],[fin]],postes_1[ADR_SITE],0)</f>
        <v>2335</v>
      </c>
      <c r="K709" s="17" t="str">
        <f>INDEX(postes_1[CODNAT],Lines[[#This Row],[rch_debut]])</f>
        <v>CREYS</v>
      </c>
      <c r="L709" s="17" t="str">
        <f>INDEX(postes_1[CODNAT],Lines[[#This Row],[rch_fin]])</f>
        <v>SSV.O</v>
      </c>
      <c r="M709" s="17" t="s">
        <v>7497</v>
      </c>
      <c r="N709" s="17" t="s">
        <v>5497</v>
      </c>
      <c r="O709" s="17" t="str">
        <f>Lines[[#This Row],[codeNat_debut]]&amp;"_"&amp;Lines[[#This Row],[tension]]</f>
        <v>CREYS_400kV</v>
      </c>
      <c r="P709" s="17" t="str">
        <f>Lines[[#This Row],[codeNat_fin]]&amp;"_"&amp;Lines[[#This Row],[tension]]</f>
        <v>SSV.O_400kV</v>
      </c>
      <c r="Q709" s="17">
        <f>COUNTIF(Lines[[code2_debut]:[code2_fin]],"="&amp;Lines[[#This Row],[code2_debut]])</f>
        <v>6</v>
      </c>
      <c r="R709" s="17">
        <f>COUNTIF(Lines[[code2_debut]:[code2_fin]],"="&amp;Lines[[#This Row],[code2_fin]])</f>
        <v>10</v>
      </c>
      <c r="S709" s="17">
        <f>INDEX(postes_1[x],MATCH(Lines[[#This Row],[codeNat_debut]],postes_1[CODNAT],0))</f>
        <v>891677.67000000202</v>
      </c>
      <c r="T709" s="17">
        <f>INDEX(postes_1[y],MATCH(Lines[[#This Row],[codeNat_debut]],postes_1[CODNAT],0))</f>
        <v>6520390.1799999997</v>
      </c>
      <c r="U709" s="17">
        <f>INDEX(postes_1[x],MATCH(Lines[[#This Row],[codeNat_fin]],postes_1[CODNAT],0))</f>
        <v>875338.43999999797</v>
      </c>
      <c r="V709" s="17">
        <f>INDEX(postes_1[y],MATCH(Lines[[#This Row],[codeNat_fin]],postes_1[CODNAT],0))</f>
        <v>6524027.1799999997</v>
      </c>
      <c r="W709" s="17">
        <f>SQRT((Lines[[#This Row],[x_debut]]-Lines[[#This Row],[x_fin]])^2+(Lines[[#This Row],[y_debut]]-Lines[[#This Row],[y_fin]])^2)</f>
        <v>16739.122019778475</v>
      </c>
      <c r="X709" s="17">
        <v>21120</v>
      </c>
      <c r="Y709" s="18">
        <v>2946</v>
      </c>
      <c r="Z709" s="18">
        <v>3144</v>
      </c>
      <c r="AA709" s="18">
        <v>3144</v>
      </c>
      <c r="AB709" s="18">
        <v>3344</v>
      </c>
      <c r="AC709" s="18">
        <v>0.44500000000000001</v>
      </c>
      <c r="AD709" s="18">
        <v>6.4480000000000004</v>
      </c>
      <c r="AE709" s="18">
        <v>40.112000000000002</v>
      </c>
      <c r="AF709" s="18">
        <v>255.363</v>
      </c>
      <c r="AG709" s="21"/>
      <c r="AH709" s="21"/>
    </row>
    <row r="710" spans="1:34">
      <c r="A710" s="16" t="s">
        <v>9117</v>
      </c>
      <c r="B710" s="16" t="s">
        <v>9118</v>
      </c>
      <c r="C710" s="16">
        <f>SEARCH(" _ ",B710)</f>
        <v>21</v>
      </c>
      <c r="D710" s="16" t="str">
        <f>LEFT(B710,14)</f>
        <v>LIT 400kV N0 1</v>
      </c>
      <c r="E710" s="16" t="str">
        <f>RIGHT(LEFT(D710,9),5)</f>
        <v>400kV</v>
      </c>
      <c r="F710" s="16" t="str">
        <f>RIGHT(D710,1)</f>
        <v>1</v>
      </c>
      <c r="G710" s="16" t="str">
        <f>LEFT(RIGHT(B710,LEN(B710)-15),C710-16)</f>
        <v>BRAUD</v>
      </c>
      <c r="H710" s="16" t="str">
        <f>RIGHT(B710,LEN(B710)-C710-2)</f>
        <v>PREGUILLAC</v>
      </c>
      <c r="I710" s="17">
        <f>MATCH(Lines[[#This Row],[début]],postes_1[ADR_SITE],0)</f>
        <v>2286</v>
      </c>
      <c r="J710" s="17">
        <f>MATCH(Lines[[#This Row],[fin]],postes_1[ADR_SITE],0)</f>
        <v>1794</v>
      </c>
      <c r="K710" s="17" t="str">
        <f>INDEX(postes_1[CODNAT],Lines[[#This Row],[rch_debut]])</f>
        <v>BRAUD</v>
      </c>
      <c r="L710" s="17" t="str">
        <f>INDEX(postes_1[CODNAT],Lines[[#This Row],[rch_fin]])</f>
        <v>PREGU</v>
      </c>
      <c r="M710" s="17" t="s">
        <v>7751</v>
      </c>
      <c r="N710" s="17" t="s">
        <v>1576</v>
      </c>
      <c r="O710" s="17" t="str">
        <f>Lines[[#This Row],[codeNat_debut]]&amp;"_"&amp;Lines[[#This Row],[tension]]</f>
        <v>BRAUD_400kV</v>
      </c>
      <c r="P710" s="17" t="str">
        <f>Lines[[#This Row],[codeNat_fin]]&amp;"_"&amp;Lines[[#This Row],[tension]]</f>
        <v>PREGU_400kV</v>
      </c>
      <c r="Q710" s="17">
        <f>COUNTIF(Lines[[code2_debut]:[code2_fin]],"="&amp;Lines[[#This Row],[code2_debut]])</f>
        <v>6</v>
      </c>
      <c r="R710" s="17">
        <f>COUNTIF(Lines[[code2_debut]:[code2_fin]],"="&amp;Lines[[#This Row],[code2_fin]])</f>
        <v>4</v>
      </c>
      <c r="S710" s="17">
        <f>INDEX(postes_1[x],MATCH(Lines[[#This Row],[codeNat_debut]],postes_1[CODNAT],0))</f>
        <v>411551.78000000102</v>
      </c>
      <c r="T710" s="17">
        <f>INDEX(postes_1[y],MATCH(Lines[[#This Row],[codeNat_debut]],postes_1[CODNAT],0))</f>
        <v>6469032.7800000003</v>
      </c>
      <c r="U710" s="17">
        <f>INDEX(postes_1[x],MATCH(Lines[[#This Row],[codeNat_fin]],postes_1[CODNAT],0))</f>
        <v>419400.38000000297</v>
      </c>
      <c r="V710" s="17">
        <f>INDEX(postes_1[y],MATCH(Lines[[#This Row],[codeNat_fin]],postes_1[CODNAT],0))</f>
        <v>6514644.1399999997</v>
      </c>
      <c r="W710" s="17">
        <f>SQRT((Lines[[#This Row],[x_debut]]-Lines[[#This Row],[x_fin]])^2+(Lines[[#This Row],[y_debut]]-Lines[[#This Row],[y_fin]])^2)</f>
        <v>46281.710026851608</v>
      </c>
      <c r="X710" s="17">
        <v>47291</v>
      </c>
      <c r="Y710" s="18">
        <v>3072</v>
      </c>
      <c r="Z710" s="18">
        <v>3414</v>
      </c>
      <c r="AA710" s="18">
        <v>3414</v>
      </c>
      <c r="AB710" s="18">
        <v>3598</v>
      </c>
      <c r="AC710" s="18">
        <v>0.99399999999999999</v>
      </c>
      <c r="AD710" s="18">
        <v>14.43</v>
      </c>
      <c r="AE710" s="18">
        <v>89.858999999999995</v>
      </c>
      <c r="AF710" s="18">
        <v>572.05700000000002</v>
      </c>
      <c r="AG710" s="21"/>
      <c r="AH710" s="21"/>
    </row>
    <row r="711" spans="1:34">
      <c r="A711" s="16" t="s">
        <v>9121</v>
      </c>
      <c r="B711" s="16" t="s">
        <v>9122</v>
      </c>
      <c r="C711" s="16">
        <f>SEARCH(" _ ",B711)</f>
        <v>21</v>
      </c>
      <c r="D711" s="16" t="str">
        <f>LEFT(B711,14)</f>
        <v>LIT 400kV NO 2</v>
      </c>
      <c r="E711" s="16" t="str">
        <f>RIGHT(LEFT(D711,9),5)</f>
        <v>400kV</v>
      </c>
      <c r="F711" s="16" t="str">
        <f>RIGHT(D711,1)</f>
        <v>2</v>
      </c>
      <c r="G711" s="16" t="str">
        <f>LEFT(RIGHT(B711,LEN(B711)-15),C711-16)</f>
        <v>BRAUD</v>
      </c>
      <c r="H711" s="16" t="str">
        <f>RIGHT(B711,LEN(B711)-C711-2)</f>
        <v>PREGUILLAC</v>
      </c>
      <c r="I711" s="17">
        <f>MATCH(Lines[[#This Row],[début]],postes_1[ADR_SITE],0)</f>
        <v>2286</v>
      </c>
      <c r="J711" s="17">
        <f>MATCH(Lines[[#This Row],[fin]],postes_1[ADR_SITE],0)</f>
        <v>1794</v>
      </c>
      <c r="K711" s="17" t="str">
        <f>INDEX(postes_1[CODNAT],Lines[[#This Row],[rch_debut]])</f>
        <v>BRAUD</v>
      </c>
      <c r="L711" s="17" t="str">
        <f>INDEX(postes_1[CODNAT],Lines[[#This Row],[rch_fin]])</f>
        <v>PREGU</v>
      </c>
      <c r="M711" s="17" t="s">
        <v>7751</v>
      </c>
      <c r="N711" s="17" t="s">
        <v>1576</v>
      </c>
      <c r="O711" s="17" t="str">
        <f>Lines[[#This Row],[codeNat_debut]]&amp;"_"&amp;Lines[[#This Row],[tension]]</f>
        <v>BRAUD_400kV</v>
      </c>
      <c r="P711" s="17" t="str">
        <f>Lines[[#This Row],[codeNat_fin]]&amp;"_"&amp;Lines[[#This Row],[tension]]</f>
        <v>PREGU_400kV</v>
      </c>
      <c r="Q711" s="17">
        <f>COUNTIF(Lines[[code2_debut]:[code2_fin]],"="&amp;Lines[[#This Row],[code2_debut]])</f>
        <v>6</v>
      </c>
      <c r="R711" s="17">
        <f>COUNTIF(Lines[[code2_debut]:[code2_fin]],"="&amp;Lines[[#This Row],[code2_fin]])</f>
        <v>4</v>
      </c>
      <c r="S711" s="17">
        <f>INDEX(postes_1[x],MATCH(Lines[[#This Row],[codeNat_debut]],postes_1[CODNAT],0))</f>
        <v>411551.78000000102</v>
      </c>
      <c r="T711" s="17">
        <f>INDEX(postes_1[y],MATCH(Lines[[#This Row],[codeNat_debut]],postes_1[CODNAT],0))</f>
        <v>6469032.7800000003</v>
      </c>
      <c r="U711" s="17">
        <f>INDEX(postes_1[x],MATCH(Lines[[#This Row],[codeNat_fin]],postes_1[CODNAT],0))</f>
        <v>419400.38000000297</v>
      </c>
      <c r="V711" s="17">
        <f>INDEX(postes_1[y],MATCH(Lines[[#This Row],[codeNat_fin]],postes_1[CODNAT],0))</f>
        <v>6514644.1399999997</v>
      </c>
      <c r="W711" s="17">
        <f>SQRT((Lines[[#This Row],[x_debut]]-Lines[[#This Row],[x_fin]])^2+(Lines[[#This Row],[y_debut]]-Lines[[#This Row],[y_fin]])^2)</f>
        <v>46281.710026851608</v>
      </c>
      <c r="X711" s="17">
        <v>47365</v>
      </c>
      <c r="Y711" s="18">
        <v>3072</v>
      </c>
      <c r="Z711" s="18">
        <v>3414</v>
      </c>
      <c r="AA711" s="18">
        <v>3414</v>
      </c>
      <c r="AB711" s="18">
        <v>3598</v>
      </c>
      <c r="AC711" s="18">
        <v>0.99399999999999999</v>
      </c>
      <c r="AD711" s="18">
        <v>14.43</v>
      </c>
      <c r="AE711" s="18">
        <v>89.856999999999999</v>
      </c>
      <c r="AF711" s="18">
        <v>572.04499999999996</v>
      </c>
      <c r="AG711" s="21"/>
      <c r="AH711" s="21"/>
    </row>
    <row r="712" spans="1:34">
      <c r="A712" s="16" t="s">
        <v>9119</v>
      </c>
      <c r="B712" s="16" t="s">
        <v>9120</v>
      </c>
      <c r="C712" s="16">
        <f>SEARCH(" _ ",B712)</f>
        <v>21</v>
      </c>
      <c r="D712" s="16" t="str">
        <f>LEFT(B712,14)</f>
        <v>LIT 400kV NO 2</v>
      </c>
      <c r="E712" s="16" t="str">
        <f>RIGHT(LEFT(D712,9),5)</f>
        <v>400kV</v>
      </c>
      <c r="F712" s="16" t="str">
        <f>RIGHT(D712,1)</f>
        <v>2</v>
      </c>
      <c r="G712" s="16" t="str">
        <f>LEFT(RIGHT(B712,LEN(B712)-15),C712-16)</f>
        <v>BRAUD</v>
      </c>
      <c r="H712" s="16" t="str">
        <f>RIGHT(B712,LEN(B712)-C712-2)</f>
        <v>CUBNEZAIS</v>
      </c>
      <c r="I712" s="17">
        <f>MATCH(Lines[[#This Row],[début]],postes_1[ADR_SITE],0)</f>
        <v>2286</v>
      </c>
      <c r="J712" s="17">
        <f>MATCH(Lines[[#This Row],[fin]],postes_1[ADR_SITE],0)</f>
        <v>2425</v>
      </c>
      <c r="K712" s="17" t="str">
        <f>INDEX(postes_1[CODNAT],Lines[[#This Row],[rch_debut]])</f>
        <v>BRAUD</v>
      </c>
      <c r="L712" s="17" t="str">
        <f>INDEX(postes_1[CODNAT],Lines[[#This Row],[rch_fin]])</f>
        <v>CUBNE</v>
      </c>
      <c r="M712" s="17" t="s">
        <v>7751</v>
      </c>
      <c r="N712" s="17" t="s">
        <v>6883</v>
      </c>
      <c r="O712" s="17" t="str">
        <f>Lines[[#This Row],[codeNat_debut]]&amp;"_"&amp;Lines[[#This Row],[tension]]</f>
        <v>BRAUD_400kV</v>
      </c>
      <c r="P712" s="17" t="str">
        <f>Lines[[#This Row],[codeNat_fin]]&amp;"_"&amp;Lines[[#This Row],[tension]]</f>
        <v>CUBNE_400kV</v>
      </c>
      <c r="Q712" s="17">
        <f>COUNTIF(Lines[[code2_debut]:[code2_fin]],"="&amp;Lines[[#This Row],[code2_debut]])</f>
        <v>6</v>
      </c>
      <c r="R712" s="17">
        <f>COUNTIF(Lines[[code2_debut]:[code2_fin]],"="&amp;Lines[[#This Row],[code2_fin]])</f>
        <v>8</v>
      </c>
      <c r="S712" s="17">
        <f>INDEX(postes_1[x],MATCH(Lines[[#This Row],[codeNat_debut]],postes_1[CODNAT],0))</f>
        <v>411551.78000000102</v>
      </c>
      <c r="T712" s="17">
        <f>INDEX(postes_1[y],MATCH(Lines[[#This Row],[codeNat_debut]],postes_1[CODNAT],0))</f>
        <v>6469032.7800000003</v>
      </c>
      <c r="U712" s="17">
        <f>INDEX(postes_1[x],MATCH(Lines[[#This Row],[codeNat_fin]],postes_1[CODNAT],0))</f>
        <v>429709.64999999898</v>
      </c>
      <c r="V712" s="17">
        <f>INDEX(postes_1[y],MATCH(Lines[[#This Row],[codeNat_fin]],postes_1[CODNAT],0))</f>
        <v>6446896.9699999997</v>
      </c>
      <c r="W712" s="17">
        <f>SQRT((Lines[[#This Row],[x_debut]]-Lines[[#This Row],[x_fin]])^2+(Lines[[#This Row],[y_debut]]-Lines[[#This Row],[y_fin]])^2)</f>
        <v>28630.444063844854</v>
      </c>
      <c r="X712" s="17">
        <v>31061</v>
      </c>
      <c r="Y712" s="18">
        <v>3072</v>
      </c>
      <c r="Z712" s="18">
        <v>3414</v>
      </c>
      <c r="AA712" s="18">
        <v>3414</v>
      </c>
      <c r="AB712" s="18">
        <v>3598</v>
      </c>
      <c r="AC712" s="18">
        <v>0.64200000000000002</v>
      </c>
      <c r="AD712" s="18">
        <v>9.3179999999999996</v>
      </c>
      <c r="AE712" s="18">
        <v>57.939</v>
      </c>
      <c r="AF712" s="18">
        <v>368.85199999999998</v>
      </c>
      <c r="AG712" s="21"/>
      <c r="AH712" s="21"/>
    </row>
    <row r="713" spans="1:34">
      <c r="A713" s="16" t="s">
        <v>9123</v>
      </c>
      <c r="B713" s="16" t="s">
        <v>9124</v>
      </c>
      <c r="C713" s="16">
        <f>SEARCH(" _ ",B713)</f>
        <v>21</v>
      </c>
      <c r="D713" s="16" t="str">
        <f>LEFT(B713,14)</f>
        <v>LIT 400kV N0 3</v>
      </c>
      <c r="E713" s="16" t="str">
        <f>RIGHT(LEFT(D713,9),5)</f>
        <v>400kV</v>
      </c>
      <c r="F713" s="16" t="str">
        <f>RIGHT(D713,1)</f>
        <v>3</v>
      </c>
      <c r="G713" s="16" t="str">
        <f>LEFT(RIGHT(B713,LEN(B713)-15),C713-16)</f>
        <v>BRAUD</v>
      </c>
      <c r="H713" s="16" t="str">
        <f>RIGHT(B713,LEN(B713)-C713-2)</f>
        <v>CUBNEZAIS</v>
      </c>
      <c r="I713" s="17">
        <f>MATCH(Lines[[#This Row],[début]],postes_1[ADR_SITE],0)</f>
        <v>2286</v>
      </c>
      <c r="J713" s="17">
        <f>MATCH(Lines[[#This Row],[fin]],postes_1[ADR_SITE],0)</f>
        <v>2425</v>
      </c>
      <c r="K713" s="17" t="str">
        <f>INDEX(postes_1[CODNAT],Lines[[#This Row],[rch_debut]])</f>
        <v>BRAUD</v>
      </c>
      <c r="L713" s="17" t="str">
        <f>INDEX(postes_1[CODNAT],Lines[[#This Row],[rch_fin]])</f>
        <v>CUBNE</v>
      </c>
      <c r="M713" s="17" t="s">
        <v>7751</v>
      </c>
      <c r="N713" s="17" t="s">
        <v>6883</v>
      </c>
      <c r="O713" s="17" t="str">
        <f>Lines[[#This Row],[codeNat_debut]]&amp;"_"&amp;Lines[[#This Row],[tension]]</f>
        <v>BRAUD_400kV</v>
      </c>
      <c r="P713" s="17" t="str">
        <f>Lines[[#This Row],[codeNat_fin]]&amp;"_"&amp;Lines[[#This Row],[tension]]</f>
        <v>CUBNE_400kV</v>
      </c>
      <c r="Q713" s="17">
        <f>COUNTIF(Lines[[code2_debut]:[code2_fin]],"="&amp;Lines[[#This Row],[code2_debut]])</f>
        <v>6</v>
      </c>
      <c r="R713" s="17">
        <f>COUNTIF(Lines[[code2_debut]:[code2_fin]],"="&amp;Lines[[#This Row],[code2_fin]])</f>
        <v>8</v>
      </c>
      <c r="S713" s="17">
        <f>INDEX(postes_1[x],MATCH(Lines[[#This Row],[codeNat_debut]],postes_1[CODNAT],0))</f>
        <v>411551.78000000102</v>
      </c>
      <c r="T713" s="17">
        <f>INDEX(postes_1[y],MATCH(Lines[[#This Row],[codeNat_debut]],postes_1[CODNAT],0))</f>
        <v>6469032.7800000003</v>
      </c>
      <c r="U713" s="17">
        <f>INDEX(postes_1[x],MATCH(Lines[[#This Row],[codeNat_fin]],postes_1[CODNAT],0))</f>
        <v>429709.64999999898</v>
      </c>
      <c r="V713" s="17">
        <f>INDEX(postes_1[y],MATCH(Lines[[#This Row],[codeNat_fin]],postes_1[CODNAT],0))</f>
        <v>6446896.9699999997</v>
      </c>
      <c r="W713" s="17">
        <f>SQRT((Lines[[#This Row],[x_debut]]-Lines[[#This Row],[x_fin]])^2+(Lines[[#This Row],[y_debut]]-Lines[[#This Row],[y_fin]])^2)</f>
        <v>28630.444063844854</v>
      </c>
      <c r="X713" s="17">
        <v>31831</v>
      </c>
      <c r="Y713" s="18">
        <v>3072</v>
      </c>
      <c r="Z713" s="18">
        <v>3414</v>
      </c>
      <c r="AA713" s="18">
        <v>3414</v>
      </c>
      <c r="AB713" s="18">
        <v>3598</v>
      </c>
      <c r="AC713" s="18">
        <v>0.67300000000000004</v>
      </c>
      <c r="AD713" s="18">
        <v>9.7710000000000008</v>
      </c>
      <c r="AE713" s="18">
        <v>60.758000000000003</v>
      </c>
      <c r="AF713" s="18">
        <v>386.79500000000002</v>
      </c>
      <c r="AG713" s="21"/>
      <c r="AH713" s="21"/>
    </row>
    <row r="714" spans="1:34">
      <c r="A714" s="16" t="s">
        <v>9125</v>
      </c>
      <c r="B714" s="16" t="s">
        <v>9126</v>
      </c>
      <c r="C714" s="16">
        <f>SEARCH(" _ ",B714)</f>
        <v>21</v>
      </c>
      <c r="D714" s="16" t="str">
        <f>LEFT(B714,14)</f>
        <v>LIT 400kV N0 4</v>
      </c>
      <c r="E714" s="16" t="str">
        <f>RIGHT(LEFT(D714,9),5)</f>
        <v>400kV</v>
      </c>
      <c r="F714" s="16" t="str">
        <f>RIGHT(D714,1)</f>
        <v>4</v>
      </c>
      <c r="G714" s="16" t="str">
        <f>LEFT(RIGHT(B714,LEN(B714)-15),C714-16)</f>
        <v>BRAUD</v>
      </c>
      <c r="H714" s="16" t="str">
        <f>RIGHT(B714,LEN(B714)-C714-2)</f>
        <v>CUBNEZAIS</v>
      </c>
      <c r="I714" s="17">
        <f>MATCH(Lines[[#This Row],[début]],postes_1[ADR_SITE],0)</f>
        <v>2286</v>
      </c>
      <c r="J714" s="17">
        <f>MATCH(Lines[[#This Row],[fin]],postes_1[ADR_SITE],0)</f>
        <v>2425</v>
      </c>
      <c r="K714" s="17" t="str">
        <f>INDEX(postes_1[CODNAT],Lines[[#This Row],[rch_debut]])</f>
        <v>BRAUD</v>
      </c>
      <c r="L714" s="17" t="str">
        <f>INDEX(postes_1[CODNAT],Lines[[#This Row],[rch_fin]])</f>
        <v>CUBNE</v>
      </c>
      <c r="M714" s="17" t="s">
        <v>7751</v>
      </c>
      <c r="N714" s="17" t="s">
        <v>6883</v>
      </c>
      <c r="O714" s="17" t="str">
        <f>Lines[[#This Row],[codeNat_debut]]&amp;"_"&amp;Lines[[#This Row],[tension]]</f>
        <v>BRAUD_400kV</v>
      </c>
      <c r="P714" s="17" t="str">
        <f>Lines[[#This Row],[codeNat_fin]]&amp;"_"&amp;Lines[[#This Row],[tension]]</f>
        <v>CUBNE_400kV</v>
      </c>
      <c r="Q714" s="17">
        <f>COUNTIF(Lines[[code2_debut]:[code2_fin]],"="&amp;Lines[[#This Row],[code2_debut]])</f>
        <v>6</v>
      </c>
      <c r="R714" s="17">
        <f>COUNTIF(Lines[[code2_debut]:[code2_fin]],"="&amp;Lines[[#This Row],[code2_fin]])</f>
        <v>8</v>
      </c>
      <c r="S714" s="17">
        <f>INDEX(postes_1[x],MATCH(Lines[[#This Row],[codeNat_debut]],postes_1[CODNAT],0))</f>
        <v>411551.78000000102</v>
      </c>
      <c r="T714" s="17">
        <f>INDEX(postes_1[y],MATCH(Lines[[#This Row],[codeNat_debut]],postes_1[CODNAT],0))</f>
        <v>6469032.7800000003</v>
      </c>
      <c r="U714" s="17">
        <f>INDEX(postes_1[x],MATCH(Lines[[#This Row],[codeNat_fin]],postes_1[CODNAT],0))</f>
        <v>429709.64999999898</v>
      </c>
      <c r="V714" s="17">
        <f>INDEX(postes_1[y],MATCH(Lines[[#This Row],[codeNat_fin]],postes_1[CODNAT],0))</f>
        <v>6446896.9699999997</v>
      </c>
      <c r="W714" s="17">
        <f>SQRT((Lines[[#This Row],[x_debut]]-Lines[[#This Row],[x_fin]])^2+(Lines[[#This Row],[y_debut]]-Lines[[#This Row],[y_fin]])^2)</f>
        <v>28630.444063844854</v>
      </c>
      <c r="X714" s="17">
        <v>31807</v>
      </c>
      <c r="Y714" s="18">
        <v>3072</v>
      </c>
      <c r="Z714" s="18">
        <v>3414</v>
      </c>
      <c r="AA714" s="18">
        <v>3414</v>
      </c>
      <c r="AB714" s="18">
        <v>3598</v>
      </c>
      <c r="AC714" s="18">
        <v>0.67400000000000004</v>
      </c>
      <c r="AD714" s="18">
        <v>9.7799999999999994</v>
      </c>
      <c r="AE714" s="18">
        <v>60.814999999999998</v>
      </c>
      <c r="AF714" s="18">
        <v>387.16300000000001</v>
      </c>
      <c r="AG714" s="21"/>
      <c r="AH714" s="21"/>
    </row>
    <row r="715" spans="1:34">
      <c r="A715" s="16" t="s">
        <v>9823</v>
      </c>
      <c r="B715" s="16" t="s">
        <v>9824</v>
      </c>
      <c r="C715" s="16">
        <f>SEARCH(" _ ",B715)</f>
        <v>23</v>
      </c>
      <c r="D715" s="16" t="str">
        <f>LEFT(B715,14)</f>
        <v>LIT 400kV N0 1</v>
      </c>
      <c r="E715" s="16" t="str">
        <f>RIGHT(LEFT(D715,9),5)</f>
        <v>400kV</v>
      </c>
      <c r="F715" s="16" t="str">
        <f>RIGHT(D715,1)</f>
        <v>1</v>
      </c>
      <c r="G715" s="16" t="str">
        <f>LEFT(RIGHT(B715,LEN(B715)-15),C715-16)</f>
        <v>GRANZAY</v>
      </c>
      <c r="H715" s="16" t="str">
        <f>RIGHT(B715,LEN(B715)-C715-2)</f>
        <v>PREGUILLAC</v>
      </c>
      <c r="I715" s="17">
        <f>MATCH(Lines[[#This Row],[début]],postes_1[ADR_SITE],0)</f>
        <v>1341</v>
      </c>
      <c r="J715" s="17">
        <f>MATCH(Lines[[#This Row],[fin]],postes_1[ADR_SITE],0)</f>
        <v>1794</v>
      </c>
      <c r="K715" s="17" t="str">
        <f>INDEX(postes_1[CODNAT],Lines[[#This Row],[rch_debut]])</f>
        <v>GRANZ</v>
      </c>
      <c r="L715" s="17" t="str">
        <f>INDEX(postes_1[CODNAT],Lines[[#This Row],[rch_fin]])</f>
        <v>PREGU</v>
      </c>
      <c r="M715" s="17" t="s">
        <v>7577</v>
      </c>
      <c r="N715" s="17" t="s">
        <v>1576</v>
      </c>
      <c r="O715" s="17" t="str">
        <f>Lines[[#This Row],[codeNat_debut]]&amp;"_"&amp;Lines[[#This Row],[tension]]</f>
        <v>GRANZ_400kV</v>
      </c>
      <c r="P715" s="17" t="str">
        <f>Lines[[#This Row],[codeNat_fin]]&amp;"_"&amp;Lines[[#This Row],[tension]]</f>
        <v>PREGU_400kV</v>
      </c>
      <c r="Q715" s="17">
        <f>COUNTIF(Lines[[code2_debut]:[code2_fin]],"="&amp;Lines[[#This Row],[code2_debut]])</f>
        <v>6</v>
      </c>
      <c r="R715" s="17">
        <f>COUNTIF(Lines[[code2_debut]:[code2_fin]],"="&amp;Lines[[#This Row],[code2_fin]])</f>
        <v>4</v>
      </c>
      <c r="S715" s="17">
        <f>INDEX(postes_1[x],MATCH(Lines[[#This Row],[codeNat_debut]],postes_1[CODNAT],0))</f>
        <v>428953.96999999898</v>
      </c>
      <c r="T715" s="17">
        <f>INDEX(postes_1[y],MATCH(Lines[[#This Row],[codeNat_debut]],postes_1[CODNAT],0))</f>
        <v>6574802.5800000001</v>
      </c>
      <c r="U715" s="17">
        <f>INDEX(postes_1[x],MATCH(Lines[[#This Row],[codeNat_fin]],postes_1[CODNAT],0))</f>
        <v>419400.38000000297</v>
      </c>
      <c r="V715" s="17">
        <f>INDEX(postes_1[y],MATCH(Lines[[#This Row],[codeNat_fin]],postes_1[CODNAT],0))</f>
        <v>6514644.1399999997</v>
      </c>
      <c r="W715" s="17">
        <f>SQRT((Lines[[#This Row],[x_debut]]-Lines[[#This Row],[x_fin]])^2+(Lines[[#This Row],[y_debut]]-Lines[[#This Row],[y_fin]])^2)</f>
        <v>60912.305695332805</v>
      </c>
      <c r="X715" s="17">
        <v>64198</v>
      </c>
      <c r="Y715" s="18">
        <v>3072</v>
      </c>
      <c r="Z715" s="18">
        <v>3414</v>
      </c>
      <c r="AA715" s="18">
        <v>3414</v>
      </c>
      <c r="AB715" s="18">
        <v>3598</v>
      </c>
      <c r="AC715" s="18">
        <v>1.35</v>
      </c>
      <c r="AD715" s="18">
        <v>19.588000000000001</v>
      </c>
      <c r="AE715" s="18">
        <v>121.989</v>
      </c>
      <c r="AF715" s="18">
        <v>776.60799999999995</v>
      </c>
      <c r="AG715" s="21"/>
      <c r="AH715" s="21"/>
    </row>
    <row r="716" spans="1:34">
      <c r="A716" s="16" t="s">
        <v>9829</v>
      </c>
      <c r="B716" s="16" t="s">
        <v>9830</v>
      </c>
      <c r="C716" s="16">
        <f>SEARCH(" _ ",B716)</f>
        <v>23</v>
      </c>
      <c r="D716" s="16" t="str">
        <f>LEFT(B716,14)</f>
        <v>LIT 400kV NO 2</v>
      </c>
      <c r="E716" s="16" t="str">
        <f>RIGHT(LEFT(D716,9),5)</f>
        <v>400kV</v>
      </c>
      <c r="F716" s="16" t="str">
        <f>RIGHT(D716,1)</f>
        <v>2</v>
      </c>
      <c r="G716" s="16" t="str">
        <f>LEFT(RIGHT(B716,LEN(B716)-15),C716-16)</f>
        <v>GRANZAY</v>
      </c>
      <c r="H716" s="16" t="str">
        <f>RIGHT(B716,LEN(B716)-C716-2)</f>
        <v>PREGUILLAC</v>
      </c>
      <c r="I716" s="17">
        <f>MATCH(Lines[[#This Row],[début]],postes_1[ADR_SITE],0)</f>
        <v>1341</v>
      </c>
      <c r="J716" s="17">
        <f>MATCH(Lines[[#This Row],[fin]],postes_1[ADR_SITE],0)</f>
        <v>1794</v>
      </c>
      <c r="K716" s="17" t="str">
        <f>INDEX(postes_1[CODNAT],Lines[[#This Row],[rch_debut]])</f>
        <v>GRANZ</v>
      </c>
      <c r="L716" s="17" t="str">
        <f>INDEX(postes_1[CODNAT],Lines[[#This Row],[rch_fin]])</f>
        <v>PREGU</v>
      </c>
      <c r="M716" s="17" t="s">
        <v>7577</v>
      </c>
      <c r="N716" s="17" t="s">
        <v>1576</v>
      </c>
      <c r="O716" s="17" t="str">
        <f>Lines[[#This Row],[codeNat_debut]]&amp;"_"&amp;Lines[[#This Row],[tension]]</f>
        <v>GRANZ_400kV</v>
      </c>
      <c r="P716" s="17" t="str">
        <f>Lines[[#This Row],[codeNat_fin]]&amp;"_"&amp;Lines[[#This Row],[tension]]</f>
        <v>PREGU_400kV</v>
      </c>
      <c r="Q716" s="17">
        <f>COUNTIF(Lines[[code2_debut]:[code2_fin]],"="&amp;Lines[[#This Row],[code2_debut]])</f>
        <v>6</v>
      </c>
      <c r="R716" s="17">
        <f>COUNTIF(Lines[[code2_debut]:[code2_fin]],"="&amp;Lines[[#This Row],[code2_fin]])</f>
        <v>4</v>
      </c>
      <c r="S716" s="17">
        <f>INDEX(postes_1[x],MATCH(Lines[[#This Row],[codeNat_debut]],postes_1[CODNAT],0))</f>
        <v>428953.96999999898</v>
      </c>
      <c r="T716" s="17">
        <f>INDEX(postes_1[y],MATCH(Lines[[#This Row],[codeNat_debut]],postes_1[CODNAT],0))</f>
        <v>6574802.5800000001</v>
      </c>
      <c r="U716" s="17">
        <f>INDEX(postes_1[x],MATCH(Lines[[#This Row],[codeNat_fin]],postes_1[CODNAT],0))</f>
        <v>419400.38000000297</v>
      </c>
      <c r="V716" s="17">
        <f>INDEX(postes_1[y],MATCH(Lines[[#This Row],[codeNat_fin]],postes_1[CODNAT],0))</f>
        <v>6514644.1399999997</v>
      </c>
      <c r="W716" s="17">
        <f>SQRT((Lines[[#This Row],[x_debut]]-Lines[[#This Row],[x_fin]])^2+(Lines[[#This Row],[y_debut]]-Lines[[#This Row],[y_fin]])^2)</f>
        <v>60912.305695332805</v>
      </c>
      <c r="X716" s="17">
        <v>64213</v>
      </c>
      <c r="Y716" s="18">
        <v>3072</v>
      </c>
      <c r="Z716" s="18">
        <v>3414</v>
      </c>
      <c r="AA716" s="18">
        <v>3414</v>
      </c>
      <c r="AB716" s="18">
        <v>3598</v>
      </c>
      <c r="AC716" s="18">
        <v>1.349</v>
      </c>
      <c r="AD716" s="18">
        <v>19.588000000000001</v>
      </c>
      <c r="AE716" s="18">
        <v>121.98699999999999</v>
      </c>
      <c r="AF716" s="18">
        <v>776.596</v>
      </c>
      <c r="AG716" s="21"/>
      <c r="AH716" s="21"/>
    </row>
    <row r="717" spans="1:34">
      <c r="A717" s="16" t="s">
        <v>8926</v>
      </c>
      <c r="B717" s="16" t="s">
        <v>8927</v>
      </c>
      <c r="C717" s="16">
        <f>SEARCH(" _ ",B717)</f>
        <v>22</v>
      </c>
      <c r="D717" s="16" t="str">
        <f>LEFT(B717,14)</f>
        <v>LIT 400kV N0 1</v>
      </c>
      <c r="E717" s="16" t="str">
        <f>RIGHT(LEFT(D717,9),5)</f>
        <v>400kV</v>
      </c>
      <c r="F717" s="16" t="str">
        <f>RIGHT(D717,1)</f>
        <v>1</v>
      </c>
      <c r="G717" s="16" t="str">
        <f>LEFT(RIGHT(B717,LEN(B717)-15),C717-16)</f>
        <v>AVELIN</v>
      </c>
      <c r="H717" s="16" t="str">
        <f>RIGHT(B717,LEN(B717)-C717-2)</f>
        <v>WEPPES</v>
      </c>
      <c r="I717" s="17">
        <f>MATCH(Lines[[#This Row],[début]],postes_1[ADR_SITE],0)</f>
        <v>1839</v>
      </c>
      <c r="J717" s="17">
        <f>MATCH(Lines[[#This Row],[fin]],postes_1[ADR_SITE],0)</f>
        <v>1931</v>
      </c>
      <c r="K717" s="17" t="str">
        <f>INDEX(postes_1[CODNAT],Lines[[#This Row],[rch_debut]])</f>
        <v>AVELI</v>
      </c>
      <c r="L717" s="17" t="str">
        <f>INDEX(postes_1[CODNAT],Lines[[#This Row],[rch_fin]])</f>
        <v>WEPPE</v>
      </c>
      <c r="M717" s="17" t="s">
        <v>4871</v>
      </c>
      <c r="N717" s="17" t="s">
        <v>6796</v>
      </c>
      <c r="O717" s="17" t="str">
        <f>Lines[[#This Row],[codeNat_debut]]&amp;"_"&amp;Lines[[#This Row],[tension]]</f>
        <v>AVELI_400kV</v>
      </c>
      <c r="P717" s="17" t="str">
        <f>Lines[[#This Row],[codeNat_fin]]&amp;"_"&amp;Lines[[#This Row],[tension]]</f>
        <v>WEPPE_400kV</v>
      </c>
      <c r="Q717" s="17">
        <f>COUNTIF(Lines[[code2_debut]:[code2_fin]],"="&amp;Lines[[#This Row],[code2_debut]])</f>
        <v>5</v>
      </c>
      <c r="R717" s="17">
        <f>COUNTIF(Lines[[code2_debut]:[code2_fin]],"="&amp;Lines[[#This Row],[code2_fin]])</f>
        <v>2</v>
      </c>
      <c r="S717" s="17">
        <f>INDEX(postes_1[x],MATCH(Lines[[#This Row],[codeNat_debut]],postes_1[CODNAT],0))</f>
        <v>705839.17000000202</v>
      </c>
      <c r="T717" s="17">
        <f>INDEX(postes_1[y],MATCH(Lines[[#This Row],[codeNat_debut]],postes_1[CODNAT],0))</f>
        <v>7047564.5800000001</v>
      </c>
      <c r="U717" s="17">
        <f>INDEX(postes_1[x],MATCH(Lines[[#This Row],[codeNat_fin]],postes_1[CODNAT],0))</f>
        <v>692641.10000000102</v>
      </c>
      <c r="V717" s="17">
        <f>INDEX(postes_1[y],MATCH(Lines[[#This Row],[codeNat_fin]],postes_1[CODNAT],0))</f>
        <v>7060715.8899999997</v>
      </c>
      <c r="W717" s="17">
        <f>SQRT((Lines[[#This Row],[x_debut]]-Lines[[#This Row],[x_fin]])^2+(Lines[[#This Row],[y_debut]]-Lines[[#This Row],[y_fin]])^2)</f>
        <v>18631.854616248365</v>
      </c>
      <c r="X717" s="17">
        <v>21301</v>
      </c>
      <c r="Y717" s="18">
        <v>3078</v>
      </c>
      <c r="Z717" s="18">
        <v>3266</v>
      </c>
      <c r="AA717" s="18">
        <v>3266</v>
      </c>
      <c r="AB717" s="18">
        <v>3458</v>
      </c>
      <c r="AC717" s="18">
        <v>0.53</v>
      </c>
      <c r="AD717" s="18">
        <v>6.6870000000000003</v>
      </c>
      <c r="AE717" s="18">
        <v>38.822000000000003</v>
      </c>
      <c r="AF717" s="18">
        <v>247.15100000000001</v>
      </c>
      <c r="AG717" s="21"/>
      <c r="AH717" s="21"/>
    </row>
    <row r="718" spans="1:34">
      <c r="A718" s="16" t="s">
        <v>8930</v>
      </c>
      <c r="B718" s="16" t="s">
        <v>8931</v>
      </c>
      <c r="C718" s="16">
        <f>SEARCH(" _ ",B718)</f>
        <v>22</v>
      </c>
      <c r="D718" s="16" t="str">
        <f>LEFT(B718,14)</f>
        <v>LIT 400kV NO 2</v>
      </c>
      <c r="E718" s="16" t="str">
        <f>RIGHT(LEFT(D718,9),5)</f>
        <v>400kV</v>
      </c>
      <c r="F718" s="16" t="str">
        <f>RIGHT(D718,1)</f>
        <v>2</v>
      </c>
      <c r="G718" s="16" t="str">
        <f>LEFT(RIGHT(B718,LEN(B718)-15),C718-16)</f>
        <v>AVELIN</v>
      </c>
      <c r="H718" s="16" t="str">
        <f>RIGHT(B718,LEN(B718)-C718-2)</f>
        <v>WARANDE</v>
      </c>
      <c r="I718" s="17">
        <f>MATCH(Lines[[#This Row],[début]],postes_1[ADR_SITE],0)</f>
        <v>1839</v>
      </c>
      <c r="J718" s="17">
        <f>MATCH(Lines[[#This Row],[fin]],postes_1[ADR_SITE],0)</f>
        <v>2242</v>
      </c>
      <c r="K718" s="17" t="str">
        <f>INDEX(postes_1[CODNAT],Lines[[#This Row],[rch_debut]])</f>
        <v>AVELI</v>
      </c>
      <c r="L718" s="17" t="str">
        <f>INDEX(postes_1[CODNAT],Lines[[#This Row],[rch_fin]])</f>
        <v>WARAN</v>
      </c>
      <c r="M718" s="17" t="s">
        <v>4871</v>
      </c>
      <c r="N718" s="17" t="s">
        <v>3402</v>
      </c>
      <c r="O718" s="17" t="str">
        <f>Lines[[#This Row],[codeNat_debut]]&amp;"_"&amp;Lines[[#This Row],[tension]]</f>
        <v>AVELI_400kV</v>
      </c>
      <c r="P718" s="17" t="str">
        <f>Lines[[#This Row],[codeNat_fin]]&amp;"_"&amp;Lines[[#This Row],[tension]]</f>
        <v>WARAN_400kV</v>
      </c>
      <c r="Q718" s="17">
        <f>COUNTIF(Lines[[code2_debut]:[code2_fin]],"="&amp;Lines[[#This Row],[code2_debut]])</f>
        <v>5</v>
      </c>
      <c r="R718" s="17">
        <f>COUNTIF(Lines[[code2_debut]:[code2_fin]],"="&amp;Lines[[#This Row],[code2_fin]])</f>
        <v>6</v>
      </c>
      <c r="S718" s="17">
        <f>INDEX(postes_1[x],MATCH(Lines[[#This Row],[codeNat_debut]],postes_1[CODNAT],0))</f>
        <v>705839.17000000202</v>
      </c>
      <c r="T718" s="17">
        <f>INDEX(postes_1[y],MATCH(Lines[[#This Row],[codeNat_debut]],postes_1[CODNAT],0))</f>
        <v>7047564.5800000001</v>
      </c>
      <c r="U718" s="17">
        <f>INDEX(postes_1[x],MATCH(Lines[[#This Row],[codeNat_fin]],postes_1[CODNAT],0))</f>
        <v>640900.56000000203</v>
      </c>
      <c r="V718" s="17">
        <f>INDEX(postes_1[y],MATCH(Lines[[#This Row],[codeNat_fin]],postes_1[CODNAT],0))</f>
        <v>7095113.0300000003</v>
      </c>
      <c r="W718" s="17">
        <f>SQRT((Lines[[#This Row],[x_debut]]-Lines[[#This Row],[x_fin]])^2+(Lines[[#This Row],[y_debut]]-Lines[[#This Row],[y_fin]])^2)</f>
        <v>80485.266764387474</v>
      </c>
      <c r="X718" s="17">
        <v>87006</v>
      </c>
      <c r="Y718" s="18">
        <v>3078</v>
      </c>
      <c r="Z718" s="18">
        <v>3266</v>
      </c>
      <c r="AA718" s="18">
        <v>3266</v>
      </c>
      <c r="AB718" s="18">
        <v>3458</v>
      </c>
      <c r="AC718" s="18">
        <v>2.1720000000000002</v>
      </c>
      <c r="AD718" s="18">
        <v>27.866</v>
      </c>
      <c r="AE718" s="18">
        <v>158.44</v>
      </c>
      <c r="AF718" s="18">
        <v>1008.657</v>
      </c>
      <c r="AG718" s="21"/>
      <c r="AH718" s="21"/>
    </row>
    <row r="719" spans="1:34">
      <c r="A719" s="16" t="s">
        <v>10346</v>
      </c>
      <c r="B719" s="16" t="s">
        <v>10347</v>
      </c>
      <c r="C719" s="16">
        <f>SEARCH(" _ ",B719)</f>
        <v>23</v>
      </c>
      <c r="D719" s="16" t="str">
        <f>LEFT(B719,14)</f>
        <v>LIT 400kV N0 1</v>
      </c>
      <c r="E719" s="16" t="str">
        <f>RIGHT(LEFT(D719,9),5)</f>
        <v>400kV</v>
      </c>
      <c r="F719" s="16" t="str">
        <f>RIGHT(D719,1)</f>
        <v>1</v>
      </c>
      <c r="G719" s="16" t="str">
        <f>LEFT(RIGHT(B719,LEN(B719)-15),C719-16)</f>
        <v>WARANDE</v>
      </c>
      <c r="H719" s="16" t="str">
        <f>RIGHT(B719,LEN(B719)-C719-2)</f>
        <v>WEPPES</v>
      </c>
      <c r="I719" s="17">
        <f>MATCH(Lines[[#This Row],[début]],postes_1[ADR_SITE],0)</f>
        <v>2242</v>
      </c>
      <c r="J719" s="17">
        <f>MATCH(Lines[[#This Row],[fin]],postes_1[ADR_SITE],0)</f>
        <v>1931</v>
      </c>
      <c r="K719" s="17" t="str">
        <f>INDEX(postes_1[CODNAT],Lines[[#This Row],[rch_debut]])</f>
        <v>WARAN</v>
      </c>
      <c r="L719" s="17" t="str">
        <f>INDEX(postes_1[CODNAT],Lines[[#This Row],[rch_fin]])</f>
        <v>WEPPE</v>
      </c>
      <c r="M719" s="17" t="s">
        <v>3402</v>
      </c>
      <c r="N719" s="17" t="s">
        <v>6796</v>
      </c>
      <c r="O719" s="17" t="str">
        <f>Lines[[#This Row],[codeNat_debut]]&amp;"_"&amp;Lines[[#This Row],[tension]]</f>
        <v>WARAN_400kV</v>
      </c>
      <c r="P719" s="17" t="str">
        <f>Lines[[#This Row],[codeNat_fin]]&amp;"_"&amp;Lines[[#This Row],[tension]]</f>
        <v>WEPPE_400kV</v>
      </c>
      <c r="Q719" s="17">
        <f>COUNTIF(Lines[[code2_debut]:[code2_fin]],"="&amp;Lines[[#This Row],[code2_debut]])</f>
        <v>6</v>
      </c>
      <c r="R719" s="17">
        <f>COUNTIF(Lines[[code2_debut]:[code2_fin]],"="&amp;Lines[[#This Row],[code2_fin]])</f>
        <v>2</v>
      </c>
      <c r="S719" s="17">
        <f>INDEX(postes_1[x],MATCH(Lines[[#This Row],[codeNat_debut]],postes_1[CODNAT],0))</f>
        <v>640900.56000000203</v>
      </c>
      <c r="T719" s="17">
        <f>INDEX(postes_1[y],MATCH(Lines[[#This Row],[codeNat_debut]],postes_1[CODNAT],0))</f>
        <v>7095113.0300000003</v>
      </c>
      <c r="U719" s="17">
        <f>INDEX(postes_1[x],MATCH(Lines[[#This Row],[codeNat_fin]],postes_1[CODNAT],0))</f>
        <v>692641.10000000102</v>
      </c>
      <c r="V719" s="17">
        <f>INDEX(postes_1[y],MATCH(Lines[[#This Row],[codeNat_fin]],postes_1[CODNAT],0))</f>
        <v>7060715.8899999997</v>
      </c>
      <c r="W719" s="17">
        <f>SQRT((Lines[[#This Row],[x_debut]]-Lines[[#This Row],[x_fin]])^2+(Lines[[#This Row],[y_debut]]-Lines[[#This Row],[y_fin]])^2)</f>
        <v>62130.883783116566</v>
      </c>
      <c r="X719" s="17">
        <v>65573</v>
      </c>
      <c r="Y719" s="18">
        <v>3078</v>
      </c>
      <c r="Z719" s="18">
        <v>3266</v>
      </c>
      <c r="AA719" s="18">
        <v>3266</v>
      </c>
      <c r="AB719" s="18">
        <v>3458</v>
      </c>
      <c r="AC719" s="18">
        <v>1.6279999999999999</v>
      </c>
      <c r="AD719" s="18">
        <v>20.841000000000001</v>
      </c>
      <c r="AE719" s="18">
        <v>117.65</v>
      </c>
      <c r="AF719" s="18">
        <v>748.98299999999995</v>
      </c>
      <c r="AG719" s="21"/>
      <c r="AH719" s="21"/>
    </row>
    <row r="720" spans="1:34">
      <c r="A720" s="16" t="s">
        <v>8827</v>
      </c>
      <c r="B720" s="16" t="s">
        <v>8828</v>
      </c>
      <c r="C720" s="16">
        <f>SEARCH(" _ ",B720)</f>
        <v>27</v>
      </c>
      <c r="D720" s="16" t="str">
        <f>LEFT(B720,14)</f>
        <v>LIT 400kV N0 1</v>
      </c>
      <c r="E720" s="16" t="str">
        <f>RIGHT(LEFT(D720,9),5)</f>
        <v>400kV</v>
      </c>
      <c r="F720" s="16" t="str">
        <f>RIGHT(D720,1)</f>
        <v>1</v>
      </c>
      <c r="G720" s="16" t="str">
        <f>LEFT(RIGHT(B720,LEN(B720)-15),C720-16)</f>
        <v>ALBERTVILLE</v>
      </c>
      <c r="H720" s="16" t="str">
        <f>RIGHT(B720,LEN(B720)-C720-2)</f>
        <v>GRANDE-ILE</v>
      </c>
      <c r="I720" s="17">
        <f>MATCH(Lines[[#This Row],[début]],postes_1[ADR_SITE],0)</f>
        <v>3088</v>
      </c>
      <c r="J720" s="17">
        <f>MATCH(Lines[[#This Row],[fin]],postes_1[ADR_SITE],0)</f>
        <v>2955</v>
      </c>
      <c r="K720" s="17" t="str">
        <f>INDEX(postes_1[CODNAT],Lines[[#This Row],[rch_debut]])</f>
        <v>ALBER</v>
      </c>
      <c r="L720" s="17" t="str">
        <f>INDEX(postes_1[CODNAT],Lines[[#This Row],[rch_fin]])</f>
        <v>G.ILE</v>
      </c>
      <c r="M720" s="17" t="s">
        <v>7885</v>
      </c>
      <c r="N720" s="17" t="s">
        <v>4673</v>
      </c>
      <c r="O720" s="17" t="str">
        <f>Lines[[#This Row],[codeNat_debut]]&amp;"_"&amp;Lines[[#This Row],[tension]]</f>
        <v>ALBER_400kV</v>
      </c>
      <c r="P720" s="17" t="str">
        <f>Lines[[#This Row],[codeNat_fin]]&amp;"_"&amp;Lines[[#This Row],[tension]]</f>
        <v>G.ILE_400kV</v>
      </c>
      <c r="Q720" s="17">
        <f>COUNTIF(Lines[[code2_debut]:[code2_fin]],"="&amp;Lines[[#This Row],[code2_debut]])</f>
        <v>4</v>
      </c>
      <c r="R720" s="17">
        <f>COUNTIF(Lines[[code2_debut]:[code2_fin]],"="&amp;Lines[[#This Row],[code2_fin]])</f>
        <v>7</v>
      </c>
      <c r="S720" s="17">
        <f>INDEX(postes_1[x],MATCH(Lines[[#This Row],[codeNat_debut]],postes_1[CODNAT],0))</f>
        <v>966091.32999999798</v>
      </c>
      <c r="T720" s="17">
        <f>INDEX(postes_1[y],MATCH(Lines[[#This Row],[codeNat_debut]],postes_1[CODNAT],0))</f>
        <v>6512645.8499999996</v>
      </c>
      <c r="U720" s="17">
        <f>INDEX(postes_1[x],MATCH(Lines[[#This Row],[codeNat_fin]],postes_1[CODNAT],0))</f>
        <v>936573.13000000303</v>
      </c>
      <c r="V720" s="17">
        <f>INDEX(postes_1[y],MATCH(Lines[[#This Row],[codeNat_fin]],postes_1[CODNAT],0))</f>
        <v>6490238.0300000003</v>
      </c>
      <c r="W720" s="17">
        <f>SQRT((Lines[[#This Row],[x_debut]]-Lines[[#This Row],[x_fin]])^2+(Lines[[#This Row],[y_debut]]-Lines[[#This Row],[y_fin]])^2)</f>
        <v>37059.877608973205</v>
      </c>
      <c r="X720" s="17">
        <v>40741</v>
      </c>
      <c r="Y720" s="18">
        <v>3099</v>
      </c>
      <c r="Z720" s="18">
        <v>3441</v>
      </c>
      <c r="AA720" s="18">
        <v>3441</v>
      </c>
      <c r="AB720" s="18">
        <v>3741</v>
      </c>
      <c r="AC720" s="18">
        <v>0.73899999999999999</v>
      </c>
      <c r="AD720" s="18">
        <v>11.29</v>
      </c>
      <c r="AE720" s="18">
        <v>84.578000000000003</v>
      </c>
      <c r="AF720" s="18">
        <v>538.44100000000003</v>
      </c>
      <c r="AG720" s="21"/>
      <c r="AH720" s="21"/>
    </row>
    <row r="721" spans="1:34">
      <c r="A721" s="16" t="s">
        <v>8831</v>
      </c>
      <c r="B721" s="16" t="s">
        <v>8832</v>
      </c>
      <c r="C721" s="16">
        <f>SEARCH(" _ ",B721)</f>
        <v>27</v>
      </c>
      <c r="D721" s="16" t="str">
        <f>LEFT(B721,14)</f>
        <v>LIT 400kV NO 2</v>
      </c>
      <c r="E721" s="16" t="str">
        <f>RIGHT(LEFT(D721,9),5)</f>
        <v>400kV</v>
      </c>
      <c r="F721" s="16" t="str">
        <f>RIGHT(D721,1)</f>
        <v>2</v>
      </c>
      <c r="G721" s="16" t="str">
        <f>LEFT(RIGHT(B721,LEN(B721)-15),C721-16)</f>
        <v>ALBERTVILLE</v>
      </c>
      <c r="H721" s="16" t="str">
        <f>RIGHT(B721,LEN(B721)-C721-2)</f>
        <v>GRANDE-ILE</v>
      </c>
      <c r="I721" s="17">
        <f>MATCH(Lines[[#This Row],[début]],postes_1[ADR_SITE],0)</f>
        <v>3088</v>
      </c>
      <c r="J721" s="17">
        <f>MATCH(Lines[[#This Row],[fin]],postes_1[ADR_SITE],0)</f>
        <v>2955</v>
      </c>
      <c r="K721" s="17" t="str">
        <f>INDEX(postes_1[CODNAT],Lines[[#This Row],[rch_debut]])</f>
        <v>ALBER</v>
      </c>
      <c r="L721" s="17" t="str">
        <f>INDEX(postes_1[CODNAT],Lines[[#This Row],[rch_fin]])</f>
        <v>G.ILE</v>
      </c>
      <c r="M721" s="17" t="s">
        <v>7885</v>
      </c>
      <c r="N721" s="17" t="s">
        <v>4673</v>
      </c>
      <c r="O721" s="17" t="str">
        <f>Lines[[#This Row],[codeNat_debut]]&amp;"_"&amp;Lines[[#This Row],[tension]]</f>
        <v>ALBER_400kV</v>
      </c>
      <c r="P721" s="17" t="str">
        <f>Lines[[#This Row],[codeNat_fin]]&amp;"_"&amp;Lines[[#This Row],[tension]]</f>
        <v>G.ILE_400kV</v>
      </c>
      <c r="Q721" s="17">
        <f>COUNTIF(Lines[[code2_debut]:[code2_fin]],"="&amp;Lines[[#This Row],[code2_debut]])</f>
        <v>4</v>
      </c>
      <c r="R721" s="17">
        <f>COUNTIF(Lines[[code2_debut]:[code2_fin]],"="&amp;Lines[[#This Row],[code2_fin]])</f>
        <v>7</v>
      </c>
      <c r="S721" s="17">
        <f>INDEX(postes_1[x],MATCH(Lines[[#This Row],[codeNat_debut]],postes_1[CODNAT],0))</f>
        <v>966091.32999999798</v>
      </c>
      <c r="T721" s="17">
        <f>INDEX(postes_1[y],MATCH(Lines[[#This Row],[codeNat_debut]],postes_1[CODNAT],0))</f>
        <v>6512645.8499999996</v>
      </c>
      <c r="U721" s="17">
        <f>INDEX(postes_1[x],MATCH(Lines[[#This Row],[codeNat_fin]],postes_1[CODNAT],0))</f>
        <v>936573.13000000303</v>
      </c>
      <c r="V721" s="17">
        <f>INDEX(postes_1[y],MATCH(Lines[[#This Row],[codeNat_fin]],postes_1[CODNAT],0))</f>
        <v>6490238.0300000003</v>
      </c>
      <c r="W721" s="17">
        <f>SQRT((Lines[[#This Row],[x_debut]]-Lines[[#This Row],[x_fin]])^2+(Lines[[#This Row],[y_debut]]-Lines[[#This Row],[y_fin]])^2)</f>
        <v>37059.877608973205</v>
      </c>
      <c r="X721" s="17">
        <v>40772</v>
      </c>
      <c r="Y721" s="18">
        <v>3099</v>
      </c>
      <c r="Z721" s="18">
        <v>3441</v>
      </c>
      <c r="AA721" s="18">
        <v>3441</v>
      </c>
      <c r="AB721" s="18">
        <v>3741</v>
      </c>
      <c r="AC721" s="18">
        <v>0.74</v>
      </c>
      <c r="AD721" s="18">
        <v>11.298</v>
      </c>
      <c r="AE721" s="18">
        <v>84.641000000000005</v>
      </c>
      <c r="AF721" s="18">
        <v>538.84</v>
      </c>
      <c r="AG721" s="21"/>
      <c r="AH721" s="21"/>
    </row>
    <row r="722" spans="1:34">
      <c r="A722" s="16" t="s">
        <v>9535</v>
      </c>
      <c r="B722" s="16" t="s">
        <v>9536</v>
      </c>
      <c r="C722" s="16">
        <f>SEARCH(" _ ",B722)</f>
        <v>25</v>
      </c>
      <c r="D722" s="16" t="str">
        <f>LEFT(B722,14)</f>
        <v>LIT 400kV N0 1</v>
      </c>
      <c r="E722" s="16" t="str">
        <f>RIGHT(LEFT(D722,9),5)</f>
        <v>400kV</v>
      </c>
      <c r="F722" s="16" t="str">
        <f>RIGHT(D722,1)</f>
        <v>1</v>
      </c>
      <c r="G722" s="16" t="str">
        <f>LEFT(RIGHT(B722,LEN(B722)-15),C722-16)</f>
        <v>CUBNEZAIS</v>
      </c>
      <c r="H722" s="16" t="str">
        <f>RIGHT(B722,LEN(B722)-C722-2)</f>
        <v>DONZAC</v>
      </c>
      <c r="I722" s="17">
        <f>MATCH(Lines[[#This Row],[début]],postes_1[ADR_SITE],0)</f>
        <v>2425</v>
      </c>
      <c r="J722" s="17">
        <f>MATCH(Lines[[#This Row],[fin]],postes_1[ADR_SITE],0)</f>
        <v>3036</v>
      </c>
      <c r="K722" s="17" t="str">
        <f>INDEX(postes_1[CODNAT],Lines[[#This Row],[rch_debut]])</f>
        <v>CUBNE</v>
      </c>
      <c r="L722" s="17" t="str">
        <f>INDEX(postes_1[CODNAT],Lines[[#This Row],[rch_fin]])</f>
        <v>DONZA</v>
      </c>
      <c r="M722" s="17" t="s">
        <v>6883</v>
      </c>
      <c r="N722" s="17" t="s">
        <v>256</v>
      </c>
      <c r="O722" s="17" t="str">
        <f>Lines[[#This Row],[codeNat_debut]]&amp;"_"&amp;Lines[[#This Row],[tension]]</f>
        <v>CUBNE_400kV</v>
      </c>
      <c r="P722" s="17" t="str">
        <f>Lines[[#This Row],[codeNat_fin]]&amp;"_"&amp;Lines[[#This Row],[tension]]</f>
        <v>DONZA_400kV</v>
      </c>
      <c r="Q722" s="17">
        <f>COUNTIF(Lines[[code2_debut]:[code2_fin]],"="&amp;Lines[[#This Row],[code2_debut]])</f>
        <v>8</v>
      </c>
      <c r="R722" s="17">
        <f>COUNTIF(Lines[[code2_debut]:[code2_fin]],"="&amp;Lines[[#This Row],[code2_fin]])</f>
        <v>4</v>
      </c>
      <c r="S722" s="17">
        <f>INDEX(postes_1[x],MATCH(Lines[[#This Row],[codeNat_debut]],postes_1[CODNAT],0))</f>
        <v>429709.64999999898</v>
      </c>
      <c r="T722" s="17">
        <f>INDEX(postes_1[y],MATCH(Lines[[#This Row],[codeNat_debut]],postes_1[CODNAT],0))</f>
        <v>6446896.9699999997</v>
      </c>
      <c r="U722" s="17">
        <f>INDEX(postes_1[x],MATCH(Lines[[#This Row],[codeNat_fin]],postes_1[CODNAT],0))</f>
        <v>525700.13000000303</v>
      </c>
      <c r="V722" s="17">
        <f>INDEX(postes_1[y],MATCH(Lines[[#This Row],[codeNat_fin]],postes_1[CODNAT],0))</f>
        <v>6336144.5499999998</v>
      </c>
      <c r="W722" s="17">
        <f>SQRT((Lines[[#This Row],[x_debut]]-Lines[[#This Row],[x_fin]])^2+(Lines[[#This Row],[y_debut]]-Lines[[#This Row],[y_fin]])^2)</f>
        <v>146561.49148561351</v>
      </c>
      <c r="X722" s="17">
        <v>185782</v>
      </c>
      <c r="Y722" s="18">
        <v>3150</v>
      </c>
      <c r="Z722" s="18">
        <v>3307</v>
      </c>
      <c r="AA722" s="18">
        <v>3307</v>
      </c>
      <c r="AB722" s="18">
        <v>3465</v>
      </c>
      <c r="AC722" s="18">
        <v>3.7480000000000002</v>
      </c>
      <c r="AD722" s="18">
        <v>49.276000000000003</v>
      </c>
      <c r="AE722" s="18">
        <v>408.94200000000001</v>
      </c>
      <c r="AF722" s="18">
        <v>2603.404</v>
      </c>
      <c r="AG722" s="21"/>
      <c r="AH722" s="21"/>
    </row>
    <row r="723" spans="1:34">
      <c r="A723" s="16" t="s">
        <v>9541</v>
      </c>
      <c r="B723" s="16" t="s">
        <v>9542</v>
      </c>
      <c r="C723" s="16">
        <f>SEARCH(" _ ",B723)</f>
        <v>25</v>
      </c>
      <c r="D723" s="16" t="str">
        <f>LEFT(B723,14)</f>
        <v>LIT 400kV N0 2</v>
      </c>
      <c r="E723" s="16" t="str">
        <f>RIGHT(LEFT(D723,9),5)</f>
        <v>400kV</v>
      </c>
      <c r="F723" s="16" t="str">
        <f>RIGHT(D723,1)</f>
        <v>2</v>
      </c>
      <c r="G723" s="16" t="str">
        <f>LEFT(RIGHT(B723,LEN(B723)-15),C723-16)</f>
        <v>CUBNEZAIS</v>
      </c>
      <c r="H723" s="16" t="str">
        <f>RIGHT(B723,LEN(B723)-C723-2)</f>
        <v>DONZAC</v>
      </c>
      <c r="I723" s="17">
        <f>MATCH(Lines[[#This Row],[début]],postes_1[ADR_SITE],0)</f>
        <v>2425</v>
      </c>
      <c r="J723" s="17">
        <f>MATCH(Lines[[#This Row],[fin]],postes_1[ADR_SITE],0)</f>
        <v>3036</v>
      </c>
      <c r="K723" s="17" t="str">
        <f>INDEX(postes_1[CODNAT],Lines[[#This Row],[rch_debut]])</f>
        <v>CUBNE</v>
      </c>
      <c r="L723" s="17" t="str">
        <f>INDEX(postes_1[CODNAT],Lines[[#This Row],[rch_fin]])</f>
        <v>DONZA</v>
      </c>
      <c r="M723" s="17" t="s">
        <v>6883</v>
      </c>
      <c r="N723" s="17" t="s">
        <v>256</v>
      </c>
      <c r="O723" s="17" t="str">
        <f>Lines[[#This Row],[codeNat_debut]]&amp;"_"&amp;Lines[[#This Row],[tension]]</f>
        <v>CUBNE_400kV</v>
      </c>
      <c r="P723" s="17" t="str">
        <f>Lines[[#This Row],[codeNat_fin]]&amp;"_"&amp;Lines[[#This Row],[tension]]</f>
        <v>DONZA_400kV</v>
      </c>
      <c r="Q723" s="17">
        <f>COUNTIF(Lines[[code2_debut]:[code2_fin]],"="&amp;Lines[[#This Row],[code2_debut]])</f>
        <v>8</v>
      </c>
      <c r="R723" s="17">
        <f>COUNTIF(Lines[[code2_debut]:[code2_fin]],"="&amp;Lines[[#This Row],[code2_fin]])</f>
        <v>4</v>
      </c>
      <c r="S723" s="17">
        <f>INDEX(postes_1[x],MATCH(Lines[[#This Row],[codeNat_debut]],postes_1[CODNAT],0))</f>
        <v>429709.64999999898</v>
      </c>
      <c r="T723" s="17">
        <f>INDEX(postes_1[y],MATCH(Lines[[#This Row],[codeNat_debut]],postes_1[CODNAT],0))</f>
        <v>6446896.9699999997</v>
      </c>
      <c r="U723" s="17">
        <f>INDEX(postes_1[x],MATCH(Lines[[#This Row],[codeNat_fin]],postes_1[CODNAT],0))</f>
        <v>525700.13000000303</v>
      </c>
      <c r="V723" s="17">
        <f>INDEX(postes_1[y],MATCH(Lines[[#This Row],[codeNat_fin]],postes_1[CODNAT],0))</f>
        <v>6336144.5499999998</v>
      </c>
      <c r="W723" s="17">
        <f>SQRT((Lines[[#This Row],[x_debut]]-Lines[[#This Row],[x_fin]])^2+(Lines[[#This Row],[y_debut]]-Lines[[#This Row],[y_fin]])^2)</f>
        <v>146561.49148561351</v>
      </c>
      <c r="X723" s="17">
        <v>185799</v>
      </c>
      <c r="Y723" s="18">
        <v>3150</v>
      </c>
      <c r="Z723" s="18">
        <v>3307</v>
      </c>
      <c r="AA723" s="18">
        <v>3307</v>
      </c>
      <c r="AB723" s="18">
        <v>3465</v>
      </c>
      <c r="AC723" s="18">
        <v>3.7480000000000002</v>
      </c>
      <c r="AD723" s="18">
        <v>49.28</v>
      </c>
      <c r="AE723" s="18">
        <v>407.80500000000001</v>
      </c>
      <c r="AF723" s="18">
        <v>2596.1669999999999</v>
      </c>
      <c r="AG723" s="21"/>
      <c r="AH723" s="21"/>
    </row>
    <row r="724" spans="1:34">
      <c r="A724" s="16" t="s">
        <v>9777</v>
      </c>
      <c r="B724" s="16" t="s">
        <v>10406</v>
      </c>
      <c r="C724" s="16">
        <f>SEARCH(" _ ",B724)</f>
        <v>29</v>
      </c>
      <c r="D724" s="16" t="str">
        <f>LEFT(B724,14)</f>
        <v>LIT 400kV N0 1</v>
      </c>
      <c r="E724" s="16" t="str">
        <f>RIGHT(LEFT(D724,9),5)</f>
        <v>400kV</v>
      </c>
      <c r="F724" s="16" t="str">
        <f>RIGHT(D724,1)</f>
        <v>1</v>
      </c>
      <c r="G724" s="16" t="str">
        <f>LEFT(RIGHT(B724,LEN(B724)-15),C724-16)</f>
        <v>GAUDIERE (LA)</v>
      </c>
      <c r="H724" s="16" t="str">
        <f>RIGHT(B724,LEN(B724)-C724-2)</f>
        <v>TAMAREAU</v>
      </c>
      <c r="I724" s="17">
        <f>MATCH(Lines[[#This Row],[début]],postes_1[ADR_SITE],0)</f>
        <v>3689</v>
      </c>
      <c r="J724" s="17">
        <f>MATCH(Lines[[#This Row],[fin]],postes_1[ADR_SITE],0)</f>
        <v>3565</v>
      </c>
      <c r="K724" s="17" t="str">
        <f>INDEX(postes_1[CODNAT],Lines[[#This Row],[rch_debut]])</f>
        <v>GAUDI</v>
      </c>
      <c r="L724" s="17" t="str">
        <f>INDEX(postes_1[CODNAT],Lines[[#This Row],[rch_fin]])</f>
        <v>TAMAR</v>
      </c>
      <c r="M724" s="17" t="s">
        <v>6196</v>
      </c>
      <c r="N724" s="17" t="s">
        <v>6572</v>
      </c>
      <c r="O724" s="17" t="str">
        <f>Lines[[#This Row],[codeNat_debut]]&amp;"_"&amp;Lines[[#This Row],[tension]]</f>
        <v>GAUDI_400kV</v>
      </c>
      <c r="P724" s="17" t="str">
        <f>Lines[[#This Row],[codeNat_fin]]&amp;"_"&amp;Lines[[#This Row],[tension]]</f>
        <v>TAMAR_400kV</v>
      </c>
      <c r="Q724" s="17">
        <f>COUNTIF(Lines[[code2_debut]:[code2_fin]],"="&amp;Lines[[#This Row],[code2_debut]])</f>
        <v>7</v>
      </c>
      <c r="R724" s="17">
        <f>COUNTIF(Lines[[code2_debut]:[code2_fin]],"="&amp;Lines[[#This Row],[code2_fin]])</f>
        <v>4</v>
      </c>
      <c r="S724" s="17">
        <f>INDEX(postes_1[x],MATCH(Lines[[#This Row],[codeNat_debut]],postes_1[CODNAT],0))</f>
        <v>673780.89999999898</v>
      </c>
      <c r="T724" s="17">
        <f>INDEX(postes_1[y],MATCH(Lines[[#This Row],[codeNat_debut]],postes_1[CODNAT],0))</f>
        <v>6238014.5800000001</v>
      </c>
      <c r="U724" s="17">
        <f>INDEX(postes_1[x],MATCH(Lines[[#This Row],[codeNat_fin]],postes_1[CODNAT],0))</f>
        <v>757826.07999999798</v>
      </c>
      <c r="V724" s="17">
        <f>INDEX(postes_1[y],MATCH(Lines[[#This Row],[codeNat_fin]],postes_1[CODNAT],0))</f>
        <v>6281826.6100000003</v>
      </c>
      <c r="W724" s="17">
        <f>SQRT((Lines[[#This Row],[x_debut]]-Lines[[#This Row],[x_fin]])^2+(Lines[[#This Row],[y_debut]]-Lines[[#This Row],[y_fin]])^2)</f>
        <v>94779.144615010926</v>
      </c>
      <c r="X724" s="17">
        <v>97048</v>
      </c>
      <c r="Y724" s="18">
        <v>3150</v>
      </c>
      <c r="Z724" s="18">
        <v>3392</v>
      </c>
      <c r="AA724" s="18">
        <v>3392</v>
      </c>
      <c r="AB724" s="18">
        <v>3590</v>
      </c>
      <c r="AC724" s="18">
        <v>2.036</v>
      </c>
      <c r="AD724" s="18">
        <v>29.623000000000001</v>
      </c>
      <c r="AE724" s="18">
        <v>184.215</v>
      </c>
      <c r="AF724" s="18">
        <v>1172.752</v>
      </c>
      <c r="AG724" s="21"/>
      <c r="AH724" s="21"/>
    </row>
    <row r="725" spans="1:34">
      <c r="A725" s="16" t="s">
        <v>9779</v>
      </c>
      <c r="B725" s="16" t="s">
        <v>10408</v>
      </c>
      <c r="C725" s="16">
        <f>SEARCH(" _ ",B725)</f>
        <v>29</v>
      </c>
      <c r="D725" s="16" t="str">
        <f>LEFT(B725,14)</f>
        <v>LIT 400kV NO 2</v>
      </c>
      <c r="E725" s="16" t="str">
        <f>RIGHT(LEFT(D725,9),5)</f>
        <v>400kV</v>
      </c>
      <c r="F725" s="16" t="str">
        <f>RIGHT(D725,1)</f>
        <v>2</v>
      </c>
      <c r="G725" s="16" t="str">
        <f>LEFT(RIGHT(B725,LEN(B725)-15),C725-16)</f>
        <v>GAUDIERE (LA)</v>
      </c>
      <c r="H725" s="16" t="str">
        <f>RIGHT(B725,LEN(B725)-C725-2)</f>
        <v>TAMAREAU</v>
      </c>
      <c r="I725" s="17">
        <f>MATCH(Lines[[#This Row],[début]],postes_1[ADR_SITE],0)</f>
        <v>3689</v>
      </c>
      <c r="J725" s="17">
        <f>MATCH(Lines[[#This Row],[fin]],postes_1[ADR_SITE],0)</f>
        <v>3565</v>
      </c>
      <c r="K725" s="17" t="str">
        <f>INDEX(postes_1[CODNAT],Lines[[#This Row],[rch_debut]])</f>
        <v>GAUDI</v>
      </c>
      <c r="L725" s="17" t="str">
        <f>INDEX(postes_1[CODNAT],Lines[[#This Row],[rch_fin]])</f>
        <v>TAMAR</v>
      </c>
      <c r="M725" s="17" t="s">
        <v>6196</v>
      </c>
      <c r="N725" s="17" t="s">
        <v>6572</v>
      </c>
      <c r="O725" s="17" t="str">
        <f>Lines[[#This Row],[codeNat_debut]]&amp;"_"&amp;Lines[[#This Row],[tension]]</f>
        <v>GAUDI_400kV</v>
      </c>
      <c r="P725" s="17" t="str">
        <f>Lines[[#This Row],[codeNat_fin]]&amp;"_"&amp;Lines[[#This Row],[tension]]</f>
        <v>TAMAR_400kV</v>
      </c>
      <c r="Q725" s="17">
        <f>COUNTIF(Lines[[code2_debut]:[code2_fin]],"="&amp;Lines[[#This Row],[code2_debut]])</f>
        <v>7</v>
      </c>
      <c r="R725" s="17">
        <f>COUNTIF(Lines[[code2_debut]:[code2_fin]],"="&amp;Lines[[#This Row],[code2_fin]])</f>
        <v>4</v>
      </c>
      <c r="S725" s="17">
        <f>INDEX(postes_1[x],MATCH(Lines[[#This Row],[codeNat_debut]],postes_1[CODNAT],0))</f>
        <v>673780.89999999898</v>
      </c>
      <c r="T725" s="17">
        <f>INDEX(postes_1[y],MATCH(Lines[[#This Row],[codeNat_debut]],postes_1[CODNAT],0))</f>
        <v>6238014.5800000001</v>
      </c>
      <c r="U725" s="17">
        <f>INDEX(postes_1[x],MATCH(Lines[[#This Row],[codeNat_fin]],postes_1[CODNAT],0))</f>
        <v>757826.07999999798</v>
      </c>
      <c r="V725" s="17">
        <f>INDEX(postes_1[y],MATCH(Lines[[#This Row],[codeNat_fin]],postes_1[CODNAT],0))</f>
        <v>6281826.6100000003</v>
      </c>
      <c r="W725" s="17">
        <f>SQRT((Lines[[#This Row],[x_debut]]-Lines[[#This Row],[x_fin]])^2+(Lines[[#This Row],[y_debut]]-Lines[[#This Row],[y_fin]])^2)</f>
        <v>94779.144615010926</v>
      </c>
      <c r="X725" s="17">
        <v>97048</v>
      </c>
      <c r="Y725" s="18">
        <v>3150</v>
      </c>
      <c r="Z725" s="18">
        <v>3392</v>
      </c>
      <c r="AA725" s="18">
        <v>3392</v>
      </c>
      <c r="AB725" s="18">
        <v>3590</v>
      </c>
      <c r="AC725" s="18">
        <v>2.036</v>
      </c>
      <c r="AD725" s="18">
        <v>28.774000000000001</v>
      </c>
      <c r="AE725" s="18">
        <v>189.16399999999999</v>
      </c>
      <c r="AF725" s="18">
        <v>1204.252</v>
      </c>
      <c r="AG725" s="21"/>
      <c r="AH725" s="21"/>
    </row>
    <row r="726" spans="1:34">
      <c r="A726" s="16" t="s">
        <v>9113</v>
      </c>
      <c r="B726" s="16" t="s">
        <v>9114</v>
      </c>
      <c r="C726" s="16">
        <f>SEARCH(" _ ",B726)</f>
        <v>22</v>
      </c>
      <c r="D726" s="16" t="str">
        <f>LEFT(B726,14)</f>
        <v>LIT 400kV N0 1</v>
      </c>
      <c r="E726" s="16" t="str">
        <f>RIGHT(LEFT(D726,9),5)</f>
        <v>400kV</v>
      </c>
      <c r="F726" s="16" t="str">
        <f>RIGHT(D726,1)</f>
        <v>1</v>
      </c>
      <c r="G726" s="16" t="str">
        <f>LEFT(RIGHT(B726,LEN(B726)-15),C726-16)</f>
        <v>BOUTRE</v>
      </c>
      <c r="H726" s="16" t="str">
        <f>RIGHT(B726,LEN(B726)-C726-2)</f>
        <v>PRIONNET</v>
      </c>
      <c r="I726" s="17">
        <f>MATCH(Lines[[#This Row],[début]],postes_1[ADR_SITE],0)</f>
        <v>3893</v>
      </c>
      <c r="J726" s="17">
        <f>MATCH(Lines[[#This Row],[fin]],postes_1[ADR_SITE],0)</f>
        <v>3867</v>
      </c>
      <c r="K726" s="17" t="str">
        <f>INDEX(postes_1[CODNAT],Lines[[#This Row],[rch_debut]])</f>
        <v>BOUTR</v>
      </c>
      <c r="L726" s="17" t="str">
        <f>INDEX(postes_1[CODNAT],Lines[[#This Row],[rch_fin]])</f>
        <v>PRION</v>
      </c>
      <c r="M726" s="17" t="s">
        <v>1683</v>
      </c>
      <c r="N726" s="17" t="s">
        <v>1517</v>
      </c>
      <c r="O726" s="17" t="str">
        <f>Lines[[#This Row],[codeNat_debut]]&amp;"_"&amp;Lines[[#This Row],[tension]]</f>
        <v>BOUTR_400kV</v>
      </c>
      <c r="P726" s="17" t="str">
        <f>Lines[[#This Row],[codeNat_fin]]&amp;"_"&amp;Lines[[#This Row],[tension]]</f>
        <v>PRION_400kV</v>
      </c>
      <c r="Q726" s="17">
        <f>COUNTIF(Lines[[code2_debut]:[code2_fin]],"="&amp;Lines[[#This Row],[code2_debut]])</f>
        <v>1</v>
      </c>
      <c r="R726" s="17">
        <f>COUNTIF(Lines[[code2_debut]:[code2_fin]],"="&amp;Lines[[#This Row],[code2_fin]])</f>
        <v>1</v>
      </c>
      <c r="S726" s="17">
        <f>INDEX(postes_1[x],MATCH(Lines[[#This Row],[codeNat_debut]],postes_1[CODNAT],0))</f>
        <v>928263.60999999905</v>
      </c>
      <c r="T726" s="17">
        <f>INDEX(postes_1[y],MATCH(Lines[[#This Row],[codeNat_debut]],postes_1[CODNAT],0))</f>
        <v>6292137.1299999999</v>
      </c>
      <c r="U726" s="17">
        <f>INDEX(postes_1[x],MATCH(Lines[[#This Row],[codeNat_fin]],postes_1[CODNAT],0))</f>
        <v>923466.75</v>
      </c>
      <c r="V726" s="17">
        <f>INDEX(postes_1[y],MATCH(Lines[[#This Row],[codeNat_fin]],postes_1[CODNAT],0))</f>
        <v>6293506.9699999997</v>
      </c>
      <c r="W726" s="17">
        <f>SQRT((Lines[[#This Row],[x_debut]]-Lines[[#This Row],[x_fin]])^2+(Lines[[#This Row],[y_debut]]-Lines[[#This Row],[y_fin]])^2)</f>
        <v>4988.6197976184276</v>
      </c>
      <c r="X726" s="17">
        <v>8950</v>
      </c>
      <c r="Y726" s="18">
        <v>3192</v>
      </c>
      <c r="Z726" s="18">
        <v>3489</v>
      </c>
      <c r="AA726" s="18">
        <v>3489</v>
      </c>
      <c r="AB726" s="18">
        <v>3723</v>
      </c>
      <c r="AC726" s="18">
        <v>0.14699999999999999</v>
      </c>
      <c r="AD726" s="18">
        <v>2.3559999999999999</v>
      </c>
      <c r="AE726" s="18">
        <v>17.068000000000001</v>
      </c>
      <c r="AF726" s="18">
        <v>108.65600000000001</v>
      </c>
      <c r="AG726" s="21"/>
      <c r="AH726" s="21"/>
    </row>
    <row r="727" spans="1:34">
      <c r="A727" s="16" t="s">
        <v>9762</v>
      </c>
      <c r="B727" s="16" t="s">
        <v>9763</v>
      </c>
      <c r="C727" s="16">
        <f>SEARCH(" _ ",B727)</f>
        <v>24</v>
      </c>
      <c r="D727" s="16" t="str">
        <f>LEFT(B727,14)</f>
        <v>LIT 400kV N0 1</v>
      </c>
      <c r="E727" s="16" t="str">
        <f>RIGHT(LEFT(D727,9),5)</f>
        <v>400kV</v>
      </c>
      <c r="F727" s="16" t="str">
        <f>RIGHT(D727,1)</f>
        <v>1</v>
      </c>
      <c r="G727" s="16" t="str">
        <f>LEFT(RIGHT(B727,LEN(B727)-15),C727-16)</f>
        <v>GATINAIS</v>
      </c>
      <c r="H727" s="16" t="str">
        <f>RIGHT(B727,LEN(B727)-C727-2)</f>
        <v>GAUGLIN</v>
      </c>
      <c r="I727" s="17">
        <f>MATCH(Lines[[#This Row],[début]],postes_1[ADR_SITE],0)</f>
        <v>53</v>
      </c>
      <c r="J727" s="17">
        <f>MATCH(Lines[[#This Row],[fin]],postes_1[ADR_SITE],0)</f>
        <v>158</v>
      </c>
      <c r="K727" s="17" t="str">
        <f>INDEX(postes_1[CODNAT],Lines[[#This Row],[rch_debut]])</f>
        <v>GATI5</v>
      </c>
      <c r="L727" s="17" t="str">
        <f>INDEX(postes_1[CODNAT],Lines[[#This Row],[rch_fin]])</f>
        <v>GAUGL</v>
      </c>
      <c r="M727" s="17" t="s">
        <v>3228</v>
      </c>
      <c r="N727" s="17" t="s">
        <v>1395</v>
      </c>
      <c r="O727" s="17" t="str">
        <f>Lines[[#This Row],[codeNat_debut]]&amp;"_"&amp;Lines[[#This Row],[tension]]</f>
        <v>GATI5_400kV</v>
      </c>
      <c r="P727" s="17" t="str">
        <f>Lines[[#This Row],[codeNat_fin]]&amp;"_"&amp;Lines[[#This Row],[tension]]</f>
        <v>GAUGL_400kV</v>
      </c>
      <c r="Q727" s="17">
        <f>COUNTIF(Lines[[code2_debut]:[code2_fin]],"="&amp;Lines[[#This Row],[code2_debut]])</f>
        <v>8</v>
      </c>
      <c r="R727" s="17">
        <f>COUNTIF(Lines[[code2_debut]:[code2_fin]],"="&amp;Lines[[#This Row],[code2_fin]])</f>
        <v>4</v>
      </c>
      <c r="S727" s="17">
        <f>INDEX(postes_1[x],MATCH(Lines[[#This Row],[codeNat_debut]],postes_1[CODNAT],0))</f>
        <v>654199.21999999904</v>
      </c>
      <c r="T727" s="17">
        <f>INDEX(postes_1[y],MATCH(Lines[[#This Row],[codeNat_debut]],postes_1[CODNAT],0))</f>
        <v>6776674.5099999998</v>
      </c>
      <c r="U727" s="17">
        <f>INDEX(postes_1[x],MATCH(Lines[[#This Row],[codeNat_fin]],postes_1[CODNAT],0))</f>
        <v>690237.72999999695</v>
      </c>
      <c r="V727" s="17">
        <f>INDEX(postes_1[y],MATCH(Lines[[#This Row],[codeNat_fin]],postes_1[CODNAT],0))</f>
        <v>6711803.6799999997</v>
      </c>
      <c r="W727" s="17">
        <f>SQRT((Lines[[#This Row],[x_debut]]-Lines[[#This Row],[x_fin]])^2+(Lines[[#This Row],[y_debut]]-Lines[[#This Row],[y_fin]])^2)</f>
        <v>74209.155687885708</v>
      </c>
      <c r="X727" s="17">
        <v>87032</v>
      </c>
      <c r="Y727" s="18">
        <v>3195</v>
      </c>
      <c r="Z727" s="18">
        <v>3561</v>
      </c>
      <c r="AA727" s="18">
        <v>3561</v>
      </c>
      <c r="AB727" s="18">
        <v>3780</v>
      </c>
      <c r="AC727" s="18">
        <v>1.74</v>
      </c>
      <c r="AD727" s="18">
        <v>22.882999999999999</v>
      </c>
      <c r="AE727" s="18">
        <v>189.83199999999999</v>
      </c>
      <c r="AF727" s="18">
        <v>1208.509</v>
      </c>
      <c r="AG727" s="21"/>
      <c r="AH727" s="21"/>
    </row>
    <row r="728" spans="1:34">
      <c r="A728" s="16" t="s">
        <v>9766</v>
      </c>
      <c r="B728" s="16" t="s">
        <v>9767</v>
      </c>
      <c r="C728" s="16">
        <f>SEARCH(" _ ",B728)</f>
        <v>24</v>
      </c>
      <c r="D728" s="16" t="str">
        <f>LEFT(B728,14)</f>
        <v>LIT 400kV NO 2</v>
      </c>
      <c r="E728" s="16" t="str">
        <f>RIGHT(LEFT(D728,9),5)</f>
        <v>400kV</v>
      </c>
      <c r="F728" s="16" t="str">
        <f>RIGHT(D728,1)</f>
        <v>2</v>
      </c>
      <c r="G728" s="16" t="str">
        <f>LEFT(RIGHT(B728,LEN(B728)-15),C728-16)</f>
        <v>GATINAIS</v>
      </c>
      <c r="H728" s="16" t="str">
        <f>RIGHT(B728,LEN(B728)-C728-2)</f>
        <v>GAUGLIN</v>
      </c>
      <c r="I728" s="17">
        <f>MATCH(Lines[[#This Row],[début]],postes_1[ADR_SITE],0)</f>
        <v>53</v>
      </c>
      <c r="J728" s="17">
        <f>MATCH(Lines[[#This Row],[fin]],postes_1[ADR_SITE],0)</f>
        <v>158</v>
      </c>
      <c r="K728" s="17" t="str">
        <f>INDEX(postes_1[CODNAT],Lines[[#This Row],[rch_debut]])</f>
        <v>GATI5</v>
      </c>
      <c r="L728" s="17" t="str">
        <f>INDEX(postes_1[CODNAT],Lines[[#This Row],[rch_fin]])</f>
        <v>GAUGL</v>
      </c>
      <c r="M728" s="17" t="s">
        <v>3228</v>
      </c>
      <c r="N728" s="17" t="s">
        <v>1395</v>
      </c>
      <c r="O728" s="17" t="str">
        <f>Lines[[#This Row],[codeNat_debut]]&amp;"_"&amp;Lines[[#This Row],[tension]]</f>
        <v>GATI5_400kV</v>
      </c>
      <c r="P728" s="17" t="str">
        <f>Lines[[#This Row],[codeNat_fin]]&amp;"_"&amp;Lines[[#This Row],[tension]]</f>
        <v>GAUGL_400kV</v>
      </c>
      <c r="Q728" s="17">
        <f>COUNTIF(Lines[[code2_debut]:[code2_fin]],"="&amp;Lines[[#This Row],[code2_debut]])</f>
        <v>8</v>
      </c>
      <c r="R728" s="17">
        <f>COUNTIF(Lines[[code2_debut]:[code2_fin]],"="&amp;Lines[[#This Row],[code2_fin]])</f>
        <v>4</v>
      </c>
      <c r="S728" s="17">
        <f>INDEX(postes_1[x],MATCH(Lines[[#This Row],[codeNat_debut]],postes_1[CODNAT],0))</f>
        <v>654199.21999999904</v>
      </c>
      <c r="T728" s="17">
        <f>INDEX(postes_1[y],MATCH(Lines[[#This Row],[codeNat_debut]],postes_1[CODNAT],0))</f>
        <v>6776674.5099999998</v>
      </c>
      <c r="U728" s="17">
        <f>INDEX(postes_1[x],MATCH(Lines[[#This Row],[codeNat_fin]],postes_1[CODNAT],0))</f>
        <v>690237.72999999695</v>
      </c>
      <c r="V728" s="17">
        <f>INDEX(postes_1[y],MATCH(Lines[[#This Row],[codeNat_fin]],postes_1[CODNAT],0))</f>
        <v>6711803.6799999997</v>
      </c>
      <c r="W728" s="17">
        <f>SQRT((Lines[[#This Row],[x_debut]]-Lines[[#This Row],[x_fin]])^2+(Lines[[#This Row],[y_debut]]-Lines[[#This Row],[y_fin]])^2)</f>
        <v>74209.155687885708</v>
      </c>
      <c r="X728" s="17">
        <v>86978</v>
      </c>
      <c r="Y728" s="18">
        <v>3195</v>
      </c>
      <c r="Z728" s="18">
        <v>3561</v>
      </c>
      <c r="AA728" s="18">
        <v>3561</v>
      </c>
      <c r="AB728" s="18">
        <v>3780</v>
      </c>
      <c r="AC728" s="18">
        <v>1.752</v>
      </c>
      <c r="AD728" s="18">
        <v>22.99</v>
      </c>
      <c r="AE728" s="18">
        <v>190.43</v>
      </c>
      <c r="AF728" s="18">
        <v>1212.3150000000001</v>
      </c>
      <c r="AG728" s="21"/>
      <c r="AH728" s="21"/>
    </row>
    <row r="729" spans="1:34">
      <c r="A729" s="16" t="s">
        <v>9780</v>
      </c>
      <c r="B729" s="16" t="s">
        <v>10409</v>
      </c>
      <c r="C729" s="16">
        <f>SEARCH(" _ ",B729)</f>
        <v>23</v>
      </c>
      <c r="D729" s="16" t="str">
        <f>LEFT(B729,14)</f>
        <v>LIT 400kV N0 2</v>
      </c>
      <c r="E729" s="16" t="str">
        <f>RIGHT(LEFT(D729,9),5)</f>
        <v>400kV</v>
      </c>
      <c r="F729" s="16" t="str">
        <f>RIGHT(D729,1)</f>
        <v>2</v>
      </c>
      <c r="G729" s="16" t="str">
        <f>LEFT(RIGHT(B729,LEN(B729)-15),C729-16)</f>
        <v>GAUGLIN</v>
      </c>
      <c r="H729" s="16" t="str">
        <f>RIGHT(B729,LEN(B729)-C729-2)</f>
        <v>ST-ELOI</v>
      </c>
      <c r="I729" s="17">
        <f>MATCH(Lines[[#This Row],[début]],postes_1[ADR_SITE],0)</f>
        <v>158</v>
      </c>
      <c r="J729" s="17">
        <f>MATCH(Lines[[#This Row],[fin]],postes_1[ADR_SITE],0)</f>
        <v>597</v>
      </c>
      <c r="K729" s="17" t="str">
        <f>INDEX(postes_1[CODNAT],Lines[[#This Row],[rch_debut]])</f>
        <v>GAUGL</v>
      </c>
      <c r="L729" s="17" t="str">
        <f>INDEX(postes_1[CODNAT],Lines[[#This Row],[rch_fin]])</f>
        <v>SSELO</v>
      </c>
      <c r="M729" s="17" t="s">
        <v>1395</v>
      </c>
      <c r="N729" s="17" t="s">
        <v>6158</v>
      </c>
      <c r="O729" s="17" t="str">
        <f>Lines[[#This Row],[codeNat_debut]]&amp;"_"&amp;Lines[[#This Row],[tension]]</f>
        <v>GAUGL_400kV</v>
      </c>
      <c r="P729" s="17" t="str">
        <f>Lines[[#This Row],[codeNat_fin]]&amp;"_"&amp;Lines[[#This Row],[tension]]</f>
        <v>SSELO_400kV</v>
      </c>
      <c r="Q729" s="17">
        <f>COUNTIF(Lines[[code2_debut]:[code2_fin]],"="&amp;Lines[[#This Row],[code2_debut]])</f>
        <v>4</v>
      </c>
      <c r="R729" s="17">
        <f>COUNTIF(Lines[[code2_debut]:[code2_fin]],"="&amp;Lines[[#This Row],[code2_fin]])</f>
        <v>2</v>
      </c>
      <c r="S729" s="17">
        <f>INDEX(postes_1[x],MATCH(Lines[[#This Row],[codeNat_debut]],postes_1[CODNAT],0))</f>
        <v>690237.72999999695</v>
      </c>
      <c r="T729" s="17">
        <f>INDEX(postes_1[y],MATCH(Lines[[#This Row],[codeNat_debut]],postes_1[CODNAT],0))</f>
        <v>6711803.6799999997</v>
      </c>
      <c r="U729" s="17">
        <f>INDEX(postes_1[x],MATCH(Lines[[#This Row],[codeNat_fin]],postes_1[CODNAT],0))</f>
        <v>716119.27000000305</v>
      </c>
      <c r="V729" s="17">
        <f>INDEX(postes_1[y],MATCH(Lines[[#This Row],[codeNat_fin]],postes_1[CODNAT],0))</f>
        <v>6654555.1399999997</v>
      </c>
      <c r="W729" s="17">
        <f>SQRT((Lines[[#This Row],[x_debut]]-Lines[[#This Row],[x_fin]])^2+(Lines[[#This Row],[y_debut]]-Lines[[#This Row],[y_fin]])^2)</f>
        <v>62827.139397743711</v>
      </c>
      <c r="X729" s="17">
        <v>70830</v>
      </c>
      <c r="Y729" s="18">
        <v>3195</v>
      </c>
      <c r="Z729" s="18">
        <v>3561</v>
      </c>
      <c r="AA729" s="18">
        <v>3561</v>
      </c>
      <c r="AB729" s="18">
        <v>3780</v>
      </c>
      <c r="AC729" s="18">
        <v>1.417</v>
      </c>
      <c r="AD729" s="18">
        <v>18.638999999999999</v>
      </c>
      <c r="AE729" s="18">
        <v>154.61000000000001</v>
      </c>
      <c r="AF729" s="18">
        <v>984.27599999999995</v>
      </c>
      <c r="AG729" s="21"/>
      <c r="AH729" s="21"/>
    </row>
    <row r="730" spans="1:34">
      <c r="A730" s="16" t="s">
        <v>8935</v>
      </c>
      <c r="B730" s="16" t="s">
        <v>10368</v>
      </c>
      <c r="C730" s="16">
        <f>SEARCH(" _ ",B730)</f>
        <v>22</v>
      </c>
      <c r="D730" s="16" t="str">
        <f>LEFT(B730,14)</f>
        <v>LIT 400kV N0 1</v>
      </c>
      <c r="E730" s="16" t="str">
        <f>RIGHT(LEFT(D730,9),5)</f>
        <v>400kV</v>
      </c>
      <c r="F730" s="16" t="str">
        <f>RIGHT(D730,1)</f>
        <v>1</v>
      </c>
      <c r="G730" s="16" t="str">
        <f>LEFT(RIGHT(B730,LEN(B730)-15),C730-16)</f>
        <v>AVOINE</v>
      </c>
      <c r="H730" s="16" t="str">
        <f>RIGHT(B730,LEN(B730)-C730-2)</f>
        <v>DISTRE</v>
      </c>
      <c r="I730" s="17">
        <f>MATCH(Lines[[#This Row],[début]],postes_1[ADR_SITE],0)</f>
        <v>588</v>
      </c>
      <c r="J730" s="17">
        <f>MATCH(Lines[[#This Row],[fin]],postes_1[ADR_SITE],0)</f>
        <v>684</v>
      </c>
      <c r="K730" s="17" t="str">
        <f>INDEX(postes_1[CODNAT],Lines[[#This Row],[rch_debut]])</f>
        <v>AVOI5</v>
      </c>
      <c r="L730" s="17" t="str">
        <f>INDEX(postes_1[CODNAT],Lines[[#This Row],[rch_fin]])</f>
        <v>DISTR</v>
      </c>
      <c r="M730" s="17" t="s">
        <v>4312</v>
      </c>
      <c r="N730" s="17" t="s">
        <v>2174</v>
      </c>
      <c r="O730" s="17" t="str">
        <f>Lines[[#This Row],[codeNat_debut]]&amp;"_"&amp;Lines[[#This Row],[tension]]</f>
        <v>AVOI5_400kV</v>
      </c>
      <c r="P730" s="17" t="str">
        <f>Lines[[#This Row],[codeNat_fin]]&amp;"_"&amp;Lines[[#This Row],[tension]]</f>
        <v>DISTR_400kV</v>
      </c>
      <c r="Q730" s="17">
        <f>COUNTIF(Lines[[code2_debut]:[code2_fin]],"="&amp;Lines[[#This Row],[code2_debut]])</f>
        <v>4</v>
      </c>
      <c r="R730" s="17">
        <f>COUNTIF(Lines[[code2_debut]:[code2_fin]],"="&amp;Lines[[#This Row],[code2_fin]])</f>
        <v>6</v>
      </c>
      <c r="S730" s="17">
        <f>INDEX(postes_1[x],MATCH(Lines[[#This Row],[codeNat_debut]],postes_1[CODNAT],0))</f>
        <v>485374.68</v>
      </c>
      <c r="T730" s="17">
        <f>INDEX(postes_1[y],MATCH(Lines[[#This Row],[codeNat_debut]],postes_1[CODNAT],0))</f>
        <v>6684069.1299999999</v>
      </c>
      <c r="U730" s="17">
        <f>INDEX(postes_1[x],MATCH(Lines[[#This Row],[codeNat_fin]],postes_1[CODNAT],0))</f>
        <v>464320.67000000202</v>
      </c>
      <c r="V730" s="17">
        <f>INDEX(postes_1[y],MATCH(Lines[[#This Row],[codeNat_fin]],postes_1[CODNAT],0))</f>
        <v>6683192.9500000002</v>
      </c>
      <c r="W730" s="17">
        <f>SQRT((Lines[[#This Row],[x_debut]]-Lines[[#This Row],[x_fin]])^2+(Lines[[#This Row],[y_debut]]-Lines[[#This Row],[y_fin]])^2)</f>
        <v>21072.233590021111</v>
      </c>
      <c r="X730" s="17">
        <v>21649</v>
      </c>
      <c r="Y730" s="18">
        <v>3196</v>
      </c>
      <c r="Z730" s="18">
        <v>3488</v>
      </c>
      <c r="AA730" s="18">
        <v>3488</v>
      </c>
      <c r="AB730" s="18">
        <v>3582</v>
      </c>
      <c r="AC730" s="18">
        <v>0.51100000000000001</v>
      </c>
      <c r="AD730" s="18">
        <v>6.6230000000000002</v>
      </c>
      <c r="AE730" s="18">
        <v>40.860999999999997</v>
      </c>
      <c r="AF730" s="18">
        <v>260.13</v>
      </c>
      <c r="AG730" s="21"/>
      <c r="AH730" s="21"/>
    </row>
    <row r="731" spans="1:34">
      <c r="A731" s="16" t="s">
        <v>8937</v>
      </c>
      <c r="B731" s="16" t="s">
        <v>10370</v>
      </c>
      <c r="C731" s="16">
        <f>SEARCH(" _ ",B731)</f>
        <v>22</v>
      </c>
      <c r="D731" s="16" t="str">
        <f>LEFT(B731,14)</f>
        <v>LIT 400kV NO 2</v>
      </c>
      <c r="E731" s="16" t="str">
        <f>RIGHT(LEFT(D731,9),5)</f>
        <v>400kV</v>
      </c>
      <c r="F731" s="16" t="str">
        <f>RIGHT(D731,1)</f>
        <v>2</v>
      </c>
      <c r="G731" s="16" t="str">
        <f>LEFT(RIGHT(B731,LEN(B731)-15),C731-16)</f>
        <v>AVOINE</v>
      </c>
      <c r="H731" s="16" t="str">
        <f>RIGHT(B731,LEN(B731)-C731-2)</f>
        <v>DISTRE</v>
      </c>
      <c r="I731" s="17">
        <f>MATCH(Lines[[#This Row],[début]],postes_1[ADR_SITE],0)</f>
        <v>588</v>
      </c>
      <c r="J731" s="17">
        <f>MATCH(Lines[[#This Row],[fin]],postes_1[ADR_SITE],0)</f>
        <v>684</v>
      </c>
      <c r="K731" s="17" t="str">
        <f>INDEX(postes_1[CODNAT],Lines[[#This Row],[rch_debut]])</f>
        <v>AVOI5</v>
      </c>
      <c r="L731" s="17" t="str">
        <f>INDEX(postes_1[CODNAT],Lines[[#This Row],[rch_fin]])</f>
        <v>DISTR</v>
      </c>
      <c r="M731" s="17" t="s">
        <v>4312</v>
      </c>
      <c r="N731" s="17" t="s">
        <v>2174</v>
      </c>
      <c r="O731" s="17" t="str">
        <f>Lines[[#This Row],[codeNat_debut]]&amp;"_"&amp;Lines[[#This Row],[tension]]</f>
        <v>AVOI5_400kV</v>
      </c>
      <c r="P731" s="17" t="str">
        <f>Lines[[#This Row],[codeNat_fin]]&amp;"_"&amp;Lines[[#This Row],[tension]]</f>
        <v>DISTR_400kV</v>
      </c>
      <c r="Q731" s="17">
        <f>COUNTIF(Lines[[code2_debut]:[code2_fin]],"="&amp;Lines[[#This Row],[code2_debut]])</f>
        <v>4</v>
      </c>
      <c r="R731" s="17">
        <f>COUNTIF(Lines[[code2_debut]:[code2_fin]],"="&amp;Lines[[#This Row],[code2_fin]])</f>
        <v>6</v>
      </c>
      <c r="S731" s="17">
        <f>INDEX(postes_1[x],MATCH(Lines[[#This Row],[codeNat_debut]],postes_1[CODNAT],0))</f>
        <v>485374.68</v>
      </c>
      <c r="T731" s="17">
        <f>INDEX(postes_1[y],MATCH(Lines[[#This Row],[codeNat_debut]],postes_1[CODNAT],0))</f>
        <v>6684069.1299999999</v>
      </c>
      <c r="U731" s="17">
        <f>INDEX(postes_1[x],MATCH(Lines[[#This Row],[codeNat_fin]],postes_1[CODNAT],0))</f>
        <v>464320.67000000202</v>
      </c>
      <c r="V731" s="17">
        <f>INDEX(postes_1[y],MATCH(Lines[[#This Row],[codeNat_fin]],postes_1[CODNAT],0))</f>
        <v>6683192.9500000002</v>
      </c>
      <c r="W731" s="17">
        <f>SQRT((Lines[[#This Row],[x_debut]]-Lines[[#This Row],[x_fin]])^2+(Lines[[#This Row],[y_debut]]-Lines[[#This Row],[y_fin]])^2)</f>
        <v>21072.233590021111</v>
      </c>
      <c r="X731" s="17">
        <v>21667</v>
      </c>
      <c r="Y731" s="18">
        <v>3196</v>
      </c>
      <c r="Z731" s="18">
        <v>3488</v>
      </c>
      <c r="AA731" s="18">
        <v>3488</v>
      </c>
      <c r="AB731" s="18">
        <v>3582</v>
      </c>
      <c r="AC731" s="18">
        <v>0.51100000000000001</v>
      </c>
      <c r="AD731" s="18">
        <v>6.6239999999999997</v>
      </c>
      <c r="AE731" s="18">
        <v>40.871000000000002</v>
      </c>
      <c r="AF731" s="18">
        <v>260.19</v>
      </c>
      <c r="AG731" s="21"/>
      <c r="AH731" s="21"/>
    </row>
    <row r="732" spans="1:34">
      <c r="A732" s="16" t="s">
        <v>9221</v>
      </c>
      <c r="B732" s="16" t="s">
        <v>9222</v>
      </c>
      <c r="C732" s="16">
        <f>SEARCH(" _ ",B732)</f>
        <v>23</v>
      </c>
      <c r="D732" s="16" t="str">
        <f>LEFT(B732,14)</f>
        <v>LIT 400kV N0 1</v>
      </c>
      <c r="E732" s="16" t="str">
        <f>RIGHT(LEFT(D732,9),5)</f>
        <v>400kV</v>
      </c>
      <c r="F732" s="16" t="str">
        <f>RIGHT(D732,1)</f>
        <v>1</v>
      </c>
      <c r="G732" s="16" t="str">
        <f>LEFT(RIGHT(B732,LEN(B732)-15),C732-16)</f>
        <v>CAZARIL</v>
      </c>
      <c r="H732" s="16" t="str">
        <f>RIGHT(B732,LEN(B732)-C732-2)</f>
        <v>VERFEIL</v>
      </c>
      <c r="I732" s="17">
        <f>MATCH(Lines[[#This Row],[début]],postes_1[ADR_SITE],0)</f>
        <v>3732</v>
      </c>
      <c r="J732" s="17">
        <f>MATCH(Lines[[#This Row],[fin]],postes_1[ADR_SITE],0)</f>
        <v>3423</v>
      </c>
      <c r="K732" s="17" t="str">
        <f>INDEX(postes_1[CODNAT],Lines[[#This Row],[rch_debut]])</f>
        <v>CAZAR</v>
      </c>
      <c r="L732" s="17" t="str">
        <f>INDEX(postes_1[CODNAT],Lines[[#This Row],[rch_fin]])</f>
        <v>VERFE</v>
      </c>
      <c r="M732" s="17" t="s">
        <v>7893</v>
      </c>
      <c r="N732" s="17" t="s">
        <v>1451</v>
      </c>
      <c r="O732" s="17" t="str">
        <f>Lines[[#This Row],[codeNat_debut]]&amp;"_"&amp;Lines[[#This Row],[tension]]</f>
        <v>CAZAR_400kV</v>
      </c>
      <c r="P732" s="17" t="str">
        <f>Lines[[#This Row],[codeNat_fin]]&amp;"_"&amp;Lines[[#This Row],[tension]]</f>
        <v>VERFE_400kV</v>
      </c>
      <c r="Q732" s="17">
        <f>COUNTIF(Lines[[code2_debut]:[code2_fin]],"="&amp;Lines[[#This Row],[code2_debut]])</f>
        <v>4</v>
      </c>
      <c r="R732" s="17">
        <f>COUNTIF(Lines[[code2_debut]:[code2_fin]],"="&amp;Lines[[#This Row],[code2_fin]])</f>
        <v>6</v>
      </c>
      <c r="S732" s="17">
        <f>INDEX(postes_1[x],MATCH(Lines[[#This Row],[codeNat_debut]],postes_1[CODNAT],0))</f>
        <v>497745.00999999797</v>
      </c>
      <c r="T732" s="17">
        <f>INDEX(postes_1[y],MATCH(Lines[[#This Row],[codeNat_debut]],postes_1[CODNAT],0))</f>
        <v>6233458.0700000003</v>
      </c>
      <c r="U732" s="17">
        <f>INDEX(postes_1[x],MATCH(Lines[[#This Row],[codeNat_fin]],postes_1[CODNAT],0))</f>
        <v>592807.53999999899</v>
      </c>
      <c r="V732" s="17">
        <f>INDEX(postes_1[y],MATCH(Lines[[#This Row],[codeNat_fin]],postes_1[CODNAT],0))</f>
        <v>6282056.5599999996</v>
      </c>
      <c r="W732" s="17">
        <f>SQRT((Lines[[#This Row],[x_debut]]-Lines[[#This Row],[x_fin]])^2+(Lines[[#This Row],[y_debut]]-Lines[[#This Row],[y_fin]])^2)</f>
        <v>106764.68442458454</v>
      </c>
      <c r="X732" s="17">
        <v>121162</v>
      </c>
      <c r="Y732" s="18">
        <v>3255</v>
      </c>
      <c r="Z732" s="18">
        <v>3600</v>
      </c>
      <c r="AA732" s="18">
        <v>3600</v>
      </c>
      <c r="AB732" s="18">
        <v>3780</v>
      </c>
      <c r="AC732" s="18">
        <v>2.4140000000000001</v>
      </c>
      <c r="AD732" s="18">
        <v>32.023000000000003</v>
      </c>
      <c r="AE732" s="18">
        <v>263.399</v>
      </c>
      <c r="AF732" s="18">
        <v>1676.85</v>
      </c>
      <c r="AG732" s="21"/>
      <c r="AH732" s="21"/>
    </row>
    <row r="733" spans="1:34">
      <c r="A733" s="16" t="s">
        <v>9225</v>
      </c>
      <c r="B733" s="16" t="s">
        <v>9226</v>
      </c>
      <c r="C733" s="16">
        <f>SEARCH(" _ ",B733)</f>
        <v>23</v>
      </c>
      <c r="D733" s="16" t="str">
        <f>LEFT(B733,14)</f>
        <v>LIT 400kV NO 2</v>
      </c>
      <c r="E733" s="16" t="str">
        <f>RIGHT(LEFT(D733,9),5)</f>
        <v>400kV</v>
      </c>
      <c r="F733" s="16" t="str">
        <f>RIGHT(D733,1)</f>
        <v>2</v>
      </c>
      <c r="G733" s="16" t="str">
        <f>LEFT(RIGHT(B733,LEN(B733)-15),C733-16)</f>
        <v>CAZARIL</v>
      </c>
      <c r="H733" s="16" t="str">
        <f>RIGHT(B733,LEN(B733)-C733-2)</f>
        <v>VERFEIL</v>
      </c>
      <c r="I733" s="17">
        <f>MATCH(Lines[[#This Row],[début]],postes_1[ADR_SITE],0)</f>
        <v>3732</v>
      </c>
      <c r="J733" s="17">
        <f>MATCH(Lines[[#This Row],[fin]],postes_1[ADR_SITE],0)</f>
        <v>3423</v>
      </c>
      <c r="K733" s="17" t="str">
        <f>INDEX(postes_1[CODNAT],Lines[[#This Row],[rch_debut]])</f>
        <v>CAZAR</v>
      </c>
      <c r="L733" s="17" t="str">
        <f>INDEX(postes_1[CODNAT],Lines[[#This Row],[rch_fin]])</f>
        <v>VERFE</v>
      </c>
      <c r="M733" s="17" t="s">
        <v>7893</v>
      </c>
      <c r="N733" s="17" t="s">
        <v>1451</v>
      </c>
      <c r="O733" s="17" t="str">
        <f>Lines[[#This Row],[codeNat_debut]]&amp;"_"&amp;Lines[[#This Row],[tension]]</f>
        <v>CAZAR_400kV</v>
      </c>
      <c r="P733" s="17" t="str">
        <f>Lines[[#This Row],[codeNat_fin]]&amp;"_"&amp;Lines[[#This Row],[tension]]</f>
        <v>VERFE_400kV</v>
      </c>
      <c r="Q733" s="17">
        <f>COUNTIF(Lines[[code2_debut]:[code2_fin]],"="&amp;Lines[[#This Row],[code2_debut]])</f>
        <v>4</v>
      </c>
      <c r="R733" s="17">
        <f>COUNTIF(Lines[[code2_debut]:[code2_fin]],"="&amp;Lines[[#This Row],[code2_fin]])</f>
        <v>6</v>
      </c>
      <c r="S733" s="17">
        <f>INDEX(postes_1[x],MATCH(Lines[[#This Row],[codeNat_debut]],postes_1[CODNAT],0))</f>
        <v>497745.00999999797</v>
      </c>
      <c r="T733" s="17">
        <f>INDEX(postes_1[y],MATCH(Lines[[#This Row],[codeNat_debut]],postes_1[CODNAT],0))</f>
        <v>6233458.0700000003</v>
      </c>
      <c r="U733" s="17">
        <f>INDEX(postes_1[x],MATCH(Lines[[#This Row],[codeNat_fin]],postes_1[CODNAT],0))</f>
        <v>592807.53999999899</v>
      </c>
      <c r="V733" s="17">
        <f>INDEX(postes_1[y],MATCH(Lines[[#This Row],[codeNat_fin]],postes_1[CODNAT],0))</f>
        <v>6282056.5599999996</v>
      </c>
      <c r="W733" s="17">
        <f>SQRT((Lines[[#This Row],[x_debut]]-Lines[[#This Row],[x_fin]])^2+(Lines[[#This Row],[y_debut]]-Lines[[#This Row],[y_fin]])^2)</f>
        <v>106764.68442458454</v>
      </c>
      <c r="X733" s="17">
        <v>121130</v>
      </c>
      <c r="Y733" s="18">
        <v>3255</v>
      </c>
      <c r="Z733" s="18">
        <v>3600</v>
      </c>
      <c r="AA733" s="18">
        <v>3600</v>
      </c>
      <c r="AB733" s="18">
        <v>3780</v>
      </c>
      <c r="AC733" s="18">
        <v>2.4119999999999999</v>
      </c>
      <c r="AD733" s="18">
        <v>32.015000000000001</v>
      </c>
      <c r="AE733" s="18">
        <v>264.12700000000001</v>
      </c>
      <c r="AF733" s="18">
        <v>1681.4839999999999</v>
      </c>
      <c r="AG733" s="21"/>
      <c r="AH733" s="21"/>
    </row>
    <row r="734" spans="1:34">
      <c r="A734" s="16" t="s">
        <v>9599</v>
      </c>
      <c r="B734" s="16" t="s">
        <v>9600</v>
      </c>
      <c r="C734" s="16">
        <f>SEARCH(" _ ",B734)</f>
        <v>22</v>
      </c>
      <c r="D734" s="16" t="str">
        <f>LEFT(B734,14)</f>
        <v>LIT 400kV N0 1</v>
      </c>
      <c r="E734" s="16" t="str">
        <f>RIGHT(LEFT(D734,9),5)</f>
        <v>400kV</v>
      </c>
      <c r="F734" s="16" t="str">
        <f>RIGHT(D734,1)</f>
        <v>1</v>
      </c>
      <c r="G734" s="16" t="str">
        <f>LEFT(RIGHT(B734,LEN(B734)-15),C734-16)</f>
        <v>DONZAC</v>
      </c>
      <c r="H734" s="16" t="str">
        <f>RIGHT(B734,LEN(B734)-C734-2)</f>
        <v>LESQUIVE</v>
      </c>
      <c r="I734" s="17">
        <f>MATCH(Lines[[#This Row],[début]],postes_1[ADR_SITE],0)</f>
        <v>3036</v>
      </c>
      <c r="J734" s="17">
        <f>MATCH(Lines[[#This Row],[fin]],postes_1[ADR_SITE],0)</f>
        <v>3306</v>
      </c>
      <c r="K734" s="17" t="str">
        <f>INDEX(postes_1[CODNAT],Lines[[#This Row],[rch_debut]])</f>
        <v>DONZA</v>
      </c>
      <c r="L734" s="17" t="str">
        <f>INDEX(postes_1[CODNAT],Lines[[#This Row],[rch_fin]])</f>
        <v>LESQU</v>
      </c>
      <c r="M734" s="17" t="s">
        <v>256</v>
      </c>
      <c r="N734" s="17" t="s">
        <v>8280</v>
      </c>
      <c r="O734" s="17" t="str">
        <f>Lines[[#This Row],[codeNat_debut]]&amp;"_"&amp;Lines[[#This Row],[tension]]</f>
        <v>DONZA_400kV</v>
      </c>
      <c r="P734" s="17" t="str">
        <f>Lines[[#This Row],[codeNat_fin]]&amp;"_"&amp;Lines[[#This Row],[tension]]</f>
        <v>LESQU_400kV</v>
      </c>
      <c r="Q734" s="17">
        <f>COUNTIF(Lines[[code2_debut]:[code2_fin]],"="&amp;Lines[[#This Row],[code2_debut]])</f>
        <v>4</v>
      </c>
      <c r="R734" s="17">
        <f>COUNTIF(Lines[[code2_debut]:[code2_fin]],"="&amp;Lines[[#This Row],[code2_fin]])</f>
        <v>2</v>
      </c>
      <c r="S734" s="17">
        <f>INDEX(postes_1[x],MATCH(Lines[[#This Row],[codeNat_debut]],postes_1[CODNAT],0))</f>
        <v>525700.13000000303</v>
      </c>
      <c r="T734" s="17">
        <f>INDEX(postes_1[y],MATCH(Lines[[#This Row],[codeNat_debut]],postes_1[CODNAT],0))</f>
        <v>6336144.5499999998</v>
      </c>
      <c r="U734" s="17">
        <f>INDEX(postes_1[x],MATCH(Lines[[#This Row],[codeNat_fin]],postes_1[CODNAT],0))</f>
        <v>561081.40999999596</v>
      </c>
      <c r="V734" s="17">
        <f>INDEX(postes_1[y],MATCH(Lines[[#This Row],[codeNat_fin]],postes_1[CODNAT],0))</f>
        <v>6303473.9800000004</v>
      </c>
      <c r="W734" s="17">
        <f>SQRT((Lines[[#This Row],[x_debut]]-Lines[[#This Row],[x_fin]])^2+(Lines[[#This Row],[y_debut]]-Lines[[#This Row],[y_fin]])^2)</f>
        <v>48158.084664599752</v>
      </c>
      <c r="X734" s="17">
        <v>50522</v>
      </c>
      <c r="Y734" s="18">
        <v>3255</v>
      </c>
      <c r="Z734" s="18">
        <v>3600</v>
      </c>
      <c r="AA734" s="18">
        <v>3600</v>
      </c>
      <c r="AB734" s="18">
        <v>3780</v>
      </c>
      <c r="AC734" s="18">
        <v>1.0069999999999999</v>
      </c>
      <c r="AD734" s="18">
        <v>13.151</v>
      </c>
      <c r="AE734" s="18">
        <v>107.82</v>
      </c>
      <c r="AF734" s="18">
        <v>686.40200000000004</v>
      </c>
      <c r="AG734" s="21"/>
      <c r="AH734" s="21"/>
    </row>
    <row r="735" spans="1:34">
      <c r="A735" s="16" t="s">
        <v>9601</v>
      </c>
      <c r="B735" s="16" t="s">
        <v>9602</v>
      </c>
      <c r="C735" s="16">
        <f>SEARCH(" _ ",B735)</f>
        <v>22</v>
      </c>
      <c r="D735" s="16" t="str">
        <f>LEFT(B735,14)</f>
        <v>LIT 400kV NO 2</v>
      </c>
      <c r="E735" s="16" t="str">
        <f>RIGHT(LEFT(D735,9),5)</f>
        <v>400kV</v>
      </c>
      <c r="F735" s="16" t="str">
        <f>RIGHT(D735,1)</f>
        <v>2</v>
      </c>
      <c r="G735" s="16" t="str">
        <f>LEFT(RIGHT(B735,LEN(B735)-15),C735-16)</f>
        <v>DONZAC</v>
      </c>
      <c r="H735" s="16" t="str">
        <f>RIGHT(B735,LEN(B735)-C735-2)</f>
        <v>VERFEIL</v>
      </c>
      <c r="I735" s="17">
        <f>MATCH(Lines[[#This Row],[début]],postes_1[ADR_SITE],0)</f>
        <v>3036</v>
      </c>
      <c r="J735" s="17">
        <f>MATCH(Lines[[#This Row],[fin]],postes_1[ADR_SITE],0)</f>
        <v>3423</v>
      </c>
      <c r="K735" s="17" t="str">
        <f>INDEX(postes_1[CODNAT],Lines[[#This Row],[rch_debut]])</f>
        <v>DONZA</v>
      </c>
      <c r="L735" s="17" t="str">
        <f>INDEX(postes_1[CODNAT],Lines[[#This Row],[rch_fin]])</f>
        <v>VERFE</v>
      </c>
      <c r="M735" s="17" t="s">
        <v>256</v>
      </c>
      <c r="N735" s="17" t="s">
        <v>1451</v>
      </c>
      <c r="O735" s="17" t="str">
        <f>Lines[[#This Row],[codeNat_debut]]&amp;"_"&amp;Lines[[#This Row],[tension]]</f>
        <v>DONZA_400kV</v>
      </c>
      <c r="P735" s="17" t="str">
        <f>Lines[[#This Row],[codeNat_fin]]&amp;"_"&amp;Lines[[#This Row],[tension]]</f>
        <v>VERFE_400kV</v>
      </c>
      <c r="Q735" s="17">
        <f>COUNTIF(Lines[[code2_debut]:[code2_fin]],"="&amp;Lines[[#This Row],[code2_debut]])</f>
        <v>4</v>
      </c>
      <c r="R735" s="17">
        <f>COUNTIF(Lines[[code2_debut]:[code2_fin]],"="&amp;Lines[[#This Row],[code2_fin]])</f>
        <v>6</v>
      </c>
      <c r="S735" s="17">
        <f>INDEX(postes_1[x],MATCH(Lines[[#This Row],[codeNat_debut]],postes_1[CODNAT],0))</f>
        <v>525700.13000000303</v>
      </c>
      <c r="T735" s="17">
        <f>INDEX(postes_1[y],MATCH(Lines[[#This Row],[codeNat_debut]],postes_1[CODNAT],0))</f>
        <v>6336144.5499999998</v>
      </c>
      <c r="U735" s="17">
        <f>INDEX(postes_1[x],MATCH(Lines[[#This Row],[codeNat_fin]],postes_1[CODNAT],0))</f>
        <v>592807.53999999899</v>
      </c>
      <c r="V735" s="17">
        <f>INDEX(postes_1[y],MATCH(Lines[[#This Row],[codeNat_fin]],postes_1[CODNAT],0))</f>
        <v>6282056.5599999996</v>
      </c>
      <c r="W735" s="17">
        <f>SQRT((Lines[[#This Row],[x_debut]]-Lines[[#This Row],[x_fin]])^2+(Lines[[#This Row],[y_debut]]-Lines[[#This Row],[y_fin]])^2)</f>
        <v>86191.15464563451</v>
      </c>
      <c r="X735" s="17">
        <v>90406</v>
      </c>
      <c r="Y735" s="18">
        <v>3255</v>
      </c>
      <c r="Z735" s="18">
        <v>3600</v>
      </c>
      <c r="AA735" s="18">
        <v>3600</v>
      </c>
      <c r="AB735" s="18">
        <v>3780</v>
      </c>
      <c r="AC735" s="18">
        <v>1.7969999999999999</v>
      </c>
      <c r="AD735" s="18">
        <v>23.745999999999999</v>
      </c>
      <c r="AE735" s="18">
        <v>195.697</v>
      </c>
      <c r="AF735" s="18">
        <v>1245.845</v>
      </c>
      <c r="AG735" s="21"/>
      <c r="AH735" s="21"/>
    </row>
    <row r="736" spans="1:34">
      <c r="A736" s="16" t="s">
        <v>9941</v>
      </c>
      <c r="B736" s="16" t="s">
        <v>9942</v>
      </c>
      <c r="C736" s="16">
        <f>SEARCH(" _ ",B736)</f>
        <v>24</v>
      </c>
      <c r="D736" s="16" t="str">
        <f>LEFT(B736,14)</f>
        <v>LIT 400kV N0 1</v>
      </c>
      <c r="E736" s="16" t="str">
        <f>RIGHT(LEFT(D736,9),5)</f>
        <v>400kV</v>
      </c>
      <c r="F736" s="16" t="str">
        <f>RIGHT(D736,1)</f>
        <v>1</v>
      </c>
      <c r="G736" s="16" t="str">
        <f>LEFT(RIGHT(B736,LEN(B736)-15),C736-16)</f>
        <v>LESQUIVE</v>
      </c>
      <c r="H736" s="16" t="str">
        <f>RIGHT(B736,LEN(B736)-C736-2)</f>
        <v>VERFEIL</v>
      </c>
      <c r="I736" s="17">
        <f>MATCH(Lines[[#This Row],[début]],postes_1[ADR_SITE],0)</f>
        <v>3306</v>
      </c>
      <c r="J736" s="17">
        <f>MATCH(Lines[[#This Row],[fin]],postes_1[ADR_SITE],0)</f>
        <v>3423</v>
      </c>
      <c r="K736" s="17" t="str">
        <f>INDEX(postes_1[CODNAT],Lines[[#This Row],[rch_debut]])</f>
        <v>LESQU</v>
      </c>
      <c r="L736" s="17" t="str">
        <f>INDEX(postes_1[CODNAT],Lines[[#This Row],[rch_fin]])</f>
        <v>VERFE</v>
      </c>
      <c r="M736" s="17" t="s">
        <v>8280</v>
      </c>
      <c r="N736" s="17" t="s">
        <v>1451</v>
      </c>
      <c r="O736" s="17" t="str">
        <f>Lines[[#This Row],[codeNat_debut]]&amp;"_"&amp;Lines[[#This Row],[tension]]</f>
        <v>LESQU_400kV</v>
      </c>
      <c r="P736" s="17" t="str">
        <f>Lines[[#This Row],[codeNat_fin]]&amp;"_"&amp;Lines[[#This Row],[tension]]</f>
        <v>VERFE_400kV</v>
      </c>
      <c r="Q736" s="17">
        <f>COUNTIF(Lines[[code2_debut]:[code2_fin]],"="&amp;Lines[[#This Row],[code2_debut]])</f>
        <v>2</v>
      </c>
      <c r="R736" s="17">
        <f>COUNTIF(Lines[[code2_debut]:[code2_fin]],"="&amp;Lines[[#This Row],[code2_fin]])</f>
        <v>6</v>
      </c>
      <c r="S736" s="17">
        <f>INDEX(postes_1[x],MATCH(Lines[[#This Row],[codeNat_debut]],postes_1[CODNAT],0))</f>
        <v>561081.40999999596</v>
      </c>
      <c r="T736" s="17">
        <f>INDEX(postes_1[y],MATCH(Lines[[#This Row],[codeNat_debut]],postes_1[CODNAT],0))</f>
        <v>6303473.9800000004</v>
      </c>
      <c r="U736" s="17">
        <f>INDEX(postes_1[x],MATCH(Lines[[#This Row],[codeNat_fin]],postes_1[CODNAT],0))</f>
        <v>592807.53999999899</v>
      </c>
      <c r="V736" s="17">
        <f>INDEX(postes_1[y],MATCH(Lines[[#This Row],[codeNat_fin]],postes_1[CODNAT],0))</f>
        <v>6282056.5599999996</v>
      </c>
      <c r="W736" s="17">
        <f>SQRT((Lines[[#This Row],[x_debut]]-Lines[[#This Row],[x_fin]])^2+(Lines[[#This Row],[y_debut]]-Lines[[#This Row],[y_fin]])^2)</f>
        <v>38278.625944951695</v>
      </c>
      <c r="X736" s="17">
        <v>40205</v>
      </c>
      <c r="Y736" s="18">
        <v>3255</v>
      </c>
      <c r="Z736" s="18">
        <v>3600</v>
      </c>
      <c r="AA736" s="18">
        <v>3600</v>
      </c>
      <c r="AB736" s="18">
        <v>3780</v>
      </c>
      <c r="AC736" s="18">
        <v>0.80500000000000005</v>
      </c>
      <c r="AD736" s="18">
        <v>10.592000000000001</v>
      </c>
      <c r="AE736" s="18">
        <v>87.694000000000003</v>
      </c>
      <c r="AF736" s="18">
        <v>558.279</v>
      </c>
      <c r="AG736" s="21"/>
      <c r="AH736" s="21"/>
    </row>
    <row r="737" spans="1:34">
      <c r="A737" s="16" t="s">
        <v>9051</v>
      </c>
      <c r="B737" s="16" t="s">
        <v>9052</v>
      </c>
      <c r="C737" s="16">
        <f>SEARCH(" _ ",B737)</f>
        <v>25</v>
      </c>
      <c r="D737" s="16" t="str">
        <f>LEFT(B737,14)</f>
        <v>LIT 400kV N0 1</v>
      </c>
      <c r="E737" s="16" t="str">
        <f>RIGHT(LEFT(D737,9),5)</f>
        <v>400kV</v>
      </c>
      <c r="F737" s="16" t="str">
        <f>RIGHT(D737,1)</f>
        <v>1</v>
      </c>
      <c r="G737" s="16" t="str">
        <f>LEFT(RIGHT(B737,LEN(B737)-15),C737-16)</f>
        <v>BEZAUMONT</v>
      </c>
      <c r="H737" s="16" t="str">
        <f>RIGHT(B737,LEN(B737)-C737-2)</f>
        <v>VIGY</v>
      </c>
      <c r="I737" s="17">
        <f>MATCH(Lines[[#This Row],[début]],postes_1[ADR_SITE],0)</f>
        <v>2157</v>
      </c>
      <c r="J737" s="17">
        <f>MATCH(Lines[[#This Row],[fin]],postes_1[ADR_SITE],0)</f>
        <v>2469</v>
      </c>
      <c r="K737" s="17" t="str">
        <f>INDEX(postes_1[CODNAT],Lines[[#This Row],[rch_debut]])</f>
        <v>BEZAU</v>
      </c>
      <c r="L737" s="17" t="str">
        <f>INDEX(postes_1[CODNAT],Lines[[#This Row],[rch_fin]])</f>
        <v xml:space="preserve">VIGY </v>
      </c>
      <c r="M737" s="17" t="s">
        <v>4549</v>
      </c>
      <c r="N737" s="17" t="s">
        <v>2943</v>
      </c>
      <c r="O737" s="17" t="str">
        <f>Lines[[#This Row],[codeNat_debut]]&amp;"_"&amp;Lines[[#This Row],[tension]]</f>
        <v>BEZAU_400kV</v>
      </c>
      <c r="P737" s="17" t="str">
        <f>Lines[[#This Row],[codeNat_fin]]&amp;"_"&amp;Lines[[#This Row],[tension]]</f>
        <v>VIGY _400kV</v>
      </c>
      <c r="Q737" s="17">
        <f>COUNTIF(Lines[[code2_debut]:[code2_fin]],"="&amp;Lines[[#This Row],[code2_debut]])</f>
        <v>4</v>
      </c>
      <c r="R737" s="17">
        <f>COUNTIF(Lines[[code2_debut]:[code2_fin]],"="&amp;Lines[[#This Row],[code2_fin]])</f>
        <v>5</v>
      </c>
      <c r="S737" s="17">
        <f>INDEX(postes_1[x],MATCH(Lines[[#This Row],[codeNat_debut]],postes_1[CODNAT],0))</f>
        <v>927194.50999999803</v>
      </c>
      <c r="T737" s="17">
        <f>INDEX(postes_1[y],MATCH(Lines[[#This Row],[codeNat_debut]],postes_1[CODNAT],0))</f>
        <v>6866384.3799999999</v>
      </c>
      <c r="U737" s="17">
        <f>INDEX(postes_1[x],MATCH(Lines[[#This Row],[codeNat_fin]],postes_1[CODNAT],0))</f>
        <v>938816.46999999904</v>
      </c>
      <c r="V737" s="17">
        <f>INDEX(postes_1[y],MATCH(Lines[[#This Row],[codeNat_fin]],postes_1[CODNAT],0))</f>
        <v>6904732.8499999996</v>
      </c>
      <c r="W737" s="17">
        <f>SQRT((Lines[[#This Row],[x_debut]]-Lines[[#This Row],[x_fin]])^2+(Lines[[#This Row],[y_debut]]-Lines[[#This Row],[y_fin]])^2)</f>
        <v>40070.876027140999</v>
      </c>
      <c r="X737" s="17">
        <v>43970</v>
      </c>
      <c r="Y737" s="18">
        <v>3294</v>
      </c>
      <c r="Z737" s="18">
        <v>3622</v>
      </c>
      <c r="AA737" s="18">
        <v>3622</v>
      </c>
      <c r="AB737" s="18">
        <v>3780</v>
      </c>
      <c r="AC737" s="18">
        <v>0.88600000000000001</v>
      </c>
      <c r="AD737" s="18">
        <v>11.632999999999999</v>
      </c>
      <c r="AE737" s="18">
        <v>96.23</v>
      </c>
      <c r="AF737" s="18">
        <v>612.61800000000005</v>
      </c>
      <c r="AG737" s="21"/>
      <c r="AH737" s="21"/>
    </row>
    <row r="738" spans="1:34">
      <c r="A738" s="16" t="s">
        <v>10009</v>
      </c>
      <c r="B738" s="16" t="s">
        <v>10010</v>
      </c>
      <c r="C738" s="16">
        <f>SEARCH(" _ ",B738)</f>
        <v>26</v>
      </c>
      <c r="D738" s="16" t="str">
        <f>LEFT(B738,14)</f>
        <v>LIT 400kV N0 1</v>
      </c>
      <c r="E738" s="16" t="str">
        <f>RIGHT(LEFT(D738,9),5)</f>
        <v>400kV</v>
      </c>
      <c r="F738" s="16" t="str">
        <f>RIGHT(D738,1)</f>
        <v>1</v>
      </c>
      <c r="G738" s="16" t="str">
        <f>LEFT(RIGHT(B738,LEN(B738)-15),C738-16)</f>
        <v>MARLENHEIM</v>
      </c>
      <c r="H738" s="16" t="str">
        <f>RIGHT(B738,LEN(B738)-C738-2)</f>
        <v>SCHEER</v>
      </c>
      <c r="I738" s="17">
        <f>MATCH(Lines[[#This Row],[début]],postes_1[ADR_SITE],0)</f>
        <v>3130</v>
      </c>
      <c r="J738" s="17">
        <f>MATCH(Lines[[#This Row],[fin]],postes_1[ADR_SITE],0)</f>
        <v>3078</v>
      </c>
      <c r="K738" s="17" t="str">
        <f>INDEX(postes_1[CODNAT],Lines[[#This Row],[rch_debut]])</f>
        <v>MARL6</v>
      </c>
      <c r="L738" s="17" t="str">
        <f>INDEX(postes_1[CODNAT],Lines[[#This Row],[rch_fin]])</f>
        <v>SCHEE</v>
      </c>
      <c r="M738" s="17" t="s">
        <v>4028</v>
      </c>
      <c r="N738" s="17" t="s">
        <v>5192</v>
      </c>
      <c r="O738" s="17" t="str">
        <f>Lines[[#This Row],[codeNat_debut]]&amp;"_"&amp;Lines[[#This Row],[tension]]</f>
        <v>MARL6_400kV</v>
      </c>
      <c r="P738" s="17" t="str">
        <f>Lines[[#This Row],[codeNat_fin]]&amp;"_"&amp;Lines[[#This Row],[tension]]</f>
        <v>SCHEE_400kV</v>
      </c>
      <c r="Q738" s="17">
        <f>COUNTIF(Lines[[code2_debut]:[code2_fin]],"="&amp;Lines[[#This Row],[code2_debut]])</f>
        <v>3</v>
      </c>
      <c r="R738" s="17">
        <f>COUNTIF(Lines[[code2_debut]:[code2_fin]],"="&amp;Lines[[#This Row],[code2_fin]])</f>
        <v>2</v>
      </c>
      <c r="S738" s="17">
        <f>INDEX(postes_1[x],MATCH(Lines[[#This Row],[codeNat_debut]],postes_1[CODNAT],0))</f>
        <v>1033493.35</v>
      </c>
      <c r="T738" s="17">
        <f>INDEX(postes_1[y],MATCH(Lines[[#This Row],[codeNat_debut]],postes_1[CODNAT],0))</f>
        <v>6844194.4800000004</v>
      </c>
      <c r="U738" s="17">
        <f>INDEX(postes_1[x],MATCH(Lines[[#This Row],[codeNat_fin]],postes_1[CODNAT],0))</f>
        <v>1034591.62</v>
      </c>
      <c r="V738" s="17">
        <f>INDEX(postes_1[y],MATCH(Lines[[#This Row],[codeNat_fin]],postes_1[CODNAT],0))</f>
        <v>6815867.7800000003</v>
      </c>
      <c r="W738" s="17">
        <f>SQRT((Lines[[#This Row],[x_debut]]-Lines[[#This Row],[x_fin]])^2+(Lines[[#This Row],[y_debut]]-Lines[[#This Row],[y_fin]])^2)</f>
        <v>28347.982818587119</v>
      </c>
      <c r="X738" s="17">
        <v>33046</v>
      </c>
      <c r="Y738" s="18">
        <v>3294</v>
      </c>
      <c r="Z738" s="18">
        <v>3622</v>
      </c>
      <c r="AA738" s="18">
        <v>3622</v>
      </c>
      <c r="AB738" s="18">
        <v>3780</v>
      </c>
      <c r="AC738" s="18">
        <v>0.66300000000000003</v>
      </c>
      <c r="AD738" s="18">
        <v>8.7029999999999994</v>
      </c>
      <c r="AE738" s="18">
        <v>72.078999999999994</v>
      </c>
      <c r="AF738" s="18">
        <v>458.86900000000003</v>
      </c>
      <c r="AG738" s="21"/>
      <c r="AH738" s="21"/>
    </row>
    <row r="739" spans="1:34">
      <c r="A739" s="16" t="s">
        <v>9219</v>
      </c>
      <c r="B739" s="16" t="s">
        <v>9220</v>
      </c>
      <c r="C739" s="16">
        <f>SEARCH(" _ ",B739)</f>
        <v>23</v>
      </c>
      <c r="D739" s="16" t="str">
        <f>LEFT(B739,14)</f>
        <v>LIT 400kV N0 1</v>
      </c>
      <c r="E739" s="16" t="str">
        <f>RIGHT(LEFT(D739,9),5)</f>
        <v>400kV</v>
      </c>
      <c r="F739" s="16" t="str">
        <f>RIGHT(D739,1)</f>
        <v>1</v>
      </c>
      <c r="G739" s="16" t="str">
        <f>LEFT(RIGHT(B739,LEN(B739)-15),C739-16)</f>
        <v>CAZARIL</v>
      </c>
      <c r="H739" s="16" t="str">
        <f>RIGHT(B739,LEN(B739)-C739-2)</f>
        <v>MARSILLON</v>
      </c>
      <c r="I739" s="17">
        <f>MATCH(Lines[[#This Row],[début]],postes_1[ADR_SITE],0)</f>
        <v>3732</v>
      </c>
      <c r="J739" s="17">
        <f>MATCH(Lines[[#This Row],[fin]],postes_1[ADR_SITE],0)</f>
        <v>3737</v>
      </c>
      <c r="K739" s="17" t="str">
        <f>INDEX(postes_1[CODNAT],Lines[[#This Row],[rch_debut]])</f>
        <v>CAZAR</v>
      </c>
      <c r="L739" s="17" t="str">
        <f>INDEX(postes_1[CODNAT],Lines[[#This Row],[rch_fin]])</f>
        <v>MARSI</v>
      </c>
      <c r="M739" s="17" t="s">
        <v>7893</v>
      </c>
      <c r="N739" s="17" t="s">
        <v>5640</v>
      </c>
      <c r="O739" s="17" t="str">
        <f>Lines[[#This Row],[codeNat_debut]]&amp;"_"&amp;Lines[[#This Row],[tension]]</f>
        <v>CAZAR_400kV</v>
      </c>
      <c r="P739" s="17" t="str">
        <f>Lines[[#This Row],[codeNat_fin]]&amp;"_"&amp;Lines[[#This Row],[tension]]</f>
        <v>MARSI_400kV</v>
      </c>
      <c r="Q739" s="17">
        <f>COUNTIF(Lines[[code2_debut]:[code2_fin]],"="&amp;Lines[[#This Row],[code2_debut]])</f>
        <v>4</v>
      </c>
      <c r="R739" s="17">
        <f>COUNTIF(Lines[[code2_debut]:[code2_fin]],"="&amp;Lines[[#This Row],[code2_fin]])</f>
        <v>2</v>
      </c>
      <c r="S739" s="17">
        <f>INDEX(postes_1[x],MATCH(Lines[[#This Row],[codeNat_debut]],postes_1[CODNAT],0))</f>
        <v>497745.00999999797</v>
      </c>
      <c r="T739" s="17">
        <f>INDEX(postes_1[y],MATCH(Lines[[#This Row],[codeNat_debut]],postes_1[CODNAT],0))</f>
        <v>6233458.0700000003</v>
      </c>
      <c r="U739" s="17">
        <f>INDEX(postes_1[x],MATCH(Lines[[#This Row],[codeNat_fin]],postes_1[CODNAT],0))</f>
        <v>408736.39999999898</v>
      </c>
      <c r="V739" s="17">
        <f>INDEX(postes_1[y],MATCH(Lines[[#This Row],[codeNat_fin]],postes_1[CODNAT],0))</f>
        <v>6260624.4000000004</v>
      </c>
      <c r="W739" s="17">
        <f>SQRT((Lines[[#This Row],[x_debut]]-Lines[[#This Row],[x_fin]])^2+(Lines[[#This Row],[y_debut]]-Lines[[#This Row],[y_fin]])^2)</f>
        <v>93062.03382583482</v>
      </c>
      <c r="X739" s="17">
        <v>108896</v>
      </c>
      <c r="Y739" s="18">
        <v>3316</v>
      </c>
      <c r="Z739" s="18">
        <v>3622</v>
      </c>
      <c r="AA739" s="18">
        <v>3622</v>
      </c>
      <c r="AB739" s="18">
        <v>3780</v>
      </c>
      <c r="AC739" s="18">
        <v>2.0960000000000001</v>
      </c>
      <c r="AD739" s="18">
        <v>29.202000000000002</v>
      </c>
      <c r="AE739" s="18">
        <v>233.399</v>
      </c>
      <c r="AF739" s="18">
        <v>1485.8630000000001</v>
      </c>
      <c r="AG739" s="21"/>
      <c r="AH739" s="21"/>
    </row>
    <row r="740" spans="1:34">
      <c r="A740" s="16" t="s">
        <v>9223</v>
      </c>
      <c r="B740" s="16" t="s">
        <v>9224</v>
      </c>
      <c r="C740" s="16">
        <f>SEARCH(" _ ",B740)</f>
        <v>23</v>
      </c>
      <c r="D740" s="16" t="str">
        <f>LEFT(B740,14)</f>
        <v>LIT 400kV NO 2</v>
      </c>
      <c r="E740" s="16" t="str">
        <f>RIGHT(LEFT(D740,9),5)</f>
        <v>400kV</v>
      </c>
      <c r="F740" s="16" t="str">
        <f>RIGHT(D740,1)</f>
        <v>2</v>
      </c>
      <c r="G740" s="16" t="str">
        <f>LEFT(RIGHT(B740,LEN(B740)-15),C740-16)</f>
        <v>CAZARIL</v>
      </c>
      <c r="H740" s="16" t="str">
        <f>RIGHT(B740,LEN(B740)-C740-2)</f>
        <v>MARSILLON</v>
      </c>
      <c r="I740" s="17">
        <f>MATCH(Lines[[#This Row],[début]],postes_1[ADR_SITE],0)</f>
        <v>3732</v>
      </c>
      <c r="J740" s="17">
        <f>MATCH(Lines[[#This Row],[fin]],postes_1[ADR_SITE],0)</f>
        <v>3737</v>
      </c>
      <c r="K740" s="17" t="str">
        <f>INDEX(postes_1[CODNAT],Lines[[#This Row],[rch_debut]])</f>
        <v>CAZAR</v>
      </c>
      <c r="L740" s="17" t="str">
        <f>INDEX(postes_1[CODNAT],Lines[[#This Row],[rch_fin]])</f>
        <v>MARSI</v>
      </c>
      <c r="M740" s="17" t="s">
        <v>7893</v>
      </c>
      <c r="N740" s="17" t="s">
        <v>5640</v>
      </c>
      <c r="O740" s="17" t="str">
        <f>Lines[[#This Row],[codeNat_debut]]&amp;"_"&amp;Lines[[#This Row],[tension]]</f>
        <v>CAZAR_400kV</v>
      </c>
      <c r="P740" s="17" t="str">
        <f>Lines[[#This Row],[codeNat_fin]]&amp;"_"&amp;Lines[[#This Row],[tension]]</f>
        <v>MARSI_400kV</v>
      </c>
      <c r="Q740" s="17">
        <f>COUNTIF(Lines[[code2_debut]:[code2_fin]],"="&amp;Lines[[#This Row],[code2_debut]])</f>
        <v>4</v>
      </c>
      <c r="R740" s="17">
        <f>COUNTIF(Lines[[code2_debut]:[code2_fin]],"="&amp;Lines[[#This Row],[code2_fin]])</f>
        <v>2</v>
      </c>
      <c r="S740" s="17">
        <f>INDEX(postes_1[x],MATCH(Lines[[#This Row],[codeNat_debut]],postes_1[CODNAT],0))</f>
        <v>497745.00999999797</v>
      </c>
      <c r="T740" s="17">
        <f>INDEX(postes_1[y],MATCH(Lines[[#This Row],[codeNat_debut]],postes_1[CODNAT],0))</f>
        <v>6233458.0700000003</v>
      </c>
      <c r="U740" s="17">
        <f>INDEX(postes_1[x],MATCH(Lines[[#This Row],[codeNat_fin]],postes_1[CODNAT],0))</f>
        <v>408736.39999999898</v>
      </c>
      <c r="V740" s="17">
        <f>INDEX(postes_1[y],MATCH(Lines[[#This Row],[codeNat_fin]],postes_1[CODNAT],0))</f>
        <v>6260624.4000000004</v>
      </c>
      <c r="W740" s="17">
        <f>SQRT((Lines[[#This Row],[x_debut]]-Lines[[#This Row],[x_fin]])^2+(Lines[[#This Row],[y_debut]]-Lines[[#This Row],[y_fin]])^2)</f>
        <v>93062.03382583482</v>
      </c>
      <c r="X740" s="17">
        <v>108878</v>
      </c>
      <c r="Y740" s="18">
        <v>3316</v>
      </c>
      <c r="Z740" s="18">
        <v>3622</v>
      </c>
      <c r="AA740" s="18">
        <v>3622</v>
      </c>
      <c r="AB740" s="18">
        <v>3780</v>
      </c>
      <c r="AC740" s="18">
        <v>2.09</v>
      </c>
      <c r="AD740" s="18">
        <v>29.12</v>
      </c>
      <c r="AE740" s="18">
        <v>232.72499999999999</v>
      </c>
      <c r="AF740" s="18">
        <v>1481.576</v>
      </c>
      <c r="AG740" s="21"/>
      <c r="AH740" s="21"/>
    </row>
    <row r="741" spans="1:34">
      <c r="A741" s="16" t="s">
        <v>8992</v>
      </c>
      <c r="B741" s="16" t="s">
        <v>8993</v>
      </c>
      <c r="C741" s="16">
        <f>SEARCH(" _ ",B741)</f>
        <v>24</v>
      </c>
      <c r="D741" s="16" t="str">
        <f>LEFT(B741,14)</f>
        <v>LIT 400kV N0 1</v>
      </c>
      <c r="E741" s="16" t="str">
        <f>RIGHT(LEFT(D741,9),5)</f>
        <v>400kV</v>
      </c>
      <c r="F741" s="16" t="str">
        <f>RIGHT(D741,1)</f>
        <v>1</v>
      </c>
      <c r="G741" s="16" t="str">
        <f>LEFT(RIGHT(B741,LEN(B741)-15),C741-16)</f>
        <v>BARNABOS</v>
      </c>
      <c r="H741" s="16" t="str">
        <f>RIGHT(B741,LEN(B741)-C741-2)</f>
        <v>ROUGEMONTIER</v>
      </c>
      <c r="I741" s="17">
        <f>MATCH(Lines[[#This Row],[début]],postes_1[ADR_SITE],0)</f>
        <v>976</v>
      </c>
      <c r="J741" s="17">
        <f>MATCH(Lines[[#This Row],[fin]],postes_1[ADR_SITE],0)</f>
        <v>815</v>
      </c>
      <c r="K741" s="17" t="str">
        <f>INDEX(postes_1[CODNAT],Lines[[#This Row],[rch_debut]])</f>
        <v>BARNA</v>
      </c>
      <c r="L741" s="17" t="str">
        <f>INDEX(postes_1[CODNAT],Lines[[#This Row],[rch_fin]])</f>
        <v>ROUGE</v>
      </c>
      <c r="M741" s="17" t="s">
        <v>679</v>
      </c>
      <c r="N741" s="17" t="s">
        <v>2931</v>
      </c>
      <c r="O741" s="17" t="str">
        <f>Lines[[#This Row],[codeNat_debut]]&amp;"_"&amp;Lines[[#This Row],[tension]]</f>
        <v>BARNA_400kV</v>
      </c>
      <c r="P741" s="17" t="str">
        <f>Lines[[#This Row],[codeNat_fin]]&amp;"_"&amp;Lines[[#This Row],[tension]]</f>
        <v>ROUGE_400kV</v>
      </c>
      <c r="Q741" s="17">
        <f>COUNTIF(Lines[[code2_debut]:[code2_fin]],"="&amp;Lines[[#This Row],[code2_debut]])</f>
        <v>10</v>
      </c>
      <c r="R741" s="17">
        <f>COUNTIF(Lines[[code2_debut]:[code2_fin]],"="&amp;Lines[[#This Row],[code2_fin]])</f>
        <v>8</v>
      </c>
      <c r="S741" s="17">
        <f>INDEX(postes_1[x],MATCH(Lines[[#This Row],[codeNat_debut]],postes_1[CODNAT],0))</f>
        <v>556431.47999999695</v>
      </c>
      <c r="T741" s="17">
        <f>INDEX(postes_1[y],MATCH(Lines[[#This Row],[codeNat_debut]],postes_1[CODNAT],0))</f>
        <v>6952807.9000000004</v>
      </c>
      <c r="U741" s="17">
        <f>INDEX(postes_1[x],MATCH(Lines[[#This Row],[codeNat_fin]],postes_1[CODNAT],0))</f>
        <v>535293.77000000305</v>
      </c>
      <c r="V741" s="17">
        <f>INDEX(postes_1[y],MATCH(Lines[[#This Row],[codeNat_fin]],postes_1[CODNAT],0))</f>
        <v>6918286.96</v>
      </c>
      <c r="W741" s="17">
        <f>SQRT((Lines[[#This Row],[x_debut]]-Lines[[#This Row],[x_fin]])^2+(Lines[[#This Row],[y_debut]]-Lines[[#This Row],[y_fin]])^2)</f>
        <v>40478.36561087257</v>
      </c>
      <c r="X741" s="17">
        <v>50281</v>
      </c>
      <c r="Y741" s="18">
        <v>3416</v>
      </c>
      <c r="Z741" s="18">
        <v>3622</v>
      </c>
      <c r="AA741" s="18">
        <v>3622</v>
      </c>
      <c r="AB741" s="18">
        <v>3780</v>
      </c>
      <c r="AC741" s="18">
        <v>1.0569999999999999</v>
      </c>
      <c r="AD741" s="18">
        <v>15.342000000000001</v>
      </c>
      <c r="AE741" s="18">
        <v>95.531999999999996</v>
      </c>
      <c r="AF741" s="18">
        <v>608.17399999999998</v>
      </c>
      <c r="AG741" s="21"/>
      <c r="AH741" s="21"/>
    </row>
    <row r="742" spans="1:34">
      <c r="A742" s="16" t="s">
        <v>9001</v>
      </c>
      <c r="B742" s="16" t="s">
        <v>9002</v>
      </c>
      <c r="C742" s="16">
        <f>SEARCH(" _ ",B742)</f>
        <v>24</v>
      </c>
      <c r="D742" s="16" t="str">
        <f>LEFT(B742,14)</f>
        <v>LIT 400kV NO 2</v>
      </c>
      <c r="E742" s="16" t="str">
        <f>RIGHT(LEFT(D742,9),5)</f>
        <v>400kV</v>
      </c>
      <c r="F742" s="16" t="str">
        <f>RIGHT(D742,1)</f>
        <v>2</v>
      </c>
      <c r="G742" s="16" t="str">
        <f>LEFT(RIGHT(B742,LEN(B742)-15),C742-16)</f>
        <v>BARNABOS</v>
      </c>
      <c r="H742" s="16" t="str">
        <f>RIGHT(B742,LEN(B742)-C742-2)</f>
        <v>ROUGEMONTIER</v>
      </c>
      <c r="I742" s="17">
        <f>MATCH(Lines[[#This Row],[début]],postes_1[ADR_SITE],0)</f>
        <v>976</v>
      </c>
      <c r="J742" s="17">
        <f>MATCH(Lines[[#This Row],[fin]],postes_1[ADR_SITE],0)</f>
        <v>815</v>
      </c>
      <c r="K742" s="17" t="str">
        <f>INDEX(postes_1[CODNAT],Lines[[#This Row],[rch_debut]])</f>
        <v>BARNA</v>
      </c>
      <c r="L742" s="17" t="str">
        <f>INDEX(postes_1[CODNAT],Lines[[#This Row],[rch_fin]])</f>
        <v>ROUGE</v>
      </c>
      <c r="M742" s="17" t="s">
        <v>679</v>
      </c>
      <c r="N742" s="17" t="s">
        <v>2931</v>
      </c>
      <c r="O742" s="17" t="str">
        <f>Lines[[#This Row],[codeNat_debut]]&amp;"_"&amp;Lines[[#This Row],[tension]]</f>
        <v>BARNA_400kV</v>
      </c>
      <c r="P742" s="17" t="str">
        <f>Lines[[#This Row],[codeNat_fin]]&amp;"_"&amp;Lines[[#This Row],[tension]]</f>
        <v>ROUGE_400kV</v>
      </c>
      <c r="Q742" s="17">
        <f>COUNTIF(Lines[[code2_debut]:[code2_fin]],"="&amp;Lines[[#This Row],[code2_debut]])</f>
        <v>10</v>
      </c>
      <c r="R742" s="17">
        <f>COUNTIF(Lines[[code2_debut]:[code2_fin]],"="&amp;Lines[[#This Row],[code2_fin]])</f>
        <v>8</v>
      </c>
      <c r="S742" s="17">
        <f>INDEX(postes_1[x],MATCH(Lines[[#This Row],[codeNat_debut]],postes_1[CODNAT],0))</f>
        <v>556431.47999999695</v>
      </c>
      <c r="T742" s="17">
        <f>INDEX(postes_1[y],MATCH(Lines[[#This Row],[codeNat_debut]],postes_1[CODNAT],0))</f>
        <v>6952807.9000000004</v>
      </c>
      <c r="U742" s="17">
        <f>INDEX(postes_1[x],MATCH(Lines[[#This Row],[codeNat_fin]],postes_1[CODNAT],0))</f>
        <v>535293.77000000305</v>
      </c>
      <c r="V742" s="17">
        <f>INDEX(postes_1[y],MATCH(Lines[[#This Row],[codeNat_fin]],postes_1[CODNAT],0))</f>
        <v>6918286.96</v>
      </c>
      <c r="W742" s="17">
        <f>SQRT((Lines[[#This Row],[x_debut]]-Lines[[#This Row],[x_fin]])^2+(Lines[[#This Row],[y_debut]]-Lines[[#This Row],[y_fin]])^2)</f>
        <v>40478.36561087257</v>
      </c>
      <c r="X742" s="17">
        <v>50274</v>
      </c>
      <c r="Y742" s="18">
        <v>3416</v>
      </c>
      <c r="Z742" s="18">
        <v>3622</v>
      </c>
      <c r="AA742" s="18">
        <v>3622</v>
      </c>
      <c r="AB742" s="18">
        <v>3780</v>
      </c>
      <c r="AC742" s="18">
        <v>1.0569999999999999</v>
      </c>
      <c r="AD742" s="18">
        <v>15.342000000000001</v>
      </c>
      <c r="AE742" s="18">
        <v>95.534000000000006</v>
      </c>
      <c r="AF742" s="18">
        <v>608.18600000000004</v>
      </c>
      <c r="AG742" s="21"/>
      <c r="AH742" s="21"/>
    </row>
    <row r="743" spans="1:34">
      <c r="A743" s="16" t="s">
        <v>10270</v>
      </c>
      <c r="B743" s="16" t="s">
        <v>10271</v>
      </c>
      <c r="C743" s="16">
        <f>SEARCH(" _ ",B743)</f>
        <v>28</v>
      </c>
      <c r="D743" s="16" t="str">
        <f>LEFT(B743,14)</f>
        <v>LIT 400kV N0 1</v>
      </c>
      <c r="E743" s="16" t="str">
        <f>RIGHT(LEFT(D743,9),5)</f>
        <v>400kV</v>
      </c>
      <c r="F743" s="16" t="str">
        <f>RIGHT(D743,1)</f>
        <v>1</v>
      </c>
      <c r="G743" s="16" t="str">
        <f>LEFT(RIGHT(B743,LEN(B743)-15),C743-16)</f>
        <v>ROUGEMONTIER</v>
      </c>
      <c r="H743" s="16" t="str">
        <f>RIGHT(B743,LEN(B743)-C743-2)</f>
        <v>TOURBE</v>
      </c>
      <c r="I743" s="17">
        <f>MATCH(Lines[[#This Row],[début]],postes_1[ADR_SITE],0)</f>
        <v>815</v>
      </c>
      <c r="J743" s="17">
        <f>MATCH(Lines[[#This Row],[fin]],postes_1[ADR_SITE],0)</f>
        <v>963</v>
      </c>
      <c r="K743" s="17" t="str">
        <f>INDEX(postes_1[CODNAT],Lines[[#This Row],[rch_debut]])</f>
        <v>ROUGE</v>
      </c>
      <c r="L743" s="17" t="str">
        <f>INDEX(postes_1[CODNAT],Lines[[#This Row],[rch_fin]])</f>
        <v>TOURB</v>
      </c>
      <c r="M743" s="17" t="s">
        <v>2931</v>
      </c>
      <c r="N743" s="17" t="s">
        <v>6553</v>
      </c>
      <c r="O743" s="17" t="str">
        <f>Lines[[#This Row],[codeNat_debut]]&amp;"_"&amp;Lines[[#This Row],[tension]]</f>
        <v>ROUGE_400kV</v>
      </c>
      <c r="P743" s="17" t="str">
        <f>Lines[[#This Row],[codeNat_fin]]&amp;"_"&amp;Lines[[#This Row],[tension]]</f>
        <v>TOURB_400kV</v>
      </c>
      <c r="Q743" s="17">
        <f>COUNTIF(Lines[[code2_debut]:[code2_fin]],"="&amp;Lines[[#This Row],[code2_debut]])</f>
        <v>8</v>
      </c>
      <c r="R743" s="17">
        <f>COUNTIF(Lines[[code2_debut]:[code2_fin]],"="&amp;Lines[[#This Row],[code2_fin]])</f>
        <v>4</v>
      </c>
      <c r="S743" s="17">
        <f>INDEX(postes_1[x],MATCH(Lines[[#This Row],[codeNat_debut]],postes_1[CODNAT],0))</f>
        <v>535293.77000000305</v>
      </c>
      <c r="T743" s="17">
        <f>INDEX(postes_1[y],MATCH(Lines[[#This Row],[codeNat_debut]],postes_1[CODNAT],0))</f>
        <v>6918286.96</v>
      </c>
      <c r="U743" s="17">
        <f>INDEX(postes_1[x],MATCH(Lines[[#This Row],[codeNat_fin]],postes_1[CODNAT],0))</f>
        <v>461693.59000000398</v>
      </c>
      <c r="V743" s="17">
        <f>INDEX(postes_1[y],MATCH(Lines[[#This Row],[codeNat_fin]],postes_1[CODNAT],0))</f>
        <v>6894753.4000000004</v>
      </c>
      <c r="W743" s="17">
        <f>SQRT((Lines[[#This Row],[x_debut]]-Lines[[#This Row],[x_fin]])^2+(Lines[[#This Row],[y_debut]]-Lines[[#This Row],[y_fin]])^2)</f>
        <v>77271.048538931078</v>
      </c>
      <c r="X743" s="17">
        <v>82949</v>
      </c>
      <c r="Y743" s="18">
        <v>3416</v>
      </c>
      <c r="Z743" s="18">
        <v>3622</v>
      </c>
      <c r="AA743" s="18">
        <v>3622</v>
      </c>
      <c r="AB743" s="18">
        <v>3780</v>
      </c>
      <c r="AC743" s="18">
        <v>1.7490000000000001</v>
      </c>
      <c r="AD743" s="18">
        <v>25.373000000000001</v>
      </c>
      <c r="AE743" s="18">
        <v>158.22200000000001</v>
      </c>
      <c r="AF743" s="18">
        <v>1007.271</v>
      </c>
      <c r="AG743" s="21"/>
      <c r="AH743" s="21"/>
    </row>
    <row r="744" spans="1:34">
      <c r="A744" s="16" t="s">
        <v>10274</v>
      </c>
      <c r="B744" s="16" t="s">
        <v>10275</v>
      </c>
      <c r="C744" s="16">
        <f>SEARCH(" _ ",B744)</f>
        <v>28</v>
      </c>
      <c r="D744" s="16" t="str">
        <f>LEFT(B744,14)</f>
        <v>LIT 400kV NO 2</v>
      </c>
      <c r="E744" s="16" t="str">
        <f>RIGHT(LEFT(D744,9),5)</f>
        <v>400kV</v>
      </c>
      <c r="F744" s="16" t="str">
        <f>RIGHT(D744,1)</f>
        <v>2</v>
      </c>
      <c r="G744" s="16" t="str">
        <f>LEFT(RIGHT(B744,LEN(B744)-15),C744-16)</f>
        <v>ROUGEMONTIER</v>
      </c>
      <c r="H744" s="16" t="str">
        <f>RIGHT(B744,LEN(B744)-C744-2)</f>
        <v>TOURBE</v>
      </c>
      <c r="I744" s="17">
        <f>MATCH(Lines[[#This Row],[début]],postes_1[ADR_SITE],0)</f>
        <v>815</v>
      </c>
      <c r="J744" s="17">
        <f>MATCH(Lines[[#This Row],[fin]],postes_1[ADR_SITE],0)</f>
        <v>963</v>
      </c>
      <c r="K744" s="17" t="str">
        <f>INDEX(postes_1[CODNAT],Lines[[#This Row],[rch_debut]])</f>
        <v>ROUGE</v>
      </c>
      <c r="L744" s="17" t="str">
        <f>INDEX(postes_1[CODNAT],Lines[[#This Row],[rch_fin]])</f>
        <v>TOURB</v>
      </c>
      <c r="M744" s="17" t="s">
        <v>2931</v>
      </c>
      <c r="N744" s="17" t="s">
        <v>6553</v>
      </c>
      <c r="O744" s="17" t="str">
        <f>Lines[[#This Row],[codeNat_debut]]&amp;"_"&amp;Lines[[#This Row],[tension]]</f>
        <v>ROUGE_400kV</v>
      </c>
      <c r="P744" s="17" t="str">
        <f>Lines[[#This Row],[codeNat_fin]]&amp;"_"&amp;Lines[[#This Row],[tension]]</f>
        <v>TOURB_400kV</v>
      </c>
      <c r="Q744" s="17">
        <f>COUNTIF(Lines[[code2_debut]:[code2_fin]],"="&amp;Lines[[#This Row],[code2_debut]])</f>
        <v>8</v>
      </c>
      <c r="R744" s="17">
        <f>COUNTIF(Lines[[code2_debut]:[code2_fin]],"="&amp;Lines[[#This Row],[code2_fin]])</f>
        <v>4</v>
      </c>
      <c r="S744" s="17">
        <f>INDEX(postes_1[x],MATCH(Lines[[#This Row],[codeNat_debut]],postes_1[CODNAT],0))</f>
        <v>535293.77000000305</v>
      </c>
      <c r="T744" s="17">
        <f>INDEX(postes_1[y],MATCH(Lines[[#This Row],[codeNat_debut]],postes_1[CODNAT],0))</f>
        <v>6918286.96</v>
      </c>
      <c r="U744" s="17">
        <f>INDEX(postes_1[x],MATCH(Lines[[#This Row],[codeNat_fin]],postes_1[CODNAT],0))</f>
        <v>461693.59000000398</v>
      </c>
      <c r="V744" s="17">
        <f>INDEX(postes_1[y],MATCH(Lines[[#This Row],[codeNat_fin]],postes_1[CODNAT],0))</f>
        <v>6894753.4000000004</v>
      </c>
      <c r="W744" s="17">
        <f>SQRT((Lines[[#This Row],[x_debut]]-Lines[[#This Row],[x_fin]])^2+(Lines[[#This Row],[y_debut]]-Lines[[#This Row],[y_fin]])^2)</f>
        <v>77271.048538931078</v>
      </c>
      <c r="X744" s="17">
        <v>83032</v>
      </c>
      <c r="Y744" s="18">
        <v>3416</v>
      </c>
      <c r="Z744" s="18">
        <v>3622</v>
      </c>
      <c r="AA744" s="18">
        <v>3622</v>
      </c>
      <c r="AB744" s="18">
        <v>3780</v>
      </c>
      <c r="AC744" s="18">
        <v>1.7350000000000001</v>
      </c>
      <c r="AD744" s="18">
        <v>25.184000000000001</v>
      </c>
      <c r="AE744" s="18">
        <v>157.077</v>
      </c>
      <c r="AF744" s="18">
        <v>999.98500000000001</v>
      </c>
      <c r="AG744" s="21"/>
      <c r="AH744" s="21"/>
    </row>
    <row r="745" spans="1:34">
      <c r="A745" s="16" t="s">
        <v>10330</v>
      </c>
      <c r="B745" s="16" t="s">
        <v>10331</v>
      </c>
      <c r="C745" s="16">
        <f>SEARCH(" _ ",B745)</f>
        <v>24</v>
      </c>
      <c r="D745" s="16" t="str">
        <f>LEFT(B745,14)</f>
        <v>LIT 400kV N0 1</v>
      </c>
      <c r="E745" s="16" t="str">
        <f>RIGHT(LEFT(D745,9),5)</f>
        <v>400kV</v>
      </c>
      <c r="F745" s="16" t="str">
        <f>RIGHT(D745,1)</f>
        <v>1</v>
      </c>
      <c r="G745" s="16" t="str">
        <f>LEFT(RIGHT(B745,LEN(B745)-15),C745-16)</f>
        <v>TERRETTE</v>
      </c>
      <c r="H745" s="16" t="str">
        <f>RIGHT(B745,LEN(B745)-C745-2)</f>
        <v>TOURBE</v>
      </c>
      <c r="I745" s="17">
        <f>MATCH(Lines[[#This Row],[début]],postes_1[ADR_SITE],0)</f>
        <v>1413</v>
      </c>
      <c r="J745" s="17">
        <f>MATCH(Lines[[#This Row],[fin]],postes_1[ADR_SITE],0)</f>
        <v>963</v>
      </c>
      <c r="K745" s="17" t="str">
        <f>INDEX(postes_1[CODNAT],Lines[[#This Row],[rch_debut]])</f>
        <v>TERR6</v>
      </c>
      <c r="L745" s="17" t="str">
        <f>INDEX(postes_1[CODNAT],Lines[[#This Row],[rch_fin]])</f>
        <v>TOURB</v>
      </c>
      <c r="M745" s="17" t="s">
        <v>5273</v>
      </c>
      <c r="N745" s="17" t="s">
        <v>6553</v>
      </c>
      <c r="O745" s="17" t="str">
        <f>Lines[[#This Row],[codeNat_debut]]&amp;"_"&amp;Lines[[#This Row],[tension]]</f>
        <v>TERR6_400kV</v>
      </c>
      <c r="P745" s="17" t="str">
        <f>Lines[[#This Row],[codeNat_fin]]&amp;"_"&amp;Lines[[#This Row],[tension]]</f>
        <v>TOURB_400kV</v>
      </c>
      <c r="Q745" s="17">
        <f>COUNTIF(Lines[[code2_debut]:[code2_fin]],"="&amp;Lines[[#This Row],[code2_debut]])</f>
        <v>4</v>
      </c>
      <c r="R745" s="17">
        <f>COUNTIF(Lines[[code2_debut]:[code2_fin]],"="&amp;Lines[[#This Row],[code2_fin]])</f>
        <v>4</v>
      </c>
      <c r="S745" s="17">
        <f>INDEX(postes_1[x],MATCH(Lines[[#This Row],[codeNat_debut]],postes_1[CODNAT],0))</f>
        <v>394642.28999999899</v>
      </c>
      <c r="T745" s="17">
        <f>INDEX(postes_1[y],MATCH(Lines[[#This Row],[codeNat_debut]],postes_1[CODNAT],0))</f>
        <v>6903707.5999999996</v>
      </c>
      <c r="U745" s="17">
        <f>INDEX(postes_1[x],MATCH(Lines[[#This Row],[codeNat_fin]],postes_1[CODNAT],0))</f>
        <v>461693.59000000398</v>
      </c>
      <c r="V745" s="17">
        <f>INDEX(postes_1[y],MATCH(Lines[[#This Row],[codeNat_fin]],postes_1[CODNAT],0))</f>
        <v>6894753.4000000004</v>
      </c>
      <c r="W745" s="17">
        <f>SQRT((Lines[[#This Row],[x_debut]]-Lines[[#This Row],[x_fin]])^2+(Lines[[#This Row],[y_debut]]-Lines[[#This Row],[y_fin]])^2)</f>
        <v>67646.541148314864</v>
      </c>
      <c r="X745" s="17">
        <v>69804</v>
      </c>
      <c r="Y745" s="18">
        <v>3416</v>
      </c>
      <c r="Z745" s="18">
        <v>3622</v>
      </c>
      <c r="AA745" s="18">
        <v>3622</v>
      </c>
      <c r="AB745" s="18">
        <v>3780</v>
      </c>
      <c r="AC745" s="18">
        <v>1.466</v>
      </c>
      <c r="AD745" s="18">
        <v>21.29</v>
      </c>
      <c r="AE745" s="18">
        <v>132.67400000000001</v>
      </c>
      <c r="AF745" s="18">
        <v>844.62800000000004</v>
      </c>
      <c r="AG745" s="21"/>
      <c r="AH745" s="21"/>
    </row>
    <row r="746" spans="1:34">
      <c r="A746" s="16" t="s">
        <v>10332</v>
      </c>
      <c r="B746" s="16" t="s">
        <v>10333</v>
      </c>
      <c r="C746" s="16">
        <f>SEARCH(" _ ",B746)</f>
        <v>24</v>
      </c>
      <c r="D746" s="16" t="str">
        <f>LEFT(B746,14)</f>
        <v>LIT 400kV NO 2</v>
      </c>
      <c r="E746" s="16" t="str">
        <f>RIGHT(LEFT(D746,9),5)</f>
        <v>400kV</v>
      </c>
      <c r="F746" s="16" t="str">
        <f>RIGHT(D746,1)</f>
        <v>2</v>
      </c>
      <c r="G746" s="16" t="str">
        <f>LEFT(RIGHT(B746,LEN(B746)-15),C746-16)</f>
        <v>TERRETTE</v>
      </c>
      <c r="H746" s="16" t="str">
        <f>RIGHT(B746,LEN(B746)-C746-2)</f>
        <v>TOURBE</v>
      </c>
      <c r="I746" s="17">
        <f>MATCH(Lines[[#This Row],[début]],postes_1[ADR_SITE],0)</f>
        <v>1413</v>
      </c>
      <c r="J746" s="17">
        <f>MATCH(Lines[[#This Row],[fin]],postes_1[ADR_SITE],0)</f>
        <v>963</v>
      </c>
      <c r="K746" s="17" t="str">
        <f>INDEX(postes_1[CODNAT],Lines[[#This Row],[rch_debut]])</f>
        <v>TERR6</v>
      </c>
      <c r="L746" s="17" t="str">
        <f>INDEX(postes_1[CODNAT],Lines[[#This Row],[rch_fin]])</f>
        <v>TOURB</v>
      </c>
      <c r="M746" s="17" t="s">
        <v>5273</v>
      </c>
      <c r="N746" s="17" t="s">
        <v>6553</v>
      </c>
      <c r="O746" s="17" t="str">
        <f>Lines[[#This Row],[codeNat_debut]]&amp;"_"&amp;Lines[[#This Row],[tension]]</f>
        <v>TERR6_400kV</v>
      </c>
      <c r="P746" s="17" t="str">
        <f>Lines[[#This Row],[codeNat_fin]]&amp;"_"&amp;Lines[[#This Row],[tension]]</f>
        <v>TOURB_400kV</v>
      </c>
      <c r="Q746" s="17">
        <f>COUNTIF(Lines[[code2_debut]:[code2_fin]],"="&amp;Lines[[#This Row],[code2_debut]])</f>
        <v>4</v>
      </c>
      <c r="R746" s="17">
        <f>COUNTIF(Lines[[code2_debut]:[code2_fin]],"="&amp;Lines[[#This Row],[code2_fin]])</f>
        <v>4</v>
      </c>
      <c r="S746" s="17">
        <f>INDEX(postes_1[x],MATCH(Lines[[#This Row],[codeNat_debut]],postes_1[CODNAT],0))</f>
        <v>394642.28999999899</v>
      </c>
      <c r="T746" s="17">
        <f>INDEX(postes_1[y],MATCH(Lines[[#This Row],[codeNat_debut]],postes_1[CODNAT],0))</f>
        <v>6903707.5999999996</v>
      </c>
      <c r="U746" s="17">
        <f>INDEX(postes_1[x],MATCH(Lines[[#This Row],[codeNat_fin]],postes_1[CODNAT],0))</f>
        <v>461693.59000000398</v>
      </c>
      <c r="V746" s="17">
        <f>INDEX(postes_1[y],MATCH(Lines[[#This Row],[codeNat_fin]],postes_1[CODNAT],0))</f>
        <v>6894753.4000000004</v>
      </c>
      <c r="W746" s="17">
        <f>SQRT((Lines[[#This Row],[x_debut]]-Lines[[#This Row],[x_fin]])^2+(Lines[[#This Row],[y_debut]]-Lines[[#This Row],[y_fin]])^2)</f>
        <v>67646.541148314864</v>
      </c>
      <c r="X746" s="17">
        <v>69842</v>
      </c>
      <c r="Y746" s="18">
        <v>3416</v>
      </c>
      <c r="Z746" s="18">
        <v>3622</v>
      </c>
      <c r="AA746" s="18">
        <v>3622</v>
      </c>
      <c r="AB746" s="18">
        <v>3780</v>
      </c>
      <c r="AC746" s="18">
        <v>1.4690000000000001</v>
      </c>
      <c r="AD746" s="18">
        <v>21.341999999999999</v>
      </c>
      <c r="AE746" s="18">
        <v>132.887</v>
      </c>
      <c r="AF746" s="18">
        <v>845.98599999999999</v>
      </c>
      <c r="AG746" s="21"/>
      <c r="AH746" s="21"/>
    </row>
    <row r="747" spans="1:34">
      <c r="A747" s="16" t="s">
        <v>9453</v>
      </c>
      <c r="B747" s="16" t="s">
        <v>9454</v>
      </c>
      <c r="C747" s="16">
        <f>SEARCH(" _ ",B747)</f>
        <v>23</v>
      </c>
      <c r="D747" s="16" t="str">
        <f>LEFT(B747,14)</f>
        <v>LIT 400kV N0 1</v>
      </c>
      <c r="E747" s="16" t="str">
        <f>RIGHT(LEFT(D747,9),5)</f>
        <v>400kV</v>
      </c>
      <c r="F747" s="16" t="str">
        <f>RIGHT(D747,1)</f>
        <v>1</v>
      </c>
      <c r="G747" s="16" t="str">
        <f>LEFT(RIGHT(B747,LEN(B747)-15),C747-16)</f>
        <v>CORNIER</v>
      </c>
      <c r="H747" s="16" t="str">
        <f>RIGHT(B747,LEN(B747)-C747-2)</f>
        <v>GENISSIAT-POSTE</v>
      </c>
      <c r="I747" s="17">
        <f>MATCH(Lines[[#This Row],[début]],postes_1[ADR_SITE],0)</f>
        <v>2757</v>
      </c>
      <c r="J747" s="17">
        <f>MATCH(Lines[[#This Row],[fin]],postes_1[ADR_SITE],0)</f>
        <v>2496</v>
      </c>
      <c r="K747" s="17" t="str">
        <f>INDEX(postes_1[CODNAT],Lines[[#This Row],[rch_debut]])</f>
        <v>CORNI</v>
      </c>
      <c r="L747" s="17" t="str">
        <f>INDEX(postes_1[CODNAT],Lines[[#This Row],[rch_fin]])</f>
        <v>GEN.P</v>
      </c>
      <c r="M747" s="17" t="s">
        <v>888</v>
      </c>
      <c r="N747" s="17" t="s">
        <v>7838</v>
      </c>
      <c r="O747" s="17" t="str">
        <f>Lines[[#This Row],[codeNat_debut]]&amp;"_"&amp;Lines[[#This Row],[tension]]</f>
        <v>CORNI_400kV</v>
      </c>
      <c r="P747" s="17" t="str">
        <f>Lines[[#This Row],[codeNat_fin]]&amp;"_"&amp;Lines[[#This Row],[tension]]</f>
        <v>GEN.P_400kV</v>
      </c>
      <c r="Q747" s="17">
        <f>COUNTIF(Lines[[code2_debut]:[code2_fin]],"="&amp;Lines[[#This Row],[code2_debut]])</f>
        <v>2</v>
      </c>
      <c r="R747" s="17">
        <f>COUNTIF(Lines[[code2_debut]:[code2_fin]],"="&amp;Lines[[#This Row],[code2_fin]])</f>
        <v>8</v>
      </c>
      <c r="S747" s="17">
        <f>INDEX(postes_1[x],MATCH(Lines[[#This Row],[codeNat_debut]],postes_1[CODNAT],0))</f>
        <v>954457.57999999798</v>
      </c>
      <c r="T747" s="17">
        <f>INDEX(postes_1[y],MATCH(Lines[[#This Row],[codeNat_debut]],postes_1[CODNAT],0))</f>
        <v>6559211.9400000004</v>
      </c>
      <c r="U747" s="17">
        <f>INDEX(postes_1[x],MATCH(Lines[[#This Row],[codeNat_fin]],postes_1[CODNAT],0))</f>
        <v>916717.14999999898</v>
      </c>
      <c r="V747" s="17">
        <f>INDEX(postes_1[y],MATCH(Lines[[#This Row],[codeNat_fin]],postes_1[CODNAT],0))</f>
        <v>6554356.2699999996</v>
      </c>
      <c r="W747" s="17">
        <f>SQRT((Lines[[#This Row],[x_debut]]-Lines[[#This Row],[x_fin]])^2+(Lines[[#This Row],[y_debut]]-Lines[[#This Row],[y_fin]])^2)</f>
        <v>38051.512292335152</v>
      </c>
      <c r="X747" s="17">
        <v>41841</v>
      </c>
      <c r="Y747" s="18">
        <v>3456</v>
      </c>
      <c r="Z747" s="18">
        <v>3622</v>
      </c>
      <c r="AA747" s="18">
        <v>3622</v>
      </c>
      <c r="AB747" s="18">
        <v>3780</v>
      </c>
      <c r="AC747" s="18">
        <v>0.76400000000000001</v>
      </c>
      <c r="AD747" s="18">
        <v>11.675000000000001</v>
      </c>
      <c r="AE747" s="18">
        <v>86.293999999999997</v>
      </c>
      <c r="AF747" s="18">
        <v>549.36199999999997</v>
      </c>
      <c r="AG747" s="21"/>
      <c r="AH747" s="21"/>
    </row>
    <row r="748" spans="1:34">
      <c r="A748" s="16" t="s">
        <v>8809</v>
      </c>
      <c r="B748" s="16" t="s">
        <v>8810</v>
      </c>
      <c r="C748" s="16">
        <f>SEARCH(" _ ",B748)</f>
        <v>29</v>
      </c>
      <c r="D748" s="16" t="str">
        <f>LEFT(B748,14)</f>
        <v>LIT 400kV N0 1</v>
      </c>
      <c r="E748" s="16" t="str">
        <f>RIGHT(LEFT(D748,9),5)</f>
        <v>400kV</v>
      </c>
      <c r="F748" s="16" t="str">
        <f>RIGHT(D748,1)</f>
        <v>1</v>
      </c>
      <c r="G748" s="16" t="str">
        <f>LEFT(RIGHT(B748,LEN(B748)-15),C748-16)</f>
        <v>AGASSES (LES)</v>
      </c>
      <c r="H748" s="16" t="str">
        <f>RIGHT(B748,LEN(B748)-C748-2)</f>
        <v>JONQUIERES</v>
      </c>
      <c r="I748" s="17">
        <f>MATCH(Lines[[#This Row],[début]],postes_1[ADR_SITE],0)</f>
        <v>3572</v>
      </c>
      <c r="J748" s="17">
        <f>MATCH(Lines[[#This Row],[fin]],postes_1[ADR_SITE],0)</f>
        <v>3587</v>
      </c>
      <c r="K748" s="17" t="str">
        <f>INDEX(postes_1[CODNAT],Lines[[#This Row],[rch_debut]])</f>
        <v>AGASS</v>
      </c>
      <c r="L748" s="17" t="str">
        <f>INDEX(postes_1[CODNAT],Lines[[#This Row],[rch_fin]])</f>
        <v>JONQU</v>
      </c>
      <c r="M748" s="17" t="s">
        <v>2348</v>
      </c>
      <c r="N748" s="17" t="s">
        <v>2163</v>
      </c>
      <c r="O748" s="17" t="str">
        <f>Lines[[#This Row],[codeNat_debut]]&amp;"_"&amp;Lines[[#This Row],[tension]]</f>
        <v>AGASS_400kV</v>
      </c>
      <c r="P748" s="17" t="str">
        <f>Lines[[#This Row],[codeNat_fin]]&amp;"_"&amp;Lines[[#This Row],[tension]]</f>
        <v>JONQU_400kV</v>
      </c>
      <c r="Q748" s="17">
        <f>COUNTIF(Lines[[code2_debut]:[code2_fin]],"="&amp;Lines[[#This Row],[code2_debut]])</f>
        <v>2</v>
      </c>
      <c r="R748" s="17">
        <f>COUNTIF(Lines[[code2_debut]:[code2_fin]],"="&amp;Lines[[#This Row],[code2_fin]])</f>
        <v>2</v>
      </c>
      <c r="S748" s="17">
        <f>INDEX(postes_1[x],MATCH(Lines[[#This Row],[codeNat_debut]],postes_1[CODNAT],0))</f>
        <v>833488.70000000298</v>
      </c>
      <c r="T748" s="17">
        <f>INDEX(postes_1[y],MATCH(Lines[[#This Row],[codeNat_debut]],postes_1[CODNAT],0))</f>
        <v>6311078.2199999997</v>
      </c>
      <c r="U748" s="17">
        <f>INDEX(postes_1[x],MATCH(Lines[[#This Row],[codeNat_fin]],postes_1[CODNAT],0))</f>
        <v>827362.46999999904</v>
      </c>
      <c r="V748" s="17">
        <f>INDEX(postes_1[y],MATCH(Lines[[#This Row],[codeNat_fin]],postes_1[CODNAT],0))</f>
        <v>6304728.5199999996</v>
      </c>
      <c r="W748" s="17">
        <f>SQRT((Lines[[#This Row],[x_debut]]-Lines[[#This Row],[x_fin]])^2+(Lines[[#This Row],[y_debut]]-Lines[[#This Row],[y_fin]])^2)</f>
        <v>8823.2297999627463</v>
      </c>
      <c r="X748" s="17">
        <v>10400</v>
      </c>
      <c r="Y748" s="18">
        <v>3465</v>
      </c>
      <c r="Z748" s="18">
        <v>3622</v>
      </c>
      <c r="AA748" s="18">
        <v>3622</v>
      </c>
      <c r="AB748" s="18">
        <v>3780</v>
      </c>
      <c r="AC748" s="18">
        <v>0.20599999999999999</v>
      </c>
      <c r="AD748" s="18">
        <v>2.7069999999999999</v>
      </c>
      <c r="AE748" s="19">
        <v>22.422000000000001</v>
      </c>
      <c r="AF748" s="18">
        <v>142.744</v>
      </c>
      <c r="AG748" s="21"/>
      <c r="AH748" s="21"/>
    </row>
    <row r="749" spans="1:34">
      <c r="A749" s="16" t="s">
        <v>8872</v>
      </c>
      <c r="B749" s="16" t="s">
        <v>10358</v>
      </c>
      <c r="C749" s="16">
        <f>SEARCH(" _ ",B749)</f>
        <v>25</v>
      </c>
      <c r="D749" s="16" t="str">
        <f>LEFT(B749,14)</f>
        <v>LIT 400kV N0 1</v>
      </c>
      <c r="E749" s="16" t="str">
        <f>RIGHT(LEFT(D749,9),5)</f>
        <v>400kV</v>
      </c>
      <c r="F749" s="16" t="str">
        <f>RIGHT(D749,1)</f>
        <v>1</v>
      </c>
      <c r="G749" s="16" t="str">
        <f>LEFT(RIGHT(B749,LEN(B749)-15),C749-16)</f>
        <v>ARGOEUVES</v>
      </c>
      <c r="H749" s="16" t="str">
        <f>RIGHT(B749,LEN(B749)-C749-2)</f>
        <v>PENLY</v>
      </c>
      <c r="I749" s="17">
        <f>MATCH(Lines[[#This Row],[début]],postes_1[ADR_SITE],0)</f>
        <v>1174</v>
      </c>
      <c r="J749" s="17">
        <f>MATCH(Lines[[#This Row],[fin]],postes_1[ADR_SITE],0)</f>
        <v>1211</v>
      </c>
      <c r="K749" s="17" t="str">
        <f>INDEX(postes_1[CODNAT],Lines[[#This Row],[rch_debut]])</f>
        <v>ARGOE</v>
      </c>
      <c r="L749" s="17" t="str">
        <f>INDEX(postes_1[CODNAT],Lines[[#This Row],[rch_fin]])</f>
        <v>PENL5</v>
      </c>
      <c r="M749" s="17" t="s">
        <v>5554</v>
      </c>
      <c r="N749" s="17" t="s">
        <v>3001</v>
      </c>
      <c r="O749" s="17" t="str">
        <f>Lines[[#This Row],[codeNat_debut]]&amp;"_"&amp;Lines[[#This Row],[tension]]</f>
        <v>ARGOE_400kV</v>
      </c>
      <c r="P749" s="17" t="str">
        <f>Lines[[#This Row],[codeNat_fin]]&amp;"_"&amp;Lines[[#This Row],[tension]]</f>
        <v>PENL5_400kV</v>
      </c>
      <c r="Q749" s="17">
        <f>COUNTIF(Lines[[code2_debut]:[code2_fin]],"="&amp;Lines[[#This Row],[code2_debut]])</f>
        <v>8</v>
      </c>
      <c r="R749" s="17">
        <f>COUNTIF(Lines[[code2_debut]:[code2_fin]],"="&amp;Lines[[#This Row],[code2_fin]])</f>
        <v>4</v>
      </c>
      <c r="S749" s="17">
        <f>INDEX(postes_1[x],MATCH(Lines[[#This Row],[codeNat_debut]],postes_1[CODNAT],0))</f>
        <v>646137.36999999697</v>
      </c>
      <c r="T749" s="17">
        <f>INDEX(postes_1[y],MATCH(Lines[[#This Row],[codeNat_debut]],postes_1[CODNAT],0))</f>
        <v>6982613.2699999996</v>
      </c>
      <c r="U749" s="17">
        <f>INDEX(postes_1[x],MATCH(Lines[[#This Row],[codeNat_fin]],postes_1[CODNAT],0))</f>
        <v>572694.25</v>
      </c>
      <c r="V749" s="17">
        <f>INDEX(postes_1[y],MATCH(Lines[[#This Row],[codeNat_fin]],postes_1[CODNAT],0))</f>
        <v>6986995.46</v>
      </c>
      <c r="W749" s="17">
        <f>SQRT((Lines[[#This Row],[x_debut]]-Lines[[#This Row],[x_fin]])^2+(Lines[[#This Row],[y_debut]]-Lines[[#This Row],[y_fin]])^2)</f>
        <v>73573.741678196981</v>
      </c>
      <c r="X749" s="17">
        <v>79739</v>
      </c>
      <c r="Y749" s="18">
        <v>3465</v>
      </c>
      <c r="Z749" s="18">
        <v>3622</v>
      </c>
      <c r="AA749" s="18">
        <v>3622</v>
      </c>
      <c r="AB749" s="18">
        <v>3780</v>
      </c>
      <c r="AC749" s="18">
        <v>1.2130000000000001</v>
      </c>
      <c r="AD749" s="18">
        <v>20.654</v>
      </c>
      <c r="AE749" s="18">
        <v>180.166</v>
      </c>
      <c r="AF749" s="18">
        <v>1146.9739999999999</v>
      </c>
      <c r="AG749" s="21"/>
      <c r="AH749" s="21"/>
    </row>
    <row r="750" spans="1:34">
      <c r="A750" s="16" t="s">
        <v>8877</v>
      </c>
      <c r="B750" s="16" t="s">
        <v>10362</v>
      </c>
      <c r="C750" s="16">
        <f>SEARCH(" _ ",B750)</f>
        <v>25</v>
      </c>
      <c r="D750" s="16" t="str">
        <f>LEFT(B750,14)</f>
        <v>LIT 400kV NO 2</v>
      </c>
      <c r="E750" s="16" t="str">
        <f>RIGHT(LEFT(D750,9),5)</f>
        <v>400kV</v>
      </c>
      <c r="F750" s="16" t="str">
        <f>RIGHT(D750,1)</f>
        <v>2</v>
      </c>
      <c r="G750" s="16" t="str">
        <f>LEFT(RIGHT(B750,LEN(B750)-15),C750-16)</f>
        <v>ARGOEUVES</v>
      </c>
      <c r="H750" s="16" t="str">
        <f>RIGHT(B750,LEN(B750)-C750-2)</f>
        <v>PENLY</v>
      </c>
      <c r="I750" s="17">
        <f>MATCH(Lines[[#This Row],[début]],postes_1[ADR_SITE],0)</f>
        <v>1174</v>
      </c>
      <c r="J750" s="17">
        <f>MATCH(Lines[[#This Row],[fin]],postes_1[ADR_SITE],0)</f>
        <v>1211</v>
      </c>
      <c r="K750" s="17" t="str">
        <f>INDEX(postes_1[CODNAT],Lines[[#This Row],[rch_debut]])</f>
        <v>ARGOE</v>
      </c>
      <c r="L750" s="17" t="str">
        <f>INDEX(postes_1[CODNAT],Lines[[#This Row],[rch_fin]])</f>
        <v>PENL5</v>
      </c>
      <c r="M750" s="17" t="s">
        <v>5554</v>
      </c>
      <c r="N750" s="17" t="s">
        <v>3001</v>
      </c>
      <c r="O750" s="17" t="str">
        <f>Lines[[#This Row],[codeNat_debut]]&amp;"_"&amp;Lines[[#This Row],[tension]]</f>
        <v>ARGOE_400kV</v>
      </c>
      <c r="P750" s="17" t="str">
        <f>Lines[[#This Row],[codeNat_fin]]&amp;"_"&amp;Lines[[#This Row],[tension]]</f>
        <v>PENL5_400kV</v>
      </c>
      <c r="Q750" s="17">
        <f>COUNTIF(Lines[[code2_debut]:[code2_fin]],"="&amp;Lines[[#This Row],[code2_debut]])</f>
        <v>8</v>
      </c>
      <c r="R750" s="17">
        <f>COUNTIF(Lines[[code2_debut]:[code2_fin]],"="&amp;Lines[[#This Row],[code2_fin]])</f>
        <v>4</v>
      </c>
      <c r="S750" s="17">
        <f>INDEX(postes_1[x],MATCH(Lines[[#This Row],[codeNat_debut]],postes_1[CODNAT],0))</f>
        <v>646137.36999999697</v>
      </c>
      <c r="T750" s="17">
        <f>INDEX(postes_1[y],MATCH(Lines[[#This Row],[codeNat_debut]],postes_1[CODNAT],0))</f>
        <v>6982613.2699999996</v>
      </c>
      <c r="U750" s="17">
        <f>INDEX(postes_1[x],MATCH(Lines[[#This Row],[codeNat_fin]],postes_1[CODNAT],0))</f>
        <v>572694.25</v>
      </c>
      <c r="V750" s="17">
        <f>INDEX(postes_1[y],MATCH(Lines[[#This Row],[codeNat_fin]],postes_1[CODNAT],0))</f>
        <v>6986995.46</v>
      </c>
      <c r="W750" s="17">
        <f>SQRT((Lines[[#This Row],[x_debut]]-Lines[[#This Row],[x_fin]])^2+(Lines[[#This Row],[y_debut]]-Lines[[#This Row],[y_fin]])^2)</f>
        <v>73573.741678196981</v>
      </c>
      <c r="X750" s="17">
        <v>79755</v>
      </c>
      <c r="Y750" s="18">
        <v>3465</v>
      </c>
      <c r="Z750" s="18">
        <v>3622</v>
      </c>
      <c r="AA750" s="18">
        <v>3622</v>
      </c>
      <c r="AB750" s="18">
        <v>3780</v>
      </c>
      <c r="AC750" s="18">
        <v>1.2110000000000001</v>
      </c>
      <c r="AD750" s="18">
        <v>20.625</v>
      </c>
      <c r="AE750" s="18">
        <v>179.89500000000001</v>
      </c>
      <c r="AF750" s="18">
        <v>1145.2460000000001</v>
      </c>
      <c r="AG750" s="21"/>
      <c r="AH750" s="21"/>
    </row>
    <row r="751" spans="1:34">
      <c r="A751" s="16" t="s">
        <v>8870</v>
      </c>
      <c r="B751" s="16" t="s">
        <v>8871</v>
      </c>
      <c r="C751" s="16">
        <f>SEARCH(" _ ",B751)</f>
        <v>25</v>
      </c>
      <c r="D751" s="16" t="str">
        <f>LEFT(B751,14)</f>
        <v>LIT 400kV N0 1</v>
      </c>
      <c r="E751" s="16" t="str">
        <f>RIGHT(LEFT(D751,9),5)</f>
        <v>400kV</v>
      </c>
      <c r="F751" s="16" t="str">
        <f>RIGHT(D751,1)</f>
        <v>1</v>
      </c>
      <c r="G751" s="16" t="str">
        <f>LEFT(RIGHT(B751,LEN(B751)-15),C751-16)</f>
        <v>ARGOEUVES</v>
      </c>
      <c r="H751" s="16" t="str">
        <f>RIGHT(B751,LEN(B751)-C751-2)</f>
        <v>MANDARINS</v>
      </c>
      <c r="I751" s="17">
        <f>MATCH(Lines[[#This Row],[début]],postes_1[ADR_SITE],0)</f>
        <v>1174</v>
      </c>
      <c r="J751" s="17">
        <f>MATCH(Lines[[#This Row],[fin]],postes_1[ADR_SITE],0)</f>
        <v>2171</v>
      </c>
      <c r="K751" s="17" t="str">
        <f>INDEX(postes_1[CODNAT],Lines[[#This Row],[rch_debut]])</f>
        <v>ARGOE</v>
      </c>
      <c r="L751" s="17" t="str">
        <f>INDEX(postes_1[CODNAT],Lines[[#This Row],[rch_fin]])</f>
        <v>MANDA</v>
      </c>
      <c r="M751" s="17" t="s">
        <v>5554</v>
      </c>
      <c r="N751" s="17" t="s">
        <v>2986</v>
      </c>
      <c r="O751" s="17" t="str">
        <f>Lines[[#This Row],[codeNat_debut]]&amp;"_"&amp;Lines[[#This Row],[tension]]</f>
        <v>ARGOE_400kV</v>
      </c>
      <c r="P751" s="17" t="str">
        <f>Lines[[#This Row],[codeNat_fin]]&amp;"_"&amp;Lines[[#This Row],[tension]]</f>
        <v>MANDA_400kV</v>
      </c>
      <c r="Q751" s="17">
        <f>COUNTIF(Lines[[code2_debut]:[code2_fin]],"="&amp;Lines[[#This Row],[code2_debut]])</f>
        <v>8</v>
      </c>
      <c r="R751" s="17">
        <f>COUNTIF(Lines[[code2_debut]:[code2_fin]],"="&amp;Lines[[#This Row],[code2_fin]])</f>
        <v>3</v>
      </c>
      <c r="S751" s="17">
        <f>INDEX(postes_1[x],MATCH(Lines[[#This Row],[codeNat_debut]],postes_1[CODNAT],0))</f>
        <v>646137.36999999697</v>
      </c>
      <c r="T751" s="17">
        <f>INDEX(postes_1[y],MATCH(Lines[[#This Row],[codeNat_debut]],postes_1[CODNAT],0))</f>
        <v>6982613.2699999996</v>
      </c>
      <c r="U751" s="17">
        <f>INDEX(postes_1[x],MATCH(Lines[[#This Row],[codeNat_fin]],postes_1[CODNAT],0))</f>
        <v>614318.46999999904</v>
      </c>
      <c r="V751" s="17">
        <f>INDEX(postes_1[y],MATCH(Lines[[#This Row],[codeNat_fin]],postes_1[CODNAT],0))</f>
        <v>7090366.3499999996</v>
      </c>
      <c r="W751" s="17">
        <f>SQRT((Lines[[#This Row],[x_debut]]-Lines[[#This Row],[x_fin]])^2+(Lines[[#This Row],[y_debut]]-Lines[[#This Row],[y_fin]])^2)</f>
        <v>112352.87556042473</v>
      </c>
      <c r="X751" s="17">
        <v>118576</v>
      </c>
      <c r="Y751" s="18">
        <v>3465</v>
      </c>
      <c r="Z751" s="18">
        <v>3622</v>
      </c>
      <c r="AA751" s="18">
        <v>3622</v>
      </c>
      <c r="AB751" s="18">
        <v>3780</v>
      </c>
      <c r="AC751" s="18">
        <v>2.3769999999999998</v>
      </c>
      <c r="AD751" s="18">
        <v>31.238</v>
      </c>
      <c r="AE751" s="18">
        <v>258.983</v>
      </c>
      <c r="AF751" s="18">
        <v>1648.7370000000001</v>
      </c>
      <c r="AG751" s="21"/>
      <c r="AH751" s="21"/>
    </row>
    <row r="752" spans="1:34">
      <c r="A752" s="16" t="s">
        <v>8869</v>
      </c>
      <c r="B752" s="16" t="s">
        <v>10357</v>
      </c>
      <c r="C752" s="16">
        <f>SEARCH(" _ ",B752)</f>
        <v>25</v>
      </c>
      <c r="D752" s="16" t="str">
        <f>LEFT(B752,14)</f>
        <v>LIT 400kV N0 1</v>
      </c>
      <c r="E752" s="16" t="str">
        <f>RIGHT(LEFT(D752,9),5)</f>
        <v>400kV</v>
      </c>
      <c r="F752" s="16" t="str">
        <f>RIGHT(D752,1)</f>
        <v>1</v>
      </c>
      <c r="G752" s="16" t="str">
        <f>LEFT(RIGHT(B752,LEN(B752)-15),C752-16)</f>
        <v>ARGOEUVES</v>
      </c>
      <c r="H752" s="16" t="str">
        <f>RIGHT(B752,LEN(B752)-C752-2)</f>
        <v>CHEVALET</v>
      </c>
      <c r="I752" s="17">
        <f>MATCH(Lines[[#This Row],[début]],postes_1[ADR_SITE],0)</f>
        <v>1174</v>
      </c>
      <c r="J752" s="17">
        <f>MATCH(Lines[[#This Row],[fin]],postes_1[ADR_SITE],0)</f>
        <v>1418</v>
      </c>
      <c r="K752" s="17" t="str">
        <f>INDEX(postes_1[CODNAT],Lines[[#This Row],[rch_debut]])</f>
        <v>ARGOE</v>
      </c>
      <c r="L752" s="17" t="str">
        <f>INDEX(postes_1[CODNAT],Lines[[#This Row],[rch_fin]])</f>
        <v>CHEVA</v>
      </c>
      <c r="M752" s="17" t="s">
        <v>5554</v>
      </c>
      <c r="N752" s="17" t="s">
        <v>3257</v>
      </c>
      <c r="O752" s="17" t="str">
        <f>Lines[[#This Row],[codeNat_debut]]&amp;"_"&amp;Lines[[#This Row],[tension]]</f>
        <v>ARGOE_400kV</v>
      </c>
      <c r="P752" s="17" t="str">
        <f>Lines[[#This Row],[codeNat_fin]]&amp;"_"&amp;Lines[[#This Row],[tension]]</f>
        <v>CHEVA_400kV</v>
      </c>
      <c r="Q752" s="17">
        <f>COUNTIF(Lines[[code2_debut]:[code2_fin]],"="&amp;Lines[[#This Row],[code2_debut]])</f>
        <v>8</v>
      </c>
      <c r="R752" s="17">
        <f>COUNTIF(Lines[[code2_debut]:[code2_fin]],"="&amp;Lines[[#This Row],[code2_fin]])</f>
        <v>8</v>
      </c>
      <c r="S752" s="17">
        <f>INDEX(postes_1[x],MATCH(Lines[[#This Row],[codeNat_debut]],postes_1[CODNAT],0))</f>
        <v>646137.36999999697</v>
      </c>
      <c r="T752" s="17">
        <f>INDEX(postes_1[y],MATCH(Lines[[#This Row],[codeNat_debut]],postes_1[CODNAT],0))</f>
        <v>6982613.2699999996</v>
      </c>
      <c r="U752" s="17">
        <f>INDEX(postes_1[x],MATCH(Lines[[#This Row],[codeNat_fin]],postes_1[CODNAT],0))</f>
        <v>674135.21999999904</v>
      </c>
      <c r="V752" s="17">
        <f>INDEX(postes_1[y],MATCH(Lines[[#This Row],[codeNat_fin]],postes_1[CODNAT],0))</f>
        <v>7009120.3099999996</v>
      </c>
      <c r="W752" s="17">
        <f>SQRT((Lines[[#This Row],[x_debut]]-Lines[[#This Row],[x_fin]])^2+(Lines[[#This Row],[y_debut]]-Lines[[#This Row],[y_fin]])^2)</f>
        <v>38555.191274123099</v>
      </c>
      <c r="X752" s="17">
        <v>41973</v>
      </c>
      <c r="Y752" s="18">
        <v>3465</v>
      </c>
      <c r="Z752" s="18">
        <v>3622</v>
      </c>
      <c r="AA752" s="18">
        <v>3622</v>
      </c>
      <c r="AB752" s="18">
        <v>3780</v>
      </c>
      <c r="AC752" s="18">
        <v>0.84199999999999997</v>
      </c>
      <c r="AD752" s="18">
        <v>11.054</v>
      </c>
      <c r="AE752" s="18">
        <v>91.516999999999996</v>
      </c>
      <c r="AF752" s="18">
        <v>582.61599999999999</v>
      </c>
      <c r="AG752" s="21"/>
      <c r="AH752" s="21"/>
    </row>
    <row r="753" spans="1:34">
      <c r="A753" s="16" t="s">
        <v>8875</v>
      </c>
      <c r="B753" s="16" t="s">
        <v>8876</v>
      </c>
      <c r="C753" s="16">
        <f>SEARCH(" _ ",B753)</f>
        <v>25</v>
      </c>
      <c r="D753" s="16" t="str">
        <f>LEFT(B753,14)</f>
        <v>LIT 400kV NO 2</v>
      </c>
      <c r="E753" s="16" t="str">
        <f>RIGHT(LEFT(D753,9),5)</f>
        <v>400kV</v>
      </c>
      <c r="F753" s="16" t="str">
        <f>RIGHT(D753,1)</f>
        <v>2</v>
      </c>
      <c r="G753" s="16" t="str">
        <f>LEFT(RIGHT(B753,LEN(B753)-15),C753-16)</f>
        <v>ARGOEUVES</v>
      </c>
      <c r="H753" s="16" t="str">
        <f>RIGHT(B753,LEN(B753)-C753-2)</f>
        <v>CHEVALET</v>
      </c>
      <c r="I753" s="17">
        <f>MATCH(Lines[[#This Row],[début]],postes_1[ADR_SITE],0)</f>
        <v>1174</v>
      </c>
      <c r="J753" s="17">
        <f>MATCH(Lines[[#This Row],[fin]],postes_1[ADR_SITE],0)</f>
        <v>1418</v>
      </c>
      <c r="K753" s="17" t="str">
        <f>INDEX(postes_1[CODNAT],Lines[[#This Row],[rch_debut]])</f>
        <v>ARGOE</v>
      </c>
      <c r="L753" s="17" t="str">
        <f>INDEX(postes_1[CODNAT],Lines[[#This Row],[rch_fin]])</f>
        <v>CHEVA</v>
      </c>
      <c r="M753" s="17" t="s">
        <v>5554</v>
      </c>
      <c r="N753" s="17" t="s">
        <v>3257</v>
      </c>
      <c r="O753" s="17" t="str">
        <f>Lines[[#This Row],[codeNat_debut]]&amp;"_"&amp;Lines[[#This Row],[tension]]</f>
        <v>ARGOE_400kV</v>
      </c>
      <c r="P753" s="17" t="str">
        <f>Lines[[#This Row],[codeNat_fin]]&amp;"_"&amp;Lines[[#This Row],[tension]]</f>
        <v>CHEVA_400kV</v>
      </c>
      <c r="Q753" s="17">
        <f>COUNTIF(Lines[[code2_debut]:[code2_fin]],"="&amp;Lines[[#This Row],[code2_debut]])</f>
        <v>8</v>
      </c>
      <c r="R753" s="17">
        <f>COUNTIF(Lines[[code2_debut]:[code2_fin]],"="&amp;Lines[[#This Row],[code2_fin]])</f>
        <v>8</v>
      </c>
      <c r="S753" s="17">
        <f>INDEX(postes_1[x],MATCH(Lines[[#This Row],[codeNat_debut]],postes_1[CODNAT],0))</f>
        <v>646137.36999999697</v>
      </c>
      <c r="T753" s="17">
        <f>INDEX(postes_1[y],MATCH(Lines[[#This Row],[codeNat_debut]],postes_1[CODNAT],0))</f>
        <v>6982613.2699999996</v>
      </c>
      <c r="U753" s="17">
        <f>INDEX(postes_1[x],MATCH(Lines[[#This Row],[codeNat_fin]],postes_1[CODNAT],0))</f>
        <v>674135.21999999904</v>
      </c>
      <c r="V753" s="17">
        <f>INDEX(postes_1[y],MATCH(Lines[[#This Row],[codeNat_fin]],postes_1[CODNAT],0))</f>
        <v>7009120.3099999996</v>
      </c>
      <c r="W753" s="17">
        <f>SQRT((Lines[[#This Row],[x_debut]]-Lines[[#This Row],[x_fin]])^2+(Lines[[#This Row],[y_debut]]-Lines[[#This Row],[y_fin]])^2)</f>
        <v>38555.191274123099</v>
      </c>
      <c r="X753" s="17">
        <v>42230</v>
      </c>
      <c r="Y753" s="18">
        <v>3465</v>
      </c>
      <c r="Z753" s="18">
        <v>3622</v>
      </c>
      <c r="AA753" s="18">
        <v>3622</v>
      </c>
      <c r="AB753" s="18">
        <v>3780</v>
      </c>
      <c r="AC753" s="18">
        <v>0.83299999999999996</v>
      </c>
      <c r="AD753" s="18">
        <v>10.936</v>
      </c>
      <c r="AE753" s="18">
        <v>90.575000000000003</v>
      </c>
      <c r="AF753" s="18">
        <v>576.61900000000003</v>
      </c>
      <c r="AG753" s="21"/>
      <c r="AH753" s="21"/>
    </row>
    <row r="754" spans="1:34">
      <c r="A754" s="16" t="s">
        <v>8873</v>
      </c>
      <c r="B754" s="16" t="s">
        <v>8874</v>
      </c>
      <c r="C754" s="16">
        <f>SEARCH(" _ ",B754)</f>
        <v>25</v>
      </c>
      <c r="D754" s="16" t="str">
        <f>LEFT(B754,14)</f>
        <v>LIT 400kV N0 1</v>
      </c>
      <c r="E754" s="16" t="str">
        <f>RIGHT(LEFT(D754,9),5)</f>
        <v>400kV</v>
      </c>
      <c r="F754" s="16" t="str">
        <f>RIGHT(D754,1)</f>
        <v>1</v>
      </c>
      <c r="G754" s="16" t="str">
        <f>LEFT(RIGHT(B754,LEN(B754)-15),C754-16)</f>
        <v>ARGOEUVES</v>
      </c>
      <c r="H754" s="16" t="str">
        <f>RIGHT(B754,LEN(B754)-C754-2)</f>
        <v>TERRIER</v>
      </c>
      <c r="I754" s="17">
        <f>MATCH(Lines[[#This Row],[début]],postes_1[ADR_SITE],0)</f>
        <v>1174</v>
      </c>
      <c r="J754" s="17">
        <f>MATCH(Lines[[#This Row],[fin]],postes_1[ADR_SITE],0)</f>
        <v>638</v>
      </c>
      <c r="K754" s="17" t="str">
        <f>INDEX(postes_1[CODNAT],Lines[[#This Row],[rch_debut]])</f>
        <v>ARGOE</v>
      </c>
      <c r="L754" s="17" t="str">
        <f>INDEX(postes_1[CODNAT],Lines[[#This Row],[rch_fin]])</f>
        <v>TERRI</v>
      </c>
      <c r="M754" s="17" t="s">
        <v>5554</v>
      </c>
      <c r="N754" s="17" t="s">
        <v>7928</v>
      </c>
      <c r="O754" s="17" t="str">
        <f>Lines[[#This Row],[codeNat_debut]]&amp;"_"&amp;Lines[[#This Row],[tension]]</f>
        <v>ARGOE_400kV</v>
      </c>
      <c r="P754" s="17" t="str">
        <f>Lines[[#This Row],[codeNat_fin]]&amp;"_"&amp;Lines[[#This Row],[tension]]</f>
        <v>TERRI_400kV</v>
      </c>
      <c r="Q754" s="17">
        <f>COUNTIF(Lines[[code2_debut]:[code2_fin]],"="&amp;Lines[[#This Row],[code2_debut]])</f>
        <v>8</v>
      </c>
      <c r="R754" s="17">
        <f>COUNTIF(Lines[[code2_debut]:[code2_fin]],"="&amp;Lines[[#This Row],[code2_fin]])</f>
        <v>13</v>
      </c>
      <c r="S754" s="17">
        <f>INDEX(postes_1[x],MATCH(Lines[[#This Row],[codeNat_debut]],postes_1[CODNAT],0))</f>
        <v>646137.36999999697</v>
      </c>
      <c r="T754" s="17">
        <f>INDEX(postes_1[y],MATCH(Lines[[#This Row],[codeNat_debut]],postes_1[CODNAT],0))</f>
        <v>6982613.2699999996</v>
      </c>
      <c r="U754" s="17">
        <f>INDEX(postes_1[x],MATCH(Lines[[#This Row],[codeNat_fin]],postes_1[CODNAT],0))</f>
        <v>646009.39999999898</v>
      </c>
      <c r="V754" s="17">
        <f>INDEX(postes_1[y],MATCH(Lines[[#This Row],[codeNat_fin]],postes_1[CODNAT],0))</f>
        <v>6902215.3399999999</v>
      </c>
      <c r="W754" s="17">
        <f>SQRT((Lines[[#This Row],[x_debut]]-Lines[[#This Row],[x_fin]])^2+(Lines[[#This Row],[y_debut]]-Lines[[#This Row],[y_fin]])^2)</f>
        <v>80398.031845348989</v>
      </c>
      <c r="X754" s="17">
        <v>83970</v>
      </c>
      <c r="Y754" s="18">
        <v>3465</v>
      </c>
      <c r="Z754" s="18">
        <v>3622</v>
      </c>
      <c r="AA754" s="18">
        <v>3622</v>
      </c>
      <c r="AB754" s="18">
        <v>3780</v>
      </c>
      <c r="AC754" s="18">
        <v>1.6839999999999999</v>
      </c>
      <c r="AD754" s="18">
        <v>22.111000000000001</v>
      </c>
      <c r="AE754" s="18">
        <v>183.136</v>
      </c>
      <c r="AF754" s="18">
        <v>1165.8800000000001</v>
      </c>
      <c r="AG754" s="21"/>
      <c r="AH754" s="21"/>
    </row>
    <row r="755" spans="1:34">
      <c r="A755" s="16" t="s">
        <v>8878</v>
      </c>
      <c r="B755" s="16" t="s">
        <v>8879</v>
      </c>
      <c r="C755" s="16">
        <f>SEARCH(" _ ",B755)</f>
        <v>25</v>
      </c>
      <c r="D755" s="16" t="str">
        <f>LEFT(B755,14)</f>
        <v>LIT 400kV NO 2</v>
      </c>
      <c r="E755" s="16" t="str">
        <f>RIGHT(LEFT(D755,9),5)</f>
        <v>400kV</v>
      </c>
      <c r="F755" s="16" t="str">
        <f>RIGHT(D755,1)</f>
        <v>2</v>
      </c>
      <c r="G755" s="16" t="str">
        <f>LEFT(RIGHT(B755,LEN(B755)-15),C755-16)</f>
        <v>ARGOEUVES</v>
      </c>
      <c r="H755" s="16" t="str">
        <f>RIGHT(B755,LEN(B755)-C755-2)</f>
        <v>TERRIER</v>
      </c>
      <c r="I755" s="17">
        <f>MATCH(Lines[[#This Row],[début]],postes_1[ADR_SITE],0)</f>
        <v>1174</v>
      </c>
      <c r="J755" s="17">
        <f>MATCH(Lines[[#This Row],[fin]],postes_1[ADR_SITE],0)</f>
        <v>638</v>
      </c>
      <c r="K755" s="17" t="str">
        <f>INDEX(postes_1[CODNAT],Lines[[#This Row],[rch_debut]])</f>
        <v>ARGOE</v>
      </c>
      <c r="L755" s="17" t="str">
        <f>INDEX(postes_1[CODNAT],Lines[[#This Row],[rch_fin]])</f>
        <v>TERRI</v>
      </c>
      <c r="M755" s="17" t="s">
        <v>5554</v>
      </c>
      <c r="N755" s="17" t="s">
        <v>7928</v>
      </c>
      <c r="O755" s="17" t="str">
        <f>Lines[[#This Row],[codeNat_debut]]&amp;"_"&amp;Lines[[#This Row],[tension]]</f>
        <v>ARGOE_400kV</v>
      </c>
      <c r="P755" s="17" t="str">
        <f>Lines[[#This Row],[codeNat_fin]]&amp;"_"&amp;Lines[[#This Row],[tension]]</f>
        <v>TERRI_400kV</v>
      </c>
      <c r="Q755" s="17">
        <f>COUNTIF(Lines[[code2_debut]:[code2_fin]],"="&amp;Lines[[#This Row],[code2_debut]])</f>
        <v>8</v>
      </c>
      <c r="R755" s="17">
        <f>COUNTIF(Lines[[code2_debut]:[code2_fin]],"="&amp;Lines[[#This Row],[code2_fin]])</f>
        <v>13</v>
      </c>
      <c r="S755" s="17">
        <f>INDEX(postes_1[x],MATCH(Lines[[#This Row],[codeNat_debut]],postes_1[CODNAT],0))</f>
        <v>646137.36999999697</v>
      </c>
      <c r="T755" s="17">
        <f>INDEX(postes_1[y],MATCH(Lines[[#This Row],[codeNat_debut]],postes_1[CODNAT],0))</f>
        <v>6982613.2699999996</v>
      </c>
      <c r="U755" s="17">
        <f>INDEX(postes_1[x],MATCH(Lines[[#This Row],[codeNat_fin]],postes_1[CODNAT],0))</f>
        <v>646009.39999999898</v>
      </c>
      <c r="V755" s="17">
        <f>INDEX(postes_1[y],MATCH(Lines[[#This Row],[codeNat_fin]],postes_1[CODNAT],0))</f>
        <v>6902215.3399999999</v>
      </c>
      <c r="W755" s="17">
        <f>SQRT((Lines[[#This Row],[x_debut]]-Lines[[#This Row],[x_fin]])^2+(Lines[[#This Row],[y_debut]]-Lines[[#This Row],[y_fin]])^2)</f>
        <v>80398.031845348989</v>
      </c>
      <c r="X755" s="17">
        <v>84037</v>
      </c>
      <c r="Y755" s="18">
        <v>3465</v>
      </c>
      <c r="Z755" s="18">
        <v>3622</v>
      </c>
      <c r="AA755" s="18">
        <v>3622</v>
      </c>
      <c r="AB755" s="18">
        <v>3780</v>
      </c>
      <c r="AC755" s="18">
        <v>1.6859999999999999</v>
      </c>
      <c r="AD755" s="18">
        <v>22.134</v>
      </c>
      <c r="AE755" s="18">
        <v>183.2</v>
      </c>
      <c r="AF755" s="18">
        <v>1166.29</v>
      </c>
      <c r="AG755" s="21"/>
      <c r="AH755" s="21"/>
    </row>
    <row r="756" spans="1:34">
      <c r="A756" s="16" t="s">
        <v>8900</v>
      </c>
      <c r="B756" s="16" t="s">
        <v>8901</v>
      </c>
      <c r="C756" s="16">
        <f>SEARCH(" _ ",B756)</f>
        <v>30</v>
      </c>
      <c r="D756" s="16" t="str">
        <f>LEFT(B756,14)</f>
        <v>LIT 400kV NO 2</v>
      </c>
      <c r="E756" s="16" t="str">
        <f>RIGHT(LEFT(D756,9),5)</f>
        <v>400kV</v>
      </c>
      <c r="F756" s="16" t="str">
        <f>RIGHT(D756,1)</f>
        <v>2</v>
      </c>
      <c r="G756" s="16" t="str">
        <f>LEFT(RIGHT(B756,LEN(B756)-15),C756-16)</f>
        <v>ATTAQUES (LES)</v>
      </c>
      <c r="H756" s="16" t="str">
        <f>RIGHT(B756,LEN(B756)-C756-2)</f>
        <v>MANDARINS</v>
      </c>
      <c r="I756" s="17">
        <f>MATCH(Lines[[#This Row],[début]],postes_1[ADR_SITE],0)</f>
        <v>2201</v>
      </c>
      <c r="J756" s="17">
        <f>MATCH(Lines[[#This Row],[fin]],postes_1[ADR_SITE],0)</f>
        <v>2171</v>
      </c>
      <c r="K756" s="17" t="str">
        <f>INDEX(postes_1[CODNAT],Lines[[#This Row],[rch_debut]])</f>
        <v>ATTAQ</v>
      </c>
      <c r="L756" s="17" t="str">
        <f>INDEX(postes_1[CODNAT],Lines[[#This Row],[rch_fin]])</f>
        <v>MANDA</v>
      </c>
      <c r="M756" s="17" t="s">
        <v>2590</v>
      </c>
      <c r="N756" s="17" t="s">
        <v>2986</v>
      </c>
      <c r="O756" s="17" t="str">
        <f>Lines[[#This Row],[codeNat_debut]]&amp;"_"&amp;Lines[[#This Row],[tension]]</f>
        <v>ATTAQ_400kV</v>
      </c>
      <c r="P756" s="17" t="str">
        <f>Lines[[#This Row],[codeNat_fin]]&amp;"_"&amp;Lines[[#This Row],[tension]]</f>
        <v>MANDA_400kV</v>
      </c>
      <c r="Q756" s="17">
        <f>COUNTIF(Lines[[code2_debut]:[code2_fin]],"="&amp;Lines[[#This Row],[code2_debut]])</f>
        <v>2</v>
      </c>
      <c r="R756" s="17">
        <f>COUNTIF(Lines[[code2_debut]:[code2_fin]],"="&amp;Lines[[#This Row],[code2_fin]])</f>
        <v>3</v>
      </c>
      <c r="S756" s="17">
        <f>INDEX(postes_1[x],MATCH(Lines[[#This Row],[codeNat_debut]],postes_1[CODNAT],0))</f>
        <v>623487.39999999898</v>
      </c>
      <c r="T756" s="17">
        <f>INDEX(postes_1[y],MATCH(Lines[[#This Row],[codeNat_debut]],postes_1[CODNAT],0))</f>
        <v>7092220.79</v>
      </c>
      <c r="U756" s="17">
        <f>INDEX(postes_1[x],MATCH(Lines[[#This Row],[codeNat_fin]],postes_1[CODNAT],0))</f>
        <v>614318.46999999904</v>
      </c>
      <c r="V756" s="17">
        <f>INDEX(postes_1[y],MATCH(Lines[[#This Row],[codeNat_fin]],postes_1[CODNAT],0))</f>
        <v>7090366.3499999996</v>
      </c>
      <c r="W756" s="17">
        <f>SQRT((Lines[[#This Row],[x_debut]]-Lines[[#This Row],[x_fin]])^2+(Lines[[#This Row],[y_debut]]-Lines[[#This Row],[y_fin]])^2)</f>
        <v>9354.5831044734605</v>
      </c>
      <c r="X756" s="17">
        <v>10484</v>
      </c>
      <c r="Y756" s="18">
        <v>3465</v>
      </c>
      <c r="Z756" s="18">
        <v>3622</v>
      </c>
      <c r="AA756" s="18">
        <v>3622</v>
      </c>
      <c r="AB756" s="18">
        <v>3780</v>
      </c>
      <c r="AC756" s="18">
        <v>0.21</v>
      </c>
      <c r="AD756" s="18">
        <v>2.76</v>
      </c>
      <c r="AE756" s="18">
        <v>22.867999999999999</v>
      </c>
      <c r="AF756" s="18">
        <v>145.58099999999999</v>
      </c>
      <c r="AG756" s="21"/>
      <c r="AH756" s="21"/>
    </row>
    <row r="757" spans="1:34">
      <c r="A757" s="16" t="s">
        <v>8902</v>
      </c>
      <c r="B757" s="16" t="s">
        <v>8903</v>
      </c>
      <c r="C757" s="16">
        <f>SEARCH(" _ ",B757)</f>
        <v>30</v>
      </c>
      <c r="D757" s="16" t="str">
        <f>LEFT(B757,14)</f>
        <v>LIT 400kV NO 2</v>
      </c>
      <c r="E757" s="16" t="str">
        <f>RIGHT(LEFT(D757,9),5)</f>
        <v>400kV</v>
      </c>
      <c r="F757" s="16" t="str">
        <f>RIGHT(D757,1)</f>
        <v>2</v>
      </c>
      <c r="G757" s="16" t="str">
        <f>LEFT(RIGHT(B757,LEN(B757)-15),C757-16)</f>
        <v>ATTAQUES (LES)</v>
      </c>
      <c r="H757" s="16" t="str">
        <f>RIGHT(B757,LEN(B757)-C757-2)</f>
        <v>WARANDE</v>
      </c>
      <c r="I757" s="17">
        <f>MATCH(Lines[[#This Row],[début]],postes_1[ADR_SITE],0)</f>
        <v>2201</v>
      </c>
      <c r="J757" s="17">
        <f>MATCH(Lines[[#This Row],[fin]],postes_1[ADR_SITE],0)</f>
        <v>2242</v>
      </c>
      <c r="K757" s="17" t="str">
        <f>INDEX(postes_1[CODNAT],Lines[[#This Row],[rch_debut]])</f>
        <v>ATTAQ</v>
      </c>
      <c r="L757" s="17" t="str">
        <f>INDEX(postes_1[CODNAT],Lines[[#This Row],[rch_fin]])</f>
        <v>WARAN</v>
      </c>
      <c r="M757" s="17" t="s">
        <v>2590</v>
      </c>
      <c r="N757" s="17" t="s">
        <v>3402</v>
      </c>
      <c r="O757" s="17" t="str">
        <f>Lines[[#This Row],[codeNat_debut]]&amp;"_"&amp;Lines[[#This Row],[tension]]</f>
        <v>ATTAQ_400kV</v>
      </c>
      <c r="P757" s="17" t="str">
        <f>Lines[[#This Row],[codeNat_fin]]&amp;"_"&amp;Lines[[#This Row],[tension]]</f>
        <v>WARAN_400kV</v>
      </c>
      <c r="Q757" s="17">
        <f>COUNTIF(Lines[[code2_debut]:[code2_fin]],"="&amp;Lines[[#This Row],[code2_debut]])</f>
        <v>2</v>
      </c>
      <c r="R757" s="17">
        <f>COUNTIF(Lines[[code2_debut]:[code2_fin]],"="&amp;Lines[[#This Row],[code2_fin]])</f>
        <v>6</v>
      </c>
      <c r="S757" s="17">
        <f>INDEX(postes_1[x],MATCH(Lines[[#This Row],[codeNat_debut]],postes_1[CODNAT],0))</f>
        <v>623487.39999999898</v>
      </c>
      <c r="T757" s="17">
        <f>INDEX(postes_1[y],MATCH(Lines[[#This Row],[codeNat_debut]],postes_1[CODNAT],0))</f>
        <v>7092220.79</v>
      </c>
      <c r="U757" s="17">
        <f>INDEX(postes_1[x],MATCH(Lines[[#This Row],[codeNat_fin]],postes_1[CODNAT],0))</f>
        <v>640900.56000000203</v>
      </c>
      <c r="V757" s="17">
        <f>INDEX(postes_1[y],MATCH(Lines[[#This Row],[codeNat_fin]],postes_1[CODNAT],0))</f>
        <v>7095113.0300000003</v>
      </c>
      <c r="W757" s="17">
        <f>SQRT((Lines[[#This Row],[x_debut]]-Lines[[#This Row],[x_fin]])^2+(Lines[[#This Row],[y_debut]]-Lines[[#This Row],[y_fin]])^2)</f>
        <v>17651.719276130239</v>
      </c>
      <c r="X757" s="17">
        <v>18221</v>
      </c>
      <c r="Y757" s="18">
        <v>3465</v>
      </c>
      <c r="Z757" s="18">
        <v>3622</v>
      </c>
      <c r="AA757" s="18">
        <v>3622</v>
      </c>
      <c r="AB757" s="18">
        <v>3780</v>
      </c>
      <c r="AC757" s="18">
        <v>0.36499999999999999</v>
      </c>
      <c r="AD757" s="18">
        <v>4.7990000000000004</v>
      </c>
      <c r="AE757" s="18">
        <v>39.752000000000002</v>
      </c>
      <c r="AF757" s="18">
        <v>253.06800000000001</v>
      </c>
      <c r="AG757" s="21"/>
      <c r="AH757" s="21"/>
    </row>
    <row r="758" spans="1:34">
      <c r="A758" s="16" t="s">
        <v>8928</v>
      </c>
      <c r="B758" s="16" t="s">
        <v>8929</v>
      </c>
      <c r="C758" s="16">
        <f>SEARCH(" _ ",B758)</f>
        <v>22</v>
      </c>
      <c r="D758" s="16" t="str">
        <f>LEFT(B758,14)</f>
        <v>LIT 400kV N0 2</v>
      </c>
      <c r="E758" s="16" t="str">
        <f>RIGHT(LEFT(D758,9),5)</f>
        <v>400kV</v>
      </c>
      <c r="F758" s="16" t="str">
        <f>RIGHT(D758,1)</f>
        <v>2</v>
      </c>
      <c r="G758" s="16" t="str">
        <f>LEFT(RIGHT(B758,LEN(B758)-15),C758-16)</f>
        <v>AVELIN</v>
      </c>
      <c r="H758" s="16" t="str">
        <f>RIGHT(B758,LEN(B758)-C758-2)</f>
        <v>MASTAING</v>
      </c>
      <c r="I758" s="17">
        <f>MATCH(Lines[[#This Row],[début]],postes_1[ADR_SITE],0)</f>
        <v>1839</v>
      </c>
      <c r="J758" s="17">
        <f>MATCH(Lines[[#This Row],[fin]],postes_1[ADR_SITE],0)</f>
        <v>1632</v>
      </c>
      <c r="K758" s="17" t="str">
        <f>INDEX(postes_1[CODNAT],Lines[[#This Row],[rch_debut]])</f>
        <v>AVELI</v>
      </c>
      <c r="L758" s="17" t="str">
        <f>INDEX(postes_1[CODNAT],Lines[[#This Row],[rch_fin]])</f>
        <v>MASTA</v>
      </c>
      <c r="M758" s="17" t="s">
        <v>4871</v>
      </c>
      <c r="N758" s="17" t="s">
        <v>929</v>
      </c>
      <c r="O758" s="17" t="str">
        <f>Lines[[#This Row],[codeNat_debut]]&amp;"_"&amp;Lines[[#This Row],[tension]]</f>
        <v>AVELI_400kV</v>
      </c>
      <c r="P758" s="17" t="str">
        <f>Lines[[#This Row],[codeNat_fin]]&amp;"_"&amp;Lines[[#This Row],[tension]]</f>
        <v>MASTA_400kV</v>
      </c>
      <c r="Q758" s="17">
        <f>COUNTIF(Lines[[code2_debut]:[code2_fin]],"="&amp;Lines[[#This Row],[code2_debut]])</f>
        <v>5</v>
      </c>
      <c r="R758" s="17">
        <f>COUNTIF(Lines[[code2_debut]:[code2_fin]],"="&amp;Lines[[#This Row],[code2_fin]])</f>
        <v>5</v>
      </c>
      <c r="S758" s="17">
        <f>INDEX(postes_1[x],MATCH(Lines[[#This Row],[codeNat_debut]],postes_1[CODNAT],0))</f>
        <v>705839.17000000202</v>
      </c>
      <c r="T758" s="17">
        <f>INDEX(postes_1[y],MATCH(Lines[[#This Row],[codeNat_debut]],postes_1[CODNAT],0))</f>
        <v>7047564.5800000001</v>
      </c>
      <c r="U758" s="17">
        <f>INDEX(postes_1[x],MATCH(Lines[[#This Row],[codeNat_fin]],postes_1[CODNAT],0))</f>
        <v>720796.5</v>
      </c>
      <c r="V758" s="17">
        <f>INDEX(postes_1[y],MATCH(Lines[[#This Row],[codeNat_fin]],postes_1[CODNAT],0))</f>
        <v>7022197.9100000001</v>
      </c>
      <c r="W758" s="17">
        <f>SQRT((Lines[[#This Row],[x_debut]]-Lines[[#This Row],[x_fin]])^2+(Lines[[#This Row],[y_debut]]-Lines[[#This Row],[y_fin]])^2)</f>
        <v>29448.084277550821</v>
      </c>
      <c r="X758" s="17">
        <v>34061.17</v>
      </c>
      <c r="Y758" s="18">
        <v>3465</v>
      </c>
      <c r="Z758" s="18">
        <v>3622</v>
      </c>
      <c r="AA758" s="18">
        <v>3622</v>
      </c>
      <c r="AB758" s="18">
        <v>3780</v>
      </c>
      <c r="AC758" s="18">
        <v>0.68100000000000005</v>
      </c>
      <c r="AD758" s="18">
        <v>8.9540000000000006</v>
      </c>
      <c r="AE758" s="18">
        <v>74.335999999999999</v>
      </c>
      <c r="AF758" s="18">
        <v>473.23899999999998</v>
      </c>
      <c r="AG758" s="21"/>
      <c r="AH758" s="21"/>
    </row>
    <row r="759" spans="1:34">
      <c r="A759" s="16" t="s">
        <v>8936</v>
      </c>
      <c r="B759" s="16" t="s">
        <v>10369</v>
      </c>
      <c r="C759" s="16">
        <f>SEARCH(" _ ",B759)</f>
        <v>22</v>
      </c>
      <c r="D759" s="16" t="str">
        <f>LEFT(B759,14)</f>
        <v>LIT 400kV N0 1</v>
      </c>
      <c r="E759" s="16" t="str">
        <f>RIGHT(LEFT(D759,9),5)</f>
        <v>400kV</v>
      </c>
      <c r="F759" s="16" t="str">
        <f>RIGHT(D759,1)</f>
        <v>1</v>
      </c>
      <c r="G759" s="16" t="str">
        <f>LEFT(RIGHT(B759,LEN(B759)-15),C759-16)</f>
        <v>AVOINE</v>
      </c>
      <c r="H759" s="16" t="str">
        <f>RIGHT(B759,LEN(B759)-C759-2)</f>
        <v>LARCAY</v>
      </c>
      <c r="I759" s="17">
        <f>MATCH(Lines[[#This Row],[début]],postes_1[ADR_SITE],0)</f>
        <v>588</v>
      </c>
      <c r="J759" s="17">
        <f>MATCH(Lines[[#This Row],[fin]],postes_1[ADR_SITE],0)</f>
        <v>210</v>
      </c>
      <c r="K759" s="17" t="str">
        <f>INDEX(postes_1[CODNAT],Lines[[#This Row],[rch_debut]])</f>
        <v>AVOI5</v>
      </c>
      <c r="L759" s="17" t="str">
        <f>INDEX(postes_1[CODNAT],Lines[[#This Row],[rch_fin]])</f>
        <v>LARCA</v>
      </c>
      <c r="M759" s="17" t="s">
        <v>4312</v>
      </c>
      <c r="N759" s="17" t="s">
        <v>5481</v>
      </c>
      <c r="O759" s="17" t="str">
        <f>Lines[[#This Row],[codeNat_debut]]&amp;"_"&amp;Lines[[#This Row],[tension]]</f>
        <v>AVOI5_400kV</v>
      </c>
      <c r="P759" s="17" t="str">
        <f>Lines[[#This Row],[codeNat_fin]]&amp;"_"&amp;Lines[[#This Row],[tension]]</f>
        <v>LARCA_400kV</v>
      </c>
      <c r="Q759" s="17">
        <f>COUNTIF(Lines[[code2_debut]:[code2_fin]],"="&amp;Lines[[#This Row],[code2_debut]])</f>
        <v>4</v>
      </c>
      <c r="R759" s="17">
        <f>COUNTIF(Lines[[code2_debut]:[code2_fin]],"="&amp;Lines[[#This Row],[code2_fin]])</f>
        <v>4</v>
      </c>
      <c r="S759" s="17">
        <f>INDEX(postes_1[x],MATCH(Lines[[#This Row],[codeNat_debut]],postes_1[CODNAT],0))</f>
        <v>485374.68</v>
      </c>
      <c r="T759" s="17">
        <f>INDEX(postes_1[y],MATCH(Lines[[#This Row],[codeNat_debut]],postes_1[CODNAT],0))</f>
        <v>6684069.1299999999</v>
      </c>
      <c r="U759" s="17">
        <f>INDEX(postes_1[x],MATCH(Lines[[#This Row],[codeNat_fin]],postes_1[CODNAT],0))</f>
        <v>531519.74000000197</v>
      </c>
      <c r="V759" s="17">
        <f>INDEX(postes_1[y],MATCH(Lines[[#This Row],[codeNat_fin]],postes_1[CODNAT],0))</f>
        <v>6697057.25</v>
      </c>
      <c r="W759" s="17">
        <f>SQRT((Lines[[#This Row],[x_debut]]-Lines[[#This Row],[x_fin]])^2+(Lines[[#This Row],[y_debut]]-Lines[[#This Row],[y_fin]])^2)</f>
        <v>47938.062367373437</v>
      </c>
      <c r="X759" s="17">
        <v>50336</v>
      </c>
      <c r="Y759" s="18">
        <v>3465</v>
      </c>
      <c r="Z759" s="18">
        <v>3622</v>
      </c>
      <c r="AA759" s="18">
        <v>3622</v>
      </c>
      <c r="AB759" s="18">
        <v>3780</v>
      </c>
      <c r="AC759" s="18">
        <v>1.0089999999999999</v>
      </c>
      <c r="AD759" s="18">
        <v>13.254</v>
      </c>
      <c r="AE759" s="18">
        <v>109.90900000000001</v>
      </c>
      <c r="AF759" s="18">
        <v>699.70399999999995</v>
      </c>
      <c r="AG759" s="21"/>
      <c r="AH759" s="21"/>
    </row>
    <row r="760" spans="1:34">
      <c r="A760" s="16" t="s">
        <v>8938</v>
      </c>
      <c r="B760" s="16" t="s">
        <v>10371</v>
      </c>
      <c r="C760" s="16">
        <f>SEARCH(" _ ",B760)</f>
        <v>22</v>
      </c>
      <c r="D760" s="16" t="str">
        <f>LEFT(B760,14)</f>
        <v>LIT 400kV NO 2</v>
      </c>
      <c r="E760" s="16" t="str">
        <f>RIGHT(LEFT(D760,9),5)</f>
        <v>400kV</v>
      </c>
      <c r="F760" s="16" t="str">
        <f>RIGHT(D760,1)</f>
        <v>2</v>
      </c>
      <c r="G760" s="16" t="str">
        <f>LEFT(RIGHT(B760,LEN(B760)-15),C760-16)</f>
        <v>AVOINE</v>
      </c>
      <c r="H760" s="16" t="str">
        <f>RIGHT(B760,LEN(B760)-C760-2)</f>
        <v>LARCAY</v>
      </c>
      <c r="I760" s="17">
        <f>MATCH(Lines[[#This Row],[début]],postes_1[ADR_SITE],0)</f>
        <v>588</v>
      </c>
      <c r="J760" s="17">
        <f>MATCH(Lines[[#This Row],[fin]],postes_1[ADR_SITE],0)</f>
        <v>210</v>
      </c>
      <c r="K760" s="17" t="str">
        <f>INDEX(postes_1[CODNAT],Lines[[#This Row],[rch_debut]])</f>
        <v>AVOI5</v>
      </c>
      <c r="L760" s="17" t="str">
        <f>INDEX(postes_1[CODNAT],Lines[[#This Row],[rch_fin]])</f>
        <v>LARCA</v>
      </c>
      <c r="M760" s="17" t="s">
        <v>4312</v>
      </c>
      <c r="N760" s="17" t="s">
        <v>5481</v>
      </c>
      <c r="O760" s="17" t="str">
        <f>Lines[[#This Row],[codeNat_debut]]&amp;"_"&amp;Lines[[#This Row],[tension]]</f>
        <v>AVOI5_400kV</v>
      </c>
      <c r="P760" s="17" t="str">
        <f>Lines[[#This Row],[codeNat_fin]]&amp;"_"&amp;Lines[[#This Row],[tension]]</f>
        <v>LARCA_400kV</v>
      </c>
      <c r="Q760" s="17">
        <f>COUNTIF(Lines[[code2_debut]:[code2_fin]],"="&amp;Lines[[#This Row],[code2_debut]])</f>
        <v>4</v>
      </c>
      <c r="R760" s="17">
        <f>COUNTIF(Lines[[code2_debut]:[code2_fin]],"="&amp;Lines[[#This Row],[code2_fin]])</f>
        <v>4</v>
      </c>
      <c r="S760" s="17">
        <f>INDEX(postes_1[x],MATCH(Lines[[#This Row],[codeNat_debut]],postes_1[CODNAT],0))</f>
        <v>485374.68</v>
      </c>
      <c r="T760" s="17">
        <f>INDEX(postes_1[y],MATCH(Lines[[#This Row],[codeNat_debut]],postes_1[CODNAT],0))</f>
        <v>6684069.1299999999</v>
      </c>
      <c r="U760" s="17">
        <f>INDEX(postes_1[x],MATCH(Lines[[#This Row],[codeNat_fin]],postes_1[CODNAT],0))</f>
        <v>531519.74000000197</v>
      </c>
      <c r="V760" s="17">
        <f>INDEX(postes_1[y],MATCH(Lines[[#This Row],[codeNat_fin]],postes_1[CODNAT],0))</f>
        <v>6697057.25</v>
      </c>
      <c r="W760" s="17">
        <f>SQRT((Lines[[#This Row],[x_debut]]-Lines[[#This Row],[x_fin]])^2+(Lines[[#This Row],[y_debut]]-Lines[[#This Row],[y_fin]])^2)</f>
        <v>47938.062367373437</v>
      </c>
      <c r="X760" s="17">
        <v>50339</v>
      </c>
      <c r="Y760" s="18">
        <v>3465</v>
      </c>
      <c r="Z760" s="18">
        <v>3622</v>
      </c>
      <c r="AA760" s="18">
        <v>3622</v>
      </c>
      <c r="AB760" s="18">
        <v>3780</v>
      </c>
      <c r="AC760" s="18">
        <v>1.008</v>
      </c>
      <c r="AD760" s="18">
        <v>13.253</v>
      </c>
      <c r="AE760" s="18">
        <v>109.896</v>
      </c>
      <c r="AF760" s="18">
        <v>699.61800000000005</v>
      </c>
      <c r="AG760" s="21"/>
      <c r="AH760" s="21"/>
    </row>
    <row r="761" spans="1:34">
      <c r="A761" s="16" t="s">
        <v>8989</v>
      </c>
      <c r="B761" s="16" t="s">
        <v>10359</v>
      </c>
      <c r="C761" s="16">
        <f>SEARCH(" _ ",B761)</f>
        <v>24</v>
      </c>
      <c r="D761" s="16" t="str">
        <f>LEFT(B761,14)</f>
        <v>LIT 400kV N0 1</v>
      </c>
      <c r="E761" s="16" t="str">
        <f>RIGHT(LEFT(D761,9),5)</f>
        <v>400kV</v>
      </c>
      <c r="F761" s="16" t="str">
        <f>RIGHT(D761,1)</f>
        <v>1</v>
      </c>
      <c r="G761" s="16" t="str">
        <f>LEFT(RIGHT(B761,LEN(B761)-15),C761-16)</f>
        <v>BARNABOS</v>
      </c>
      <c r="H761" s="16" t="str">
        <f>RIGHT(B761,LEN(B761)-C761-2)</f>
        <v>PENLY</v>
      </c>
      <c r="I761" s="17">
        <f>MATCH(Lines[[#This Row],[début]],postes_1[ADR_SITE],0)</f>
        <v>976</v>
      </c>
      <c r="J761" s="17">
        <f>MATCH(Lines[[#This Row],[fin]],postes_1[ADR_SITE],0)</f>
        <v>1211</v>
      </c>
      <c r="K761" s="17" t="str">
        <f>INDEX(postes_1[CODNAT],Lines[[#This Row],[rch_debut]])</f>
        <v>BARNA</v>
      </c>
      <c r="L761" s="17" t="str">
        <f>INDEX(postes_1[CODNAT],Lines[[#This Row],[rch_fin]])</f>
        <v>PENL5</v>
      </c>
      <c r="M761" s="17" t="s">
        <v>679</v>
      </c>
      <c r="N761" s="17" t="s">
        <v>3001</v>
      </c>
      <c r="O761" s="17" t="str">
        <f>Lines[[#This Row],[codeNat_debut]]&amp;"_"&amp;Lines[[#This Row],[tension]]</f>
        <v>BARNA_400kV</v>
      </c>
      <c r="P761" s="17" t="str">
        <f>Lines[[#This Row],[codeNat_fin]]&amp;"_"&amp;Lines[[#This Row],[tension]]</f>
        <v>PENL5_400kV</v>
      </c>
      <c r="Q761" s="17">
        <f>COUNTIF(Lines[[code2_debut]:[code2_fin]],"="&amp;Lines[[#This Row],[code2_debut]])</f>
        <v>10</v>
      </c>
      <c r="R761" s="17">
        <f>COUNTIF(Lines[[code2_debut]:[code2_fin]],"="&amp;Lines[[#This Row],[code2_fin]])</f>
        <v>4</v>
      </c>
      <c r="S761" s="17">
        <f>INDEX(postes_1[x],MATCH(Lines[[#This Row],[codeNat_debut]],postes_1[CODNAT],0))</f>
        <v>556431.47999999695</v>
      </c>
      <c r="T761" s="17">
        <f>INDEX(postes_1[y],MATCH(Lines[[#This Row],[codeNat_debut]],postes_1[CODNAT],0))</f>
        <v>6952807.9000000004</v>
      </c>
      <c r="U761" s="17">
        <f>INDEX(postes_1[x],MATCH(Lines[[#This Row],[codeNat_fin]],postes_1[CODNAT],0))</f>
        <v>572694.25</v>
      </c>
      <c r="V761" s="17">
        <f>INDEX(postes_1[y],MATCH(Lines[[#This Row],[codeNat_fin]],postes_1[CODNAT],0))</f>
        <v>6986995.46</v>
      </c>
      <c r="W761" s="17">
        <f>SQRT((Lines[[#This Row],[x_debut]]-Lines[[#This Row],[x_fin]])^2+(Lines[[#This Row],[y_debut]]-Lines[[#This Row],[y_fin]])^2)</f>
        <v>37858.512210948953</v>
      </c>
      <c r="X761" s="17">
        <v>47082</v>
      </c>
      <c r="Y761" s="18">
        <v>3465</v>
      </c>
      <c r="Z761" s="18">
        <v>3622</v>
      </c>
      <c r="AA761" s="18">
        <v>3622</v>
      </c>
      <c r="AB761" s="18">
        <v>3780</v>
      </c>
      <c r="AC761" s="18">
        <v>0.70699999999999996</v>
      </c>
      <c r="AD761" s="18">
        <v>12.045999999999999</v>
      </c>
      <c r="AE761" s="18">
        <v>105.13500000000001</v>
      </c>
      <c r="AF761" s="18">
        <v>669.31200000000001</v>
      </c>
      <c r="AG761" s="21"/>
      <c r="AH761" s="21"/>
    </row>
    <row r="762" spans="1:34">
      <c r="A762" s="16" t="s">
        <v>8998</v>
      </c>
      <c r="B762" s="16" t="s">
        <v>10360</v>
      </c>
      <c r="C762" s="16">
        <f>SEARCH(" _ ",B762)</f>
        <v>24</v>
      </c>
      <c r="D762" s="16" t="str">
        <f>LEFT(B762,14)</f>
        <v>LIT 400kV N0 2</v>
      </c>
      <c r="E762" s="16" t="str">
        <f>RIGHT(LEFT(D762,9),5)</f>
        <v>400kV</v>
      </c>
      <c r="F762" s="16" t="str">
        <f>RIGHT(D762,1)</f>
        <v>2</v>
      </c>
      <c r="G762" s="16" t="str">
        <f>LEFT(RIGHT(B762,LEN(B762)-15),C762-16)</f>
        <v>BARNABOS</v>
      </c>
      <c r="H762" s="16" t="str">
        <f>RIGHT(B762,LEN(B762)-C762-2)</f>
        <v>PENLY</v>
      </c>
      <c r="I762" s="17">
        <f>MATCH(Lines[[#This Row],[début]],postes_1[ADR_SITE],0)</f>
        <v>976</v>
      </c>
      <c r="J762" s="17">
        <f>MATCH(Lines[[#This Row],[fin]],postes_1[ADR_SITE],0)</f>
        <v>1211</v>
      </c>
      <c r="K762" s="17" t="str">
        <f>INDEX(postes_1[CODNAT],Lines[[#This Row],[rch_debut]])</f>
        <v>BARNA</v>
      </c>
      <c r="L762" s="17" t="str">
        <f>INDEX(postes_1[CODNAT],Lines[[#This Row],[rch_fin]])</f>
        <v>PENL5</v>
      </c>
      <c r="M762" s="17" t="s">
        <v>679</v>
      </c>
      <c r="N762" s="17" t="s">
        <v>3001</v>
      </c>
      <c r="O762" s="17" t="str">
        <f>Lines[[#This Row],[codeNat_debut]]&amp;"_"&amp;Lines[[#This Row],[tension]]</f>
        <v>BARNA_400kV</v>
      </c>
      <c r="P762" s="17" t="str">
        <f>Lines[[#This Row],[codeNat_fin]]&amp;"_"&amp;Lines[[#This Row],[tension]]</f>
        <v>PENL5_400kV</v>
      </c>
      <c r="Q762" s="17">
        <f>COUNTIF(Lines[[code2_debut]:[code2_fin]],"="&amp;Lines[[#This Row],[code2_debut]])</f>
        <v>10</v>
      </c>
      <c r="R762" s="17">
        <f>COUNTIF(Lines[[code2_debut]:[code2_fin]],"="&amp;Lines[[#This Row],[code2_fin]])</f>
        <v>4</v>
      </c>
      <c r="S762" s="17">
        <f>INDEX(postes_1[x],MATCH(Lines[[#This Row],[codeNat_debut]],postes_1[CODNAT],0))</f>
        <v>556431.47999999695</v>
      </c>
      <c r="T762" s="17">
        <f>INDEX(postes_1[y],MATCH(Lines[[#This Row],[codeNat_debut]],postes_1[CODNAT],0))</f>
        <v>6952807.9000000004</v>
      </c>
      <c r="U762" s="17">
        <f>INDEX(postes_1[x],MATCH(Lines[[#This Row],[codeNat_fin]],postes_1[CODNAT],0))</f>
        <v>572694.25</v>
      </c>
      <c r="V762" s="17">
        <f>INDEX(postes_1[y],MATCH(Lines[[#This Row],[codeNat_fin]],postes_1[CODNAT],0))</f>
        <v>6986995.46</v>
      </c>
      <c r="W762" s="17">
        <f>SQRT((Lines[[#This Row],[x_debut]]-Lines[[#This Row],[x_fin]])^2+(Lines[[#This Row],[y_debut]]-Lines[[#This Row],[y_fin]])^2)</f>
        <v>37858.512210948953</v>
      </c>
      <c r="X762" s="17">
        <v>47050</v>
      </c>
      <c r="Y762" s="18">
        <v>3465</v>
      </c>
      <c r="Z762" s="18">
        <v>3622</v>
      </c>
      <c r="AA762" s="18">
        <v>3622</v>
      </c>
      <c r="AB762" s="18">
        <v>3780</v>
      </c>
      <c r="AC762" s="18">
        <v>0.70699999999999996</v>
      </c>
      <c r="AD762" s="18">
        <v>12.044</v>
      </c>
      <c r="AE762" s="18">
        <v>105.114</v>
      </c>
      <c r="AF762" s="18">
        <v>669.17899999999997</v>
      </c>
      <c r="AG762" s="21"/>
      <c r="AH762" s="21"/>
    </row>
    <row r="763" spans="1:34">
      <c r="A763" s="16" t="s">
        <v>8990</v>
      </c>
      <c r="B763" s="16" t="s">
        <v>8991</v>
      </c>
      <c r="C763" s="16">
        <f>SEARCH(" _ ",B763)</f>
        <v>24</v>
      </c>
      <c r="D763" s="16" t="str">
        <f>LEFT(B763,14)</f>
        <v>LIT 400kV N0 1</v>
      </c>
      <c r="E763" s="16" t="str">
        <f>RIGHT(LEFT(D763,9),5)</f>
        <v>400kV</v>
      </c>
      <c r="F763" s="16" t="str">
        <f>RIGHT(D763,1)</f>
        <v>1</v>
      </c>
      <c r="G763" s="16" t="str">
        <f>LEFT(RIGHT(B763,LEN(B763)-15),C763-16)</f>
        <v>BARNABOS</v>
      </c>
      <c r="H763" s="16" t="str">
        <f>RIGHT(B763,LEN(B763)-C763-2)</f>
        <v>REMISE</v>
      </c>
      <c r="I763" s="17">
        <f>MATCH(Lines[[#This Row],[début]],postes_1[ADR_SITE],0)</f>
        <v>976</v>
      </c>
      <c r="J763" s="17">
        <f>MATCH(Lines[[#This Row],[fin]],postes_1[ADR_SITE],0)</f>
        <v>656</v>
      </c>
      <c r="K763" s="17" t="str">
        <f>INDEX(postes_1[CODNAT],Lines[[#This Row],[rch_debut]])</f>
        <v>BARNA</v>
      </c>
      <c r="L763" s="17" t="str">
        <f>INDEX(postes_1[CODNAT],Lines[[#This Row],[rch_fin]])</f>
        <v>REMIS</v>
      </c>
      <c r="M763" s="17" t="s">
        <v>679</v>
      </c>
      <c r="N763" s="17" t="s">
        <v>4418</v>
      </c>
      <c r="O763" s="17" t="str">
        <f>Lines[[#This Row],[codeNat_debut]]&amp;"_"&amp;Lines[[#This Row],[tension]]</f>
        <v>BARNA_400kV</v>
      </c>
      <c r="P763" s="17" t="str">
        <f>Lines[[#This Row],[codeNat_fin]]&amp;"_"&amp;Lines[[#This Row],[tension]]</f>
        <v>REMIS_400kV</v>
      </c>
      <c r="Q763" s="17">
        <f>COUNTIF(Lines[[code2_debut]:[code2_fin]],"="&amp;Lines[[#This Row],[code2_debut]])</f>
        <v>10</v>
      </c>
      <c r="R763" s="17">
        <f>COUNTIF(Lines[[code2_debut]:[code2_fin]],"="&amp;Lines[[#This Row],[code2_fin]])</f>
        <v>4</v>
      </c>
      <c r="S763" s="17">
        <f>INDEX(postes_1[x],MATCH(Lines[[#This Row],[codeNat_debut]],postes_1[CODNAT],0))</f>
        <v>556431.47999999695</v>
      </c>
      <c r="T763" s="17">
        <f>INDEX(postes_1[y],MATCH(Lines[[#This Row],[codeNat_debut]],postes_1[CODNAT],0))</f>
        <v>6952807.9000000004</v>
      </c>
      <c r="U763" s="17">
        <f>INDEX(postes_1[x],MATCH(Lines[[#This Row],[codeNat_fin]],postes_1[CODNAT],0))</f>
        <v>622186.18999999797</v>
      </c>
      <c r="V763" s="17">
        <f>INDEX(postes_1[y],MATCH(Lines[[#This Row],[codeNat_fin]],postes_1[CODNAT],0))</f>
        <v>6910360.5800000001</v>
      </c>
      <c r="W763" s="17">
        <f>SQRT((Lines[[#This Row],[x_debut]]-Lines[[#This Row],[x_fin]])^2+(Lines[[#This Row],[y_debut]]-Lines[[#This Row],[y_fin]])^2)</f>
        <v>78265.297944661637</v>
      </c>
      <c r="X763" s="17">
        <v>85443</v>
      </c>
      <c r="Y763" s="18">
        <v>3465</v>
      </c>
      <c r="Z763" s="18">
        <v>3622</v>
      </c>
      <c r="AA763" s="18">
        <v>3622</v>
      </c>
      <c r="AB763" s="18">
        <v>3780</v>
      </c>
      <c r="AC763" s="18">
        <v>1.7250000000000001</v>
      </c>
      <c r="AD763" s="18">
        <v>22.672000000000001</v>
      </c>
      <c r="AE763" s="18">
        <v>187.477</v>
      </c>
      <c r="AF763" s="18">
        <v>1193.5170000000001</v>
      </c>
      <c r="AG763" s="21"/>
      <c r="AH763" s="21"/>
    </row>
    <row r="764" spans="1:34">
      <c r="A764" s="16" t="s">
        <v>8999</v>
      </c>
      <c r="B764" s="16" t="s">
        <v>9000</v>
      </c>
      <c r="C764" s="16">
        <f>SEARCH(" _ ",B764)</f>
        <v>24</v>
      </c>
      <c r="D764" s="16" t="str">
        <f>LEFT(B764,14)</f>
        <v>LIT 400kV N0 2</v>
      </c>
      <c r="E764" s="16" t="str">
        <f>RIGHT(LEFT(D764,9),5)</f>
        <v>400kV</v>
      </c>
      <c r="F764" s="16" t="str">
        <f>RIGHT(D764,1)</f>
        <v>2</v>
      </c>
      <c r="G764" s="16" t="str">
        <f>LEFT(RIGHT(B764,LEN(B764)-15),C764-16)</f>
        <v>BARNABOS</v>
      </c>
      <c r="H764" s="16" t="str">
        <f>RIGHT(B764,LEN(B764)-C764-2)</f>
        <v>REMISE</v>
      </c>
      <c r="I764" s="17">
        <f>MATCH(Lines[[#This Row],[début]],postes_1[ADR_SITE],0)</f>
        <v>976</v>
      </c>
      <c r="J764" s="17">
        <f>MATCH(Lines[[#This Row],[fin]],postes_1[ADR_SITE],0)</f>
        <v>656</v>
      </c>
      <c r="K764" s="17" t="str">
        <f>INDEX(postes_1[CODNAT],Lines[[#This Row],[rch_debut]])</f>
        <v>BARNA</v>
      </c>
      <c r="L764" s="17" t="str">
        <f>INDEX(postes_1[CODNAT],Lines[[#This Row],[rch_fin]])</f>
        <v>REMIS</v>
      </c>
      <c r="M764" s="17" t="s">
        <v>679</v>
      </c>
      <c r="N764" s="17" t="s">
        <v>4418</v>
      </c>
      <c r="O764" s="17" t="str">
        <f>Lines[[#This Row],[codeNat_debut]]&amp;"_"&amp;Lines[[#This Row],[tension]]</f>
        <v>BARNA_400kV</v>
      </c>
      <c r="P764" s="17" t="str">
        <f>Lines[[#This Row],[codeNat_fin]]&amp;"_"&amp;Lines[[#This Row],[tension]]</f>
        <v>REMIS_400kV</v>
      </c>
      <c r="Q764" s="17">
        <f>COUNTIF(Lines[[code2_debut]:[code2_fin]],"="&amp;Lines[[#This Row],[code2_debut]])</f>
        <v>10</v>
      </c>
      <c r="R764" s="17">
        <f>COUNTIF(Lines[[code2_debut]:[code2_fin]],"="&amp;Lines[[#This Row],[code2_fin]])</f>
        <v>4</v>
      </c>
      <c r="S764" s="17">
        <f>INDEX(postes_1[x],MATCH(Lines[[#This Row],[codeNat_debut]],postes_1[CODNAT],0))</f>
        <v>556431.47999999695</v>
      </c>
      <c r="T764" s="17">
        <f>INDEX(postes_1[y],MATCH(Lines[[#This Row],[codeNat_debut]],postes_1[CODNAT],0))</f>
        <v>6952807.9000000004</v>
      </c>
      <c r="U764" s="17">
        <f>INDEX(postes_1[x],MATCH(Lines[[#This Row],[codeNat_fin]],postes_1[CODNAT],0))</f>
        <v>622186.18999999797</v>
      </c>
      <c r="V764" s="17">
        <f>INDEX(postes_1[y],MATCH(Lines[[#This Row],[codeNat_fin]],postes_1[CODNAT],0))</f>
        <v>6910360.5800000001</v>
      </c>
      <c r="W764" s="17">
        <f>SQRT((Lines[[#This Row],[x_debut]]-Lines[[#This Row],[x_fin]])^2+(Lines[[#This Row],[y_debut]]-Lines[[#This Row],[y_fin]])^2)</f>
        <v>78265.297944661637</v>
      </c>
      <c r="X764" s="17">
        <v>85439</v>
      </c>
      <c r="Y764" s="18">
        <v>3465</v>
      </c>
      <c r="Z764" s="18">
        <v>3622</v>
      </c>
      <c r="AA764" s="18">
        <v>3622</v>
      </c>
      <c r="AB764" s="18">
        <v>3780</v>
      </c>
      <c r="AC764" s="18">
        <v>1.7110000000000001</v>
      </c>
      <c r="AD764" s="18">
        <v>22.484000000000002</v>
      </c>
      <c r="AE764" s="18">
        <v>186.44900000000001</v>
      </c>
      <c r="AF764" s="18">
        <v>1186.971</v>
      </c>
      <c r="AG764" s="21"/>
      <c r="AH764" s="21"/>
    </row>
    <row r="765" spans="1:34">
      <c r="A765" s="16" t="s">
        <v>8996</v>
      </c>
      <c r="B765" s="16" t="s">
        <v>8997</v>
      </c>
      <c r="C765" s="16">
        <f>SEARCH(" _ ",B765)</f>
        <v>24</v>
      </c>
      <c r="D765" s="16" t="str">
        <f>LEFT(B765,14)</f>
        <v>LIT 400kV N0 1</v>
      </c>
      <c r="E765" s="16" t="str">
        <f>RIGHT(LEFT(D765,9),5)</f>
        <v>400kV</v>
      </c>
      <c r="F765" s="16" t="str">
        <f>RIGHT(D765,1)</f>
        <v>1</v>
      </c>
      <c r="G765" s="16" t="str">
        <f>LEFT(RIGHT(B765,LEN(B765)-15),C765-16)</f>
        <v>BARNABOS</v>
      </c>
      <c r="H765" s="16" t="str">
        <f>RIGHT(B765,LEN(B765)-C765-2)</f>
        <v>VAUPALIERE (LA)</v>
      </c>
      <c r="I765" s="17">
        <f>MATCH(Lines[[#This Row],[début]],postes_1[ADR_SITE],0)</f>
        <v>976</v>
      </c>
      <c r="J765" s="17">
        <f>MATCH(Lines[[#This Row],[fin]],postes_1[ADR_SITE],0)</f>
        <v>862</v>
      </c>
      <c r="K765" s="17" t="str">
        <f>INDEX(postes_1[CODNAT],Lines[[#This Row],[rch_debut]])</f>
        <v>BARNA</v>
      </c>
      <c r="L765" s="17" t="str">
        <f>INDEX(postes_1[CODNAT],Lines[[#This Row],[rch_fin]])</f>
        <v>VAUPA</v>
      </c>
      <c r="M765" s="17" t="s">
        <v>679</v>
      </c>
      <c r="N765" s="17" t="s">
        <v>1037</v>
      </c>
      <c r="O765" s="17" t="str">
        <f>Lines[[#This Row],[codeNat_debut]]&amp;"_"&amp;Lines[[#This Row],[tension]]</f>
        <v>BARNA_400kV</v>
      </c>
      <c r="P765" s="17" t="str">
        <f>Lines[[#This Row],[codeNat_fin]]&amp;"_"&amp;Lines[[#This Row],[tension]]</f>
        <v>VAUPA_400kV</v>
      </c>
      <c r="Q765" s="17">
        <f>COUNTIF(Lines[[code2_debut]:[code2_fin]],"="&amp;Lines[[#This Row],[code2_debut]])</f>
        <v>10</v>
      </c>
      <c r="R765" s="17">
        <f>COUNTIF(Lines[[code2_debut]:[code2_fin]],"="&amp;Lines[[#This Row],[code2_fin]])</f>
        <v>2</v>
      </c>
      <c r="S765" s="17">
        <f>INDEX(postes_1[x],MATCH(Lines[[#This Row],[codeNat_debut]],postes_1[CODNAT],0))</f>
        <v>556431.47999999695</v>
      </c>
      <c r="T765" s="17">
        <f>INDEX(postes_1[y],MATCH(Lines[[#This Row],[codeNat_debut]],postes_1[CODNAT],0))</f>
        <v>6952807.9000000004</v>
      </c>
      <c r="U765" s="17">
        <f>INDEX(postes_1[x],MATCH(Lines[[#This Row],[codeNat_fin]],postes_1[CODNAT],0))</f>
        <v>555700.5</v>
      </c>
      <c r="V765" s="17">
        <f>INDEX(postes_1[y],MATCH(Lines[[#This Row],[codeNat_fin]],postes_1[CODNAT],0))</f>
        <v>6933393.6799999997</v>
      </c>
      <c r="W765" s="17">
        <f>SQRT((Lines[[#This Row],[x_debut]]-Lines[[#This Row],[x_fin]])^2+(Lines[[#This Row],[y_debut]]-Lines[[#This Row],[y_fin]])^2)</f>
        <v>19427.976476432679</v>
      </c>
      <c r="X765" s="17">
        <v>21799</v>
      </c>
      <c r="Y765" s="18">
        <v>3465</v>
      </c>
      <c r="Z765" s="18">
        <v>3622</v>
      </c>
      <c r="AA765" s="18">
        <v>3622</v>
      </c>
      <c r="AB765" s="18">
        <v>3780</v>
      </c>
      <c r="AC765" s="18">
        <v>0.437</v>
      </c>
      <c r="AD765" s="18">
        <v>5.7430000000000003</v>
      </c>
      <c r="AE765" s="18">
        <v>47.542000000000002</v>
      </c>
      <c r="AF765" s="18">
        <v>302.661</v>
      </c>
      <c r="AG765" s="21"/>
      <c r="AH765" s="21"/>
    </row>
    <row r="766" spans="1:34">
      <c r="A766" s="16" t="s">
        <v>9005</v>
      </c>
      <c r="B766" s="16" t="s">
        <v>9006</v>
      </c>
      <c r="C766" s="16">
        <f>SEARCH(" _ ",B766)</f>
        <v>24</v>
      </c>
      <c r="D766" s="16" t="str">
        <f>LEFT(B766,14)</f>
        <v>LIT 400kV NO 2</v>
      </c>
      <c r="E766" s="16" t="str">
        <f>RIGHT(LEFT(D766,9),5)</f>
        <v>400kV</v>
      </c>
      <c r="F766" s="16" t="str">
        <f>RIGHT(D766,1)</f>
        <v>2</v>
      </c>
      <c r="G766" s="16" t="str">
        <f>LEFT(RIGHT(B766,LEN(B766)-15),C766-16)</f>
        <v>BARNABOS</v>
      </c>
      <c r="H766" s="16" t="str">
        <f>RIGHT(B766,LEN(B766)-C766-2)</f>
        <v>VAUPALIERE (LA)</v>
      </c>
      <c r="I766" s="17">
        <f>MATCH(Lines[[#This Row],[début]],postes_1[ADR_SITE],0)</f>
        <v>976</v>
      </c>
      <c r="J766" s="17">
        <f>MATCH(Lines[[#This Row],[fin]],postes_1[ADR_SITE],0)</f>
        <v>862</v>
      </c>
      <c r="K766" s="17" t="str">
        <f>INDEX(postes_1[CODNAT],Lines[[#This Row],[rch_debut]])</f>
        <v>BARNA</v>
      </c>
      <c r="L766" s="17" t="str">
        <f>INDEX(postes_1[CODNAT],Lines[[#This Row],[rch_fin]])</f>
        <v>VAUPA</v>
      </c>
      <c r="M766" s="17" t="s">
        <v>679</v>
      </c>
      <c r="N766" s="17" t="s">
        <v>1037</v>
      </c>
      <c r="O766" s="17" t="str">
        <f>Lines[[#This Row],[codeNat_debut]]&amp;"_"&amp;Lines[[#This Row],[tension]]</f>
        <v>BARNA_400kV</v>
      </c>
      <c r="P766" s="17" t="str">
        <f>Lines[[#This Row],[codeNat_fin]]&amp;"_"&amp;Lines[[#This Row],[tension]]</f>
        <v>VAUPA_400kV</v>
      </c>
      <c r="Q766" s="17">
        <f>COUNTIF(Lines[[code2_debut]:[code2_fin]],"="&amp;Lines[[#This Row],[code2_debut]])</f>
        <v>10</v>
      </c>
      <c r="R766" s="17">
        <f>COUNTIF(Lines[[code2_debut]:[code2_fin]],"="&amp;Lines[[#This Row],[code2_fin]])</f>
        <v>2</v>
      </c>
      <c r="S766" s="17">
        <f>INDEX(postes_1[x],MATCH(Lines[[#This Row],[codeNat_debut]],postes_1[CODNAT],0))</f>
        <v>556431.47999999695</v>
      </c>
      <c r="T766" s="17">
        <f>INDEX(postes_1[y],MATCH(Lines[[#This Row],[codeNat_debut]],postes_1[CODNAT],0))</f>
        <v>6952807.9000000004</v>
      </c>
      <c r="U766" s="17">
        <f>INDEX(postes_1[x],MATCH(Lines[[#This Row],[codeNat_fin]],postes_1[CODNAT],0))</f>
        <v>555700.5</v>
      </c>
      <c r="V766" s="17">
        <f>INDEX(postes_1[y],MATCH(Lines[[#This Row],[codeNat_fin]],postes_1[CODNAT],0))</f>
        <v>6933393.6799999997</v>
      </c>
      <c r="W766" s="17">
        <f>SQRT((Lines[[#This Row],[x_debut]]-Lines[[#This Row],[x_fin]])^2+(Lines[[#This Row],[y_debut]]-Lines[[#This Row],[y_fin]])^2)</f>
        <v>19427.976476432679</v>
      </c>
      <c r="X766" s="17">
        <v>21824</v>
      </c>
      <c r="Y766" s="18">
        <v>3465</v>
      </c>
      <c r="Z766" s="18">
        <v>3622</v>
      </c>
      <c r="AA766" s="18">
        <v>3622</v>
      </c>
      <c r="AB766" s="18">
        <v>3780</v>
      </c>
      <c r="AC766" s="18">
        <v>0.438</v>
      </c>
      <c r="AD766" s="18">
        <v>5.7519999999999998</v>
      </c>
      <c r="AE766" s="18">
        <v>47.558999999999997</v>
      </c>
      <c r="AF766" s="18">
        <v>302.767</v>
      </c>
      <c r="AG766" s="21"/>
      <c r="AH766" s="21"/>
    </row>
    <row r="767" spans="1:34">
      <c r="A767" s="16" t="s">
        <v>8994</v>
      </c>
      <c r="B767" s="16" t="s">
        <v>8995</v>
      </c>
      <c r="C767" s="16">
        <f>SEARCH(" _ ",B767)</f>
        <v>24</v>
      </c>
      <c r="D767" s="16" t="str">
        <f>LEFT(B767,14)</f>
        <v>LIT 400kV N0 1</v>
      </c>
      <c r="E767" s="16" t="str">
        <f>RIGHT(LEFT(D767,9),5)</f>
        <v>400kV</v>
      </c>
      <c r="F767" s="16" t="str">
        <f>RIGHT(D767,1)</f>
        <v>1</v>
      </c>
      <c r="G767" s="16" t="str">
        <f>LEFT(RIGHT(B767,LEN(B767)-15),C767-16)</f>
        <v>BARNABOS</v>
      </c>
      <c r="H767" s="16" t="str">
        <f>RIGHT(B767,LEN(B767)-C767-2)</f>
        <v>TERRIER</v>
      </c>
      <c r="I767" s="17">
        <f>MATCH(Lines[[#This Row],[début]],postes_1[ADR_SITE],0)</f>
        <v>976</v>
      </c>
      <c r="J767" s="17">
        <f>MATCH(Lines[[#This Row],[fin]],postes_1[ADR_SITE],0)</f>
        <v>638</v>
      </c>
      <c r="K767" s="17" t="str">
        <f>INDEX(postes_1[CODNAT],Lines[[#This Row],[rch_debut]])</f>
        <v>BARNA</v>
      </c>
      <c r="L767" s="17" t="str">
        <f>INDEX(postes_1[CODNAT],Lines[[#This Row],[rch_fin]])</f>
        <v>TERRI</v>
      </c>
      <c r="M767" s="17" t="s">
        <v>679</v>
      </c>
      <c r="N767" s="17" t="s">
        <v>7928</v>
      </c>
      <c r="O767" s="17" t="str">
        <f>Lines[[#This Row],[codeNat_debut]]&amp;"_"&amp;Lines[[#This Row],[tension]]</f>
        <v>BARNA_400kV</v>
      </c>
      <c r="P767" s="17" t="str">
        <f>Lines[[#This Row],[codeNat_fin]]&amp;"_"&amp;Lines[[#This Row],[tension]]</f>
        <v>TERRI_400kV</v>
      </c>
      <c r="Q767" s="17">
        <f>COUNTIF(Lines[[code2_debut]:[code2_fin]],"="&amp;Lines[[#This Row],[code2_debut]])</f>
        <v>10</v>
      </c>
      <c r="R767" s="17">
        <f>COUNTIF(Lines[[code2_debut]:[code2_fin]],"="&amp;Lines[[#This Row],[code2_fin]])</f>
        <v>13</v>
      </c>
      <c r="S767" s="17">
        <f>INDEX(postes_1[x],MATCH(Lines[[#This Row],[codeNat_debut]],postes_1[CODNAT],0))</f>
        <v>556431.47999999695</v>
      </c>
      <c r="T767" s="17">
        <f>INDEX(postes_1[y],MATCH(Lines[[#This Row],[codeNat_debut]],postes_1[CODNAT],0))</f>
        <v>6952807.9000000004</v>
      </c>
      <c r="U767" s="17">
        <f>INDEX(postes_1[x],MATCH(Lines[[#This Row],[codeNat_fin]],postes_1[CODNAT],0))</f>
        <v>646009.39999999898</v>
      </c>
      <c r="V767" s="17">
        <f>INDEX(postes_1[y],MATCH(Lines[[#This Row],[codeNat_fin]],postes_1[CODNAT],0))</f>
        <v>6902215.3399999999</v>
      </c>
      <c r="W767" s="17">
        <f>SQRT((Lines[[#This Row],[x_debut]]-Lines[[#This Row],[x_fin]])^2+(Lines[[#This Row],[y_debut]]-Lines[[#This Row],[y_fin]])^2)</f>
        <v>102877.6500454808</v>
      </c>
      <c r="X767" s="17">
        <v>106793</v>
      </c>
      <c r="Y767" s="18">
        <v>3465</v>
      </c>
      <c r="Z767" s="18">
        <v>3622</v>
      </c>
      <c r="AA767" s="18">
        <v>3622</v>
      </c>
      <c r="AB767" s="18">
        <v>3780</v>
      </c>
      <c r="AC767" s="18">
        <v>2.1360000000000001</v>
      </c>
      <c r="AD767" s="18">
        <v>28.087</v>
      </c>
      <c r="AE767" s="18">
        <v>233.173</v>
      </c>
      <c r="AF767" s="18">
        <v>1484.423</v>
      </c>
      <c r="AG767" s="21"/>
      <c r="AH767" s="21"/>
    </row>
    <row r="768" spans="1:34">
      <c r="A768" s="16" t="s">
        <v>9003</v>
      </c>
      <c r="B768" s="16" t="s">
        <v>9004</v>
      </c>
      <c r="C768" s="16">
        <f>SEARCH(" _ ",B768)</f>
        <v>24</v>
      </c>
      <c r="D768" s="16" t="str">
        <f>LEFT(B768,14)</f>
        <v>LIT 400kV NO 2</v>
      </c>
      <c r="E768" s="16" t="str">
        <f>RIGHT(LEFT(D768,9),5)</f>
        <v>400kV</v>
      </c>
      <c r="F768" s="16" t="str">
        <f>RIGHT(D768,1)</f>
        <v>2</v>
      </c>
      <c r="G768" s="16" t="str">
        <f>LEFT(RIGHT(B768,LEN(B768)-15),C768-16)</f>
        <v>BARNABOS</v>
      </c>
      <c r="H768" s="16" t="str">
        <f>RIGHT(B768,LEN(B768)-C768-2)</f>
        <v>TERRIER</v>
      </c>
      <c r="I768" s="17">
        <f>MATCH(Lines[[#This Row],[début]],postes_1[ADR_SITE],0)</f>
        <v>976</v>
      </c>
      <c r="J768" s="17">
        <f>MATCH(Lines[[#This Row],[fin]],postes_1[ADR_SITE],0)</f>
        <v>638</v>
      </c>
      <c r="K768" s="17" t="str">
        <f>INDEX(postes_1[CODNAT],Lines[[#This Row],[rch_debut]])</f>
        <v>BARNA</v>
      </c>
      <c r="L768" s="17" t="str">
        <f>INDEX(postes_1[CODNAT],Lines[[#This Row],[rch_fin]])</f>
        <v>TERRI</v>
      </c>
      <c r="M768" s="17" t="s">
        <v>679</v>
      </c>
      <c r="N768" s="17" t="s">
        <v>7928</v>
      </c>
      <c r="O768" s="17" t="str">
        <f>Lines[[#This Row],[codeNat_debut]]&amp;"_"&amp;Lines[[#This Row],[tension]]</f>
        <v>BARNA_400kV</v>
      </c>
      <c r="P768" s="17" t="str">
        <f>Lines[[#This Row],[codeNat_fin]]&amp;"_"&amp;Lines[[#This Row],[tension]]</f>
        <v>TERRI_400kV</v>
      </c>
      <c r="Q768" s="17">
        <f>COUNTIF(Lines[[code2_debut]:[code2_fin]],"="&amp;Lines[[#This Row],[code2_debut]])</f>
        <v>10</v>
      </c>
      <c r="R768" s="17">
        <f>COUNTIF(Lines[[code2_debut]:[code2_fin]],"="&amp;Lines[[#This Row],[code2_fin]])</f>
        <v>13</v>
      </c>
      <c r="S768" s="17">
        <f>INDEX(postes_1[x],MATCH(Lines[[#This Row],[codeNat_debut]],postes_1[CODNAT],0))</f>
        <v>556431.47999999695</v>
      </c>
      <c r="T768" s="17">
        <f>INDEX(postes_1[y],MATCH(Lines[[#This Row],[codeNat_debut]],postes_1[CODNAT],0))</f>
        <v>6952807.9000000004</v>
      </c>
      <c r="U768" s="17">
        <f>INDEX(postes_1[x],MATCH(Lines[[#This Row],[codeNat_fin]],postes_1[CODNAT],0))</f>
        <v>646009.39999999898</v>
      </c>
      <c r="V768" s="17">
        <f>INDEX(postes_1[y],MATCH(Lines[[#This Row],[codeNat_fin]],postes_1[CODNAT],0))</f>
        <v>6902215.3399999999</v>
      </c>
      <c r="W768" s="17">
        <f>SQRT((Lines[[#This Row],[x_debut]]-Lines[[#This Row],[x_fin]])^2+(Lines[[#This Row],[y_debut]]-Lines[[#This Row],[y_fin]])^2)</f>
        <v>102877.6500454808</v>
      </c>
      <c r="X768" s="17">
        <v>106841</v>
      </c>
      <c r="Y768" s="18">
        <v>3465</v>
      </c>
      <c r="Z768" s="18">
        <v>3622</v>
      </c>
      <c r="AA768" s="18">
        <v>3622</v>
      </c>
      <c r="AB768" s="18">
        <v>3780</v>
      </c>
      <c r="AC768" s="18">
        <v>2.137</v>
      </c>
      <c r="AD768" s="18">
        <v>28.109000000000002</v>
      </c>
      <c r="AE768" s="18">
        <v>233.429</v>
      </c>
      <c r="AF768" s="18">
        <v>1486.056</v>
      </c>
      <c r="AG768" s="21"/>
      <c r="AH768" s="21"/>
    </row>
    <row r="769" spans="1:34">
      <c r="A769" s="16" t="s">
        <v>8966</v>
      </c>
      <c r="B769" s="16" t="s">
        <v>8967</v>
      </c>
      <c r="C769" s="16">
        <f>SEARCH(" _ ",B769)</f>
        <v>32</v>
      </c>
      <c r="D769" s="16" t="str">
        <f>LEFT(B769,14)</f>
        <v>LIT 400kV NO 2</v>
      </c>
      <c r="E769" s="16" t="str">
        <f>RIGHT(LEFT(D769,9),5)</f>
        <v>400kV</v>
      </c>
      <c r="F769" s="16" t="str">
        <f>RIGHT(D769,1)</f>
        <v>2</v>
      </c>
      <c r="G769" s="16" t="str">
        <f>LEFT(RIGHT(B769,LEN(B769)-15),C769-16)</f>
        <v>BEAUMONT-MONTEUX</v>
      </c>
      <c r="H769" s="16" t="str">
        <f>RIGHT(B769,LEN(B769)-C769-2)</f>
        <v>COULANGE</v>
      </c>
      <c r="I769" s="17">
        <f>MATCH(Lines[[#This Row],[début]],postes_1[ADR_SITE],0)</f>
        <v>2781</v>
      </c>
      <c r="J769" s="17">
        <f>MATCH(Lines[[#This Row],[fin]],postes_1[ADR_SITE],0)</f>
        <v>3015</v>
      </c>
      <c r="K769" s="17" t="str">
        <f>INDEX(postes_1[CODNAT],Lines[[#This Row],[rch_debut]])</f>
        <v>B.MON</v>
      </c>
      <c r="L769" s="17" t="str">
        <f>INDEX(postes_1[CODNAT],Lines[[#This Row],[rch_fin]])</f>
        <v>COULA</v>
      </c>
      <c r="M769" s="17" t="s">
        <v>4734</v>
      </c>
      <c r="N769" s="17" t="s">
        <v>1649</v>
      </c>
      <c r="O769" s="17" t="str">
        <f>Lines[[#This Row],[codeNat_debut]]&amp;"_"&amp;Lines[[#This Row],[tension]]</f>
        <v>B.MON_400kV</v>
      </c>
      <c r="P769" s="17" t="str">
        <f>Lines[[#This Row],[codeNat_fin]]&amp;"_"&amp;Lines[[#This Row],[tension]]</f>
        <v>COULA_400kV</v>
      </c>
      <c r="Q769" s="17">
        <f>COUNTIF(Lines[[code2_debut]:[code2_fin]],"="&amp;Lines[[#This Row],[code2_debut]])</f>
        <v>2</v>
      </c>
      <c r="R769" s="17">
        <f>COUNTIF(Lines[[code2_debut]:[code2_fin]],"="&amp;Lines[[#This Row],[code2_fin]])</f>
        <v>8</v>
      </c>
      <c r="S769" s="17">
        <f>INDEX(postes_1[x],MATCH(Lines[[#This Row],[codeNat_debut]],postes_1[CODNAT],0))</f>
        <v>851746.82</v>
      </c>
      <c r="T769" s="17">
        <f>INDEX(postes_1[y],MATCH(Lines[[#This Row],[codeNat_debut]],postes_1[CODNAT],0))</f>
        <v>6437297.5099999998</v>
      </c>
      <c r="U769" s="17">
        <f>INDEX(postes_1[x],MATCH(Lines[[#This Row],[codeNat_fin]],postes_1[CODNAT],0))</f>
        <v>836686.60000000102</v>
      </c>
      <c r="V769" s="17">
        <f>INDEX(postes_1[y],MATCH(Lines[[#This Row],[codeNat_fin]],postes_1[CODNAT],0))</f>
        <v>6394067.4000000004</v>
      </c>
      <c r="W769" s="17">
        <f>SQRT((Lines[[#This Row],[x_debut]]-Lines[[#This Row],[x_fin]])^2+(Lines[[#This Row],[y_debut]]-Lines[[#This Row],[y_fin]])^2)</f>
        <v>45778.298756729877</v>
      </c>
      <c r="X769" s="17">
        <v>61261</v>
      </c>
      <c r="Y769" s="18">
        <v>3465</v>
      </c>
      <c r="Z769" s="18">
        <v>3544</v>
      </c>
      <c r="AA769" s="18">
        <v>3544</v>
      </c>
      <c r="AB769" s="18">
        <v>3575</v>
      </c>
      <c r="AC769" s="18">
        <v>1.7150000000000001</v>
      </c>
      <c r="AD769" s="18">
        <v>19.416</v>
      </c>
      <c r="AE769" s="18">
        <v>111.605</v>
      </c>
      <c r="AF769" s="18">
        <v>710.5</v>
      </c>
      <c r="AG769" s="21"/>
      <c r="AH769" s="21"/>
    </row>
    <row r="770" spans="1:34">
      <c r="A770" s="16" t="s">
        <v>8964</v>
      </c>
      <c r="B770" s="16" t="s">
        <v>8965</v>
      </c>
      <c r="C770" s="16">
        <f>SEARCH(" _ ",B770)</f>
        <v>32</v>
      </c>
      <c r="D770" s="16" t="str">
        <f>LEFT(B770,14)</f>
        <v>LIT 400kV NO 2</v>
      </c>
      <c r="E770" s="16" t="str">
        <f>RIGHT(LEFT(D770,9),5)</f>
        <v>400kV</v>
      </c>
      <c r="F770" s="16" t="str">
        <f>RIGHT(D770,1)</f>
        <v>2</v>
      </c>
      <c r="G770" s="16" t="str">
        <f>LEFT(RIGHT(B770,LEN(B770)-15),C770-16)</f>
        <v>BEAUMONT-MONTEUX</v>
      </c>
      <c r="H770" s="16" t="str">
        <f>RIGHT(B770,LEN(B770)-C770-2)</f>
        <v>CHAFFARD (LE)</v>
      </c>
      <c r="I770" s="17">
        <f>MATCH(Lines[[#This Row],[début]],postes_1[ADR_SITE],0)</f>
        <v>2781</v>
      </c>
      <c r="J770" s="17">
        <f>MATCH(Lines[[#This Row],[fin]],postes_1[ADR_SITE],0)</f>
        <v>2380</v>
      </c>
      <c r="K770" s="17" t="str">
        <f>INDEX(postes_1[CODNAT],Lines[[#This Row],[rch_debut]])</f>
        <v>B.MON</v>
      </c>
      <c r="L770" s="17" t="str">
        <f>INDEX(postes_1[CODNAT],Lines[[#This Row],[rch_fin]])</f>
        <v>CHAFF</v>
      </c>
      <c r="M770" s="17" t="s">
        <v>4734</v>
      </c>
      <c r="N770" s="17" t="s">
        <v>4252</v>
      </c>
      <c r="O770" s="17" t="str">
        <f>Lines[[#This Row],[codeNat_debut]]&amp;"_"&amp;Lines[[#This Row],[tension]]</f>
        <v>B.MON_400kV</v>
      </c>
      <c r="P770" s="17" t="str">
        <f>Lines[[#This Row],[codeNat_fin]]&amp;"_"&amp;Lines[[#This Row],[tension]]</f>
        <v>CHAFF_400kV</v>
      </c>
      <c r="Q770" s="17">
        <f>COUNTIF(Lines[[code2_debut]:[code2_fin]],"="&amp;Lines[[#This Row],[code2_debut]])</f>
        <v>2</v>
      </c>
      <c r="R770" s="17">
        <f>COUNTIF(Lines[[code2_debut]:[code2_fin]],"="&amp;Lines[[#This Row],[code2_fin]])</f>
        <v>15</v>
      </c>
      <c r="S770" s="17">
        <f>INDEX(postes_1[x],MATCH(Lines[[#This Row],[codeNat_debut]],postes_1[CODNAT],0))</f>
        <v>851746.82</v>
      </c>
      <c r="T770" s="17">
        <f>INDEX(postes_1[y],MATCH(Lines[[#This Row],[codeNat_debut]],postes_1[CODNAT],0))</f>
        <v>6437297.5099999998</v>
      </c>
      <c r="U770" s="17">
        <f>INDEX(postes_1[x],MATCH(Lines[[#This Row],[codeNat_fin]],postes_1[CODNAT],0))</f>
        <v>865239.64999999898</v>
      </c>
      <c r="V770" s="17">
        <f>INDEX(postes_1[y],MATCH(Lines[[#This Row],[codeNat_fin]],postes_1[CODNAT],0))</f>
        <v>6509161.7699999996</v>
      </c>
      <c r="W770" s="17">
        <f>SQRT((Lines[[#This Row],[x_debut]]-Lines[[#This Row],[x_fin]])^2+(Lines[[#This Row],[y_debut]]-Lines[[#This Row],[y_fin]])^2)</f>
        <v>73119.958470696918</v>
      </c>
      <c r="X770" s="17">
        <v>76126</v>
      </c>
      <c r="Y770" s="18">
        <v>3465</v>
      </c>
      <c r="Z770" s="18">
        <v>3544</v>
      </c>
      <c r="AA770" s="18">
        <v>3544</v>
      </c>
      <c r="AB770" s="18">
        <v>3575</v>
      </c>
      <c r="AC770" s="18">
        <v>2.2610000000000001</v>
      </c>
      <c r="AD770" s="18">
        <v>22.922000000000001</v>
      </c>
      <c r="AE770" s="18">
        <v>141.98599999999999</v>
      </c>
      <c r="AF770" s="18">
        <v>903.91</v>
      </c>
      <c r="AG770" s="21"/>
      <c r="AH770" s="21"/>
    </row>
    <row r="771" spans="1:34">
      <c r="A771" s="16" t="s">
        <v>9047</v>
      </c>
      <c r="B771" s="16" t="s">
        <v>9048</v>
      </c>
      <c r="C771" s="16">
        <f>SEARCH(" _ ",B771)</f>
        <v>25</v>
      </c>
      <c r="D771" s="16" t="str">
        <f>LEFT(B771,14)</f>
        <v>LIT 400kV N0 1</v>
      </c>
      <c r="E771" s="16" t="str">
        <f>RIGHT(LEFT(D771,9),5)</f>
        <v>400kV</v>
      </c>
      <c r="F771" s="16" t="str">
        <f>RIGHT(D771,1)</f>
        <v>1</v>
      </c>
      <c r="G771" s="16" t="str">
        <f>LEFT(RIGHT(B771,LEN(B771)-15),C771-16)</f>
        <v>BEZAUMONT</v>
      </c>
      <c r="H771" s="16" t="str">
        <f>RIGHT(B771,LEN(B771)-C771-2)</f>
        <v>HOUDREVILLE</v>
      </c>
      <c r="I771" s="17">
        <f>MATCH(Lines[[#This Row],[début]],postes_1[ADR_SITE],0)</f>
        <v>2157</v>
      </c>
      <c r="J771" s="17">
        <f>MATCH(Lines[[#This Row],[fin]],postes_1[ADR_SITE],0)</f>
        <v>2014</v>
      </c>
      <c r="K771" s="17" t="str">
        <f>INDEX(postes_1[CODNAT],Lines[[#This Row],[rch_debut]])</f>
        <v>BEZAU</v>
      </c>
      <c r="L771" s="17" t="str">
        <f>INDEX(postes_1[CODNAT],Lines[[#This Row],[rch_fin]])</f>
        <v>HOUDR</v>
      </c>
      <c r="M771" s="17" t="s">
        <v>4549</v>
      </c>
      <c r="N771" s="17" t="s">
        <v>712</v>
      </c>
      <c r="O771" s="17" t="str">
        <f>Lines[[#This Row],[codeNat_debut]]&amp;"_"&amp;Lines[[#This Row],[tension]]</f>
        <v>BEZAU_400kV</v>
      </c>
      <c r="P771" s="17" t="str">
        <f>Lines[[#This Row],[codeNat_fin]]&amp;"_"&amp;Lines[[#This Row],[tension]]</f>
        <v>HOUDR_400kV</v>
      </c>
      <c r="Q771" s="17">
        <f>COUNTIF(Lines[[code2_debut]:[code2_fin]],"="&amp;Lines[[#This Row],[code2_debut]])</f>
        <v>4</v>
      </c>
      <c r="R771" s="17">
        <f>COUNTIF(Lines[[code2_debut]:[code2_fin]],"="&amp;Lines[[#This Row],[code2_fin]])</f>
        <v>6</v>
      </c>
      <c r="S771" s="17">
        <f>INDEX(postes_1[x],MATCH(Lines[[#This Row],[codeNat_debut]],postes_1[CODNAT],0))</f>
        <v>927194.50999999803</v>
      </c>
      <c r="T771" s="17">
        <f>INDEX(postes_1[y],MATCH(Lines[[#This Row],[codeNat_debut]],postes_1[CODNAT],0))</f>
        <v>6866384.3799999999</v>
      </c>
      <c r="U771" s="17">
        <f>INDEX(postes_1[x],MATCH(Lines[[#This Row],[codeNat_fin]],postes_1[CODNAT],0))</f>
        <v>927488.59000000404</v>
      </c>
      <c r="V771" s="17">
        <f>INDEX(postes_1[y],MATCH(Lines[[#This Row],[codeNat_fin]],postes_1[CODNAT],0))</f>
        <v>6828847.3099999996</v>
      </c>
      <c r="W771" s="17">
        <f>SQRT((Lines[[#This Row],[x_debut]]-Lines[[#This Row],[x_fin]])^2+(Lines[[#This Row],[y_debut]]-Lines[[#This Row],[y_fin]])^2)</f>
        <v>37538.221950850661</v>
      </c>
      <c r="X771" s="17">
        <v>52250</v>
      </c>
      <c r="Y771" s="18">
        <v>3465</v>
      </c>
      <c r="Z771" s="18">
        <v>3622</v>
      </c>
      <c r="AA771" s="18">
        <v>3622</v>
      </c>
      <c r="AB771" s="18">
        <v>3780</v>
      </c>
      <c r="AC771" s="18">
        <v>1.038</v>
      </c>
      <c r="AD771" s="18">
        <v>13.645</v>
      </c>
      <c r="AE771" s="18">
        <v>113.12</v>
      </c>
      <c r="AF771" s="18">
        <v>720.14300000000003</v>
      </c>
      <c r="AG771" s="21"/>
      <c r="AH771" s="21"/>
    </row>
    <row r="772" spans="1:34">
      <c r="A772" s="16" t="s">
        <v>9053</v>
      </c>
      <c r="B772" s="16" t="s">
        <v>9054</v>
      </c>
      <c r="C772" s="16">
        <f>SEARCH(" _ ",B772)</f>
        <v>25</v>
      </c>
      <c r="D772" s="16" t="str">
        <f>LEFT(B772,14)</f>
        <v>LIT 400kV NO 2</v>
      </c>
      <c r="E772" s="16" t="str">
        <f>RIGHT(LEFT(D772,9),5)</f>
        <v>400kV</v>
      </c>
      <c r="F772" s="16" t="str">
        <f>RIGHT(D772,1)</f>
        <v>2</v>
      </c>
      <c r="G772" s="16" t="str">
        <f>LEFT(RIGHT(B772,LEN(B772)-15),C772-16)</f>
        <v>BEZAUMONT</v>
      </c>
      <c r="H772" s="16" t="str">
        <f>RIGHT(B772,LEN(B772)-C772-2)</f>
        <v>HOUDREVILLE</v>
      </c>
      <c r="I772" s="17">
        <f>MATCH(Lines[[#This Row],[début]],postes_1[ADR_SITE],0)</f>
        <v>2157</v>
      </c>
      <c r="J772" s="17">
        <f>MATCH(Lines[[#This Row],[fin]],postes_1[ADR_SITE],0)</f>
        <v>2014</v>
      </c>
      <c r="K772" s="17" t="str">
        <f>INDEX(postes_1[CODNAT],Lines[[#This Row],[rch_debut]])</f>
        <v>BEZAU</v>
      </c>
      <c r="L772" s="17" t="str">
        <f>INDEX(postes_1[CODNAT],Lines[[#This Row],[rch_fin]])</f>
        <v>HOUDR</v>
      </c>
      <c r="M772" s="17" t="s">
        <v>4549</v>
      </c>
      <c r="N772" s="17" t="s">
        <v>712</v>
      </c>
      <c r="O772" s="17" t="str">
        <f>Lines[[#This Row],[codeNat_debut]]&amp;"_"&amp;Lines[[#This Row],[tension]]</f>
        <v>BEZAU_400kV</v>
      </c>
      <c r="P772" s="17" t="str">
        <f>Lines[[#This Row],[codeNat_fin]]&amp;"_"&amp;Lines[[#This Row],[tension]]</f>
        <v>HOUDR_400kV</v>
      </c>
      <c r="Q772" s="17">
        <f>COUNTIF(Lines[[code2_debut]:[code2_fin]],"="&amp;Lines[[#This Row],[code2_debut]])</f>
        <v>4</v>
      </c>
      <c r="R772" s="17">
        <f>COUNTIF(Lines[[code2_debut]:[code2_fin]],"="&amp;Lines[[#This Row],[code2_fin]])</f>
        <v>6</v>
      </c>
      <c r="S772" s="17">
        <f>INDEX(postes_1[x],MATCH(Lines[[#This Row],[codeNat_debut]],postes_1[CODNAT],0))</f>
        <v>927194.50999999803</v>
      </c>
      <c r="T772" s="17">
        <f>INDEX(postes_1[y],MATCH(Lines[[#This Row],[codeNat_debut]],postes_1[CODNAT],0))</f>
        <v>6866384.3799999999</v>
      </c>
      <c r="U772" s="17">
        <f>INDEX(postes_1[x],MATCH(Lines[[#This Row],[codeNat_fin]],postes_1[CODNAT],0))</f>
        <v>927488.59000000404</v>
      </c>
      <c r="V772" s="17">
        <f>INDEX(postes_1[y],MATCH(Lines[[#This Row],[codeNat_fin]],postes_1[CODNAT],0))</f>
        <v>6828847.3099999996</v>
      </c>
      <c r="W772" s="17">
        <f>SQRT((Lines[[#This Row],[x_debut]]-Lines[[#This Row],[x_fin]])^2+(Lines[[#This Row],[y_debut]]-Lines[[#This Row],[y_fin]])^2)</f>
        <v>37538.221950850661</v>
      </c>
      <c r="X772" s="17">
        <v>52265</v>
      </c>
      <c r="Y772" s="18">
        <v>3465</v>
      </c>
      <c r="Z772" s="18">
        <v>3622</v>
      </c>
      <c r="AA772" s="18">
        <v>3622</v>
      </c>
      <c r="AB772" s="18">
        <v>3780</v>
      </c>
      <c r="AC772" s="18">
        <v>1.0309999999999999</v>
      </c>
      <c r="AD772" s="18">
        <v>13.545</v>
      </c>
      <c r="AE772" s="18">
        <v>112.28700000000001</v>
      </c>
      <c r="AF772" s="18">
        <v>714.84100000000001</v>
      </c>
      <c r="AG772" s="21"/>
      <c r="AH772" s="21"/>
    </row>
    <row r="773" spans="1:34">
      <c r="A773" s="16" t="s">
        <v>9251</v>
      </c>
      <c r="B773" s="16" t="s">
        <v>9252</v>
      </c>
      <c r="C773" s="16">
        <f>SEARCH(" _ ",B773)</f>
        <v>29</v>
      </c>
      <c r="D773" s="16" t="str">
        <f>LEFT(B773,14)</f>
        <v>LIT 400kV N0 1</v>
      </c>
      <c r="E773" s="16" t="str">
        <f>RIGHT(LEFT(D773,9),5)</f>
        <v>400kV</v>
      </c>
      <c r="F773" s="16" t="str">
        <f>RIGHT(D773,1)</f>
        <v>1</v>
      </c>
      <c r="G773" s="16" t="str">
        <f>LEFT(RIGHT(B773,LEN(B773)-15),C773-16)</f>
        <v>CHAFFARD (LE)</v>
      </c>
      <c r="H773" s="16" t="str">
        <f>RIGHT(B773,LEN(B773)-C773-2)</f>
        <v>COULANGE</v>
      </c>
      <c r="I773" s="17">
        <f>MATCH(Lines[[#This Row],[début]],postes_1[ADR_SITE],0)</f>
        <v>2380</v>
      </c>
      <c r="J773" s="17">
        <f>MATCH(Lines[[#This Row],[fin]],postes_1[ADR_SITE],0)</f>
        <v>3015</v>
      </c>
      <c r="K773" s="17" t="str">
        <f>INDEX(postes_1[CODNAT],Lines[[#This Row],[rch_debut]])</f>
        <v>CHAFF</v>
      </c>
      <c r="L773" s="17" t="str">
        <f>INDEX(postes_1[CODNAT],Lines[[#This Row],[rch_fin]])</f>
        <v>COULA</v>
      </c>
      <c r="M773" s="17" t="s">
        <v>4252</v>
      </c>
      <c r="N773" s="17" t="s">
        <v>1649</v>
      </c>
      <c r="O773" s="17" t="str">
        <f>Lines[[#This Row],[codeNat_debut]]&amp;"_"&amp;Lines[[#This Row],[tension]]</f>
        <v>CHAFF_400kV</v>
      </c>
      <c r="P773" s="17" t="str">
        <f>Lines[[#This Row],[codeNat_fin]]&amp;"_"&amp;Lines[[#This Row],[tension]]</f>
        <v>COULA_400kV</v>
      </c>
      <c r="Q773" s="17">
        <f>COUNTIF(Lines[[code2_debut]:[code2_fin]],"="&amp;Lines[[#This Row],[code2_debut]])</f>
        <v>15</v>
      </c>
      <c r="R773" s="17">
        <f>COUNTIF(Lines[[code2_debut]:[code2_fin]],"="&amp;Lines[[#This Row],[code2_fin]])</f>
        <v>8</v>
      </c>
      <c r="S773" s="17">
        <f>INDEX(postes_1[x],MATCH(Lines[[#This Row],[codeNat_debut]],postes_1[CODNAT],0))</f>
        <v>865239.64999999898</v>
      </c>
      <c r="T773" s="17">
        <f>INDEX(postes_1[y],MATCH(Lines[[#This Row],[codeNat_debut]],postes_1[CODNAT],0))</f>
        <v>6509161.7699999996</v>
      </c>
      <c r="U773" s="17">
        <f>INDEX(postes_1[x],MATCH(Lines[[#This Row],[codeNat_fin]],postes_1[CODNAT],0))</f>
        <v>836686.60000000102</v>
      </c>
      <c r="V773" s="17">
        <f>INDEX(postes_1[y],MATCH(Lines[[#This Row],[codeNat_fin]],postes_1[CODNAT],0))</f>
        <v>6394067.4000000004</v>
      </c>
      <c r="W773" s="17">
        <f>SQRT((Lines[[#This Row],[x_debut]]-Lines[[#This Row],[x_fin]])^2+(Lines[[#This Row],[y_debut]]-Lines[[#This Row],[y_fin]])^2)</f>
        <v>118583.26471302388</v>
      </c>
      <c r="X773" s="17">
        <v>137425</v>
      </c>
      <c r="Y773" s="18">
        <v>3465</v>
      </c>
      <c r="Z773" s="18">
        <v>3544</v>
      </c>
      <c r="AA773" s="18">
        <v>3544</v>
      </c>
      <c r="AB773" s="18">
        <v>3575</v>
      </c>
      <c r="AC773" s="18">
        <v>4.1539999999999999</v>
      </c>
      <c r="AD773" s="18">
        <v>41.628999999999998</v>
      </c>
      <c r="AE773" s="18">
        <v>259.52600000000001</v>
      </c>
      <c r="AF773" s="18">
        <v>1652.193</v>
      </c>
      <c r="AG773" s="21"/>
      <c r="AH773" s="21"/>
    </row>
    <row r="774" spans="1:34">
      <c r="A774" s="16" t="s">
        <v>9255</v>
      </c>
      <c r="B774" s="16" t="s">
        <v>9256</v>
      </c>
      <c r="C774" s="16">
        <f>SEARCH(" _ ",B774)</f>
        <v>29</v>
      </c>
      <c r="D774" s="16" t="str">
        <f>LEFT(B774,14)</f>
        <v>LIT 400kV N0 1</v>
      </c>
      <c r="E774" s="16" t="str">
        <f>RIGHT(LEFT(D774,9),5)</f>
        <v>400kV</v>
      </c>
      <c r="F774" s="16" t="str">
        <f>RIGHT(D774,1)</f>
        <v>1</v>
      </c>
      <c r="G774" s="16" t="str">
        <f>LEFT(RIGHT(B774,LEN(B774)-15),C774-16)</f>
        <v>CHAFFARD (LE)</v>
      </c>
      <c r="H774" s="16" t="str">
        <f>RIGHT(B774,LEN(B774)-C774-2)</f>
        <v>GRANDE-ILE</v>
      </c>
      <c r="I774" s="17">
        <f>MATCH(Lines[[#This Row],[début]],postes_1[ADR_SITE],0)</f>
        <v>2380</v>
      </c>
      <c r="J774" s="17">
        <f>MATCH(Lines[[#This Row],[fin]],postes_1[ADR_SITE],0)</f>
        <v>2955</v>
      </c>
      <c r="K774" s="17" t="str">
        <f>INDEX(postes_1[CODNAT],Lines[[#This Row],[rch_debut]])</f>
        <v>CHAFF</v>
      </c>
      <c r="L774" s="17" t="str">
        <f>INDEX(postes_1[CODNAT],Lines[[#This Row],[rch_fin]])</f>
        <v>G.ILE</v>
      </c>
      <c r="M774" s="17" t="s">
        <v>4252</v>
      </c>
      <c r="N774" s="17" t="s">
        <v>4673</v>
      </c>
      <c r="O774" s="17" t="str">
        <f>Lines[[#This Row],[codeNat_debut]]&amp;"_"&amp;Lines[[#This Row],[tension]]</f>
        <v>CHAFF_400kV</v>
      </c>
      <c r="P774" s="17" t="str">
        <f>Lines[[#This Row],[codeNat_fin]]&amp;"_"&amp;Lines[[#This Row],[tension]]</f>
        <v>G.ILE_400kV</v>
      </c>
      <c r="Q774" s="17">
        <f>COUNTIF(Lines[[code2_debut]:[code2_fin]],"="&amp;Lines[[#This Row],[code2_debut]])</f>
        <v>15</v>
      </c>
      <c r="R774" s="17">
        <f>COUNTIF(Lines[[code2_debut]:[code2_fin]],"="&amp;Lines[[#This Row],[code2_fin]])</f>
        <v>7</v>
      </c>
      <c r="S774" s="17">
        <f>INDEX(postes_1[x],MATCH(Lines[[#This Row],[codeNat_debut]],postes_1[CODNAT],0))</f>
        <v>865239.64999999898</v>
      </c>
      <c r="T774" s="17">
        <f>INDEX(postes_1[y],MATCH(Lines[[#This Row],[codeNat_debut]],postes_1[CODNAT],0))</f>
        <v>6509161.7699999996</v>
      </c>
      <c r="U774" s="17">
        <f>INDEX(postes_1[x],MATCH(Lines[[#This Row],[codeNat_fin]],postes_1[CODNAT],0))</f>
        <v>936573.13000000303</v>
      </c>
      <c r="V774" s="17">
        <f>INDEX(postes_1[y],MATCH(Lines[[#This Row],[codeNat_fin]],postes_1[CODNAT],0))</f>
        <v>6490238.0300000003</v>
      </c>
      <c r="W774" s="17">
        <f>SQRT((Lines[[#This Row],[x_debut]]-Lines[[#This Row],[x_fin]])^2+(Lines[[#This Row],[y_debut]]-Lines[[#This Row],[y_fin]])^2)</f>
        <v>73800.903141482966</v>
      </c>
      <c r="X774" s="17">
        <v>75696</v>
      </c>
      <c r="Y774" s="18">
        <v>3465</v>
      </c>
      <c r="Z774" s="18">
        <v>3622</v>
      </c>
      <c r="AA774" s="18">
        <v>3622</v>
      </c>
      <c r="AB774" s="18">
        <v>3780</v>
      </c>
      <c r="AC774" s="18">
        <v>1.44</v>
      </c>
      <c r="AD774" s="18">
        <v>20.469000000000001</v>
      </c>
      <c r="AE774" s="18">
        <v>160.81399999999999</v>
      </c>
      <c r="AF774" s="18">
        <v>1023.776</v>
      </c>
      <c r="AG774" s="21"/>
      <c r="AH774" s="21"/>
    </row>
    <row r="775" spans="1:34">
      <c r="A775" s="16" t="s">
        <v>9264</v>
      </c>
      <c r="B775" s="16" t="s">
        <v>9265</v>
      </c>
      <c r="C775" s="16">
        <f>SEARCH(" _ ",B775)</f>
        <v>29</v>
      </c>
      <c r="D775" s="16" t="str">
        <f>LEFT(B775,14)</f>
        <v>LIT 400kV NO 2</v>
      </c>
      <c r="E775" s="16" t="str">
        <f>RIGHT(LEFT(D775,9),5)</f>
        <v>400kV</v>
      </c>
      <c r="F775" s="16" t="str">
        <f>RIGHT(D775,1)</f>
        <v>2</v>
      </c>
      <c r="G775" s="16" t="str">
        <f>LEFT(RIGHT(B775,LEN(B775)-15),C775-16)</f>
        <v>CHAFFARD (LE)</v>
      </c>
      <c r="H775" s="16" t="str">
        <f>RIGHT(B775,LEN(B775)-C775-2)</f>
        <v>GRANDE-ILE</v>
      </c>
      <c r="I775" s="17">
        <f>MATCH(Lines[[#This Row],[début]],postes_1[ADR_SITE],0)</f>
        <v>2380</v>
      </c>
      <c r="J775" s="17">
        <f>MATCH(Lines[[#This Row],[fin]],postes_1[ADR_SITE],0)</f>
        <v>2955</v>
      </c>
      <c r="K775" s="17" t="str">
        <f>INDEX(postes_1[CODNAT],Lines[[#This Row],[rch_debut]])</f>
        <v>CHAFF</v>
      </c>
      <c r="L775" s="17" t="str">
        <f>INDEX(postes_1[CODNAT],Lines[[#This Row],[rch_fin]])</f>
        <v>G.ILE</v>
      </c>
      <c r="M775" s="17" t="s">
        <v>4252</v>
      </c>
      <c r="N775" s="17" t="s">
        <v>4673</v>
      </c>
      <c r="O775" s="17" t="str">
        <f>Lines[[#This Row],[codeNat_debut]]&amp;"_"&amp;Lines[[#This Row],[tension]]</f>
        <v>CHAFF_400kV</v>
      </c>
      <c r="P775" s="17" t="str">
        <f>Lines[[#This Row],[codeNat_fin]]&amp;"_"&amp;Lines[[#This Row],[tension]]</f>
        <v>G.ILE_400kV</v>
      </c>
      <c r="Q775" s="17">
        <f>COUNTIF(Lines[[code2_debut]:[code2_fin]],"="&amp;Lines[[#This Row],[code2_debut]])</f>
        <v>15</v>
      </c>
      <c r="R775" s="17">
        <f>COUNTIF(Lines[[code2_debut]:[code2_fin]],"="&amp;Lines[[#This Row],[code2_fin]])</f>
        <v>7</v>
      </c>
      <c r="S775" s="17">
        <f>INDEX(postes_1[x],MATCH(Lines[[#This Row],[codeNat_debut]],postes_1[CODNAT],0))</f>
        <v>865239.64999999898</v>
      </c>
      <c r="T775" s="17">
        <f>INDEX(postes_1[y],MATCH(Lines[[#This Row],[codeNat_debut]],postes_1[CODNAT],0))</f>
        <v>6509161.7699999996</v>
      </c>
      <c r="U775" s="17">
        <f>INDEX(postes_1[x],MATCH(Lines[[#This Row],[codeNat_fin]],postes_1[CODNAT],0))</f>
        <v>936573.13000000303</v>
      </c>
      <c r="V775" s="17">
        <f>INDEX(postes_1[y],MATCH(Lines[[#This Row],[codeNat_fin]],postes_1[CODNAT],0))</f>
        <v>6490238.0300000003</v>
      </c>
      <c r="W775" s="17">
        <f>SQRT((Lines[[#This Row],[x_debut]]-Lines[[#This Row],[x_fin]])^2+(Lines[[#This Row],[y_debut]]-Lines[[#This Row],[y_fin]])^2)</f>
        <v>73800.903141482966</v>
      </c>
      <c r="X775" s="17">
        <v>75759</v>
      </c>
      <c r="Y775" s="18">
        <v>3465</v>
      </c>
      <c r="Z775" s="18">
        <v>3622</v>
      </c>
      <c r="AA775" s="18">
        <v>3622</v>
      </c>
      <c r="AB775" s="18">
        <v>3780</v>
      </c>
      <c r="AC775" s="18">
        <v>1.4410000000000001</v>
      </c>
      <c r="AD775" s="18">
        <v>20.472000000000001</v>
      </c>
      <c r="AE775" s="18">
        <v>160.81299999999999</v>
      </c>
      <c r="AF775" s="18">
        <v>1023.765</v>
      </c>
      <c r="AG775" s="21"/>
      <c r="AH775" s="21"/>
    </row>
    <row r="776" spans="1:34">
      <c r="A776" s="16" t="s">
        <v>9291</v>
      </c>
      <c r="B776" s="16" t="s">
        <v>9292</v>
      </c>
      <c r="C776" s="16">
        <f>SEARCH(" _ ",B776)</f>
        <v>25</v>
      </c>
      <c r="D776" s="16" t="str">
        <f>LEFT(B776,14)</f>
        <v>LIT 400kV N0 1</v>
      </c>
      <c r="E776" s="16" t="str">
        <f>RIGHT(LEFT(D776,9),5)</f>
        <v>400kV</v>
      </c>
      <c r="F776" s="16" t="str">
        <f>RIGHT(D776,1)</f>
        <v>1</v>
      </c>
      <c r="G776" s="16" t="str">
        <f>LEFT(RIGHT(B776,LEN(B776)-15),C776-16)</f>
        <v>CHANCEAUX</v>
      </c>
      <c r="H776" s="16" t="str">
        <f>RIGHT(B776,LEN(B776)-C776-2)</f>
        <v>LARCAY</v>
      </c>
      <c r="I776" s="17">
        <f>MATCH(Lines[[#This Row],[début]],postes_1[ADR_SITE],0)</f>
        <v>185</v>
      </c>
      <c r="J776" s="17">
        <f>MATCH(Lines[[#This Row],[fin]],postes_1[ADR_SITE],0)</f>
        <v>210</v>
      </c>
      <c r="K776" s="17" t="str">
        <f>INDEX(postes_1[CODNAT],Lines[[#This Row],[rch_debut]])</f>
        <v>CHAN5</v>
      </c>
      <c r="L776" s="17" t="str">
        <f>INDEX(postes_1[CODNAT],Lines[[#This Row],[rch_fin]])</f>
        <v>LARCA</v>
      </c>
      <c r="M776" s="17" t="s">
        <v>252</v>
      </c>
      <c r="N776" s="17" t="s">
        <v>5481</v>
      </c>
      <c r="O776" s="17" t="str">
        <f>Lines[[#This Row],[codeNat_debut]]&amp;"_"&amp;Lines[[#This Row],[tension]]</f>
        <v>CHAN5_400kV</v>
      </c>
      <c r="P776" s="17" t="str">
        <f>Lines[[#This Row],[codeNat_fin]]&amp;"_"&amp;Lines[[#This Row],[tension]]</f>
        <v>LARCA_400kV</v>
      </c>
      <c r="Q776" s="17">
        <f>COUNTIF(Lines[[code2_debut]:[code2_fin]],"="&amp;Lines[[#This Row],[code2_debut]])</f>
        <v>6</v>
      </c>
      <c r="R776" s="17">
        <f>COUNTIF(Lines[[code2_debut]:[code2_fin]],"="&amp;Lines[[#This Row],[code2_fin]])</f>
        <v>4</v>
      </c>
      <c r="S776" s="17">
        <f>INDEX(postes_1[x],MATCH(Lines[[#This Row],[codeNat_debut]],postes_1[CODNAT],0))</f>
        <v>526409.75999999803</v>
      </c>
      <c r="T776" s="17">
        <f>INDEX(postes_1[y],MATCH(Lines[[#This Row],[codeNat_debut]],postes_1[CODNAT],0))</f>
        <v>6711577.8899999997</v>
      </c>
      <c r="U776" s="17">
        <f>INDEX(postes_1[x],MATCH(Lines[[#This Row],[codeNat_fin]],postes_1[CODNAT],0))</f>
        <v>531519.74000000197</v>
      </c>
      <c r="V776" s="17">
        <f>INDEX(postes_1[y],MATCH(Lines[[#This Row],[codeNat_fin]],postes_1[CODNAT],0))</f>
        <v>6697057.25</v>
      </c>
      <c r="W776" s="17">
        <f>SQRT((Lines[[#This Row],[x_debut]]-Lines[[#This Row],[x_fin]])^2+(Lines[[#This Row],[y_debut]]-Lines[[#This Row],[y_fin]])^2)</f>
        <v>15393.533759667744</v>
      </c>
      <c r="X776" s="17">
        <v>22167</v>
      </c>
      <c r="Y776" s="18">
        <v>3465</v>
      </c>
      <c r="Z776" s="18">
        <v>3622</v>
      </c>
      <c r="AA776" s="18">
        <v>3622</v>
      </c>
      <c r="AB776" s="18">
        <v>3780</v>
      </c>
      <c r="AC776" s="18">
        <v>0.44500000000000001</v>
      </c>
      <c r="AD776" s="18">
        <v>5.843</v>
      </c>
      <c r="AE776" s="18">
        <v>48.331000000000003</v>
      </c>
      <c r="AF776" s="18">
        <v>307.68299999999999</v>
      </c>
      <c r="AG776" s="21"/>
      <c r="AH776" s="21"/>
    </row>
    <row r="777" spans="1:34">
      <c r="A777" s="16" t="s">
        <v>9297</v>
      </c>
      <c r="B777" s="16" t="s">
        <v>9298</v>
      </c>
      <c r="C777" s="16">
        <f>SEARCH(" _ ",B777)</f>
        <v>25</v>
      </c>
      <c r="D777" s="16" t="str">
        <f>LEFT(B777,14)</f>
        <v>LIT 400kV NO 2</v>
      </c>
      <c r="E777" s="16" t="str">
        <f>RIGHT(LEFT(D777,9),5)</f>
        <v>400kV</v>
      </c>
      <c r="F777" s="16" t="str">
        <f>RIGHT(D777,1)</f>
        <v>2</v>
      </c>
      <c r="G777" s="16" t="str">
        <f>LEFT(RIGHT(B777,LEN(B777)-15),C777-16)</f>
        <v>CHANCEAUX</v>
      </c>
      <c r="H777" s="16" t="str">
        <f>RIGHT(B777,LEN(B777)-C777-2)</f>
        <v>LARCAY</v>
      </c>
      <c r="I777" s="17">
        <f>MATCH(Lines[[#This Row],[début]],postes_1[ADR_SITE],0)</f>
        <v>185</v>
      </c>
      <c r="J777" s="17">
        <f>MATCH(Lines[[#This Row],[fin]],postes_1[ADR_SITE],0)</f>
        <v>210</v>
      </c>
      <c r="K777" s="17" t="str">
        <f>INDEX(postes_1[CODNAT],Lines[[#This Row],[rch_debut]])</f>
        <v>CHAN5</v>
      </c>
      <c r="L777" s="17" t="str">
        <f>INDEX(postes_1[CODNAT],Lines[[#This Row],[rch_fin]])</f>
        <v>LARCA</v>
      </c>
      <c r="M777" s="17" t="s">
        <v>252</v>
      </c>
      <c r="N777" s="17" t="s">
        <v>5481</v>
      </c>
      <c r="O777" s="17" t="str">
        <f>Lines[[#This Row],[codeNat_debut]]&amp;"_"&amp;Lines[[#This Row],[tension]]</f>
        <v>CHAN5_400kV</v>
      </c>
      <c r="P777" s="17" t="str">
        <f>Lines[[#This Row],[codeNat_fin]]&amp;"_"&amp;Lines[[#This Row],[tension]]</f>
        <v>LARCA_400kV</v>
      </c>
      <c r="Q777" s="17">
        <f>COUNTIF(Lines[[code2_debut]:[code2_fin]],"="&amp;Lines[[#This Row],[code2_debut]])</f>
        <v>6</v>
      </c>
      <c r="R777" s="17">
        <f>COUNTIF(Lines[[code2_debut]:[code2_fin]],"="&amp;Lines[[#This Row],[code2_fin]])</f>
        <v>4</v>
      </c>
      <c r="S777" s="17">
        <f>INDEX(postes_1[x],MATCH(Lines[[#This Row],[codeNat_debut]],postes_1[CODNAT],0))</f>
        <v>526409.75999999803</v>
      </c>
      <c r="T777" s="17">
        <f>INDEX(postes_1[y],MATCH(Lines[[#This Row],[codeNat_debut]],postes_1[CODNAT],0))</f>
        <v>6711577.8899999997</v>
      </c>
      <c r="U777" s="17">
        <f>INDEX(postes_1[x],MATCH(Lines[[#This Row],[codeNat_fin]],postes_1[CODNAT],0))</f>
        <v>531519.74000000197</v>
      </c>
      <c r="V777" s="17">
        <f>INDEX(postes_1[y],MATCH(Lines[[#This Row],[codeNat_fin]],postes_1[CODNAT],0))</f>
        <v>6697057.25</v>
      </c>
      <c r="W777" s="17">
        <f>SQRT((Lines[[#This Row],[x_debut]]-Lines[[#This Row],[x_fin]])^2+(Lines[[#This Row],[y_debut]]-Lines[[#This Row],[y_fin]])^2)</f>
        <v>15393.533759667744</v>
      </c>
      <c r="X777" s="17">
        <v>22076</v>
      </c>
      <c r="Y777" s="18">
        <v>3465</v>
      </c>
      <c r="Z777" s="18">
        <v>3622</v>
      </c>
      <c r="AA777" s="18">
        <v>3622</v>
      </c>
      <c r="AB777" s="18">
        <v>3780</v>
      </c>
      <c r="AC777" s="18">
        <v>0.44500000000000001</v>
      </c>
      <c r="AD777" s="18">
        <v>5.8390000000000004</v>
      </c>
      <c r="AE777" s="18">
        <v>48.305999999999997</v>
      </c>
      <c r="AF777" s="18">
        <v>307.524</v>
      </c>
      <c r="AG777" s="21"/>
      <c r="AH777" s="21"/>
    </row>
    <row r="778" spans="1:34">
      <c r="A778" s="16" t="s">
        <v>9293</v>
      </c>
      <c r="B778" s="16" t="s">
        <v>9294</v>
      </c>
      <c r="C778" s="16">
        <f>SEARCH(" _ ",B778)</f>
        <v>25</v>
      </c>
      <c r="D778" s="16" t="str">
        <f>LEFT(B778,14)</f>
        <v>LIT 400kV N0 1</v>
      </c>
      <c r="E778" s="16" t="str">
        <f>RIGHT(LEFT(D778,9),5)</f>
        <v>400kV</v>
      </c>
      <c r="F778" s="16" t="str">
        <f>RIGHT(D778,1)</f>
        <v>1</v>
      </c>
      <c r="G778" s="16" t="str">
        <f>LEFT(RIGHT(B778,LEN(B778)-15),C778-16)</f>
        <v>CHANCEAUX</v>
      </c>
      <c r="H778" s="16" t="str">
        <f>RIGHT(B778,LEN(B778)-C778-2)</f>
        <v>QUINTES (LES)</v>
      </c>
      <c r="I778" s="17">
        <f>MATCH(Lines[[#This Row],[début]],postes_1[ADR_SITE],0)</f>
        <v>185</v>
      </c>
      <c r="J778" s="17">
        <f>MATCH(Lines[[#This Row],[fin]],postes_1[ADR_SITE],0)</f>
        <v>377</v>
      </c>
      <c r="K778" s="17" t="str">
        <f>INDEX(postes_1[CODNAT],Lines[[#This Row],[rch_debut]])</f>
        <v>CHAN5</v>
      </c>
      <c r="L778" s="17" t="str">
        <f>INDEX(postes_1[CODNAT],Lines[[#This Row],[rch_fin]])</f>
        <v>QUINT</v>
      </c>
      <c r="M778" s="17" t="s">
        <v>252</v>
      </c>
      <c r="N778" s="17" t="s">
        <v>6895</v>
      </c>
      <c r="O778" s="17" t="str">
        <f>Lines[[#This Row],[codeNat_debut]]&amp;"_"&amp;Lines[[#This Row],[tension]]</f>
        <v>CHAN5_400kV</v>
      </c>
      <c r="P778" s="17" t="str">
        <f>Lines[[#This Row],[codeNat_fin]]&amp;"_"&amp;Lines[[#This Row],[tension]]</f>
        <v>QUINT_400kV</v>
      </c>
      <c r="Q778" s="17">
        <f>COUNTIF(Lines[[code2_debut]:[code2_fin]],"="&amp;Lines[[#This Row],[code2_debut]])</f>
        <v>6</v>
      </c>
      <c r="R778" s="17">
        <f>COUNTIF(Lines[[code2_debut]:[code2_fin]],"="&amp;Lines[[#This Row],[code2_fin]])</f>
        <v>3</v>
      </c>
      <c r="S778" s="17">
        <f>INDEX(postes_1[x],MATCH(Lines[[#This Row],[codeNat_debut]],postes_1[CODNAT],0))</f>
        <v>526409.75999999803</v>
      </c>
      <c r="T778" s="17">
        <f>INDEX(postes_1[y],MATCH(Lines[[#This Row],[codeNat_debut]],postes_1[CODNAT],0))</f>
        <v>6711577.8899999997</v>
      </c>
      <c r="U778" s="17">
        <f>INDEX(postes_1[x],MATCH(Lines[[#This Row],[codeNat_fin]],postes_1[CODNAT],0))</f>
        <v>493797.27000000299</v>
      </c>
      <c r="V778" s="17">
        <f>INDEX(postes_1[y],MATCH(Lines[[#This Row],[codeNat_fin]],postes_1[CODNAT],0))</f>
        <v>6757441.25</v>
      </c>
      <c r="W778" s="17">
        <f>SQRT((Lines[[#This Row],[x_debut]]-Lines[[#This Row],[x_fin]])^2+(Lines[[#This Row],[y_debut]]-Lines[[#This Row],[y_fin]])^2)</f>
        <v>56276.30313452908</v>
      </c>
      <c r="X778" s="17">
        <v>59410</v>
      </c>
      <c r="Y778" s="18">
        <v>3465</v>
      </c>
      <c r="Z778" s="18">
        <v>3622</v>
      </c>
      <c r="AA778" s="18">
        <v>3622</v>
      </c>
      <c r="AB778" s="18">
        <v>3780</v>
      </c>
      <c r="AC778" s="18">
        <v>1.1910000000000001</v>
      </c>
      <c r="AD778" s="18">
        <v>15.651</v>
      </c>
      <c r="AE778" s="18">
        <v>129.768</v>
      </c>
      <c r="AF778" s="18">
        <v>826.13199999999995</v>
      </c>
      <c r="AG778" s="21"/>
      <c r="AH778" s="21"/>
    </row>
    <row r="779" spans="1:34">
      <c r="A779" s="16" t="s">
        <v>9299</v>
      </c>
      <c r="B779" s="16" t="s">
        <v>9300</v>
      </c>
      <c r="C779" s="16">
        <f>SEARCH(" _ ",B779)</f>
        <v>25</v>
      </c>
      <c r="D779" s="16" t="str">
        <f>LEFT(B779,14)</f>
        <v>LIT 400kV NO 2</v>
      </c>
      <c r="E779" s="16" t="str">
        <f>RIGHT(LEFT(D779,9),5)</f>
        <v>400kV</v>
      </c>
      <c r="F779" s="16" t="str">
        <f>RIGHT(D779,1)</f>
        <v>2</v>
      </c>
      <c r="G779" s="16" t="str">
        <f>LEFT(RIGHT(B779,LEN(B779)-15),C779-16)</f>
        <v>CHANCEAUX</v>
      </c>
      <c r="H779" s="16" t="str">
        <f>RIGHT(B779,LEN(B779)-C779-2)</f>
        <v>QUINTES (LES)</v>
      </c>
      <c r="I779" s="17">
        <f>MATCH(Lines[[#This Row],[début]],postes_1[ADR_SITE],0)</f>
        <v>185</v>
      </c>
      <c r="J779" s="17">
        <f>MATCH(Lines[[#This Row],[fin]],postes_1[ADR_SITE],0)</f>
        <v>377</v>
      </c>
      <c r="K779" s="17" t="str">
        <f>INDEX(postes_1[CODNAT],Lines[[#This Row],[rch_debut]])</f>
        <v>CHAN5</v>
      </c>
      <c r="L779" s="17" t="str">
        <f>INDEX(postes_1[CODNAT],Lines[[#This Row],[rch_fin]])</f>
        <v>QUINT</v>
      </c>
      <c r="M779" s="17" t="s">
        <v>252</v>
      </c>
      <c r="N779" s="17" t="s">
        <v>6895</v>
      </c>
      <c r="O779" s="17" t="str">
        <f>Lines[[#This Row],[codeNat_debut]]&amp;"_"&amp;Lines[[#This Row],[tension]]</f>
        <v>CHAN5_400kV</v>
      </c>
      <c r="P779" s="17" t="str">
        <f>Lines[[#This Row],[codeNat_fin]]&amp;"_"&amp;Lines[[#This Row],[tension]]</f>
        <v>QUINT_400kV</v>
      </c>
      <c r="Q779" s="17">
        <f>COUNTIF(Lines[[code2_debut]:[code2_fin]],"="&amp;Lines[[#This Row],[code2_debut]])</f>
        <v>6</v>
      </c>
      <c r="R779" s="17">
        <f>COUNTIF(Lines[[code2_debut]:[code2_fin]],"="&amp;Lines[[#This Row],[code2_fin]])</f>
        <v>3</v>
      </c>
      <c r="S779" s="17">
        <f>INDEX(postes_1[x],MATCH(Lines[[#This Row],[codeNat_debut]],postes_1[CODNAT],0))</f>
        <v>526409.75999999803</v>
      </c>
      <c r="T779" s="17">
        <f>INDEX(postes_1[y],MATCH(Lines[[#This Row],[codeNat_debut]],postes_1[CODNAT],0))</f>
        <v>6711577.8899999997</v>
      </c>
      <c r="U779" s="17">
        <f>INDEX(postes_1[x],MATCH(Lines[[#This Row],[codeNat_fin]],postes_1[CODNAT],0))</f>
        <v>493797.27000000299</v>
      </c>
      <c r="V779" s="17">
        <f>INDEX(postes_1[y],MATCH(Lines[[#This Row],[codeNat_fin]],postes_1[CODNAT],0))</f>
        <v>6757441.25</v>
      </c>
      <c r="W779" s="17">
        <f>SQRT((Lines[[#This Row],[x_debut]]-Lines[[#This Row],[x_fin]])^2+(Lines[[#This Row],[y_debut]]-Lines[[#This Row],[y_fin]])^2)</f>
        <v>56276.30313452908</v>
      </c>
      <c r="X779" s="17">
        <v>59431</v>
      </c>
      <c r="Y779" s="18">
        <v>3465</v>
      </c>
      <c r="Z779" s="18">
        <v>3622</v>
      </c>
      <c r="AA779" s="18">
        <v>3622</v>
      </c>
      <c r="AB779" s="18">
        <v>3780</v>
      </c>
      <c r="AC779" s="18">
        <v>1.1910000000000001</v>
      </c>
      <c r="AD779" s="18">
        <v>15.651999999999999</v>
      </c>
      <c r="AE779" s="18">
        <v>129.773</v>
      </c>
      <c r="AF779" s="18">
        <v>826.15899999999999</v>
      </c>
      <c r="AG779" s="21"/>
      <c r="AH779" s="21"/>
    </row>
    <row r="780" spans="1:34">
      <c r="A780" s="16" t="s">
        <v>9305</v>
      </c>
      <c r="B780" s="16" t="s">
        <v>9306</v>
      </c>
      <c r="C780" s="16">
        <f>SEARCH(" _ ",B780)</f>
        <v>25</v>
      </c>
      <c r="D780" s="16" t="str">
        <f>LEFT(B780,14)</f>
        <v>LIT 400kV N0 1</v>
      </c>
      <c r="E780" s="16" t="str">
        <f>RIGHT(LEFT(D780,9),5)</f>
        <v>400kV</v>
      </c>
      <c r="F780" s="16" t="str">
        <f>RIGHT(D780,1)</f>
        <v>1</v>
      </c>
      <c r="G780" s="16" t="str">
        <f>LEFT(RIGHT(B780,LEN(B780)-15),C780-16)</f>
        <v>CHARPENAY</v>
      </c>
      <c r="H780" s="16" t="str">
        <f>RIGHT(B780,LEN(B780)-C780-2)</f>
        <v>PIVOZ-CORDIER</v>
      </c>
      <c r="I780" s="17">
        <f>MATCH(Lines[[#This Row],[début]],postes_1[ADR_SITE],0)</f>
        <v>1921</v>
      </c>
      <c r="J780" s="17">
        <f>MATCH(Lines[[#This Row],[fin]],postes_1[ADR_SITE],0)</f>
        <v>2415</v>
      </c>
      <c r="K780" s="17" t="str">
        <f>INDEX(postes_1[CODNAT],Lines[[#This Row],[rch_debut]])</f>
        <v>CHARP</v>
      </c>
      <c r="L780" s="17" t="str">
        <f>INDEX(postes_1[CODNAT],Lines[[#This Row],[rch_fin]])</f>
        <v>P.COR</v>
      </c>
      <c r="M780" s="17" t="s">
        <v>2530</v>
      </c>
      <c r="N780" s="17" t="s">
        <v>5422</v>
      </c>
      <c r="O780" s="17" t="str">
        <f>Lines[[#This Row],[codeNat_debut]]&amp;"_"&amp;Lines[[#This Row],[tension]]</f>
        <v>CHARP_400kV</v>
      </c>
      <c r="P780" s="17" t="str">
        <f>Lines[[#This Row],[codeNat_fin]]&amp;"_"&amp;Lines[[#This Row],[tension]]</f>
        <v>P.COR_400kV</v>
      </c>
      <c r="Q780" s="17">
        <f>COUNTIF(Lines[[code2_debut]:[code2_fin]],"="&amp;Lines[[#This Row],[code2_debut]])</f>
        <v>6</v>
      </c>
      <c r="R780" s="17">
        <f>COUNTIF(Lines[[code2_debut]:[code2_fin]],"="&amp;Lines[[#This Row],[code2_fin]])</f>
        <v>6</v>
      </c>
      <c r="S780" s="17">
        <f>INDEX(postes_1[x],MATCH(Lines[[#This Row],[codeNat_debut]],postes_1[CODNAT],0))</f>
        <v>831221.24000000197</v>
      </c>
      <c r="T780" s="17">
        <f>INDEX(postes_1[y],MATCH(Lines[[#This Row],[codeNat_debut]],postes_1[CODNAT],0))</f>
        <v>6525744.4400000004</v>
      </c>
      <c r="U780" s="17">
        <f>INDEX(postes_1[x],MATCH(Lines[[#This Row],[codeNat_fin]],postes_1[CODNAT],0))</f>
        <v>837769.10999999905</v>
      </c>
      <c r="V780" s="17">
        <f>INDEX(postes_1[y],MATCH(Lines[[#This Row],[codeNat_fin]],postes_1[CODNAT],0))</f>
        <v>6480423.7300000004</v>
      </c>
      <c r="W780" s="17">
        <f>SQRT((Lines[[#This Row],[x_debut]]-Lines[[#This Row],[x_fin]])^2+(Lines[[#This Row],[y_debut]]-Lines[[#This Row],[y_fin]])^2)</f>
        <v>45791.28035380708</v>
      </c>
      <c r="X780" s="17">
        <v>49628</v>
      </c>
      <c r="Y780" s="18">
        <v>3465</v>
      </c>
      <c r="Z780" s="18">
        <v>3622</v>
      </c>
      <c r="AA780" s="18">
        <v>3622</v>
      </c>
      <c r="AB780" s="18">
        <v>3780</v>
      </c>
      <c r="AC780" s="18">
        <v>0.79300000000000004</v>
      </c>
      <c r="AD780" s="18">
        <v>14.471</v>
      </c>
      <c r="AE780" s="18">
        <v>97.150999999999996</v>
      </c>
      <c r="AF780" s="18">
        <v>618.48199999999997</v>
      </c>
      <c r="AG780" s="21"/>
      <c r="AH780" s="21"/>
    </row>
    <row r="781" spans="1:34">
      <c r="A781" s="16" t="s">
        <v>9308</v>
      </c>
      <c r="B781" s="16" t="s">
        <v>9309</v>
      </c>
      <c r="C781" s="16">
        <f>SEARCH(" _ ",B781)</f>
        <v>25</v>
      </c>
      <c r="D781" s="16" t="str">
        <f>LEFT(B781,14)</f>
        <v>LIT 400kV NO 2</v>
      </c>
      <c r="E781" s="16" t="str">
        <f>RIGHT(LEFT(D781,9),5)</f>
        <v>400kV</v>
      </c>
      <c r="F781" s="16" t="str">
        <f>RIGHT(D781,1)</f>
        <v>2</v>
      </c>
      <c r="G781" s="16" t="str">
        <f>LEFT(RIGHT(B781,LEN(B781)-15),C781-16)</f>
        <v>CHARPENAY</v>
      </c>
      <c r="H781" s="16" t="str">
        <f>RIGHT(B781,LEN(B781)-C781-2)</f>
        <v>ECHALAS</v>
      </c>
      <c r="I781" s="17">
        <f>MATCH(Lines[[#This Row],[début]],postes_1[ADR_SITE],0)</f>
        <v>1921</v>
      </c>
      <c r="J781" s="17">
        <f>MATCH(Lines[[#This Row],[fin]],postes_1[ADR_SITE],0)</f>
        <v>2231</v>
      </c>
      <c r="K781" s="17" t="str">
        <f>INDEX(postes_1[CODNAT],Lines[[#This Row],[rch_debut]])</f>
        <v>CHARP</v>
      </c>
      <c r="L781" s="17" t="str">
        <f>INDEX(postes_1[CODNAT],Lines[[#This Row],[rch_fin]])</f>
        <v>ECHAL</v>
      </c>
      <c r="M781" s="17" t="s">
        <v>2530</v>
      </c>
      <c r="N781" s="17" t="s">
        <v>4420</v>
      </c>
      <c r="O781" s="17" t="str">
        <f>Lines[[#This Row],[codeNat_debut]]&amp;"_"&amp;Lines[[#This Row],[tension]]</f>
        <v>CHARP_400kV</v>
      </c>
      <c r="P781" s="17" t="str">
        <f>Lines[[#This Row],[codeNat_fin]]&amp;"_"&amp;Lines[[#This Row],[tension]]</f>
        <v>ECHAL_400kV</v>
      </c>
      <c r="Q781" s="17">
        <f>COUNTIF(Lines[[code2_debut]:[code2_fin]],"="&amp;Lines[[#This Row],[code2_debut]])</f>
        <v>6</v>
      </c>
      <c r="R781" s="17">
        <f>COUNTIF(Lines[[code2_debut]:[code2_fin]],"="&amp;Lines[[#This Row],[code2_fin]])</f>
        <v>2</v>
      </c>
      <c r="S781" s="17">
        <f>INDEX(postes_1[x],MATCH(Lines[[#This Row],[codeNat_debut]],postes_1[CODNAT],0))</f>
        <v>831221.24000000197</v>
      </c>
      <c r="T781" s="17">
        <f>INDEX(postes_1[y],MATCH(Lines[[#This Row],[codeNat_debut]],postes_1[CODNAT],0))</f>
        <v>6525744.4400000004</v>
      </c>
      <c r="U781" s="17">
        <f>INDEX(postes_1[x],MATCH(Lines[[#This Row],[codeNat_fin]],postes_1[CODNAT],0))</f>
        <v>834271.60999999905</v>
      </c>
      <c r="V781" s="17">
        <f>INDEX(postes_1[y],MATCH(Lines[[#This Row],[codeNat_fin]],postes_1[CODNAT],0))</f>
        <v>6494838.5899999999</v>
      </c>
      <c r="W781" s="17">
        <f>SQRT((Lines[[#This Row],[x_debut]]-Lines[[#This Row],[x_fin]])^2+(Lines[[#This Row],[y_debut]]-Lines[[#This Row],[y_fin]])^2)</f>
        <v>31056.019084219675</v>
      </c>
      <c r="X781" s="17">
        <v>32880</v>
      </c>
      <c r="Y781" s="18">
        <v>3465</v>
      </c>
      <c r="Z781" s="18">
        <v>3622</v>
      </c>
      <c r="AA781" s="18">
        <v>3622</v>
      </c>
      <c r="AB781" s="18">
        <v>3780</v>
      </c>
      <c r="AC781" s="18">
        <v>0.53300000000000003</v>
      </c>
      <c r="AD781" s="18">
        <v>9.7119999999999997</v>
      </c>
      <c r="AE781" s="18">
        <v>65.537000000000006</v>
      </c>
      <c r="AF781" s="18">
        <v>417.21899999999999</v>
      </c>
      <c r="AG781" s="21"/>
      <c r="AH781" s="21"/>
    </row>
    <row r="782" spans="1:34">
      <c r="A782" s="16" t="s">
        <v>9349</v>
      </c>
      <c r="B782" s="16" t="s">
        <v>9350</v>
      </c>
      <c r="C782" s="16">
        <f>SEARCH(" _ ",B782)</f>
        <v>24</v>
      </c>
      <c r="D782" s="16" t="str">
        <f>LEFT(B782,14)</f>
        <v>LIT 400kV N0 1</v>
      </c>
      <c r="E782" s="16" t="str">
        <f>RIGHT(LEFT(D782,9),5)</f>
        <v>400kV</v>
      </c>
      <c r="F782" s="16" t="str">
        <f>RIGHT(D782,1)</f>
        <v>1</v>
      </c>
      <c r="G782" s="16" t="str">
        <f>LEFT(RIGHT(B782,LEN(B782)-15),C782-16)</f>
        <v>CHEVALET</v>
      </c>
      <c r="H782" s="16" t="str">
        <f>RIGHT(B782,LEN(B782)-C782-2)</f>
        <v>GAVRELLE</v>
      </c>
      <c r="I782" s="17">
        <f>MATCH(Lines[[#This Row],[début]],postes_1[ADR_SITE],0)</f>
        <v>1418</v>
      </c>
      <c r="J782" s="17">
        <f>MATCH(Lines[[#This Row],[fin]],postes_1[ADR_SITE],0)</f>
        <v>1591</v>
      </c>
      <c r="K782" s="17" t="str">
        <f>INDEX(postes_1[CODNAT],Lines[[#This Row],[rch_debut]])</f>
        <v>CHEVA</v>
      </c>
      <c r="L782" s="17" t="str">
        <f>INDEX(postes_1[CODNAT],Lines[[#This Row],[rch_fin]])</f>
        <v>GAVRE</v>
      </c>
      <c r="M782" s="17" t="s">
        <v>3257</v>
      </c>
      <c r="N782" s="17" t="s">
        <v>3216</v>
      </c>
      <c r="O782" s="17" t="str">
        <f>Lines[[#This Row],[codeNat_debut]]&amp;"_"&amp;Lines[[#This Row],[tension]]</f>
        <v>CHEVA_400kV</v>
      </c>
      <c r="P782" s="17" t="str">
        <f>Lines[[#This Row],[codeNat_fin]]&amp;"_"&amp;Lines[[#This Row],[tension]]</f>
        <v>GAVRE_400kV</v>
      </c>
      <c r="Q782" s="17">
        <f>COUNTIF(Lines[[code2_debut]:[code2_fin]],"="&amp;Lines[[#This Row],[code2_debut]])</f>
        <v>8</v>
      </c>
      <c r="R782" s="17">
        <f>COUNTIF(Lines[[code2_debut]:[code2_fin]],"="&amp;Lines[[#This Row],[code2_fin]])</f>
        <v>3</v>
      </c>
      <c r="S782" s="17">
        <f>INDEX(postes_1[x],MATCH(Lines[[#This Row],[codeNat_debut]],postes_1[CODNAT],0))</f>
        <v>674135.21999999904</v>
      </c>
      <c r="T782" s="17">
        <f>INDEX(postes_1[y],MATCH(Lines[[#This Row],[codeNat_debut]],postes_1[CODNAT],0))</f>
        <v>7009120.3099999996</v>
      </c>
      <c r="U782" s="17">
        <f>INDEX(postes_1[x],MATCH(Lines[[#This Row],[codeNat_fin]],postes_1[CODNAT],0))</f>
        <v>691870.74000000197</v>
      </c>
      <c r="V782" s="17">
        <f>INDEX(postes_1[y],MATCH(Lines[[#This Row],[codeNat_fin]],postes_1[CODNAT],0))</f>
        <v>7026556.0599999996</v>
      </c>
      <c r="W782" s="17">
        <f>SQRT((Lines[[#This Row],[x_debut]]-Lines[[#This Row],[x_fin]])^2+(Lines[[#This Row],[y_debut]]-Lines[[#This Row],[y_fin]])^2)</f>
        <v>24870.746827005492</v>
      </c>
      <c r="X782" s="17">
        <v>29821</v>
      </c>
      <c r="Y782" s="18">
        <v>3465</v>
      </c>
      <c r="Z782" s="18">
        <v>3622</v>
      </c>
      <c r="AA782" s="18">
        <v>3622</v>
      </c>
      <c r="AB782" s="18">
        <v>3780</v>
      </c>
      <c r="AC782" s="18">
        <v>0.59499999999999997</v>
      </c>
      <c r="AD782" s="18">
        <v>7.8090000000000002</v>
      </c>
      <c r="AE782" s="18">
        <v>64.662000000000006</v>
      </c>
      <c r="AF782" s="18">
        <v>411.649</v>
      </c>
      <c r="AG782" s="21"/>
      <c r="AH782" s="21"/>
    </row>
    <row r="783" spans="1:34">
      <c r="A783" s="16" t="s">
        <v>9355</v>
      </c>
      <c r="B783" s="16" t="s">
        <v>9356</v>
      </c>
      <c r="C783" s="16">
        <f>SEARCH(" _ ",B783)</f>
        <v>24</v>
      </c>
      <c r="D783" s="16" t="str">
        <f>LEFT(B783,14)</f>
        <v>LIT 400kV NO 2</v>
      </c>
      <c r="E783" s="16" t="str">
        <f>RIGHT(LEFT(D783,9),5)</f>
        <v>400kV</v>
      </c>
      <c r="F783" s="16" t="str">
        <f>RIGHT(D783,1)</f>
        <v>2</v>
      </c>
      <c r="G783" s="16" t="str">
        <f>LEFT(RIGHT(B783,LEN(B783)-15),C783-16)</f>
        <v>CHEVALET</v>
      </c>
      <c r="H783" s="16" t="str">
        <f>RIGHT(B783,LEN(B783)-C783-2)</f>
        <v>GAVRELLE</v>
      </c>
      <c r="I783" s="17">
        <f>MATCH(Lines[[#This Row],[début]],postes_1[ADR_SITE],0)</f>
        <v>1418</v>
      </c>
      <c r="J783" s="17">
        <f>MATCH(Lines[[#This Row],[fin]],postes_1[ADR_SITE],0)</f>
        <v>1591</v>
      </c>
      <c r="K783" s="17" t="str">
        <f>INDEX(postes_1[CODNAT],Lines[[#This Row],[rch_debut]])</f>
        <v>CHEVA</v>
      </c>
      <c r="L783" s="17" t="str">
        <f>INDEX(postes_1[CODNAT],Lines[[#This Row],[rch_fin]])</f>
        <v>GAVRE</v>
      </c>
      <c r="M783" s="17" t="s">
        <v>3257</v>
      </c>
      <c r="N783" s="17" t="s">
        <v>3216</v>
      </c>
      <c r="O783" s="17" t="str">
        <f>Lines[[#This Row],[codeNat_debut]]&amp;"_"&amp;Lines[[#This Row],[tension]]</f>
        <v>CHEVA_400kV</v>
      </c>
      <c r="P783" s="17" t="str">
        <f>Lines[[#This Row],[codeNat_fin]]&amp;"_"&amp;Lines[[#This Row],[tension]]</f>
        <v>GAVRE_400kV</v>
      </c>
      <c r="Q783" s="17">
        <f>COUNTIF(Lines[[code2_debut]:[code2_fin]],"="&amp;Lines[[#This Row],[code2_debut]])</f>
        <v>8</v>
      </c>
      <c r="R783" s="17">
        <f>COUNTIF(Lines[[code2_debut]:[code2_fin]],"="&amp;Lines[[#This Row],[code2_fin]])</f>
        <v>3</v>
      </c>
      <c r="S783" s="17">
        <f>INDEX(postes_1[x],MATCH(Lines[[#This Row],[codeNat_debut]],postes_1[CODNAT],0))</f>
        <v>674135.21999999904</v>
      </c>
      <c r="T783" s="17">
        <f>INDEX(postes_1[y],MATCH(Lines[[#This Row],[codeNat_debut]],postes_1[CODNAT],0))</f>
        <v>7009120.3099999996</v>
      </c>
      <c r="U783" s="17">
        <f>INDEX(postes_1[x],MATCH(Lines[[#This Row],[codeNat_fin]],postes_1[CODNAT],0))</f>
        <v>691870.74000000197</v>
      </c>
      <c r="V783" s="17">
        <f>INDEX(postes_1[y],MATCH(Lines[[#This Row],[codeNat_fin]],postes_1[CODNAT],0))</f>
        <v>7026556.0599999996</v>
      </c>
      <c r="W783" s="17">
        <f>SQRT((Lines[[#This Row],[x_debut]]-Lines[[#This Row],[x_fin]])^2+(Lines[[#This Row],[y_debut]]-Lines[[#This Row],[y_fin]])^2)</f>
        <v>24870.746827005492</v>
      </c>
      <c r="X783" s="17">
        <v>29821</v>
      </c>
      <c r="Y783" s="18">
        <v>3465</v>
      </c>
      <c r="Z783" s="18">
        <v>3622</v>
      </c>
      <c r="AA783" s="18">
        <v>3622</v>
      </c>
      <c r="AB783" s="18">
        <v>3780</v>
      </c>
      <c r="AC783" s="18">
        <v>0.59799999999999998</v>
      </c>
      <c r="AD783" s="18">
        <v>7.859</v>
      </c>
      <c r="AE783" s="18">
        <v>65.084999999999994</v>
      </c>
      <c r="AF783" s="18">
        <v>414.346</v>
      </c>
      <c r="AG783" s="21"/>
      <c r="AH783" s="21"/>
    </row>
    <row r="784" spans="1:34">
      <c r="A784" s="16" t="s">
        <v>9376</v>
      </c>
      <c r="B784" s="16" t="s">
        <v>9377</v>
      </c>
      <c r="C784" s="16">
        <f>SEARCH(" _ ",B784)</f>
        <v>26</v>
      </c>
      <c r="D784" s="16" t="str">
        <f>LEFT(B784,14)</f>
        <v>LIT 400kV N0 1</v>
      </c>
      <c r="E784" s="16" t="str">
        <f>RIGHT(LEFT(D784,9),5)</f>
        <v>400kV</v>
      </c>
      <c r="F784" s="16" t="str">
        <f>RIGHT(D784,1)</f>
        <v>1</v>
      </c>
      <c r="G784" s="16" t="str">
        <f>LEFT(RIGHT(B784,LEN(B784)-15),C784-16)</f>
        <v>CIROLLIERS</v>
      </c>
      <c r="H784" s="16" t="str">
        <f>RIGHT(B784,LEN(B784)-C784-2)</f>
        <v>GATINAIS</v>
      </c>
      <c r="I784" s="17">
        <f>MATCH(Lines[[#This Row],[début]],postes_1[ADR_SITE],0)</f>
        <v>138</v>
      </c>
      <c r="J784" s="17">
        <f>MATCH(Lines[[#This Row],[fin]],postes_1[ADR_SITE],0)</f>
        <v>53</v>
      </c>
      <c r="K784" s="17" t="str">
        <f>INDEX(postes_1[CODNAT],Lines[[#This Row],[rch_debut]])</f>
        <v>CIROL</v>
      </c>
      <c r="L784" s="17" t="str">
        <f>INDEX(postes_1[CODNAT],Lines[[#This Row],[rch_fin]])</f>
        <v>GATI5</v>
      </c>
      <c r="M784" s="17" t="s">
        <v>6566</v>
      </c>
      <c r="N784" s="17" t="s">
        <v>3228</v>
      </c>
      <c r="O784" s="17" t="str">
        <f>Lines[[#This Row],[codeNat_debut]]&amp;"_"&amp;Lines[[#This Row],[tension]]</f>
        <v>CIROL_400kV</v>
      </c>
      <c r="P784" s="17" t="str">
        <f>Lines[[#This Row],[codeNat_fin]]&amp;"_"&amp;Lines[[#This Row],[tension]]</f>
        <v>GATI5_400kV</v>
      </c>
      <c r="Q784" s="17">
        <f>COUNTIF(Lines[[code2_debut]:[code2_fin]],"="&amp;Lines[[#This Row],[code2_debut]])</f>
        <v>7</v>
      </c>
      <c r="R784" s="17">
        <f>COUNTIF(Lines[[code2_debut]:[code2_fin]],"="&amp;Lines[[#This Row],[code2_fin]])</f>
        <v>8</v>
      </c>
      <c r="S784" s="17">
        <f>INDEX(postes_1[x],MATCH(Lines[[#This Row],[codeNat_debut]],postes_1[CODNAT],0))</f>
        <v>649765.71000000101</v>
      </c>
      <c r="T784" s="17">
        <f>INDEX(postes_1[y],MATCH(Lines[[#This Row],[codeNat_debut]],postes_1[CODNAT],0))</f>
        <v>6827885.1699999999</v>
      </c>
      <c r="U784" s="17">
        <f>INDEX(postes_1[x],MATCH(Lines[[#This Row],[codeNat_fin]],postes_1[CODNAT],0))</f>
        <v>654199.21999999904</v>
      </c>
      <c r="V784" s="17">
        <f>INDEX(postes_1[y],MATCH(Lines[[#This Row],[codeNat_fin]],postes_1[CODNAT],0))</f>
        <v>6776674.5099999998</v>
      </c>
      <c r="W784" s="17">
        <f>SQRT((Lines[[#This Row],[x_debut]]-Lines[[#This Row],[x_fin]])^2+(Lines[[#This Row],[y_debut]]-Lines[[#This Row],[y_fin]])^2)</f>
        <v>51402.215016044764</v>
      </c>
      <c r="X784" s="17">
        <v>53850</v>
      </c>
      <c r="Y784" s="18">
        <v>3465</v>
      </c>
      <c r="Z784" s="18">
        <v>3622</v>
      </c>
      <c r="AA784" s="18">
        <v>3622</v>
      </c>
      <c r="AB784" s="18">
        <v>3780</v>
      </c>
      <c r="AC784" s="18">
        <v>1.0680000000000001</v>
      </c>
      <c r="AD784" s="18">
        <v>14.026999999999999</v>
      </c>
      <c r="AE784" s="18">
        <v>116.258</v>
      </c>
      <c r="AF784" s="18">
        <v>740.12300000000005</v>
      </c>
      <c r="AG784" s="21"/>
      <c r="AH784" s="21"/>
    </row>
    <row r="785" spans="1:34">
      <c r="A785" s="16" t="s">
        <v>9380</v>
      </c>
      <c r="B785" s="16" t="s">
        <v>9381</v>
      </c>
      <c r="C785" s="16">
        <f>SEARCH(" _ ",B785)</f>
        <v>26</v>
      </c>
      <c r="D785" s="16" t="str">
        <f>LEFT(B785,14)</f>
        <v>LIT 400kV NO 2</v>
      </c>
      <c r="E785" s="16" t="str">
        <f>RIGHT(LEFT(D785,9),5)</f>
        <v>400kV</v>
      </c>
      <c r="F785" s="16" t="str">
        <f>RIGHT(D785,1)</f>
        <v>2</v>
      </c>
      <c r="G785" s="16" t="str">
        <f>LEFT(RIGHT(B785,LEN(B785)-15),C785-16)</f>
        <v>CIROLLIERS</v>
      </c>
      <c r="H785" s="16" t="str">
        <f>RIGHT(B785,LEN(B785)-C785-2)</f>
        <v>GATINAIS</v>
      </c>
      <c r="I785" s="17">
        <f>MATCH(Lines[[#This Row],[début]],postes_1[ADR_SITE],0)</f>
        <v>138</v>
      </c>
      <c r="J785" s="17">
        <f>MATCH(Lines[[#This Row],[fin]],postes_1[ADR_SITE],0)</f>
        <v>53</v>
      </c>
      <c r="K785" s="17" t="str">
        <f>INDEX(postes_1[CODNAT],Lines[[#This Row],[rch_debut]])</f>
        <v>CIROL</v>
      </c>
      <c r="L785" s="17" t="str">
        <f>INDEX(postes_1[CODNAT],Lines[[#This Row],[rch_fin]])</f>
        <v>GATI5</v>
      </c>
      <c r="M785" s="17" t="s">
        <v>6566</v>
      </c>
      <c r="N785" s="17" t="s">
        <v>3228</v>
      </c>
      <c r="O785" s="17" t="str">
        <f>Lines[[#This Row],[codeNat_debut]]&amp;"_"&amp;Lines[[#This Row],[tension]]</f>
        <v>CIROL_400kV</v>
      </c>
      <c r="P785" s="17" t="str">
        <f>Lines[[#This Row],[codeNat_fin]]&amp;"_"&amp;Lines[[#This Row],[tension]]</f>
        <v>GATI5_400kV</v>
      </c>
      <c r="Q785" s="17">
        <f>COUNTIF(Lines[[code2_debut]:[code2_fin]],"="&amp;Lines[[#This Row],[code2_debut]])</f>
        <v>7</v>
      </c>
      <c r="R785" s="17">
        <f>COUNTIF(Lines[[code2_debut]:[code2_fin]],"="&amp;Lines[[#This Row],[code2_fin]])</f>
        <v>8</v>
      </c>
      <c r="S785" s="17">
        <f>INDEX(postes_1[x],MATCH(Lines[[#This Row],[codeNat_debut]],postes_1[CODNAT],0))</f>
        <v>649765.71000000101</v>
      </c>
      <c r="T785" s="17">
        <f>INDEX(postes_1[y],MATCH(Lines[[#This Row],[codeNat_debut]],postes_1[CODNAT],0))</f>
        <v>6827885.1699999999</v>
      </c>
      <c r="U785" s="17">
        <f>INDEX(postes_1[x],MATCH(Lines[[#This Row],[codeNat_fin]],postes_1[CODNAT],0))</f>
        <v>654199.21999999904</v>
      </c>
      <c r="V785" s="17">
        <f>INDEX(postes_1[y],MATCH(Lines[[#This Row],[codeNat_fin]],postes_1[CODNAT],0))</f>
        <v>6776674.5099999998</v>
      </c>
      <c r="W785" s="17">
        <f>SQRT((Lines[[#This Row],[x_debut]]-Lines[[#This Row],[x_fin]])^2+(Lines[[#This Row],[y_debut]]-Lines[[#This Row],[y_fin]])^2)</f>
        <v>51402.215016044764</v>
      </c>
      <c r="X785" s="17">
        <v>52955</v>
      </c>
      <c r="Y785" s="18">
        <v>3465</v>
      </c>
      <c r="Z785" s="18">
        <v>3622</v>
      </c>
      <c r="AA785" s="18">
        <v>3622</v>
      </c>
      <c r="AB785" s="18">
        <v>3780</v>
      </c>
      <c r="AC785" s="18">
        <v>1.0669999999999999</v>
      </c>
      <c r="AD785" s="18">
        <v>14.021000000000001</v>
      </c>
      <c r="AE785" s="18">
        <v>116.217</v>
      </c>
      <c r="AF785" s="18">
        <v>739.86</v>
      </c>
      <c r="AG785" s="21"/>
      <c r="AH785" s="21"/>
    </row>
    <row r="786" spans="1:34">
      <c r="A786" s="16" t="s">
        <v>9551</v>
      </c>
      <c r="B786" s="16" t="s">
        <v>9552</v>
      </c>
      <c r="C786" s="16">
        <f>SEARCH(" _ ",B786)</f>
        <v>23</v>
      </c>
      <c r="D786" s="16" t="str">
        <f>LEFT(B786,14)</f>
        <v>LIT 400kV N0 1</v>
      </c>
      <c r="E786" s="16" t="str">
        <f>RIGHT(LEFT(D786,9),5)</f>
        <v>400kV</v>
      </c>
      <c r="F786" s="16" t="str">
        <f>RIGHT(D786,1)</f>
        <v>1</v>
      </c>
      <c r="G786" s="16" t="str">
        <f>LEFT(RIGHT(B786,LEN(B786)-15),C786-16)</f>
        <v>DAMBRON</v>
      </c>
      <c r="H786" s="16" t="str">
        <f>RIGHT(B786,LEN(B786)-C786-2)</f>
        <v>GATINAIS</v>
      </c>
      <c r="I786" s="17">
        <f>MATCH(Lines[[#This Row],[début]],postes_1[ADR_SITE],0)</f>
        <v>29</v>
      </c>
      <c r="J786" s="17">
        <f>MATCH(Lines[[#This Row],[fin]],postes_1[ADR_SITE],0)</f>
        <v>53</v>
      </c>
      <c r="K786" s="17" t="str">
        <f>INDEX(postes_1[CODNAT],Lines[[#This Row],[rch_debut]])</f>
        <v>DAMBR</v>
      </c>
      <c r="L786" s="17" t="str">
        <f>INDEX(postes_1[CODNAT],Lines[[#This Row],[rch_fin]])</f>
        <v>GATI5</v>
      </c>
      <c r="M786" s="17" t="s">
        <v>6227</v>
      </c>
      <c r="N786" s="17" t="s">
        <v>3228</v>
      </c>
      <c r="O786" s="17" t="str">
        <f>Lines[[#This Row],[codeNat_debut]]&amp;"_"&amp;Lines[[#This Row],[tension]]</f>
        <v>DAMBR_400kV</v>
      </c>
      <c r="P786" s="17" t="str">
        <f>Lines[[#This Row],[codeNat_fin]]&amp;"_"&amp;Lines[[#This Row],[tension]]</f>
        <v>GATI5_400kV</v>
      </c>
      <c r="Q786" s="17">
        <f>COUNTIF(Lines[[code2_debut]:[code2_fin]],"="&amp;Lines[[#This Row],[code2_debut]])</f>
        <v>6</v>
      </c>
      <c r="R786" s="17">
        <f>COUNTIF(Lines[[code2_debut]:[code2_fin]],"="&amp;Lines[[#This Row],[code2_fin]])</f>
        <v>8</v>
      </c>
      <c r="S786" s="17">
        <f>INDEX(postes_1[x],MATCH(Lines[[#This Row],[codeNat_debut]],postes_1[CODNAT],0))</f>
        <v>614853.93000000005</v>
      </c>
      <c r="T786" s="17">
        <f>INDEX(postes_1[y],MATCH(Lines[[#This Row],[codeNat_debut]],postes_1[CODNAT],0))</f>
        <v>6779084.0099999998</v>
      </c>
      <c r="U786" s="17">
        <f>INDEX(postes_1[x],MATCH(Lines[[#This Row],[codeNat_fin]],postes_1[CODNAT],0))</f>
        <v>654199.21999999904</v>
      </c>
      <c r="V786" s="17">
        <f>INDEX(postes_1[y],MATCH(Lines[[#This Row],[codeNat_fin]],postes_1[CODNAT],0))</f>
        <v>6776674.5099999998</v>
      </c>
      <c r="W786" s="17">
        <f>SQRT((Lines[[#This Row],[x_debut]]-Lines[[#This Row],[x_fin]])^2+(Lines[[#This Row],[y_debut]]-Lines[[#This Row],[y_fin]])^2)</f>
        <v>39418.999675715015</v>
      </c>
      <c r="X786" s="17">
        <v>42285</v>
      </c>
      <c r="Y786" s="18">
        <v>3465</v>
      </c>
      <c r="Z786" s="18">
        <v>3622</v>
      </c>
      <c r="AA786" s="18">
        <v>3622</v>
      </c>
      <c r="AB786" s="18">
        <v>3780</v>
      </c>
      <c r="AC786" s="18">
        <v>0.84799999999999998</v>
      </c>
      <c r="AD786" s="18">
        <v>11.132999999999999</v>
      </c>
      <c r="AE786" s="18">
        <v>92.236000000000004</v>
      </c>
      <c r="AF786" s="18">
        <v>587.19299999999998</v>
      </c>
      <c r="AG786" s="21"/>
      <c r="AH786" s="21"/>
    </row>
    <row r="787" spans="1:34">
      <c r="A787" s="16" t="s">
        <v>9557</v>
      </c>
      <c r="B787" s="16" t="s">
        <v>9558</v>
      </c>
      <c r="C787" s="16">
        <f>SEARCH(" _ ",B787)</f>
        <v>23</v>
      </c>
      <c r="D787" s="16" t="str">
        <f>LEFT(B787,14)</f>
        <v>LIT 400kV NO 2</v>
      </c>
      <c r="E787" s="16" t="str">
        <f>RIGHT(LEFT(D787,9),5)</f>
        <v>400kV</v>
      </c>
      <c r="F787" s="16" t="str">
        <f>RIGHT(D787,1)</f>
        <v>2</v>
      </c>
      <c r="G787" s="16" t="str">
        <f>LEFT(RIGHT(B787,LEN(B787)-15),C787-16)</f>
        <v>DAMBRON</v>
      </c>
      <c r="H787" s="16" t="str">
        <f>RIGHT(B787,LEN(B787)-C787-2)</f>
        <v>GATINAIS</v>
      </c>
      <c r="I787" s="17">
        <f>MATCH(Lines[[#This Row],[début]],postes_1[ADR_SITE],0)</f>
        <v>29</v>
      </c>
      <c r="J787" s="17">
        <f>MATCH(Lines[[#This Row],[fin]],postes_1[ADR_SITE],0)</f>
        <v>53</v>
      </c>
      <c r="K787" s="17" t="str">
        <f>INDEX(postes_1[CODNAT],Lines[[#This Row],[rch_debut]])</f>
        <v>DAMBR</v>
      </c>
      <c r="L787" s="17" t="str">
        <f>INDEX(postes_1[CODNAT],Lines[[#This Row],[rch_fin]])</f>
        <v>GATI5</v>
      </c>
      <c r="M787" s="17" t="s">
        <v>6227</v>
      </c>
      <c r="N787" s="17" t="s">
        <v>3228</v>
      </c>
      <c r="O787" s="17" t="str">
        <f>Lines[[#This Row],[codeNat_debut]]&amp;"_"&amp;Lines[[#This Row],[tension]]</f>
        <v>DAMBR_400kV</v>
      </c>
      <c r="P787" s="17" t="str">
        <f>Lines[[#This Row],[codeNat_fin]]&amp;"_"&amp;Lines[[#This Row],[tension]]</f>
        <v>GATI5_400kV</v>
      </c>
      <c r="Q787" s="17">
        <f>COUNTIF(Lines[[code2_debut]:[code2_fin]],"="&amp;Lines[[#This Row],[code2_debut]])</f>
        <v>6</v>
      </c>
      <c r="R787" s="17">
        <f>COUNTIF(Lines[[code2_debut]:[code2_fin]],"="&amp;Lines[[#This Row],[code2_fin]])</f>
        <v>8</v>
      </c>
      <c r="S787" s="17">
        <f>INDEX(postes_1[x],MATCH(Lines[[#This Row],[codeNat_debut]],postes_1[CODNAT],0))</f>
        <v>614853.93000000005</v>
      </c>
      <c r="T787" s="17">
        <f>INDEX(postes_1[y],MATCH(Lines[[#This Row],[codeNat_debut]],postes_1[CODNAT],0))</f>
        <v>6779084.0099999998</v>
      </c>
      <c r="U787" s="17">
        <f>INDEX(postes_1[x],MATCH(Lines[[#This Row],[codeNat_fin]],postes_1[CODNAT],0))</f>
        <v>654199.21999999904</v>
      </c>
      <c r="V787" s="17">
        <f>INDEX(postes_1[y],MATCH(Lines[[#This Row],[codeNat_fin]],postes_1[CODNAT],0))</f>
        <v>6776674.5099999998</v>
      </c>
      <c r="W787" s="17">
        <f>SQRT((Lines[[#This Row],[x_debut]]-Lines[[#This Row],[x_fin]])^2+(Lines[[#This Row],[y_debut]]-Lines[[#This Row],[y_fin]])^2)</f>
        <v>39418.999675715015</v>
      </c>
      <c r="X787" s="17">
        <v>42289</v>
      </c>
      <c r="Y787" s="18">
        <v>3465</v>
      </c>
      <c r="Z787" s="18">
        <v>3622</v>
      </c>
      <c r="AA787" s="18">
        <v>3622</v>
      </c>
      <c r="AB787" s="18">
        <v>3780</v>
      </c>
      <c r="AC787" s="18">
        <v>0.84799999999999998</v>
      </c>
      <c r="AD787" s="18">
        <v>11.135999999999999</v>
      </c>
      <c r="AE787" s="18">
        <v>92.259</v>
      </c>
      <c r="AF787" s="18">
        <v>587.33900000000006</v>
      </c>
      <c r="AG787" s="21"/>
      <c r="AH787" s="21"/>
    </row>
    <row r="788" spans="1:34">
      <c r="A788" s="16" t="s">
        <v>9589</v>
      </c>
      <c r="B788" s="16" t="s">
        <v>9590</v>
      </c>
      <c r="C788" s="16">
        <f>SEARCH(" _ ",B788)</f>
        <v>23</v>
      </c>
      <c r="D788" s="16" t="str">
        <f>LEFT(B788,14)</f>
        <v>LIT 400kV N0 1</v>
      </c>
      <c r="E788" s="16" t="str">
        <f>RIGHT(LEFT(D788,9),5)</f>
        <v>400kV</v>
      </c>
      <c r="F788" s="16" t="str">
        <f>RIGHT(D788,1)</f>
        <v>1</v>
      </c>
      <c r="G788" s="16" t="str">
        <f>LEFT(RIGHT(B788,LEN(B788)-15),C788-16)</f>
        <v>DOMLOUP</v>
      </c>
      <c r="H788" s="16" t="str">
        <f>RIGHT(B788,LEN(B788)-C788-2)</f>
        <v>LAUNAY</v>
      </c>
      <c r="I788" s="17">
        <f>MATCH(Lines[[#This Row],[début]],postes_1[ADR_SITE],0)</f>
        <v>1317</v>
      </c>
      <c r="J788" s="17">
        <f>MATCH(Lines[[#This Row],[fin]],postes_1[ADR_SITE],0)</f>
        <v>1238</v>
      </c>
      <c r="K788" s="17" t="str">
        <f>INDEX(postes_1[CODNAT],Lines[[#This Row],[rch_debut]])</f>
        <v>DOMLO</v>
      </c>
      <c r="L788" s="17" t="str">
        <f>INDEX(postes_1[CODNAT],Lines[[#This Row],[rch_fin]])</f>
        <v>LAUNA</v>
      </c>
      <c r="M788" s="17" t="s">
        <v>6207</v>
      </c>
      <c r="N788" s="17" t="s">
        <v>7072</v>
      </c>
      <c r="O788" s="17" t="str">
        <f>Lines[[#This Row],[codeNat_debut]]&amp;"_"&amp;Lines[[#This Row],[tension]]</f>
        <v>DOMLO_400kV</v>
      </c>
      <c r="P788" s="17" t="str">
        <f>Lines[[#This Row],[codeNat_fin]]&amp;"_"&amp;Lines[[#This Row],[tension]]</f>
        <v>LAUNA_400kV</v>
      </c>
      <c r="Q788" s="17">
        <f>COUNTIF(Lines[[code2_debut]:[code2_fin]],"="&amp;Lines[[#This Row],[code2_debut]])</f>
        <v>5</v>
      </c>
      <c r="R788" s="17">
        <f>COUNTIF(Lines[[code2_debut]:[code2_fin]],"="&amp;Lines[[#This Row],[code2_fin]])</f>
        <v>4</v>
      </c>
      <c r="S788" s="17">
        <f>INDEX(postes_1[x],MATCH(Lines[[#This Row],[codeNat_debut]],postes_1[CODNAT],0))</f>
        <v>361060.46999999898</v>
      </c>
      <c r="T788" s="17">
        <f>INDEX(postes_1[y],MATCH(Lines[[#This Row],[codeNat_debut]],postes_1[CODNAT],0))</f>
        <v>6786669.25</v>
      </c>
      <c r="U788" s="17">
        <f>INDEX(postes_1[x],MATCH(Lines[[#This Row],[codeNat_fin]],postes_1[CODNAT],0))</f>
        <v>385686.859999999</v>
      </c>
      <c r="V788" s="17">
        <f>INDEX(postes_1[y],MATCH(Lines[[#This Row],[codeNat_fin]],postes_1[CODNAT],0))</f>
        <v>6837723.6799999997</v>
      </c>
      <c r="W788" s="17">
        <f>SQRT((Lines[[#This Row],[x_debut]]-Lines[[#This Row],[x_fin]])^2+(Lines[[#This Row],[y_debut]]-Lines[[#This Row],[y_fin]])^2)</f>
        <v>56683.453556191955</v>
      </c>
      <c r="X788" s="17">
        <v>70591</v>
      </c>
      <c r="Y788" s="18">
        <v>3465</v>
      </c>
      <c r="Z788" s="18">
        <v>3622</v>
      </c>
      <c r="AA788" s="18">
        <v>3622</v>
      </c>
      <c r="AB788" s="18">
        <v>3780</v>
      </c>
      <c r="AC788" s="18">
        <v>1.411</v>
      </c>
      <c r="AD788" s="18">
        <v>18.547999999999998</v>
      </c>
      <c r="AE788" s="18">
        <v>153.791</v>
      </c>
      <c r="AF788" s="18">
        <v>979.06100000000004</v>
      </c>
      <c r="AG788" s="21"/>
      <c r="AH788" s="21"/>
    </row>
    <row r="789" spans="1:34">
      <c r="A789" s="16" t="s">
        <v>9594</v>
      </c>
      <c r="B789" s="16" t="s">
        <v>9595</v>
      </c>
      <c r="C789" s="16">
        <f>SEARCH(" _ ",B789)</f>
        <v>23</v>
      </c>
      <c r="D789" s="16" t="str">
        <f>LEFT(B789,14)</f>
        <v>LIT 400kV NO 2</v>
      </c>
      <c r="E789" s="16" t="str">
        <f>RIGHT(LEFT(D789,9),5)</f>
        <v>400kV</v>
      </c>
      <c r="F789" s="16" t="str">
        <f>RIGHT(D789,1)</f>
        <v>2</v>
      </c>
      <c r="G789" s="16" t="str">
        <f>LEFT(RIGHT(B789,LEN(B789)-15),C789-16)</f>
        <v>DOMLOUP</v>
      </c>
      <c r="H789" s="16" t="str">
        <f>RIGHT(B789,LEN(B789)-C789-2)</f>
        <v>LAUNAY</v>
      </c>
      <c r="I789" s="17">
        <f>MATCH(Lines[[#This Row],[début]],postes_1[ADR_SITE],0)</f>
        <v>1317</v>
      </c>
      <c r="J789" s="17">
        <f>MATCH(Lines[[#This Row],[fin]],postes_1[ADR_SITE],0)</f>
        <v>1238</v>
      </c>
      <c r="K789" s="17" t="str">
        <f>INDEX(postes_1[CODNAT],Lines[[#This Row],[rch_debut]])</f>
        <v>DOMLO</v>
      </c>
      <c r="L789" s="17" t="str">
        <f>INDEX(postes_1[CODNAT],Lines[[#This Row],[rch_fin]])</f>
        <v>LAUNA</v>
      </c>
      <c r="M789" s="17" t="s">
        <v>6207</v>
      </c>
      <c r="N789" s="17" t="s">
        <v>7072</v>
      </c>
      <c r="O789" s="17" t="str">
        <f>Lines[[#This Row],[codeNat_debut]]&amp;"_"&amp;Lines[[#This Row],[tension]]</f>
        <v>DOMLO_400kV</v>
      </c>
      <c r="P789" s="17" t="str">
        <f>Lines[[#This Row],[codeNat_fin]]&amp;"_"&amp;Lines[[#This Row],[tension]]</f>
        <v>LAUNA_400kV</v>
      </c>
      <c r="Q789" s="17">
        <f>COUNTIF(Lines[[code2_debut]:[code2_fin]],"="&amp;Lines[[#This Row],[code2_debut]])</f>
        <v>5</v>
      </c>
      <c r="R789" s="17">
        <f>COUNTIF(Lines[[code2_debut]:[code2_fin]],"="&amp;Lines[[#This Row],[code2_fin]])</f>
        <v>4</v>
      </c>
      <c r="S789" s="17">
        <f>INDEX(postes_1[x],MATCH(Lines[[#This Row],[codeNat_debut]],postes_1[CODNAT],0))</f>
        <v>361060.46999999898</v>
      </c>
      <c r="T789" s="17">
        <f>INDEX(postes_1[y],MATCH(Lines[[#This Row],[codeNat_debut]],postes_1[CODNAT],0))</f>
        <v>6786669.25</v>
      </c>
      <c r="U789" s="17">
        <f>INDEX(postes_1[x],MATCH(Lines[[#This Row],[codeNat_fin]],postes_1[CODNAT],0))</f>
        <v>385686.859999999</v>
      </c>
      <c r="V789" s="17">
        <f>INDEX(postes_1[y],MATCH(Lines[[#This Row],[codeNat_fin]],postes_1[CODNAT],0))</f>
        <v>6837723.6799999997</v>
      </c>
      <c r="W789" s="17">
        <f>SQRT((Lines[[#This Row],[x_debut]]-Lines[[#This Row],[x_fin]])^2+(Lines[[#This Row],[y_debut]]-Lines[[#This Row],[y_fin]])^2)</f>
        <v>56683.453556191955</v>
      </c>
      <c r="X789" s="17">
        <v>70614</v>
      </c>
      <c r="Y789" s="18">
        <v>3465</v>
      </c>
      <c r="Z789" s="18">
        <v>3622</v>
      </c>
      <c r="AA789" s="18">
        <v>3622</v>
      </c>
      <c r="AB789" s="18">
        <v>3780</v>
      </c>
      <c r="AC789" s="18">
        <v>1.4119999999999999</v>
      </c>
      <c r="AD789" s="18">
        <v>18.552</v>
      </c>
      <c r="AE789" s="18">
        <v>153.822</v>
      </c>
      <c r="AF789" s="18">
        <v>979.26099999999997</v>
      </c>
      <c r="AG789" s="21"/>
      <c r="AH789" s="21"/>
    </row>
    <row r="790" spans="1:34">
      <c r="A790" s="16" t="s">
        <v>9629</v>
      </c>
      <c r="B790" s="16" t="s">
        <v>9630</v>
      </c>
      <c r="C790" s="16">
        <f>SEARCH(" _ ",B790)</f>
        <v>23</v>
      </c>
      <c r="D790" s="16" t="str">
        <f>LEFT(B790,14)</f>
        <v>LIT 400kV NO 2</v>
      </c>
      <c r="E790" s="16" t="str">
        <f>RIGHT(LEFT(D790,9),5)</f>
        <v>400kV</v>
      </c>
      <c r="F790" s="16" t="str">
        <f>RIGHT(D790,1)</f>
        <v>2</v>
      </c>
      <c r="G790" s="16" t="str">
        <f>LEFT(RIGHT(B790,LEN(B790)-15),C790-16)</f>
        <v>ECHALAS</v>
      </c>
      <c r="H790" s="16" t="str">
        <f>RIGHT(B790,LEN(B790)-C790-2)</f>
        <v>PIVOZ-CORDIER</v>
      </c>
      <c r="I790" s="17">
        <f>MATCH(Lines[[#This Row],[début]],postes_1[ADR_SITE],0)</f>
        <v>2231</v>
      </c>
      <c r="J790" s="17">
        <f>MATCH(Lines[[#This Row],[fin]],postes_1[ADR_SITE],0)</f>
        <v>2415</v>
      </c>
      <c r="K790" s="17" t="str">
        <f>INDEX(postes_1[CODNAT],Lines[[#This Row],[rch_debut]])</f>
        <v>ECHAL</v>
      </c>
      <c r="L790" s="17" t="str">
        <f>INDEX(postes_1[CODNAT],Lines[[#This Row],[rch_fin]])</f>
        <v>P.COR</v>
      </c>
      <c r="M790" s="17" t="s">
        <v>4420</v>
      </c>
      <c r="N790" s="17" t="s">
        <v>5422</v>
      </c>
      <c r="O790" s="17" t="str">
        <f>Lines[[#This Row],[codeNat_debut]]&amp;"_"&amp;Lines[[#This Row],[tension]]</f>
        <v>ECHAL_400kV</v>
      </c>
      <c r="P790" s="17" t="str">
        <f>Lines[[#This Row],[codeNat_fin]]&amp;"_"&amp;Lines[[#This Row],[tension]]</f>
        <v>P.COR_400kV</v>
      </c>
      <c r="Q790" s="17">
        <f>COUNTIF(Lines[[code2_debut]:[code2_fin]],"="&amp;Lines[[#This Row],[code2_debut]])</f>
        <v>2</v>
      </c>
      <c r="R790" s="17">
        <f>COUNTIF(Lines[[code2_debut]:[code2_fin]],"="&amp;Lines[[#This Row],[code2_fin]])</f>
        <v>6</v>
      </c>
      <c r="S790" s="17">
        <f>INDEX(postes_1[x],MATCH(Lines[[#This Row],[codeNat_debut]],postes_1[CODNAT],0))</f>
        <v>834271.60999999905</v>
      </c>
      <c r="T790" s="17">
        <f>INDEX(postes_1[y],MATCH(Lines[[#This Row],[codeNat_debut]],postes_1[CODNAT],0))</f>
        <v>6494838.5899999999</v>
      </c>
      <c r="U790" s="17">
        <f>INDEX(postes_1[x],MATCH(Lines[[#This Row],[codeNat_fin]],postes_1[CODNAT],0))</f>
        <v>837769.10999999905</v>
      </c>
      <c r="V790" s="17">
        <f>INDEX(postes_1[y],MATCH(Lines[[#This Row],[codeNat_fin]],postes_1[CODNAT],0))</f>
        <v>6480423.7300000004</v>
      </c>
      <c r="W790" s="17">
        <f>SQRT((Lines[[#This Row],[x_debut]]-Lines[[#This Row],[x_fin]])^2+(Lines[[#This Row],[y_debut]]-Lines[[#This Row],[y_fin]])^2)</f>
        <v>14833.094588439151</v>
      </c>
      <c r="X790" s="17">
        <v>16748</v>
      </c>
      <c r="Y790" s="18">
        <v>3465</v>
      </c>
      <c r="Z790" s="18">
        <v>3622</v>
      </c>
      <c r="AA790" s="18">
        <v>3622</v>
      </c>
      <c r="AB790" s="18">
        <v>3780</v>
      </c>
      <c r="AC790" s="18">
        <v>0.26800000000000002</v>
      </c>
      <c r="AD790" s="18">
        <v>4.9009999999999998</v>
      </c>
      <c r="AE790" s="18">
        <v>32.790999999999997</v>
      </c>
      <c r="AF790" s="18">
        <v>208.756</v>
      </c>
      <c r="AG790" s="21"/>
      <c r="AH790" s="21"/>
    </row>
    <row r="791" spans="1:34">
      <c r="A791" s="16" t="s">
        <v>9652</v>
      </c>
      <c r="B791" s="16" t="s">
        <v>9653</v>
      </c>
      <c r="C791" s="16">
        <f>SEARCH(" _ ",B791)</f>
        <v>22</v>
      </c>
      <c r="D791" s="16" t="str">
        <f>LEFT(B791,14)</f>
        <v>LIT 400kV N0 1</v>
      </c>
      <c r="E791" s="16" t="str">
        <f>RIGHT(LEFT(D791,9),5)</f>
        <v>400kV</v>
      </c>
      <c r="F791" s="16" t="str">
        <f>RIGHT(D791,1)</f>
        <v>1</v>
      </c>
      <c r="G791" s="16" t="str">
        <f>LEFT(RIGHT(B791,LEN(B791)-15),C791-16)</f>
        <v>EGUZON</v>
      </c>
      <c r="H791" s="16" t="str">
        <f>RIGHT(B791,LEN(B791)-C791-2)</f>
        <v>VALDIVIENNE</v>
      </c>
      <c r="I791" s="17">
        <f>MATCH(Lines[[#This Row],[début]],postes_1[ADR_SITE],0)</f>
        <v>659</v>
      </c>
      <c r="J791" s="17">
        <f>MATCH(Lines[[#This Row],[fin]],postes_1[ADR_SITE],0)</f>
        <v>800</v>
      </c>
      <c r="K791" s="17" t="str">
        <f>INDEX(postes_1[CODNAT],Lines[[#This Row],[rch_debut]])</f>
        <v>EGUZO</v>
      </c>
      <c r="L791" s="17" t="str">
        <f>INDEX(postes_1[CODNAT],Lines[[#This Row],[rch_fin]])</f>
        <v>VALDI</v>
      </c>
      <c r="M791" s="17" t="s">
        <v>8345</v>
      </c>
      <c r="N791" s="17" t="s">
        <v>5115</v>
      </c>
      <c r="O791" s="17" t="str">
        <f>Lines[[#This Row],[codeNat_debut]]&amp;"_"&amp;Lines[[#This Row],[tension]]</f>
        <v>EGUZO_400kV</v>
      </c>
      <c r="P791" s="17" t="str">
        <f>Lines[[#This Row],[codeNat_fin]]&amp;"_"&amp;Lines[[#This Row],[tension]]</f>
        <v>VALDI_400kV</v>
      </c>
      <c r="Q791" s="17">
        <f>COUNTIF(Lines[[code2_debut]:[code2_fin]],"="&amp;Lines[[#This Row],[code2_debut]])</f>
        <v>6</v>
      </c>
      <c r="R791" s="17">
        <f>COUNTIF(Lines[[code2_debut]:[code2_fin]],"="&amp;Lines[[#This Row],[code2_fin]])</f>
        <v>4</v>
      </c>
      <c r="S791" s="17">
        <f>INDEX(postes_1[x],MATCH(Lines[[#This Row],[codeNat_debut]],postes_1[CODNAT],0))</f>
        <v>594090.84000000404</v>
      </c>
      <c r="T791" s="17">
        <f>INDEX(postes_1[y],MATCH(Lines[[#This Row],[codeNat_debut]],postes_1[CODNAT],0))</f>
        <v>6596206.4500000002</v>
      </c>
      <c r="U791" s="17">
        <f>INDEX(postes_1[x],MATCH(Lines[[#This Row],[codeNat_fin]],postes_1[CODNAT],0))</f>
        <v>519683.07</v>
      </c>
      <c r="V791" s="17">
        <f>INDEX(postes_1[y],MATCH(Lines[[#This Row],[codeNat_fin]],postes_1[CODNAT],0))</f>
        <v>6598869.2199999997</v>
      </c>
      <c r="W791" s="17">
        <f>SQRT((Lines[[#This Row],[x_debut]]-Lines[[#This Row],[x_fin]])^2+(Lines[[#This Row],[y_debut]]-Lines[[#This Row],[y_fin]])^2)</f>
        <v>74455.399941484429</v>
      </c>
      <c r="X791" s="17">
        <v>76000</v>
      </c>
      <c r="Y791" s="18">
        <v>3465</v>
      </c>
      <c r="Z791" s="18">
        <v>3622</v>
      </c>
      <c r="AA791" s="18">
        <v>3622</v>
      </c>
      <c r="AB791" s="18">
        <v>3780</v>
      </c>
      <c r="AC791" s="18">
        <v>1.518</v>
      </c>
      <c r="AD791" s="18">
        <v>19.984999999999999</v>
      </c>
      <c r="AE791" s="18">
        <v>165.917</v>
      </c>
      <c r="AF791" s="18">
        <v>1056.2619999999999</v>
      </c>
      <c r="AG791" s="21"/>
      <c r="AH791" s="21"/>
    </row>
    <row r="792" spans="1:34">
      <c r="A792" s="16" t="s">
        <v>9656</v>
      </c>
      <c r="B792" s="16" t="s">
        <v>9657</v>
      </c>
      <c r="C792" s="16">
        <f>SEARCH(" _ ",B792)</f>
        <v>22</v>
      </c>
      <c r="D792" s="16" t="str">
        <f>LEFT(B792,14)</f>
        <v>LIT 400kV NO 2</v>
      </c>
      <c r="E792" s="16" t="str">
        <f>RIGHT(LEFT(D792,9),5)</f>
        <v>400kV</v>
      </c>
      <c r="F792" s="16" t="str">
        <f>RIGHT(D792,1)</f>
        <v>2</v>
      </c>
      <c r="G792" s="16" t="str">
        <f>LEFT(RIGHT(B792,LEN(B792)-15),C792-16)</f>
        <v>EGUZON</v>
      </c>
      <c r="H792" s="16" t="str">
        <f>RIGHT(B792,LEN(B792)-C792-2)</f>
        <v>VALDIVIENNE</v>
      </c>
      <c r="I792" s="17">
        <f>MATCH(Lines[[#This Row],[début]],postes_1[ADR_SITE],0)</f>
        <v>659</v>
      </c>
      <c r="J792" s="17">
        <f>MATCH(Lines[[#This Row],[fin]],postes_1[ADR_SITE],0)</f>
        <v>800</v>
      </c>
      <c r="K792" s="17" t="str">
        <f>INDEX(postes_1[CODNAT],Lines[[#This Row],[rch_debut]])</f>
        <v>EGUZO</v>
      </c>
      <c r="L792" s="17" t="str">
        <f>INDEX(postes_1[CODNAT],Lines[[#This Row],[rch_fin]])</f>
        <v>VALDI</v>
      </c>
      <c r="M792" s="17" t="s">
        <v>8345</v>
      </c>
      <c r="N792" s="17" t="s">
        <v>5115</v>
      </c>
      <c r="O792" s="17" t="str">
        <f>Lines[[#This Row],[codeNat_debut]]&amp;"_"&amp;Lines[[#This Row],[tension]]</f>
        <v>EGUZO_400kV</v>
      </c>
      <c r="P792" s="17" t="str">
        <f>Lines[[#This Row],[codeNat_fin]]&amp;"_"&amp;Lines[[#This Row],[tension]]</f>
        <v>VALDI_400kV</v>
      </c>
      <c r="Q792" s="17">
        <f>COUNTIF(Lines[[code2_debut]:[code2_fin]],"="&amp;Lines[[#This Row],[code2_debut]])</f>
        <v>6</v>
      </c>
      <c r="R792" s="17">
        <f>COUNTIF(Lines[[code2_debut]:[code2_fin]],"="&amp;Lines[[#This Row],[code2_fin]])</f>
        <v>4</v>
      </c>
      <c r="S792" s="17">
        <f>INDEX(postes_1[x],MATCH(Lines[[#This Row],[codeNat_debut]],postes_1[CODNAT],0))</f>
        <v>594090.84000000404</v>
      </c>
      <c r="T792" s="17">
        <f>INDEX(postes_1[y],MATCH(Lines[[#This Row],[codeNat_debut]],postes_1[CODNAT],0))</f>
        <v>6596206.4500000002</v>
      </c>
      <c r="U792" s="17">
        <f>INDEX(postes_1[x],MATCH(Lines[[#This Row],[codeNat_fin]],postes_1[CODNAT],0))</f>
        <v>519683.07</v>
      </c>
      <c r="V792" s="17">
        <f>INDEX(postes_1[y],MATCH(Lines[[#This Row],[codeNat_fin]],postes_1[CODNAT],0))</f>
        <v>6598869.2199999997</v>
      </c>
      <c r="W792" s="17">
        <f>SQRT((Lines[[#This Row],[x_debut]]-Lines[[#This Row],[x_fin]])^2+(Lines[[#This Row],[y_debut]]-Lines[[#This Row],[y_fin]])^2)</f>
        <v>74455.399941484429</v>
      </c>
      <c r="X792" s="17">
        <v>75954</v>
      </c>
      <c r="Y792" s="18">
        <v>3465</v>
      </c>
      <c r="Z792" s="18">
        <v>3622</v>
      </c>
      <c r="AA792" s="18">
        <v>3622</v>
      </c>
      <c r="AB792" s="18">
        <v>3780</v>
      </c>
      <c r="AC792" s="18">
        <v>1.5169999999999999</v>
      </c>
      <c r="AD792" s="18">
        <v>19.972999999999999</v>
      </c>
      <c r="AE792" s="18">
        <v>165.821</v>
      </c>
      <c r="AF792" s="18">
        <v>1055.6489999999999</v>
      </c>
      <c r="AG792" s="21"/>
      <c r="AH792" s="21"/>
    </row>
    <row r="793" spans="1:34">
      <c r="A793" s="16" t="s">
        <v>9764</v>
      </c>
      <c r="B793" s="16" t="s">
        <v>9765</v>
      </c>
      <c r="C793" s="16">
        <f>SEARCH(" _ ",B793)</f>
        <v>24</v>
      </c>
      <c r="D793" s="16" t="str">
        <f>LEFT(B793,14)</f>
        <v>LIT 400kV N0 1</v>
      </c>
      <c r="E793" s="16" t="str">
        <f>RIGHT(LEFT(D793,9),5)</f>
        <v>400kV</v>
      </c>
      <c r="F793" s="16" t="str">
        <f>RIGHT(D793,1)</f>
        <v>1</v>
      </c>
      <c r="G793" s="16" t="str">
        <f>LEFT(RIGHT(B793,LEN(B793)-15),C793-16)</f>
        <v>GATINAIS</v>
      </c>
      <c r="H793" s="16" t="str">
        <f>RIGHT(B793,LEN(B793)-C793-2)</f>
        <v>TABARDERIE</v>
      </c>
      <c r="I793" s="17">
        <f>MATCH(Lines[[#This Row],[début]],postes_1[ADR_SITE],0)</f>
        <v>53</v>
      </c>
      <c r="J793" s="17">
        <f>MATCH(Lines[[#This Row],[fin]],postes_1[ADR_SITE],0)</f>
        <v>72</v>
      </c>
      <c r="K793" s="17" t="str">
        <f>INDEX(postes_1[CODNAT],Lines[[#This Row],[rch_debut]])</f>
        <v>GATI5</v>
      </c>
      <c r="L793" s="17" t="str">
        <f>INDEX(postes_1[CODNAT],Lines[[#This Row],[rch_fin]])</f>
        <v>TABAR</v>
      </c>
      <c r="M793" s="17" t="s">
        <v>3228</v>
      </c>
      <c r="N793" s="17" t="s">
        <v>6868</v>
      </c>
      <c r="O793" s="17" t="str">
        <f>Lines[[#This Row],[codeNat_debut]]&amp;"_"&amp;Lines[[#This Row],[tension]]</f>
        <v>GATI5_400kV</v>
      </c>
      <c r="P793" s="17" t="str">
        <f>Lines[[#This Row],[codeNat_fin]]&amp;"_"&amp;Lines[[#This Row],[tension]]</f>
        <v>TABAR_400kV</v>
      </c>
      <c r="Q793" s="17">
        <f>COUNTIF(Lines[[code2_debut]:[code2_fin]],"="&amp;Lines[[#This Row],[code2_debut]])</f>
        <v>8</v>
      </c>
      <c r="R793" s="17">
        <f>COUNTIF(Lines[[code2_debut]:[code2_fin]],"="&amp;Lines[[#This Row],[code2_fin]])</f>
        <v>7</v>
      </c>
      <c r="S793" s="17">
        <f>INDEX(postes_1[x],MATCH(Lines[[#This Row],[codeNat_debut]],postes_1[CODNAT],0))</f>
        <v>654199.21999999904</v>
      </c>
      <c r="T793" s="17">
        <f>INDEX(postes_1[y],MATCH(Lines[[#This Row],[codeNat_debut]],postes_1[CODNAT],0))</f>
        <v>6776674.5099999998</v>
      </c>
      <c r="U793" s="17">
        <f>INDEX(postes_1[x],MATCH(Lines[[#This Row],[codeNat_fin]],postes_1[CODNAT],0))</f>
        <v>665207.65999999596</v>
      </c>
      <c r="V793" s="17">
        <f>INDEX(postes_1[y],MATCH(Lines[[#This Row],[codeNat_fin]],postes_1[CODNAT],0))</f>
        <v>6738536.1600000001</v>
      </c>
      <c r="W793" s="17">
        <f>SQRT((Lines[[#This Row],[x_debut]]-Lines[[#This Row],[x_fin]])^2+(Lines[[#This Row],[y_debut]]-Lines[[#This Row],[y_fin]])^2)</f>
        <v>39695.333377564719</v>
      </c>
      <c r="X793" s="17">
        <v>44816</v>
      </c>
      <c r="Y793" s="18">
        <v>3465</v>
      </c>
      <c r="Z793" s="18">
        <v>3622</v>
      </c>
      <c r="AA793" s="18">
        <v>3622</v>
      </c>
      <c r="AB793" s="18">
        <v>3780</v>
      </c>
      <c r="AC793" s="18">
        <v>0.89900000000000002</v>
      </c>
      <c r="AD793" s="18">
        <v>11.804</v>
      </c>
      <c r="AE793" s="18">
        <v>97.813000000000002</v>
      </c>
      <c r="AF793" s="18">
        <v>622.697</v>
      </c>
      <c r="AG793" s="21"/>
      <c r="AH793" s="21"/>
    </row>
    <row r="794" spans="1:34">
      <c r="A794" s="16" t="s">
        <v>9768</v>
      </c>
      <c r="B794" s="16" t="s">
        <v>9769</v>
      </c>
      <c r="C794" s="16">
        <f>SEARCH(" _ ",B794)</f>
        <v>24</v>
      </c>
      <c r="D794" s="16" t="str">
        <f>LEFT(B794,14)</f>
        <v>LIT 400kV NO 2</v>
      </c>
      <c r="E794" s="16" t="str">
        <f>RIGHT(LEFT(D794,9),5)</f>
        <v>400kV</v>
      </c>
      <c r="F794" s="16" t="str">
        <f>RIGHT(D794,1)</f>
        <v>2</v>
      </c>
      <c r="G794" s="16" t="str">
        <f>LEFT(RIGHT(B794,LEN(B794)-15),C794-16)</f>
        <v>GATINAIS</v>
      </c>
      <c r="H794" s="16" t="str">
        <f>RIGHT(B794,LEN(B794)-C794-2)</f>
        <v>TABARDERIE</v>
      </c>
      <c r="I794" s="17">
        <f>MATCH(Lines[[#This Row],[début]],postes_1[ADR_SITE],0)</f>
        <v>53</v>
      </c>
      <c r="J794" s="17">
        <f>MATCH(Lines[[#This Row],[fin]],postes_1[ADR_SITE],0)</f>
        <v>72</v>
      </c>
      <c r="K794" s="17" t="str">
        <f>INDEX(postes_1[CODNAT],Lines[[#This Row],[rch_debut]])</f>
        <v>GATI5</v>
      </c>
      <c r="L794" s="17" t="str">
        <f>INDEX(postes_1[CODNAT],Lines[[#This Row],[rch_fin]])</f>
        <v>TABAR</v>
      </c>
      <c r="M794" s="17" t="s">
        <v>3228</v>
      </c>
      <c r="N794" s="17" t="s">
        <v>6868</v>
      </c>
      <c r="O794" s="17" t="str">
        <f>Lines[[#This Row],[codeNat_debut]]&amp;"_"&amp;Lines[[#This Row],[tension]]</f>
        <v>GATI5_400kV</v>
      </c>
      <c r="P794" s="17" t="str">
        <f>Lines[[#This Row],[codeNat_fin]]&amp;"_"&amp;Lines[[#This Row],[tension]]</f>
        <v>TABAR_400kV</v>
      </c>
      <c r="Q794" s="17">
        <f>COUNTIF(Lines[[code2_debut]:[code2_fin]],"="&amp;Lines[[#This Row],[code2_debut]])</f>
        <v>8</v>
      </c>
      <c r="R794" s="17">
        <f>COUNTIF(Lines[[code2_debut]:[code2_fin]],"="&amp;Lines[[#This Row],[code2_fin]])</f>
        <v>7</v>
      </c>
      <c r="S794" s="17">
        <f>INDEX(postes_1[x],MATCH(Lines[[#This Row],[codeNat_debut]],postes_1[CODNAT],0))</f>
        <v>654199.21999999904</v>
      </c>
      <c r="T794" s="17">
        <f>INDEX(postes_1[y],MATCH(Lines[[#This Row],[codeNat_debut]],postes_1[CODNAT],0))</f>
        <v>6776674.5099999998</v>
      </c>
      <c r="U794" s="17">
        <f>INDEX(postes_1[x],MATCH(Lines[[#This Row],[codeNat_fin]],postes_1[CODNAT],0))</f>
        <v>665207.65999999596</v>
      </c>
      <c r="V794" s="17">
        <f>INDEX(postes_1[y],MATCH(Lines[[#This Row],[codeNat_fin]],postes_1[CODNAT],0))</f>
        <v>6738536.1600000001</v>
      </c>
      <c r="W794" s="17">
        <f>SQRT((Lines[[#This Row],[x_debut]]-Lines[[#This Row],[x_fin]])^2+(Lines[[#This Row],[y_debut]]-Lines[[#This Row],[y_fin]])^2)</f>
        <v>39695.333377564719</v>
      </c>
      <c r="X794" s="17">
        <v>44814</v>
      </c>
      <c r="Y794" s="18">
        <v>3465</v>
      </c>
      <c r="Z794" s="18">
        <v>3622</v>
      </c>
      <c r="AA794" s="18">
        <v>3622</v>
      </c>
      <c r="AB794" s="18">
        <v>3780</v>
      </c>
      <c r="AC794" s="18">
        <v>0.89900000000000002</v>
      </c>
      <c r="AD794" s="18">
        <v>11.804</v>
      </c>
      <c r="AE794" s="18">
        <v>97.814999999999998</v>
      </c>
      <c r="AF794" s="18">
        <v>622.71</v>
      </c>
      <c r="AG794" s="21"/>
      <c r="AH794" s="21"/>
    </row>
    <row r="795" spans="1:34">
      <c r="A795" s="16" t="s">
        <v>9825</v>
      </c>
      <c r="B795" s="16" t="s">
        <v>9826</v>
      </c>
      <c r="C795" s="16">
        <f>SEARCH(" _ ",B795)</f>
        <v>23</v>
      </c>
      <c r="D795" s="16" t="str">
        <f>LEFT(B795,14)</f>
        <v>LIT 400kV N0 1</v>
      </c>
      <c r="E795" s="16" t="str">
        <f>RIGHT(LEFT(D795,9),5)</f>
        <v>400kV</v>
      </c>
      <c r="F795" s="16" t="str">
        <f>RIGHT(D795,1)</f>
        <v>1</v>
      </c>
      <c r="G795" s="16" t="str">
        <f>LEFT(RIGHT(B795,LEN(B795)-15),C795-16)</f>
        <v>GRANZAY</v>
      </c>
      <c r="H795" s="16" t="str">
        <f>RIGHT(B795,LEN(B795)-C795-2)</f>
        <v>VALDIVIENNE</v>
      </c>
      <c r="I795" s="17">
        <f>MATCH(Lines[[#This Row],[début]],postes_1[ADR_SITE],0)</f>
        <v>1341</v>
      </c>
      <c r="J795" s="17">
        <f>MATCH(Lines[[#This Row],[fin]],postes_1[ADR_SITE],0)</f>
        <v>800</v>
      </c>
      <c r="K795" s="17" t="str">
        <f>INDEX(postes_1[CODNAT],Lines[[#This Row],[rch_debut]])</f>
        <v>GRANZ</v>
      </c>
      <c r="L795" s="17" t="str">
        <f>INDEX(postes_1[CODNAT],Lines[[#This Row],[rch_fin]])</f>
        <v>VALDI</v>
      </c>
      <c r="M795" s="17" t="s">
        <v>7577</v>
      </c>
      <c r="N795" s="17" t="s">
        <v>5115</v>
      </c>
      <c r="O795" s="17" t="str">
        <f>Lines[[#This Row],[codeNat_debut]]&amp;"_"&amp;Lines[[#This Row],[tension]]</f>
        <v>GRANZ_400kV</v>
      </c>
      <c r="P795" s="17" t="str">
        <f>Lines[[#This Row],[codeNat_fin]]&amp;"_"&amp;Lines[[#This Row],[tension]]</f>
        <v>VALDI_400kV</v>
      </c>
      <c r="Q795" s="17">
        <f>COUNTIF(Lines[[code2_debut]:[code2_fin]],"="&amp;Lines[[#This Row],[code2_debut]])</f>
        <v>6</v>
      </c>
      <c r="R795" s="17">
        <f>COUNTIF(Lines[[code2_debut]:[code2_fin]],"="&amp;Lines[[#This Row],[code2_fin]])</f>
        <v>4</v>
      </c>
      <c r="S795" s="17">
        <f>INDEX(postes_1[x],MATCH(Lines[[#This Row],[codeNat_debut]],postes_1[CODNAT],0))</f>
        <v>428953.96999999898</v>
      </c>
      <c r="T795" s="17">
        <f>INDEX(postes_1[y],MATCH(Lines[[#This Row],[codeNat_debut]],postes_1[CODNAT],0))</f>
        <v>6574802.5800000001</v>
      </c>
      <c r="U795" s="17">
        <f>INDEX(postes_1[x],MATCH(Lines[[#This Row],[codeNat_fin]],postes_1[CODNAT],0))</f>
        <v>519683.07</v>
      </c>
      <c r="V795" s="17">
        <f>INDEX(postes_1[y],MATCH(Lines[[#This Row],[codeNat_fin]],postes_1[CODNAT],0))</f>
        <v>6598869.2199999997</v>
      </c>
      <c r="W795" s="17">
        <f>SQRT((Lines[[#This Row],[x_debut]]-Lines[[#This Row],[x_fin]])^2+(Lines[[#This Row],[y_debut]]-Lines[[#This Row],[y_fin]])^2)</f>
        <v>93866.78191831107</v>
      </c>
      <c r="X795" s="17">
        <v>103436</v>
      </c>
      <c r="Y795" s="18">
        <v>3465</v>
      </c>
      <c r="Z795" s="18">
        <v>3622</v>
      </c>
      <c r="AA795" s="18">
        <v>3622</v>
      </c>
      <c r="AB795" s="18">
        <v>3780</v>
      </c>
      <c r="AC795" s="18">
        <v>2.0699999999999998</v>
      </c>
      <c r="AD795" s="18">
        <v>27.225999999999999</v>
      </c>
      <c r="AE795" s="18">
        <v>225.8</v>
      </c>
      <c r="AF795" s="18">
        <v>1437.4849999999999</v>
      </c>
      <c r="AG795" s="21"/>
      <c r="AH795" s="21"/>
    </row>
    <row r="796" spans="1:34">
      <c r="A796" s="16" t="s">
        <v>9831</v>
      </c>
      <c r="B796" s="16" t="s">
        <v>9832</v>
      </c>
      <c r="C796" s="16">
        <f>SEARCH(" _ ",B796)</f>
        <v>23</v>
      </c>
      <c r="D796" s="16" t="str">
        <f>LEFT(B796,14)</f>
        <v>LIT 400kV NO 2</v>
      </c>
      <c r="E796" s="16" t="str">
        <f>RIGHT(LEFT(D796,9),5)</f>
        <v>400kV</v>
      </c>
      <c r="F796" s="16" t="str">
        <f>RIGHT(D796,1)</f>
        <v>2</v>
      </c>
      <c r="G796" s="16" t="str">
        <f>LEFT(RIGHT(B796,LEN(B796)-15),C796-16)</f>
        <v>GRANZAY</v>
      </c>
      <c r="H796" s="16" t="str">
        <f>RIGHT(B796,LEN(B796)-C796-2)</f>
        <v>VALDIVIENNE</v>
      </c>
      <c r="I796" s="17">
        <f>MATCH(Lines[[#This Row],[début]],postes_1[ADR_SITE],0)</f>
        <v>1341</v>
      </c>
      <c r="J796" s="17">
        <f>MATCH(Lines[[#This Row],[fin]],postes_1[ADR_SITE],0)</f>
        <v>800</v>
      </c>
      <c r="K796" s="17" t="str">
        <f>INDEX(postes_1[CODNAT],Lines[[#This Row],[rch_debut]])</f>
        <v>GRANZ</v>
      </c>
      <c r="L796" s="17" t="str">
        <f>INDEX(postes_1[CODNAT],Lines[[#This Row],[rch_fin]])</f>
        <v>VALDI</v>
      </c>
      <c r="M796" s="17" t="s">
        <v>7577</v>
      </c>
      <c r="N796" s="17" t="s">
        <v>5115</v>
      </c>
      <c r="O796" s="17" t="str">
        <f>Lines[[#This Row],[codeNat_debut]]&amp;"_"&amp;Lines[[#This Row],[tension]]</f>
        <v>GRANZ_400kV</v>
      </c>
      <c r="P796" s="17" t="str">
        <f>Lines[[#This Row],[codeNat_fin]]&amp;"_"&amp;Lines[[#This Row],[tension]]</f>
        <v>VALDI_400kV</v>
      </c>
      <c r="Q796" s="17">
        <f>COUNTIF(Lines[[code2_debut]:[code2_fin]],"="&amp;Lines[[#This Row],[code2_debut]])</f>
        <v>6</v>
      </c>
      <c r="R796" s="17">
        <f>COUNTIF(Lines[[code2_debut]:[code2_fin]],"="&amp;Lines[[#This Row],[code2_fin]])</f>
        <v>4</v>
      </c>
      <c r="S796" s="17">
        <f>INDEX(postes_1[x],MATCH(Lines[[#This Row],[codeNat_debut]],postes_1[CODNAT],0))</f>
        <v>428953.96999999898</v>
      </c>
      <c r="T796" s="17">
        <f>INDEX(postes_1[y],MATCH(Lines[[#This Row],[codeNat_debut]],postes_1[CODNAT],0))</f>
        <v>6574802.5800000001</v>
      </c>
      <c r="U796" s="17">
        <f>INDEX(postes_1[x],MATCH(Lines[[#This Row],[codeNat_fin]],postes_1[CODNAT],0))</f>
        <v>519683.07</v>
      </c>
      <c r="V796" s="17">
        <f>INDEX(postes_1[y],MATCH(Lines[[#This Row],[codeNat_fin]],postes_1[CODNAT],0))</f>
        <v>6598869.2199999997</v>
      </c>
      <c r="W796" s="17">
        <f>SQRT((Lines[[#This Row],[x_debut]]-Lines[[#This Row],[x_fin]])^2+(Lines[[#This Row],[y_debut]]-Lines[[#This Row],[y_fin]])^2)</f>
        <v>93866.78191831107</v>
      </c>
      <c r="X796" s="17">
        <v>103445</v>
      </c>
      <c r="Y796" s="18">
        <v>3465</v>
      </c>
      <c r="Z796" s="18">
        <v>3622</v>
      </c>
      <c r="AA796" s="18">
        <v>3622</v>
      </c>
      <c r="AB796" s="18">
        <v>3780</v>
      </c>
      <c r="AC796" s="18">
        <v>2.069</v>
      </c>
      <c r="AD796" s="18">
        <v>27.225999999999999</v>
      </c>
      <c r="AE796" s="18">
        <v>225.797</v>
      </c>
      <c r="AF796" s="18">
        <v>1437.471</v>
      </c>
      <c r="AG796" s="21"/>
      <c r="AH796" s="21"/>
    </row>
    <row r="797" spans="1:34">
      <c r="A797" s="16" t="s">
        <v>9924</v>
      </c>
      <c r="B797" s="16" t="s">
        <v>9925</v>
      </c>
      <c r="C797" s="16">
        <f>SEARCH(" _ ",B797)</f>
        <v>22</v>
      </c>
      <c r="D797" s="16" t="str">
        <f>LEFT(B797,14)</f>
        <v>LIT 400kV N0 1</v>
      </c>
      <c r="E797" s="16" t="str">
        <f>RIGHT(LEFT(D797,9),5)</f>
        <v>400kV</v>
      </c>
      <c r="F797" s="16" t="str">
        <f>RIGHT(D797,1)</f>
        <v>1</v>
      </c>
      <c r="G797" s="16" t="str">
        <f>LEFT(RIGHT(B797,LEN(B797)-15),C797-16)</f>
        <v>LAUNAY</v>
      </c>
      <c r="H797" s="16" t="str">
        <f>RIGHT(B797,LEN(B797)-C797-2)</f>
        <v>TAUTE</v>
      </c>
      <c r="I797" s="17">
        <f>MATCH(Lines[[#This Row],[début]],postes_1[ADR_SITE],0)</f>
        <v>1238</v>
      </c>
      <c r="J797" s="17">
        <f>MATCH(Lines[[#This Row],[fin]],postes_1[ADR_SITE],0)</f>
        <v>1517</v>
      </c>
      <c r="K797" s="17" t="str">
        <f>INDEX(postes_1[CODNAT],Lines[[#This Row],[rch_debut]])</f>
        <v>LAUNA</v>
      </c>
      <c r="L797" s="17" t="str">
        <f>INDEX(postes_1[CODNAT],Lines[[#This Row],[rch_fin]])</f>
        <v>TAUTE</v>
      </c>
      <c r="M797" s="17" t="s">
        <v>7072</v>
      </c>
      <c r="N797" s="17" t="s">
        <v>6077</v>
      </c>
      <c r="O797" s="17" t="str">
        <f>Lines[[#This Row],[codeNat_debut]]&amp;"_"&amp;Lines[[#This Row],[tension]]</f>
        <v>LAUNA_400kV</v>
      </c>
      <c r="P797" s="17" t="str">
        <f>Lines[[#This Row],[codeNat_fin]]&amp;"_"&amp;Lines[[#This Row],[tension]]</f>
        <v>TAUTE_400kV</v>
      </c>
      <c r="Q797" s="17">
        <f>COUNTIF(Lines[[code2_debut]:[code2_fin]],"="&amp;Lines[[#This Row],[code2_debut]])</f>
        <v>4</v>
      </c>
      <c r="R797" s="17">
        <f>COUNTIF(Lines[[code2_debut]:[code2_fin]],"="&amp;Lines[[#This Row],[code2_fin]])</f>
        <v>8</v>
      </c>
      <c r="S797" s="17">
        <f>INDEX(postes_1[x],MATCH(Lines[[#This Row],[codeNat_debut]],postes_1[CODNAT],0))</f>
        <v>385686.859999999</v>
      </c>
      <c r="T797" s="17">
        <f>INDEX(postes_1[y],MATCH(Lines[[#This Row],[codeNat_debut]],postes_1[CODNAT],0))</f>
        <v>6837723.6799999997</v>
      </c>
      <c r="U797" s="17">
        <f>INDEX(postes_1[x],MATCH(Lines[[#This Row],[codeNat_fin]],postes_1[CODNAT],0))</f>
        <v>382239.89999999898</v>
      </c>
      <c r="V797" s="17">
        <f>INDEX(postes_1[y],MATCH(Lines[[#This Row],[codeNat_fin]],postes_1[CODNAT],0))</f>
        <v>6909182.1100000003</v>
      </c>
      <c r="W797" s="17">
        <f>SQRT((Lines[[#This Row],[x_debut]]-Lines[[#This Row],[x_fin]])^2+(Lines[[#This Row],[y_debut]]-Lines[[#This Row],[y_fin]])^2)</f>
        <v>71541.517675449053</v>
      </c>
      <c r="X797" s="17">
        <v>82053</v>
      </c>
      <c r="Y797" s="18">
        <v>3465</v>
      </c>
      <c r="Z797" s="18">
        <v>3622</v>
      </c>
      <c r="AA797" s="18">
        <v>3622</v>
      </c>
      <c r="AB797" s="18">
        <v>3780</v>
      </c>
      <c r="AC797" s="18">
        <v>1.641</v>
      </c>
      <c r="AD797" s="18">
        <v>21.58</v>
      </c>
      <c r="AE797" s="18">
        <v>179.155</v>
      </c>
      <c r="AF797" s="18">
        <v>1140.537</v>
      </c>
      <c r="AG797" s="21"/>
      <c r="AH797" s="21"/>
    </row>
    <row r="798" spans="1:34">
      <c r="A798" s="16" t="s">
        <v>9926</v>
      </c>
      <c r="B798" s="16" t="s">
        <v>10466</v>
      </c>
      <c r="C798" s="16">
        <f>SEARCH(" _ ",B798)</f>
        <v>22</v>
      </c>
      <c r="D798" s="16" t="str">
        <f>LEFT(B798,14)</f>
        <v>LIT 400kV N0 2</v>
      </c>
      <c r="E798" s="16" t="str">
        <f>RIGHT(LEFT(D798,9),5)</f>
        <v>400kV</v>
      </c>
      <c r="F798" s="16" t="str">
        <f>RIGHT(D798,1)</f>
        <v>2</v>
      </c>
      <c r="G798" s="16" t="str">
        <f>LEFT(RIGHT(B798,LEN(B798)-15),C798-16)</f>
        <v>LAUNAY</v>
      </c>
      <c r="H798" s="16" t="str">
        <f>RIGHT(B798,LEN(B798)-C798-2)</f>
        <v>TAUTE</v>
      </c>
      <c r="I798" s="17">
        <f>MATCH(Lines[[#This Row],[début]],postes_1[ADR_SITE],0)</f>
        <v>1238</v>
      </c>
      <c r="J798" s="17">
        <f>MATCH(Lines[[#This Row],[fin]],postes_1[ADR_SITE],0)</f>
        <v>1517</v>
      </c>
      <c r="K798" s="17" t="str">
        <f>INDEX(postes_1[CODNAT],Lines[[#This Row],[rch_debut]])</f>
        <v>LAUNA</v>
      </c>
      <c r="L798" s="17" t="str">
        <f>INDEX(postes_1[CODNAT],Lines[[#This Row],[rch_fin]])</f>
        <v>TAUTE</v>
      </c>
      <c r="M798" s="17" t="s">
        <v>7072</v>
      </c>
      <c r="N798" s="17" t="s">
        <v>6077</v>
      </c>
      <c r="O798" s="17" t="str">
        <f>Lines[[#This Row],[codeNat_debut]]&amp;"_"&amp;Lines[[#This Row],[tension]]</f>
        <v>LAUNA_400kV</v>
      </c>
      <c r="P798" s="17" t="str">
        <f>Lines[[#This Row],[codeNat_fin]]&amp;"_"&amp;Lines[[#This Row],[tension]]</f>
        <v>TAUTE_400kV</v>
      </c>
      <c r="Q798" s="17">
        <f>COUNTIF(Lines[[code2_debut]:[code2_fin]],"="&amp;Lines[[#This Row],[code2_debut]])</f>
        <v>4</v>
      </c>
      <c r="R798" s="17">
        <f>COUNTIF(Lines[[code2_debut]:[code2_fin]],"="&amp;Lines[[#This Row],[code2_fin]])</f>
        <v>8</v>
      </c>
      <c r="S798" s="17">
        <f>INDEX(postes_1[x],MATCH(Lines[[#This Row],[codeNat_debut]],postes_1[CODNAT],0))</f>
        <v>385686.859999999</v>
      </c>
      <c r="T798" s="17">
        <f>INDEX(postes_1[y],MATCH(Lines[[#This Row],[codeNat_debut]],postes_1[CODNAT],0))</f>
        <v>6837723.6799999997</v>
      </c>
      <c r="U798" s="17">
        <f>INDEX(postes_1[x],MATCH(Lines[[#This Row],[codeNat_fin]],postes_1[CODNAT],0))</f>
        <v>382239.89999999898</v>
      </c>
      <c r="V798" s="17">
        <f>INDEX(postes_1[y],MATCH(Lines[[#This Row],[codeNat_fin]],postes_1[CODNAT],0))</f>
        <v>6909182.1100000003</v>
      </c>
      <c r="W798" s="17">
        <f>SQRT((Lines[[#This Row],[x_debut]]-Lines[[#This Row],[x_fin]])^2+(Lines[[#This Row],[y_debut]]-Lines[[#This Row],[y_fin]])^2)</f>
        <v>71541.517675449053</v>
      </c>
      <c r="X798" s="17">
        <v>82051</v>
      </c>
      <c r="Y798" s="18">
        <v>3465</v>
      </c>
      <c r="Z798" s="18">
        <v>3622</v>
      </c>
      <c r="AA798" s="18">
        <v>3622</v>
      </c>
      <c r="AB798" s="18">
        <v>3780</v>
      </c>
      <c r="AC798" s="18">
        <v>1.641</v>
      </c>
      <c r="AD798" s="18">
        <v>21.579000000000001</v>
      </c>
      <c r="AE798" s="18">
        <v>179.15100000000001</v>
      </c>
      <c r="AF798" s="18">
        <v>1140.509</v>
      </c>
      <c r="AG798" s="21"/>
      <c r="AH798" s="21"/>
    </row>
    <row r="799" spans="1:34">
      <c r="A799" s="16" t="s">
        <v>9952</v>
      </c>
      <c r="B799" s="16" t="s">
        <v>9953</v>
      </c>
      <c r="C799" s="16">
        <f>SEARCH(" _ ",B799)</f>
        <v>21</v>
      </c>
      <c r="D799" s="16" t="str">
        <f>LEFT(B799,14)</f>
        <v>LIT 400kV N0 1</v>
      </c>
      <c r="E799" s="16" t="str">
        <f>RIGHT(LEFT(D799,9),5)</f>
        <v>400kV</v>
      </c>
      <c r="F799" s="16" t="str">
        <f>RIGHT(D799,1)</f>
        <v>1</v>
      </c>
      <c r="G799" s="16" t="str">
        <f>LEFT(RIGHT(B799,LEN(B799)-15),C799-16)</f>
        <v>LONNY</v>
      </c>
      <c r="H799" s="16" t="str">
        <f>RIGHT(B799,LEN(B799)-C799-2)</f>
        <v>MOULAINE</v>
      </c>
      <c r="I799" s="17">
        <f>MATCH(Lines[[#This Row],[début]],postes_1[ADR_SITE],0)</f>
        <v>1709</v>
      </c>
      <c r="J799" s="17">
        <f>MATCH(Lines[[#This Row],[fin]],postes_1[ADR_SITE],0)</f>
        <v>2252</v>
      </c>
      <c r="K799" s="17" t="str">
        <f>INDEX(postes_1[CODNAT],Lines[[#This Row],[rch_debut]])</f>
        <v>LONNY</v>
      </c>
      <c r="L799" s="17" t="str">
        <f>INDEX(postes_1[CODNAT],Lines[[#This Row],[rch_fin]])</f>
        <v>MOULA</v>
      </c>
      <c r="M799" s="17" t="s">
        <v>2182</v>
      </c>
      <c r="N799" s="17" t="s">
        <v>4474</v>
      </c>
      <c r="O799" s="17" t="str">
        <f>Lines[[#This Row],[codeNat_debut]]&amp;"_"&amp;Lines[[#This Row],[tension]]</f>
        <v>LONNY_400kV</v>
      </c>
      <c r="P799" s="17" t="str">
        <f>Lines[[#This Row],[codeNat_fin]]&amp;"_"&amp;Lines[[#This Row],[tension]]</f>
        <v>MOULA_400kV</v>
      </c>
      <c r="Q799" s="17">
        <f>COUNTIF(Lines[[code2_debut]:[code2_fin]],"="&amp;Lines[[#This Row],[code2_debut]])</f>
        <v>7</v>
      </c>
      <c r="R799" s="17">
        <f>COUNTIF(Lines[[code2_debut]:[code2_fin]],"="&amp;Lines[[#This Row],[code2_fin]])</f>
        <v>3</v>
      </c>
      <c r="S799" s="17">
        <f>INDEX(postes_1[x],MATCH(Lines[[#This Row],[codeNat_debut]],postes_1[CODNAT],0))</f>
        <v>813242.82</v>
      </c>
      <c r="T799" s="17">
        <f>INDEX(postes_1[y],MATCH(Lines[[#This Row],[codeNat_debut]],postes_1[CODNAT],0))</f>
        <v>6970958.4299999997</v>
      </c>
      <c r="U799" s="17">
        <f>INDEX(postes_1[x],MATCH(Lines[[#This Row],[codeNat_fin]],postes_1[CODNAT],0))</f>
        <v>902412.39999999898</v>
      </c>
      <c r="V799" s="17">
        <f>INDEX(postes_1[y],MATCH(Lines[[#This Row],[codeNat_fin]],postes_1[CODNAT],0))</f>
        <v>6935182.5300000003</v>
      </c>
      <c r="W799" s="17">
        <f>SQRT((Lines[[#This Row],[x_debut]]-Lines[[#This Row],[x_fin]])^2+(Lines[[#This Row],[y_debut]]-Lines[[#This Row],[y_fin]])^2)</f>
        <v>96078.764657889857</v>
      </c>
      <c r="X799" s="17">
        <v>112247</v>
      </c>
      <c r="Y799" s="18">
        <v>3465</v>
      </c>
      <c r="Z799" s="18">
        <v>3622</v>
      </c>
      <c r="AA799" s="18">
        <v>3622</v>
      </c>
      <c r="AB799" s="18">
        <v>3780</v>
      </c>
      <c r="AC799" s="18">
        <v>2.2599999999999998</v>
      </c>
      <c r="AD799" s="18">
        <v>29.7</v>
      </c>
      <c r="AE799" s="18">
        <v>245.63399999999999</v>
      </c>
      <c r="AF799" s="18">
        <v>1563.7560000000001</v>
      </c>
      <c r="AG799" s="21"/>
      <c r="AH799" s="21"/>
    </row>
    <row r="800" spans="1:34">
      <c r="A800" s="16" t="s">
        <v>9958</v>
      </c>
      <c r="B800" s="16" t="s">
        <v>9959</v>
      </c>
      <c r="C800" s="16">
        <f>SEARCH(" _ ",B800)</f>
        <v>21</v>
      </c>
      <c r="D800" s="16" t="str">
        <f>LEFT(B800,14)</f>
        <v>LIT 400kV N0 2</v>
      </c>
      <c r="E800" s="16" t="str">
        <f>RIGHT(LEFT(D800,9),5)</f>
        <v>400kV</v>
      </c>
      <c r="F800" s="16" t="str">
        <f>RIGHT(D800,1)</f>
        <v>2</v>
      </c>
      <c r="G800" s="16" t="str">
        <f>LEFT(RIGHT(B800,LEN(B800)-15),C800-16)</f>
        <v>LONNY</v>
      </c>
      <c r="H800" s="16" t="str">
        <f>RIGHT(B800,LEN(B800)-C800-2)</f>
        <v>MOULAINE</v>
      </c>
      <c r="I800" s="17">
        <f>MATCH(Lines[[#This Row],[début]],postes_1[ADR_SITE],0)</f>
        <v>1709</v>
      </c>
      <c r="J800" s="17">
        <f>MATCH(Lines[[#This Row],[fin]],postes_1[ADR_SITE],0)</f>
        <v>2252</v>
      </c>
      <c r="K800" s="17" t="str">
        <f>INDEX(postes_1[CODNAT],Lines[[#This Row],[rch_debut]])</f>
        <v>LONNY</v>
      </c>
      <c r="L800" s="17" t="str">
        <f>INDEX(postes_1[CODNAT],Lines[[#This Row],[rch_fin]])</f>
        <v>MOULA</v>
      </c>
      <c r="M800" s="17" t="s">
        <v>2182</v>
      </c>
      <c r="N800" s="17" t="s">
        <v>4474</v>
      </c>
      <c r="O800" s="17" t="str">
        <f>Lines[[#This Row],[codeNat_debut]]&amp;"_"&amp;Lines[[#This Row],[tension]]</f>
        <v>LONNY_400kV</v>
      </c>
      <c r="P800" s="17" t="str">
        <f>Lines[[#This Row],[codeNat_fin]]&amp;"_"&amp;Lines[[#This Row],[tension]]</f>
        <v>MOULA_400kV</v>
      </c>
      <c r="Q800" s="17">
        <f>COUNTIF(Lines[[code2_debut]:[code2_fin]],"="&amp;Lines[[#This Row],[code2_debut]])</f>
        <v>7</v>
      </c>
      <c r="R800" s="17">
        <f>COUNTIF(Lines[[code2_debut]:[code2_fin]],"="&amp;Lines[[#This Row],[code2_fin]])</f>
        <v>3</v>
      </c>
      <c r="S800" s="17">
        <f>INDEX(postes_1[x],MATCH(Lines[[#This Row],[codeNat_debut]],postes_1[CODNAT],0))</f>
        <v>813242.82</v>
      </c>
      <c r="T800" s="17">
        <f>INDEX(postes_1[y],MATCH(Lines[[#This Row],[codeNat_debut]],postes_1[CODNAT],0))</f>
        <v>6970958.4299999997</v>
      </c>
      <c r="U800" s="17">
        <f>INDEX(postes_1[x],MATCH(Lines[[#This Row],[codeNat_fin]],postes_1[CODNAT],0))</f>
        <v>902412.39999999898</v>
      </c>
      <c r="V800" s="17">
        <f>INDEX(postes_1[y],MATCH(Lines[[#This Row],[codeNat_fin]],postes_1[CODNAT],0))</f>
        <v>6935182.5300000003</v>
      </c>
      <c r="W800" s="17">
        <f>SQRT((Lines[[#This Row],[x_debut]]-Lines[[#This Row],[x_fin]])^2+(Lines[[#This Row],[y_debut]]-Lines[[#This Row],[y_fin]])^2)</f>
        <v>96078.764657889857</v>
      </c>
      <c r="X800" s="17">
        <v>112252</v>
      </c>
      <c r="Y800" s="18">
        <v>3465</v>
      </c>
      <c r="Z800" s="18">
        <v>3622</v>
      </c>
      <c r="AA800" s="18">
        <v>3622</v>
      </c>
      <c r="AB800" s="18">
        <v>3780</v>
      </c>
      <c r="AC800" s="18">
        <v>2.2589999999999999</v>
      </c>
      <c r="AD800" s="18">
        <v>29.692</v>
      </c>
      <c r="AE800" s="18">
        <v>245.577</v>
      </c>
      <c r="AF800" s="18">
        <v>1563.395</v>
      </c>
      <c r="AG800" s="21"/>
      <c r="AH800" s="21"/>
    </row>
    <row r="801" spans="1:34">
      <c r="A801" s="16" t="s">
        <v>9954</v>
      </c>
      <c r="B801" s="16" t="s">
        <v>9955</v>
      </c>
      <c r="C801" s="16">
        <f>SEARCH(" _ ",B801)</f>
        <v>21</v>
      </c>
      <c r="D801" s="16" t="str">
        <f>LEFT(B801,14)</f>
        <v>LIT 400kV NO 2</v>
      </c>
      <c r="E801" s="16" t="str">
        <f>RIGHT(LEFT(D801,9),5)</f>
        <v>400kV</v>
      </c>
      <c r="F801" s="16" t="str">
        <f>RIGHT(D801,1)</f>
        <v>2</v>
      </c>
      <c r="G801" s="16" t="str">
        <f>LEFT(RIGHT(B801,LEN(B801)-15),C801-16)</f>
        <v>LONNY</v>
      </c>
      <c r="H801" s="16" t="str">
        <f>RIGHT(B801,LEN(B801)-C801-2)</f>
        <v>MASTAING</v>
      </c>
      <c r="I801" s="17">
        <f>MATCH(Lines[[#This Row],[début]],postes_1[ADR_SITE],0)</f>
        <v>1709</v>
      </c>
      <c r="J801" s="17">
        <f>MATCH(Lines[[#This Row],[fin]],postes_1[ADR_SITE],0)</f>
        <v>1632</v>
      </c>
      <c r="K801" s="17" t="str">
        <f>INDEX(postes_1[CODNAT],Lines[[#This Row],[rch_debut]])</f>
        <v>LONNY</v>
      </c>
      <c r="L801" s="17" t="str">
        <f>INDEX(postes_1[CODNAT],Lines[[#This Row],[rch_fin]])</f>
        <v>MASTA</v>
      </c>
      <c r="M801" s="17" t="s">
        <v>2182</v>
      </c>
      <c r="N801" s="17" t="s">
        <v>929</v>
      </c>
      <c r="O801" s="17" t="str">
        <f>Lines[[#This Row],[codeNat_debut]]&amp;"_"&amp;Lines[[#This Row],[tension]]</f>
        <v>LONNY_400kV</v>
      </c>
      <c r="P801" s="17" t="str">
        <f>Lines[[#This Row],[codeNat_fin]]&amp;"_"&amp;Lines[[#This Row],[tension]]</f>
        <v>MASTA_400kV</v>
      </c>
      <c r="Q801" s="17">
        <f>COUNTIF(Lines[[code2_debut]:[code2_fin]],"="&amp;Lines[[#This Row],[code2_debut]])</f>
        <v>7</v>
      </c>
      <c r="R801" s="17">
        <f>COUNTIF(Lines[[code2_debut]:[code2_fin]],"="&amp;Lines[[#This Row],[code2_fin]])</f>
        <v>5</v>
      </c>
      <c r="S801" s="17">
        <f>INDEX(postes_1[x],MATCH(Lines[[#This Row],[codeNat_debut]],postes_1[CODNAT],0))</f>
        <v>813242.82</v>
      </c>
      <c r="T801" s="17">
        <f>INDEX(postes_1[y],MATCH(Lines[[#This Row],[codeNat_debut]],postes_1[CODNAT],0))</f>
        <v>6970958.4299999997</v>
      </c>
      <c r="U801" s="17">
        <f>INDEX(postes_1[x],MATCH(Lines[[#This Row],[codeNat_fin]],postes_1[CODNAT],0))</f>
        <v>720796.5</v>
      </c>
      <c r="V801" s="17">
        <f>INDEX(postes_1[y],MATCH(Lines[[#This Row],[codeNat_fin]],postes_1[CODNAT],0))</f>
        <v>7022197.9100000001</v>
      </c>
      <c r="W801" s="17">
        <f>SQRT((Lines[[#This Row],[x_debut]]-Lines[[#This Row],[x_fin]])^2+(Lines[[#This Row],[y_debut]]-Lines[[#This Row],[y_fin]])^2)</f>
        <v>105696.76623347016</v>
      </c>
      <c r="X801" s="17">
        <v>118259</v>
      </c>
      <c r="Y801" s="18">
        <v>3465</v>
      </c>
      <c r="Z801" s="18">
        <v>3622</v>
      </c>
      <c r="AA801" s="18">
        <v>3622</v>
      </c>
      <c r="AB801" s="18">
        <v>3780</v>
      </c>
      <c r="AC801" s="18">
        <v>2.3740000000000001</v>
      </c>
      <c r="AD801" s="18">
        <v>31.111999999999998</v>
      </c>
      <c r="AE801" s="18">
        <v>257.916</v>
      </c>
      <c r="AF801" s="18">
        <v>1641.942</v>
      </c>
      <c r="AG801" s="21"/>
      <c r="AH801" s="21"/>
    </row>
    <row r="802" spans="1:34">
      <c r="A802" s="16" t="s">
        <v>9960</v>
      </c>
      <c r="B802" s="16" t="s">
        <v>9961</v>
      </c>
      <c r="C802" s="16">
        <f>SEARCH(" _ ",B802)</f>
        <v>21</v>
      </c>
      <c r="D802" s="16" t="str">
        <f>LEFT(B802,14)</f>
        <v>LIT 400kV N0 3</v>
      </c>
      <c r="E802" s="16" t="str">
        <f>RIGHT(LEFT(D802,9),5)</f>
        <v>400kV</v>
      </c>
      <c r="F802" s="16" t="str">
        <f>RIGHT(D802,1)</f>
        <v>3</v>
      </c>
      <c r="G802" s="16" t="str">
        <f>LEFT(RIGHT(B802,LEN(B802)-15),C802-16)</f>
        <v>LONNY</v>
      </c>
      <c r="H802" s="16" t="str">
        <f>RIGHT(B802,LEN(B802)-C802-2)</f>
        <v>MASTAING</v>
      </c>
      <c r="I802" s="17">
        <f>MATCH(Lines[[#This Row],[début]],postes_1[ADR_SITE],0)</f>
        <v>1709</v>
      </c>
      <c r="J802" s="17">
        <f>MATCH(Lines[[#This Row],[fin]],postes_1[ADR_SITE],0)</f>
        <v>1632</v>
      </c>
      <c r="K802" s="17" t="str">
        <f>INDEX(postes_1[CODNAT],Lines[[#This Row],[rch_debut]])</f>
        <v>LONNY</v>
      </c>
      <c r="L802" s="17" t="str">
        <f>INDEX(postes_1[CODNAT],Lines[[#This Row],[rch_fin]])</f>
        <v>MASTA</v>
      </c>
      <c r="M802" s="17" t="s">
        <v>2182</v>
      </c>
      <c r="N802" s="17" t="s">
        <v>929</v>
      </c>
      <c r="O802" s="17" t="str">
        <f>Lines[[#This Row],[codeNat_debut]]&amp;"_"&amp;Lines[[#This Row],[tension]]</f>
        <v>LONNY_400kV</v>
      </c>
      <c r="P802" s="17" t="str">
        <f>Lines[[#This Row],[codeNat_fin]]&amp;"_"&amp;Lines[[#This Row],[tension]]</f>
        <v>MASTA_400kV</v>
      </c>
      <c r="Q802" s="17">
        <f>COUNTIF(Lines[[code2_debut]:[code2_fin]],"="&amp;Lines[[#This Row],[code2_debut]])</f>
        <v>7</v>
      </c>
      <c r="R802" s="17">
        <f>COUNTIF(Lines[[code2_debut]:[code2_fin]],"="&amp;Lines[[#This Row],[code2_fin]])</f>
        <v>5</v>
      </c>
      <c r="S802" s="17">
        <f>INDEX(postes_1[x],MATCH(Lines[[#This Row],[codeNat_debut]],postes_1[CODNAT],0))</f>
        <v>813242.82</v>
      </c>
      <c r="T802" s="17">
        <f>INDEX(postes_1[y],MATCH(Lines[[#This Row],[codeNat_debut]],postes_1[CODNAT],0))</f>
        <v>6970958.4299999997</v>
      </c>
      <c r="U802" s="17">
        <f>INDEX(postes_1[x],MATCH(Lines[[#This Row],[codeNat_fin]],postes_1[CODNAT],0))</f>
        <v>720796.5</v>
      </c>
      <c r="V802" s="17">
        <f>INDEX(postes_1[y],MATCH(Lines[[#This Row],[codeNat_fin]],postes_1[CODNAT],0))</f>
        <v>7022197.9100000001</v>
      </c>
      <c r="W802" s="17">
        <f>SQRT((Lines[[#This Row],[x_debut]]-Lines[[#This Row],[x_fin]])^2+(Lines[[#This Row],[y_debut]]-Lines[[#This Row],[y_fin]])^2)</f>
        <v>105696.76623347016</v>
      </c>
      <c r="X802" s="17">
        <v>118189</v>
      </c>
      <c r="Y802" s="18">
        <v>3465</v>
      </c>
      <c r="Z802" s="18">
        <v>3622</v>
      </c>
      <c r="AA802" s="18">
        <v>3622</v>
      </c>
      <c r="AB802" s="18">
        <v>3780</v>
      </c>
      <c r="AC802" s="18">
        <v>2.3610000000000002</v>
      </c>
      <c r="AD802" s="18">
        <v>31.053000000000001</v>
      </c>
      <c r="AE802" s="18">
        <v>257.80099999999999</v>
      </c>
      <c r="AF802" s="18">
        <v>1641.2149999999999</v>
      </c>
      <c r="AG802" s="21"/>
      <c r="AH802" s="21"/>
    </row>
    <row r="803" spans="1:34">
      <c r="A803" s="16" t="s">
        <v>10002</v>
      </c>
      <c r="B803" s="16" t="s">
        <v>10003</v>
      </c>
      <c r="C803" s="16">
        <f>SEARCH(" _ ",B803)</f>
        <v>25</v>
      </c>
      <c r="D803" s="16" t="str">
        <f>LEFT(B803,14)</f>
        <v>LIT 400kV N0 1</v>
      </c>
      <c r="E803" s="16" t="str">
        <f>RIGHT(LEFT(D803,9),5)</f>
        <v>400kV</v>
      </c>
      <c r="F803" s="16" t="str">
        <f>RIGHT(D803,1)</f>
        <v>1</v>
      </c>
      <c r="G803" s="16" t="str">
        <f>LEFT(RIGHT(B803,LEN(B803)-15),C803-16)</f>
        <v>MANDARINS</v>
      </c>
      <c r="H803" s="16" t="str">
        <f>RIGHT(B803,LEN(B803)-C803-2)</f>
        <v>WARANDE</v>
      </c>
      <c r="I803" s="17">
        <f>MATCH(Lines[[#This Row],[début]],postes_1[ADR_SITE],0)</f>
        <v>2171</v>
      </c>
      <c r="J803" s="17">
        <f>MATCH(Lines[[#This Row],[fin]],postes_1[ADR_SITE],0)</f>
        <v>2242</v>
      </c>
      <c r="K803" s="17" t="str">
        <f>INDEX(postes_1[CODNAT],Lines[[#This Row],[rch_debut]])</f>
        <v>MANDA</v>
      </c>
      <c r="L803" s="17" t="str">
        <f>INDEX(postes_1[CODNAT],Lines[[#This Row],[rch_fin]])</f>
        <v>WARAN</v>
      </c>
      <c r="M803" s="17" t="s">
        <v>2986</v>
      </c>
      <c r="N803" s="17" t="s">
        <v>3402</v>
      </c>
      <c r="O803" s="17" t="str">
        <f>Lines[[#This Row],[codeNat_debut]]&amp;"_"&amp;Lines[[#This Row],[tension]]</f>
        <v>MANDA_400kV</v>
      </c>
      <c r="P803" s="17" t="str">
        <f>Lines[[#This Row],[codeNat_fin]]&amp;"_"&amp;Lines[[#This Row],[tension]]</f>
        <v>WARAN_400kV</v>
      </c>
      <c r="Q803" s="17">
        <f>COUNTIF(Lines[[code2_debut]:[code2_fin]],"="&amp;Lines[[#This Row],[code2_debut]])</f>
        <v>3</v>
      </c>
      <c r="R803" s="17">
        <f>COUNTIF(Lines[[code2_debut]:[code2_fin]],"="&amp;Lines[[#This Row],[code2_fin]])</f>
        <v>6</v>
      </c>
      <c r="S803" s="17">
        <f>INDEX(postes_1[x],MATCH(Lines[[#This Row],[codeNat_debut]],postes_1[CODNAT],0))</f>
        <v>614318.46999999904</v>
      </c>
      <c r="T803" s="17">
        <f>INDEX(postes_1[y],MATCH(Lines[[#This Row],[codeNat_debut]],postes_1[CODNAT],0))</f>
        <v>7090366.3499999996</v>
      </c>
      <c r="U803" s="17">
        <f>INDEX(postes_1[x],MATCH(Lines[[#This Row],[codeNat_fin]],postes_1[CODNAT],0))</f>
        <v>640900.56000000203</v>
      </c>
      <c r="V803" s="17">
        <f>INDEX(postes_1[y],MATCH(Lines[[#This Row],[codeNat_fin]],postes_1[CODNAT],0))</f>
        <v>7095113.0300000003</v>
      </c>
      <c r="W803" s="17">
        <f>SQRT((Lines[[#This Row],[x_debut]]-Lines[[#This Row],[x_fin]])^2+(Lines[[#This Row],[y_debut]]-Lines[[#This Row],[y_fin]])^2)</f>
        <v>27002.564318795077</v>
      </c>
      <c r="X803" s="17">
        <v>28604</v>
      </c>
      <c r="Y803" s="18">
        <v>3465</v>
      </c>
      <c r="Z803" s="18">
        <v>3622</v>
      </c>
      <c r="AA803" s="18">
        <v>3622</v>
      </c>
      <c r="AB803" s="18">
        <v>3780</v>
      </c>
      <c r="AC803" s="18">
        <v>0.57199999999999995</v>
      </c>
      <c r="AD803" s="18">
        <v>7.5469999999999997</v>
      </c>
      <c r="AE803" s="18">
        <v>62.167000000000002</v>
      </c>
      <c r="AF803" s="18">
        <v>395.767</v>
      </c>
      <c r="AG803" s="21"/>
      <c r="AH803" s="21"/>
    </row>
    <row r="804" spans="1:34">
      <c r="A804" s="16" t="s">
        <v>10011</v>
      </c>
      <c r="B804" s="16" t="s">
        <v>10012</v>
      </c>
      <c r="C804" s="16">
        <f>SEARCH(" _ ",B804)</f>
        <v>26</v>
      </c>
      <c r="D804" s="16" t="str">
        <f>LEFT(B804,14)</f>
        <v>LIT 400kV N0 1</v>
      </c>
      <c r="E804" s="16" t="str">
        <f>RIGHT(LEFT(D804,9),5)</f>
        <v>400kV</v>
      </c>
      <c r="F804" s="16" t="str">
        <f>RIGHT(D804,1)</f>
        <v>1</v>
      </c>
      <c r="G804" s="16" t="str">
        <f>LEFT(RIGHT(B804,LEN(B804)-15),C804-16)</f>
        <v>MARLENHEIM</v>
      </c>
      <c r="H804" s="16" t="str">
        <f>RIGHT(B804,LEN(B804)-C804-2)</f>
        <v>VIGY</v>
      </c>
      <c r="I804" s="17">
        <f>MATCH(Lines[[#This Row],[début]],postes_1[ADR_SITE],0)</f>
        <v>3130</v>
      </c>
      <c r="J804" s="17">
        <f>MATCH(Lines[[#This Row],[fin]],postes_1[ADR_SITE],0)</f>
        <v>2469</v>
      </c>
      <c r="K804" s="17" t="str">
        <f>INDEX(postes_1[CODNAT],Lines[[#This Row],[rch_debut]])</f>
        <v>MARL6</v>
      </c>
      <c r="L804" s="17" t="str">
        <f>INDEX(postes_1[CODNAT],Lines[[#This Row],[rch_fin]])</f>
        <v xml:space="preserve">VIGY </v>
      </c>
      <c r="M804" s="17" t="s">
        <v>4028</v>
      </c>
      <c r="N804" s="17" t="s">
        <v>2943</v>
      </c>
      <c r="O804" s="17" t="str">
        <f>Lines[[#This Row],[codeNat_debut]]&amp;"_"&amp;Lines[[#This Row],[tension]]</f>
        <v>MARL6_400kV</v>
      </c>
      <c r="P804" s="17" t="str">
        <f>Lines[[#This Row],[codeNat_fin]]&amp;"_"&amp;Lines[[#This Row],[tension]]</f>
        <v>VIGY _400kV</v>
      </c>
      <c r="Q804" s="17">
        <f>COUNTIF(Lines[[code2_debut]:[code2_fin]],"="&amp;Lines[[#This Row],[code2_debut]])</f>
        <v>3</v>
      </c>
      <c r="R804" s="17">
        <f>COUNTIF(Lines[[code2_debut]:[code2_fin]],"="&amp;Lines[[#This Row],[code2_fin]])</f>
        <v>5</v>
      </c>
      <c r="S804" s="17">
        <f>INDEX(postes_1[x],MATCH(Lines[[#This Row],[codeNat_debut]],postes_1[CODNAT],0))</f>
        <v>1033493.35</v>
      </c>
      <c r="T804" s="17">
        <f>INDEX(postes_1[y],MATCH(Lines[[#This Row],[codeNat_debut]],postes_1[CODNAT],0))</f>
        <v>6844194.4800000004</v>
      </c>
      <c r="U804" s="17">
        <f>INDEX(postes_1[x],MATCH(Lines[[#This Row],[codeNat_fin]],postes_1[CODNAT],0))</f>
        <v>938816.46999999904</v>
      </c>
      <c r="V804" s="17">
        <f>INDEX(postes_1[y],MATCH(Lines[[#This Row],[codeNat_fin]],postes_1[CODNAT],0))</f>
        <v>6904732.8499999996</v>
      </c>
      <c r="W804" s="17">
        <f>SQRT((Lines[[#This Row],[x_debut]]-Lines[[#This Row],[x_fin]])^2+(Lines[[#This Row],[y_debut]]-Lines[[#This Row],[y_fin]])^2)</f>
        <v>112377.06994218784</v>
      </c>
      <c r="X804" s="17">
        <v>137596</v>
      </c>
      <c r="Y804" s="18">
        <v>3465</v>
      </c>
      <c r="Z804" s="18">
        <v>3622</v>
      </c>
      <c r="AA804" s="18">
        <v>3622</v>
      </c>
      <c r="AB804" s="18">
        <v>3780</v>
      </c>
      <c r="AC804" s="18">
        <v>2.6779999999999999</v>
      </c>
      <c r="AD804" s="18">
        <v>36.335999999999999</v>
      </c>
      <c r="AE804" s="18">
        <v>296.53699999999998</v>
      </c>
      <c r="AF804" s="18">
        <v>1887.8130000000001</v>
      </c>
      <c r="AG804" s="21"/>
      <c r="AH804" s="21"/>
    </row>
    <row r="805" spans="1:34">
      <c r="A805" s="16" t="s">
        <v>10037</v>
      </c>
      <c r="B805" s="16" t="s">
        <v>10038</v>
      </c>
      <c r="C805" s="16">
        <f>SEARCH(" _ ",B805)</f>
        <v>22</v>
      </c>
      <c r="D805" s="16" t="str">
        <f>LEFT(B805,14)</f>
        <v>LIT 400kV N0 1</v>
      </c>
      <c r="E805" s="16" t="str">
        <f>RIGHT(LEFT(D805,9),5)</f>
        <v>400kV</v>
      </c>
      <c r="F805" s="16" t="str">
        <f>RIGHT(D805,1)</f>
        <v>1</v>
      </c>
      <c r="G805" s="16" t="str">
        <f>LEFT(RIGHT(B805,LEN(B805)-15),C805-16)</f>
        <v>MENUEL</v>
      </c>
      <c r="H805" s="16" t="str">
        <f>RIGHT(B805,LEN(B805)-C805-2)</f>
        <v>TAUTE</v>
      </c>
      <c r="I805" s="17">
        <f>MATCH(Lines[[#This Row],[début]],postes_1[ADR_SITE],0)</f>
        <v>1797</v>
      </c>
      <c r="J805" s="17">
        <f>MATCH(Lines[[#This Row],[fin]],postes_1[ADR_SITE],0)</f>
        <v>1517</v>
      </c>
      <c r="K805" s="17" t="str">
        <f>INDEX(postes_1[CODNAT],Lines[[#This Row],[rch_debut]])</f>
        <v>MENUE</v>
      </c>
      <c r="L805" s="17" t="str">
        <f>INDEX(postes_1[CODNAT],Lines[[#This Row],[rch_fin]])</f>
        <v>TAUTE</v>
      </c>
      <c r="M805" s="17" t="s">
        <v>3513</v>
      </c>
      <c r="N805" s="17" t="s">
        <v>6077</v>
      </c>
      <c r="O805" s="17" t="str">
        <f>Lines[[#This Row],[codeNat_debut]]&amp;"_"&amp;Lines[[#This Row],[tension]]</f>
        <v>MENUE_400kV</v>
      </c>
      <c r="P805" s="17" t="str">
        <f>Lines[[#This Row],[codeNat_fin]]&amp;"_"&amp;Lines[[#This Row],[tension]]</f>
        <v>TAUTE_400kV</v>
      </c>
      <c r="Q805" s="17">
        <f>COUNTIF(Lines[[code2_debut]:[code2_fin]],"="&amp;Lines[[#This Row],[code2_debut]])</f>
        <v>6</v>
      </c>
      <c r="R805" s="17">
        <f>COUNTIF(Lines[[code2_debut]:[code2_fin]],"="&amp;Lines[[#This Row],[code2_fin]])</f>
        <v>8</v>
      </c>
      <c r="S805" s="17">
        <f>INDEX(postes_1[x],MATCH(Lines[[#This Row],[codeNat_debut]],postes_1[CODNAT],0))</f>
        <v>368332.390000001</v>
      </c>
      <c r="T805" s="17">
        <f>INDEX(postes_1[y],MATCH(Lines[[#This Row],[codeNat_debut]],postes_1[CODNAT],0))</f>
        <v>6940413.8700000001</v>
      </c>
      <c r="U805" s="17">
        <f>INDEX(postes_1[x],MATCH(Lines[[#This Row],[codeNat_fin]],postes_1[CODNAT],0))</f>
        <v>382239.89999999898</v>
      </c>
      <c r="V805" s="17">
        <f>INDEX(postes_1[y],MATCH(Lines[[#This Row],[codeNat_fin]],postes_1[CODNAT],0))</f>
        <v>6909182.1100000003</v>
      </c>
      <c r="W805" s="17">
        <f>SQRT((Lines[[#This Row],[x_debut]]-Lines[[#This Row],[x_fin]])^2+(Lines[[#This Row],[y_debut]]-Lines[[#This Row],[y_fin]])^2)</f>
        <v>34188.326474070498</v>
      </c>
      <c r="X805" s="17">
        <v>35856</v>
      </c>
      <c r="Y805" s="18">
        <v>3465</v>
      </c>
      <c r="Z805" s="18">
        <v>3622</v>
      </c>
      <c r="AA805" s="18">
        <v>3622</v>
      </c>
      <c r="AB805" s="18">
        <v>3780</v>
      </c>
      <c r="AC805" s="18">
        <v>0.72</v>
      </c>
      <c r="AD805" s="18">
        <v>9.468</v>
      </c>
      <c r="AE805" s="18">
        <v>78.602999999999994</v>
      </c>
      <c r="AF805" s="18">
        <v>500.4</v>
      </c>
      <c r="AG805" s="21"/>
      <c r="AH805" s="21"/>
    </row>
    <row r="806" spans="1:34">
      <c r="A806" s="16" t="s">
        <v>10041</v>
      </c>
      <c r="B806" s="16" t="s">
        <v>10467</v>
      </c>
      <c r="C806" s="16">
        <f>SEARCH(" _ ",B806)</f>
        <v>22</v>
      </c>
      <c r="D806" s="16" t="str">
        <f>LEFT(B806,14)</f>
        <v>LIT 400kV N0 2</v>
      </c>
      <c r="E806" s="16" t="str">
        <f>RIGHT(LEFT(D806,9),5)</f>
        <v>400kV</v>
      </c>
      <c r="F806" s="16" t="str">
        <f>RIGHT(D806,1)</f>
        <v>2</v>
      </c>
      <c r="G806" s="16" t="str">
        <f>LEFT(RIGHT(B806,LEN(B806)-15),C806-16)</f>
        <v>MENUEL</v>
      </c>
      <c r="H806" s="16" t="str">
        <f>RIGHT(B806,LEN(B806)-C806-2)</f>
        <v>TAUTE</v>
      </c>
      <c r="I806" s="17">
        <f>MATCH(Lines[[#This Row],[début]],postes_1[ADR_SITE],0)</f>
        <v>1797</v>
      </c>
      <c r="J806" s="17">
        <f>MATCH(Lines[[#This Row],[fin]],postes_1[ADR_SITE],0)</f>
        <v>1517</v>
      </c>
      <c r="K806" s="17" t="str">
        <f>INDEX(postes_1[CODNAT],Lines[[#This Row],[rch_debut]])</f>
        <v>MENUE</v>
      </c>
      <c r="L806" s="17" t="str">
        <f>INDEX(postes_1[CODNAT],Lines[[#This Row],[rch_fin]])</f>
        <v>TAUTE</v>
      </c>
      <c r="M806" s="17" t="s">
        <v>3513</v>
      </c>
      <c r="N806" s="17" t="s">
        <v>6077</v>
      </c>
      <c r="O806" s="17" t="str">
        <f>Lines[[#This Row],[codeNat_debut]]&amp;"_"&amp;Lines[[#This Row],[tension]]</f>
        <v>MENUE_400kV</v>
      </c>
      <c r="P806" s="17" t="str">
        <f>Lines[[#This Row],[codeNat_fin]]&amp;"_"&amp;Lines[[#This Row],[tension]]</f>
        <v>TAUTE_400kV</v>
      </c>
      <c r="Q806" s="17">
        <f>COUNTIF(Lines[[code2_debut]:[code2_fin]],"="&amp;Lines[[#This Row],[code2_debut]])</f>
        <v>6</v>
      </c>
      <c r="R806" s="17">
        <f>COUNTIF(Lines[[code2_debut]:[code2_fin]],"="&amp;Lines[[#This Row],[code2_fin]])</f>
        <v>8</v>
      </c>
      <c r="S806" s="17">
        <f>INDEX(postes_1[x],MATCH(Lines[[#This Row],[codeNat_debut]],postes_1[CODNAT],0))</f>
        <v>368332.390000001</v>
      </c>
      <c r="T806" s="17">
        <f>INDEX(postes_1[y],MATCH(Lines[[#This Row],[codeNat_debut]],postes_1[CODNAT],0))</f>
        <v>6940413.8700000001</v>
      </c>
      <c r="U806" s="17">
        <f>INDEX(postes_1[x],MATCH(Lines[[#This Row],[codeNat_fin]],postes_1[CODNAT],0))</f>
        <v>382239.89999999898</v>
      </c>
      <c r="V806" s="17">
        <f>INDEX(postes_1[y],MATCH(Lines[[#This Row],[codeNat_fin]],postes_1[CODNAT],0))</f>
        <v>6909182.1100000003</v>
      </c>
      <c r="W806" s="17">
        <f>SQRT((Lines[[#This Row],[x_debut]]-Lines[[#This Row],[x_fin]])^2+(Lines[[#This Row],[y_debut]]-Lines[[#This Row],[y_fin]])^2)</f>
        <v>34188.326474070498</v>
      </c>
      <c r="X806" s="17">
        <v>36440</v>
      </c>
      <c r="Y806" s="18">
        <v>3465</v>
      </c>
      <c r="Z806" s="18">
        <v>3622</v>
      </c>
      <c r="AA806" s="18">
        <v>3622</v>
      </c>
      <c r="AB806" s="18">
        <v>3780</v>
      </c>
      <c r="AC806" s="18">
        <v>0.72899999999999998</v>
      </c>
      <c r="AD806" s="18">
        <v>9.5839999999999996</v>
      </c>
      <c r="AE806" s="18">
        <v>79.563000000000002</v>
      </c>
      <c r="AF806" s="18">
        <v>506.51600000000002</v>
      </c>
      <c r="AG806" s="21"/>
      <c r="AH806" s="21"/>
    </row>
    <row r="807" spans="1:34">
      <c r="A807" s="16" t="s">
        <v>10044</v>
      </c>
      <c r="B807" s="16" t="s">
        <v>10468</v>
      </c>
      <c r="C807" s="16">
        <f>SEARCH(" _ ",B807)</f>
        <v>22</v>
      </c>
      <c r="D807" s="16" t="str">
        <f>LEFT(B807,14)</f>
        <v>LIT 400kV N0 3</v>
      </c>
      <c r="E807" s="16" t="str">
        <f>RIGHT(LEFT(D807,9),5)</f>
        <v>400kV</v>
      </c>
      <c r="F807" s="16" t="str">
        <f>RIGHT(D807,1)</f>
        <v>3</v>
      </c>
      <c r="G807" s="16" t="str">
        <f>LEFT(RIGHT(B807,LEN(B807)-15),C807-16)</f>
        <v>MENUEL</v>
      </c>
      <c r="H807" s="16" t="str">
        <f>RIGHT(B807,LEN(B807)-C807-2)</f>
        <v>TAUTE</v>
      </c>
      <c r="I807" s="17">
        <f>MATCH(Lines[[#This Row],[début]],postes_1[ADR_SITE],0)</f>
        <v>1797</v>
      </c>
      <c r="J807" s="17">
        <f>MATCH(Lines[[#This Row],[fin]],postes_1[ADR_SITE],0)</f>
        <v>1517</v>
      </c>
      <c r="K807" s="17" t="str">
        <f>INDEX(postes_1[CODNAT],Lines[[#This Row],[rch_debut]])</f>
        <v>MENUE</v>
      </c>
      <c r="L807" s="17" t="str">
        <f>INDEX(postes_1[CODNAT],Lines[[#This Row],[rch_fin]])</f>
        <v>TAUTE</v>
      </c>
      <c r="M807" s="17" t="s">
        <v>3513</v>
      </c>
      <c r="N807" s="17" t="s">
        <v>6077</v>
      </c>
      <c r="O807" s="17" t="str">
        <f>Lines[[#This Row],[codeNat_debut]]&amp;"_"&amp;Lines[[#This Row],[tension]]</f>
        <v>MENUE_400kV</v>
      </c>
      <c r="P807" s="17" t="str">
        <f>Lines[[#This Row],[codeNat_fin]]&amp;"_"&amp;Lines[[#This Row],[tension]]</f>
        <v>TAUTE_400kV</v>
      </c>
      <c r="Q807" s="17">
        <f>COUNTIF(Lines[[code2_debut]:[code2_fin]],"="&amp;Lines[[#This Row],[code2_debut]])</f>
        <v>6</v>
      </c>
      <c r="R807" s="17">
        <f>COUNTIF(Lines[[code2_debut]:[code2_fin]],"="&amp;Lines[[#This Row],[code2_fin]])</f>
        <v>8</v>
      </c>
      <c r="S807" s="17">
        <f>INDEX(postes_1[x],MATCH(Lines[[#This Row],[codeNat_debut]],postes_1[CODNAT],0))</f>
        <v>368332.390000001</v>
      </c>
      <c r="T807" s="17">
        <f>INDEX(postes_1[y],MATCH(Lines[[#This Row],[codeNat_debut]],postes_1[CODNAT],0))</f>
        <v>6940413.8700000001</v>
      </c>
      <c r="U807" s="17">
        <f>INDEX(postes_1[x],MATCH(Lines[[#This Row],[codeNat_fin]],postes_1[CODNAT],0))</f>
        <v>382239.89999999898</v>
      </c>
      <c r="V807" s="17">
        <f>INDEX(postes_1[y],MATCH(Lines[[#This Row],[codeNat_fin]],postes_1[CODNAT],0))</f>
        <v>6909182.1100000003</v>
      </c>
      <c r="W807" s="17">
        <f>SQRT((Lines[[#This Row],[x_debut]]-Lines[[#This Row],[x_fin]])^2+(Lines[[#This Row],[y_debut]]-Lines[[#This Row],[y_fin]])^2)</f>
        <v>34188.326474070498</v>
      </c>
      <c r="X807" s="17">
        <v>36159</v>
      </c>
      <c r="Y807" s="18">
        <v>3465</v>
      </c>
      <c r="Z807" s="18">
        <v>3622</v>
      </c>
      <c r="AA807" s="18">
        <v>3622</v>
      </c>
      <c r="AB807" s="18">
        <v>3780</v>
      </c>
      <c r="AC807" s="18">
        <v>0.72</v>
      </c>
      <c r="AD807" s="18">
        <v>9.468</v>
      </c>
      <c r="AE807" s="18">
        <v>78.602999999999994</v>
      </c>
      <c r="AF807" s="18">
        <v>500.4</v>
      </c>
      <c r="AG807" s="21"/>
      <c r="AH807" s="21"/>
    </row>
    <row r="808" spans="1:34">
      <c r="A808" s="16" t="s">
        <v>10045</v>
      </c>
      <c r="B808" s="16" t="s">
        <v>10469</v>
      </c>
      <c r="C808" s="16">
        <f>SEARCH(" _ ",B808)</f>
        <v>22</v>
      </c>
      <c r="D808" s="16" t="str">
        <f>LEFT(B808,14)</f>
        <v>LIT 400kV N0 4</v>
      </c>
      <c r="E808" s="16" t="str">
        <f>RIGHT(LEFT(D808,9),5)</f>
        <v>400kV</v>
      </c>
      <c r="F808" s="16" t="str">
        <f>RIGHT(D808,1)</f>
        <v>4</v>
      </c>
      <c r="G808" s="16" t="str">
        <f>LEFT(RIGHT(B808,LEN(B808)-15),C808-16)</f>
        <v>MENUEL</v>
      </c>
      <c r="H808" s="16" t="str">
        <f>RIGHT(B808,LEN(B808)-C808-2)</f>
        <v>TAUTE</v>
      </c>
      <c r="I808" s="17">
        <f>MATCH(Lines[[#This Row],[début]],postes_1[ADR_SITE],0)</f>
        <v>1797</v>
      </c>
      <c r="J808" s="17">
        <f>MATCH(Lines[[#This Row],[fin]],postes_1[ADR_SITE],0)</f>
        <v>1517</v>
      </c>
      <c r="K808" s="17" t="str">
        <f>INDEX(postes_1[CODNAT],Lines[[#This Row],[rch_debut]])</f>
        <v>MENUE</v>
      </c>
      <c r="L808" s="17" t="str">
        <f>INDEX(postes_1[CODNAT],Lines[[#This Row],[rch_fin]])</f>
        <v>TAUTE</v>
      </c>
      <c r="M808" s="17" t="s">
        <v>3513</v>
      </c>
      <c r="N808" s="17" t="s">
        <v>6077</v>
      </c>
      <c r="O808" s="17" t="str">
        <f>Lines[[#This Row],[codeNat_debut]]&amp;"_"&amp;Lines[[#This Row],[tension]]</f>
        <v>MENUE_400kV</v>
      </c>
      <c r="P808" s="17" t="str">
        <f>Lines[[#This Row],[codeNat_fin]]&amp;"_"&amp;Lines[[#This Row],[tension]]</f>
        <v>TAUTE_400kV</v>
      </c>
      <c r="Q808" s="17">
        <f>COUNTIF(Lines[[code2_debut]:[code2_fin]],"="&amp;Lines[[#This Row],[code2_debut]])</f>
        <v>6</v>
      </c>
      <c r="R808" s="17">
        <f>COUNTIF(Lines[[code2_debut]:[code2_fin]],"="&amp;Lines[[#This Row],[code2_fin]])</f>
        <v>8</v>
      </c>
      <c r="S808" s="17">
        <f>INDEX(postes_1[x],MATCH(Lines[[#This Row],[codeNat_debut]],postes_1[CODNAT],0))</f>
        <v>368332.390000001</v>
      </c>
      <c r="T808" s="17">
        <f>INDEX(postes_1[y],MATCH(Lines[[#This Row],[codeNat_debut]],postes_1[CODNAT],0))</f>
        <v>6940413.8700000001</v>
      </c>
      <c r="U808" s="17">
        <f>INDEX(postes_1[x],MATCH(Lines[[#This Row],[codeNat_fin]],postes_1[CODNAT],0))</f>
        <v>382239.89999999898</v>
      </c>
      <c r="V808" s="17">
        <f>INDEX(postes_1[y],MATCH(Lines[[#This Row],[codeNat_fin]],postes_1[CODNAT],0))</f>
        <v>6909182.1100000003</v>
      </c>
      <c r="W808" s="17">
        <f>SQRT((Lines[[#This Row],[x_debut]]-Lines[[#This Row],[x_fin]])^2+(Lines[[#This Row],[y_debut]]-Lines[[#This Row],[y_fin]])^2)</f>
        <v>34188.326474070498</v>
      </c>
      <c r="X808" s="17">
        <v>36160</v>
      </c>
      <c r="Y808" s="18">
        <v>3465</v>
      </c>
      <c r="Z808" s="18">
        <v>3622</v>
      </c>
      <c r="AA808" s="18">
        <v>3622</v>
      </c>
      <c r="AB808" s="18">
        <v>3780</v>
      </c>
      <c r="AC808" s="18">
        <v>0.72</v>
      </c>
      <c r="AD808" s="18">
        <v>9.468</v>
      </c>
      <c r="AE808" s="18">
        <v>78.602999999999994</v>
      </c>
      <c r="AF808" s="18">
        <v>500.4</v>
      </c>
      <c r="AG808" s="21"/>
      <c r="AH808" s="21"/>
    </row>
    <row r="809" spans="1:34">
      <c r="A809" s="16" t="s">
        <v>10080</v>
      </c>
      <c r="B809" s="16" t="s">
        <v>10081</v>
      </c>
      <c r="C809" s="16">
        <f>SEARCH(" _ ",B809)</f>
        <v>23</v>
      </c>
      <c r="D809" s="16" t="str">
        <f>LEFT(B809,14)</f>
        <v>LIT 400kV N0 1</v>
      </c>
      <c r="E809" s="16" t="str">
        <f>RIGHT(LEFT(D809,9),5)</f>
        <v>400kV</v>
      </c>
      <c r="F809" s="16" t="str">
        <f>RIGHT(D809,1)</f>
        <v>1</v>
      </c>
      <c r="G809" s="16" t="str">
        <f>LEFT(RIGHT(B809,LEN(B809)-15),C809-16)</f>
        <v>MOLIERE</v>
      </c>
      <c r="H809" s="16" t="str">
        <f>RIGHT(B809,LEN(B809)-C809-2)</f>
        <v>QUINTES (LES)</v>
      </c>
      <c r="I809" s="17">
        <f>MATCH(Lines[[#This Row],[début]],postes_1[ADR_SITE],0)</f>
        <v>657</v>
      </c>
      <c r="J809" s="17">
        <f>MATCH(Lines[[#This Row],[fin]],postes_1[ADR_SITE],0)</f>
        <v>377</v>
      </c>
      <c r="K809" s="17" t="str">
        <f>INDEX(postes_1[CODNAT],Lines[[#This Row],[rch_debut]])</f>
        <v>MOLIE</v>
      </c>
      <c r="L809" s="17" t="str">
        <f>INDEX(postes_1[CODNAT],Lines[[#This Row],[rch_fin]])</f>
        <v>QUINT</v>
      </c>
      <c r="M809" s="17" t="s">
        <v>2465</v>
      </c>
      <c r="N809" s="17" t="s">
        <v>6895</v>
      </c>
      <c r="O809" s="17" t="str">
        <f>Lines[[#This Row],[codeNat_debut]]&amp;"_"&amp;Lines[[#This Row],[tension]]</f>
        <v>MOLIE_400kV</v>
      </c>
      <c r="P809" s="17" t="str">
        <f>Lines[[#This Row],[codeNat_fin]]&amp;"_"&amp;Lines[[#This Row],[tension]]</f>
        <v>QUINT_400kV</v>
      </c>
      <c r="Q809" s="17">
        <f>COUNTIF(Lines[[code2_debut]:[code2_fin]],"="&amp;Lines[[#This Row],[code2_debut]])</f>
        <v>1</v>
      </c>
      <c r="R809" s="17">
        <f>COUNTIF(Lines[[code2_debut]:[code2_fin]],"="&amp;Lines[[#This Row],[code2_fin]])</f>
        <v>3</v>
      </c>
      <c r="S809" s="17">
        <f>INDEX(postes_1[x],MATCH(Lines[[#This Row],[codeNat_debut]],postes_1[CODNAT],0))</f>
        <v>452850.96000000101</v>
      </c>
      <c r="T809" s="17">
        <f>INDEX(postes_1[y],MATCH(Lines[[#This Row],[codeNat_debut]],postes_1[CODNAT],0))</f>
        <v>6757874.2699999996</v>
      </c>
      <c r="U809" s="17">
        <f>INDEX(postes_1[x],MATCH(Lines[[#This Row],[codeNat_fin]],postes_1[CODNAT],0))</f>
        <v>493797.27000000299</v>
      </c>
      <c r="V809" s="17">
        <f>INDEX(postes_1[y],MATCH(Lines[[#This Row],[codeNat_fin]],postes_1[CODNAT],0))</f>
        <v>6757441.25</v>
      </c>
      <c r="W809" s="17">
        <f>SQRT((Lines[[#This Row],[x_debut]]-Lines[[#This Row],[x_fin]])^2+(Lines[[#This Row],[y_debut]]-Lines[[#This Row],[y_fin]])^2)</f>
        <v>40948.599596770844</v>
      </c>
      <c r="X809" s="17">
        <v>46831</v>
      </c>
      <c r="Y809" s="18">
        <v>3465</v>
      </c>
      <c r="Z809" s="18">
        <v>3622</v>
      </c>
      <c r="AA809" s="18">
        <v>3622</v>
      </c>
      <c r="AB809" s="18">
        <v>3780</v>
      </c>
      <c r="AC809" s="18">
        <v>0.98399999999999999</v>
      </c>
      <c r="AD809" s="18">
        <v>12.420999999999999</v>
      </c>
      <c r="AE809" s="18">
        <v>102.268</v>
      </c>
      <c r="AF809" s="18">
        <v>651.05899999999997</v>
      </c>
      <c r="AG809" s="21"/>
      <c r="AH809" s="21"/>
    </row>
    <row r="810" spans="1:34">
      <c r="A810" s="16" t="s">
        <v>10083</v>
      </c>
      <c r="B810" s="16" t="s">
        <v>10084</v>
      </c>
      <c r="C810" s="16">
        <f>SEARCH(" _ ",B810)</f>
        <v>23</v>
      </c>
      <c r="D810" s="16" t="str">
        <f>LEFT(B810,14)</f>
        <v>LIT 400kV N0 1</v>
      </c>
      <c r="E810" s="16" t="str">
        <f>RIGHT(LEFT(D810,9),5)</f>
        <v>400kV</v>
      </c>
      <c r="F810" s="16" t="str">
        <f>RIGHT(D810,1)</f>
        <v>1</v>
      </c>
      <c r="G810" s="16" t="str">
        <f>LEFT(RIGHT(B810,LEN(B810)-15),C810-16)</f>
        <v>MORBRAS</v>
      </c>
      <c r="H810" s="16" t="str">
        <f>RIGHT(B810,LEN(B810)-C810-2)</f>
        <v>VILLEVAUDE</v>
      </c>
      <c r="I810" s="17">
        <f>MATCH(Lines[[#This Row],[début]],postes_1[ADR_SITE],0)</f>
        <v>406</v>
      </c>
      <c r="J810" s="17">
        <f>MATCH(Lines[[#This Row],[fin]],postes_1[ADR_SITE],0)</f>
        <v>521</v>
      </c>
      <c r="K810" s="17" t="str">
        <f>INDEX(postes_1[CODNAT],Lines[[#This Row],[rch_debut]])</f>
        <v>MORBR</v>
      </c>
      <c r="L810" s="17" t="str">
        <f>INDEX(postes_1[CODNAT],Lines[[#This Row],[rch_fin]])</f>
        <v>VLEVA</v>
      </c>
      <c r="M810" s="17" t="s">
        <v>7169</v>
      </c>
      <c r="N810" s="17" t="s">
        <v>3312</v>
      </c>
      <c r="O810" s="17" t="str">
        <f>Lines[[#This Row],[codeNat_debut]]&amp;"_"&amp;Lines[[#This Row],[tension]]</f>
        <v>MORBR_400kV</v>
      </c>
      <c r="P810" s="17" t="str">
        <f>Lines[[#This Row],[codeNat_fin]]&amp;"_"&amp;Lines[[#This Row],[tension]]</f>
        <v>VLEVA_400kV</v>
      </c>
      <c r="Q810" s="17">
        <f>COUNTIF(Lines[[code2_debut]:[code2_fin]],"="&amp;Lines[[#This Row],[code2_debut]])</f>
        <v>4</v>
      </c>
      <c r="R810" s="17">
        <f>COUNTIF(Lines[[code2_debut]:[code2_fin]],"="&amp;Lines[[#This Row],[code2_fin]])</f>
        <v>5</v>
      </c>
      <c r="S810" s="17">
        <f>INDEX(postes_1[x],MATCH(Lines[[#This Row],[codeNat_debut]],postes_1[CODNAT],0))</f>
        <v>673992.03000000096</v>
      </c>
      <c r="T810" s="17">
        <f>INDEX(postes_1[y],MATCH(Lines[[#This Row],[codeNat_debut]],postes_1[CODNAT],0))</f>
        <v>6853299.6399999997</v>
      </c>
      <c r="U810" s="17">
        <f>INDEX(postes_1[x],MATCH(Lines[[#This Row],[codeNat_fin]],postes_1[CODNAT],0))</f>
        <v>675266.82</v>
      </c>
      <c r="V810" s="17">
        <f>INDEX(postes_1[y],MATCH(Lines[[#This Row],[codeNat_fin]],postes_1[CODNAT],0))</f>
        <v>6867147.4199999999</v>
      </c>
      <c r="W810" s="17">
        <f>SQRT((Lines[[#This Row],[x_debut]]-Lines[[#This Row],[x_fin]])^2+(Lines[[#This Row],[y_debut]]-Lines[[#This Row],[y_fin]])^2)</f>
        <v>13906.333106628241</v>
      </c>
      <c r="X810" s="17">
        <v>15315</v>
      </c>
      <c r="Y810" s="18">
        <v>3465</v>
      </c>
      <c r="Z810" s="18">
        <v>3622</v>
      </c>
      <c r="AA810" s="18">
        <v>3622</v>
      </c>
      <c r="AB810" s="18">
        <v>3780</v>
      </c>
      <c r="AC810" s="18">
        <v>0.24399999999999999</v>
      </c>
      <c r="AD810" s="18">
        <v>3.9660000000000002</v>
      </c>
      <c r="AE810" s="18">
        <v>37.356000000000002</v>
      </c>
      <c r="AF810" s="18">
        <v>237.815</v>
      </c>
      <c r="AG810" s="21"/>
      <c r="AH810" s="21"/>
    </row>
    <row r="811" spans="1:34">
      <c r="A811" s="16" t="s">
        <v>10085</v>
      </c>
      <c r="B811" s="16" t="s">
        <v>10086</v>
      </c>
      <c r="C811" s="16">
        <f>SEARCH(" _ ",B811)</f>
        <v>23</v>
      </c>
      <c r="D811" s="16" t="str">
        <f>LEFT(B811,14)</f>
        <v>LIT 400kV N0 2</v>
      </c>
      <c r="E811" s="16" t="str">
        <f>RIGHT(LEFT(D811,9),5)</f>
        <v>400kV</v>
      </c>
      <c r="F811" s="16" t="str">
        <f>RIGHT(D811,1)</f>
        <v>2</v>
      </c>
      <c r="G811" s="16" t="str">
        <f>LEFT(RIGHT(B811,LEN(B811)-15),C811-16)</f>
        <v>MORBRAS</v>
      </c>
      <c r="H811" s="16" t="str">
        <f>RIGHT(B811,LEN(B811)-C811-2)</f>
        <v>VILLEVAUDE</v>
      </c>
      <c r="I811" s="17">
        <f>MATCH(Lines[[#This Row],[début]],postes_1[ADR_SITE],0)</f>
        <v>406</v>
      </c>
      <c r="J811" s="17">
        <f>MATCH(Lines[[#This Row],[fin]],postes_1[ADR_SITE],0)</f>
        <v>521</v>
      </c>
      <c r="K811" s="17" t="str">
        <f>INDEX(postes_1[CODNAT],Lines[[#This Row],[rch_debut]])</f>
        <v>MORBR</v>
      </c>
      <c r="L811" s="17" t="str">
        <f>INDEX(postes_1[CODNAT],Lines[[#This Row],[rch_fin]])</f>
        <v>VLEVA</v>
      </c>
      <c r="M811" s="17" t="s">
        <v>7169</v>
      </c>
      <c r="N811" s="17" t="s">
        <v>3312</v>
      </c>
      <c r="O811" s="17" t="str">
        <f>Lines[[#This Row],[codeNat_debut]]&amp;"_"&amp;Lines[[#This Row],[tension]]</f>
        <v>MORBR_400kV</v>
      </c>
      <c r="P811" s="17" t="str">
        <f>Lines[[#This Row],[codeNat_fin]]&amp;"_"&amp;Lines[[#This Row],[tension]]</f>
        <v>VLEVA_400kV</v>
      </c>
      <c r="Q811" s="17">
        <f>COUNTIF(Lines[[code2_debut]:[code2_fin]],"="&amp;Lines[[#This Row],[code2_debut]])</f>
        <v>4</v>
      </c>
      <c r="R811" s="17">
        <f>COUNTIF(Lines[[code2_debut]:[code2_fin]],"="&amp;Lines[[#This Row],[code2_fin]])</f>
        <v>5</v>
      </c>
      <c r="S811" s="17">
        <f>INDEX(postes_1[x],MATCH(Lines[[#This Row],[codeNat_debut]],postes_1[CODNAT],0))</f>
        <v>673992.03000000096</v>
      </c>
      <c r="T811" s="17">
        <f>INDEX(postes_1[y],MATCH(Lines[[#This Row],[codeNat_debut]],postes_1[CODNAT],0))</f>
        <v>6853299.6399999997</v>
      </c>
      <c r="U811" s="17">
        <f>INDEX(postes_1[x],MATCH(Lines[[#This Row],[codeNat_fin]],postes_1[CODNAT],0))</f>
        <v>675266.82</v>
      </c>
      <c r="V811" s="17">
        <f>INDEX(postes_1[y],MATCH(Lines[[#This Row],[codeNat_fin]],postes_1[CODNAT],0))</f>
        <v>6867147.4199999999</v>
      </c>
      <c r="W811" s="17">
        <f>SQRT((Lines[[#This Row],[x_debut]]-Lines[[#This Row],[x_fin]])^2+(Lines[[#This Row],[y_debut]]-Lines[[#This Row],[y_fin]])^2)</f>
        <v>13906.333106628241</v>
      </c>
      <c r="X811" s="17">
        <v>15228</v>
      </c>
      <c r="Y811" s="18">
        <v>3465</v>
      </c>
      <c r="Z811" s="18">
        <v>3622</v>
      </c>
      <c r="AA811" s="18">
        <v>3622</v>
      </c>
      <c r="AB811" s="18">
        <v>3780</v>
      </c>
      <c r="AC811" s="18">
        <v>0.23300000000000001</v>
      </c>
      <c r="AD811" s="18">
        <v>3.8969999999999998</v>
      </c>
      <c r="AE811" s="18">
        <v>33.981000000000002</v>
      </c>
      <c r="AF811" s="18">
        <v>216.32900000000001</v>
      </c>
      <c r="AG811" s="21"/>
      <c r="AH811" s="21"/>
    </row>
    <row r="812" spans="1:34">
      <c r="A812" s="16" t="s">
        <v>10089</v>
      </c>
      <c r="B812" s="16" t="s">
        <v>10090</v>
      </c>
      <c r="C812" s="16">
        <f>SEARCH(" _ ",B812)</f>
        <v>24</v>
      </c>
      <c r="D812" s="16" t="str">
        <f>LEFT(B812,14)</f>
        <v>LIT 400kV N0 1</v>
      </c>
      <c r="E812" s="16" t="str">
        <f>RIGHT(LEFT(D812,9),5)</f>
        <v>400kV</v>
      </c>
      <c r="F812" s="16" t="str">
        <f>RIGHT(D812,1)</f>
        <v>1</v>
      </c>
      <c r="G812" s="16" t="str">
        <f>LEFT(RIGHT(B812,LEN(B812)-15),C812-16)</f>
        <v>MOULAINE</v>
      </c>
      <c r="H812" s="16" t="str">
        <f>RIGHT(B812,LEN(B812)-C812-2)</f>
        <v>VIGY</v>
      </c>
      <c r="I812" s="17">
        <f>MATCH(Lines[[#This Row],[début]],postes_1[ADR_SITE],0)</f>
        <v>2252</v>
      </c>
      <c r="J812" s="17">
        <f>MATCH(Lines[[#This Row],[fin]],postes_1[ADR_SITE],0)</f>
        <v>2469</v>
      </c>
      <c r="K812" s="17" t="str">
        <f>INDEX(postes_1[CODNAT],Lines[[#This Row],[rch_debut]])</f>
        <v>MOULA</v>
      </c>
      <c r="L812" s="17" t="str">
        <f>INDEX(postes_1[CODNAT],Lines[[#This Row],[rch_fin]])</f>
        <v xml:space="preserve">VIGY </v>
      </c>
      <c r="M812" s="17" t="s">
        <v>4474</v>
      </c>
      <c r="N812" s="17" t="s">
        <v>2943</v>
      </c>
      <c r="O812" s="17" t="str">
        <f>Lines[[#This Row],[codeNat_debut]]&amp;"_"&amp;Lines[[#This Row],[tension]]</f>
        <v>MOULA_400kV</v>
      </c>
      <c r="P812" s="17" t="str">
        <f>Lines[[#This Row],[codeNat_fin]]&amp;"_"&amp;Lines[[#This Row],[tension]]</f>
        <v>VIGY _400kV</v>
      </c>
      <c r="Q812" s="17">
        <f>COUNTIF(Lines[[code2_debut]:[code2_fin]],"="&amp;Lines[[#This Row],[code2_debut]])</f>
        <v>3</v>
      </c>
      <c r="R812" s="17">
        <f>COUNTIF(Lines[[code2_debut]:[code2_fin]],"="&amp;Lines[[#This Row],[code2_fin]])</f>
        <v>5</v>
      </c>
      <c r="S812" s="17">
        <f>INDEX(postes_1[x],MATCH(Lines[[#This Row],[codeNat_debut]],postes_1[CODNAT],0))</f>
        <v>902412.39999999898</v>
      </c>
      <c r="T812" s="17">
        <f>INDEX(postes_1[y],MATCH(Lines[[#This Row],[codeNat_debut]],postes_1[CODNAT],0))</f>
        <v>6935182.5300000003</v>
      </c>
      <c r="U812" s="17">
        <f>INDEX(postes_1[x],MATCH(Lines[[#This Row],[codeNat_fin]],postes_1[CODNAT],0))</f>
        <v>938816.46999999904</v>
      </c>
      <c r="V812" s="17">
        <f>INDEX(postes_1[y],MATCH(Lines[[#This Row],[codeNat_fin]],postes_1[CODNAT],0))</f>
        <v>6904732.8499999996</v>
      </c>
      <c r="W812" s="17">
        <f>SQRT((Lines[[#This Row],[x_debut]]-Lines[[#This Row],[x_fin]])^2+(Lines[[#This Row],[y_debut]]-Lines[[#This Row],[y_fin]])^2)</f>
        <v>47459.870676892315</v>
      </c>
      <c r="X812" s="17">
        <v>61570</v>
      </c>
      <c r="Y812" s="18">
        <v>3465</v>
      </c>
      <c r="Z812" s="18">
        <v>3622</v>
      </c>
      <c r="AA812" s="18">
        <v>3622</v>
      </c>
      <c r="AB812" s="18">
        <v>3780</v>
      </c>
      <c r="AC812" s="18">
        <v>1.234</v>
      </c>
      <c r="AD812" s="18">
        <v>16.216999999999999</v>
      </c>
      <c r="AE812" s="18">
        <v>134.09</v>
      </c>
      <c r="AF812" s="18">
        <v>853.64599999999996</v>
      </c>
      <c r="AG812" s="21"/>
      <c r="AH812" s="21"/>
    </row>
    <row r="813" spans="1:34">
      <c r="A813" s="16" t="s">
        <v>10149</v>
      </c>
      <c r="B813" s="16" t="s">
        <v>10150</v>
      </c>
      <c r="C813" s="16">
        <f>SEARCH(" _ ",B813)</f>
        <v>30</v>
      </c>
      <c r="D813" s="16" t="str">
        <f>LEFT(B813,14)</f>
        <v>LIT 400kV N0 3</v>
      </c>
      <c r="E813" s="16" t="str">
        <f>RIGHT(LEFT(D813,9),5)</f>
        <v>400kV</v>
      </c>
      <c r="F813" s="16" t="str">
        <f>RIGHT(D813,1)</f>
        <v>3</v>
      </c>
      <c r="G813" s="16" t="str">
        <f>LEFT(RIGHT(B813,LEN(B813)-15),C813-16)</f>
        <v>PLESSIS-GASSOT</v>
      </c>
      <c r="H813" s="16" t="str">
        <f>RIGHT(B813,LEN(B813)-C813-2)</f>
        <v>TERRIER</v>
      </c>
      <c r="I813" s="17">
        <f>MATCH(Lines[[#This Row],[début]],postes_1[ADR_SITE],0)</f>
        <v>553</v>
      </c>
      <c r="J813" s="17">
        <f>MATCH(Lines[[#This Row],[fin]],postes_1[ADR_SITE],0)</f>
        <v>638</v>
      </c>
      <c r="K813" s="17" t="str">
        <f>INDEX(postes_1[CODNAT],Lines[[#This Row],[rch_debut]])</f>
        <v>P.GAS</v>
      </c>
      <c r="L813" s="17" t="str">
        <f>INDEX(postes_1[CODNAT],Lines[[#This Row],[rch_fin]])</f>
        <v>TERRI</v>
      </c>
      <c r="M813" s="17" t="s">
        <v>909</v>
      </c>
      <c r="N813" s="17" t="s">
        <v>7928</v>
      </c>
      <c r="O813" s="17" t="str">
        <f>Lines[[#This Row],[codeNat_debut]]&amp;"_"&amp;Lines[[#This Row],[tension]]</f>
        <v>P.GAS_400kV</v>
      </c>
      <c r="P813" s="17" t="str">
        <f>Lines[[#This Row],[codeNat_fin]]&amp;"_"&amp;Lines[[#This Row],[tension]]</f>
        <v>TERRI_400kV</v>
      </c>
      <c r="Q813" s="17">
        <f>COUNTIF(Lines[[code2_debut]:[code2_fin]],"="&amp;Lines[[#This Row],[code2_debut]])</f>
        <v>6</v>
      </c>
      <c r="R813" s="17">
        <f>COUNTIF(Lines[[code2_debut]:[code2_fin]],"="&amp;Lines[[#This Row],[code2_fin]])</f>
        <v>13</v>
      </c>
      <c r="S813" s="17">
        <f>INDEX(postes_1[x],MATCH(Lines[[#This Row],[codeNat_debut]],postes_1[CODNAT],0))</f>
        <v>658607.93999999797</v>
      </c>
      <c r="T813" s="17">
        <f>INDEX(postes_1[y],MATCH(Lines[[#This Row],[codeNat_debut]],postes_1[CODNAT],0))</f>
        <v>6881590.9900000002</v>
      </c>
      <c r="U813" s="17">
        <f>INDEX(postes_1[x],MATCH(Lines[[#This Row],[codeNat_fin]],postes_1[CODNAT],0))</f>
        <v>646009.39999999898</v>
      </c>
      <c r="V813" s="17">
        <f>INDEX(postes_1[y],MATCH(Lines[[#This Row],[codeNat_fin]],postes_1[CODNAT],0))</f>
        <v>6902215.3399999999</v>
      </c>
      <c r="W813" s="17">
        <f>SQRT((Lines[[#This Row],[x_debut]]-Lines[[#This Row],[x_fin]])^2+(Lines[[#This Row],[y_debut]]-Lines[[#This Row],[y_fin]])^2)</f>
        <v>24167.892399918928</v>
      </c>
      <c r="X813" s="17">
        <v>27362</v>
      </c>
      <c r="Y813" s="18">
        <v>3465</v>
      </c>
      <c r="Z813" s="18">
        <v>3622</v>
      </c>
      <c r="AA813" s="18">
        <v>3622</v>
      </c>
      <c r="AB813" s="18">
        <v>3780</v>
      </c>
      <c r="AC813" s="18">
        <v>0.55100000000000005</v>
      </c>
      <c r="AD813" s="18">
        <v>7.2229999999999999</v>
      </c>
      <c r="AE813" s="18">
        <v>59.564999999999998</v>
      </c>
      <c r="AF813" s="18">
        <v>379.20299999999997</v>
      </c>
      <c r="AG813" s="21"/>
      <c r="AH813" s="21"/>
    </row>
    <row r="814" spans="1:34">
      <c r="A814" s="16" t="s">
        <v>10151</v>
      </c>
      <c r="B814" s="16" t="s">
        <v>10152</v>
      </c>
      <c r="C814" s="16">
        <f>SEARCH(" _ ",B814)</f>
        <v>30</v>
      </c>
      <c r="D814" s="16" t="str">
        <f>LEFT(B814,14)</f>
        <v>LIT 400kV N0 4</v>
      </c>
      <c r="E814" s="16" t="str">
        <f>RIGHT(LEFT(D814,9),5)</f>
        <v>400kV</v>
      </c>
      <c r="F814" s="16" t="str">
        <f>RIGHT(D814,1)</f>
        <v>4</v>
      </c>
      <c r="G814" s="16" t="str">
        <f>LEFT(RIGHT(B814,LEN(B814)-15),C814-16)</f>
        <v>PLESSIS-GASSOT</v>
      </c>
      <c r="H814" s="16" t="str">
        <f>RIGHT(B814,LEN(B814)-C814-2)</f>
        <v>TERRIER</v>
      </c>
      <c r="I814" s="17">
        <f>MATCH(Lines[[#This Row],[début]],postes_1[ADR_SITE],0)</f>
        <v>553</v>
      </c>
      <c r="J814" s="17">
        <f>MATCH(Lines[[#This Row],[fin]],postes_1[ADR_SITE],0)</f>
        <v>638</v>
      </c>
      <c r="K814" s="17" t="str">
        <f>INDEX(postes_1[CODNAT],Lines[[#This Row],[rch_debut]])</f>
        <v>P.GAS</v>
      </c>
      <c r="L814" s="17" t="str">
        <f>INDEX(postes_1[CODNAT],Lines[[#This Row],[rch_fin]])</f>
        <v>TERRI</v>
      </c>
      <c r="M814" s="17" t="s">
        <v>909</v>
      </c>
      <c r="N814" s="17" t="s">
        <v>7928</v>
      </c>
      <c r="O814" s="17" t="str">
        <f>Lines[[#This Row],[codeNat_debut]]&amp;"_"&amp;Lines[[#This Row],[tension]]</f>
        <v>P.GAS_400kV</v>
      </c>
      <c r="P814" s="17" t="str">
        <f>Lines[[#This Row],[codeNat_fin]]&amp;"_"&amp;Lines[[#This Row],[tension]]</f>
        <v>TERRI_400kV</v>
      </c>
      <c r="Q814" s="17">
        <f>COUNTIF(Lines[[code2_debut]:[code2_fin]],"="&amp;Lines[[#This Row],[code2_debut]])</f>
        <v>6</v>
      </c>
      <c r="R814" s="17">
        <f>COUNTIF(Lines[[code2_debut]:[code2_fin]],"="&amp;Lines[[#This Row],[code2_fin]])</f>
        <v>13</v>
      </c>
      <c r="S814" s="17">
        <f>INDEX(postes_1[x],MATCH(Lines[[#This Row],[codeNat_debut]],postes_1[CODNAT],0))</f>
        <v>658607.93999999797</v>
      </c>
      <c r="T814" s="17">
        <f>INDEX(postes_1[y],MATCH(Lines[[#This Row],[codeNat_debut]],postes_1[CODNAT],0))</f>
        <v>6881590.9900000002</v>
      </c>
      <c r="U814" s="17">
        <f>INDEX(postes_1[x],MATCH(Lines[[#This Row],[codeNat_fin]],postes_1[CODNAT],0))</f>
        <v>646009.39999999898</v>
      </c>
      <c r="V814" s="17">
        <f>INDEX(postes_1[y],MATCH(Lines[[#This Row],[codeNat_fin]],postes_1[CODNAT],0))</f>
        <v>6902215.3399999999</v>
      </c>
      <c r="W814" s="17">
        <f>SQRT((Lines[[#This Row],[x_debut]]-Lines[[#This Row],[x_fin]])^2+(Lines[[#This Row],[y_debut]]-Lines[[#This Row],[y_fin]])^2)</f>
        <v>24167.892399918928</v>
      </c>
      <c r="X814" s="17">
        <v>27372</v>
      </c>
      <c r="Y814" s="18">
        <v>3465</v>
      </c>
      <c r="Z814" s="18">
        <v>3622</v>
      </c>
      <c r="AA814" s="18">
        <v>3622</v>
      </c>
      <c r="AB814" s="18">
        <v>3780</v>
      </c>
      <c r="AC814" s="18">
        <v>0.55200000000000005</v>
      </c>
      <c r="AD814" s="18">
        <v>7.2249999999999996</v>
      </c>
      <c r="AE814" s="18">
        <v>59.588000000000001</v>
      </c>
      <c r="AF814" s="18">
        <v>379.35</v>
      </c>
      <c r="AG814" s="21"/>
      <c r="AH814" s="21"/>
    </row>
    <row r="815" spans="1:34">
      <c r="A815" s="16" t="s">
        <v>10248</v>
      </c>
      <c r="B815" s="16" t="s">
        <v>10249</v>
      </c>
      <c r="C815" s="16">
        <f>SEARCH(" _ ",B815)</f>
        <v>22</v>
      </c>
      <c r="D815" s="16" t="str">
        <f>LEFT(B815,14)</f>
        <v>LIT 400kV N0 1</v>
      </c>
      <c r="E815" s="16" t="str">
        <f>RIGHT(LEFT(D815,9),5)</f>
        <v>400kV</v>
      </c>
      <c r="F815" s="16" t="str">
        <f>RIGHT(D815,1)</f>
        <v>1</v>
      </c>
      <c r="G815" s="16" t="str">
        <f>LEFT(RIGHT(B815,LEN(B815)-15),C815-16)</f>
        <v>REMISE</v>
      </c>
      <c r="H815" s="16" t="str">
        <f>RIGHT(B815,LEN(B815)-C815-2)</f>
        <v>TERRIER</v>
      </c>
      <c r="I815" s="17">
        <f>MATCH(Lines[[#This Row],[début]],postes_1[ADR_SITE],0)</f>
        <v>656</v>
      </c>
      <c r="J815" s="17">
        <f>MATCH(Lines[[#This Row],[fin]],postes_1[ADR_SITE],0)</f>
        <v>638</v>
      </c>
      <c r="K815" s="17" t="str">
        <f>INDEX(postes_1[CODNAT],Lines[[#This Row],[rch_debut]])</f>
        <v>REMIS</v>
      </c>
      <c r="L815" s="17" t="str">
        <f>INDEX(postes_1[CODNAT],Lines[[#This Row],[rch_fin]])</f>
        <v>TERRI</v>
      </c>
      <c r="M815" s="17" t="s">
        <v>4418</v>
      </c>
      <c r="N815" s="17" t="s">
        <v>7928</v>
      </c>
      <c r="O815" s="17" t="str">
        <f>Lines[[#This Row],[codeNat_debut]]&amp;"_"&amp;Lines[[#This Row],[tension]]</f>
        <v>REMIS_400kV</v>
      </c>
      <c r="P815" s="17" t="str">
        <f>Lines[[#This Row],[codeNat_fin]]&amp;"_"&amp;Lines[[#This Row],[tension]]</f>
        <v>TERRI_400kV</v>
      </c>
      <c r="Q815" s="17">
        <f>COUNTIF(Lines[[code2_debut]:[code2_fin]],"="&amp;Lines[[#This Row],[code2_debut]])</f>
        <v>4</v>
      </c>
      <c r="R815" s="17">
        <f>COUNTIF(Lines[[code2_debut]:[code2_fin]],"="&amp;Lines[[#This Row],[code2_fin]])</f>
        <v>13</v>
      </c>
      <c r="S815" s="17">
        <f>INDEX(postes_1[x],MATCH(Lines[[#This Row],[codeNat_debut]],postes_1[CODNAT],0))</f>
        <v>622186.18999999797</v>
      </c>
      <c r="T815" s="17">
        <f>INDEX(postes_1[y],MATCH(Lines[[#This Row],[codeNat_debut]],postes_1[CODNAT],0))</f>
        <v>6910360.5800000001</v>
      </c>
      <c r="U815" s="17">
        <f>INDEX(postes_1[x],MATCH(Lines[[#This Row],[codeNat_fin]],postes_1[CODNAT],0))</f>
        <v>646009.39999999898</v>
      </c>
      <c r="V815" s="17">
        <f>INDEX(postes_1[y],MATCH(Lines[[#This Row],[codeNat_fin]],postes_1[CODNAT],0))</f>
        <v>6902215.3399999999</v>
      </c>
      <c r="W815" s="17">
        <f>SQRT((Lines[[#This Row],[x_debut]]-Lines[[#This Row],[x_fin]])^2+(Lines[[#This Row],[y_debut]]-Lines[[#This Row],[y_fin]])^2)</f>
        <v>25177.177549553719</v>
      </c>
      <c r="X815" s="17">
        <v>28714</v>
      </c>
      <c r="Y815" s="18">
        <v>3465</v>
      </c>
      <c r="Z815" s="18">
        <v>3622</v>
      </c>
      <c r="AA815" s="18">
        <v>3622</v>
      </c>
      <c r="AB815" s="18">
        <v>3780</v>
      </c>
      <c r="AC815" s="18">
        <v>0.57599999999999996</v>
      </c>
      <c r="AD815" s="18">
        <v>7.5650000000000004</v>
      </c>
      <c r="AE815" s="18">
        <v>62.451999999999998</v>
      </c>
      <c r="AF815" s="18">
        <v>397.58499999999998</v>
      </c>
      <c r="AG815" s="21"/>
      <c r="AH815" s="21"/>
    </row>
    <row r="816" spans="1:34">
      <c r="A816" s="16" t="s">
        <v>10250</v>
      </c>
      <c r="B816" s="16" t="s">
        <v>10251</v>
      </c>
      <c r="C816" s="16">
        <f>SEARCH(" _ ",B816)</f>
        <v>22</v>
      </c>
      <c r="D816" s="16" t="str">
        <f>LEFT(B816,14)</f>
        <v>LIT 400kV NO 2</v>
      </c>
      <c r="E816" s="16" t="str">
        <f>RIGHT(LEFT(D816,9),5)</f>
        <v>400kV</v>
      </c>
      <c r="F816" s="16" t="str">
        <f>RIGHT(D816,1)</f>
        <v>2</v>
      </c>
      <c r="G816" s="16" t="str">
        <f>LEFT(RIGHT(B816,LEN(B816)-15),C816-16)</f>
        <v>REMISE</v>
      </c>
      <c r="H816" s="16" t="str">
        <f>RIGHT(B816,LEN(B816)-C816-2)</f>
        <v>TERRIER</v>
      </c>
      <c r="I816" s="17">
        <f>MATCH(Lines[[#This Row],[début]],postes_1[ADR_SITE],0)</f>
        <v>656</v>
      </c>
      <c r="J816" s="17">
        <f>MATCH(Lines[[#This Row],[fin]],postes_1[ADR_SITE],0)</f>
        <v>638</v>
      </c>
      <c r="K816" s="17" t="str">
        <f>INDEX(postes_1[CODNAT],Lines[[#This Row],[rch_debut]])</f>
        <v>REMIS</v>
      </c>
      <c r="L816" s="17" t="str">
        <f>INDEX(postes_1[CODNAT],Lines[[#This Row],[rch_fin]])</f>
        <v>TERRI</v>
      </c>
      <c r="M816" s="17" t="s">
        <v>4418</v>
      </c>
      <c r="N816" s="17" t="s">
        <v>7928</v>
      </c>
      <c r="O816" s="17" t="str">
        <f>Lines[[#This Row],[codeNat_debut]]&amp;"_"&amp;Lines[[#This Row],[tension]]</f>
        <v>REMIS_400kV</v>
      </c>
      <c r="P816" s="17" t="str">
        <f>Lines[[#This Row],[codeNat_fin]]&amp;"_"&amp;Lines[[#This Row],[tension]]</f>
        <v>TERRI_400kV</v>
      </c>
      <c r="Q816" s="17">
        <f>COUNTIF(Lines[[code2_debut]:[code2_fin]],"="&amp;Lines[[#This Row],[code2_debut]])</f>
        <v>4</v>
      </c>
      <c r="R816" s="17">
        <f>COUNTIF(Lines[[code2_debut]:[code2_fin]],"="&amp;Lines[[#This Row],[code2_fin]])</f>
        <v>13</v>
      </c>
      <c r="S816" s="17">
        <f>INDEX(postes_1[x],MATCH(Lines[[#This Row],[codeNat_debut]],postes_1[CODNAT],0))</f>
        <v>622186.18999999797</v>
      </c>
      <c r="T816" s="17">
        <f>INDEX(postes_1[y],MATCH(Lines[[#This Row],[codeNat_debut]],postes_1[CODNAT],0))</f>
        <v>6910360.5800000001</v>
      </c>
      <c r="U816" s="17">
        <f>INDEX(postes_1[x],MATCH(Lines[[#This Row],[codeNat_fin]],postes_1[CODNAT],0))</f>
        <v>646009.39999999898</v>
      </c>
      <c r="V816" s="17">
        <f>INDEX(postes_1[y],MATCH(Lines[[#This Row],[codeNat_fin]],postes_1[CODNAT],0))</f>
        <v>6902215.3399999999</v>
      </c>
      <c r="W816" s="17">
        <f>SQRT((Lines[[#This Row],[x_debut]]-Lines[[#This Row],[x_fin]])^2+(Lines[[#This Row],[y_debut]]-Lines[[#This Row],[y_fin]])^2)</f>
        <v>25177.177549553719</v>
      </c>
      <c r="X816" s="17">
        <v>28730</v>
      </c>
      <c r="Y816" s="18">
        <v>3465</v>
      </c>
      <c r="Z816" s="18">
        <v>3622</v>
      </c>
      <c r="AA816" s="18">
        <v>3622</v>
      </c>
      <c r="AB816" s="18">
        <v>3780</v>
      </c>
      <c r="AC816" s="18">
        <v>0.57599999999999996</v>
      </c>
      <c r="AD816" s="18">
        <v>7.5679999999999996</v>
      </c>
      <c r="AE816" s="18">
        <v>62.645000000000003</v>
      </c>
      <c r="AF816" s="18">
        <v>398.80900000000003</v>
      </c>
      <c r="AG816" s="21"/>
      <c r="AH816" s="21"/>
    </row>
    <row r="817" spans="1:34">
      <c r="A817" s="16" t="s">
        <v>10313</v>
      </c>
      <c r="B817" s="16" t="s">
        <v>10314</v>
      </c>
      <c r="C817" s="16">
        <f>SEARCH(" _ ",B817)</f>
        <v>21</v>
      </c>
      <c r="D817" s="16" t="str">
        <f>LEFT(B817,14)</f>
        <v>LIT 400kV N0 1</v>
      </c>
      <c r="E817" s="16" t="str">
        <f>RIGHT(LEFT(D817,9),5)</f>
        <v>400kV</v>
      </c>
      <c r="F817" s="16" t="str">
        <f>RIGHT(D817,1)</f>
        <v>1</v>
      </c>
      <c r="G817" s="16" t="str">
        <f>LEFT(RIGHT(B817,LEN(B817)-15),C817-16)</f>
        <v>TAUTE</v>
      </c>
      <c r="H817" s="16" t="str">
        <f>RIGHT(B817,LEN(B817)-C817-2)</f>
        <v>TERRETTE</v>
      </c>
      <c r="I817" s="17">
        <f>MATCH(Lines[[#This Row],[début]],postes_1[ADR_SITE],0)</f>
        <v>1517</v>
      </c>
      <c r="J817" s="17">
        <f>MATCH(Lines[[#This Row],[fin]],postes_1[ADR_SITE],0)</f>
        <v>1413</v>
      </c>
      <c r="K817" s="17" t="str">
        <f>INDEX(postes_1[CODNAT],Lines[[#This Row],[rch_debut]])</f>
        <v>TAUTE</v>
      </c>
      <c r="L817" s="17" t="str">
        <f>INDEX(postes_1[CODNAT],Lines[[#This Row],[rch_fin]])</f>
        <v>TERR6</v>
      </c>
      <c r="M817" s="17" t="s">
        <v>6077</v>
      </c>
      <c r="N817" s="17" t="s">
        <v>5273</v>
      </c>
      <c r="O817" s="17" t="str">
        <f>Lines[[#This Row],[codeNat_debut]]&amp;"_"&amp;Lines[[#This Row],[tension]]</f>
        <v>TAUTE_400kV</v>
      </c>
      <c r="P817" s="17" t="str">
        <f>Lines[[#This Row],[codeNat_fin]]&amp;"_"&amp;Lines[[#This Row],[tension]]</f>
        <v>TERR6_400kV</v>
      </c>
      <c r="Q817" s="17">
        <f>COUNTIF(Lines[[code2_debut]:[code2_fin]],"="&amp;Lines[[#This Row],[code2_debut]])</f>
        <v>8</v>
      </c>
      <c r="R817" s="17">
        <f>COUNTIF(Lines[[code2_debut]:[code2_fin]],"="&amp;Lines[[#This Row],[code2_fin]])</f>
        <v>4</v>
      </c>
      <c r="S817" s="17">
        <f>INDEX(postes_1[x],MATCH(Lines[[#This Row],[codeNat_debut]],postes_1[CODNAT],0))</f>
        <v>382239.89999999898</v>
      </c>
      <c r="T817" s="17">
        <f>INDEX(postes_1[y],MATCH(Lines[[#This Row],[codeNat_debut]],postes_1[CODNAT],0))</f>
        <v>6909182.1100000003</v>
      </c>
      <c r="U817" s="17">
        <f>INDEX(postes_1[x],MATCH(Lines[[#This Row],[codeNat_fin]],postes_1[CODNAT],0))</f>
        <v>394642.28999999899</v>
      </c>
      <c r="V817" s="17">
        <f>INDEX(postes_1[y],MATCH(Lines[[#This Row],[codeNat_fin]],postes_1[CODNAT],0))</f>
        <v>6903707.5999999996</v>
      </c>
      <c r="W817" s="17">
        <f>SQRT((Lines[[#This Row],[x_debut]]-Lines[[#This Row],[x_fin]])^2+(Lines[[#This Row],[y_debut]]-Lines[[#This Row],[y_fin]])^2)</f>
        <v>13556.899994180385</v>
      </c>
      <c r="X817" s="17">
        <v>13998</v>
      </c>
      <c r="Y817" s="18">
        <v>3465</v>
      </c>
      <c r="Z817" s="18">
        <v>3622</v>
      </c>
      <c r="AA817" s="18">
        <v>3622</v>
      </c>
      <c r="AB817" s="18">
        <v>3780</v>
      </c>
      <c r="AC817" s="18">
        <v>0.28000000000000003</v>
      </c>
      <c r="AD817" s="18">
        <v>3.6819999999999999</v>
      </c>
      <c r="AE817" s="18">
        <v>30.568000000000001</v>
      </c>
      <c r="AF817" s="18">
        <v>194.6</v>
      </c>
      <c r="AG817" s="21"/>
      <c r="AH817" s="21"/>
    </row>
    <row r="818" spans="1:34">
      <c r="A818" s="16" t="s">
        <v>10315</v>
      </c>
      <c r="B818" s="16" t="s">
        <v>10473</v>
      </c>
      <c r="C818" s="16">
        <f>SEARCH(" _ ",B818)</f>
        <v>21</v>
      </c>
      <c r="D818" s="16" t="str">
        <f>LEFT(B818,14)</f>
        <v>LIT 400kV N0 2</v>
      </c>
      <c r="E818" s="16" t="str">
        <f>RIGHT(LEFT(D818,9),5)</f>
        <v>400kV</v>
      </c>
      <c r="F818" s="16" t="str">
        <f>RIGHT(D818,1)</f>
        <v>2</v>
      </c>
      <c r="G818" s="16" t="str">
        <f>LEFT(RIGHT(B818,LEN(B818)-15),C818-16)</f>
        <v>TAUTE</v>
      </c>
      <c r="H818" s="16" t="str">
        <f>RIGHT(B818,LEN(B818)-C818-2)</f>
        <v>TERRETTE</v>
      </c>
      <c r="I818" s="17">
        <f>MATCH(Lines[[#This Row],[début]],postes_1[ADR_SITE],0)</f>
        <v>1517</v>
      </c>
      <c r="J818" s="17">
        <f>MATCH(Lines[[#This Row],[fin]],postes_1[ADR_SITE],0)</f>
        <v>1413</v>
      </c>
      <c r="K818" s="17" t="str">
        <f>INDEX(postes_1[CODNAT],Lines[[#This Row],[rch_debut]])</f>
        <v>TAUTE</v>
      </c>
      <c r="L818" s="17" t="str">
        <f>INDEX(postes_1[CODNAT],Lines[[#This Row],[rch_fin]])</f>
        <v>TERR6</v>
      </c>
      <c r="M818" s="17" t="s">
        <v>6077</v>
      </c>
      <c r="N818" s="17" t="s">
        <v>5273</v>
      </c>
      <c r="O818" s="17" t="str">
        <f>Lines[[#This Row],[codeNat_debut]]&amp;"_"&amp;Lines[[#This Row],[tension]]</f>
        <v>TAUTE_400kV</v>
      </c>
      <c r="P818" s="17" t="str">
        <f>Lines[[#This Row],[codeNat_fin]]&amp;"_"&amp;Lines[[#This Row],[tension]]</f>
        <v>TERR6_400kV</v>
      </c>
      <c r="Q818" s="17">
        <f>COUNTIF(Lines[[code2_debut]:[code2_fin]],"="&amp;Lines[[#This Row],[code2_debut]])</f>
        <v>8</v>
      </c>
      <c r="R818" s="17">
        <f>COUNTIF(Lines[[code2_debut]:[code2_fin]],"="&amp;Lines[[#This Row],[code2_fin]])</f>
        <v>4</v>
      </c>
      <c r="S818" s="17">
        <f>INDEX(postes_1[x],MATCH(Lines[[#This Row],[codeNat_debut]],postes_1[CODNAT],0))</f>
        <v>382239.89999999898</v>
      </c>
      <c r="T818" s="17">
        <f>INDEX(postes_1[y],MATCH(Lines[[#This Row],[codeNat_debut]],postes_1[CODNAT],0))</f>
        <v>6909182.1100000003</v>
      </c>
      <c r="U818" s="17">
        <f>INDEX(postes_1[x],MATCH(Lines[[#This Row],[codeNat_fin]],postes_1[CODNAT],0))</f>
        <v>394642.28999999899</v>
      </c>
      <c r="V818" s="17">
        <f>INDEX(postes_1[y],MATCH(Lines[[#This Row],[codeNat_fin]],postes_1[CODNAT],0))</f>
        <v>6903707.5999999996</v>
      </c>
      <c r="W818" s="17">
        <f>SQRT((Lines[[#This Row],[x_debut]]-Lines[[#This Row],[x_fin]])^2+(Lines[[#This Row],[y_debut]]-Lines[[#This Row],[y_fin]])^2)</f>
        <v>13556.899994180385</v>
      </c>
      <c r="X818" s="17">
        <v>13998</v>
      </c>
      <c r="Y818" s="18">
        <v>3465</v>
      </c>
      <c r="Z818" s="18">
        <v>3622</v>
      </c>
      <c r="AA818" s="18">
        <v>3622</v>
      </c>
      <c r="AB818" s="18">
        <v>3780</v>
      </c>
      <c r="AC818" s="18">
        <v>0.28000000000000003</v>
      </c>
      <c r="AD818" s="18">
        <v>3.6819999999999999</v>
      </c>
      <c r="AE818" s="18">
        <v>30.568000000000001</v>
      </c>
      <c r="AF818" s="18">
        <v>194.6</v>
      </c>
      <c r="AG818" s="21"/>
      <c r="AH818" s="21"/>
    </row>
    <row r="819" spans="1:34">
      <c r="A819" s="16" t="s">
        <v>10328</v>
      </c>
      <c r="B819" s="16" t="s">
        <v>10329</v>
      </c>
      <c r="C819" s="16">
        <f>SEARCH(" _ ",B819)</f>
        <v>21</v>
      </c>
      <c r="D819" s="16" t="str">
        <f>LEFT(B819,14)</f>
        <v>LIT 400kV N0 5</v>
      </c>
      <c r="E819" s="16" t="str">
        <f>RIGHT(LEFT(D819,9),5)</f>
        <v>400kV</v>
      </c>
      <c r="F819" s="16" t="str">
        <f>RIGHT(D819,1)</f>
        <v>5</v>
      </c>
      <c r="G819" s="16" t="str">
        <f>LEFT(RIGHT(B819,LEN(B819)-15),C819-16)</f>
        <v>TAVEL</v>
      </c>
      <c r="H819" s="16" t="str">
        <f>RIGHT(B819,LEN(B819)-C819-2)</f>
        <v>TRICASTIN-POSTE (LE)</v>
      </c>
      <c r="I819" s="17">
        <f>MATCH(Lines[[#This Row],[début]],postes_1[ADR_SITE],0)</f>
        <v>3502</v>
      </c>
      <c r="J819" s="17">
        <f>MATCH(Lines[[#This Row],[fin]],postes_1[ADR_SITE],0)</f>
        <v>3311</v>
      </c>
      <c r="K819" s="17" t="str">
        <f>INDEX(postes_1[CODNAT],Lines[[#This Row],[rch_debut]])</f>
        <v>TAVEL</v>
      </c>
      <c r="L819" s="17" t="str">
        <f>INDEX(postes_1[CODNAT],Lines[[#This Row],[rch_fin]])</f>
        <v>TRI.P</v>
      </c>
      <c r="M819" s="17" t="s">
        <v>3455</v>
      </c>
      <c r="N819" s="17" t="s">
        <v>1642</v>
      </c>
      <c r="O819" s="17" t="str">
        <f>Lines[[#This Row],[codeNat_debut]]&amp;"_"&amp;Lines[[#This Row],[tension]]</f>
        <v>TAVEL_400kV</v>
      </c>
      <c r="P819" s="17" t="str">
        <f>Lines[[#This Row],[codeNat_fin]]&amp;"_"&amp;Lines[[#This Row],[tension]]</f>
        <v>TRI.P_400kV</v>
      </c>
      <c r="Q819" s="17">
        <f>COUNTIF(Lines[[code2_debut]:[code2_fin]],"="&amp;Lines[[#This Row],[code2_debut]])</f>
        <v>12</v>
      </c>
      <c r="R819" s="17">
        <f>COUNTIF(Lines[[code2_debut]:[code2_fin]],"="&amp;Lines[[#This Row],[code2_fin]])</f>
        <v>8</v>
      </c>
      <c r="S819" s="17">
        <f>INDEX(postes_1[x],MATCH(Lines[[#This Row],[codeNat_debut]],postes_1[CODNAT],0))</f>
        <v>831766.11999999697</v>
      </c>
      <c r="T819" s="17">
        <f>INDEX(postes_1[y],MATCH(Lines[[#This Row],[codeNat_debut]],postes_1[CODNAT],0))</f>
        <v>6325302.1399999997</v>
      </c>
      <c r="U819" s="17">
        <f>INDEX(postes_1[x],MATCH(Lines[[#This Row],[codeNat_fin]],postes_1[CODNAT],0))</f>
        <v>836298.03999999899</v>
      </c>
      <c r="V819" s="17">
        <f>INDEX(postes_1[y],MATCH(Lines[[#This Row],[codeNat_fin]],postes_1[CODNAT],0))</f>
        <v>6360375.4800000004</v>
      </c>
      <c r="W819" s="17">
        <f>SQRT((Lines[[#This Row],[x_debut]]-Lines[[#This Row],[x_fin]])^2+(Lines[[#This Row],[y_debut]]-Lines[[#This Row],[y_fin]])^2)</f>
        <v>35364.918742195252</v>
      </c>
      <c r="X819" s="17">
        <v>39327</v>
      </c>
      <c r="Y819" s="18">
        <v>3465</v>
      </c>
      <c r="Z819" s="18">
        <v>3622</v>
      </c>
      <c r="AA819" s="18">
        <v>3622</v>
      </c>
      <c r="AB819" s="18">
        <v>3780</v>
      </c>
      <c r="AC819" s="18">
        <v>0.58899999999999997</v>
      </c>
      <c r="AD819" s="18">
        <v>10.025</v>
      </c>
      <c r="AE819" s="18">
        <v>87.128</v>
      </c>
      <c r="AF819" s="18">
        <v>554.67100000000005</v>
      </c>
      <c r="AG819" s="21"/>
      <c r="AH819" s="21"/>
    </row>
    <row r="820" spans="1:34">
      <c r="A820" s="16" t="s">
        <v>8974</v>
      </c>
      <c r="B820" s="16" t="s">
        <v>8975</v>
      </c>
      <c r="C820" s="16">
        <f>SEARCH(" _ ",B820)</f>
        <v>22</v>
      </c>
      <c r="D820" s="16" t="str">
        <f>LEFT(B820,14)</f>
        <v>LIT 400kV N0 1</v>
      </c>
      <c r="E820" s="16" t="str">
        <f>RIGHT(LEFT(D820,9),5)</f>
        <v>400kV</v>
      </c>
      <c r="F820" s="16" t="str">
        <f>RIGHT(D820,1)</f>
        <v>1</v>
      </c>
      <c r="G820" s="16" t="str">
        <f>LEFT(RIGHT(B820,LEN(B820)-15),C820-16)</f>
        <v>BAIXAS</v>
      </c>
      <c r="H820" s="16" t="str">
        <f>RIGHT(B820,LEN(B820)-C820-2)</f>
        <v>GAUDIERE (LA)</v>
      </c>
      <c r="I820" s="17">
        <f>MATCH(Lines[[#This Row],[début]],postes_1[ADR_SITE],0)</f>
        <v>3994</v>
      </c>
      <c r="J820" s="17">
        <f>MATCH(Lines[[#This Row],[fin]],postes_1[ADR_SITE],0)</f>
        <v>3689</v>
      </c>
      <c r="K820" s="17" t="str">
        <f>INDEX(postes_1[CODNAT],Lines[[#This Row],[rch_debut]])</f>
        <v>BAIXA</v>
      </c>
      <c r="L820" s="17" t="str">
        <f>INDEX(postes_1[CODNAT],Lines[[#This Row],[rch_fin]])</f>
        <v>GAUDI</v>
      </c>
      <c r="M820" s="17" t="s">
        <v>1057</v>
      </c>
      <c r="N820" s="17" t="s">
        <v>6196</v>
      </c>
      <c r="O820" s="17" t="str">
        <f>Lines[[#This Row],[codeNat_debut]]&amp;"_"&amp;Lines[[#This Row],[tension]]</f>
        <v>BAIXA_400kV</v>
      </c>
      <c r="P820" s="17" t="str">
        <f>Lines[[#This Row],[codeNat_fin]]&amp;"_"&amp;Lines[[#This Row],[tension]]</f>
        <v>GAUDI_400kV</v>
      </c>
      <c r="Q820" s="17">
        <f>COUNTIF(Lines[[code2_debut]:[code2_fin]],"="&amp;Lines[[#This Row],[code2_debut]])</f>
        <v>2</v>
      </c>
      <c r="R820" s="17">
        <f>COUNTIF(Lines[[code2_debut]:[code2_fin]],"="&amp;Lines[[#This Row],[code2_fin]])</f>
        <v>7</v>
      </c>
      <c r="S820" s="17">
        <f>INDEX(postes_1[x],MATCH(Lines[[#This Row],[codeNat_debut]],postes_1[CODNAT],0))</f>
        <v>683929.68999999797</v>
      </c>
      <c r="T820" s="17">
        <f>INDEX(postes_1[y],MATCH(Lines[[#This Row],[codeNat_debut]],postes_1[CODNAT],0))</f>
        <v>6181289.4400000004</v>
      </c>
      <c r="U820" s="17">
        <f>INDEX(postes_1[x],MATCH(Lines[[#This Row],[codeNat_fin]],postes_1[CODNAT],0))</f>
        <v>673780.89999999898</v>
      </c>
      <c r="V820" s="17">
        <f>INDEX(postes_1[y],MATCH(Lines[[#This Row],[codeNat_fin]],postes_1[CODNAT],0))</f>
        <v>6238014.5800000001</v>
      </c>
      <c r="W820" s="17">
        <f>SQRT((Lines[[#This Row],[x_debut]]-Lines[[#This Row],[x_fin]])^2+(Lines[[#This Row],[y_debut]]-Lines[[#This Row],[y_fin]])^2)</f>
        <v>57625.857446841008</v>
      </c>
      <c r="X820" s="17">
        <v>71070</v>
      </c>
      <c r="Y820" s="18">
        <v>4400</v>
      </c>
      <c r="Z820" s="18">
        <v>4500</v>
      </c>
      <c r="AA820" s="18">
        <v>4500</v>
      </c>
      <c r="AB820" s="18">
        <v>4500</v>
      </c>
      <c r="AC820" s="18">
        <v>1.5649999999999999</v>
      </c>
      <c r="AD820" s="18">
        <v>22.202999999999999</v>
      </c>
      <c r="AE820" s="18">
        <v>131.87299999999999</v>
      </c>
      <c r="AF820" s="18">
        <v>839.529</v>
      </c>
      <c r="AG820" s="21"/>
      <c r="AH820" s="21"/>
    </row>
    <row r="821" spans="1:34">
      <c r="A821" s="16" t="s">
        <v>8976</v>
      </c>
      <c r="B821" s="16" t="s">
        <v>10361</v>
      </c>
      <c r="C821" s="16">
        <f>SEARCH(" _ ",B821)</f>
        <v>22</v>
      </c>
      <c r="D821" s="16" t="str">
        <f>LEFT(B821,14)</f>
        <v>LIT 400kV N0 2</v>
      </c>
      <c r="E821" s="16" t="str">
        <f>RIGHT(LEFT(D821,9),5)</f>
        <v>400kV</v>
      </c>
      <c r="F821" s="16" t="str">
        <f>RIGHT(D821,1)</f>
        <v>2</v>
      </c>
      <c r="G821" s="16" t="str">
        <f>LEFT(RIGHT(B821,LEN(B821)-15),C821-16)</f>
        <v>BAIXAS</v>
      </c>
      <c r="H821" s="16" t="str">
        <f>RIGHT(B821,LEN(B821)-C821-2)</f>
        <v>GAUDIERE (LA)</v>
      </c>
      <c r="I821" s="17">
        <f>MATCH(Lines[[#This Row],[début]],postes_1[ADR_SITE],0)</f>
        <v>3994</v>
      </c>
      <c r="J821" s="17">
        <f>MATCH(Lines[[#This Row],[fin]],postes_1[ADR_SITE],0)</f>
        <v>3689</v>
      </c>
      <c r="K821" s="17" t="str">
        <f>INDEX(postes_1[CODNAT],Lines[[#This Row],[rch_debut]])</f>
        <v>BAIXA</v>
      </c>
      <c r="L821" s="17" t="str">
        <f>INDEX(postes_1[CODNAT],Lines[[#This Row],[rch_fin]])</f>
        <v>GAUDI</v>
      </c>
      <c r="M821" s="17" t="s">
        <v>1057</v>
      </c>
      <c r="N821" s="17" t="s">
        <v>6196</v>
      </c>
      <c r="O821" s="17" t="str">
        <f>Lines[[#This Row],[codeNat_debut]]&amp;"_"&amp;Lines[[#This Row],[tension]]</f>
        <v>BAIXA_400kV</v>
      </c>
      <c r="P821" s="17" t="str">
        <f>Lines[[#This Row],[codeNat_fin]]&amp;"_"&amp;Lines[[#This Row],[tension]]</f>
        <v>GAUDI_400kV</v>
      </c>
      <c r="Q821" s="17">
        <f>COUNTIF(Lines[[code2_debut]:[code2_fin]],"="&amp;Lines[[#This Row],[code2_debut]])</f>
        <v>2</v>
      </c>
      <c r="R821" s="17">
        <f>COUNTIF(Lines[[code2_debut]:[code2_fin]],"="&amp;Lines[[#This Row],[code2_fin]])</f>
        <v>7</v>
      </c>
      <c r="S821" s="17">
        <f>INDEX(postes_1[x],MATCH(Lines[[#This Row],[codeNat_debut]],postes_1[CODNAT],0))</f>
        <v>683929.68999999797</v>
      </c>
      <c r="T821" s="17">
        <f>INDEX(postes_1[y],MATCH(Lines[[#This Row],[codeNat_debut]],postes_1[CODNAT],0))</f>
        <v>6181289.4400000004</v>
      </c>
      <c r="U821" s="17">
        <f>INDEX(postes_1[x],MATCH(Lines[[#This Row],[codeNat_fin]],postes_1[CODNAT],0))</f>
        <v>673780.89999999898</v>
      </c>
      <c r="V821" s="17">
        <f>INDEX(postes_1[y],MATCH(Lines[[#This Row],[codeNat_fin]],postes_1[CODNAT],0))</f>
        <v>6238014.5800000001</v>
      </c>
      <c r="W821" s="17">
        <f>SQRT((Lines[[#This Row],[x_debut]]-Lines[[#This Row],[x_fin]])^2+(Lines[[#This Row],[y_debut]]-Lines[[#This Row],[y_fin]])^2)</f>
        <v>57625.857446841008</v>
      </c>
      <c r="X821" s="17">
        <v>71139</v>
      </c>
      <c r="Y821" s="18">
        <v>4400</v>
      </c>
      <c r="Z821" s="18">
        <v>4500</v>
      </c>
      <c r="AA821" s="18">
        <v>4500</v>
      </c>
      <c r="AB821" s="18">
        <v>4500</v>
      </c>
      <c r="AC821" s="18">
        <v>1.5649999999999999</v>
      </c>
      <c r="AD821" s="18">
        <v>22.202999999999999</v>
      </c>
      <c r="AE821" s="18">
        <v>131.87299999999999</v>
      </c>
      <c r="AF821" s="18">
        <v>839.529</v>
      </c>
      <c r="AG821" s="21"/>
      <c r="AH821" s="21"/>
    </row>
    <row r="822" spans="1:34">
      <c r="A822" s="16" t="s">
        <v>10309</v>
      </c>
      <c r="B822" s="16" t="s">
        <v>10310</v>
      </c>
      <c r="C822" s="16">
        <f>SEARCH(" _ ",B822)</f>
        <v>24</v>
      </c>
      <c r="D822" s="16" t="str">
        <f>LEFT(B822,14)</f>
        <v>LIT 400kV N0 1</v>
      </c>
      <c r="E822" s="16" t="str">
        <f>RIGHT(LEFT(D822,9),5)</f>
        <v>400kV</v>
      </c>
      <c r="F822" s="16" t="str">
        <f>RIGHT(D822,1)</f>
        <v>1</v>
      </c>
      <c r="G822" s="16" t="str">
        <f>LEFT(RIGHT(B822,LEN(B822)-15),C822-16)</f>
        <v>TAMAREAU</v>
      </c>
      <c r="H822" s="16" t="str">
        <f>RIGHT(B822,LEN(B822)-C822-2)</f>
        <v>TAVEL</v>
      </c>
      <c r="I822" s="17">
        <f>MATCH(Lines[[#This Row],[début]],postes_1[ADR_SITE],0)</f>
        <v>3565</v>
      </c>
      <c r="J822" s="17">
        <f>MATCH(Lines[[#This Row],[fin]],postes_1[ADR_SITE],0)</f>
        <v>3502</v>
      </c>
      <c r="K822" s="17" t="str">
        <f>INDEX(postes_1[CODNAT],Lines[[#This Row],[rch_debut]])</f>
        <v>TAMAR</v>
      </c>
      <c r="L822" s="17" t="str">
        <f>INDEX(postes_1[CODNAT],Lines[[#This Row],[rch_fin]])</f>
        <v>TAVEL</v>
      </c>
      <c r="M822" s="17" t="s">
        <v>6572</v>
      </c>
      <c r="N822" s="17" t="s">
        <v>3455</v>
      </c>
      <c r="O822" s="17" t="str">
        <f>Lines[[#This Row],[codeNat_debut]]&amp;"_"&amp;Lines[[#This Row],[tension]]</f>
        <v>TAMAR_400kV</v>
      </c>
      <c r="P822" s="17" t="str">
        <f>Lines[[#This Row],[codeNat_fin]]&amp;"_"&amp;Lines[[#This Row],[tension]]</f>
        <v>TAVEL_400kV</v>
      </c>
      <c r="Q822" s="17">
        <f>COUNTIF(Lines[[code2_debut]:[code2_fin]],"="&amp;Lines[[#This Row],[code2_debut]])</f>
        <v>4</v>
      </c>
      <c r="R822" s="17">
        <f>COUNTIF(Lines[[code2_debut]:[code2_fin]],"="&amp;Lines[[#This Row],[code2_fin]])</f>
        <v>12</v>
      </c>
      <c r="S822" s="17">
        <f>INDEX(postes_1[x],MATCH(Lines[[#This Row],[codeNat_debut]],postes_1[CODNAT],0))</f>
        <v>757826.07999999798</v>
      </c>
      <c r="T822" s="17">
        <f>INDEX(postes_1[y],MATCH(Lines[[#This Row],[codeNat_debut]],postes_1[CODNAT],0))</f>
        <v>6281826.6100000003</v>
      </c>
      <c r="U822" s="17">
        <f>INDEX(postes_1[x],MATCH(Lines[[#This Row],[codeNat_fin]],postes_1[CODNAT],0))</f>
        <v>831766.11999999697</v>
      </c>
      <c r="V822" s="17">
        <f>INDEX(postes_1[y],MATCH(Lines[[#This Row],[codeNat_fin]],postes_1[CODNAT],0))</f>
        <v>6325302.1399999997</v>
      </c>
      <c r="W822" s="17">
        <f>SQRT((Lines[[#This Row],[x_debut]]-Lines[[#This Row],[x_fin]])^2+(Lines[[#This Row],[y_debut]]-Lines[[#This Row],[y_fin]])^2)</f>
        <v>85774.420569201699</v>
      </c>
      <c r="X822" s="17">
        <v>91293</v>
      </c>
      <c r="Y822" s="18">
        <v>4400</v>
      </c>
      <c r="Z822" s="18">
        <v>4500</v>
      </c>
      <c r="AA822" s="18">
        <v>4500</v>
      </c>
      <c r="AB822" s="18">
        <v>4500</v>
      </c>
      <c r="AC822" s="18">
        <v>2.036</v>
      </c>
      <c r="AD822" s="18">
        <v>28.884</v>
      </c>
      <c r="AE822" s="18">
        <v>171.542</v>
      </c>
      <c r="AF822" s="18">
        <v>1092.07</v>
      </c>
      <c r="AG822" s="21"/>
      <c r="AH822" s="21"/>
    </row>
    <row r="823" spans="1:34">
      <c r="A823" s="16" t="s">
        <v>10311</v>
      </c>
      <c r="B823" s="16" t="s">
        <v>10312</v>
      </c>
      <c r="C823" s="16">
        <f>SEARCH(" _ ",B823)</f>
        <v>24</v>
      </c>
      <c r="D823" s="16" t="str">
        <f>LEFT(B823,14)</f>
        <v>LIT 400kV NO 2</v>
      </c>
      <c r="E823" s="16" t="str">
        <f>RIGHT(LEFT(D823,9),5)</f>
        <v>400kV</v>
      </c>
      <c r="F823" s="16" t="str">
        <f>RIGHT(D823,1)</f>
        <v>2</v>
      </c>
      <c r="G823" s="16" t="str">
        <f>LEFT(RIGHT(B823,LEN(B823)-15),C823-16)</f>
        <v>TAMAREAU</v>
      </c>
      <c r="H823" s="16" t="str">
        <f>RIGHT(B823,LEN(B823)-C823-2)</f>
        <v>TAVEL</v>
      </c>
      <c r="I823" s="17">
        <f>MATCH(Lines[[#This Row],[début]],postes_1[ADR_SITE],0)</f>
        <v>3565</v>
      </c>
      <c r="J823" s="17">
        <f>MATCH(Lines[[#This Row],[fin]],postes_1[ADR_SITE],0)</f>
        <v>3502</v>
      </c>
      <c r="K823" s="17" t="str">
        <f>INDEX(postes_1[CODNAT],Lines[[#This Row],[rch_debut]])</f>
        <v>TAMAR</v>
      </c>
      <c r="L823" s="17" t="str">
        <f>INDEX(postes_1[CODNAT],Lines[[#This Row],[rch_fin]])</f>
        <v>TAVEL</v>
      </c>
      <c r="M823" s="17" t="s">
        <v>6572</v>
      </c>
      <c r="N823" s="17" t="s">
        <v>3455</v>
      </c>
      <c r="O823" s="17" t="str">
        <f>Lines[[#This Row],[codeNat_debut]]&amp;"_"&amp;Lines[[#This Row],[tension]]</f>
        <v>TAMAR_400kV</v>
      </c>
      <c r="P823" s="17" t="str">
        <f>Lines[[#This Row],[codeNat_fin]]&amp;"_"&amp;Lines[[#This Row],[tension]]</f>
        <v>TAVEL_400kV</v>
      </c>
      <c r="Q823" s="17">
        <f>COUNTIF(Lines[[code2_debut]:[code2_fin]],"="&amp;Lines[[#This Row],[code2_debut]])</f>
        <v>4</v>
      </c>
      <c r="R823" s="17">
        <f>COUNTIF(Lines[[code2_debut]:[code2_fin]],"="&amp;Lines[[#This Row],[code2_fin]])</f>
        <v>12</v>
      </c>
      <c r="S823" s="17">
        <f>INDEX(postes_1[x],MATCH(Lines[[#This Row],[codeNat_debut]],postes_1[CODNAT],0))</f>
        <v>757826.07999999798</v>
      </c>
      <c r="T823" s="17">
        <f>INDEX(postes_1[y],MATCH(Lines[[#This Row],[codeNat_debut]],postes_1[CODNAT],0))</f>
        <v>6281826.6100000003</v>
      </c>
      <c r="U823" s="17">
        <f>INDEX(postes_1[x],MATCH(Lines[[#This Row],[codeNat_fin]],postes_1[CODNAT],0))</f>
        <v>831766.11999999697</v>
      </c>
      <c r="V823" s="17">
        <f>INDEX(postes_1[y],MATCH(Lines[[#This Row],[codeNat_fin]],postes_1[CODNAT],0))</f>
        <v>6325302.1399999997</v>
      </c>
      <c r="W823" s="17">
        <f>SQRT((Lines[[#This Row],[x_debut]]-Lines[[#This Row],[x_fin]])^2+(Lines[[#This Row],[y_debut]]-Lines[[#This Row],[y_fin]])^2)</f>
        <v>85774.420569201699</v>
      </c>
      <c r="X823" s="17">
        <v>91272</v>
      </c>
      <c r="Y823" s="18">
        <v>4400</v>
      </c>
      <c r="Z823" s="18">
        <v>4500</v>
      </c>
      <c r="AA823" s="18">
        <v>4500</v>
      </c>
      <c r="AB823" s="18">
        <v>4500</v>
      </c>
      <c r="AC823" s="18">
        <v>2.036</v>
      </c>
      <c r="AD823" s="18">
        <v>28.884</v>
      </c>
      <c r="AE823" s="18">
        <v>171.542</v>
      </c>
      <c r="AF823" s="18">
        <v>1092.07</v>
      </c>
      <c r="AG823" s="21"/>
      <c r="AH823" s="21"/>
    </row>
    <row r="824" spans="1:34">
      <c r="A824" s="16" t="s">
        <v>10326</v>
      </c>
      <c r="B824" s="16" t="s">
        <v>10327</v>
      </c>
      <c r="C824" s="16">
        <f>SEARCH(" _ ",B824)</f>
        <v>21</v>
      </c>
      <c r="D824" s="16" t="str">
        <f>LEFT(B824,14)</f>
        <v>LIT 400kV N0 4</v>
      </c>
      <c r="E824" s="16" t="str">
        <f>RIGHT(LEFT(D824,9),5)</f>
        <v>400kV</v>
      </c>
      <c r="F824" s="16" t="str">
        <f>RIGHT(D824,1)</f>
        <v>4</v>
      </c>
      <c r="G824" s="16" t="str">
        <f>LEFT(RIGHT(B824,LEN(B824)-15),C824-16)</f>
        <v>TAVEL</v>
      </c>
      <c r="H824" s="16" t="str">
        <f>RIGHT(B824,LEN(B824)-C824-2)</f>
        <v>TRICASTIN-POSTE (LE)</v>
      </c>
      <c r="I824" s="17">
        <f>MATCH(Lines[[#This Row],[début]],postes_1[ADR_SITE],0)</f>
        <v>3502</v>
      </c>
      <c r="J824" s="17">
        <f>MATCH(Lines[[#This Row],[fin]],postes_1[ADR_SITE],0)</f>
        <v>3311</v>
      </c>
      <c r="K824" s="17" t="str">
        <f>INDEX(postes_1[CODNAT],Lines[[#This Row],[rch_debut]])</f>
        <v>TAVEL</v>
      </c>
      <c r="L824" s="17" t="str">
        <f>INDEX(postes_1[CODNAT],Lines[[#This Row],[rch_fin]])</f>
        <v>TRI.P</v>
      </c>
      <c r="M824" s="17" t="s">
        <v>3455</v>
      </c>
      <c r="N824" s="17" t="s">
        <v>1642</v>
      </c>
      <c r="O824" s="17" t="str">
        <f>Lines[[#This Row],[codeNat_debut]]&amp;"_"&amp;Lines[[#This Row],[tension]]</f>
        <v>TAVEL_400kV</v>
      </c>
      <c r="P824" s="17" t="str">
        <f>Lines[[#This Row],[codeNat_fin]]&amp;"_"&amp;Lines[[#This Row],[tension]]</f>
        <v>TRI.P_400kV</v>
      </c>
      <c r="Q824" s="17">
        <f>COUNTIF(Lines[[code2_debut]:[code2_fin]],"="&amp;Lines[[#This Row],[code2_debut]])</f>
        <v>12</v>
      </c>
      <c r="R824" s="17">
        <f>COUNTIF(Lines[[code2_debut]:[code2_fin]],"="&amp;Lines[[#This Row],[code2_fin]])</f>
        <v>8</v>
      </c>
      <c r="S824" s="17">
        <f>INDEX(postes_1[x],MATCH(Lines[[#This Row],[codeNat_debut]],postes_1[CODNAT],0))</f>
        <v>831766.11999999697</v>
      </c>
      <c r="T824" s="17">
        <f>INDEX(postes_1[y],MATCH(Lines[[#This Row],[codeNat_debut]],postes_1[CODNAT],0))</f>
        <v>6325302.1399999997</v>
      </c>
      <c r="U824" s="17">
        <f>INDEX(postes_1[x],MATCH(Lines[[#This Row],[codeNat_fin]],postes_1[CODNAT],0))</f>
        <v>836298.03999999899</v>
      </c>
      <c r="V824" s="17">
        <f>INDEX(postes_1[y],MATCH(Lines[[#This Row],[codeNat_fin]],postes_1[CODNAT],0))</f>
        <v>6360375.4800000004</v>
      </c>
      <c r="W824" s="17">
        <f>SQRT((Lines[[#This Row],[x_debut]]-Lines[[#This Row],[x_fin]])^2+(Lines[[#This Row],[y_debut]]-Lines[[#This Row],[y_fin]])^2)</f>
        <v>35364.918742195252</v>
      </c>
      <c r="X824" s="17">
        <v>39327</v>
      </c>
      <c r="Y824" s="18">
        <v>4400</v>
      </c>
      <c r="Z824" s="18">
        <v>4500</v>
      </c>
      <c r="AA824" s="18">
        <v>4500</v>
      </c>
      <c r="AB824" s="18">
        <v>4500</v>
      </c>
      <c r="AC824" s="18">
        <v>0.58899999999999997</v>
      </c>
      <c r="AD824" s="18">
        <v>10.034000000000001</v>
      </c>
      <c r="AE824" s="18">
        <v>87.209000000000003</v>
      </c>
      <c r="AF824" s="18">
        <v>555.18899999999996</v>
      </c>
      <c r="AG824" s="21"/>
      <c r="AH824" s="21"/>
    </row>
    <row r="825" spans="1:34">
      <c r="A825" s="16" t="s">
        <v>8898</v>
      </c>
      <c r="B825" s="16" t="s">
        <v>8899</v>
      </c>
      <c r="C825" s="16">
        <f>SEARCH(" _ ",B825)</f>
        <v>30</v>
      </c>
      <c r="D825" s="16" t="str">
        <f>LEFT(B825,14)</f>
        <v>LIT 225kV NO 1</v>
      </c>
      <c r="E825" s="16" t="str">
        <f>RIGHT(LEFT(D825,9),5)</f>
        <v>225kV</v>
      </c>
      <c r="F825" s="16" t="str">
        <f>RIGHT(D825,1)</f>
        <v>1</v>
      </c>
      <c r="G825" s="16" t="str">
        <f>LEFT(RIGHT(B825,LEN(B825)-15),C825-16)</f>
        <v>ATTAQUES (LES)</v>
      </c>
      <c r="H825" s="16" t="str">
        <f>RIGHT(B825,LEN(B825)-C825-2)</f>
        <v>MANDARINS</v>
      </c>
      <c r="I825" s="17">
        <f>MATCH(Lines[[#This Row],[début]],postes_1[ADR_SITE],0)</f>
        <v>2201</v>
      </c>
      <c r="J825" s="17">
        <f>MATCH(Lines[[#This Row],[fin]],postes_1[ADR_SITE],0)</f>
        <v>2171</v>
      </c>
      <c r="K825" s="17" t="str">
        <f>INDEX(postes_1[CODNAT],Lines[[#This Row],[rch_debut]])</f>
        <v>ATTAQ</v>
      </c>
      <c r="L825" s="17" t="str">
        <f>INDEX(postes_1[CODNAT],Lines[[#This Row],[rch_fin]])</f>
        <v>MANDA</v>
      </c>
      <c r="M825" s="17" t="s">
        <v>2590</v>
      </c>
      <c r="N825" s="17" t="s">
        <v>2986</v>
      </c>
      <c r="O825" s="17" t="str">
        <f>Lines[[#This Row],[codeNat_debut]]&amp;"_"&amp;Lines[[#This Row],[tension]]</f>
        <v>ATTAQ_225kV</v>
      </c>
      <c r="P825" s="17" t="str">
        <f>Lines[[#This Row],[codeNat_fin]]&amp;"_"&amp;Lines[[#This Row],[tension]]</f>
        <v>MANDA_225kV</v>
      </c>
      <c r="Q825" s="17">
        <f>COUNTIF(Lines[[code2_debut]:[code2_fin]],"="&amp;Lines[[#This Row],[code2_debut]])</f>
        <v>2</v>
      </c>
      <c r="R825" s="17">
        <f>COUNTIF(Lines[[code2_debut]:[code2_fin]],"="&amp;Lines[[#This Row],[code2_fin]])</f>
        <v>2</v>
      </c>
      <c r="S825" s="17">
        <f>INDEX(postes_1[x],MATCH(Lines[[#This Row],[codeNat_debut]],postes_1[CODNAT],0))</f>
        <v>623487.39999999898</v>
      </c>
      <c r="T825" s="17">
        <f>INDEX(postes_1[y],MATCH(Lines[[#This Row],[codeNat_debut]],postes_1[CODNAT],0))</f>
        <v>7092220.79</v>
      </c>
      <c r="U825" s="17">
        <f>INDEX(postes_1[x],MATCH(Lines[[#This Row],[codeNat_fin]],postes_1[CODNAT],0))</f>
        <v>614318.46999999904</v>
      </c>
      <c r="V825" s="17">
        <f>INDEX(postes_1[y],MATCH(Lines[[#This Row],[codeNat_fin]],postes_1[CODNAT],0))</f>
        <v>7090366.3499999996</v>
      </c>
      <c r="W825" s="17">
        <f>SQRT((Lines[[#This Row],[x_debut]]-Lines[[#This Row],[x_fin]])^2+(Lines[[#This Row],[y_debut]]-Lines[[#This Row],[y_fin]])^2)</f>
        <v>9354.5831044734605</v>
      </c>
      <c r="X825" s="17">
        <v>10125</v>
      </c>
      <c r="Y825" s="19" t="s">
        <v>8819</v>
      </c>
      <c r="Z825" s="19" t="s">
        <v>8819</v>
      </c>
      <c r="AA825" s="19" t="s">
        <v>8819</v>
      </c>
      <c r="AB825" s="19" t="s">
        <v>8819</v>
      </c>
      <c r="AC825" s="18">
        <v>0.60699999999999998</v>
      </c>
      <c r="AD825" s="18">
        <v>4.0469999999999997</v>
      </c>
      <c r="AE825" s="18">
        <v>14.632999999999999</v>
      </c>
      <c r="AF825" s="18">
        <v>93.155000000000001</v>
      </c>
      <c r="AG825" s="21"/>
      <c r="AH825" s="21"/>
    </row>
    <row r="826" spans="1:34">
      <c r="A826" s="16" t="s">
        <v>9501</v>
      </c>
      <c r="B826" s="16" t="s">
        <v>9502</v>
      </c>
      <c r="C826" s="16">
        <f>SEARCH(" _ ",B826)</f>
        <v>30</v>
      </c>
      <c r="D826" s="16" t="str">
        <f>LEFT(B826,14)</f>
        <v>LIT 225kV N0 1</v>
      </c>
      <c r="E826" s="16" t="str">
        <f>RIGHT(LEFT(D826,9),5)</f>
        <v>225kV</v>
      </c>
      <c r="F826" s="16" t="str">
        <f>RIGHT(D826,1)</f>
        <v>1</v>
      </c>
      <c r="G826" s="16" t="str">
        <f>LEFT(RIGHT(B826,LEN(B826)-15),C826-16)</f>
        <v>CRECHETS (LES)</v>
      </c>
      <c r="H826" s="16" t="str">
        <f>RIGHT(B826,LEN(B826)-C826-2)</f>
        <v>GUARBECQUE</v>
      </c>
      <c r="I826" s="17">
        <f>MATCH(Lines[[#This Row],[début]],postes_1[ADR_SITE],0)</f>
        <v>1920</v>
      </c>
      <c r="J826" s="17">
        <f>MATCH(Lines[[#This Row],[fin]],postes_1[ADR_SITE],0)</f>
        <v>1842</v>
      </c>
      <c r="K826" s="17" t="str">
        <f>INDEX(postes_1[CODNAT],Lines[[#This Row],[rch_debut]])</f>
        <v>CREC6</v>
      </c>
      <c r="L826" s="17" t="str">
        <f>INDEX(postes_1[CODNAT],Lines[[#This Row],[rch_fin]])</f>
        <v>GUARB</v>
      </c>
      <c r="M826" s="17" t="s">
        <v>6717</v>
      </c>
      <c r="N826" s="17" t="s">
        <v>3239</v>
      </c>
      <c r="O826" s="17" t="str">
        <f>Lines[[#This Row],[codeNat_debut]]&amp;"_"&amp;Lines[[#This Row],[tension]]</f>
        <v>CREC6_225kV</v>
      </c>
      <c r="P826" s="17" t="str">
        <f>Lines[[#This Row],[codeNat_fin]]&amp;"_"&amp;Lines[[#This Row],[tension]]</f>
        <v>GUARB_225kV</v>
      </c>
      <c r="Q826" s="17">
        <f>COUNTIF(Lines[[code2_debut]:[code2_fin]],"="&amp;Lines[[#This Row],[code2_debut]])</f>
        <v>3</v>
      </c>
      <c r="R826" s="17">
        <f>COUNTIF(Lines[[code2_debut]:[code2_fin]],"="&amp;Lines[[#This Row],[code2_fin]])</f>
        <v>1</v>
      </c>
      <c r="S826" s="17">
        <f>INDEX(postes_1[x],MATCH(Lines[[#This Row],[codeNat_debut]],postes_1[CODNAT],0))</f>
        <v>679719.67000000202</v>
      </c>
      <c r="T826" s="17">
        <f>INDEX(postes_1[y],MATCH(Lines[[#This Row],[codeNat_debut]],postes_1[CODNAT],0))</f>
        <v>7062931.9900000002</v>
      </c>
      <c r="U826" s="17">
        <f>INDEX(postes_1[x],MATCH(Lines[[#This Row],[codeNat_fin]],postes_1[CODNAT],0))</f>
        <v>664842.27000000305</v>
      </c>
      <c r="V826" s="17">
        <f>INDEX(postes_1[y],MATCH(Lines[[#This Row],[codeNat_fin]],postes_1[CODNAT],0))</f>
        <v>7058140.71</v>
      </c>
      <c r="W826" s="17">
        <f>SQRT((Lines[[#This Row],[x_debut]]-Lines[[#This Row],[x_fin]])^2+(Lines[[#This Row],[y_debut]]-Lines[[#This Row],[y_fin]])^2)</f>
        <v>15629.887869027469</v>
      </c>
      <c r="X826" s="17">
        <v>23478</v>
      </c>
      <c r="Y826" s="19" t="s">
        <v>8819</v>
      </c>
      <c r="Z826" s="19" t="s">
        <v>8819</v>
      </c>
      <c r="AA826" s="19" t="s">
        <v>8819</v>
      </c>
      <c r="AB826" s="19" t="s">
        <v>8819</v>
      </c>
      <c r="AC826" s="18">
        <v>1.43</v>
      </c>
      <c r="AD826" s="18">
        <v>9.5</v>
      </c>
      <c r="AE826" s="18">
        <v>34.517000000000003</v>
      </c>
      <c r="AF826" s="18">
        <v>219.744</v>
      </c>
      <c r="AG826" s="21"/>
      <c r="AH826" s="21"/>
    </row>
    <row r="827" spans="1:34">
      <c r="A827" s="16" t="s">
        <v>9631</v>
      </c>
      <c r="B827" s="16" t="s">
        <v>9632</v>
      </c>
      <c r="C827" s="16">
        <f>SEARCH(" _ ",B827)</f>
        <v>25</v>
      </c>
      <c r="D827" s="16" t="str">
        <f>LEFT(B827,14)</f>
        <v>LIT 225kV NO 1</v>
      </c>
      <c r="E827" s="16" t="str">
        <f>RIGHT(LEFT(D827,9),5)</f>
        <v>225kV</v>
      </c>
      <c r="F827" s="16" t="str">
        <f>RIGHT(D827,1)</f>
        <v>1</v>
      </c>
      <c r="G827" s="16" t="str">
        <f>LEFT(RIGHT(B827,LEN(B827)-15),C827-16)</f>
        <v>ECHINGHEN</v>
      </c>
      <c r="H827" s="16" t="str">
        <f>RIGHT(B827,LEN(B827)-C827-2)</f>
        <v>MANDARINS</v>
      </c>
      <c r="I827" s="17">
        <f>MATCH(Lines[[#This Row],[début]],postes_1[ADR_SITE],0)</f>
        <v>1889</v>
      </c>
      <c r="J827" s="17">
        <f>MATCH(Lines[[#This Row],[fin]],postes_1[ADR_SITE],0)</f>
        <v>2171</v>
      </c>
      <c r="K827" s="17" t="str">
        <f>INDEX(postes_1[CODNAT],Lines[[#This Row],[rch_debut]])</f>
        <v>ECHIN</v>
      </c>
      <c r="L827" s="17" t="str">
        <f>INDEX(postes_1[CODNAT],Lines[[#This Row],[rch_fin]])</f>
        <v>MANDA</v>
      </c>
      <c r="M827" s="17" t="s">
        <v>2588</v>
      </c>
      <c r="N827" s="17" t="s">
        <v>2986</v>
      </c>
      <c r="O827" s="17" t="str">
        <f>Lines[[#This Row],[codeNat_debut]]&amp;"_"&amp;Lines[[#This Row],[tension]]</f>
        <v>ECHIN_225kV</v>
      </c>
      <c r="P827" s="17" t="str">
        <f>Lines[[#This Row],[codeNat_fin]]&amp;"_"&amp;Lines[[#This Row],[tension]]</f>
        <v>MANDA_225kV</v>
      </c>
      <c r="Q827" s="17">
        <f>COUNTIF(Lines[[code2_debut]:[code2_fin]],"="&amp;Lines[[#This Row],[code2_debut]])</f>
        <v>3</v>
      </c>
      <c r="R827" s="17">
        <f>COUNTIF(Lines[[code2_debut]:[code2_fin]],"="&amp;Lines[[#This Row],[code2_fin]])</f>
        <v>2</v>
      </c>
      <c r="S827" s="17">
        <f>INDEX(postes_1[x],MATCH(Lines[[#This Row],[codeNat_debut]],postes_1[CODNAT],0))</f>
        <v>603747.18999999797</v>
      </c>
      <c r="T827" s="17">
        <f>INDEX(postes_1[y],MATCH(Lines[[#This Row],[codeNat_debut]],postes_1[CODNAT],0))</f>
        <v>7067531.0199999996</v>
      </c>
      <c r="U827" s="17">
        <f>INDEX(postes_1[x],MATCH(Lines[[#This Row],[codeNat_fin]],postes_1[CODNAT],0))</f>
        <v>614318.46999999904</v>
      </c>
      <c r="V827" s="17">
        <f>INDEX(postes_1[y],MATCH(Lines[[#This Row],[codeNat_fin]],postes_1[CODNAT],0))</f>
        <v>7090366.3499999996</v>
      </c>
      <c r="W827" s="17">
        <f>SQRT((Lines[[#This Row],[x_debut]]-Lines[[#This Row],[x_fin]])^2+(Lines[[#This Row],[y_debut]]-Lines[[#This Row],[y_fin]])^2)</f>
        <v>25163.550167798785</v>
      </c>
      <c r="X827" s="17">
        <v>31993</v>
      </c>
      <c r="Y827" s="19" t="s">
        <v>8819</v>
      </c>
      <c r="Z827" s="19" t="s">
        <v>8819</v>
      </c>
      <c r="AA827" s="19" t="s">
        <v>8819</v>
      </c>
      <c r="AB827" s="19" t="s">
        <v>8819</v>
      </c>
      <c r="AC827" s="18">
        <v>1.919</v>
      </c>
      <c r="AD827" s="18">
        <v>12.79</v>
      </c>
      <c r="AE827" s="18">
        <v>46.210999999999999</v>
      </c>
      <c r="AF827" s="18">
        <v>294.18599999999998</v>
      </c>
      <c r="AG827" s="21"/>
      <c r="AH827" s="21"/>
    </row>
    <row r="828" spans="1:34">
      <c r="A828" s="16" t="s">
        <v>10126</v>
      </c>
      <c r="B828" s="16" t="s">
        <v>10127</v>
      </c>
      <c r="C828" s="16">
        <f>SEARCH(" _ ",B828)</f>
        <v>24</v>
      </c>
      <c r="D828" s="16" t="str">
        <f>LEFT(B828,14)</f>
        <v>LIT 225kV N0 1</v>
      </c>
      <c r="E828" s="16" t="str">
        <f>RIGHT(LEFT(D828,9),5)</f>
        <v>225kV</v>
      </c>
      <c r="F828" s="16" t="str">
        <f>RIGHT(D828,1)</f>
        <v>1</v>
      </c>
      <c r="G828" s="16" t="str">
        <f>LEFT(RIGHT(B828,LEN(B828)-15),C828-16)</f>
        <v>NOGENTEL</v>
      </c>
      <c r="H828" s="16" t="str">
        <f>RIGHT(B828,LEN(B828)-C828-2)</f>
        <v>ORMES</v>
      </c>
      <c r="I828" s="17">
        <f>MATCH(Lines[[#This Row],[début]],postes_1[ADR_SITE],0)</f>
        <v>762</v>
      </c>
      <c r="J828" s="17">
        <f>MATCH(Lines[[#This Row],[fin]],postes_1[ADR_SITE],0)</f>
        <v>1065</v>
      </c>
      <c r="K828" s="17" t="str">
        <f>INDEX(postes_1[CODNAT],Lines[[#This Row],[rch_debut]])</f>
        <v>NOGEN</v>
      </c>
      <c r="L828" s="17" t="str">
        <f>INDEX(postes_1[CODNAT],Lines[[#This Row],[rch_fin]])</f>
        <v>ORMES</v>
      </c>
      <c r="M828" s="17" t="s">
        <v>4559</v>
      </c>
      <c r="N828" s="17" t="s">
        <v>7786</v>
      </c>
      <c r="O828" s="17" t="str">
        <f>Lines[[#This Row],[codeNat_debut]]&amp;"_"&amp;Lines[[#This Row],[tension]]</f>
        <v>NOGEN_225kV</v>
      </c>
      <c r="P828" s="17" t="str">
        <f>Lines[[#This Row],[codeNat_fin]]&amp;"_"&amp;Lines[[#This Row],[tension]]</f>
        <v>ORMES_225kV</v>
      </c>
      <c r="Q828" s="17">
        <f>COUNTIF(Lines[[code2_debut]:[code2_fin]],"="&amp;Lines[[#This Row],[code2_debut]])</f>
        <v>2</v>
      </c>
      <c r="R828" s="17">
        <f>COUNTIF(Lines[[code2_debut]:[code2_fin]],"="&amp;Lines[[#This Row],[code2_fin]])</f>
        <v>3</v>
      </c>
      <c r="S828" s="17">
        <f>INDEX(postes_1[x],MATCH(Lines[[#This Row],[codeNat_debut]],postes_1[CODNAT],0))</f>
        <v>729716.64000000095</v>
      </c>
      <c r="T828" s="17">
        <f>INDEX(postes_1[y],MATCH(Lines[[#This Row],[codeNat_debut]],postes_1[CODNAT],0))</f>
        <v>6880502.9699999997</v>
      </c>
      <c r="U828" s="17">
        <f>INDEX(postes_1[x],MATCH(Lines[[#This Row],[codeNat_fin]],postes_1[CODNAT],0))</f>
        <v>771026.70000000298</v>
      </c>
      <c r="V828" s="17">
        <f>INDEX(postes_1[y],MATCH(Lines[[#This Row],[codeNat_fin]],postes_1[CODNAT],0))</f>
        <v>6904471.8300000001</v>
      </c>
      <c r="W828" s="17">
        <f>SQRT((Lines[[#This Row],[x_debut]]-Lines[[#This Row],[x_fin]])^2+(Lines[[#This Row],[y_debut]]-Lines[[#This Row],[y_fin]])^2)</f>
        <v>47760.101621577232</v>
      </c>
      <c r="X828" s="17">
        <v>57945</v>
      </c>
      <c r="Y828" s="19" t="s">
        <v>8819</v>
      </c>
      <c r="Z828" s="19" t="s">
        <v>8819</v>
      </c>
      <c r="AA828" s="19" t="s">
        <v>8819</v>
      </c>
      <c r="AB828" s="19" t="s">
        <v>8819</v>
      </c>
      <c r="AC828" s="18">
        <v>3.5019999999999998</v>
      </c>
      <c r="AD828" s="18">
        <v>23.311</v>
      </c>
      <c r="AE828" s="18">
        <v>84.537000000000006</v>
      </c>
      <c r="AF828" s="18">
        <v>538.17700000000002</v>
      </c>
      <c r="AG828" s="21"/>
      <c r="AH828" s="21"/>
    </row>
    <row r="829" spans="1:34">
      <c r="A829" s="16" t="s">
        <v>8939</v>
      </c>
      <c r="B829" s="16" t="s">
        <v>10374</v>
      </c>
      <c r="C829" s="16">
        <f>SEARCH(" _ ",B829)</f>
        <v>23</v>
      </c>
      <c r="D829" s="16" t="str">
        <f>LEFT(B829,14)</f>
        <v>LIT 225kV NO 1</v>
      </c>
      <c r="E829" s="16" t="str">
        <f>RIGHT(LEFT(D829,9),5)</f>
        <v>225kV</v>
      </c>
      <c r="F829" s="16" t="str">
        <f>RIGHT(D829,1)</f>
        <v>1</v>
      </c>
      <c r="G829" s="16" t="str">
        <f>LEFT(RIGHT(B829,LEN(B829)-15),C829-16)</f>
        <v>AVOINE2</v>
      </c>
      <c r="H829" s="16" t="str">
        <f>RIGHT(B829,LEN(B829)-C829-2)</f>
        <v>AVOINE</v>
      </c>
      <c r="I829" s="17">
        <f>MATCH(Lines[[#This Row],[début]],postes_1[ADR_SITE],0)</f>
        <v>576</v>
      </c>
      <c r="J829" s="17">
        <f>MATCH(Lines[[#This Row],[fin]],postes_1[ADR_SITE],0)</f>
        <v>588</v>
      </c>
      <c r="K829" s="17" t="str">
        <f>INDEX(postes_1[CODNAT],Lines[[#This Row],[rch_debut]])</f>
        <v>AVOIN</v>
      </c>
      <c r="L829" s="17" t="str">
        <f>INDEX(postes_1[CODNAT],Lines[[#This Row],[rch_fin]])</f>
        <v>AVOI5</v>
      </c>
      <c r="M829" s="17" t="s">
        <v>6048</v>
      </c>
      <c r="N829" s="17" t="s">
        <v>4312</v>
      </c>
      <c r="O829" s="17" t="str">
        <f>Lines[[#This Row],[codeNat_debut]]&amp;"_"&amp;Lines[[#This Row],[tension]]</f>
        <v>AVOIN_225kV</v>
      </c>
      <c r="P829" s="17" t="str">
        <f>Lines[[#This Row],[codeNat_fin]]&amp;"_"&amp;Lines[[#This Row],[tension]]</f>
        <v>AVOI5_225kV</v>
      </c>
      <c r="Q829" s="17">
        <f>COUNTIF(Lines[[code2_debut]:[code2_fin]],"="&amp;Lines[[#This Row],[code2_debut]])</f>
        <v>3</v>
      </c>
      <c r="R829" s="17">
        <f>COUNTIF(Lines[[code2_debut]:[code2_fin]],"="&amp;Lines[[#This Row],[code2_fin]])</f>
        <v>1</v>
      </c>
      <c r="S829" s="17">
        <f>INDEX(postes_1[x],MATCH(Lines[[#This Row],[codeNat_debut]],postes_1[CODNAT],0))</f>
        <v>486073.68999999802</v>
      </c>
      <c r="T829" s="17">
        <f>INDEX(postes_1[y],MATCH(Lines[[#This Row],[codeNat_debut]],postes_1[CODNAT],0))</f>
        <v>6684991.9100000001</v>
      </c>
      <c r="U829" s="17">
        <f>INDEX(postes_1[x],MATCH(Lines[[#This Row],[codeNat_fin]],postes_1[CODNAT],0))</f>
        <v>485374.68</v>
      </c>
      <c r="V829" s="17">
        <f>INDEX(postes_1[y],MATCH(Lines[[#This Row],[codeNat_fin]],postes_1[CODNAT],0))</f>
        <v>6684069.1299999999</v>
      </c>
      <c r="W829" s="17">
        <f>SQRT((Lines[[#This Row],[x_debut]]-Lines[[#This Row],[x_fin]])^2+(Lines[[#This Row],[y_debut]]-Lines[[#This Row],[y_fin]])^2)</f>
        <v>1157.643256144883</v>
      </c>
      <c r="X829" s="17">
        <v>1660</v>
      </c>
      <c r="Y829" s="19"/>
      <c r="Z829" s="19"/>
      <c r="AA829" s="19"/>
      <c r="AB829" s="19"/>
      <c r="AC829" s="18">
        <v>4.2000000000000003E-2</v>
      </c>
      <c r="AD829" s="18">
        <v>0.27500000000000002</v>
      </c>
      <c r="AE829" s="18">
        <v>46.371000000000002</v>
      </c>
      <c r="AF829" s="18">
        <v>295.20600000000002</v>
      </c>
      <c r="AG829" s="21"/>
      <c r="AH829" s="21"/>
    </row>
    <row r="830" spans="1:34">
      <c r="A830" s="16" t="s">
        <v>9563</v>
      </c>
      <c r="B830" s="16" t="s">
        <v>9564</v>
      </c>
      <c r="C830" s="16">
        <f>SEARCH(" _ ",B830)</f>
        <v>22</v>
      </c>
      <c r="D830" s="16" t="str">
        <f>LEFT(B830,14)</f>
        <v>LIT 225kV NO 1</v>
      </c>
      <c r="E830" s="16" t="str">
        <f>RIGHT(LEFT(D830,9),5)</f>
        <v>225kV</v>
      </c>
      <c r="F830" s="16" t="str">
        <f>RIGHT(D830,1)</f>
        <v>1</v>
      </c>
      <c r="G830" s="16" t="str">
        <f>LEFT(RIGHT(B830,LEN(B830)-15),C830-16)</f>
        <v>DAMERY</v>
      </c>
      <c r="H830" s="16" t="str">
        <f>RIGHT(B830,LEN(B830)-C830-2)</f>
        <v>NOGENTEL</v>
      </c>
      <c r="I830" s="17">
        <f>MATCH(Lines[[#This Row],[début]],postes_1[ADR_SITE],0)</f>
        <v>949</v>
      </c>
      <c r="J830" s="17">
        <f>MATCH(Lines[[#This Row],[fin]],postes_1[ADR_SITE],0)</f>
        <v>762</v>
      </c>
      <c r="K830" s="17" t="str">
        <f>INDEX(postes_1[CODNAT],Lines[[#This Row],[rch_debut]])</f>
        <v>DAMER</v>
      </c>
      <c r="L830" s="17" t="str">
        <f>INDEX(postes_1[CODNAT],Lines[[#This Row],[rch_fin]])</f>
        <v>NOGEN</v>
      </c>
      <c r="M830" s="17" t="s">
        <v>2636</v>
      </c>
      <c r="N830" s="17" t="s">
        <v>4559</v>
      </c>
      <c r="O830" s="17" t="str">
        <f>Lines[[#This Row],[codeNat_debut]]&amp;"_"&amp;Lines[[#This Row],[tension]]</f>
        <v>DAMER_225kV</v>
      </c>
      <c r="P830" s="17" t="str">
        <f>Lines[[#This Row],[codeNat_fin]]&amp;"_"&amp;Lines[[#This Row],[tension]]</f>
        <v>NOGEN_225kV</v>
      </c>
      <c r="Q830" s="17">
        <f>COUNTIF(Lines[[code2_debut]:[code2_fin]],"="&amp;Lines[[#This Row],[code2_debut]])</f>
        <v>2</v>
      </c>
      <c r="R830" s="17">
        <f>COUNTIF(Lines[[code2_debut]:[code2_fin]],"="&amp;Lines[[#This Row],[code2_fin]])</f>
        <v>2</v>
      </c>
      <c r="S830" s="17">
        <f>INDEX(postes_1[x],MATCH(Lines[[#This Row],[codeNat_debut]],postes_1[CODNAT],0))</f>
        <v>763623.71000000101</v>
      </c>
      <c r="T830" s="17">
        <f>INDEX(postes_1[y],MATCH(Lines[[#This Row],[codeNat_debut]],postes_1[CODNAT],0))</f>
        <v>6886550.2000000002</v>
      </c>
      <c r="U830" s="17">
        <f>INDEX(postes_1[x],MATCH(Lines[[#This Row],[codeNat_fin]],postes_1[CODNAT],0))</f>
        <v>729716.64000000095</v>
      </c>
      <c r="V830" s="17">
        <f>INDEX(postes_1[y],MATCH(Lines[[#This Row],[codeNat_fin]],postes_1[CODNAT],0))</f>
        <v>6880502.9699999997</v>
      </c>
      <c r="W830" s="17">
        <f>SQRT((Lines[[#This Row],[x_debut]]-Lines[[#This Row],[x_fin]])^2+(Lines[[#This Row],[y_debut]]-Lines[[#This Row],[y_fin]])^2)</f>
        <v>34442.101948891126</v>
      </c>
      <c r="X830" s="17">
        <v>37720</v>
      </c>
      <c r="Y830" s="19"/>
      <c r="Z830" s="19"/>
      <c r="AA830" s="19"/>
      <c r="AB830" s="19"/>
      <c r="AC830" s="18">
        <v>2.2570000000000001</v>
      </c>
      <c r="AD830" s="18">
        <v>15.015000000000001</v>
      </c>
      <c r="AE830" s="18">
        <v>54.374000000000002</v>
      </c>
      <c r="AF830" s="18">
        <v>346.15800000000002</v>
      </c>
      <c r="AG830" s="21"/>
      <c r="AH830" s="21"/>
    </row>
    <row r="831" spans="1:34">
      <c r="A831" s="16" t="s">
        <v>10226</v>
      </c>
      <c r="B831" s="16" t="s">
        <v>10227</v>
      </c>
      <c r="C831" s="16">
        <f>SEARCH(" _ ",B831)</f>
        <v>23</v>
      </c>
      <c r="D831" s="16" t="str">
        <f>LEFT(B831,14)</f>
        <v>LIT 225kV N0 1</v>
      </c>
      <c r="E831" s="16" t="str">
        <f>RIGHT(LEFT(D831,9),5)</f>
        <v>225kV</v>
      </c>
      <c r="F831" s="16" t="str">
        <f>RIGHT(D831,1)</f>
        <v>1</v>
      </c>
      <c r="G831" s="16" t="str">
        <f>LEFT(RIGHT(B831,LEN(B831)-15),C831-16)</f>
        <v>PUTEAUX</v>
      </c>
      <c r="H831" s="16" t="str">
        <f>RIGHT(B831,LEN(B831)-C831-2)</f>
        <v>PUTEAUX IMPASSE LEGAGNEUX</v>
      </c>
      <c r="I831" s="17">
        <f>MATCH(Lines[[#This Row],[début]],postes_1[ADR_SITE],0)</f>
        <v>359</v>
      </c>
      <c r="J831" s="17" t="e">
        <f>MATCH(Lines[[#This Row],[fin]],postes_1[ADR_SITE],0)</f>
        <v>#N/A</v>
      </c>
      <c r="K831" s="17" t="str">
        <f>INDEX(postes_1[CODNAT],Lines[[#This Row],[rch_debut]])</f>
        <v>PUTE5</v>
      </c>
      <c r="L831" s="17" t="e">
        <f>INDEX(postes_1[CODNAT],Lines[[#This Row],[rch_fin]])</f>
        <v>#N/A</v>
      </c>
      <c r="M831" s="17" t="s">
        <v>938</v>
      </c>
      <c r="N831" s="17" t="s">
        <v>4682</v>
      </c>
      <c r="O831" s="17" t="str">
        <f>Lines[[#This Row],[codeNat_debut]]&amp;"_"&amp;Lines[[#This Row],[tension]]</f>
        <v>PUTEA_225kV</v>
      </c>
      <c r="P831" s="17" t="str">
        <f>Lines[[#This Row],[codeNat_fin]]&amp;"_"&amp;Lines[[#This Row],[tension]]</f>
        <v>PUTE5_225kV</v>
      </c>
      <c r="Q831" s="17">
        <f>COUNTIF(Lines[[code2_debut]:[code2_fin]],"="&amp;Lines[[#This Row],[code2_debut]])</f>
        <v>2</v>
      </c>
      <c r="R831" s="17">
        <f>COUNTIF(Lines[[code2_debut]:[code2_fin]],"="&amp;Lines[[#This Row],[code2_fin]])</f>
        <v>2</v>
      </c>
      <c r="S831" s="17">
        <f>INDEX(postes_1[x],MATCH(Lines[[#This Row],[codeNat_debut]],postes_1[CODNAT],0))</f>
        <v>643900.47999999695</v>
      </c>
      <c r="T831" s="17">
        <f>INDEX(postes_1[y],MATCH(Lines[[#This Row],[codeNat_debut]],postes_1[CODNAT],0))</f>
        <v>6864711.8399999999</v>
      </c>
      <c r="U831" s="17">
        <f>INDEX(postes_1[x],MATCH(Lines[[#This Row],[codeNat_fin]],postes_1[CODNAT],0))</f>
        <v>644033.32999999798</v>
      </c>
      <c r="V831" s="17">
        <f>INDEX(postes_1[y],MATCH(Lines[[#This Row],[codeNat_fin]],postes_1[CODNAT],0))</f>
        <v>6864218.0599999996</v>
      </c>
      <c r="W831" s="17">
        <f>SQRT((Lines[[#This Row],[x_debut]]-Lines[[#This Row],[x_fin]])^2+(Lines[[#This Row],[y_debut]]-Lines[[#This Row],[y_fin]])^2)</f>
        <v>511.33923270225387</v>
      </c>
      <c r="X831" s="17">
        <v>165</v>
      </c>
      <c r="Y831" s="19"/>
      <c r="Z831" s="19"/>
      <c r="AA831" s="19"/>
      <c r="AB831" s="19"/>
      <c r="AC831" s="18">
        <v>0.01</v>
      </c>
      <c r="AD831" s="18">
        <v>0.01</v>
      </c>
      <c r="AE831" s="18">
        <v>5</v>
      </c>
      <c r="AF831" s="18">
        <v>31.831</v>
      </c>
      <c r="AG831" s="21"/>
      <c r="AH831" s="21"/>
    </row>
    <row r="832" spans="1:34">
      <c r="A832" s="16" t="s">
        <v>10228</v>
      </c>
      <c r="B832" s="16" t="s">
        <v>10229</v>
      </c>
      <c r="C832" s="16">
        <f>SEARCH(" _ ",B832)</f>
        <v>23</v>
      </c>
      <c r="D832" s="16" t="str">
        <f>LEFT(B832,14)</f>
        <v>LIT 225kV N0 2</v>
      </c>
      <c r="E832" s="16" t="str">
        <f>RIGHT(LEFT(D832,9),5)</f>
        <v>225kV</v>
      </c>
      <c r="F832" s="16" t="str">
        <f>RIGHT(D832,1)</f>
        <v>2</v>
      </c>
      <c r="G832" s="16" t="str">
        <f>LEFT(RIGHT(B832,LEN(B832)-15),C832-16)</f>
        <v>PUTEAUX</v>
      </c>
      <c r="H832" s="16" t="str">
        <f>RIGHT(B832,LEN(B832)-C832-2)</f>
        <v>PUTEAUX IMPASSE LEGAGNEUX</v>
      </c>
      <c r="I832" s="17">
        <f>MATCH(Lines[[#This Row],[début]],postes_1[ADR_SITE],0)</f>
        <v>359</v>
      </c>
      <c r="J832" s="17" t="e">
        <f>MATCH(Lines[[#This Row],[fin]],postes_1[ADR_SITE],0)</f>
        <v>#N/A</v>
      </c>
      <c r="K832" s="17" t="str">
        <f>INDEX(postes_1[CODNAT],Lines[[#This Row],[rch_debut]])</f>
        <v>PUTE5</v>
      </c>
      <c r="L832" s="17" t="e">
        <f>INDEX(postes_1[CODNAT],Lines[[#This Row],[rch_fin]])</f>
        <v>#N/A</v>
      </c>
      <c r="M832" s="17" t="s">
        <v>938</v>
      </c>
      <c r="N832" s="17" t="s">
        <v>4682</v>
      </c>
      <c r="O832" s="17" t="str">
        <f>Lines[[#This Row],[codeNat_debut]]&amp;"_"&amp;Lines[[#This Row],[tension]]</f>
        <v>PUTEA_225kV</v>
      </c>
      <c r="P832" s="17" t="str">
        <f>Lines[[#This Row],[codeNat_fin]]&amp;"_"&amp;Lines[[#This Row],[tension]]</f>
        <v>PUTE5_225kV</v>
      </c>
      <c r="Q832" s="17">
        <f>COUNTIF(Lines[[code2_debut]:[code2_fin]],"="&amp;Lines[[#This Row],[code2_debut]])</f>
        <v>2</v>
      </c>
      <c r="R832" s="17">
        <f>COUNTIF(Lines[[code2_debut]:[code2_fin]],"="&amp;Lines[[#This Row],[code2_fin]])</f>
        <v>2</v>
      </c>
      <c r="S832" s="17">
        <f>INDEX(postes_1[x],MATCH(Lines[[#This Row],[codeNat_debut]],postes_1[CODNAT],0))</f>
        <v>643900.47999999695</v>
      </c>
      <c r="T832" s="17">
        <f>INDEX(postes_1[y],MATCH(Lines[[#This Row],[codeNat_debut]],postes_1[CODNAT],0))</f>
        <v>6864711.8399999999</v>
      </c>
      <c r="U832" s="17">
        <f>INDEX(postes_1[x],MATCH(Lines[[#This Row],[codeNat_fin]],postes_1[CODNAT],0))</f>
        <v>644033.32999999798</v>
      </c>
      <c r="V832" s="17">
        <f>INDEX(postes_1[y],MATCH(Lines[[#This Row],[codeNat_fin]],postes_1[CODNAT],0))</f>
        <v>6864218.0599999996</v>
      </c>
      <c r="W832" s="17">
        <f>SQRT((Lines[[#This Row],[x_debut]]-Lines[[#This Row],[x_fin]])^2+(Lines[[#This Row],[y_debut]]-Lines[[#This Row],[y_fin]])^2)</f>
        <v>511.33923270225387</v>
      </c>
      <c r="X832" s="17">
        <v>303</v>
      </c>
      <c r="Y832" s="19"/>
      <c r="Z832" s="19"/>
      <c r="AA832" s="19"/>
      <c r="AB832" s="19"/>
      <c r="AC832" s="18">
        <v>0.01</v>
      </c>
      <c r="AD832" s="18">
        <v>0.01</v>
      </c>
      <c r="AE832" s="18">
        <v>5</v>
      </c>
      <c r="AF832" s="18">
        <v>31.831</v>
      </c>
      <c r="AG832" s="21"/>
      <c r="AH832" s="21"/>
    </row>
    <row r="834" spans="19:22">
      <c r="S834" s="17">
        <f t="array" ref="S834">SUM(ISNA(Lines[x_debut]))</f>
        <v>0</v>
      </c>
      <c r="T834" s="17">
        <f t="array" ref="T834">SUM(ISNA(Lines[x_debut]))</f>
        <v>0</v>
      </c>
      <c r="U834" s="17">
        <f t="array" ref="U834">SUM(ISNA(Lines[x_debut]))</f>
        <v>0</v>
      </c>
      <c r="V834" s="17">
        <f t="array" ref="V834">SUM(NOT(ISNUMBER(Lines[x_debut]))*1)</f>
        <v>0</v>
      </c>
    </row>
  </sheetData>
  <conditionalFormatting sqref="Q4:R832">
    <cfRule type="cellIs" dxfId="64" priority="1" operator="equal">
      <formula>1</formula>
    </cfRule>
  </conditionalFormatting>
  <pageMargins left="0.7" right="0.7" top="0.75" bottom="0.75" header="0.3" footer="0.3"/>
  <pageSetup paperSize="9" orientation="portrait" verticalDpi="0" r:id="rId1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>
  <dimension ref="A1:J11"/>
  <sheetViews>
    <sheetView workbookViewId="0">
      <selection activeCell="C11" sqref="C2:C11"/>
    </sheetView>
  </sheetViews>
  <sheetFormatPr baseColWidth="10" defaultColWidth="10.296875" defaultRowHeight="13.8"/>
  <cols>
    <col min="1" max="1" width="42.8984375" style="22" bestFit="1" customWidth="1"/>
    <col min="2" max="2" width="14.69921875" style="22" customWidth="1"/>
    <col min="3" max="6" width="10.296875" style="22"/>
    <col min="7" max="9" width="10.59765625" style="22" customWidth="1"/>
    <col min="10" max="16384" width="10.296875" style="22"/>
  </cols>
  <sheetData>
    <row r="1" spans="1:10" s="24" customFormat="1" ht="15.6">
      <c r="A1" s="24" t="s">
        <v>10485</v>
      </c>
      <c r="B1" s="24" t="s">
        <v>10486</v>
      </c>
      <c r="C1" s="25" t="s">
        <v>10487</v>
      </c>
      <c r="D1" s="25" t="s">
        <v>10488</v>
      </c>
      <c r="E1" s="25" t="s">
        <v>10489</v>
      </c>
      <c r="F1" s="25" t="s">
        <v>10490</v>
      </c>
      <c r="G1" s="24" t="s">
        <v>8805</v>
      </c>
      <c r="H1" s="24" t="s">
        <v>8806</v>
      </c>
      <c r="I1" s="24" t="s">
        <v>8807</v>
      </c>
      <c r="J1" s="24" t="s">
        <v>8808</v>
      </c>
    </row>
    <row r="2" spans="1:10">
      <c r="A2" s="22" t="s">
        <v>10491</v>
      </c>
      <c r="B2" s="22">
        <v>63193</v>
      </c>
      <c r="C2" s="23">
        <v>2000</v>
      </c>
      <c r="D2" s="23">
        <v>2120</v>
      </c>
      <c r="E2" s="23">
        <v>2120</v>
      </c>
      <c r="F2" s="23">
        <v>2240</v>
      </c>
      <c r="G2" s="23">
        <v>1.57</v>
      </c>
      <c r="H2" s="23">
        <v>19.760000000000002</v>
      </c>
      <c r="I2" s="23">
        <v>122</v>
      </c>
      <c r="J2" s="23">
        <v>776.67600000000004</v>
      </c>
    </row>
    <row r="3" spans="1:10">
      <c r="A3" s="22" t="s">
        <v>10492</v>
      </c>
      <c r="B3" s="22">
        <v>3830</v>
      </c>
      <c r="C3" s="23">
        <v>1161</v>
      </c>
      <c r="D3" s="23">
        <v>1230</v>
      </c>
      <c r="E3" s="23">
        <v>1230</v>
      </c>
      <c r="F3" s="23">
        <v>1300</v>
      </c>
      <c r="G3" s="23">
        <v>0.23499999999999999</v>
      </c>
      <c r="H3" s="23">
        <v>1.879</v>
      </c>
      <c r="I3" s="23">
        <v>6.3159999999999998</v>
      </c>
      <c r="J3" s="23">
        <v>40.21</v>
      </c>
    </row>
    <row r="4" spans="1:10">
      <c r="A4" s="22" t="s">
        <v>10493</v>
      </c>
      <c r="B4" s="22">
        <v>15162</v>
      </c>
      <c r="C4" s="23">
        <v>1161</v>
      </c>
      <c r="D4" s="23">
        <v>1230</v>
      </c>
      <c r="E4" s="23">
        <v>1230</v>
      </c>
      <c r="F4" s="23">
        <v>1300</v>
      </c>
      <c r="G4" s="23">
        <v>0.79100000000000004</v>
      </c>
      <c r="H4" s="23">
        <v>6.3250000000000002</v>
      </c>
      <c r="I4" s="23">
        <v>21.254999999999999</v>
      </c>
      <c r="J4" s="23">
        <v>135.316</v>
      </c>
    </row>
    <row r="5" spans="1:10">
      <c r="A5" s="22" t="s">
        <v>10494</v>
      </c>
      <c r="B5" s="22">
        <v>76640</v>
      </c>
      <c r="C5" s="23">
        <v>2000</v>
      </c>
      <c r="D5" s="23">
        <v>2120</v>
      </c>
      <c r="E5" s="23">
        <v>2120</v>
      </c>
      <c r="F5" s="23">
        <v>2240</v>
      </c>
      <c r="G5" s="23">
        <v>1.91</v>
      </c>
      <c r="H5" s="23">
        <v>23.37</v>
      </c>
      <c r="I5" s="23">
        <v>208.22</v>
      </c>
      <c r="J5" s="16" t="s">
        <v>8819</v>
      </c>
    </row>
    <row r="6" spans="1:10">
      <c r="A6" s="22" t="s">
        <v>10495</v>
      </c>
      <c r="B6" s="22">
        <v>42661</v>
      </c>
      <c r="C6" s="23">
        <v>2322</v>
      </c>
      <c r="D6" s="23">
        <v>2461</v>
      </c>
      <c r="E6" s="23">
        <v>2461</v>
      </c>
      <c r="F6" s="23">
        <v>2600</v>
      </c>
      <c r="G6" s="23">
        <v>1.0680000000000001</v>
      </c>
      <c r="H6" s="23">
        <v>13.566000000000001</v>
      </c>
      <c r="I6" s="23">
        <v>77.475999999999999</v>
      </c>
      <c r="J6" s="23">
        <v>493.22699999999998</v>
      </c>
    </row>
    <row r="7" spans="1:10">
      <c r="A7" s="22" t="s">
        <v>10496</v>
      </c>
      <c r="B7" s="22">
        <v>18400</v>
      </c>
      <c r="C7" s="23">
        <v>1100</v>
      </c>
      <c r="D7" s="23">
        <v>1187</v>
      </c>
      <c r="E7" s="23">
        <v>1187</v>
      </c>
      <c r="F7" s="23">
        <v>1290</v>
      </c>
      <c r="G7" s="23">
        <v>1.073</v>
      </c>
      <c r="H7" s="23">
        <v>5.952</v>
      </c>
      <c r="I7" s="23">
        <v>5.085</v>
      </c>
      <c r="J7" s="23">
        <v>32.369999999999997</v>
      </c>
    </row>
    <row r="8" spans="1:10">
      <c r="A8" s="22" t="s">
        <v>10497</v>
      </c>
      <c r="B8" s="22">
        <v>31775</v>
      </c>
      <c r="C8" s="23">
        <v>2720</v>
      </c>
      <c r="D8" s="23">
        <v>2720</v>
      </c>
      <c r="E8" s="23">
        <v>2720</v>
      </c>
      <c r="F8" s="23">
        <v>2720</v>
      </c>
      <c r="G8" s="23">
        <v>0.76300000000000001</v>
      </c>
      <c r="H8" s="23">
        <v>8.2050000000000001</v>
      </c>
      <c r="I8" s="23">
        <v>35.106999999999999</v>
      </c>
      <c r="J8" s="23">
        <v>223.499</v>
      </c>
    </row>
    <row r="9" spans="1:10">
      <c r="A9" s="22" t="s">
        <v>10498</v>
      </c>
      <c r="B9" s="22">
        <v>19946</v>
      </c>
      <c r="C9" s="23">
        <v>740</v>
      </c>
      <c r="D9" s="23">
        <v>740</v>
      </c>
      <c r="E9" s="23">
        <v>740</v>
      </c>
      <c r="F9" s="23">
        <v>740</v>
      </c>
      <c r="G9" s="23">
        <v>1.671</v>
      </c>
      <c r="H9" s="23">
        <v>7.6820000000000004</v>
      </c>
      <c r="I9" s="23">
        <v>49.884999999999998</v>
      </c>
      <c r="J9" s="23">
        <v>317.57900000000001</v>
      </c>
    </row>
    <row r="10" spans="1:10">
      <c r="A10" s="22" t="s">
        <v>10499</v>
      </c>
      <c r="B10" s="22">
        <v>40208</v>
      </c>
      <c r="C10" s="23">
        <v>2720</v>
      </c>
      <c r="D10" s="23">
        <v>2720</v>
      </c>
      <c r="E10" s="23">
        <v>2720</v>
      </c>
      <c r="F10" s="23">
        <v>2720</v>
      </c>
      <c r="G10" s="23">
        <v>0.73599999999999999</v>
      </c>
      <c r="H10" s="23">
        <v>10.275</v>
      </c>
      <c r="I10" s="23">
        <v>89.405000000000001</v>
      </c>
      <c r="J10" s="23">
        <v>569.17100000000005</v>
      </c>
    </row>
    <row r="11" spans="1:10">
      <c r="A11" s="22" t="s">
        <v>10500</v>
      </c>
      <c r="B11" s="22">
        <v>50530</v>
      </c>
      <c r="C11" s="23">
        <v>1057</v>
      </c>
      <c r="D11" s="23">
        <v>1120</v>
      </c>
      <c r="E11" s="23">
        <v>1120</v>
      </c>
      <c r="F11" s="23">
        <v>1184</v>
      </c>
      <c r="G11" s="23">
        <v>3.085</v>
      </c>
      <c r="H11" s="23">
        <v>22.481000000000002</v>
      </c>
      <c r="I11" s="23">
        <v>54.430999999999997</v>
      </c>
      <c r="J11" s="23">
        <v>346.51900000000001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>
  <dimension ref="A1:O237"/>
  <sheetViews>
    <sheetView zoomScale="110" zoomScaleNormal="110" workbookViewId="0">
      <selection activeCell="E3" sqref="E3"/>
    </sheetView>
  </sheetViews>
  <sheetFormatPr baseColWidth="10" defaultColWidth="8.19921875" defaultRowHeight="13.8"/>
  <cols>
    <col min="1" max="1" width="31.19921875" style="22" customWidth="1"/>
    <col min="2" max="2" width="15.5" style="22" customWidth="1"/>
    <col min="3" max="3" width="11.09765625" style="22" customWidth="1"/>
    <col min="4" max="5" width="10.296875" style="22" customWidth="1"/>
    <col min="6" max="6" width="13" style="22" customWidth="1"/>
    <col min="7" max="7" width="21.69921875" style="22" customWidth="1"/>
    <col min="8" max="8" width="18.8984375" style="22" customWidth="1"/>
    <col min="9" max="9" width="18.3984375" style="22" customWidth="1"/>
    <col min="10" max="10" width="20.8984375" style="22" customWidth="1"/>
    <col min="11" max="11" width="20.19921875" style="22" customWidth="1"/>
    <col min="12" max="12" width="17.796875" style="22" customWidth="1"/>
    <col min="13" max="13" width="16.09765625" style="22" customWidth="1"/>
    <col min="14" max="14" width="16.8984375" style="22" customWidth="1"/>
    <col min="15" max="15" width="18.69921875" style="22" customWidth="1"/>
    <col min="16" max="16384" width="8.19921875" style="22"/>
  </cols>
  <sheetData>
    <row r="1" spans="1:15" s="26" customFormat="1" ht="13.8" customHeight="1">
      <c r="A1" s="26" t="s">
        <v>8795</v>
      </c>
      <c r="B1" s="26" t="s">
        <v>10754</v>
      </c>
      <c r="C1" s="26" t="s">
        <v>10780</v>
      </c>
      <c r="D1" s="26" t="s">
        <v>10781</v>
      </c>
      <c r="E1" s="26" t="s">
        <v>10782</v>
      </c>
      <c r="F1" s="26" t="s">
        <v>10501</v>
      </c>
      <c r="G1" s="26" t="s">
        <v>10502</v>
      </c>
      <c r="H1" s="26" t="s">
        <v>10503</v>
      </c>
      <c r="I1" s="26" t="s">
        <v>10504</v>
      </c>
      <c r="J1" s="26" t="s">
        <v>10505</v>
      </c>
      <c r="K1" s="26" t="s">
        <v>10506</v>
      </c>
      <c r="L1" s="26" t="s">
        <v>10507</v>
      </c>
      <c r="M1" s="26" t="s">
        <v>10508</v>
      </c>
      <c r="N1" s="26" t="s">
        <v>10509</v>
      </c>
      <c r="O1" s="26" t="s">
        <v>10510</v>
      </c>
    </row>
    <row r="2" spans="1:15">
      <c r="A2" s="22" t="s">
        <v>10511</v>
      </c>
      <c r="B2" s="22" t="s">
        <v>8346</v>
      </c>
      <c r="C2" s="22" t="str">
        <f>INDEX(Lines[codeNat_debut],MATCH(Transfos[[#This Row],[Poste]],Lines[début],0))</f>
        <v>EGUZO</v>
      </c>
      <c r="D2" s="22" t="str">
        <f>INDEX(Lines[codeNat_fin],MATCH(Transfos[[#This Row],[Poste]],Lines[fin],0))</f>
        <v>EGUZO</v>
      </c>
      <c r="E2" s="22" t="s">
        <v>8345</v>
      </c>
      <c r="F2" s="23">
        <v>0.25</v>
      </c>
      <c r="G2" s="23">
        <v>68.3</v>
      </c>
      <c r="H2" s="23">
        <v>0.77</v>
      </c>
      <c r="I2" s="23">
        <v>-5.7</v>
      </c>
      <c r="J2" s="23">
        <v>1.93</v>
      </c>
      <c r="K2" s="23">
        <v>302</v>
      </c>
      <c r="L2" s="23">
        <v>380</v>
      </c>
      <c r="M2" s="23">
        <v>235</v>
      </c>
      <c r="N2" s="23">
        <v>847</v>
      </c>
      <c r="O2" s="23">
        <v>921</v>
      </c>
    </row>
    <row r="3" spans="1:15">
      <c r="A3" s="22" t="s">
        <v>10512</v>
      </c>
      <c r="B3" s="22" t="s">
        <v>7924</v>
      </c>
      <c r="C3" s="22" t="str">
        <f>INDEX(Lines[codeNat_debut],MATCH(Transfos[[#This Row],[Poste]],Lines[début],0))</f>
        <v>TRANS</v>
      </c>
      <c r="D3" s="22" t="str">
        <f>INDEX(Lines[codeNat_fin],MATCH(Transfos[[#This Row],[Poste]],Lines[fin],0))</f>
        <v>TRANS</v>
      </c>
      <c r="E3" s="22" t="s">
        <v>7924</v>
      </c>
      <c r="F3" s="23">
        <v>0.09</v>
      </c>
      <c r="G3" s="23">
        <v>45.9</v>
      </c>
      <c r="H3" s="23">
        <v>0.37</v>
      </c>
      <c r="I3" s="23">
        <v>-10</v>
      </c>
      <c r="J3" s="23">
        <v>5.44</v>
      </c>
      <c r="K3" s="23">
        <v>129.6</v>
      </c>
      <c r="L3" s="23">
        <v>388</v>
      </c>
      <c r="M3" s="23">
        <v>240</v>
      </c>
      <c r="N3" s="23">
        <v>1560</v>
      </c>
      <c r="O3" s="23">
        <v>1803</v>
      </c>
    </row>
    <row r="4" spans="1:15">
      <c r="A4" s="22" t="s">
        <v>10513</v>
      </c>
      <c r="B4" s="22" t="s">
        <v>7924</v>
      </c>
      <c r="C4" s="22" t="str">
        <f>INDEX(Lines[codeNat_debut],MATCH(Transfos[[#This Row],[Poste]],Lines[début],0))</f>
        <v>TRANS</v>
      </c>
      <c r="D4" s="22" t="str">
        <f>INDEX(Lines[codeNat_fin],MATCH(Transfos[[#This Row],[Poste]],Lines[fin],0))</f>
        <v>TRANS</v>
      </c>
      <c r="E4" s="22" t="s">
        <v>7924</v>
      </c>
      <c r="F4" s="23">
        <v>0.11</v>
      </c>
      <c r="G4" s="23">
        <v>45.6</v>
      </c>
      <c r="H4" s="23">
        <v>0.35</v>
      </c>
      <c r="I4" s="23">
        <v>-9.6</v>
      </c>
      <c r="J4" s="23">
        <v>5.22</v>
      </c>
      <c r="K4" s="23">
        <v>129</v>
      </c>
      <c r="L4" s="23">
        <v>388</v>
      </c>
      <c r="M4" s="23">
        <v>240</v>
      </c>
      <c r="N4" s="23">
        <v>1659</v>
      </c>
      <c r="O4" s="23">
        <v>1803</v>
      </c>
    </row>
    <row r="5" spans="1:15">
      <c r="A5" s="22" t="s">
        <v>10514</v>
      </c>
      <c r="B5" s="22" t="s">
        <v>1452</v>
      </c>
      <c r="C5" s="22" t="e">
        <f>INDEX(Lines[codeNat_debut],MATCH(Transfos[[#This Row],[Poste]],Lines[début],0))</f>
        <v>#N/A</v>
      </c>
      <c r="D5" s="22" t="str">
        <f>INDEX(Lines[codeNat_fin],MATCH(Transfos[[#This Row],[Poste]],Lines[fin],0))</f>
        <v>VERFE</v>
      </c>
      <c r="E5" s="22" t="s">
        <v>1451</v>
      </c>
      <c r="F5" s="23">
        <v>0.14000000000000001</v>
      </c>
      <c r="G5" s="23">
        <v>42.1</v>
      </c>
      <c r="H5" s="23">
        <v>0.33</v>
      </c>
      <c r="I5" s="23">
        <v>-6.3</v>
      </c>
      <c r="J5" s="23">
        <v>4.91</v>
      </c>
      <c r="K5" s="23">
        <v>122.1</v>
      </c>
      <c r="L5" s="23">
        <v>388</v>
      </c>
      <c r="M5" s="23">
        <v>240</v>
      </c>
      <c r="N5" s="23">
        <v>1660</v>
      </c>
      <c r="O5" s="23">
        <v>1805</v>
      </c>
    </row>
    <row r="6" spans="1:15">
      <c r="A6" s="22" t="s">
        <v>10515</v>
      </c>
      <c r="B6" s="22" t="s">
        <v>6277</v>
      </c>
      <c r="C6" s="22" t="e">
        <f>INDEX(Lines[codeNat_debut],MATCH(Transfos[[#This Row],[Poste]],Lines[début],0))</f>
        <v>#N/A</v>
      </c>
      <c r="D6" s="22" t="str">
        <f>INDEX(Lines[codeNat_fin],MATCH(Transfos[[#This Row],[Poste]],Lines[fin],0))</f>
        <v>VIELM</v>
      </c>
      <c r="E6" s="22" t="s">
        <v>6276</v>
      </c>
      <c r="F6" s="23">
        <v>0.7</v>
      </c>
      <c r="G6" s="23">
        <v>68.7</v>
      </c>
      <c r="H6" s="23">
        <v>0.46</v>
      </c>
      <c r="I6" s="23">
        <v>-11.9</v>
      </c>
      <c r="J6" s="23">
        <v>5.07</v>
      </c>
      <c r="K6" s="23">
        <v>209.1</v>
      </c>
      <c r="L6" s="23">
        <v>380</v>
      </c>
      <c r="M6" s="23">
        <v>235</v>
      </c>
      <c r="N6" s="23">
        <v>839</v>
      </c>
      <c r="O6" s="23">
        <v>912</v>
      </c>
    </row>
    <row r="7" spans="1:15">
      <c r="A7" s="22" t="s">
        <v>10516</v>
      </c>
      <c r="B7" s="22" t="s">
        <v>3455</v>
      </c>
      <c r="C7" s="22" t="str">
        <f>INDEX(Lines[codeNat_debut],MATCH(Transfos[[#This Row],[Poste]],Lines[début],0))</f>
        <v>TAVEL</v>
      </c>
      <c r="D7" s="22" t="str">
        <f>INDEX(Lines[codeNat_fin],MATCH(Transfos[[#This Row],[Poste]],Lines[fin],0))</f>
        <v>TAVEL</v>
      </c>
      <c r="E7" s="22" t="s">
        <v>3455</v>
      </c>
      <c r="F7" s="23">
        <v>0.25</v>
      </c>
      <c r="G7" s="23">
        <v>70.7</v>
      </c>
      <c r="H7" s="23">
        <v>0.74</v>
      </c>
      <c r="I7" s="23">
        <v>-8.3000000000000007</v>
      </c>
      <c r="J7" s="23">
        <v>7.14</v>
      </c>
      <c r="K7" s="23">
        <v>302.8</v>
      </c>
      <c r="L7" s="23">
        <v>380</v>
      </c>
      <c r="M7" s="23">
        <v>235</v>
      </c>
      <c r="N7" s="23">
        <v>847</v>
      </c>
      <c r="O7" s="23">
        <v>921</v>
      </c>
    </row>
    <row r="8" spans="1:15">
      <c r="A8" s="22" t="s">
        <v>10517</v>
      </c>
      <c r="B8" s="22" t="s">
        <v>3455</v>
      </c>
      <c r="C8" s="22" t="str">
        <f>INDEX(Lines[codeNat_debut],MATCH(Transfos[[#This Row],[Poste]],Lines[début],0))</f>
        <v>TAVEL</v>
      </c>
      <c r="D8" s="22" t="str">
        <f>INDEX(Lines[codeNat_fin],MATCH(Transfos[[#This Row],[Poste]],Lines[fin],0))</f>
        <v>TAVEL</v>
      </c>
      <c r="E8" s="22" t="s">
        <v>3455</v>
      </c>
      <c r="F8" s="23">
        <v>0.14000000000000001</v>
      </c>
      <c r="G8" s="23">
        <v>42.6</v>
      </c>
      <c r="H8" s="23">
        <v>0.33</v>
      </c>
      <c r="I8" s="23">
        <v>-6.6</v>
      </c>
      <c r="J8" s="23">
        <v>4.97</v>
      </c>
      <c r="K8" s="23">
        <v>124.9</v>
      </c>
      <c r="L8" s="23">
        <v>388</v>
      </c>
      <c r="M8" s="23">
        <v>240</v>
      </c>
      <c r="N8" s="23">
        <v>1660</v>
      </c>
      <c r="O8" s="23">
        <v>1805</v>
      </c>
    </row>
    <row r="9" spans="1:15">
      <c r="A9" s="22" t="s">
        <v>10518</v>
      </c>
      <c r="B9" s="22" t="s">
        <v>3455</v>
      </c>
      <c r="C9" s="22" t="str">
        <f>INDEX(Lines[codeNat_debut],MATCH(Transfos[[#This Row],[Poste]],Lines[début],0))</f>
        <v>TAVEL</v>
      </c>
      <c r="D9" s="22" t="str">
        <f>INDEX(Lines[codeNat_fin],MATCH(Transfos[[#This Row],[Poste]],Lines[fin],0))</f>
        <v>TAVEL</v>
      </c>
      <c r="E9" s="22" t="s">
        <v>3455</v>
      </c>
      <c r="F9" s="23">
        <v>0.15</v>
      </c>
      <c r="G9" s="23">
        <v>42.5</v>
      </c>
      <c r="H9" s="23">
        <v>0.32</v>
      </c>
      <c r="I9" s="23">
        <v>-6.5</v>
      </c>
      <c r="J9" s="23">
        <v>5</v>
      </c>
      <c r="K9" s="23">
        <v>125</v>
      </c>
      <c r="L9" s="23">
        <v>388</v>
      </c>
      <c r="M9" s="23">
        <v>240</v>
      </c>
      <c r="N9" s="23">
        <v>1660</v>
      </c>
      <c r="O9" s="23">
        <v>1805</v>
      </c>
    </row>
    <row r="10" spans="1:15">
      <c r="A10" s="22" t="s">
        <v>10519</v>
      </c>
      <c r="B10" s="22" t="s">
        <v>1038</v>
      </c>
      <c r="C10" s="22" t="str">
        <f>INDEX(Lines[codeNat_debut],MATCH(Transfos[[#This Row],[Poste]],Lines[début],0))</f>
        <v>VAUPA</v>
      </c>
      <c r="D10" s="22" t="str">
        <f>INDEX(Lines[codeNat_fin],MATCH(Transfos[[#This Row],[Poste]],Lines[fin],0))</f>
        <v>VAUPA</v>
      </c>
      <c r="E10" s="22" t="s">
        <v>1037</v>
      </c>
      <c r="F10" s="23">
        <v>0.32</v>
      </c>
      <c r="G10" s="23">
        <v>45.1</v>
      </c>
      <c r="H10" s="23">
        <v>0.25</v>
      </c>
      <c r="I10" s="23">
        <v>-8.9</v>
      </c>
      <c r="J10" s="23">
        <v>2.5299999999999998</v>
      </c>
      <c r="K10" s="23">
        <v>119.1</v>
      </c>
      <c r="L10" s="23">
        <v>388</v>
      </c>
      <c r="M10" s="23">
        <v>240</v>
      </c>
      <c r="N10" s="23">
        <v>1659</v>
      </c>
      <c r="O10" s="23">
        <v>1803</v>
      </c>
    </row>
    <row r="11" spans="1:15">
      <c r="A11" s="22" t="s">
        <v>10520</v>
      </c>
      <c r="B11" s="22" t="s">
        <v>1038</v>
      </c>
      <c r="C11" s="22" t="str">
        <f>INDEX(Lines[codeNat_debut],MATCH(Transfos[[#This Row],[Poste]],Lines[début],0))</f>
        <v>VAUPA</v>
      </c>
      <c r="D11" s="22" t="str">
        <f>INDEX(Lines[codeNat_fin],MATCH(Transfos[[#This Row],[Poste]],Lines[fin],0))</f>
        <v>VAUPA</v>
      </c>
      <c r="E11" s="22" t="s">
        <v>1037</v>
      </c>
      <c r="F11" s="23">
        <v>0.12</v>
      </c>
      <c r="G11" s="23">
        <v>42.8</v>
      </c>
      <c r="H11" s="23">
        <v>0.35</v>
      </c>
      <c r="I11" s="23">
        <v>-6.7</v>
      </c>
      <c r="J11" s="23">
        <v>4.93</v>
      </c>
      <c r="K11" s="23">
        <v>122.3</v>
      </c>
      <c r="L11" s="23">
        <v>388</v>
      </c>
      <c r="M11" s="23">
        <v>240</v>
      </c>
      <c r="N11" s="23">
        <v>1659</v>
      </c>
      <c r="O11" s="23">
        <v>1803</v>
      </c>
    </row>
    <row r="12" spans="1:15">
      <c r="A12" s="22" t="s">
        <v>10521</v>
      </c>
      <c r="B12" s="22" t="s">
        <v>6277</v>
      </c>
      <c r="C12" s="22" t="e">
        <f>INDEX(Lines[codeNat_debut],MATCH(Transfos[[#This Row],[Poste]],Lines[début],0))</f>
        <v>#N/A</v>
      </c>
      <c r="D12" s="22" t="str">
        <f>INDEX(Lines[codeNat_fin],MATCH(Transfos[[#This Row],[Poste]],Lines[fin],0))</f>
        <v>VIELM</v>
      </c>
      <c r="E12" s="22" t="s">
        <v>6276</v>
      </c>
      <c r="F12" s="23">
        <v>0.25</v>
      </c>
      <c r="G12" s="23">
        <v>45.2</v>
      </c>
      <c r="H12" s="23">
        <v>0.22</v>
      </c>
      <c r="I12" s="23">
        <v>-9.1</v>
      </c>
      <c r="J12" s="23">
        <v>2.5099999999999998</v>
      </c>
      <c r="K12" s="23">
        <v>123.1</v>
      </c>
      <c r="L12" s="23">
        <v>388</v>
      </c>
      <c r="M12" s="23">
        <v>240</v>
      </c>
      <c r="N12" s="23">
        <v>1659</v>
      </c>
      <c r="O12" s="23">
        <v>1803</v>
      </c>
    </row>
    <row r="13" spans="1:15">
      <c r="A13" s="22" t="s">
        <v>10522</v>
      </c>
      <c r="B13" s="22" t="s">
        <v>6277</v>
      </c>
      <c r="C13" s="22" t="e">
        <f>INDEX(Lines[codeNat_debut],MATCH(Transfos[[#This Row],[Poste]],Lines[début],0))</f>
        <v>#N/A</v>
      </c>
      <c r="D13" s="22" t="str">
        <f>INDEX(Lines[codeNat_fin],MATCH(Transfos[[#This Row],[Poste]],Lines[fin],0))</f>
        <v>VIELM</v>
      </c>
      <c r="E13" s="22" t="s">
        <v>6276</v>
      </c>
      <c r="F13" s="23">
        <v>0.5</v>
      </c>
      <c r="G13" s="23">
        <v>69.400000000000006</v>
      </c>
      <c r="H13" s="23">
        <v>0.65</v>
      </c>
      <c r="I13" s="23">
        <v>-12.7</v>
      </c>
      <c r="J13" s="23">
        <v>5.44</v>
      </c>
      <c r="K13" s="23">
        <v>213.2</v>
      </c>
      <c r="L13" s="23">
        <v>380</v>
      </c>
      <c r="M13" s="23">
        <v>235</v>
      </c>
      <c r="N13" s="23">
        <v>839</v>
      </c>
      <c r="O13" s="23">
        <v>912</v>
      </c>
    </row>
    <row r="14" spans="1:15">
      <c r="A14" s="22" t="s">
        <v>10523</v>
      </c>
      <c r="B14" s="22" t="s">
        <v>2944</v>
      </c>
      <c r="C14" s="22" t="e">
        <f>INDEX(Lines[codeNat_debut],MATCH(Transfos[[#This Row],[Poste]],Lines[début],0))</f>
        <v>#N/A</v>
      </c>
      <c r="D14" s="22" t="str">
        <f>INDEX(Lines[codeNat_fin],MATCH(Transfos[[#This Row],[Poste]],Lines[fin],0))</f>
        <v xml:space="preserve">VIGY </v>
      </c>
      <c r="E14" s="22" t="s">
        <v>2943</v>
      </c>
      <c r="F14" s="23">
        <v>0.13</v>
      </c>
      <c r="G14" s="23">
        <v>42.8</v>
      </c>
      <c r="H14" s="23">
        <v>0.34</v>
      </c>
      <c r="I14" s="23">
        <v>-6.8</v>
      </c>
      <c r="J14" s="23">
        <v>4.92</v>
      </c>
      <c r="K14" s="23">
        <v>122.3</v>
      </c>
      <c r="L14" s="23">
        <v>388</v>
      </c>
      <c r="M14" s="23">
        <v>240</v>
      </c>
      <c r="N14" s="23">
        <v>1659</v>
      </c>
      <c r="O14" s="23">
        <v>1803</v>
      </c>
    </row>
    <row r="15" spans="1:15">
      <c r="A15" s="22" t="s">
        <v>10524</v>
      </c>
      <c r="B15" s="22" t="s">
        <v>6869</v>
      </c>
      <c r="C15" s="22" t="e">
        <f>INDEX(Lines[codeNat_debut],MATCH(Transfos[[#This Row],[Poste]],Lines[début],0))</f>
        <v>#N/A</v>
      </c>
      <c r="D15" s="22" t="str">
        <f>INDEX(Lines[codeNat_fin],MATCH(Transfos[[#This Row],[Poste]],Lines[fin],0))</f>
        <v>TABAR</v>
      </c>
      <c r="E15" s="22" t="s">
        <v>6868</v>
      </c>
      <c r="F15" s="23">
        <v>0.66</v>
      </c>
      <c r="G15" s="23">
        <v>71</v>
      </c>
      <c r="H15" s="23">
        <v>0.47</v>
      </c>
      <c r="I15" s="23">
        <v>-13.4</v>
      </c>
      <c r="J15" s="23">
        <v>5.39</v>
      </c>
      <c r="K15" s="23">
        <v>209</v>
      </c>
      <c r="L15" s="23">
        <v>380</v>
      </c>
      <c r="M15" s="23">
        <v>235</v>
      </c>
      <c r="N15" s="23">
        <v>839</v>
      </c>
      <c r="O15" s="23">
        <v>912</v>
      </c>
    </row>
    <row r="16" spans="1:15">
      <c r="A16" s="22" t="s">
        <v>10525</v>
      </c>
      <c r="B16" s="22" t="s">
        <v>6554</v>
      </c>
      <c r="C16" s="22" t="e">
        <f>INDEX(Lines[codeNat_debut],MATCH(Transfos[[#This Row],[Poste]],Lines[début],0))</f>
        <v>#N/A</v>
      </c>
      <c r="D16" s="22" t="str">
        <f>INDEX(Lines[codeNat_fin],MATCH(Transfos[[#This Row],[Poste]],Lines[fin],0))</f>
        <v>TOURB</v>
      </c>
      <c r="E16" s="22" t="s">
        <v>6553</v>
      </c>
      <c r="F16" s="23">
        <v>0.24</v>
      </c>
      <c r="G16" s="23">
        <v>46.2</v>
      </c>
      <c r="H16" s="23">
        <v>0.26</v>
      </c>
      <c r="I16" s="23">
        <v>-9</v>
      </c>
      <c r="J16" s="23">
        <v>2.63</v>
      </c>
      <c r="K16" s="23">
        <v>123.2</v>
      </c>
      <c r="L16" s="23">
        <v>388</v>
      </c>
      <c r="M16" s="23">
        <v>240</v>
      </c>
      <c r="N16" s="23">
        <v>1661</v>
      </c>
      <c r="O16" s="23">
        <v>1806</v>
      </c>
    </row>
    <row r="17" spans="1:15">
      <c r="A17" s="22" t="s">
        <v>10526</v>
      </c>
      <c r="B17" s="22" t="s">
        <v>6554</v>
      </c>
      <c r="C17" s="22" t="e">
        <f>INDEX(Lines[codeNat_debut],MATCH(Transfos[[#This Row],[Poste]],Lines[début],0))</f>
        <v>#N/A</v>
      </c>
      <c r="D17" s="22" t="str">
        <f>INDEX(Lines[codeNat_fin],MATCH(Transfos[[#This Row],[Poste]],Lines[fin],0))</f>
        <v>TOURB</v>
      </c>
      <c r="E17" s="22" t="s">
        <v>6553</v>
      </c>
      <c r="F17" s="23">
        <v>0.28999999999999998</v>
      </c>
      <c r="G17" s="23">
        <v>45.5</v>
      </c>
      <c r="H17" s="23">
        <v>0.18</v>
      </c>
      <c r="I17" s="23">
        <v>-9.1999999999999993</v>
      </c>
      <c r="J17" s="23">
        <v>2.52</v>
      </c>
      <c r="K17" s="23">
        <v>122.2</v>
      </c>
      <c r="L17" s="23">
        <v>388</v>
      </c>
      <c r="M17" s="23">
        <v>240</v>
      </c>
      <c r="N17" s="23">
        <v>1661</v>
      </c>
      <c r="O17" s="23">
        <v>1806</v>
      </c>
    </row>
    <row r="18" spans="1:15">
      <c r="A18" s="22" t="s">
        <v>10527</v>
      </c>
      <c r="B18" s="22" t="s">
        <v>3313</v>
      </c>
      <c r="C18" s="22" t="e">
        <f>INDEX(Lines[codeNat_debut],MATCH(Transfos[[#This Row],[Poste]],Lines[début],0))</f>
        <v>#N/A</v>
      </c>
      <c r="D18" s="22" t="str">
        <f>INDEX(Lines[codeNat_fin],MATCH(Transfos[[#This Row],[Poste]],Lines[fin],0))</f>
        <v>VLEVA</v>
      </c>
      <c r="E18" s="22" t="s">
        <v>3312</v>
      </c>
      <c r="F18" s="23">
        <v>0.27</v>
      </c>
      <c r="G18" s="23">
        <v>45.8</v>
      </c>
      <c r="H18" s="23">
        <v>0.21</v>
      </c>
      <c r="I18" s="23">
        <v>-9.3000000000000007</v>
      </c>
      <c r="J18" s="23">
        <v>2.62</v>
      </c>
      <c r="K18" s="23">
        <v>123.9</v>
      </c>
      <c r="L18" s="23">
        <v>388</v>
      </c>
      <c r="M18" s="23">
        <v>240</v>
      </c>
      <c r="N18" s="23">
        <v>1659</v>
      </c>
      <c r="O18" s="23">
        <v>1803</v>
      </c>
    </row>
    <row r="19" spans="1:15">
      <c r="A19" s="22" t="s">
        <v>10528</v>
      </c>
      <c r="B19" s="22" t="s">
        <v>2932</v>
      </c>
      <c r="C19" s="22" t="str">
        <f>INDEX(Lines[codeNat_debut],MATCH(Transfos[[#This Row],[Poste]],Lines[début],0))</f>
        <v>ROUGE</v>
      </c>
      <c r="D19" s="22" t="str">
        <f>INDEX(Lines[codeNat_fin],MATCH(Transfos[[#This Row],[Poste]],Lines[fin],0))</f>
        <v>ROUGE</v>
      </c>
      <c r="E19" s="22" t="s">
        <v>2931</v>
      </c>
      <c r="F19" s="23">
        <v>0.06</v>
      </c>
      <c r="G19" s="23">
        <v>71.8</v>
      </c>
      <c r="H19" s="23">
        <v>0.97</v>
      </c>
      <c r="I19" s="23">
        <v>-8.1999999999999993</v>
      </c>
      <c r="J19" s="23">
        <v>7.2</v>
      </c>
      <c r="K19" s="23">
        <v>289.2</v>
      </c>
      <c r="L19" s="23">
        <v>380</v>
      </c>
      <c r="M19" s="23">
        <v>235</v>
      </c>
      <c r="N19" s="23">
        <v>847</v>
      </c>
      <c r="O19" s="23">
        <v>921</v>
      </c>
    </row>
    <row r="20" spans="1:15">
      <c r="A20" s="22" t="s">
        <v>10529</v>
      </c>
      <c r="B20" s="22" t="s">
        <v>2932</v>
      </c>
      <c r="C20" s="22" t="str">
        <f>INDEX(Lines[codeNat_debut],MATCH(Transfos[[#This Row],[Poste]],Lines[début],0))</f>
        <v>ROUGE</v>
      </c>
      <c r="D20" s="22" t="str">
        <f>INDEX(Lines[codeNat_fin],MATCH(Transfos[[#This Row],[Poste]],Lines[fin],0))</f>
        <v>ROUGE</v>
      </c>
      <c r="E20" s="22" t="s">
        <v>2931</v>
      </c>
      <c r="F20" s="23">
        <v>0.41</v>
      </c>
      <c r="G20" s="23">
        <v>44.8</v>
      </c>
      <c r="H20" s="23">
        <v>7.0000000000000007E-2</v>
      </c>
      <c r="I20" s="23">
        <v>-9</v>
      </c>
      <c r="J20" s="23">
        <v>2.84</v>
      </c>
      <c r="K20" s="23">
        <v>120.8</v>
      </c>
      <c r="L20" s="23">
        <v>388</v>
      </c>
      <c r="M20" s="23">
        <v>240</v>
      </c>
      <c r="N20" s="23">
        <v>1659</v>
      </c>
      <c r="O20" s="23">
        <v>1803</v>
      </c>
    </row>
    <row r="21" spans="1:15">
      <c r="A21" s="22" t="s">
        <v>10530</v>
      </c>
      <c r="B21" s="22" t="s">
        <v>2932</v>
      </c>
      <c r="C21" s="22" t="str">
        <f>INDEX(Lines[codeNat_debut],MATCH(Transfos[[#This Row],[Poste]],Lines[début],0))</f>
        <v>ROUGE</v>
      </c>
      <c r="D21" s="22" t="str">
        <f>INDEX(Lines[codeNat_fin],MATCH(Transfos[[#This Row],[Poste]],Lines[fin],0))</f>
        <v>ROUGE</v>
      </c>
      <c r="E21" s="22" t="s">
        <v>2931</v>
      </c>
      <c r="F21" s="23">
        <v>0.2</v>
      </c>
      <c r="G21" s="23">
        <v>44.6</v>
      </c>
      <c r="H21" s="23">
        <v>0.26</v>
      </c>
      <c r="I21" s="23">
        <v>-9.5</v>
      </c>
      <c r="J21" s="23">
        <v>2.5099999999999998</v>
      </c>
      <c r="K21" s="23">
        <v>119</v>
      </c>
      <c r="L21" s="23">
        <v>388</v>
      </c>
      <c r="M21" s="23">
        <v>240</v>
      </c>
      <c r="N21" s="23">
        <v>1659</v>
      </c>
      <c r="O21" s="23">
        <v>1803</v>
      </c>
    </row>
    <row r="22" spans="1:15">
      <c r="A22" s="22" t="s">
        <v>10531</v>
      </c>
      <c r="B22" s="22" t="s">
        <v>1085</v>
      </c>
      <c r="C22" s="22" t="str">
        <f>INDEX(Lines[codeNat_debut],MATCH(Transfos[[#This Row],[Poste]],Lines[début],0))</f>
        <v>VINCE</v>
      </c>
      <c r="D22" s="22" t="str">
        <f>INDEX(Lines[codeNat_fin],MATCH(Transfos[[#This Row],[Poste]],Lines[fin],0))</f>
        <v>VINCE</v>
      </c>
      <c r="E22" s="22" t="s">
        <v>1084</v>
      </c>
      <c r="F22" s="23">
        <v>0.09</v>
      </c>
      <c r="G22" s="23">
        <v>42.4</v>
      </c>
      <c r="H22" s="23">
        <v>0.37</v>
      </c>
      <c r="I22" s="23">
        <v>-6.6</v>
      </c>
      <c r="J22" s="23">
        <v>4.9800000000000004</v>
      </c>
      <c r="K22" s="23">
        <v>124.3</v>
      </c>
      <c r="L22" s="23">
        <v>388</v>
      </c>
      <c r="M22" s="23">
        <v>240</v>
      </c>
      <c r="N22" s="23">
        <v>1659</v>
      </c>
      <c r="O22" s="23">
        <v>1803</v>
      </c>
    </row>
    <row r="23" spans="1:15">
      <c r="A23" s="22" t="s">
        <v>10532</v>
      </c>
      <c r="B23" s="22" t="s">
        <v>1085</v>
      </c>
      <c r="C23" s="22" t="str">
        <f>INDEX(Lines[codeNat_debut],MATCH(Transfos[[#This Row],[Poste]],Lines[début],0))</f>
        <v>VINCE</v>
      </c>
      <c r="D23" s="22" t="str">
        <f>INDEX(Lines[codeNat_fin],MATCH(Transfos[[#This Row],[Poste]],Lines[fin],0))</f>
        <v>VINCE</v>
      </c>
      <c r="E23" s="22" t="s">
        <v>1084</v>
      </c>
      <c r="F23" s="23">
        <v>0.28999999999999998</v>
      </c>
      <c r="G23" s="23">
        <v>45.2</v>
      </c>
      <c r="H23" s="23">
        <v>0.18</v>
      </c>
      <c r="I23" s="23">
        <v>-9.1</v>
      </c>
      <c r="J23" s="23">
        <v>2.46</v>
      </c>
      <c r="K23" s="23">
        <v>119.4</v>
      </c>
      <c r="L23" s="23">
        <v>388</v>
      </c>
      <c r="M23" s="23">
        <v>240</v>
      </c>
      <c r="N23" s="23">
        <v>1659</v>
      </c>
      <c r="O23" s="23">
        <v>1803</v>
      </c>
    </row>
    <row r="24" spans="1:15">
      <c r="A24" s="22" t="s">
        <v>10533</v>
      </c>
      <c r="B24" s="22" t="s">
        <v>3313</v>
      </c>
      <c r="C24" s="22" t="e">
        <f>INDEX(Lines[codeNat_debut],MATCH(Transfos[[#This Row],[Poste]],Lines[début],0))</f>
        <v>#N/A</v>
      </c>
      <c r="D24" s="22" t="str">
        <f>INDEX(Lines[codeNat_fin],MATCH(Transfos[[#This Row],[Poste]],Lines[fin],0))</f>
        <v>VLEVA</v>
      </c>
      <c r="E24" s="22" t="s">
        <v>3312</v>
      </c>
      <c r="F24" s="23">
        <v>0.1</v>
      </c>
      <c r="G24" s="23">
        <v>42.5</v>
      </c>
      <c r="H24" s="23">
        <v>0.36</v>
      </c>
      <c r="I24" s="23">
        <v>-6.8</v>
      </c>
      <c r="J24" s="23">
        <v>4.9000000000000004</v>
      </c>
      <c r="K24" s="23">
        <v>124.2</v>
      </c>
      <c r="L24" s="23">
        <v>388</v>
      </c>
      <c r="M24" s="23">
        <v>240</v>
      </c>
      <c r="N24" s="23">
        <v>1660</v>
      </c>
      <c r="O24" s="23">
        <v>1805</v>
      </c>
    </row>
    <row r="25" spans="1:15">
      <c r="A25" s="22" t="s">
        <v>10534</v>
      </c>
      <c r="B25" s="22" t="s">
        <v>3313</v>
      </c>
      <c r="C25" s="22" t="e">
        <f>INDEX(Lines[codeNat_debut],MATCH(Transfos[[#This Row],[Poste]],Lines[début],0))</f>
        <v>#N/A</v>
      </c>
      <c r="D25" s="22" t="str">
        <f>INDEX(Lines[codeNat_fin],MATCH(Transfos[[#This Row],[Poste]],Lines[fin],0))</f>
        <v>VLEVA</v>
      </c>
      <c r="E25" s="22" t="s">
        <v>3312</v>
      </c>
      <c r="F25" s="23">
        <v>0.04</v>
      </c>
      <c r="G25" s="23">
        <v>42.3</v>
      </c>
      <c r="H25" s="23">
        <v>0.42</v>
      </c>
      <c r="I25" s="23">
        <v>-6.5</v>
      </c>
      <c r="J25" s="23">
        <v>4</v>
      </c>
      <c r="K25" s="23">
        <v>124.9</v>
      </c>
      <c r="L25" s="23">
        <v>388</v>
      </c>
      <c r="M25" s="23">
        <v>240</v>
      </c>
      <c r="N25" s="23">
        <v>1660</v>
      </c>
      <c r="O25" s="23">
        <v>1805</v>
      </c>
    </row>
    <row r="26" spans="1:15">
      <c r="A26" s="22" t="s">
        <v>10535</v>
      </c>
      <c r="B26" s="22" t="s">
        <v>6573</v>
      </c>
      <c r="C26" s="22" t="str">
        <f>INDEX(Lines[codeNat_debut],MATCH(Transfos[[#This Row],[Poste]],Lines[début],0))</f>
        <v>TAMAR</v>
      </c>
      <c r="D26" s="22" t="str">
        <f>INDEX(Lines[codeNat_fin],MATCH(Transfos[[#This Row],[Poste]],Lines[fin],0))</f>
        <v>TAMAR</v>
      </c>
      <c r="E26" s="22" t="s">
        <v>6572</v>
      </c>
      <c r="F26" s="23">
        <v>0.25</v>
      </c>
      <c r="G26" s="23">
        <v>45</v>
      </c>
      <c r="H26" s="23">
        <v>0.23</v>
      </c>
      <c r="I26" s="23">
        <v>-8.6999999999999993</v>
      </c>
      <c r="J26" s="23">
        <v>2.64</v>
      </c>
      <c r="K26" s="23">
        <v>120.3</v>
      </c>
      <c r="L26" s="23">
        <v>388</v>
      </c>
      <c r="M26" s="23">
        <v>240</v>
      </c>
      <c r="N26" s="23">
        <v>1659</v>
      </c>
      <c r="O26" s="23">
        <v>1803</v>
      </c>
    </row>
    <row r="27" spans="1:15">
      <c r="A27" s="22" t="s">
        <v>10536</v>
      </c>
      <c r="B27" s="22" t="s">
        <v>5116</v>
      </c>
      <c r="C27" s="22" t="e">
        <f>INDEX(Lines[codeNat_debut],MATCH(Transfos[[#This Row],[Poste]],Lines[début],0))</f>
        <v>#N/A</v>
      </c>
      <c r="D27" s="22" t="str">
        <f>INDEX(Lines[codeNat_fin],MATCH(Transfos[[#This Row],[Poste]],Lines[fin],0))</f>
        <v>VALDI</v>
      </c>
      <c r="E27" s="22" t="s">
        <v>5115</v>
      </c>
      <c r="F27" s="23">
        <v>0.02</v>
      </c>
      <c r="G27" s="23">
        <v>68.099999999999994</v>
      </c>
      <c r="H27" s="23">
        <v>1.01</v>
      </c>
      <c r="I27" s="23">
        <v>-5.7</v>
      </c>
      <c r="J27" s="23">
        <v>6.09</v>
      </c>
      <c r="K27" s="23">
        <v>296</v>
      </c>
      <c r="L27" s="23">
        <v>390</v>
      </c>
      <c r="M27" s="23">
        <v>235</v>
      </c>
      <c r="N27" s="23">
        <v>847</v>
      </c>
      <c r="O27" s="23">
        <v>921</v>
      </c>
    </row>
    <row r="28" spans="1:15">
      <c r="A28" s="22" t="s">
        <v>10537</v>
      </c>
      <c r="B28" s="22" t="s">
        <v>5116</v>
      </c>
      <c r="C28" s="22" t="e">
        <f>INDEX(Lines[codeNat_debut],MATCH(Transfos[[#This Row],[Poste]],Lines[début],0))</f>
        <v>#N/A</v>
      </c>
      <c r="D28" s="22" t="str">
        <f>INDEX(Lines[codeNat_fin],MATCH(Transfos[[#This Row],[Poste]],Lines[fin],0))</f>
        <v>VALDI</v>
      </c>
      <c r="E28" s="22" t="s">
        <v>5115</v>
      </c>
      <c r="F28" s="23">
        <v>0.17</v>
      </c>
      <c r="G28" s="23">
        <v>69.2</v>
      </c>
      <c r="H28" s="23">
        <v>0.82</v>
      </c>
      <c r="I28" s="23">
        <v>-6.6</v>
      </c>
      <c r="J28" s="23">
        <v>5.7</v>
      </c>
      <c r="K28" s="23">
        <v>303</v>
      </c>
      <c r="L28" s="23">
        <v>380</v>
      </c>
      <c r="M28" s="23">
        <v>235</v>
      </c>
      <c r="N28" s="23">
        <v>847</v>
      </c>
      <c r="O28" s="23">
        <v>921</v>
      </c>
    </row>
    <row r="29" spans="1:15">
      <c r="A29" s="22" t="s">
        <v>10538</v>
      </c>
      <c r="B29" s="22" t="s">
        <v>1729</v>
      </c>
      <c r="C29" s="22" t="e">
        <f>INDEX(Lines[codeNat_debut],MATCH(Transfos[[#This Row],[Poste]],Lines[début],0))</f>
        <v>#N/A</v>
      </c>
      <c r="D29" s="22" t="str">
        <f>INDEX(Lines[codeNat_fin],MATCH(Transfos[[#This Row],[Poste]],Lines[fin],0))</f>
        <v>VLEJU</v>
      </c>
      <c r="E29" s="22" t="s">
        <v>1728</v>
      </c>
      <c r="F29" s="23">
        <v>0.08</v>
      </c>
      <c r="G29" s="23">
        <v>42.4</v>
      </c>
      <c r="H29" s="23">
        <v>0.39</v>
      </c>
      <c r="I29" s="23">
        <v>-6.4</v>
      </c>
      <c r="J29" s="23">
        <v>4.9800000000000004</v>
      </c>
      <c r="K29" s="23">
        <v>121.8</v>
      </c>
      <c r="L29" s="23">
        <v>388</v>
      </c>
      <c r="M29" s="23">
        <v>240</v>
      </c>
      <c r="N29" s="23">
        <v>1659</v>
      </c>
      <c r="O29" s="23">
        <v>1803</v>
      </c>
    </row>
    <row r="30" spans="1:15">
      <c r="A30" s="22" t="s">
        <v>10539</v>
      </c>
      <c r="B30" s="22" t="s">
        <v>1729</v>
      </c>
      <c r="C30" s="22" t="e">
        <f>INDEX(Lines[codeNat_debut],MATCH(Transfos[[#This Row],[Poste]],Lines[début],0))</f>
        <v>#N/A</v>
      </c>
      <c r="D30" s="22" t="str">
        <f>INDEX(Lines[codeNat_fin],MATCH(Transfos[[#This Row],[Poste]],Lines[fin],0))</f>
        <v>VLEJU</v>
      </c>
      <c r="E30" s="22" t="s">
        <v>1728</v>
      </c>
      <c r="F30" s="23">
        <v>0.1</v>
      </c>
      <c r="G30" s="23">
        <v>42.4</v>
      </c>
      <c r="H30" s="23">
        <v>0.36</v>
      </c>
      <c r="I30" s="23">
        <v>-6.5</v>
      </c>
      <c r="J30" s="23">
        <v>4.92</v>
      </c>
      <c r="K30" s="23">
        <v>124.2</v>
      </c>
      <c r="L30" s="23">
        <v>388</v>
      </c>
      <c r="M30" s="23">
        <v>240</v>
      </c>
      <c r="N30" s="23">
        <v>1659</v>
      </c>
      <c r="O30" s="23">
        <v>1803</v>
      </c>
    </row>
    <row r="31" spans="1:15">
      <c r="A31" s="22" t="s">
        <v>10540</v>
      </c>
      <c r="B31" s="22" t="s">
        <v>1729</v>
      </c>
      <c r="C31" s="22" t="e">
        <f>INDEX(Lines[codeNat_debut],MATCH(Transfos[[#This Row],[Poste]],Lines[début],0))</f>
        <v>#N/A</v>
      </c>
      <c r="D31" s="22" t="str">
        <f>INDEX(Lines[codeNat_fin],MATCH(Transfos[[#This Row],[Poste]],Lines[fin],0))</f>
        <v>VLEJU</v>
      </c>
      <c r="E31" s="22" t="s">
        <v>1728</v>
      </c>
      <c r="F31" s="23">
        <v>0.28999999999999998</v>
      </c>
      <c r="G31" s="23">
        <v>45.5</v>
      </c>
      <c r="H31" s="23">
        <v>0.18</v>
      </c>
      <c r="I31" s="23">
        <v>-9.1999999999999993</v>
      </c>
      <c r="J31" s="23">
        <v>2.72</v>
      </c>
      <c r="K31" s="23">
        <v>122.9</v>
      </c>
      <c r="L31" s="23">
        <v>388</v>
      </c>
      <c r="M31" s="23">
        <v>240</v>
      </c>
      <c r="N31" s="23">
        <v>1659</v>
      </c>
      <c r="O31" s="23">
        <v>1803</v>
      </c>
    </row>
    <row r="32" spans="1:15">
      <c r="A32" s="22" t="s">
        <v>10541</v>
      </c>
      <c r="B32" s="22" t="s">
        <v>1729</v>
      </c>
      <c r="C32" s="22" t="e">
        <f>INDEX(Lines[codeNat_debut],MATCH(Transfos[[#This Row],[Poste]],Lines[début],0))</f>
        <v>#N/A</v>
      </c>
      <c r="D32" s="22" t="str">
        <f>INDEX(Lines[codeNat_fin],MATCH(Transfos[[#This Row],[Poste]],Lines[fin],0))</f>
        <v>VLEJU</v>
      </c>
      <c r="E32" s="22" t="s">
        <v>1728</v>
      </c>
      <c r="F32" s="23">
        <v>0.24</v>
      </c>
      <c r="G32" s="23">
        <v>45.4</v>
      </c>
      <c r="H32" s="23">
        <v>0.25</v>
      </c>
      <c r="I32" s="23">
        <v>-9.6</v>
      </c>
      <c r="J32" s="23">
        <v>2.5499999999999998</v>
      </c>
      <c r="K32" s="23">
        <v>120.7</v>
      </c>
      <c r="L32" s="23">
        <v>388</v>
      </c>
      <c r="M32" s="23">
        <v>240</v>
      </c>
      <c r="N32" s="23">
        <v>1659</v>
      </c>
      <c r="O32" s="23">
        <v>1803</v>
      </c>
    </row>
    <row r="33" spans="1:15">
      <c r="A33" s="22" t="s">
        <v>10542</v>
      </c>
      <c r="B33" s="22" t="s">
        <v>1729</v>
      </c>
      <c r="C33" s="22" t="e">
        <f>INDEX(Lines[codeNat_debut],MATCH(Transfos[[#This Row],[Poste]],Lines[début],0))</f>
        <v>#N/A</v>
      </c>
      <c r="D33" s="22" t="str">
        <f>INDEX(Lines[codeNat_fin],MATCH(Transfos[[#This Row],[Poste]],Lines[fin],0))</f>
        <v>VLEJU</v>
      </c>
      <c r="E33" s="22" t="s">
        <v>1728</v>
      </c>
      <c r="F33" s="23">
        <v>0.3</v>
      </c>
      <c r="G33" s="23">
        <v>46</v>
      </c>
      <c r="H33" s="23">
        <v>0.19</v>
      </c>
      <c r="I33" s="23">
        <v>-9</v>
      </c>
      <c r="J33" s="23">
        <v>2.63</v>
      </c>
      <c r="K33" s="23">
        <v>120.6</v>
      </c>
      <c r="L33" s="23">
        <v>388</v>
      </c>
      <c r="M33" s="23">
        <v>240</v>
      </c>
      <c r="N33" s="23">
        <v>1659</v>
      </c>
      <c r="O33" s="23">
        <v>1803</v>
      </c>
    </row>
    <row r="34" spans="1:15">
      <c r="A34" s="22" t="s">
        <v>10543</v>
      </c>
      <c r="B34" s="22" t="s">
        <v>6573</v>
      </c>
      <c r="C34" s="22" t="str">
        <f>INDEX(Lines[codeNat_debut],MATCH(Transfos[[#This Row],[Poste]],Lines[début],0))</f>
        <v>TAMAR</v>
      </c>
      <c r="D34" s="22" t="str">
        <f>INDEX(Lines[codeNat_fin],MATCH(Transfos[[#This Row],[Poste]],Lines[fin],0))</f>
        <v>TAMAR</v>
      </c>
      <c r="E34" s="22" t="s">
        <v>6572</v>
      </c>
      <c r="F34" s="23">
        <v>0.02</v>
      </c>
      <c r="G34" s="23">
        <v>42.5</v>
      </c>
      <c r="H34" s="23">
        <v>0.45</v>
      </c>
      <c r="I34" s="23">
        <v>-6.6</v>
      </c>
      <c r="J34" s="23">
        <v>4.84</v>
      </c>
      <c r="K34" s="23">
        <v>122.4</v>
      </c>
      <c r="L34" s="23">
        <v>388</v>
      </c>
      <c r="M34" s="23">
        <v>240</v>
      </c>
      <c r="N34" s="23">
        <v>1659</v>
      </c>
      <c r="O34" s="23">
        <v>1803</v>
      </c>
    </row>
    <row r="35" spans="1:15">
      <c r="A35" s="22" t="s">
        <v>10544</v>
      </c>
      <c r="B35" s="22" t="s">
        <v>3403</v>
      </c>
      <c r="C35" s="22" t="str">
        <f>INDEX(Lines[codeNat_debut],MATCH(Transfos[[#This Row],[Poste]],Lines[début],0))</f>
        <v>WARAN</v>
      </c>
      <c r="D35" s="22" t="str">
        <f>INDEX(Lines[codeNat_fin],MATCH(Transfos[[#This Row],[Poste]],Lines[fin],0))</f>
        <v>WARAN</v>
      </c>
      <c r="E35" s="22" t="s">
        <v>3402</v>
      </c>
      <c r="F35" s="23">
        <v>0.28000000000000003</v>
      </c>
      <c r="G35" s="23">
        <v>44.8</v>
      </c>
      <c r="H35" s="23">
        <v>0.22</v>
      </c>
      <c r="I35" s="23">
        <v>-9.3000000000000007</v>
      </c>
      <c r="J35" s="23">
        <v>2.62</v>
      </c>
      <c r="K35" s="23">
        <v>120.9</v>
      </c>
      <c r="L35" s="23">
        <v>388</v>
      </c>
      <c r="M35" s="23">
        <v>240</v>
      </c>
      <c r="N35" s="23">
        <v>1659</v>
      </c>
      <c r="O35" s="23">
        <v>1803</v>
      </c>
    </row>
    <row r="36" spans="1:15">
      <c r="A36" s="22" t="s">
        <v>10545</v>
      </c>
      <c r="B36" s="22" t="s">
        <v>3403</v>
      </c>
      <c r="C36" s="22" t="str">
        <f>INDEX(Lines[codeNat_debut],MATCH(Transfos[[#This Row],[Poste]],Lines[début],0))</f>
        <v>WARAN</v>
      </c>
      <c r="D36" s="22" t="str">
        <f>INDEX(Lines[codeNat_fin],MATCH(Transfos[[#This Row],[Poste]],Lines[fin],0))</f>
        <v>WARAN</v>
      </c>
      <c r="E36" s="22" t="s">
        <v>3402</v>
      </c>
      <c r="F36" s="23">
        <v>0.26</v>
      </c>
      <c r="G36" s="23">
        <v>45.2</v>
      </c>
      <c r="H36" s="23">
        <v>0.21</v>
      </c>
      <c r="I36" s="23">
        <v>-9.8000000000000007</v>
      </c>
      <c r="J36" s="23">
        <v>2.58</v>
      </c>
      <c r="K36" s="23">
        <v>119.5</v>
      </c>
      <c r="L36" s="23">
        <v>388</v>
      </c>
      <c r="M36" s="23">
        <v>240</v>
      </c>
      <c r="N36" s="23">
        <v>1659</v>
      </c>
      <c r="O36" s="23">
        <v>1803</v>
      </c>
    </row>
    <row r="37" spans="1:15">
      <c r="A37" s="22" t="s">
        <v>10546</v>
      </c>
      <c r="B37" s="22" t="s">
        <v>3403</v>
      </c>
      <c r="C37" s="22" t="str">
        <f>INDEX(Lines[codeNat_debut],MATCH(Transfos[[#This Row],[Poste]],Lines[début],0))</f>
        <v>WARAN</v>
      </c>
      <c r="D37" s="22" t="str">
        <f>INDEX(Lines[codeNat_fin],MATCH(Transfos[[#This Row],[Poste]],Lines[fin],0))</f>
        <v>WARAN</v>
      </c>
      <c r="E37" s="22" t="s">
        <v>3402</v>
      </c>
      <c r="F37" s="23">
        <v>0.33</v>
      </c>
      <c r="G37" s="23">
        <v>44.3</v>
      </c>
      <c r="H37" s="23">
        <v>0.16</v>
      </c>
      <c r="I37" s="23">
        <v>-9</v>
      </c>
      <c r="J37" s="23">
        <v>2.61</v>
      </c>
      <c r="K37" s="23">
        <v>120</v>
      </c>
      <c r="L37" s="23">
        <v>388</v>
      </c>
      <c r="M37" s="23">
        <v>240</v>
      </c>
      <c r="N37" s="23">
        <v>1659</v>
      </c>
      <c r="O37" s="23">
        <v>1803</v>
      </c>
    </row>
    <row r="38" spans="1:15">
      <c r="A38" s="22" t="s">
        <v>10547</v>
      </c>
      <c r="B38" s="22" t="s">
        <v>3403</v>
      </c>
      <c r="C38" s="22" t="str">
        <f>INDEX(Lines[codeNat_debut],MATCH(Transfos[[#This Row],[Poste]],Lines[début],0))</f>
        <v>WARAN</v>
      </c>
      <c r="D38" s="22" t="str">
        <f>INDEX(Lines[codeNat_fin],MATCH(Transfos[[#This Row],[Poste]],Lines[fin],0))</f>
        <v>WARAN</v>
      </c>
      <c r="E38" s="22" t="s">
        <v>3402</v>
      </c>
      <c r="F38" s="23">
        <v>0.2</v>
      </c>
      <c r="G38" s="23">
        <v>44.9</v>
      </c>
      <c r="H38" s="23">
        <v>0.28000000000000003</v>
      </c>
      <c r="I38" s="23">
        <v>-8.6999999999999993</v>
      </c>
      <c r="J38" s="23">
        <v>2.5099999999999998</v>
      </c>
      <c r="K38" s="23">
        <v>120.6</v>
      </c>
      <c r="L38" s="23">
        <v>388</v>
      </c>
      <c r="M38" s="23">
        <v>240</v>
      </c>
      <c r="N38" s="23">
        <v>1659</v>
      </c>
      <c r="O38" s="23">
        <v>1803</v>
      </c>
    </row>
    <row r="39" spans="1:15">
      <c r="A39" s="22" t="s">
        <v>10548</v>
      </c>
      <c r="B39" s="22" t="s">
        <v>6797</v>
      </c>
      <c r="C39" s="22" t="e">
        <f>INDEX(Lines[codeNat_debut],MATCH(Transfos[[#This Row],[Poste]],Lines[début],0))</f>
        <v>#N/A</v>
      </c>
      <c r="D39" s="22" t="str">
        <f>INDEX(Lines[codeNat_fin],MATCH(Transfos[[#This Row],[Poste]],Lines[fin],0))</f>
        <v>WEPPE</v>
      </c>
      <c r="E39" s="22" t="s">
        <v>6796</v>
      </c>
      <c r="F39" s="23">
        <v>0.31</v>
      </c>
      <c r="G39" s="23">
        <v>46.4</v>
      </c>
      <c r="H39" s="23">
        <v>0.19</v>
      </c>
      <c r="I39" s="23">
        <v>-9.8000000000000007</v>
      </c>
      <c r="J39" s="23">
        <v>2.69</v>
      </c>
      <c r="K39" s="23">
        <v>119.9</v>
      </c>
      <c r="L39" s="23">
        <v>388</v>
      </c>
      <c r="M39" s="23">
        <v>240</v>
      </c>
      <c r="N39" s="23">
        <v>1659</v>
      </c>
      <c r="O39" s="23">
        <v>1803</v>
      </c>
    </row>
    <row r="40" spans="1:15">
      <c r="A40" s="22" t="s">
        <v>10549</v>
      </c>
      <c r="B40" s="22" t="s">
        <v>6797</v>
      </c>
      <c r="C40" s="22" t="e">
        <f>INDEX(Lines[codeNat_debut],MATCH(Transfos[[#This Row],[Poste]],Lines[début],0))</f>
        <v>#N/A</v>
      </c>
      <c r="D40" s="22" t="str">
        <f>INDEX(Lines[codeNat_fin],MATCH(Transfos[[#This Row],[Poste]],Lines[fin],0))</f>
        <v>WEPPE</v>
      </c>
      <c r="E40" s="22" t="s">
        <v>6796</v>
      </c>
      <c r="F40" s="23">
        <v>0.27</v>
      </c>
      <c r="G40" s="23">
        <v>45.7</v>
      </c>
      <c r="H40" s="23">
        <v>0.21</v>
      </c>
      <c r="I40" s="23">
        <v>-9.3000000000000007</v>
      </c>
      <c r="J40" s="23">
        <v>2.61</v>
      </c>
      <c r="K40" s="23">
        <v>121.3</v>
      </c>
      <c r="L40" s="23">
        <v>388</v>
      </c>
      <c r="M40" s="23">
        <v>240</v>
      </c>
      <c r="N40" s="23">
        <v>1659</v>
      </c>
      <c r="O40" s="23">
        <v>1803</v>
      </c>
    </row>
    <row r="41" spans="1:15">
      <c r="A41" s="22" t="s">
        <v>10550</v>
      </c>
      <c r="B41" s="22" t="s">
        <v>503</v>
      </c>
      <c r="C41" s="22" t="e">
        <f>INDEX(Lines[codeNat_debut],MATCH(Transfos[[#This Row],[Poste]],Lines[début],0))</f>
        <v>#N/A</v>
      </c>
      <c r="D41" s="22" t="str">
        <f>INDEX(Lines[codeNat_fin],MATCH(Transfos[[#This Row],[Poste]],Lines[fin],0))</f>
        <v>YVE.O</v>
      </c>
      <c r="E41" s="22" t="s">
        <v>502</v>
      </c>
      <c r="F41" s="23">
        <v>0.112</v>
      </c>
      <c r="G41" s="23">
        <v>43.1</v>
      </c>
      <c r="H41" s="23">
        <v>0.36</v>
      </c>
      <c r="I41" s="23">
        <v>-6.9</v>
      </c>
      <c r="J41" s="23">
        <v>4.9800000000000004</v>
      </c>
      <c r="K41" s="23">
        <v>124.1</v>
      </c>
      <c r="L41" s="23">
        <v>388</v>
      </c>
      <c r="M41" s="23">
        <v>240</v>
      </c>
      <c r="N41" s="23">
        <v>1659</v>
      </c>
      <c r="O41" s="23">
        <v>1803</v>
      </c>
    </row>
    <row r="42" spans="1:15">
      <c r="A42" s="22" t="s">
        <v>10551</v>
      </c>
      <c r="B42" s="22" t="s">
        <v>2531</v>
      </c>
      <c r="C42" s="22" t="str">
        <f>INDEX(Lines[codeNat_debut],MATCH(Transfos[[#This Row],[Poste]],Lines[début],0))</f>
        <v>CHARP</v>
      </c>
      <c r="D42" s="22" t="e">
        <f>INDEX(Lines[codeNat_fin],MATCH(Transfos[[#This Row],[Poste]],Lines[fin],0))</f>
        <v>#N/A</v>
      </c>
      <c r="E42" s="22" t="s">
        <v>2530</v>
      </c>
      <c r="F42" s="23">
        <v>0.05</v>
      </c>
      <c r="G42" s="23">
        <v>70.900000000000006</v>
      </c>
      <c r="H42" s="23">
        <v>0.91</v>
      </c>
      <c r="I42" s="23">
        <v>-7.5</v>
      </c>
      <c r="J42" s="23">
        <v>6.72</v>
      </c>
      <c r="K42" s="23">
        <v>308</v>
      </c>
      <c r="L42" s="23">
        <v>380</v>
      </c>
      <c r="M42" s="23">
        <v>235</v>
      </c>
      <c r="N42" s="23">
        <v>847</v>
      </c>
      <c r="O42" s="23">
        <v>921</v>
      </c>
    </row>
    <row r="43" spans="1:15">
      <c r="A43" s="22" t="s">
        <v>10552</v>
      </c>
      <c r="B43" s="22" t="s">
        <v>2021</v>
      </c>
      <c r="C43" s="22" t="str">
        <f>INDEX(Lines[codeNat_debut],MATCH(Transfos[[#This Row],[Poste]],Lines[début],0))</f>
        <v>CRENE</v>
      </c>
      <c r="D43" s="22" t="str">
        <f>INDEX(Lines[codeNat_fin],MATCH(Transfos[[#This Row],[Poste]],Lines[fin],0))</f>
        <v>CRENE</v>
      </c>
      <c r="E43" s="22" t="s">
        <v>2020</v>
      </c>
      <c r="F43" s="23">
        <v>0.11</v>
      </c>
      <c r="G43" s="23">
        <v>42.4</v>
      </c>
      <c r="H43" s="23">
        <v>0.35</v>
      </c>
      <c r="I43" s="23">
        <v>-6.5</v>
      </c>
      <c r="J43" s="23">
        <v>4.91</v>
      </c>
      <c r="K43" s="23">
        <v>124.8</v>
      </c>
      <c r="L43" s="23">
        <v>388</v>
      </c>
      <c r="M43" s="23">
        <v>240</v>
      </c>
      <c r="N43" s="23">
        <v>1659</v>
      </c>
      <c r="O43" s="23">
        <v>1803</v>
      </c>
    </row>
    <row r="44" spans="1:15">
      <c r="A44" s="22" t="s">
        <v>10553</v>
      </c>
      <c r="B44" s="22" t="s">
        <v>7855</v>
      </c>
      <c r="C44" s="22" t="str">
        <f>INDEX(Lines[codeNat_debut],MATCH(Transfos[[#This Row],[Poste]],Lines[début],0))</f>
        <v>COR.P</v>
      </c>
      <c r="D44" s="22" t="str">
        <f>INDEX(Lines[codeNat_fin],MATCH(Transfos[[#This Row],[Poste]],Lines[fin],0))</f>
        <v>COR.P</v>
      </c>
      <c r="E44" s="22" t="s">
        <v>7854</v>
      </c>
      <c r="F44" s="23">
        <v>7.0000000000000007E-2</v>
      </c>
      <c r="G44" s="23">
        <v>42.4</v>
      </c>
      <c r="H44" s="23">
        <v>0.4</v>
      </c>
      <c r="I44" s="23">
        <v>-6.5</v>
      </c>
      <c r="J44" s="23">
        <v>4.8499999999999996</v>
      </c>
      <c r="K44" s="23">
        <v>124.9</v>
      </c>
      <c r="L44" s="23">
        <v>388</v>
      </c>
      <c r="M44" s="23">
        <v>240</v>
      </c>
      <c r="N44" s="23">
        <v>1659</v>
      </c>
      <c r="O44" s="23">
        <v>1803</v>
      </c>
    </row>
    <row r="45" spans="1:15">
      <c r="A45" s="22" t="s">
        <v>10554</v>
      </c>
      <c r="B45" s="22" t="s">
        <v>7855</v>
      </c>
      <c r="C45" s="22" t="str">
        <f>INDEX(Lines[codeNat_debut],MATCH(Transfos[[#This Row],[Poste]],Lines[début],0))</f>
        <v>COR.P</v>
      </c>
      <c r="D45" s="22" t="str">
        <f>INDEX(Lines[codeNat_fin],MATCH(Transfos[[#This Row],[Poste]],Lines[fin],0))</f>
        <v>COR.P</v>
      </c>
      <c r="E45" s="22" t="s">
        <v>7854</v>
      </c>
      <c r="F45" s="23">
        <v>0.7</v>
      </c>
      <c r="G45" s="23">
        <v>70.400000000000006</v>
      </c>
      <c r="H45" s="23">
        <v>0.48</v>
      </c>
      <c r="I45" s="23">
        <v>-13.7</v>
      </c>
      <c r="J45" s="23">
        <v>5.49</v>
      </c>
      <c r="K45" s="23">
        <v>213</v>
      </c>
      <c r="L45" s="23">
        <v>380</v>
      </c>
      <c r="M45" s="23">
        <v>235</v>
      </c>
      <c r="N45" s="23">
        <v>847</v>
      </c>
      <c r="O45" s="23">
        <v>921</v>
      </c>
    </row>
    <row r="46" spans="1:15">
      <c r="A46" s="22" t="s">
        <v>10555</v>
      </c>
      <c r="B46" s="22" t="s">
        <v>7855</v>
      </c>
      <c r="C46" s="22" t="str">
        <f>INDEX(Lines[codeNat_debut],MATCH(Transfos[[#This Row],[Poste]],Lines[début],0))</f>
        <v>COR.P</v>
      </c>
      <c r="D46" s="22" t="str">
        <f>INDEX(Lines[codeNat_fin],MATCH(Transfos[[#This Row],[Poste]],Lines[fin],0))</f>
        <v>COR.P</v>
      </c>
      <c r="E46" s="22" t="s">
        <v>7854</v>
      </c>
      <c r="F46" s="23">
        <v>0.43</v>
      </c>
      <c r="G46" s="23">
        <v>63</v>
      </c>
      <c r="H46" s="23">
        <v>0.56000000000000005</v>
      </c>
      <c r="I46" s="23">
        <v>-8.5</v>
      </c>
      <c r="J46" s="23">
        <v>5.53</v>
      </c>
      <c r="K46" s="23">
        <v>280.5</v>
      </c>
      <c r="L46" s="23">
        <v>380</v>
      </c>
      <c r="M46" s="23">
        <v>235</v>
      </c>
      <c r="N46" s="23">
        <v>847</v>
      </c>
      <c r="O46" s="23">
        <v>921</v>
      </c>
    </row>
    <row r="47" spans="1:15">
      <c r="A47" s="22" t="s">
        <v>10556</v>
      </c>
      <c r="B47" s="22" t="s">
        <v>2175</v>
      </c>
      <c r="C47" s="22" t="str">
        <f>INDEX(Lines[codeNat_debut],MATCH(Transfos[[#This Row],[Poste]],Lines[début],0))</f>
        <v>DISTR</v>
      </c>
      <c r="D47" s="22" t="str">
        <f>INDEX(Lines[codeNat_fin],MATCH(Transfos[[#This Row],[Poste]],Lines[fin],0))</f>
        <v>DISTR</v>
      </c>
      <c r="E47" s="22" t="s">
        <v>2174</v>
      </c>
      <c r="F47" s="23">
        <v>0.05</v>
      </c>
      <c r="G47" s="23">
        <v>42.5</v>
      </c>
      <c r="H47" s="23">
        <v>0.42</v>
      </c>
      <c r="I47" s="23">
        <v>-6.6</v>
      </c>
      <c r="J47" s="23">
        <v>4.8899999999999997</v>
      </c>
      <c r="K47" s="23">
        <v>122</v>
      </c>
      <c r="L47" s="23">
        <v>388</v>
      </c>
      <c r="M47" s="23">
        <v>240</v>
      </c>
      <c r="N47" s="23">
        <v>1659</v>
      </c>
      <c r="O47" s="23">
        <v>1803</v>
      </c>
    </row>
    <row r="48" spans="1:15">
      <c r="A48" s="22" t="s">
        <v>10557</v>
      </c>
      <c r="B48" s="22" t="s">
        <v>6884</v>
      </c>
      <c r="C48" s="22" t="str">
        <f>INDEX(Lines[codeNat_debut],MATCH(Transfos[[#This Row],[Poste]],Lines[début],0))</f>
        <v>CUBNE</v>
      </c>
      <c r="D48" s="22" t="str">
        <f>INDEX(Lines[codeNat_fin],MATCH(Transfos[[#This Row],[Poste]],Lines[fin],0))</f>
        <v>CUBNE</v>
      </c>
      <c r="E48" s="22" t="s">
        <v>6883</v>
      </c>
      <c r="F48" s="23">
        <v>0.28999999999999998</v>
      </c>
      <c r="G48" s="23">
        <v>44.8</v>
      </c>
      <c r="H48" s="23">
        <v>0.19</v>
      </c>
      <c r="I48" s="23">
        <v>-9.1999999999999993</v>
      </c>
      <c r="J48" s="23">
        <v>2.61</v>
      </c>
      <c r="K48" s="23">
        <v>122.4</v>
      </c>
      <c r="L48" s="23">
        <v>388</v>
      </c>
      <c r="M48" s="23">
        <v>240</v>
      </c>
      <c r="N48" s="23">
        <v>1655</v>
      </c>
      <c r="O48" s="23">
        <v>1800</v>
      </c>
    </row>
    <row r="49" spans="1:15">
      <c r="A49" s="22" t="s">
        <v>10558</v>
      </c>
      <c r="B49" s="22" t="s">
        <v>2175</v>
      </c>
      <c r="C49" s="22" t="str">
        <f>INDEX(Lines[codeNat_debut],MATCH(Transfos[[#This Row],[Poste]],Lines[début],0))</f>
        <v>DISTR</v>
      </c>
      <c r="D49" s="22" t="str">
        <f>INDEX(Lines[codeNat_fin],MATCH(Transfos[[#This Row],[Poste]],Lines[fin],0))</f>
        <v>DISTR</v>
      </c>
      <c r="E49" s="22" t="s">
        <v>2174</v>
      </c>
      <c r="F49" s="23">
        <v>0.56999999999999995</v>
      </c>
      <c r="G49" s="23">
        <v>72.8</v>
      </c>
      <c r="H49" s="23">
        <v>0.57999999999999996</v>
      </c>
      <c r="I49" s="23">
        <v>-12.8</v>
      </c>
      <c r="J49" s="23">
        <v>4.88</v>
      </c>
      <c r="K49" s="23">
        <v>221.3</v>
      </c>
      <c r="L49" s="23">
        <v>380</v>
      </c>
      <c r="M49" s="23">
        <v>235</v>
      </c>
      <c r="N49" s="23">
        <v>840</v>
      </c>
      <c r="O49" s="23">
        <v>913</v>
      </c>
    </row>
    <row r="50" spans="1:15">
      <c r="A50" s="22" t="s">
        <v>10559</v>
      </c>
      <c r="B50" s="22" t="s">
        <v>2175</v>
      </c>
      <c r="C50" s="22" t="str">
        <f>INDEX(Lines[codeNat_debut],MATCH(Transfos[[#This Row],[Poste]],Lines[début],0))</f>
        <v>DISTR</v>
      </c>
      <c r="D50" s="22" t="str">
        <f>INDEX(Lines[codeNat_fin],MATCH(Transfos[[#This Row],[Poste]],Lines[fin],0))</f>
        <v>DISTR</v>
      </c>
      <c r="E50" s="22" t="s">
        <v>2174</v>
      </c>
      <c r="F50" s="23">
        <v>0.15</v>
      </c>
      <c r="G50" s="23">
        <v>74.8</v>
      </c>
      <c r="H50" s="23">
        <v>0.9</v>
      </c>
      <c r="I50" s="23">
        <v>-11.7</v>
      </c>
      <c r="J50" s="23">
        <v>6.9</v>
      </c>
      <c r="K50" s="23">
        <v>298.89999999999998</v>
      </c>
      <c r="L50" s="23">
        <v>380</v>
      </c>
      <c r="M50" s="23">
        <v>235</v>
      </c>
      <c r="N50" s="23">
        <v>849</v>
      </c>
      <c r="O50" s="23">
        <v>923</v>
      </c>
    </row>
    <row r="51" spans="1:15">
      <c r="A51" s="22" t="s">
        <v>10560</v>
      </c>
      <c r="B51" s="22" t="s">
        <v>2175</v>
      </c>
      <c r="C51" s="22" t="str">
        <f>INDEX(Lines[codeNat_debut],MATCH(Transfos[[#This Row],[Poste]],Lines[début],0))</f>
        <v>DISTR</v>
      </c>
      <c r="D51" s="22" t="str">
        <f>INDEX(Lines[codeNat_fin],MATCH(Transfos[[#This Row],[Poste]],Lines[fin],0))</f>
        <v>DISTR</v>
      </c>
      <c r="E51" s="22" t="s">
        <v>2174</v>
      </c>
      <c r="F51" s="23">
        <v>0.03</v>
      </c>
      <c r="G51" s="23">
        <v>42.4</v>
      </c>
      <c r="H51" s="23">
        <v>0.44</v>
      </c>
      <c r="I51" s="23">
        <v>-6.5</v>
      </c>
      <c r="J51" s="23">
        <v>4.88</v>
      </c>
      <c r="K51" s="23">
        <v>125</v>
      </c>
      <c r="L51" s="23">
        <v>388</v>
      </c>
      <c r="M51" s="23">
        <v>240</v>
      </c>
      <c r="N51" s="23">
        <v>1659</v>
      </c>
      <c r="O51" s="23">
        <v>1803</v>
      </c>
    </row>
    <row r="52" spans="1:15">
      <c r="A52" s="22" t="s">
        <v>10561</v>
      </c>
      <c r="B52" s="22" t="s">
        <v>6884</v>
      </c>
      <c r="C52" s="22" t="str">
        <f>INDEX(Lines[codeNat_debut],MATCH(Transfos[[#This Row],[Poste]],Lines[début],0))</f>
        <v>CUBNE</v>
      </c>
      <c r="D52" s="22" t="str">
        <f>INDEX(Lines[codeNat_fin],MATCH(Transfos[[#This Row],[Poste]],Lines[fin],0))</f>
        <v>CUBNE</v>
      </c>
      <c r="E52" s="22" t="s">
        <v>6883</v>
      </c>
      <c r="F52" s="23">
        <v>0.05</v>
      </c>
      <c r="G52" s="23">
        <v>42.4</v>
      </c>
      <c r="H52" s="23">
        <v>0.4</v>
      </c>
      <c r="I52" s="23">
        <v>-6.5</v>
      </c>
      <c r="J52" s="23">
        <v>4.72</v>
      </c>
      <c r="K52" s="23">
        <v>123.6</v>
      </c>
      <c r="L52" s="23">
        <v>388</v>
      </c>
      <c r="M52" s="23">
        <v>240</v>
      </c>
      <c r="N52" s="23">
        <v>1655</v>
      </c>
      <c r="O52" s="23">
        <v>1800</v>
      </c>
    </row>
    <row r="53" spans="1:15">
      <c r="A53" s="22" t="s">
        <v>10562</v>
      </c>
      <c r="B53" s="22" t="s">
        <v>2254</v>
      </c>
      <c r="C53" s="22" t="str">
        <f>INDEX(Lines[codeNat_debut],MATCH(Transfos[[#This Row],[Poste]],Lines[début],0))</f>
        <v>CANT5</v>
      </c>
      <c r="D53" s="22" t="str">
        <f>INDEX(Lines[codeNat_fin],MATCH(Transfos[[#This Row],[Poste]],Lines[fin],0))</f>
        <v>CANT5</v>
      </c>
      <c r="E53" s="22" t="s">
        <v>2253</v>
      </c>
      <c r="F53" s="23">
        <v>0.09</v>
      </c>
      <c r="G53" s="23">
        <v>42.5</v>
      </c>
      <c r="H53" s="23">
        <v>0.39</v>
      </c>
      <c r="I53" s="23">
        <v>-6.6</v>
      </c>
      <c r="J53" s="23">
        <v>4.93</v>
      </c>
      <c r="K53" s="23">
        <v>121.8</v>
      </c>
      <c r="L53" s="23">
        <v>388</v>
      </c>
      <c r="M53" s="23">
        <v>240</v>
      </c>
      <c r="N53" s="23">
        <v>1659</v>
      </c>
      <c r="O53" s="23">
        <v>1803</v>
      </c>
    </row>
    <row r="54" spans="1:15">
      <c r="A54" s="22" t="s">
        <v>10563</v>
      </c>
      <c r="B54" s="22" t="s">
        <v>2254</v>
      </c>
      <c r="C54" s="22" t="str">
        <f>INDEX(Lines[codeNat_debut],MATCH(Transfos[[#This Row],[Poste]],Lines[début],0))</f>
        <v>CANT5</v>
      </c>
      <c r="D54" s="22" t="str">
        <f>INDEX(Lines[codeNat_fin],MATCH(Transfos[[#This Row],[Poste]],Lines[fin],0))</f>
        <v>CANT5</v>
      </c>
      <c r="E54" s="22" t="s">
        <v>2253</v>
      </c>
      <c r="F54" s="23">
        <v>0.06</v>
      </c>
      <c r="G54" s="23">
        <v>42.7</v>
      </c>
      <c r="H54" s="23">
        <v>0.42</v>
      </c>
      <c r="I54" s="23">
        <v>-6.6</v>
      </c>
      <c r="J54" s="23">
        <v>4.92</v>
      </c>
      <c r="K54" s="23">
        <v>123.4</v>
      </c>
      <c r="L54" s="23">
        <v>388</v>
      </c>
      <c r="M54" s="23">
        <v>240</v>
      </c>
      <c r="N54" s="23">
        <v>1659</v>
      </c>
      <c r="O54" s="23">
        <v>1803</v>
      </c>
    </row>
    <row r="55" spans="1:15">
      <c r="A55" s="22" t="s">
        <v>10564</v>
      </c>
      <c r="B55" s="22" t="s">
        <v>6208</v>
      </c>
      <c r="C55" s="22" t="str">
        <f>INDEX(Lines[codeNat_debut],MATCH(Transfos[[#This Row],[Poste]],Lines[début],0))</f>
        <v>DOMLO</v>
      </c>
      <c r="D55" s="22" t="str">
        <f>INDEX(Lines[codeNat_fin],MATCH(Transfos[[#This Row],[Poste]],Lines[fin],0))</f>
        <v>DOMLO</v>
      </c>
      <c r="E55" s="22" t="s">
        <v>6207</v>
      </c>
      <c r="F55" s="23">
        <v>0.25</v>
      </c>
      <c r="G55" s="23">
        <v>43.7</v>
      </c>
      <c r="H55" s="23">
        <v>0.23</v>
      </c>
      <c r="I55" s="23">
        <v>-8.4</v>
      </c>
      <c r="J55" s="23">
        <v>2.59</v>
      </c>
      <c r="K55" s="23">
        <v>118.5</v>
      </c>
      <c r="L55" s="23">
        <v>388</v>
      </c>
      <c r="M55" s="23">
        <v>240</v>
      </c>
      <c r="N55" s="23">
        <v>1659</v>
      </c>
      <c r="O55" s="23">
        <v>1803</v>
      </c>
    </row>
    <row r="56" spans="1:15">
      <c r="A56" s="22" t="s">
        <v>10565</v>
      </c>
      <c r="B56" s="22" t="s">
        <v>6208</v>
      </c>
      <c r="C56" s="22" t="str">
        <f>INDEX(Lines[codeNat_debut],MATCH(Transfos[[#This Row],[Poste]],Lines[début],0))</f>
        <v>DOMLO</v>
      </c>
      <c r="D56" s="22" t="str">
        <f>INDEX(Lines[codeNat_fin],MATCH(Transfos[[#This Row],[Poste]],Lines[fin],0))</f>
        <v>DOMLO</v>
      </c>
      <c r="E56" s="22" t="s">
        <v>6207</v>
      </c>
      <c r="F56" s="23">
        <v>0.09</v>
      </c>
      <c r="G56" s="23">
        <v>42.6</v>
      </c>
      <c r="H56" s="23">
        <v>0.4</v>
      </c>
      <c r="I56" s="23">
        <v>-6.8</v>
      </c>
      <c r="J56" s="23">
        <v>5.0199999999999996</v>
      </c>
      <c r="K56" s="23">
        <v>121.4</v>
      </c>
      <c r="L56" s="23">
        <v>388</v>
      </c>
      <c r="M56" s="23">
        <v>240</v>
      </c>
      <c r="N56" s="23">
        <v>1659</v>
      </c>
      <c r="O56" s="23">
        <v>1803</v>
      </c>
    </row>
    <row r="57" spans="1:15">
      <c r="A57" s="22" t="s">
        <v>10566</v>
      </c>
      <c r="B57" s="22" t="s">
        <v>1737</v>
      </c>
      <c r="C57" s="22" t="str">
        <f>INDEX(Lines[codeNat_debut],MATCH(Transfos[[#This Row],[Poste]],Lines[début],0))</f>
        <v>CAPEL</v>
      </c>
      <c r="D57" s="22" t="str">
        <f>INDEX(Lines[codeNat_fin],MATCH(Transfos[[#This Row],[Poste]],Lines[fin],0))</f>
        <v>CAPEL</v>
      </c>
      <c r="E57" s="22" t="s">
        <v>1736</v>
      </c>
      <c r="F57" s="23">
        <v>8.6999999999999994E-2</v>
      </c>
      <c r="G57" s="23">
        <v>45.77</v>
      </c>
      <c r="H57" s="23">
        <v>0.374</v>
      </c>
      <c r="I57" s="23">
        <v>-9.99</v>
      </c>
      <c r="J57" s="23">
        <v>5.5750000000000002</v>
      </c>
      <c r="K57" s="23">
        <v>128.69999999999999</v>
      </c>
      <c r="L57" s="23">
        <v>388</v>
      </c>
      <c r="M57" s="23">
        <v>240</v>
      </c>
      <c r="N57" s="23">
        <v>1445</v>
      </c>
      <c r="O57" s="23">
        <v>1803</v>
      </c>
    </row>
    <row r="58" spans="1:15">
      <c r="A58" s="22" t="s">
        <v>10567</v>
      </c>
      <c r="B58" s="22" t="s">
        <v>2680</v>
      </c>
      <c r="C58" s="22" t="str">
        <f>INDEX(Lines[codeNat_debut],MATCH(Transfos[[#This Row],[Poste]],Lines[début],0))</f>
        <v>CPNIE</v>
      </c>
      <c r="D58" s="22" t="str">
        <f>INDEX(Lines[codeNat_fin],MATCH(Transfos[[#This Row],[Poste]],Lines[fin],0))</f>
        <v>CPNIE</v>
      </c>
      <c r="E58" s="22" t="s">
        <v>2679</v>
      </c>
      <c r="F58" s="23">
        <v>0.11</v>
      </c>
      <c r="G58" s="23">
        <v>42.4</v>
      </c>
      <c r="H58" s="23">
        <v>0.35</v>
      </c>
      <c r="I58" s="23">
        <v>-6.7</v>
      </c>
      <c r="J58" s="23">
        <v>4.9800000000000004</v>
      </c>
      <c r="K58" s="23">
        <v>121.7</v>
      </c>
      <c r="L58" s="23">
        <v>388</v>
      </c>
      <c r="M58" s="23">
        <v>240</v>
      </c>
      <c r="N58" s="23">
        <v>1659</v>
      </c>
      <c r="O58" s="23">
        <v>1803</v>
      </c>
    </row>
    <row r="59" spans="1:15">
      <c r="A59" s="22" t="s">
        <v>10568</v>
      </c>
      <c r="B59" s="22" t="s">
        <v>2680</v>
      </c>
      <c r="C59" s="22" t="str">
        <f>INDEX(Lines[codeNat_debut],MATCH(Transfos[[#This Row],[Poste]],Lines[début],0))</f>
        <v>CPNIE</v>
      </c>
      <c r="D59" s="22" t="str">
        <f>INDEX(Lines[codeNat_fin],MATCH(Transfos[[#This Row],[Poste]],Lines[fin],0))</f>
        <v>CPNIE</v>
      </c>
      <c r="E59" s="22" t="s">
        <v>2679</v>
      </c>
      <c r="F59" s="23">
        <v>0.09</v>
      </c>
      <c r="G59" s="23">
        <v>42.6</v>
      </c>
      <c r="H59" s="23">
        <v>0.39</v>
      </c>
      <c r="I59" s="23">
        <v>-6.6</v>
      </c>
      <c r="J59" s="23">
        <v>4.91</v>
      </c>
      <c r="K59" s="23">
        <v>121.5</v>
      </c>
      <c r="L59" s="23">
        <v>388</v>
      </c>
      <c r="M59" s="23">
        <v>240</v>
      </c>
      <c r="N59" s="23">
        <v>1659</v>
      </c>
      <c r="O59" s="23">
        <v>1803</v>
      </c>
    </row>
    <row r="60" spans="1:15">
      <c r="A60" s="22" t="s">
        <v>10569</v>
      </c>
      <c r="B60" s="22" t="s">
        <v>889</v>
      </c>
      <c r="C60" s="22" t="str">
        <f>INDEX(Lines[codeNat_debut],MATCH(Transfos[[#This Row],[Poste]],Lines[début],0))</f>
        <v>CORNI</v>
      </c>
      <c r="D60" s="22" t="str">
        <f>INDEX(Lines[codeNat_fin],MATCH(Transfos[[#This Row],[Poste]],Lines[fin],0))</f>
        <v>CORNI</v>
      </c>
      <c r="E60" s="22" t="s">
        <v>888</v>
      </c>
      <c r="F60" s="23">
        <v>0.28000000000000003</v>
      </c>
      <c r="G60" s="23">
        <v>45.5</v>
      </c>
      <c r="H60" s="23">
        <v>0.19</v>
      </c>
      <c r="I60" s="23">
        <v>-9.1999999999999993</v>
      </c>
      <c r="J60" s="23">
        <v>2.4900000000000002</v>
      </c>
      <c r="K60" s="23">
        <v>120.2</v>
      </c>
      <c r="L60" s="23">
        <v>388</v>
      </c>
      <c r="M60" s="23">
        <v>240</v>
      </c>
      <c r="N60" s="23">
        <v>1659</v>
      </c>
      <c r="O60" s="23">
        <v>1803</v>
      </c>
    </row>
    <row r="61" spans="1:15">
      <c r="A61" s="22" t="s">
        <v>10570</v>
      </c>
      <c r="B61" s="22" t="s">
        <v>4290</v>
      </c>
      <c r="C61" s="22" t="str">
        <f>INDEX(Lines[codeNat_debut],MATCH(Transfos[[#This Row],[Poste]],Lines[début],0))</f>
        <v>CHESN</v>
      </c>
      <c r="D61" s="22" t="e">
        <f>INDEX(Lines[codeNat_fin],MATCH(Transfos[[#This Row],[Poste]],Lines[fin],0))</f>
        <v>#N/A</v>
      </c>
      <c r="E61" s="22" t="s">
        <v>4289</v>
      </c>
      <c r="F61" s="23">
        <v>0.14000000000000001</v>
      </c>
      <c r="G61" s="23">
        <v>42.3</v>
      </c>
      <c r="H61" s="23">
        <v>0.33</v>
      </c>
      <c r="I61" s="23">
        <v>-6.2</v>
      </c>
      <c r="J61" s="23">
        <v>4.8099999999999996</v>
      </c>
      <c r="K61" s="23">
        <v>123.9</v>
      </c>
      <c r="L61" s="23">
        <v>388</v>
      </c>
      <c r="M61" s="23">
        <v>240</v>
      </c>
      <c r="N61" s="23">
        <v>1659</v>
      </c>
      <c r="O61" s="23">
        <v>1803</v>
      </c>
    </row>
    <row r="62" spans="1:15">
      <c r="A62" s="22" t="s">
        <v>10571</v>
      </c>
      <c r="B62" s="22" t="s">
        <v>257</v>
      </c>
      <c r="C62" s="22" t="str">
        <f>INDEX(Lines[codeNat_debut],MATCH(Transfos[[#This Row],[Poste]],Lines[début],0))</f>
        <v>DONZA</v>
      </c>
      <c r="D62" s="22" t="str">
        <f>INDEX(Lines[codeNat_fin],MATCH(Transfos[[#This Row],[Poste]],Lines[fin],0))</f>
        <v>DONZA</v>
      </c>
      <c r="E62" s="22" t="s">
        <v>256</v>
      </c>
      <c r="F62" s="23">
        <v>0.13</v>
      </c>
      <c r="G62" s="23">
        <v>42.2</v>
      </c>
      <c r="H62" s="23">
        <v>0.34</v>
      </c>
      <c r="I62" s="23">
        <v>-6.4</v>
      </c>
      <c r="J62" s="23">
        <v>5.03</v>
      </c>
      <c r="K62" s="23">
        <v>124.8</v>
      </c>
      <c r="L62" s="23">
        <v>388</v>
      </c>
      <c r="M62" s="23">
        <v>240</v>
      </c>
      <c r="N62" s="23">
        <v>1659</v>
      </c>
      <c r="O62" s="23">
        <v>1803</v>
      </c>
    </row>
    <row r="63" spans="1:15">
      <c r="A63" s="22" t="s">
        <v>10572</v>
      </c>
      <c r="B63" s="22" t="s">
        <v>6228</v>
      </c>
      <c r="C63" s="22" t="str">
        <f>INDEX(Lines[codeNat_debut],MATCH(Transfos[[#This Row],[Poste]],Lines[début],0))</f>
        <v>DAMBR</v>
      </c>
      <c r="D63" s="22" t="str">
        <f>INDEX(Lines[codeNat_fin],MATCH(Transfos[[#This Row],[Poste]],Lines[fin],0))</f>
        <v>DAMBR</v>
      </c>
      <c r="E63" s="22" t="s">
        <v>6227</v>
      </c>
      <c r="F63" s="23">
        <v>0.09</v>
      </c>
      <c r="G63" s="23">
        <v>42.4</v>
      </c>
      <c r="H63" s="23">
        <v>0.38</v>
      </c>
      <c r="I63" s="23">
        <v>-6.5</v>
      </c>
      <c r="J63" s="23">
        <v>5.01</v>
      </c>
      <c r="K63" s="23">
        <v>124.8</v>
      </c>
      <c r="L63" s="23">
        <v>388</v>
      </c>
      <c r="M63" s="23">
        <v>240</v>
      </c>
      <c r="N63" s="23">
        <v>1655</v>
      </c>
      <c r="O63" s="23">
        <v>1800</v>
      </c>
    </row>
    <row r="64" spans="1:15">
      <c r="A64" s="22" t="s">
        <v>10573</v>
      </c>
      <c r="B64" s="22" t="s">
        <v>4421</v>
      </c>
      <c r="C64" s="22" t="str">
        <f>INDEX(Lines[codeNat_debut],MATCH(Transfos[[#This Row],[Poste]],Lines[début],0))</f>
        <v>ECHAL</v>
      </c>
      <c r="D64" s="22" t="str">
        <f>INDEX(Lines[codeNat_fin],MATCH(Transfos[[#This Row],[Poste]],Lines[fin],0))</f>
        <v>ECHAL</v>
      </c>
      <c r="E64" s="22" t="s">
        <v>4420</v>
      </c>
      <c r="F64" s="23">
        <v>0.27</v>
      </c>
      <c r="G64" s="23">
        <v>45.7</v>
      </c>
      <c r="H64" s="23">
        <v>0.21</v>
      </c>
      <c r="I64" s="23">
        <v>-9.5</v>
      </c>
      <c r="J64" s="23">
        <v>2.64</v>
      </c>
      <c r="K64" s="23">
        <v>125.5</v>
      </c>
      <c r="L64" s="23">
        <v>388</v>
      </c>
      <c r="M64" s="23">
        <v>240</v>
      </c>
      <c r="N64" s="23">
        <v>1659</v>
      </c>
      <c r="O64" s="23">
        <v>1803</v>
      </c>
    </row>
    <row r="65" spans="1:15">
      <c r="A65" s="22" t="s">
        <v>10574</v>
      </c>
      <c r="B65" s="22" t="s">
        <v>4421</v>
      </c>
      <c r="C65" s="22" t="str">
        <f>INDEX(Lines[codeNat_debut],MATCH(Transfos[[#This Row],[Poste]],Lines[début],0))</f>
        <v>ECHAL</v>
      </c>
      <c r="D65" s="22" t="str">
        <f>INDEX(Lines[codeNat_fin],MATCH(Transfos[[#This Row],[Poste]],Lines[fin],0))</f>
        <v>ECHAL</v>
      </c>
      <c r="E65" s="22" t="s">
        <v>4420</v>
      </c>
      <c r="F65" s="22" t="s">
        <v>8819</v>
      </c>
      <c r="G65" s="22" t="s">
        <v>8819</v>
      </c>
      <c r="H65" s="22" t="s">
        <v>8819</v>
      </c>
      <c r="I65" s="22" t="s">
        <v>8819</v>
      </c>
      <c r="J65" s="22" t="s">
        <v>8819</v>
      </c>
      <c r="K65" s="22" t="s">
        <v>8819</v>
      </c>
      <c r="L65" s="22" t="s">
        <v>8819</v>
      </c>
      <c r="M65" s="22" t="s">
        <v>8819</v>
      </c>
      <c r="N65" s="22" t="s">
        <v>8819</v>
      </c>
      <c r="O65" s="22" t="s">
        <v>8819</v>
      </c>
    </row>
    <row r="66" spans="1:15">
      <c r="A66" s="22" t="s">
        <v>10575</v>
      </c>
      <c r="B66" s="22" t="s">
        <v>889</v>
      </c>
      <c r="C66" s="22" t="str">
        <f>INDEX(Lines[codeNat_debut],MATCH(Transfos[[#This Row],[Poste]],Lines[début],0))</f>
        <v>CORNI</v>
      </c>
      <c r="D66" s="22" t="str">
        <f>INDEX(Lines[codeNat_fin],MATCH(Transfos[[#This Row],[Poste]],Lines[fin],0))</f>
        <v>CORNI</v>
      </c>
      <c r="E66" s="22" t="s">
        <v>888</v>
      </c>
      <c r="F66" s="23">
        <v>0.27</v>
      </c>
      <c r="G66" s="23">
        <v>45.7</v>
      </c>
      <c r="H66" s="23">
        <v>0.2</v>
      </c>
      <c r="I66" s="23">
        <v>-9.1</v>
      </c>
      <c r="J66" s="23">
        <v>2.4900000000000002</v>
      </c>
      <c r="K66" s="23">
        <v>119.6</v>
      </c>
      <c r="L66" s="23">
        <v>388</v>
      </c>
      <c r="M66" s="23">
        <v>240</v>
      </c>
      <c r="N66" s="23">
        <v>1659</v>
      </c>
      <c r="O66" s="23">
        <v>1803</v>
      </c>
    </row>
    <row r="67" spans="1:15">
      <c r="A67" s="22" t="s">
        <v>10576</v>
      </c>
      <c r="B67" s="22" t="s">
        <v>6567</v>
      </c>
      <c r="C67" s="22" t="str">
        <f>INDEX(Lines[codeNat_debut],MATCH(Transfos[[#This Row],[Poste]],Lines[début],0))</f>
        <v>CIROL</v>
      </c>
      <c r="D67" s="22" t="str">
        <f>INDEX(Lines[codeNat_fin],MATCH(Transfos[[#This Row],[Poste]],Lines[fin],0))</f>
        <v>CIROL</v>
      </c>
      <c r="E67" s="22" t="s">
        <v>6566</v>
      </c>
      <c r="F67" s="23">
        <v>0.32</v>
      </c>
      <c r="G67" s="23">
        <v>45.7</v>
      </c>
      <c r="H67" s="23">
        <v>0.17</v>
      </c>
      <c r="I67" s="23">
        <v>-9.4</v>
      </c>
      <c r="J67" s="23">
        <v>2.5499999999999998</v>
      </c>
      <c r="K67" s="23">
        <v>122.5</v>
      </c>
      <c r="L67" s="23">
        <v>388</v>
      </c>
      <c r="M67" s="23">
        <v>240</v>
      </c>
      <c r="N67" s="23">
        <v>1659</v>
      </c>
      <c r="O67" s="23">
        <v>1803</v>
      </c>
    </row>
    <row r="68" spans="1:15">
      <c r="A68" s="22" t="s">
        <v>10577</v>
      </c>
      <c r="B68" s="22" t="s">
        <v>6567</v>
      </c>
      <c r="C68" s="22" t="str">
        <f>INDEX(Lines[codeNat_debut],MATCH(Transfos[[#This Row],[Poste]],Lines[début],0))</f>
        <v>CIROL</v>
      </c>
      <c r="D68" s="22" t="str">
        <f>INDEX(Lines[codeNat_fin],MATCH(Transfos[[#This Row],[Poste]],Lines[fin],0))</f>
        <v>CIROL</v>
      </c>
      <c r="E68" s="22" t="s">
        <v>6566</v>
      </c>
      <c r="F68" s="23">
        <v>0.28000000000000003</v>
      </c>
      <c r="G68" s="23">
        <v>45.8</v>
      </c>
      <c r="H68" s="23">
        <v>0.21</v>
      </c>
      <c r="I68" s="23">
        <v>-9.3000000000000007</v>
      </c>
      <c r="J68" s="23">
        <v>2.58</v>
      </c>
      <c r="K68" s="23">
        <v>121.9</v>
      </c>
      <c r="L68" s="23">
        <v>388</v>
      </c>
      <c r="M68" s="23">
        <v>240</v>
      </c>
      <c r="N68" s="23">
        <v>1659</v>
      </c>
      <c r="O68" s="23">
        <v>1803</v>
      </c>
    </row>
    <row r="69" spans="1:15">
      <c r="A69" s="22" t="s">
        <v>10578</v>
      </c>
      <c r="B69" s="22" t="s">
        <v>6567</v>
      </c>
      <c r="C69" s="22" t="str">
        <f>INDEX(Lines[codeNat_debut],MATCH(Transfos[[#This Row],[Poste]],Lines[début],0))</f>
        <v>CIROL</v>
      </c>
      <c r="D69" s="22" t="str">
        <f>INDEX(Lines[codeNat_fin],MATCH(Transfos[[#This Row],[Poste]],Lines[fin],0))</f>
        <v>CIROL</v>
      </c>
      <c r="E69" s="22" t="s">
        <v>6566</v>
      </c>
      <c r="F69" s="23">
        <v>0.25</v>
      </c>
      <c r="G69" s="23">
        <v>45.8</v>
      </c>
      <c r="H69" s="23">
        <v>0.19</v>
      </c>
      <c r="I69" s="23">
        <v>-9.5</v>
      </c>
      <c r="J69" s="23">
        <v>2.39</v>
      </c>
      <c r="K69" s="23">
        <v>121.2</v>
      </c>
      <c r="L69" s="23">
        <v>388</v>
      </c>
      <c r="M69" s="23">
        <v>240</v>
      </c>
      <c r="N69" s="23">
        <v>1659</v>
      </c>
      <c r="O69" s="23">
        <v>1803</v>
      </c>
    </row>
    <row r="70" spans="1:15">
      <c r="A70" s="22" t="s">
        <v>10579</v>
      </c>
      <c r="B70" s="22" t="s">
        <v>6168</v>
      </c>
      <c r="C70" s="22" t="str">
        <f>INDEX(Lines[codeNat_debut],MATCH(Transfos[[#This Row],[Poste]],Lines[début],0))</f>
        <v>BREUI</v>
      </c>
      <c r="D70" s="22" t="e">
        <f>INDEX(Lines[codeNat_fin],MATCH(Transfos[[#This Row],[Poste]],Lines[fin],0))</f>
        <v>#N/A</v>
      </c>
      <c r="E70" s="22" t="s">
        <v>6167</v>
      </c>
      <c r="F70" s="23">
        <v>0.4</v>
      </c>
      <c r="G70" s="23">
        <v>68.599999999999994</v>
      </c>
      <c r="H70" s="23">
        <v>0.75</v>
      </c>
      <c r="I70" s="23">
        <v>-11.3</v>
      </c>
      <c r="J70" s="23">
        <v>4.9800000000000004</v>
      </c>
      <c r="K70" s="23">
        <v>206.3</v>
      </c>
      <c r="L70" s="23">
        <v>380</v>
      </c>
      <c r="M70" s="23">
        <v>235</v>
      </c>
      <c r="N70" s="23">
        <v>847</v>
      </c>
      <c r="O70" s="23">
        <v>921</v>
      </c>
    </row>
    <row r="71" spans="1:15">
      <c r="A71" s="22" t="s">
        <v>10580</v>
      </c>
      <c r="B71" s="22" t="s">
        <v>1684</v>
      </c>
      <c r="C71" s="22" t="str">
        <f>INDEX(Lines[codeNat_debut],MATCH(Transfos[[#This Row],[Poste]],Lines[début],0))</f>
        <v>BOUTR</v>
      </c>
      <c r="D71" s="22" t="e">
        <f>INDEX(Lines[codeNat_fin],MATCH(Transfos[[#This Row],[Poste]],Lines[fin],0))</f>
        <v>#N/A</v>
      </c>
      <c r="E71" s="22" t="s">
        <v>1683</v>
      </c>
      <c r="F71" s="23">
        <v>0.08</v>
      </c>
      <c r="G71" s="23">
        <v>42.3</v>
      </c>
      <c r="H71" s="23">
        <v>0.4</v>
      </c>
      <c r="I71" s="23">
        <v>-6.4</v>
      </c>
      <c r="J71" s="23">
        <v>5</v>
      </c>
      <c r="K71" s="23">
        <v>124.7</v>
      </c>
      <c r="L71" s="23">
        <v>388</v>
      </c>
      <c r="M71" s="23">
        <v>240</v>
      </c>
      <c r="N71" s="23">
        <v>1659</v>
      </c>
      <c r="O71" s="23">
        <v>1803</v>
      </c>
    </row>
    <row r="72" spans="1:15">
      <c r="A72" s="22" t="s">
        <v>10581</v>
      </c>
      <c r="B72" s="22" t="s">
        <v>1684</v>
      </c>
      <c r="C72" s="22" t="str">
        <f>INDEX(Lines[codeNat_debut],MATCH(Transfos[[#This Row],[Poste]],Lines[début],0))</f>
        <v>BOUTR</v>
      </c>
      <c r="D72" s="22" t="e">
        <f>INDEX(Lines[codeNat_fin],MATCH(Transfos[[#This Row],[Poste]],Lines[fin],0))</f>
        <v>#N/A</v>
      </c>
      <c r="E72" s="22" t="s">
        <v>1683</v>
      </c>
      <c r="F72" s="23">
        <v>0.09</v>
      </c>
      <c r="G72" s="23">
        <v>42.6</v>
      </c>
      <c r="H72" s="23">
        <v>0.38</v>
      </c>
      <c r="I72" s="23">
        <v>-6.9</v>
      </c>
      <c r="J72" s="23">
        <v>4.87</v>
      </c>
      <c r="K72" s="23">
        <v>120.3</v>
      </c>
      <c r="L72" s="23">
        <v>388</v>
      </c>
      <c r="M72" s="23">
        <v>240</v>
      </c>
      <c r="N72" s="23">
        <v>1660</v>
      </c>
      <c r="O72" s="23">
        <v>1805</v>
      </c>
    </row>
    <row r="73" spans="1:15">
      <c r="A73" s="22" t="s">
        <v>10582</v>
      </c>
      <c r="B73" s="22" t="s">
        <v>3629</v>
      </c>
      <c r="C73" s="22" t="str">
        <f>INDEX(Lines[codeNat_debut],MATCH(Transfos[[#This Row],[Poste]],Lines[début],0))</f>
        <v>CHAIN</v>
      </c>
      <c r="D73" s="22" t="str">
        <f>INDEX(Lines[codeNat_fin],MATCH(Transfos[[#This Row],[Poste]],Lines[fin],0))</f>
        <v>CHAIN</v>
      </c>
      <c r="E73" s="22" t="s">
        <v>3628</v>
      </c>
      <c r="F73" s="23">
        <v>0.23</v>
      </c>
      <c r="G73" s="23">
        <v>45.2</v>
      </c>
      <c r="H73" s="23">
        <v>0.24</v>
      </c>
      <c r="I73" s="23">
        <v>-9.6999999999999993</v>
      </c>
      <c r="J73" s="23">
        <v>2.48</v>
      </c>
      <c r="K73" s="23">
        <v>121.7</v>
      </c>
      <c r="L73" s="23">
        <v>388</v>
      </c>
      <c r="M73" s="23">
        <v>240</v>
      </c>
      <c r="N73" s="23">
        <v>1655</v>
      </c>
      <c r="O73" s="23">
        <v>1800</v>
      </c>
    </row>
    <row r="74" spans="1:15">
      <c r="A74" s="22" t="s">
        <v>10583</v>
      </c>
      <c r="B74" s="22" t="s">
        <v>3629</v>
      </c>
      <c r="C74" s="22" t="str">
        <f>INDEX(Lines[codeNat_debut],MATCH(Transfos[[#This Row],[Poste]],Lines[début],0))</f>
        <v>CHAIN</v>
      </c>
      <c r="D74" s="22" t="str">
        <f>INDEX(Lines[codeNat_fin],MATCH(Transfos[[#This Row],[Poste]],Lines[fin],0))</f>
        <v>CHAIN</v>
      </c>
      <c r="E74" s="22" t="s">
        <v>3628</v>
      </c>
      <c r="F74" s="23">
        <v>0.25</v>
      </c>
      <c r="G74" s="23">
        <v>44.7</v>
      </c>
      <c r="H74" s="23">
        <v>0.21</v>
      </c>
      <c r="I74" s="23">
        <v>-9.3000000000000007</v>
      </c>
      <c r="J74" s="23">
        <v>2.54</v>
      </c>
      <c r="K74" s="23">
        <v>122.8</v>
      </c>
      <c r="L74" s="23">
        <v>388</v>
      </c>
      <c r="M74" s="23">
        <v>240</v>
      </c>
      <c r="N74" s="23">
        <v>1655</v>
      </c>
      <c r="O74" s="23">
        <v>1800</v>
      </c>
    </row>
    <row r="75" spans="1:15">
      <c r="A75" s="22" t="s">
        <v>10584</v>
      </c>
      <c r="B75" s="22" t="s">
        <v>4550</v>
      </c>
      <c r="C75" s="22" t="str">
        <f>INDEX(Lines[codeNat_debut],MATCH(Transfos[[#This Row],[Poste]],Lines[début],0))</f>
        <v>BEZAU</v>
      </c>
      <c r="D75" s="22" t="e">
        <f>INDEX(Lines[codeNat_fin],MATCH(Transfos[[#This Row],[Poste]],Lines[fin],0))</f>
        <v>#N/A</v>
      </c>
      <c r="E75" s="22" t="s">
        <v>4549</v>
      </c>
      <c r="F75" s="23">
        <v>0.15</v>
      </c>
      <c r="G75" s="23">
        <v>71.3</v>
      </c>
      <c r="H75" s="23">
        <v>0.85</v>
      </c>
      <c r="I75" s="23">
        <v>-8.1</v>
      </c>
      <c r="J75" s="23">
        <v>6.69</v>
      </c>
      <c r="K75" s="23">
        <v>307.60000000000002</v>
      </c>
      <c r="L75" s="23">
        <v>380</v>
      </c>
      <c r="M75" s="23">
        <v>235</v>
      </c>
      <c r="N75" s="23">
        <v>847</v>
      </c>
      <c r="O75" s="23">
        <v>921</v>
      </c>
    </row>
    <row r="76" spans="1:15">
      <c r="A76" s="22" t="s">
        <v>10585</v>
      </c>
      <c r="B76" s="22" t="s">
        <v>6885</v>
      </c>
      <c r="C76" s="22" t="str">
        <f>INDEX(Lines[codeNat_debut],MATCH(Transfos[[#This Row],[Poste]],Lines[début],0))</f>
        <v>BAYET</v>
      </c>
      <c r="D76" s="22" t="e">
        <f>INDEX(Lines[codeNat_fin],MATCH(Transfos[[#This Row],[Poste]],Lines[fin],0))</f>
        <v>#N/A</v>
      </c>
      <c r="E76" s="22" t="s">
        <v>6885</v>
      </c>
      <c r="F76" s="23">
        <v>0.62</v>
      </c>
      <c r="G76" s="23">
        <v>70</v>
      </c>
      <c r="H76" s="23">
        <v>0.54</v>
      </c>
      <c r="I76" s="23">
        <v>-13.8</v>
      </c>
      <c r="J76" s="23">
        <v>5.42</v>
      </c>
      <c r="K76" s="23">
        <v>209.2</v>
      </c>
      <c r="L76" s="23">
        <v>380</v>
      </c>
      <c r="M76" s="23">
        <v>235</v>
      </c>
      <c r="N76" s="23">
        <v>839</v>
      </c>
      <c r="O76" s="23">
        <v>912</v>
      </c>
    </row>
    <row r="77" spans="1:15">
      <c r="A77" s="22" t="s">
        <v>10586</v>
      </c>
      <c r="B77" s="22" t="s">
        <v>6885</v>
      </c>
      <c r="C77" s="22" t="str">
        <f>INDEX(Lines[codeNat_debut],MATCH(Transfos[[#This Row],[Poste]],Lines[début],0))</f>
        <v>BAYET</v>
      </c>
      <c r="D77" s="22" t="e">
        <f>INDEX(Lines[codeNat_fin],MATCH(Transfos[[#This Row],[Poste]],Lines[fin],0))</f>
        <v>#N/A</v>
      </c>
      <c r="E77" s="22" t="s">
        <v>6885</v>
      </c>
      <c r="F77" s="23">
        <v>0.71</v>
      </c>
      <c r="G77" s="23">
        <v>70.5</v>
      </c>
      <c r="H77" s="23">
        <v>0.51</v>
      </c>
      <c r="I77" s="23">
        <v>-13</v>
      </c>
      <c r="J77" s="23">
        <v>5.32</v>
      </c>
      <c r="K77" s="23">
        <v>212.5</v>
      </c>
      <c r="L77" s="23">
        <v>380</v>
      </c>
      <c r="M77" s="23">
        <v>235</v>
      </c>
      <c r="N77" s="23">
        <v>775</v>
      </c>
      <c r="O77" s="23">
        <v>910</v>
      </c>
    </row>
    <row r="78" spans="1:15">
      <c r="A78" s="22" t="s">
        <v>10587</v>
      </c>
      <c r="B78" s="22" t="s">
        <v>6885</v>
      </c>
      <c r="C78" s="22" t="str">
        <f>INDEX(Lines[codeNat_debut],MATCH(Transfos[[#This Row],[Poste]],Lines[début],0))</f>
        <v>BAYET</v>
      </c>
      <c r="D78" s="22" t="e">
        <f>INDEX(Lines[codeNat_fin],MATCH(Transfos[[#This Row],[Poste]],Lines[fin],0))</f>
        <v>#N/A</v>
      </c>
      <c r="E78" s="22" t="s">
        <v>6885</v>
      </c>
      <c r="F78" s="23">
        <v>0.68</v>
      </c>
      <c r="G78" s="23">
        <v>70.599999999999994</v>
      </c>
      <c r="H78" s="23">
        <v>0.54</v>
      </c>
      <c r="I78" s="23">
        <v>-13</v>
      </c>
      <c r="J78" s="23">
        <v>5.35</v>
      </c>
      <c r="K78" s="23">
        <v>215.4</v>
      </c>
      <c r="L78" s="23">
        <v>380</v>
      </c>
      <c r="M78" s="23">
        <v>235</v>
      </c>
      <c r="N78" s="23">
        <v>795</v>
      </c>
      <c r="O78" s="23">
        <v>912</v>
      </c>
    </row>
    <row r="79" spans="1:15">
      <c r="A79" s="22" t="s">
        <v>10588</v>
      </c>
      <c r="B79" s="22" t="s">
        <v>7751</v>
      </c>
      <c r="C79" s="22" t="str">
        <f>INDEX(Lines[codeNat_debut],MATCH(Transfos[[#This Row],[Poste]],Lines[début],0))</f>
        <v>BRAUD</v>
      </c>
      <c r="D79" s="22" t="e">
        <f>INDEX(Lines[codeNat_fin],MATCH(Transfos[[#This Row],[Poste]],Lines[fin],0))</f>
        <v>#N/A</v>
      </c>
      <c r="E79" s="22" t="s">
        <v>7751</v>
      </c>
      <c r="F79" s="23">
        <v>0.05</v>
      </c>
      <c r="G79" s="23">
        <v>70.3</v>
      </c>
      <c r="H79" s="23">
        <v>0.96</v>
      </c>
      <c r="I79" s="23">
        <v>-7</v>
      </c>
      <c r="J79" s="23">
        <v>8.14</v>
      </c>
      <c r="K79" s="23">
        <v>305</v>
      </c>
      <c r="L79" s="23">
        <v>380</v>
      </c>
      <c r="M79" s="23">
        <v>235</v>
      </c>
      <c r="N79" s="23">
        <v>884</v>
      </c>
      <c r="O79" s="23">
        <v>961</v>
      </c>
    </row>
    <row r="80" spans="1:15">
      <c r="A80" s="22" t="s">
        <v>10589</v>
      </c>
      <c r="B80" s="22" t="s">
        <v>4696</v>
      </c>
      <c r="C80" s="22" t="str">
        <f>INDEX(Lines[codeNat_debut],MATCH(Transfos[[#This Row],[Poste]],Lines[début],0))</f>
        <v>CALA5</v>
      </c>
      <c r="D80" s="22" t="e">
        <f>INDEX(Lines[codeNat_fin],MATCH(Transfos[[#This Row],[Poste]],Lines[fin],0))</f>
        <v>#N/A</v>
      </c>
      <c r="E80" s="22" t="s">
        <v>4695</v>
      </c>
      <c r="F80" s="23">
        <v>8.2000000000000003E-2</v>
      </c>
      <c r="G80" s="23">
        <v>45.95</v>
      </c>
      <c r="H80" s="23">
        <v>0.373</v>
      </c>
      <c r="I80" s="23">
        <v>-9.98</v>
      </c>
      <c r="J80" s="23">
        <v>5.5039999999999996</v>
      </c>
      <c r="K80" s="23">
        <v>129.82</v>
      </c>
      <c r="L80" s="23">
        <v>388</v>
      </c>
      <c r="M80" s="23">
        <v>240</v>
      </c>
      <c r="N80" s="23">
        <v>1540</v>
      </c>
      <c r="O80" s="23">
        <v>1803</v>
      </c>
    </row>
    <row r="81" spans="1:15">
      <c r="A81" s="22" t="s">
        <v>10590</v>
      </c>
      <c r="B81" s="22" t="s">
        <v>1053</v>
      </c>
      <c r="C81" s="22" t="e">
        <f>INDEX(Lines[codeNat_debut],MATCH(Transfos[[#This Row],[Poste]],Lines[début],0))</f>
        <v>#N/A</v>
      </c>
      <c r="D81" s="22" t="e">
        <f>INDEX(Lines[codeNat_fin],MATCH(Transfos[[#This Row],[Poste]],Lines[fin],0))</f>
        <v>#N/A</v>
      </c>
      <c r="E81" s="22" t="e">
        <v>#N/A</v>
      </c>
      <c r="F81" s="23">
        <v>0.14000000000000001</v>
      </c>
      <c r="G81" s="23">
        <v>44.8</v>
      </c>
      <c r="H81" s="23">
        <v>0.31</v>
      </c>
      <c r="I81" s="23">
        <v>-5.89</v>
      </c>
      <c r="J81" s="23">
        <v>3.57</v>
      </c>
      <c r="K81" s="23">
        <v>89</v>
      </c>
      <c r="L81" s="23">
        <v>405</v>
      </c>
      <c r="M81" s="23">
        <v>240</v>
      </c>
      <c r="N81" s="23">
        <v>1659</v>
      </c>
      <c r="O81" s="23">
        <v>1803</v>
      </c>
    </row>
    <row r="82" spans="1:15">
      <c r="A82" s="22" t="s">
        <v>10591</v>
      </c>
      <c r="B82" s="22" t="s">
        <v>10755</v>
      </c>
      <c r="C82" s="22" t="e">
        <f>INDEX(Lines[codeNat_debut],MATCH(Transfos[[#This Row],[Poste]],Lines[début],0))</f>
        <v>#N/A</v>
      </c>
      <c r="D82" s="22" t="e">
        <f>INDEX(Lines[codeNat_fin],MATCH(Transfos[[#This Row],[Poste]],Lines[fin],0))</f>
        <v>#N/A</v>
      </c>
      <c r="E82" s="22" t="e">
        <v>#N/A</v>
      </c>
      <c r="F82" s="23">
        <v>0.59</v>
      </c>
      <c r="G82" s="23">
        <v>68.7</v>
      </c>
      <c r="H82" s="23">
        <v>0.41</v>
      </c>
      <c r="I82" s="23">
        <v>-12.7</v>
      </c>
      <c r="J82" s="23">
        <v>4.93</v>
      </c>
      <c r="K82" s="23">
        <v>204.2</v>
      </c>
      <c r="L82" s="23">
        <v>380</v>
      </c>
      <c r="M82" s="23">
        <v>235</v>
      </c>
      <c r="N82" s="23">
        <v>814</v>
      </c>
      <c r="O82" s="23">
        <v>850</v>
      </c>
    </row>
    <row r="83" spans="1:15">
      <c r="A83" s="22" t="s">
        <v>10592</v>
      </c>
      <c r="B83" s="22" t="s">
        <v>1643</v>
      </c>
      <c r="C83" s="22" t="e">
        <f>INDEX(Lines[codeNat_debut],MATCH(Transfos[[#This Row],[Poste]],Lines[début],0))</f>
        <v>#N/A</v>
      </c>
      <c r="D83" s="22" t="str">
        <f>INDEX(Lines[codeNat_fin],MATCH(Transfos[[#This Row],[Poste]],Lines[fin],0))</f>
        <v>TRI.P</v>
      </c>
      <c r="E83" s="22" t="s">
        <v>1642</v>
      </c>
      <c r="F83" s="23">
        <v>0.18</v>
      </c>
      <c r="G83" s="23">
        <v>42.6</v>
      </c>
      <c r="H83" s="23">
        <v>0.3</v>
      </c>
      <c r="I83" s="23">
        <v>-7</v>
      </c>
      <c r="J83" s="23">
        <v>4.9000000000000004</v>
      </c>
      <c r="K83" s="23">
        <v>121.5</v>
      </c>
      <c r="L83" s="23">
        <v>388</v>
      </c>
      <c r="M83" s="23">
        <v>240</v>
      </c>
      <c r="N83" s="23">
        <v>1660</v>
      </c>
      <c r="O83" s="23">
        <v>1805</v>
      </c>
    </row>
    <row r="84" spans="1:15">
      <c r="A84" s="22" t="s">
        <v>10593</v>
      </c>
      <c r="B84" s="22" t="s">
        <v>1643</v>
      </c>
      <c r="C84" s="22" t="e">
        <f>INDEX(Lines[codeNat_debut],MATCH(Transfos[[#This Row],[Poste]],Lines[début],0))</f>
        <v>#N/A</v>
      </c>
      <c r="D84" s="22" t="str">
        <f>INDEX(Lines[codeNat_fin],MATCH(Transfos[[#This Row],[Poste]],Lines[fin],0))</f>
        <v>TRI.P</v>
      </c>
      <c r="E84" s="22" t="s">
        <v>1642</v>
      </c>
      <c r="F84" s="23">
        <v>0.18</v>
      </c>
      <c r="G84" s="23">
        <v>42.6</v>
      </c>
      <c r="H84" s="23">
        <v>0.3</v>
      </c>
      <c r="I84" s="23">
        <v>-7</v>
      </c>
      <c r="J84" s="23">
        <v>4.9000000000000004</v>
      </c>
      <c r="K84" s="23">
        <v>121.5</v>
      </c>
      <c r="L84" s="23">
        <v>388</v>
      </c>
      <c r="M84" s="23">
        <v>240</v>
      </c>
      <c r="N84" s="23">
        <v>1659</v>
      </c>
      <c r="O84" s="23">
        <v>1803</v>
      </c>
    </row>
    <row r="85" spans="1:15">
      <c r="A85" s="22" t="s">
        <v>10594</v>
      </c>
      <c r="B85" s="22" t="s">
        <v>4744</v>
      </c>
      <c r="C85" s="22" t="str">
        <f>INDEX(Lines[codeNat_debut],MATCH(Transfos[[#This Row],[Poste]],Lines[début],0))</f>
        <v>MQIS5</v>
      </c>
      <c r="D85" s="22" t="str">
        <f>INDEX(Lines[codeNat_fin],MATCH(Transfos[[#This Row],[Poste]],Lines[fin],0))</f>
        <v>MQIS5</v>
      </c>
      <c r="E85" s="22" t="s">
        <v>4743</v>
      </c>
      <c r="F85" s="23">
        <v>9.9000000000000005E-2</v>
      </c>
      <c r="G85" s="23">
        <v>40.11</v>
      </c>
      <c r="H85" s="23">
        <v>0.245</v>
      </c>
      <c r="I85" s="23">
        <v>-4.58</v>
      </c>
      <c r="J85" s="23">
        <v>4.407</v>
      </c>
      <c r="K85" s="23">
        <v>131.9</v>
      </c>
      <c r="L85" s="23">
        <v>388</v>
      </c>
      <c r="M85" s="23">
        <v>240</v>
      </c>
      <c r="N85" s="23">
        <v>1659</v>
      </c>
      <c r="O85" s="23">
        <v>1803</v>
      </c>
    </row>
    <row r="86" spans="1:15">
      <c r="A86" s="22" t="s">
        <v>10595</v>
      </c>
      <c r="B86" s="22" t="s">
        <v>4172</v>
      </c>
      <c r="C86" s="22" t="str">
        <f>INDEX(Lines[codeNat_debut],MATCH(Transfos[[#This Row],[Poste]],Lines[début],0))</f>
        <v>BIANC</v>
      </c>
      <c r="D86" s="22" t="str">
        <f>INDEX(Lines[codeNat_fin],MATCH(Transfos[[#This Row],[Poste]],Lines[fin],0))</f>
        <v>BIANC</v>
      </c>
      <c r="E86" s="22" t="s">
        <v>4171</v>
      </c>
      <c r="F86" s="23">
        <v>0.24</v>
      </c>
      <c r="G86" s="23">
        <v>43.1</v>
      </c>
      <c r="H86" s="23">
        <v>0.28000000000000003</v>
      </c>
      <c r="I86" s="23">
        <v>-7.9</v>
      </c>
      <c r="J86" s="23">
        <v>2.42</v>
      </c>
      <c r="K86" s="23">
        <v>120.2</v>
      </c>
      <c r="L86" s="23">
        <v>388</v>
      </c>
      <c r="M86" s="23">
        <v>240</v>
      </c>
      <c r="N86" s="23">
        <v>1620</v>
      </c>
      <c r="O86" s="23">
        <v>1803</v>
      </c>
    </row>
    <row r="87" spans="1:15">
      <c r="A87" s="22" t="s">
        <v>10596</v>
      </c>
      <c r="B87" s="22" t="s">
        <v>4500</v>
      </c>
      <c r="C87" s="22" t="str">
        <f>INDEX(Lines[codeNat_debut],MATCH(Transfos[[#This Row],[Poste]],Lines[début],0))</f>
        <v>FRASN</v>
      </c>
      <c r="D87" s="22" t="str">
        <f>INDEX(Lines[codeNat_fin],MATCH(Transfos[[#This Row],[Poste]],Lines[fin],0))</f>
        <v>FRASN</v>
      </c>
      <c r="E87" s="22" t="s">
        <v>4499</v>
      </c>
      <c r="F87" s="23">
        <v>1E-3</v>
      </c>
      <c r="G87" s="23">
        <v>73.8</v>
      </c>
      <c r="H87" s="23">
        <v>1.06</v>
      </c>
      <c r="I87" s="23">
        <v>-9.3000000000000007</v>
      </c>
      <c r="J87" s="23">
        <v>8.7799999999999994</v>
      </c>
      <c r="K87" s="23">
        <v>206.3</v>
      </c>
      <c r="L87" s="23">
        <v>405</v>
      </c>
      <c r="M87" s="23">
        <v>240</v>
      </c>
      <c r="N87" s="23">
        <v>830</v>
      </c>
      <c r="O87" s="23">
        <v>902</v>
      </c>
    </row>
    <row r="88" spans="1:15">
      <c r="A88" s="22" t="s">
        <v>10597</v>
      </c>
      <c r="B88" s="22" t="s">
        <v>7886</v>
      </c>
      <c r="C88" s="22" t="str">
        <f>INDEX(Lines[codeNat_debut],MATCH(Transfos[[#This Row],[Poste]],Lines[début],0))</f>
        <v>ALBER</v>
      </c>
      <c r="D88" s="22" t="e">
        <f>INDEX(Lines[codeNat_fin],MATCH(Transfos[[#This Row],[Poste]],Lines[fin],0))</f>
        <v>#N/A</v>
      </c>
      <c r="E88" s="22" t="s">
        <v>7885</v>
      </c>
      <c r="F88" s="23">
        <v>-1.75</v>
      </c>
      <c r="G88" s="23">
        <v>-39.42</v>
      </c>
      <c r="H88" s="23">
        <v>2.08</v>
      </c>
      <c r="I88" s="23">
        <v>83.92</v>
      </c>
      <c r="J88" s="23">
        <v>2.35</v>
      </c>
      <c r="K88" s="23">
        <v>29.55</v>
      </c>
      <c r="L88" s="23">
        <v>380</v>
      </c>
      <c r="M88" s="23">
        <v>225</v>
      </c>
      <c r="N88" s="23">
        <v>845</v>
      </c>
      <c r="O88" s="23">
        <v>884</v>
      </c>
    </row>
    <row r="89" spans="1:15">
      <c r="A89" s="22" t="s">
        <v>10597</v>
      </c>
      <c r="B89" s="22" t="s">
        <v>7886</v>
      </c>
      <c r="C89" s="22" t="str">
        <f>INDEX(Lines[codeNat_debut],MATCH(Transfos[[#This Row],[Poste]],Lines[début],0))</f>
        <v>ALBER</v>
      </c>
      <c r="D89" s="22" t="e">
        <f>INDEX(Lines[codeNat_fin],MATCH(Transfos[[#This Row],[Poste]],Lines[fin],0))</f>
        <v>#N/A</v>
      </c>
      <c r="E89" s="22" t="s">
        <v>7885</v>
      </c>
      <c r="F89" s="23">
        <v>-1.75</v>
      </c>
      <c r="G89" s="23">
        <v>-39.42</v>
      </c>
      <c r="H89" s="23">
        <v>2.08</v>
      </c>
      <c r="I89" s="23">
        <v>83.92</v>
      </c>
      <c r="J89" s="23">
        <v>2.35</v>
      </c>
      <c r="K89" s="23">
        <v>29.55</v>
      </c>
      <c r="L89" s="23">
        <v>380</v>
      </c>
      <c r="M89" s="23">
        <v>225</v>
      </c>
      <c r="N89" s="23">
        <v>845</v>
      </c>
      <c r="O89" s="23">
        <v>884</v>
      </c>
    </row>
    <row r="90" spans="1:15">
      <c r="A90" s="22" t="s">
        <v>10597</v>
      </c>
      <c r="B90" s="22" t="s">
        <v>7886</v>
      </c>
      <c r="C90" s="22" t="str">
        <f>INDEX(Lines[codeNat_debut],MATCH(Transfos[[#This Row],[Poste]],Lines[début],0))</f>
        <v>ALBER</v>
      </c>
      <c r="D90" s="22" t="e">
        <f>INDEX(Lines[codeNat_fin],MATCH(Transfos[[#This Row],[Poste]],Lines[fin],0))</f>
        <v>#N/A</v>
      </c>
      <c r="E90" s="22" t="s">
        <v>7885</v>
      </c>
      <c r="F90" s="23">
        <v>-1.75</v>
      </c>
      <c r="G90" s="23">
        <v>-39.42</v>
      </c>
      <c r="H90" s="23">
        <v>2.08</v>
      </c>
      <c r="I90" s="23">
        <v>83.92</v>
      </c>
      <c r="J90" s="23">
        <v>2.35</v>
      </c>
      <c r="K90" s="23">
        <v>29.55</v>
      </c>
      <c r="L90" s="23">
        <v>380</v>
      </c>
      <c r="M90" s="23">
        <v>225</v>
      </c>
      <c r="N90" s="23">
        <v>845</v>
      </c>
      <c r="O90" s="23">
        <v>884</v>
      </c>
    </row>
    <row r="91" spans="1:15">
      <c r="A91" s="22" t="s">
        <v>10598</v>
      </c>
      <c r="B91" s="22" t="s">
        <v>910</v>
      </c>
      <c r="C91" s="22" t="str">
        <f>INDEX(Lines[codeNat_debut],MATCH(Transfos[[#This Row],[Poste]],Lines[début],0))</f>
        <v>P.GAS</v>
      </c>
      <c r="D91" s="22" t="str">
        <f>INDEX(Lines[codeNat_fin],MATCH(Transfos[[#This Row],[Poste]],Lines[fin],0))</f>
        <v>P.GAS</v>
      </c>
      <c r="E91" s="22" t="s">
        <v>909</v>
      </c>
      <c r="F91" s="23">
        <v>0.32</v>
      </c>
      <c r="G91" s="23">
        <v>45.9</v>
      </c>
      <c r="H91" s="23">
        <v>0.16</v>
      </c>
      <c r="I91" s="23">
        <v>-9.6</v>
      </c>
      <c r="J91" s="23">
        <v>2.56</v>
      </c>
      <c r="K91" s="23">
        <v>122.1</v>
      </c>
      <c r="L91" s="23">
        <v>388</v>
      </c>
      <c r="M91" s="23">
        <v>240</v>
      </c>
      <c r="N91" s="23">
        <v>1500</v>
      </c>
      <c r="O91" s="23">
        <v>1800</v>
      </c>
    </row>
    <row r="92" spans="1:15">
      <c r="A92" s="22" t="s">
        <v>10599</v>
      </c>
      <c r="B92" s="22" t="s">
        <v>910</v>
      </c>
      <c r="C92" s="22" t="str">
        <f>INDEX(Lines[codeNat_debut],MATCH(Transfos[[#This Row],[Poste]],Lines[début],0))</f>
        <v>P.GAS</v>
      </c>
      <c r="D92" s="22" t="str">
        <f>INDEX(Lines[codeNat_fin],MATCH(Transfos[[#This Row],[Poste]],Lines[fin],0))</f>
        <v>P.GAS</v>
      </c>
      <c r="E92" s="22" t="s">
        <v>909</v>
      </c>
      <c r="F92" s="23">
        <v>0.08</v>
      </c>
      <c r="G92" s="23">
        <v>42.3</v>
      </c>
      <c r="H92" s="23">
        <v>0.39</v>
      </c>
      <c r="I92" s="23">
        <v>-6.4</v>
      </c>
      <c r="J92" s="23">
        <v>5</v>
      </c>
      <c r="K92" s="23">
        <v>124.6</v>
      </c>
      <c r="L92" s="23">
        <v>388</v>
      </c>
      <c r="M92" s="23">
        <v>240</v>
      </c>
      <c r="N92" s="23">
        <v>1655</v>
      </c>
      <c r="O92" s="23">
        <v>1800</v>
      </c>
    </row>
    <row r="93" spans="1:15">
      <c r="A93" s="22" t="s">
        <v>10600</v>
      </c>
      <c r="B93" s="22" t="s">
        <v>910</v>
      </c>
      <c r="C93" s="22" t="str">
        <f>INDEX(Lines[codeNat_debut],MATCH(Transfos[[#This Row],[Poste]],Lines[début],0))</f>
        <v>P.GAS</v>
      </c>
      <c r="D93" s="22" t="str">
        <f>INDEX(Lines[codeNat_fin],MATCH(Transfos[[#This Row],[Poste]],Lines[fin],0))</f>
        <v>P.GAS</v>
      </c>
      <c r="E93" s="22" t="s">
        <v>909</v>
      </c>
      <c r="F93" s="23">
        <v>0.28999999999999998</v>
      </c>
      <c r="G93" s="23">
        <v>45.2</v>
      </c>
      <c r="H93" s="23">
        <v>0.22</v>
      </c>
      <c r="I93" s="23">
        <v>-9.6</v>
      </c>
      <c r="J93" s="23">
        <v>2.68</v>
      </c>
      <c r="K93" s="23">
        <v>122.8</v>
      </c>
      <c r="L93" s="23">
        <v>388</v>
      </c>
      <c r="M93" s="23">
        <v>240</v>
      </c>
      <c r="N93" s="23">
        <v>1655</v>
      </c>
      <c r="O93" s="23">
        <v>1800</v>
      </c>
    </row>
    <row r="94" spans="1:15">
      <c r="A94" s="22" t="s">
        <v>10601</v>
      </c>
      <c r="B94" s="22" t="s">
        <v>910</v>
      </c>
      <c r="C94" s="22" t="str">
        <f>INDEX(Lines[codeNat_debut],MATCH(Transfos[[#This Row],[Poste]],Lines[début],0))</f>
        <v>P.GAS</v>
      </c>
      <c r="D94" s="22" t="str">
        <f>INDEX(Lines[codeNat_fin],MATCH(Transfos[[#This Row],[Poste]],Lines[fin],0))</f>
        <v>P.GAS</v>
      </c>
      <c r="E94" s="22" t="s">
        <v>909</v>
      </c>
      <c r="F94" s="23">
        <v>0.28000000000000003</v>
      </c>
      <c r="G94" s="23">
        <v>44.6</v>
      </c>
      <c r="H94" s="23">
        <v>0.22</v>
      </c>
      <c r="I94" s="23">
        <v>-8.9</v>
      </c>
      <c r="J94" s="23">
        <v>2.56</v>
      </c>
      <c r="K94" s="23">
        <v>118</v>
      </c>
      <c r="L94" s="23">
        <v>388</v>
      </c>
      <c r="M94" s="23">
        <v>240</v>
      </c>
      <c r="N94" s="23">
        <v>1655</v>
      </c>
      <c r="O94" s="23">
        <v>1800</v>
      </c>
    </row>
    <row r="95" spans="1:15">
      <c r="A95" s="22" t="s">
        <v>10602</v>
      </c>
      <c r="B95" s="22" t="s">
        <v>8073</v>
      </c>
      <c r="C95" s="22" t="str">
        <f>INDEX(Lines[codeNat_debut],MATCH(Transfos[[#This Row],[Poste]],Lines[début],0))</f>
        <v>MEZE5</v>
      </c>
      <c r="D95" s="22" t="str">
        <f>INDEX(Lines[codeNat_fin],MATCH(Transfos[[#This Row],[Poste]],Lines[fin],0))</f>
        <v>MEZE5</v>
      </c>
      <c r="E95" s="22" t="s">
        <v>8072</v>
      </c>
      <c r="F95" s="23">
        <v>0.27</v>
      </c>
      <c r="G95" s="23">
        <v>45.4</v>
      </c>
      <c r="H95" s="23">
        <v>0.22</v>
      </c>
      <c r="I95" s="23">
        <v>-9.3000000000000007</v>
      </c>
      <c r="J95" s="23">
        <v>2.7</v>
      </c>
      <c r="K95" s="23">
        <v>122.8</v>
      </c>
      <c r="L95" s="23">
        <v>388</v>
      </c>
      <c r="M95" s="23">
        <v>240</v>
      </c>
      <c r="N95" s="23">
        <v>1659</v>
      </c>
      <c r="O95" s="23">
        <v>1803</v>
      </c>
    </row>
    <row r="96" spans="1:15">
      <c r="A96" s="22" t="s">
        <v>10603</v>
      </c>
      <c r="B96" s="22" t="s">
        <v>8073</v>
      </c>
      <c r="C96" s="22" t="str">
        <f>INDEX(Lines[codeNat_debut],MATCH(Transfos[[#This Row],[Poste]],Lines[début],0))</f>
        <v>MEZE5</v>
      </c>
      <c r="D96" s="22" t="str">
        <f>INDEX(Lines[codeNat_fin],MATCH(Transfos[[#This Row],[Poste]],Lines[fin],0))</f>
        <v>MEZE5</v>
      </c>
      <c r="E96" s="22" t="s">
        <v>8072</v>
      </c>
      <c r="F96" s="23">
        <v>0.54</v>
      </c>
      <c r="G96" s="23">
        <v>69.599999999999994</v>
      </c>
      <c r="H96" s="23">
        <v>0.64</v>
      </c>
      <c r="I96" s="23">
        <v>-13.2</v>
      </c>
      <c r="J96" s="23">
        <v>4.8899999999999997</v>
      </c>
      <c r="K96" s="23">
        <v>207</v>
      </c>
      <c r="L96" s="23">
        <v>380</v>
      </c>
      <c r="M96" s="23">
        <v>235</v>
      </c>
      <c r="N96" s="23">
        <v>847</v>
      </c>
      <c r="O96" s="23">
        <v>921</v>
      </c>
    </row>
    <row r="97" spans="1:15">
      <c r="A97" s="22" t="s">
        <v>10604</v>
      </c>
      <c r="B97" s="22" t="s">
        <v>8073</v>
      </c>
      <c r="C97" s="22" t="str">
        <f>INDEX(Lines[codeNat_debut],MATCH(Transfos[[#This Row],[Poste]],Lines[début],0))</f>
        <v>MEZE5</v>
      </c>
      <c r="D97" s="22" t="str">
        <f>INDEX(Lines[codeNat_fin],MATCH(Transfos[[#This Row],[Poste]],Lines[fin],0))</f>
        <v>MEZE5</v>
      </c>
      <c r="E97" s="22" t="s">
        <v>8072</v>
      </c>
      <c r="F97" s="23">
        <v>0.14000000000000001</v>
      </c>
      <c r="G97" s="23">
        <v>42.4</v>
      </c>
      <c r="H97" s="23">
        <v>0.31</v>
      </c>
      <c r="I97" s="23">
        <v>-6.3</v>
      </c>
      <c r="J97" s="23">
        <v>2.59</v>
      </c>
      <c r="K97" s="23">
        <v>124</v>
      </c>
      <c r="L97" s="23">
        <v>388</v>
      </c>
      <c r="M97" s="23">
        <v>240</v>
      </c>
      <c r="N97" s="23">
        <v>1659</v>
      </c>
      <c r="O97" s="23">
        <v>1803</v>
      </c>
    </row>
    <row r="98" spans="1:15">
      <c r="A98" s="22" t="s">
        <v>10605</v>
      </c>
      <c r="B98" s="22" t="s">
        <v>8073</v>
      </c>
      <c r="C98" s="22" t="str">
        <f>INDEX(Lines[codeNat_debut],MATCH(Transfos[[#This Row],[Poste]],Lines[début],0))</f>
        <v>MEZE5</v>
      </c>
      <c r="D98" s="22" t="str">
        <f>INDEX(Lines[codeNat_fin],MATCH(Transfos[[#This Row],[Poste]],Lines[fin],0))</f>
        <v>MEZE5</v>
      </c>
      <c r="E98" s="22" t="s">
        <v>8072</v>
      </c>
      <c r="F98" s="23">
        <v>0.28000000000000003</v>
      </c>
      <c r="G98" s="23">
        <v>45.5</v>
      </c>
      <c r="H98" s="23">
        <v>0.21</v>
      </c>
      <c r="I98" s="23">
        <v>-9.6</v>
      </c>
      <c r="J98" s="23">
        <v>2.64</v>
      </c>
      <c r="K98" s="23">
        <v>123.3</v>
      </c>
      <c r="L98" s="23">
        <v>388</v>
      </c>
      <c r="M98" s="23">
        <v>240</v>
      </c>
      <c r="N98" s="23">
        <v>1659</v>
      </c>
      <c r="O98" s="23">
        <v>1803</v>
      </c>
    </row>
    <row r="99" spans="1:15">
      <c r="A99" s="22" t="s">
        <v>10606</v>
      </c>
      <c r="B99" s="22" t="s">
        <v>910</v>
      </c>
      <c r="C99" s="22" t="str">
        <f>INDEX(Lines[codeNat_debut],MATCH(Transfos[[#This Row],[Poste]],Lines[début],0))</f>
        <v>P.GAS</v>
      </c>
      <c r="D99" s="22" t="str">
        <f>INDEX(Lines[codeNat_fin],MATCH(Transfos[[#This Row],[Poste]],Lines[fin],0))</f>
        <v>P.GAS</v>
      </c>
      <c r="E99" s="22" t="s">
        <v>909</v>
      </c>
      <c r="F99" s="23">
        <v>0.28000000000000003</v>
      </c>
      <c r="G99" s="23">
        <v>45.1</v>
      </c>
      <c r="H99" s="23">
        <v>0.19</v>
      </c>
      <c r="I99" s="23">
        <v>-9.1</v>
      </c>
      <c r="J99" s="23">
        <v>2.5099999999999998</v>
      </c>
      <c r="K99" s="23">
        <v>121.1</v>
      </c>
      <c r="L99" s="23">
        <v>388</v>
      </c>
      <c r="M99" s="23">
        <v>240</v>
      </c>
      <c r="N99" s="23">
        <v>1655</v>
      </c>
      <c r="O99" s="23">
        <v>1800</v>
      </c>
    </row>
    <row r="100" spans="1:15">
      <c r="A100" s="22" t="s">
        <v>10607</v>
      </c>
      <c r="B100" s="22" t="s">
        <v>2572</v>
      </c>
      <c r="C100" s="22" t="e">
        <f>INDEX(Lines[codeNat_debut],MATCH(Transfos[[#This Row],[Poste]],Lines[début],0))</f>
        <v>#N/A</v>
      </c>
      <c r="D100" s="22" t="e">
        <f>INDEX(Lines[codeNat_fin],MATCH(Transfos[[#This Row],[Poste]],Lines[fin],0))</f>
        <v>#N/A</v>
      </c>
      <c r="E100" s="22" t="e">
        <v>#N/A</v>
      </c>
      <c r="F100" s="23">
        <v>0.11899999999999999</v>
      </c>
      <c r="G100" s="23">
        <v>39.64</v>
      </c>
      <c r="H100" s="23">
        <v>0.22500000000000001</v>
      </c>
      <c r="I100" s="23">
        <v>-4.53</v>
      </c>
      <c r="J100" s="23">
        <v>4.4059999999999997</v>
      </c>
      <c r="K100" s="23">
        <v>130.6</v>
      </c>
      <c r="L100" s="23">
        <v>388</v>
      </c>
      <c r="M100" s="23">
        <v>240</v>
      </c>
      <c r="N100" s="23">
        <v>1659</v>
      </c>
      <c r="O100" s="23">
        <v>1803</v>
      </c>
    </row>
    <row r="101" spans="1:15">
      <c r="A101" s="22" t="s">
        <v>10608</v>
      </c>
      <c r="B101" s="22" t="s">
        <v>8024</v>
      </c>
      <c r="C101" s="22" t="str">
        <f>INDEX(Lines[codeNat_debut],MATCH(Transfos[[#This Row],[Poste]],Lines[début],0))</f>
        <v>P.HA5</v>
      </c>
      <c r="D101" s="22" t="str">
        <f>INDEX(Lines[codeNat_fin],MATCH(Transfos[[#This Row],[Poste]],Lines[fin],0))</f>
        <v>P.HA5</v>
      </c>
      <c r="E101" s="22" t="s">
        <v>8023</v>
      </c>
      <c r="F101" s="23">
        <v>0.31</v>
      </c>
      <c r="G101" s="23">
        <v>45.8</v>
      </c>
      <c r="H101" s="23">
        <v>0.18</v>
      </c>
      <c r="I101" s="23">
        <v>-9.4</v>
      </c>
      <c r="J101" s="23">
        <v>2.57</v>
      </c>
      <c r="K101" s="23">
        <v>121.3</v>
      </c>
      <c r="L101" s="23">
        <v>388</v>
      </c>
      <c r="M101" s="23">
        <v>240</v>
      </c>
      <c r="N101" s="23">
        <v>1659</v>
      </c>
      <c r="O101" s="23">
        <v>1803</v>
      </c>
    </row>
    <row r="102" spans="1:15">
      <c r="A102" s="22" t="s">
        <v>10609</v>
      </c>
      <c r="B102" s="22" t="s">
        <v>1403</v>
      </c>
      <c r="C102" s="22" t="str">
        <f>INDEX(Lines[codeNat_debut],MATCH(Transfos[[#This Row],[Poste]],Lines[début],0))</f>
        <v>P.AND</v>
      </c>
      <c r="D102" s="22" t="str">
        <f>INDEX(Lines[codeNat_fin],MATCH(Transfos[[#This Row],[Poste]],Lines[fin],0))</f>
        <v>P.AND</v>
      </c>
      <c r="E102" s="22" t="s">
        <v>1402</v>
      </c>
      <c r="F102" s="23">
        <v>0.11</v>
      </c>
      <c r="G102" s="23">
        <v>67.900000000000006</v>
      </c>
      <c r="H102" s="23">
        <v>0.87</v>
      </c>
      <c r="I102" s="23">
        <v>-6</v>
      </c>
      <c r="J102" s="23">
        <v>7.09</v>
      </c>
      <c r="K102" s="23">
        <v>296.8</v>
      </c>
      <c r="L102" s="23">
        <v>380</v>
      </c>
      <c r="M102" s="23">
        <v>235</v>
      </c>
      <c r="N102" s="23">
        <v>847</v>
      </c>
      <c r="O102" s="23">
        <v>921</v>
      </c>
    </row>
    <row r="103" spans="1:15">
      <c r="A103" s="22" t="s">
        <v>10610</v>
      </c>
      <c r="B103" s="22" t="s">
        <v>6869</v>
      </c>
      <c r="C103" s="22" t="e">
        <f>INDEX(Lines[codeNat_debut],MATCH(Transfos[[#This Row],[Poste]],Lines[début],0))</f>
        <v>#N/A</v>
      </c>
      <c r="D103" s="22" t="str">
        <f>INDEX(Lines[codeNat_fin],MATCH(Transfos[[#This Row],[Poste]],Lines[fin],0))</f>
        <v>TABAR</v>
      </c>
      <c r="E103" s="22" t="s">
        <v>6868</v>
      </c>
      <c r="F103" s="22" t="s">
        <v>8819</v>
      </c>
      <c r="G103" s="22" t="s">
        <v>8819</v>
      </c>
      <c r="H103" s="22" t="s">
        <v>8819</v>
      </c>
      <c r="I103" s="22" t="s">
        <v>8819</v>
      </c>
      <c r="J103" s="22" t="s">
        <v>8819</v>
      </c>
      <c r="K103" s="22" t="s">
        <v>8819</v>
      </c>
      <c r="L103" s="22" t="s">
        <v>8819</v>
      </c>
      <c r="M103" s="22" t="s">
        <v>8819</v>
      </c>
      <c r="N103" s="23">
        <v>839</v>
      </c>
      <c r="O103" s="23">
        <v>912</v>
      </c>
    </row>
    <row r="104" spans="1:15">
      <c r="A104" s="22" t="s">
        <v>10611</v>
      </c>
      <c r="B104" s="22" t="s">
        <v>6573</v>
      </c>
      <c r="C104" s="22" t="str">
        <f>INDEX(Lines[codeNat_debut],MATCH(Transfos[[#This Row],[Poste]],Lines[début],0))</f>
        <v>TAMAR</v>
      </c>
      <c r="D104" s="22" t="str">
        <f>INDEX(Lines[codeNat_fin],MATCH(Transfos[[#This Row],[Poste]],Lines[fin],0))</f>
        <v>TAMAR</v>
      </c>
      <c r="E104" s="22" t="s">
        <v>6572</v>
      </c>
      <c r="F104" s="23">
        <v>0.13</v>
      </c>
      <c r="G104" s="23">
        <v>42.4</v>
      </c>
      <c r="H104" s="23">
        <v>0.33</v>
      </c>
      <c r="I104" s="23">
        <v>-6.6</v>
      </c>
      <c r="J104" s="23">
        <v>5.05</v>
      </c>
      <c r="K104" s="23">
        <v>124.5</v>
      </c>
      <c r="L104" s="23">
        <v>388</v>
      </c>
      <c r="M104" s="23">
        <v>240</v>
      </c>
      <c r="N104" s="23">
        <v>1659</v>
      </c>
      <c r="O104" s="23">
        <v>1803</v>
      </c>
    </row>
    <row r="105" spans="1:15">
      <c r="A105" s="22" t="s">
        <v>10612</v>
      </c>
      <c r="B105" s="22" t="s">
        <v>1452</v>
      </c>
      <c r="C105" s="22" t="e">
        <f>INDEX(Lines[codeNat_debut],MATCH(Transfos[[#This Row],[Poste]],Lines[début],0))</f>
        <v>#N/A</v>
      </c>
      <c r="D105" s="22" t="str">
        <f>INDEX(Lines[codeNat_fin],MATCH(Transfos[[#This Row],[Poste]],Lines[fin],0))</f>
        <v>VERFE</v>
      </c>
      <c r="E105" s="22" t="s">
        <v>1451</v>
      </c>
      <c r="F105" s="23">
        <v>0.14000000000000001</v>
      </c>
      <c r="G105" s="23">
        <v>42.6</v>
      </c>
      <c r="H105" s="23">
        <v>0.34</v>
      </c>
      <c r="I105" s="23">
        <v>-6.8</v>
      </c>
      <c r="J105" s="23">
        <v>4.9400000000000004</v>
      </c>
      <c r="K105" s="23">
        <v>121.1</v>
      </c>
      <c r="L105" s="23">
        <v>388</v>
      </c>
      <c r="M105" s="23">
        <v>240</v>
      </c>
      <c r="N105" s="23">
        <v>1660</v>
      </c>
      <c r="O105" s="23">
        <v>1805</v>
      </c>
    </row>
    <row r="106" spans="1:15">
      <c r="A106" s="22" t="s">
        <v>10613</v>
      </c>
      <c r="B106" s="22" t="s">
        <v>2944</v>
      </c>
      <c r="C106" s="22" t="e">
        <f>INDEX(Lines[codeNat_debut],MATCH(Transfos[[#This Row],[Poste]],Lines[début],0))</f>
        <v>#N/A</v>
      </c>
      <c r="D106" s="22" t="str">
        <f>INDEX(Lines[codeNat_fin],MATCH(Transfos[[#This Row],[Poste]],Lines[fin],0))</f>
        <v xml:space="preserve">VIGY </v>
      </c>
      <c r="E106" s="22" t="s">
        <v>2943</v>
      </c>
      <c r="F106" s="23">
        <v>0.15</v>
      </c>
      <c r="G106" s="23">
        <v>42.7</v>
      </c>
      <c r="H106" s="23">
        <v>0.28999999999999998</v>
      </c>
      <c r="I106" s="23">
        <v>-6.8</v>
      </c>
      <c r="J106" s="23">
        <v>4.9400000000000004</v>
      </c>
      <c r="K106" s="23">
        <v>122.4</v>
      </c>
      <c r="L106" s="23">
        <v>388</v>
      </c>
      <c r="M106" s="23">
        <v>240</v>
      </c>
      <c r="N106" s="23">
        <v>1659</v>
      </c>
      <c r="O106" s="23">
        <v>1803</v>
      </c>
    </row>
    <row r="107" spans="1:15">
      <c r="A107" s="22" t="s">
        <v>10614</v>
      </c>
      <c r="B107" s="22" t="s">
        <v>4550</v>
      </c>
      <c r="C107" s="22" t="str">
        <f>INDEX(Lines[codeNat_debut],MATCH(Transfos[[#This Row],[Poste]],Lines[début],0))</f>
        <v>BEZAU</v>
      </c>
      <c r="D107" s="22" t="e">
        <f>INDEX(Lines[codeNat_fin],MATCH(Transfos[[#This Row],[Poste]],Lines[fin],0))</f>
        <v>#N/A</v>
      </c>
      <c r="E107" s="22" t="s">
        <v>4549</v>
      </c>
      <c r="F107" s="23">
        <v>0.16</v>
      </c>
      <c r="G107" s="23">
        <v>70.599999999999994</v>
      </c>
      <c r="H107" s="23">
        <v>1.1299999999999999</v>
      </c>
      <c r="I107" s="23">
        <v>-7.4</v>
      </c>
      <c r="J107" s="23">
        <v>6.95</v>
      </c>
      <c r="K107" s="23">
        <v>307.39999999999998</v>
      </c>
      <c r="L107" s="23">
        <v>380</v>
      </c>
      <c r="M107" s="23">
        <v>235</v>
      </c>
      <c r="N107" s="23">
        <v>847</v>
      </c>
      <c r="O107" s="23">
        <v>921</v>
      </c>
    </row>
    <row r="108" spans="1:15">
      <c r="A108" s="22" t="s">
        <v>10615</v>
      </c>
      <c r="B108" s="22" t="s">
        <v>3126</v>
      </c>
      <c r="C108" s="22" t="e">
        <f>INDEX(Lines[codeNat_debut],MATCH(Transfos[[#This Row],[Poste]],Lines[début],0))</f>
        <v>#N/A</v>
      </c>
      <c r="D108" s="22" t="str">
        <f>INDEX(Lines[codeNat_fin],MATCH(Transfos[[#This Row],[Poste]],Lines[fin],0))</f>
        <v>MAZUR</v>
      </c>
      <c r="E108" s="22" t="s">
        <v>3125</v>
      </c>
      <c r="F108" s="23">
        <v>0.73</v>
      </c>
      <c r="G108" s="23">
        <v>67.599999999999994</v>
      </c>
      <c r="H108" s="23">
        <v>0.44</v>
      </c>
      <c r="I108" s="23">
        <v>-10.3</v>
      </c>
      <c r="J108" s="23">
        <v>5.31</v>
      </c>
      <c r="K108" s="23">
        <v>211.3</v>
      </c>
      <c r="L108" s="23">
        <v>380</v>
      </c>
      <c r="M108" s="23">
        <v>235</v>
      </c>
      <c r="N108" s="23">
        <v>847</v>
      </c>
      <c r="O108" s="23">
        <v>921</v>
      </c>
    </row>
    <row r="109" spans="1:15">
      <c r="A109" s="22" t="s">
        <v>10616</v>
      </c>
      <c r="B109" s="22" t="s">
        <v>2932</v>
      </c>
      <c r="C109" s="22" t="str">
        <f>INDEX(Lines[codeNat_debut],MATCH(Transfos[[#This Row],[Poste]],Lines[début],0))</f>
        <v>ROUGE</v>
      </c>
      <c r="D109" s="22" t="str">
        <f>INDEX(Lines[codeNat_fin],MATCH(Transfos[[#This Row],[Poste]],Lines[fin],0))</f>
        <v>ROUGE</v>
      </c>
      <c r="E109" s="22" t="s">
        <v>2931</v>
      </c>
      <c r="F109" s="22" t="s">
        <v>8819</v>
      </c>
      <c r="G109" s="22" t="s">
        <v>8819</v>
      </c>
      <c r="H109" s="22" t="s">
        <v>8819</v>
      </c>
      <c r="I109" s="22" t="s">
        <v>8819</v>
      </c>
      <c r="J109" s="22" t="s">
        <v>8819</v>
      </c>
      <c r="K109" s="22" t="s">
        <v>8819</v>
      </c>
      <c r="L109" s="22" t="s">
        <v>8819</v>
      </c>
      <c r="M109" s="22" t="s">
        <v>8819</v>
      </c>
      <c r="N109" s="22" t="s">
        <v>8819</v>
      </c>
      <c r="O109" s="22" t="s">
        <v>8819</v>
      </c>
    </row>
    <row r="110" spans="1:15">
      <c r="A110" s="22" t="s">
        <v>10617</v>
      </c>
      <c r="B110" s="22" t="s">
        <v>2932</v>
      </c>
      <c r="C110" s="22" t="str">
        <f>INDEX(Lines[codeNat_debut],MATCH(Transfos[[#This Row],[Poste]],Lines[début],0))</f>
        <v>ROUGE</v>
      </c>
      <c r="D110" s="22" t="str">
        <f>INDEX(Lines[codeNat_fin],MATCH(Transfos[[#This Row],[Poste]],Lines[fin],0))</f>
        <v>ROUGE</v>
      </c>
      <c r="E110" s="22" t="s">
        <v>2931</v>
      </c>
      <c r="F110" s="23">
        <v>0.99</v>
      </c>
      <c r="G110" s="23">
        <v>62.6</v>
      </c>
      <c r="H110" s="22" t="s">
        <v>8819</v>
      </c>
      <c r="I110" s="22" t="s">
        <v>8819</v>
      </c>
      <c r="J110" s="22" t="s">
        <v>8819</v>
      </c>
      <c r="K110" s="22" t="s">
        <v>8819</v>
      </c>
      <c r="L110" s="23">
        <v>380</v>
      </c>
      <c r="M110" s="23">
        <v>235</v>
      </c>
      <c r="N110" s="22" t="s">
        <v>8819</v>
      </c>
      <c r="O110" s="22" t="s">
        <v>8819</v>
      </c>
    </row>
    <row r="111" spans="1:15">
      <c r="A111" s="22" t="s">
        <v>10618</v>
      </c>
      <c r="B111" s="22" t="s">
        <v>2531</v>
      </c>
      <c r="C111" s="22" t="str">
        <f>INDEX(Lines[codeNat_debut],MATCH(Transfos[[#This Row],[Poste]],Lines[début],0))</f>
        <v>CHARP</v>
      </c>
      <c r="D111" s="22" t="e">
        <f>INDEX(Lines[codeNat_fin],MATCH(Transfos[[#This Row],[Poste]],Lines[fin],0))</f>
        <v>#N/A</v>
      </c>
      <c r="E111" s="22" t="s">
        <v>2530</v>
      </c>
      <c r="F111" s="23">
        <v>0.56999999999999995</v>
      </c>
      <c r="G111" s="23">
        <v>71.2</v>
      </c>
      <c r="H111" s="23">
        <v>0.56000000000000005</v>
      </c>
      <c r="I111" s="23">
        <v>-13.3</v>
      </c>
      <c r="J111" s="23">
        <v>6.1</v>
      </c>
      <c r="K111" s="23">
        <v>214.8</v>
      </c>
      <c r="L111" s="23">
        <v>380</v>
      </c>
      <c r="M111" s="23">
        <v>235</v>
      </c>
      <c r="N111" s="23">
        <v>847</v>
      </c>
      <c r="O111" s="23">
        <v>921</v>
      </c>
    </row>
    <row r="112" spans="1:15">
      <c r="A112" s="22" t="s">
        <v>10619</v>
      </c>
      <c r="B112" s="22" t="s">
        <v>7929</v>
      </c>
      <c r="C112" s="22" t="e">
        <f>INDEX(Lines[codeNat_debut],MATCH(Transfos[[#This Row],[Poste]],Lines[début],0))</f>
        <v>#N/A</v>
      </c>
      <c r="D112" s="22" t="str">
        <f>INDEX(Lines[codeNat_fin],MATCH(Transfos[[#This Row],[Poste]],Lines[fin],0))</f>
        <v>TERRI</v>
      </c>
      <c r="E112" s="22" t="s">
        <v>7928</v>
      </c>
      <c r="F112" s="23">
        <v>0.02</v>
      </c>
      <c r="G112" s="23">
        <v>42.4</v>
      </c>
      <c r="H112" s="23">
        <v>0.44</v>
      </c>
      <c r="I112" s="23">
        <v>-6.5</v>
      </c>
      <c r="J112" s="23">
        <v>5.01</v>
      </c>
      <c r="K112" s="23">
        <v>124.8</v>
      </c>
      <c r="L112" s="23">
        <v>388</v>
      </c>
      <c r="M112" s="23">
        <v>240</v>
      </c>
      <c r="N112" s="23">
        <v>1655</v>
      </c>
      <c r="O112" s="23">
        <v>1800</v>
      </c>
    </row>
    <row r="113" spans="1:15">
      <c r="A113" s="22" t="s">
        <v>10620</v>
      </c>
      <c r="B113" s="22" t="s">
        <v>7929</v>
      </c>
      <c r="C113" s="22" t="e">
        <f>INDEX(Lines[codeNat_debut],MATCH(Transfos[[#This Row],[Poste]],Lines[début],0))</f>
        <v>#N/A</v>
      </c>
      <c r="D113" s="22" t="str">
        <f>INDEX(Lines[codeNat_fin],MATCH(Transfos[[#This Row],[Poste]],Lines[fin],0))</f>
        <v>TERRI</v>
      </c>
      <c r="E113" s="22" t="s">
        <v>7928</v>
      </c>
      <c r="F113" s="23">
        <v>0.31</v>
      </c>
      <c r="G113" s="23">
        <v>45.6</v>
      </c>
      <c r="H113" s="23">
        <v>0.18</v>
      </c>
      <c r="I113" s="23">
        <v>-9.3000000000000007</v>
      </c>
      <c r="J113" s="23">
        <v>2.5299999999999998</v>
      </c>
      <c r="K113" s="23">
        <v>119.8</v>
      </c>
      <c r="L113" s="23">
        <v>388</v>
      </c>
      <c r="M113" s="23">
        <v>240</v>
      </c>
      <c r="N113" s="23">
        <v>1655</v>
      </c>
      <c r="O113" s="23">
        <v>1800</v>
      </c>
    </row>
    <row r="114" spans="1:15">
      <c r="A114" s="22" t="s">
        <v>10621</v>
      </c>
      <c r="B114" s="22" t="s">
        <v>6768</v>
      </c>
      <c r="C114" s="22" t="str">
        <f>INDEX(Lines[codeNat_debut],MATCH(Transfos[[#This Row],[Poste]],Lines[début],0))</f>
        <v>REALT</v>
      </c>
      <c r="D114" s="22" t="str">
        <f>INDEX(Lines[codeNat_fin],MATCH(Transfos[[#This Row],[Poste]],Lines[fin],0))</f>
        <v>REALT</v>
      </c>
      <c r="E114" s="22" t="s">
        <v>6767</v>
      </c>
      <c r="F114" s="23">
        <v>0.11</v>
      </c>
      <c r="G114" s="23">
        <v>41.8</v>
      </c>
      <c r="H114" s="23">
        <v>0.36</v>
      </c>
      <c r="I114" s="23">
        <v>-6.3</v>
      </c>
      <c r="J114" s="23">
        <v>4.92</v>
      </c>
      <c r="K114" s="23">
        <v>120.5</v>
      </c>
      <c r="L114" s="23">
        <v>388</v>
      </c>
      <c r="M114" s="23">
        <v>240</v>
      </c>
      <c r="N114" s="23">
        <v>1660</v>
      </c>
      <c r="O114" s="23">
        <v>1805</v>
      </c>
    </row>
    <row r="115" spans="1:15">
      <c r="A115" s="22" t="s">
        <v>10622</v>
      </c>
      <c r="B115" s="22" t="s">
        <v>2185</v>
      </c>
      <c r="C115" s="22" t="e">
        <f>INDEX(Lines[codeNat_debut],MATCH(Transfos[[#This Row],[Poste]],Lines[début],0))</f>
        <v>#N/A</v>
      </c>
      <c r="D115" s="22" t="str">
        <f>INDEX(Lines[codeNat_fin],MATCH(Transfos[[#This Row],[Poste]],Lines[fin],0))</f>
        <v>VESLE</v>
      </c>
      <c r="E115" s="22" t="s">
        <v>2185</v>
      </c>
      <c r="F115" s="23">
        <v>0.16</v>
      </c>
      <c r="G115" s="23">
        <v>42.9</v>
      </c>
      <c r="H115" s="23">
        <v>0.32</v>
      </c>
      <c r="I115" s="23">
        <v>-6.7</v>
      </c>
      <c r="J115" s="23">
        <v>4.7300000000000004</v>
      </c>
      <c r="K115" s="23">
        <v>123.8</v>
      </c>
      <c r="L115" s="23">
        <v>388</v>
      </c>
      <c r="M115" s="23">
        <v>240</v>
      </c>
      <c r="N115" s="23">
        <v>1659</v>
      </c>
      <c r="O115" s="23">
        <v>1803</v>
      </c>
    </row>
    <row r="116" spans="1:15">
      <c r="A116" s="22" t="s">
        <v>10623</v>
      </c>
      <c r="B116" s="22" t="s">
        <v>2185</v>
      </c>
      <c r="C116" s="22" t="e">
        <f>INDEX(Lines[codeNat_debut],MATCH(Transfos[[#This Row],[Poste]],Lines[début],0))</f>
        <v>#N/A</v>
      </c>
      <c r="D116" s="22" t="str">
        <f>INDEX(Lines[codeNat_fin],MATCH(Transfos[[#This Row],[Poste]],Lines[fin],0))</f>
        <v>VESLE</v>
      </c>
      <c r="E116" s="22" t="s">
        <v>2185</v>
      </c>
      <c r="F116" s="23">
        <v>0.14000000000000001</v>
      </c>
      <c r="G116" s="23">
        <v>43.3</v>
      </c>
      <c r="H116" s="23">
        <v>0.32</v>
      </c>
      <c r="I116" s="23">
        <v>-7.2</v>
      </c>
      <c r="J116" s="23">
        <v>5.12</v>
      </c>
      <c r="K116" s="23">
        <v>123.1</v>
      </c>
      <c r="L116" s="23">
        <v>388</v>
      </c>
      <c r="M116" s="23">
        <v>240</v>
      </c>
      <c r="N116" s="23">
        <v>1659</v>
      </c>
      <c r="O116" s="23">
        <v>1803</v>
      </c>
    </row>
    <row r="117" spans="1:15">
      <c r="A117" s="22" t="s">
        <v>10624</v>
      </c>
      <c r="B117" s="22" t="s">
        <v>1038</v>
      </c>
      <c r="C117" s="22" t="str">
        <f>INDEX(Lines[codeNat_debut],MATCH(Transfos[[#This Row],[Poste]],Lines[début],0))</f>
        <v>VAUPA</v>
      </c>
      <c r="D117" s="22" t="str">
        <f>INDEX(Lines[codeNat_fin],MATCH(Transfos[[#This Row],[Poste]],Lines[fin],0))</f>
        <v>VAUPA</v>
      </c>
      <c r="E117" s="22" t="s">
        <v>1037</v>
      </c>
      <c r="F117" s="23">
        <v>0.32</v>
      </c>
      <c r="G117" s="23">
        <v>45.2</v>
      </c>
      <c r="H117" s="23">
        <v>0.17</v>
      </c>
      <c r="I117" s="23">
        <v>-9.3000000000000007</v>
      </c>
      <c r="J117" s="23">
        <v>2.5499999999999998</v>
      </c>
      <c r="K117" s="23">
        <v>119.9</v>
      </c>
      <c r="L117" s="23">
        <v>388</v>
      </c>
      <c r="M117" s="23">
        <v>240</v>
      </c>
      <c r="N117" s="23">
        <v>1659</v>
      </c>
      <c r="O117" s="23">
        <v>1803</v>
      </c>
    </row>
    <row r="118" spans="1:15">
      <c r="A118" s="22" t="s">
        <v>10625</v>
      </c>
      <c r="B118" s="22" t="s">
        <v>7855</v>
      </c>
      <c r="C118" s="22" t="str">
        <f>INDEX(Lines[codeNat_debut],MATCH(Transfos[[#This Row],[Poste]],Lines[début],0))</f>
        <v>COR.P</v>
      </c>
      <c r="D118" s="22" t="str">
        <f>INDEX(Lines[codeNat_fin],MATCH(Transfos[[#This Row],[Poste]],Lines[fin],0))</f>
        <v>COR.P</v>
      </c>
      <c r="E118" s="22" t="s">
        <v>7854</v>
      </c>
      <c r="F118" s="23">
        <v>0.28999999999999998</v>
      </c>
      <c r="G118" s="23">
        <v>45.8</v>
      </c>
      <c r="H118" s="23">
        <v>0.19</v>
      </c>
      <c r="I118" s="23">
        <v>-9.8000000000000007</v>
      </c>
      <c r="J118" s="23">
        <v>2.5499999999999998</v>
      </c>
      <c r="K118" s="23">
        <v>121.2</v>
      </c>
      <c r="L118" s="23">
        <v>388</v>
      </c>
      <c r="M118" s="23">
        <v>240</v>
      </c>
      <c r="N118" s="23">
        <v>1659</v>
      </c>
      <c r="O118" s="23">
        <v>1803</v>
      </c>
    </row>
    <row r="119" spans="1:15">
      <c r="A119" s="22" t="s">
        <v>10626</v>
      </c>
      <c r="B119" s="22" t="s">
        <v>5641</v>
      </c>
      <c r="C119" s="22" t="str">
        <f>INDEX(Lines[codeNat_debut],MATCH(Transfos[[#This Row],[Poste]],Lines[début],0))</f>
        <v>MARSI</v>
      </c>
      <c r="D119" s="22" t="str">
        <f>INDEX(Lines[codeNat_fin],MATCH(Transfos[[#This Row],[Poste]],Lines[fin],0))</f>
        <v>MARSI</v>
      </c>
      <c r="E119" s="22" t="s">
        <v>5640</v>
      </c>
      <c r="F119" s="23">
        <v>1.0632999999999999</v>
      </c>
      <c r="G119" s="23">
        <v>45.62</v>
      </c>
      <c r="H119" s="23">
        <v>0.73848999999999998</v>
      </c>
      <c r="I119" s="23">
        <v>-9.69</v>
      </c>
      <c r="J119" s="23">
        <v>2.035E-2</v>
      </c>
      <c r="K119" s="23">
        <v>129.13</v>
      </c>
      <c r="L119" s="22" t="s">
        <v>8819</v>
      </c>
      <c r="M119" s="22" t="s">
        <v>8819</v>
      </c>
      <c r="N119" s="23">
        <v>1660</v>
      </c>
      <c r="O119" s="23">
        <v>1805</v>
      </c>
    </row>
    <row r="120" spans="1:15">
      <c r="A120" s="22" t="s">
        <v>10627</v>
      </c>
      <c r="B120" s="22" t="s">
        <v>1729</v>
      </c>
      <c r="C120" s="22" t="e">
        <f>INDEX(Lines[codeNat_debut],MATCH(Transfos[[#This Row],[Poste]],Lines[début],0))</f>
        <v>#N/A</v>
      </c>
      <c r="D120" s="22" t="str">
        <f>INDEX(Lines[codeNat_fin],MATCH(Transfos[[#This Row],[Poste]],Lines[fin],0))</f>
        <v>VLEJU</v>
      </c>
      <c r="E120" s="22" t="s">
        <v>1728</v>
      </c>
      <c r="F120" s="23">
        <v>9.4E-2</v>
      </c>
      <c r="G120" s="23">
        <v>39.200000000000003</v>
      </c>
      <c r="H120" s="23">
        <v>0.24</v>
      </c>
      <c r="I120" s="23">
        <v>-3.8</v>
      </c>
      <c r="J120" s="23">
        <v>4.47</v>
      </c>
      <c r="K120" s="23">
        <v>131.6</v>
      </c>
      <c r="L120" s="23">
        <v>388</v>
      </c>
      <c r="M120" s="23">
        <v>240</v>
      </c>
      <c r="N120" s="23">
        <v>1659</v>
      </c>
      <c r="O120" s="23">
        <v>1803</v>
      </c>
    </row>
    <row r="121" spans="1:15">
      <c r="A121" s="22" t="s">
        <v>10628</v>
      </c>
      <c r="B121" s="22" t="s">
        <v>4419</v>
      </c>
      <c r="C121" s="22" t="str">
        <f>INDEX(Lines[codeNat_debut],MATCH(Transfos[[#This Row],[Poste]],Lines[début],0))</f>
        <v>REMIS</v>
      </c>
      <c r="D121" s="22" t="str">
        <f>INDEX(Lines[codeNat_fin],MATCH(Transfos[[#This Row],[Poste]],Lines[fin],0))</f>
        <v>REMIS</v>
      </c>
      <c r="E121" s="22" t="s">
        <v>4418</v>
      </c>
      <c r="F121" s="22" t="s">
        <v>8819</v>
      </c>
      <c r="G121" s="22" t="s">
        <v>8819</v>
      </c>
      <c r="H121" s="22" t="s">
        <v>8819</v>
      </c>
      <c r="I121" s="22" t="s">
        <v>8819</v>
      </c>
      <c r="J121" s="22" t="s">
        <v>8819</v>
      </c>
      <c r="K121" s="22" t="s">
        <v>8819</v>
      </c>
      <c r="L121" s="22" t="s">
        <v>8819</v>
      </c>
      <c r="M121" s="22" t="s">
        <v>8819</v>
      </c>
      <c r="N121" s="23">
        <v>829</v>
      </c>
      <c r="O121" s="23">
        <v>901</v>
      </c>
    </row>
    <row r="122" spans="1:15">
      <c r="A122" s="22" t="s">
        <v>10629</v>
      </c>
      <c r="B122" s="22" t="s">
        <v>4290</v>
      </c>
      <c r="C122" s="22" t="str">
        <f>INDEX(Lines[codeNat_debut],MATCH(Transfos[[#This Row],[Poste]],Lines[début],0))</f>
        <v>CHESN</v>
      </c>
      <c r="D122" s="22" t="e">
        <f>INDEX(Lines[codeNat_fin],MATCH(Transfos[[#This Row],[Poste]],Lines[fin],0))</f>
        <v>#N/A</v>
      </c>
      <c r="E122" s="22" t="s">
        <v>4289</v>
      </c>
      <c r="F122" s="23">
        <v>0.23</v>
      </c>
      <c r="G122" s="23">
        <v>67.3</v>
      </c>
      <c r="H122" s="23">
        <v>0.79</v>
      </c>
      <c r="I122" s="23">
        <v>-4.9000000000000004</v>
      </c>
      <c r="J122" s="23">
        <v>2.31</v>
      </c>
      <c r="K122" s="23">
        <v>295.89999999999998</v>
      </c>
      <c r="L122" s="23">
        <v>380</v>
      </c>
      <c r="M122" s="23">
        <v>235</v>
      </c>
      <c r="N122" s="23">
        <v>1659</v>
      </c>
      <c r="O122" s="23">
        <v>1803</v>
      </c>
    </row>
    <row r="123" spans="1:15">
      <c r="A123" s="22" t="s">
        <v>10630</v>
      </c>
      <c r="B123" s="22" t="s">
        <v>2021</v>
      </c>
      <c r="C123" s="22" t="str">
        <f>INDEX(Lines[codeNat_debut],MATCH(Transfos[[#This Row],[Poste]],Lines[début],0))</f>
        <v>CRENE</v>
      </c>
      <c r="D123" s="22" t="str">
        <f>INDEX(Lines[codeNat_fin],MATCH(Transfos[[#This Row],[Poste]],Lines[fin],0))</f>
        <v>CRENE</v>
      </c>
      <c r="E123" s="22" t="s">
        <v>2020</v>
      </c>
      <c r="F123" s="23">
        <v>-1.66</v>
      </c>
      <c r="G123" s="23">
        <v>-31.53</v>
      </c>
      <c r="H123" s="23">
        <v>2.04</v>
      </c>
      <c r="I123" s="23">
        <v>68.03</v>
      </c>
      <c r="J123" s="23">
        <v>2.2599999999999998</v>
      </c>
      <c r="K123" s="23">
        <v>27</v>
      </c>
      <c r="L123" s="23">
        <v>380</v>
      </c>
      <c r="M123" s="23">
        <v>225</v>
      </c>
      <c r="N123" s="22" t="s">
        <v>8819</v>
      </c>
      <c r="O123" s="22" t="s">
        <v>8819</v>
      </c>
    </row>
    <row r="124" spans="1:15">
      <c r="A124" s="22" t="s">
        <v>10631</v>
      </c>
      <c r="B124" s="22" t="s">
        <v>2021</v>
      </c>
      <c r="C124" s="22" t="str">
        <f>INDEX(Lines[codeNat_debut],MATCH(Transfos[[#This Row],[Poste]],Lines[début],0))</f>
        <v>CRENE</v>
      </c>
      <c r="D124" s="22" t="str">
        <f>INDEX(Lines[codeNat_fin],MATCH(Transfos[[#This Row],[Poste]],Lines[fin],0))</f>
        <v>CRENE</v>
      </c>
      <c r="E124" s="22" t="s">
        <v>2020</v>
      </c>
      <c r="F124" s="23">
        <v>-1.45</v>
      </c>
      <c r="G124" s="23">
        <v>-34.83</v>
      </c>
      <c r="H124" s="23">
        <v>1.79</v>
      </c>
      <c r="I124" s="23">
        <v>77.13</v>
      </c>
      <c r="J124" s="23">
        <v>2.02</v>
      </c>
      <c r="K124" s="23">
        <v>27.23</v>
      </c>
      <c r="L124" s="23">
        <v>380</v>
      </c>
      <c r="M124" s="23">
        <v>225</v>
      </c>
      <c r="N124" s="22" t="s">
        <v>8819</v>
      </c>
      <c r="O124" s="22" t="s">
        <v>8819</v>
      </c>
    </row>
    <row r="125" spans="1:15">
      <c r="A125" s="22" t="s">
        <v>10632</v>
      </c>
      <c r="B125" s="22" t="s">
        <v>1278</v>
      </c>
      <c r="C125" s="22" t="e">
        <f>INDEX(Lines[codeNat_debut],MATCH(Transfos[[#This Row],[Poste]],Lines[début],0))</f>
        <v>#N/A</v>
      </c>
      <c r="D125" s="22" t="str">
        <f>INDEX(Lines[codeNat_fin],MATCH(Transfos[[#This Row],[Poste]],Lines[fin],0))</f>
        <v>JUMEA</v>
      </c>
      <c r="E125" s="22" t="s">
        <v>1277</v>
      </c>
      <c r="F125" s="23">
        <v>0.1</v>
      </c>
      <c r="G125" s="23">
        <v>70.099999999999994</v>
      </c>
      <c r="H125" s="23">
        <v>0.9</v>
      </c>
      <c r="I125" s="23">
        <v>-6.8</v>
      </c>
      <c r="J125" s="23">
        <v>6.8</v>
      </c>
      <c r="K125" s="23">
        <v>290.8</v>
      </c>
      <c r="L125" s="23">
        <v>380</v>
      </c>
      <c r="M125" s="23">
        <v>235</v>
      </c>
      <c r="N125" s="23">
        <v>847</v>
      </c>
      <c r="O125" s="23">
        <v>921</v>
      </c>
    </row>
    <row r="126" spans="1:15">
      <c r="A126" s="22" t="s">
        <v>10633</v>
      </c>
      <c r="B126" s="22" t="s">
        <v>1278</v>
      </c>
      <c r="C126" s="22" t="e">
        <f>INDEX(Lines[codeNat_debut],MATCH(Transfos[[#This Row],[Poste]],Lines[début],0))</f>
        <v>#N/A</v>
      </c>
      <c r="D126" s="22" t="str">
        <f>INDEX(Lines[codeNat_fin],MATCH(Transfos[[#This Row],[Poste]],Lines[fin],0))</f>
        <v>JUMEA</v>
      </c>
      <c r="E126" s="22" t="s">
        <v>1277</v>
      </c>
      <c r="F126" s="23">
        <v>0.44</v>
      </c>
      <c r="G126" s="23">
        <v>69.3</v>
      </c>
      <c r="H126" s="23">
        <v>0.71</v>
      </c>
      <c r="I126" s="23">
        <v>-11.8</v>
      </c>
      <c r="J126" s="23">
        <v>5.03</v>
      </c>
      <c r="K126" s="23">
        <v>210.8</v>
      </c>
      <c r="L126" s="23">
        <v>380</v>
      </c>
      <c r="M126" s="23">
        <v>235</v>
      </c>
      <c r="N126" s="23">
        <v>847</v>
      </c>
      <c r="O126" s="23">
        <v>921</v>
      </c>
    </row>
    <row r="127" spans="1:15">
      <c r="A127" s="22" t="s">
        <v>10634</v>
      </c>
      <c r="B127" s="22" t="s">
        <v>6197</v>
      </c>
      <c r="C127" s="22" t="str">
        <f>INDEX(Lines[codeNat_debut],MATCH(Transfos[[#This Row],[Poste]],Lines[début],0))</f>
        <v>GAUDI</v>
      </c>
      <c r="D127" s="22" t="str">
        <f>INDEX(Lines[codeNat_fin],MATCH(Transfos[[#This Row],[Poste]],Lines[fin],0))</f>
        <v>GAUDI</v>
      </c>
      <c r="E127" s="22" t="s">
        <v>6196</v>
      </c>
      <c r="F127" s="23">
        <v>0.86</v>
      </c>
      <c r="G127" s="23">
        <v>74.5</v>
      </c>
      <c r="H127" s="23">
        <v>0.34</v>
      </c>
      <c r="I127" s="23">
        <v>-17.7</v>
      </c>
      <c r="J127" s="23">
        <v>6</v>
      </c>
      <c r="K127" s="23">
        <v>216</v>
      </c>
      <c r="L127" s="23">
        <v>380</v>
      </c>
      <c r="M127" s="23">
        <v>235</v>
      </c>
      <c r="N127" s="23">
        <v>847</v>
      </c>
      <c r="O127" s="23">
        <v>921</v>
      </c>
    </row>
    <row r="128" spans="1:15">
      <c r="A128" s="22" t="s">
        <v>10635</v>
      </c>
      <c r="B128" s="22" t="s">
        <v>6197</v>
      </c>
      <c r="C128" s="22" t="str">
        <f>INDEX(Lines[codeNat_debut],MATCH(Transfos[[#This Row],[Poste]],Lines[début],0))</f>
        <v>GAUDI</v>
      </c>
      <c r="D128" s="22" t="str">
        <f>INDEX(Lines[codeNat_fin],MATCH(Transfos[[#This Row],[Poste]],Lines[fin],0))</f>
        <v>GAUDI</v>
      </c>
      <c r="E128" s="22" t="s">
        <v>6196</v>
      </c>
      <c r="F128" s="23">
        <v>7.0000000000000007E-2</v>
      </c>
      <c r="G128" s="23">
        <v>42.7</v>
      </c>
      <c r="H128" s="23">
        <v>0.4</v>
      </c>
      <c r="I128" s="23">
        <v>-6.8</v>
      </c>
      <c r="J128" s="23">
        <v>4.96</v>
      </c>
      <c r="K128" s="23">
        <v>124.8</v>
      </c>
      <c r="L128" s="23">
        <v>388</v>
      </c>
      <c r="M128" s="23">
        <v>240</v>
      </c>
      <c r="N128" s="23">
        <v>1660</v>
      </c>
      <c r="O128" s="23">
        <v>1805</v>
      </c>
    </row>
    <row r="129" spans="1:15">
      <c r="A129" s="22" t="s">
        <v>10636</v>
      </c>
      <c r="B129" s="22" t="s">
        <v>3217</v>
      </c>
      <c r="C129" s="22" t="str">
        <f>INDEX(Lines[codeNat_debut],MATCH(Transfos[[#This Row],[Poste]],Lines[début],0))</f>
        <v>GAVRE</v>
      </c>
      <c r="D129" s="22" t="str">
        <f>INDEX(Lines[codeNat_fin],MATCH(Transfos[[#This Row],[Poste]],Lines[fin],0))</f>
        <v>GAVRE</v>
      </c>
      <c r="E129" s="22" t="s">
        <v>3216</v>
      </c>
      <c r="F129" s="23">
        <v>0.12</v>
      </c>
      <c r="G129" s="23">
        <v>42.2</v>
      </c>
      <c r="H129" s="23">
        <v>0.34</v>
      </c>
      <c r="I129" s="23">
        <v>-6.4</v>
      </c>
      <c r="J129" s="23">
        <v>4.87</v>
      </c>
      <c r="K129" s="23">
        <v>124.2</v>
      </c>
      <c r="L129" s="23">
        <v>388</v>
      </c>
      <c r="M129" s="23">
        <v>240</v>
      </c>
      <c r="N129" s="23">
        <v>1659</v>
      </c>
      <c r="O129" s="23">
        <v>1803</v>
      </c>
    </row>
    <row r="130" spans="1:15">
      <c r="A130" s="22" t="s">
        <v>10637</v>
      </c>
      <c r="B130" s="22" t="s">
        <v>10756</v>
      </c>
      <c r="C130" s="22" t="e">
        <f>INDEX(Lines[codeNat_debut],MATCH(Transfos[[#This Row],[Poste]],Lines[début],0))</f>
        <v>#N/A</v>
      </c>
      <c r="D130" s="22" t="e">
        <f>INDEX(Lines[codeNat_fin],MATCH(Transfos[[#This Row],[Poste]],Lines[fin],0))</f>
        <v>#N/A</v>
      </c>
      <c r="E130" s="22" t="s">
        <v>1455</v>
      </c>
      <c r="F130" s="23">
        <v>0.11</v>
      </c>
      <c r="G130" s="23">
        <v>42.5</v>
      </c>
      <c r="H130" s="23">
        <v>0.35</v>
      </c>
      <c r="I130" s="23">
        <v>-6.7</v>
      </c>
      <c r="J130" s="23">
        <v>4.9000000000000004</v>
      </c>
      <c r="K130" s="23">
        <v>121.7</v>
      </c>
      <c r="L130" s="23">
        <v>388</v>
      </c>
      <c r="M130" s="23">
        <v>240</v>
      </c>
      <c r="N130" s="23">
        <v>1659</v>
      </c>
      <c r="O130" s="23">
        <v>1803</v>
      </c>
    </row>
    <row r="131" spans="1:15">
      <c r="A131" s="22" t="s">
        <v>10638</v>
      </c>
      <c r="B131" s="22" t="s">
        <v>10756</v>
      </c>
      <c r="C131" s="22" t="e">
        <f>INDEX(Lines[codeNat_debut],MATCH(Transfos[[#This Row],[Poste]],Lines[début],0))</f>
        <v>#N/A</v>
      </c>
      <c r="D131" s="22" t="e">
        <f>INDEX(Lines[codeNat_fin],MATCH(Transfos[[#This Row],[Poste]],Lines[fin],0))</f>
        <v>#N/A</v>
      </c>
      <c r="E131" s="22" t="s">
        <v>1455</v>
      </c>
      <c r="F131" s="23">
        <v>0.06</v>
      </c>
      <c r="G131" s="23">
        <v>42.3</v>
      </c>
      <c r="H131" s="23">
        <v>0.4</v>
      </c>
      <c r="I131" s="23">
        <v>-6.6</v>
      </c>
      <c r="J131" s="23">
        <v>4.79</v>
      </c>
      <c r="K131" s="23">
        <v>123.8</v>
      </c>
      <c r="L131" s="23">
        <v>388</v>
      </c>
      <c r="M131" s="23">
        <v>240</v>
      </c>
      <c r="N131" s="23">
        <v>1659</v>
      </c>
      <c r="O131" s="23">
        <v>1803</v>
      </c>
    </row>
    <row r="132" spans="1:15">
      <c r="A132" s="22" t="s">
        <v>10639</v>
      </c>
      <c r="B132" s="22" t="s">
        <v>2164</v>
      </c>
      <c r="C132" s="22" t="str">
        <f>INDEX(Lines[codeNat_debut],MATCH(Transfos[[#This Row],[Poste]],Lines[début],0))</f>
        <v>JONQU</v>
      </c>
      <c r="D132" s="22" t="str">
        <f>INDEX(Lines[codeNat_fin],MATCH(Transfos[[#This Row],[Poste]],Lines[fin],0))</f>
        <v>JONQU</v>
      </c>
      <c r="E132" s="22" t="s">
        <v>2163</v>
      </c>
      <c r="F132" s="23">
        <v>0.28999999999999998</v>
      </c>
      <c r="G132" s="23">
        <v>45.6</v>
      </c>
      <c r="H132" s="23">
        <v>0.19</v>
      </c>
      <c r="I132" s="23">
        <v>-9.1999999999999993</v>
      </c>
      <c r="J132" s="23">
        <v>2.5299999999999998</v>
      </c>
      <c r="K132" s="23">
        <v>120.3</v>
      </c>
      <c r="L132" s="23">
        <v>388</v>
      </c>
      <c r="M132" s="23">
        <v>240</v>
      </c>
      <c r="N132" s="23">
        <v>1659</v>
      </c>
      <c r="O132" s="23">
        <v>1803</v>
      </c>
    </row>
    <row r="133" spans="1:15">
      <c r="A133" s="22" t="s">
        <v>10640</v>
      </c>
      <c r="B133" s="22" t="s">
        <v>5193</v>
      </c>
      <c r="C133" s="22" t="e">
        <f>INDEX(Lines[codeNat_debut],MATCH(Transfos[[#This Row],[Poste]],Lines[début],0))</f>
        <v>#N/A</v>
      </c>
      <c r="D133" s="22" t="str">
        <f>INDEX(Lines[codeNat_fin],MATCH(Transfos[[#This Row],[Poste]],Lines[fin],0))</f>
        <v>SCHEE</v>
      </c>
      <c r="E133" s="22" t="s">
        <v>5192</v>
      </c>
      <c r="F133" s="23">
        <v>0.48</v>
      </c>
      <c r="G133" s="23">
        <v>35.9</v>
      </c>
      <c r="H133" s="22" t="s">
        <v>8819</v>
      </c>
      <c r="I133" s="22" t="s">
        <v>8819</v>
      </c>
      <c r="J133" s="22" t="s">
        <v>8819</v>
      </c>
      <c r="K133" s="22" t="s">
        <v>8819</v>
      </c>
      <c r="L133" s="23">
        <v>388</v>
      </c>
      <c r="M133" s="23">
        <v>240</v>
      </c>
      <c r="N133" s="23">
        <v>1659</v>
      </c>
      <c r="O133" s="23">
        <v>1803</v>
      </c>
    </row>
    <row r="134" spans="1:15">
      <c r="A134" s="22" t="s">
        <v>10641</v>
      </c>
      <c r="B134" s="22" t="s">
        <v>5946</v>
      </c>
      <c r="C134" s="22" t="e">
        <f>INDEX(Lines[codeNat_debut],MATCH(Transfos[[#This Row],[Poste]],Lines[début],0))</f>
        <v>#N/A</v>
      </c>
      <c r="D134" s="22" t="str">
        <f>INDEX(Lines[codeNat_fin],MATCH(Transfos[[#This Row],[Poste]],Lines[fin],0))</f>
        <v>SAUCA</v>
      </c>
      <c r="E134" s="22" t="s">
        <v>5945</v>
      </c>
      <c r="F134" s="23">
        <v>0.26</v>
      </c>
      <c r="G134" s="23">
        <v>45.1</v>
      </c>
      <c r="H134" s="23">
        <v>0.22</v>
      </c>
      <c r="I134" s="23">
        <v>-9</v>
      </c>
      <c r="J134" s="23">
        <v>2.5299999999999998</v>
      </c>
      <c r="K134" s="23">
        <v>122.2</v>
      </c>
      <c r="L134" s="23">
        <v>388</v>
      </c>
      <c r="M134" s="23">
        <v>240</v>
      </c>
      <c r="N134" s="23">
        <v>1659</v>
      </c>
      <c r="O134" s="23">
        <v>1803</v>
      </c>
    </row>
    <row r="135" spans="1:15">
      <c r="A135" s="22" t="s">
        <v>10642</v>
      </c>
      <c r="B135" s="22" t="s">
        <v>5946</v>
      </c>
      <c r="C135" s="22" t="e">
        <f>INDEX(Lines[codeNat_debut],MATCH(Transfos[[#This Row],[Poste]],Lines[début],0))</f>
        <v>#N/A</v>
      </c>
      <c r="D135" s="22" t="str">
        <f>INDEX(Lines[codeNat_fin],MATCH(Transfos[[#This Row],[Poste]],Lines[fin],0))</f>
        <v>SAUCA</v>
      </c>
      <c r="E135" s="22" t="s">
        <v>5945</v>
      </c>
      <c r="F135" s="23">
        <v>0.13</v>
      </c>
      <c r="G135" s="23">
        <v>42.2</v>
      </c>
      <c r="H135" s="23">
        <v>0.35</v>
      </c>
      <c r="I135" s="23">
        <v>-6.4</v>
      </c>
      <c r="J135" s="23">
        <v>4.9400000000000004</v>
      </c>
      <c r="K135" s="23">
        <v>120.4</v>
      </c>
      <c r="L135" s="23">
        <v>388</v>
      </c>
      <c r="M135" s="23">
        <v>240</v>
      </c>
      <c r="N135" s="23">
        <v>1660</v>
      </c>
      <c r="O135" s="23">
        <v>1805</v>
      </c>
    </row>
    <row r="136" spans="1:15">
      <c r="A136" s="22" t="s">
        <v>10643</v>
      </c>
      <c r="B136" s="22" t="s">
        <v>6768</v>
      </c>
      <c r="C136" s="22" t="str">
        <f>INDEX(Lines[codeNat_debut],MATCH(Transfos[[#This Row],[Poste]],Lines[début],0))</f>
        <v>REALT</v>
      </c>
      <c r="D136" s="22" t="str">
        <f>INDEX(Lines[codeNat_fin],MATCH(Transfos[[#This Row],[Poste]],Lines[fin],0))</f>
        <v>REALT</v>
      </c>
      <c r="E136" s="22" t="s">
        <v>6767</v>
      </c>
      <c r="F136" s="23">
        <v>0.12</v>
      </c>
      <c r="G136" s="23">
        <v>41.7</v>
      </c>
      <c r="H136" s="23">
        <v>0.34</v>
      </c>
      <c r="I136" s="23">
        <v>-6.6</v>
      </c>
      <c r="J136" s="23">
        <v>4.95</v>
      </c>
      <c r="K136" s="23">
        <v>118.8</v>
      </c>
      <c r="L136" s="23">
        <v>388</v>
      </c>
      <c r="M136" s="23">
        <v>240</v>
      </c>
      <c r="N136" s="23">
        <v>1660</v>
      </c>
      <c r="O136" s="23">
        <v>1805</v>
      </c>
    </row>
    <row r="137" spans="1:15">
      <c r="A137" s="22" t="s">
        <v>10644</v>
      </c>
      <c r="B137" s="22" t="s">
        <v>6768</v>
      </c>
      <c r="C137" s="22" t="str">
        <f>INDEX(Lines[codeNat_debut],MATCH(Transfos[[#This Row],[Poste]],Lines[début],0))</f>
        <v>REALT</v>
      </c>
      <c r="D137" s="22" t="str">
        <f>INDEX(Lines[codeNat_fin],MATCH(Transfos[[#This Row],[Poste]],Lines[fin],0))</f>
        <v>REALT</v>
      </c>
      <c r="E137" s="22" t="s">
        <v>6767</v>
      </c>
      <c r="F137" s="23">
        <v>0.14000000000000001</v>
      </c>
      <c r="G137" s="23">
        <v>42.7</v>
      </c>
      <c r="H137" s="23">
        <v>0.35</v>
      </c>
      <c r="I137" s="23">
        <v>-6.6</v>
      </c>
      <c r="J137" s="23">
        <v>4.9400000000000004</v>
      </c>
      <c r="K137" s="23">
        <v>122.1</v>
      </c>
      <c r="L137" s="23">
        <v>388</v>
      </c>
      <c r="M137" s="23">
        <v>240</v>
      </c>
      <c r="N137" s="23">
        <v>1660</v>
      </c>
      <c r="O137" s="23">
        <v>1805</v>
      </c>
    </row>
    <row r="138" spans="1:15">
      <c r="A138" s="22" t="s">
        <v>10645</v>
      </c>
      <c r="B138" s="22" t="s">
        <v>6896</v>
      </c>
      <c r="C138" s="22" t="str">
        <f>INDEX(Lines[codeNat_debut],MATCH(Transfos[[#This Row],[Poste]],Lines[début],0))</f>
        <v>QUINT</v>
      </c>
      <c r="D138" s="22" t="str">
        <f>INDEX(Lines[codeNat_fin],MATCH(Transfos[[#This Row],[Poste]],Lines[fin],0))</f>
        <v>QUINT</v>
      </c>
      <c r="E138" s="22" t="s">
        <v>6895</v>
      </c>
      <c r="F138" s="23">
        <v>0.18</v>
      </c>
      <c r="G138" s="23">
        <v>42.9</v>
      </c>
      <c r="H138" s="23">
        <v>0.31</v>
      </c>
      <c r="I138" s="23">
        <v>-6.7</v>
      </c>
      <c r="J138" s="23">
        <v>5.94</v>
      </c>
      <c r="K138" s="23">
        <v>122.2</v>
      </c>
      <c r="L138" s="23">
        <v>388</v>
      </c>
      <c r="M138" s="23">
        <v>240</v>
      </c>
      <c r="N138" s="23">
        <v>1659</v>
      </c>
      <c r="O138" s="23">
        <v>1803</v>
      </c>
    </row>
    <row r="139" spans="1:15">
      <c r="A139" s="22" t="s">
        <v>10646</v>
      </c>
      <c r="B139" s="22" t="s">
        <v>6896</v>
      </c>
      <c r="C139" s="22" t="str">
        <f>INDEX(Lines[codeNat_debut],MATCH(Transfos[[#This Row],[Poste]],Lines[début],0))</f>
        <v>QUINT</v>
      </c>
      <c r="D139" s="22" t="str">
        <f>INDEX(Lines[codeNat_fin],MATCH(Transfos[[#This Row],[Poste]],Lines[fin],0))</f>
        <v>QUINT</v>
      </c>
      <c r="E139" s="22" t="s">
        <v>6895</v>
      </c>
      <c r="F139" s="23">
        <v>0.11</v>
      </c>
      <c r="G139" s="23">
        <v>42.3</v>
      </c>
      <c r="H139" s="23">
        <v>0.36</v>
      </c>
      <c r="I139" s="23">
        <v>-6.4</v>
      </c>
      <c r="J139" s="23">
        <v>5.04</v>
      </c>
      <c r="K139" s="23">
        <v>124.2</v>
      </c>
      <c r="L139" s="23">
        <v>388</v>
      </c>
      <c r="M139" s="23">
        <v>240</v>
      </c>
      <c r="N139" s="23">
        <v>1660</v>
      </c>
      <c r="O139" s="23">
        <v>1805</v>
      </c>
    </row>
    <row r="140" spans="1:15">
      <c r="A140" s="22" t="s">
        <v>10647</v>
      </c>
      <c r="B140" s="22" t="s">
        <v>3084</v>
      </c>
      <c r="C140" s="22" t="str">
        <f>INDEX(Lines[codeNat_debut],MATCH(Transfos[[#This Row],[Poste]],Lines[début],0))</f>
        <v>RUEYR</v>
      </c>
      <c r="D140" s="22" t="str">
        <f>INDEX(Lines[codeNat_fin],MATCH(Transfos[[#This Row],[Poste]],Lines[fin],0))</f>
        <v>RUEYR</v>
      </c>
      <c r="E140" s="22" t="s">
        <v>3083</v>
      </c>
      <c r="F140" s="23">
        <v>0.4</v>
      </c>
      <c r="G140" s="23">
        <v>69.2</v>
      </c>
      <c r="H140" s="23">
        <v>0.75</v>
      </c>
      <c r="I140" s="23">
        <v>-12</v>
      </c>
      <c r="J140" s="23">
        <v>4.9000000000000004</v>
      </c>
      <c r="K140" s="23">
        <v>211.7</v>
      </c>
      <c r="L140" s="23">
        <v>380</v>
      </c>
      <c r="M140" s="23">
        <v>235</v>
      </c>
      <c r="N140" s="23">
        <v>840</v>
      </c>
      <c r="O140" s="23">
        <v>913</v>
      </c>
    </row>
    <row r="141" spans="1:15">
      <c r="A141" s="22" t="s">
        <v>10648</v>
      </c>
      <c r="B141" s="22" t="s">
        <v>3084</v>
      </c>
      <c r="C141" s="22" t="str">
        <f>INDEX(Lines[codeNat_debut],MATCH(Transfos[[#This Row],[Poste]],Lines[début],0))</f>
        <v>RUEYR</v>
      </c>
      <c r="D141" s="22" t="str">
        <f>INDEX(Lines[codeNat_fin],MATCH(Transfos[[#This Row],[Poste]],Lines[fin],0))</f>
        <v>RUEYR</v>
      </c>
      <c r="E141" s="22" t="s">
        <v>3083</v>
      </c>
      <c r="F141" s="23">
        <v>0.52</v>
      </c>
      <c r="G141" s="23">
        <v>71.599999999999994</v>
      </c>
      <c r="H141" s="23">
        <v>0.68</v>
      </c>
      <c r="I141" s="23">
        <v>-11.6</v>
      </c>
      <c r="J141" s="23">
        <v>2.75</v>
      </c>
      <c r="K141" s="23">
        <v>224.5</v>
      </c>
      <c r="L141" s="23">
        <v>380</v>
      </c>
      <c r="M141" s="23">
        <v>235</v>
      </c>
      <c r="N141" s="23">
        <v>840</v>
      </c>
      <c r="O141" s="23">
        <v>913</v>
      </c>
    </row>
    <row r="142" spans="1:15">
      <c r="A142" s="22" t="s">
        <v>10649</v>
      </c>
      <c r="B142" s="22" t="s">
        <v>7814</v>
      </c>
      <c r="C142" s="22" t="e">
        <f>INDEX(Lines[codeNat_debut],MATCH(Transfos[[#This Row],[Poste]],Lines[début],0))</f>
        <v>#N/A</v>
      </c>
      <c r="D142" s="22" t="str">
        <f>INDEX(Lines[codeNat_fin],MATCH(Transfos[[#This Row],[Poste]],Lines[fin],0))</f>
        <v>RULHA</v>
      </c>
      <c r="E142" s="22" t="s">
        <v>7813</v>
      </c>
      <c r="F142" s="23">
        <v>0.57999999999999996</v>
      </c>
      <c r="G142" s="23">
        <v>70.8</v>
      </c>
      <c r="H142" s="23">
        <v>0.56999999999999995</v>
      </c>
      <c r="I142" s="23">
        <v>-11</v>
      </c>
      <c r="J142" s="23">
        <v>2.41</v>
      </c>
      <c r="K142" s="23">
        <v>221.6</v>
      </c>
      <c r="L142" s="23">
        <v>380</v>
      </c>
      <c r="M142" s="23">
        <v>235</v>
      </c>
      <c r="N142" s="23">
        <v>847</v>
      </c>
      <c r="O142" s="23">
        <v>921</v>
      </c>
    </row>
    <row r="143" spans="1:15">
      <c r="A143" s="22" t="s">
        <v>10650</v>
      </c>
      <c r="B143" s="22" t="s">
        <v>7814</v>
      </c>
      <c r="C143" s="22" t="e">
        <f>INDEX(Lines[codeNat_debut],MATCH(Transfos[[#This Row],[Poste]],Lines[début],0))</f>
        <v>#N/A</v>
      </c>
      <c r="D143" s="22" t="str">
        <f>INDEX(Lines[codeNat_fin],MATCH(Transfos[[#This Row],[Poste]],Lines[fin],0))</f>
        <v>RULHA</v>
      </c>
      <c r="E143" s="22" t="s">
        <v>7813</v>
      </c>
      <c r="F143" s="23">
        <v>0.61</v>
      </c>
      <c r="G143" s="23">
        <v>67.8</v>
      </c>
      <c r="H143" s="23">
        <v>0.59</v>
      </c>
      <c r="I143" s="23">
        <v>-10.5</v>
      </c>
      <c r="J143" s="23">
        <v>5.29</v>
      </c>
      <c r="K143" s="23">
        <v>210.4</v>
      </c>
      <c r="L143" s="23">
        <v>380</v>
      </c>
      <c r="M143" s="23">
        <v>235</v>
      </c>
      <c r="N143" s="23">
        <v>847</v>
      </c>
      <c r="O143" s="23">
        <v>921</v>
      </c>
    </row>
    <row r="144" spans="1:15">
      <c r="A144" s="22" t="s">
        <v>10651</v>
      </c>
      <c r="B144" s="22" t="s">
        <v>3699</v>
      </c>
      <c r="C144" s="22" t="str">
        <f>INDEX(Lines[codeNat_debut],MATCH(Transfos[[#This Row],[Poste]],Lines[début],0))</f>
        <v>REVIG</v>
      </c>
      <c r="D144" s="22" t="str">
        <f>INDEX(Lines[codeNat_fin],MATCH(Transfos[[#This Row],[Poste]],Lines[fin],0))</f>
        <v>REVIG</v>
      </c>
      <c r="E144" s="22" t="s">
        <v>3698</v>
      </c>
      <c r="F144" s="23">
        <v>0.59</v>
      </c>
      <c r="G144" s="23">
        <v>69.3</v>
      </c>
      <c r="H144" s="23">
        <v>0.59</v>
      </c>
      <c r="I144" s="23">
        <v>-10.9</v>
      </c>
      <c r="J144" s="23">
        <v>2.5099999999999998</v>
      </c>
      <c r="K144" s="23">
        <v>220.8</v>
      </c>
      <c r="L144" s="23">
        <v>380</v>
      </c>
      <c r="M144" s="23">
        <v>235</v>
      </c>
      <c r="N144" s="23">
        <v>850</v>
      </c>
      <c r="O144" s="23">
        <v>925</v>
      </c>
    </row>
    <row r="145" spans="1:15">
      <c r="A145" s="22" t="s">
        <v>10652</v>
      </c>
      <c r="B145" s="22" t="s">
        <v>3699</v>
      </c>
      <c r="C145" s="22" t="str">
        <f>INDEX(Lines[codeNat_debut],MATCH(Transfos[[#This Row],[Poste]],Lines[début],0))</f>
        <v>REVIG</v>
      </c>
      <c r="D145" s="22" t="str">
        <f>INDEX(Lines[codeNat_fin],MATCH(Transfos[[#This Row],[Poste]],Lines[fin],0))</f>
        <v>REVIG</v>
      </c>
      <c r="E145" s="22" t="s">
        <v>3698</v>
      </c>
      <c r="F145" s="23">
        <v>0.09</v>
      </c>
      <c r="G145" s="23">
        <v>42.8</v>
      </c>
      <c r="H145" s="23">
        <v>0.37</v>
      </c>
      <c r="I145" s="23">
        <v>-6.8</v>
      </c>
      <c r="J145" s="23">
        <v>4.7699999999999996</v>
      </c>
      <c r="K145" s="23">
        <v>121.5</v>
      </c>
      <c r="L145" s="23">
        <v>388</v>
      </c>
      <c r="M145" s="23">
        <v>240</v>
      </c>
      <c r="N145" s="23">
        <v>1659</v>
      </c>
      <c r="O145" s="23">
        <v>1803</v>
      </c>
    </row>
    <row r="146" spans="1:15">
      <c r="A146" s="22" t="s">
        <v>10653</v>
      </c>
      <c r="B146" s="22" t="s">
        <v>7565</v>
      </c>
      <c r="C146" s="22" t="e">
        <f>INDEX(Lines[codeNat_debut],MATCH(Transfos[[#This Row],[Poste]],Lines[début],0))</f>
        <v>#N/A</v>
      </c>
      <c r="D146" s="22" t="str">
        <f>INDEX(Lines[codeNat_fin],MATCH(Transfos[[#This Row],[Poste]],Lines[fin],0))</f>
        <v>SIERE</v>
      </c>
      <c r="E146" s="22" t="s">
        <v>7564</v>
      </c>
      <c r="F146" s="23">
        <v>0.56000000000000005</v>
      </c>
      <c r="G146" s="23">
        <v>69.900000000000006</v>
      </c>
      <c r="H146" s="23">
        <v>1.1399999999999999</v>
      </c>
      <c r="I146" s="23">
        <v>-12.9</v>
      </c>
      <c r="J146" s="23">
        <v>5.25</v>
      </c>
      <c r="K146" s="23">
        <v>211.9</v>
      </c>
      <c r="L146" s="23">
        <v>380</v>
      </c>
      <c r="M146" s="23">
        <v>235</v>
      </c>
      <c r="N146" s="23">
        <v>840</v>
      </c>
      <c r="O146" s="23">
        <v>913</v>
      </c>
    </row>
    <row r="147" spans="1:15">
      <c r="A147" s="22" t="s">
        <v>10654</v>
      </c>
      <c r="B147" s="22" t="s">
        <v>7565</v>
      </c>
      <c r="C147" s="22" t="e">
        <f>INDEX(Lines[codeNat_debut],MATCH(Transfos[[#This Row],[Poste]],Lines[début],0))</f>
        <v>#N/A</v>
      </c>
      <c r="D147" s="22" t="str">
        <f>INDEX(Lines[codeNat_fin],MATCH(Transfos[[#This Row],[Poste]],Lines[fin],0))</f>
        <v>SIERE</v>
      </c>
      <c r="E147" s="22" t="s">
        <v>7564</v>
      </c>
      <c r="F147" s="23">
        <v>0.28999999999999998</v>
      </c>
      <c r="G147" s="23">
        <v>69.8</v>
      </c>
      <c r="H147" s="23">
        <v>0.72</v>
      </c>
      <c r="I147" s="23">
        <v>-7.1</v>
      </c>
      <c r="J147" s="23">
        <v>7.16</v>
      </c>
      <c r="K147" s="23">
        <v>302.39999999999998</v>
      </c>
      <c r="L147" s="23">
        <v>380</v>
      </c>
      <c r="M147" s="23">
        <v>235</v>
      </c>
      <c r="N147" s="23">
        <v>840</v>
      </c>
      <c r="O147" s="23">
        <v>913</v>
      </c>
    </row>
    <row r="148" spans="1:15">
      <c r="A148" s="22" t="s">
        <v>10655</v>
      </c>
      <c r="B148" s="22" t="s">
        <v>7565</v>
      </c>
      <c r="C148" s="22" t="e">
        <f>INDEX(Lines[codeNat_debut],MATCH(Transfos[[#This Row],[Poste]],Lines[début],0))</f>
        <v>#N/A</v>
      </c>
      <c r="D148" s="22" t="str">
        <f>INDEX(Lines[codeNat_fin],MATCH(Transfos[[#This Row],[Poste]],Lines[fin],0))</f>
        <v>SIERE</v>
      </c>
      <c r="E148" s="22" t="s">
        <v>7564</v>
      </c>
      <c r="F148" s="23">
        <v>0.62</v>
      </c>
      <c r="G148" s="23">
        <v>69.900000000000006</v>
      </c>
      <c r="H148" s="23">
        <v>0.51</v>
      </c>
      <c r="I148" s="23">
        <v>-12.7</v>
      </c>
      <c r="J148" s="23">
        <v>5.41</v>
      </c>
      <c r="K148" s="23">
        <v>208.3</v>
      </c>
      <c r="L148" s="23">
        <v>380</v>
      </c>
      <c r="M148" s="23">
        <v>235</v>
      </c>
      <c r="N148" s="23">
        <v>840</v>
      </c>
      <c r="O148" s="23">
        <v>913</v>
      </c>
    </row>
    <row r="149" spans="1:15">
      <c r="A149" s="22" t="s">
        <v>10656</v>
      </c>
      <c r="B149" s="22" t="s">
        <v>6159</v>
      </c>
      <c r="C149" s="22" t="str">
        <f>INDEX(Lines[codeNat_debut],MATCH(Transfos[[#This Row],[Poste]],Lines[début],0))</f>
        <v>SSELO</v>
      </c>
      <c r="D149" s="22" t="str">
        <f>INDEX(Lines[codeNat_fin],MATCH(Transfos[[#This Row],[Poste]],Lines[fin],0))</f>
        <v>SSELO</v>
      </c>
      <c r="E149" s="22" t="s">
        <v>6158</v>
      </c>
      <c r="F149" s="23">
        <v>0.35</v>
      </c>
      <c r="G149" s="23">
        <v>68.5</v>
      </c>
      <c r="H149" s="23">
        <v>0.66</v>
      </c>
      <c r="I149" s="23">
        <v>-7.5</v>
      </c>
      <c r="J149" s="23">
        <v>6.95</v>
      </c>
      <c r="K149" s="23">
        <v>307.5</v>
      </c>
      <c r="L149" s="23">
        <v>380</v>
      </c>
      <c r="M149" s="23">
        <v>235</v>
      </c>
      <c r="N149" s="23">
        <v>810</v>
      </c>
      <c r="O149" s="23">
        <v>847</v>
      </c>
    </row>
    <row r="150" spans="1:15">
      <c r="A150" s="22" t="s">
        <v>10657</v>
      </c>
      <c r="B150" s="22" t="s">
        <v>6159</v>
      </c>
      <c r="C150" s="22" t="str">
        <f>INDEX(Lines[codeNat_debut],MATCH(Transfos[[#This Row],[Poste]],Lines[début],0))</f>
        <v>SSELO</v>
      </c>
      <c r="D150" s="22" t="str">
        <f>INDEX(Lines[codeNat_fin],MATCH(Transfos[[#This Row],[Poste]],Lines[fin],0))</f>
        <v>SSELO</v>
      </c>
      <c r="E150" s="22" t="s">
        <v>6158</v>
      </c>
      <c r="F150" s="23">
        <v>7.0000000000000007E-2</v>
      </c>
      <c r="G150" s="23">
        <v>68.3</v>
      </c>
      <c r="H150" s="23">
        <v>1.08</v>
      </c>
      <c r="I150" s="23">
        <v>-5.6</v>
      </c>
      <c r="J150" s="23">
        <v>7.28</v>
      </c>
      <c r="K150" s="23">
        <v>298.60000000000002</v>
      </c>
      <c r="L150" s="23">
        <v>380</v>
      </c>
      <c r="M150" s="23">
        <v>235</v>
      </c>
      <c r="N150" s="23">
        <v>810</v>
      </c>
      <c r="O150" s="23">
        <v>847</v>
      </c>
    </row>
    <row r="151" spans="1:15">
      <c r="A151" s="22" t="s">
        <v>10658</v>
      </c>
      <c r="B151" s="22" t="s">
        <v>5671</v>
      </c>
      <c r="C151" s="22" t="str">
        <f>INDEX(Lines[codeNat_debut],MATCH(Transfos[[#This Row],[Poste]],Lines[début],0))</f>
        <v>PONTE</v>
      </c>
      <c r="D151" s="22" t="str">
        <f>INDEX(Lines[codeNat_fin],MATCH(Transfos[[#This Row],[Poste]],Lines[fin],0))</f>
        <v>PONTE</v>
      </c>
      <c r="E151" s="22" t="s">
        <v>5670</v>
      </c>
      <c r="F151" s="23">
        <v>0.24</v>
      </c>
      <c r="G151" s="23">
        <v>43.1</v>
      </c>
      <c r="H151" s="23">
        <v>0.28000000000000003</v>
      </c>
      <c r="I151" s="23">
        <v>-7.9</v>
      </c>
      <c r="J151" s="23">
        <v>2.42</v>
      </c>
      <c r="K151" s="23">
        <v>120.2</v>
      </c>
      <c r="L151" s="23">
        <v>388</v>
      </c>
      <c r="M151" s="23">
        <v>240</v>
      </c>
      <c r="N151" s="23">
        <v>1659</v>
      </c>
      <c r="O151" s="23">
        <v>1803</v>
      </c>
    </row>
    <row r="152" spans="1:15">
      <c r="A152" s="22" t="s">
        <v>10659</v>
      </c>
      <c r="B152" s="22" t="s">
        <v>6970</v>
      </c>
      <c r="C152" s="22" t="str">
        <f>INDEX(Lines[codeNat_debut],MATCH(Transfos[[#This Row],[Poste]],Lines[début],0))</f>
        <v>SAUS5</v>
      </c>
      <c r="D152" s="22" t="str">
        <f>INDEX(Lines[codeNat_fin],MATCH(Transfos[[#This Row],[Poste]],Lines[fin],0))</f>
        <v>SAUS5</v>
      </c>
      <c r="E152" s="22" t="s">
        <v>6969</v>
      </c>
      <c r="F152" s="23">
        <v>0.27</v>
      </c>
      <c r="G152" s="23">
        <v>43</v>
      </c>
      <c r="H152" s="23">
        <v>0.17</v>
      </c>
      <c r="I152" s="23">
        <v>-6.9</v>
      </c>
      <c r="J152" s="23">
        <v>2.39</v>
      </c>
      <c r="K152" s="23">
        <v>121.7</v>
      </c>
      <c r="L152" s="23">
        <v>388</v>
      </c>
      <c r="M152" s="23">
        <v>240</v>
      </c>
      <c r="N152" s="23">
        <v>1659</v>
      </c>
      <c r="O152" s="23">
        <v>1803</v>
      </c>
    </row>
    <row r="153" spans="1:15">
      <c r="A153" s="22" t="s">
        <v>10660</v>
      </c>
      <c r="B153" s="22" t="s">
        <v>4974</v>
      </c>
      <c r="C153" s="22" t="str">
        <f>INDEX(Lines[codeNat_debut],MATCH(Transfos[[#This Row],[Poste]],Lines[début],0))</f>
        <v>SEREI</v>
      </c>
      <c r="D153" s="22" t="str">
        <f>INDEX(Lines[codeNat_fin],MATCH(Transfos[[#This Row],[Poste]],Lines[fin],0))</f>
        <v>SEREI</v>
      </c>
      <c r="E153" s="22" t="s">
        <v>4973</v>
      </c>
      <c r="F153" s="23">
        <v>0.09</v>
      </c>
      <c r="G153" s="23">
        <v>42.7</v>
      </c>
      <c r="H153" s="23">
        <v>0.4</v>
      </c>
      <c r="I153" s="23">
        <v>-6.7</v>
      </c>
      <c r="J153" s="23">
        <v>4.95</v>
      </c>
      <c r="K153" s="23">
        <v>122.1</v>
      </c>
      <c r="L153" s="23">
        <v>388</v>
      </c>
      <c r="M153" s="23">
        <v>240</v>
      </c>
      <c r="N153" s="23">
        <v>1659</v>
      </c>
      <c r="O153" s="23">
        <v>1803</v>
      </c>
    </row>
    <row r="154" spans="1:15">
      <c r="A154" s="22" t="s">
        <v>10661</v>
      </c>
      <c r="B154" s="22" t="s">
        <v>4974</v>
      </c>
      <c r="C154" s="22" t="str">
        <f>INDEX(Lines[codeNat_debut],MATCH(Transfos[[#This Row],[Poste]],Lines[début],0))</f>
        <v>SEREI</v>
      </c>
      <c r="D154" s="22" t="str">
        <f>INDEX(Lines[codeNat_fin],MATCH(Transfos[[#This Row],[Poste]],Lines[fin],0))</f>
        <v>SEREI</v>
      </c>
      <c r="E154" s="22" t="s">
        <v>4973</v>
      </c>
      <c r="F154" s="23">
        <v>0.12</v>
      </c>
      <c r="G154" s="23">
        <v>42.7</v>
      </c>
      <c r="H154" s="23">
        <v>0.37</v>
      </c>
      <c r="I154" s="23">
        <v>-6.7</v>
      </c>
      <c r="J154" s="23">
        <v>5.21</v>
      </c>
      <c r="K154" s="23">
        <v>125.4</v>
      </c>
      <c r="L154" s="23">
        <v>388</v>
      </c>
      <c r="M154" s="23">
        <v>240</v>
      </c>
      <c r="N154" s="23">
        <v>1659</v>
      </c>
      <c r="O154" s="23">
        <v>1803</v>
      </c>
    </row>
    <row r="155" spans="1:15">
      <c r="A155" s="22" t="s">
        <v>10662</v>
      </c>
      <c r="B155" s="22" t="s">
        <v>5583</v>
      </c>
      <c r="C155" s="22" t="str">
        <f>INDEX(Lines[codeNat_debut],MATCH(Transfos[[#This Row],[Poste]],Lines[début],0))</f>
        <v>SSAVO</v>
      </c>
      <c r="D155" s="22" t="str">
        <f>INDEX(Lines[codeNat_fin],MATCH(Transfos[[#This Row],[Poste]],Lines[fin],0))</f>
        <v>SSAVO</v>
      </c>
      <c r="E155" s="22" t="s">
        <v>5582</v>
      </c>
      <c r="F155" s="23">
        <v>0.13</v>
      </c>
      <c r="G155" s="23">
        <v>42.6</v>
      </c>
      <c r="H155" s="23">
        <v>0.28999999999999998</v>
      </c>
      <c r="I155" s="23">
        <v>-6.8</v>
      </c>
      <c r="J155" s="23">
        <v>4.5999999999999996</v>
      </c>
      <c r="K155" s="23">
        <v>124.6</v>
      </c>
      <c r="L155" s="23">
        <v>388</v>
      </c>
      <c r="M155" s="23">
        <v>240</v>
      </c>
      <c r="N155" s="23">
        <v>1659</v>
      </c>
      <c r="O155" s="23">
        <v>1803</v>
      </c>
    </row>
    <row r="156" spans="1:15">
      <c r="A156" s="22" t="s">
        <v>10663</v>
      </c>
      <c r="B156" s="22" t="s">
        <v>4744</v>
      </c>
      <c r="C156" s="22" t="str">
        <f>INDEX(Lines[codeNat_debut],MATCH(Transfos[[#This Row],[Poste]],Lines[début],0))</f>
        <v>MQIS5</v>
      </c>
      <c r="D156" s="22" t="str">
        <f>INDEX(Lines[codeNat_fin],MATCH(Transfos[[#This Row],[Poste]],Lines[fin],0))</f>
        <v>MQIS5</v>
      </c>
      <c r="E156" s="22" t="s">
        <v>4743</v>
      </c>
      <c r="F156" s="23">
        <v>0.55000000000000004</v>
      </c>
      <c r="G156" s="23">
        <v>73.099999999999994</v>
      </c>
      <c r="H156" s="23">
        <v>0.65</v>
      </c>
      <c r="I156" s="23">
        <v>-20.8</v>
      </c>
      <c r="J156" s="23">
        <v>5.39</v>
      </c>
      <c r="K156" s="23">
        <v>212.8</v>
      </c>
      <c r="L156" s="23">
        <v>380</v>
      </c>
      <c r="M156" s="23">
        <v>225</v>
      </c>
      <c r="N156" s="23">
        <v>833</v>
      </c>
      <c r="O156" s="23">
        <v>871</v>
      </c>
    </row>
    <row r="157" spans="1:15">
      <c r="A157" s="22" t="s">
        <v>10664</v>
      </c>
      <c r="B157" s="22" t="s">
        <v>4744</v>
      </c>
      <c r="C157" s="22" t="str">
        <f>INDEX(Lines[codeNat_debut],MATCH(Transfos[[#This Row],[Poste]],Lines[début],0))</f>
        <v>MQIS5</v>
      </c>
      <c r="D157" s="22" t="str">
        <f>INDEX(Lines[codeNat_fin],MATCH(Transfos[[#This Row],[Poste]],Lines[fin],0))</f>
        <v>MQIS5</v>
      </c>
      <c r="E157" s="22" t="s">
        <v>4743</v>
      </c>
      <c r="F157" s="23">
        <v>0.41</v>
      </c>
      <c r="G157" s="23">
        <v>62.7</v>
      </c>
      <c r="H157" s="23">
        <v>0.75</v>
      </c>
      <c r="I157" s="23">
        <v>-12.3</v>
      </c>
      <c r="J157" s="23">
        <v>5.64</v>
      </c>
      <c r="K157" s="23">
        <v>191.3</v>
      </c>
      <c r="L157" s="23">
        <v>380</v>
      </c>
      <c r="M157" s="23">
        <v>225</v>
      </c>
      <c r="N157" s="23">
        <v>845</v>
      </c>
      <c r="O157" s="23">
        <v>884</v>
      </c>
    </row>
    <row r="158" spans="1:15">
      <c r="A158" s="22" t="s">
        <v>10665</v>
      </c>
      <c r="B158" s="22" t="s">
        <v>5621</v>
      </c>
      <c r="C158" s="22" t="str">
        <f>INDEX(Lines[codeNat_debut],MATCH(Transfos[[#This Row],[Poste]],Lines[début],0))</f>
        <v>NEOUL</v>
      </c>
      <c r="D158" s="22" t="str">
        <f>INDEX(Lines[codeNat_fin],MATCH(Transfos[[#This Row],[Poste]],Lines[fin],0))</f>
        <v>NEOUL</v>
      </c>
      <c r="E158" s="22" t="s">
        <v>5620</v>
      </c>
      <c r="F158" s="23">
        <v>0.13</v>
      </c>
      <c r="G158" s="23">
        <v>42</v>
      </c>
      <c r="H158" s="23">
        <v>0.34</v>
      </c>
      <c r="I158" s="23">
        <v>-6.2</v>
      </c>
      <c r="J158" s="23">
        <v>4.91</v>
      </c>
      <c r="K158" s="23">
        <v>122.5</v>
      </c>
      <c r="L158" s="23">
        <v>388</v>
      </c>
      <c r="M158" s="23">
        <v>240</v>
      </c>
      <c r="N158" s="23">
        <v>1659</v>
      </c>
      <c r="O158" s="23">
        <v>1803</v>
      </c>
    </row>
    <row r="159" spans="1:15">
      <c r="A159" s="22" t="s">
        <v>10666</v>
      </c>
      <c r="B159" s="22" t="s">
        <v>5621</v>
      </c>
      <c r="C159" s="22" t="str">
        <f>INDEX(Lines[codeNat_debut],MATCH(Transfos[[#This Row],[Poste]],Lines[début],0))</f>
        <v>NEOUL</v>
      </c>
      <c r="D159" s="22" t="str">
        <f>INDEX(Lines[codeNat_fin],MATCH(Transfos[[#This Row],[Poste]],Lines[fin],0))</f>
        <v>NEOUL</v>
      </c>
      <c r="E159" s="22" t="s">
        <v>5620</v>
      </c>
      <c r="F159" s="23">
        <v>0.28000000000000003</v>
      </c>
      <c r="G159" s="23">
        <v>45.1</v>
      </c>
      <c r="H159" s="23">
        <v>0.21</v>
      </c>
      <c r="I159" s="23">
        <v>-9</v>
      </c>
      <c r="J159" s="23">
        <v>2.59</v>
      </c>
      <c r="K159" s="23">
        <v>120.3</v>
      </c>
      <c r="L159" s="23">
        <v>388</v>
      </c>
      <c r="M159" s="23">
        <v>240</v>
      </c>
      <c r="N159" s="23">
        <v>1659</v>
      </c>
      <c r="O159" s="23">
        <v>1803</v>
      </c>
    </row>
    <row r="160" spans="1:15">
      <c r="A160" s="22" t="s">
        <v>10667</v>
      </c>
      <c r="B160" s="22" t="s">
        <v>10757</v>
      </c>
      <c r="C160" s="22" t="e">
        <f>INDEX(Lines[codeNat_debut],MATCH(Transfos[[#This Row],[Poste]],Lines[début],0))</f>
        <v>#N/A</v>
      </c>
      <c r="D160" s="22" t="e">
        <f>INDEX(Lines[codeNat_fin],MATCH(Transfos[[#This Row],[Poste]],Lines[fin],0))</f>
        <v>#N/A</v>
      </c>
      <c r="E160" s="22" t="e">
        <v>#N/A</v>
      </c>
      <c r="F160" s="23">
        <v>0.24</v>
      </c>
      <c r="G160" s="23">
        <v>72</v>
      </c>
      <c r="H160" s="23">
        <v>0.76</v>
      </c>
      <c r="I160" s="23">
        <v>-9.1</v>
      </c>
      <c r="J160" s="23">
        <v>7.15</v>
      </c>
      <c r="K160" s="23">
        <v>307.2</v>
      </c>
      <c r="L160" s="23">
        <v>380</v>
      </c>
      <c r="M160" s="23">
        <v>235</v>
      </c>
      <c r="N160" s="23">
        <v>847</v>
      </c>
      <c r="O160" s="23">
        <v>921</v>
      </c>
    </row>
    <row r="161" spans="1:15">
      <c r="A161" s="22" t="s">
        <v>10668</v>
      </c>
      <c r="B161" s="22" t="s">
        <v>4735</v>
      </c>
      <c r="C161" s="22" t="str">
        <f>INDEX(Lines[codeNat_debut],MATCH(Transfos[[#This Row],[Poste]],Lines[début],0))</f>
        <v>B.MON</v>
      </c>
      <c r="D161" s="22" t="e">
        <f>INDEX(Lines[codeNat_fin],MATCH(Transfos[[#This Row],[Poste]],Lines[fin],0))</f>
        <v>#N/A</v>
      </c>
      <c r="E161" s="22" t="s">
        <v>4734</v>
      </c>
      <c r="F161" s="23">
        <v>0.23</v>
      </c>
      <c r="G161" s="23">
        <v>45.3</v>
      </c>
      <c r="H161" s="23">
        <v>0.21</v>
      </c>
      <c r="I161" s="23">
        <v>-9.4</v>
      </c>
      <c r="J161" s="23">
        <v>2.39</v>
      </c>
      <c r="K161" s="23">
        <v>121.5</v>
      </c>
      <c r="L161" s="23">
        <v>388</v>
      </c>
      <c r="M161" s="23">
        <v>240</v>
      </c>
      <c r="N161" s="23">
        <v>1659</v>
      </c>
      <c r="O161" s="23">
        <v>1803</v>
      </c>
    </row>
    <row r="162" spans="1:15">
      <c r="A162" s="22" t="s">
        <v>10669</v>
      </c>
      <c r="B162" s="22" t="s">
        <v>4735</v>
      </c>
      <c r="C162" s="22" t="str">
        <f>INDEX(Lines[codeNat_debut],MATCH(Transfos[[#This Row],[Poste]],Lines[début],0))</f>
        <v>B.MON</v>
      </c>
      <c r="D162" s="22" t="e">
        <f>INDEX(Lines[codeNat_fin],MATCH(Transfos[[#This Row],[Poste]],Lines[fin],0))</f>
        <v>#N/A</v>
      </c>
      <c r="E162" s="22" t="s">
        <v>4734</v>
      </c>
      <c r="F162" s="23">
        <v>0.25</v>
      </c>
      <c r="G162" s="23">
        <v>45.4</v>
      </c>
      <c r="H162" s="23">
        <v>0.18</v>
      </c>
      <c r="I162" s="23">
        <v>-9.6</v>
      </c>
      <c r="J162" s="23">
        <v>2.46</v>
      </c>
      <c r="K162" s="23">
        <v>120.6</v>
      </c>
      <c r="L162" s="23">
        <v>388</v>
      </c>
      <c r="M162" s="23">
        <v>240</v>
      </c>
      <c r="N162" s="23">
        <v>1659</v>
      </c>
      <c r="O162" s="23">
        <v>1803</v>
      </c>
    </row>
    <row r="163" spans="1:15">
      <c r="A163" s="22" t="s">
        <v>10670</v>
      </c>
      <c r="B163" s="22" t="s">
        <v>4872</v>
      </c>
      <c r="C163" s="22" t="str">
        <f>INDEX(Lines[codeNat_debut],MATCH(Transfos[[#This Row],[Poste]],Lines[début],0))</f>
        <v>AVELI</v>
      </c>
      <c r="D163" s="22" t="e">
        <f>INDEX(Lines[codeNat_fin],MATCH(Transfos[[#This Row],[Poste]],Lines[fin],0))</f>
        <v>#N/A</v>
      </c>
      <c r="E163" s="22" t="s">
        <v>4871</v>
      </c>
      <c r="F163" s="23">
        <v>0.28999999999999998</v>
      </c>
      <c r="G163" s="23">
        <v>45.7</v>
      </c>
      <c r="H163" s="23">
        <v>0.21</v>
      </c>
      <c r="I163" s="23">
        <v>-9.4</v>
      </c>
      <c r="J163" s="23">
        <v>2.61</v>
      </c>
      <c r="K163" s="23">
        <v>122.1</v>
      </c>
      <c r="L163" s="23">
        <v>388</v>
      </c>
      <c r="M163" s="23">
        <v>240</v>
      </c>
      <c r="N163" s="23">
        <v>1659</v>
      </c>
      <c r="O163" s="23">
        <v>1803</v>
      </c>
    </row>
    <row r="164" spans="1:15">
      <c r="A164" s="22" t="s">
        <v>10671</v>
      </c>
      <c r="B164" s="22" t="s">
        <v>4872</v>
      </c>
      <c r="C164" s="22" t="str">
        <f>INDEX(Lines[codeNat_debut],MATCH(Transfos[[#This Row],[Poste]],Lines[début],0))</f>
        <v>AVELI</v>
      </c>
      <c r="D164" s="22" t="e">
        <f>INDEX(Lines[codeNat_fin],MATCH(Transfos[[#This Row],[Poste]],Lines[fin],0))</f>
        <v>#N/A</v>
      </c>
      <c r="E164" s="22" t="s">
        <v>4871</v>
      </c>
      <c r="F164" s="23">
        <v>0.28000000000000003</v>
      </c>
      <c r="G164" s="23">
        <v>45.2</v>
      </c>
      <c r="H164" s="23">
        <v>0.21</v>
      </c>
      <c r="I164" s="23">
        <v>-9.1999999999999993</v>
      </c>
      <c r="J164" s="23">
        <v>2.62</v>
      </c>
      <c r="K164" s="23">
        <v>122.4</v>
      </c>
      <c r="L164" s="23">
        <v>388</v>
      </c>
      <c r="M164" s="23">
        <v>240</v>
      </c>
      <c r="N164" s="23">
        <v>1659</v>
      </c>
      <c r="O164" s="23">
        <v>1803</v>
      </c>
    </row>
    <row r="165" spans="1:15">
      <c r="A165" s="22" t="s">
        <v>10672</v>
      </c>
      <c r="B165" s="22" t="s">
        <v>4872</v>
      </c>
      <c r="C165" s="22" t="str">
        <f>INDEX(Lines[codeNat_debut],MATCH(Transfos[[#This Row],[Poste]],Lines[début],0))</f>
        <v>AVELI</v>
      </c>
      <c r="D165" s="22" t="e">
        <f>INDEX(Lines[codeNat_fin],MATCH(Transfos[[#This Row],[Poste]],Lines[fin],0))</f>
        <v>#N/A</v>
      </c>
      <c r="E165" s="22" t="s">
        <v>4871</v>
      </c>
      <c r="F165" s="23">
        <v>0.28000000000000003</v>
      </c>
      <c r="G165" s="23">
        <v>45.4</v>
      </c>
      <c r="H165" s="23">
        <v>0.21</v>
      </c>
      <c r="I165" s="23">
        <v>-9.4</v>
      </c>
      <c r="J165" s="23">
        <v>2.6</v>
      </c>
      <c r="K165" s="23">
        <v>120.1</v>
      </c>
      <c r="L165" s="23">
        <v>388</v>
      </c>
      <c r="M165" s="23">
        <v>240</v>
      </c>
      <c r="N165" s="23">
        <v>1659</v>
      </c>
      <c r="O165" s="23">
        <v>1803</v>
      </c>
    </row>
    <row r="166" spans="1:15">
      <c r="A166" s="22" t="s">
        <v>10673</v>
      </c>
      <c r="B166" s="22" t="s">
        <v>10758</v>
      </c>
      <c r="C166" s="22" t="e">
        <f>INDEX(Lines[codeNat_debut],MATCH(Transfos[[#This Row],[Poste]],Lines[début],0))</f>
        <v>#N/A</v>
      </c>
      <c r="D166" s="22" t="e">
        <f>INDEX(Lines[codeNat_fin],MATCH(Transfos[[#This Row],[Poste]],Lines[fin],0))</f>
        <v>#N/A</v>
      </c>
      <c r="E166" s="22" t="s">
        <v>7173</v>
      </c>
      <c r="F166" s="23">
        <v>0.17</v>
      </c>
      <c r="G166" s="23">
        <v>42.4</v>
      </c>
      <c r="H166" s="23">
        <v>0.31</v>
      </c>
      <c r="I166" s="23">
        <v>-6.8</v>
      </c>
      <c r="J166" s="23">
        <v>4.8899999999999997</v>
      </c>
      <c r="K166" s="23">
        <v>124.7</v>
      </c>
      <c r="L166" s="23">
        <v>388</v>
      </c>
      <c r="M166" s="23">
        <v>240</v>
      </c>
      <c r="N166" s="23">
        <v>1659</v>
      </c>
      <c r="O166" s="23">
        <v>1803</v>
      </c>
    </row>
    <row r="167" spans="1:15">
      <c r="A167" s="22" t="s">
        <v>10674</v>
      </c>
      <c r="B167" s="22" t="s">
        <v>5555</v>
      </c>
      <c r="C167" s="22" t="str">
        <f>INDEX(Lines[codeNat_debut],MATCH(Transfos[[#This Row],[Poste]],Lines[début],0))</f>
        <v>ARGOE</v>
      </c>
      <c r="D167" s="22" t="e">
        <f>INDEX(Lines[codeNat_fin],MATCH(Transfos[[#This Row],[Poste]],Lines[fin],0))</f>
        <v>#N/A</v>
      </c>
      <c r="E167" s="22" t="s">
        <v>5554</v>
      </c>
      <c r="F167" s="23">
        <v>0.28000000000000003</v>
      </c>
      <c r="G167" s="23">
        <v>45.2</v>
      </c>
      <c r="H167" s="23">
        <v>0.21</v>
      </c>
      <c r="I167" s="23">
        <v>-9.1</v>
      </c>
      <c r="J167" s="23">
        <v>2.58</v>
      </c>
      <c r="K167" s="23">
        <v>122.3</v>
      </c>
      <c r="L167" s="23">
        <v>388</v>
      </c>
      <c r="M167" s="23">
        <v>240</v>
      </c>
      <c r="N167" s="23">
        <v>1659</v>
      </c>
      <c r="O167" s="23">
        <v>1803</v>
      </c>
    </row>
    <row r="168" spans="1:15">
      <c r="A168" s="22" t="s">
        <v>10675</v>
      </c>
      <c r="B168" s="22" t="s">
        <v>5555</v>
      </c>
      <c r="C168" s="22" t="str">
        <f>INDEX(Lines[codeNat_debut],MATCH(Transfos[[#This Row],[Poste]],Lines[début],0))</f>
        <v>ARGOE</v>
      </c>
      <c r="D168" s="22" t="e">
        <f>INDEX(Lines[codeNat_fin],MATCH(Transfos[[#This Row],[Poste]],Lines[fin],0))</f>
        <v>#N/A</v>
      </c>
      <c r="E168" s="22" t="s">
        <v>5554</v>
      </c>
      <c r="F168" s="23">
        <v>0.31</v>
      </c>
      <c r="G168" s="23">
        <v>46.2</v>
      </c>
      <c r="H168" s="23">
        <v>0.18</v>
      </c>
      <c r="I168" s="23">
        <v>-9.8000000000000007</v>
      </c>
      <c r="J168" s="23">
        <v>2.56</v>
      </c>
      <c r="K168" s="23">
        <v>123.2</v>
      </c>
      <c r="L168" s="23">
        <v>388</v>
      </c>
      <c r="M168" s="23">
        <v>240</v>
      </c>
      <c r="N168" s="23">
        <v>1659</v>
      </c>
      <c r="O168" s="23">
        <v>1803</v>
      </c>
    </row>
    <row r="169" spans="1:15">
      <c r="A169" s="22" t="s">
        <v>10676</v>
      </c>
      <c r="B169" s="22" t="s">
        <v>1058</v>
      </c>
      <c r="C169" s="22" t="str">
        <f>INDEX(Lines[codeNat_debut],MATCH(Transfos[[#This Row],[Poste]],Lines[début],0))</f>
        <v>BAIXA</v>
      </c>
      <c r="D169" s="22" t="e">
        <f>INDEX(Lines[codeNat_fin],MATCH(Transfos[[#This Row],[Poste]],Lines[fin],0))</f>
        <v>#N/A</v>
      </c>
      <c r="E169" s="22" t="s">
        <v>1057</v>
      </c>
      <c r="F169" s="22" t="s">
        <v>8819</v>
      </c>
      <c r="G169" s="23">
        <v>74.099999999999994</v>
      </c>
      <c r="H169" s="23">
        <v>1.08</v>
      </c>
      <c r="I169" s="23">
        <v>-9.1</v>
      </c>
      <c r="J169" s="23">
        <v>8.8800000000000008</v>
      </c>
      <c r="K169" s="23">
        <v>206.5</v>
      </c>
      <c r="L169" s="23">
        <v>405</v>
      </c>
      <c r="M169" s="23">
        <v>240</v>
      </c>
      <c r="N169" s="23">
        <v>829</v>
      </c>
      <c r="O169" s="23">
        <v>901</v>
      </c>
    </row>
    <row r="170" spans="1:15">
      <c r="A170" s="22" t="s">
        <v>10677</v>
      </c>
      <c r="B170" s="22" t="s">
        <v>1058</v>
      </c>
      <c r="C170" s="22" t="str">
        <f>INDEX(Lines[codeNat_debut],MATCH(Transfos[[#This Row],[Poste]],Lines[début],0))</f>
        <v>BAIXA</v>
      </c>
      <c r="D170" s="22" t="e">
        <f>INDEX(Lines[codeNat_fin],MATCH(Transfos[[#This Row],[Poste]],Lines[fin],0))</f>
        <v>#N/A</v>
      </c>
      <c r="E170" s="22" t="s">
        <v>1057</v>
      </c>
      <c r="F170" s="22" t="s">
        <v>8819</v>
      </c>
      <c r="G170" s="23">
        <v>73.8</v>
      </c>
      <c r="H170" s="23">
        <v>1.06</v>
      </c>
      <c r="I170" s="23">
        <v>-9.3000000000000007</v>
      </c>
      <c r="J170" s="23">
        <v>8.7799999999999994</v>
      </c>
      <c r="K170" s="23">
        <v>206.3</v>
      </c>
      <c r="L170" s="23">
        <v>405</v>
      </c>
      <c r="M170" s="23">
        <v>240</v>
      </c>
      <c r="N170" s="23">
        <v>829</v>
      </c>
      <c r="O170" s="23">
        <v>901</v>
      </c>
    </row>
    <row r="171" spans="1:15">
      <c r="A171" s="22" t="s">
        <v>10678</v>
      </c>
      <c r="B171" s="22" t="s">
        <v>10759</v>
      </c>
      <c r="C171" s="22" t="e">
        <f>INDEX(Lines[codeNat_debut],MATCH(Transfos[[#This Row],[Poste]],Lines[début],0))</f>
        <v>#N/A</v>
      </c>
      <c r="D171" s="22" t="e">
        <f>INDEX(Lines[codeNat_fin],MATCH(Transfos[[#This Row],[Poste]],Lines[fin],0))</f>
        <v>#N/A</v>
      </c>
      <c r="E171" s="22" t="e">
        <v>#N/A</v>
      </c>
      <c r="F171" s="23">
        <v>0.51</v>
      </c>
      <c r="G171" s="23">
        <v>69.400000000000006</v>
      </c>
      <c r="H171" s="23">
        <v>0.65</v>
      </c>
      <c r="I171" s="23">
        <v>-12.4</v>
      </c>
      <c r="J171" s="23">
        <v>5.01</v>
      </c>
      <c r="K171" s="23">
        <v>205.8</v>
      </c>
      <c r="L171" s="23">
        <v>380</v>
      </c>
      <c r="M171" s="23">
        <v>235</v>
      </c>
      <c r="N171" s="23">
        <v>840</v>
      </c>
      <c r="O171" s="23">
        <v>913</v>
      </c>
    </row>
    <row r="172" spans="1:15">
      <c r="A172" s="22" t="s">
        <v>10679</v>
      </c>
      <c r="B172" s="22" t="s">
        <v>7886</v>
      </c>
      <c r="C172" s="22" t="str">
        <f>INDEX(Lines[codeNat_debut],MATCH(Transfos[[#This Row],[Poste]],Lines[début],0))</f>
        <v>ALBER</v>
      </c>
      <c r="D172" s="22" t="e">
        <f>INDEX(Lines[codeNat_fin],MATCH(Transfos[[#This Row],[Poste]],Lines[fin],0))</f>
        <v>#N/A</v>
      </c>
      <c r="E172" s="22" t="s">
        <v>7885</v>
      </c>
      <c r="F172" s="23">
        <v>0.24</v>
      </c>
      <c r="G172" s="23">
        <v>43.1</v>
      </c>
      <c r="H172" s="23">
        <v>0.28000000000000003</v>
      </c>
      <c r="I172" s="23">
        <v>-7.9</v>
      </c>
      <c r="J172" s="23">
        <v>2.42</v>
      </c>
      <c r="K172" s="23">
        <v>120.2</v>
      </c>
      <c r="L172" s="23">
        <v>388</v>
      </c>
      <c r="M172" s="23">
        <v>240</v>
      </c>
      <c r="N172" s="23">
        <v>1659</v>
      </c>
      <c r="O172" s="23">
        <v>1803</v>
      </c>
    </row>
    <row r="173" spans="1:15">
      <c r="A173" s="22" t="s">
        <v>10680</v>
      </c>
      <c r="B173" s="22" t="s">
        <v>7886</v>
      </c>
      <c r="C173" s="22" t="str">
        <f>INDEX(Lines[codeNat_debut],MATCH(Transfos[[#This Row],[Poste]],Lines[début],0))</f>
        <v>ALBER</v>
      </c>
      <c r="D173" s="22" t="e">
        <f>INDEX(Lines[codeNat_fin],MATCH(Transfos[[#This Row],[Poste]],Lines[fin],0))</f>
        <v>#N/A</v>
      </c>
      <c r="E173" s="22" t="s">
        <v>7885</v>
      </c>
      <c r="F173" s="23">
        <v>0.11</v>
      </c>
      <c r="G173" s="23">
        <v>45.9</v>
      </c>
      <c r="H173" s="23">
        <v>0.35</v>
      </c>
      <c r="I173" s="23">
        <v>-10</v>
      </c>
      <c r="J173" s="23">
        <v>5.47</v>
      </c>
      <c r="K173" s="23">
        <v>129.1</v>
      </c>
      <c r="L173" s="23">
        <v>388</v>
      </c>
      <c r="M173" s="23">
        <v>240</v>
      </c>
      <c r="N173" s="22" t="s">
        <v>8819</v>
      </c>
      <c r="O173" s="22" t="s">
        <v>8819</v>
      </c>
    </row>
    <row r="174" spans="1:15">
      <c r="A174" s="22" t="s">
        <v>10681</v>
      </c>
      <c r="B174" s="22" t="s">
        <v>2555</v>
      </c>
      <c r="C174" s="22" t="str">
        <f>INDEX(Lines[codeNat_debut],MATCH(Transfos[[#This Row],[Poste]],Lines[début],0))</f>
        <v>B.CAR</v>
      </c>
      <c r="D174" s="22" t="e">
        <f>INDEX(Lines[codeNat_fin],MATCH(Transfos[[#This Row],[Poste]],Lines[fin],0))</f>
        <v>#N/A</v>
      </c>
      <c r="E174" s="22" t="s">
        <v>2554</v>
      </c>
      <c r="F174" s="23">
        <v>0.1</v>
      </c>
      <c r="G174" s="23">
        <v>42.3</v>
      </c>
      <c r="H174" s="23">
        <v>0.36</v>
      </c>
      <c r="I174" s="23">
        <v>-6.5</v>
      </c>
      <c r="J174" s="23">
        <v>4.9400000000000004</v>
      </c>
      <c r="K174" s="23">
        <v>123.5</v>
      </c>
      <c r="L174" s="23">
        <v>388</v>
      </c>
      <c r="M174" s="23">
        <v>240</v>
      </c>
      <c r="N174" s="23">
        <v>1659</v>
      </c>
      <c r="O174" s="23">
        <v>1803</v>
      </c>
    </row>
    <row r="175" spans="1:15">
      <c r="A175" s="22" t="s">
        <v>10682</v>
      </c>
      <c r="B175" s="22" t="s">
        <v>2555</v>
      </c>
      <c r="C175" s="22" t="str">
        <f>INDEX(Lines[codeNat_debut],MATCH(Transfos[[#This Row],[Poste]],Lines[début],0))</f>
        <v>B.CAR</v>
      </c>
      <c r="D175" s="22" t="e">
        <f>INDEX(Lines[codeNat_fin],MATCH(Transfos[[#This Row],[Poste]],Lines[fin],0))</f>
        <v>#N/A</v>
      </c>
      <c r="E175" s="22" t="s">
        <v>2554</v>
      </c>
      <c r="F175" s="23">
        <v>0.26</v>
      </c>
      <c r="G175" s="23">
        <v>45.5</v>
      </c>
      <c r="H175" s="23">
        <v>0.22</v>
      </c>
      <c r="I175" s="23">
        <v>-9.3000000000000007</v>
      </c>
      <c r="J175" s="23">
        <v>2.5299999999999998</v>
      </c>
      <c r="K175" s="23">
        <v>121.1</v>
      </c>
      <c r="L175" s="23">
        <v>388</v>
      </c>
      <c r="M175" s="23">
        <v>240</v>
      </c>
      <c r="N175" s="23">
        <v>1659</v>
      </c>
      <c r="O175" s="23">
        <v>1803</v>
      </c>
    </row>
    <row r="176" spans="1:15">
      <c r="A176" s="22" t="s">
        <v>10683</v>
      </c>
      <c r="B176" s="22" t="s">
        <v>2591</v>
      </c>
      <c r="C176" s="22" t="str">
        <f>INDEX(Lines[codeNat_debut],MATCH(Transfos[[#This Row],[Poste]],Lines[début],0))</f>
        <v>ATTAQ</v>
      </c>
      <c r="D176" s="22" t="e">
        <f>INDEX(Lines[codeNat_fin],MATCH(Transfos[[#This Row],[Poste]],Lines[fin],0))</f>
        <v>#N/A</v>
      </c>
      <c r="E176" s="22" t="s">
        <v>2590</v>
      </c>
      <c r="F176" s="23">
        <v>0.01</v>
      </c>
      <c r="G176" s="23">
        <v>74.3</v>
      </c>
      <c r="H176" s="23">
        <v>0.95</v>
      </c>
      <c r="I176" s="23">
        <v>-4.5</v>
      </c>
      <c r="J176" s="23">
        <v>6.88</v>
      </c>
      <c r="K176" s="23">
        <v>297.8</v>
      </c>
      <c r="L176" s="23">
        <v>380</v>
      </c>
      <c r="M176" s="23">
        <v>235</v>
      </c>
      <c r="N176" s="23">
        <v>847</v>
      </c>
      <c r="O176" s="23">
        <v>921</v>
      </c>
    </row>
    <row r="177" spans="1:15">
      <c r="A177" s="22" t="s">
        <v>10684</v>
      </c>
      <c r="B177" s="22" t="s">
        <v>2591</v>
      </c>
      <c r="C177" s="22" t="str">
        <f>INDEX(Lines[codeNat_debut],MATCH(Transfos[[#This Row],[Poste]],Lines[début],0))</f>
        <v>ATTAQ</v>
      </c>
      <c r="D177" s="22" t="e">
        <f>INDEX(Lines[codeNat_fin],MATCH(Transfos[[#This Row],[Poste]],Lines[fin],0))</f>
        <v>#N/A</v>
      </c>
      <c r="E177" s="22" t="s">
        <v>2590</v>
      </c>
      <c r="F177" s="23">
        <v>0.37</v>
      </c>
      <c r="G177" s="23">
        <v>68.099999999999994</v>
      </c>
      <c r="H177" s="23">
        <v>0.76</v>
      </c>
      <c r="I177" s="23">
        <v>-10.9</v>
      </c>
      <c r="J177" s="23">
        <v>4.9000000000000004</v>
      </c>
      <c r="K177" s="23">
        <v>209.9</v>
      </c>
      <c r="L177" s="23">
        <v>380</v>
      </c>
      <c r="M177" s="23">
        <v>235</v>
      </c>
      <c r="N177" s="23">
        <v>847</v>
      </c>
      <c r="O177" s="23">
        <v>921</v>
      </c>
    </row>
    <row r="178" spans="1:15">
      <c r="A178" s="22" t="s">
        <v>10685</v>
      </c>
      <c r="B178" s="22" t="s">
        <v>7894</v>
      </c>
      <c r="C178" s="22" t="str">
        <f>INDEX(Lines[codeNat_debut],MATCH(Transfos[[#This Row],[Poste]],Lines[début],0))</f>
        <v>CAZAR</v>
      </c>
      <c r="D178" s="22" t="e">
        <f>INDEX(Lines[codeNat_fin],MATCH(Transfos[[#This Row],[Poste]],Lines[fin],0))</f>
        <v>#N/A</v>
      </c>
      <c r="E178" s="22" t="s">
        <v>7893</v>
      </c>
      <c r="F178" s="23">
        <v>0.43</v>
      </c>
      <c r="G178" s="23">
        <v>69.900000000000006</v>
      </c>
      <c r="H178" s="23">
        <v>0.72</v>
      </c>
      <c r="I178" s="23">
        <v>-12.1</v>
      </c>
      <c r="J178" s="23">
        <v>4.95</v>
      </c>
      <c r="K178" s="23">
        <v>207.1</v>
      </c>
      <c r="L178" s="23">
        <v>380</v>
      </c>
      <c r="M178" s="23">
        <v>235</v>
      </c>
      <c r="N178" s="23">
        <v>847</v>
      </c>
      <c r="O178" s="23">
        <v>921</v>
      </c>
    </row>
    <row r="179" spans="1:15">
      <c r="A179" s="22" t="s">
        <v>10686</v>
      </c>
      <c r="B179" s="22" t="s">
        <v>7894</v>
      </c>
      <c r="C179" s="22" t="str">
        <f>INDEX(Lines[codeNat_debut],MATCH(Transfos[[#This Row],[Poste]],Lines[début],0))</f>
        <v>CAZAR</v>
      </c>
      <c r="D179" s="22" t="e">
        <f>INDEX(Lines[codeNat_fin],MATCH(Transfos[[#This Row],[Poste]],Lines[fin],0))</f>
        <v>#N/A</v>
      </c>
      <c r="E179" s="22" t="s">
        <v>7893</v>
      </c>
      <c r="F179" s="23">
        <v>0.55000000000000004</v>
      </c>
      <c r="G179" s="23">
        <v>68.900000000000006</v>
      </c>
      <c r="H179" s="23">
        <v>0.47</v>
      </c>
      <c r="I179" s="23">
        <v>-12.6</v>
      </c>
      <c r="J179" s="23">
        <v>4.8600000000000003</v>
      </c>
      <c r="K179" s="23">
        <v>204.1</v>
      </c>
      <c r="L179" s="23">
        <v>380</v>
      </c>
      <c r="M179" s="23">
        <v>235</v>
      </c>
      <c r="N179" s="23">
        <v>810</v>
      </c>
      <c r="O179" s="23">
        <v>847</v>
      </c>
    </row>
    <row r="180" spans="1:15">
      <c r="A180" s="22" t="s">
        <v>10687</v>
      </c>
      <c r="B180" s="22" t="s">
        <v>4531</v>
      </c>
      <c r="C180" s="22" t="str">
        <f>INDEX(Lines[codeNat_debut],MATCH(Transfos[[#This Row],[Poste]],Lines[début],0))</f>
        <v>BOISS</v>
      </c>
      <c r="D180" s="22" t="e">
        <f>INDEX(Lines[codeNat_fin],MATCH(Transfos[[#This Row],[Poste]],Lines[fin],0))</f>
        <v>#N/A</v>
      </c>
      <c r="E180" s="22" t="s">
        <v>4530</v>
      </c>
      <c r="F180" s="23">
        <v>7.0000000000000007E-2</v>
      </c>
      <c r="G180" s="23">
        <v>42.4</v>
      </c>
      <c r="H180" s="23">
        <v>0.39</v>
      </c>
      <c r="I180" s="23">
        <v>-6.5</v>
      </c>
      <c r="J180" s="23">
        <v>4.8899999999999997</v>
      </c>
      <c r="K180" s="23">
        <v>124.5</v>
      </c>
      <c r="L180" s="23">
        <v>388</v>
      </c>
      <c r="M180" s="23">
        <v>240</v>
      </c>
      <c r="N180" s="23">
        <v>1659</v>
      </c>
      <c r="O180" s="23">
        <v>1803</v>
      </c>
    </row>
    <row r="181" spans="1:15">
      <c r="A181" s="22" t="s">
        <v>10688</v>
      </c>
      <c r="B181" s="22" t="s">
        <v>4775</v>
      </c>
      <c r="C181" s="22" t="str">
        <f>INDEX(Lines[codeNat_debut],MATCH(Transfos[[#This Row],[Poste]],Lines[début],0))</f>
        <v>CERGY</v>
      </c>
      <c r="D181" s="22" t="e">
        <f>INDEX(Lines[codeNat_fin],MATCH(Transfos[[#This Row],[Poste]],Lines[fin],0))</f>
        <v>#N/A</v>
      </c>
      <c r="E181" s="22" t="s">
        <v>4775</v>
      </c>
      <c r="F181" s="23">
        <v>0.24</v>
      </c>
      <c r="G181" s="23">
        <v>45.4</v>
      </c>
      <c r="H181" s="23">
        <v>0.24</v>
      </c>
      <c r="I181" s="23">
        <v>-8.9</v>
      </c>
      <c r="J181" s="23">
        <v>2.6</v>
      </c>
      <c r="K181" s="23">
        <v>120.8</v>
      </c>
      <c r="L181" s="23">
        <v>388</v>
      </c>
      <c r="M181" s="23">
        <v>240</v>
      </c>
      <c r="N181" s="23">
        <v>1655</v>
      </c>
      <c r="O181" s="23">
        <v>1800</v>
      </c>
    </row>
    <row r="182" spans="1:15">
      <c r="A182" s="22" t="s">
        <v>10689</v>
      </c>
      <c r="B182" s="22" t="s">
        <v>4775</v>
      </c>
      <c r="C182" s="22" t="str">
        <f>INDEX(Lines[codeNat_debut],MATCH(Transfos[[#This Row],[Poste]],Lines[début],0))</f>
        <v>CERGY</v>
      </c>
      <c r="D182" s="22" t="e">
        <f>INDEX(Lines[codeNat_fin],MATCH(Transfos[[#This Row],[Poste]],Lines[fin],0))</f>
        <v>#N/A</v>
      </c>
      <c r="E182" s="22" t="s">
        <v>4775</v>
      </c>
      <c r="F182" s="23">
        <v>0.27</v>
      </c>
      <c r="G182" s="23">
        <v>45.9</v>
      </c>
      <c r="H182" s="23">
        <v>0.22</v>
      </c>
      <c r="I182" s="23">
        <v>-9.3000000000000007</v>
      </c>
      <c r="J182" s="23">
        <v>2.61</v>
      </c>
      <c r="K182" s="23">
        <v>123.1</v>
      </c>
      <c r="L182" s="23">
        <v>388</v>
      </c>
      <c r="M182" s="23">
        <v>240</v>
      </c>
      <c r="N182" s="23">
        <v>1655</v>
      </c>
      <c r="O182" s="23">
        <v>1800</v>
      </c>
    </row>
    <row r="183" spans="1:15">
      <c r="A183" s="22" t="s">
        <v>10690</v>
      </c>
      <c r="B183" s="22" t="s">
        <v>4775</v>
      </c>
      <c r="C183" s="22" t="str">
        <f>INDEX(Lines[codeNat_debut],MATCH(Transfos[[#This Row],[Poste]],Lines[début],0))</f>
        <v>CERGY</v>
      </c>
      <c r="D183" s="22" t="e">
        <f>INDEX(Lines[codeNat_fin],MATCH(Transfos[[#This Row],[Poste]],Lines[fin],0))</f>
        <v>#N/A</v>
      </c>
      <c r="E183" s="22" t="s">
        <v>4775</v>
      </c>
      <c r="F183" s="23">
        <v>0.26</v>
      </c>
      <c r="G183" s="23">
        <v>45.2</v>
      </c>
      <c r="H183" s="23">
        <v>0.17</v>
      </c>
      <c r="I183" s="23">
        <v>-9.1999999999999993</v>
      </c>
      <c r="J183" s="23">
        <v>2.63</v>
      </c>
      <c r="K183" s="23">
        <v>122.3</v>
      </c>
      <c r="L183" s="23">
        <v>388</v>
      </c>
      <c r="M183" s="23">
        <v>240</v>
      </c>
      <c r="N183" s="23">
        <v>1655</v>
      </c>
      <c r="O183" s="23">
        <v>1800</v>
      </c>
    </row>
    <row r="184" spans="1:15">
      <c r="A184" s="22" t="s">
        <v>10691</v>
      </c>
      <c r="B184" s="22" t="s">
        <v>4531</v>
      </c>
      <c r="C184" s="22" t="str">
        <f>INDEX(Lines[codeNat_debut],MATCH(Transfos[[#This Row],[Poste]],Lines[début],0))</f>
        <v>BOISS</v>
      </c>
      <c r="D184" s="22" t="e">
        <f>INDEX(Lines[codeNat_fin],MATCH(Transfos[[#This Row],[Poste]],Lines[fin],0))</f>
        <v>#N/A</v>
      </c>
      <c r="E184" s="22" t="s">
        <v>4530</v>
      </c>
      <c r="F184" s="22" t="s">
        <v>8819</v>
      </c>
      <c r="G184" s="23">
        <v>39.799999999999997</v>
      </c>
      <c r="H184" s="23">
        <v>0.51</v>
      </c>
      <c r="I184" s="23">
        <v>-4</v>
      </c>
      <c r="J184" s="23">
        <v>4.74</v>
      </c>
      <c r="K184" s="23">
        <v>121.2</v>
      </c>
      <c r="L184" s="23">
        <v>388</v>
      </c>
      <c r="M184" s="23">
        <v>240</v>
      </c>
      <c r="N184" s="23">
        <v>1659</v>
      </c>
      <c r="O184" s="23">
        <v>1803</v>
      </c>
    </row>
    <row r="185" spans="1:15">
      <c r="A185" s="22" t="s">
        <v>10692</v>
      </c>
      <c r="B185" s="22" t="s">
        <v>7170</v>
      </c>
      <c r="C185" s="22" t="str">
        <f>INDEX(Lines[codeNat_debut],MATCH(Transfos[[#This Row],[Poste]],Lines[début],0))</f>
        <v>MORBR</v>
      </c>
      <c r="D185" s="22" t="str">
        <f>INDEX(Lines[codeNat_fin],MATCH(Transfos[[#This Row],[Poste]],Lines[fin],0))</f>
        <v>MORBR</v>
      </c>
      <c r="E185" s="22" t="s">
        <v>7169</v>
      </c>
      <c r="F185" s="23">
        <v>0.25</v>
      </c>
      <c r="G185" s="23">
        <v>45.4</v>
      </c>
      <c r="H185" s="23">
        <v>0.22</v>
      </c>
      <c r="I185" s="23">
        <v>-9.1</v>
      </c>
      <c r="J185" s="23">
        <v>2.46</v>
      </c>
      <c r="K185" s="23">
        <v>121.5</v>
      </c>
      <c r="L185" s="23">
        <v>388</v>
      </c>
      <c r="M185" s="23">
        <v>240</v>
      </c>
      <c r="N185" s="23">
        <v>1659</v>
      </c>
      <c r="O185" s="23">
        <v>1803</v>
      </c>
    </row>
    <row r="186" spans="1:15">
      <c r="A186" s="22" t="s">
        <v>10693</v>
      </c>
      <c r="B186" s="22" t="s">
        <v>7170</v>
      </c>
      <c r="C186" s="22" t="str">
        <f>INDEX(Lines[codeNat_debut],MATCH(Transfos[[#This Row],[Poste]],Lines[début],0))</f>
        <v>MORBR</v>
      </c>
      <c r="D186" s="22" t="str">
        <f>INDEX(Lines[codeNat_fin],MATCH(Transfos[[#This Row],[Poste]],Lines[fin],0))</f>
        <v>MORBR</v>
      </c>
      <c r="E186" s="22" t="s">
        <v>7169</v>
      </c>
      <c r="F186" s="23">
        <v>0.27</v>
      </c>
      <c r="G186" s="23">
        <v>45.5</v>
      </c>
      <c r="H186" s="23">
        <v>0.22</v>
      </c>
      <c r="I186" s="23">
        <v>-9.5</v>
      </c>
      <c r="J186" s="23">
        <v>2.58</v>
      </c>
      <c r="K186" s="23">
        <v>122.1</v>
      </c>
      <c r="L186" s="23">
        <v>388</v>
      </c>
      <c r="M186" s="23">
        <v>240</v>
      </c>
      <c r="N186" s="23">
        <v>1659</v>
      </c>
      <c r="O186" s="23">
        <v>1803</v>
      </c>
    </row>
    <row r="187" spans="1:15">
      <c r="A187" s="22" t="s">
        <v>10694</v>
      </c>
      <c r="B187" s="22" t="s">
        <v>7170</v>
      </c>
      <c r="C187" s="22" t="str">
        <f>INDEX(Lines[codeNat_debut],MATCH(Transfos[[#This Row],[Poste]],Lines[début],0))</f>
        <v>MORBR</v>
      </c>
      <c r="D187" s="22" t="str">
        <f>INDEX(Lines[codeNat_fin],MATCH(Transfos[[#This Row],[Poste]],Lines[fin],0))</f>
        <v>MORBR</v>
      </c>
      <c r="E187" s="22" t="s">
        <v>7169</v>
      </c>
      <c r="F187" s="23">
        <v>0.28000000000000003</v>
      </c>
      <c r="G187" s="23">
        <v>45.2</v>
      </c>
      <c r="H187" s="23">
        <v>0.21</v>
      </c>
      <c r="I187" s="23">
        <v>-8.9</v>
      </c>
      <c r="J187" s="23">
        <v>2.65</v>
      </c>
      <c r="K187" s="23">
        <v>123.5</v>
      </c>
      <c r="L187" s="23">
        <v>388</v>
      </c>
      <c r="M187" s="23">
        <v>240</v>
      </c>
      <c r="N187" s="23">
        <v>1659</v>
      </c>
      <c r="O187" s="23">
        <v>1803</v>
      </c>
    </row>
    <row r="188" spans="1:15">
      <c r="A188" s="22" t="s">
        <v>10695</v>
      </c>
      <c r="B188" s="22" t="s">
        <v>7170</v>
      </c>
      <c r="C188" s="22" t="str">
        <f>INDEX(Lines[codeNat_debut],MATCH(Transfos[[#This Row],[Poste]],Lines[début],0))</f>
        <v>MORBR</v>
      </c>
      <c r="D188" s="22" t="str">
        <f>INDEX(Lines[codeNat_fin],MATCH(Transfos[[#This Row],[Poste]],Lines[fin],0))</f>
        <v>MORBR</v>
      </c>
      <c r="E188" s="22" t="s">
        <v>7169</v>
      </c>
      <c r="F188" s="23">
        <v>0.31</v>
      </c>
      <c r="G188" s="23">
        <v>45.4</v>
      </c>
      <c r="H188" s="23">
        <v>0.18</v>
      </c>
      <c r="I188" s="23">
        <v>-9.4</v>
      </c>
      <c r="J188" s="23">
        <v>2.66</v>
      </c>
      <c r="K188" s="23">
        <v>120</v>
      </c>
      <c r="L188" s="23">
        <v>388</v>
      </c>
      <c r="M188" s="23">
        <v>240</v>
      </c>
      <c r="N188" s="23">
        <v>1659</v>
      </c>
      <c r="O188" s="23">
        <v>1803</v>
      </c>
    </row>
    <row r="189" spans="1:15">
      <c r="A189" s="22" t="s">
        <v>10696</v>
      </c>
      <c r="B189" s="22" t="s">
        <v>4029</v>
      </c>
      <c r="C189" s="22" t="str">
        <f>INDEX(Lines[codeNat_debut],MATCH(Transfos[[#This Row],[Poste]],Lines[début],0))</f>
        <v>MARL6</v>
      </c>
      <c r="D189" s="22" t="str">
        <f>INDEX(Lines[codeNat_fin],MATCH(Transfos[[#This Row],[Poste]],Lines[fin],0))</f>
        <v>MARL6</v>
      </c>
      <c r="E189" s="22" t="s">
        <v>4028</v>
      </c>
      <c r="F189" s="23">
        <v>0.06</v>
      </c>
      <c r="G189" s="23">
        <v>42.4</v>
      </c>
      <c r="H189" s="23">
        <v>0.42</v>
      </c>
      <c r="I189" s="23">
        <v>-6.5</v>
      </c>
      <c r="J189" s="23">
        <v>5</v>
      </c>
      <c r="K189" s="23">
        <v>124.6</v>
      </c>
      <c r="L189" s="23">
        <v>388</v>
      </c>
      <c r="M189" s="23">
        <v>240</v>
      </c>
      <c r="N189" s="23">
        <v>1659</v>
      </c>
      <c r="O189" s="23">
        <v>1803</v>
      </c>
    </row>
    <row r="190" spans="1:15">
      <c r="A190" s="22" t="s">
        <v>10697</v>
      </c>
      <c r="B190" s="22" t="s">
        <v>4029</v>
      </c>
      <c r="C190" s="22" t="str">
        <f>INDEX(Lines[codeNat_debut],MATCH(Transfos[[#This Row],[Poste]],Lines[début],0))</f>
        <v>MARL6</v>
      </c>
      <c r="D190" s="22" t="str">
        <f>INDEX(Lines[codeNat_fin],MATCH(Transfos[[#This Row],[Poste]],Lines[fin],0))</f>
        <v>MARL6</v>
      </c>
      <c r="E190" s="22" t="s">
        <v>4028</v>
      </c>
      <c r="F190" s="23">
        <v>0.08</v>
      </c>
      <c r="G190" s="23">
        <v>44.2</v>
      </c>
      <c r="H190" s="23">
        <v>0.38</v>
      </c>
      <c r="I190" s="23">
        <v>-8.4</v>
      </c>
      <c r="J190" s="23">
        <v>4.95</v>
      </c>
      <c r="K190" s="23">
        <v>122.2</v>
      </c>
      <c r="L190" s="23">
        <v>388</v>
      </c>
      <c r="M190" s="23">
        <v>240</v>
      </c>
      <c r="N190" s="23">
        <v>1659</v>
      </c>
      <c r="O190" s="23">
        <v>1803</v>
      </c>
    </row>
    <row r="191" spans="1:15">
      <c r="A191" s="22" t="s">
        <v>10698</v>
      </c>
      <c r="B191" s="22" t="s">
        <v>5846</v>
      </c>
      <c r="C191" s="22" t="str">
        <f>INDEX(Lines[codeNat_debut],MATCH(Transfos[[#This Row],[Poste]],Lines[début],0))</f>
        <v>MIONS</v>
      </c>
      <c r="D191" s="22" t="str">
        <f>INDEX(Lines[codeNat_fin],MATCH(Transfos[[#This Row],[Poste]],Lines[fin],0))</f>
        <v>MIONS</v>
      </c>
      <c r="E191" s="22" t="s">
        <v>5846</v>
      </c>
      <c r="F191" s="23">
        <v>0.14000000000000001</v>
      </c>
      <c r="G191" s="23">
        <v>42.4</v>
      </c>
      <c r="H191" s="23">
        <v>0.33</v>
      </c>
      <c r="I191" s="23">
        <v>-6.6</v>
      </c>
      <c r="J191" s="23">
        <v>5.01</v>
      </c>
      <c r="K191" s="23">
        <v>125.1</v>
      </c>
      <c r="L191" s="23">
        <v>388</v>
      </c>
      <c r="M191" s="23">
        <v>240</v>
      </c>
      <c r="N191" s="23">
        <v>1659</v>
      </c>
      <c r="O191" s="23">
        <v>1803</v>
      </c>
    </row>
    <row r="192" spans="1:15">
      <c r="A192" s="22" t="s">
        <v>10699</v>
      </c>
      <c r="B192" s="22" t="s">
        <v>5846</v>
      </c>
      <c r="C192" s="22" t="str">
        <f>INDEX(Lines[codeNat_debut],MATCH(Transfos[[#This Row],[Poste]],Lines[début],0))</f>
        <v>MIONS</v>
      </c>
      <c r="D192" s="22" t="str">
        <f>INDEX(Lines[codeNat_fin],MATCH(Transfos[[#This Row],[Poste]],Lines[fin],0))</f>
        <v>MIONS</v>
      </c>
      <c r="E192" s="22" t="s">
        <v>5846</v>
      </c>
      <c r="F192" s="23">
        <v>0.14000000000000001</v>
      </c>
      <c r="G192" s="23">
        <v>42</v>
      </c>
      <c r="H192" s="23">
        <v>0.31</v>
      </c>
      <c r="I192" s="23">
        <v>-6.4</v>
      </c>
      <c r="J192" s="23">
        <v>4.8499999999999996</v>
      </c>
      <c r="K192" s="23">
        <v>120.1</v>
      </c>
      <c r="L192" s="23">
        <v>388</v>
      </c>
      <c r="M192" s="23">
        <v>240</v>
      </c>
      <c r="N192" s="23">
        <v>1659</v>
      </c>
      <c r="O192" s="23">
        <v>1803</v>
      </c>
    </row>
    <row r="193" spans="1:15">
      <c r="A193" s="22" t="s">
        <v>10700</v>
      </c>
      <c r="B193" s="22" t="s">
        <v>1361</v>
      </c>
      <c r="C193" s="22" t="str">
        <f>INDEX(Lines[codeNat_debut],MATCH(Transfos[[#This Row],[Poste]],Lines[début],0))</f>
        <v>LOGEL</v>
      </c>
      <c r="D193" s="22" t="str">
        <f>INDEX(Lines[codeNat_fin],MATCH(Transfos[[#This Row],[Poste]],Lines[fin],0))</f>
        <v>LOGEL</v>
      </c>
      <c r="E193" s="22" t="s">
        <v>1360</v>
      </c>
      <c r="F193" s="23">
        <v>0.64</v>
      </c>
      <c r="G193" s="23">
        <v>69.900000000000006</v>
      </c>
      <c r="H193" s="23">
        <v>0.53</v>
      </c>
      <c r="I193" s="23">
        <v>-13.2</v>
      </c>
      <c r="J193" s="23">
        <v>5.38</v>
      </c>
      <c r="K193" s="23">
        <v>212.5</v>
      </c>
      <c r="L193" s="23">
        <v>380</v>
      </c>
      <c r="M193" s="23">
        <v>235</v>
      </c>
      <c r="N193" s="23">
        <v>840</v>
      </c>
      <c r="O193" s="23">
        <v>913</v>
      </c>
    </row>
    <row r="194" spans="1:15">
      <c r="A194" s="22" t="s">
        <v>10701</v>
      </c>
      <c r="B194" s="22" t="s">
        <v>1361</v>
      </c>
      <c r="C194" s="22" t="str">
        <f>INDEX(Lines[codeNat_debut],MATCH(Transfos[[#This Row],[Poste]],Lines[début],0))</f>
        <v>LOGEL</v>
      </c>
      <c r="D194" s="22" t="str">
        <f>INDEX(Lines[codeNat_fin],MATCH(Transfos[[#This Row],[Poste]],Lines[fin],0))</f>
        <v>LOGEL</v>
      </c>
      <c r="E194" s="22" t="s">
        <v>1360</v>
      </c>
      <c r="F194" s="23">
        <v>0.56999999999999995</v>
      </c>
      <c r="G194" s="23">
        <v>70.3</v>
      </c>
      <c r="H194" s="23">
        <v>0.62</v>
      </c>
      <c r="I194" s="23">
        <v>-13.2</v>
      </c>
      <c r="J194" s="23">
        <v>5.1100000000000003</v>
      </c>
      <c r="K194" s="23">
        <v>210</v>
      </c>
      <c r="L194" s="23">
        <v>380</v>
      </c>
      <c r="M194" s="23">
        <v>235</v>
      </c>
      <c r="N194" s="23">
        <v>840</v>
      </c>
      <c r="O194" s="23">
        <v>913</v>
      </c>
    </row>
    <row r="195" spans="1:15">
      <c r="A195" s="22" t="s">
        <v>10702</v>
      </c>
      <c r="B195" s="22" t="s">
        <v>2482</v>
      </c>
      <c r="C195" s="22" t="str">
        <f>INDEX(Lines[codeNat_debut],MATCH(Transfos[[#This Row],[Poste]],Lines[début],0))</f>
        <v>MAMBE</v>
      </c>
      <c r="D195" s="22" t="str">
        <f>INDEX(Lines[codeNat_fin],MATCH(Transfos[[#This Row],[Poste]],Lines[fin],0))</f>
        <v>MAMBE</v>
      </c>
      <c r="E195" s="22" t="s">
        <v>2481</v>
      </c>
      <c r="F195" s="23">
        <v>0.22</v>
      </c>
      <c r="G195" s="23">
        <v>70</v>
      </c>
      <c r="H195" s="23">
        <v>0.74</v>
      </c>
      <c r="I195" s="23">
        <v>-7.8</v>
      </c>
      <c r="J195" s="23">
        <v>7.17</v>
      </c>
      <c r="K195" s="23">
        <v>300.60000000000002</v>
      </c>
      <c r="L195" s="23">
        <v>380</v>
      </c>
      <c r="M195" s="23">
        <v>235</v>
      </c>
      <c r="N195" s="23">
        <v>840</v>
      </c>
      <c r="O195" s="23">
        <v>913</v>
      </c>
    </row>
    <row r="196" spans="1:15">
      <c r="A196" s="22" t="s">
        <v>10703</v>
      </c>
      <c r="B196" s="22" t="s">
        <v>2482</v>
      </c>
      <c r="C196" s="22" t="str">
        <f>INDEX(Lines[codeNat_debut],MATCH(Transfos[[#This Row],[Poste]],Lines[début],0))</f>
        <v>MAMBE</v>
      </c>
      <c r="D196" s="22" t="str">
        <f>INDEX(Lines[codeNat_fin],MATCH(Transfos[[#This Row],[Poste]],Lines[fin],0))</f>
        <v>MAMBE</v>
      </c>
      <c r="E196" s="22" t="s">
        <v>2481</v>
      </c>
      <c r="F196" s="23">
        <v>0.19</v>
      </c>
      <c r="G196" s="23">
        <v>70.900000000000006</v>
      </c>
      <c r="H196" s="23">
        <v>0.78</v>
      </c>
      <c r="I196" s="23">
        <v>-8</v>
      </c>
      <c r="J196" s="23">
        <v>7.02</v>
      </c>
      <c r="K196" s="23">
        <v>302.8</v>
      </c>
      <c r="L196" s="23">
        <v>380</v>
      </c>
      <c r="M196" s="23">
        <v>235</v>
      </c>
      <c r="N196" s="23">
        <v>840</v>
      </c>
      <c r="O196" s="23">
        <v>913</v>
      </c>
    </row>
    <row r="197" spans="1:15">
      <c r="A197" s="22" t="s">
        <v>10704</v>
      </c>
      <c r="B197" s="22" t="s">
        <v>2482</v>
      </c>
      <c r="C197" s="22" t="str">
        <f>INDEX(Lines[codeNat_debut],MATCH(Transfos[[#This Row],[Poste]],Lines[début],0))</f>
        <v>MAMBE</v>
      </c>
      <c r="D197" s="22" t="str">
        <f>INDEX(Lines[codeNat_fin],MATCH(Transfos[[#This Row],[Poste]],Lines[fin],0))</f>
        <v>MAMBE</v>
      </c>
      <c r="E197" s="22" t="s">
        <v>2481</v>
      </c>
      <c r="F197" s="23">
        <v>0.17</v>
      </c>
      <c r="G197" s="23">
        <v>68.7</v>
      </c>
      <c r="H197" s="23">
        <v>0.8</v>
      </c>
      <c r="I197" s="23">
        <v>-6.1</v>
      </c>
      <c r="J197" s="23">
        <v>7.02</v>
      </c>
      <c r="K197" s="23">
        <v>302.5</v>
      </c>
      <c r="L197" s="23">
        <v>380</v>
      </c>
      <c r="M197" s="23">
        <v>235</v>
      </c>
      <c r="N197" s="23">
        <v>840</v>
      </c>
      <c r="O197" s="23">
        <v>913</v>
      </c>
    </row>
    <row r="198" spans="1:15">
      <c r="A198" s="22" t="s">
        <v>10705</v>
      </c>
      <c r="B198" s="22" t="s">
        <v>2987</v>
      </c>
      <c r="C198" s="22" t="str">
        <f>INDEX(Lines[codeNat_debut],MATCH(Transfos[[#This Row],[Poste]],Lines[début],0))</f>
        <v>MANDA</v>
      </c>
      <c r="D198" s="22" t="str">
        <f>INDEX(Lines[codeNat_fin],MATCH(Transfos[[#This Row],[Poste]],Lines[fin],0))</f>
        <v>MANDA</v>
      </c>
      <c r="E198" s="22" t="s">
        <v>2986</v>
      </c>
      <c r="F198" s="23">
        <v>0.35</v>
      </c>
      <c r="G198" s="23">
        <v>73</v>
      </c>
      <c r="H198" s="23">
        <v>0.63</v>
      </c>
      <c r="I198" s="23">
        <v>-7.5</v>
      </c>
      <c r="J198" s="23">
        <v>6.91</v>
      </c>
      <c r="K198" s="23">
        <v>310.3</v>
      </c>
      <c r="L198" s="23">
        <v>380</v>
      </c>
      <c r="M198" s="23">
        <v>235</v>
      </c>
      <c r="N198" s="23">
        <v>847</v>
      </c>
      <c r="O198" s="23">
        <v>921</v>
      </c>
    </row>
    <row r="199" spans="1:15">
      <c r="A199" s="22" t="s">
        <v>10706</v>
      </c>
      <c r="B199" s="22" t="s">
        <v>2987</v>
      </c>
      <c r="C199" s="22" t="str">
        <f>INDEX(Lines[codeNat_debut],MATCH(Transfos[[#This Row],[Poste]],Lines[début],0))</f>
        <v>MANDA</v>
      </c>
      <c r="D199" s="22" t="str">
        <f>INDEX(Lines[codeNat_fin],MATCH(Transfos[[#This Row],[Poste]],Lines[fin],0))</f>
        <v>MANDA</v>
      </c>
      <c r="E199" s="22" t="s">
        <v>2986</v>
      </c>
      <c r="F199" s="23">
        <v>0.35</v>
      </c>
      <c r="G199" s="23">
        <v>72</v>
      </c>
      <c r="H199" s="23">
        <v>0.64</v>
      </c>
      <c r="I199" s="23">
        <v>-6.9</v>
      </c>
      <c r="J199" s="23">
        <v>6.89</v>
      </c>
      <c r="K199" s="23">
        <v>310</v>
      </c>
      <c r="L199" s="23">
        <v>380</v>
      </c>
      <c r="M199" s="23">
        <v>235</v>
      </c>
      <c r="N199" s="23">
        <v>847</v>
      </c>
      <c r="O199" s="23">
        <v>921</v>
      </c>
    </row>
    <row r="200" spans="1:15">
      <c r="A200" s="22" t="s">
        <v>10707</v>
      </c>
      <c r="B200" s="22" t="s">
        <v>5846</v>
      </c>
      <c r="C200" s="22" t="str">
        <f>INDEX(Lines[codeNat_debut],MATCH(Transfos[[#This Row],[Poste]],Lines[début],0))</f>
        <v>MIONS</v>
      </c>
      <c r="D200" s="22" t="str">
        <f>INDEX(Lines[codeNat_fin],MATCH(Transfos[[#This Row],[Poste]],Lines[fin],0))</f>
        <v>MIONS</v>
      </c>
      <c r="E200" s="22" t="s">
        <v>5846</v>
      </c>
      <c r="F200" s="23">
        <v>0.22</v>
      </c>
      <c r="G200" s="23">
        <v>45</v>
      </c>
      <c r="H200" s="23">
        <v>0.23</v>
      </c>
      <c r="I200" s="23">
        <v>-8.8000000000000007</v>
      </c>
      <c r="J200" s="23">
        <v>2.48</v>
      </c>
      <c r="K200" s="23">
        <v>119.5</v>
      </c>
      <c r="L200" s="23">
        <v>388</v>
      </c>
      <c r="M200" s="23">
        <v>240</v>
      </c>
      <c r="N200" s="23">
        <v>1659</v>
      </c>
      <c r="O200" s="23">
        <v>1803</v>
      </c>
    </row>
    <row r="201" spans="1:15">
      <c r="A201" s="22" t="s">
        <v>10708</v>
      </c>
      <c r="B201" s="22" t="s">
        <v>930</v>
      </c>
      <c r="C201" s="22" t="str">
        <f>INDEX(Lines[codeNat_debut],MATCH(Transfos[[#This Row],[Poste]],Lines[début],0))</f>
        <v>MASTA</v>
      </c>
      <c r="D201" s="22" t="str">
        <f>INDEX(Lines[codeNat_fin],MATCH(Transfos[[#This Row],[Poste]],Lines[fin],0))</f>
        <v>MASTA</v>
      </c>
      <c r="E201" s="22" t="s">
        <v>929</v>
      </c>
      <c r="F201" s="23">
        <v>0.28999999999999998</v>
      </c>
      <c r="G201" s="23">
        <v>45.6</v>
      </c>
      <c r="H201" s="23">
        <v>0.2</v>
      </c>
      <c r="I201" s="23">
        <v>-9.5</v>
      </c>
      <c r="J201" s="23">
        <v>2.56</v>
      </c>
      <c r="K201" s="23">
        <v>122.3</v>
      </c>
      <c r="L201" s="23">
        <v>388</v>
      </c>
      <c r="M201" s="23">
        <v>240</v>
      </c>
      <c r="N201" s="23">
        <v>1659</v>
      </c>
      <c r="O201" s="23">
        <v>1803</v>
      </c>
    </row>
    <row r="202" spans="1:15">
      <c r="A202" s="22" t="s">
        <v>10709</v>
      </c>
      <c r="B202" s="22" t="s">
        <v>930</v>
      </c>
      <c r="C202" s="22" t="str">
        <f>INDEX(Lines[codeNat_debut],MATCH(Transfos[[#This Row],[Poste]],Lines[début],0))</f>
        <v>MASTA</v>
      </c>
      <c r="D202" s="22" t="str">
        <f>INDEX(Lines[codeNat_fin],MATCH(Transfos[[#This Row],[Poste]],Lines[fin],0))</f>
        <v>MASTA</v>
      </c>
      <c r="E202" s="22" t="s">
        <v>929</v>
      </c>
      <c r="F202" s="23">
        <v>0.15</v>
      </c>
      <c r="G202" s="23">
        <v>42.5</v>
      </c>
      <c r="H202" s="23">
        <v>0.32</v>
      </c>
      <c r="I202" s="23">
        <v>-6.6</v>
      </c>
      <c r="J202" s="23">
        <v>5.03</v>
      </c>
      <c r="K202" s="23">
        <v>124.8</v>
      </c>
      <c r="L202" s="23">
        <v>388</v>
      </c>
      <c r="M202" s="23">
        <v>240</v>
      </c>
      <c r="N202" s="23">
        <v>1659</v>
      </c>
      <c r="O202" s="23">
        <v>1803</v>
      </c>
    </row>
    <row r="203" spans="1:15">
      <c r="A203" s="22" t="s">
        <v>10710</v>
      </c>
      <c r="B203" s="22" t="s">
        <v>3126</v>
      </c>
      <c r="C203" s="22" t="e">
        <f>INDEX(Lines[codeNat_debut],MATCH(Transfos[[#This Row],[Poste]],Lines[début],0))</f>
        <v>#N/A</v>
      </c>
      <c r="D203" s="22" t="str">
        <f>INDEX(Lines[codeNat_fin],MATCH(Transfos[[#This Row],[Poste]],Lines[fin],0))</f>
        <v>MAZUR</v>
      </c>
      <c r="E203" s="22" t="s">
        <v>3125</v>
      </c>
      <c r="F203" s="23">
        <v>0.36</v>
      </c>
      <c r="G203" s="23">
        <v>69.3</v>
      </c>
      <c r="H203" s="23">
        <v>0.64</v>
      </c>
      <c r="I203" s="23">
        <v>-7</v>
      </c>
      <c r="J203" s="23">
        <v>7.06</v>
      </c>
      <c r="K203" s="23">
        <v>296.3</v>
      </c>
      <c r="L203" s="23">
        <v>380</v>
      </c>
      <c r="M203" s="23">
        <v>235</v>
      </c>
      <c r="N203" s="23">
        <v>847</v>
      </c>
      <c r="O203" s="23">
        <v>921</v>
      </c>
    </row>
    <row r="204" spans="1:15">
      <c r="A204" s="22" t="s">
        <v>10711</v>
      </c>
      <c r="B204" s="22" t="s">
        <v>3126</v>
      </c>
      <c r="C204" s="22" t="e">
        <f>INDEX(Lines[codeNat_debut],MATCH(Transfos[[#This Row],[Poste]],Lines[début],0))</f>
        <v>#N/A</v>
      </c>
      <c r="D204" s="22" t="str">
        <f>INDEX(Lines[codeNat_fin],MATCH(Transfos[[#This Row],[Poste]],Lines[fin],0))</f>
        <v>MAZUR</v>
      </c>
      <c r="E204" s="22" t="s">
        <v>3125</v>
      </c>
      <c r="F204" s="23">
        <v>0.11</v>
      </c>
      <c r="G204" s="23">
        <v>42.2</v>
      </c>
      <c r="H204" s="23">
        <v>0.35</v>
      </c>
      <c r="I204" s="23">
        <v>-6.6</v>
      </c>
      <c r="J204" s="23">
        <v>4.9400000000000004</v>
      </c>
      <c r="K204" s="23">
        <v>121.5</v>
      </c>
      <c r="L204" s="23">
        <v>388</v>
      </c>
      <c r="M204" s="23">
        <v>240</v>
      </c>
      <c r="N204" s="23">
        <v>1661</v>
      </c>
      <c r="O204" s="23">
        <v>1806</v>
      </c>
    </row>
    <row r="205" spans="1:15">
      <c r="A205" s="22" t="s">
        <v>10712</v>
      </c>
      <c r="B205" s="22" t="s">
        <v>2578</v>
      </c>
      <c r="C205" s="22" t="str">
        <f>INDEX(Lines[codeNat_debut],MATCH(Transfos[[#This Row],[Poste]],Lines[début],0))</f>
        <v>LATEN</v>
      </c>
      <c r="D205" s="22" t="str">
        <f>INDEX(Lines[codeNat_fin],MATCH(Transfos[[#This Row],[Poste]],Lines[fin],0))</f>
        <v>LATEN</v>
      </c>
      <c r="E205" s="22" t="s">
        <v>2577</v>
      </c>
      <c r="F205" s="23">
        <v>0.26</v>
      </c>
      <c r="G205" s="23">
        <v>45.5</v>
      </c>
      <c r="H205" s="23">
        <v>0.22</v>
      </c>
      <c r="I205" s="23">
        <v>-9.6</v>
      </c>
      <c r="J205" s="23">
        <v>2.58</v>
      </c>
      <c r="K205" s="23">
        <v>120.4</v>
      </c>
      <c r="L205" s="23">
        <v>388</v>
      </c>
      <c r="M205" s="23">
        <v>240</v>
      </c>
      <c r="N205" s="23">
        <v>1659</v>
      </c>
      <c r="O205" s="23">
        <v>1803</v>
      </c>
    </row>
    <row r="206" spans="1:15">
      <c r="A206" s="22" t="s">
        <v>10713</v>
      </c>
      <c r="B206" s="22" t="s">
        <v>2578</v>
      </c>
      <c r="C206" s="22" t="str">
        <f>INDEX(Lines[codeNat_debut],MATCH(Transfos[[#This Row],[Poste]],Lines[début],0))</f>
        <v>LATEN</v>
      </c>
      <c r="D206" s="22" t="str">
        <f>INDEX(Lines[codeNat_fin],MATCH(Transfos[[#This Row],[Poste]],Lines[fin],0))</f>
        <v>LATEN</v>
      </c>
      <c r="E206" s="22" t="s">
        <v>2577</v>
      </c>
      <c r="F206" s="23">
        <v>0.27</v>
      </c>
      <c r="G206" s="23">
        <v>45</v>
      </c>
      <c r="H206" s="23">
        <v>0.21</v>
      </c>
      <c r="I206" s="23">
        <v>-9.1999999999999993</v>
      </c>
      <c r="J206" s="23">
        <v>2.56</v>
      </c>
      <c r="K206" s="23">
        <v>119.5</v>
      </c>
      <c r="L206" s="23">
        <v>388</v>
      </c>
      <c r="M206" s="23">
        <v>240</v>
      </c>
      <c r="N206" s="23">
        <v>1659</v>
      </c>
      <c r="O206" s="23">
        <v>1803</v>
      </c>
    </row>
    <row r="207" spans="1:15">
      <c r="A207" s="22" t="s">
        <v>10714</v>
      </c>
      <c r="B207" s="22" t="s">
        <v>2578</v>
      </c>
      <c r="C207" s="22" t="str">
        <f>INDEX(Lines[codeNat_debut],MATCH(Transfos[[#This Row],[Poste]],Lines[début],0))</f>
        <v>LATEN</v>
      </c>
      <c r="D207" s="22" t="str">
        <f>INDEX(Lines[codeNat_fin],MATCH(Transfos[[#This Row],[Poste]],Lines[fin],0))</f>
        <v>LATEN</v>
      </c>
      <c r="E207" s="22" t="s">
        <v>2577</v>
      </c>
      <c r="F207" s="23">
        <v>0.27</v>
      </c>
      <c r="G207" s="23">
        <v>45.4</v>
      </c>
      <c r="H207" s="23">
        <v>0.19</v>
      </c>
      <c r="I207" s="23">
        <v>-9.1</v>
      </c>
      <c r="J207" s="23">
        <v>2.4900000000000002</v>
      </c>
      <c r="K207" s="23">
        <v>119.3</v>
      </c>
      <c r="L207" s="23">
        <v>388</v>
      </c>
      <c r="M207" s="23">
        <v>240</v>
      </c>
      <c r="N207" s="23">
        <v>1659</v>
      </c>
      <c r="O207" s="23">
        <v>1803</v>
      </c>
    </row>
    <row r="208" spans="1:15">
      <c r="A208" s="22" t="s">
        <v>10715</v>
      </c>
      <c r="B208" s="22" t="s">
        <v>4029</v>
      </c>
      <c r="C208" s="22" t="str">
        <f>INDEX(Lines[codeNat_debut],MATCH(Transfos[[#This Row],[Poste]],Lines[début],0))</f>
        <v>MARL6</v>
      </c>
      <c r="D208" s="22" t="str">
        <f>INDEX(Lines[codeNat_fin],MATCH(Transfos[[#This Row],[Poste]],Lines[fin],0))</f>
        <v>MARL6</v>
      </c>
      <c r="E208" s="22" t="s">
        <v>4028</v>
      </c>
      <c r="F208" s="23">
        <v>0.22</v>
      </c>
      <c r="G208" s="23">
        <v>44.9</v>
      </c>
      <c r="H208" s="23">
        <v>0.24</v>
      </c>
      <c r="I208" s="23">
        <v>-8.6</v>
      </c>
      <c r="J208" s="23">
        <v>2.4900000000000002</v>
      </c>
      <c r="K208" s="23">
        <v>118.7</v>
      </c>
      <c r="L208" s="23">
        <v>388</v>
      </c>
      <c r="M208" s="23">
        <v>240</v>
      </c>
      <c r="N208" s="23">
        <v>1659</v>
      </c>
      <c r="O208" s="23">
        <v>1803</v>
      </c>
    </row>
    <row r="209" spans="1:15">
      <c r="A209" s="22" t="s">
        <v>10716</v>
      </c>
      <c r="B209" s="22" t="s">
        <v>5526</v>
      </c>
      <c r="C209" s="22" t="str">
        <f>INDEX(Lines[codeNat_debut],MATCH(Transfos[[#This Row],[Poste]],Lines[début],0))</f>
        <v>MARMA</v>
      </c>
      <c r="D209" s="22" t="str">
        <f>INDEX(Lines[codeNat_fin],MATCH(Transfos[[#This Row],[Poste]],Lines[fin],0))</f>
        <v>MARMA</v>
      </c>
      <c r="E209" s="22" t="s">
        <v>5525</v>
      </c>
      <c r="F209" s="23">
        <v>0.06</v>
      </c>
      <c r="G209" s="23">
        <v>69.5</v>
      </c>
      <c r="H209" s="23">
        <v>0.94</v>
      </c>
      <c r="I209" s="23">
        <v>-6.5</v>
      </c>
      <c r="J209" s="23">
        <v>7.21</v>
      </c>
      <c r="K209" s="23">
        <v>297.5</v>
      </c>
      <c r="L209" s="23">
        <v>380</v>
      </c>
      <c r="M209" s="23">
        <v>235</v>
      </c>
      <c r="N209" s="23">
        <v>810</v>
      </c>
      <c r="O209" s="23">
        <v>847</v>
      </c>
    </row>
    <row r="210" spans="1:15">
      <c r="A210" s="22" t="s">
        <v>10717</v>
      </c>
      <c r="B210" s="22" t="s">
        <v>7073</v>
      </c>
      <c r="C210" s="22" t="str">
        <f>INDEX(Lines[codeNat_debut],MATCH(Transfos[[#This Row],[Poste]],Lines[début],0))</f>
        <v>LAUNA</v>
      </c>
      <c r="D210" s="22" t="str">
        <f>INDEX(Lines[codeNat_fin],MATCH(Transfos[[#This Row],[Poste]],Lines[fin],0))</f>
        <v>LAUNA</v>
      </c>
      <c r="E210" s="22" t="s">
        <v>7072</v>
      </c>
      <c r="F210" s="23">
        <v>0.68</v>
      </c>
      <c r="G210" s="23">
        <v>70.400000000000006</v>
      </c>
      <c r="H210" s="23">
        <v>0.54</v>
      </c>
      <c r="I210" s="23">
        <v>-13.2</v>
      </c>
      <c r="J210" s="23">
        <v>5.45</v>
      </c>
      <c r="K210" s="23">
        <v>210.9</v>
      </c>
      <c r="L210" s="23">
        <v>380</v>
      </c>
      <c r="M210" s="23">
        <v>235</v>
      </c>
      <c r="N210" s="23">
        <v>805</v>
      </c>
      <c r="O210" s="23">
        <v>918</v>
      </c>
    </row>
    <row r="211" spans="1:15">
      <c r="A211" s="22" t="s">
        <v>10718</v>
      </c>
      <c r="B211" s="22" t="s">
        <v>51</v>
      </c>
      <c r="C211" s="22" t="str">
        <f>INDEX(Lines[codeNat_debut],MATCH(Transfos[[#This Row],[Poste]],Lines[début],0))</f>
        <v>GROSN</v>
      </c>
      <c r="D211" s="22" t="str">
        <f>INDEX(Lines[codeNat_fin],MATCH(Transfos[[#This Row],[Poste]],Lines[fin],0))</f>
        <v>GROSN</v>
      </c>
      <c r="E211" s="22" t="s">
        <v>50</v>
      </c>
      <c r="F211" s="23">
        <v>0.23</v>
      </c>
      <c r="G211" s="23">
        <v>45</v>
      </c>
      <c r="H211" s="23">
        <v>0.22</v>
      </c>
      <c r="I211" s="23">
        <v>-8.9</v>
      </c>
      <c r="J211" s="23">
        <v>2.4300000000000002</v>
      </c>
      <c r="K211" s="23">
        <v>120.4</v>
      </c>
      <c r="L211" s="23">
        <v>388</v>
      </c>
      <c r="M211" s="23">
        <v>240</v>
      </c>
      <c r="N211" s="23">
        <v>1659</v>
      </c>
      <c r="O211" s="23">
        <v>1803</v>
      </c>
    </row>
    <row r="212" spans="1:15">
      <c r="A212" s="22" t="s">
        <v>10719</v>
      </c>
      <c r="B212" s="22" t="s">
        <v>51</v>
      </c>
      <c r="C212" s="22" t="str">
        <f>INDEX(Lines[codeNat_debut],MATCH(Transfos[[#This Row],[Poste]],Lines[début],0))</f>
        <v>GROSN</v>
      </c>
      <c r="D212" s="22" t="str">
        <f>INDEX(Lines[codeNat_fin],MATCH(Transfos[[#This Row],[Poste]],Lines[fin],0))</f>
        <v>GROSN</v>
      </c>
      <c r="E212" s="22" t="s">
        <v>50</v>
      </c>
      <c r="F212" s="23">
        <v>0.1</v>
      </c>
      <c r="G212" s="23">
        <v>45.4</v>
      </c>
      <c r="H212" s="23">
        <v>0.35</v>
      </c>
      <c r="I212" s="23">
        <v>-9.5</v>
      </c>
      <c r="J212" s="23">
        <v>5.1100000000000003</v>
      </c>
      <c r="K212" s="23">
        <v>129.5</v>
      </c>
      <c r="L212" s="23">
        <v>388</v>
      </c>
      <c r="M212" s="23">
        <v>240</v>
      </c>
      <c r="N212" s="23">
        <v>1659</v>
      </c>
      <c r="O212" s="23">
        <v>1803</v>
      </c>
    </row>
    <row r="213" spans="1:15">
      <c r="A213" s="22" t="s">
        <v>10720</v>
      </c>
      <c r="B213" s="22" t="s">
        <v>792</v>
      </c>
      <c r="C213" s="22" t="str">
        <f>INDEX(Lines[codeNat_debut],MATCH(Transfos[[#This Row],[Poste]],Lines[début],0))</f>
        <v>MARTY</v>
      </c>
      <c r="D213" s="22" t="str">
        <f>INDEX(Lines[codeNat_fin],MATCH(Transfos[[#This Row],[Poste]],Lines[fin],0))</f>
        <v>MARTY</v>
      </c>
      <c r="E213" s="22" t="s">
        <v>791</v>
      </c>
      <c r="F213" s="23">
        <v>0.28000000000000003</v>
      </c>
      <c r="G213" s="23">
        <v>46</v>
      </c>
      <c r="H213" s="23">
        <v>0.21</v>
      </c>
      <c r="I213" s="23">
        <v>-9.4</v>
      </c>
      <c r="J213" s="23">
        <v>2.61</v>
      </c>
      <c r="K213" s="23">
        <v>120.6</v>
      </c>
      <c r="L213" s="23">
        <v>388</v>
      </c>
      <c r="M213" s="23">
        <v>240</v>
      </c>
      <c r="N213" s="23">
        <v>1659</v>
      </c>
      <c r="O213" s="23">
        <v>1803</v>
      </c>
    </row>
    <row r="214" spans="1:15">
      <c r="A214" s="22" t="s">
        <v>10721</v>
      </c>
      <c r="B214" s="22" t="s">
        <v>792</v>
      </c>
      <c r="C214" s="22" t="str">
        <f>INDEX(Lines[codeNat_debut],MATCH(Transfos[[#This Row],[Poste]],Lines[début],0))</f>
        <v>MARTY</v>
      </c>
      <c r="D214" s="22" t="str">
        <f>INDEX(Lines[codeNat_fin],MATCH(Transfos[[#This Row],[Poste]],Lines[fin],0))</f>
        <v>MARTY</v>
      </c>
      <c r="E214" s="22" t="s">
        <v>791</v>
      </c>
      <c r="F214" s="23">
        <v>0.27</v>
      </c>
      <c r="G214" s="23">
        <v>45.8</v>
      </c>
      <c r="H214" s="23">
        <v>0.2</v>
      </c>
      <c r="I214" s="23">
        <v>-9.1999999999999993</v>
      </c>
      <c r="J214" s="23">
        <v>2.59</v>
      </c>
      <c r="K214" s="23">
        <v>121.3</v>
      </c>
      <c r="L214" s="23">
        <v>388</v>
      </c>
      <c r="M214" s="23">
        <v>240</v>
      </c>
      <c r="N214" s="23">
        <v>1659</v>
      </c>
      <c r="O214" s="23">
        <v>1803</v>
      </c>
    </row>
    <row r="215" spans="1:15">
      <c r="A215" s="22" t="s">
        <v>10722</v>
      </c>
      <c r="B215" s="22" t="s">
        <v>8281</v>
      </c>
      <c r="C215" s="22" t="str">
        <f>INDEX(Lines[codeNat_debut],MATCH(Transfos[[#This Row],[Poste]],Lines[début],0))</f>
        <v>LESQU</v>
      </c>
      <c r="D215" s="22" t="str">
        <f>INDEX(Lines[codeNat_fin],MATCH(Transfos[[#This Row],[Poste]],Lines[fin],0))</f>
        <v>LESQU</v>
      </c>
      <c r="E215" s="22" t="s">
        <v>8280</v>
      </c>
      <c r="F215" s="23">
        <v>0.28000000000000003</v>
      </c>
      <c r="G215" s="23">
        <v>45.4</v>
      </c>
      <c r="H215" s="23">
        <v>0.2</v>
      </c>
      <c r="I215" s="23">
        <v>-9.3000000000000007</v>
      </c>
      <c r="J215" s="23">
        <v>2.58</v>
      </c>
      <c r="K215" s="23">
        <v>121.2</v>
      </c>
      <c r="L215" s="23">
        <v>388</v>
      </c>
      <c r="M215" s="23">
        <v>240</v>
      </c>
      <c r="N215" s="23">
        <v>1659</v>
      </c>
      <c r="O215" s="23">
        <v>1803</v>
      </c>
    </row>
    <row r="216" spans="1:15">
      <c r="A216" s="22" t="s">
        <v>10723</v>
      </c>
      <c r="B216" s="22" t="s">
        <v>8281</v>
      </c>
      <c r="C216" s="22" t="str">
        <f>INDEX(Lines[codeNat_debut],MATCH(Transfos[[#This Row],[Poste]],Lines[début],0))</f>
        <v>LESQU</v>
      </c>
      <c r="D216" s="22" t="str">
        <f>INDEX(Lines[codeNat_fin],MATCH(Transfos[[#This Row],[Poste]],Lines[fin],0))</f>
        <v>LESQU</v>
      </c>
      <c r="E216" s="22" t="s">
        <v>8280</v>
      </c>
      <c r="F216" s="23">
        <v>0.36</v>
      </c>
      <c r="G216" s="23">
        <v>46.1</v>
      </c>
      <c r="H216" s="23">
        <v>0.12</v>
      </c>
      <c r="I216" s="23">
        <v>-9.4</v>
      </c>
      <c r="J216" s="23">
        <v>2.61</v>
      </c>
      <c r="K216" s="23">
        <v>119.8</v>
      </c>
      <c r="L216" s="23">
        <v>388</v>
      </c>
      <c r="M216" s="23">
        <v>240</v>
      </c>
      <c r="N216" s="23">
        <v>1659</v>
      </c>
      <c r="O216" s="23">
        <v>1803</v>
      </c>
    </row>
    <row r="217" spans="1:15">
      <c r="A217" s="22" t="s">
        <v>10724</v>
      </c>
      <c r="B217" s="22" t="s">
        <v>4475</v>
      </c>
      <c r="C217" s="22" t="str">
        <f>INDEX(Lines[codeNat_debut],MATCH(Transfos[[#This Row],[Poste]],Lines[début],0))</f>
        <v>MOULA</v>
      </c>
      <c r="D217" s="22" t="str">
        <f>INDEX(Lines[codeNat_fin],MATCH(Transfos[[#This Row],[Poste]],Lines[fin],0))</f>
        <v>MOULA</v>
      </c>
      <c r="E217" s="22" t="s">
        <v>4474</v>
      </c>
      <c r="F217" s="23">
        <v>0.44</v>
      </c>
      <c r="G217" s="23">
        <v>36.1</v>
      </c>
      <c r="H217" s="22" t="s">
        <v>8819</v>
      </c>
      <c r="I217" s="22" t="s">
        <v>8819</v>
      </c>
      <c r="J217" s="22" t="s">
        <v>8819</v>
      </c>
      <c r="K217" s="22" t="s">
        <v>8819</v>
      </c>
      <c r="L217" s="23">
        <v>388</v>
      </c>
      <c r="M217" s="23">
        <v>240</v>
      </c>
      <c r="N217" s="23">
        <v>1659</v>
      </c>
      <c r="O217" s="23">
        <v>1803</v>
      </c>
    </row>
    <row r="218" spans="1:15">
      <c r="A218" s="22" t="s">
        <v>10725</v>
      </c>
      <c r="B218" s="22" t="s">
        <v>4475</v>
      </c>
      <c r="C218" s="22" t="str">
        <f>INDEX(Lines[codeNat_debut],MATCH(Transfos[[#This Row],[Poste]],Lines[début],0))</f>
        <v>MOULA</v>
      </c>
      <c r="D218" s="22" t="str">
        <f>INDEX(Lines[codeNat_fin],MATCH(Transfos[[#This Row],[Poste]],Lines[fin],0))</f>
        <v>MOULA</v>
      </c>
      <c r="E218" s="22" t="s">
        <v>4474</v>
      </c>
      <c r="F218" s="23">
        <v>0.11</v>
      </c>
      <c r="G218" s="23">
        <v>42.6</v>
      </c>
      <c r="H218" s="23">
        <v>0.37</v>
      </c>
      <c r="I218" s="23">
        <v>-6.7</v>
      </c>
      <c r="J218" s="23">
        <v>4.92</v>
      </c>
      <c r="K218" s="23">
        <v>119.9</v>
      </c>
      <c r="L218" s="23">
        <v>388</v>
      </c>
      <c r="M218" s="23">
        <v>240</v>
      </c>
      <c r="N218" s="23">
        <v>1659</v>
      </c>
      <c r="O218" s="23">
        <v>1803</v>
      </c>
    </row>
    <row r="219" spans="1:15">
      <c r="A219" s="22" t="s">
        <v>10726</v>
      </c>
      <c r="B219" s="22" t="s">
        <v>4674</v>
      </c>
      <c r="C219" s="22" t="e">
        <f>INDEX(Lines[codeNat_debut],MATCH(Transfos[[#This Row],[Poste]],Lines[début],0))</f>
        <v>#N/A</v>
      </c>
      <c r="D219" s="22" t="str">
        <f>INDEX(Lines[codeNat_fin],MATCH(Transfos[[#This Row],[Poste]],Lines[fin],0))</f>
        <v>G.ILE</v>
      </c>
      <c r="E219" s="22" t="s">
        <v>4673</v>
      </c>
      <c r="F219" s="23">
        <v>0.02</v>
      </c>
      <c r="G219" s="23">
        <v>70.599999999999994</v>
      </c>
      <c r="H219" s="23">
        <v>1.01</v>
      </c>
      <c r="I219" s="23">
        <v>-8.1</v>
      </c>
      <c r="J219" s="23">
        <v>5.08</v>
      </c>
      <c r="K219" s="23">
        <v>302</v>
      </c>
      <c r="L219" s="23">
        <v>380</v>
      </c>
      <c r="M219" s="23">
        <v>235</v>
      </c>
      <c r="N219" s="23">
        <v>847</v>
      </c>
      <c r="O219" s="23">
        <v>921</v>
      </c>
    </row>
    <row r="220" spans="1:15">
      <c r="A220" s="22" t="s">
        <v>10727</v>
      </c>
      <c r="B220" s="22" t="s">
        <v>4674</v>
      </c>
      <c r="C220" s="22" t="e">
        <f>INDEX(Lines[codeNat_debut],MATCH(Transfos[[#This Row],[Poste]],Lines[début],0))</f>
        <v>#N/A</v>
      </c>
      <c r="D220" s="22" t="str">
        <f>INDEX(Lines[codeNat_fin],MATCH(Transfos[[#This Row],[Poste]],Lines[fin],0))</f>
        <v>G.ILE</v>
      </c>
      <c r="E220" s="22" t="s">
        <v>4673</v>
      </c>
      <c r="F220" s="23">
        <v>0.45</v>
      </c>
      <c r="G220" s="23">
        <v>71.2</v>
      </c>
      <c r="H220" s="23">
        <v>0.66</v>
      </c>
      <c r="I220" s="23">
        <v>-7.9</v>
      </c>
      <c r="J220" s="23">
        <v>1.34</v>
      </c>
      <c r="K220" s="23">
        <v>290.89999999999998</v>
      </c>
      <c r="L220" s="23">
        <v>380</v>
      </c>
      <c r="M220" s="23">
        <v>235</v>
      </c>
      <c r="N220" s="23">
        <v>847</v>
      </c>
      <c r="O220" s="23">
        <v>921</v>
      </c>
    </row>
    <row r="221" spans="1:15">
      <c r="A221" s="22" t="s">
        <v>10728</v>
      </c>
      <c r="B221" s="22" t="s">
        <v>7578</v>
      </c>
      <c r="C221" s="22" t="str">
        <f>INDEX(Lines[codeNat_debut],MATCH(Transfos[[#This Row],[Poste]],Lines[début],0))</f>
        <v>GRANZ</v>
      </c>
      <c r="D221" s="22" t="str">
        <f>INDEX(Lines[codeNat_fin],MATCH(Transfos[[#This Row],[Poste]],Lines[fin],0))</f>
        <v>GRANZ</v>
      </c>
      <c r="E221" s="22" t="s">
        <v>7577</v>
      </c>
      <c r="F221" s="23">
        <v>0.19</v>
      </c>
      <c r="G221" s="23">
        <v>44.9</v>
      </c>
      <c r="H221" s="23">
        <v>0.27</v>
      </c>
      <c r="I221" s="23">
        <v>-9.3000000000000007</v>
      </c>
      <c r="J221" s="23">
        <v>2.5099999999999998</v>
      </c>
      <c r="K221" s="23">
        <v>124.4</v>
      </c>
      <c r="L221" s="23">
        <v>388</v>
      </c>
      <c r="M221" s="23">
        <v>240</v>
      </c>
      <c r="N221" s="23">
        <v>1659</v>
      </c>
      <c r="O221" s="23">
        <v>1803</v>
      </c>
    </row>
    <row r="222" spans="1:15">
      <c r="A222" s="22" t="s">
        <v>10729</v>
      </c>
      <c r="B222" s="22" t="s">
        <v>7578</v>
      </c>
      <c r="C222" s="22" t="str">
        <f>INDEX(Lines[codeNat_debut],MATCH(Transfos[[#This Row],[Poste]],Lines[début],0))</f>
        <v>GRANZ</v>
      </c>
      <c r="D222" s="22" t="str">
        <f>INDEX(Lines[codeNat_fin],MATCH(Transfos[[#This Row],[Poste]],Lines[fin],0))</f>
        <v>GRANZ</v>
      </c>
      <c r="E222" s="22" t="s">
        <v>7577</v>
      </c>
      <c r="F222" s="23">
        <v>0.24</v>
      </c>
      <c r="G222" s="23">
        <v>45</v>
      </c>
      <c r="H222" s="23">
        <v>0.25</v>
      </c>
      <c r="I222" s="23">
        <v>-9.1999999999999993</v>
      </c>
      <c r="J222" s="23">
        <v>2.64</v>
      </c>
      <c r="K222" s="23">
        <v>125</v>
      </c>
      <c r="L222" s="23">
        <v>388</v>
      </c>
      <c r="M222" s="23">
        <v>240</v>
      </c>
      <c r="N222" s="23">
        <v>1659</v>
      </c>
      <c r="O222" s="23">
        <v>1803</v>
      </c>
    </row>
    <row r="223" spans="1:15">
      <c r="A223" s="22" t="s">
        <v>10730</v>
      </c>
      <c r="B223" s="22" t="s">
        <v>7578</v>
      </c>
      <c r="C223" s="22" t="str">
        <f>INDEX(Lines[codeNat_debut],MATCH(Transfos[[#This Row],[Poste]],Lines[début],0))</f>
        <v>GRANZ</v>
      </c>
      <c r="D223" s="22" t="str">
        <f>INDEX(Lines[codeNat_fin],MATCH(Transfos[[#This Row],[Poste]],Lines[fin],0))</f>
        <v>GRANZ</v>
      </c>
      <c r="E223" s="22" t="s">
        <v>7577</v>
      </c>
      <c r="F223" s="23">
        <v>0.31</v>
      </c>
      <c r="G223" s="23">
        <v>45.6</v>
      </c>
      <c r="H223" s="23">
        <v>0.21</v>
      </c>
      <c r="I223" s="23">
        <v>-9.3000000000000007</v>
      </c>
      <c r="J223" s="23">
        <v>2.7</v>
      </c>
      <c r="K223" s="23">
        <v>119.2</v>
      </c>
      <c r="L223" s="23">
        <v>388</v>
      </c>
      <c r="M223" s="23">
        <v>240</v>
      </c>
      <c r="N223" s="23">
        <v>1659</v>
      </c>
      <c r="O223" s="23">
        <v>1803</v>
      </c>
    </row>
    <row r="224" spans="1:15">
      <c r="A224" s="22" t="s">
        <v>10731</v>
      </c>
      <c r="B224" s="22" t="s">
        <v>8356</v>
      </c>
      <c r="C224" s="22" t="str">
        <f>INDEX(Lines[codeNat_debut],MATCH(Transfos[[#This Row],[Poste]],Lines[début],0))</f>
        <v>FEUIL</v>
      </c>
      <c r="D224" s="22" t="str">
        <f>INDEX(Lines[codeNat_fin],MATCH(Transfos[[#This Row],[Poste]],Lines[fin],0))</f>
        <v>FEUIL</v>
      </c>
      <c r="E224" s="22" t="s">
        <v>8355</v>
      </c>
      <c r="F224" s="23">
        <v>0.111</v>
      </c>
      <c r="G224" s="23">
        <v>39.799999999999997</v>
      </c>
      <c r="H224" s="23">
        <v>0.23</v>
      </c>
      <c r="I224" s="23">
        <v>-4.2699999999999996</v>
      </c>
      <c r="J224" s="23">
        <v>4.45</v>
      </c>
      <c r="K224" s="23">
        <v>132.19999999999999</v>
      </c>
      <c r="L224" s="23">
        <v>388</v>
      </c>
      <c r="M224" s="23">
        <v>240</v>
      </c>
      <c r="N224" s="23">
        <v>1659</v>
      </c>
      <c r="O224" s="23">
        <v>1803</v>
      </c>
    </row>
    <row r="225" spans="1:15">
      <c r="A225" s="22" t="s">
        <v>10732</v>
      </c>
      <c r="B225" s="22" t="s">
        <v>7839</v>
      </c>
      <c r="C225" s="22" t="str">
        <f>INDEX(Lines[codeNat_debut],MATCH(Transfos[[#This Row],[Poste]],Lines[début],0))</f>
        <v>GEN.P</v>
      </c>
      <c r="D225" s="22" t="str">
        <f>INDEX(Lines[codeNat_fin],MATCH(Transfos[[#This Row],[Poste]],Lines[fin],0))</f>
        <v>GEN.P</v>
      </c>
      <c r="E225" s="22" t="s">
        <v>7838</v>
      </c>
      <c r="F225" s="23">
        <v>0.03</v>
      </c>
      <c r="G225" s="23">
        <v>42.3</v>
      </c>
      <c r="H225" s="23">
        <v>0.45</v>
      </c>
      <c r="I225" s="23">
        <v>-6.6</v>
      </c>
      <c r="J225" s="23">
        <v>4.83</v>
      </c>
      <c r="K225" s="23">
        <v>124.7</v>
      </c>
      <c r="L225" s="23">
        <v>388</v>
      </c>
      <c r="M225" s="23">
        <v>240</v>
      </c>
      <c r="N225" s="23">
        <v>1659</v>
      </c>
      <c r="O225" s="23">
        <v>1803</v>
      </c>
    </row>
    <row r="226" spans="1:15">
      <c r="A226" s="22" t="s">
        <v>10733</v>
      </c>
      <c r="B226" s="22" t="s">
        <v>7839</v>
      </c>
      <c r="C226" s="22" t="str">
        <f>INDEX(Lines[codeNat_debut],MATCH(Transfos[[#This Row],[Poste]],Lines[début],0))</f>
        <v>GEN.P</v>
      </c>
      <c r="D226" s="22" t="str">
        <f>INDEX(Lines[codeNat_fin],MATCH(Transfos[[#This Row],[Poste]],Lines[fin],0))</f>
        <v>GEN.P</v>
      </c>
      <c r="E226" s="22" t="s">
        <v>7838</v>
      </c>
      <c r="F226" s="23">
        <v>0.33</v>
      </c>
      <c r="G226" s="23">
        <v>42.3</v>
      </c>
      <c r="H226" s="23">
        <v>0.11</v>
      </c>
      <c r="I226" s="23">
        <v>-6.2</v>
      </c>
      <c r="J226" s="23">
        <v>4.82</v>
      </c>
      <c r="K226" s="23">
        <v>122.2</v>
      </c>
      <c r="L226" s="23">
        <v>388</v>
      </c>
      <c r="M226" s="23">
        <v>240</v>
      </c>
      <c r="N226" s="23">
        <v>1659</v>
      </c>
      <c r="O226" s="23">
        <v>1803</v>
      </c>
    </row>
    <row r="227" spans="1:15">
      <c r="A227" s="22" t="s">
        <v>10734</v>
      </c>
      <c r="B227" s="22" t="s">
        <v>2164</v>
      </c>
      <c r="C227" s="22" t="str">
        <f>INDEX(Lines[codeNat_debut],MATCH(Transfos[[#This Row],[Poste]],Lines[début],0))</f>
        <v>JONQU</v>
      </c>
      <c r="D227" s="22" t="str">
        <f>INDEX(Lines[codeNat_fin],MATCH(Transfos[[#This Row],[Poste]],Lines[fin],0))</f>
        <v>JONQU</v>
      </c>
      <c r="E227" s="22" t="s">
        <v>2163</v>
      </c>
      <c r="F227" s="23">
        <v>0.28000000000000003</v>
      </c>
      <c r="G227" s="23">
        <v>45.4</v>
      </c>
      <c r="H227" s="23">
        <v>0.18</v>
      </c>
      <c r="I227" s="23">
        <v>-9.1999999999999993</v>
      </c>
      <c r="J227" s="23">
        <v>2.4500000000000002</v>
      </c>
      <c r="K227" s="23">
        <v>120.6</v>
      </c>
      <c r="L227" s="23">
        <v>388</v>
      </c>
      <c r="M227" s="23">
        <v>240</v>
      </c>
      <c r="N227" s="23">
        <v>1659</v>
      </c>
      <c r="O227" s="23">
        <v>1803</v>
      </c>
    </row>
    <row r="228" spans="1:15">
      <c r="A228" s="22" t="s">
        <v>10735</v>
      </c>
      <c r="B228" s="22" t="s">
        <v>8346</v>
      </c>
      <c r="C228" s="22" t="str">
        <f>INDEX(Lines[codeNat_debut],MATCH(Transfos[[#This Row],[Poste]],Lines[début],0))</f>
        <v>EGUZO</v>
      </c>
      <c r="D228" s="22" t="str">
        <f>INDEX(Lines[codeNat_fin],MATCH(Transfos[[#This Row],[Poste]],Lines[fin],0))</f>
        <v>EGUZO</v>
      </c>
      <c r="E228" s="22" t="s">
        <v>8345</v>
      </c>
      <c r="F228" s="23">
        <v>0.27</v>
      </c>
      <c r="G228" s="23">
        <v>44.8</v>
      </c>
      <c r="H228" s="23">
        <v>0.21</v>
      </c>
      <c r="I228" s="23">
        <v>-9.1</v>
      </c>
      <c r="J228" s="23">
        <v>2.62</v>
      </c>
      <c r="K228" s="23">
        <v>123.4</v>
      </c>
      <c r="L228" s="23">
        <v>388</v>
      </c>
      <c r="M228" s="23">
        <v>240</v>
      </c>
      <c r="N228" s="23">
        <v>1659</v>
      </c>
      <c r="O228" s="23">
        <v>1803</v>
      </c>
    </row>
    <row r="229" spans="1:15">
      <c r="A229" s="22" t="s">
        <v>10736</v>
      </c>
      <c r="B229" s="22" t="s">
        <v>4172</v>
      </c>
      <c r="C229" s="22" t="str">
        <f>INDEX(Lines[codeNat_debut],MATCH(Transfos[[#This Row],[Poste]],Lines[début],0))</f>
        <v>BIANC</v>
      </c>
      <c r="D229" s="22" t="str">
        <f>INDEX(Lines[codeNat_fin],MATCH(Transfos[[#This Row],[Poste]],Lines[fin],0))</f>
        <v>BIANC</v>
      </c>
      <c r="E229" s="22" t="s">
        <v>4171</v>
      </c>
      <c r="F229" s="23">
        <v>0.24</v>
      </c>
      <c r="G229" s="23">
        <v>43.1</v>
      </c>
      <c r="H229" s="23">
        <v>0.28000000000000003</v>
      </c>
      <c r="I229" s="23">
        <v>-7.9</v>
      </c>
      <c r="J229" s="23">
        <v>2.42</v>
      </c>
      <c r="K229" s="23">
        <v>120.2</v>
      </c>
      <c r="L229" s="23">
        <v>388</v>
      </c>
      <c r="M229" s="23">
        <v>240</v>
      </c>
      <c r="N229" s="23">
        <v>1620</v>
      </c>
      <c r="O229" s="23">
        <v>1803</v>
      </c>
    </row>
    <row r="230" spans="1:15">
      <c r="A230" s="22" t="s">
        <v>10737</v>
      </c>
      <c r="B230" s="22" t="s">
        <v>1643</v>
      </c>
      <c r="C230" s="22" t="e">
        <f>INDEX(Lines[codeNat_debut],MATCH(Transfos[[#This Row],[Poste]],Lines[début],0))</f>
        <v>#N/A</v>
      </c>
      <c r="D230" s="22" t="str">
        <f>INDEX(Lines[codeNat_fin],MATCH(Transfos[[#This Row],[Poste]],Lines[fin],0))</f>
        <v>TRI.P</v>
      </c>
      <c r="E230" s="22" t="s">
        <v>1642</v>
      </c>
      <c r="F230" s="22" t="s">
        <v>8819</v>
      </c>
      <c r="G230" s="23">
        <v>26.6</v>
      </c>
      <c r="H230" s="22" t="s">
        <v>8819</v>
      </c>
      <c r="I230" s="23">
        <v>-5.3</v>
      </c>
      <c r="J230" s="22" t="s">
        <v>8819</v>
      </c>
      <c r="K230" s="23">
        <v>62.7</v>
      </c>
      <c r="L230" s="23">
        <v>420</v>
      </c>
      <c r="M230" s="23">
        <v>235</v>
      </c>
      <c r="N230" s="23">
        <v>2654</v>
      </c>
      <c r="O230" s="23">
        <v>2654</v>
      </c>
    </row>
    <row r="231" spans="1:15">
      <c r="A231" s="22" t="s">
        <v>10738</v>
      </c>
      <c r="B231" s="22" t="s">
        <v>1643</v>
      </c>
      <c r="C231" s="22" t="e">
        <f>INDEX(Lines[codeNat_debut],MATCH(Transfos[[#This Row],[Poste]],Lines[début],0))</f>
        <v>#N/A</v>
      </c>
      <c r="D231" s="22" t="str">
        <f>INDEX(Lines[codeNat_fin],MATCH(Transfos[[#This Row],[Poste]],Lines[fin],0))</f>
        <v>TRI.P</v>
      </c>
      <c r="E231" s="22" t="s">
        <v>1642</v>
      </c>
      <c r="F231" s="22" t="s">
        <v>10739</v>
      </c>
      <c r="G231" s="23">
        <v>26.6</v>
      </c>
      <c r="H231" s="22" t="s">
        <v>10739</v>
      </c>
      <c r="I231" s="23">
        <v>-5.3</v>
      </c>
      <c r="J231" s="22" t="s">
        <v>10739</v>
      </c>
      <c r="K231" s="23">
        <v>62.7</v>
      </c>
      <c r="L231" s="23">
        <v>420</v>
      </c>
      <c r="M231" s="23">
        <v>235</v>
      </c>
      <c r="N231" s="23">
        <v>2654</v>
      </c>
      <c r="O231" s="23">
        <v>2654</v>
      </c>
    </row>
    <row r="232" spans="1:15">
      <c r="A232" s="22" t="s">
        <v>10740</v>
      </c>
      <c r="B232" s="22" t="s">
        <v>1643</v>
      </c>
      <c r="C232" s="22" t="e">
        <f>INDEX(Lines[codeNat_debut],MATCH(Transfos[[#This Row],[Poste]],Lines[début],0))</f>
        <v>#N/A</v>
      </c>
      <c r="D232" s="22" t="str">
        <f>INDEX(Lines[codeNat_fin],MATCH(Transfos[[#This Row],[Poste]],Lines[fin],0))</f>
        <v>TRI.P</v>
      </c>
      <c r="E232" s="22" t="s">
        <v>1642</v>
      </c>
      <c r="F232" s="22" t="s">
        <v>8819</v>
      </c>
      <c r="G232" s="23">
        <v>26.6</v>
      </c>
      <c r="H232" s="22" t="s">
        <v>8819</v>
      </c>
      <c r="I232" s="23">
        <v>-5.3</v>
      </c>
      <c r="J232" s="22" t="s">
        <v>8819</v>
      </c>
      <c r="K232" s="23">
        <v>62.7</v>
      </c>
      <c r="L232" s="23">
        <v>420</v>
      </c>
      <c r="M232" s="23">
        <v>235</v>
      </c>
      <c r="N232" s="23">
        <v>2654</v>
      </c>
      <c r="O232" s="23">
        <v>2654</v>
      </c>
    </row>
    <row r="233" spans="1:15">
      <c r="A233" s="22" t="s">
        <v>10741</v>
      </c>
      <c r="B233" s="22" t="s">
        <v>4290</v>
      </c>
      <c r="C233" s="22" t="str">
        <f>INDEX(Lines[codeNat_debut],MATCH(Transfos[[#This Row],[Poste]],Lines[début],0))</f>
        <v>CHESN</v>
      </c>
      <c r="D233" s="22" t="e">
        <f>INDEX(Lines[codeNat_fin],MATCH(Transfos[[#This Row],[Poste]],Lines[fin],0))</f>
        <v>#N/A</v>
      </c>
      <c r="E233" s="22" t="s">
        <v>4289</v>
      </c>
      <c r="F233" s="23">
        <v>0.08</v>
      </c>
      <c r="G233" s="23">
        <v>42.4</v>
      </c>
      <c r="H233" s="23">
        <v>0.38</v>
      </c>
      <c r="I233" s="23">
        <v>-6.7</v>
      </c>
      <c r="J233" s="23">
        <v>4.79</v>
      </c>
      <c r="K233" s="23">
        <v>136.5</v>
      </c>
      <c r="L233" s="23">
        <v>388</v>
      </c>
      <c r="M233" s="23">
        <v>240</v>
      </c>
      <c r="N233" s="23">
        <v>847</v>
      </c>
      <c r="O233" s="23">
        <v>921</v>
      </c>
    </row>
    <row r="234" spans="1:15">
      <c r="A234" s="22" t="s">
        <v>10742</v>
      </c>
      <c r="B234" s="22" t="s">
        <v>4744</v>
      </c>
      <c r="C234" s="22" t="str">
        <f>INDEX(Lines[codeNat_debut],MATCH(Transfos[[#This Row],[Poste]],Lines[début],0))</f>
        <v>MQIS5</v>
      </c>
      <c r="D234" s="22" t="str">
        <f>INDEX(Lines[codeNat_fin],MATCH(Transfos[[#This Row],[Poste]],Lines[fin],0))</f>
        <v>MQIS5</v>
      </c>
      <c r="E234" s="22" t="s">
        <v>4743</v>
      </c>
      <c r="F234" s="23">
        <v>0.53</v>
      </c>
      <c r="G234" s="23">
        <v>73</v>
      </c>
      <c r="H234" s="23">
        <v>0.68</v>
      </c>
      <c r="I234" s="23">
        <v>-19.8</v>
      </c>
      <c r="J234" s="23">
        <v>5.46</v>
      </c>
      <c r="K234" s="23">
        <v>212</v>
      </c>
      <c r="L234" s="23">
        <v>380</v>
      </c>
      <c r="M234" s="23">
        <v>225</v>
      </c>
      <c r="N234" s="23">
        <v>847</v>
      </c>
      <c r="O234" s="23">
        <v>885</v>
      </c>
    </row>
    <row r="235" spans="1:15">
      <c r="A235" s="22" t="s">
        <v>10742</v>
      </c>
      <c r="B235" s="22" t="s">
        <v>4744</v>
      </c>
      <c r="C235" s="22" t="str">
        <f>INDEX(Lines[codeNat_debut],MATCH(Transfos[[#This Row],[Poste]],Lines[début],0))</f>
        <v>MQIS5</v>
      </c>
      <c r="D235" s="22" t="str">
        <f>INDEX(Lines[codeNat_fin],MATCH(Transfos[[#This Row],[Poste]],Lines[fin],0))</f>
        <v>MQIS5</v>
      </c>
      <c r="E235" s="22" t="s">
        <v>4743</v>
      </c>
      <c r="F235" s="23">
        <v>7.0000000000000007E-2</v>
      </c>
      <c r="G235" s="23">
        <v>42.5</v>
      </c>
      <c r="H235" s="23">
        <v>0.4</v>
      </c>
      <c r="I235" s="23">
        <v>-6.76</v>
      </c>
      <c r="J235" s="23">
        <v>4.93</v>
      </c>
      <c r="K235" s="23">
        <v>123.3</v>
      </c>
      <c r="L235" s="23">
        <v>388</v>
      </c>
      <c r="M235" s="23">
        <v>240</v>
      </c>
      <c r="N235" s="23">
        <v>847</v>
      </c>
      <c r="O235" s="23">
        <v>885</v>
      </c>
    </row>
    <row r="236" spans="1:15">
      <c r="A236" s="22" t="s">
        <v>10743</v>
      </c>
      <c r="B236" s="22" t="s">
        <v>1643</v>
      </c>
      <c r="C236" s="22" t="e">
        <f>INDEX(Lines[codeNat_debut],MATCH(Transfos[[#This Row],[Poste]],Lines[début],0))</f>
        <v>#N/A</v>
      </c>
      <c r="D236" s="22" t="str">
        <f>INDEX(Lines[codeNat_fin],MATCH(Transfos[[#This Row],[Poste]],Lines[fin],0))</f>
        <v>TRI.P</v>
      </c>
      <c r="E236" s="22" t="s">
        <v>1642</v>
      </c>
      <c r="F236" s="22" t="s">
        <v>8819</v>
      </c>
      <c r="G236" s="23">
        <v>26.6</v>
      </c>
      <c r="H236" s="22" t="s">
        <v>8819</v>
      </c>
      <c r="I236" s="23">
        <v>-5.3</v>
      </c>
      <c r="J236" s="22" t="s">
        <v>8819</v>
      </c>
      <c r="K236" s="23">
        <v>62.7</v>
      </c>
      <c r="L236" s="23">
        <v>420</v>
      </c>
      <c r="M236" s="23">
        <v>235</v>
      </c>
      <c r="N236" s="23">
        <v>2654</v>
      </c>
      <c r="O236" s="23">
        <v>2654</v>
      </c>
    </row>
    <row r="237" spans="1:15">
      <c r="A237" s="22" t="s">
        <v>10744</v>
      </c>
      <c r="B237" s="22" t="s">
        <v>6970</v>
      </c>
      <c r="C237" s="22" t="str">
        <f>INDEX(Lines[codeNat_debut],MATCH(Transfos[[#This Row],[Poste]],Lines[début],0))</f>
        <v>SAUS5</v>
      </c>
      <c r="D237" s="22" t="str">
        <f>INDEX(Lines[codeNat_fin],MATCH(Transfos[[#This Row],[Poste]],Lines[fin],0))</f>
        <v>SAUS5</v>
      </c>
      <c r="E237" s="22" t="s">
        <v>6969</v>
      </c>
      <c r="F237" s="23">
        <v>0.48</v>
      </c>
      <c r="G237" s="23">
        <v>35.9</v>
      </c>
      <c r="H237" s="22" t="s">
        <v>8819</v>
      </c>
      <c r="I237" s="22" t="s">
        <v>8819</v>
      </c>
      <c r="J237" s="22" t="s">
        <v>8819</v>
      </c>
      <c r="K237" s="22" t="s">
        <v>8819</v>
      </c>
      <c r="L237" s="23">
        <v>388</v>
      </c>
      <c r="M237" s="23">
        <v>240</v>
      </c>
      <c r="N237" s="23">
        <v>1659</v>
      </c>
      <c r="O237" s="23">
        <v>1803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>
  <dimension ref="A1:S830"/>
  <sheetViews>
    <sheetView workbookViewId="0"/>
  </sheetViews>
  <sheetFormatPr baseColWidth="10" defaultRowHeight="13.8"/>
  <cols>
    <col min="1" max="1" width="8.3984375" customWidth="1"/>
    <col min="2" max="2" width="7.796875" customWidth="1"/>
    <col min="3" max="3" width="12.59765625" customWidth="1"/>
  </cols>
  <sheetData>
    <row r="1" spans="1:19">
      <c r="A1" t="s">
        <v>8798</v>
      </c>
      <c r="B1" t="s">
        <v>8799</v>
      </c>
      <c r="C1" t="s">
        <v>8796</v>
      </c>
      <c r="D1" t="s">
        <v>8797</v>
      </c>
      <c r="E1" t="s">
        <v>10766</v>
      </c>
      <c r="F1" t="s">
        <v>10767</v>
      </c>
      <c r="G1" t="s">
        <v>10760</v>
      </c>
      <c r="H1" t="s">
        <v>10761</v>
      </c>
      <c r="I1" t="s">
        <v>10762</v>
      </c>
      <c r="J1" t="s">
        <v>10763</v>
      </c>
      <c r="K1" t="s">
        <v>8800</v>
      </c>
      <c r="L1" t="s">
        <v>8801</v>
      </c>
      <c r="M1" t="s">
        <v>8802</v>
      </c>
      <c r="N1" t="s">
        <v>8803</v>
      </c>
      <c r="O1" t="s">
        <v>8804</v>
      </c>
      <c r="P1" t="s">
        <v>8805</v>
      </c>
      <c r="Q1" t="s">
        <v>8806</v>
      </c>
      <c r="R1" t="s">
        <v>8807</v>
      </c>
      <c r="S1" t="s">
        <v>8808</v>
      </c>
    </row>
    <row r="2" spans="1:19">
      <c r="A2" t="s">
        <v>10751</v>
      </c>
      <c r="B2" s="34">
        <v>1</v>
      </c>
      <c r="C2" t="s">
        <v>2349</v>
      </c>
      <c r="D2" t="s">
        <v>2164</v>
      </c>
      <c r="E2" t="s">
        <v>2348</v>
      </c>
      <c r="F2" t="s">
        <v>2163</v>
      </c>
      <c r="G2">
        <v>833488.70000000298</v>
      </c>
      <c r="H2">
        <v>6311078.2199999997</v>
      </c>
      <c r="I2">
        <v>827362.46999999904</v>
      </c>
      <c r="J2">
        <v>6304728.5199999996</v>
      </c>
      <c r="K2">
        <v>10400</v>
      </c>
      <c r="L2">
        <v>3465</v>
      </c>
      <c r="M2">
        <v>3622</v>
      </c>
      <c r="N2">
        <v>3622</v>
      </c>
      <c r="O2">
        <v>3780</v>
      </c>
      <c r="P2">
        <v>0.20599999999999999</v>
      </c>
      <c r="Q2">
        <v>2.7069999999999999</v>
      </c>
      <c r="R2">
        <v>22.422000000000001</v>
      </c>
      <c r="S2">
        <v>142.744</v>
      </c>
    </row>
    <row r="3" spans="1:19">
      <c r="A3" t="s">
        <v>10751</v>
      </c>
      <c r="B3" s="34">
        <v>1</v>
      </c>
      <c r="C3" t="s">
        <v>2349</v>
      </c>
      <c r="D3" t="s">
        <v>3455</v>
      </c>
      <c r="E3" t="s">
        <v>2348</v>
      </c>
      <c r="F3" t="s">
        <v>3455</v>
      </c>
      <c r="G3">
        <v>833488.70000000298</v>
      </c>
      <c r="H3">
        <v>6311078.2199999997</v>
      </c>
      <c r="I3">
        <v>831766.11999999697</v>
      </c>
      <c r="J3">
        <v>6325302.1399999997</v>
      </c>
      <c r="K3">
        <v>15679</v>
      </c>
      <c r="L3">
        <v>2462</v>
      </c>
      <c r="M3">
        <v>2644</v>
      </c>
      <c r="N3">
        <v>2644</v>
      </c>
      <c r="O3">
        <v>2798</v>
      </c>
      <c r="P3">
        <v>0.46</v>
      </c>
      <c r="Q3">
        <v>4.6710000000000003</v>
      </c>
      <c r="R3">
        <v>28.835999999999999</v>
      </c>
      <c r="S3">
        <v>183.57599999999999</v>
      </c>
    </row>
    <row r="4" spans="1:19">
      <c r="A4" t="s">
        <v>10752</v>
      </c>
      <c r="B4" s="34">
        <v>1</v>
      </c>
      <c r="C4" t="s">
        <v>2081</v>
      </c>
      <c r="D4" t="s">
        <v>2768</v>
      </c>
      <c r="E4" t="s">
        <v>2080</v>
      </c>
      <c r="F4" t="s">
        <v>2767</v>
      </c>
      <c r="G4">
        <v>461815.92000000202</v>
      </c>
      <c r="H4">
        <v>6640665.9000000004</v>
      </c>
      <c r="I4">
        <v>500528.82999999798</v>
      </c>
      <c r="J4">
        <v>6614329.0099999998</v>
      </c>
      <c r="K4">
        <v>52792</v>
      </c>
      <c r="L4">
        <v>932</v>
      </c>
      <c r="M4">
        <v>932</v>
      </c>
      <c r="N4">
        <v>1145</v>
      </c>
      <c r="O4">
        <v>1145</v>
      </c>
      <c r="P4">
        <v>3.0640000000000001</v>
      </c>
      <c r="Q4">
        <v>20.350000000000001</v>
      </c>
      <c r="R4">
        <v>119.81</v>
      </c>
      <c r="S4">
        <v>762.73599999999999</v>
      </c>
    </row>
    <row r="5" spans="1:19">
      <c r="A5" t="s">
        <v>10752</v>
      </c>
      <c r="B5" s="34">
        <v>1</v>
      </c>
      <c r="C5" t="s">
        <v>2081</v>
      </c>
      <c r="D5" t="s">
        <v>1278</v>
      </c>
      <c r="E5" t="s">
        <v>2080</v>
      </c>
      <c r="F5" t="s">
        <v>1277</v>
      </c>
      <c r="G5">
        <v>461815.92000000202</v>
      </c>
      <c r="H5">
        <v>6640665.9000000004</v>
      </c>
      <c r="I5">
        <v>465746.32999999798</v>
      </c>
      <c r="J5">
        <v>6638065.4500000002</v>
      </c>
      <c r="K5">
        <v>5507</v>
      </c>
      <c r="L5">
        <v>1249</v>
      </c>
      <c r="M5">
        <v>1337</v>
      </c>
      <c r="N5">
        <v>1337</v>
      </c>
      <c r="O5">
        <v>1434</v>
      </c>
      <c r="P5">
        <v>0.33</v>
      </c>
      <c r="Q5">
        <v>2.2120000000000002</v>
      </c>
      <c r="R5">
        <v>7.9329999999999998</v>
      </c>
      <c r="S5">
        <v>50.500999999999998</v>
      </c>
    </row>
    <row r="6" spans="1:19">
      <c r="A6" t="s">
        <v>10752</v>
      </c>
      <c r="B6" s="34">
        <v>1</v>
      </c>
      <c r="C6" t="s">
        <v>7886</v>
      </c>
      <c r="D6" t="s">
        <v>3765</v>
      </c>
      <c r="E6" t="s">
        <v>7885</v>
      </c>
      <c r="F6" t="s">
        <v>3764</v>
      </c>
      <c r="G6">
        <v>966091.32999999798</v>
      </c>
      <c r="H6">
        <v>6512645.8499999996</v>
      </c>
      <c r="I6">
        <v>963125.21000000101</v>
      </c>
      <c r="J6">
        <v>6470593.8899999997</v>
      </c>
      <c r="K6">
        <v>43669</v>
      </c>
      <c r="L6">
        <v>565</v>
      </c>
      <c r="M6">
        <v>673</v>
      </c>
      <c r="N6">
        <v>673</v>
      </c>
      <c r="O6">
        <v>765</v>
      </c>
      <c r="P6">
        <v>4.4859999999999998</v>
      </c>
      <c r="Q6">
        <v>17.748999999999999</v>
      </c>
      <c r="R6">
        <v>61.445999999999998</v>
      </c>
      <c r="S6">
        <v>391.18</v>
      </c>
    </row>
    <row r="7" spans="1:19">
      <c r="A7" t="s">
        <v>10752</v>
      </c>
      <c r="B7" s="34">
        <v>1</v>
      </c>
      <c r="C7" t="s">
        <v>7886</v>
      </c>
      <c r="D7" t="s">
        <v>7416</v>
      </c>
      <c r="E7" t="s">
        <v>7885</v>
      </c>
      <c r="F7" t="s">
        <v>7415</v>
      </c>
      <c r="G7">
        <v>966091.32999999798</v>
      </c>
      <c r="H7">
        <v>6512645.8499999996</v>
      </c>
      <c r="I7">
        <v>964858.93999999797</v>
      </c>
      <c r="J7">
        <v>6515970.7400000002</v>
      </c>
      <c r="K7">
        <v>3790</v>
      </c>
      <c r="L7">
        <v>231</v>
      </c>
      <c r="M7">
        <v>468</v>
      </c>
      <c r="N7">
        <v>468</v>
      </c>
      <c r="O7">
        <v>611</v>
      </c>
      <c r="P7">
        <v>0.39</v>
      </c>
      <c r="Q7">
        <v>1.58</v>
      </c>
      <c r="R7">
        <v>5</v>
      </c>
      <c r="S7" t="s">
        <v>8819</v>
      </c>
    </row>
    <row r="8" spans="1:19">
      <c r="A8" t="s">
        <v>10752</v>
      </c>
      <c r="B8" s="34">
        <v>1</v>
      </c>
      <c r="C8" t="s">
        <v>7886</v>
      </c>
      <c r="D8" t="s">
        <v>5191</v>
      </c>
      <c r="E8" t="s">
        <v>7885</v>
      </c>
      <c r="F8" t="s">
        <v>5190</v>
      </c>
      <c r="G8">
        <v>966091.32999999798</v>
      </c>
      <c r="H8">
        <v>6512645.8499999996</v>
      </c>
      <c r="I8">
        <v>938859.57</v>
      </c>
      <c r="J8">
        <v>6537405.29</v>
      </c>
      <c r="K8">
        <v>42135</v>
      </c>
      <c r="L8">
        <v>617</v>
      </c>
      <c r="M8">
        <v>685</v>
      </c>
      <c r="N8">
        <v>685</v>
      </c>
      <c r="O8">
        <v>742</v>
      </c>
      <c r="P8">
        <v>4.46</v>
      </c>
      <c r="Q8">
        <v>17.21</v>
      </c>
      <c r="R8">
        <v>60</v>
      </c>
      <c r="S8" t="s">
        <v>8819</v>
      </c>
    </row>
    <row r="9" spans="1:19">
      <c r="A9" t="s">
        <v>10751</v>
      </c>
      <c r="B9" s="34">
        <v>1</v>
      </c>
      <c r="C9" t="s">
        <v>7886</v>
      </c>
      <c r="D9" t="s">
        <v>914</v>
      </c>
      <c r="E9" t="s">
        <v>7885</v>
      </c>
      <c r="F9" t="s">
        <v>913</v>
      </c>
      <c r="G9">
        <v>966091.32999999798</v>
      </c>
      <c r="H9">
        <v>6512645.8499999996</v>
      </c>
      <c r="I9">
        <v>937102.21000000101</v>
      </c>
      <c r="J9">
        <v>6534109.3399999999</v>
      </c>
      <c r="K9">
        <v>37461</v>
      </c>
      <c r="L9">
        <v>2170</v>
      </c>
      <c r="M9">
        <v>2318</v>
      </c>
      <c r="N9">
        <v>2318</v>
      </c>
      <c r="O9">
        <v>2498</v>
      </c>
      <c r="P9">
        <v>1.2649999999999999</v>
      </c>
      <c r="Q9">
        <v>12.616</v>
      </c>
      <c r="R9">
        <v>69.724999999999994</v>
      </c>
      <c r="S9">
        <v>443.88499999999999</v>
      </c>
    </row>
    <row r="10" spans="1:19">
      <c r="A10" t="s">
        <v>10752</v>
      </c>
      <c r="B10" s="34">
        <v>1</v>
      </c>
      <c r="C10" t="s">
        <v>7886</v>
      </c>
      <c r="D10" t="s">
        <v>2149</v>
      </c>
      <c r="E10" t="s">
        <v>7885</v>
      </c>
      <c r="F10" t="s">
        <v>2148</v>
      </c>
      <c r="G10">
        <v>966091.32999999798</v>
      </c>
      <c r="H10">
        <v>6512645.8499999996</v>
      </c>
      <c r="I10">
        <v>977513.89999999898</v>
      </c>
      <c r="J10">
        <v>6494533.2000000002</v>
      </c>
      <c r="K10">
        <v>24925</v>
      </c>
      <c r="L10">
        <v>565</v>
      </c>
      <c r="M10">
        <v>673</v>
      </c>
      <c r="N10">
        <v>673</v>
      </c>
      <c r="O10">
        <v>765</v>
      </c>
      <c r="P10">
        <v>2.3519999999999999</v>
      </c>
      <c r="Q10">
        <v>10.042999999999999</v>
      </c>
      <c r="R10">
        <v>35.357999999999997</v>
      </c>
      <c r="S10">
        <v>225.09700000000001</v>
      </c>
    </row>
    <row r="11" spans="1:19">
      <c r="A11" t="s">
        <v>10752</v>
      </c>
      <c r="B11" s="34">
        <v>1</v>
      </c>
      <c r="C11" t="s">
        <v>7886</v>
      </c>
      <c r="D11" t="s">
        <v>6281</v>
      </c>
      <c r="E11" t="s">
        <v>7885</v>
      </c>
      <c r="F11" t="s">
        <v>6280</v>
      </c>
      <c r="G11">
        <v>966091.32999999798</v>
      </c>
      <c r="H11">
        <v>6512645.8499999996</v>
      </c>
      <c r="I11">
        <v>995305.09000000404</v>
      </c>
      <c r="J11">
        <v>6509202.75</v>
      </c>
      <c r="K11">
        <v>40633</v>
      </c>
      <c r="L11">
        <v>565</v>
      </c>
      <c r="M11">
        <v>673</v>
      </c>
      <c r="N11">
        <v>673</v>
      </c>
      <c r="O11">
        <v>765</v>
      </c>
      <c r="P11">
        <v>3.54</v>
      </c>
      <c r="Q11">
        <v>16.64</v>
      </c>
      <c r="R11">
        <v>55</v>
      </c>
      <c r="S11" t="s">
        <v>8819</v>
      </c>
    </row>
    <row r="12" spans="1:19">
      <c r="A12" t="s">
        <v>10751</v>
      </c>
      <c r="B12" s="34">
        <v>1</v>
      </c>
      <c r="C12" t="s">
        <v>7886</v>
      </c>
      <c r="D12" t="s">
        <v>4674</v>
      </c>
      <c r="E12" t="s">
        <v>7885</v>
      </c>
      <c r="F12" t="s">
        <v>4673</v>
      </c>
      <c r="G12">
        <v>966091.32999999798</v>
      </c>
      <c r="H12">
        <v>6512645.8499999996</v>
      </c>
      <c r="I12">
        <v>936573.13000000303</v>
      </c>
      <c r="J12">
        <v>6490238.0300000003</v>
      </c>
      <c r="K12">
        <v>40741</v>
      </c>
      <c r="L12">
        <v>3099</v>
      </c>
      <c r="M12">
        <v>3441</v>
      </c>
      <c r="N12">
        <v>3441</v>
      </c>
      <c r="O12">
        <v>3741</v>
      </c>
      <c r="P12">
        <v>0.73899999999999999</v>
      </c>
      <c r="Q12">
        <v>11.29</v>
      </c>
      <c r="R12">
        <v>84.578000000000003</v>
      </c>
      <c r="S12">
        <v>538.44100000000003</v>
      </c>
    </row>
    <row r="13" spans="1:19">
      <c r="A13" t="s">
        <v>10751</v>
      </c>
      <c r="B13" s="34">
        <v>2</v>
      </c>
      <c r="C13" t="s">
        <v>7886</v>
      </c>
      <c r="D13" t="s">
        <v>4674</v>
      </c>
      <c r="E13" t="s">
        <v>7885</v>
      </c>
      <c r="F13" t="s">
        <v>4673</v>
      </c>
      <c r="G13">
        <v>966091.32999999798</v>
      </c>
      <c r="H13">
        <v>6512645.8499999996</v>
      </c>
      <c r="I13">
        <v>936573.13000000303</v>
      </c>
      <c r="J13">
        <v>6490238.0300000003</v>
      </c>
      <c r="K13">
        <v>40772</v>
      </c>
      <c r="L13">
        <v>3099</v>
      </c>
      <c r="M13">
        <v>3441</v>
      </c>
      <c r="N13">
        <v>3441</v>
      </c>
      <c r="O13">
        <v>3741</v>
      </c>
      <c r="P13">
        <v>0.74</v>
      </c>
      <c r="Q13">
        <v>11.298</v>
      </c>
      <c r="R13">
        <v>84.641000000000005</v>
      </c>
      <c r="S13">
        <v>538.84</v>
      </c>
    </row>
    <row r="14" spans="1:19">
      <c r="A14" t="s">
        <v>10751</v>
      </c>
      <c r="B14" s="34">
        <v>3</v>
      </c>
      <c r="C14" t="s">
        <v>7886</v>
      </c>
      <c r="D14" t="s">
        <v>4674</v>
      </c>
      <c r="E14" t="s">
        <v>7885</v>
      </c>
      <c r="F14" t="s">
        <v>4673</v>
      </c>
      <c r="G14">
        <v>966091.32999999798</v>
      </c>
      <c r="H14">
        <v>6512645.8499999996</v>
      </c>
      <c r="I14">
        <v>936573.13000000303</v>
      </c>
      <c r="J14">
        <v>6490238.0300000003</v>
      </c>
      <c r="K14">
        <v>44024</v>
      </c>
      <c r="L14">
        <v>1926</v>
      </c>
      <c r="M14">
        <v>2112</v>
      </c>
      <c r="N14">
        <v>2112</v>
      </c>
      <c r="O14">
        <v>2178</v>
      </c>
      <c r="P14">
        <v>1.665</v>
      </c>
      <c r="Q14">
        <v>18.949000000000002</v>
      </c>
      <c r="R14">
        <v>63.758000000000003</v>
      </c>
      <c r="S14">
        <v>405.89600000000002</v>
      </c>
    </row>
    <row r="15" spans="1:19">
      <c r="A15" t="s">
        <v>10752</v>
      </c>
      <c r="B15" s="34">
        <v>1</v>
      </c>
      <c r="C15" t="s">
        <v>4121</v>
      </c>
      <c r="D15" t="s">
        <v>889</v>
      </c>
      <c r="E15" t="s">
        <v>4120</v>
      </c>
      <c r="F15" t="s">
        <v>888</v>
      </c>
      <c r="G15">
        <v>967572.93999999797</v>
      </c>
      <c r="H15">
        <v>6587058.5899999999</v>
      </c>
      <c r="I15">
        <v>954457.57999999798</v>
      </c>
      <c r="J15">
        <v>6559211.9400000004</v>
      </c>
      <c r="K15">
        <v>36996</v>
      </c>
      <c r="L15">
        <v>966</v>
      </c>
      <c r="M15">
        <v>1076</v>
      </c>
      <c r="N15">
        <v>1076</v>
      </c>
      <c r="O15">
        <v>1168</v>
      </c>
      <c r="P15">
        <v>2.42</v>
      </c>
      <c r="Q15">
        <v>14.488</v>
      </c>
      <c r="R15">
        <v>53.991999999999997</v>
      </c>
      <c r="S15">
        <v>343.72399999999999</v>
      </c>
    </row>
    <row r="16" spans="1:19">
      <c r="A16" t="s">
        <v>10752</v>
      </c>
      <c r="B16" s="34">
        <v>2</v>
      </c>
      <c r="C16" t="s">
        <v>4121</v>
      </c>
      <c r="D16" t="s">
        <v>889</v>
      </c>
      <c r="E16" t="s">
        <v>4120</v>
      </c>
      <c r="F16" t="s">
        <v>888</v>
      </c>
      <c r="G16">
        <v>967572.93999999797</v>
      </c>
      <c r="H16">
        <v>6587058.5899999999</v>
      </c>
      <c r="I16">
        <v>954457.57999999798</v>
      </c>
      <c r="J16">
        <v>6559211.9400000004</v>
      </c>
      <c r="K16">
        <v>36992</v>
      </c>
      <c r="L16">
        <v>966</v>
      </c>
      <c r="M16">
        <v>1076</v>
      </c>
      <c r="N16">
        <v>1076</v>
      </c>
      <c r="O16">
        <v>1168</v>
      </c>
      <c r="P16">
        <v>2.42</v>
      </c>
      <c r="Q16">
        <v>14.474</v>
      </c>
      <c r="R16">
        <v>54.026000000000003</v>
      </c>
      <c r="S16">
        <v>343.94200000000001</v>
      </c>
    </row>
    <row r="17" spans="1:19">
      <c r="A17" t="s">
        <v>10752</v>
      </c>
      <c r="B17" s="34">
        <v>1</v>
      </c>
      <c r="C17" t="s">
        <v>4586</v>
      </c>
      <c r="D17" t="s">
        <v>5037</v>
      </c>
      <c r="E17" t="s">
        <v>4585</v>
      </c>
      <c r="F17" t="s">
        <v>5036</v>
      </c>
      <c r="G17">
        <v>994212.67000000202</v>
      </c>
      <c r="H17">
        <v>6794553.0899999999</v>
      </c>
      <c r="I17">
        <v>986432.47999999695</v>
      </c>
      <c r="J17">
        <v>6815902.6799999997</v>
      </c>
      <c r="K17">
        <v>47620</v>
      </c>
      <c r="L17">
        <v>1070</v>
      </c>
      <c r="M17">
        <v>1155</v>
      </c>
      <c r="N17">
        <v>1155</v>
      </c>
      <c r="O17">
        <v>1265</v>
      </c>
      <c r="P17">
        <v>2.8879999999999999</v>
      </c>
      <c r="Q17">
        <v>19.202000000000002</v>
      </c>
      <c r="R17">
        <v>68.027000000000001</v>
      </c>
      <c r="S17">
        <v>433.07499999999999</v>
      </c>
    </row>
    <row r="18" spans="1:19">
      <c r="A18" t="s">
        <v>10752</v>
      </c>
      <c r="B18" s="34">
        <v>1</v>
      </c>
      <c r="C18" t="s">
        <v>3076</v>
      </c>
      <c r="D18" t="s">
        <v>3379</v>
      </c>
      <c r="E18" t="s">
        <v>3076</v>
      </c>
      <c r="F18" t="s">
        <v>3379</v>
      </c>
      <c r="G18">
        <v>903596.50999999803</v>
      </c>
      <c r="H18">
        <v>6501616.5899999999</v>
      </c>
      <c r="I18">
        <v>926000.96000000101</v>
      </c>
      <c r="J18">
        <v>6503192.8099999996</v>
      </c>
      <c r="K18">
        <v>24490</v>
      </c>
      <c r="L18">
        <v>236</v>
      </c>
      <c r="M18">
        <v>470</v>
      </c>
      <c r="N18">
        <v>470</v>
      </c>
      <c r="O18">
        <v>612</v>
      </c>
      <c r="P18">
        <v>2.3980000000000001</v>
      </c>
      <c r="Q18">
        <v>10.316000000000001</v>
      </c>
      <c r="R18">
        <v>33.409999999999997</v>
      </c>
      <c r="S18">
        <v>212.697</v>
      </c>
    </row>
    <row r="19" spans="1:19">
      <c r="A19" t="s">
        <v>10752</v>
      </c>
      <c r="B19" s="34">
        <v>1</v>
      </c>
      <c r="C19" t="s">
        <v>5168</v>
      </c>
      <c r="D19" t="s">
        <v>6567</v>
      </c>
      <c r="E19" t="s">
        <v>5167</v>
      </c>
      <c r="F19" t="s">
        <v>6566</v>
      </c>
      <c r="G19">
        <v>657893.42000000202</v>
      </c>
      <c r="H19">
        <v>6832792.0599999996</v>
      </c>
      <c r="I19">
        <v>649765.71000000101</v>
      </c>
      <c r="J19">
        <v>6827885.1699999999</v>
      </c>
      <c r="K19">
        <v>9163</v>
      </c>
      <c r="L19">
        <v>827</v>
      </c>
      <c r="M19">
        <v>1015</v>
      </c>
      <c r="N19">
        <v>1015</v>
      </c>
      <c r="O19">
        <v>1150</v>
      </c>
      <c r="P19">
        <v>0.54900000000000004</v>
      </c>
      <c r="Q19">
        <v>3.6440000000000001</v>
      </c>
      <c r="R19">
        <v>13.26</v>
      </c>
      <c r="S19">
        <v>84.418000000000006</v>
      </c>
    </row>
    <row r="20" spans="1:19">
      <c r="A20" t="s">
        <v>10752</v>
      </c>
      <c r="B20" s="34">
        <v>2</v>
      </c>
      <c r="C20" t="s">
        <v>5168</v>
      </c>
      <c r="D20" t="s">
        <v>6567</v>
      </c>
      <c r="E20" t="s">
        <v>5167</v>
      </c>
      <c r="F20" t="s">
        <v>6566</v>
      </c>
      <c r="G20">
        <v>657893.42000000202</v>
      </c>
      <c r="H20">
        <v>6832792.0599999996</v>
      </c>
      <c r="I20">
        <v>649765.71000000101</v>
      </c>
      <c r="J20">
        <v>6827885.1699999999</v>
      </c>
      <c r="K20">
        <v>9206</v>
      </c>
      <c r="L20">
        <v>1172</v>
      </c>
      <c r="M20">
        <v>1285</v>
      </c>
      <c r="N20">
        <v>1285</v>
      </c>
      <c r="O20">
        <v>1388</v>
      </c>
      <c r="P20">
        <v>0.55100000000000005</v>
      </c>
      <c r="Q20">
        <v>3.6739999999999999</v>
      </c>
      <c r="R20">
        <v>13.256</v>
      </c>
      <c r="S20">
        <v>84.388000000000005</v>
      </c>
    </row>
    <row r="21" spans="1:19">
      <c r="A21" t="s">
        <v>10752</v>
      </c>
      <c r="B21" s="34">
        <v>3</v>
      </c>
      <c r="C21" t="s">
        <v>5168</v>
      </c>
      <c r="D21" t="s">
        <v>6567</v>
      </c>
      <c r="E21" t="s">
        <v>5167</v>
      </c>
      <c r="F21" t="s">
        <v>6566</v>
      </c>
      <c r="G21">
        <v>657893.42000000202</v>
      </c>
      <c r="H21">
        <v>6832792.0599999996</v>
      </c>
      <c r="I21">
        <v>649765.71000000101</v>
      </c>
      <c r="J21">
        <v>6827885.1699999999</v>
      </c>
      <c r="K21">
        <v>9219</v>
      </c>
      <c r="L21">
        <v>1172</v>
      </c>
      <c r="M21">
        <v>1285</v>
      </c>
      <c r="N21">
        <v>1285</v>
      </c>
      <c r="O21">
        <v>1388</v>
      </c>
      <c r="P21">
        <v>0.55200000000000005</v>
      </c>
      <c r="Q21">
        <v>3.677</v>
      </c>
      <c r="R21">
        <v>13.295999999999999</v>
      </c>
      <c r="S21">
        <v>84.646000000000001</v>
      </c>
    </row>
    <row r="22" spans="1:19">
      <c r="A22" t="s">
        <v>10752</v>
      </c>
      <c r="B22" s="34">
        <v>1</v>
      </c>
      <c r="C22" t="s">
        <v>5559</v>
      </c>
      <c r="D22" t="s">
        <v>7340</v>
      </c>
      <c r="E22" t="s">
        <v>5558</v>
      </c>
      <c r="F22" t="s">
        <v>7339</v>
      </c>
      <c r="G22">
        <v>836386.89000000095</v>
      </c>
      <c r="H22">
        <v>6333359.6200000001</v>
      </c>
      <c r="I22">
        <v>846583.17000000202</v>
      </c>
      <c r="J22">
        <v>6322819.0999999996</v>
      </c>
      <c r="K22">
        <v>15768</v>
      </c>
      <c r="L22">
        <v>1025</v>
      </c>
      <c r="M22">
        <v>1025</v>
      </c>
      <c r="N22">
        <v>1200</v>
      </c>
      <c r="O22">
        <v>1200</v>
      </c>
      <c r="P22">
        <v>0.93300000000000005</v>
      </c>
      <c r="Q22">
        <v>5.9160000000000004</v>
      </c>
      <c r="R22">
        <v>75.465000000000003</v>
      </c>
      <c r="S22">
        <v>480.42399999999998</v>
      </c>
    </row>
    <row r="23" spans="1:19">
      <c r="A23" t="s">
        <v>10752</v>
      </c>
      <c r="B23" s="34">
        <v>1</v>
      </c>
      <c r="C23" t="s">
        <v>5559</v>
      </c>
      <c r="D23" t="s">
        <v>3455</v>
      </c>
      <c r="E23" t="s">
        <v>5558</v>
      </c>
      <c r="F23" t="s">
        <v>3455</v>
      </c>
      <c r="G23">
        <v>836386.89000000095</v>
      </c>
      <c r="H23">
        <v>6333359.6200000001</v>
      </c>
      <c r="I23">
        <v>831766.11999999697</v>
      </c>
      <c r="J23">
        <v>6325302.1399999997</v>
      </c>
      <c r="K23">
        <v>10819</v>
      </c>
      <c r="L23">
        <v>1233</v>
      </c>
      <c r="M23">
        <v>1320</v>
      </c>
      <c r="N23">
        <v>1320</v>
      </c>
      <c r="O23">
        <v>1389</v>
      </c>
      <c r="P23">
        <v>0.64900000000000002</v>
      </c>
      <c r="Q23">
        <v>4.3460000000000001</v>
      </c>
      <c r="R23">
        <v>15.590999999999999</v>
      </c>
      <c r="S23">
        <v>99.257000000000005</v>
      </c>
    </row>
    <row r="24" spans="1:19">
      <c r="A24" t="s">
        <v>10752</v>
      </c>
      <c r="B24" s="34">
        <v>2</v>
      </c>
      <c r="C24" t="s">
        <v>5559</v>
      </c>
      <c r="D24" t="s">
        <v>3455</v>
      </c>
      <c r="E24" t="s">
        <v>5558</v>
      </c>
      <c r="F24" t="s">
        <v>3455</v>
      </c>
      <c r="G24">
        <v>836386.89000000095</v>
      </c>
      <c r="H24">
        <v>6333359.6200000001</v>
      </c>
      <c r="I24">
        <v>831766.11999999697</v>
      </c>
      <c r="J24">
        <v>6325302.1399999997</v>
      </c>
      <c r="K24">
        <v>10815</v>
      </c>
      <c r="L24">
        <v>1233</v>
      </c>
      <c r="M24">
        <v>1320</v>
      </c>
      <c r="N24">
        <v>1320</v>
      </c>
      <c r="O24">
        <v>1389</v>
      </c>
      <c r="P24">
        <v>0.64900000000000002</v>
      </c>
      <c r="Q24">
        <v>4.3460000000000001</v>
      </c>
      <c r="R24">
        <v>15.590999999999999</v>
      </c>
      <c r="S24">
        <v>99.257000000000005</v>
      </c>
    </row>
    <row r="25" spans="1:19">
      <c r="A25" t="s">
        <v>10752</v>
      </c>
      <c r="B25" s="34">
        <v>3</v>
      </c>
      <c r="C25" t="s">
        <v>5559</v>
      </c>
      <c r="D25" t="s">
        <v>3455</v>
      </c>
      <c r="E25" t="s">
        <v>5558</v>
      </c>
      <c r="F25" t="s">
        <v>3455</v>
      </c>
      <c r="G25">
        <v>836386.89000000095</v>
      </c>
      <c r="H25">
        <v>6333359.6200000001</v>
      </c>
      <c r="I25">
        <v>831766.11999999697</v>
      </c>
      <c r="J25">
        <v>6325302.1399999997</v>
      </c>
      <c r="K25">
        <v>10612</v>
      </c>
      <c r="L25">
        <v>1233</v>
      </c>
      <c r="M25">
        <v>1320</v>
      </c>
      <c r="N25">
        <v>1320</v>
      </c>
      <c r="O25">
        <v>1389</v>
      </c>
      <c r="P25">
        <v>0.64800000000000002</v>
      </c>
      <c r="Q25">
        <v>4.319</v>
      </c>
      <c r="R25">
        <v>15.544</v>
      </c>
      <c r="S25">
        <v>98.957999999999998</v>
      </c>
    </row>
    <row r="26" spans="1:19">
      <c r="A26" t="s">
        <v>10752</v>
      </c>
      <c r="B26" s="34">
        <v>1</v>
      </c>
      <c r="C26" t="s">
        <v>7173</v>
      </c>
      <c r="D26" t="s">
        <v>1552</v>
      </c>
      <c r="E26" t="s">
        <v>7173</v>
      </c>
      <c r="F26" t="s">
        <v>1551</v>
      </c>
      <c r="G26">
        <v>341252.11999999703</v>
      </c>
      <c r="H26">
        <v>6268102.0599999996</v>
      </c>
      <c r="I26">
        <v>340761.72999999701</v>
      </c>
      <c r="J26">
        <v>6275152.46</v>
      </c>
      <c r="K26">
        <v>7967</v>
      </c>
      <c r="L26">
        <v>635</v>
      </c>
      <c r="M26">
        <v>635</v>
      </c>
      <c r="N26">
        <v>870</v>
      </c>
      <c r="O26">
        <v>870</v>
      </c>
      <c r="P26">
        <v>0.36899999999999999</v>
      </c>
      <c r="Q26">
        <v>2.5910000000000002</v>
      </c>
      <c r="R26">
        <v>92.171000000000006</v>
      </c>
      <c r="S26">
        <v>586.78099999999995</v>
      </c>
    </row>
    <row r="27" spans="1:19">
      <c r="A27" t="s">
        <v>10752</v>
      </c>
      <c r="B27" s="34">
        <v>2</v>
      </c>
      <c r="C27" t="s">
        <v>7173</v>
      </c>
      <c r="D27" t="s">
        <v>1552</v>
      </c>
      <c r="E27" t="s">
        <v>7173</v>
      </c>
      <c r="F27" t="s">
        <v>1551</v>
      </c>
      <c r="G27">
        <v>341252.11999999703</v>
      </c>
      <c r="H27">
        <v>6268102.0599999996</v>
      </c>
      <c r="I27">
        <v>340761.72999999701</v>
      </c>
      <c r="J27">
        <v>6275152.46</v>
      </c>
      <c r="K27">
        <v>7966</v>
      </c>
      <c r="L27">
        <v>635</v>
      </c>
      <c r="M27">
        <v>635</v>
      </c>
      <c r="N27">
        <v>870</v>
      </c>
      <c r="O27">
        <v>870</v>
      </c>
      <c r="P27">
        <v>0.38200000000000001</v>
      </c>
      <c r="Q27">
        <v>2.65</v>
      </c>
      <c r="R27">
        <v>89.778000000000006</v>
      </c>
      <c r="S27">
        <v>571.54700000000003</v>
      </c>
    </row>
    <row r="28" spans="1:19">
      <c r="A28" t="s">
        <v>10751</v>
      </c>
      <c r="B28" s="34">
        <v>1</v>
      </c>
      <c r="C28" t="s">
        <v>7173</v>
      </c>
      <c r="D28" t="s">
        <v>2254</v>
      </c>
      <c r="E28" t="s">
        <v>7173</v>
      </c>
      <c r="F28" t="s">
        <v>2253</v>
      </c>
      <c r="G28">
        <v>341252.11999999703</v>
      </c>
      <c r="H28">
        <v>6268102.0599999996</v>
      </c>
      <c r="I28">
        <v>388514.04999999702</v>
      </c>
      <c r="J28">
        <v>6331721.0199999996</v>
      </c>
      <c r="K28">
        <v>84265</v>
      </c>
      <c r="L28">
        <v>2200</v>
      </c>
      <c r="M28">
        <v>2300</v>
      </c>
      <c r="N28">
        <v>2300</v>
      </c>
      <c r="O28">
        <v>2400</v>
      </c>
      <c r="P28">
        <v>2.581</v>
      </c>
      <c r="Q28">
        <v>28.1</v>
      </c>
      <c r="R28">
        <v>145.899</v>
      </c>
      <c r="S28" t="s">
        <v>8819</v>
      </c>
    </row>
    <row r="29" spans="1:19">
      <c r="A29" t="s">
        <v>10752</v>
      </c>
      <c r="B29" s="34">
        <v>1</v>
      </c>
      <c r="C29" t="s">
        <v>1828</v>
      </c>
      <c r="D29" t="s">
        <v>8293</v>
      </c>
      <c r="E29" t="s">
        <v>1827</v>
      </c>
      <c r="F29" t="s">
        <v>8292</v>
      </c>
      <c r="G29">
        <v>986471.82999999798</v>
      </c>
      <c r="H29">
        <v>6729287.3399999999</v>
      </c>
      <c r="I29">
        <v>989526.89999999898</v>
      </c>
      <c r="J29">
        <v>6718947.5599999996</v>
      </c>
      <c r="K29">
        <v>11145</v>
      </c>
      <c r="L29">
        <v>654</v>
      </c>
      <c r="M29">
        <v>758</v>
      </c>
      <c r="N29">
        <v>758</v>
      </c>
      <c r="O29">
        <v>857</v>
      </c>
      <c r="P29">
        <v>0.86699999999999999</v>
      </c>
      <c r="Q29">
        <v>4.4400000000000004</v>
      </c>
      <c r="R29">
        <v>15.641</v>
      </c>
      <c r="S29">
        <v>99.572999999999993</v>
      </c>
    </row>
    <row r="30" spans="1:19">
      <c r="A30" t="s">
        <v>10752</v>
      </c>
      <c r="B30" s="34">
        <v>1</v>
      </c>
      <c r="C30" t="s">
        <v>1828</v>
      </c>
      <c r="D30" t="s">
        <v>7565</v>
      </c>
      <c r="E30" t="s">
        <v>1827</v>
      </c>
      <c r="F30" t="s">
        <v>7564</v>
      </c>
      <c r="G30">
        <v>986471.82999999798</v>
      </c>
      <c r="H30">
        <v>6729287.3399999999</v>
      </c>
      <c r="I30">
        <v>1035577.23</v>
      </c>
      <c r="J30">
        <v>6736880.9900000002</v>
      </c>
      <c r="K30">
        <v>54500</v>
      </c>
      <c r="L30">
        <v>654</v>
      </c>
      <c r="M30">
        <v>758</v>
      </c>
      <c r="N30">
        <v>758</v>
      </c>
      <c r="O30">
        <v>857</v>
      </c>
      <c r="P30">
        <v>4.6449999999999996</v>
      </c>
      <c r="Q30">
        <v>21.856999999999999</v>
      </c>
      <c r="R30">
        <v>75.938999999999993</v>
      </c>
      <c r="S30">
        <v>483.44400000000002</v>
      </c>
    </row>
    <row r="31" spans="1:19">
      <c r="A31" t="s">
        <v>10752</v>
      </c>
      <c r="B31" s="34">
        <v>1</v>
      </c>
      <c r="C31" t="s">
        <v>5555</v>
      </c>
      <c r="D31" t="s">
        <v>1237</v>
      </c>
      <c r="E31" t="s">
        <v>5554</v>
      </c>
      <c r="F31" t="s">
        <v>1236</v>
      </c>
      <c r="G31">
        <v>646137.36999999697</v>
      </c>
      <c r="H31">
        <v>6982613.2699999996</v>
      </c>
      <c r="I31">
        <v>612258.67000000202</v>
      </c>
      <c r="J31">
        <v>6964354.3300000001</v>
      </c>
      <c r="K31">
        <v>41056</v>
      </c>
      <c r="L31">
        <v>1250</v>
      </c>
      <c r="M31">
        <v>1250</v>
      </c>
      <c r="N31">
        <v>1250</v>
      </c>
      <c r="O31">
        <v>1250</v>
      </c>
      <c r="P31">
        <v>2.4700000000000002</v>
      </c>
      <c r="Q31">
        <v>16.434999999999999</v>
      </c>
      <c r="R31">
        <v>59.436999999999998</v>
      </c>
      <c r="S31">
        <v>378.38499999999999</v>
      </c>
    </row>
    <row r="32" spans="1:19">
      <c r="A32" t="s">
        <v>10752</v>
      </c>
      <c r="B32" s="34">
        <v>1</v>
      </c>
      <c r="C32" t="s">
        <v>5555</v>
      </c>
      <c r="D32" t="s">
        <v>630</v>
      </c>
      <c r="E32" t="s">
        <v>5554</v>
      </c>
      <c r="F32" t="s">
        <v>629</v>
      </c>
      <c r="G32">
        <v>646137.36999999697</v>
      </c>
      <c r="H32">
        <v>6982613.2699999996</v>
      </c>
      <c r="I32">
        <v>594161.52000000305</v>
      </c>
      <c r="J32">
        <v>6990820.25</v>
      </c>
      <c r="K32">
        <v>54086</v>
      </c>
      <c r="L32">
        <v>753</v>
      </c>
      <c r="M32">
        <v>925</v>
      </c>
      <c r="N32">
        <v>925</v>
      </c>
      <c r="O32">
        <v>1075</v>
      </c>
      <c r="P32">
        <v>3.214</v>
      </c>
      <c r="Q32">
        <v>21.635999999999999</v>
      </c>
      <c r="R32">
        <v>77.542000000000002</v>
      </c>
      <c r="S32">
        <v>493.64800000000002</v>
      </c>
    </row>
    <row r="33" spans="1:19">
      <c r="A33" t="s">
        <v>10752</v>
      </c>
      <c r="B33" s="34">
        <v>1</v>
      </c>
      <c r="C33" t="s">
        <v>5555</v>
      </c>
      <c r="D33" t="s">
        <v>2813</v>
      </c>
      <c r="E33" t="s">
        <v>5554</v>
      </c>
      <c r="F33" t="s">
        <v>2812</v>
      </c>
      <c r="G33">
        <v>646137.36999999697</v>
      </c>
      <c r="H33">
        <v>6982613.2699999996</v>
      </c>
      <c r="I33">
        <v>626459.46000000101</v>
      </c>
      <c r="J33">
        <v>7016038.2599999998</v>
      </c>
      <c r="K33">
        <v>38875</v>
      </c>
      <c r="L33">
        <v>894</v>
      </c>
      <c r="M33">
        <v>944</v>
      </c>
      <c r="N33">
        <v>944</v>
      </c>
      <c r="O33">
        <v>1017</v>
      </c>
      <c r="P33">
        <v>3.4969999999999999</v>
      </c>
      <c r="Q33">
        <v>15.821</v>
      </c>
      <c r="R33">
        <v>54.552</v>
      </c>
      <c r="S33">
        <v>347.28899999999999</v>
      </c>
    </row>
    <row r="34" spans="1:19">
      <c r="A34" t="s">
        <v>10751</v>
      </c>
      <c r="B34" s="34">
        <v>1</v>
      </c>
      <c r="C34" t="s">
        <v>5555</v>
      </c>
      <c r="D34" t="s">
        <v>3002</v>
      </c>
      <c r="E34" t="s">
        <v>5554</v>
      </c>
      <c r="F34" t="s">
        <v>3001</v>
      </c>
      <c r="G34">
        <v>646137.36999999697</v>
      </c>
      <c r="H34">
        <v>6982613.2699999996</v>
      </c>
      <c r="I34">
        <v>572694.25</v>
      </c>
      <c r="J34">
        <v>6986995.46</v>
      </c>
      <c r="K34">
        <v>79739</v>
      </c>
      <c r="L34">
        <v>3465</v>
      </c>
      <c r="M34">
        <v>3622</v>
      </c>
      <c r="N34">
        <v>3622</v>
      </c>
      <c r="O34">
        <v>3780</v>
      </c>
      <c r="P34">
        <v>1.2130000000000001</v>
      </c>
      <c r="Q34">
        <v>20.654</v>
      </c>
      <c r="R34">
        <v>180.166</v>
      </c>
      <c r="S34">
        <v>1146.9739999999999</v>
      </c>
    </row>
    <row r="35" spans="1:19">
      <c r="A35" t="s">
        <v>10751</v>
      </c>
      <c r="B35" s="34">
        <v>2</v>
      </c>
      <c r="C35" t="s">
        <v>5555</v>
      </c>
      <c r="D35" t="s">
        <v>3002</v>
      </c>
      <c r="E35" t="s">
        <v>5554</v>
      </c>
      <c r="F35" t="s">
        <v>3001</v>
      </c>
      <c r="G35">
        <v>646137.36999999697</v>
      </c>
      <c r="H35">
        <v>6982613.2699999996</v>
      </c>
      <c r="I35">
        <v>572694.25</v>
      </c>
      <c r="J35">
        <v>6986995.46</v>
      </c>
      <c r="K35">
        <v>79755</v>
      </c>
      <c r="L35">
        <v>3465</v>
      </c>
      <c r="M35">
        <v>3622</v>
      </c>
      <c r="N35">
        <v>3622</v>
      </c>
      <c r="O35">
        <v>3780</v>
      </c>
      <c r="P35">
        <v>1.2110000000000001</v>
      </c>
      <c r="Q35">
        <v>20.625</v>
      </c>
      <c r="R35">
        <v>179.89500000000001</v>
      </c>
      <c r="S35">
        <v>1145.2460000000001</v>
      </c>
    </row>
    <row r="36" spans="1:19">
      <c r="A36" t="s">
        <v>10751</v>
      </c>
      <c r="B36" s="34">
        <v>1</v>
      </c>
      <c r="C36" t="s">
        <v>5555</v>
      </c>
      <c r="D36" t="s">
        <v>2987</v>
      </c>
      <c r="E36" t="s">
        <v>5554</v>
      </c>
      <c r="F36" t="s">
        <v>2986</v>
      </c>
      <c r="G36">
        <v>646137.36999999697</v>
      </c>
      <c r="H36">
        <v>6982613.2699999996</v>
      </c>
      <c r="I36">
        <v>614318.46999999904</v>
      </c>
      <c r="J36">
        <v>7090366.3499999996</v>
      </c>
      <c r="K36">
        <v>118576</v>
      </c>
      <c r="L36">
        <v>3465</v>
      </c>
      <c r="M36">
        <v>3622</v>
      </c>
      <c r="N36">
        <v>3622</v>
      </c>
      <c r="O36">
        <v>3780</v>
      </c>
      <c r="P36">
        <v>2.3769999999999998</v>
      </c>
      <c r="Q36">
        <v>31.238</v>
      </c>
      <c r="R36">
        <v>258.983</v>
      </c>
      <c r="S36">
        <v>1648.7370000000001</v>
      </c>
    </row>
    <row r="37" spans="1:19">
      <c r="A37" t="s">
        <v>10751</v>
      </c>
      <c r="B37" s="34">
        <v>1</v>
      </c>
      <c r="C37" t="s">
        <v>5555</v>
      </c>
      <c r="D37" t="s">
        <v>3258</v>
      </c>
      <c r="E37" t="s">
        <v>5554</v>
      </c>
      <c r="F37" t="s">
        <v>3257</v>
      </c>
      <c r="G37">
        <v>646137.36999999697</v>
      </c>
      <c r="H37">
        <v>6982613.2699999996</v>
      </c>
      <c r="I37">
        <v>674135.21999999904</v>
      </c>
      <c r="J37">
        <v>7009120.3099999996</v>
      </c>
      <c r="K37">
        <v>41973</v>
      </c>
      <c r="L37">
        <v>3465</v>
      </c>
      <c r="M37">
        <v>3622</v>
      </c>
      <c r="N37">
        <v>3622</v>
      </c>
      <c r="O37">
        <v>3780</v>
      </c>
      <c r="P37">
        <v>0.84199999999999997</v>
      </c>
      <c r="Q37">
        <v>11.054</v>
      </c>
      <c r="R37">
        <v>91.516999999999996</v>
      </c>
      <c r="S37">
        <v>582.61599999999999</v>
      </c>
    </row>
    <row r="38" spans="1:19">
      <c r="A38" t="s">
        <v>10751</v>
      </c>
      <c r="B38" s="34">
        <v>2</v>
      </c>
      <c r="C38" t="s">
        <v>5555</v>
      </c>
      <c r="D38" t="s">
        <v>3258</v>
      </c>
      <c r="E38" t="s">
        <v>5554</v>
      </c>
      <c r="F38" t="s">
        <v>3257</v>
      </c>
      <c r="G38">
        <v>646137.36999999697</v>
      </c>
      <c r="H38">
        <v>6982613.2699999996</v>
      </c>
      <c r="I38">
        <v>674135.21999999904</v>
      </c>
      <c r="J38">
        <v>7009120.3099999996</v>
      </c>
      <c r="K38">
        <v>42230</v>
      </c>
      <c r="L38">
        <v>3465</v>
      </c>
      <c r="M38">
        <v>3622</v>
      </c>
      <c r="N38">
        <v>3622</v>
      </c>
      <c r="O38">
        <v>3780</v>
      </c>
      <c r="P38">
        <v>0.83299999999999996</v>
      </c>
      <c r="Q38">
        <v>10.936</v>
      </c>
      <c r="R38">
        <v>90.575000000000003</v>
      </c>
      <c r="S38">
        <v>576.61900000000003</v>
      </c>
    </row>
    <row r="39" spans="1:19">
      <c r="A39" t="s">
        <v>10751</v>
      </c>
      <c r="B39" s="34">
        <v>1</v>
      </c>
      <c r="C39" t="s">
        <v>5555</v>
      </c>
      <c r="D39" t="s">
        <v>7929</v>
      </c>
      <c r="E39" t="s">
        <v>5554</v>
      </c>
      <c r="F39" t="s">
        <v>7928</v>
      </c>
      <c r="G39">
        <v>646137.36999999697</v>
      </c>
      <c r="H39">
        <v>6982613.2699999996</v>
      </c>
      <c r="I39">
        <v>646009.39999999898</v>
      </c>
      <c r="J39">
        <v>6902215.3399999999</v>
      </c>
      <c r="K39">
        <v>83970</v>
      </c>
      <c r="L39">
        <v>3465</v>
      </c>
      <c r="M39">
        <v>3622</v>
      </c>
      <c r="N39">
        <v>3622</v>
      </c>
      <c r="O39">
        <v>3780</v>
      </c>
      <c r="P39">
        <v>1.6839999999999999</v>
      </c>
      <c r="Q39">
        <v>22.111000000000001</v>
      </c>
      <c r="R39">
        <v>183.136</v>
      </c>
      <c r="S39">
        <v>1165.8800000000001</v>
      </c>
    </row>
    <row r="40" spans="1:19">
      <c r="A40" t="s">
        <v>10751</v>
      </c>
      <c r="B40" s="34">
        <v>2</v>
      </c>
      <c r="C40" t="s">
        <v>5555</v>
      </c>
      <c r="D40" t="s">
        <v>7929</v>
      </c>
      <c r="E40" t="s">
        <v>5554</v>
      </c>
      <c r="F40" t="s">
        <v>7928</v>
      </c>
      <c r="G40">
        <v>646137.36999999697</v>
      </c>
      <c r="H40">
        <v>6982613.2699999996</v>
      </c>
      <c r="I40">
        <v>646009.39999999898</v>
      </c>
      <c r="J40">
        <v>6902215.3399999999</v>
      </c>
      <c r="K40">
        <v>84037</v>
      </c>
      <c r="L40">
        <v>3465</v>
      </c>
      <c r="M40">
        <v>3622</v>
      </c>
      <c r="N40">
        <v>3622</v>
      </c>
      <c r="O40">
        <v>3780</v>
      </c>
      <c r="P40">
        <v>1.6859999999999999</v>
      </c>
      <c r="Q40">
        <v>22.134</v>
      </c>
      <c r="R40">
        <v>183.2</v>
      </c>
      <c r="S40">
        <v>1166.29</v>
      </c>
    </row>
    <row r="41" spans="1:19">
      <c r="A41" t="s">
        <v>10751</v>
      </c>
      <c r="B41" s="34">
        <v>3</v>
      </c>
      <c r="C41" t="s">
        <v>5555</v>
      </c>
      <c r="D41" t="s">
        <v>7929</v>
      </c>
      <c r="E41" t="s">
        <v>5554</v>
      </c>
      <c r="F41" t="s">
        <v>7928</v>
      </c>
      <c r="G41">
        <v>646137.36999999697</v>
      </c>
      <c r="H41">
        <v>6982613.2699999996</v>
      </c>
      <c r="I41">
        <v>646009.39999999898</v>
      </c>
      <c r="J41">
        <v>6902215.3399999999</v>
      </c>
      <c r="K41">
        <v>81806</v>
      </c>
      <c r="L41">
        <v>1514</v>
      </c>
      <c r="M41">
        <v>1794</v>
      </c>
      <c r="N41">
        <v>1794</v>
      </c>
      <c r="O41">
        <v>2100</v>
      </c>
      <c r="P41">
        <v>2.6339999999999999</v>
      </c>
      <c r="Q41">
        <v>25.809000000000001</v>
      </c>
      <c r="R41">
        <v>149.38800000000001</v>
      </c>
      <c r="S41">
        <v>951.03599999999994</v>
      </c>
    </row>
    <row r="42" spans="1:19">
      <c r="A42" t="s">
        <v>10752</v>
      </c>
      <c r="B42" s="34">
        <v>1</v>
      </c>
      <c r="C42" t="s">
        <v>2945</v>
      </c>
      <c r="D42" t="s">
        <v>7839</v>
      </c>
      <c r="E42" t="s">
        <v>2945</v>
      </c>
      <c r="F42" t="s">
        <v>7838</v>
      </c>
      <c r="G42">
        <v>917643.53999999899</v>
      </c>
      <c r="H42">
        <v>6559158.4400000004</v>
      </c>
      <c r="I42">
        <v>916717.14999999898</v>
      </c>
      <c r="J42">
        <v>6554356.2699999996</v>
      </c>
      <c r="K42">
        <v>5279</v>
      </c>
      <c r="L42">
        <v>557</v>
      </c>
      <c r="M42">
        <v>557</v>
      </c>
      <c r="N42">
        <v>653</v>
      </c>
      <c r="O42">
        <v>653</v>
      </c>
      <c r="P42">
        <v>0.34</v>
      </c>
      <c r="Q42">
        <v>1.76</v>
      </c>
      <c r="R42">
        <v>36</v>
      </c>
      <c r="S42" t="s">
        <v>8819</v>
      </c>
    </row>
    <row r="43" spans="1:19">
      <c r="A43" t="s">
        <v>10752</v>
      </c>
      <c r="B43" s="34">
        <v>1</v>
      </c>
      <c r="C43" t="s">
        <v>2458</v>
      </c>
      <c r="D43" t="s">
        <v>6896</v>
      </c>
      <c r="E43" t="s">
        <v>2457</v>
      </c>
      <c r="F43" t="s">
        <v>6895</v>
      </c>
      <c r="G43">
        <v>489730.14999999898</v>
      </c>
      <c r="H43">
        <v>6761643.4199999999</v>
      </c>
      <c r="I43">
        <v>493797.27000000299</v>
      </c>
      <c r="J43">
        <v>6757441.25</v>
      </c>
      <c r="K43">
        <v>5605</v>
      </c>
      <c r="L43">
        <v>1249</v>
      </c>
      <c r="M43">
        <v>1316</v>
      </c>
      <c r="N43">
        <v>1316</v>
      </c>
      <c r="O43">
        <v>1389</v>
      </c>
      <c r="P43">
        <v>0.33600000000000002</v>
      </c>
      <c r="Q43">
        <v>2.2309999999999999</v>
      </c>
      <c r="R43">
        <v>8.1180000000000003</v>
      </c>
      <c r="S43">
        <v>51.677999999999997</v>
      </c>
    </row>
    <row r="44" spans="1:19">
      <c r="A44" t="s">
        <v>10752</v>
      </c>
      <c r="B44" s="34">
        <v>2</v>
      </c>
      <c r="C44" t="s">
        <v>2458</v>
      </c>
      <c r="D44" t="s">
        <v>6896</v>
      </c>
      <c r="E44" t="s">
        <v>2457</v>
      </c>
      <c r="F44" t="s">
        <v>6895</v>
      </c>
      <c r="G44">
        <v>489730.14999999898</v>
      </c>
      <c r="H44">
        <v>6761643.4199999999</v>
      </c>
      <c r="I44">
        <v>493797.27000000299</v>
      </c>
      <c r="J44">
        <v>6757441.25</v>
      </c>
      <c r="K44">
        <v>5558</v>
      </c>
      <c r="L44">
        <v>1032</v>
      </c>
      <c r="M44">
        <v>1124</v>
      </c>
      <c r="N44">
        <v>1124</v>
      </c>
      <c r="O44">
        <v>1212</v>
      </c>
      <c r="P44">
        <v>0.32800000000000001</v>
      </c>
      <c r="Q44">
        <v>2.2160000000000002</v>
      </c>
      <c r="R44">
        <v>8.2070000000000007</v>
      </c>
      <c r="S44">
        <v>52.246000000000002</v>
      </c>
    </row>
    <row r="45" spans="1:19">
      <c r="A45" t="s">
        <v>10752</v>
      </c>
      <c r="B45" s="34">
        <v>1</v>
      </c>
      <c r="C45" t="s">
        <v>3340</v>
      </c>
      <c r="D45" t="s">
        <v>1681</v>
      </c>
      <c r="E45" t="s">
        <v>3339</v>
      </c>
      <c r="F45" t="s">
        <v>1680</v>
      </c>
      <c r="G45">
        <v>656661.42000000202</v>
      </c>
      <c r="H45">
        <v>6853986.4900000002</v>
      </c>
      <c r="I45">
        <v>656192.21000000101</v>
      </c>
      <c r="J45">
        <v>6857820.4199999999</v>
      </c>
      <c r="K45">
        <v>4511</v>
      </c>
      <c r="L45">
        <v>220</v>
      </c>
      <c r="M45">
        <v>220</v>
      </c>
      <c r="N45">
        <v>340</v>
      </c>
      <c r="O45">
        <v>340</v>
      </c>
      <c r="P45">
        <v>0.13700000000000001</v>
      </c>
      <c r="Q45">
        <v>0.47</v>
      </c>
      <c r="R45">
        <v>204.221</v>
      </c>
      <c r="S45">
        <v>1300.1110000000001</v>
      </c>
    </row>
    <row r="46" spans="1:19">
      <c r="A46" t="s">
        <v>10752</v>
      </c>
      <c r="B46" s="34">
        <v>1</v>
      </c>
      <c r="C46" t="s">
        <v>3340</v>
      </c>
      <c r="D46" t="s">
        <v>5998</v>
      </c>
      <c r="E46" t="s">
        <v>3339</v>
      </c>
      <c r="F46" t="s">
        <v>5997</v>
      </c>
      <c r="G46">
        <v>656661.42000000202</v>
      </c>
      <c r="H46">
        <v>6853986.4900000002</v>
      </c>
      <c r="I46">
        <v>659328.74000000197</v>
      </c>
      <c r="J46">
        <v>6850460.5899999999</v>
      </c>
      <c r="K46">
        <v>6719</v>
      </c>
      <c r="L46">
        <v>750</v>
      </c>
      <c r="M46">
        <v>750</v>
      </c>
      <c r="N46">
        <v>830</v>
      </c>
      <c r="O46">
        <v>830</v>
      </c>
      <c r="P46">
        <v>0.42</v>
      </c>
      <c r="Q46">
        <v>2.62</v>
      </c>
      <c r="R46">
        <v>20.309999999999999</v>
      </c>
      <c r="S46" t="s">
        <v>8819</v>
      </c>
    </row>
    <row r="47" spans="1:19">
      <c r="A47" t="s">
        <v>10752</v>
      </c>
      <c r="B47" s="34">
        <v>2</v>
      </c>
      <c r="C47" t="s">
        <v>3340</v>
      </c>
      <c r="D47" t="s">
        <v>1681</v>
      </c>
      <c r="E47" t="s">
        <v>3339</v>
      </c>
      <c r="F47" t="s">
        <v>1680</v>
      </c>
      <c r="G47">
        <v>656661.42000000202</v>
      </c>
      <c r="H47">
        <v>6853986.4900000002</v>
      </c>
      <c r="I47">
        <v>656192.21000000101</v>
      </c>
      <c r="J47">
        <v>6857820.4199999999</v>
      </c>
      <c r="K47">
        <v>4473</v>
      </c>
      <c r="L47">
        <v>220</v>
      </c>
      <c r="M47">
        <v>220</v>
      </c>
      <c r="N47">
        <v>340</v>
      </c>
      <c r="O47">
        <v>340</v>
      </c>
      <c r="P47">
        <v>0.13900000000000001</v>
      </c>
      <c r="Q47">
        <v>0.47299999999999998</v>
      </c>
      <c r="R47">
        <v>205.90100000000001</v>
      </c>
      <c r="S47">
        <v>1310.806</v>
      </c>
    </row>
    <row r="48" spans="1:19">
      <c r="A48" t="s">
        <v>10752</v>
      </c>
      <c r="B48" s="34">
        <v>1</v>
      </c>
      <c r="C48" t="s">
        <v>3340</v>
      </c>
      <c r="D48" t="s">
        <v>7170</v>
      </c>
      <c r="E48" t="s">
        <v>3339</v>
      </c>
      <c r="F48" t="s">
        <v>7169</v>
      </c>
      <c r="G48">
        <v>656661.42000000202</v>
      </c>
      <c r="H48">
        <v>6853986.4900000002</v>
      </c>
      <c r="I48">
        <v>673992.03000000096</v>
      </c>
      <c r="J48">
        <v>6853299.6399999997</v>
      </c>
      <c r="K48">
        <v>22138</v>
      </c>
      <c r="L48">
        <v>2008</v>
      </c>
      <c r="M48">
        <v>2008</v>
      </c>
      <c r="N48">
        <v>2300</v>
      </c>
      <c r="O48">
        <v>2400</v>
      </c>
      <c r="P48">
        <v>0.67</v>
      </c>
      <c r="Q48">
        <v>6.3</v>
      </c>
      <c r="R48">
        <v>66.87</v>
      </c>
      <c r="S48" t="s">
        <v>8819</v>
      </c>
    </row>
    <row r="49" spans="1:19">
      <c r="A49" t="s">
        <v>10752</v>
      </c>
      <c r="B49" s="34">
        <v>2</v>
      </c>
      <c r="C49" t="s">
        <v>3340</v>
      </c>
      <c r="D49" t="s">
        <v>7170</v>
      </c>
      <c r="E49" t="s">
        <v>3339</v>
      </c>
      <c r="F49" t="s">
        <v>7169</v>
      </c>
      <c r="G49">
        <v>656661.42000000202</v>
      </c>
      <c r="H49">
        <v>6853986.4900000002</v>
      </c>
      <c r="I49">
        <v>673992.03000000096</v>
      </c>
      <c r="J49">
        <v>6853299.6399999997</v>
      </c>
      <c r="K49">
        <v>22198</v>
      </c>
      <c r="L49">
        <v>1980</v>
      </c>
      <c r="M49">
        <v>2008</v>
      </c>
      <c r="N49">
        <v>2250</v>
      </c>
      <c r="O49">
        <v>2420</v>
      </c>
      <c r="P49">
        <v>0.66500000000000004</v>
      </c>
      <c r="Q49">
        <v>6.133</v>
      </c>
      <c r="R49">
        <v>66.563000000000002</v>
      </c>
      <c r="S49">
        <v>423.75599999999997</v>
      </c>
    </row>
    <row r="50" spans="1:19">
      <c r="A50" t="s">
        <v>10752</v>
      </c>
      <c r="B50" s="34">
        <v>1</v>
      </c>
      <c r="C50" t="s">
        <v>2591</v>
      </c>
      <c r="D50" t="s">
        <v>2589</v>
      </c>
      <c r="E50" t="s">
        <v>2590</v>
      </c>
      <c r="F50" t="s">
        <v>2588</v>
      </c>
      <c r="G50">
        <v>623487.39999999898</v>
      </c>
      <c r="H50">
        <v>7092220.79</v>
      </c>
      <c r="I50">
        <v>603747.18999999797</v>
      </c>
      <c r="J50">
        <v>7067531.0199999996</v>
      </c>
      <c r="K50">
        <v>36192</v>
      </c>
      <c r="L50">
        <v>1002</v>
      </c>
      <c r="M50">
        <v>1078</v>
      </c>
      <c r="N50">
        <v>1078</v>
      </c>
      <c r="O50">
        <v>1130</v>
      </c>
      <c r="P50">
        <v>2.375</v>
      </c>
      <c r="Q50">
        <v>14.294</v>
      </c>
      <c r="R50">
        <v>51.174999999999997</v>
      </c>
      <c r="S50">
        <v>325.79000000000002</v>
      </c>
    </row>
    <row r="51" spans="1:19">
      <c r="A51" t="s">
        <v>10752</v>
      </c>
      <c r="B51" s="34">
        <v>1</v>
      </c>
      <c r="C51" t="s">
        <v>2591</v>
      </c>
      <c r="D51" t="s">
        <v>2987</v>
      </c>
      <c r="E51" t="s">
        <v>2590</v>
      </c>
      <c r="F51" t="s">
        <v>2986</v>
      </c>
      <c r="G51">
        <v>623487.39999999898</v>
      </c>
      <c r="H51">
        <v>7092220.79</v>
      </c>
      <c r="I51">
        <v>614318.46999999904</v>
      </c>
      <c r="J51">
        <v>7090366.3499999996</v>
      </c>
      <c r="K51">
        <v>10125</v>
      </c>
      <c r="L51" t="s">
        <v>8819</v>
      </c>
      <c r="M51" t="s">
        <v>8819</v>
      </c>
      <c r="N51" t="s">
        <v>8819</v>
      </c>
      <c r="O51" t="s">
        <v>8819</v>
      </c>
      <c r="P51">
        <v>0.60699999999999998</v>
      </c>
      <c r="Q51">
        <v>4.0469999999999997</v>
      </c>
      <c r="R51">
        <v>14.632999999999999</v>
      </c>
      <c r="S51">
        <v>93.155000000000001</v>
      </c>
    </row>
    <row r="52" spans="1:19">
      <c r="A52" t="s">
        <v>10751</v>
      </c>
      <c r="B52" s="34">
        <v>2</v>
      </c>
      <c r="C52" t="s">
        <v>2591</v>
      </c>
      <c r="D52" t="s">
        <v>2987</v>
      </c>
      <c r="E52" t="s">
        <v>2590</v>
      </c>
      <c r="F52" t="s">
        <v>2986</v>
      </c>
      <c r="G52">
        <v>623487.39999999898</v>
      </c>
      <c r="H52">
        <v>7092220.79</v>
      </c>
      <c r="I52">
        <v>614318.46999999904</v>
      </c>
      <c r="J52">
        <v>7090366.3499999996</v>
      </c>
      <c r="K52">
        <v>10484</v>
      </c>
      <c r="L52">
        <v>3465</v>
      </c>
      <c r="M52">
        <v>3622</v>
      </c>
      <c r="N52">
        <v>3622</v>
      </c>
      <c r="O52">
        <v>3780</v>
      </c>
      <c r="P52">
        <v>0.21</v>
      </c>
      <c r="Q52">
        <v>2.76</v>
      </c>
      <c r="R52">
        <v>22.867999999999999</v>
      </c>
      <c r="S52">
        <v>145.58099999999999</v>
      </c>
    </row>
    <row r="53" spans="1:19">
      <c r="A53" t="s">
        <v>10751</v>
      </c>
      <c r="B53" s="34">
        <v>2</v>
      </c>
      <c r="C53" t="s">
        <v>2591</v>
      </c>
      <c r="D53" t="s">
        <v>3403</v>
      </c>
      <c r="E53" t="s">
        <v>2590</v>
      </c>
      <c r="F53" t="s">
        <v>3402</v>
      </c>
      <c r="G53">
        <v>623487.39999999898</v>
      </c>
      <c r="H53">
        <v>7092220.79</v>
      </c>
      <c r="I53">
        <v>640900.56000000203</v>
      </c>
      <c r="J53">
        <v>7095113.0300000003</v>
      </c>
      <c r="K53">
        <v>18221</v>
      </c>
      <c r="L53">
        <v>3465</v>
      </c>
      <c r="M53">
        <v>3622</v>
      </c>
      <c r="N53">
        <v>3622</v>
      </c>
      <c r="O53">
        <v>3780</v>
      </c>
      <c r="P53">
        <v>0.36499999999999999</v>
      </c>
      <c r="Q53">
        <v>4.7990000000000004</v>
      </c>
      <c r="R53">
        <v>39.752000000000002</v>
      </c>
      <c r="S53">
        <v>253.06800000000001</v>
      </c>
    </row>
    <row r="54" spans="1:19">
      <c r="A54" t="s">
        <v>10752</v>
      </c>
      <c r="B54" s="34">
        <v>1</v>
      </c>
      <c r="C54" t="s">
        <v>93</v>
      </c>
      <c r="D54" t="s">
        <v>5791</v>
      </c>
      <c r="E54" t="s">
        <v>2024</v>
      </c>
      <c r="F54" t="s">
        <v>5790</v>
      </c>
      <c r="G54">
        <v>520422.49000000203</v>
      </c>
      <c r="H54">
        <v>6851987.1699999999</v>
      </c>
      <c r="I54">
        <v>505502.49000000203</v>
      </c>
      <c r="J54">
        <v>6805048.3700000001</v>
      </c>
      <c r="K54">
        <v>54801</v>
      </c>
      <c r="L54">
        <v>938</v>
      </c>
      <c r="M54">
        <v>987</v>
      </c>
      <c r="N54">
        <v>987</v>
      </c>
      <c r="O54">
        <v>1041</v>
      </c>
      <c r="P54">
        <v>4.9930000000000003</v>
      </c>
      <c r="Q54">
        <v>22.672000000000001</v>
      </c>
      <c r="R54">
        <v>76.131</v>
      </c>
      <c r="S54">
        <v>484.66399999999999</v>
      </c>
    </row>
    <row r="55" spans="1:19">
      <c r="A55" t="s">
        <v>10752</v>
      </c>
      <c r="B55" s="34">
        <v>1</v>
      </c>
      <c r="C55" t="s">
        <v>93</v>
      </c>
      <c r="D55" t="s">
        <v>8073</v>
      </c>
      <c r="E55" t="s">
        <v>2024</v>
      </c>
      <c r="F55" t="s">
        <v>8072</v>
      </c>
      <c r="G55">
        <v>520422.49000000203</v>
      </c>
      <c r="H55">
        <v>6851987.1699999999</v>
      </c>
      <c r="I55">
        <v>607795.97999999695</v>
      </c>
      <c r="J55">
        <v>6871087.7400000002</v>
      </c>
      <c r="K55">
        <v>97448</v>
      </c>
      <c r="L55">
        <v>731</v>
      </c>
      <c r="M55">
        <v>835</v>
      </c>
      <c r="N55">
        <v>835</v>
      </c>
      <c r="O55">
        <v>930</v>
      </c>
      <c r="P55">
        <v>8.6620000000000008</v>
      </c>
      <c r="Q55">
        <v>39.652999999999999</v>
      </c>
      <c r="R55">
        <v>137.221</v>
      </c>
      <c r="S55">
        <v>873.577</v>
      </c>
    </row>
    <row r="56" spans="1:19">
      <c r="A56" t="s">
        <v>10752</v>
      </c>
      <c r="B56" s="34">
        <v>1</v>
      </c>
      <c r="C56" t="s">
        <v>5563</v>
      </c>
      <c r="D56" t="s">
        <v>1974</v>
      </c>
      <c r="E56" t="s">
        <v>5562</v>
      </c>
      <c r="F56" t="s">
        <v>1973</v>
      </c>
      <c r="G56">
        <v>637297.71000000101</v>
      </c>
      <c r="H56">
        <v>6539665.7300000004</v>
      </c>
      <c r="I56">
        <v>649678.21000000101</v>
      </c>
      <c r="J56">
        <v>6477396.9400000004</v>
      </c>
      <c r="K56">
        <v>68298</v>
      </c>
      <c r="L56">
        <v>286</v>
      </c>
      <c r="M56">
        <v>531</v>
      </c>
      <c r="N56">
        <v>531</v>
      </c>
      <c r="O56">
        <v>674</v>
      </c>
      <c r="P56">
        <v>6.0609999999999999</v>
      </c>
      <c r="Q56">
        <v>28.673999999999999</v>
      </c>
      <c r="R56">
        <v>93.313000000000002</v>
      </c>
      <c r="S56">
        <v>594.04700000000003</v>
      </c>
    </row>
    <row r="57" spans="1:19">
      <c r="A57" t="s">
        <v>10752</v>
      </c>
      <c r="B57" s="34">
        <v>1</v>
      </c>
      <c r="C57" t="s">
        <v>5563</v>
      </c>
      <c r="D57" t="s">
        <v>8346</v>
      </c>
      <c r="E57" t="s">
        <v>5562</v>
      </c>
      <c r="F57" t="s">
        <v>8345</v>
      </c>
      <c r="G57">
        <v>637297.71000000101</v>
      </c>
      <c r="H57">
        <v>6539665.7300000004</v>
      </c>
      <c r="I57">
        <v>594090.84000000404</v>
      </c>
      <c r="J57">
        <v>6596206.4500000002</v>
      </c>
      <c r="K57">
        <v>73228</v>
      </c>
      <c r="L57">
        <v>894</v>
      </c>
      <c r="M57">
        <v>991</v>
      </c>
      <c r="N57">
        <v>991</v>
      </c>
      <c r="O57">
        <v>1051</v>
      </c>
      <c r="P57">
        <v>6.57</v>
      </c>
      <c r="Q57">
        <v>30.04</v>
      </c>
      <c r="R57">
        <v>99</v>
      </c>
      <c r="S57" t="s">
        <v>8819</v>
      </c>
    </row>
    <row r="58" spans="1:19">
      <c r="A58" t="s">
        <v>10752</v>
      </c>
      <c r="B58" s="34">
        <v>1</v>
      </c>
      <c r="C58" t="s">
        <v>2957</v>
      </c>
      <c r="D58" t="s">
        <v>5684</v>
      </c>
      <c r="E58" t="s">
        <v>2956</v>
      </c>
      <c r="F58" t="s">
        <v>5683</v>
      </c>
      <c r="G58">
        <v>758337.28000000096</v>
      </c>
      <c r="H58">
        <v>7011545.9800000004</v>
      </c>
      <c r="I58">
        <v>761730.78000000096</v>
      </c>
      <c r="J58">
        <v>7014863.4299999997</v>
      </c>
      <c r="K58">
        <v>5897</v>
      </c>
      <c r="L58">
        <v>975</v>
      </c>
      <c r="M58">
        <v>1030</v>
      </c>
      <c r="N58">
        <v>1030</v>
      </c>
      <c r="O58">
        <v>1110</v>
      </c>
      <c r="P58">
        <v>0.53400000000000003</v>
      </c>
      <c r="Q58">
        <v>2.448</v>
      </c>
      <c r="R58">
        <v>8.1690000000000005</v>
      </c>
      <c r="S58">
        <v>52.003999999999998</v>
      </c>
    </row>
    <row r="59" spans="1:19">
      <c r="A59" t="s">
        <v>10752</v>
      </c>
      <c r="B59" s="34">
        <v>1</v>
      </c>
      <c r="C59" t="s">
        <v>6917</v>
      </c>
      <c r="D59" t="s">
        <v>1403</v>
      </c>
      <c r="E59" t="s">
        <v>6916</v>
      </c>
      <c r="F59" t="s">
        <v>1402</v>
      </c>
      <c r="G59">
        <v>991039.42000000202</v>
      </c>
      <c r="H59">
        <v>6464412.7999999998</v>
      </c>
      <c r="I59">
        <v>981471.89000000095</v>
      </c>
      <c r="J59">
        <v>6462767.6500000004</v>
      </c>
      <c r="K59">
        <v>10429</v>
      </c>
      <c r="L59">
        <v>737</v>
      </c>
      <c r="M59">
        <v>820</v>
      </c>
      <c r="N59">
        <v>820</v>
      </c>
      <c r="O59">
        <v>889</v>
      </c>
      <c r="P59">
        <v>1.07</v>
      </c>
      <c r="Q59">
        <v>4.33</v>
      </c>
      <c r="R59">
        <v>15</v>
      </c>
      <c r="S59" t="s">
        <v>8819</v>
      </c>
    </row>
    <row r="60" spans="1:19">
      <c r="A60" t="s">
        <v>10752</v>
      </c>
      <c r="B60" s="34">
        <v>1</v>
      </c>
      <c r="C60" t="s">
        <v>125</v>
      </c>
      <c r="D60" t="s">
        <v>127</v>
      </c>
      <c r="E60" t="s">
        <v>125</v>
      </c>
      <c r="F60" t="s">
        <v>126</v>
      </c>
      <c r="G60">
        <v>575267.57999999798</v>
      </c>
      <c r="H60">
        <v>6186034.29</v>
      </c>
      <c r="I60">
        <v>585217.39999999898</v>
      </c>
      <c r="J60">
        <v>6195682.2800000003</v>
      </c>
      <c r="K60">
        <v>15767</v>
      </c>
      <c r="L60">
        <v>737</v>
      </c>
      <c r="M60">
        <v>820</v>
      </c>
      <c r="N60">
        <v>820</v>
      </c>
      <c r="O60">
        <v>889</v>
      </c>
      <c r="P60">
        <v>1.64</v>
      </c>
      <c r="Q60">
        <v>6.3869999999999996</v>
      </c>
      <c r="R60">
        <v>22.245000000000001</v>
      </c>
      <c r="S60">
        <v>141.61500000000001</v>
      </c>
    </row>
    <row r="61" spans="1:19">
      <c r="A61" t="s">
        <v>10752</v>
      </c>
      <c r="B61" s="34">
        <v>1</v>
      </c>
      <c r="C61" t="s">
        <v>4985</v>
      </c>
      <c r="D61" t="s">
        <v>7662</v>
      </c>
      <c r="E61" t="s">
        <v>4984</v>
      </c>
      <c r="F61" t="s">
        <v>7661</v>
      </c>
      <c r="G61">
        <v>769184.35999999905</v>
      </c>
      <c r="H61">
        <v>6711064.0999999996</v>
      </c>
      <c r="I61">
        <v>748988.06000000203</v>
      </c>
      <c r="J61">
        <v>6693907.1299999999</v>
      </c>
      <c r="K61">
        <v>35863</v>
      </c>
      <c r="L61">
        <v>661</v>
      </c>
      <c r="M61">
        <v>712</v>
      </c>
      <c r="N61">
        <v>712</v>
      </c>
      <c r="O61">
        <v>779</v>
      </c>
      <c r="P61">
        <v>3.512</v>
      </c>
      <c r="Q61">
        <v>15.013</v>
      </c>
      <c r="R61">
        <v>49.591000000000001</v>
      </c>
      <c r="S61">
        <v>315.709</v>
      </c>
    </row>
    <row r="62" spans="1:19">
      <c r="A62" t="s">
        <v>10752</v>
      </c>
      <c r="B62" s="34">
        <v>1</v>
      </c>
      <c r="C62" t="s">
        <v>4872</v>
      </c>
      <c r="D62" t="s">
        <v>6942</v>
      </c>
      <c r="E62" t="s">
        <v>4871</v>
      </c>
      <c r="F62" t="s">
        <v>6941</v>
      </c>
      <c r="G62">
        <v>705839.17000000202</v>
      </c>
      <c r="H62">
        <v>7047564.5800000001</v>
      </c>
      <c r="I62">
        <v>695054.89999999898</v>
      </c>
      <c r="J62">
        <v>7039183.8899999997</v>
      </c>
      <c r="K62">
        <v>18895</v>
      </c>
      <c r="L62">
        <v>1273</v>
      </c>
      <c r="M62">
        <v>1346</v>
      </c>
      <c r="N62">
        <v>1346</v>
      </c>
      <c r="O62">
        <v>1451</v>
      </c>
      <c r="P62">
        <v>1.0860000000000001</v>
      </c>
      <c r="Q62">
        <v>7.4610000000000003</v>
      </c>
      <c r="R62">
        <v>27.434000000000001</v>
      </c>
      <c r="S62">
        <v>174.65</v>
      </c>
    </row>
    <row r="63" spans="1:19">
      <c r="A63" t="s">
        <v>10751</v>
      </c>
      <c r="B63" s="34">
        <v>1</v>
      </c>
      <c r="C63" t="s">
        <v>4872</v>
      </c>
      <c r="D63" t="s">
        <v>3217</v>
      </c>
      <c r="E63" t="s">
        <v>4871</v>
      </c>
      <c r="F63" t="s">
        <v>3216</v>
      </c>
      <c r="G63">
        <v>705839.17000000202</v>
      </c>
      <c r="H63">
        <v>7047564.5800000001</v>
      </c>
      <c r="I63">
        <v>691870.74000000197</v>
      </c>
      <c r="J63">
        <v>7026556.0599999996</v>
      </c>
      <c r="K63">
        <v>28060</v>
      </c>
      <c r="L63">
        <v>2238</v>
      </c>
      <c r="M63">
        <v>2412</v>
      </c>
      <c r="N63">
        <v>2412</v>
      </c>
      <c r="O63">
        <v>2622</v>
      </c>
      <c r="P63">
        <v>0.87</v>
      </c>
      <c r="Q63">
        <v>9.6969999999999992</v>
      </c>
      <c r="R63">
        <v>47.055</v>
      </c>
      <c r="S63">
        <v>299.56200000000001</v>
      </c>
    </row>
    <row r="64" spans="1:19">
      <c r="A64" t="s">
        <v>10751</v>
      </c>
      <c r="B64" s="34">
        <v>1</v>
      </c>
      <c r="C64" t="s">
        <v>4872</v>
      </c>
      <c r="D64" t="s">
        <v>6797</v>
      </c>
      <c r="E64" t="s">
        <v>4871</v>
      </c>
      <c r="F64" t="s">
        <v>6796</v>
      </c>
      <c r="G64">
        <v>705839.17000000202</v>
      </c>
      <c r="H64">
        <v>7047564.5800000001</v>
      </c>
      <c r="I64">
        <v>692641.10000000102</v>
      </c>
      <c r="J64">
        <v>7060715.8899999997</v>
      </c>
      <c r="K64">
        <v>21301</v>
      </c>
      <c r="L64">
        <v>3078</v>
      </c>
      <c r="M64">
        <v>3266</v>
      </c>
      <c r="N64">
        <v>3266</v>
      </c>
      <c r="O64">
        <v>3458</v>
      </c>
      <c r="P64">
        <v>0.53</v>
      </c>
      <c r="Q64">
        <v>6.6870000000000003</v>
      </c>
      <c r="R64">
        <v>38.822000000000003</v>
      </c>
      <c r="S64">
        <v>247.15100000000001</v>
      </c>
    </row>
    <row r="65" spans="1:19">
      <c r="A65" t="s">
        <v>10751</v>
      </c>
      <c r="B65" s="34">
        <v>2</v>
      </c>
      <c r="C65" t="s">
        <v>4872</v>
      </c>
      <c r="D65" t="s">
        <v>3403</v>
      </c>
      <c r="E65" t="s">
        <v>4871</v>
      </c>
      <c r="F65" t="s">
        <v>3402</v>
      </c>
      <c r="G65">
        <v>705839.17000000202</v>
      </c>
      <c r="H65">
        <v>7047564.5800000001</v>
      </c>
      <c r="I65">
        <v>640900.56000000203</v>
      </c>
      <c r="J65">
        <v>7095113.0300000003</v>
      </c>
      <c r="K65">
        <v>87006</v>
      </c>
      <c r="L65">
        <v>3078</v>
      </c>
      <c r="M65">
        <v>3266</v>
      </c>
      <c r="N65">
        <v>3266</v>
      </c>
      <c r="O65">
        <v>3458</v>
      </c>
      <c r="P65">
        <v>2.1720000000000002</v>
      </c>
      <c r="Q65">
        <v>27.866</v>
      </c>
      <c r="R65">
        <v>158.44</v>
      </c>
      <c r="S65">
        <v>1008.657</v>
      </c>
    </row>
    <row r="66" spans="1:19">
      <c r="A66" t="s">
        <v>10752</v>
      </c>
      <c r="B66" s="34">
        <v>1</v>
      </c>
      <c r="C66" t="s">
        <v>4872</v>
      </c>
      <c r="D66" t="s">
        <v>930</v>
      </c>
      <c r="E66" t="s">
        <v>4871</v>
      </c>
      <c r="F66" t="s">
        <v>929</v>
      </c>
      <c r="G66">
        <v>705839.17000000202</v>
      </c>
      <c r="H66">
        <v>7047564.5800000001</v>
      </c>
      <c r="I66">
        <v>720796.5</v>
      </c>
      <c r="J66">
        <v>7022197.9100000001</v>
      </c>
      <c r="K66">
        <v>31508</v>
      </c>
      <c r="L66">
        <v>1273</v>
      </c>
      <c r="M66">
        <v>1346</v>
      </c>
      <c r="N66">
        <v>1346</v>
      </c>
      <c r="O66">
        <v>1453</v>
      </c>
      <c r="P66">
        <v>0.93799999999999994</v>
      </c>
      <c r="Q66">
        <v>10.276999999999999</v>
      </c>
      <c r="R66">
        <v>55.057000000000002</v>
      </c>
      <c r="S66">
        <v>350.505</v>
      </c>
    </row>
    <row r="67" spans="1:19">
      <c r="A67" t="s">
        <v>10751</v>
      </c>
      <c r="B67" s="34">
        <v>1</v>
      </c>
      <c r="C67" t="s">
        <v>4872</v>
      </c>
      <c r="D67" t="s">
        <v>930</v>
      </c>
      <c r="E67" t="s">
        <v>4871</v>
      </c>
      <c r="F67" t="s">
        <v>929</v>
      </c>
      <c r="G67">
        <v>705839.17000000202</v>
      </c>
      <c r="H67">
        <v>7047564.5800000001</v>
      </c>
      <c r="I67">
        <v>720796.5</v>
      </c>
      <c r="J67">
        <v>7022197.9100000001</v>
      </c>
      <c r="K67">
        <v>30743</v>
      </c>
      <c r="L67">
        <v>2570</v>
      </c>
      <c r="M67">
        <v>2718</v>
      </c>
      <c r="N67">
        <v>2718</v>
      </c>
      <c r="O67">
        <v>2912</v>
      </c>
      <c r="P67">
        <v>0.91</v>
      </c>
      <c r="Q67">
        <v>10.249000000000001</v>
      </c>
      <c r="R67">
        <v>55.636000000000003</v>
      </c>
      <c r="S67">
        <v>354.19099999999997</v>
      </c>
    </row>
    <row r="68" spans="1:19">
      <c r="A68" t="s">
        <v>10751</v>
      </c>
      <c r="B68" s="34">
        <v>2</v>
      </c>
      <c r="C68" t="s">
        <v>4872</v>
      </c>
      <c r="D68" t="s">
        <v>930</v>
      </c>
      <c r="E68" t="s">
        <v>4871</v>
      </c>
      <c r="F68" t="s">
        <v>929</v>
      </c>
      <c r="G68">
        <v>705839.17000000202</v>
      </c>
      <c r="H68">
        <v>7047564.5800000001</v>
      </c>
      <c r="I68">
        <v>720796.5</v>
      </c>
      <c r="J68">
        <v>7022197.9100000001</v>
      </c>
      <c r="K68">
        <v>34061.17</v>
      </c>
      <c r="L68">
        <v>3465</v>
      </c>
      <c r="M68">
        <v>3622</v>
      </c>
      <c r="N68">
        <v>3622</v>
      </c>
      <c r="O68">
        <v>3780</v>
      </c>
      <c r="P68">
        <v>0.68100000000000005</v>
      </c>
      <c r="Q68">
        <v>8.9540000000000006</v>
      </c>
      <c r="R68">
        <v>74.335999999999999</v>
      </c>
      <c r="S68">
        <v>473.23899999999998</v>
      </c>
    </row>
    <row r="69" spans="1:19">
      <c r="A69" t="s">
        <v>10752</v>
      </c>
      <c r="B69" s="34">
        <v>1</v>
      </c>
      <c r="C69" t="s">
        <v>7306</v>
      </c>
      <c r="D69" t="s">
        <v>4214</v>
      </c>
      <c r="E69" t="s">
        <v>7305</v>
      </c>
      <c r="F69" t="s">
        <v>4213</v>
      </c>
      <c r="G69">
        <v>848889.35999999905</v>
      </c>
      <c r="H69">
        <v>6318333.9100000001</v>
      </c>
      <c r="I69">
        <v>849278.39999999898</v>
      </c>
      <c r="J69">
        <v>6309008.6799999997</v>
      </c>
      <c r="K69">
        <v>10858</v>
      </c>
      <c r="L69">
        <v>1198</v>
      </c>
      <c r="M69">
        <v>1281</v>
      </c>
      <c r="N69">
        <v>1281</v>
      </c>
      <c r="O69">
        <v>1348</v>
      </c>
      <c r="P69">
        <v>0.66300000000000003</v>
      </c>
      <c r="Q69">
        <v>4.41</v>
      </c>
      <c r="R69">
        <v>15.375</v>
      </c>
      <c r="S69">
        <v>97.882999999999996</v>
      </c>
    </row>
    <row r="70" spans="1:19">
      <c r="A70" t="s">
        <v>10752</v>
      </c>
      <c r="B70" s="34">
        <v>1</v>
      </c>
      <c r="C70" t="s">
        <v>7306</v>
      </c>
      <c r="D70" t="s">
        <v>7340</v>
      </c>
      <c r="E70" t="s">
        <v>7305</v>
      </c>
      <c r="F70" t="s">
        <v>7339</v>
      </c>
      <c r="G70">
        <v>848889.35999999905</v>
      </c>
      <c r="H70">
        <v>6318333.9100000001</v>
      </c>
      <c r="I70">
        <v>846583.17000000202</v>
      </c>
      <c r="J70">
        <v>6322819.0999999996</v>
      </c>
      <c r="K70">
        <v>5860</v>
      </c>
      <c r="L70">
        <v>1233</v>
      </c>
      <c r="M70">
        <v>1320</v>
      </c>
      <c r="N70">
        <v>1320</v>
      </c>
      <c r="O70">
        <v>1389</v>
      </c>
      <c r="P70">
        <v>0.35499999999999998</v>
      </c>
      <c r="Q70">
        <v>2.363</v>
      </c>
      <c r="R70">
        <v>8.5410000000000004</v>
      </c>
      <c r="S70">
        <v>54.375999999999998</v>
      </c>
    </row>
    <row r="71" spans="1:19">
      <c r="A71" t="s">
        <v>10751</v>
      </c>
      <c r="B71" s="34">
        <v>1</v>
      </c>
      <c r="C71" t="s">
        <v>4313</v>
      </c>
      <c r="D71" t="s">
        <v>5482</v>
      </c>
      <c r="E71" t="s">
        <v>4312</v>
      </c>
      <c r="F71" t="s">
        <v>5481</v>
      </c>
      <c r="G71">
        <v>485374.68</v>
      </c>
      <c r="H71">
        <v>6684069.1299999999</v>
      </c>
      <c r="I71">
        <v>531519.74000000197</v>
      </c>
      <c r="J71">
        <v>6697057.25</v>
      </c>
      <c r="K71">
        <v>50336</v>
      </c>
      <c r="L71">
        <v>3465</v>
      </c>
      <c r="M71">
        <v>3622</v>
      </c>
      <c r="N71">
        <v>3622</v>
      </c>
      <c r="O71">
        <v>3780</v>
      </c>
      <c r="P71">
        <v>1.0089999999999999</v>
      </c>
      <c r="Q71">
        <v>13.254</v>
      </c>
      <c r="R71">
        <v>109.90900000000001</v>
      </c>
      <c r="S71">
        <v>699.70399999999995</v>
      </c>
    </row>
    <row r="72" spans="1:19">
      <c r="A72" t="s">
        <v>10751</v>
      </c>
      <c r="B72" s="34">
        <v>2</v>
      </c>
      <c r="C72" t="s">
        <v>4313</v>
      </c>
      <c r="D72" t="s">
        <v>5482</v>
      </c>
      <c r="E72" t="s">
        <v>4312</v>
      </c>
      <c r="F72" t="s">
        <v>5481</v>
      </c>
      <c r="G72">
        <v>485374.68</v>
      </c>
      <c r="H72">
        <v>6684069.1299999999</v>
      </c>
      <c r="I72">
        <v>531519.74000000197</v>
      </c>
      <c r="J72">
        <v>6697057.25</v>
      </c>
      <c r="K72">
        <v>50339</v>
      </c>
      <c r="L72">
        <v>3465</v>
      </c>
      <c r="M72">
        <v>3622</v>
      </c>
      <c r="N72">
        <v>3622</v>
      </c>
      <c r="O72">
        <v>3780</v>
      </c>
      <c r="P72">
        <v>1.008</v>
      </c>
      <c r="Q72">
        <v>13.253</v>
      </c>
      <c r="R72">
        <v>109.896</v>
      </c>
      <c r="S72">
        <v>699.61800000000005</v>
      </c>
    </row>
    <row r="73" spans="1:19">
      <c r="A73" t="s">
        <v>10751</v>
      </c>
      <c r="B73" s="34">
        <v>1</v>
      </c>
      <c r="C73" t="s">
        <v>4313</v>
      </c>
      <c r="D73" t="s">
        <v>2175</v>
      </c>
      <c r="E73" t="s">
        <v>4312</v>
      </c>
      <c r="F73" t="s">
        <v>2174</v>
      </c>
      <c r="G73">
        <v>485374.68</v>
      </c>
      <c r="H73">
        <v>6684069.1299999999</v>
      </c>
      <c r="I73">
        <v>464320.67000000202</v>
      </c>
      <c r="J73">
        <v>6683192.9500000002</v>
      </c>
      <c r="K73">
        <v>21649</v>
      </c>
      <c r="L73">
        <v>3196</v>
      </c>
      <c r="M73">
        <v>3488</v>
      </c>
      <c r="N73">
        <v>3488</v>
      </c>
      <c r="O73">
        <v>3582</v>
      </c>
      <c r="P73">
        <v>0.51100000000000001</v>
      </c>
      <c r="Q73">
        <v>6.6230000000000002</v>
      </c>
      <c r="R73">
        <v>40.860999999999997</v>
      </c>
      <c r="S73">
        <v>260.13</v>
      </c>
    </row>
    <row r="74" spans="1:19">
      <c r="A74" t="s">
        <v>10751</v>
      </c>
      <c r="B74" s="34">
        <v>2</v>
      </c>
      <c r="C74" t="s">
        <v>4313</v>
      </c>
      <c r="D74" t="s">
        <v>2175</v>
      </c>
      <c r="E74" t="s">
        <v>4312</v>
      </c>
      <c r="F74" t="s">
        <v>2174</v>
      </c>
      <c r="G74">
        <v>485374.68</v>
      </c>
      <c r="H74">
        <v>6684069.1299999999</v>
      </c>
      <c r="I74">
        <v>464320.67000000202</v>
      </c>
      <c r="J74">
        <v>6683192.9500000002</v>
      </c>
      <c r="K74">
        <v>21667</v>
      </c>
      <c r="L74">
        <v>3196</v>
      </c>
      <c r="M74">
        <v>3488</v>
      </c>
      <c r="N74">
        <v>3488</v>
      </c>
      <c r="O74">
        <v>3582</v>
      </c>
      <c r="P74">
        <v>0.51100000000000001</v>
      </c>
      <c r="Q74">
        <v>6.6239999999999997</v>
      </c>
      <c r="R74">
        <v>40.871000000000002</v>
      </c>
      <c r="S74">
        <v>260.19</v>
      </c>
    </row>
    <row r="75" spans="1:19">
      <c r="A75" t="s">
        <v>10752</v>
      </c>
      <c r="B75" s="34">
        <v>1</v>
      </c>
      <c r="C75" t="s">
        <v>10367</v>
      </c>
      <c r="D75" t="s">
        <v>4313</v>
      </c>
      <c r="E75" t="s">
        <v>6048</v>
      </c>
      <c r="F75" t="s">
        <v>4312</v>
      </c>
      <c r="G75">
        <v>486073.68999999802</v>
      </c>
      <c r="H75">
        <v>6684991.9100000001</v>
      </c>
      <c r="I75">
        <v>485374.68</v>
      </c>
      <c r="J75">
        <v>6684069.1299999999</v>
      </c>
      <c r="K75">
        <v>1660</v>
      </c>
      <c r="P75">
        <v>4.2000000000000003E-2</v>
      </c>
      <c r="Q75">
        <v>0.27500000000000002</v>
      </c>
      <c r="R75">
        <v>46.371000000000002</v>
      </c>
      <c r="S75">
        <v>295.20600000000002</v>
      </c>
    </row>
    <row r="76" spans="1:19">
      <c r="A76" t="s">
        <v>10752</v>
      </c>
      <c r="B76" s="34">
        <v>1</v>
      </c>
      <c r="C76" t="s">
        <v>10367</v>
      </c>
      <c r="D76" t="s">
        <v>6896</v>
      </c>
      <c r="E76" t="s">
        <v>6048</v>
      </c>
      <c r="F76" t="s">
        <v>6895</v>
      </c>
      <c r="G76">
        <v>486073.68999999802</v>
      </c>
      <c r="H76">
        <v>6684991.9100000001</v>
      </c>
      <c r="I76">
        <v>493797.27000000299</v>
      </c>
      <c r="J76">
        <v>6757441.25</v>
      </c>
      <c r="K76">
        <v>78477</v>
      </c>
      <c r="L76">
        <v>1100</v>
      </c>
      <c r="M76">
        <v>1186</v>
      </c>
      <c r="N76">
        <v>1186</v>
      </c>
      <c r="O76">
        <v>1275</v>
      </c>
      <c r="P76">
        <v>4.4619999999999997</v>
      </c>
      <c r="Q76">
        <v>30.704999999999998</v>
      </c>
      <c r="R76">
        <v>113.414</v>
      </c>
      <c r="S76">
        <v>722.01800000000003</v>
      </c>
    </row>
    <row r="77" spans="1:19">
      <c r="A77" t="s">
        <v>10752</v>
      </c>
      <c r="B77" s="34">
        <v>1</v>
      </c>
      <c r="C77" t="s">
        <v>10367</v>
      </c>
      <c r="D77" t="s">
        <v>2175</v>
      </c>
      <c r="E77" t="s">
        <v>6048</v>
      </c>
      <c r="F77" t="s">
        <v>2174</v>
      </c>
      <c r="G77">
        <v>486073.68999999802</v>
      </c>
      <c r="H77">
        <v>6684991.9100000001</v>
      </c>
      <c r="I77">
        <v>464320.67000000202</v>
      </c>
      <c r="J77">
        <v>6683192.9500000002</v>
      </c>
      <c r="K77">
        <v>23105</v>
      </c>
      <c r="L77">
        <v>915</v>
      </c>
      <c r="M77">
        <v>915</v>
      </c>
      <c r="N77">
        <v>1075</v>
      </c>
      <c r="O77">
        <v>1075</v>
      </c>
      <c r="P77">
        <v>1.294</v>
      </c>
      <c r="Q77">
        <v>8.7750000000000004</v>
      </c>
      <c r="R77">
        <v>79.379000000000005</v>
      </c>
      <c r="S77">
        <v>505.34300000000002</v>
      </c>
    </row>
    <row r="78" spans="1:19">
      <c r="A78" t="s">
        <v>10752</v>
      </c>
      <c r="B78" s="34">
        <v>1</v>
      </c>
      <c r="C78" t="s">
        <v>7304</v>
      </c>
      <c r="D78" t="s">
        <v>4610</v>
      </c>
      <c r="E78" t="s">
        <v>7303</v>
      </c>
      <c r="F78" t="s">
        <v>4609</v>
      </c>
      <c r="G78">
        <v>420088.25999999797</v>
      </c>
      <c r="H78">
        <v>6426635.0800000001</v>
      </c>
      <c r="I78">
        <v>413003.96999999898</v>
      </c>
      <c r="J78">
        <v>6427889.0199999996</v>
      </c>
      <c r="K78">
        <v>9894</v>
      </c>
      <c r="L78">
        <v>655</v>
      </c>
      <c r="M78">
        <v>655</v>
      </c>
      <c r="N78">
        <v>760</v>
      </c>
      <c r="O78">
        <v>760</v>
      </c>
      <c r="P78">
        <v>0.59299999999999997</v>
      </c>
      <c r="Q78">
        <v>3.97</v>
      </c>
      <c r="R78">
        <v>16.396999999999998</v>
      </c>
      <c r="S78">
        <v>104.383</v>
      </c>
    </row>
    <row r="79" spans="1:19">
      <c r="A79" t="s">
        <v>10752</v>
      </c>
      <c r="B79" s="34">
        <v>1</v>
      </c>
      <c r="C79" t="s">
        <v>7304</v>
      </c>
      <c r="D79" t="s">
        <v>4744</v>
      </c>
      <c r="E79" t="s">
        <v>7303</v>
      </c>
      <c r="F79" t="s">
        <v>4743</v>
      </c>
      <c r="G79">
        <v>420088.25999999797</v>
      </c>
      <c r="H79">
        <v>6426635.0800000001</v>
      </c>
      <c r="I79">
        <v>420635.20000000298</v>
      </c>
      <c r="J79">
        <v>6440107.3899999997</v>
      </c>
      <c r="K79">
        <v>19408</v>
      </c>
      <c r="L79">
        <v>898</v>
      </c>
      <c r="M79">
        <v>920</v>
      </c>
      <c r="N79">
        <v>1030</v>
      </c>
      <c r="O79">
        <v>1030</v>
      </c>
      <c r="P79">
        <v>1.1200000000000001</v>
      </c>
      <c r="Q79">
        <v>7.5830000000000002</v>
      </c>
      <c r="R79">
        <v>38.280999999999999</v>
      </c>
      <c r="S79" t="s">
        <v>8819</v>
      </c>
    </row>
    <row r="80" spans="1:19">
      <c r="A80" t="s">
        <v>10751</v>
      </c>
      <c r="B80" s="34">
        <v>1</v>
      </c>
      <c r="C80" t="s">
        <v>1058</v>
      </c>
      <c r="D80" t="s">
        <v>6197</v>
      </c>
      <c r="E80" t="s">
        <v>1057</v>
      </c>
      <c r="F80" t="s">
        <v>6196</v>
      </c>
      <c r="G80">
        <v>683929.68999999797</v>
      </c>
      <c r="H80">
        <v>6181289.4400000004</v>
      </c>
      <c r="I80">
        <v>673780.89999999898</v>
      </c>
      <c r="J80">
        <v>6238014.5800000001</v>
      </c>
      <c r="K80">
        <v>71070</v>
      </c>
      <c r="L80">
        <v>4400</v>
      </c>
      <c r="M80">
        <v>4500</v>
      </c>
      <c r="N80">
        <v>4500</v>
      </c>
      <c r="O80">
        <v>4500</v>
      </c>
      <c r="P80">
        <v>1.5649999999999999</v>
      </c>
      <c r="Q80">
        <v>22.202999999999999</v>
      </c>
      <c r="R80">
        <v>131.87299999999999</v>
      </c>
      <c r="S80">
        <v>839.529</v>
      </c>
    </row>
    <row r="81" spans="1:19">
      <c r="A81" t="s">
        <v>10751</v>
      </c>
      <c r="B81" s="34">
        <v>2</v>
      </c>
      <c r="C81" t="s">
        <v>1058</v>
      </c>
      <c r="D81" t="s">
        <v>6197</v>
      </c>
      <c r="E81" t="s">
        <v>1057</v>
      </c>
      <c r="F81" t="s">
        <v>6196</v>
      </c>
      <c r="G81">
        <v>683929.68999999797</v>
      </c>
      <c r="H81">
        <v>6181289.4400000004</v>
      </c>
      <c r="I81">
        <v>673780.89999999898</v>
      </c>
      <c r="J81">
        <v>6238014.5800000001</v>
      </c>
      <c r="K81">
        <v>71139</v>
      </c>
      <c r="L81">
        <v>4400</v>
      </c>
      <c r="M81">
        <v>4500</v>
      </c>
      <c r="N81">
        <v>4500</v>
      </c>
      <c r="O81">
        <v>4500</v>
      </c>
      <c r="P81">
        <v>1.5649999999999999</v>
      </c>
      <c r="Q81">
        <v>22.202999999999999</v>
      </c>
      <c r="R81">
        <v>131.87299999999999</v>
      </c>
      <c r="S81">
        <v>839.529</v>
      </c>
    </row>
    <row r="82" spans="1:19">
      <c r="A82" t="s">
        <v>10752</v>
      </c>
      <c r="B82" s="34">
        <v>1</v>
      </c>
      <c r="C82" t="s">
        <v>722</v>
      </c>
      <c r="D82" t="s">
        <v>7041</v>
      </c>
      <c r="E82" t="s">
        <v>721</v>
      </c>
      <c r="F82" t="s">
        <v>7040</v>
      </c>
      <c r="G82">
        <v>757254.42000000202</v>
      </c>
      <c r="H82">
        <v>6260928.4400000004</v>
      </c>
      <c r="I82">
        <v>738988.75999999803</v>
      </c>
      <c r="J82">
        <v>6254253.2000000002</v>
      </c>
      <c r="K82">
        <v>25565</v>
      </c>
      <c r="L82">
        <v>1161</v>
      </c>
      <c r="M82">
        <v>1241</v>
      </c>
      <c r="N82">
        <v>1241</v>
      </c>
      <c r="O82">
        <v>1306</v>
      </c>
      <c r="P82">
        <v>1.5620000000000001</v>
      </c>
      <c r="Q82">
        <v>10.27</v>
      </c>
      <c r="R82">
        <v>36.807000000000002</v>
      </c>
      <c r="S82">
        <v>234.322</v>
      </c>
    </row>
    <row r="83" spans="1:19">
      <c r="A83" t="s">
        <v>10752</v>
      </c>
      <c r="B83" s="34">
        <v>1</v>
      </c>
      <c r="C83" t="s">
        <v>722</v>
      </c>
      <c r="D83" t="s">
        <v>7603</v>
      </c>
      <c r="E83" t="s">
        <v>721</v>
      </c>
      <c r="F83" t="s">
        <v>7602</v>
      </c>
      <c r="G83">
        <v>757254.42000000202</v>
      </c>
      <c r="H83">
        <v>6260928.4400000004</v>
      </c>
      <c r="I83">
        <v>768636.65999999596</v>
      </c>
      <c r="J83">
        <v>6276073.4900000002</v>
      </c>
      <c r="K83">
        <v>20281</v>
      </c>
      <c r="L83">
        <v>1233</v>
      </c>
      <c r="M83">
        <v>1320</v>
      </c>
      <c r="N83">
        <v>1320</v>
      </c>
      <c r="O83">
        <v>1389</v>
      </c>
      <c r="P83">
        <v>1.2170000000000001</v>
      </c>
      <c r="Q83">
        <v>8.1150000000000002</v>
      </c>
      <c r="R83">
        <v>29.259</v>
      </c>
      <c r="S83">
        <v>186.268</v>
      </c>
    </row>
    <row r="84" spans="1:19">
      <c r="A84" t="s">
        <v>10752</v>
      </c>
      <c r="B84" s="34">
        <v>1</v>
      </c>
      <c r="C84" t="s">
        <v>8269</v>
      </c>
      <c r="D84" t="s">
        <v>1452</v>
      </c>
      <c r="E84" t="s">
        <v>8268</v>
      </c>
      <c r="F84" t="s">
        <v>1451</v>
      </c>
      <c r="G84">
        <v>578534.28000000096</v>
      </c>
      <c r="H84">
        <v>6280725.3300000001</v>
      </c>
      <c r="I84">
        <v>592807.53999999899</v>
      </c>
      <c r="J84">
        <v>6282056.5599999996</v>
      </c>
      <c r="K84">
        <v>15743</v>
      </c>
      <c r="L84">
        <v>1080</v>
      </c>
      <c r="M84">
        <v>1185</v>
      </c>
      <c r="N84">
        <v>1185</v>
      </c>
      <c r="O84">
        <v>1289</v>
      </c>
      <c r="P84">
        <v>0.94499999999999995</v>
      </c>
      <c r="Q84">
        <v>6.3289999999999997</v>
      </c>
      <c r="R84">
        <v>22.663</v>
      </c>
      <c r="S84">
        <v>144.274</v>
      </c>
    </row>
    <row r="85" spans="1:19">
      <c r="A85" t="s">
        <v>10752</v>
      </c>
      <c r="B85" s="34">
        <v>2</v>
      </c>
      <c r="C85" t="s">
        <v>8269</v>
      </c>
      <c r="D85" t="s">
        <v>1452</v>
      </c>
      <c r="E85" t="s">
        <v>8268</v>
      </c>
      <c r="F85" t="s">
        <v>1451</v>
      </c>
      <c r="G85">
        <v>578534.28000000096</v>
      </c>
      <c r="H85">
        <v>6280725.3300000001</v>
      </c>
      <c r="I85">
        <v>592807.53999999899</v>
      </c>
      <c r="J85">
        <v>6282056.5599999996</v>
      </c>
      <c r="K85">
        <v>15741</v>
      </c>
      <c r="L85">
        <v>1080</v>
      </c>
      <c r="M85">
        <v>1185</v>
      </c>
      <c r="N85">
        <v>1185</v>
      </c>
      <c r="O85">
        <v>1289</v>
      </c>
      <c r="P85">
        <v>0.94399999999999995</v>
      </c>
      <c r="Q85">
        <v>6.3289999999999997</v>
      </c>
      <c r="R85">
        <v>22.66</v>
      </c>
      <c r="S85">
        <v>144.256</v>
      </c>
    </row>
    <row r="86" spans="1:19">
      <c r="A86" t="s">
        <v>10752</v>
      </c>
      <c r="B86" s="34">
        <v>1</v>
      </c>
      <c r="C86" t="s">
        <v>4515</v>
      </c>
      <c r="D86" t="s">
        <v>3344</v>
      </c>
      <c r="E86" t="s">
        <v>4514</v>
      </c>
      <c r="F86" t="s">
        <v>3343</v>
      </c>
      <c r="G86">
        <v>743678.93</v>
      </c>
      <c r="H86">
        <v>6829119.4199999999</v>
      </c>
      <c r="I86">
        <v>708129.21000000101</v>
      </c>
      <c r="J86">
        <v>6854434.3399999999</v>
      </c>
      <c r="K86">
        <v>53523</v>
      </c>
      <c r="L86">
        <v>684</v>
      </c>
      <c r="M86">
        <v>781</v>
      </c>
      <c r="N86">
        <v>781</v>
      </c>
      <c r="O86">
        <v>869</v>
      </c>
      <c r="P86">
        <v>4.7270000000000003</v>
      </c>
      <c r="Q86">
        <v>22.103999999999999</v>
      </c>
      <c r="R86">
        <v>74.447000000000003</v>
      </c>
      <c r="S86">
        <v>473.947</v>
      </c>
    </row>
    <row r="87" spans="1:19">
      <c r="A87" t="s">
        <v>10752</v>
      </c>
      <c r="B87" s="34">
        <v>1</v>
      </c>
      <c r="C87" t="s">
        <v>4515</v>
      </c>
      <c r="D87" t="s">
        <v>2021</v>
      </c>
      <c r="E87" t="s">
        <v>4514</v>
      </c>
      <c r="F87" t="s">
        <v>2020</v>
      </c>
      <c r="G87">
        <v>743678.93</v>
      </c>
      <c r="H87">
        <v>6829119.4199999999</v>
      </c>
      <c r="I87">
        <v>784381.21999999904</v>
      </c>
      <c r="J87">
        <v>6805251.04</v>
      </c>
      <c r="K87">
        <v>59458</v>
      </c>
      <c r="L87">
        <v>684</v>
      </c>
      <c r="M87">
        <v>781</v>
      </c>
      <c r="N87">
        <v>781</v>
      </c>
      <c r="O87">
        <v>869</v>
      </c>
      <c r="P87">
        <v>5.2960000000000003</v>
      </c>
      <c r="Q87">
        <v>24.684000000000001</v>
      </c>
      <c r="R87">
        <v>81.891999999999996</v>
      </c>
      <c r="S87">
        <v>521.34299999999996</v>
      </c>
    </row>
    <row r="88" spans="1:19">
      <c r="A88" t="s">
        <v>10751</v>
      </c>
      <c r="B88" s="34">
        <v>1</v>
      </c>
      <c r="C88" t="s">
        <v>680</v>
      </c>
      <c r="D88" t="s">
        <v>3002</v>
      </c>
      <c r="E88" t="s">
        <v>679</v>
      </c>
      <c r="F88" t="s">
        <v>3001</v>
      </c>
      <c r="G88">
        <v>556431.47999999695</v>
      </c>
      <c r="H88">
        <v>6952807.9000000004</v>
      </c>
      <c r="I88">
        <v>572694.25</v>
      </c>
      <c r="J88">
        <v>6986995.46</v>
      </c>
      <c r="K88">
        <v>47082</v>
      </c>
      <c r="L88">
        <v>3465</v>
      </c>
      <c r="M88">
        <v>3622</v>
      </c>
      <c r="N88">
        <v>3622</v>
      </c>
      <c r="O88">
        <v>3780</v>
      </c>
      <c r="P88">
        <v>0.70699999999999996</v>
      </c>
      <c r="Q88">
        <v>12.045999999999999</v>
      </c>
      <c r="R88">
        <v>105.13500000000001</v>
      </c>
      <c r="S88">
        <v>669.31200000000001</v>
      </c>
    </row>
    <row r="89" spans="1:19">
      <c r="A89" t="s">
        <v>10751</v>
      </c>
      <c r="B89" s="34">
        <v>2</v>
      </c>
      <c r="C89" t="s">
        <v>680</v>
      </c>
      <c r="D89" t="s">
        <v>3002</v>
      </c>
      <c r="E89" t="s">
        <v>679</v>
      </c>
      <c r="F89" t="s">
        <v>3001</v>
      </c>
      <c r="G89">
        <v>556431.47999999695</v>
      </c>
      <c r="H89">
        <v>6952807.9000000004</v>
      </c>
      <c r="I89">
        <v>572694.25</v>
      </c>
      <c r="J89">
        <v>6986995.46</v>
      </c>
      <c r="K89">
        <v>47050</v>
      </c>
      <c r="L89">
        <v>3465</v>
      </c>
      <c r="M89">
        <v>3622</v>
      </c>
      <c r="N89">
        <v>3622</v>
      </c>
      <c r="O89">
        <v>3780</v>
      </c>
      <c r="P89">
        <v>0.70699999999999996</v>
      </c>
      <c r="Q89">
        <v>12.044</v>
      </c>
      <c r="R89">
        <v>105.114</v>
      </c>
      <c r="S89">
        <v>669.17899999999997</v>
      </c>
    </row>
    <row r="90" spans="1:19">
      <c r="A90" t="s">
        <v>10751</v>
      </c>
      <c r="B90" s="34">
        <v>1</v>
      </c>
      <c r="C90" t="s">
        <v>680</v>
      </c>
      <c r="D90" t="s">
        <v>4419</v>
      </c>
      <c r="E90" t="s">
        <v>679</v>
      </c>
      <c r="F90" t="s">
        <v>4418</v>
      </c>
      <c r="G90">
        <v>556431.47999999695</v>
      </c>
      <c r="H90">
        <v>6952807.9000000004</v>
      </c>
      <c r="I90">
        <v>622186.18999999797</v>
      </c>
      <c r="J90">
        <v>6910360.5800000001</v>
      </c>
      <c r="K90">
        <v>85443</v>
      </c>
      <c r="L90">
        <v>3465</v>
      </c>
      <c r="M90">
        <v>3622</v>
      </c>
      <c r="N90">
        <v>3622</v>
      </c>
      <c r="O90">
        <v>3780</v>
      </c>
      <c r="P90">
        <v>1.7250000000000001</v>
      </c>
      <c r="Q90">
        <v>22.672000000000001</v>
      </c>
      <c r="R90">
        <v>187.477</v>
      </c>
      <c r="S90">
        <v>1193.5170000000001</v>
      </c>
    </row>
    <row r="91" spans="1:19">
      <c r="A91" t="s">
        <v>10751</v>
      </c>
      <c r="B91" s="34">
        <v>2</v>
      </c>
      <c r="C91" t="s">
        <v>680</v>
      </c>
      <c r="D91" t="s">
        <v>4419</v>
      </c>
      <c r="E91" t="s">
        <v>679</v>
      </c>
      <c r="F91" t="s">
        <v>4418</v>
      </c>
      <c r="G91">
        <v>556431.47999999695</v>
      </c>
      <c r="H91">
        <v>6952807.9000000004</v>
      </c>
      <c r="I91">
        <v>622186.18999999797</v>
      </c>
      <c r="J91">
        <v>6910360.5800000001</v>
      </c>
      <c r="K91">
        <v>85439</v>
      </c>
      <c r="L91">
        <v>3465</v>
      </c>
      <c r="M91">
        <v>3622</v>
      </c>
      <c r="N91">
        <v>3622</v>
      </c>
      <c r="O91">
        <v>3780</v>
      </c>
      <c r="P91">
        <v>1.7110000000000001</v>
      </c>
      <c r="Q91">
        <v>22.484000000000002</v>
      </c>
      <c r="R91">
        <v>186.44900000000001</v>
      </c>
      <c r="S91">
        <v>1186.971</v>
      </c>
    </row>
    <row r="92" spans="1:19">
      <c r="A92" t="s">
        <v>10751</v>
      </c>
      <c r="B92" s="34">
        <v>1</v>
      </c>
      <c r="C92" t="s">
        <v>680</v>
      </c>
      <c r="D92" t="s">
        <v>1038</v>
      </c>
      <c r="E92" t="s">
        <v>679</v>
      </c>
      <c r="F92" t="s">
        <v>1037</v>
      </c>
      <c r="G92">
        <v>556431.47999999695</v>
      </c>
      <c r="H92">
        <v>6952807.9000000004</v>
      </c>
      <c r="I92">
        <v>555700.5</v>
      </c>
      <c r="J92">
        <v>6933393.6799999997</v>
      </c>
      <c r="K92">
        <v>21799</v>
      </c>
      <c r="L92">
        <v>3465</v>
      </c>
      <c r="M92">
        <v>3622</v>
      </c>
      <c r="N92">
        <v>3622</v>
      </c>
      <c r="O92">
        <v>3780</v>
      </c>
      <c r="P92">
        <v>0.437</v>
      </c>
      <c r="Q92">
        <v>5.7430000000000003</v>
      </c>
      <c r="R92">
        <v>47.542000000000002</v>
      </c>
      <c r="S92">
        <v>302.661</v>
      </c>
    </row>
    <row r="93" spans="1:19">
      <c r="A93" t="s">
        <v>10751</v>
      </c>
      <c r="B93" s="34">
        <v>2</v>
      </c>
      <c r="C93" t="s">
        <v>680</v>
      </c>
      <c r="D93" t="s">
        <v>1038</v>
      </c>
      <c r="E93" t="s">
        <v>679</v>
      </c>
      <c r="F93" t="s">
        <v>1037</v>
      </c>
      <c r="G93">
        <v>556431.47999999695</v>
      </c>
      <c r="H93">
        <v>6952807.9000000004</v>
      </c>
      <c r="I93">
        <v>555700.5</v>
      </c>
      <c r="J93">
        <v>6933393.6799999997</v>
      </c>
      <c r="K93">
        <v>21824</v>
      </c>
      <c r="L93">
        <v>3465</v>
      </c>
      <c r="M93">
        <v>3622</v>
      </c>
      <c r="N93">
        <v>3622</v>
      </c>
      <c r="O93">
        <v>3780</v>
      </c>
      <c r="P93">
        <v>0.438</v>
      </c>
      <c r="Q93">
        <v>5.7519999999999998</v>
      </c>
      <c r="R93">
        <v>47.558999999999997</v>
      </c>
      <c r="S93">
        <v>302.767</v>
      </c>
    </row>
    <row r="94" spans="1:19">
      <c r="A94" t="s">
        <v>10751</v>
      </c>
      <c r="B94" s="34">
        <v>1</v>
      </c>
      <c r="C94" t="s">
        <v>680</v>
      </c>
      <c r="D94" t="s">
        <v>2932</v>
      </c>
      <c r="E94" t="s">
        <v>679</v>
      </c>
      <c r="F94" t="s">
        <v>2931</v>
      </c>
      <c r="G94">
        <v>556431.47999999695</v>
      </c>
      <c r="H94">
        <v>6952807.9000000004</v>
      </c>
      <c r="I94">
        <v>535293.77000000305</v>
      </c>
      <c r="J94">
        <v>6918286.96</v>
      </c>
      <c r="K94">
        <v>50281</v>
      </c>
      <c r="L94">
        <v>3416</v>
      </c>
      <c r="M94">
        <v>3622</v>
      </c>
      <c r="N94">
        <v>3622</v>
      </c>
      <c r="O94">
        <v>3780</v>
      </c>
      <c r="P94">
        <v>1.0569999999999999</v>
      </c>
      <c r="Q94">
        <v>15.342000000000001</v>
      </c>
      <c r="R94">
        <v>95.531999999999996</v>
      </c>
      <c r="S94">
        <v>608.17399999999998</v>
      </c>
    </row>
    <row r="95" spans="1:19">
      <c r="A95" t="s">
        <v>10751</v>
      </c>
      <c r="B95" s="34">
        <v>2</v>
      </c>
      <c r="C95" t="s">
        <v>680</v>
      </c>
      <c r="D95" t="s">
        <v>2932</v>
      </c>
      <c r="E95" t="s">
        <v>679</v>
      </c>
      <c r="F95" t="s">
        <v>2931</v>
      </c>
      <c r="G95">
        <v>556431.47999999695</v>
      </c>
      <c r="H95">
        <v>6952807.9000000004</v>
      </c>
      <c r="I95">
        <v>535293.77000000305</v>
      </c>
      <c r="J95">
        <v>6918286.96</v>
      </c>
      <c r="K95">
        <v>50274</v>
      </c>
      <c r="L95">
        <v>3416</v>
      </c>
      <c r="M95">
        <v>3622</v>
      </c>
      <c r="N95">
        <v>3622</v>
      </c>
      <c r="O95">
        <v>3780</v>
      </c>
      <c r="P95">
        <v>1.0569999999999999</v>
      </c>
      <c r="Q95">
        <v>15.342000000000001</v>
      </c>
      <c r="R95">
        <v>95.534000000000006</v>
      </c>
      <c r="S95">
        <v>608.18600000000004</v>
      </c>
    </row>
    <row r="96" spans="1:19">
      <c r="A96" t="s">
        <v>10751</v>
      </c>
      <c r="B96" s="34">
        <v>1</v>
      </c>
      <c r="C96" t="s">
        <v>680</v>
      </c>
      <c r="D96" t="s">
        <v>7929</v>
      </c>
      <c r="E96" t="s">
        <v>679</v>
      </c>
      <c r="F96" t="s">
        <v>7928</v>
      </c>
      <c r="G96">
        <v>556431.47999999695</v>
      </c>
      <c r="H96">
        <v>6952807.9000000004</v>
      </c>
      <c r="I96">
        <v>646009.39999999898</v>
      </c>
      <c r="J96">
        <v>6902215.3399999999</v>
      </c>
      <c r="K96">
        <v>106793</v>
      </c>
      <c r="L96">
        <v>3465</v>
      </c>
      <c r="M96">
        <v>3622</v>
      </c>
      <c r="N96">
        <v>3622</v>
      </c>
      <c r="O96">
        <v>3780</v>
      </c>
      <c r="P96">
        <v>2.1360000000000001</v>
      </c>
      <c r="Q96">
        <v>28.087</v>
      </c>
      <c r="R96">
        <v>233.173</v>
      </c>
      <c r="S96">
        <v>1484.423</v>
      </c>
    </row>
    <row r="97" spans="1:19">
      <c r="A97" t="s">
        <v>10751</v>
      </c>
      <c r="B97" s="34">
        <v>2</v>
      </c>
      <c r="C97" t="s">
        <v>680</v>
      </c>
      <c r="D97" t="s">
        <v>7929</v>
      </c>
      <c r="E97" t="s">
        <v>679</v>
      </c>
      <c r="F97" t="s">
        <v>7928</v>
      </c>
      <c r="G97">
        <v>556431.47999999695</v>
      </c>
      <c r="H97">
        <v>6952807.9000000004</v>
      </c>
      <c r="I97">
        <v>646009.39999999898</v>
      </c>
      <c r="J97">
        <v>6902215.3399999999</v>
      </c>
      <c r="K97">
        <v>106841</v>
      </c>
      <c r="L97">
        <v>3465</v>
      </c>
      <c r="M97">
        <v>3622</v>
      </c>
      <c r="N97">
        <v>3622</v>
      </c>
      <c r="O97">
        <v>3780</v>
      </c>
      <c r="P97">
        <v>2.137</v>
      </c>
      <c r="Q97">
        <v>28.109000000000002</v>
      </c>
      <c r="R97">
        <v>233.429</v>
      </c>
      <c r="S97">
        <v>1486.056</v>
      </c>
    </row>
    <row r="98" spans="1:19">
      <c r="A98" t="s">
        <v>10752</v>
      </c>
      <c r="B98" s="34">
        <v>1</v>
      </c>
      <c r="C98" t="s">
        <v>4618</v>
      </c>
      <c r="D98" t="s">
        <v>2302</v>
      </c>
      <c r="E98" t="s">
        <v>4617</v>
      </c>
      <c r="F98" t="s">
        <v>2301</v>
      </c>
      <c r="G98">
        <v>459364.359999999</v>
      </c>
      <c r="H98">
        <v>6240724.0300000003</v>
      </c>
      <c r="I98">
        <v>487277.93999999802</v>
      </c>
      <c r="J98">
        <v>6227113.7699999996</v>
      </c>
      <c r="K98">
        <v>51558</v>
      </c>
      <c r="L98">
        <v>855</v>
      </c>
      <c r="M98">
        <v>940</v>
      </c>
      <c r="N98" t="s">
        <v>8819</v>
      </c>
      <c r="O98">
        <v>1025</v>
      </c>
      <c r="P98">
        <v>3.1659999999999999</v>
      </c>
      <c r="Q98">
        <v>20.675000000000001</v>
      </c>
      <c r="R98">
        <v>74.064999999999998</v>
      </c>
      <c r="S98">
        <v>471.51400000000001</v>
      </c>
    </row>
    <row r="99" spans="1:19">
      <c r="A99" t="s">
        <v>10752</v>
      </c>
      <c r="B99" s="34">
        <v>1</v>
      </c>
      <c r="C99" t="s">
        <v>7595</v>
      </c>
      <c r="D99" t="s">
        <v>4029</v>
      </c>
      <c r="E99" t="s">
        <v>7594</v>
      </c>
      <c r="F99" t="s">
        <v>4028</v>
      </c>
      <c r="G99">
        <v>1046800.3</v>
      </c>
      <c r="H99">
        <v>6865844.5599999996</v>
      </c>
      <c r="I99">
        <v>1033493.35</v>
      </c>
      <c r="J99">
        <v>6844194.4800000004</v>
      </c>
      <c r="K99">
        <v>29578</v>
      </c>
      <c r="L99">
        <v>1100</v>
      </c>
      <c r="M99">
        <v>1187</v>
      </c>
      <c r="N99">
        <v>1187</v>
      </c>
      <c r="O99">
        <v>1302</v>
      </c>
      <c r="P99">
        <v>1.804</v>
      </c>
      <c r="Q99">
        <v>11.989000000000001</v>
      </c>
      <c r="R99">
        <v>43.52</v>
      </c>
      <c r="S99">
        <v>277.05500000000001</v>
      </c>
    </row>
    <row r="100" spans="1:19">
      <c r="A100" t="s">
        <v>10752</v>
      </c>
      <c r="B100" s="34">
        <v>1</v>
      </c>
      <c r="C100" t="s">
        <v>6885</v>
      </c>
      <c r="D100" t="s">
        <v>1808</v>
      </c>
      <c r="E100" t="s">
        <v>6885</v>
      </c>
      <c r="F100" t="s">
        <v>1807</v>
      </c>
      <c r="G100">
        <v>722665.96000000101</v>
      </c>
      <c r="H100">
        <v>6574861.29</v>
      </c>
      <c r="I100">
        <v>727721.88000000303</v>
      </c>
      <c r="J100">
        <v>6603912.1900000004</v>
      </c>
      <c r="K100">
        <v>41254</v>
      </c>
      <c r="L100">
        <v>358</v>
      </c>
      <c r="M100">
        <v>692</v>
      </c>
      <c r="N100">
        <v>692</v>
      </c>
      <c r="O100">
        <v>883</v>
      </c>
      <c r="P100">
        <v>2.4740000000000002</v>
      </c>
      <c r="Q100">
        <v>16.472000000000001</v>
      </c>
      <c r="R100">
        <v>59.576999999999998</v>
      </c>
      <c r="S100">
        <v>379.279</v>
      </c>
    </row>
    <row r="101" spans="1:19">
      <c r="A101" t="s">
        <v>10752</v>
      </c>
      <c r="B101" s="34">
        <v>1</v>
      </c>
      <c r="C101" t="s">
        <v>6885</v>
      </c>
      <c r="D101" t="s">
        <v>7465</v>
      </c>
      <c r="E101" t="s">
        <v>6885</v>
      </c>
      <c r="F101" t="s">
        <v>7464</v>
      </c>
      <c r="G101">
        <v>722665.96000000101</v>
      </c>
      <c r="H101">
        <v>6574861.29</v>
      </c>
      <c r="I101">
        <v>686225.64000000095</v>
      </c>
      <c r="J101">
        <v>6578463.7199999997</v>
      </c>
      <c r="K101">
        <v>37092</v>
      </c>
      <c r="L101">
        <v>814</v>
      </c>
      <c r="M101">
        <v>855</v>
      </c>
      <c r="N101">
        <v>983</v>
      </c>
      <c r="O101">
        <v>1000</v>
      </c>
      <c r="P101">
        <v>2.11</v>
      </c>
      <c r="Q101">
        <v>14.64</v>
      </c>
      <c r="R101">
        <v>59</v>
      </c>
      <c r="S101" t="s">
        <v>8819</v>
      </c>
    </row>
    <row r="102" spans="1:19">
      <c r="A102" t="s">
        <v>10752</v>
      </c>
      <c r="B102" s="34">
        <v>1</v>
      </c>
      <c r="C102" t="s">
        <v>6885</v>
      </c>
      <c r="D102" t="s">
        <v>1944</v>
      </c>
      <c r="E102" t="s">
        <v>6885</v>
      </c>
      <c r="F102" t="s">
        <v>1943</v>
      </c>
      <c r="G102">
        <v>722665.96000000101</v>
      </c>
      <c r="H102">
        <v>6574861.29</v>
      </c>
      <c r="I102">
        <v>705099.18999999797</v>
      </c>
      <c r="J102">
        <v>6532201.8600000003</v>
      </c>
      <c r="K102">
        <v>46358</v>
      </c>
      <c r="L102">
        <v>814</v>
      </c>
      <c r="M102">
        <v>983</v>
      </c>
      <c r="N102">
        <v>983</v>
      </c>
      <c r="O102">
        <v>1099</v>
      </c>
      <c r="P102">
        <v>2.68</v>
      </c>
      <c r="Q102">
        <v>18.73</v>
      </c>
      <c r="R102">
        <v>66</v>
      </c>
      <c r="S102" t="s">
        <v>8819</v>
      </c>
    </row>
    <row r="103" spans="1:19">
      <c r="A103" t="s">
        <v>10751</v>
      </c>
      <c r="B103" s="34">
        <v>1</v>
      </c>
      <c r="C103" t="s">
        <v>6885</v>
      </c>
      <c r="D103" t="s">
        <v>1396</v>
      </c>
      <c r="E103" t="s">
        <v>6885</v>
      </c>
      <c r="F103" t="s">
        <v>1395</v>
      </c>
      <c r="G103">
        <v>722665.96000000101</v>
      </c>
      <c r="H103">
        <v>6574861.29</v>
      </c>
      <c r="I103">
        <v>690237.72999999695</v>
      </c>
      <c r="J103">
        <v>6711803.6799999997</v>
      </c>
      <c r="K103">
        <v>156345</v>
      </c>
      <c r="L103">
        <v>2800</v>
      </c>
      <c r="M103">
        <v>3000</v>
      </c>
      <c r="N103">
        <v>3000</v>
      </c>
      <c r="O103">
        <v>3100</v>
      </c>
      <c r="P103">
        <v>3.234</v>
      </c>
      <c r="Q103">
        <v>41.744999999999997</v>
      </c>
      <c r="R103">
        <v>333.91800000000001</v>
      </c>
      <c r="S103">
        <v>2125.7860000000001</v>
      </c>
    </row>
    <row r="104" spans="1:19">
      <c r="A104" t="s">
        <v>10751</v>
      </c>
      <c r="B104" s="34">
        <v>1</v>
      </c>
      <c r="C104" t="s">
        <v>6885</v>
      </c>
      <c r="D104" t="s">
        <v>4288</v>
      </c>
      <c r="E104" t="s">
        <v>6885</v>
      </c>
      <c r="F104" t="s">
        <v>4287</v>
      </c>
      <c r="G104">
        <v>722665.96000000101</v>
      </c>
      <c r="H104">
        <v>6574861.29</v>
      </c>
      <c r="I104">
        <v>786355.70000000298</v>
      </c>
      <c r="J104">
        <v>6554244.6399999997</v>
      </c>
      <c r="K104">
        <v>70784</v>
      </c>
      <c r="L104">
        <v>2130</v>
      </c>
      <c r="M104">
        <v>2300</v>
      </c>
      <c r="N104">
        <v>2300</v>
      </c>
      <c r="O104">
        <v>2400</v>
      </c>
      <c r="P104">
        <v>2.1240000000000001</v>
      </c>
      <c r="Q104">
        <v>21.532</v>
      </c>
      <c r="R104">
        <v>133.39599999999999</v>
      </c>
      <c r="S104">
        <v>849.22699999999998</v>
      </c>
    </row>
    <row r="105" spans="1:19">
      <c r="A105" t="s">
        <v>10751</v>
      </c>
      <c r="B105" s="34">
        <v>2</v>
      </c>
      <c r="C105" t="s">
        <v>6885</v>
      </c>
      <c r="D105" t="s">
        <v>4288</v>
      </c>
      <c r="E105" t="s">
        <v>6885</v>
      </c>
      <c r="F105" t="s">
        <v>4287</v>
      </c>
      <c r="G105">
        <v>722665.96000000101</v>
      </c>
      <c r="H105">
        <v>6574861.29</v>
      </c>
      <c r="I105">
        <v>786355.70000000298</v>
      </c>
      <c r="J105">
        <v>6554244.6399999997</v>
      </c>
      <c r="K105">
        <v>70754</v>
      </c>
      <c r="L105">
        <v>2130</v>
      </c>
      <c r="M105">
        <v>2374</v>
      </c>
      <c r="N105">
        <v>2374</v>
      </c>
      <c r="O105">
        <v>2576</v>
      </c>
      <c r="P105">
        <v>2.1230000000000002</v>
      </c>
      <c r="Q105">
        <v>21.52</v>
      </c>
      <c r="R105">
        <v>133.39400000000001</v>
      </c>
      <c r="S105">
        <v>849.20899999999995</v>
      </c>
    </row>
    <row r="106" spans="1:19">
      <c r="A106" t="s">
        <v>10751</v>
      </c>
      <c r="B106" s="34">
        <v>2</v>
      </c>
      <c r="C106" t="s">
        <v>6885</v>
      </c>
      <c r="D106" t="s">
        <v>6159</v>
      </c>
      <c r="E106" t="s">
        <v>6885</v>
      </c>
      <c r="F106" t="s">
        <v>6158</v>
      </c>
      <c r="G106">
        <v>722665.96000000101</v>
      </c>
      <c r="H106">
        <v>6574861.29</v>
      </c>
      <c r="I106">
        <v>716119.27000000305</v>
      </c>
      <c r="J106">
        <v>6654555.1399999997</v>
      </c>
      <c r="K106">
        <v>85929</v>
      </c>
      <c r="L106">
        <v>2800</v>
      </c>
      <c r="M106">
        <v>3000</v>
      </c>
      <c r="N106">
        <v>3000</v>
      </c>
      <c r="O106">
        <v>3100</v>
      </c>
      <c r="P106">
        <v>1.712</v>
      </c>
      <c r="Q106">
        <v>22.501999999999999</v>
      </c>
      <c r="R106">
        <v>186.58500000000001</v>
      </c>
      <c r="S106">
        <v>1187.8340000000001</v>
      </c>
    </row>
    <row r="107" spans="1:19">
      <c r="A107" t="s">
        <v>10752</v>
      </c>
      <c r="B107" s="34">
        <v>1</v>
      </c>
      <c r="C107" t="s">
        <v>6885</v>
      </c>
      <c r="D107" t="s">
        <v>7814</v>
      </c>
      <c r="E107" t="s">
        <v>6885</v>
      </c>
      <c r="F107" t="s">
        <v>7813</v>
      </c>
      <c r="G107">
        <v>722665.96000000101</v>
      </c>
      <c r="H107">
        <v>6574861.29</v>
      </c>
      <c r="I107">
        <v>720943.39000000095</v>
      </c>
      <c r="J107">
        <v>6523761.2000000002</v>
      </c>
      <c r="K107">
        <v>53211</v>
      </c>
      <c r="L107">
        <v>1375</v>
      </c>
      <c r="M107">
        <v>1437</v>
      </c>
      <c r="N107">
        <v>1437</v>
      </c>
      <c r="O107">
        <v>1500</v>
      </c>
      <c r="P107">
        <v>1.042</v>
      </c>
      <c r="Q107">
        <v>12.504</v>
      </c>
      <c r="R107">
        <v>125.869</v>
      </c>
      <c r="S107">
        <v>801.30499999999995</v>
      </c>
    </row>
    <row r="108" spans="1:19">
      <c r="A108" t="s">
        <v>10751</v>
      </c>
      <c r="B108" s="34">
        <v>1</v>
      </c>
      <c r="C108" t="s">
        <v>6885</v>
      </c>
      <c r="D108" t="s">
        <v>7814</v>
      </c>
      <c r="E108" t="s">
        <v>6885</v>
      </c>
      <c r="F108" t="s">
        <v>7813</v>
      </c>
      <c r="G108">
        <v>722665.96000000101</v>
      </c>
      <c r="H108">
        <v>6574861.29</v>
      </c>
      <c r="I108">
        <v>720943.39000000095</v>
      </c>
      <c r="J108">
        <v>6523761.2000000002</v>
      </c>
      <c r="K108">
        <v>53138</v>
      </c>
      <c r="L108">
        <v>1950</v>
      </c>
      <c r="M108">
        <v>2025</v>
      </c>
      <c r="N108">
        <v>2025</v>
      </c>
      <c r="O108">
        <v>2100</v>
      </c>
      <c r="P108">
        <v>1.0389999999999999</v>
      </c>
      <c r="Q108">
        <v>13.664</v>
      </c>
      <c r="R108">
        <v>113.035</v>
      </c>
      <c r="S108">
        <v>719.60400000000004</v>
      </c>
    </row>
    <row r="109" spans="1:19">
      <c r="A109" t="s">
        <v>10751</v>
      </c>
      <c r="B109" s="34">
        <v>1</v>
      </c>
      <c r="C109" t="s">
        <v>6885</v>
      </c>
      <c r="D109" t="s">
        <v>5526</v>
      </c>
      <c r="E109" t="s">
        <v>6885</v>
      </c>
      <c r="F109" t="s">
        <v>5525</v>
      </c>
      <c r="G109">
        <v>722665.96000000101</v>
      </c>
      <c r="H109">
        <v>6574861.29</v>
      </c>
      <c r="I109">
        <v>643945.52000000305</v>
      </c>
      <c r="J109">
        <v>6667080.8899999997</v>
      </c>
      <c r="K109">
        <v>123163</v>
      </c>
      <c r="L109">
        <v>2130</v>
      </c>
      <c r="M109">
        <v>2300</v>
      </c>
      <c r="N109">
        <v>2300</v>
      </c>
      <c r="O109">
        <v>2400</v>
      </c>
      <c r="P109">
        <v>3.7069999999999999</v>
      </c>
      <c r="Q109">
        <v>37.569000000000003</v>
      </c>
      <c r="R109">
        <v>232.94800000000001</v>
      </c>
      <c r="S109">
        <v>1482.9960000000001</v>
      </c>
    </row>
    <row r="110" spans="1:19">
      <c r="A110" t="s">
        <v>10751</v>
      </c>
      <c r="B110" s="34">
        <v>2</v>
      </c>
      <c r="C110" t="s">
        <v>6885</v>
      </c>
      <c r="D110" t="s">
        <v>5526</v>
      </c>
      <c r="E110" t="s">
        <v>6885</v>
      </c>
      <c r="F110" t="s">
        <v>5525</v>
      </c>
      <c r="G110">
        <v>722665.96000000101</v>
      </c>
      <c r="H110">
        <v>6574861.29</v>
      </c>
      <c r="I110">
        <v>643945.52000000305</v>
      </c>
      <c r="J110">
        <v>6667080.8899999997</v>
      </c>
      <c r="K110">
        <v>123205</v>
      </c>
      <c r="L110">
        <v>2130</v>
      </c>
      <c r="M110">
        <v>2300</v>
      </c>
      <c r="N110">
        <v>2300</v>
      </c>
      <c r="O110">
        <v>2400</v>
      </c>
      <c r="P110">
        <v>3.71</v>
      </c>
      <c r="Q110">
        <v>37.594000000000001</v>
      </c>
      <c r="R110">
        <v>233.10499999999999</v>
      </c>
      <c r="S110">
        <v>1483.992</v>
      </c>
    </row>
    <row r="111" spans="1:19">
      <c r="A111" t="s">
        <v>10752</v>
      </c>
      <c r="B111" s="34">
        <v>1</v>
      </c>
      <c r="C111" t="s">
        <v>3915</v>
      </c>
      <c r="D111" t="s">
        <v>5611</v>
      </c>
      <c r="E111" t="s">
        <v>3914</v>
      </c>
      <c r="F111" t="s">
        <v>5610</v>
      </c>
      <c r="G111">
        <v>382253.890000001</v>
      </c>
      <c r="H111">
        <v>6572278.8899999997</v>
      </c>
      <c r="I111">
        <v>401143.609999999</v>
      </c>
      <c r="J111">
        <v>6548108.2599999998</v>
      </c>
      <c r="K111">
        <v>31532</v>
      </c>
      <c r="L111">
        <v>632</v>
      </c>
      <c r="M111">
        <v>890</v>
      </c>
      <c r="N111">
        <v>890</v>
      </c>
      <c r="O111">
        <v>1039</v>
      </c>
      <c r="P111">
        <v>1.7989999999999999</v>
      </c>
      <c r="Q111">
        <v>12.414999999999999</v>
      </c>
      <c r="R111">
        <v>45.789000000000001</v>
      </c>
      <c r="S111">
        <v>291.50400000000002</v>
      </c>
    </row>
    <row r="112" spans="1:19">
      <c r="A112" t="s">
        <v>10752</v>
      </c>
      <c r="B112" s="34">
        <v>1</v>
      </c>
      <c r="C112" t="s">
        <v>3915</v>
      </c>
      <c r="D112" t="s">
        <v>1426</v>
      </c>
      <c r="E112" t="s">
        <v>3914</v>
      </c>
      <c r="F112" t="s">
        <v>1425</v>
      </c>
      <c r="G112">
        <v>382253.890000001</v>
      </c>
      <c r="H112">
        <v>6572278.8899999997</v>
      </c>
      <c r="I112">
        <v>362622.07999999798</v>
      </c>
      <c r="J112">
        <v>6624303.5199999996</v>
      </c>
      <c r="K112">
        <v>69365</v>
      </c>
      <c r="L112">
        <v>1249</v>
      </c>
      <c r="M112">
        <v>1337</v>
      </c>
      <c r="N112">
        <v>1337</v>
      </c>
      <c r="O112">
        <v>1432</v>
      </c>
      <c r="P112">
        <v>4.0069999999999997</v>
      </c>
      <c r="Q112">
        <v>27.335000000000001</v>
      </c>
      <c r="R112">
        <v>100.456</v>
      </c>
      <c r="S112">
        <v>639.524</v>
      </c>
    </row>
    <row r="113" spans="1:19">
      <c r="A113" t="s">
        <v>10752</v>
      </c>
      <c r="B113" s="34">
        <v>1</v>
      </c>
      <c r="C113" t="s">
        <v>3915</v>
      </c>
      <c r="D113" t="s">
        <v>7578</v>
      </c>
      <c r="E113" t="s">
        <v>3914</v>
      </c>
      <c r="F113" t="s">
        <v>7577</v>
      </c>
      <c r="G113">
        <v>382253.890000001</v>
      </c>
      <c r="H113">
        <v>6572278.8899999997</v>
      </c>
      <c r="I113">
        <v>428953.96999999898</v>
      </c>
      <c r="J113">
        <v>6574802.5800000001</v>
      </c>
      <c r="K113">
        <v>54903</v>
      </c>
      <c r="L113">
        <v>1249</v>
      </c>
      <c r="M113">
        <v>1337</v>
      </c>
      <c r="N113">
        <v>1337</v>
      </c>
      <c r="O113">
        <v>1434</v>
      </c>
      <c r="P113">
        <v>3.2869999999999999</v>
      </c>
      <c r="Q113">
        <v>21.902999999999999</v>
      </c>
      <c r="R113">
        <v>79.244</v>
      </c>
      <c r="S113">
        <v>504.48099999999999</v>
      </c>
    </row>
    <row r="114" spans="1:19">
      <c r="A114" t="s">
        <v>10752</v>
      </c>
      <c r="B114" s="34">
        <v>1</v>
      </c>
      <c r="C114" t="s">
        <v>4735</v>
      </c>
      <c r="D114" t="s">
        <v>4504</v>
      </c>
      <c r="E114" t="s">
        <v>4734</v>
      </c>
      <c r="F114" t="s">
        <v>4503</v>
      </c>
      <c r="G114">
        <v>851746.82</v>
      </c>
      <c r="H114">
        <v>6437297.5099999998</v>
      </c>
      <c r="I114">
        <v>852051.10000000102</v>
      </c>
      <c r="J114">
        <v>6426150.3499999996</v>
      </c>
      <c r="K114">
        <v>14022</v>
      </c>
      <c r="L114">
        <v>695</v>
      </c>
      <c r="M114">
        <v>782</v>
      </c>
      <c r="N114">
        <v>782</v>
      </c>
      <c r="O114">
        <v>855</v>
      </c>
      <c r="P114">
        <v>1.17</v>
      </c>
      <c r="Q114">
        <v>5.76</v>
      </c>
      <c r="R114">
        <v>23</v>
      </c>
      <c r="S114" t="s">
        <v>8819</v>
      </c>
    </row>
    <row r="115" spans="1:19">
      <c r="A115" t="s">
        <v>10752</v>
      </c>
      <c r="B115" s="34">
        <v>2</v>
      </c>
      <c r="C115" t="s">
        <v>4735</v>
      </c>
      <c r="D115" t="s">
        <v>6184</v>
      </c>
      <c r="E115" t="s">
        <v>4734</v>
      </c>
      <c r="F115" t="s">
        <v>6183</v>
      </c>
      <c r="G115">
        <v>851746.82</v>
      </c>
      <c r="H115">
        <v>6437297.5099999998</v>
      </c>
      <c r="I115">
        <v>843593.85000000102</v>
      </c>
      <c r="J115">
        <v>6472319.7699999996</v>
      </c>
      <c r="K115">
        <v>36312</v>
      </c>
      <c r="L115">
        <v>880</v>
      </c>
      <c r="M115">
        <v>992</v>
      </c>
      <c r="N115">
        <v>992</v>
      </c>
      <c r="O115">
        <v>1086</v>
      </c>
      <c r="P115">
        <v>2.17</v>
      </c>
      <c r="Q115">
        <v>14.7</v>
      </c>
      <c r="R115">
        <v>52</v>
      </c>
      <c r="S115" t="s">
        <v>8819</v>
      </c>
    </row>
    <row r="116" spans="1:19">
      <c r="A116" t="s">
        <v>10751</v>
      </c>
      <c r="B116" s="34">
        <v>2</v>
      </c>
      <c r="C116" t="s">
        <v>4735</v>
      </c>
      <c r="D116" t="s">
        <v>1650</v>
      </c>
      <c r="E116" t="s">
        <v>4734</v>
      </c>
      <c r="F116" t="s">
        <v>1649</v>
      </c>
      <c r="G116">
        <v>851746.82</v>
      </c>
      <c r="H116">
        <v>6437297.5099999998</v>
      </c>
      <c r="I116">
        <v>836686.60000000102</v>
      </c>
      <c r="J116">
        <v>6394067.4000000004</v>
      </c>
      <c r="K116">
        <v>61261</v>
      </c>
      <c r="L116">
        <v>3465</v>
      </c>
      <c r="M116">
        <v>3544</v>
      </c>
      <c r="N116">
        <v>3544</v>
      </c>
      <c r="O116">
        <v>3575</v>
      </c>
      <c r="P116">
        <v>1.7150000000000001</v>
      </c>
      <c r="Q116">
        <v>19.416</v>
      </c>
      <c r="R116">
        <v>111.605</v>
      </c>
      <c r="S116">
        <v>710.5</v>
      </c>
    </row>
    <row r="117" spans="1:19">
      <c r="A117" t="s">
        <v>10751</v>
      </c>
      <c r="B117" s="34">
        <v>2</v>
      </c>
      <c r="C117" t="s">
        <v>4735</v>
      </c>
      <c r="D117" t="s">
        <v>4253</v>
      </c>
      <c r="E117" t="s">
        <v>4734</v>
      </c>
      <c r="F117" t="s">
        <v>4252</v>
      </c>
      <c r="G117">
        <v>851746.82</v>
      </c>
      <c r="H117">
        <v>6437297.5099999998</v>
      </c>
      <c r="I117">
        <v>865239.64999999898</v>
      </c>
      <c r="J117">
        <v>6509161.7699999996</v>
      </c>
      <c r="K117">
        <v>76126</v>
      </c>
      <c r="L117">
        <v>3465</v>
      </c>
      <c r="M117">
        <v>3544</v>
      </c>
      <c r="N117">
        <v>3544</v>
      </c>
      <c r="O117">
        <v>3575</v>
      </c>
      <c r="P117">
        <v>2.2610000000000001</v>
      </c>
      <c r="Q117">
        <v>22.922000000000001</v>
      </c>
      <c r="R117">
        <v>141.98599999999999</v>
      </c>
      <c r="S117">
        <v>903.91</v>
      </c>
    </row>
    <row r="118" spans="1:19">
      <c r="A118" t="s">
        <v>10752</v>
      </c>
      <c r="B118" s="34">
        <v>1</v>
      </c>
      <c r="C118" t="s">
        <v>4913</v>
      </c>
      <c r="D118" t="s">
        <v>3629</v>
      </c>
      <c r="E118" t="s">
        <v>6715</v>
      </c>
      <c r="F118" t="s">
        <v>3628</v>
      </c>
      <c r="G118">
        <v>601275.11999999697</v>
      </c>
      <c r="H118">
        <v>6748551.7000000002</v>
      </c>
      <c r="I118">
        <v>610469.28999999899</v>
      </c>
      <c r="J118">
        <v>6753462.3499999996</v>
      </c>
      <c r="K118">
        <v>20498</v>
      </c>
      <c r="L118">
        <v>483</v>
      </c>
      <c r="M118">
        <v>675</v>
      </c>
      <c r="N118">
        <v>675</v>
      </c>
      <c r="O118">
        <v>786</v>
      </c>
      <c r="P118">
        <v>1.7849999999999999</v>
      </c>
      <c r="Q118">
        <v>8.5150000000000006</v>
      </c>
      <c r="R118">
        <v>27.739000000000001</v>
      </c>
      <c r="S118">
        <v>176.59200000000001</v>
      </c>
    </row>
    <row r="119" spans="1:19">
      <c r="A119" t="s">
        <v>10752</v>
      </c>
      <c r="B119" s="34">
        <v>1</v>
      </c>
      <c r="C119" t="s">
        <v>6082</v>
      </c>
      <c r="D119" t="s">
        <v>1133</v>
      </c>
      <c r="E119" t="s">
        <v>6081</v>
      </c>
      <c r="F119" t="s">
        <v>1132</v>
      </c>
      <c r="G119">
        <v>723589.40999999596</v>
      </c>
      <c r="H119">
        <v>6950589.6699999999</v>
      </c>
      <c r="I119">
        <v>734754.49000000197</v>
      </c>
      <c r="J119">
        <v>6916085.1200000001</v>
      </c>
      <c r="K119">
        <v>51911</v>
      </c>
      <c r="L119">
        <v>731</v>
      </c>
      <c r="M119">
        <v>835</v>
      </c>
      <c r="N119">
        <v>835</v>
      </c>
      <c r="O119">
        <v>930</v>
      </c>
      <c r="P119">
        <v>4.258</v>
      </c>
      <c r="Q119">
        <v>20.966000000000001</v>
      </c>
      <c r="R119">
        <v>72.876000000000005</v>
      </c>
      <c r="S119">
        <v>463.94099999999997</v>
      </c>
    </row>
    <row r="120" spans="1:19">
      <c r="A120" t="s">
        <v>10752</v>
      </c>
      <c r="B120" s="34">
        <v>1</v>
      </c>
      <c r="C120" t="s">
        <v>6082</v>
      </c>
      <c r="D120" t="s">
        <v>1842</v>
      </c>
      <c r="E120" t="s">
        <v>6081</v>
      </c>
      <c r="F120" t="s">
        <v>1841</v>
      </c>
      <c r="G120">
        <v>723589.40999999596</v>
      </c>
      <c r="H120">
        <v>6950589.6699999999</v>
      </c>
      <c r="I120">
        <v>724906.88000000303</v>
      </c>
      <c r="J120">
        <v>6971637.7800000003</v>
      </c>
      <c r="K120">
        <v>21161</v>
      </c>
      <c r="L120">
        <v>899</v>
      </c>
      <c r="M120">
        <v>984</v>
      </c>
      <c r="N120">
        <v>984</v>
      </c>
      <c r="O120">
        <v>1061</v>
      </c>
      <c r="P120">
        <v>1.9159999999999999</v>
      </c>
      <c r="Q120">
        <v>8.609</v>
      </c>
      <c r="R120">
        <v>29.895</v>
      </c>
      <c r="S120">
        <v>190.31800000000001</v>
      </c>
    </row>
    <row r="121" spans="1:19">
      <c r="A121" t="s">
        <v>10752</v>
      </c>
      <c r="B121" s="34">
        <v>1</v>
      </c>
      <c r="C121" t="s">
        <v>6082</v>
      </c>
      <c r="D121" t="s">
        <v>1737</v>
      </c>
      <c r="E121" t="s">
        <v>6081</v>
      </c>
      <c r="F121" t="s">
        <v>1736</v>
      </c>
      <c r="G121">
        <v>723589.40999999596</v>
      </c>
      <c r="H121">
        <v>6950589.6699999999</v>
      </c>
      <c r="I121">
        <v>767062.22999999695</v>
      </c>
      <c r="J121">
        <v>6986549.3499999996</v>
      </c>
      <c r="K121">
        <v>67287</v>
      </c>
      <c r="L121">
        <v>439</v>
      </c>
      <c r="M121">
        <v>606</v>
      </c>
      <c r="N121">
        <v>606</v>
      </c>
      <c r="O121">
        <v>770</v>
      </c>
      <c r="P121">
        <v>5.758</v>
      </c>
      <c r="Q121">
        <v>27.283999999999999</v>
      </c>
      <c r="R121">
        <v>94.722999999999999</v>
      </c>
      <c r="S121">
        <v>603.02300000000002</v>
      </c>
    </row>
    <row r="122" spans="1:19">
      <c r="A122" t="s">
        <v>10752</v>
      </c>
      <c r="B122" s="34">
        <v>1</v>
      </c>
      <c r="C122" t="s">
        <v>6082</v>
      </c>
      <c r="D122" t="s">
        <v>2578</v>
      </c>
      <c r="E122" t="s">
        <v>6081</v>
      </c>
      <c r="F122" t="s">
        <v>2577</v>
      </c>
      <c r="G122">
        <v>723589.40999999596</v>
      </c>
      <c r="H122">
        <v>6950589.6699999999</v>
      </c>
      <c r="I122">
        <v>695422.25</v>
      </c>
      <c r="J122">
        <v>6950927.6100000003</v>
      </c>
      <c r="K122">
        <v>30447</v>
      </c>
      <c r="L122">
        <v>1172</v>
      </c>
      <c r="M122">
        <v>1285</v>
      </c>
      <c r="N122">
        <v>1285</v>
      </c>
      <c r="O122">
        <v>1388</v>
      </c>
      <c r="P122">
        <v>1.75</v>
      </c>
      <c r="Q122">
        <v>12.010999999999999</v>
      </c>
      <c r="R122">
        <v>44.347999999999999</v>
      </c>
      <c r="S122">
        <v>282.32600000000002</v>
      </c>
    </row>
    <row r="123" spans="1:19">
      <c r="A123" t="s">
        <v>10752</v>
      </c>
      <c r="B123" s="34">
        <v>2</v>
      </c>
      <c r="C123" t="s">
        <v>6082</v>
      </c>
      <c r="D123" t="s">
        <v>2578</v>
      </c>
      <c r="E123" t="s">
        <v>6081</v>
      </c>
      <c r="F123" t="s">
        <v>2577</v>
      </c>
      <c r="G123">
        <v>723589.40999999596</v>
      </c>
      <c r="H123">
        <v>6950589.6699999999</v>
      </c>
      <c r="I123">
        <v>695422.25</v>
      </c>
      <c r="J123">
        <v>6950927.6100000003</v>
      </c>
      <c r="K123">
        <v>31657</v>
      </c>
      <c r="L123">
        <v>1400</v>
      </c>
      <c r="M123">
        <v>1500</v>
      </c>
      <c r="N123">
        <v>1500</v>
      </c>
      <c r="O123">
        <v>1550</v>
      </c>
      <c r="P123">
        <v>0.95</v>
      </c>
      <c r="Q123">
        <v>9.2409999999999997</v>
      </c>
      <c r="R123">
        <v>62.697000000000003</v>
      </c>
      <c r="S123">
        <v>399.14100000000002</v>
      </c>
    </row>
    <row r="124" spans="1:19">
      <c r="A124" t="s">
        <v>10752</v>
      </c>
      <c r="B124" s="34">
        <v>3</v>
      </c>
      <c r="C124" t="s">
        <v>6082</v>
      </c>
      <c r="D124" t="s">
        <v>2578</v>
      </c>
      <c r="E124" t="s">
        <v>6081</v>
      </c>
      <c r="F124" t="s">
        <v>2577</v>
      </c>
      <c r="G124">
        <v>723589.40999999596</v>
      </c>
      <c r="H124">
        <v>6950589.6699999999</v>
      </c>
      <c r="I124">
        <v>695422.25</v>
      </c>
      <c r="J124">
        <v>6950927.6100000003</v>
      </c>
      <c r="K124">
        <v>31467</v>
      </c>
      <c r="L124">
        <v>2200</v>
      </c>
      <c r="M124">
        <v>2300</v>
      </c>
      <c r="N124">
        <v>2300</v>
      </c>
      <c r="O124">
        <v>2400</v>
      </c>
      <c r="P124">
        <v>0.94399999999999995</v>
      </c>
      <c r="Q124">
        <v>8.8650000000000002</v>
      </c>
      <c r="R124">
        <v>64.153999999999996</v>
      </c>
      <c r="S124">
        <v>408.41699999999997</v>
      </c>
    </row>
    <row r="125" spans="1:19">
      <c r="A125" t="s">
        <v>10752</v>
      </c>
      <c r="B125" s="34">
        <v>1</v>
      </c>
      <c r="C125" t="s">
        <v>1982</v>
      </c>
      <c r="D125" t="s">
        <v>979</v>
      </c>
      <c r="E125" t="s">
        <v>1981</v>
      </c>
      <c r="F125" t="s">
        <v>978</v>
      </c>
      <c r="G125">
        <v>346549.03999999899</v>
      </c>
      <c r="H125">
        <v>6791489.1299999999</v>
      </c>
      <c r="I125">
        <v>329297.03999999899</v>
      </c>
      <c r="J125">
        <v>6847029.7999999998</v>
      </c>
      <c r="K125">
        <v>70250</v>
      </c>
      <c r="L125">
        <v>795</v>
      </c>
      <c r="M125">
        <v>864</v>
      </c>
      <c r="N125">
        <v>864</v>
      </c>
      <c r="O125">
        <v>931</v>
      </c>
      <c r="P125">
        <v>6.3230000000000004</v>
      </c>
      <c r="Q125">
        <v>28.584</v>
      </c>
      <c r="R125">
        <v>99.084000000000003</v>
      </c>
      <c r="S125">
        <v>630.79</v>
      </c>
    </row>
    <row r="126" spans="1:19">
      <c r="A126" t="s">
        <v>10752</v>
      </c>
      <c r="B126" s="34">
        <v>1</v>
      </c>
      <c r="C126" t="s">
        <v>1982</v>
      </c>
      <c r="D126" t="s">
        <v>6208</v>
      </c>
      <c r="E126" t="s">
        <v>1981</v>
      </c>
      <c r="F126" t="s">
        <v>6207</v>
      </c>
      <c r="G126">
        <v>346549.03999999899</v>
      </c>
      <c r="H126">
        <v>6791489.1299999999</v>
      </c>
      <c r="I126">
        <v>361060.46999999898</v>
      </c>
      <c r="J126">
        <v>6786669.25</v>
      </c>
      <c r="K126">
        <v>18083</v>
      </c>
      <c r="L126">
        <v>934</v>
      </c>
      <c r="M126">
        <v>934</v>
      </c>
      <c r="N126">
        <v>1154</v>
      </c>
      <c r="O126">
        <v>1154</v>
      </c>
      <c r="P126">
        <v>1.018</v>
      </c>
      <c r="Q126">
        <v>6.8630000000000004</v>
      </c>
      <c r="R126">
        <v>75.53</v>
      </c>
      <c r="S126">
        <v>480.84100000000001</v>
      </c>
    </row>
    <row r="127" spans="1:19">
      <c r="A127" t="s">
        <v>10752</v>
      </c>
      <c r="B127" s="34">
        <v>1</v>
      </c>
      <c r="C127" t="s">
        <v>1646</v>
      </c>
      <c r="D127" t="s">
        <v>5641</v>
      </c>
      <c r="E127" t="s">
        <v>1645</v>
      </c>
      <c r="F127" t="s">
        <v>5640</v>
      </c>
      <c r="G127">
        <v>388617.59000000398</v>
      </c>
      <c r="H127">
        <v>6311781.4500000002</v>
      </c>
      <c r="I127">
        <v>408736.39999999898</v>
      </c>
      <c r="J127">
        <v>6260624.4000000004</v>
      </c>
      <c r="K127">
        <v>57047</v>
      </c>
      <c r="L127">
        <v>915</v>
      </c>
      <c r="M127">
        <v>985</v>
      </c>
      <c r="N127" t="s">
        <v>8819</v>
      </c>
      <c r="O127">
        <v>1060</v>
      </c>
      <c r="P127">
        <v>3.4790000000000001</v>
      </c>
      <c r="Q127">
        <v>22.666</v>
      </c>
      <c r="R127">
        <v>82.474000000000004</v>
      </c>
      <c r="S127">
        <v>525.04499999999996</v>
      </c>
    </row>
    <row r="128" spans="1:19">
      <c r="A128" t="s">
        <v>10752</v>
      </c>
      <c r="B128" s="34">
        <v>1</v>
      </c>
      <c r="C128" t="s">
        <v>1646</v>
      </c>
      <c r="D128" t="s">
        <v>2254</v>
      </c>
      <c r="E128" t="s">
        <v>1645</v>
      </c>
      <c r="F128" t="s">
        <v>2253</v>
      </c>
      <c r="G128">
        <v>388617.59000000398</v>
      </c>
      <c r="H128">
        <v>6311781.4500000002</v>
      </c>
      <c r="I128">
        <v>388514.04999999702</v>
      </c>
      <c r="J128">
        <v>6331721.0199999996</v>
      </c>
      <c r="K128">
        <v>19966</v>
      </c>
      <c r="L128">
        <v>915</v>
      </c>
      <c r="M128">
        <v>985</v>
      </c>
      <c r="N128" t="s">
        <v>8819</v>
      </c>
      <c r="O128">
        <v>1060</v>
      </c>
      <c r="P128">
        <v>1.22</v>
      </c>
      <c r="Q128">
        <v>7.9450000000000003</v>
      </c>
      <c r="R128">
        <v>28.914999999999999</v>
      </c>
      <c r="S128">
        <v>184.077</v>
      </c>
    </row>
    <row r="129" spans="1:19">
      <c r="A129" t="s">
        <v>10752</v>
      </c>
      <c r="B129" s="34">
        <v>1</v>
      </c>
      <c r="C129" t="s">
        <v>2565</v>
      </c>
      <c r="D129" t="s">
        <v>4029</v>
      </c>
      <c r="E129" t="s">
        <v>2564</v>
      </c>
      <c r="F129" t="s">
        <v>4028</v>
      </c>
      <c r="G129">
        <v>1000433</v>
      </c>
      <c r="H129">
        <v>6859718</v>
      </c>
      <c r="I129">
        <v>1033493.35</v>
      </c>
      <c r="J129">
        <v>6844194.4800000004</v>
      </c>
      <c r="K129">
        <v>41359</v>
      </c>
      <c r="L129">
        <v>2200</v>
      </c>
      <c r="M129">
        <v>2281</v>
      </c>
      <c r="N129">
        <v>2281</v>
      </c>
      <c r="O129">
        <v>2281</v>
      </c>
      <c r="P129">
        <v>0.76700000000000002</v>
      </c>
      <c r="Q129">
        <v>11.003</v>
      </c>
      <c r="R129">
        <v>86.2</v>
      </c>
      <c r="S129">
        <v>548.76900000000001</v>
      </c>
    </row>
    <row r="130" spans="1:19">
      <c r="A130" t="s">
        <v>10752</v>
      </c>
      <c r="B130" s="34">
        <v>1</v>
      </c>
      <c r="C130" t="s">
        <v>4550</v>
      </c>
      <c r="D130" t="s">
        <v>7973</v>
      </c>
      <c r="E130" t="s">
        <v>4549</v>
      </c>
      <c r="F130" t="s">
        <v>7972</v>
      </c>
      <c r="G130">
        <v>927194.50999999803</v>
      </c>
      <c r="H130">
        <v>6866384.3799999999</v>
      </c>
      <c r="I130">
        <v>930695.79999999702</v>
      </c>
      <c r="J130">
        <v>6856275.8099999996</v>
      </c>
      <c r="K130">
        <v>12619</v>
      </c>
      <c r="L130">
        <v>1172</v>
      </c>
      <c r="M130">
        <v>1285</v>
      </c>
      <c r="N130">
        <v>1285</v>
      </c>
      <c r="O130">
        <v>1388</v>
      </c>
      <c r="P130">
        <v>0.76100000000000001</v>
      </c>
      <c r="Q130">
        <v>5.07</v>
      </c>
      <c r="R130">
        <v>18.32</v>
      </c>
      <c r="S130">
        <v>116.626</v>
      </c>
    </row>
    <row r="131" spans="1:19">
      <c r="A131" t="s">
        <v>10752</v>
      </c>
      <c r="B131" s="34">
        <v>1</v>
      </c>
      <c r="C131" t="s">
        <v>4550</v>
      </c>
      <c r="D131" t="s">
        <v>6579</v>
      </c>
      <c r="E131" t="s">
        <v>4549</v>
      </c>
      <c r="F131" t="s">
        <v>6578</v>
      </c>
      <c r="G131">
        <v>927194.50999999803</v>
      </c>
      <c r="H131">
        <v>6866384.3799999999</v>
      </c>
      <c r="I131">
        <v>921323.74000000197</v>
      </c>
      <c r="J131">
        <v>6876555.5599999996</v>
      </c>
      <c r="K131">
        <v>13646</v>
      </c>
      <c r="L131">
        <v>1172</v>
      </c>
      <c r="M131">
        <v>1285</v>
      </c>
      <c r="N131">
        <v>1285</v>
      </c>
      <c r="O131">
        <v>1388</v>
      </c>
      <c r="P131">
        <v>0.81899999999999995</v>
      </c>
      <c r="Q131">
        <v>5.4450000000000003</v>
      </c>
      <c r="R131">
        <v>19.728000000000002</v>
      </c>
      <c r="S131">
        <v>125.596</v>
      </c>
    </row>
    <row r="132" spans="1:19">
      <c r="A132" t="s">
        <v>10752</v>
      </c>
      <c r="B132" s="34">
        <v>2</v>
      </c>
      <c r="C132" t="s">
        <v>4550</v>
      </c>
      <c r="D132" t="s">
        <v>6579</v>
      </c>
      <c r="E132" t="s">
        <v>4549</v>
      </c>
      <c r="F132" t="s">
        <v>6578</v>
      </c>
      <c r="G132">
        <v>927194.50999999803</v>
      </c>
      <c r="H132">
        <v>6866384.3799999999</v>
      </c>
      <c r="I132">
        <v>921323.74000000197</v>
      </c>
      <c r="J132">
        <v>6876555.5599999996</v>
      </c>
      <c r="K132">
        <v>13741</v>
      </c>
      <c r="L132">
        <v>1172</v>
      </c>
      <c r="M132">
        <v>1285</v>
      </c>
      <c r="N132">
        <v>1285</v>
      </c>
      <c r="O132">
        <v>1375</v>
      </c>
      <c r="P132">
        <v>0.81699999999999995</v>
      </c>
      <c r="Q132">
        <v>5.4279999999999999</v>
      </c>
      <c r="R132">
        <v>19.698</v>
      </c>
      <c r="S132">
        <v>125.4</v>
      </c>
    </row>
    <row r="133" spans="1:19">
      <c r="A133" t="s">
        <v>10752</v>
      </c>
      <c r="B133" s="34">
        <v>1</v>
      </c>
      <c r="C133" t="s">
        <v>4550</v>
      </c>
      <c r="D133" t="s">
        <v>5985</v>
      </c>
      <c r="E133" t="s">
        <v>4549</v>
      </c>
      <c r="F133" t="s">
        <v>5984</v>
      </c>
      <c r="G133">
        <v>927194.50999999803</v>
      </c>
      <c r="H133">
        <v>6866384.3799999999</v>
      </c>
      <c r="I133">
        <v>914627.46000000101</v>
      </c>
      <c r="J133">
        <v>6847506.5800000001</v>
      </c>
      <c r="K133">
        <v>27115</v>
      </c>
      <c r="L133">
        <v>1172</v>
      </c>
      <c r="M133">
        <v>1285</v>
      </c>
      <c r="N133">
        <v>1285</v>
      </c>
      <c r="O133">
        <v>1388</v>
      </c>
      <c r="P133">
        <v>1.571</v>
      </c>
      <c r="Q133">
        <v>10.705</v>
      </c>
      <c r="R133">
        <v>39.402999999999999</v>
      </c>
      <c r="S133">
        <v>250.84899999999999</v>
      </c>
    </row>
    <row r="134" spans="1:19">
      <c r="A134" t="s">
        <v>10751</v>
      </c>
      <c r="B134" s="34">
        <v>1</v>
      </c>
      <c r="C134" t="s">
        <v>4550</v>
      </c>
      <c r="D134" t="s">
        <v>713</v>
      </c>
      <c r="E134" t="s">
        <v>4549</v>
      </c>
      <c r="F134" t="s">
        <v>712</v>
      </c>
      <c r="G134">
        <v>927194.50999999803</v>
      </c>
      <c r="H134">
        <v>6866384.3799999999</v>
      </c>
      <c r="I134">
        <v>927488.59000000404</v>
      </c>
      <c r="J134">
        <v>6828847.3099999996</v>
      </c>
      <c r="K134">
        <v>52250</v>
      </c>
      <c r="L134">
        <v>3465</v>
      </c>
      <c r="M134">
        <v>3622</v>
      </c>
      <c r="N134">
        <v>3622</v>
      </c>
      <c r="O134">
        <v>3780</v>
      </c>
      <c r="P134">
        <v>1.038</v>
      </c>
      <c r="Q134">
        <v>13.645</v>
      </c>
      <c r="R134">
        <v>113.12</v>
      </c>
      <c r="S134">
        <v>720.14300000000003</v>
      </c>
    </row>
    <row r="135" spans="1:19">
      <c r="A135" t="s">
        <v>10751</v>
      </c>
      <c r="B135" s="34">
        <v>1</v>
      </c>
      <c r="C135" t="s">
        <v>4550</v>
      </c>
      <c r="D135" t="s">
        <v>4029</v>
      </c>
      <c r="E135" t="s">
        <v>4549</v>
      </c>
      <c r="F135" t="s">
        <v>4028</v>
      </c>
      <c r="G135">
        <v>927194.50999999803</v>
      </c>
      <c r="H135">
        <v>6866384.3799999999</v>
      </c>
      <c r="I135">
        <v>1033493.35</v>
      </c>
      <c r="J135">
        <v>6844194.4800000004</v>
      </c>
      <c r="K135">
        <v>166525</v>
      </c>
      <c r="L135">
        <v>2070</v>
      </c>
      <c r="M135">
        <v>2282</v>
      </c>
      <c r="N135">
        <v>2282</v>
      </c>
      <c r="O135">
        <v>2400</v>
      </c>
      <c r="P135">
        <v>4.6289999999999996</v>
      </c>
      <c r="Q135">
        <v>51.058999999999997</v>
      </c>
      <c r="R135">
        <v>312.54899999999998</v>
      </c>
      <c r="S135">
        <v>1989.751</v>
      </c>
    </row>
    <row r="136" spans="1:19">
      <c r="A136" t="s">
        <v>10751</v>
      </c>
      <c r="B136" s="34">
        <v>2</v>
      </c>
      <c r="C136" t="s">
        <v>4550</v>
      </c>
      <c r="D136" t="s">
        <v>713</v>
      </c>
      <c r="E136" t="s">
        <v>4549</v>
      </c>
      <c r="F136" t="s">
        <v>712</v>
      </c>
      <c r="G136">
        <v>927194.50999999803</v>
      </c>
      <c r="H136">
        <v>6866384.3799999999</v>
      </c>
      <c r="I136">
        <v>927488.59000000404</v>
      </c>
      <c r="J136">
        <v>6828847.3099999996</v>
      </c>
      <c r="K136">
        <v>52265</v>
      </c>
      <c r="L136">
        <v>3465</v>
      </c>
      <c r="M136">
        <v>3622</v>
      </c>
      <c r="N136">
        <v>3622</v>
      </c>
      <c r="O136">
        <v>3780</v>
      </c>
      <c r="P136">
        <v>1.0309999999999999</v>
      </c>
      <c r="Q136">
        <v>13.545</v>
      </c>
      <c r="R136">
        <v>112.28700000000001</v>
      </c>
      <c r="S136">
        <v>714.84100000000001</v>
      </c>
    </row>
    <row r="137" spans="1:19">
      <c r="A137" t="s">
        <v>10751</v>
      </c>
      <c r="B137" s="34">
        <v>1</v>
      </c>
      <c r="C137" t="s">
        <v>4550</v>
      </c>
      <c r="D137" t="s">
        <v>2944</v>
      </c>
      <c r="E137" t="s">
        <v>4549</v>
      </c>
      <c r="F137" t="s">
        <v>2943</v>
      </c>
      <c r="G137">
        <v>927194.50999999803</v>
      </c>
      <c r="H137">
        <v>6866384.3799999999</v>
      </c>
      <c r="I137">
        <v>938816.46999999904</v>
      </c>
      <c r="J137">
        <v>6904732.8499999996</v>
      </c>
      <c r="K137">
        <v>43970</v>
      </c>
      <c r="L137">
        <v>3294</v>
      </c>
      <c r="M137">
        <v>3622</v>
      </c>
      <c r="N137">
        <v>3622</v>
      </c>
      <c r="O137">
        <v>3780</v>
      </c>
      <c r="P137">
        <v>0.88600000000000001</v>
      </c>
      <c r="Q137">
        <v>11.632999999999999</v>
      </c>
      <c r="R137">
        <v>96.23</v>
      </c>
      <c r="S137">
        <v>612.61800000000005</v>
      </c>
    </row>
    <row r="138" spans="1:19">
      <c r="A138" t="s">
        <v>10752</v>
      </c>
      <c r="B138" s="34">
        <v>1</v>
      </c>
      <c r="C138" t="s">
        <v>7470</v>
      </c>
      <c r="D138" t="s">
        <v>3021</v>
      </c>
      <c r="E138" t="s">
        <v>7470</v>
      </c>
      <c r="F138" t="s">
        <v>3020</v>
      </c>
      <c r="G138">
        <v>295640.54999999702</v>
      </c>
      <c r="H138">
        <v>6770151.1100000003</v>
      </c>
      <c r="I138">
        <v>315837.86999999703</v>
      </c>
      <c r="J138">
        <v>6715922.9199999999</v>
      </c>
      <c r="K138">
        <v>86496</v>
      </c>
      <c r="L138">
        <v>846</v>
      </c>
      <c r="M138">
        <v>928</v>
      </c>
      <c r="N138">
        <v>928</v>
      </c>
      <c r="O138">
        <v>1005</v>
      </c>
      <c r="P138">
        <v>6.782</v>
      </c>
      <c r="Q138">
        <v>35.207999999999998</v>
      </c>
      <c r="R138">
        <v>124.36799999999999</v>
      </c>
      <c r="S138">
        <v>791.75199999999995</v>
      </c>
    </row>
    <row r="139" spans="1:19">
      <c r="A139" t="s">
        <v>10752</v>
      </c>
      <c r="B139" s="34">
        <v>1</v>
      </c>
      <c r="C139" t="s">
        <v>7470</v>
      </c>
      <c r="D139" t="s">
        <v>4691</v>
      </c>
      <c r="E139" t="s">
        <v>7470</v>
      </c>
      <c r="F139" t="s">
        <v>4690</v>
      </c>
      <c r="G139">
        <v>295640.54999999702</v>
      </c>
      <c r="H139">
        <v>6770151.1100000003</v>
      </c>
      <c r="I139">
        <v>228345.42000000199</v>
      </c>
      <c r="J139">
        <v>6766240.29</v>
      </c>
      <c r="K139">
        <v>88449</v>
      </c>
      <c r="L139">
        <v>983</v>
      </c>
      <c r="M139">
        <v>1022</v>
      </c>
      <c r="N139">
        <v>1022</v>
      </c>
      <c r="O139">
        <v>1059</v>
      </c>
      <c r="P139">
        <v>6.8289999999999997</v>
      </c>
      <c r="Q139">
        <v>35.619</v>
      </c>
      <c r="R139">
        <v>125.746</v>
      </c>
      <c r="S139">
        <v>800.52300000000002</v>
      </c>
    </row>
    <row r="140" spans="1:19">
      <c r="A140" t="s">
        <v>10752</v>
      </c>
      <c r="B140" s="34">
        <v>1</v>
      </c>
      <c r="C140" t="s">
        <v>4172</v>
      </c>
      <c r="D140" t="s">
        <v>6486</v>
      </c>
      <c r="E140" t="s">
        <v>4171</v>
      </c>
      <c r="F140" t="s">
        <v>6485</v>
      </c>
      <c r="G140">
        <v>1009732.41</v>
      </c>
      <c r="H140">
        <v>6284842.6799999997</v>
      </c>
      <c r="I140">
        <v>1023688.24</v>
      </c>
      <c r="J140">
        <v>6284333.0899999999</v>
      </c>
      <c r="K140">
        <v>18456</v>
      </c>
      <c r="L140">
        <v>1000</v>
      </c>
      <c r="M140">
        <v>1000</v>
      </c>
      <c r="N140">
        <v>1160</v>
      </c>
      <c r="O140">
        <v>1185</v>
      </c>
      <c r="P140">
        <v>0.98699999999999999</v>
      </c>
      <c r="Q140">
        <v>5.2960000000000003</v>
      </c>
      <c r="R140">
        <v>324.43</v>
      </c>
      <c r="S140">
        <v>2065.384</v>
      </c>
    </row>
    <row r="141" spans="1:19">
      <c r="A141" t="s">
        <v>10752</v>
      </c>
      <c r="B141" s="34">
        <v>1</v>
      </c>
      <c r="C141" t="s">
        <v>4172</v>
      </c>
      <c r="D141" t="s">
        <v>2533</v>
      </c>
      <c r="E141" t="s">
        <v>4171</v>
      </c>
      <c r="F141" t="s">
        <v>2532</v>
      </c>
      <c r="G141">
        <v>1009732.41</v>
      </c>
      <c r="H141">
        <v>6284842.6799999997</v>
      </c>
      <c r="I141">
        <v>1017815.88</v>
      </c>
      <c r="J141">
        <v>6292001.5300000003</v>
      </c>
      <c r="K141">
        <v>17853</v>
      </c>
      <c r="L141">
        <v>1062</v>
      </c>
      <c r="M141">
        <v>1160</v>
      </c>
      <c r="N141">
        <v>1160</v>
      </c>
      <c r="O141">
        <v>1238</v>
      </c>
      <c r="P141">
        <v>0.70499999999999996</v>
      </c>
      <c r="Q141">
        <v>5.149</v>
      </c>
      <c r="R141">
        <v>263.983</v>
      </c>
      <c r="S141">
        <v>1680.5709999999999</v>
      </c>
    </row>
    <row r="142" spans="1:19">
      <c r="A142" t="s">
        <v>10752</v>
      </c>
      <c r="B142" s="34">
        <v>1</v>
      </c>
      <c r="C142" t="s">
        <v>4172</v>
      </c>
      <c r="D142" t="s">
        <v>6653</v>
      </c>
      <c r="E142" t="s">
        <v>4171</v>
      </c>
      <c r="F142" t="s">
        <v>6652</v>
      </c>
      <c r="G142">
        <v>1009732.41</v>
      </c>
      <c r="H142">
        <v>6284842.6799999997</v>
      </c>
      <c r="I142">
        <v>1002243.81</v>
      </c>
      <c r="J142">
        <v>6266953.2800000003</v>
      </c>
      <c r="K142">
        <v>24588</v>
      </c>
      <c r="L142">
        <v>1100</v>
      </c>
      <c r="M142">
        <v>1100</v>
      </c>
      <c r="N142">
        <v>1600</v>
      </c>
      <c r="O142">
        <v>1600</v>
      </c>
    </row>
    <row r="143" spans="1:19">
      <c r="A143" t="s">
        <v>10751</v>
      </c>
      <c r="B143" s="34">
        <v>1</v>
      </c>
      <c r="C143" t="s">
        <v>4172</v>
      </c>
      <c r="D143" t="s">
        <v>7924</v>
      </c>
      <c r="E143" t="s">
        <v>4171</v>
      </c>
      <c r="F143" t="s">
        <v>7924</v>
      </c>
      <c r="G143">
        <v>1009732.41</v>
      </c>
      <c r="H143">
        <v>6284842.6799999997</v>
      </c>
      <c r="I143">
        <v>981028.45000000298</v>
      </c>
      <c r="J143">
        <v>6274088.71</v>
      </c>
      <c r="K143">
        <v>31264</v>
      </c>
      <c r="L143">
        <v>2128</v>
      </c>
      <c r="M143">
        <v>2326</v>
      </c>
      <c r="N143">
        <v>2326</v>
      </c>
      <c r="O143">
        <v>2482</v>
      </c>
      <c r="P143">
        <v>0.93600000000000005</v>
      </c>
      <c r="Q143">
        <v>9.4870000000000001</v>
      </c>
      <c r="R143">
        <v>58.826000000000001</v>
      </c>
      <c r="S143">
        <v>374.49599999999998</v>
      </c>
    </row>
    <row r="144" spans="1:19">
      <c r="A144" t="s">
        <v>10751</v>
      </c>
      <c r="B144" s="34">
        <v>2</v>
      </c>
      <c r="C144" t="s">
        <v>4172</v>
      </c>
      <c r="D144" t="s">
        <v>7924</v>
      </c>
      <c r="E144" t="s">
        <v>4171</v>
      </c>
      <c r="F144" t="s">
        <v>7924</v>
      </c>
      <c r="G144">
        <v>1009732.41</v>
      </c>
      <c r="H144">
        <v>6284842.6799999997</v>
      </c>
      <c r="I144">
        <v>981028.45000000298</v>
      </c>
      <c r="J144">
        <v>6274088.71</v>
      </c>
      <c r="K144">
        <v>31168</v>
      </c>
      <c r="L144">
        <v>2128</v>
      </c>
      <c r="M144">
        <v>2326</v>
      </c>
      <c r="N144">
        <v>2326</v>
      </c>
      <c r="O144">
        <v>2482</v>
      </c>
      <c r="P144">
        <v>0.93600000000000005</v>
      </c>
      <c r="Q144">
        <v>9.4870000000000001</v>
      </c>
      <c r="R144">
        <v>58.826000000000001</v>
      </c>
      <c r="S144">
        <v>374.49599999999998</v>
      </c>
    </row>
    <row r="145" spans="1:19">
      <c r="A145" t="s">
        <v>10752</v>
      </c>
      <c r="B145" s="34">
        <v>1</v>
      </c>
      <c r="C145" t="s">
        <v>3379</v>
      </c>
      <c r="D145" t="s">
        <v>4674</v>
      </c>
      <c r="E145" t="s">
        <v>3379</v>
      </c>
      <c r="F145" t="s">
        <v>4673</v>
      </c>
      <c r="G145">
        <v>926000.96000000101</v>
      </c>
      <c r="H145">
        <v>6503192.8099999996</v>
      </c>
      <c r="I145">
        <v>936573.13000000303</v>
      </c>
      <c r="J145">
        <v>6490238.0300000003</v>
      </c>
      <c r="K145">
        <v>18962</v>
      </c>
      <c r="L145">
        <v>566</v>
      </c>
      <c r="M145">
        <v>672</v>
      </c>
      <c r="N145">
        <v>672</v>
      </c>
      <c r="O145">
        <v>764</v>
      </c>
      <c r="P145">
        <v>1.63</v>
      </c>
      <c r="Q145">
        <v>7.68</v>
      </c>
      <c r="R145">
        <v>53.347999999999999</v>
      </c>
      <c r="S145">
        <v>339.62400000000002</v>
      </c>
    </row>
    <row r="146" spans="1:19">
      <c r="A146" t="s">
        <v>10752</v>
      </c>
      <c r="B146" s="34">
        <v>1</v>
      </c>
      <c r="C146" t="s">
        <v>4531</v>
      </c>
      <c r="D146" t="s">
        <v>467</v>
      </c>
      <c r="E146" t="s">
        <v>4530</v>
      </c>
      <c r="F146" t="s">
        <v>466</v>
      </c>
      <c r="G146">
        <v>856818.32999999798</v>
      </c>
      <c r="H146">
        <v>6528478.6299999999</v>
      </c>
      <c r="I146">
        <v>847297.24000000197</v>
      </c>
      <c r="J146">
        <v>6531234.7199999997</v>
      </c>
      <c r="K146">
        <v>10654</v>
      </c>
      <c r="L146">
        <v>1123</v>
      </c>
      <c r="M146">
        <v>1211</v>
      </c>
      <c r="N146">
        <v>1211</v>
      </c>
      <c r="O146">
        <v>1290</v>
      </c>
      <c r="P146">
        <v>0.63900000000000001</v>
      </c>
      <c r="Q146">
        <v>4.2619999999999996</v>
      </c>
      <c r="R146">
        <v>15.401999999999999</v>
      </c>
      <c r="S146">
        <v>98.055000000000007</v>
      </c>
    </row>
    <row r="147" spans="1:19">
      <c r="A147" t="s">
        <v>10752</v>
      </c>
      <c r="B147" s="34">
        <v>1</v>
      </c>
      <c r="C147" t="s">
        <v>4531</v>
      </c>
      <c r="D147" t="s">
        <v>1972</v>
      </c>
      <c r="E147" t="s">
        <v>4530</v>
      </c>
      <c r="F147" t="s">
        <v>1971</v>
      </c>
      <c r="G147">
        <v>856818.32999999798</v>
      </c>
      <c r="H147">
        <v>6528478.6299999999</v>
      </c>
      <c r="I147">
        <v>848929.47999999695</v>
      </c>
      <c r="J147">
        <v>6520162.0499999998</v>
      </c>
      <c r="K147">
        <v>12613</v>
      </c>
      <c r="L147">
        <v>857</v>
      </c>
      <c r="M147">
        <v>857</v>
      </c>
      <c r="N147">
        <v>1024</v>
      </c>
      <c r="O147">
        <v>1024</v>
      </c>
      <c r="P147">
        <v>0.66</v>
      </c>
      <c r="Q147">
        <v>4.9800000000000004</v>
      </c>
      <c r="R147">
        <v>37</v>
      </c>
      <c r="S147" t="s">
        <v>8819</v>
      </c>
    </row>
    <row r="148" spans="1:19">
      <c r="A148" t="s">
        <v>10752</v>
      </c>
      <c r="B148" s="34">
        <v>2</v>
      </c>
      <c r="C148" t="s">
        <v>4531</v>
      </c>
      <c r="D148" t="s">
        <v>1972</v>
      </c>
      <c r="E148" t="s">
        <v>4530</v>
      </c>
      <c r="F148" t="s">
        <v>1971</v>
      </c>
      <c r="G148">
        <v>856818.32999999798</v>
      </c>
      <c r="H148">
        <v>6528478.6299999999</v>
      </c>
      <c r="I148">
        <v>848929.47999999695</v>
      </c>
      <c r="J148">
        <v>6520162.0499999998</v>
      </c>
      <c r="K148">
        <v>12768</v>
      </c>
      <c r="L148">
        <v>857</v>
      </c>
      <c r="M148">
        <v>857</v>
      </c>
      <c r="N148">
        <v>1024</v>
      </c>
      <c r="O148">
        <v>1024</v>
      </c>
      <c r="P148">
        <v>0.63</v>
      </c>
      <c r="Q148">
        <v>4.83</v>
      </c>
      <c r="R148">
        <v>40</v>
      </c>
      <c r="S148" t="s">
        <v>8819</v>
      </c>
    </row>
    <row r="149" spans="1:19">
      <c r="A149" t="s">
        <v>10752</v>
      </c>
      <c r="B149" s="34">
        <v>1</v>
      </c>
      <c r="C149" t="s">
        <v>4531</v>
      </c>
      <c r="D149" t="s">
        <v>5392</v>
      </c>
      <c r="E149" t="s">
        <v>4530</v>
      </c>
      <c r="F149" t="s">
        <v>5391</v>
      </c>
      <c r="G149">
        <v>856818.32999999798</v>
      </c>
      <c r="H149">
        <v>6528478.6299999999</v>
      </c>
      <c r="I149">
        <v>875540</v>
      </c>
      <c r="J149">
        <v>6524669.5599999996</v>
      </c>
      <c r="K149">
        <v>21057</v>
      </c>
      <c r="L149">
        <v>900</v>
      </c>
      <c r="M149">
        <v>1015</v>
      </c>
      <c r="N149">
        <v>1015</v>
      </c>
      <c r="O149">
        <v>1112</v>
      </c>
      <c r="P149">
        <v>1.2629999999999999</v>
      </c>
      <c r="Q149">
        <v>8.4629999999999992</v>
      </c>
      <c r="R149">
        <v>30.335000000000001</v>
      </c>
      <c r="S149">
        <v>193.12</v>
      </c>
    </row>
    <row r="150" spans="1:19">
      <c r="A150" t="s">
        <v>10752</v>
      </c>
      <c r="B150" s="34">
        <v>2</v>
      </c>
      <c r="C150" t="s">
        <v>4531</v>
      </c>
      <c r="D150" t="s">
        <v>5846</v>
      </c>
      <c r="E150" t="s">
        <v>4530</v>
      </c>
      <c r="F150" t="s">
        <v>5846</v>
      </c>
      <c r="G150">
        <v>856818.32999999798</v>
      </c>
      <c r="H150">
        <v>6528478.6299999999</v>
      </c>
      <c r="I150">
        <v>853743.00999999803</v>
      </c>
      <c r="J150">
        <v>6510230.2300000004</v>
      </c>
      <c r="K150">
        <v>20131</v>
      </c>
      <c r="L150">
        <v>900</v>
      </c>
      <c r="M150">
        <v>1015</v>
      </c>
      <c r="N150">
        <v>1015</v>
      </c>
      <c r="O150">
        <v>1112</v>
      </c>
      <c r="P150">
        <v>1.1599999999999999</v>
      </c>
      <c r="Q150">
        <v>8.01</v>
      </c>
      <c r="R150">
        <v>39</v>
      </c>
      <c r="S150" t="s">
        <v>8819</v>
      </c>
    </row>
    <row r="151" spans="1:19">
      <c r="A151" t="s">
        <v>10751</v>
      </c>
      <c r="B151" s="34">
        <v>1</v>
      </c>
      <c r="C151" t="s">
        <v>4531</v>
      </c>
      <c r="D151" t="s">
        <v>5846</v>
      </c>
      <c r="E151" t="s">
        <v>4530</v>
      </c>
      <c r="F151" t="s">
        <v>5846</v>
      </c>
      <c r="G151">
        <v>856818.32999999798</v>
      </c>
      <c r="H151">
        <v>6528478.6299999999</v>
      </c>
      <c r="I151">
        <v>853743.00999999803</v>
      </c>
      <c r="J151">
        <v>6510230.2300000004</v>
      </c>
      <c r="K151">
        <v>19897</v>
      </c>
      <c r="L151">
        <v>2300</v>
      </c>
      <c r="M151">
        <v>2450</v>
      </c>
      <c r="N151">
        <v>2450</v>
      </c>
      <c r="O151">
        <v>2600</v>
      </c>
      <c r="P151">
        <v>0.62</v>
      </c>
      <c r="Q151">
        <v>6.84</v>
      </c>
      <c r="R151">
        <v>35.06</v>
      </c>
      <c r="S151" t="s">
        <v>8819</v>
      </c>
    </row>
    <row r="152" spans="1:19">
      <c r="A152" t="s">
        <v>10751</v>
      </c>
      <c r="B152" s="34">
        <v>1</v>
      </c>
      <c r="C152" t="s">
        <v>4531</v>
      </c>
      <c r="D152" t="s">
        <v>4253</v>
      </c>
      <c r="E152" t="s">
        <v>4530</v>
      </c>
      <c r="F152" t="s">
        <v>4252</v>
      </c>
      <c r="G152">
        <v>856818.32999999798</v>
      </c>
      <c r="H152">
        <v>6528478.6299999999</v>
      </c>
      <c r="I152">
        <v>865239.64999999898</v>
      </c>
      <c r="J152">
        <v>6509161.7699999996</v>
      </c>
      <c r="K152">
        <v>22971</v>
      </c>
      <c r="L152">
        <v>1752</v>
      </c>
      <c r="M152">
        <v>1998</v>
      </c>
      <c r="N152">
        <v>1998</v>
      </c>
      <c r="O152">
        <v>2172</v>
      </c>
      <c r="P152">
        <v>0.72399999999999998</v>
      </c>
      <c r="Q152">
        <v>7.9009999999999998</v>
      </c>
      <c r="R152">
        <v>39.896000000000001</v>
      </c>
      <c r="S152">
        <v>253.983</v>
      </c>
    </row>
    <row r="153" spans="1:19">
      <c r="A153" t="s">
        <v>10752</v>
      </c>
      <c r="B153" s="34">
        <v>1</v>
      </c>
      <c r="C153" t="s">
        <v>4531</v>
      </c>
      <c r="D153" t="s">
        <v>7839</v>
      </c>
      <c r="E153" t="s">
        <v>4530</v>
      </c>
      <c r="F153" t="s">
        <v>7838</v>
      </c>
      <c r="G153">
        <v>856818.32999999798</v>
      </c>
      <c r="H153">
        <v>6528478.6299999999</v>
      </c>
      <c r="I153">
        <v>916717.14999999898</v>
      </c>
      <c r="J153">
        <v>6554356.2699999996</v>
      </c>
      <c r="K153">
        <v>68301</v>
      </c>
      <c r="L153">
        <v>695</v>
      </c>
      <c r="M153">
        <v>725</v>
      </c>
      <c r="N153">
        <v>782</v>
      </c>
      <c r="O153">
        <v>855</v>
      </c>
      <c r="P153">
        <v>6.2060000000000004</v>
      </c>
      <c r="Q153">
        <v>27.41</v>
      </c>
      <c r="R153">
        <v>104.429</v>
      </c>
      <c r="S153">
        <v>664.81399999999996</v>
      </c>
    </row>
    <row r="154" spans="1:19">
      <c r="A154" t="s">
        <v>10751</v>
      </c>
      <c r="B154" s="34">
        <v>1</v>
      </c>
      <c r="C154" t="s">
        <v>1559</v>
      </c>
      <c r="D154" t="s">
        <v>7839</v>
      </c>
      <c r="E154" t="s">
        <v>1558</v>
      </c>
      <c r="F154" t="s">
        <v>7838</v>
      </c>
      <c r="G154">
        <v>935321.60999999905</v>
      </c>
      <c r="H154">
        <v>6576879.5300000003</v>
      </c>
      <c r="I154">
        <v>916717.14999999898</v>
      </c>
      <c r="J154">
        <v>6554356.2699999996</v>
      </c>
      <c r="K154">
        <v>33647</v>
      </c>
      <c r="L154">
        <v>1948</v>
      </c>
      <c r="M154">
        <v>2162</v>
      </c>
      <c r="N154">
        <v>2162</v>
      </c>
      <c r="O154">
        <v>2348</v>
      </c>
      <c r="P154">
        <v>1.107</v>
      </c>
      <c r="Q154">
        <v>10.877000000000001</v>
      </c>
      <c r="R154">
        <v>59.975000000000001</v>
      </c>
      <c r="S154">
        <v>381.815</v>
      </c>
    </row>
    <row r="155" spans="1:19">
      <c r="A155" t="s">
        <v>10752</v>
      </c>
      <c r="B155" s="34">
        <v>1</v>
      </c>
      <c r="C155" t="s">
        <v>7260</v>
      </c>
      <c r="D155" t="s">
        <v>3138</v>
      </c>
      <c r="E155" t="s">
        <v>7259</v>
      </c>
      <c r="F155" t="s">
        <v>3137</v>
      </c>
      <c r="G155">
        <v>838378.84000000404</v>
      </c>
      <c r="H155">
        <v>6357554.0999999996</v>
      </c>
      <c r="I155">
        <v>863923.99000000197</v>
      </c>
      <c r="J155">
        <v>6328314.54</v>
      </c>
      <c r="K155">
        <v>43937</v>
      </c>
      <c r="L155">
        <v>816</v>
      </c>
      <c r="M155">
        <v>889</v>
      </c>
      <c r="N155">
        <v>889</v>
      </c>
      <c r="O155">
        <v>947</v>
      </c>
      <c r="P155">
        <v>3.7669999999999999</v>
      </c>
      <c r="Q155">
        <v>17.664000000000001</v>
      </c>
      <c r="R155">
        <v>61.518000000000001</v>
      </c>
      <c r="S155">
        <v>391.63299999999998</v>
      </c>
    </row>
    <row r="156" spans="1:19">
      <c r="A156" t="s">
        <v>10752</v>
      </c>
      <c r="B156" s="34">
        <v>1</v>
      </c>
      <c r="C156" t="s">
        <v>7260</v>
      </c>
      <c r="D156" t="s">
        <v>1152</v>
      </c>
      <c r="E156" t="s">
        <v>7259</v>
      </c>
      <c r="F156" t="s">
        <v>1151</v>
      </c>
      <c r="G156">
        <v>838378.84000000404</v>
      </c>
      <c r="H156">
        <v>6357554.0999999996</v>
      </c>
      <c r="I156">
        <v>835868.02000000305</v>
      </c>
      <c r="J156">
        <v>6378919.1100000003</v>
      </c>
      <c r="K156">
        <v>24939</v>
      </c>
      <c r="L156">
        <v>816</v>
      </c>
      <c r="M156">
        <v>889</v>
      </c>
      <c r="N156">
        <v>889</v>
      </c>
      <c r="O156">
        <v>947</v>
      </c>
      <c r="P156">
        <v>1.996</v>
      </c>
      <c r="Q156">
        <v>10.196</v>
      </c>
      <c r="R156">
        <v>50.496000000000002</v>
      </c>
      <c r="S156">
        <v>321.471</v>
      </c>
    </row>
    <row r="157" spans="1:19">
      <c r="A157" t="s">
        <v>10752</v>
      </c>
      <c r="B157" s="34">
        <v>1</v>
      </c>
      <c r="C157" t="s">
        <v>7260</v>
      </c>
      <c r="D157" t="s">
        <v>1643</v>
      </c>
      <c r="E157" t="s">
        <v>7259</v>
      </c>
      <c r="F157" t="s">
        <v>1642</v>
      </c>
      <c r="G157">
        <v>838378.84000000404</v>
      </c>
      <c r="H157">
        <v>6357554.0999999996</v>
      </c>
      <c r="I157">
        <v>836298.03999999899</v>
      </c>
      <c r="J157">
        <v>6360375.4800000004</v>
      </c>
      <c r="K157">
        <v>5560</v>
      </c>
      <c r="L157">
        <v>1062</v>
      </c>
      <c r="M157">
        <v>1160</v>
      </c>
      <c r="N157">
        <v>1160</v>
      </c>
      <c r="O157">
        <v>1238</v>
      </c>
      <c r="P157">
        <v>0.32500000000000001</v>
      </c>
      <c r="Q157">
        <v>2.1720000000000002</v>
      </c>
      <c r="R157">
        <v>7.7919999999999998</v>
      </c>
      <c r="S157">
        <v>49.606999999999999</v>
      </c>
    </row>
    <row r="158" spans="1:19">
      <c r="A158" t="s">
        <v>10752</v>
      </c>
      <c r="B158" s="34">
        <v>2</v>
      </c>
      <c r="C158" t="s">
        <v>7260</v>
      </c>
      <c r="D158" t="s">
        <v>1643</v>
      </c>
      <c r="E158" t="s">
        <v>7259</v>
      </c>
      <c r="F158" t="s">
        <v>1642</v>
      </c>
      <c r="G158">
        <v>838378.84000000404</v>
      </c>
      <c r="H158">
        <v>6357554.0999999996</v>
      </c>
      <c r="I158">
        <v>836298.03999999899</v>
      </c>
      <c r="J158">
        <v>6360375.4800000004</v>
      </c>
      <c r="K158">
        <v>5733</v>
      </c>
      <c r="L158">
        <v>1062</v>
      </c>
      <c r="M158">
        <v>1160</v>
      </c>
      <c r="N158">
        <v>1160</v>
      </c>
      <c r="O158">
        <v>1238</v>
      </c>
      <c r="P158">
        <v>0.34399999999999997</v>
      </c>
      <c r="Q158">
        <v>2.3039999999999998</v>
      </c>
      <c r="R158">
        <v>8.2309999999999999</v>
      </c>
      <c r="S158">
        <v>52.401000000000003</v>
      </c>
    </row>
    <row r="159" spans="1:19">
      <c r="A159" t="s">
        <v>10752</v>
      </c>
      <c r="B159" s="34">
        <v>1</v>
      </c>
      <c r="C159" t="s">
        <v>2768</v>
      </c>
      <c r="D159" t="s">
        <v>4755</v>
      </c>
      <c r="E159" t="s">
        <v>2767</v>
      </c>
      <c r="F159" t="s">
        <v>4754</v>
      </c>
      <c r="G159">
        <v>500528.82999999798</v>
      </c>
      <c r="H159">
        <v>6614329.0099999998</v>
      </c>
      <c r="I159">
        <v>515224.61999999703</v>
      </c>
      <c r="J159">
        <v>6641124.1500000004</v>
      </c>
      <c r="K159">
        <v>35413</v>
      </c>
      <c r="L159">
        <v>1012</v>
      </c>
      <c r="M159">
        <v>1150</v>
      </c>
      <c r="N159">
        <v>1150</v>
      </c>
      <c r="O159">
        <v>1247</v>
      </c>
      <c r="P159">
        <v>2.1240000000000001</v>
      </c>
      <c r="Q159">
        <v>14.106999999999999</v>
      </c>
      <c r="R159">
        <v>51.218000000000004</v>
      </c>
      <c r="S159">
        <v>326.06200000000001</v>
      </c>
    </row>
    <row r="160" spans="1:19">
      <c r="A160" t="s">
        <v>10752</v>
      </c>
      <c r="B160" s="34">
        <v>1</v>
      </c>
      <c r="C160" t="s">
        <v>2768</v>
      </c>
      <c r="D160" t="s">
        <v>5116</v>
      </c>
      <c r="E160" t="s">
        <v>2767</v>
      </c>
      <c r="F160" t="s">
        <v>5115</v>
      </c>
      <c r="G160">
        <v>500528.82999999798</v>
      </c>
      <c r="H160">
        <v>6614329.0099999998</v>
      </c>
      <c r="I160">
        <v>519683.07</v>
      </c>
      <c r="J160">
        <v>6598869.2199999997</v>
      </c>
      <c r="K160">
        <v>27611</v>
      </c>
      <c r="L160">
        <v>1180</v>
      </c>
      <c r="M160">
        <v>1310</v>
      </c>
      <c r="N160">
        <v>1310</v>
      </c>
      <c r="O160">
        <v>1390</v>
      </c>
      <c r="P160">
        <v>1.6559999999999999</v>
      </c>
      <c r="Q160">
        <v>10.454000000000001</v>
      </c>
      <c r="R160">
        <v>42.365000000000002</v>
      </c>
      <c r="S160">
        <v>269.70100000000002</v>
      </c>
    </row>
    <row r="161" spans="1:19">
      <c r="A161" t="s">
        <v>10752</v>
      </c>
      <c r="B161" s="34">
        <v>2</v>
      </c>
      <c r="C161" t="s">
        <v>2768</v>
      </c>
      <c r="D161" t="s">
        <v>5116</v>
      </c>
      <c r="E161" t="s">
        <v>2767</v>
      </c>
      <c r="F161" t="s">
        <v>5115</v>
      </c>
      <c r="G161">
        <v>500528.82999999798</v>
      </c>
      <c r="H161">
        <v>6614329.0099999998</v>
      </c>
      <c r="I161">
        <v>519683.07</v>
      </c>
      <c r="J161">
        <v>6598869.2199999997</v>
      </c>
      <c r="K161">
        <v>27592</v>
      </c>
      <c r="L161">
        <v>1180</v>
      </c>
      <c r="M161">
        <v>1310</v>
      </c>
      <c r="N161">
        <v>1310</v>
      </c>
      <c r="O161">
        <v>1390</v>
      </c>
      <c r="P161">
        <v>1.653</v>
      </c>
      <c r="Q161">
        <v>10.436</v>
      </c>
      <c r="R161">
        <v>42.293999999999997</v>
      </c>
      <c r="S161">
        <v>269.25200000000001</v>
      </c>
    </row>
    <row r="162" spans="1:19">
      <c r="A162" t="s">
        <v>10752</v>
      </c>
      <c r="B162" s="34">
        <v>1</v>
      </c>
      <c r="C162" t="s">
        <v>6605</v>
      </c>
      <c r="D162" t="s">
        <v>8073</v>
      </c>
      <c r="E162" t="s">
        <v>6604</v>
      </c>
      <c r="F162" t="s">
        <v>8072</v>
      </c>
      <c r="G162">
        <v>594644.39000000095</v>
      </c>
      <c r="H162">
        <v>6881274.1500000004</v>
      </c>
      <c r="I162">
        <v>607795.97999999695</v>
      </c>
      <c r="J162">
        <v>6871087.7400000002</v>
      </c>
      <c r="K162">
        <v>28492</v>
      </c>
      <c r="L162">
        <v>1172</v>
      </c>
      <c r="M162">
        <v>1285</v>
      </c>
      <c r="N162">
        <v>1285</v>
      </c>
      <c r="O162">
        <v>1388</v>
      </c>
      <c r="P162">
        <v>1.702</v>
      </c>
      <c r="Q162">
        <v>11.349</v>
      </c>
      <c r="R162">
        <v>40.981999999999999</v>
      </c>
      <c r="S162">
        <v>260.899</v>
      </c>
    </row>
    <row r="163" spans="1:19">
      <c r="A163" t="s">
        <v>10752</v>
      </c>
      <c r="B163" s="34">
        <v>1</v>
      </c>
      <c r="C163" t="s">
        <v>3652</v>
      </c>
      <c r="D163" t="s">
        <v>4071</v>
      </c>
      <c r="E163" t="s">
        <v>3651</v>
      </c>
      <c r="F163" t="s">
        <v>8372</v>
      </c>
      <c r="G163">
        <v>808973.28000000096</v>
      </c>
      <c r="H163">
        <v>6387206.1200000001</v>
      </c>
      <c r="I163">
        <v>797456.35000000102</v>
      </c>
      <c r="J163">
        <v>6401122.8600000003</v>
      </c>
      <c r="K163">
        <v>19100</v>
      </c>
      <c r="L163">
        <v>862</v>
      </c>
      <c r="M163">
        <v>928</v>
      </c>
      <c r="N163">
        <v>928</v>
      </c>
      <c r="O163">
        <v>987</v>
      </c>
      <c r="P163">
        <v>1.724</v>
      </c>
      <c r="Q163">
        <v>7.6710000000000003</v>
      </c>
      <c r="R163">
        <v>26.716000000000001</v>
      </c>
      <c r="S163">
        <v>170.08099999999999</v>
      </c>
    </row>
    <row r="164" spans="1:19">
      <c r="A164" t="s">
        <v>10752</v>
      </c>
      <c r="B164" s="34">
        <v>1</v>
      </c>
      <c r="C164" t="s">
        <v>3652</v>
      </c>
      <c r="D164" t="s">
        <v>1152</v>
      </c>
      <c r="E164" t="s">
        <v>3651</v>
      </c>
      <c r="F164" t="s">
        <v>1151</v>
      </c>
      <c r="G164">
        <v>808973.28000000096</v>
      </c>
      <c r="H164">
        <v>6387206.1200000001</v>
      </c>
      <c r="I164">
        <v>835868.02000000305</v>
      </c>
      <c r="J164">
        <v>6378919.1100000003</v>
      </c>
      <c r="K164">
        <v>28383</v>
      </c>
      <c r="L164">
        <v>862</v>
      </c>
      <c r="M164">
        <v>928</v>
      </c>
      <c r="N164">
        <v>928</v>
      </c>
      <c r="O164">
        <v>987</v>
      </c>
      <c r="P164">
        <v>2.4329999999999998</v>
      </c>
      <c r="Q164">
        <v>11.462999999999999</v>
      </c>
      <c r="R164">
        <v>40.006</v>
      </c>
      <c r="S164">
        <v>254.68899999999999</v>
      </c>
    </row>
    <row r="165" spans="1:19">
      <c r="A165" t="s">
        <v>10752</v>
      </c>
      <c r="B165" s="34">
        <v>1</v>
      </c>
      <c r="C165" t="s">
        <v>6552</v>
      </c>
      <c r="D165" t="s">
        <v>8293</v>
      </c>
      <c r="E165" t="s">
        <v>6551</v>
      </c>
      <c r="F165" t="s">
        <v>8292</v>
      </c>
      <c r="G165">
        <v>984548.21999999904</v>
      </c>
      <c r="H165">
        <v>6709160.3200000003</v>
      </c>
      <c r="I165">
        <v>989526.89999999898</v>
      </c>
      <c r="J165">
        <v>6718947.5599999996</v>
      </c>
      <c r="K165">
        <v>13832</v>
      </c>
      <c r="L165">
        <v>791</v>
      </c>
      <c r="M165">
        <v>853</v>
      </c>
      <c r="N165">
        <v>853</v>
      </c>
      <c r="O165">
        <v>934</v>
      </c>
      <c r="P165">
        <v>1.431</v>
      </c>
      <c r="Q165">
        <v>5.5979999999999999</v>
      </c>
      <c r="R165">
        <v>19.462</v>
      </c>
      <c r="S165">
        <v>123.89700000000001</v>
      </c>
    </row>
    <row r="166" spans="1:19">
      <c r="A166" t="s">
        <v>10752</v>
      </c>
      <c r="B166" s="34">
        <v>1</v>
      </c>
      <c r="C166" t="s">
        <v>6552</v>
      </c>
      <c r="D166" t="s">
        <v>2482</v>
      </c>
      <c r="E166" t="s">
        <v>6551</v>
      </c>
      <c r="F166" t="s">
        <v>2481</v>
      </c>
      <c r="G166">
        <v>984548.21999999904</v>
      </c>
      <c r="H166">
        <v>6709160.3200000003</v>
      </c>
      <c r="I166">
        <v>976405.32999999798</v>
      </c>
      <c r="J166">
        <v>6702732.46</v>
      </c>
      <c r="K166">
        <v>11881</v>
      </c>
      <c r="L166">
        <v>791</v>
      </c>
      <c r="M166">
        <v>853</v>
      </c>
      <c r="N166">
        <v>853</v>
      </c>
      <c r="O166">
        <v>934</v>
      </c>
      <c r="P166">
        <v>1.143</v>
      </c>
      <c r="Q166">
        <v>4.7889999999999997</v>
      </c>
      <c r="R166">
        <v>16.847000000000001</v>
      </c>
      <c r="S166">
        <v>107.252</v>
      </c>
    </row>
    <row r="167" spans="1:19">
      <c r="A167" t="s">
        <v>10751</v>
      </c>
      <c r="B167" s="34">
        <v>1</v>
      </c>
      <c r="C167" t="s">
        <v>1684</v>
      </c>
      <c r="D167" t="s">
        <v>1518</v>
      </c>
      <c r="E167" t="s">
        <v>1683</v>
      </c>
      <c r="F167" t="s">
        <v>1517</v>
      </c>
      <c r="G167">
        <v>928263.60999999905</v>
      </c>
      <c r="H167">
        <v>6292137.1299999999</v>
      </c>
      <c r="I167">
        <v>923466.75</v>
      </c>
      <c r="J167">
        <v>6293506.9699999997</v>
      </c>
      <c r="K167">
        <v>8950</v>
      </c>
      <c r="L167">
        <v>3192</v>
      </c>
      <c r="M167">
        <v>3489</v>
      </c>
      <c r="N167">
        <v>3489</v>
      </c>
      <c r="O167">
        <v>3723</v>
      </c>
      <c r="P167">
        <v>0.14699999999999999</v>
      </c>
      <c r="Q167">
        <v>2.3559999999999999</v>
      </c>
      <c r="R167">
        <v>17.068000000000001</v>
      </c>
      <c r="S167">
        <v>108.65600000000001</v>
      </c>
    </row>
    <row r="168" spans="1:19">
      <c r="A168" t="s">
        <v>10752</v>
      </c>
      <c r="B168" s="34">
        <v>1</v>
      </c>
      <c r="C168" t="s">
        <v>1684</v>
      </c>
      <c r="D168" t="s">
        <v>4666</v>
      </c>
      <c r="E168" t="s">
        <v>1683</v>
      </c>
      <c r="F168" t="s">
        <v>4665</v>
      </c>
      <c r="G168">
        <v>928263.60999999905</v>
      </c>
      <c r="H168">
        <v>6292137.1299999999</v>
      </c>
      <c r="I168">
        <v>862311.43999999797</v>
      </c>
      <c r="J168">
        <v>6304938.5800000001</v>
      </c>
      <c r="K168">
        <v>82950</v>
      </c>
      <c r="L168">
        <v>1062</v>
      </c>
      <c r="M168">
        <v>1160</v>
      </c>
      <c r="N168">
        <v>1160</v>
      </c>
      <c r="O168">
        <v>1238</v>
      </c>
      <c r="P168">
        <v>1.6619999999999999</v>
      </c>
      <c r="Q168">
        <v>21.853999999999999</v>
      </c>
      <c r="R168">
        <v>181.393</v>
      </c>
      <c r="S168">
        <v>1154.7809999999999</v>
      </c>
    </row>
    <row r="169" spans="1:19">
      <c r="A169" t="s">
        <v>10752</v>
      </c>
      <c r="B169" s="34">
        <v>1</v>
      </c>
      <c r="C169" t="s">
        <v>1684</v>
      </c>
      <c r="D169" t="s">
        <v>730</v>
      </c>
      <c r="E169" t="s">
        <v>1683</v>
      </c>
      <c r="F169" t="s">
        <v>729</v>
      </c>
      <c r="G169">
        <v>928263.60999999905</v>
      </c>
      <c r="H169">
        <v>6292137.1299999999</v>
      </c>
      <c r="I169">
        <v>941889.35999999905</v>
      </c>
      <c r="J169">
        <v>6233265.7599999998</v>
      </c>
      <c r="K169">
        <v>63400</v>
      </c>
      <c r="L169">
        <v>2200</v>
      </c>
      <c r="M169">
        <v>2300</v>
      </c>
      <c r="N169">
        <v>2300</v>
      </c>
      <c r="O169">
        <v>2400</v>
      </c>
      <c r="P169">
        <v>1.641</v>
      </c>
      <c r="Q169">
        <v>17.352</v>
      </c>
      <c r="R169">
        <v>131.62799999999999</v>
      </c>
      <c r="S169">
        <v>837.96799999999996</v>
      </c>
    </row>
    <row r="170" spans="1:19">
      <c r="A170" t="s">
        <v>10752</v>
      </c>
      <c r="B170" s="34">
        <v>1</v>
      </c>
      <c r="C170" t="s">
        <v>1684</v>
      </c>
      <c r="D170" t="s">
        <v>1076</v>
      </c>
      <c r="E170" t="s">
        <v>1683</v>
      </c>
      <c r="F170" t="s">
        <v>1075</v>
      </c>
      <c r="G170">
        <v>928263.60999999905</v>
      </c>
      <c r="H170">
        <v>6292137.1299999999</v>
      </c>
      <c r="I170">
        <v>923357.36999999697</v>
      </c>
      <c r="J170">
        <v>6302221.9199999999</v>
      </c>
      <c r="K170">
        <v>13295</v>
      </c>
      <c r="L170">
        <v>1144</v>
      </c>
      <c r="M170">
        <v>1249</v>
      </c>
      <c r="N170">
        <v>1249</v>
      </c>
      <c r="O170">
        <v>1333</v>
      </c>
      <c r="P170">
        <v>0.70499999999999996</v>
      </c>
      <c r="Q170">
        <v>5.5730000000000004</v>
      </c>
      <c r="R170">
        <v>18.600000000000001</v>
      </c>
      <c r="S170">
        <v>118.414</v>
      </c>
    </row>
    <row r="171" spans="1:19">
      <c r="A171" t="s">
        <v>10752</v>
      </c>
      <c r="B171" s="34">
        <v>1</v>
      </c>
      <c r="C171" t="s">
        <v>1684</v>
      </c>
      <c r="D171" t="s">
        <v>7924</v>
      </c>
      <c r="E171" t="s">
        <v>1683</v>
      </c>
      <c r="F171" t="s">
        <v>7924</v>
      </c>
      <c r="G171">
        <v>928263.60999999905</v>
      </c>
      <c r="H171">
        <v>6292137.1299999999</v>
      </c>
      <c r="I171">
        <v>981028.45000000298</v>
      </c>
      <c r="J171">
        <v>6274088.71</v>
      </c>
      <c r="K171">
        <v>64661</v>
      </c>
      <c r="L171">
        <v>1250</v>
      </c>
      <c r="M171">
        <v>1250</v>
      </c>
      <c r="N171">
        <v>1600</v>
      </c>
      <c r="O171">
        <v>1600</v>
      </c>
      <c r="P171">
        <v>1.02</v>
      </c>
      <c r="Q171">
        <v>10.4</v>
      </c>
      <c r="R171">
        <v>2451</v>
      </c>
      <c r="S171">
        <v>15603.550999999999</v>
      </c>
    </row>
    <row r="172" spans="1:19">
      <c r="A172" t="s">
        <v>10752</v>
      </c>
      <c r="B172" s="34">
        <v>1</v>
      </c>
      <c r="C172" t="s">
        <v>2813</v>
      </c>
      <c r="D172" t="s">
        <v>5799</v>
      </c>
      <c r="E172" t="s">
        <v>2812</v>
      </c>
      <c r="F172" t="s">
        <v>5798</v>
      </c>
      <c r="G172">
        <v>626459.46000000101</v>
      </c>
      <c r="H172">
        <v>7016038.2599999998</v>
      </c>
      <c r="I172">
        <v>609087.31999999995</v>
      </c>
      <c r="J172">
        <v>7040529.3200000003</v>
      </c>
      <c r="K172">
        <v>30947</v>
      </c>
      <c r="L172">
        <v>865</v>
      </c>
      <c r="M172">
        <v>865</v>
      </c>
      <c r="N172">
        <v>865</v>
      </c>
      <c r="O172">
        <v>865</v>
      </c>
      <c r="P172">
        <v>2.7690000000000001</v>
      </c>
      <c r="Q172">
        <v>12.603</v>
      </c>
      <c r="R172">
        <v>43.677999999999997</v>
      </c>
      <c r="S172">
        <v>278.06400000000002</v>
      </c>
    </row>
    <row r="173" spans="1:19">
      <c r="A173" t="s">
        <v>10751</v>
      </c>
      <c r="B173" s="34">
        <v>1</v>
      </c>
      <c r="C173" t="s">
        <v>7751</v>
      </c>
      <c r="D173" t="s">
        <v>1577</v>
      </c>
      <c r="E173" t="s">
        <v>7751</v>
      </c>
      <c r="F173" t="s">
        <v>1576</v>
      </c>
      <c r="G173">
        <v>411551.78000000102</v>
      </c>
      <c r="H173">
        <v>6469032.7800000003</v>
      </c>
      <c r="I173">
        <v>419400.38000000297</v>
      </c>
      <c r="J173">
        <v>6514644.1399999997</v>
      </c>
      <c r="K173">
        <v>47291</v>
      </c>
      <c r="L173">
        <v>3072</v>
      </c>
      <c r="M173">
        <v>3414</v>
      </c>
      <c r="N173">
        <v>3414</v>
      </c>
      <c r="O173">
        <v>3598</v>
      </c>
      <c r="P173">
        <v>0.99399999999999999</v>
      </c>
      <c r="Q173">
        <v>14.43</v>
      </c>
      <c r="R173">
        <v>89.858999999999995</v>
      </c>
      <c r="S173">
        <v>572.05700000000002</v>
      </c>
    </row>
    <row r="174" spans="1:19">
      <c r="A174" t="s">
        <v>10751</v>
      </c>
      <c r="B174" s="34">
        <v>2</v>
      </c>
      <c r="C174" t="s">
        <v>7751</v>
      </c>
      <c r="D174" t="s">
        <v>1577</v>
      </c>
      <c r="E174" t="s">
        <v>7751</v>
      </c>
      <c r="F174" t="s">
        <v>1576</v>
      </c>
      <c r="G174">
        <v>411551.78000000102</v>
      </c>
      <c r="H174">
        <v>6469032.7800000003</v>
      </c>
      <c r="I174">
        <v>419400.38000000297</v>
      </c>
      <c r="J174">
        <v>6514644.1399999997</v>
      </c>
      <c r="K174">
        <v>47365</v>
      </c>
      <c r="L174">
        <v>3072</v>
      </c>
      <c r="M174">
        <v>3414</v>
      </c>
      <c r="N174">
        <v>3414</v>
      </c>
      <c r="O174">
        <v>3598</v>
      </c>
      <c r="P174">
        <v>0.99399999999999999</v>
      </c>
      <c r="Q174">
        <v>14.43</v>
      </c>
      <c r="R174">
        <v>89.856999999999999</v>
      </c>
      <c r="S174">
        <v>572.04499999999996</v>
      </c>
    </row>
    <row r="175" spans="1:19">
      <c r="A175" t="s">
        <v>10751</v>
      </c>
      <c r="B175" s="34">
        <v>1</v>
      </c>
      <c r="C175" t="s">
        <v>7751</v>
      </c>
      <c r="D175" t="s">
        <v>4744</v>
      </c>
      <c r="E175" t="s">
        <v>7751</v>
      </c>
      <c r="F175" t="s">
        <v>4743</v>
      </c>
      <c r="G175">
        <v>411551.78000000102</v>
      </c>
      <c r="H175">
        <v>6469032.7800000003</v>
      </c>
      <c r="I175">
        <v>420635.20000000298</v>
      </c>
      <c r="J175">
        <v>6440107.3899999997</v>
      </c>
      <c r="K175">
        <v>38018</v>
      </c>
      <c r="L175">
        <v>2200</v>
      </c>
      <c r="M175">
        <v>2300</v>
      </c>
      <c r="N175">
        <v>2300</v>
      </c>
      <c r="O175">
        <v>2400</v>
      </c>
      <c r="P175">
        <v>0.92100000000000004</v>
      </c>
      <c r="Q175">
        <v>11.920999999999999</v>
      </c>
      <c r="R175">
        <v>73.525999999999996</v>
      </c>
      <c r="S175">
        <v>468.08</v>
      </c>
    </row>
    <row r="176" spans="1:19">
      <c r="A176" t="s">
        <v>10751</v>
      </c>
      <c r="B176" s="34">
        <v>2</v>
      </c>
      <c r="C176" t="s">
        <v>7751</v>
      </c>
      <c r="D176" t="s">
        <v>6884</v>
      </c>
      <c r="E176" t="s">
        <v>7751</v>
      </c>
      <c r="F176" t="s">
        <v>6883</v>
      </c>
      <c r="G176">
        <v>411551.78000000102</v>
      </c>
      <c r="H176">
        <v>6469032.7800000003</v>
      </c>
      <c r="I176">
        <v>429709.64999999898</v>
      </c>
      <c r="J176">
        <v>6446896.9699999997</v>
      </c>
      <c r="K176">
        <v>31061</v>
      </c>
      <c r="L176">
        <v>3072</v>
      </c>
      <c r="M176">
        <v>3414</v>
      </c>
      <c r="N176">
        <v>3414</v>
      </c>
      <c r="O176">
        <v>3598</v>
      </c>
      <c r="P176">
        <v>0.64200000000000002</v>
      </c>
      <c r="Q176">
        <v>9.3179999999999996</v>
      </c>
      <c r="R176">
        <v>57.939</v>
      </c>
      <c r="S176">
        <v>368.85199999999998</v>
      </c>
    </row>
    <row r="177" spans="1:19">
      <c r="A177" t="s">
        <v>10751</v>
      </c>
      <c r="B177" s="34">
        <v>3</v>
      </c>
      <c r="C177" t="s">
        <v>7751</v>
      </c>
      <c r="D177" t="s">
        <v>6884</v>
      </c>
      <c r="E177" t="s">
        <v>7751</v>
      </c>
      <c r="F177" t="s">
        <v>6883</v>
      </c>
      <c r="G177">
        <v>411551.78000000102</v>
      </c>
      <c r="H177">
        <v>6469032.7800000003</v>
      </c>
      <c r="I177">
        <v>429709.64999999898</v>
      </c>
      <c r="J177">
        <v>6446896.9699999997</v>
      </c>
      <c r="K177">
        <v>31831</v>
      </c>
      <c r="L177">
        <v>3072</v>
      </c>
      <c r="M177">
        <v>3414</v>
      </c>
      <c r="N177">
        <v>3414</v>
      </c>
      <c r="O177">
        <v>3598</v>
      </c>
      <c r="P177">
        <v>0.67300000000000004</v>
      </c>
      <c r="Q177">
        <v>9.7710000000000008</v>
      </c>
      <c r="R177">
        <v>60.758000000000003</v>
      </c>
      <c r="S177">
        <v>386.79500000000002</v>
      </c>
    </row>
    <row r="178" spans="1:19">
      <c r="A178" t="s">
        <v>10751</v>
      </c>
      <c r="B178" s="34">
        <v>4</v>
      </c>
      <c r="C178" t="s">
        <v>7751</v>
      </c>
      <c r="D178" t="s">
        <v>6884</v>
      </c>
      <c r="E178" t="s">
        <v>7751</v>
      </c>
      <c r="F178" t="s">
        <v>6883</v>
      </c>
      <c r="G178">
        <v>411551.78000000102</v>
      </c>
      <c r="H178">
        <v>6469032.7800000003</v>
      </c>
      <c r="I178">
        <v>429709.64999999898</v>
      </c>
      <c r="J178">
        <v>6446896.9699999997</v>
      </c>
      <c r="K178">
        <v>31807</v>
      </c>
      <c r="L178">
        <v>3072</v>
      </c>
      <c r="M178">
        <v>3414</v>
      </c>
      <c r="N178">
        <v>3414</v>
      </c>
      <c r="O178">
        <v>3598</v>
      </c>
      <c r="P178">
        <v>0.67400000000000004</v>
      </c>
      <c r="Q178">
        <v>9.7799999999999994</v>
      </c>
      <c r="R178">
        <v>60.814999999999998</v>
      </c>
      <c r="S178">
        <v>387.16300000000001</v>
      </c>
    </row>
    <row r="179" spans="1:19">
      <c r="A179" t="s">
        <v>10752</v>
      </c>
      <c r="B179" s="34">
        <v>1</v>
      </c>
      <c r="C179" t="s">
        <v>3729</v>
      </c>
      <c r="D179" t="s">
        <v>5162</v>
      </c>
      <c r="E179" t="s">
        <v>3728</v>
      </c>
      <c r="F179" t="s">
        <v>5161</v>
      </c>
      <c r="G179">
        <v>191838.02000000299</v>
      </c>
      <c r="H179">
        <v>6828151.46</v>
      </c>
      <c r="I179">
        <v>193268.52000000299</v>
      </c>
      <c r="J179">
        <v>6847211.8200000003</v>
      </c>
      <c r="K179">
        <v>21445</v>
      </c>
      <c r="L179">
        <v>1300</v>
      </c>
      <c r="M179">
        <v>1350</v>
      </c>
      <c r="N179">
        <v>1350</v>
      </c>
      <c r="O179">
        <v>1400</v>
      </c>
      <c r="P179">
        <v>1.2969999999999999</v>
      </c>
      <c r="Q179">
        <v>8.6010000000000009</v>
      </c>
      <c r="R179">
        <v>31.297000000000001</v>
      </c>
      <c r="S179">
        <v>199.244</v>
      </c>
    </row>
    <row r="180" spans="1:19">
      <c r="A180" t="s">
        <v>10752</v>
      </c>
      <c r="B180" s="34">
        <v>1</v>
      </c>
      <c r="C180" t="s">
        <v>3729</v>
      </c>
      <c r="D180" t="s">
        <v>792</v>
      </c>
      <c r="E180" t="s">
        <v>3728</v>
      </c>
      <c r="F180" t="s">
        <v>791</v>
      </c>
      <c r="G180">
        <v>191838.02000000299</v>
      </c>
      <c r="H180">
        <v>6828151.46</v>
      </c>
      <c r="I180">
        <v>168746</v>
      </c>
      <c r="J180">
        <v>6840196.6600000001</v>
      </c>
      <c r="K180">
        <v>31072</v>
      </c>
      <c r="L180">
        <v>1250</v>
      </c>
      <c r="M180">
        <v>1312</v>
      </c>
      <c r="N180">
        <v>1312</v>
      </c>
      <c r="O180">
        <v>1375</v>
      </c>
      <c r="P180">
        <v>1.762</v>
      </c>
      <c r="Q180">
        <v>12.128</v>
      </c>
      <c r="R180">
        <v>44.680999999999997</v>
      </c>
      <c r="S180">
        <v>284.44900000000001</v>
      </c>
    </row>
    <row r="181" spans="1:19">
      <c r="A181" t="s">
        <v>10752</v>
      </c>
      <c r="B181" s="34">
        <v>1</v>
      </c>
      <c r="C181" t="s">
        <v>1186</v>
      </c>
      <c r="D181" t="s">
        <v>1792</v>
      </c>
      <c r="E181" t="s">
        <v>6200</v>
      </c>
      <c r="F181" t="s">
        <v>1791</v>
      </c>
      <c r="G181">
        <v>616331.53000000096</v>
      </c>
      <c r="H181">
        <v>6312285.1100000003</v>
      </c>
      <c r="I181">
        <v>630827.95000000298</v>
      </c>
      <c r="J181">
        <v>6317700.7400000002</v>
      </c>
      <c r="K181">
        <v>16576</v>
      </c>
      <c r="L181">
        <v>831</v>
      </c>
      <c r="M181">
        <v>984</v>
      </c>
      <c r="N181">
        <v>984</v>
      </c>
      <c r="O181">
        <v>1099</v>
      </c>
      <c r="P181">
        <v>0.97899999999999998</v>
      </c>
      <c r="Q181">
        <v>6.5460000000000003</v>
      </c>
      <c r="R181">
        <v>23.75</v>
      </c>
      <c r="S181">
        <v>151.19900000000001</v>
      </c>
    </row>
    <row r="182" spans="1:19">
      <c r="A182" t="s">
        <v>10752</v>
      </c>
      <c r="B182" s="34">
        <v>1</v>
      </c>
      <c r="C182" t="s">
        <v>1186</v>
      </c>
      <c r="D182" t="s">
        <v>1452</v>
      </c>
      <c r="E182" t="s">
        <v>6200</v>
      </c>
      <c r="F182" t="s">
        <v>1451</v>
      </c>
      <c r="G182">
        <v>616331.53000000096</v>
      </c>
      <c r="H182">
        <v>6312285.1100000003</v>
      </c>
      <c r="I182">
        <v>592807.53999999899</v>
      </c>
      <c r="J182">
        <v>6282056.5599999996</v>
      </c>
      <c r="K182">
        <v>39187</v>
      </c>
      <c r="L182">
        <v>831</v>
      </c>
      <c r="M182">
        <v>984</v>
      </c>
      <c r="N182">
        <v>984</v>
      </c>
      <c r="O182">
        <v>1099</v>
      </c>
      <c r="P182">
        <v>2.35</v>
      </c>
      <c r="Q182">
        <v>15.638</v>
      </c>
      <c r="R182">
        <v>56.597999999999999</v>
      </c>
      <c r="S182">
        <v>360.31299999999999</v>
      </c>
    </row>
    <row r="183" spans="1:19">
      <c r="A183" t="s">
        <v>10752</v>
      </c>
      <c r="B183" s="34">
        <v>1</v>
      </c>
      <c r="C183" t="s">
        <v>6168</v>
      </c>
      <c r="D183" t="s">
        <v>5214</v>
      </c>
      <c r="E183" t="s">
        <v>6167</v>
      </c>
      <c r="F183" t="s">
        <v>5213</v>
      </c>
      <c r="G183">
        <v>638330.45000000298</v>
      </c>
      <c r="H183">
        <v>6461078.9199999999</v>
      </c>
      <c r="I183">
        <v>607125.70000000298</v>
      </c>
      <c r="J183">
        <v>6523188.4800000004</v>
      </c>
      <c r="K183">
        <v>71580</v>
      </c>
      <c r="L183">
        <v>629</v>
      </c>
      <c r="M183">
        <v>756</v>
      </c>
      <c r="N183">
        <v>756</v>
      </c>
      <c r="O183">
        <v>844</v>
      </c>
      <c r="P183">
        <v>6.3959999999999999</v>
      </c>
      <c r="Q183">
        <v>28.64</v>
      </c>
      <c r="R183">
        <v>99.662999999999997</v>
      </c>
      <c r="S183">
        <v>634.47299999999996</v>
      </c>
    </row>
    <row r="184" spans="1:19">
      <c r="A184" t="s">
        <v>10752</v>
      </c>
      <c r="B184" s="34">
        <v>1</v>
      </c>
      <c r="C184" t="s">
        <v>6168</v>
      </c>
      <c r="D184" t="s">
        <v>3053</v>
      </c>
      <c r="E184" t="s">
        <v>6167</v>
      </c>
      <c r="F184" t="s">
        <v>3053</v>
      </c>
      <c r="G184">
        <v>638330.45000000298</v>
      </c>
      <c r="H184">
        <v>6461078.9199999999</v>
      </c>
      <c r="I184">
        <v>638750.21000000101</v>
      </c>
      <c r="J184">
        <v>6382633.8099999996</v>
      </c>
      <c r="K184">
        <v>81146</v>
      </c>
      <c r="L184">
        <v>629</v>
      </c>
      <c r="M184">
        <v>756</v>
      </c>
      <c r="N184">
        <v>756</v>
      </c>
      <c r="O184">
        <v>844</v>
      </c>
      <c r="P184">
        <v>7.28</v>
      </c>
      <c r="Q184">
        <v>32.935000000000002</v>
      </c>
      <c r="R184">
        <v>113.52800000000001</v>
      </c>
      <c r="S184">
        <v>722.74300000000005</v>
      </c>
    </row>
    <row r="185" spans="1:19">
      <c r="A185" t="s">
        <v>10752</v>
      </c>
      <c r="B185" s="34">
        <v>1</v>
      </c>
      <c r="C185" t="s">
        <v>6168</v>
      </c>
      <c r="D185" t="s">
        <v>1974</v>
      </c>
      <c r="E185" t="s">
        <v>6167</v>
      </c>
      <c r="F185" t="s">
        <v>1973</v>
      </c>
      <c r="G185">
        <v>638330.45000000298</v>
      </c>
      <c r="H185">
        <v>6461078.9199999999</v>
      </c>
      <c r="I185">
        <v>649678.21000000101</v>
      </c>
      <c r="J185">
        <v>6477396.9400000004</v>
      </c>
      <c r="K185">
        <v>19922</v>
      </c>
      <c r="L185">
        <v>622</v>
      </c>
      <c r="M185">
        <v>748</v>
      </c>
      <c r="N185">
        <v>748</v>
      </c>
      <c r="O185">
        <v>834</v>
      </c>
      <c r="P185">
        <v>1.7909999999999999</v>
      </c>
      <c r="Q185">
        <v>8.3450000000000006</v>
      </c>
      <c r="R185">
        <v>27.257999999999999</v>
      </c>
      <c r="S185">
        <v>173.52799999999999</v>
      </c>
    </row>
    <row r="186" spans="1:19">
      <c r="A186" t="s">
        <v>10751</v>
      </c>
      <c r="B186" s="34">
        <v>1</v>
      </c>
      <c r="C186" t="s">
        <v>6168</v>
      </c>
      <c r="D186" t="s">
        <v>5526</v>
      </c>
      <c r="E186" t="s">
        <v>6167</v>
      </c>
      <c r="F186" t="s">
        <v>5525</v>
      </c>
      <c r="G186">
        <v>638330.45000000298</v>
      </c>
      <c r="H186">
        <v>6461078.9199999999</v>
      </c>
      <c r="I186">
        <v>643945.52000000305</v>
      </c>
      <c r="J186">
        <v>6667080.8899999997</v>
      </c>
      <c r="K186">
        <v>209132</v>
      </c>
      <c r="L186">
        <v>1410</v>
      </c>
      <c r="M186">
        <v>1632</v>
      </c>
      <c r="N186">
        <v>1632</v>
      </c>
      <c r="O186">
        <v>1806</v>
      </c>
      <c r="P186">
        <v>9.5030000000000001</v>
      </c>
      <c r="Q186">
        <v>71.427000000000007</v>
      </c>
      <c r="R186">
        <v>350.81900000000002</v>
      </c>
      <c r="S186">
        <v>2233.386</v>
      </c>
    </row>
    <row r="187" spans="1:19">
      <c r="A187" t="s">
        <v>10751</v>
      </c>
      <c r="B187" s="34">
        <v>1</v>
      </c>
      <c r="C187" t="s">
        <v>6168</v>
      </c>
      <c r="D187" t="s">
        <v>3084</v>
      </c>
      <c r="E187" t="s">
        <v>6167</v>
      </c>
      <c r="F187" t="s">
        <v>3083</v>
      </c>
      <c r="G187">
        <v>638330.45000000298</v>
      </c>
      <c r="H187">
        <v>6461078.9199999999</v>
      </c>
      <c r="I187">
        <v>675392.50999999803</v>
      </c>
      <c r="J187">
        <v>6408936.0999999996</v>
      </c>
      <c r="K187">
        <v>65449</v>
      </c>
      <c r="L187">
        <v>1120</v>
      </c>
      <c r="M187">
        <v>1560</v>
      </c>
      <c r="N187" t="s">
        <v>8819</v>
      </c>
      <c r="O187">
        <v>1780</v>
      </c>
      <c r="P187">
        <v>1.964</v>
      </c>
      <c r="Q187">
        <v>21.402000000000001</v>
      </c>
      <c r="R187">
        <v>115.146</v>
      </c>
      <c r="S187">
        <v>733.04</v>
      </c>
    </row>
    <row r="188" spans="1:19">
      <c r="A188" t="s">
        <v>10752</v>
      </c>
      <c r="B188" s="34">
        <v>1</v>
      </c>
      <c r="C188" t="s">
        <v>2555</v>
      </c>
      <c r="D188" t="s">
        <v>8358</v>
      </c>
      <c r="E188" t="s">
        <v>2554</v>
      </c>
      <c r="F188" t="s">
        <v>8357</v>
      </c>
      <c r="G188">
        <v>1037186.21</v>
      </c>
      <c r="H188">
        <v>6309406.4299999997</v>
      </c>
      <c r="I188">
        <v>1037382.74</v>
      </c>
      <c r="J188">
        <v>6300029.8499999996</v>
      </c>
      <c r="K188">
        <v>11971</v>
      </c>
      <c r="L188">
        <v>1062</v>
      </c>
      <c r="M188">
        <v>1160</v>
      </c>
      <c r="N188">
        <v>1160</v>
      </c>
      <c r="O188">
        <v>1238</v>
      </c>
      <c r="P188">
        <v>0.69</v>
      </c>
      <c r="Q188">
        <v>4.6159999999999997</v>
      </c>
      <c r="R188">
        <v>16.561</v>
      </c>
      <c r="S188">
        <v>105.429</v>
      </c>
    </row>
    <row r="189" spans="1:19">
      <c r="A189" t="s">
        <v>10752</v>
      </c>
      <c r="B189" s="34">
        <v>1</v>
      </c>
      <c r="C189" t="s">
        <v>2555</v>
      </c>
      <c r="D189" t="s">
        <v>2544</v>
      </c>
      <c r="E189" t="s">
        <v>2554</v>
      </c>
      <c r="F189" t="s">
        <v>2543</v>
      </c>
      <c r="G189">
        <v>1037186.21</v>
      </c>
      <c r="H189">
        <v>6309406.4299999997</v>
      </c>
      <c r="I189">
        <v>1047624.42</v>
      </c>
      <c r="J189">
        <v>6303729.2599999998</v>
      </c>
      <c r="K189">
        <v>13853</v>
      </c>
      <c r="L189">
        <v>1062</v>
      </c>
      <c r="M189">
        <v>1160</v>
      </c>
      <c r="N189">
        <v>1160</v>
      </c>
      <c r="O189">
        <v>1238</v>
      </c>
      <c r="P189">
        <v>0.81200000000000006</v>
      </c>
      <c r="Q189">
        <v>5.476</v>
      </c>
      <c r="R189">
        <v>20.263000000000002</v>
      </c>
      <c r="S189" t="s">
        <v>8819</v>
      </c>
    </row>
    <row r="190" spans="1:19">
      <c r="A190" t="s">
        <v>10752</v>
      </c>
      <c r="B190" s="34">
        <v>2</v>
      </c>
      <c r="C190" t="s">
        <v>2555</v>
      </c>
      <c r="D190" t="s">
        <v>8358</v>
      </c>
      <c r="E190" t="s">
        <v>2554</v>
      </c>
      <c r="F190" t="s">
        <v>8357</v>
      </c>
      <c r="G190">
        <v>1037186.21</v>
      </c>
      <c r="H190">
        <v>6309406.4299999997</v>
      </c>
      <c r="I190">
        <v>1037382.74</v>
      </c>
      <c r="J190">
        <v>6300029.8499999996</v>
      </c>
      <c r="K190">
        <v>11928</v>
      </c>
      <c r="L190">
        <v>1062</v>
      </c>
      <c r="M190">
        <v>1160</v>
      </c>
      <c r="N190">
        <v>1160</v>
      </c>
      <c r="O190">
        <v>1238</v>
      </c>
      <c r="P190">
        <v>0.71499999999999997</v>
      </c>
      <c r="Q190">
        <v>4.7869999999999999</v>
      </c>
      <c r="R190">
        <v>17.178999999999998</v>
      </c>
      <c r="S190">
        <v>109.367</v>
      </c>
    </row>
    <row r="191" spans="1:19">
      <c r="A191" t="s">
        <v>10752</v>
      </c>
      <c r="B191" s="34">
        <v>2</v>
      </c>
      <c r="C191" t="s">
        <v>2555</v>
      </c>
      <c r="D191" t="s">
        <v>2544</v>
      </c>
      <c r="E191" t="s">
        <v>2554</v>
      </c>
      <c r="F191" t="s">
        <v>2543</v>
      </c>
      <c r="G191">
        <v>1037186.21</v>
      </c>
      <c r="H191">
        <v>6309406.4299999997</v>
      </c>
      <c r="I191">
        <v>1047624.42</v>
      </c>
      <c r="J191">
        <v>6303729.2599999998</v>
      </c>
      <c r="K191">
        <v>13937</v>
      </c>
      <c r="L191">
        <v>1062</v>
      </c>
      <c r="M191">
        <v>1081</v>
      </c>
      <c r="N191">
        <v>1160</v>
      </c>
      <c r="O191">
        <v>1207</v>
      </c>
      <c r="P191">
        <v>0.81200000000000006</v>
      </c>
      <c r="Q191">
        <v>5.5439999999999996</v>
      </c>
      <c r="R191">
        <v>20.170999999999999</v>
      </c>
      <c r="S191">
        <v>128.41300000000001</v>
      </c>
    </row>
    <row r="192" spans="1:19">
      <c r="A192" t="s">
        <v>10751</v>
      </c>
      <c r="B192" s="34">
        <v>1</v>
      </c>
      <c r="C192" t="s">
        <v>2555</v>
      </c>
      <c r="D192" t="s">
        <v>4172</v>
      </c>
      <c r="E192" t="s">
        <v>2554</v>
      </c>
      <c r="F192" t="s">
        <v>4171</v>
      </c>
      <c r="G192">
        <v>1037186.21</v>
      </c>
      <c r="H192">
        <v>6309406.4299999997</v>
      </c>
      <c r="I192">
        <v>1009732.41</v>
      </c>
      <c r="J192">
        <v>6284842.6799999997</v>
      </c>
      <c r="K192">
        <v>51719</v>
      </c>
      <c r="L192">
        <v>2006</v>
      </c>
      <c r="M192">
        <v>2192</v>
      </c>
      <c r="N192">
        <v>2192</v>
      </c>
      <c r="O192">
        <v>2336</v>
      </c>
      <c r="P192">
        <v>1.665</v>
      </c>
      <c r="Q192">
        <v>15.592000000000001</v>
      </c>
      <c r="R192">
        <v>97.998999999999995</v>
      </c>
      <c r="S192">
        <v>623.88099999999997</v>
      </c>
    </row>
    <row r="193" spans="1:19">
      <c r="A193" t="s">
        <v>10751</v>
      </c>
      <c r="B193" s="34">
        <v>2</v>
      </c>
      <c r="C193" t="s">
        <v>2555</v>
      </c>
      <c r="D193" t="s">
        <v>4172</v>
      </c>
      <c r="E193" t="s">
        <v>2554</v>
      </c>
      <c r="F193" t="s">
        <v>4171</v>
      </c>
      <c r="G193">
        <v>1037186.21</v>
      </c>
      <c r="H193">
        <v>6309406.4299999997</v>
      </c>
      <c r="I193">
        <v>1009732.41</v>
      </c>
      <c r="J193">
        <v>6284842.6799999997</v>
      </c>
      <c r="K193">
        <v>50803</v>
      </c>
      <c r="L193">
        <v>2006</v>
      </c>
      <c r="M193">
        <v>2192</v>
      </c>
      <c r="N193">
        <v>2192</v>
      </c>
      <c r="O193">
        <v>2336</v>
      </c>
      <c r="P193">
        <v>1.665</v>
      </c>
      <c r="Q193">
        <v>15.592000000000001</v>
      </c>
      <c r="R193">
        <v>97.998999999999995</v>
      </c>
      <c r="S193">
        <v>623.88099999999997</v>
      </c>
    </row>
    <row r="194" spans="1:19">
      <c r="A194" t="s">
        <v>10752</v>
      </c>
      <c r="B194" s="34">
        <v>1</v>
      </c>
      <c r="C194" t="s">
        <v>4610</v>
      </c>
      <c r="D194" t="s">
        <v>4284</v>
      </c>
      <c r="E194" t="s">
        <v>4609</v>
      </c>
      <c r="F194" t="s">
        <v>4283</v>
      </c>
      <c r="G194">
        <v>413003.96999999898</v>
      </c>
      <c r="H194">
        <v>6427889.0199999996</v>
      </c>
      <c r="I194">
        <v>410123.63000000297</v>
      </c>
      <c r="J194">
        <v>6416616.4199999999</v>
      </c>
      <c r="K194">
        <v>13884</v>
      </c>
      <c r="L194">
        <v>655</v>
      </c>
      <c r="M194">
        <v>655</v>
      </c>
      <c r="N194">
        <v>760</v>
      </c>
      <c r="O194">
        <v>760</v>
      </c>
      <c r="P194">
        <v>0.82799999999999996</v>
      </c>
      <c r="Q194">
        <v>5.5380000000000003</v>
      </c>
      <c r="R194">
        <v>21.295000000000002</v>
      </c>
      <c r="S194">
        <v>135.56800000000001</v>
      </c>
    </row>
    <row r="195" spans="1:19">
      <c r="A195" t="s">
        <v>10752</v>
      </c>
      <c r="B195" s="34">
        <v>1</v>
      </c>
      <c r="C195" t="s">
        <v>7796</v>
      </c>
      <c r="D195" t="s">
        <v>5684</v>
      </c>
      <c r="E195" t="s">
        <v>7796</v>
      </c>
      <c r="F195" t="s">
        <v>5683</v>
      </c>
      <c r="G195">
        <v>775408.77000000305</v>
      </c>
      <c r="H195">
        <v>6980243.1500000004</v>
      </c>
      <c r="I195">
        <v>761730.78000000096</v>
      </c>
      <c r="J195">
        <v>7014863.4299999997</v>
      </c>
      <c r="K195">
        <v>44040</v>
      </c>
      <c r="L195">
        <v>1250</v>
      </c>
      <c r="M195">
        <v>1250</v>
      </c>
      <c r="N195">
        <v>1250</v>
      </c>
      <c r="O195">
        <v>1250</v>
      </c>
      <c r="P195">
        <v>2.641</v>
      </c>
      <c r="Q195">
        <v>17.72</v>
      </c>
      <c r="R195">
        <v>63.207999999999998</v>
      </c>
      <c r="S195">
        <v>402.39800000000002</v>
      </c>
    </row>
    <row r="196" spans="1:19">
      <c r="A196" t="s">
        <v>10752</v>
      </c>
      <c r="B196" s="34">
        <v>1</v>
      </c>
      <c r="C196" t="s">
        <v>4696</v>
      </c>
      <c r="D196" t="s">
        <v>4691</v>
      </c>
      <c r="E196" t="s">
        <v>4695</v>
      </c>
      <c r="F196" t="s">
        <v>4690</v>
      </c>
      <c r="G196">
        <v>229356.869999997</v>
      </c>
      <c r="H196">
        <v>6772078.3799999999</v>
      </c>
      <c r="I196">
        <v>228345.42000000199</v>
      </c>
      <c r="J196">
        <v>6766240.29</v>
      </c>
      <c r="K196">
        <v>6800</v>
      </c>
      <c r="L196">
        <v>1110</v>
      </c>
      <c r="M196">
        <v>1110</v>
      </c>
      <c r="N196">
        <v>1403</v>
      </c>
      <c r="O196">
        <v>1403</v>
      </c>
      <c r="P196">
        <v>0.104</v>
      </c>
      <c r="Q196">
        <v>1.0669999999999999</v>
      </c>
      <c r="R196">
        <v>254.47300000000001</v>
      </c>
      <c r="S196">
        <v>1620.028</v>
      </c>
    </row>
    <row r="197" spans="1:19">
      <c r="A197" t="s">
        <v>10751</v>
      </c>
      <c r="B197" s="34">
        <v>1</v>
      </c>
      <c r="C197" t="s">
        <v>4696</v>
      </c>
      <c r="D197" t="s">
        <v>792</v>
      </c>
      <c r="E197" t="s">
        <v>4695</v>
      </c>
      <c r="F197" t="s">
        <v>791</v>
      </c>
      <c r="G197">
        <v>229356.869999997</v>
      </c>
      <c r="H197">
        <v>6772078.3799999999</v>
      </c>
      <c r="I197">
        <v>168746</v>
      </c>
      <c r="J197">
        <v>6840196.6600000001</v>
      </c>
      <c r="K197">
        <v>98335</v>
      </c>
      <c r="L197">
        <v>2862</v>
      </c>
      <c r="M197">
        <v>2920</v>
      </c>
      <c r="N197">
        <v>2920</v>
      </c>
      <c r="O197">
        <v>3020</v>
      </c>
      <c r="P197">
        <v>2.9529999999999998</v>
      </c>
      <c r="Q197">
        <v>29.940999999999999</v>
      </c>
      <c r="R197">
        <v>185.41300000000001</v>
      </c>
      <c r="S197">
        <v>1180.375</v>
      </c>
    </row>
    <row r="198" spans="1:19">
      <c r="A198" t="s">
        <v>10751</v>
      </c>
      <c r="B198" s="34">
        <v>1</v>
      </c>
      <c r="C198" t="s">
        <v>4696</v>
      </c>
      <c r="D198" t="s">
        <v>7855</v>
      </c>
      <c r="E198" t="s">
        <v>4695</v>
      </c>
      <c r="F198" t="s">
        <v>7854</v>
      </c>
      <c r="G198">
        <v>229356.869999997</v>
      </c>
      <c r="H198">
        <v>6772078.3799999999</v>
      </c>
      <c r="I198">
        <v>332094.78999999899</v>
      </c>
      <c r="J198">
        <v>6698627.7400000002</v>
      </c>
      <c r="K198">
        <v>141416</v>
      </c>
      <c r="L198">
        <v>2200</v>
      </c>
      <c r="M198">
        <v>2300</v>
      </c>
      <c r="N198">
        <v>2300</v>
      </c>
      <c r="O198">
        <v>2400</v>
      </c>
      <c r="P198">
        <v>4.1859999999999999</v>
      </c>
      <c r="Q198">
        <v>42.432000000000002</v>
      </c>
      <c r="R198">
        <v>262.91800000000001</v>
      </c>
      <c r="S198">
        <v>1673.787</v>
      </c>
    </row>
    <row r="199" spans="1:19">
      <c r="A199" t="s">
        <v>10752</v>
      </c>
      <c r="B199" s="34">
        <v>1</v>
      </c>
      <c r="C199" t="s">
        <v>2254</v>
      </c>
      <c r="D199" t="s">
        <v>7689</v>
      </c>
      <c r="E199" t="s">
        <v>2253</v>
      </c>
      <c r="F199" t="s">
        <v>7688</v>
      </c>
      <c r="G199">
        <v>388514.04999999702</v>
      </c>
      <c r="H199">
        <v>6331721.0199999996</v>
      </c>
      <c r="I199">
        <v>417234.03999999899</v>
      </c>
      <c r="J199">
        <v>6313035.5300000003</v>
      </c>
      <c r="K199">
        <v>38208</v>
      </c>
      <c r="L199">
        <v>935</v>
      </c>
      <c r="M199">
        <v>1000</v>
      </c>
      <c r="N199" t="s">
        <v>8819</v>
      </c>
      <c r="O199">
        <v>1080</v>
      </c>
      <c r="P199">
        <v>2.2959999999999998</v>
      </c>
      <c r="Q199">
        <v>15.425000000000001</v>
      </c>
      <c r="R199">
        <v>54.470999999999997</v>
      </c>
      <c r="S199">
        <v>346.77100000000002</v>
      </c>
    </row>
    <row r="200" spans="1:19">
      <c r="A200" t="s">
        <v>10752</v>
      </c>
      <c r="B200" s="34">
        <v>2</v>
      </c>
      <c r="C200" t="s">
        <v>2254</v>
      </c>
      <c r="D200" t="s">
        <v>7689</v>
      </c>
      <c r="E200" t="s">
        <v>2253</v>
      </c>
      <c r="F200" t="s">
        <v>7688</v>
      </c>
      <c r="G200">
        <v>388514.04999999702</v>
      </c>
      <c r="H200">
        <v>6331721.0199999996</v>
      </c>
      <c r="I200">
        <v>417234.03999999899</v>
      </c>
      <c r="J200">
        <v>6313035.5300000003</v>
      </c>
      <c r="K200">
        <v>36790</v>
      </c>
      <c r="L200">
        <v>845</v>
      </c>
      <c r="M200">
        <v>925</v>
      </c>
      <c r="N200" t="s">
        <v>8819</v>
      </c>
      <c r="O200">
        <v>1005</v>
      </c>
      <c r="P200">
        <v>2.1880000000000002</v>
      </c>
      <c r="Q200">
        <v>14.696</v>
      </c>
      <c r="R200">
        <v>51.871000000000002</v>
      </c>
      <c r="S200">
        <v>330.22199999999998</v>
      </c>
    </row>
    <row r="201" spans="1:19">
      <c r="A201" t="s">
        <v>10752</v>
      </c>
      <c r="B201" s="34">
        <v>1</v>
      </c>
      <c r="C201" t="s">
        <v>2254</v>
      </c>
      <c r="D201" t="s">
        <v>1552</v>
      </c>
      <c r="E201" t="s">
        <v>2253</v>
      </c>
      <c r="F201" t="s">
        <v>1551</v>
      </c>
      <c r="G201">
        <v>388514.04999999702</v>
      </c>
      <c r="H201">
        <v>6331721.0199999996</v>
      </c>
      <c r="I201">
        <v>340761.72999999701</v>
      </c>
      <c r="J201">
        <v>6275152.46</v>
      </c>
      <c r="K201">
        <v>83100</v>
      </c>
      <c r="L201">
        <v>1884</v>
      </c>
      <c r="M201">
        <v>1890</v>
      </c>
      <c r="N201">
        <v>1890</v>
      </c>
      <c r="O201">
        <v>1890</v>
      </c>
      <c r="P201">
        <v>4.5629999999999997</v>
      </c>
      <c r="Q201">
        <v>33.777999999999999</v>
      </c>
      <c r="R201">
        <v>117.74299999999999</v>
      </c>
      <c r="S201">
        <v>749.57299999999998</v>
      </c>
    </row>
    <row r="202" spans="1:19">
      <c r="A202" t="s">
        <v>10752</v>
      </c>
      <c r="B202" s="34">
        <v>1</v>
      </c>
      <c r="C202" t="s">
        <v>2254</v>
      </c>
      <c r="D202" t="s">
        <v>5641</v>
      </c>
      <c r="E202" t="s">
        <v>2253</v>
      </c>
      <c r="F202" t="s">
        <v>5640</v>
      </c>
      <c r="G202">
        <v>388514.04999999702</v>
      </c>
      <c r="H202">
        <v>6331721.0199999996</v>
      </c>
      <c r="I202">
        <v>408736.39999999898</v>
      </c>
      <c r="J202">
        <v>6260624.4000000004</v>
      </c>
      <c r="K202">
        <v>77402</v>
      </c>
      <c r="L202">
        <v>997</v>
      </c>
      <c r="M202">
        <v>1096</v>
      </c>
      <c r="N202">
        <v>1096</v>
      </c>
      <c r="O202">
        <v>1155</v>
      </c>
      <c r="P202">
        <v>4.6779999999999999</v>
      </c>
      <c r="Q202">
        <v>30.486000000000001</v>
      </c>
      <c r="R202">
        <v>111.00700000000001</v>
      </c>
      <c r="S202">
        <v>706.69</v>
      </c>
    </row>
    <row r="203" spans="1:19">
      <c r="A203" t="s">
        <v>10751</v>
      </c>
      <c r="B203" s="34">
        <v>2</v>
      </c>
      <c r="C203" t="s">
        <v>2254</v>
      </c>
      <c r="D203" t="s">
        <v>5946</v>
      </c>
      <c r="E203" t="s">
        <v>2253</v>
      </c>
      <c r="F203" t="s">
        <v>5945</v>
      </c>
      <c r="G203">
        <v>388514.04999999702</v>
      </c>
      <c r="H203">
        <v>6331721.0199999996</v>
      </c>
      <c r="I203">
        <v>413349.79999999702</v>
      </c>
      <c r="J203">
        <v>6397088.6500000004</v>
      </c>
      <c r="K203">
        <v>71885</v>
      </c>
      <c r="L203">
        <v>2690</v>
      </c>
      <c r="M203">
        <v>2822</v>
      </c>
      <c r="N203">
        <v>2822</v>
      </c>
      <c r="O203">
        <v>2936</v>
      </c>
      <c r="P203">
        <v>1.96</v>
      </c>
      <c r="Q203">
        <v>25.405999999999999</v>
      </c>
      <c r="R203">
        <v>120.523</v>
      </c>
      <c r="S203">
        <v>767.27599999999995</v>
      </c>
    </row>
    <row r="204" spans="1:19">
      <c r="A204" t="s">
        <v>10751</v>
      </c>
      <c r="B204" s="34">
        <v>3</v>
      </c>
      <c r="C204" t="s">
        <v>2254</v>
      </c>
      <c r="D204" t="s">
        <v>5946</v>
      </c>
      <c r="E204" t="s">
        <v>2253</v>
      </c>
      <c r="F204" t="s">
        <v>5945</v>
      </c>
      <c r="G204">
        <v>388514.04999999702</v>
      </c>
      <c r="H204">
        <v>6331721.0199999996</v>
      </c>
      <c r="I204">
        <v>413349.79999999702</v>
      </c>
      <c r="J204">
        <v>6397088.6500000004</v>
      </c>
      <c r="K204">
        <v>71813</v>
      </c>
      <c r="L204">
        <v>2690</v>
      </c>
      <c r="M204">
        <v>2822</v>
      </c>
      <c r="N204">
        <v>2822</v>
      </c>
      <c r="O204">
        <v>2936</v>
      </c>
      <c r="P204">
        <v>1.9390000000000001</v>
      </c>
      <c r="Q204">
        <v>25.135000000000002</v>
      </c>
      <c r="R204">
        <v>119.233</v>
      </c>
      <c r="S204">
        <v>759.06299999999999</v>
      </c>
    </row>
    <row r="205" spans="1:19">
      <c r="A205" t="s">
        <v>10752</v>
      </c>
      <c r="B205" s="34">
        <v>1</v>
      </c>
      <c r="C205" t="s">
        <v>1737</v>
      </c>
      <c r="D205" t="s">
        <v>5684</v>
      </c>
      <c r="E205" t="s">
        <v>1736</v>
      </c>
      <c r="F205" t="s">
        <v>5683</v>
      </c>
      <c r="G205">
        <v>767062.22999999695</v>
      </c>
      <c r="H205">
        <v>6986549.3499999996</v>
      </c>
      <c r="I205">
        <v>761730.78000000096</v>
      </c>
      <c r="J205">
        <v>7014863.4299999997</v>
      </c>
      <c r="K205">
        <v>30470</v>
      </c>
      <c r="L205">
        <v>1273</v>
      </c>
      <c r="M205">
        <v>1346</v>
      </c>
      <c r="N205">
        <v>1346</v>
      </c>
      <c r="O205">
        <v>1453</v>
      </c>
      <c r="P205">
        <v>1.827</v>
      </c>
      <c r="Q205">
        <v>12.238</v>
      </c>
      <c r="R205">
        <v>43.783000000000001</v>
      </c>
      <c r="S205">
        <v>278.73099999999999</v>
      </c>
    </row>
    <row r="206" spans="1:19">
      <c r="A206" t="s">
        <v>10751</v>
      </c>
      <c r="B206" s="34">
        <v>1</v>
      </c>
      <c r="C206" t="s">
        <v>1737</v>
      </c>
      <c r="D206" t="s">
        <v>2182</v>
      </c>
      <c r="E206" t="s">
        <v>1736</v>
      </c>
      <c r="F206" t="s">
        <v>2182</v>
      </c>
      <c r="G206">
        <v>767062.22999999695</v>
      </c>
      <c r="H206">
        <v>6986549.3499999996</v>
      </c>
      <c r="I206">
        <v>813242.82</v>
      </c>
      <c r="J206">
        <v>6970958.4299999997</v>
      </c>
      <c r="K206">
        <v>52290</v>
      </c>
      <c r="L206">
        <v>2196</v>
      </c>
      <c r="M206">
        <v>2422</v>
      </c>
      <c r="N206">
        <v>2422</v>
      </c>
      <c r="O206">
        <v>2596</v>
      </c>
      <c r="P206">
        <v>1.639</v>
      </c>
      <c r="Q206">
        <v>17.552</v>
      </c>
      <c r="R206">
        <v>92.176000000000002</v>
      </c>
      <c r="S206">
        <v>586.81299999999999</v>
      </c>
    </row>
    <row r="207" spans="1:19">
      <c r="A207" t="s">
        <v>10751</v>
      </c>
      <c r="B207" s="34">
        <v>1</v>
      </c>
      <c r="C207" t="s">
        <v>1737</v>
      </c>
      <c r="D207" t="s">
        <v>930</v>
      </c>
      <c r="E207" t="s">
        <v>1736</v>
      </c>
      <c r="F207" t="s">
        <v>929</v>
      </c>
      <c r="G207">
        <v>767062.22999999695</v>
      </c>
      <c r="H207">
        <v>6986549.3499999996</v>
      </c>
      <c r="I207">
        <v>720796.5</v>
      </c>
      <c r="J207">
        <v>7022197.9100000001</v>
      </c>
      <c r="K207">
        <v>60965</v>
      </c>
      <c r="L207">
        <v>2570</v>
      </c>
      <c r="M207">
        <v>2718</v>
      </c>
      <c r="N207">
        <v>2718</v>
      </c>
      <c r="O207">
        <v>2914</v>
      </c>
      <c r="P207">
        <v>1.887</v>
      </c>
      <c r="Q207">
        <v>20.213000000000001</v>
      </c>
      <c r="R207">
        <v>106.15600000000001</v>
      </c>
      <c r="S207">
        <v>675.81200000000001</v>
      </c>
    </row>
    <row r="208" spans="1:19">
      <c r="A208" t="s">
        <v>10752</v>
      </c>
      <c r="B208" s="34">
        <v>1</v>
      </c>
      <c r="C208" t="s">
        <v>632</v>
      </c>
      <c r="D208" t="s">
        <v>1072</v>
      </c>
      <c r="E208" t="s">
        <v>631</v>
      </c>
      <c r="F208" t="s">
        <v>1071</v>
      </c>
      <c r="G208">
        <v>659294.63000000303</v>
      </c>
      <c r="H208">
        <v>6904984.6299999999</v>
      </c>
      <c r="I208">
        <v>676332.86999999697</v>
      </c>
      <c r="J208">
        <v>6912439.0300000003</v>
      </c>
      <c r="K208">
        <v>28277</v>
      </c>
      <c r="L208">
        <v>1172</v>
      </c>
      <c r="M208">
        <v>1285</v>
      </c>
      <c r="N208">
        <v>1285</v>
      </c>
      <c r="O208">
        <v>1388</v>
      </c>
      <c r="P208">
        <v>1.7</v>
      </c>
      <c r="Q208">
        <v>11.31</v>
      </c>
      <c r="R208">
        <v>40.71</v>
      </c>
      <c r="S208" t="s">
        <v>8819</v>
      </c>
    </row>
    <row r="209" spans="1:19">
      <c r="A209" t="s">
        <v>10752</v>
      </c>
      <c r="B209" s="34">
        <v>1</v>
      </c>
      <c r="C209" t="s">
        <v>632</v>
      </c>
      <c r="D209" t="s">
        <v>910</v>
      </c>
      <c r="E209" t="s">
        <v>631</v>
      </c>
      <c r="F209" t="s">
        <v>909</v>
      </c>
      <c r="G209">
        <v>659294.63000000303</v>
      </c>
      <c r="H209">
        <v>6904984.6299999999</v>
      </c>
      <c r="I209">
        <v>658607.93999999797</v>
      </c>
      <c r="J209">
        <v>6881590.9900000002</v>
      </c>
      <c r="K209">
        <v>26831</v>
      </c>
      <c r="L209">
        <v>510</v>
      </c>
      <c r="M209">
        <v>767</v>
      </c>
      <c r="N209">
        <v>767</v>
      </c>
      <c r="O209">
        <v>976</v>
      </c>
      <c r="P209">
        <v>1.6220000000000001</v>
      </c>
      <c r="Q209">
        <v>10.781000000000001</v>
      </c>
      <c r="R209">
        <v>38.323999999999998</v>
      </c>
      <c r="S209">
        <v>243.97900000000001</v>
      </c>
    </row>
    <row r="210" spans="1:19">
      <c r="A210" t="s">
        <v>10752</v>
      </c>
      <c r="B210" s="34">
        <v>1</v>
      </c>
      <c r="C210" t="s">
        <v>632</v>
      </c>
      <c r="D210" t="s">
        <v>7929</v>
      </c>
      <c r="E210" t="s">
        <v>631</v>
      </c>
      <c r="F210" t="s">
        <v>7928</v>
      </c>
      <c r="G210">
        <v>659294.63000000303</v>
      </c>
      <c r="H210">
        <v>6904984.6299999999</v>
      </c>
      <c r="I210">
        <v>646009.39999999898</v>
      </c>
      <c r="J210">
        <v>6902215.3399999999</v>
      </c>
      <c r="K210">
        <v>15649</v>
      </c>
      <c r="L210">
        <v>2046</v>
      </c>
      <c r="M210">
        <v>2300</v>
      </c>
      <c r="N210">
        <v>2300</v>
      </c>
      <c r="O210">
        <v>2400</v>
      </c>
      <c r="P210">
        <v>0.46899999999999997</v>
      </c>
      <c r="Q210">
        <v>4.4169999999999998</v>
      </c>
      <c r="R210">
        <v>31.824000000000002</v>
      </c>
      <c r="S210">
        <v>202.596</v>
      </c>
    </row>
    <row r="211" spans="1:19">
      <c r="A211" t="s">
        <v>10752</v>
      </c>
      <c r="B211" s="34">
        <v>2</v>
      </c>
      <c r="C211" t="s">
        <v>632</v>
      </c>
      <c r="D211" t="s">
        <v>7929</v>
      </c>
      <c r="E211" t="s">
        <v>631</v>
      </c>
      <c r="F211" t="s">
        <v>7928</v>
      </c>
      <c r="G211">
        <v>659294.63000000303</v>
      </c>
      <c r="H211">
        <v>6904984.6299999999</v>
      </c>
      <c r="I211">
        <v>646009.39999999898</v>
      </c>
      <c r="J211">
        <v>6902215.3399999999</v>
      </c>
      <c r="K211">
        <v>15648</v>
      </c>
      <c r="L211">
        <v>2200</v>
      </c>
      <c r="M211">
        <v>2300</v>
      </c>
      <c r="N211">
        <v>2300</v>
      </c>
      <c r="O211">
        <v>2400</v>
      </c>
      <c r="P211">
        <v>0.45400000000000001</v>
      </c>
      <c r="Q211">
        <v>4.2649999999999997</v>
      </c>
      <c r="R211">
        <v>30.803999999999998</v>
      </c>
      <c r="S211">
        <v>196.10499999999999</v>
      </c>
    </row>
    <row r="212" spans="1:19">
      <c r="A212" t="s">
        <v>10752</v>
      </c>
      <c r="B212" s="34">
        <v>1</v>
      </c>
      <c r="C212" t="s">
        <v>7894</v>
      </c>
      <c r="D212" t="s">
        <v>1093</v>
      </c>
      <c r="E212" t="s">
        <v>7893</v>
      </c>
      <c r="F212" t="s">
        <v>1093</v>
      </c>
      <c r="G212">
        <v>497745.00999999797</v>
      </c>
      <c r="H212">
        <v>6233458.0700000003</v>
      </c>
      <c r="I212">
        <v>505188.43999999802</v>
      </c>
      <c r="J212">
        <v>6283338.8799999999</v>
      </c>
      <c r="K212">
        <v>83146</v>
      </c>
      <c r="L212">
        <v>828</v>
      </c>
      <c r="M212">
        <v>908</v>
      </c>
      <c r="N212">
        <v>908</v>
      </c>
      <c r="O212">
        <v>986</v>
      </c>
      <c r="P212">
        <v>6.6349999999999998</v>
      </c>
      <c r="Q212">
        <v>33.491999999999997</v>
      </c>
      <c r="R212">
        <v>118.377</v>
      </c>
      <c r="S212">
        <v>753.60799999999995</v>
      </c>
    </row>
    <row r="213" spans="1:19">
      <c r="A213" t="s">
        <v>10752</v>
      </c>
      <c r="B213" s="34">
        <v>1</v>
      </c>
      <c r="C213" t="s">
        <v>7894</v>
      </c>
      <c r="D213" t="s">
        <v>2302</v>
      </c>
      <c r="E213" t="s">
        <v>7893</v>
      </c>
      <c r="F213" t="s">
        <v>2301</v>
      </c>
      <c r="G213">
        <v>497745.00999999797</v>
      </c>
      <c r="H213">
        <v>6233458.0700000003</v>
      </c>
      <c r="I213">
        <v>487277.93999999802</v>
      </c>
      <c r="J213">
        <v>6227113.7699999996</v>
      </c>
      <c r="K213">
        <v>12123</v>
      </c>
      <c r="L213">
        <v>828</v>
      </c>
      <c r="M213">
        <v>908</v>
      </c>
      <c r="N213">
        <v>908</v>
      </c>
      <c r="O213">
        <v>986</v>
      </c>
      <c r="P213">
        <v>1.054</v>
      </c>
      <c r="Q213">
        <v>5.0369999999999999</v>
      </c>
      <c r="R213">
        <v>16.568999999999999</v>
      </c>
      <c r="S213">
        <v>105.48099999999999</v>
      </c>
    </row>
    <row r="214" spans="1:19">
      <c r="A214" t="s">
        <v>10752</v>
      </c>
      <c r="B214" s="34">
        <v>2</v>
      </c>
      <c r="C214" t="s">
        <v>7894</v>
      </c>
      <c r="D214" t="s">
        <v>2302</v>
      </c>
      <c r="E214" t="s">
        <v>7893</v>
      </c>
      <c r="F214" t="s">
        <v>2301</v>
      </c>
      <c r="G214">
        <v>497745.00999999797</v>
      </c>
      <c r="H214">
        <v>6233458.0700000003</v>
      </c>
      <c r="I214">
        <v>487277.93999999802</v>
      </c>
      <c r="J214">
        <v>6227113.7699999996</v>
      </c>
      <c r="K214">
        <v>11751</v>
      </c>
      <c r="L214">
        <v>1018</v>
      </c>
      <c r="M214">
        <v>1117</v>
      </c>
      <c r="N214">
        <v>1117</v>
      </c>
      <c r="O214">
        <v>1213</v>
      </c>
      <c r="P214">
        <v>0.77600000000000002</v>
      </c>
      <c r="Q214">
        <v>4.67</v>
      </c>
      <c r="R214">
        <v>16.997</v>
      </c>
      <c r="S214">
        <v>108.209</v>
      </c>
    </row>
    <row r="215" spans="1:19">
      <c r="A215" t="s">
        <v>10752</v>
      </c>
      <c r="B215" s="34">
        <v>3</v>
      </c>
      <c r="C215" t="s">
        <v>7894</v>
      </c>
      <c r="D215" t="s">
        <v>2302</v>
      </c>
      <c r="E215" t="s">
        <v>7893</v>
      </c>
      <c r="F215" t="s">
        <v>2301</v>
      </c>
      <c r="G215">
        <v>497745.00999999797</v>
      </c>
      <c r="H215">
        <v>6233458.0700000003</v>
      </c>
      <c r="I215">
        <v>487277.93999999802</v>
      </c>
      <c r="J215">
        <v>6227113.7699999996</v>
      </c>
      <c r="K215">
        <v>11752</v>
      </c>
      <c r="L215">
        <v>1018</v>
      </c>
      <c r="M215">
        <v>1117</v>
      </c>
      <c r="N215">
        <v>1117</v>
      </c>
      <c r="O215">
        <v>1213</v>
      </c>
      <c r="P215">
        <v>0.78600000000000003</v>
      </c>
      <c r="Q215">
        <v>4.7320000000000002</v>
      </c>
      <c r="R215">
        <v>17.213999999999999</v>
      </c>
      <c r="S215">
        <v>109.587</v>
      </c>
    </row>
    <row r="216" spans="1:19">
      <c r="A216" t="s">
        <v>10751</v>
      </c>
      <c r="B216" s="34">
        <v>1</v>
      </c>
      <c r="C216" t="s">
        <v>7894</v>
      </c>
      <c r="D216" t="s">
        <v>5641</v>
      </c>
      <c r="E216" t="s">
        <v>7893</v>
      </c>
      <c r="F216" t="s">
        <v>5640</v>
      </c>
      <c r="G216">
        <v>497745.00999999797</v>
      </c>
      <c r="H216">
        <v>6233458.0700000003</v>
      </c>
      <c r="I216">
        <v>408736.39999999898</v>
      </c>
      <c r="J216">
        <v>6260624.4000000004</v>
      </c>
      <c r="K216">
        <v>108896</v>
      </c>
      <c r="L216">
        <v>3316</v>
      </c>
      <c r="M216">
        <v>3622</v>
      </c>
      <c r="N216">
        <v>3622</v>
      </c>
      <c r="O216">
        <v>3780</v>
      </c>
      <c r="P216">
        <v>2.0960000000000001</v>
      </c>
      <c r="Q216">
        <v>29.202000000000002</v>
      </c>
      <c r="R216">
        <v>233.399</v>
      </c>
      <c r="S216">
        <v>1485.8630000000001</v>
      </c>
    </row>
    <row r="217" spans="1:19">
      <c r="A217" t="s">
        <v>10751</v>
      </c>
      <c r="B217" s="34">
        <v>2</v>
      </c>
      <c r="C217" t="s">
        <v>7894</v>
      </c>
      <c r="D217" t="s">
        <v>5641</v>
      </c>
      <c r="E217" t="s">
        <v>7893</v>
      </c>
      <c r="F217" t="s">
        <v>5640</v>
      </c>
      <c r="G217">
        <v>497745.00999999797</v>
      </c>
      <c r="H217">
        <v>6233458.0700000003</v>
      </c>
      <c r="I217">
        <v>408736.39999999898</v>
      </c>
      <c r="J217">
        <v>6260624.4000000004</v>
      </c>
      <c r="K217">
        <v>108878</v>
      </c>
      <c r="L217">
        <v>3316</v>
      </c>
      <c r="M217">
        <v>3622</v>
      </c>
      <c r="N217">
        <v>3622</v>
      </c>
      <c r="O217">
        <v>3780</v>
      </c>
      <c r="P217">
        <v>2.09</v>
      </c>
      <c r="Q217">
        <v>29.12</v>
      </c>
      <c r="R217">
        <v>232.72499999999999</v>
      </c>
      <c r="S217">
        <v>1481.576</v>
      </c>
    </row>
    <row r="218" spans="1:19">
      <c r="A218" t="s">
        <v>10751</v>
      </c>
      <c r="B218" s="34">
        <v>1</v>
      </c>
      <c r="C218" t="s">
        <v>7894</v>
      </c>
      <c r="D218" t="s">
        <v>1452</v>
      </c>
      <c r="E218" t="s">
        <v>7893</v>
      </c>
      <c r="F218" t="s">
        <v>1451</v>
      </c>
      <c r="G218">
        <v>497745.00999999797</v>
      </c>
      <c r="H218">
        <v>6233458.0700000003</v>
      </c>
      <c r="I218">
        <v>592807.53999999899</v>
      </c>
      <c r="J218">
        <v>6282056.5599999996</v>
      </c>
      <c r="K218">
        <v>121162</v>
      </c>
      <c r="L218">
        <v>3255</v>
      </c>
      <c r="M218">
        <v>3600</v>
      </c>
      <c r="N218">
        <v>3600</v>
      </c>
      <c r="O218">
        <v>3780</v>
      </c>
      <c r="P218">
        <v>2.4140000000000001</v>
      </c>
      <c r="Q218">
        <v>32.023000000000003</v>
      </c>
      <c r="R218">
        <v>263.399</v>
      </c>
      <c r="S218">
        <v>1676.85</v>
      </c>
    </row>
    <row r="219" spans="1:19">
      <c r="A219" t="s">
        <v>10751</v>
      </c>
      <c r="B219" s="34">
        <v>2</v>
      </c>
      <c r="C219" t="s">
        <v>7894</v>
      </c>
      <c r="D219" t="s">
        <v>1452</v>
      </c>
      <c r="E219" t="s">
        <v>7893</v>
      </c>
      <c r="F219" t="s">
        <v>1451</v>
      </c>
      <c r="G219">
        <v>497745.00999999797</v>
      </c>
      <c r="H219">
        <v>6233458.0700000003</v>
      </c>
      <c r="I219">
        <v>592807.53999999899</v>
      </c>
      <c r="J219">
        <v>6282056.5599999996</v>
      </c>
      <c r="K219">
        <v>121130</v>
      </c>
      <c r="L219">
        <v>3255</v>
      </c>
      <c r="M219">
        <v>3600</v>
      </c>
      <c r="N219">
        <v>3600</v>
      </c>
      <c r="O219">
        <v>3780</v>
      </c>
      <c r="P219">
        <v>2.4119999999999999</v>
      </c>
      <c r="Q219">
        <v>32.015000000000001</v>
      </c>
      <c r="R219">
        <v>264.12700000000001</v>
      </c>
      <c r="S219">
        <v>1681.4839999999999</v>
      </c>
    </row>
    <row r="220" spans="1:19">
      <c r="A220" t="s">
        <v>10752</v>
      </c>
      <c r="B220" s="34">
        <v>1</v>
      </c>
      <c r="C220" t="s">
        <v>4775</v>
      </c>
      <c r="D220" t="s">
        <v>7133</v>
      </c>
      <c r="E220" t="s">
        <v>4775</v>
      </c>
      <c r="F220" t="s">
        <v>7132</v>
      </c>
      <c r="G220">
        <v>631192.47999999695</v>
      </c>
      <c r="H220">
        <v>6883565.1100000003</v>
      </c>
      <c r="I220">
        <v>627868.52000000305</v>
      </c>
      <c r="J220">
        <v>6884267.3600000003</v>
      </c>
      <c r="K220">
        <v>4670</v>
      </c>
      <c r="L220">
        <v>1172</v>
      </c>
      <c r="M220">
        <v>1285</v>
      </c>
      <c r="N220">
        <v>1285</v>
      </c>
      <c r="O220">
        <v>1388</v>
      </c>
      <c r="P220">
        <v>0.28000000000000003</v>
      </c>
      <c r="Q220">
        <v>1.865</v>
      </c>
      <c r="R220">
        <v>6.7539999999999996</v>
      </c>
      <c r="S220">
        <v>42.994999999999997</v>
      </c>
    </row>
    <row r="221" spans="1:19">
      <c r="A221" t="s">
        <v>10752</v>
      </c>
      <c r="B221" s="34">
        <v>1</v>
      </c>
      <c r="C221" t="s">
        <v>4775</v>
      </c>
      <c r="D221" t="s">
        <v>7687</v>
      </c>
      <c r="E221" t="s">
        <v>4775</v>
      </c>
      <c r="F221" t="s">
        <v>7686</v>
      </c>
      <c r="G221">
        <v>631192.47999999695</v>
      </c>
      <c r="H221">
        <v>6883565.1100000003</v>
      </c>
      <c r="I221">
        <v>609515.75999999803</v>
      </c>
      <c r="J221">
        <v>6875296.1900000004</v>
      </c>
      <c r="K221">
        <v>27066</v>
      </c>
      <c r="L221">
        <v>926</v>
      </c>
      <c r="M221">
        <v>1060</v>
      </c>
      <c r="N221">
        <v>1060</v>
      </c>
      <c r="O221">
        <v>1181</v>
      </c>
      <c r="P221">
        <v>1.6319999999999999</v>
      </c>
      <c r="Q221">
        <v>10.7</v>
      </c>
      <c r="R221">
        <v>38.734000000000002</v>
      </c>
      <c r="S221">
        <v>246.58699999999999</v>
      </c>
    </row>
    <row r="222" spans="1:19">
      <c r="A222" t="s">
        <v>10752</v>
      </c>
      <c r="B222" s="34">
        <v>1</v>
      </c>
      <c r="C222" t="s">
        <v>4775</v>
      </c>
      <c r="D222" t="s">
        <v>910</v>
      </c>
      <c r="E222" t="s">
        <v>4775</v>
      </c>
      <c r="F222" t="s">
        <v>909</v>
      </c>
      <c r="G222">
        <v>631192.47999999695</v>
      </c>
      <c r="H222">
        <v>6883565.1100000003</v>
      </c>
      <c r="I222">
        <v>658607.93999999797</v>
      </c>
      <c r="J222">
        <v>6881590.9900000002</v>
      </c>
      <c r="K222">
        <v>43020</v>
      </c>
      <c r="L222">
        <v>520</v>
      </c>
      <c r="M222">
        <v>782</v>
      </c>
      <c r="N222">
        <v>782</v>
      </c>
      <c r="O222">
        <v>998</v>
      </c>
      <c r="P222">
        <v>1.982</v>
      </c>
      <c r="Q222">
        <v>17.164999999999999</v>
      </c>
      <c r="R222">
        <v>62.488999999999997</v>
      </c>
      <c r="S222">
        <v>397.81799999999998</v>
      </c>
    </row>
    <row r="223" spans="1:19">
      <c r="A223" t="s">
        <v>10751</v>
      </c>
      <c r="B223" s="34">
        <v>1</v>
      </c>
      <c r="C223" t="s">
        <v>4775</v>
      </c>
      <c r="D223" t="s">
        <v>8073</v>
      </c>
      <c r="E223" t="s">
        <v>4775</v>
      </c>
      <c r="F223" t="s">
        <v>8072</v>
      </c>
      <c r="G223">
        <v>631192.47999999695</v>
      </c>
      <c r="H223">
        <v>6883565.1100000003</v>
      </c>
      <c r="I223">
        <v>607795.97999999695</v>
      </c>
      <c r="J223">
        <v>6871087.7400000002</v>
      </c>
      <c r="K223">
        <v>32739</v>
      </c>
      <c r="L223">
        <v>2200</v>
      </c>
      <c r="M223">
        <v>2300</v>
      </c>
      <c r="N223">
        <v>2300</v>
      </c>
      <c r="O223">
        <v>2400</v>
      </c>
      <c r="P223">
        <v>0.99099999999999999</v>
      </c>
      <c r="Q223">
        <v>10.236000000000001</v>
      </c>
      <c r="R223">
        <v>60.341999999999999</v>
      </c>
      <c r="S223">
        <v>384.14600000000002</v>
      </c>
    </row>
    <row r="224" spans="1:19">
      <c r="A224" t="s">
        <v>10751</v>
      </c>
      <c r="B224" s="34">
        <v>2</v>
      </c>
      <c r="C224" t="s">
        <v>4775</v>
      </c>
      <c r="D224" t="s">
        <v>8073</v>
      </c>
      <c r="E224" t="s">
        <v>4775</v>
      </c>
      <c r="F224" t="s">
        <v>8072</v>
      </c>
      <c r="G224">
        <v>631192.47999999695</v>
      </c>
      <c r="H224">
        <v>6883565.1100000003</v>
      </c>
      <c r="I224">
        <v>607795.97999999695</v>
      </c>
      <c r="J224">
        <v>6871087.7400000002</v>
      </c>
      <c r="K224">
        <v>32714</v>
      </c>
      <c r="L224">
        <v>2200</v>
      </c>
      <c r="M224">
        <v>2300</v>
      </c>
      <c r="N224">
        <v>2300</v>
      </c>
      <c r="O224">
        <v>2400</v>
      </c>
      <c r="P224">
        <v>0.99</v>
      </c>
      <c r="Q224">
        <v>10.227</v>
      </c>
      <c r="R224">
        <v>60.287999999999997</v>
      </c>
      <c r="S224">
        <v>383.80799999999999</v>
      </c>
    </row>
    <row r="225" spans="1:19">
      <c r="A225" t="s">
        <v>10751</v>
      </c>
      <c r="B225" s="34">
        <v>1</v>
      </c>
      <c r="C225" t="s">
        <v>4775</v>
      </c>
      <c r="D225" t="s">
        <v>7929</v>
      </c>
      <c r="E225" t="s">
        <v>4775</v>
      </c>
      <c r="F225" t="s">
        <v>7928</v>
      </c>
      <c r="G225">
        <v>631192.47999999695</v>
      </c>
      <c r="H225">
        <v>6883565.1100000003</v>
      </c>
      <c r="I225">
        <v>646009.39999999898</v>
      </c>
      <c r="J225">
        <v>6902215.3399999999</v>
      </c>
      <c r="K225">
        <v>28595</v>
      </c>
      <c r="L225">
        <v>2366</v>
      </c>
      <c r="M225">
        <v>2596</v>
      </c>
      <c r="N225">
        <v>2596</v>
      </c>
      <c r="O225">
        <v>2778</v>
      </c>
      <c r="P225">
        <v>0.876</v>
      </c>
      <c r="Q225">
        <v>9.2119999999999997</v>
      </c>
      <c r="R225">
        <v>51.293999999999997</v>
      </c>
      <c r="S225">
        <v>326.54899999999998</v>
      </c>
    </row>
    <row r="226" spans="1:19">
      <c r="A226" t="s">
        <v>10751</v>
      </c>
      <c r="B226" s="34">
        <v>2</v>
      </c>
      <c r="C226" t="s">
        <v>4775</v>
      </c>
      <c r="D226" t="s">
        <v>7929</v>
      </c>
      <c r="E226" t="s">
        <v>4775</v>
      </c>
      <c r="F226" t="s">
        <v>7928</v>
      </c>
      <c r="G226">
        <v>631192.47999999695</v>
      </c>
      <c r="H226">
        <v>6883565.1100000003</v>
      </c>
      <c r="I226">
        <v>646009.39999999898</v>
      </c>
      <c r="J226">
        <v>6902215.3399999999</v>
      </c>
      <c r="K226">
        <v>28712</v>
      </c>
      <c r="L226">
        <v>2366</v>
      </c>
      <c r="M226">
        <v>2596</v>
      </c>
      <c r="N226">
        <v>2596</v>
      </c>
      <c r="O226">
        <v>2778</v>
      </c>
      <c r="P226">
        <v>0.879</v>
      </c>
      <c r="Q226">
        <v>9.2530000000000001</v>
      </c>
      <c r="R226">
        <v>51.485999999999997</v>
      </c>
      <c r="S226">
        <v>327.76799999999997</v>
      </c>
    </row>
    <row r="227" spans="1:19">
      <c r="A227" t="s">
        <v>10752</v>
      </c>
      <c r="B227" s="34">
        <v>1</v>
      </c>
      <c r="C227" t="s">
        <v>6583</v>
      </c>
      <c r="D227" t="s">
        <v>2185</v>
      </c>
      <c r="E227" t="s">
        <v>6582</v>
      </c>
      <c r="F227" t="s">
        <v>2185</v>
      </c>
      <c r="G227">
        <v>779062.18999999797</v>
      </c>
      <c r="H227">
        <v>6908618.5499999998</v>
      </c>
      <c r="I227">
        <v>790498.96000000101</v>
      </c>
      <c r="J227">
        <v>6900893.0499999998</v>
      </c>
      <c r="K227">
        <v>17550</v>
      </c>
      <c r="L227">
        <v>1172</v>
      </c>
      <c r="M227">
        <v>1285</v>
      </c>
      <c r="N227">
        <v>1285</v>
      </c>
      <c r="O227">
        <v>1388</v>
      </c>
      <c r="P227">
        <v>1.0509999999999999</v>
      </c>
      <c r="Q227">
        <v>7.0060000000000002</v>
      </c>
      <c r="R227">
        <v>25.311</v>
      </c>
      <c r="S227">
        <v>161.13800000000001</v>
      </c>
    </row>
    <row r="228" spans="1:19">
      <c r="A228" t="s">
        <v>10752</v>
      </c>
      <c r="B228" s="34">
        <v>2</v>
      </c>
      <c r="C228" t="s">
        <v>6583</v>
      </c>
      <c r="D228" t="s">
        <v>2185</v>
      </c>
      <c r="E228" t="s">
        <v>6582</v>
      </c>
      <c r="F228" t="s">
        <v>2185</v>
      </c>
      <c r="G228">
        <v>779062.18999999797</v>
      </c>
      <c r="H228">
        <v>6908618.5499999998</v>
      </c>
      <c r="I228">
        <v>790498.96000000101</v>
      </c>
      <c r="J228">
        <v>6900893.0499999998</v>
      </c>
      <c r="K228">
        <v>17550</v>
      </c>
      <c r="L228">
        <v>1172</v>
      </c>
      <c r="M228">
        <v>1285</v>
      </c>
      <c r="N228">
        <v>1285</v>
      </c>
      <c r="O228">
        <v>1388</v>
      </c>
      <c r="P228">
        <v>1.0509999999999999</v>
      </c>
      <c r="Q228">
        <v>7.0060000000000002</v>
      </c>
      <c r="R228">
        <v>25.317</v>
      </c>
      <c r="S228">
        <v>161.172</v>
      </c>
    </row>
    <row r="229" spans="1:19">
      <c r="A229" t="s">
        <v>10752</v>
      </c>
      <c r="B229" s="34">
        <v>1</v>
      </c>
      <c r="C229" t="s">
        <v>4998</v>
      </c>
      <c r="D229" t="s">
        <v>1207</v>
      </c>
      <c r="E229" t="s">
        <v>4997</v>
      </c>
      <c r="F229" t="s">
        <v>1206</v>
      </c>
      <c r="G229">
        <v>345545.86999999703</v>
      </c>
      <c r="H229">
        <v>6688995.0800000001</v>
      </c>
      <c r="I229">
        <v>351158.81000000198</v>
      </c>
      <c r="J229">
        <v>6686537.9299999997</v>
      </c>
      <c r="K229">
        <v>7334</v>
      </c>
      <c r="L229">
        <v>1249</v>
      </c>
      <c r="M229">
        <v>1337</v>
      </c>
      <c r="N229">
        <v>1337</v>
      </c>
      <c r="O229">
        <v>1432</v>
      </c>
      <c r="P229">
        <v>0.42199999999999999</v>
      </c>
      <c r="Q229">
        <v>2.86</v>
      </c>
      <c r="R229">
        <v>10.548999999999999</v>
      </c>
      <c r="S229">
        <v>67.156999999999996</v>
      </c>
    </row>
    <row r="230" spans="1:19">
      <c r="A230" t="s">
        <v>10752</v>
      </c>
      <c r="B230" s="34">
        <v>1</v>
      </c>
      <c r="C230" t="s">
        <v>4998</v>
      </c>
      <c r="D230" t="s">
        <v>7855</v>
      </c>
      <c r="E230" t="s">
        <v>4997</v>
      </c>
      <c r="F230" t="s">
        <v>7854</v>
      </c>
      <c r="G230">
        <v>345545.86999999703</v>
      </c>
      <c r="H230">
        <v>6688995.0800000001</v>
      </c>
      <c r="I230">
        <v>332094.78999999899</v>
      </c>
      <c r="J230">
        <v>6698627.7400000002</v>
      </c>
      <c r="K230">
        <v>19522</v>
      </c>
      <c r="L230">
        <v>1249</v>
      </c>
      <c r="M230">
        <v>1337</v>
      </c>
      <c r="N230">
        <v>1337</v>
      </c>
      <c r="O230">
        <v>1432</v>
      </c>
      <c r="P230">
        <v>1.1140000000000001</v>
      </c>
      <c r="Q230">
        <v>7.5359999999999996</v>
      </c>
      <c r="R230">
        <v>27.920999999999999</v>
      </c>
      <c r="S230">
        <v>177.749</v>
      </c>
    </row>
    <row r="231" spans="1:19">
      <c r="A231" t="s">
        <v>10751</v>
      </c>
      <c r="B231" s="34">
        <v>1</v>
      </c>
      <c r="C231" t="s">
        <v>4253</v>
      </c>
      <c r="D231" t="s">
        <v>5423</v>
      </c>
      <c r="E231" t="s">
        <v>4252</v>
      </c>
      <c r="F231" t="s">
        <v>5422</v>
      </c>
      <c r="G231">
        <v>865239.64999999898</v>
      </c>
      <c r="H231">
        <v>6509161.7699999996</v>
      </c>
      <c r="I231">
        <v>837769.10999999905</v>
      </c>
      <c r="J231">
        <v>6480423.7300000004</v>
      </c>
      <c r="K231">
        <v>46957</v>
      </c>
      <c r="L231">
        <v>2300</v>
      </c>
      <c r="M231">
        <v>2450</v>
      </c>
      <c r="N231">
        <v>2450</v>
      </c>
      <c r="O231">
        <v>2600</v>
      </c>
      <c r="P231">
        <v>1.409</v>
      </c>
      <c r="Q231">
        <v>14.276</v>
      </c>
      <c r="R231">
        <v>88.489000000000004</v>
      </c>
      <c r="S231">
        <v>563.33699999999999</v>
      </c>
    </row>
    <row r="232" spans="1:19">
      <c r="A232" t="s">
        <v>10751</v>
      </c>
      <c r="B232" s="34">
        <v>2</v>
      </c>
      <c r="C232" t="s">
        <v>4253</v>
      </c>
      <c r="D232" t="s">
        <v>5423</v>
      </c>
      <c r="E232" t="s">
        <v>4252</v>
      </c>
      <c r="F232" t="s">
        <v>5422</v>
      </c>
      <c r="G232">
        <v>865239.64999999898</v>
      </c>
      <c r="H232">
        <v>6509161.7699999996</v>
      </c>
      <c r="I232">
        <v>837769.10999999905</v>
      </c>
      <c r="J232">
        <v>6480423.7300000004</v>
      </c>
      <c r="K232">
        <v>46957</v>
      </c>
      <c r="L232">
        <v>2300</v>
      </c>
      <c r="M232">
        <v>2450</v>
      </c>
      <c r="N232">
        <v>2450</v>
      </c>
      <c r="O232">
        <v>2600</v>
      </c>
      <c r="P232">
        <v>1.409</v>
      </c>
      <c r="Q232">
        <v>14.282999999999999</v>
      </c>
      <c r="R232">
        <v>88.528999999999996</v>
      </c>
      <c r="S232">
        <v>563.59</v>
      </c>
    </row>
    <row r="233" spans="1:19">
      <c r="A233" t="s">
        <v>10751</v>
      </c>
      <c r="B233" s="34">
        <v>1</v>
      </c>
      <c r="C233" t="s">
        <v>4253</v>
      </c>
      <c r="D233" t="s">
        <v>1650</v>
      </c>
      <c r="E233" t="s">
        <v>4252</v>
      </c>
      <c r="F233" t="s">
        <v>1649</v>
      </c>
      <c r="G233">
        <v>865239.64999999898</v>
      </c>
      <c r="H233">
        <v>6509161.7699999996</v>
      </c>
      <c r="I233">
        <v>836686.60000000102</v>
      </c>
      <c r="J233">
        <v>6394067.4000000004</v>
      </c>
      <c r="K233">
        <v>137425</v>
      </c>
      <c r="L233">
        <v>3465</v>
      </c>
      <c r="M233">
        <v>3544</v>
      </c>
      <c r="N233">
        <v>3544</v>
      </c>
      <c r="O233">
        <v>3575</v>
      </c>
      <c r="P233">
        <v>4.1539999999999999</v>
      </c>
      <c r="Q233">
        <v>41.628999999999998</v>
      </c>
      <c r="R233">
        <v>259.52600000000001</v>
      </c>
      <c r="S233">
        <v>1652.193</v>
      </c>
    </row>
    <row r="234" spans="1:19">
      <c r="A234" t="s">
        <v>10751</v>
      </c>
      <c r="B234" s="34">
        <v>1</v>
      </c>
      <c r="C234" t="s">
        <v>4253</v>
      </c>
      <c r="D234" t="s">
        <v>4674</v>
      </c>
      <c r="E234" t="s">
        <v>4252</v>
      </c>
      <c r="F234" t="s">
        <v>4673</v>
      </c>
      <c r="G234">
        <v>865239.64999999898</v>
      </c>
      <c r="H234">
        <v>6509161.7699999996</v>
      </c>
      <c r="I234">
        <v>936573.13000000303</v>
      </c>
      <c r="J234">
        <v>6490238.0300000003</v>
      </c>
      <c r="K234">
        <v>75696</v>
      </c>
      <c r="L234">
        <v>3465</v>
      </c>
      <c r="M234">
        <v>3622</v>
      </c>
      <c r="N234">
        <v>3622</v>
      </c>
      <c r="O234">
        <v>3780</v>
      </c>
      <c r="P234">
        <v>1.44</v>
      </c>
      <c r="Q234">
        <v>20.469000000000001</v>
      </c>
      <c r="R234">
        <v>160.81399999999999</v>
      </c>
      <c r="S234">
        <v>1023.776</v>
      </c>
    </row>
    <row r="235" spans="1:19">
      <c r="A235" t="s">
        <v>10751</v>
      </c>
      <c r="B235" s="34">
        <v>2</v>
      </c>
      <c r="C235" t="s">
        <v>4253</v>
      </c>
      <c r="D235" t="s">
        <v>4674</v>
      </c>
      <c r="E235" t="s">
        <v>4252</v>
      </c>
      <c r="F235" t="s">
        <v>4673</v>
      </c>
      <c r="G235">
        <v>865239.64999999898</v>
      </c>
      <c r="H235">
        <v>6509161.7699999996</v>
      </c>
      <c r="I235">
        <v>936573.13000000303</v>
      </c>
      <c r="J235">
        <v>6490238.0300000003</v>
      </c>
      <c r="K235">
        <v>75759</v>
      </c>
      <c r="L235">
        <v>3465</v>
      </c>
      <c r="M235">
        <v>3622</v>
      </c>
      <c r="N235">
        <v>3622</v>
      </c>
      <c r="O235">
        <v>3780</v>
      </c>
      <c r="P235">
        <v>1.4410000000000001</v>
      </c>
      <c r="Q235">
        <v>20.472000000000001</v>
      </c>
      <c r="R235">
        <v>160.81299999999999</v>
      </c>
      <c r="S235">
        <v>1023.765</v>
      </c>
    </row>
    <row r="236" spans="1:19">
      <c r="A236" t="s">
        <v>10751</v>
      </c>
      <c r="B236" s="34">
        <v>1</v>
      </c>
      <c r="C236" t="s">
        <v>4253</v>
      </c>
      <c r="D236" t="s">
        <v>2680</v>
      </c>
      <c r="E236" t="s">
        <v>4252</v>
      </c>
      <c r="F236" t="s">
        <v>2679</v>
      </c>
      <c r="G236">
        <v>865239.64999999898</v>
      </c>
      <c r="H236">
        <v>6509161.7699999996</v>
      </c>
      <c r="I236">
        <v>913054.18999999797</v>
      </c>
      <c r="J236">
        <v>6448886.5099999998</v>
      </c>
      <c r="K236">
        <v>104135</v>
      </c>
      <c r="L236">
        <v>2110</v>
      </c>
      <c r="M236">
        <v>2246</v>
      </c>
      <c r="N236">
        <v>2246</v>
      </c>
      <c r="O236">
        <v>2382</v>
      </c>
      <c r="P236">
        <v>3.1589999999999998</v>
      </c>
      <c r="Q236">
        <v>34.991999999999997</v>
      </c>
      <c r="R236">
        <v>181.14699999999999</v>
      </c>
      <c r="S236">
        <v>1153.2159999999999</v>
      </c>
    </row>
    <row r="237" spans="1:19">
      <c r="A237" t="s">
        <v>10751</v>
      </c>
      <c r="B237" s="34">
        <v>2</v>
      </c>
      <c r="C237" t="s">
        <v>4253</v>
      </c>
      <c r="D237" t="s">
        <v>2680</v>
      </c>
      <c r="E237" t="s">
        <v>4252</v>
      </c>
      <c r="F237" t="s">
        <v>2679</v>
      </c>
      <c r="G237">
        <v>865239.64999999898</v>
      </c>
      <c r="H237">
        <v>6509161.7699999996</v>
      </c>
      <c r="I237">
        <v>913054.18999999797</v>
      </c>
      <c r="J237">
        <v>6448886.5099999998</v>
      </c>
      <c r="K237">
        <v>84001</v>
      </c>
      <c r="L237">
        <v>2110</v>
      </c>
      <c r="M237">
        <v>2246</v>
      </c>
      <c r="N237">
        <v>2246</v>
      </c>
      <c r="O237">
        <v>2382</v>
      </c>
      <c r="P237">
        <v>2.2559999999999998</v>
      </c>
      <c r="Q237">
        <v>27.609000000000002</v>
      </c>
      <c r="R237">
        <v>148.14099999999999</v>
      </c>
      <c r="S237">
        <v>943.09199999999998</v>
      </c>
    </row>
    <row r="238" spans="1:19">
      <c r="A238" t="s">
        <v>10751</v>
      </c>
      <c r="B238" s="34">
        <v>1</v>
      </c>
      <c r="C238" t="s">
        <v>4253</v>
      </c>
      <c r="D238" t="s">
        <v>5498</v>
      </c>
      <c r="E238" t="s">
        <v>4252</v>
      </c>
      <c r="F238" t="s">
        <v>5497</v>
      </c>
      <c r="G238">
        <v>865239.64999999898</v>
      </c>
      <c r="H238">
        <v>6509161.7699999996</v>
      </c>
      <c r="I238">
        <v>875338.43999999797</v>
      </c>
      <c r="J238">
        <v>6524027.1799999997</v>
      </c>
      <c r="K238">
        <v>18713</v>
      </c>
      <c r="L238">
        <v>2300</v>
      </c>
      <c r="M238">
        <v>2400</v>
      </c>
      <c r="N238">
        <v>2400</v>
      </c>
      <c r="O238">
        <v>2400</v>
      </c>
      <c r="P238">
        <v>0.56200000000000006</v>
      </c>
      <c r="Q238">
        <v>5.7050000000000001</v>
      </c>
      <c r="R238">
        <v>35.186999999999998</v>
      </c>
      <c r="S238">
        <v>224.00899999999999</v>
      </c>
    </row>
    <row r="239" spans="1:19">
      <c r="A239" t="s">
        <v>10751</v>
      </c>
      <c r="B239" s="34">
        <v>2</v>
      </c>
      <c r="C239" t="s">
        <v>4253</v>
      </c>
      <c r="D239" t="s">
        <v>5498</v>
      </c>
      <c r="E239" t="s">
        <v>4252</v>
      </c>
      <c r="F239" t="s">
        <v>5497</v>
      </c>
      <c r="G239">
        <v>865239.64999999898</v>
      </c>
      <c r="H239">
        <v>6509161.7699999996</v>
      </c>
      <c r="I239">
        <v>875338.43999999797</v>
      </c>
      <c r="J239">
        <v>6524027.1799999997</v>
      </c>
      <c r="K239">
        <v>18722</v>
      </c>
      <c r="L239">
        <v>2300</v>
      </c>
      <c r="M239">
        <v>2400</v>
      </c>
      <c r="N239">
        <v>2400</v>
      </c>
      <c r="O239">
        <v>2400</v>
      </c>
      <c r="P239">
        <v>0.56200000000000006</v>
      </c>
      <c r="Q239">
        <v>5.71</v>
      </c>
      <c r="R239">
        <v>35.195</v>
      </c>
      <c r="S239">
        <v>224.05799999999999</v>
      </c>
    </row>
    <row r="240" spans="1:19">
      <c r="A240" t="s">
        <v>10751</v>
      </c>
      <c r="B240" s="34">
        <v>3</v>
      </c>
      <c r="C240" t="s">
        <v>4253</v>
      </c>
      <c r="D240" t="s">
        <v>5498</v>
      </c>
      <c r="E240" t="s">
        <v>4252</v>
      </c>
      <c r="F240" t="s">
        <v>5497</v>
      </c>
      <c r="G240">
        <v>865239.64999999898</v>
      </c>
      <c r="H240">
        <v>6509161.7699999996</v>
      </c>
      <c r="I240">
        <v>875338.43999999797</v>
      </c>
      <c r="J240">
        <v>6524027.1799999997</v>
      </c>
      <c r="K240">
        <v>18962</v>
      </c>
      <c r="L240">
        <v>2300</v>
      </c>
      <c r="M240">
        <v>2400</v>
      </c>
      <c r="N240">
        <v>2400</v>
      </c>
      <c r="O240">
        <v>2400</v>
      </c>
      <c r="P240">
        <v>0.56899999999999995</v>
      </c>
      <c r="Q240">
        <v>5.7839999999999998</v>
      </c>
      <c r="R240">
        <v>35.643000000000001</v>
      </c>
      <c r="S240">
        <v>226.91200000000001</v>
      </c>
    </row>
    <row r="241" spans="1:19">
      <c r="A241" t="s">
        <v>10751</v>
      </c>
      <c r="B241" s="34">
        <v>4</v>
      </c>
      <c r="C241" t="s">
        <v>4253</v>
      </c>
      <c r="D241" t="s">
        <v>5498</v>
      </c>
      <c r="E241" t="s">
        <v>4252</v>
      </c>
      <c r="F241" t="s">
        <v>5497</v>
      </c>
      <c r="G241">
        <v>865239.64999999898</v>
      </c>
      <c r="H241">
        <v>6509161.7699999996</v>
      </c>
      <c r="I241">
        <v>875338.43999999797</v>
      </c>
      <c r="J241">
        <v>6524027.1799999997</v>
      </c>
      <c r="K241">
        <v>18944</v>
      </c>
      <c r="L241">
        <v>2300</v>
      </c>
      <c r="M241">
        <v>2450</v>
      </c>
      <c r="N241">
        <v>2450</v>
      </c>
      <c r="O241">
        <v>2600</v>
      </c>
      <c r="P241">
        <v>0.56899999999999995</v>
      </c>
      <c r="Q241">
        <v>5.7779999999999996</v>
      </c>
      <c r="R241">
        <v>35.615000000000002</v>
      </c>
      <c r="S241">
        <v>226.73400000000001</v>
      </c>
    </row>
    <row r="242" spans="1:19">
      <c r="A242" t="s">
        <v>10751</v>
      </c>
      <c r="B242" s="34">
        <v>1</v>
      </c>
      <c r="C242" t="s">
        <v>4253</v>
      </c>
      <c r="D242" t="s">
        <v>5846</v>
      </c>
      <c r="E242" t="s">
        <v>4252</v>
      </c>
      <c r="F242" t="s">
        <v>5846</v>
      </c>
      <c r="G242">
        <v>865239.64999999898</v>
      </c>
      <c r="H242">
        <v>6509161.7699999996</v>
      </c>
      <c r="I242">
        <v>853743.00999999803</v>
      </c>
      <c r="J242">
        <v>6510230.2300000004</v>
      </c>
      <c r="K242">
        <v>12222</v>
      </c>
      <c r="L242">
        <v>1764</v>
      </c>
      <c r="M242">
        <v>1876</v>
      </c>
      <c r="N242">
        <v>1876</v>
      </c>
      <c r="O242">
        <v>1988</v>
      </c>
      <c r="P242">
        <v>0.54300000000000004</v>
      </c>
      <c r="Q242">
        <v>4.1740000000000004</v>
      </c>
      <c r="R242">
        <v>20.6</v>
      </c>
      <c r="S242">
        <v>131.14400000000001</v>
      </c>
    </row>
    <row r="243" spans="1:19">
      <c r="A243" t="s">
        <v>10751</v>
      </c>
      <c r="B243" s="34">
        <v>2</v>
      </c>
      <c r="C243" t="s">
        <v>4253</v>
      </c>
      <c r="D243" t="s">
        <v>5846</v>
      </c>
      <c r="E243" t="s">
        <v>4252</v>
      </c>
      <c r="F243" t="s">
        <v>5846</v>
      </c>
      <c r="G243">
        <v>865239.64999999898</v>
      </c>
      <c r="H243">
        <v>6509161.7699999996</v>
      </c>
      <c r="I243">
        <v>853743.00999999803</v>
      </c>
      <c r="J243">
        <v>6510230.2300000004</v>
      </c>
      <c r="K243">
        <v>13304</v>
      </c>
      <c r="L243">
        <v>2200</v>
      </c>
      <c r="M243">
        <v>2300</v>
      </c>
      <c r="N243">
        <v>2300</v>
      </c>
      <c r="O243">
        <v>2400</v>
      </c>
      <c r="P243">
        <v>0.28799999999999998</v>
      </c>
      <c r="Q243">
        <v>3.6869999999999998</v>
      </c>
      <c r="R243">
        <v>29.338999999999999</v>
      </c>
      <c r="S243">
        <v>186.77799999999999</v>
      </c>
    </row>
    <row r="244" spans="1:19">
      <c r="A244" t="s">
        <v>10751</v>
      </c>
      <c r="B244" s="34">
        <v>1</v>
      </c>
      <c r="C244" t="s">
        <v>3629</v>
      </c>
      <c r="D244" t="s">
        <v>4723</v>
      </c>
      <c r="E244" t="s">
        <v>3628</v>
      </c>
      <c r="F244" t="s">
        <v>4722</v>
      </c>
      <c r="G244">
        <v>610469.28999999899</v>
      </c>
      <c r="H244">
        <v>6753462.3499999996</v>
      </c>
      <c r="I244">
        <v>594882.78999999899</v>
      </c>
      <c r="J244">
        <v>6735539.5300000003</v>
      </c>
      <c r="K244">
        <v>23926</v>
      </c>
      <c r="L244">
        <v>1332</v>
      </c>
      <c r="M244">
        <v>1796</v>
      </c>
      <c r="N244">
        <v>1796</v>
      </c>
      <c r="O244">
        <v>2098</v>
      </c>
      <c r="P244">
        <v>0.71599999999999997</v>
      </c>
      <c r="Q244">
        <v>7.2869999999999999</v>
      </c>
      <c r="R244">
        <v>45.036999999999999</v>
      </c>
      <c r="S244">
        <v>286.71300000000002</v>
      </c>
    </row>
    <row r="245" spans="1:19">
      <c r="A245" t="s">
        <v>10751</v>
      </c>
      <c r="B245" s="34">
        <v>2</v>
      </c>
      <c r="C245" t="s">
        <v>3629</v>
      </c>
      <c r="D245" t="s">
        <v>4723</v>
      </c>
      <c r="E245" t="s">
        <v>3628</v>
      </c>
      <c r="F245" t="s">
        <v>4722</v>
      </c>
      <c r="G245">
        <v>610469.28999999899</v>
      </c>
      <c r="H245">
        <v>6753462.3499999996</v>
      </c>
      <c r="I245">
        <v>594882.78999999899</v>
      </c>
      <c r="J245">
        <v>6735539.5300000003</v>
      </c>
      <c r="K245">
        <v>24011</v>
      </c>
      <c r="L245">
        <v>1332</v>
      </c>
      <c r="M245">
        <v>1796</v>
      </c>
      <c r="N245">
        <v>1796</v>
      </c>
      <c r="O245">
        <v>2098</v>
      </c>
      <c r="P245">
        <v>0.71499999999999997</v>
      </c>
      <c r="Q245">
        <v>7.2750000000000004</v>
      </c>
      <c r="R245">
        <v>44.975999999999999</v>
      </c>
      <c r="S245">
        <v>286.32600000000002</v>
      </c>
    </row>
    <row r="246" spans="1:19">
      <c r="A246" t="s">
        <v>10752</v>
      </c>
      <c r="B246" s="34">
        <v>1</v>
      </c>
      <c r="C246" t="s">
        <v>3629</v>
      </c>
      <c r="D246" t="s">
        <v>6228</v>
      </c>
      <c r="E246" t="s">
        <v>3628</v>
      </c>
      <c r="F246" t="s">
        <v>6227</v>
      </c>
      <c r="G246">
        <v>610469.28999999899</v>
      </c>
      <c r="H246">
        <v>6753462.3499999996</v>
      </c>
      <c r="I246">
        <v>614853.93000000005</v>
      </c>
      <c r="J246">
        <v>6779084.0099999998</v>
      </c>
      <c r="K246">
        <v>26338</v>
      </c>
      <c r="L246">
        <v>888</v>
      </c>
      <c r="M246">
        <v>983</v>
      </c>
      <c r="N246">
        <v>983</v>
      </c>
      <c r="O246">
        <v>1042</v>
      </c>
      <c r="P246">
        <v>1.5720000000000001</v>
      </c>
      <c r="Q246">
        <v>10.561</v>
      </c>
      <c r="R246">
        <v>37.292999999999999</v>
      </c>
      <c r="S246">
        <v>237.417</v>
      </c>
    </row>
    <row r="247" spans="1:19">
      <c r="A247" t="s">
        <v>10752</v>
      </c>
      <c r="B247" s="34">
        <v>2</v>
      </c>
      <c r="C247" t="s">
        <v>3629</v>
      </c>
      <c r="D247" t="s">
        <v>6228</v>
      </c>
      <c r="E247" t="s">
        <v>3628</v>
      </c>
      <c r="F247" t="s">
        <v>6227</v>
      </c>
      <c r="G247">
        <v>610469.28999999899</v>
      </c>
      <c r="H247">
        <v>6753462.3499999996</v>
      </c>
      <c r="I247">
        <v>614853.93000000005</v>
      </c>
      <c r="J247">
        <v>6779084.0099999998</v>
      </c>
      <c r="K247">
        <v>26253</v>
      </c>
      <c r="L247">
        <v>888</v>
      </c>
      <c r="M247">
        <v>983</v>
      </c>
      <c r="N247">
        <v>983</v>
      </c>
      <c r="O247">
        <v>1042</v>
      </c>
      <c r="P247">
        <v>2.5219999999999998</v>
      </c>
      <c r="Q247">
        <v>11.141</v>
      </c>
      <c r="R247">
        <v>35.463000000000001</v>
      </c>
      <c r="S247">
        <v>225.767</v>
      </c>
    </row>
    <row r="248" spans="1:19">
      <c r="A248" t="s">
        <v>10752</v>
      </c>
      <c r="B248" s="34">
        <v>3</v>
      </c>
      <c r="C248" t="s">
        <v>3629</v>
      </c>
      <c r="D248" t="s">
        <v>6228</v>
      </c>
      <c r="E248" t="s">
        <v>3628</v>
      </c>
      <c r="F248" t="s">
        <v>6227</v>
      </c>
      <c r="G248">
        <v>610469.28999999899</v>
      </c>
      <c r="H248">
        <v>6753462.3499999996</v>
      </c>
      <c r="I248">
        <v>614853.93000000005</v>
      </c>
      <c r="J248">
        <v>6779084.0099999998</v>
      </c>
      <c r="K248">
        <v>26624</v>
      </c>
      <c r="L248">
        <v>1099</v>
      </c>
      <c r="M248">
        <v>1099</v>
      </c>
      <c r="N248">
        <v>1264</v>
      </c>
      <c r="O248">
        <v>1264</v>
      </c>
      <c r="P248">
        <v>1.577</v>
      </c>
      <c r="Q248">
        <v>10.534000000000001</v>
      </c>
      <c r="R248">
        <v>49.624000000000002</v>
      </c>
      <c r="S248">
        <v>315.91699999999997</v>
      </c>
    </row>
    <row r="249" spans="1:19">
      <c r="A249" t="s">
        <v>10752</v>
      </c>
      <c r="B249" s="34">
        <v>1</v>
      </c>
      <c r="C249" t="s">
        <v>5502</v>
      </c>
      <c r="D249" t="s">
        <v>1394</v>
      </c>
      <c r="E249" t="s">
        <v>5501</v>
      </c>
      <c r="F249" t="s">
        <v>1393</v>
      </c>
      <c r="G249">
        <v>840663.82999999798</v>
      </c>
      <c r="H249">
        <v>6632621.4400000004</v>
      </c>
      <c r="I249">
        <v>885400.93</v>
      </c>
      <c r="J249">
        <v>6669331.8799999999</v>
      </c>
      <c r="K249">
        <v>61860</v>
      </c>
      <c r="L249">
        <v>641</v>
      </c>
      <c r="M249">
        <v>742</v>
      </c>
      <c r="N249">
        <v>742</v>
      </c>
      <c r="O249">
        <v>836</v>
      </c>
      <c r="P249">
        <v>5.585</v>
      </c>
      <c r="Q249">
        <v>25.536000000000001</v>
      </c>
      <c r="R249">
        <v>86.198999999999998</v>
      </c>
      <c r="S249">
        <v>548.76</v>
      </c>
    </row>
    <row r="250" spans="1:19">
      <c r="A250" t="s">
        <v>10752</v>
      </c>
      <c r="B250" s="34">
        <v>1</v>
      </c>
      <c r="C250" t="s">
        <v>5502</v>
      </c>
      <c r="D250" t="s">
        <v>51</v>
      </c>
      <c r="E250" t="s">
        <v>5501</v>
      </c>
      <c r="F250" t="s">
        <v>50</v>
      </c>
      <c r="G250">
        <v>840663.82999999798</v>
      </c>
      <c r="H250">
        <v>6632621.4400000004</v>
      </c>
      <c r="I250">
        <v>830900.18</v>
      </c>
      <c r="J250">
        <v>6615805.3499999996</v>
      </c>
      <c r="K250">
        <v>25080</v>
      </c>
      <c r="L250">
        <v>1400</v>
      </c>
      <c r="M250">
        <v>1500</v>
      </c>
      <c r="N250">
        <v>1500</v>
      </c>
      <c r="O250">
        <v>1550</v>
      </c>
      <c r="P250">
        <v>0.752</v>
      </c>
      <c r="Q250">
        <v>7.0469999999999997</v>
      </c>
      <c r="R250">
        <v>51.372</v>
      </c>
      <c r="S250">
        <v>327.04300000000001</v>
      </c>
    </row>
    <row r="251" spans="1:19">
      <c r="A251" t="s">
        <v>10752</v>
      </c>
      <c r="B251" s="34">
        <v>2</v>
      </c>
      <c r="C251" t="s">
        <v>5502</v>
      </c>
      <c r="D251" t="s">
        <v>51</v>
      </c>
      <c r="E251" t="s">
        <v>5501</v>
      </c>
      <c r="F251" t="s">
        <v>50</v>
      </c>
      <c r="G251">
        <v>840663.82999999798</v>
      </c>
      <c r="H251">
        <v>6632621.4400000004</v>
      </c>
      <c r="I251">
        <v>830900.18</v>
      </c>
      <c r="J251">
        <v>6615805.3499999996</v>
      </c>
      <c r="K251">
        <v>25070</v>
      </c>
      <c r="L251">
        <v>1400</v>
      </c>
      <c r="M251">
        <v>1500</v>
      </c>
      <c r="N251">
        <v>1500</v>
      </c>
      <c r="O251">
        <v>1550</v>
      </c>
      <c r="P251">
        <v>0.752</v>
      </c>
      <c r="Q251">
        <v>7.0469999999999997</v>
      </c>
      <c r="R251">
        <v>51.372</v>
      </c>
      <c r="S251">
        <v>327.04300000000001</v>
      </c>
    </row>
    <row r="252" spans="1:19">
      <c r="A252" t="s">
        <v>10751</v>
      </c>
      <c r="B252" s="34">
        <v>1</v>
      </c>
      <c r="C252" t="s">
        <v>4737</v>
      </c>
      <c r="D252" t="s">
        <v>2460</v>
      </c>
      <c r="E252" t="s">
        <v>4736</v>
      </c>
      <c r="F252" t="s">
        <v>2459</v>
      </c>
      <c r="G252">
        <v>693228.13000000303</v>
      </c>
      <c r="H252">
        <v>6876097.0700000003</v>
      </c>
      <c r="I252">
        <v>767888.46999999904</v>
      </c>
      <c r="J252">
        <v>6824700.1200000001</v>
      </c>
      <c r="K252">
        <v>93087</v>
      </c>
      <c r="L252">
        <v>1812</v>
      </c>
      <c r="M252">
        <v>1988</v>
      </c>
      <c r="N252">
        <v>1988</v>
      </c>
      <c r="O252">
        <v>2124</v>
      </c>
      <c r="P252">
        <v>4.1479999999999997</v>
      </c>
      <c r="Q252">
        <v>32.015000000000001</v>
      </c>
      <c r="R252">
        <v>155.33099999999999</v>
      </c>
      <c r="S252">
        <v>988.87</v>
      </c>
    </row>
    <row r="253" spans="1:19">
      <c r="A253" t="s">
        <v>10752</v>
      </c>
      <c r="B253" s="34">
        <v>1</v>
      </c>
      <c r="C253" t="s">
        <v>2680</v>
      </c>
      <c r="D253" t="s">
        <v>6786</v>
      </c>
      <c r="E253" t="s">
        <v>2679</v>
      </c>
      <c r="F253" t="s">
        <v>6785</v>
      </c>
      <c r="G253">
        <v>913054.18999999797</v>
      </c>
      <c r="H253">
        <v>6448886.5099999998</v>
      </c>
      <c r="I253">
        <v>916341.68999999797</v>
      </c>
      <c r="J253">
        <v>6454309.7699999996</v>
      </c>
      <c r="K253">
        <v>8400</v>
      </c>
      <c r="L253">
        <v>1093</v>
      </c>
      <c r="M253">
        <v>1178</v>
      </c>
      <c r="N253">
        <v>1178</v>
      </c>
      <c r="O253">
        <v>1253</v>
      </c>
      <c r="P253">
        <v>0.51900000000000002</v>
      </c>
      <c r="Q253">
        <v>3.3839999999999999</v>
      </c>
      <c r="R253">
        <v>12.282999999999999</v>
      </c>
      <c r="S253">
        <v>78.194999999999993</v>
      </c>
    </row>
    <row r="254" spans="1:19">
      <c r="A254" t="s">
        <v>10752</v>
      </c>
      <c r="B254" s="34">
        <v>1</v>
      </c>
      <c r="C254" t="s">
        <v>2680</v>
      </c>
      <c r="D254" t="s">
        <v>5202</v>
      </c>
      <c r="E254" t="s">
        <v>2679</v>
      </c>
      <c r="F254" t="s">
        <v>5201</v>
      </c>
      <c r="G254">
        <v>913054.18999999797</v>
      </c>
      <c r="H254">
        <v>6448886.5099999998</v>
      </c>
      <c r="I254">
        <v>948943.97999999695</v>
      </c>
      <c r="J254">
        <v>6391526.5999999996</v>
      </c>
      <c r="K254">
        <v>82181</v>
      </c>
      <c r="L254">
        <v>734</v>
      </c>
      <c r="M254">
        <v>856</v>
      </c>
      <c r="N254">
        <v>856</v>
      </c>
      <c r="O254">
        <v>964</v>
      </c>
      <c r="P254">
        <v>5.0110000000000001</v>
      </c>
      <c r="Q254">
        <v>32.529000000000003</v>
      </c>
      <c r="R254">
        <v>130.76</v>
      </c>
      <c r="S254">
        <v>832.447</v>
      </c>
    </row>
    <row r="255" spans="1:19">
      <c r="A255" t="s">
        <v>10752</v>
      </c>
      <c r="B255" s="34">
        <v>1</v>
      </c>
      <c r="C255" t="s">
        <v>2680</v>
      </c>
      <c r="D255" t="s">
        <v>3199</v>
      </c>
      <c r="E255" t="s">
        <v>2679</v>
      </c>
      <c r="F255" t="s">
        <v>3198</v>
      </c>
      <c r="G255">
        <v>913054.18999999797</v>
      </c>
      <c r="H255">
        <v>6448886.5099999998</v>
      </c>
      <c r="I255">
        <v>900015.60999999905</v>
      </c>
      <c r="J255">
        <v>6473081.29</v>
      </c>
      <c r="K255">
        <v>35406</v>
      </c>
      <c r="L255">
        <v>1123</v>
      </c>
      <c r="M255">
        <v>1211</v>
      </c>
      <c r="N255">
        <v>1211</v>
      </c>
      <c r="O255">
        <v>1290</v>
      </c>
      <c r="P255">
        <v>1.075</v>
      </c>
      <c r="Q255">
        <v>11.551</v>
      </c>
      <c r="R255">
        <v>63.662999999999997</v>
      </c>
      <c r="S255">
        <v>405.29399999999998</v>
      </c>
    </row>
    <row r="256" spans="1:19">
      <c r="A256" t="s">
        <v>10752</v>
      </c>
      <c r="B256" s="34">
        <v>1</v>
      </c>
      <c r="C256" t="s">
        <v>2680</v>
      </c>
      <c r="D256" t="s">
        <v>3961</v>
      </c>
      <c r="E256" t="s">
        <v>2679</v>
      </c>
      <c r="F256" t="s">
        <v>3960</v>
      </c>
      <c r="G256">
        <v>913054.18999999797</v>
      </c>
      <c r="H256">
        <v>6448886.5099999998</v>
      </c>
      <c r="I256">
        <v>912033.56000000203</v>
      </c>
      <c r="J256">
        <v>6457101.0499999998</v>
      </c>
      <c r="K256">
        <v>9410</v>
      </c>
      <c r="L256">
        <v>570</v>
      </c>
      <c r="M256">
        <v>659</v>
      </c>
      <c r="N256">
        <v>659</v>
      </c>
      <c r="O256">
        <v>739</v>
      </c>
      <c r="P256">
        <v>1.1299999999999999</v>
      </c>
      <c r="Q256">
        <v>3.95</v>
      </c>
      <c r="R256">
        <v>14</v>
      </c>
      <c r="S256" t="s">
        <v>8819</v>
      </c>
    </row>
    <row r="257" spans="1:19">
      <c r="A257" t="s">
        <v>10752</v>
      </c>
      <c r="B257" s="34">
        <v>2</v>
      </c>
      <c r="C257" t="s">
        <v>2680</v>
      </c>
      <c r="D257" t="s">
        <v>6786</v>
      </c>
      <c r="E257" t="s">
        <v>2679</v>
      </c>
      <c r="F257" t="s">
        <v>6785</v>
      </c>
      <c r="G257">
        <v>913054.18999999797</v>
      </c>
      <c r="H257">
        <v>6448886.5099999998</v>
      </c>
      <c r="I257">
        <v>916341.68999999797</v>
      </c>
      <c r="J257">
        <v>6454309.7699999996</v>
      </c>
      <c r="K257">
        <v>8569</v>
      </c>
      <c r="L257">
        <v>1014</v>
      </c>
      <c r="M257">
        <v>1014</v>
      </c>
      <c r="N257">
        <v>1178</v>
      </c>
      <c r="O257">
        <v>1191</v>
      </c>
      <c r="P257">
        <v>0.51700000000000002</v>
      </c>
      <c r="Q257">
        <v>3.3679999999999999</v>
      </c>
      <c r="R257">
        <v>12.226000000000001</v>
      </c>
      <c r="S257">
        <v>77.832999999999998</v>
      </c>
    </row>
    <row r="258" spans="1:19">
      <c r="A258" t="s">
        <v>10752</v>
      </c>
      <c r="B258" s="34">
        <v>1</v>
      </c>
      <c r="C258" t="s">
        <v>2680</v>
      </c>
      <c r="D258" t="s">
        <v>5208</v>
      </c>
      <c r="E258" t="s">
        <v>2679</v>
      </c>
      <c r="F258" t="s">
        <v>5207</v>
      </c>
      <c r="G258">
        <v>913054.18999999797</v>
      </c>
      <c r="H258">
        <v>6448886.5099999998</v>
      </c>
      <c r="I258">
        <v>959920.10999999905</v>
      </c>
      <c r="J258">
        <v>6379848.8600000003</v>
      </c>
      <c r="K258">
        <v>98635</v>
      </c>
      <c r="L258">
        <v>734</v>
      </c>
      <c r="M258">
        <v>856</v>
      </c>
      <c r="N258">
        <v>856</v>
      </c>
      <c r="O258">
        <v>964</v>
      </c>
      <c r="P258">
        <v>5.92</v>
      </c>
      <c r="Q258">
        <v>39.82</v>
      </c>
      <c r="R258">
        <v>150</v>
      </c>
      <c r="S258" t="s">
        <v>8819</v>
      </c>
    </row>
    <row r="259" spans="1:19">
      <c r="A259" t="s">
        <v>10752</v>
      </c>
      <c r="B259" s="34">
        <v>1</v>
      </c>
      <c r="C259" t="s">
        <v>6783</v>
      </c>
      <c r="D259" t="s">
        <v>4500</v>
      </c>
      <c r="E259" t="s">
        <v>6782</v>
      </c>
      <c r="F259" t="s">
        <v>4499</v>
      </c>
      <c r="G259">
        <v>921873.39000000095</v>
      </c>
      <c r="H259">
        <v>6632767.5800000001</v>
      </c>
      <c r="I259">
        <v>940846.68999999797</v>
      </c>
      <c r="J259">
        <v>6646126.8899999997</v>
      </c>
      <c r="K259">
        <v>24838</v>
      </c>
      <c r="L259">
        <v>801</v>
      </c>
      <c r="M259">
        <v>930</v>
      </c>
      <c r="N259">
        <v>930</v>
      </c>
      <c r="O259">
        <v>1053</v>
      </c>
      <c r="P259">
        <v>1.637</v>
      </c>
      <c r="Q259">
        <v>9.7349999999999994</v>
      </c>
      <c r="R259">
        <v>36.167999999999999</v>
      </c>
      <c r="S259">
        <v>230.251</v>
      </c>
    </row>
    <row r="260" spans="1:19">
      <c r="A260" t="s">
        <v>10752</v>
      </c>
      <c r="B260" s="34">
        <v>1</v>
      </c>
      <c r="C260" t="s">
        <v>6783</v>
      </c>
      <c r="D260" t="s">
        <v>2023</v>
      </c>
      <c r="E260" t="s">
        <v>6782</v>
      </c>
      <c r="F260" t="s">
        <v>2022</v>
      </c>
      <c r="G260">
        <v>921873.39000000095</v>
      </c>
      <c r="H260">
        <v>6632767.5800000001</v>
      </c>
      <c r="I260">
        <v>930864.07999999798</v>
      </c>
      <c r="J260">
        <v>6689707.21</v>
      </c>
      <c r="K260">
        <v>61995</v>
      </c>
      <c r="L260">
        <v>455</v>
      </c>
      <c r="M260">
        <v>555</v>
      </c>
      <c r="N260">
        <v>555</v>
      </c>
      <c r="O260">
        <v>632</v>
      </c>
      <c r="P260">
        <v>8.1</v>
      </c>
      <c r="Q260">
        <v>27.071000000000002</v>
      </c>
      <c r="R260">
        <v>84.617999999999995</v>
      </c>
      <c r="S260">
        <v>538.69500000000005</v>
      </c>
    </row>
    <row r="261" spans="1:19">
      <c r="A261" t="s">
        <v>10752</v>
      </c>
      <c r="B261" s="34">
        <v>1</v>
      </c>
      <c r="C261" t="s">
        <v>6783</v>
      </c>
      <c r="D261" t="s">
        <v>7839</v>
      </c>
      <c r="E261" t="s">
        <v>6782</v>
      </c>
      <c r="F261" t="s">
        <v>7838</v>
      </c>
      <c r="G261">
        <v>921873.39000000095</v>
      </c>
      <c r="H261">
        <v>6632767.5800000001</v>
      </c>
      <c r="I261">
        <v>916717.14999999898</v>
      </c>
      <c r="J261">
        <v>6554356.2699999996</v>
      </c>
      <c r="K261">
        <v>85139</v>
      </c>
      <c r="L261">
        <v>264</v>
      </c>
      <c r="M261">
        <v>437</v>
      </c>
      <c r="N261">
        <v>437</v>
      </c>
      <c r="O261">
        <v>545</v>
      </c>
      <c r="P261">
        <v>11.010999999999999</v>
      </c>
      <c r="Q261">
        <v>36.497999999999998</v>
      </c>
      <c r="R261">
        <v>113.91200000000001</v>
      </c>
      <c r="S261">
        <v>725.18399999999997</v>
      </c>
    </row>
    <row r="262" spans="1:19">
      <c r="A262" t="s">
        <v>10752</v>
      </c>
      <c r="B262" s="34">
        <v>1</v>
      </c>
      <c r="C262" t="s">
        <v>776</v>
      </c>
      <c r="D262" t="s">
        <v>6277</v>
      </c>
      <c r="E262" t="s">
        <v>775</v>
      </c>
      <c r="F262" t="s">
        <v>6276</v>
      </c>
      <c r="G262">
        <v>855493.13000000303</v>
      </c>
      <c r="H262">
        <v>6696712.5300000003</v>
      </c>
      <c r="I262">
        <v>827404.36999999697</v>
      </c>
      <c r="J262">
        <v>6693049.9100000001</v>
      </c>
      <c r="K262">
        <v>30500</v>
      </c>
      <c r="L262">
        <v>843</v>
      </c>
      <c r="M262">
        <v>909</v>
      </c>
      <c r="N262">
        <v>909</v>
      </c>
      <c r="O262">
        <v>996</v>
      </c>
      <c r="P262">
        <v>2.649</v>
      </c>
      <c r="Q262">
        <v>12.359</v>
      </c>
      <c r="R262">
        <v>43.005000000000003</v>
      </c>
      <c r="S262">
        <v>273.779</v>
      </c>
    </row>
    <row r="263" spans="1:19">
      <c r="A263" t="s">
        <v>10752</v>
      </c>
      <c r="B263" s="34">
        <v>2</v>
      </c>
      <c r="C263" t="s">
        <v>776</v>
      </c>
      <c r="D263" t="s">
        <v>6277</v>
      </c>
      <c r="E263" t="s">
        <v>775</v>
      </c>
      <c r="F263" t="s">
        <v>6276</v>
      </c>
      <c r="G263">
        <v>855493.13000000303</v>
      </c>
      <c r="H263">
        <v>6696712.5300000003</v>
      </c>
      <c r="I263">
        <v>827404.36999999697</v>
      </c>
      <c r="J263">
        <v>6693049.9100000001</v>
      </c>
      <c r="K263">
        <v>33800</v>
      </c>
      <c r="L263">
        <v>847</v>
      </c>
      <c r="M263">
        <v>865</v>
      </c>
      <c r="N263">
        <v>985</v>
      </c>
      <c r="O263">
        <v>1060</v>
      </c>
      <c r="P263">
        <v>2.0049999999999999</v>
      </c>
      <c r="Q263">
        <v>13.363</v>
      </c>
      <c r="R263">
        <v>52.860999999999997</v>
      </c>
      <c r="S263">
        <v>336.52300000000002</v>
      </c>
    </row>
    <row r="264" spans="1:19">
      <c r="A264" t="s">
        <v>10752</v>
      </c>
      <c r="B264" s="34">
        <v>1</v>
      </c>
      <c r="C264" t="s">
        <v>1394</v>
      </c>
      <c r="D264" t="s">
        <v>4659</v>
      </c>
      <c r="E264" t="s">
        <v>1393</v>
      </c>
      <c r="F264" t="s">
        <v>4658</v>
      </c>
      <c r="G264">
        <v>885400.93</v>
      </c>
      <c r="H264">
        <v>6669331.8799999999</v>
      </c>
      <c r="I264">
        <v>895630.25</v>
      </c>
      <c r="J264">
        <v>6624304.6900000004</v>
      </c>
      <c r="K264">
        <v>48515</v>
      </c>
      <c r="L264">
        <v>751</v>
      </c>
      <c r="M264">
        <v>923</v>
      </c>
      <c r="N264">
        <v>923</v>
      </c>
      <c r="O264">
        <v>1056</v>
      </c>
      <c r="P264">
        <v>2.7669999999999999</v>
      </c>
      <c r="Q264">
        <v>19.099</v>
      </c>
      <c r="R264">
        <v>70.438999999999993</v>
      </c>
      <c r="S264">
        <v>448.42599999999999</v>
      </c>
    </row>
    <row r="265" spans="1:19">
      <c r="A265" t="s">
        <v>10751</v>
      </c>
      <c r="B265" s="34">
        <v>1</v>
      </c>
      <c r="C265" t="s">
        <v>253</v>
      </c>
      <c r="D265" t="s">
        <v>5816</v>
      </c>
      <c r="E265" t="s">
        <v>252</v>
      </c>
      <c r="F265" t="s">
        <v>5815</v>
      </c>
      <c r="G265">
        <v>526409.75999999803</v>
      </c>
      <c r="H265">
        <v>6711577.8899999997</v>
      </c>
      <c r="I265">
        <v>574571.35999999905</v>
      </c>
      <c r="J265">
        <v>6728941.9699999997</v>
      </c>
      <c r="K265">
        <v>64267</v>
      </c>
      <c r="L265">
        <v>2200</v>
      </c>
      <c r="M265">
        <v>2300</v>
      </c>
      <c r="N265">
        <v>2300</v>
      </c>
      <c r="O265">
        <v>2400</v>
      </c>
      <c r="P265">
        <v>1.9119999999999999</v>
      </c>
      <c r="Q265">
        <v>19.401</v>
      </c>
      <c r="R265">
        <v>120.181</v>
      </c>
      <c r="S265">
        <v>765.09299999999996</v>
      </c>
    </row>
    <row r="266" spans="1:19">
      <c r="A266" t="s">
        <v>10751</v>
      </c>
      <c r="B266" s="34">
        <v>1</v>
      </c>
      <c r="C266" t="s">
        <v>253</v>
      </c>
      <c r="D266" t="s">
        <v>5482</v>
      </c>
      <c r="E266" t="s">
        <v>252</v>
      </c>
      <c r="F266" t="s">
        <v>5481</v>
      </c>
      <c r="G266">
        <v>526409.75999999803</v>
      </c>
      <c r="H266">
        <v>6711577.8899999997</v>
      </c>
      <c r="I266">
        <v>531519.74000000197</v>
      </c>
      <c r="J266">
        <v>6697057.25</v>
      </c>
      <c r="K266">
        <v>22167</v>
      </c>
      <c r="L266">
        <v>3465</v>
      </c>
      <c r="M266">
        <v>3622</v>
      </c>
      <c r="N266">
        <v>3622</v>
      </c>
      <c r="O266">
        <v>3780</v>
      </c>
      <c r="P266">
        <v>0.44500000000000001</v>
      </c>
      <c r="Q266">
        <v>5.843</v>
      </c>
      <c r="R266">
        <v>48.331000000000003</v>
      </c>
      <c r="S266">
        <v>307.68299999999999</v>
      </c>
    </row>
    <row r="267" spans="1:19">
      <c r="A267" t="s">
        <v>10751</v>
      </c>
      <c r="B267" s="34">
        <v>2</v>
      </c>
      <c r="C267" t="s">
        <v>253</v>
      </c>
      <c r="D267" t="s">
        <v>5482</v>
      </c>
      <c r="E267" t="s">
        <v>252</v>
      </c>
      <c r="F267" t="s">
        <v>5481</v>
      </c>
      <c r="G267">
        <v>526409.75999999803</v>
      </c>
      <c r="H267">
        <v>6711577.8899999997</v>
      </c>
      <c r="I267">
        <v>531519.74000000197</v>
      </c>
      <c r="J267">
        <v>6697057.25</v>
      </c>
      <c r="K267">
        <v>22076</v>
      </c>
      <c r="L267">
        <v>3465</v>
      </c>
      <c r="M267">
        <v>3622</v>
      </c>
      <c r="N267">
        <v>3622</v>
      </c>
      <c r="O267">
        <v>3780</v>
      </c>
      <c r="P267">
        <v>0.44500000000000001</v>
      </c>
      <c r="Q267">
        <v>5.8390000000000004</v>
      </c>
      <c r="R267">
        <v>48.305999999999997</v>
      </c>
      <c r="S267">
        <v>307.524</v>
      </c>
    </row>
    <row r="268" spans="1:19">
      <c r="A268" t="s">
        <v>10751</v>
      </c>
      <c r="B268" s="34">
        <v>1</v>
      </c>
      <c r="C268" t="s">
        <v>253</v>
      </c>
      <c r="D268" t="s">
        <v>6896</v>
      </c>
      <c r="E268" t="s">
        <v>252</v>
      </c>
      <c r="F268" t="s">
        <v>6895</v>
      </c>
      <c r="G268">
        <v>526409.75999999803</v>
      </c>
      <c r="H268">
        <v>6711577.8899999997</v>
      </c>
      <c r="I268">
        <v>493797.27000000299</v>
      </c>
      <c r="J268">
        <v>6757441.25</v>
      </c>
      <c r="K268">
        <v>59410</v>
      </c>
      <c r="L268">
        <v>3465</v>
      </c>
      <c r="M268">
        <v>3622</v>
      </c>
      <c r="N268">
        <v>3622</v>
      </c>
      <c r="O268">
        <v>3780</v>
      </c>
      <c r="P268">
        <v>1.1910000000000001</v>
      </c>
      <c r="Q268">
        <v>15.651</v>
      </c>
      <c r="R268">
        <v>129.768</v>
      </c>
      <c r="S268">
        <v>826.13199999999995</v>
      </c>
    </row>
    <row r="269" spans="1:19">
      <c r="A269" t="s">
        <v>10751</v>
      </c>
      <c r="B269" s="34">
        <v>2</v>
      </c>
      <c r="C269" t="s">
        <v>253</v>
      </c>
      <c r="D269" t="s">
        <v>6896</v>
      </c>
      <c r="E269" t="s">
        <v>252</v>
      </c>
      <c r="F269" t="s">
        <v>6895</v>
      </c>
      <c r="G269">
        <v>526409.75999999803</v>
      </c>
      <c r="H269">
        <v>6711577.8899999997</v>
      </c>
      <c r="I269">
        <v>493797.27000000299</v>
      </c>
      <c r="J269">
        <v>6757441.25</v>
      </c>
      <c r="K269">
        <v>59431</v>
      </c>
      <c r="L269">
        <v>3465</v>
      </c>
      <c r="M269">
        <v>3622</v>
      </c>
      <c r="N269">
        <v>3622</v>
      </c>
      <c r="O269">
        <v>3780</v>
      </c>
      <c r="P269">
        <v>1.1910000000000001</v>
      </c>
      <c r="Q269">
        <v>15.651999999999999</v>
      </c>
      <c r="R269">
        <v>129.773</v>
      </c>
      <c r="S269">
        <v>826.15899999999999</v>
      </c>
    </row>
    <row r="270" spans="1:19">
      <c r="A270" t="s">
        <v>10751</v>
      </c>
      <c r="B270" s="34">
        <v>1</v>
      </c>
      <c r="C270" t="s">
        <v>253</v>
      </c>
      <c r="D270" t="s">
        <v>2175</v>
      </c>
      <c r="E270" t="s">
        <v>252</v>
      </c>
      <c r="F270" t="s">
        <v>2174</v>
      </c>
      <c r="G270">
        <v>526409.75999999803</v>
      </c>
      <c r="H270">
        <v>6711577.8899999997</v>
      </c>
      <c r="I270">
        <v>464320.67000000202</v>
      </c>
      <c r="J270">
        <v>6683192.9500000002</v>
      </c>
      <c r="K270">
        <v>79155</v>
      </c>
      <c r="L270">
        <v>2200</v>
      </c>
      <c r="M270">
        <v>2300</v>
      </c>
      <c r="N270">
        <v>2300</v>
      </c>
      <c r="O270">
        <v>2400</v>
      </c>
      <c r="P270">
        <v>2.3180000000000001</v>
      </c>
      <c r="Q270">
        <v>24.1</v>
      </c>
      <c r="R270">
        <v>149.4</v>
      </c>
      <c r="S270">
        <v>951.11199999999997</v>
      </c>
    </row>
    <row r="271" spans="1:19">
      <c r="A271" t="s">
        <v>10752</v>
      </c>
      <c r="B271" s="34">
        <v>2</v>
      </c>
      <c r="C271" t="s">
        <v>1711</v>
      </c>
      <c r="D271" t="s">
        <v>3699</v>
      </c>
      <c r="E271" t="s">
        <v>1710</v>
      </c>
      <c r="F271" t="s">
        <v>3698</v>
      </c>
      <c r="G271">
        <v>847119.60999999905</v>
      </c>
      <c r="H271">
        <v>6843717.8300000001</v>
      </c>
      <c r="I271">
        <v>846569.90999999596</v>
      </c>
      <c r="J271">
        <v>6859435.9400000004</v>
      </c>
      <c r="K271">
        <v>16240</v>
      </c>
      <c r="L271">
        <v>1172</v>
      </c>
      <c r="M271">
        <v>1285</v>
      </c>
      <c r="N271">
        <v>1285</v>
      </c>
      <c r="O271">
        <v>1375</v>
      </c>
      <c r="P271">
        <v>0.97699999999999998</v>
      </c>
      <c r="Q271">
        <v>6.5149999999999997</v>
      </c>
      <c r="R271">
        <v>23.545000000000002</v>
      </c>
      <c r="S271">
        <v>149.893</v>
      </c>
    </row>
    <row r="272" spans="1:19">
      <c r="A272" t="s">
        <v>10751</v>
      </c>
      <c r="B272" s="34">
        <v>1</v>
      </c>
      <c r="C272" t="s">
        <v>2531</v>
      </c>
      <c r="D272" t="s">
        <v>4288</v>
      </c>
      <c r="E272" t="s">
        <v>2530</v>
      </c>
      <c r="F272" t="s">
        <v>4287</v>
      </c>
      <c r="G272">
        <v>831221.24000000197</v>
      </c>
      <c r="H272">
        <v>6525744.4400000004</v>
      </c>
      <c r="I272">
        <v>786355.70000000298</v>
      </c>
      <c r="J272">
        <v>6554244.6399999997</v>
      </c>
      <c r="K272">
        <v>56958</v>
      </c>
      <c r="L272">
        <v>2168</v>
      </c>
      <c r="M272">
        <v>2308</v>
      </c>
      <c r="N272">
        <v>2308</v>
      </c>
      <c r="O272">
        <v>2448</v>
      </c>
      <c r="P272">
        <v>1.7769999999999999</v>
      </c>
      <c r="Q272">
        <v>17.251000000000001</v>
      </c>
      <c r="R272">
        <v>107.843</v>
      </c>
      <c r="S272">
        <v>686.54700000000003</v>
      </c>
    </row>
    <row r="273" spans="1:19">
      <c r="A273" t="s">
        <v>10751</v>
      </c>
      <c r="B273" s="34">
        <v>2</v>
      </c>
      <c r="C273" t="s">
        <v>2531</v>
      </c>
      <c r="D273" t="s">
        <v>4288</v>
      </c>
      <c r="E273" t="s">
        <v>2530</v>
      </c>
      <c r="F273" t="s">
        <v>4287</v>
      </c>
      <c r="G273">
        <v>831221.24000000197</v>
      </c>
      <c r="H273">
        <v>6525744.4400000004</v>
      </c>
      <c r="I273">
        <v>786355.70000000298</v>
      </c>
      <c r="J273">
        <v>6554244.6399999997</v>
      </c>
      <c r="K273">
        <v>56975</v>
      </c>
      <c r="L273">
        <v>2168</v>
      </c>
      <c r="M273">
        <v>2308</v>
      </c>
      <c r="N273">
        <v>2308</v>
      </c>
      <c r="O273">
        <v>2448</v>
      </c>
      <c r="P273">
        <v>1.712</v>
      </c>
      <c r="Q273">
        <v>17.367000000000001</v>
      </c>
      <c r="R273">
        <v>107.36</v>
      </c>
      <c r="S273">
        <v>683.47799999999995</v>
      </c>
    </row>
    <row r="274" spans="1:19">
      <c r="A274" t="s">
        <v>10751</v>
      </c>
      <c r="B274" s="34">
        <v>1</v>
      </c>
      <c r="C274" t="s">
        <v>2531</v>
      </c>
      <c r="D274" t="s">
        <v>5423</v>
      </c>
      <c r="E274" t="s">
        <v>2530</v>
      </c>
      <c r="F274" t="s">
        <v>5422</v>
      </c>
      <c r="G274">
        <v>831221.24000000197</v>
      </c>
      <c r="H274">
        <v>6525744.4400000004</v>
      </c>
      <c r="I274">
        <v>837769.10999999905</v>
      </c>
      <c r="J274">
        <v>6480423.7300000004</v>
      </c>
      <c r="K274">
        <v>49628</v>
      </c>
      <c r="L274">
        <v>3465</v>
      </c>
      <c r="M274">
        <v>3622</v>
      </c>
      <c r="N274">
        <v>3622</v>
      </c>
      <c r="O274">
        <v>3780</v>
      </c>
      <c r="P274">
        <v>0.79300000000000004</v>
      </c>
      <c r="Q274">
        <v>14.471</v>
      </c>
      <c r="R274">
        <v>97.150999999999996</v>
      </c>
      <c r="S274">
        <v>618.48199999999997</v>
      </c>
    </row>
    <row r="275" spans="1:19">
      <c r="A275" t="s">
        <v>10751</v>
      </c>
      <c r="B275" s="34">
        <v>2</v>
      </c>
      <c r="C275" t="s">
        <v>2531</v>
      </c>
      <c r="D275" t="s">
        <v>4421</v>
      </c>
      <c r="E275" t="s">
        <v>2530</v>
      </c>
      <c r="F275" t="s">
        <v>4420</v>
      </c>
      <c r="G275">
        <v>831221.24000000197</v>
      </c>
      <c r="H275">
        <v>6525744.4400000004</v>
      </c>
      <c r="I275">
        <v>834271.60999999905</v>
      </c>
      <c r="J275">
        <v>6494838.5899999999</v>
      </c>
      <c r="K275">
        <v>32880</v>
      </c>
      <c r="L275">
        <v>3465</v>
      </c>
      <c r="M275">
        <v>3622</v>
      </c>
      <c r="N275">
        <v>3622</v>
      </c>
      <c r="O275">
        <v>3780</v>
      </c>
      <c r="P275">
        <v>0.53300000000000003</v>
      </c>
      <c r="Q275">
        <v>9.7119999999999997</v>
      </c>
      <c r="R275">
        <v>65.537000000000006</v>
      </c>
      <c r="S275">
        <v>417.21899999999999</v>
      </c>
    </row>
    <row r="276" spans="1:19">
      <c r="A276" t="s">
        <v>10751</v>
      </c>
      <c r="B276" s="34">
        <v>1</v>
      </c>
      <c r="C276" t="s">
        <v>2531</v>
      </c>
      <c r="D276" t="s">
        <v>5498</v>
      </c>
      <c r="E276" t="s">
        <v>2530</v>
      </c>
      <c r="F276" t="s">
        <v>5497</v>
      </c>
      <c r="G276">
        <v>831221.24000000197</v>
      </c>
      <c r="H276">
        <v>6525744.4400000004</v>
      </c>
      <c r="I276">
        <v>875338.43999999797</v>
      </c>
      <c r="J276">
        <v>6524027.1799999997</v>
      </c>
      <c r="K276">
        <v>56864</v>
      </c>
      <c r="L276">
        <v>2300</v>
      </c>
      <c r="M276">
        <v>2450</v>
      </c>
      <c r="N276">
        <v>2450</v>
      </c>
      <c r="O276">
        <v>2600</v>
      </c>
      <c r="P276">
        <v>1.7110000000000001</v>
      </c>
      <c r="Q276">
        <v>17.373000000000001</v>
      </c>
      <c r="R276">
        <v>107.49299999999999</v>
      </c>
      <c r="S276">
        <v>684.322</v>
      </c>
    </row>
    <row r="277" spans="1:19">
      <c r="A277" t="s">
        <v>10751</v>
      </c>
      <c r="B277" s="34">
        <v>2</v>
      </c>
      <c r="C277" t="s">
        <v>2531</v>
      </c>
      <c r="D277" t="s">
        <v>5498</v>
      </c>
      <c r="E277" t="s">
        <v>2530</v>
      </c>
      <c r="F277" t="s">
        <v>5497</v>
      </c>
      <c r="G277">
        <v>831221.24000000197</v>
      </c>
      <c r="H277">
        <v>6525744.4400000004</v>
      </c>
      <c r="I277">
        <v>875338.43999999797</v>
      </c>
      <c r="J277">
        <v>6524027.1799999997</v>
      </c>
      <c r="K277">
        <v>56822</v>
      </c>
      <c r="L277">
        <v>2300</v>
      </c>
      <c r="M277">
        <v>2450</v>
      </c>
      <c r="N277">
        <v>2450</v>
      </c>
      <c r="O277">
        <v>2600</v>
      </c>
      <c r="P277">
        <v>1.7110000000000001</v>
      </c>
      <c r="Q277">
        <v>17.373999999999999</v>
      </c>
      <c r="R277">
        <v>107.35</v>
      </c>
      <c r="S277">
        <v>683.41099999999994</v>
      </c>
    </row>
    <row r="278" spans="1:19">
      <c r="A278" t="s">
        <v>10752</v>
      </c>
      <c r="B278" s="34">
        <v>1</v>
      </c>
      <c r="C278" t="s">
        <v>1152</v>
      </c>
      <c r="D278" t="s">
        <v>5974</v>
      </c>
      <c r="E278" t="s">
        <v>1151</v>
      </c>
      <c r="F278" t="s">
        <v>5973</v>
      </c>
      <c r="G278">
        <v>835868.02000000305</v>
      </c>
      <c r="H278">
        <v>6378919.1100000003</v>
      </c>
      <c r="I278">
        <v>842016.27000000305</v>
      </c>
      <c r="J278">
        <v>6398819.3499999996</v>
      </c>
      <c r="K278">
        <v>30000</v>
      </c>
      <c r="L278">
        <v>862</v>
      </c>
      <c r="M278">
        <v>928</v>
      </c>
      <c r="N278">
        <v>928</v>
      </c>
      <c r="O278">
        <v>987</v>
      </c>
      <c r="P278">
        <v>2.6930000000000001</v>
      </c>
      <c r="Q278">
        <v>12.205</v>
      </c>
      <c r="R278">
        <v>41.838000000000001</v>
      </c>
      <c r="S278">
        <v>266.346</v>
      </c>
    </row>
    <row r="279" spans="1:19">
      <c r="A279" t="s">
        <v>10752</v>
      </c>
      <c r="B279" s="34">
        <v>2</v>
      </c>
      <c r="C279" t="s">
        <v>1152</v>
      </c>
      <c r="D279" t="s">
        <v>5974</v>
      </c>
      <c r="E279" t="s">
        <v>1151</v>
      </c>
      <c r="F279" t="s">
        <v>5973</v>
      </c>
      <c r="G279">
        <v>835868.02000000305</v>
      </c>
      <c r="H279">
        <v>6378919.1100000003</v>
      </c>
      <c r="I279">
        <v>842016.27000000305</v>
      </c>
      <c r="J279">
        <v>6398819.3499999996</v>
      </c>
      <c r="K279">
        <v>30035</v>
      </c>
      <c r="L279">
        <v>862</v>
      </c>
      <c r="M279">
        <v>928</v>
      </c>
      <c r="N279">
        <v>928</v>
      </c>
      <c r="O279">
        <v>987</v>
      </c>
      <c r="P279">
        <v>2.742</v>
      </c>
      <c r="Q279">
        <v>12.439</v>
      </c>
      <c r="R279">
        <v>46.104999999999997</v>
      </c>
      <c r="S279">
        <v>293.51100000000002</v>
      </c>
    </row>
    <row r="280" spans="1:19">
      <c r="A280" t="s">
        <v>10752</v>
      </c>
      <c r="B280" s="34">
        <v>1</v>
      </c>
      <c r="C280" t="s">
        <v>1152</v>
      </c>
      <c r="D280" t="s">
        <v>1643</v>
      </c>
      <c r="E280" t="s">
        <v>1151</v>
      </c>
      <c r="F280" t="s">
        <v>1642</v>
      </c>
      <c r="G280">
        <v>835868.02000000305</v>
      </c>
      <c r="H280">
        <v>6378919.1100000003</v>
      </c>
      <c r="I280">
        <v>836298.03999999899</v>
      </c>
      <c r="J280">
        <v>6360375.4800000004</v>
      </c>
      <c r="K280">
        <v>21904</v>
      </c>
      <c r="L280">
        <v>862</v>
      </c>
      <c r="M280">
        <v>928</v>
      </c>
      <c r="N280">
        <v>928</v>
      </c>
      <c r="O280">
        <v>987</v>
      </c>
      <c r="P280">
        <v>1.7230000000000001</v>
      </c>
      <c r="Q280">
        <v>8.8810000000000002</v>
      </c>
      <c r="R280">
        <v>30.913</v>
      </c>
      <c r="S280">
        <v>196.80099999999999</v>
      </c>
    </row>
    <row r="281" spans="1:19">
      <c r="A281" t="s">
        <v>10752</v>
      </c>
      <c r="B281" s="34">
        <v>1</v>
      </c>
      <c r="C281" t="s">
        <v>5303</v>
      </c>
      <c r="D281" t="s">
        <v>6472</v>
      </c>
      <c r="E281" t="s">
        <v>5302</v>
      </c>
      <c r="F281" t="s">
        <v>6471</v>
      </c>
      <c r="G281">
        <v>810952.25999999803</v>
      </c>
      <c r="H281">
        <v>6860921.9500000002</v>
      </c>
      <c r="I281">
        <v>798130.04999999702</v>
      </c>
      <c r="J281">
        <v>6878026.8399999999</v>
      </c>
      <c r="K281">
        <v>26238</v>
      </c>
      <c r="L281">
        <v>1172</v>
      </c>
      <c r="M281">
        <v>1268</v>
      </c>
      <c r="N281">
        <v>1268</v>
      </c>
      <c r="O281">
        <v>1355</v>
      </c>
      <c r="P281">
        <v>1.5980000000000001</v>
      </c>
      <c r="Q281">
        <v>10.643000000000001</v>
      </c>
      <c r="R281">
        <v>37.134</v>
      </c>
      <c r="S281">
        <v>236.404</v>
      </c>
    </row>
    <row r="282" spans="1:19">
      <c r="A282" t="s">
        <v>10752</v>
      </c>
      <c r="B282" s="34">
        <v>1</v>
      </c>
      <c r="C282" t="s">
        <v>5303</v>
      </c>
      <c r="D282" t="s">
        <v>3699</v>
      </c>
      <c r="E282" t="s">
        <v>5302</v>
      </c>
      <c r="F282" t="s">
        <v>3698</v>
      </c>
      <c r="G282">
        <v>810952.25999999803</v>
      </c>
      <c r="H282">
        <v>6860921.9500000002</v>
      </c>
      <c r="I282">
        <v>846569.90999999596</v>
      </c>
      <c r="J282">
        <v>6859435.9400000004</v>
      </c>
      <c r="K282">
        <v>38162</v>
      </c>
      <c r="L282">
        <v>1140</v>
      </c>
      <c r="M282">
        <v>1248</v>
      </c>
      <c r="N282">
        <v>1248</v>
      </c>
      <c r="O282">
        <v>1347</v>
      </c>
      <c r="P282">
        <v>2.335</v>
      </c>
      <c r="Q282">
        <v>15.545</v>
      </c>
      <c r="R282">
        <v>53.816000000000003</v>
      </c>
      <c r="S282">
        <v>342.60300000000001</v>
      </c>
    </row>
    <row r="283" spans="1:19">
      <c r="A283" t="s">
        <v>10752</v>
      </c>
      <c r="B283" s="34">
        <v>1</v>
      </c>
      <c r="C283" t="s">
        <v>5191</v>
      </c>
      <c r="D283" t="s">
        <v>7839</v>
      </c>
      <c r="E283" t="s">
        <v>5190</v>
      </c>
      <c r="F283" t="s">
        <v>7838</v>
      </c>
      <c r="G283">
        <v>938859.57</v>
      </c>
      <c r="H283">
        <v>6537405.29</v>
      </c>
      <c r="I283">
        <v>916717.14999999898</v>
      </c>
      <c r="J283">
        <v>6554356.2699999996</v>
      </c>
      <c r="K283">
        <v>39113</v>
      </c>
      <c r="L283">
        <v>617</v>
      </c>
      <c r="M283">
        <v>659</v>
      </c>
      <c r="N283">
        <v>685</v>
      </c>
      <c r="O283">
        <v>742</v>
      </c>
      <c r="P283">
        <v>4.6900000000000004</v>
      </c>
      <c r="Q283">
        <v>16.11</v>
      </c>
      <c r="R283">
        <v>56</v>
      </c>
      <c r="S283" t="s">
        <v>8819</v>
      </c>
    </row>
    <row r="284" spans="1:19">
      <c r="A284" t="s">
        <v>10752</v>
      </c>
      <c r="B284" s="34">
        <v>1</v>
      </c>
      <c r="C284" t="s">
        <v>4290</v>
      </c>
      <c r="D284" t="s">
        <v>7525</v>
      </c>
      <c r="E284" t="s">
        <v>4289</v>
      </c>
      <c r="F284" t="s">
        <v>7524</v>
      </c>
      <c r="G284">
        <v>690186.5</v>
      </c>
      <c r="H284">
        <v>6809912.4800000004</v>
      </c>
      <c r="I284">
        <v>676812.75</v>
      </c>
      <c r="J284">
        <v>6792786.6600000001</v>
      </c>
      <c r="K284">
        <v>36369</v>
      </c>
      <c r="L284">
        <v>520</v>
      </c>
      <c r="M284">
        <v>782</v>
      </c>
      <c r="N284">
        <v>782</v>
      </c>
      <c r="O284">
        <v>998</v>
      </c>
      <c r="P284">
        <v>2.1139999999999999</v>
      </c>
      <c r="Q284">
        <v>14.347</v>
      </c>
      <c r="R284">
        <v>52.954000000000001</v>
      </c>
      <c r="S284">
        <v>337.11599999999999</v>
      </c>
    </row>
    <row r="285" spans="1:19">
      <c r="A285" t="s">
        <v>10752</v>
      </c>
      <c r="B285" s="34">
        <v>1</v>
      </c>
      <c r="C285" t="s">
        <v>4290</v>
      </c>
      <c r="D285" t="s">
        <v>4664</v>
      </c>
      <c r="E285" t="s">
        <v>4289</v>
      </c>
      <c r="F285" t="s">
        <v>4663</v>
      </c>
      <c r="G285">
        <v>690186.5</v>
      </c>
      <c r="H285">
        <v>6809912.4800000004</v>
      </c>
      <c r="I285">
        <v>720690.96000000101</v>
      </c>
      <c r="J285">
        <v>6776984.5300000003</v>
      </c>
      <c r="K285">
        <v>45817</v>
      </c>
      <c r="L285">
        <v>786</v>
      </c>
      <c r="M285">
        <v>867</v>
      </c>
      <c r="N285">
        <v>867</v>
      </c>
      <c r="O285">
        <v>948</v>
      </c>
      <c r="P285">
        <v>4.0819999999999999</v>
      </c>
      <c r="Q285">
        <v>18.523</v>
      </c>
      <c r="R285">
        <v>89.38</v>
      </c>
      <c r="S285">
        <v>569.01</v>
      </c>
    </row>
    <row r="286" spans="1:19">
      <c r="A286" t="s">
        <v>10752</v>
      </c>
      <c r="B286" s="34">
        <v>1</v>
      </c>
      <c r="C286" t="s">
        <v>4290</v>
      </c>
      <c r="D286" t="s">
        <v>3598</v>
      </c>
      <c r="E286" t="s">
        <v>4289</v>
      </c>
      <c r="F286" t="s">
        <v>3597</v>
      </c>
      <c r="G286">
        <v>690186.5</v>
      </c>
      <c r="H286">
        <v>6809912.4800000004</v>
      </c>
      <c r="I286">
        <v>683221.38000000303</v>
      </c>
      <c r="J286">
        <v>6827504.5199999996</v>
      </c>
      <c r="K286">
        <v>19948</v>
      </c>
      <c r="L286">
        <v>899</v>
      </c>
      <c r="M286">
        <v>984</v>
      </c>
      <c r="N286">
        <v>984</v>
      </c>
      <c r="O286">
        <v>1061</v>
      </c>
      <c r="P286">
        <v>1.7470000000000001</v>
      </c>
      <c r="Q286">
        <v>8.0630000000000006</v>
      </c>
      <c r="R286">
        <v>28.207999999999998</v>
      </c>
      <c r="S286">
        <v>179.58099999999999</v>
      </c>
    </row>
    <row r="287" spans="1:19">
      <c r="A287" t="s">
        <v>10752</v>
      </c>
      <c r="B287" s="34">
        <v>2</v>
      </c>
      <c r="C287" t="s">
        <v>4290</v>
      </c>
      <c r="D287" t="s">
        <v>3598</v>
      </c>
      <c r="E287" t="s">
        <v>4289</v>
      </c>
      <c r="F287" t="s">
        <v>3597</v>
      </c>
      <c r="G287">
        <v>690186.5</v>
      </c>
      <c r="H287">
        <v>6809912.4800000004</v>
      </c>
      <c r="I287">
        <v>683221.38000000303</v>
      </c>
      <c r="J287">
        <v>6827504.5199999996</v>
      </c>
      <c r="K287">
        <v>20002</v>
      </c>
      <c r="L287">
        <v>920</v>
      </c>
      <c r="M287">
        <v>920</v>
      </c>
      <c r="N287">
        <v>1100</v>
      </c>
      <c r="O287">
        <v>1100</v>
      </c>
      <c r="P287">
        <v>1.181</v>
      </c>
      <c r="Q287">
        <v>7.9610000000000003</v>
      </c>
      <c r="R287">
        <v>44.802999999999997</v>
      </c>
      <c r="S287">
        <v>285.22500000000002</v>
      </c>
    </row>
    <row r="288" spans="1:19">
      <c r="A288" t="s">
        <v>10752</v>
      </c>
      <c r="B288" s="34">
        <v>3</v>
      </c>
      <c r="C288" t="s">
        <v>4290</v>
      </c>
      <c r="D288" t="s">
        <v>3598</v>
      </c>
      <c r="E288" t="s">
        <v>4289</v>
      </c>
      <c r="F288" t="s">
        <v>3597</v>
      </c>
      <c r="G288">
        <v>690186.5</v>
      </c>
      <c r="H288">
        <v>6809912.4800000004</v>
      </c>
      <c r="I288">
        <v>683221.38000000303</v>
      </c>
      <c r="J288">
        <v>6827504.5199999996</v>
      </c>
      <c r="K288">
        <v>20002</v>
      </c>
      <c r="L288">
        <v>890</v>
      </c>
      <c r="M288">
        <v>890</v>
      </c>
      <c r="N288">
        <v>1130</v>
      </c>
      <c r="O288">
        <v>1130</v>
      </c>
      <c r="P288">
        <v>1.17</v>
      </c>
      <c r="Q288">
        <v>7.98</v>
      </c>
      <c r="R288">
        <v>43</v>
      </c>
      <c r="S288" t="s">
        <v>8819</v>
      </c>
    </row>
    <row r="289" spans="1:19">
      <c r="A289" t="s">
        <v>10751</v>
      </c>
      <c r="B289" s="34">
        <v>1</v>
      </c>
      <c r="C289" t="s">
        <v>4290</v>
      </c>
      <c r="D289" t="s">
        <v>6869</v>
      </c>
      <c r="E289" t="s">
        <v>4289</v>
      </c>
      <c r="F289" t="s">
        <v>6868</v>
      </c>
      <c r="G289">
        <v>690186.5</v>
      </c>
      <c r="H289">
        <v>6809912.4800000004</v>
      </c>
      <c r="I289">
        <v>665207.65999999596</v>
      </c>
      <c r="J289">
        <v>6738536.1600000001</v>
      </c>
      <c r="K289">
        <v>91716</v>
      </c>
      <c r="L289">
        <v>2138</v>
      </c>
      <c r="M289">
        <v>2356</v>
      </c>
      <c r="N289">
        <v>2356</v>
      </c>
      <c r="O289">
        <v>2522</v>
      </c>
      <c r="P289">
        <v>2.847</v>
      </c>
      <c r="Q289">
        <v>31.536999999999999</v>
      </c>
      <c r="R289">
        <v>157.01599999999999</v>
      </c>
      <c r="S289">
        <v>999.59400000000005</v>
      </c>
    </row>
    <row r="290" spans="1:19">
      <c r="A290" t="s">
        <v>10751</v>
      </c>
      <c r="B290" s="34">
        <v>2</v>
      </c>
      <c r="C290" t="s">
        <v>4290</v>
      </c>
      <c r="D290" t="s">
        <v>6869</v>
      </c>
      <c r="E290" t="s">
        <v>4289</v>
      </c>
      <c r="F290" t="s">
        <v>6868</v>
      </c>
      <c r="G290">
        <v>690186.5</v>
      </c>
      <c r="H290">
        <v>6809912.4800000004</v>
      </c>
      <c r="I290">
        <v>665207.65999999596</v>
      </c>
      <c r="J290">
        <v>6738536.1600000001</v>
      </c>
      <c r="K290">
        <v>88132</v>
      </c>
      <c r="L290">
        <v>2814</v>
      </c>
      <c r="M290">
        <v>3110</v>
      </c>
      <c r="N290">
        <v>3110</v>
      </c>
      <c r="O290">
        <v>3338</v>
      </c>
      <c r="P290">
        <v>1.8540000000000001</v>
      </c>
      <c r="Q290">
        <v>26.678999999999998</v>
      </c>
      <c r="R290">
        <v>169.57300000000001</v>
      </c>
      <c r="S290">
        <v>1079.5319999999999</v>
      </c>
    </row>
    <row r="291" spans="1:19">
      <c r="A291" t="s">
        <v>10751</v>
      </c>
      <c r="B291" s="34">
        <v>3</v>
      </c>
      <c r="C291" t="s">
        <v>4290</v>
      </c>
      <c r="D291" t="s">
        <v>6869</v>
      </c>
      <c r="E291" t="s">
        <v>4289</v>
      </c>
      <c r="F291" t="s">
        <v>6868</v>
      </c>
      <c r="G291">
        <v>690186.5</v>
      </c>
      <c r="H291">
        <v>6809912.4800000004</v>
      </c>
      <c r="I291">
        <v>665207.65999999596</v>
      </c>
      <c r="J291">
        <v>6738536.1600000001</v>
      </c>
      <c r="K291">
        <v>88086</v>
      </c>
      <c r="L291">
        <v>2814</v>
      </c>
      <c r="M291">
        <v>3110</v>
      </c>
      <c r="N291">
        <v>3110</v>
      </c>
      <c r="O291">
        <v>3338</v>
      </c>
      <c r="P291">
        <v>1.8380000000000001</v>
      </c>
      <c r="Q291">
        <v>26.463000000000001</v>
      </c>
      <c r="R291">
        <v>167.28700000000001</v>
      </c>
      <c r="S291">
        <v>1064.9849999999999</v>
      </c>
    </row>
    <row r="292" spans="1:19">
      <c r="A292" t="s">
        <v>10751</v>
      </c>
      <c r="B292" s="34">
        <v>1</v>
      </c>
      <c r="C292" t="s">
        <v>4290</v>
      </c>
      <c r="D292" t="s">
        <v>7170</v>
      </c>
      <c r="E292" t="s">
        <v>4289</v>
      </c>
      <c r="F292" t="s">
        <v>7169</v>
      </c>
      <c r="G292">
        <v>690186.5</v>
      </c>
      <c r="H292">
        <v>6809912.4800000004</v>
      </c>
      <c r="I292">
        <v>673992.03000000096</v>
      </c>
      <c r="J292">
        <v>6853299.6399999997</v>
      </c>
      <c r="K292">
        <v>47257</v>
      </c>
      <c r="L292">
        <v>2300</v>
      </c>
      <c r="M292">
        <v>2522</v>
      </c>
      <c r="N292">
        <v>2522</v>
      </c>
      <c r="O292">
        <v>2696</v>
      </c>
      <c r="P292">
        <v>1.4510000000000001</v>
      </c>
      <c r="Q292">
        <v>15.877000000000001</v>
      </c>
      <c r="R292">
        <v>81.412999999999997</v>
      </c>
      <c r="S292">
        <v>518.28899999999999</v>
      </c>
    </row>
    <row r="293" spans="1:19">
      <c r="A293" t="s">
        <v>10751</v>
      </c>
      <c r="B293" s="34">
        <v>2</v>
      </c>
      <c r="C293" t="s">
        <v>4290</v>
      </c>
      <c r="D293" t="s">
        <v>7170</v>
      </c>
      <c r="E293" t="s">
        <v>4289</v>
      </c>
      <c r="F293" t="s">
        <v>7169</v>
      </c>
      <c r="G293">
        <v>690186.5</v>
      </c>
      <c r="H293">
        <v>6809912.4800000004</v>
      </c>
      <c r="I293">
        <v>673992.03000000096</v>
      </c>
      <c r="J293">
        <v>6853299.6399999997</v>
      </c>
      <c r="K293">
        <v>47265</v>
      </c>
      <c r="L293">
        <v>2300</v>
      </c>
      <c r="M293">
        <v>2400</v>
      </c>
      <c r="N293">
        <v>2400</v>
      </c>
      <c r="O293">
        <v>2600</v>
      </c>
      <c r="P293">
        <v>1.4510000000000001</v>
      </c>
      <c r="Q293">
        <v>15.878</v>
      </c>
      <c r="R293">
        <v>81.438999999999993</v>
      </c>
      <c r="S293">
        <v>518.45799999999997</v>
      </c>
    </row>
    <row r="294" spans="1:19">
      <c r="A294" t="s">
        <v>10751</v>
      </c>
      <c r="B294" s="34">
        <v>1</v>
      </c>
      <c r="C294" t="s">
        <v>4290</v>
      </c>
      <c r="D294" t="s">
        <v>2460</v>
      </c>
      <c r="E294" t="s">
        <v>4289</v>
      </c>
      <c r="F294" t="s">
        <v>2459</v>
      </c>
      <c r="G294">
        <v>690186.5</v>
      </c>
      <c r="H294">
        <v>6809912.4800000004</v>
      </c>
      <c r="I294">
        <v>767888.46999999904</v>
      </c>
      <c r="J294">
        <v>6824700.1200000001</v>
      </c>
      <c r="K294">
        <v>82126</v>
      </c>
      <c r="L294">
        <v>2366</v>
      </c>
      <c r="M294">
        <v>2596</v>
      </c>
      <c r="N294">
        <v>2596</v>
      </c>
      <c r="O294">
        <v>2778</v>
      </c>
    </row>
    <row r="295" spans="1:19">
      <c r="A295" t="s">
        <v>10751</v>
      </c>
      <c r="B295" s="34">
        <v>2</v>
      </c>
      <c r="C295" t="s">
        <v>4290</v>
      </c>
      <c r="D295" t="s">
        <v>2460</v>
      </c>
      <c r="E295" t="s">
        <v>4289</v>
      </c>
      <c r="F295" t="s">
        <v>2459</v>
      </c>
      <c r="G295">
        <v>690186.5</v>
      </c>
      <c r="H295">
        <v>6809912.4800000004</v>
      </c>
      <c r="I295">
        <v>767888.46999999904</v>
      </c>
      <c r="J295">
        <v>6824700.1200000001</v>
      </c>
      <c r="K295">
        <v>82301</v>
      </c>
      <c r="L295">
        <v>2366</v>
      </c>
      <c r="M295">
        <v>2596</v>
      </c>
      <c r="N295">
        <v>2596</v>
      </c>
      <c r="O295">
        <v>2778</v>
      </c>
      <c r="P295">
        <v>2.468</v>
      </c>
      <c r="Q295">
        <v>25.045999999999999</v>
      </c>
      <c r="R295">
        <v>154.85300000000001</v>
      </c>
      <c r="S295">
        <v>985.82299999999998</v>
      </c>
    </row>
    <row r="296" spans="1:19">
      <c r="A296" t="s">
        <v>10751</v>
      </c>
      <c r="B296" s="34">
        <v>1</v>
      </c>
      <c r="C296" t="s">
        <v>4290</v>
      </c>
      <c r="D296" t="s">
        <v>6567</v>
      </c>
      <c r="E296" t="s">
        <v>4289</v>
      </c>
      <c r="F296" t="s">
        <v>6566</v>
      </c>
      <c r="G296">
        <v>690186.5</v>
      </c>
      <c r="H296">
        <v>6809912.4800000004</v>
      </c>
      <c r="I296">
        <v>649765.71000000101</v>
      </c>
      <c r="J296">
        <v>6827885.1699999999</v>
      </c>
      <c r="K296">
        <v>59413</v>
      </c>
      <c r="L296">
        <v>1022</v>
      </c>
      <c r="M296">
        <v>1614</v>
      </c>
      <c r="N296">
        <v>1614</v>
      </c>
      <c r="O296">
        <v>1956</v>
      </c>
      <c r="P296">
        <v>1.823</v>
      </c>
      <c r="Q296">
        <v>20.419</v>
      </c>
      <c r="R296">
        <v>98.911000000000001</v>
      </c>
      <c r="S296">
        <v>629.68799999999999</v>
      </c>
    </row>
    <row r="297" spans="1:19">
      <c r="A297" t="s">
        <v>10751</v>
      </c>
      <c r="B297" s="34">
        <v>2</v>
      </c>
      <c r="C297" t="s">
        <v>4290</v>
      </c>
      <c r="D297" t="s">
        <v>6567</v>
      </c>
      <c r="E297" t="s">
        <v>4289</v>
      </c>
      <c r="F297" t="s">
        <v>6566</v>
      </c>
      <c r="G297">
        <v>690186.5</v>
      </c>
      <c r="H297">
        <v>6809912.4800000004</v>
      </c>
      <c r="I297">
        <v>649765.71000000101</v>
      </c>
      <c r="J297">
        <v>6827885.1699999999</v>
      </c>
      <c r="K297">
        <v>59375</v>
      </c>
      <c r="L297">
        <v>1022</v>
      </c>
      <c r="M297">
        <v>1614</v>
      </c>
      <c r="N297">
        <v>1614</v>
      </c>
      <c r="O297">
        <v>1956</v>
      </c>
      <c r="P297">
        <v>1.819</v>
      </c>
      <c r="Q297">
        <v>20.373000000000001</v>
      </c>
      <c r="R297">
        <v>98.798000000000002</v>
      </c>
      <c r="S297">
        <v>628.96900000000005</v>
      </c>
    </row>
    <row r="298" spans="1:19">
      <c r="A298" t="s">
        <v>10751</v>
      </c>
      <c r="B298" s="34">
        <v>1</v>
      </c>
      <c r="C298" t="s">
        <v>3258</v>
      </c>
      <c r="D298" t="s">
        <v>3217</v>
      </c>
      <c r="E298" t="s">
        <v>3257</v>
      </c>
      <c r="F298" t="s">
        <v>3216</v>
      </c>
      <c r="G298">
        <v>674135.21999999904</v>
      </c>
      <c r="H298">
        <v>7009120.3099999996</v>
      </c>
      <c r="I298">
        <v>691870.74000000197</v>
      </c>
      <c r="J298">
        <v>7026556.0599999996</v>
      </c>
      <c r="K298">
        <v>29821</v>
      </c>
      <c r="L298">
        <v>3465</v>
      </c>
      <c r="M298">
        <v>3622</v>
      </c>
      <c r="N298">
        <v>3622</v>
      </c>
      <c r="O298">
        <v>3780</v>
      </c>
      <c r="P298">
        <v>0.59499999999999997</v>
      </c>
      <c r="Q298">
        <v>7.8090000000000002</v>
      </c>
      <c r="R298">
        <v>64.662000000000006</v>
      </c>
      <c r="S298">
        <v>411.649</v>
      </c>
    </row>
    <row r="299" spans="1:19">
      <c r="A299" t="s">
        <v>10751</v>
      </c>
      <c r="B299" s="34">
        <v>2</v>
      </c>
      <c r="C299" t="s">
        <v>3258</v>
      </c>
      <c r="D299" t="s">
        <v>3217</v>
      </c>
      <c r="E299" t="s">
        <v>3257</v>
      </c>
      <c r="F299" t="s">
        <v>3216</v>
      </c>
      <c r="G299">
        <v>674135.21999999904</v>
      </c>
      <c r="H299">
        <v>7009120.3099999996</v>
      </c>
      <c r="I299">
        <v>691870.74000000197</v>
      </c>
      <c r="J299">
        <v>7026556.0599999996</v>
      </c>
      <c r="K299">
        <v>29821</v>
      </c>
      <c r="L299">
        <v>3465</v>
      </c>
      <c r="M299">
        <v>3622</v>
      </c>
      <c r="N299">
        <v>3622</v>
      </c>
      <c r="O299">
        <v>3780</v>
      </c>
      <c r="P299">
        <v>0.59799999999999998</v>
      </c>
      <c r="Q299">
        <v>7.859</v>
      </c>
      <c r="R299">
        <v>65.084999999999994</v>
      </c>
      <c r="S299">
        <v>414.346</v>
      </c>
    </row>
    <row r="300" spans="1:19">
      <c r="A300" t="s">
        <v>10751</v>
      </c>
      <c r="B300" s="34">
        <v>1</v>
      </c>
      <c r="C300" t="s">
        <v>3258</v>
      </c>
      <c r="D300" t="s">
        <v>2578</v>
      </c>
      <c r="E300" t="s">
        <v>3257</v>
      </c>
      <c r="F300" t="s">
        <v>2577</v>
      </c>
      <c r="G300">
        <v>674135.21999999904</v>
      </c>
      <c r="H300">
        <v>7009120.3099999996</v>
      </c>
      <c r="I300">
        <v>695422.25</v>
      </c>
      <c r="J300">
        <v>6950927.6100000003</v>
      </c>
      <c r="K300">
        <v>66195</v>
      </c>
      <c r="L300">
        <v>2366</v>
      </c>
      <c r="M300">
        <v>2596</v>
      </c>
      <c r="N300">
        <v>2596</v>
      </c>
      <c r="O300">
        <v>2778</v>
      </c>
      <c r="P300">
        <v>1.9770000000000001</v>
      </c>
      <c r="Q300">
        <v>20.03</v>
      </c>
      <c r="R300">
        <v>124.85299999999999</v>
      </c>
      <c r="S300">
        <v>794.83799999999997</v>
      </c>
    </row>
    <row r="301" spans="1:19">
      <c r="A301" t="s">
        <v>10751</v>
      </c>
      <c r="B301" s="34">
        <v>2</v>
      </c>
      <c r="C301" t="s">
        <v>3258</v>
      </c>
      <c r="D301" t="s">
        <v>2578</v>
      </c>
      <c r="E301" t="s">
        <v>3257</v>
      </c>
      <c r="F301" t="s">
        <v>2577</v>
      </c>
      <c r="G301">
        <v>674135.21999999904</v>
      </c>
      <c r="H301">
        <v>7009120.3099999996</v>
      </c>
      <c r="I301">
        <v>695422.25</v>
      </c>
      <c r="J301">
        <v>6950927.6100000003</v>
      </c>
      <c r="K301">
        <v>66209</v>
      </c>
      <c r="L301">
        <v>2366</v>
      </c>
      <c r="M301">
        <v>2596</v>
      </c>
      <c r="N301">
        <v>2596</v>
      </c>
      <c r="O301">
        <v>2778</v>
      </c>
      <c r="P301">
        <v>1.97</v>
      </c>
      <c r="Q301">
        <v>19.966999999999999</v>
      </c>
      <c r="R301">
        <v>124.238</v>
      </c>
      <c r="S301">
        <v>790.92600000000004</v>
      </c>
    </row>
    <row r="302" spans="1:19">
      <c r="A302" t="s">
        <v>10751</v>
      </c>
      <c r="B302" s="34">
        <v>1</v>
      </c>
      <c r="C302" t="s">
        <v>3258</v>
      </c>
      <c r="D302" t="s">
        <v>3403</v>
      </c>
      <c r="E302" t="s">
        <v>3257</v>
      </c>
      <c r="F302" t="s">
        <v>3402</v>
      </c>
      <c r="G302">
        <v>674135.21999999904</v>
      </c>
      <c r="H302">
        <v>7009120.3099999996</v>
      </c>
      <c r="I302">
        <v>640900.56000000203</v>
      </c>
      <c r="J302">
        <v>7095113.0300000003</v>
      </c>
      <c r="K302">
        <v>103283</v>
      </c>
      <c r="L302">
        <v>2570</v>
      </c>
      <c r="M302">
        <v>2718</v>
      </c>
      <c r="N302">
        <v>2718</v>
      </c>
      <c r="O302">
        <v>2914</v>
      </c>
      <c r="P302">
        <v>3.1150000000000002</v>
      </c>
      <c r="Q302">
        <v>31.603999999999999</v>
      </c>
      <c r="R302">
        <v>195.822</v>
      </c>
      <c r="S302">
        <v>1246.6420000000001</v>
      </c>
    </row>
    <row r="303" spans="1:19">
      <c r="A303" t="s">
        <v>10751</v>
      </c>
      <c r="B303" s="34">
        <v>2</v>
      </c>
      <c r="C303" t="s">
        <v>3258</v>
      </c>
      <c r="D303" t="s">
        <v>3403</v>
      </c>
      <c r="E303" t="s">
        <v>3257</v>
      </c>
      <c r="F303" t="s">
        <v>3402</v>
      </c>
      <c r="G303">
        <v>674135.21999999904</v>
      </c>
      <c r="H303">
        <v>7009120.3099999996</v>
      </c>
      <c r="I303">
        <v>640900.56000000203</v>
      </c>
      <c r="J303">
        <v>7095113.0300000003</v>
      </c>
      <c r="K303">
        <v>103253</v>
      </c>
      <c r="L303">
        <v>2570</v>
      </c>
      <c r="M303">
        <v>2718</v>
      </c>
      <c r="N303">
        <v>2718</v>
      </c>
      <c r="O303">
        <v>2914</v>
      </c>
      <c r="P303">
        <v>3.113</v>
      </c>
      <c r="Q303">
        <v>31.59</v>
      </c>
      <c r="R303">
        <v>195.749</v>
      </c>
      <c r="S303">
        <v>1246.175</v>
      </c>
    </row>
    <row r="304" spans="1:19">
      <c r="A304" t="s">
        <v>10752</v>
      </c>
      <c r="B304" s="34">
        <v>1</v>
      </c>
      <c r="C304" t="s">
        <v>1207</v>
      </c>
      <c r="D304" t="s">
        <v>6180</v>
      </c>
      <c r="E304" t="s">
        <v>1206</v>
      </c>
      <c r="F304" t="s">
        <v>6179</v>
      </c>
      <c r="G304">
        <v>351158.81000000198</v>
      </c>
      <c r="H304">
        <v>6686537.9299999997</v>
      </c>
      <c r="I304">
        <v>360770.20000000298</v>
      </c>
      <c r="J304">
        <v>6685478.9800000004</v>
      </c>
      <c r="K304">
        <v>11895</v>
      </c>
      <c r="L304">
        <v>706</v>
      </c>
      <c r="M304">
        <v>821</v>
      </c>
      <c r="N304">
        <v>821</v>
      </c>
      <c r="O304">
        <v>911</v>
      </c>
      <c r="P304">
        <v>1.0740000000000001</v>
      </c>
      <c r="Q304">
        <v>4.891</v>
      </c>
      <c r="R304">
        <v>16.548999999999999</v>
      </c>
      <c r="S304">
        <v>105.352</v>
      </c>
    </row>
    <row r="305" spans="1:19">
      <c r="A305" t="s">
        <v>10752</v>
      </c>
      <c r="B305" s="34">
        <v>1</v>
      </c>
      <c r="C305" t="s">
        <v>1207</v>
      </c>
      <c r="D305" t="s">
        <v>3028</v>
      </c>
      <c r="E305" t="s">
        <v>1206</v>
      </c>
      <c r="F305" t="s">
        <v>3027</v>
      </c>
      <c r="G305">
        <v>351158.81000000198</v>
      </c>
      <c r="H305">
        <v>6686537.9299999997</v>
      </c>
      <c r="I305">
        <v>369787.17000000202</v>
      </c>
      <c r="J305">
        <v>6639732.1100000003</v>
      </c>
      <c r="K305">
        <v>52396</v>
      </c>
      <c r="L305">
        <v>1249</v>
      </c>
      <c r="M305">
        <v>1337</v>
      </c>
      <c r="N305">
        <v>1337</v>
      </c>
      <c r="O305">
        <v>1432</v>
      </c>
      <c r="P305">
        <v>2.9969999999999999</v>
      </c>
      <c r="Q305">
        <v>20.646999999999998</v>
      </c>
      <c r="R305">
        <v>75.998000000000005</v>
      </c>
      <c r="S305">
        <v>483.815</v>
      </c>
    </row>
    <row r="306" spans="1:19">
      <c r="A306" t="s">
        <v>10752</v>
      </c>
      <c r="B306" s="34">
        <v>1</v>
      </c>
      <c r="C306" t="s">
        <v>1207</v>
      </c>
      <c r="D306" t="s">
        <v>7855</v>
      </c>
      <c r="E306" t="s">
        <v>1206</v>
      </c>
      <c r="F306" t="s">
        <v>7854</v>
      </c>
      <c r="G306">
        <v>351158.81000000198</v>
      </c>
      <c r="H306">
        <v>6686537.9299999997</v>
      </c>
      <c r="I306">
        <v>332094.78999999899</v>
      </c>
      <c r="J306">
        <v>6698627.7400000002</v>
      </c>
      <c r="K306">
        <v>26236</v>
      </c>
      <c r="L306">
        <v>1175</v>
      </c>
      <c r="M306">
        <v>1258</v>
      </c>
      <c r="N306">
        <v>1258</v>
      </c>
      <c r="O306">
        <v>1347</v>
      </c>
      <c r="P306">
        <v>1.4930000000000001</v>
      </c>
      <c r="Q306">
        <v>10.134</v>
      </c>
      <c r="R306">
        <v>37.438000000000002</v>
      </c>
      <c r="S306">
        <v>238.33799999999999</v>
      </c>
    </row>
    <row r="307" spans="1:19">
      <c r="A307" t="s">
        <v>10752</v>
      </c>
      <c r="B307" s="34">
        <v>1</v>
      </c>
      <c r="C307" t="s">
        <v>3707</v>
      </c>
      <c r="D307" t="s">
        <v>2173</v>
      </c>
      <c r="E307" t="s">
        <v>3706</v>
      </c>
      <c r="F307" t="s">
        <v>2172</v>
      </c>
      <c r="G307">
        <v>403956.56000000198</v>
      </c>
      <c r="H307">
        <v>6669340.7300000004</v>
      </c>
      <c r="I307">
        <v>401951.56000000198</v>
      </c>
      <c r="J307">
        <v>6692651.5199999996</v>
      </c>
      <c r="K307">
        <v>25072</v>
      </c>
      <c r="L307">
        <v>1249</v>
      </c>
      <c r="M307">
        <v>1337</v>
      </c>
      <c r="N307">
        <v>1337</v>
      </c>
      <c r="O307">
        <v>1434</v>
      </c>
      <c r="P307">
        <v>1.5649999999999999</v>
      </c>
      <c r="Q307">
        <v>10.41</v>
      </c>
      <c r="R307">
        <v>37.689</v>
      </c>
      <c r="S307">
        <v>239.935</v>
      </c>
    </row>
    <row r="308" spans="1:19">
      <c r="A308" t="s">
        <v>10752</v>
      </c>
      <c r="B308" s="34">
        <v>1</v>
      </c>
      <c r="C308" t="s">
        <v>3707</v>
      </c>
      <c r="D308" t="s">
        <v>6774</v>
      </c>
      <c r="E308" t="s">
        <v>3706</v>
      </c>
      <c r="F308" t="s">
        <v>6773</v>
      </c>
      <c r="G308">
        <v>403956.56000000198</v>
      </c>
      <c r="H308">
        <v>6669340.7300000004</v>
      </c>
      <c r="I308">
        <v>420985.90999999602</v>
      </c>
      <c r="J308">
        <v>6634331.9000000004</v>
      </c>
      <c r="K308">
        <v>38688</v>
      </c>
      <c r="L308">
        <v>803</v>
      </c>
      <c r="M308">
        <v>858</v>
      </c>
      <c r="N308">
        <v>858</v>
      </c>
      <c r="O308">
        <v>918</v>
      </c>
      <c r="P308">
        <v>4.5019999999999998</v>
      </c>
      <c r="Q308">
        <v>16.298999999999999</v>
      </c>
      <c r="R308">
        <v>53.156999999999996</v>
      </c>
      <c r="S308">
        <v>338.40699999999998</v>
      </c>
    </row>
    <row r="309" spans="1:19">
      <c r="A309" t="s">
        <v>10752</v>
      </c>
      <c r="B309" s="34">
        <v>1</v>
      </c>
      <c r="C309" t="s">
        <v>3707</v>
      </c>
      <c r="D309" t="s">
        <v>2175</v>
      </c>
      <c r="E309" t="s">
        <v>3706</v>
      </c>
      <c r="F309" t="s">
        <v>2174</v>
      </c>
      <c r="G309">
        <v>403956.56000000198</v>
      </c>
      <c r="H309">
        <v>6669340.7300000004</v>
      </c>
      <c r="I309">
        <v>464320.67000000202</v>
      </c>
      <c r="J309">
        <v>6683192.9500000002</v>
      </c>
      <c r="K309">
        <v>66007</v>
      </c>
      <c r="L309">
        <v>915</v>
      </c>
      <c r="M309">
        <v>915</v>
      </c>
      <c r="N309">
        <v>1075</v>
      </c>
      <c r="O309">
        <v>1075</v>
      </c>
      <c r="P309">
        <v>3.9529999999999998</v>
      </c>
      <c r="Q309">
        <v>26.547000000000001</v>
      </c>
      <c r="R309">
        <v>100.54</v>
      </c>
      <c r="S309">
        <v>640.05399999999997</v>
      </c>
    </row>
    <row r="310" spans="1:19">
      <c r="A310" t="s">
        <v>10752</v>
      </c>
      <c r="B310" s="34">
        <v>2</v>
      </c>
      <c r="C310" t="s">
        <v>3707</v>
      </c>
      <c r="D310" t="s">
        <v>2175</v>
      </c>
      <c r="E310" t="s">
        <v>3706</v>
      </c>
      <c r="F310" t="s">
        <v>2174</v>
      </c>
      <c r="G310">
        <v>403956.56000000198</v>
      </c>
      <c r="H310">
        <v>6669340.7300000004</v>
      </c>
      <c r="I310">
        <v>464320.67000000202</v>
      </c>
      <c r="J310">
        <v>6683192.9500000002</v>
      </c>
      <c r="K310">
        <v>89929</v>
      </c>
      <c r="L310">
        <v>957</v>
      </c>
      <c r="M310">
        <v>1023</v>
      </c>
      <c r="N310">
        <v>1023</v>
      </c>
      <c r="O310">
        <v>1096</v>
      </c>
      <c r="P310">
        <v>7.2990000000000004</v>
      </c>
      <c r="Q310">
        <v>36.334000000000003</v>
      </c>
      <c r="R310">
        <v>127.61799999999999</v>
      </c>
      <c r="S310">
        <v>812.43899999999996</v>
      </c>
    </row>
    <row r="311" spans="1:19">
      <c r="A311" t="s">
        <v>10752</v>
      </c>
      <c r="B311" s="34">
        <v>1</v>
      </c>
      <c r="C311" t="s">
        <v>8184</v>
      </c>
      <c r="D311" t="s">
        <v>3126</v>
      </c>
      <c r="E311" t="s">
        <v>8183</v>
      </c>
      <c r="F311" t="s">
        <v>3125</v>
      </c>
      <c r="G311">
        <v>828758.27000000305</v>
      </c>
      <c r="H311">
        <v>7000193.4900000002</v>
      </c>
      <c r="I311">
        <v>816960.10000000102</v>
      </c>
      <c r="J311">
        <v>6979777.79</v>
      </c>
      <c r="K311">
        <v>29393</v>
      </c>
      <c r="L311">
        <v>1100</v>
      </c>
      <c r="M311">
        <v>1187</v>
      </c>
      <c r="N311">
        <v>1187</v>
      </c>
      <c r="O311">
        <v>1302</v>
      </c>
      <c r="P311">
        <v>0.85199999999999998</v>
      </c>
      <c r="Q311">
        <v>8.7550000000000008</v>
      </c>
      <c r="R311">
        <v>57.637</v>
      </c>
      <c r="S311">
        <v>366.92500000000001</v>
      </c>
    </row>
    <row r="312" spans="1:19">
      <c r="A312" t="s">
        <v>10752</v>
      </c>
      <c r="B312" s="34">
        <v>2</v>
      </c>
      <c r="C312" t="s">
        <v>8184</v>
      </c>
      <c r="D312" t="s">
        <v>3126</v>
      </c>
      <c r="E312" t="s">
        <v>8183</v>
      </c>
      <c r="F312" t="s">
        <v>3125</v>
      </c>
      <c r="G312">
        <v>828758.27000000305</v>
      </c>
      <c r="H312">
        <v>7000193.4900000002</v>
      </c>
      <c r="I312">
        <v>816960.10000000102</v>
      </c>
      <c r="J312">
        <v>6979777.79</v>
      </c>
      <c r="K312">
        <v>29849</v>
      </c>
      <c r="L312">
        <v>843</v>
      </c>
      <c r="M312">
        <v>909</v>
      </c>
      <c r="N312">
        <v>909</v>
      </c>
      <c r="O312">
        <v>996</v>
      </c>
      <c r="P312">
        <v>0.75900000000000001</v>
      </c>
      <c r="Q312">
        <v>9.3949999999999996</v>
      </c>
      <c r="R312">
        <v>55.28</v>
      </c>
      <c r="S312">
        <v>351.923</v>
      </c>
    </row>
    <row r="313" spans="1:19">
      <c r="A313" t="s">
        <v>10752</v>
      </c>
      <c r="B313" s="34">
        <v>1</v>
      </c>
      <c r="C313" t="s">
        <v>6567</v>
      </c>
      <c r="D313" t="s">
        <v>1505</v>
      </c>
      <c r="E313" t="s">
        <v>6566</v>
      </c>
      <c r="F313" t="s">
        <v>1504</v>
      </c>
      <c r="G313">
        <v>649765.71000000101</v>
      </c>
      <c r="H313">
        <v>6827885.1699999999</v>
      </c>
      <c r="I313">
        <v>647383.46000000101</v>
      </c>
      <c r="J313">
        <v>6831616.6799999997</v>
      </c>
      <c r="K313">
        <v>7205</v>
      </c>
      <c r="L313">
        <v>880</v>
      </c>
      <c r="M313">
        <v>880</v>
      </c>
      <c r="N313">
        <v>1130</v>
      </c>
      <c r="O313">
        <v>1130</v>
      </c>
      <c r="P313">
        <v>0.4</v>
      </c>
      <c r="Q313">
        <v>2.7090000000000001</v>
      </c>
      <c r="R313">
        <v>35.374000000000002</v>
      </c>
      <c r="S313">
        <v>225.20099999999999</v>
      </c>
    </row>
    <row r="314" spans="1:19">
      <c r="A314" t="s">
        <v>10752</v>
      </c>
      <c r="B314" s="34">
        <v>2</v>
      </c>
      <c r="C314" t="s">
        <v>6567</v>
      </c>
      <c r="D314" t="s">
        <v>1505</v>
      </c>
      <c r="E314" t="s">
        <v>6566</v>
      </c>
      <c r="F314" t="s">
        <v>1504</v>
      </c>
      <c r="G314">
        <v>649765.71000000101</v>
      </c>
      <c r="H314">
        <v>6827885.1699999999</v>
      </c>
      <c r="I314">
        <v>647383.46000000101</v>
      </c>
      <c r="J314">
        <v>6831616.6799999997</v>
      </c>
      <c r="K314">
        <v>7205</v>
      </c>
      <c r="L314">
        <v>880</v>
      </c>
      <c r="M314">
        <v>880</v>
      </c>
      <c r="N314">
        <v>1130</v>
      </c>
      <c r="O314">
        <v>1130</v>
      </c>
      <c r="P314">
        <v>0.377</v>
      </c>
      <c r="Q314">
        <v>2.5550000000000002</v>
      </c>
      <c r="R314">
        <v>34.820999999999998</v>
      </c>
      <c r="S314">
        <v>221.67699999999999</v>
      </c>
    </row>
    <row r="315" spans="1:19">
      <c r="A315" t="s">
        <v>10751</v>
      </c>
      <c r="B315" s="34">
        <v>1</v>
      </c>
      <c r="C315" t="s">
        <v>6567</v>
      </c>
      <c r="D315" t="s">
        <v>1729</v>
      </c>
      <c r="E315" t="s">
        <v>6566</v>
      </c>
      <c r="F315" t="s">
        <v>1728</v>
      </c>
      <c r="G315">
        <v>649765.71000000101</v>
      </c>
      <c r="H315">
        <v>6827885.1699999999</v>
      </c>
      <c r="I315">
        <v>643400.17000000202</v>
      </c>
      <c r="J315">
        <v>6842199.3499999996</v>
      </c>
      <c r="K315">
        <v>19640</v>
      </c>
      <c r="L315">
        <v>2300</v>
      </c>
      <c r="M315">
        <v>2522</v>
      </c>
      <c r="N315">
        <v>2522</v>
      </c>
      <c r="O315">
        <v>2696</v>
      </c>
      <c r="P315">
        <v>0.60899999999999999</v>
      </c>
      <c r="Q315">
        <v>6.8</v>
      </c>
      <c r="R315">
        <v>32.768000000000001</v>
      </c>
      <c r="S315">
        <v>208.607</v>
      </c>
    </row>
    <row r="316" spans="1:19">
      <c r="A316" t="s">
        <v>10751</v>
      </c>
      <c r="B316" s="34">
        <v>2</v>
      </c>
      <c r="C316" t="s">
        <v>6567</v>
      </c>
      <c r="D316" t="s">
        <v>1729</v>
      </c>
      <c r="E316" t="s">
        <v>6566</v>
      </c>
      <c r="F316" t="s">
        <v>1728</v>
      </c>
      <c r="G316">
        <v>649765.71000000101</v>
      </c>
      <c r="H316">
        <v>6827885.1699999999</v>
      </c>
      <c r="I316">
        <v>643400.17000000202</v>
      </c>
      <c r="J316">
        <v>6842199.3499999996</v>
      </c>
      <c r="K316">
        <v>19807</v>
      </c>
      <c r="L316">
        <v>2300</v>
      </c>
      <c r="M316">
        <v>2522</v>
      </c>
      <c r="N316">
        <v>2522</v>
      </c>
      <c r="O316">
        <v>2696</v>
      </c>
      <c r="P316">
        <v>0.61399999999999999</v>
      </c>
      <c r="Q316">
        <v>6.8650000000000002</v>
      </c>
      <c r="R316">
        <v>33.034999999999997</v>
      </c>
      <c r="S316">
        <v>210.31</v>
      </c>
    </row>
    <row r="317" spans="1:19">
      <c r="A317" t="s">
        <v>10751</v>
      </c>
      <c r="B317" s="34">
        <v>3</v>
      </c>
      <c r="C317" t="s">
        <v>6567</v>
      </c>
      <c r="D317" t="s">
        <v>1729</v>
      </c>
      <c r="E317" t="s">
        <v>6566</v>
      </c>
      <c r="F317" t="s">
        <v>1728</v>
      </c>
      <c r="G317">
        <v>649765.71000000101</v>
      </c>
      <c r="H317">
        <v>6827885.1699999999</v>
      </c>
      <c r="I317">
        <v>643400.17000000202</v>
      </c>
      <c r="J317">
        <v>6842199.3499999996</v>
      </c>
      <c r="K317">
        <v>21904</v>
      </c>
      <c r="L317">
        <v>1812</v>
      </c>
      <c r="M317">
        <v>1988</v>
      </c>
      <c r="N317">
        <v>1988</v>
      </c>
      <c r="O317">
        <v>2124</v>
      </c>
      <c r="P317">
        <v>0.92800000000000005</v>
      </c>
      <c r="Q317">
        <v>7.2709999999999999</v>
      </c>
      <c r="R317">
        <v>38.253</v>
      </c>
      <c r="S317">
        <v>243.524</v>
      </c>
    </row>
    <row r="318" spans="1:19">
      <c r="A318" t="s">
        <v>10751</v>
      </c>
      <c r="B318" s="34">
        <v>1</v>
      </c>
      <c r="C318" t="s">
        <v>6567</v>
      </c>
      <c r="D318" t="s">
        <v>3229</v>
      </c>
      <c r="E318" t="s">
        <v>6566</v>
      </c>
      <c r="F318" t="s">
        <v>3228</v>
      </c>
      <c r="G318">
        <v>649765.71000000101</v>
      </c>
      <c r="H318">
        <v>6827885.1699999999</v>
      </c>
      <c r="I318">
        <v>654199.21999999904</v>
      </c>
      <c r="J318">
        <v>6776674.5099999998</v>
      </c>
      <c r="K318">
        <v>53850</v>
      </c>
      <c r="L318">
        <v>3465</v>
      </c>
      <c r="M318">
        <v>3622</v>
      </c>
      <c r="N318">
        <v>3622</v>
      </c>
      <c r="O318">
        <v>3780</v>
      </c>
      <c r="P318">
        <v>1.0680000000000001</v>
      </c>
      <c r="Q318">
        <v>14.026999999999999</v>
      </c>
      <c r="R318">
        <v>116.258</v>
      </c>
      <c r="S318">
        <v>740.12300000000005</v>
      </c>
    </row>
    <row r="319" spans="1:19">
      <c r="A319" t="s">
        <v>10751</v>
      </c>
      <c r="B319" s="34">
        <v>2</v>
      </c>
      <c r="C319" t="s">
        <v>6567</v>
      </c>
      <c r="D319" t="s">
        <v>3229</v>
      </c>
      <c r="E319" t="s">
        <v>6566</v>
      </c>
      <c r="F319" t="s">
        <v>3228</v>
      </c>
      <c r="G319">
        <v>649765.71000000101</v>
      </c>
      <c r="H319">
        <v>6827885.1699999999</v>
      </c>
      <c r="I319">
        <v>654199.21999999904</v>
      </c>
      <c r="J319">
        <v>6776674.5099999998</v>
      </c>
      <c r="K319">
        <v>52955</v>
      </c>
      <c r="L319">
        <v>3465</v>
      </c>
      <c r="M319">
        <v>3622</v>
      </c>
      <c r="N319">
        <v>3622</v>
      </c>
      <c r="O319">
        <v>3780</v>
      </c>
      <c r="P319">
        <v>1.0669999999999999</v>
      </c>
      <c r="Q319">
        <v>14.021000000000001</v>
      </c>
      <c r="R319">
        <v>116.217</v>
      </c>
      <c r="S319">
        <v>739.86</v>
      </c>
    </row>
    <row r="320" spans="1:19">
      <c r="A320" t="s">
        <v>10752</v>
      </c>
      <c r="B320" s="34">
        <v>1</v>
      </c>
      <c r="C320" t="s">
        <v>5964</v>
      </c>
      <c r="D320" t="s">
        <v>4744</v>
      </c>
      <c r="E320" t="s">
        <v>5963</v>
      </c>
      <c r="F320" t="s">
        <v>4743</v>
      </c>
      <c r="G320">
        <v>398369.53999999899</v>
      </c>
      <c r="H320">
        <v>6464997.5700000003</v>
      </c>
      <c r="I320">
        <v>420635.20000000298</v>
      </c>
      <c r="J320">
        <v>6440107.3899999997</v>
      </c>
      <c r="K320">
        <v>39310</v>
      </c>
      <c r="L320">
        <v>1172</v>
      </c>
      <c r="M320">
        <v>1248</v>
      </c>
      <c r="N320">
        <v>1248</v>
      </c>
      <c r="O320">
        <v>1310</v>
      </c>
      <c r="P320">
        <v>2.2850000000000001</v>
      </c>
      <c r="Q320">
        <v>15.118</v>
      </c>
      <c r="R320">
        <v>108.21</v>
      </c>
      <c r="S320" t="s">
        <v>8819</v>
      </c>
    </row>
    <row r="321" spans="1:19">
      <c r="A321" t="s">
        <v>10752</v>
      </c>
      <c r="B321" s="34">
        <v>1</v>
      </c>
      <c r="C321" t="s">
        <v>1381</v>
      </c>
      <c r="D321" t="s">
        <v>883</v>
      </c>
      <c r="E321" t="s">
        <v>1380</v>
      </c>
      <c r="F321" t="s">
        <v>882</v>
      </c>
      <c r="G321">
        <v>890370.47999999695</v>
      </c>
      <c r="H321">
        <v>6569869.5700000003</v>
      </c>
      <c r="I321">
        <v>870254.36999999697</v>
      </c>
      <c r="J321">
        <v>6572689.04</v>
      </c>
      <c r="K321">
        <v>24233</v>
      </c>
      <c r="L321">
        <v>1059</v>
      </c>
      <c r="M321">
        <v>1067</v>
      </c>
      <c r="N321">
        <v>1141</v>
      </c>
      <c r="O321">
        <v>1212</v>
      </c>
      <c r="P321">
        <v>1.216</v>
      </c>
      <c r="Q321">
        <v>7.6689999999999996</v>
      </c>
      <c r="R321">
        <v>57.430999999999997</v>
      </c>
      <c r="S321">
        <v>365.61399999999998</v>
      </c>
    </row>
    <row r="322" spans="1:19">
      <c r="A322" t="s">
        <v>10752</v>
      </c>
      <c r="B322" s="34">
        <v>1</v>
      </c>
      <c r="C322" t="s">
        <v>1381</v>
      </c>
      <c r="D322" t="s">
        <v>6887</v>
      </c>
      <c r="E322" t="s">
        <v>1380</v>
      </c>
      <c r="F322" t="s">
        <v>6886</v>
      </c>
      <c r="G322">
        <v>890370.47999999695</v>
      </c>
      <c r="H322">
        <v>6569869.5700000003</v>
      </c>
      <c r="I322">
        <v>896616.68</v>
      </c>
      <c r="J322">
        <v>6569798.5099999998</v>
      </c>
      <c r="K322">
        <v>6970</v>
      </c>
      <c r="L322">
        <v>1059</v>
      </c>
      <c r="M322">
        <v>1141</v>
      </c>
      <c r="N322">
        <v>1141</v>
      </c>
      <c r="O322">
        <v>1215</v>
      </c>
      <c r="P322">
        <v>0.45400000000000001</v>
      </c>
      <c r="Q322">
        <v>2.7010000000000001</v>
      </c>
      <c r="R322">
        <v>10.02</v>
      </c>
      <c r="S322">
        <v>63.790999999999997</v>
      </c>
    </row>
    <row r="323" spans="1:19">
      <c r="A323" t="s">
        <v>10752</v>
      </c>
      <c r="B323" s="34">
        <v>1</v>
      </c>
      <c r="C323" t="s">
        <v>7387</v>
      </c>
      <c r="D323" t="s">
        <v>7391</v>
      </c>
      <c r="E323" t="s">
        <v>7387</v>
      </c>
      <c r="F323" t="s">
        <v>7390</v>
      </c>
      <c r="G323">
        <v>557520.43000000005</v>
      </c>
      <c r="H323">
        <v>6915001.75</v>
      </c>
      <c r="I323">
        <v>570458.5</v>
      </c>
      <c r="J323">
        <v>6914548.4100000001</v>
      </c>
      <c r="K323">
        <v>14651</v>
      </c>
      <c r="L323">
        <v>1270</v>
      </c>
      <c r="M323">
        <v>1366</v>
      </c>
      <c r="N323">
        <v>1366</v>
      </c>
      <c r="O323">
        <v>1433</v>
      </c>
      <c r="P323">
        <v>0.88</v>
      </c>
      <c r="Q323">
        <v>5.92</v>
      </c>
      <c r="R323">
        <v>21</v>
      </c>
      <c r="S323" t="s">
        <v>8819</v>
      </c>
    </row>
    <row r="324" spans="1:19">
      <c r="A324" t="s">
        <v>10752</v>
      </c>
      <c r="B324" s="34">
        <v>1</v>
      </c>
      <c r="C324" t="s">
        <v>7387</v>
      </c>
      <c r="D324" t="s">
        <v>7916</v>
      </c>
      <c r="E324" t="s">
        <v>7387</v>
      </c>
      <c r="F324" t="s">
        <v>7915</v>
      </c>
      <c r="G324">
        <v>557520.43000000005</v>
      </c>
      <c r="H324">
        <v>6915001.75</v>
      </c>
      <c r="I324">
        <v>554175.88000000303</v>
      </c>
      <c r="J324">
        <v>6918579.6799999997</v>
      </c>
      <c r="K324">
        <v>5470</v>
      </c>
      <c r="L324">
        <v>1308</v>
      </c>
      <c r="M324">
        <v>1408</v>
      </c>
      <c r="N324">
        <v>1408</v>
      </c>
      <c r="O324">
        <v>1478</v>
      </c>
      <c r="P324">
        <v>0.32800000000000001</v>
      </c>
      <c r="Q324">
        <v>2.1970000000000001</v>
      </c>
      <c r="R324">
        <v>7.8760000000000003</v>
      </c>
      <c r="S324">
        <v>50.137</v>
      </c>
    </row>
    <row r="325" spans="1:19">
      <c r="A325" t="s">
        <v>10752</v>
      </c>
      <c r="B325" s="34">
        <v>2</v>
      </c>
      <c r="C325" t="s">
        <v>7387</v>
      </c>
      <c r="D325" t="s">
        <v>7916</v>
      </c>
      <c r="E325" t="s">
        <v>7387</v>
      </c>
      <c r="F325" t="s">
        <v>7915</v>
      </c>
      <c r="G325">
        <v>557520.43000000005</v>
      </c>
      <c r="H325">
        <v>6915001.75</v>
      </c>
      <c r="I325">
        <v>554175.88000000303</v>
      </c>
      <c r="J325">
        <v>6918579.6799999997</v>
      </c>
      <c r="K325">
        <v>5473</v>
      </c>
      <c r="L325">
        <v>1308</v>
      </c>
      <c r="M325">
        <v>1408</v>
      </c>
      <c r="N325">
        <v>1408</v>
      </c>
      <c r="O325">
        <v>1478</v>
      </c>
      <c r="P325">
        <v>0.32900000000000001</v>
      </c>
      <c r="Q325">
        <v>2.198</v>
      </c>
      <c r="R325">
        <v>7.9080000000000004</v>
      </c>
      <c r="S325">
        <v>50.341999999999999</v>
      </c>
    </row>
    <row r="326" spans="1:19">
      <c r="A326" t="s">
        <v>10752</v>
      </c>
      <c r="B326" s="34">
        <v>1</v>
      </c>
      <c r="C326" t="s">
        <v>605</v>
      </c>
      <c r="D326" t="s">
        <v>5606</v>
      </c>
      <c r="E326" t="s">
        <v>604</v>
      </c>
      <c r="F326" t="s">
        <v>5606</v>
      </c>
      <c r="G326">
        <v>505420.40999999602</v>
      </c>
      <c r="H326">
        <v>6350613.4299999997</v>
      </c>
      <c r="I326">
        <v>473008.46999999898</v>
      </c>
      <c r="J326">
        <v>6387575.6100000003</v>
      </c>
      <c r="K326">
        <v>53496</v>
      </c>
      <c r="L326">
        <v>895</v>
      </c>
      <c r="M326">
        <v>980</v>
      </c>
      <c r="N326" t="s">
        <v>8819</v>
      </c>
      <c r="O326">
        <v>1070</v>
      </c>
      <c r="P326">
        <v>3.214</v>
      </c>
      <c r="Q326">
        <v>21.382999999999999</v>
      </c>
      <c r="R326">
        <v>77.387</v>
      </c>
      <c r="S326">
        <v>492.65899999999999</v>
      </c>
    </row>
    <row r="327" spans="1:19">
      <c r="A327" t="s">
        <v>10752</v>
      </c>
      <c r="B327" s="34">
        <v>1</v>
      </c>
      <c r="C327" t="s">
        <v>605</v>
      </c>
      <c r="D327" t="s">
        <v>257</v>
      </c>
      <c r="E327" t="s">
        <v>604</v>
      </c>
      <c r="F327" t="s">
        <v>256</v>
      </c>
      <c r="G327">
        <v>505420.40999999602</v>
      </c>
      <c r="H327">
        <v>6350613.4299999997</v>
      </c>
      <c r="I327">
        <v>525700.13000000303</v>
      </c>
      <c r="J327">
        <v>6336144.5499999998</v>
      </c>
      <c r="K327">
        <v>29278</v>
      </c>
      <c r="L327">
        <v>831</v>
      </c>
      <c r="M327">
        <v>984</v>
      </c>
      <c r="N327">
        <v>984</v>
      </c>
      <c r="O327">
        <v>1099</v>
      </c>
      <c r="P327">
        <v>1.756</v>
      </c>
      <c r="Q327">
        <v>11.772</v>
      </c>
      <c r="R327">
        <v>41.8</v>
      </c>
      <c r="S327">
        <v>266.10899999999998</v>
      </c>
    </row>
    <row r="328" spans="1:19">
      <c r="A328" t="s">
        <v>10752</v>
      </c>
      <c r="B328" s="34">
        <v>1</v>
      </c>
      <c r="C328" t="s">
        <v>5791</v>
      </c>
      <c r="D328" t="s">
        <v>5297</v>
      </c>
      <c r="E328" t="s">
        <v>5790</v>
      </c>
      <c r="F328" t="s">
        <v>5296</v>
      </c>
      <c r="G328">
        <v>505502.49000000203</v>
      </c>
      <c r="H328">
        <v>6805048.3700000001</v>
      </c>
      <c r="I328">
        <v>485695.93</v>
      </c>
      <c r="J328">
        <v>6812215.5199999996</v>
      </c>
      <c r="K328">
        <v>21943</v>
      </c>
      <c r="L328">
        <v>1249</v>
      </c>
      <c r="M328">
        <v>1316</v>
      </c>
      <c r="N328">
        <v>1316</v>
      </c>
      <c r="O328">
        <v>1389</v>
      </c>
      <c r="P328">
        <v>1.3169999999999999</v>
      </c>
      <c r="Q328">
        <v>8.75</v>
      </c>
      <c r="R328">
        <v>31.777999999999999</v>
      </c>
      <c r="S328">
        <v>202.30799999999999</v>
      </c>
    </row>
    <row r="329" spans="1:19">
      <c r="A329" t="s">
        <v>10752</v>
      </c>
      <c r="B329" s="34">
        <v>1</v>
      </c>
      <c r="C329" t="s">
        <v>3479</v>
      </c>
      <c r="D329" t="s">
        <v>1072</v>
      </c>
      <c r="E329" t="s">
        <v>3478</v>
      </c>
      <c r="F329" t="s">
        <v>1071</v>
      </c>
      <c r="G329">
        <v>688469.57999999798</v>
      </c>
      <c r="H329">
        <v>6926159.5800000001</v>
      </c>
      <c r="I329">
        <v>676332.86999999697</v>
      </c>
      <c r="J329">
        <v>6912439.0300000003</v>
      </c>
      <c r="K329">
        <v>21472</v>
      </c>
      <c r="L329">
        <v>716</v>
      </c>
      <c r="M329">
        <v>817</v>
      </c>
      <c r="N329">
        <v>817</v>
      </c>
      <c r="O329">
        <v>910</v>
      </c>
      <c r="P329">
        <v>1.82</v>
      </c>
      <c r="Q329">
        <v>8.91</v>
      </c>
      <c r="R329">
        <v>29.45</v>
      </c>
      <c r="S329" t="s">
        <v>8819</v>
      </c>
    </row>
    <row r="330" spans="1:19">
      <c r="A330" t="s">
        <v>10752</v>
      </c>
      <c r="B330" s="34">
        <v>1</v>
      </c>
      <c r="C330" t="s">
        <v>3479</v>
      </c>
      <c r="D330" t="s">
        <v>2578</v>
      </c>
      <c r="E330" t="s">
        <v>3478</v>
      </c>
      <c r="F330" t="s">
        <v>2577</v>
      </c>
      <c r="G330">
        <v>688469.57999999798</v>
      </c>
      <c r="H330">
        <v>6926159.5800000001</v>
      </c>
      <c r="I330">
        <v>695422.25</v>
      </c>
      <c r="J330">
        <v>6950927.6100000003</v>
      </c>
      <c r="K330">
        <v>35410</v>
      </c>
      <c r="L330">
        <v>881</v>
      </c>
      <c r="M330">
        <v>964</v>
      </c>
      <c r="N330">
        <v>964</v>
      </c>
      <c r="O330">
        <v>1040</v>
      </c>
      <c r="P330">
        <v>3.0409999999999999</v>
      </c>
      <c r="Q330">
        <v>14.566000000000001</v>
      </c>
      <c r="R330">
        <v>49.468000000000004</v>
      </c>
      <c r="S330">
        <v>314.92399999999998</v>
      </c>
    </row>
    <row r="331" spans="1:19">
      <c r="A331" t="s">
        <v>10752</v>
      </c>
      <c r="B331" s="34">
        <v>1</v>
      </c>
      <c r="C331" t="s">
        <v>1016</v>
      </c>
      <c r="D331" t="s">
        <v>1235</v>
      </c>
      <c r="E331" t="s">
        <v>1015</v>
      </c>
      <c r="F331" t="s">
        <v>1234</v>
      </c>
      <c r="G331">
        <v>185618.43999999799</v>
      </c>
      <c r="H331">
        <v>6777399.2699999996</v>
      </c>
      <c r="I331">
        <v>174841.619999997</v>
      </c>
      <c r="J331">
        <v>6792039.0800000001</v>
      </c>
      <c r="K331">
        <v>26103</v>
      </c>
      <c r="L331">
        <v>1056</v>
      </c>
      <c r="M331">
        <v>1123</v>
      </c>
      <c r="N331">
        <v>1123</v>
      </c>
      <c r="O331">
        <v>1189</v>
      </c>
      <c r="P331">
        <v>1.516</v>
      </c>
      <c r="Q331">
        <v>10.244</v>
      </c>
      <c r="R331">
        <v>37.527999999999999</v>
      </c>
      <c r="S331">
        <v>238.911</v>
      </c>
    </row>
    <row r="332" spans="1:19">
      <c r="A332" t="s">
        <v>10752</v>
      </c>
      <c r="B332" s="34">
        <v>1</v>
      </c>
      <c r="C332" t="s">
        <v>1016</v>
      </c>
      <c r="D332" t="s">
        <v>4691</v>
      </c>
      <c r="E332" t="s">
        <v>1015</v>
      </c>
      <c r="F332" t="s">
        <v>4690</v>
      </c>
      <c r="G332">
        <v>185618.43999999799</v>
      </c>
      <c r="H332">
        <v>6777399.2699999996</v>
      </c>
      <c r="I332">
        <v>228345.42000000199</v>
      </c>
      <c r="J332">
        <v>6766240.29</v>
      </c>
      <c r="K332">
        <v>56304</v>
      </c>
      <c r="L332">
        <v>1056</v>
      </c>
      <c r="M332">
        <v>1123</v>
      </c>
      <c r="N332">
        <v>1123</v>
      </c>
      <c r="O332">
        <v>1189</v>
      </c>
      <c r="P332">
        <v>3.2450000000000001</v>
      </c>
      <c r="Q332">
        <v>22.202999999999999</v>
      </c>
      <c r="R332">
        <v>81.679000000000002</v>
      </c>
      <c r="S332">
        <v>519.98400000000004</v>
      </c>
    </row>
    <row r="333" spans="1:19">
      <c r="A333" t="s">
        <v>10752</v>
      </c>
      <c r="B333" s="34">
        <v>1</v>
      </c>
      <c r="C333" t="s">
        <v>2707</v>
      </c>
      <c r="D333" t="s">
        <v>3961</v>
      </c>
      <c r="E333" t="s">
        <v>2706</v>
      </c>
      <c r="F333" t="s">
        <v>3960</v>
      </c>
      <c r="G333">
        <v>912248.10000000102</v>
      </c>
      <c r="H333">
        <v>6458952.2599999998</v>
      </c>
      <c r="I333">
        <v>912033.56000000203</v>
      </c>
      <c r="J333">
        <v>6457101.0499999998</v>
      </c>
      <c r="K333">
        <v>2045</v>
      </c>
      <c r="L333">
        <v>850</v>
      </c>
      <c r="M333">
        <v>850</v>
      </c>
      <c r="N333">
        <v>1078</v>
      </c>
      <c r="O333">
        <v>1078</v>
      </c>
      <c r="P333">
        <v>0.12</v>
      </c>
      <c r="Q333">
        <v>0.78</v>
      </c>
      <c r="R333">
        <v>9</v>
      </c>
      <c r="S333" t="s">
        <v>8819</v>
      </c>
    </row>
    <row r="334" spans="1:19">
      <c r="A334" t="s">
        <v>10752</v>
      </c>
      <c r="B334" s="34">
        <v>1</v>
      </c>
      <c r="C334" t="s">
        <v>2707</v>
      </c>
      <c r="D334" t="s">
        <v>2680</v>
      </c>
      <c r="E334" t="s">
        <v>2706</v>
      </c>
      <c r="F334" t="s">
        <v>2679</v>
      </c>
      <c r="G334">
        <v>912248.10000000102</v>
      </c>
      <c r="H334">
        <v>6458952.2599999998</v>
      </c>
      <c r="I334">
        <v>913054.18999999797</v>
      </c>
      <c r="J334">
        <v>6448886.5099999998</v>
      </c>
      <c r="K334">
        <v>22412</v>
      </c>
      <c r="L334">
        <v>618</v>
      </c>
      <c r="M334">
        <v>718</v>
      </c>
      <c r="N334">
        <v>718</v>
      </c>
      <c r="O334">
        <v>800</v>
      </c>
      <c r="P334">
        <v>1.76</v>
      </c>
      <c r="Q334">
        <v>9.15</v>
      </c>
      <c r="R334">
        <v>30</v>
      </c>
      <c r="S334" t="s">
        <v>8819</v>
      </c>
    </row>
    <row r="335" spans="1:19">
      <c r="A335" t="s">
        <v>10752</v>
      </c>
      <c r="B335" s="34">
        <v>1</v>
      </c>
      <c r="C335" t="s">
        <v>2149</v>
      </c>
      <c r="D335" t="s">
        <v>7006</v>
      </c>
      <c r="E335" t="s">
        <v>2148</v>
      </c>
      <c r="F335" t="s">
        <v>7005</v>
      </c>
      <c r="G335">
        <v>977513.89999999898</v>
      </c>
      <c r="H335">
        <v>6494533.2000000002</v>
      </c>
      <c r="I335">
        <v>972264.84000000404</v>
      </c>
      <c r="J335">
        <v>6496737.9100000001</v>
      </c>
      <c r="K335">
        <v>8384</v>
      </c>
      <c r="L335">
        <v>966</v>
      </c>
      <c r="M335">
        <v>1076</v>
      </c>
      <c r="N335">
        <v>1076</v>
      </c>
      <c r="O335">
        <v>1168</v>
      </c>
      <c r="P335">
        <v>0.54800000000000004</v>
      </c>
      <c r="Q335">
        <v>3.2450000000000001</v>
      </c>
      <c r="R335">
        <v>12.125</v>
      </c>
      <c r="S335">
        <v>77.19</v>
      </c>
    </row>
    <row r="336" spans="1:19">
      <c r="A336" t="s">
        <v>10752</v>
      </c>
      <c r="B336" s="34">
        <v>1</v>
      </c>
      <c r="C336" t="s">
        <v>2149</v>
      </c>
      <c r="D336" t="s">
        <v>6281</v>
      </c>
      <c r="E336" t="s">
        <v>2148</v>
      </c>
      <c r="F336" t="s">
        <v>6280</v>
      </c>
      <c r="G336">
        <v>977513.89999999898</v>
      </c>
      <c r="H336">
        <v>6494533.2000000002</v>
      </c>
      <c r="I336">
        <v>995305.09000000404</v>
      </c>
      <c r="J336">
        <v>6509202.75</v>
      </c>
      <c r="K336">
        <v>27527</v>
      </c>
      <c r="L336">
        <v>565</v>
      </c>
      <c r="M336">
        <v>673</v>
      </c>
      <c r="N336">
        <v>673</v>
      </c>
      <c r="O336">
        <v>765</v>
      </c>
      <c r="P336">
        <v>2.2599999999999998</v>
      </c>
      <c r="Q336">
        <v>10.86</v>
      </c>
      <c r="R336">
        <v>38</v>
      </c>
      <c r="S336" t="s">
        <v>8819</v>
      </c>
    </row>
    <row r="337" spans="1:19">
      <c r="A337" t="s">
        <v>10752</v>
      </c>
      <c r="B337" s="34">
        <v>1</v>
      </c>
      <c r="C337" t="s">
        <v>3088</v>
      </c>
      <c r="D337" t="s">
        <v>6058</v>
      </c>
      <c r="E337" t="s">
        <v>3087</v>
      </c>
      <c r="F337" t="s">
        <v>6057</v>
      </c>
      <c r="G337">
        <v>495675.890000001</v>
      </c>
      <c r="H337">
        <v>6905012.6699999999</v>
      </c>
      <c r="I337">
        <v>456431.68</v>
      </c>
      <c r="J337">
        <v>6898344.6799999997</v>
      </c>
      <c r="K337">
        <v>41564</v>
      </c>
      <c r="L337">
        <v>955</v>
      </c>
      <c r="M337">
        <v>955</v>
      </c>
      <c r="N337">
        <v>1130</v>
      </c>
      <c r="O337">
        <v>1130</v>
      </c>
      <c r="P337">
        <v>2.484</v>
      </c>
      <c r="Q337">
        <v>16.710999999999999</v>
      </c>
      <c r="R337">
        <v>69.036000000000001</v>
      </c>
      <c r="S337">
        <v>439.49700000000001</v>
      </c>
    </row>
    <row r="338" spans="1:19">
      <c r="A338" t="s">
        <v>10752</v>
      </c>
      <c r="B338" s="34">
        <v>1</v>
      </c>
      <c r="C338" t="s">
        <v>3088</v>
      </c>
      <c r="D338" t="s">
        <v>6554</v>
      </c>
      <c r="E338" t="s">
        <v>3087</v>
      </c>
      <c r="F338" t="s">
        <v>6553</v>
      </c>
      <c r="G338">
        <v>495675.890000001</v>
      </c>
      <c r="H338">
        <v>6905012.6699999999</v>
      </c>
      <c r="I338">
        <v>461693.59000000398</v>
      </c>
      <c r="J338">
        <v>6894753.4000000004</v>
      </c>
      <c r="K338">
        <v>36875</v>
      </c>
      <c r="L338">
        <v>1308</v>
      </c>
      <c r="M338">
        <v>1408</v>
      </c>
      <c r="N338">
        <v>1408</v>
      </c>
      <c r="O338">
        <v>1478</v>
      </c>
      <c r="P338">
        <v>2.2120000000000002</v>
      </c>
      <c r="Q338">
        <v>14.928000000000001</v>
      </c>
      <c r="R338">
        <v>52.505000000000003</v>
      </c>
      <c r="S338">
        <v>334.25700000000001</v>
      </c>
    </row>
    <row r="339" spans="1:19">
      <c r="A339" t="s">
        <v>10752</v>
      </c>
      <c r="B339" s="34">
        <v>1</v>
      </c>
      <c r="C339" t="s">
        <v>3088</v>
      </c>
      <c r="D339" t="s">
        <v>2932</v>
      </c>
      <c r="E339" t="s">
        <v>3087</v>
      </c>
      <c r="F339" t="s">
        <v>2931</v>
      </c>
      <c r="G339">
        <v>495675.890000001</v>
      </c>
      <c r="H339">
        <v>6905012.6699999999</v>
      </c>
      <c r="I339">
        <v>535293.77000000305</v>
      </c>
      <c r="J339">
        <v>6918286.96</v>
      </c>
      <c r="K339">
        <v>46232</v>
      </c>
      <c r="L339">
        <v>1308</v>
      </c>
      <c r="M339">
        <v>1408</v>
      </c>
      <c r="N339">
        <v>1408</v>
      </c>
      <c r="O339">
        <v>1478</v>
      </c>
      <c r="P339">
        <v>2.7970000000000002</v>
      </c>
      <c r="Q339">
        <v>18.835000000000001</v>
      </c>
      <c r="R339">
        <v>66.650999999999996</v>
      </c>
      <c r="S339">
        <v>424.31400000000002</v>
      </c>
    </row>
    <row r="340" spans="1:19">
      <c r="A340" t="s">
        <v>10752</v>
      </c>
      <c r="B340" s="34">
        <v>2</v>
      </c>
      <c r="C340" t="s">
        <v>3088</v>
      </c>
      <c r="D340" t="s">
        <v>2932</v>
      </c>
      <c r="E340" t="s">
        <v>3087</v>
      </c>
      <c r="F340" t="s">
        <v>2931</v>
      </c>
      <c r="G340">
        <v>495675.890000001</v>
      </c>
      <c r="H340">
        <v>6905012.6699999999</v>
      </c>
      <c r="I340">
        <v>535293.77000000305</v>
      </c>
      <c r="J340">
        <v>6918286.96</v>
      </c>
      <c r="K340">
        <v>46234</v>
      </c>
      <c r="L340">
        <v>1308</v>
      </c>
      <c r="M340">
        <v>1408</v>
      </c>
      <c r="N340">
        <v>1408</v>
      </c>
      <c r="O340">
        <v>1478</v>
      </c>
      <c r="P340">
        <v>2.7650000000000001</v>
      </c>
      <c r="Q340">
        <v>18.62</v>
      </c>
      <c r="R340">
        <v>65.864000000000004</v>
      </c>
      <c r="S340">
        <v>419.3</v>
      </c>
    </row>
    <row r="341" spans="1:19">
      <c r="A341" t="s">
        <v>10752</v>
      </c>
      <c r="B341" s="34">
        <v>1</v>
      </c>
      <c r="C341" t="s">
        <v>4057</v>
      </c>
      <c r="D341" t="s">
        <v>2175</v>
      </c>
      <c r="E341" t="s">
        <v>4056</v>
      </c>
      <c r="F341" t="s">
        <v>2174</v>
      </c>
      <c r="G341">
        <v>438139.27000000299</v>
      </c>
      <c r="H341">
        <v>6715250.6699999999</v>
      </c>
      <c r="I341">
        <v>464320.67000000202</v>
      </c>
      <c r="J341">
        <v>6683192.9500000002</v>
      </c>
      <c r="K341">
        <v>45457</v>
      </c>
      <c r="L341">
        <v>1213</v>
      </c>
      <c r="M341">
        <v>1298</v>
      </c>
      <c r="N341">
        <v>1298</v>
      </c>
      <c r="O341">
        <v>1375</v>
      </c>
      <c r="P341">
        <v>2.766</v>
      </c>
      <c r="Q341">
        <v>18.428000000000001</v>
      </c>
      <c r="R341">
        <v>63.777000000000001</v>
      </c>
      <c r="S341">
        <v>406.02</v>
      </c>
    </row>
    <row r="342" spans="1:19">
      <c r="A342" t="s">
        <v>10752</v>
      </c>
      <c r="B342" s="34">
        <v>2</v>
      </c>
      <c r="C342" t="s">
        <v>4057</v>
      </c>
      <c r="D342" t="s">
        <v>2175</v>
      </c>
      <c r="E342" t="s">
        <v>4056</v>
      </c>
      <c r="F342" t="s">
        <v>2174</v>
      </c>
      <c r="G342">
        <v>438139.27000000299</v>
      </c>
      <c r="H342">
        <v>6715250.6699999999</v>
      </c>
      <c r="I342">
        <v>464320.67000000202</v>
      </c>
      <c r="J342">
        <v>6683192.9500000002</v>
      </c>
      <c r="K342">
        <v>45808</v>
      </c>
      <c r="L342">
        <v>1249</v>
      </c>
      <c r="M342">
        <v>1337</v>
      </c>
      <c r="N342">
        <v>1337</v>
      </c>
      <c r="O342">
        <v>1434</v>
      </c>
      <c r="P342">
        <v>2.7450000000000001</v>
      </c>
      <c r="Q342">
        <v>18.495999999999999</v>
      </c>
      <c r="R342">
        <v>65.418999999999997</v>
      </c>
      <c r="S342">
        <v>416.46800000000002</v>
      </c>
    </row>
    <row r="343" spans="1:19">
      <c r="A343" t="s">
        <v>10752</v>
      </c>
      <c r="B343" s="34">
        <v>3</v>
      </c>
      <c r="C343" t="s">
        <v>4057</v>
      </c>
      <c r="D343" t="s">
        <v>2175</v>
      </c>
      <c r="E343" t="s">
        <v>4056</v>
      </c>
      <c r="F343" t="s">
        <v>2174</v>
      </c>
      <c r="G343">
        <v>438139.27000000299</v>
      </c>
      <c r="H343">
        <v>6715250.6699999999</v>
      </c>
      <c r="I343">
        <v>464320.67000000202</v>
      </c>
      <c r="J343">
        <v>6683192.9500000002</v>
      </c>
      <c r="K343">
        <v>45814</v>
      </c>
      <c r="L343">
        <v>1249</v>
      </c>
      <c r="M343">
        <v>1337</v>
      </c>
      <c r="N343">
        <v>1337</v>
      </c>
      <c r="O343">
        <v>1434</v>
      </c>
      <c r="P343">
        <v>2.7450000000000001</v>
      </c>
      <c r="Q343">
        <v>18.498999999999999</v>
      </c>
      <c r="R343">
        <v>65.429000000000002</v>
      </c>
      <c r="S343">
        <v>416.53199999999998</v>
      </c>
    </row>
    <row r="344" spans="1:19">
      <c r="A344" t="s">
        <v>10752</v>
      </c>
      <c r="B344" s="34">
        <v>1</v>
      </c>
      <c r="C344" t="s">
        <v>7855</v>
      </c>
      <c r="D344" t="s">
        <v>1229</v>
      </c>
      <c r="E344" t="s">
        <v>7854</v>
      </c>
      <c r="F344" t="s">
        <v>1228</v>
      </c>
      <c r="G344">
        <v>332094.78999999899</v>
      </c>
      <c r="H344">
        <v>6698627.7400000002</v>
      </c>
      <c r="I344">
        <v>310045.03000000102</v>
      </c>
      <c r="J344">
        <v>6705856.25</v>
      </c>
      <c r="K344">
        <v>25350</v>
      </c>
      <c r="L344">
        <v>990</v>
      </c>
      <c r="M344">
        <v>990</v>
      </c>
      <c r="N344">
        <v>1210</v>
      </c>
      <c r="O344">
        <v>1210</v>
      </c>
      <c r="P344">
        <v>1.464</v>
      </c>
      <c r="Q344">
        <v>9.8019999999999996</v>
      </c>
      <c r="R344">
        <v>70.370999999999995</v>
      </c>
      <c r="S344">
        <v>447.99700000000001</v>
      </c>
    </row>
    <row r="345" spans="1:19">
      <c r="A345" t="s">
        <v>10752</v>
      </c>
      <c r="B345" s="34">
        <v>1</v>
      </c>
      <c r="C345" t="s">
        <v>7855</v>
      </c>
      <c r="D345" t="s">
        <v>5579</v>
      </c>
      <c r="E345" t="s">
        <v>7854</v>
      </c>
      <c r="F345" t="s">
        <v>5578</v>
      </c>
      <c r="G345">
        <v>332094.78999999899</v>
      </c>
      <c r="H345">
        <v>6698627.7400000002</v>
      </c>
      <c r="I345">
        <v>358242.11999999703</v>
      </c>
      <c r="J345">
        <v>6693046.5</v>
      </c>
      <c r="K345">
        <v>35568</v>
      </c>
      <c r="L345">
        <v>795</v>
      </c>
      <c r="M345">
        <v>795</v>
      </c>
      <c r="N345">
        <v>858</v>
      </c>
      <c r="O345">
        <v>918</v>
      </c>
      <c r="P345">
        <v>2.7989999999999999</v>
      </c>
      <c r="Q345">
        <v>14.163</v>
      </c>
      <c r="R345">
        <v>55.982999999999997</v>
      </c>
      <c r="S345">
        <v>356.39699999999999</v>
      </c>
    </row>
    <row r="346" spans="1:19">
      <c r="A346" t="s">
        <v>10752</v>
      </c>
      <c r="B346" s="34">
        <v>1</v>
      </c>
      <c r="C346" t="s">
        <v>7855</v>
      </c>
      <c r="D346" t="s">
        <v>3021</v>
      </c>
      <c r="E346" t="s">
        <v>7854</v>
      </c>
      <c r="F346" t="s">
        <v>3020</v>
      </c>
      <c r="G346">
        <v>332094.78999999899</v>
      </c>
      <c r="H346">
        <v>6698627.7400000002</v>
      </c>
      <c r="I346">
        <v>315837.86999999703</v>
      </c>
      <c r="J346">
        <v>6715922.9199999999</v>
      </c>
      <c r="K346">
        <v>30704</v>
      </c>
      <c r="L346">
        <v>829</v>
      </c>
      <c r="M346">
        <v>909</v>
      </c>
      <c r="N346">
        <v>909</v>
      </c>
      <c r="O346">
        <v>984</v>
      </c>
      <c r="P346">
        <v>2.524</v>
      </c>
      <c r="Q346">
        <v>12.411</v>
      </c>
      <c r="R346">
        <v>43.493000000000002</v>
      </c>
      <c r="S346">
        <v>276.88799999999998</v>
      </c>
    </row>
    <row r="347" spans="1:19">
      <c r="A347" t="s">
        <v>10752</v>
      </c>
      <c r="B347" s="34">
        <v>2</v>
      </c>
      <c r="C347" t="s">
        <v>7855</v>
      </c>
      <c r="D347" t="s">
        <v>3021</v>
      </c>
      <c r="E347" t="s">
        <v>7854</v>
      </c>
      <c r="F347" t="s">
        <v>3020</v>
      </c>
      <c r="G347">
        <v>332094.78999999899</v>
      </c>
      <c r="H347">
        <v>6698627.7400000002</v>
      </c>
      <c r="I347">
        <v>315837.86999999703</v>
      </c>
      <c r="J347">
        <v>6715922.9199999999</v>
      </c>
      <c r="K347">
        <v>24461</v>
      </c>
      <c r="L347">
        <v>1249</v>
      </c>
      <c r="M347">
        <v>1337</v>
      </c>
      <c r="N347">
        <v>1337</v>
      </c>
      <c r="O347">
        <v>1432</v>
      </c>
      <c r="P347">
        <v>1.421</v>
      </c>
      <c r="Q347">
        <v>9.6180000000000003</v>
      </c>
      <c r="R347">
        <v>35.648000000000003</v>
      </c>
      <c r="S347">
        <v>226.93899999999999</v>
      </c>
    </row>
    <row r="348" spans="1:19">
      <c r="A348" t="s">
        <v>10751</v>
      </c>
      <c r="B348" s="34">
        <v>1</v>
      </c>
      <c r="C348" t="s">
        <v>7855</v>
      </c>
      <c r="D348" t="s">
        <v>5626</v>
      </c>
      <c r="E348" t="s">
        <v>7854</v>
      </c>
      <c r="F348" t="s">
        <v>5625</v>
      </c>
      <c r="G348">
        <v>332094.78999999899</v>
      </c>
      <c r="H348">
        <v>6698627.7400000002</v>
      </c>
      <c r="I348">
        <v>366982.78000000102</v>
      </c>
      <c r="J348">
        <v>6740494.8399999999</v>
      </c>
      <c r="K348">
        <v>55095</v>
      </c>
      <c r="L348">
        <v>2200</v>
      </c>
      <c r="M348">
        <v>2300</v>
      </c>
      <c r="N348">
        <v>2300</v>
      </c>
      <c r="O348">
        <v>2400</v>
      </c>
      <c r="P348">
        <v>1.6859999999999999</v>
      </c>
      <c r="Q348">
        <v>16.992000000000001</v>
      </c>
      <c r="R348">
        <v>104.958</v>
      </c>
      <c r="S348">
        <v>668.18399999999997</v>
      </c>
    </row>
    <row r="349" spans="1:19">
      <c r="A349" t="s">
        <v>10751</v>
      </c>
      <c r="B349" s="34">
        <v>2</v>
      </c>
      <c r="C349" t="s">
        <v>7855</v>
      </c>
      <c r="D349" t="s">
        <v>5626</v>
      </c>
      <c r="E349" t="s">
        <v>7854</v>
      </c>
      <c r="F349" t="s">
        <v>5625</v>
      </c>
      <c r="G349">
        <v>332094.78999999899</v>
      </c>
      <c r="H349">
        <v>6698627.7400000002</v>
      </c>
      <c r="I349">
        <v>366982.78000000102</v>
      </c>
      <c r="J349">
        <v>6740494.8399999999</v>
      </c>
      <c r="K349">
        <v>55184</v>
      </c>
      <c r="L349">
        <v>2200</v>
      </c>
      <c r="M349">
        <v>2300</v>
      </c>
      <c r="N349">
        <v>2300</v>
      </c>
      <c r="O349">
        <v>2400</v>
      </c>
      <c r="P349">
        <v>1.68</v>
      </c>
      <c r="Q349">
        <v>16.936</v>
      </c>
      <c r="R349">
        <v>104.619</v>
      </c>
      <c r="S349">
        <v>666.02300000000002</v>
      </c>
    </row>
    <row r="350" spans="1:19">
      <c r="A350" t="s">
        <v>10752</v>
      </c>
      <c r="B350" s="34">
        <v>1</v>
      </c>
      <c r="C350" t="s">
        <v>7855</v>
      </c>
      <c r="D350" t="s">
        <v>4691</v>
      </c>
      <c r="E350" t="s">
        <v>7854</v>
      </c>
      <c r="F350" t="s">
        <v>4690</v>
      </c>
      <c r="G350">
        <v>332094.78999999899</v>
      </c>
      <c r="H350">
        <v>6698627.7400000002</v>
      </c>
      <c r="I350">
        <v>228345.42000000199</v>
      </c>
      <c r="J350">
        <v>6766240.29</v>
      </c>
      <c r="K350">
        <v>130633</v>
      </c>
      <c r="L350">
        <v>1249</v>
      </c>
      <c r="M350">
        <v>1337</v>
      </c>
      <c r="N350">
        <v>1337</v>
      </c>
      <c r="O350">
        <v>1434</v>
      </c>
      <c r="P350">
        <v>7.7619999999999996</v>
      </c>
      <c r="Q350">
        <v>51.773000000000003</v>
      </c>
      <c r="R350">
        <v>188.26300000000001</v>
      </c>
      <c r="S350">
        <v>1198.5219999999999</v>
      </c>
    </row>
    <row r="351" spans="1:19">
      <c r="A351" t="s">
        <v>10751</v>
      </c>
      <c r="B351" s="34">
        <v>2</v>
      </c>
      <c r="C351" t="s">
        <v>7855</v>
      </c>
      <c r="D351" t="s">
        <v>792</v>
      </c>
      <c r="E351" t="s">
        <v>7854</v>
      </c>
      <c r="F351" t="s">
        <v>791</v>
      </c>
      <c r="G351">
        <v>332094.78999999899</v>
      </c>
      <c r="H351">
        <v>6698627.7400000002</v>
      </c>
      <c r="I351">
        <v>168746</v>
      </c>
      <c r="J351">
        <v>6840196.6600000001</v>
      </c>
      <c r="K351">
        <v>238261</v>
      </c>
      <c r="L351">
        <v>2200</v>
      </c>
      <c r="M351">
        <v>2300</v>
      </c>
      <c r="N351">
        <v>2300</v>
      </c>
      <c r="O351">
        <v>2400</v>
      </c>
      <c r="P351">
        <v>7.0830000000000002</v>
      </c>
      <c r="Q351">
        <v>72.149000000000001</v>
      </c>
      <c r="R351">
        <v>450.36599999999999</v>
      </c>
      <c r="S351">
        <v>2867.1179999999999</v>
      </c>
    </row>
    <row r="352" spans="1:19">
      <c r="A352" t="s">
        <v>10751</v>
      </c>
      <c r="B352" s="34">
        <v>2</v>
      </c>
      <c r="C352" t="s">
        <v>7855</v>
      </c>
      <c r="D352" t="s">
        <v>2175</v>
      </c>
      <c r="E352" t="s">
        <v>7854</v>
      </c>
      <c r="F352" t="s">
        <v>2174</v>
      </c>
      <c r="G352">
        <v>332094.78999999899</v>
      </c>
      <c r="H352">
        <v>6698627.7400000002</v>
      </c>
      <c r="I352">
        <v>464320.67000000202</v>
      </c>
      <c r="J352">
        <v>6683192.9500000002</v>
      </c>
      <c r="K352">
        <v>150857</v>
      </c>
      <c r="L352">
        <v>2200</v>
      </c>
      <c r="M352">
        <v>2300</v>
      </c>
      <c r="N352">
        <v>2300</v>
      </c>
      <c r="O352">
        <v>2400</v>
      </c>
      <c r="P352">
        <v>4.5209999999999999</v>
      </c>
      <c r="Q352">
        <v>45.811</v>
      </c>
      <c r="R352">
        <v>284.18700000000001</v>
      </c>
      <c r="S352">
        <v>1809.192</v>
      </c>
    </row>
    <row r="353" spans="1:19">
      <c r="A353" t="s">
        <v>10752</v>
      </c>
      <c r="B353" s="34">
        <v>1</v>
      </c>
      <c r="C353" t="s">
        <v>889</v>
      </c>
      <c r="D353" t="s">
        <v>2493</v>
      </c>
      <c r="E353" t="s">
        <v>888</v>
      </c>
      <c r="F353" t="s">
        <v>2492</v>
      </c>
      <c r="G353">
        <v>954457.57999999798</v>
      </c>
      <c r="H353">
        <v>6559211.9400000004</v>
      </c>
      <c r="I353">
        <v>975103.65999999596</v>
      </c>
      <c r="J353">
        <v>6559587.4800000004</v>
      </c>
      <c r="K353">
        <v>22797</v>
      </c>
      <c r="L353">
        <v>966</v>
      </c>
      <c r="M353">
        <v>1076</v>
      </c>
      <c r="N353">
        <v>1076</v>
      </c>
      <c r="O353">
        <v>1168</v>
      </c>
      <c r="P353">
        <v>1.4530000000000001</v>
      </c>
      <c r="Q353">
        <v>8.9649999999999999</v>
      </c>
      <c r="R353">
        <v>33.210999999999999</v>
      </c>
      <c r="S353">
        <v>211.43</v>
      </c>
    </row>
    <row r="354" spans="1:19">
      <c r="A354" t="s">
        <v>10751</v>
      </c>
      <c r="B354" s="34">
        <v>1</v>
      </c>
      <c r="C354" t="s">
        <v>889</v>
      </c>
      <c r="D354" t="s">
        <v>914</v>
      </c>
      <c r="E354" t="s">
        <v>888</v>
      </c>
      <c r="F354" t="s">
        <v>913</v>
      </c>
      <c r="G354">
        <v>954457.57999999798</v>
      </c>
      <c r="H354">
        <v>6559211.9400000004</v>
      </c>
      <c r="I354">
        <v>937102.21000000101</v>
      </c>
      <c r="J354">
        <v>6534109.3399999999</v>
      </c>
      <c r="K354">
        <v>68867</v>
      </c>
      <c r="L354">
        <v>2304</v>
      </c>
      <c r="M354">
        <v>2462</v>
      </c>
      <c r="N354">
        <v>2462</v>
      </c>
      <c r="O354">
        <v>2654</v>
      </c>
      <c r="P354">
        <v>1.649</v>
      </c>
      <c r="Q354">
        <v>21.038</v>
      </c>
      <c r="R354">
        <v>133.82499999999999</v>
      </c>
      <c r="S354">
        <v>851.95600000000002</v>
      </c>
    </row>
    <row r="355" spans="1:19">
      <c r="A355" t="s">
        <v>10752</v>
      </c>
      <c r="B355" s="34">
        <v>2</v>
      </c>
      <c r="C355" t="s">
        <v>889</v>
      </c>
      <c r="D355" t="s">
        <v>7839</v>
      </c>
      <c r="E355" t="s">
        <v>888</v>
      </c>
      <c r="F355" t="s">
        <v>7838</v>
      </c>
      <c r="G355">
        <v>954457.57999999798</v>
      </c>
      <c r="H355">
        <v>6559211.9400000004</v>
      </c>
      <c r="I355">
        <v>916717.14999999898</v>
      </c>
      <c r="J355">
        <v>6554356.2699999996</v>
      </c>
      <c r="K355">
        <v>39423</v>
      </c>
      <c r="L355">
        <v>396</v>
      </c>
      <c r="M355">
        <v>660</v>
      </c>
      <c r="N355">
        <v>660</v>
      </c>
      <c r="O355">
        <v>830</v>
      </c>
      <c r="P355">
        <v>2.4369999999999998</v>
      </c>
      <c r="Q355">
        <v>15.786</v>
      </c>
      <c r="R355">
        <v>57.103000000000002</v>
      </c>
      <c r="S355">
        <v>363.53</v>
      </c>
    </row>
    <row r="356" spans="1:19">
      <c r="A356" t="s">
        <v>10751</v>
      </c>
      <c r="B356" s="34">
        <v>1</v>
      </c>
      <c r="C356" t="s">
        <v>889</v>
      </c>
      <c r="D356" t="s">
        <v>7839</v>
      </c>
      <c r="E356" t="s">
        <v>888</v>
      </c>
      <c r="F356" t="s">
        <v>7838</v>
      </c>
      <c r="G356">
        <v>954457.57999999798</v>
      </c>
      <c r="H356">
        <v>6559211.9400000004</v>
      </c>
      <c r="I356">
        <v>916717.14999999898</v>
      </c>
      <c r="J356">
        <v>6554356.2699999996</v>
      </c>
      <c r="K356">
        <v>41841</v>
      </c>
      <c r="L356">
        <v>3456</v>
      </c>
      <c r="M356">
        <v>3622</v>
      </c>
      <c r="N356">
        <v>3622</v>
      </c>
      <c r="O356">
        <v>3780</v>
      </c>
      <c r="P356">
        <v>0.76400000000000001</v>
      </c>
      <c r="Q356">
        <v>11.675000000000001</v>
      </c>
      <c r="R356">
        <v>86.293999999999997</v>
      </c>
      <c r="S356">
        <v>549.36199999999997</v>
      </c>
    </row>
    <row r="357" spans="1:19">
      <c r="A357" t="s">
        <v>10752</v>
      </c>
      <c r="B357" s="34">
        <v>1</v>
      </c>
      <c r="C357" t="s">
        <v>4402</v>
      </c>
      <c r="D357" t="s">
        <v>7170</v>
      </c>
      <c r="E357" t="s">
        <v>4401</v>
      </c>
      <c r="F357" t="s">
        <v>7169</v>
      </c>
      <c r="G357">
        <v>676014.21999999904</v>
      </c>
      <c r="H357">
        <v>6847504.9800000004</v>
      </c>
      <c r="I357">
        <v>673992.03000000096</v>
      </c>
      <c r="J357">
        <v>6853299.6399999997</v>
      </c>
      <c r="K357">
        <v>6135</v>
      </c>
      <c r="L357">
        <v>888</v>
      </c>
      <c r="M357">
        <v>972</v>
      </c>
      <c r="N357">
        <v>972</v>
      </c>
      <c r="O357">
        <v>1049</v>
      </c>
      <c r="P357">
        <v>0.51600000000000001</v>
      </c>
      <c r="Q357">
        <v>2.4820000000000002</v>
      </c>
      <c r="R357">
        <v>8.6709999999999994</v>
      </c>
      <c r="S357">
        <v>55.201000000000001</v>
      </c>
    </row>
    <row r="358" spans="1:19">
      <c r="A358" t="s">
        <v>10752</v>
      </c>
      <c r="B358" s="34">
        <v>1</v>
      </c>
      <c r="C358" t="s">
        <v>7708</v>
      </c>
      <c r="D358" t="s">
        <v>1394</v>
      </c>
      <c r="E358" t="s">
        <v>7707</v>
      </c>
      <c r="F358" t="s">
        <v>1393</v>
      </c>
      <c r="G358">
        <v>851221.14999999898</v>
      </c>
      <c r="H358">
        <v>6685789.21</v>
      </c>
      <c r="I358">
        <v>885400.93</v>
      </c>
      <c r="J358">
        <v>6669331.8799999999</v>
      </c>
      <c r="K358">
        <v>39710</v>
      </c>
      <c r="L358">
        <v>847</v>
      </c>
      <c r="M358">
        <v>985</v>
      </c>
      <c r="N358">
        <v>985</v>
      </c>
      <c r="O358">
        <v>1116</v>
      </c>
      <c r="P358">
        <v>2.3879999999999999</v>
      </c>
      <c r="Q358">
        <v>15.865</v>
      </c>
      <c r="R358">
        <v>57.57</v>
      </c>
      <c r="S358">
        <v>366.49900000000002</v>
      </c>
    </row>
    <row r="359" spans="1:19">
      <c r="A359" t="s">
        <v>10752</v>
      </c>
      <c r="B359" s="34">
        <v>1</v>
      </c>
      <c r="C359" t="s">
        <v>7708</v>
      </c>
      <c r="D359" t="s">
        <v>6277</v>
      </c>
      <c r="E359" t="s">
        <v>7707</v>
      </c>
      <c r="F359" t="s">
        <v>6276</v>
      </c>
      <c r="G359">
        <v>851221.14999999898</v>
      </c>
      <c r="H359">
        <v>6685789.21</v>
      </c>
      <c r="I359">
        <v>827404.36999999697</v>
      </c>
      <c r="J359">
        <v>6693049.9100000001</v>
      </c>
      <c r="K359">
        <v>29900</v>
      </c>
      <c r="L359">
        <v>800</v>
      </c>
      <c r="M359">
        <v>900</v>
      </c>
      <c r="N359">
        <v>900</v>
      </c>
      <c r="O359">
        <v>1000</v>
      </c>
      <c r="P359">
        <v>1.798</v>
      </c>
      <c r="Q359">
        <v>11.941000000000001</v>
      </c>
      <c r="R359">
        <v>43.363999999999997</v>
      </c>
      <c r="S359">
        <v>276.06299999999999</v>
      </c>
    </row>
    <row r="360" spans="1:19">
      <c r="A360" t="s">
        <v>10752</v>
      </c>
      <c r="B360" s="34">
        <v>1</v>
      </c>
      <c r="C360" t="s">
        <v>730</v>
      </c>
      <c r="D360" t="s">
        <v>7878</v>
      </c>
      <c r="E360" t="s">
        <v>729</v>
      </c>
      <c r="F360" t="s">
        <v>7877</v>
      </c>
      <c r="G360">
        <v>941889.35999999905</v>
      </c>
      <c r="H360">
        <v>6233265.7599999998</v>
      </c>
      <c r="I360">
        <v>935426.04999999702</v>
      </c>
      <c r="J360">
        <v>6230215.25</v>
      </c>
      <c r="K360">
        <v>13200</v>
      </c>
      <c r="L360">
        <v>1062</v>
      </c>
      <c r="M360">
        <v>1160</v>
      </c>
      <c r="N360">
        <v>1160</v>
      </c>
      <c r="O360">
        <v>1238</v>
      </c>
      <c r="P360">
        <v>0.78600000000000003</v>
      </c>
      <c r="Q360">
        <v>5.258</v>
      </c>
      <c r="R360">
        <v>19.283999999999999</v>
      </c>
      <c r="S360">
        <v>122.768</v>
      </c>
    </row>
    <row r="361" spans="1:19">
      <c r="A361" t="s">
        <v>10752</v>
      </c>
      <c r="B361" s="34">
        <v>1</v>
      </c>
      <c r="C361" t="s">
        <v>730</v>
      </c>
      <c r="D361" t="s">
        <v>5621</v>
      </c>
      <c r="E361" t="s">
        <v>729</v>
      </c>
      <c r="F361" t="s">
        <v>5620</v>
      </c>
      <c r="G361">
        <v>941889.35999999905</v>
      </c>
      <c r="H361">
        <v>6233265.7599999998</v>
      </c>
      <c r="I361">
        <v>945420.03999999899</v>
      </c>
      <c r="J361">
        <v>6246765.1500000004</v>
      </c>
      <c r="K361">
        <v>16595</v>
      </c>
      <c r="L361">
        <v>1001</v>
      </c>
      <c r="M361">
        <v>1093</v>
      </c>
      <c r="N361">
        <v>1093</v>
      </c>
      <c r="O361">
        <v>1165</v>
      </c>
      <c r="P361">
        <v>1.0940000000000001</v>
      </c>
      <c r="Q361">
        <v>6.5739999999999998</v>
      </c>
      <c r="R361">
        <v>24.039000000000001</v>
      </c>
      <c r="S361">
        <v>153.03800000000001</v>
      </c>
    </row>
    <row r="362" spans="1:19">
      <c r="A362" t="s">
        <v>10752</v>
      </c>
      <c r="B362" s="34">
        <v>2</v>
      </c>
      <c r="C362" t="s">
        <v>730</v>
      </c>
      <c r="D362" t="s">
        <v>5621</v>
      </c>
      <c r="E362" t="s">
        <v>729</v>
      </c>
      <c r="F362" t="s">
        <v>5620</v>
      </c>
      <c r="G362">
        <v>941889.35999999905</v>
      </c>
      <c r="H362">
        <v>6233265.7599999998</v>
      </c>
      <c r="I362">
        <v>945420.03999999899</v>
      </c>
      <c r="J362">
        <v>6246765.1500000004</v>
      </c>
      <c r="K362">
        <v>16604</v>
      </c>
      <c r="L362">
        <v>1001</v>
      </c>
      <c r="M362">
        <v>1093</v>
      </c>
      <c r="N362">
        <v>1093</v>
      </c>
      <c r="O362">
        <v>1165</v>
      </c>
      <c r="P362">
        <v>1.0960000000000001</v>
      </c>
      <c r="Q362">
        <v>6.601</v>
      </c>
      <c r="R362">
        <v>23.971</v>
      </c>
      <c r="S362">
        <v>152.60499999999999</v>
      </c>
    </row>
    <row r="363" spans="1:19">
      <c r="A363" t="s">
        <v>10751</v>
      </c>
      <c r="B363" s="34">
        <v>1</v>
      </c>
      <c r="C363" t="s">
        <v>1650</v>
      </c>
      <c r="D363" t="s">
        <v>5423</v>
      </c>
      <c r="E363" t="s">
        <v>1649</v>
      </c>
      <c r="F363" t="s">
        <v>5422</v>
      </c>
      <c r="G363">
        <v>836686.60000000102</v>
      </c>
      <c r="H363">
        <v>6394067.4000000004</v>
      </c>
      <c r="I363">
        <v>837769.10999999905</v>
      </c>
      <c r="J363">
        <v>6480423.7300000004</v>
      </c>
      <c r="K363">
        <v>90711</v>
      </c>
      <c r="L363">
        <v>2168</v>
      </c>
      <c r="M363">
        <v>2308</v>
      </c>
      <c r="N363">
        <v>2308</v>
      </c>
      <c r="O363">
        <v>2448</v>
      </c>
      <c r="P363">
        <v>2.7250000000000001</v>
      </c>
      <c r="Q363">
        <v>27.562999999999999</v>
      </c>
      <c r="R363">
        <v>171.02699999999999</v>
      </c>
      <c r="S363">
        <v>1088.79</v>
      </c>
    </row>
    <row r="364" spans="1:19">
      <c r="A364" t="s">
        <v>10751</v>
      </c>
      <c r="B364" s="34">
        <v>2</v>
      </c>
      <c r="C364" t="s">
        <v>1650</v>
      </c>
      <c r="D364" t="s">
        <v>5423</v>
      </c>
      <c r="E364" t="s">
        <v>1649</v>
      </c>
      <c r="F364" t="s">
        <v>5422</v>
      </c>
      <c r="G364">
        <v>836686.60000000102</v>
      </c>
      <c r="H364">
        <v>6394067.4000000004</v>
      </c>
      <c r="I364">
        <v>837769.10999999905</v>
      </c>
      <c r="J364">
        <v>6480423.7300000004</v>
      </c>
      <c r="K364">
        <v>90718</v>
      </c>
      <c r="L364">
        <v>2168</v>
      </c>
      <c r="M364">
        <v>2308</v>
      </c>
      <c r="N364">
        <v>2308</v>
      </c>
      <c r="O364">
        <v>2448</v>
      </c>
      <c r="P364">
        <v>2.706</v>
      </c>
      <c r="Q364">
        <v>27.369</v>
      </c>
      <c r="R364">
        <v>169.84700000000001</v>
      </c>
      <c r="S364">
        <v>1081.278</v>
      </c>
    </row>
    <row r="365" spans="1:19">
      <c r="A365" t="s">
        <v>10751</v>
      </c>
      <c r="B365" s="34">
        <v>1</v>
      </c>
      <c r="C365" t="s">
        <v>1650</v>
      </c>
      <c r="D365" t="s">
        <v>1643</v>
      </c>
      <c r="E365" t="s">
        <v>1649</v>
      </c>
      <c r="F365" t="s">
        <v>1642</v>
      </c>
      <c r="G365">
        <v>836686.60000000102</v>
      </c>
      <c r="H365">
        <v>6394067.4000000004</v>
      </c>
      <c r="I365">
        <v>836298.03999999899</v>
      </c>
      <c r="J365">
        <v>6360375.4800000004</v>
      </c>
      <c r="K365">
        <v>45370</v>
      </c>
      <c r="L365">
        <v>2168</v>
      </c>
      <c r="M365">
        <v>2308</v>
      </c>
      <c r="N365">
        <v>2308</v>
      </c>
      <c r="O365">
        <v>2448</v>
      </c>
      <c r="P365">
        <v>1.371</v>
      </c>
      <c r="Q365">
        <v>13.484999999999999</v>
      </c>
      <c r="R365">
        <v>84.061999999999998</v>
      </c>
      <c r="S365">
        <v>535.15800000000002</v>
      </c>
    </row>
    <row r="366" spans="1:19">
      <c r="A366" t="s">
        <v>10751</v>
      </c>
      <c r="B366" s="34">
        <v>2</v>
      </c>
      <c r="C366" t="s">
        <v>1650</v>
      </c>
      <c r="D366" t="s">
        <v>1643</v>
      </c>
      <c r="E366" t="s">
        <v>1649</v>
      </c>
      <c r="F366" t="s">
        <v>1642</v>
      </c>
      <c r="G366">
        <v>836686.60000000102</v>
      </c>
      <c r="H366">
        <v>6394067.4000000004</v>
      </c>
      <c r="I366">
        <v>836298.03999999899</v>
      </c>
      <c r="J366">
        <v>6360375.4800000004</v>
      </c>
      <c r="K366">
        <v>45546</v>
      </c>
      <c r="L366">
        <v>2168</v>
      </c>
      <c r="M366">
        <v>2308</v>
      </c>
      <c r="N366">
        <v>2308</v>
      </c>
      <c r="O366">
        <v>2448</v>
      </c>
      <c r="P366">
        <v>1.4039999999999999</v>
      </c>
      <c r="Q366">
        <v>13.77</v>
      </c>
      <c r="R366">
        <v>85.89</v>
      </c>
      <c r="S366">
        <v>546.79300000000001</v>
      </c>
    </row>
    <row r="367" spans="1:19">
      <c r="A367" t="s">
        <v>10751</v>
      </c>
      <c r="B367" s="34">
        <v>3</v>
      </c>
      <c r="C367" t="s">
        <v>1650</v>
      </c>
      <c r="D367" t="s">
        <v>1643</v>
      </c>
      <c r="E367" t="s">
        <v>1649</v>
      </c>
      <c r="F367" t="s">
        <v>1642</v>
      </c>
      <c r="G367">
        <v>836686.60000000102</v>
      </c>
      <c r="H367">
        <v>6394067.4000000004</v>
      </c>
      <c r="I367">
        <v>836298.03999999899</v>
      </c>
      <c r="J367">
        <v>6360375.4800000004</v>
      </c>
      <c r="K367">
        <v>45546</v>
      </c>
      <c r="L367">
        <v>2168</v>
      </c>
      <c r="M367">
        <v>2308</v>
      </c>
      <c r="N367">
        <v>2308</v>
      </c>
      <c r="O367">
        <v>2448</v>
      </c>
      <c r="P367">
        <v>1.4039999999999999</v>
      </c>
      <c r="Q367">
        <v>13.77</v>
      </c>
      <c r="R367">
        <v>85.89</v>
      </c>
      <c r="S367">
        <v>546.79300000000001</v>
      </c>
    </row>
    <row r="368" spans="1:19">
      <c r="A368" t="s">
        <v>10751</v>
      </c>
      <c r="B368" s="34">
        <v>1</v>
      </c>
      <c r="C368" t="s">
        <v>1650</v>
      </c>
      <c r="D368" t="s">
        <v>3455</v>
      </c>
      <c r="E368" t="s">
        <v>1649</v>
      </c>
      <c r="F368" t="s">
        <v>3455</v>
      </c>
      <c r="G368">
        <v>836686.60000000102</v>
      </c>
      <c r="H368">
        <v>6394067.4000000004</v>
      </c>
      <c r="I368">
        <v>831766.11999999697</v>
      </c>
      <c r="J368">
        <v>6325302.1399999997</v>
      </c>
      <c r="K368">
        <v>73242</v>
      </c>
      <c r="L368">
        <v>2144</v>
      </c>
      <c r="M368">
        <v>2284</v>
      </c>
      <c r="N368">
        <v>2284</v>
      </c>
      <c r="O368">
        <v>2448</v>
      </c>
      <c r="P368">
        <v>2.2829999999999999</v>
      </c>
      <c r="Q368">
        <v>21.794</v>
      </c>
      <c r="R368">
        <v>141.68600000000001</v>
      </c>
      <c r="S368">
        <v>902.00300000000004</v>
      </c>
    </row>
    <row r="369" spans="1:19">
      <c r="A369" t="s">
        <v>10752</v>
      </c>
      <c r="B369" s="34">
        <v>1</v>
      </c>
      <c r="C369" t="s">
        <v>3598</v>
      </c>
      <c r="D369" t="s">
        <v>7315</v>
      </c>
      <c r="E369" t="s">
        <v>3597</v>
      </c>
      <c r="F369" t="s">
        <v>7314</v>
      </c>
      <c r="G369">
        <v>683221.38000000303</v>
      </c>
      <c r="H369">
        <v>6827504.5199999996</v>
      </c>
      <c r="I369">
        <v>669635.68000000005</v>
      </c>
      <c r="J369">
        <v>6834395.4699999997</v>
      </c>
      <c r="K369">
        <v>18326</v>
      </c>
      <c r="L369">
        <v>1172</v>
      </c>
      <c r="M369">
        <v>1285</v>
      </c>
      <c r="N369">
        <v>1285</v>
      </c>
      <c r="O369">
        <v>1388</v>
      </c>
      <c r="P369">
        <v>1.073</v>
      </c>
      <c r="Q369">
        <v>7.2069999999999999</v>
      </c>
      <c r="R369">
        <v>48.209000000000003</v>
      </c>
      <c r="S369">
        <v>306.90800000000002</v>
      </c>
    </row>
    <row r="370" spans="1:19">
      <c r="A370" t="s">
        <v>10752</v>
      </c>
      <c r="B370" s="34">
        <v>1</v>
      </c>
      <c r="C370" t="s">
        <v>6718</v>
      </c>
      <c r="D370" t="s">
        <v>3240</v>
      </c>
      <c r="E370" t="s">
        <v>6717</v>
      </c>
      <c r="F370" t="s">
        <v>3239</v>
      </c>
      <c r="G370">
        <v>679719.67000000202</v>
      </c>
      <c r="H370">
        <v>7062931.9900000002</v>
      </c>
      <c r="I370">
        <v>664842.27000000305</v>
      </c>
      <c r="J370">
        <v>7058140.71</v>
      </c>
      <c r="K370">
        <v>23478</v>
      </c>
      <c r="L370" t="s">
        <v>8819</v>
      </c>
      <c r="M370" t="s">
        <v>8819</v>
      </c>
      <c r="N370" t="s">
        <v>8819</v>
      </c>
      <c r="O370" t="s">
        <v>8819</v>
      </c>
      <c r="P370">
        <v>1.43</v>
      </c>
      <c r="Q370">
        <v>9.5</v>
      </c>
      <c r="R370">
        <v>34.517000000000003</v>
      </c>
      <c r="S370">
        <v>219.744</v>
      </c>
    </row>
    <row r="371" spans="1:19">
      <c r="A371" t="s">
        <v>10752</v>
      </c>
      <c r="B371" s="34">
        <v>1</v>
      </c>
      <c r="C371" t="s">
        <v>6718</v>
      </c>
      <c r="D371" t="s">
        <v>6797</v>
      </c>
      <c r="E371" t="s">
        <v>6717</v>
      </c>
      <c r="F371" t="s">
        <v>6796</v>
      </c>
      <c r="G371">
        <v>679719.67000000202</v>
      </c>
      <c r="H371">
        <v>7062931.9900000002</v>
      </c>
      <c r="I371">
        <v>692641.10000000102</v>
      </c>
      <c r="J371">
        <v>7060715.8899999997</v>
      </c>
      <c r="K371">
        <v>14607</v>
      </c>
      <c r="L371">
        <v>1273</v>
      </c>
      <c r="M371">
        <v>1346</v>
      </c>
      <c r="N371">
        <v>1346</v>
      </c>
      <c r="O371">
        <v>1453</v>
      </c>
      <c r="P371">
        <v>0.876</v>
      </c>
      <c r="Q371">
        <v>5.8419999999999996</v>
      </c>
      <c r="R371">
        <v>21.111000000000001</v>
      </c>
      <c r="S371">
        <v>134.39699999999999</v>
      </c>
    </row>
    <row r="372" spans="1:19">
      <c r="A372" t="s">
        <v>10752</v>
      </c>
      <c r="B372" s="34">
        <v>2</v>
      </c>
      <c r="C372" t="s">
        <v>6718</v>
      </c>
      <c r="D372" t="s">
        <v>6797</v>
      </c>
      <c r="E372" t="s">
        <v>6717</v>
      </c>
      <c r="F372" t="s">
        <v>6796</v>
      </c>
      <c r="G372">
        <v>679719.67000000202</v>
      </c>
      <c r="H372">
        <v>7062931.9900000002</v>
      </c>
      <c r="I372">
        <v>692641.10000000102</v>
      </c>
      <c r="J372">
        <v>7060715.8899999997</v>
      </c>
      <c r="K372">
        <v>14426</v>
      </c>
      <c r="L372">
        <v>810</v>
      </c>
      <c r="M372">
        <v>810</v>
      </c>
      <c r="N372">
        <v>945</v>
      </c>
      <c r="O372">
        <v>945</v>
      </c>
      <c r="P372">
        <v>0.872</v>
      </c>
      <c r="Q372">
        <v>5.8150000000000004</v>
      </c>
      <c r="R372">
        <v>28.638999999999999</v>
      </c>
      <c r="S372">
        <v>182.31899999999999</v>
      </c>
    </row>
    <row r="373" spans="1:19">
      <c r="A373" t="s">
        <v>10752</v>
      </c>
      <c r="B373" s="34">
        <v>1</v>
      </c>
      <c r="C373" t="s">
        <v>2021</v>
      </c>
      <c r="D373" t="s">
        <v>7843</v>
      </c>
      <c r="E373" t="s">
        <v>2020</v>
      </c>
      <c r="F373" t="s">
        <v>7842</v>
      </c>
      <c r="G373">
        <v>784381.21999999904</v>
      </c>
      <c r="H373">
        <v>6805251.04</v>
      </c>
      <c r="I373">
        <v>859373.42000000202</v>
      </c>
      <c r="J373">
        <v>6801520.6900000004</v>
      </c>
      <c r="K373">
        <v>84751</v>
      </c>
      <c r="L373">
        <v>899</v>
      </c>
      <c r="M373">
        <v>984</v>
      </c>
      <c r="N373">
        <v>984</v>
      </c>
      <c r="O373">
        <v>1061</v>
      </c>
      <c r="P373">
        <v>6.8179999999999996</v>
      </c>
      <c r="Q373">
        <v>34.112000000000002</v>
      </c>
      <c r="R373">
        <v>120.212</v>
      </c>
      <c r="S373">
        <v>765.29399999999998</v>
      </c>
    </row>
    <row r="374" spans="1:19">
      <c r="A374" t="s">
        <v>10752</v>
      </c>
      <c r="B374" s="34">
        <v>1</v>
      </c>
      <c r="C374" t="s">
        <v>2021</v>
      </c>
      <c r="D374" t="s">
        <v>728</v>
      </c>
      <c r="E374" t="s">
        <v>2020</v>
      </c>
      <c r="F374" t="s">
        <v>727</v>
      </c>
      <c r="G374">
        <v>784381.21999999904</v>
      </c>
      <c r="H374">
        <v>6805251.04</v>
      </c>
      <c r="I374">
        <v>778235.67000000202</v>
      </c>
      <c r="J374">
        <v>6796248.1699999999</v>
      </c>
      <c r="K374">
        <v>30108</v>
      </c>
      <c r="L374">
        <v>899</v>
      </c>
      <c r="M374">
        <v>984</v>
      </c>
      <c r="N374">
        <v>984</v>
      </c>
      <c r="O374">
        <v>1061</v>
      </c>
      <c r="P374">
        <v>2.31</v>
      </c>
      <c r="Q374">
        <v>12.393000000000001</v>
      </c>
      <c r="R374">
        <v>42.021000000000001</v>
      </c>
      <c r="S374">
        <v>267.51400000000001</v>
      </c>
    </row>
    <row r="375" spans="1:19">
      <c r="A375" t="s">
        <v>10751</v>
      </c>
      <c r="B375" s="34">
        <v>1</v>
      </c>
      <c r="C375" t="s">
        <v>2021</v>
      </c>
      <c r="D375" t="s">
        <v>3699</v>
      </c>
      <c r="E375" t="s">
        <v>2020</v>
      </c>
      <c r="F375" t="s">
        <v>3698</v>
      </c>
      <c r="G375">
        <v>784381.21999999904</v>
      </c>
      <c r="H375">
        <v>6805251.04</v>
      </c>
      <c r="I375">
        <v>846569.90999999596</v>
      </c>
      <c r="J375">
        <v>6859435.9400000004</v>
      </c>
      <c r="K375">
        <v>84290</v>
      </c>
      <c r="L375">
        <v>2366</v>
      </c>
      <c r="M375">
        <v>2400</v>
      </c>
      <c r="N375">
        <v>2400</v>
      </c>
      <c r="O375">
        <v>2600</v>
      </c>
      <c r="P375">
        <v>2.5950000000000002</v>
      </c>
      <c r="Q375">
        <v>27.827999999999999</v>
      </c>
      <c r="R375">
        <v>146</v>
      </c>
      <c r="S375">
        <v>929.46199999999999</v>
      </c>
    </row>
    <row r="376" spans="1:19">
      <c r="A376" t="s">
        <v>10751</v>
      </c>
      <c r="B376" s="34">
        <v>1</v>
      </c>
      <c r="C376" t="s">
        <v>2021</v>
      </c>
      <c r="D376" t="s">
        <v>2460</v>
      </c>
      <c r="E376" t="s">
        <v>2020</v>
      </c>
      <c r="F376" t="s">
        <v>2459</v>
      </c>
      <c r="G376">
        <v>784381.21999999904</v>
      </c>
      <c r="H376">
        <v>6805251.04</v>
      </c>
      <c r="I376">
        <v>767888.46999999904</v>
      </c>
      <c r="J376">
        <v>6824700.1200000001</v>
      </c>
      <c r="K376">
        <v>26420</v>
      </c>
      <c r="L376">
        <v>1812</v>
      </c>
      <c r="M376">
        <v>1988</v>
      </c>
      <c r="N376">
        <v>1988</v>
      </c>
      <c r="O376">
        <v>2124</v>
      </c>
      <c r="P376">
        <v>1.1719999999999999</v>
      </c>
      <c r="Q376">
        <v>9.0649999999999995</v>
      </c>
      <c r="R376">
        <v>44.219000000000001</v>
      </c>
      <c r="S376">
        <v>281.50799999999998</v>
      </c>
    </row>
    <row r="377" spans="1:19">
      <c r="A377" t="s">
        <v>10751</v>
      </c>
      <c r="B377" s="34">
        <v>1</v>
      </c>
      <c r="C377" t="s">
        <v>2021</v>
      </c>
      <c r="D377" t="s">
        <v>6277</v>
      </c>
      <c r="E377" t="s">
        <v>2020</v>
      </c>
      <c r="F377" t="s">
        <v>6276</v>
      </c>
      <c r="G377">
        <v>784381.21999999904</v>
      </c>
      <c r="H377">
        <v>6805251.04</v>
      </c>
      <c r="I377">
        <v>827404.36999999697</v>
      </c>
      <c r="J377">
        <v>6693049.9100000001</v>
      </c>
      <c r="K377">
        <v>122400</v>
      </c>
      <c r="L377">
        <v>1684</v>
      </c>
      <c r="M377">
        <v>1854</v>
      </c>
      <c r="N377">
        <v>1854</v>
      </c>
      <c r="O377">
        <v>1986</v>
      </c>
      <c r="P377">
        <v>5.532</v>
      </c>
      <c r="Q377">
        <v>42.280999999999999</v>
      </c>
      <c r="R377">
        <v>205.43199999999999</v>
      </c>
      <c r="S377">
        <v>1307.819</v>
      </c>
    </row>
    <row r="378" spans="1:19">
      <c r="A378" t="s">
        <v>10751</v>
      </c>
      <c r="B378" s="34">
        <v>1</v>
      </c>
      <c r="C378" t="s">
        <v>7497</v>
      </c>
      <c r="D378" t="s">
        <v>4674</v>
      </c>
      <c r="E378" t="s">
        <v>7497</v>
      </c>
      <c r="F378" t="s">
        <v>4673</v>
      </c>
      <c r="G378">
        <v>891677.67000000202</v>
      </c>
      <c r="H378">
        <v>6520390.1799999997</v>
      </c>
      <c r="I378">
        <v>936573.13000000303</v>
      </c>
      <c r="J378">
        <v>6490238.0300000003</v>
      </c>
      <c r="K378">
        <v>59949</v>
      </c>
      <c r="L378">
        <v>2946</v>
      </c>
      <c r="M378">
        <v>3144</v>
      </c>
      <c r="N378">
        <v>3144</v>
      </c>
      <c r="O378">
        <v>3344</v>
      </c>
      <c r="P378">
        <v>1.2709999999999999</v>
      </c>
      <c r="Q378">
        <v>18.454000000000001</v>
      </c>
      <c r="R378">
        <v>114.84399999999999</v>
      </c>
      <c r="S378">
        <v>731.11900000000003</v>
      </c>
    </row>
    <row r="379" spans="1:19">
      <c r="A379" t="s">
        <v>10751</v>
      </c>
      <c r="B379" s="34">
        <v>2</v>
      </c>
      <c r="C379" t="s">
        <v>7497</v>
      </c>
      <c r="D379" t="s">
        <v>4674</v>
      </c>
      <c r="E379" t="s">
        <v>7497</v>
      </c>
      <c r="F379" t="s">
        <v>4673</v>
      </c>
      <c r="G379">
        <v>891677.67000000202</v>
      </c>
      <c r="H379">
        <v>6520390.1799999997</v>
      </c>
      <c r="I379">
        <v>936573.13000000303</v>
      </c>
      <c r="J379">
        <v>6490238.0300000003</v>
      </c>
      <c r="K379">
        <v>59961</v>
      </c>
      <c r="L379">
        <v>2946</v>
      </c>
      <c r="M379">
        <v>3144</v>
      </c>
      <c r="N379">
        <v>3144</v>
      </c>
      <c r="O379">
        <v>3344</v>
      </c>
      <c r="P379">
        <v>1.2709999999999999</v>
      </c>
      <c r="Q379">
        <v>18.452000000000002</v>
      </c>
      <c r="R379">
        <v>114.833</v>
      </c>
      <c r="S379">
        <v>731.048</v>
      </c>
    </row>
    <row r="380" spans="1:19">
      <c r="A380" t="s">
        <v>10751</v>
      </c>
      <c r="B380" s="34">
        <v>1</v>
      </c>
      <c r="C380" t="s">
        <v>7497</v>
      </c>
      <c r="D380" t="s">
        <v>5498</v>
      </c>
      <c r="E380" t="s">
        <v>7497</v>
      </c>
      <c r="F380" t="s">
        <v>5497</v>
      </c>
      <c r="G380">
        <v>891677.67000000202</v>
      </c>
      <c r="H380">
        <v>6520390.1799999997</v>
      </c>
      <c r="I380">
        <v>875338.43999999797</v>
      </c>
      <c r="J380">
        <v>6524027.1799999997</v>
      </c>
      <c r="K380">
        <v>21120</v>
      </c>
      <c r="L380">
        <v>2946</v>
      </c>
      <c r="M380">
        <v>3144</v>
      </c>
      <c r="N380">
        <v>3144</v>
      </c>
      <c r="O380">
        <v>3344</v>
      </c>
      <c r="P380">
        <v>0.44500000000000001</v>
      </c>
      <c r="Q380">
        <v>6.452</v>
      </c>
      <c r="R380">
        <v>40.137</v>
      </c>
      <c r="S380">
        <v>255.518</v>
      </c>
    </row>
    <row r="381" spans="1:19">
      <c r="A381" t="s">
        <v>10751</v>
      </c>
      <c r="B381" s="34">
        <v>2</v>
      </c>
      <c r="C381" t="s">
        <v>7497</v>
      </c>
      <c r="D381" t="s">
        <v>5498</v>
      </c>
      <c r="E381" t="s">
        <v>7497</v>
      </c>
      <c r="F381" t="s">
        <v>5497</v>
      </c>
      <c r="G381">
        <v>891677.67000000202</v>
      </c>
      <c r="H381">
        <v>6520390.1799999997</v>
      </c>
      <c r="I381">
        <v>875338.43999999797</v>
      </c>
      <c r="J381">
        <v>6524027.1799999997</v>
      </c>
      <c r="K381">
        <v>21120</v>
      </c>
      <c r="L381">
        <v>2946</v>
      </c>
      <c r="M381">
        <v>3144</v>
      </c>
      <c r="N381">
        <v>3144</v>
      </c>
      <c r="O381">
        <v>3344</v>
      </c>
      <c r="P381">
        <v>0.44500000000000001</v>
      </c>
      <c r="Q381">
        <v>6.4480000000000004</v>
      </c>
      <c r="R381">
        <v>40.112000000000002</v>
      </c>
      <c r="S381">
        <v>255.363</v>
      </c>
    </row>
    <row r="382" spans="1:19">
      <c r="A382" t="s">
        <v>10751</v>
      </c>
      <c r="B382" s="34">
        <v>1</v>
      </c>
      <c r="C382" t="s">
        <v>7497</v>
      </c>
      <c r="D382" t="s">
        <v>7839</v>
      </c>
      <c r="E382" t="s">
        <v>7497</v>
      </c>
      <c r="F382" t="s">
        <v>7838</v>
      </c>
      <c r="G382">
        <v>891677.67000000202</v>
      </c>
      <c r="H382">
        <v>6520390.1799999997</v>
      </c>
      <c r="I382">
        <v>916717.14999999898</v>
      </c>
      <c r="J382">
        <v>6554356.2699999996</v>
      </c>
      <c r="K382">
        <v>52982</v>
      </c>
      <c r="L382">
        <v>2750</v>
      </c>
      <c r="M382">
        <v>2875</v>
      </c>
      <c r="N382">
        <v>2875</v>
      </c>
      <c r="O382">
        <v>3000</v>
      </c>
      <c r="P382">
        <v>1.1120000000000001</v>
      </c>
      <c r="Q382">
        <v>16.140999999999998</v>
      </c>
      <c r="R382">
        <v>108.02800000000001</v>
      </c>
      <c r="S382">
        <v>687.72799999999995</v>
      </c>
    </row>
    <row r="383" spans="1:19">
      <c r="A383" t="s">
        <v>10751</v>
      </c>
      <c r="B383" s="34">
        <v>2</v>
      </c>
      <c r="C383" t="s">
        <v>7497</v>
      </c>
      <c r="D383" t="s">
        <v>7839</v>
      </c>
      <c r="E383" t="s">
        <v>7497</v>
      </c>
      <c r="F383" t="s">
        <v>7838</v>
      </c>
      <c r="G383">
        <v>891677.67000000202</v>
      </c>
      <c r="H383">
        <v>6520390.1799999997</v>
      </c>
      <c r="I383">
        <v>916717.14999999898</v>
      </c>
      <c r="J383">
        <v>6554356.2699999996</v>
      </c>
      <c r="K383">
        <v>52982</v>
      </c>
      <c r="L383">
        <v>2600</v>
      </c>
      <c r="M383">
        <v>2700</v>
      </c>
      <c r="N383">
        <v>2700</v>
      </c>
      <c r="O383">
        <v>2800</v>
      </c>
      <c r="P383">
        <v>1.113</v>
      </c>
      <c r="Q383">
        <v>16.161000000000001</v>
      </c>
      <c r="R383">
        <v>100.729</v>
      </c>
      <c r="S383">
        <v>641.26300000000003</v>
      </c>
    </row>
    <row r="384" spans="1:19">
      <c r="A384" t="s">
        <v>10752</v>
      </c>
      <c r="B384" s="34">
        <v>1</v>
      </c>
      <c r="C384" t="s">
        <v>5985</v>
      </c>
      <c r="D384" t="s">
        <v>7907</v>
      </c>
      <c r="E384" t="s">
        <v>5984</v>
      </c>
      <c r="F384" t="s">
        <v>7906</v>
      </c>
      <c r="G384">
        <v>914627.46000000101</v>
      </c>
      <c r="H384">
        <v>6847506.5800000001</v>
      </c>
      <c r="I384">
        <v>938241.35000000102</v>
      </c>
      <c r="J384">
        <v>6843559.9800000004</v>
      </c>
      <c r="K384">
        <v>39040</v>
      </c>
      <c r="L384">
        <v>899</v>
      </c>
      <c r="M384">
        <v>984</v>
      </c>
      <c r="N384">
        <v>984</v>
      </c>
      <c r="O384">
        <v>1061</v>
      </c>
      <c r="P384">
        <v>2.8359999999999999</v>
      </c>
      <c r="Q384">
        <v>15.641</v>
      </c>
      <c r="R384">
        <v>55.9</v>
      </c>
      <c r="S384">
        <v>355.86799999999999</v>
      </c>
    </row>
    <row r="385" spans="1:19">
      <c r="A385" t="s">
        <v>10752</v>
      </c>
      <c r="B385" s="34">
        <v>1</v>
      </c>
      <c r="C385" t="s">
        <v>5985</v>
      </c>
      <c r="D385" t="s">
        <v>8082</v>
      </c>
      <c r="E385" t="s">
        <v>5984</v>
      </c>
      <c r="F385" t="s">
        <v>8081</v>
      </c>
      <c r="G385">
        <v>914627.46000000101</v>
      </c>
      <c r="H385">
        <v>6847506.5800000001</v>
      </c>
      <c r="I385">
        <v>892250.18999999797</v>
      </c>
      <c r="J385">
        <v>6848614.4900000002</v>
      </c>
      <c r="K385">
        <v>32175</v>
      </c>
      <c r="L385">
        <v>1172</v>
      </c>
      <c r="M385">
        <v>1285</v>
      </c>
      <c r="N385">
        <v>1285</v>
      </c>
      <c r="O385">
        <v>1388</v>
      </c>
      <c r="P385">
        <v>1.931</v>
      </c>
      <c r="Q385">
        <v>12.851000000000001</v>
      </c>
      <c r="R385">
        <v>46.555</v>
      </c>
      <c r="S385">
        <v>296.38</v>
      </c>
    </row>
    <row r="386" spans="1:19">
      <c r="A386" t="s">
        <v>10752</v>
      </c>
      <c r="B386" s="34">
        <v>1</v>
      </c>
      <c r="C386" t="s">
        <v>6884</v>
      </c>
      <c r="D386" t="s">
        <v>7184</v>
      </c>
      <c r="E386" t="s">
        <v>6883</v>
      </c>
      <c r="F386" t="s">
        <v>7183</v>
      </c>
      <c r="G386">
        <v>429709.64999999898</v>
      </c>
      <c r="H386">
        <v>6446896.9699999997</v>
      </c>
      <c r="I386">
        <v>444562.36999999703</v>
      </c>
      <c r="J386">
        <v>6417906.5899999999</v>
      </c>
      <c r="K386">
        <v>34160</v>
      </c>
      <c r="L386">
        <v>932</v>
      </c>
      <c r="M386">
        <v>1049</v>
      </c>
      <c r="N386">
        <v>1049</v>
      </c>
      <c r="O386">
        <v>1126</v>
      </c>
      <c r="P386">
        <v>1.9830000000000001</v>
      </c>
      <c r="Q386">
        <v>13.287000000000001</v>
      </c>
      <c r="R386">
        <v>49.369</v>
      </c>
      <c r="S386">
        <v>314.29199999999997</v>
      </c>
    </row>
    <row r="387" spans="1:19">
      <c r="A387" t="s">
        <v>10752</v>
      </c>
      <c r="B387" s="34">
        <v>1</v>
      </c>
      <c r="C387" t="s">
        <v>6884</v>
      </c>
      <c r="D387" t="s">
        <v>3911</v>
      </c>
      <c r="E387" t="s">
        <v>6883</v>
      </c>
      <c r="F387" t="s">
        <v>3910</v>
      </c>
      <c r="G387">
        <v>429709.64999999898</v>
      </c>
      <c r="H387">
        <v>6446896.9699999997</v>
      </c>
      <c r="I387">
        <v>447423.13000000297</v>
      </c>
      <c r="J387">
        <v>6461090.8099999996</v>
      </c>
      <c r="K387">
        <v>36716</v>
      </c>
      <c r="L387">
        <v>951</v>
      </c>
      <c r="M387">
        <v>1104</v>
      </c>
      <c r="N387">
        <v>1104</v>
      </c>
      <c r="O387">
        <v>1170</v>
      </c>
      <c r="P387">
        <v>2.5289999999999999</v>
      </c>
      <c r="Q387">
        <v>14.39</v>
      </c>
      <c r="R387">
        <v>54.08</v>
      </c>
      <c r="S387">
        <v>344.28500000000003</v>
      </c>
    </row>
    <row r="388" spans="1:19">
      <c r="A388" t="s">
        <v>10751</v>
      </c>
      <c r="B388" s="34">
        <v>1</v>
      </c>
      <c r="C388" t="s">
        <v>6884</v>
      </c>
      <c r="D388" t="s">
        <v>1662</v>
      </c>
      <c r="E388" t="s">
        <v>6883</v>
      </c>
      <c r="F388" t="s">
        <v>1662</v>
      </c>
      <c r="G388">
        <v>429709.64999999898</v>
      </c>
      <c r="H388">
        <v>6446896.9699999997</v>
      </c>
      <c r="I388">
        <v>534024.31999999995</v>
      </c>
      <c r="J388">
        <v>6536983.3099999996</v>
      </c>
      <c r="K388">
        <v>141227</v>
      </c>
      <c r="L388">
        <v>1850</v>
      </c>
      <c r="M388">
        <v>2194</v>
      </c>
      <c r="N388">
        <v>2194</v>
      </c>
      <c r="O388">
        <v>2370</v>
      </c>
      <c r="P388">
        <v>4.3319999999999999</v>
      </c>
      <c r="Q388">
        <v>48.594999999999999</v>
      </c>
      <c r="R388">
        <v>232.649</v>
      </c>
      <c r="S388">
        <v>1481.0920000000001</v>
      </c>
    </row>
    <row r="389" spans="1:19">
      <c r="A389" t="s">
        <v>10752</v>
      </c>
      <c r="B389" s="34">
        <v>1</v>
      </c>
      <c r="C389" t="s">
        <v>6884</v>
      </c>
      <c r="D389" t="s">
        <v>1723</v>
      </c>
      <c r="E389" t="s">
        <v>6883</v>
      </c>
      <c r="F389" t="s">
        <v>1722</v>
      </c>
      <c r="G389">
        <v>429709.64999999898</v>
      </c>
      <c r="H389">
        <v>6446896.9699999997</v>
      </c>
      <c r="I389">
        <v>512927.609999999</v>
      </c>
      <c r="J389">
        <v>6419262.9199999999</v>
      </c>
      <c r="K389">
        <v>95931</v>
      </c>
      <c r="L389">
        <v>1080</v>
      </c>
      <c r="M389">
        <v>1185</v>
      </c>
      <c r="N389">
        <v>1185</v>
      </c>
      <c r="O389">
        <v>1289</v>
      </c>
      <c r="P389">
        <v>3.867</v>
      </c>
      <c r="Q389">
        <v>26.093</v>
      </c>
      <c r="R389">
        <v>226.232</v>
      </c>
      <c r="S389">
        <v>1440.2349999999999</v>
      </c>
    </row>
    <row r="390" spans="1:19">
      <c r="A390" t="s">
        <v>10751</v>
      </c>
      <c r="B390" s="34">
        <v>1</v>
      </c>
      <c r="C390" t="s">
        <v>6884</v>
      </c>
      <c r="D390" t="s">
        <v>257</v>
      </c>
      <c r="E390" t="s">
        <v>6883</v>
      </c>
      <c r="F390" t="s">
        <v>256</v>
      </c>
      <c r="G390">
        <v>429709.64999999898</v>
      </c>
      <c r="H390">
        <v>6446896.9699999997</v>
      </c>
      <c r="I390">
        <v>525700.13000000303</v>
      </c>
      <c r="J390">
        <v>6336144.5499999998</v>
      </c>
      <c r="K390">
        <v>185782</v>
      </c>
      <c r="L390">
        <v>3150</v>
      </c>
      <c r="M390">
        <v>3307</v>
      </c>
      <c r="N390">
        <v>3307</v>
      </c>
      <c r="O390">
        <v>3465</v>
      </c>
      <c r="P390">
        <v>3.7480000000000002</v>
      </c>
      <c r="Q390">
        <v>49.276000000000003</v>
      </c>
      <c r="R390">
        <v>408.94200000000001</v>
      </c>
      <c r="S390">
        <v>2603.404</v>
      </c>
    </row>
    <row r="391" spans="1:19">
      <c r="A391" t="s">
        <v>10751</v>
      </c>
      <c r="B391" s="34">
        <v>2</v>
      </c>
      <c r="C391" t="s">
        <v>6884</v>
      </c>
      <c r="D391" t="s">
        <v>257</v>
      </c>
      <c r="E391" t="s">
        <v>6883</v>
      </c>
      <c r="F391" t="s">
        <v>256</v>
      </c>
      <c r="G391">
        <v>429709.64999999898</v>
      </c>
      <c r="H391">
        <v>6446896.9699999997</v>
      </c>
      <c r="I391">
        <v>525700.13000000303</v>
      </c>
      <c r="J391">
        <v>6336144.5499999998</v>
      </c>
      <c r="K391">
        <v>185799</v>
      </c>
      <c r="L391">
        <v>3150</v>
      </c>
      <c r="M391">
        <v>3307</v>
      </c>
      <c r="N391">
        <v>3307</v>
      </c>
      <c r="O391">
        <v>3465</v>
      </c>
      <c r="P391">
        <v>3.7480000000000002</v>
      </c>
      <c r="Q391">
        <v>49.28</v>
      </c>
      <c r="R391">
        <v>407.80500000000001</v>
      </c>
      <c r="S391">
        <v>2596.1669999999999</v>
      </c>
    </row>
    <row r="392" spans="1:19">
      <c r="A392" t="s">
        <v>10752</v>
      </c>
      <c r="B392" s="34">
        <v>1</v>
      </c>
      <c r="C392" t="s">
        <v>6884</v>
      </c>
      <c r="D392" t="s">
        <v>4744</v>
      </c>
      <c r="E392" t="s">
        <v>6883</v>
      </c>
      <c r="F392" t="s">
        <v>4743</v>
      </c>
      <c r="G392">
        <v>429709.64999999898</v>
      </c>
      <c r="H392">
        <v>6446896.9699999997</v>
      </c>
      <c r="I392">
        <v>420635.20000000298</v>
      </c>
      <c r="J392">
        <v>6440107.3899999997</v>
      </c>
      <c r="K392">
        <v>11884</v>
      </c>
      <c r="L392">
        <v>1748</v>
      </c>
      <c r="M392">
        <v>2048</v>
      </c>
      <c r="N392">
        <v>2048</v>
      </c>
      <c r="O392">
        <v>2222</v>
      </c>
      <c r="P392">
        <v>0.35899999999999999</v>
      </c>
      <c r="Q392">
        <v>3.488</v>
      </c>
      <c r="R392">
        <v>22.04</v>
      </c>
      <c r="S392">
        <v>140.309</v>
      </c>
    </row>
    <row r="393" spans="1:19">
      <c r="A393" t="s">
        <v>10751</v>
      </c>
      <c r="B393" s="34">
        <v>1</v>
      </c>
      <c r="C393" t="s">
        <v>6884</v>
      </c>
      <c r="D393" t="s">
        <v>5946</v>
      </c>
      <c r="E393" t="s">
        <v>6883</v>
      </c>
      <c r="F393" t="s">
        <v>5945</v>
      </c>
      <c r="G393">
        <v>429709.64999999898</v>
      </c>
      <c r="H393">
        <v>6446896.9699999997</v>
      </c>
      <c r="I393">
        <v>413349.79999999702</v>
      </c>
      <c r="J393">
        <v>6397088.6500000004</v>
      </c>
      <c r="K393">
        <v>62591</v>
      </c>
      <c r="L393">
        <v>2374</v>
      </c>
      <c r="M393">
        <v>2522</v>
      </c>
      <c r="N393">
        <v>2522</v>
      </c>
      <c r="O393">
        <v>2624</v>
      </c>
      <c r="P393">
        <v>1.8759999999999999</v>
      </c>
      <c r="Q393">
        <v>19.02</v>
      </c>
      <c r="R393">
        <v>117.89700000000001</v>
      </c>
      <c r="S393">
        <v>750.55399999999997</v>
      </c>
    </row>
    <row r="394" spans="1:19">
      <c r="A394" t="s">
        <v>10751</v>
      </c>
      <c r="B394" s="34">
        <v>2</v>
      </c>
      <c r="C394" t="s">
        <v>6884</v>
      </c>
      <c r="D394" t="s">
        <v>5946</v>
      </c>
      <c r="E394" t="s">
        <v>6883</v>
      </c>
      <c r="F394" t="s">
        <v>5945</v>
      </c>
      <c r="G394">
        <v>429709.64999999898</v>
      </c>
      <c r="H394">
        <v>6446896.9699999997</v>
      </c>
      <c r="I394">
        <v>413349.79999999702</v>
      </c>
      <c r="J394">
        <v>6397088.6500000004</v>
      </c>
      <c r="K394">
        <v>62536</v>
      </c>
      <c r="L394">
        <v>2374</v>
      </c>
      <c r="M394">
        <v>2522</v>
      </c>
      <c r="N394">
        <v>2522</v>
      </c>
      <c r="O394">
        <v>2624</v>
      </c>
      <c r="P394">
        <v>1.887</v>
      </c>
      <c r="Q394">
        <v>19.143999999999998</v>
      </c>
      <c r="R394">
        <v>118.608</v>
      </c>
      <c r="S394">
        <v>755.08</v>
      </c>
    </row>
    <row r="395" spans="1:19">
      <c r="A395" t="s">
        <v>10751</v>
      </c>
      <c r="B395" s="34">
        <v>1</v>
      </c>
      <c r="C395" t="s">
        <v>6228</v>
      </c>
      <c r="D395" t="s">
        <v>503</v>
      </c>
      <c r="E395" t="s">
        <v>6227</v>
      </c>
      <c r="F395" t="s">
        <v>502</v>
      </c>
      <c r="G395">
        <v>614853.93000000005</v>
      </c>
      <c r="H395">
        <v>6779084.0099999998</v>
      </c>
      <c r="I395">
        <v>613956.06000000203</v>
      </c>
      <c r="J395">
        <v>6856615.5800000001</v>
      </c>
      <c r="K395">
        <v>113816</v>
      </c>
      <c r="L395">
        <v>2366</v>
      </c>
      <c r="M395">
        <v>2596</v>
      </c>
      <c r="N395">
        <v>2596</v>
      </c>
      <c r="O395">
        <v>2778</v>
      </c>
      <c r="P395">
        <v>3.4769999999999999</v>
      </c>
      <c r="Q395">
        <v>35.298000000000002</v>
      </c>
      <c r="R395">
        <v>219.452</v>
      </c>
      <c r="S395">
        <v>1397.0740000000001</v>
      </c>
    </row>
    <row r="396" spans="1:19">
      <c r="A396" t="s">
        <v>10751</v>
      </c>
      <c r="B396" s="34">
        <v>1</v>
      </c>
      <c r="C396" t="s">
        <v>6228</v>
      </c>
      <c r="D396" t="s">
        <v>4723</v>
      </c>
      <c r="E396" t="s">
        <v>6227</v>
      </c>
      <c r="F396" t="s">
        <v>4722</v>
      </c>
      <c r="G396">
        <v>614853.93000000005</v>
      </c>
      <c r="H396">
        <v>6779084.0099999998</v>
      </c>
      <c r="I396">
        <v>594882.78999999899</v>
      </c>
      <c r="J396">
        <v>6735539.5300000003</v>
      </c>
      <c r="K396">
        <v>55724</v>
      </c>
      <c r="L396">
        <v>2200</v>
      </c>
      <c r="M396">
        <v>2300</v>
      </c>
      <c r="N396">
        <v>2300</v>
      </c>
      <c r="O396">
        <v>2400</v>
      </c>
      <c r="P396">
        <v>1.6639999999999999</v>
      </c>
      <c r="Q396">
        <v>16.881</v>
      </c>
      <c r="R396">
        <v>104.598</v>
      </c>
      <c r="S396">
        <v>665.88900000000001</v>
      </c>
    </row>
    <row r="397" spans="1:19">
      <c r="A397" t="s">
        <v>10751</v>
      </c>
      <c r="B397" s="34">
        <v>2</v>
      </c>
      <c r="C397" t="s">
        <v>6228</v>
      </c>
      <c r="D397" t="s">
        <v>4723</v>
      </c>
      <c r="E397" t="s">
        <v>6227</v>
      </c>
      <c r="F397" t="s">
        <v>4722</v>
      </c>
      <c r="G397">
        <v>614853.93000000005</v>
      </c>
      <c r="H397">
        <v>6779084.0099999998</v>
      </c>
      <c r="I397">
        <v>594882.78999999899</v>
      </c>
      <c r="J397">
        <v>6735539.5300000003</v>
      </c>
      <c r="K397">
        <v>55724</v>
      </c>
      <c r="L397">
        <v>2200</v>
      </c>
      <c r="M397">
        <v>2300</v>
      </c>
      <c r="N397">
        <v>2300</v>
      </c>
      <c r="O397">
        <v>2400</v>
      </c>
      <c r="P397">
        <v>1.6639999999999999</v>
      </c>
      <c r="Q397">
        <v>16.882000000000001</v>
      </c>
      <c r="R397">
        <v>104.518</v>
      </c>
      <c r="S397">
        <v>665.37900000000002</v>
      </c>
    </row>
    <row r="398" spans="1:19">
      <c r="A398" t="s">
        <v>10751</v>
      </c>
      <c r="B398" s="34">
        <v>2</v>
      </c>
      <c r="C398" t="s">
        <v>6228</v>
      </c>
      <c r="D398" t="s">
        <v>1729</v>
      </c>
      <c r="E398" t="s">
        <v>6227</v>
      </c>
      <c r="F398" t="s">
        <v>1728</v>
      </c>
      <c r="G398">
        <v>614853.93000000005</v>
      </c>
      <c r="H398">
        <v>6779084.0099999998</v>
      </c>
      <c r="I398">
        <v>643400.17000000202</v>
      </c>
      <c r="J398">
        <v>6842199.3499999996</v>
      </c>
      <c r="K398">
        <v>71249</v>
      </c>
      <c r="L398">
        <v>2366</v>
      </c>
      <c r="M398">
        <v>2596</v>
      </c>
      <c r="N398">
        <v>2596</v>
      </c>
      <c r="O398">
        <v>2778</v>
      </c>
      <c r="P398">
        <v>2.2130000000000001</v>
      </c>
      <c r="Q398">
        <v>22.42</v>
      </c>
      <c r="R398">
        <v>139.017</v>
      </c>
      <c r="S398">
        <v>885.01199999999994</v>
      </c>
    </row>
    <row r="399" spans="1:19">
      <c r="A399" t="s">
        <v>10751</v>
      </c>
      <c r="B399" s="34">
        <v>1</v>
      </c>
      <c r="C399" t="s">
        <v>6228</v>
      </c>
      <c r="D399" t="s">
        <v>3229</v>
      </c>
      <c r="E399" t="s">
        <v>6227</v>
      </c>
      <c r="F399" t="s">
        <v>3228</v>
      </c>
      <c r="G399">
        <v>614853.93000000005</v>
      </c>
      <c r="H399">
        <v>6779084.0099999998</v>
      </c>
      <c r="I399">
        <v>654199.21999999904</v>
      </c>
      <c r="J399">
        <v>6776674.5099999998</v>
      </c>
      <c r="K399">
        <v>42285</v>
      </c>
      <c r="L399">
        <v>3465</v>
      </c>
      <c r="M399">
        <v>3622</v>
      </c>
      <c r="N399">
        <v>3622</v>
      </c>
      <c r="O399">
        <v>3780</v>
      </c>
      <c r="P399">
        <v>0.84799999999999998</v>
      </c>
      <c r="Q399">
        <v>11.132999999999999</v>
      </c>
      <c r="R399">
        <v>92.236000000000004</v>
      </c>
      <c r="S399">
        <v>587.19299999999998</v>
      </c>
    </row>
    <row r="400" spans="1:19">
      <c r="A400" t="s">
        <v>10751</v>
      </c>
      <c r="B400" s="34">
        <v>2</v>
      </c>
      <c r="C400" t="s">
        <v>6228</v>
      </c>
      <c r="D400" t="s">
        <v>3229</v>
      </c>
      <c r="E400" t="s">
        <v>6227</v>
      </c>
      <c r="F400" t="s">
        <v>3228</v>
      </c>
      <c r="G400">
        <v>614853.93000000005</v>
      </c>
      <c r="H400">
        <v>6779084.0099999998</v>
      </c>
      <c r="I400">
        <v>654199.21999999904</v>
      </c>
      <c r="J400">
        <v>6776674.5099999998</v>
      </c>
      <c r="K400">
        <v>42289</v>
      </c>
      <c r="L400">
        <v>3465</v>
      </c>
      <c r="M400">
        <v>3622</v>
      </c>
      <c r="N400">
        <v>3622</v>
      </c>
      <c r="O400">
        <v>3780</v>
      </c>
      <c r="P400">
        <v>0.84799999999999998</v>
      </c>
      <c r="Q400">
        <v>11.135999999999999</v>
      </c>
      <c r="R400">
        <v>92.259</v>
      </c>
      <c r="S400">
        <v>587.33900000000006</v>
      </c>
    </row>
    <row r="401" spans="1:19">
      <c r="A401" t="s">
        <v>10752</v>
      </c>
      <c r="B401" s="34">
        <v>1</v>
      </c>
      <c r="C401" t="s">
        <v>2637</v>
      </c>
      <c r="D401" t="s">
        <v>4560</v>
      </c>
      <c r="E401" t="s">
        <v>2636</v>
      </c>
      <c r="F401" t="s">
        <v>4559</v>
      </c>
      <c r="G401">
        <v>763623.71000000101</v>
      </c>
      <c r="H401">
        <v>6886550.2000000002</v>
      </c>
      <c r="I401">
        <v>729716.64000000095</v>
      </c>
      <c r="J401">
        <v>6880502.9699999997</v>
      </c>
      <c r="K401">
        <v>37720</v>
      </c>
      <c r="P401">
        <v>2.2570000000000001</v>
      </c>
      <c r="Q401">
        <v>15.015000000000001</v>
      </c>
      <c r="R401">
        <v>54.374000000000002</v>
      </c>
      <c r="S401">
        <v>346.15800000000002</v>
      </c>
    </row>
    <row r="402" spans="1:19">
      <c r="A402" t="s">
        <v>10752</v>
      </c>
      <c r="B402" s="34">
        <v>1</v>
      </c>
      <c r="C402" t="s">
        <v>2637</v>
      </c>
      <c r="D402" t="s">
        <v>2185</v>
      </c>
      <c r="E402" t="s">
        <v>2636</v>
      </c>
      <c r="F402" t="s">
        <v>2185</v>
      </c>
      <c r="G402">
        <v>763623.71000000101</v>
      </c>
      <c r="H402">
        <v>6886550.2000000002</v>
      </c>
      <c r="I402">
        <v>790498.96000000101</v>
      </c>
      <c r="J402">
        <v>6900893.0499999998</v>
      </c>
      <c r="K402">
        <v>43188</v>
      </c>
      <c r="L402">
        <v>1172</v>
      </c>
      <c r="M402">
        <v>1285</v>
      </c>
      <c r="N402">
        <v>1285</v>
      </c>
      <c r="O402">
        <v>1388</v>
      </c>
      <c r="P402">
        <v>2.6120000000000001</v>
      </c>
      <c r="Q402">
        <v>17.457000000000001</v>
      </c>
      <c r="R402">
        <v>62.853999999999999</v>
      </c>
      <c r="S402">
        <v>400.13900000000001</v>
      </c>
    </row>
    <row r="403" spans="1:19">
      <c r="A403" t="s">
        <v>10752</v>
      </c>
      <c r="B403" s="34">
        <v>1</v>
      </c>
      <c r="C403" t="s">
        <v>3689</v>
      </c>
      <c r="D403" t="s">
        <v>1723</v>
      </c>
      <c r="E403" t="s">
        <v>3688</v>
      </c>
      <c r="F403" t="s">
        <v>1722</v>
      </c>
      <c r="G403">
        <v>527426.81999999995</v>
      </c>
      <c r="H403">
        <v>6375984.1799999997</v>
      </c>
      <c r="I403">
        <v>512927.609999999</v>
      </c>
      <c r="J403">
        <v>6419262.9199999999</v>
      </c>
      <c r="K403">
        <v>45976</v>
      </c>
      <c r="L403">
        <v>642</v>
      </c>
      <c r="M403">
        <v>757</v>
      </c>
      <c r="N403">
        <v>757</v>
      </c>
      <c r="O403">
        <v>845</v>
      </c>
      <c r="P403">
        <v>4.1120000000000001</v>
      </c>
      <c r="Q403">
        <v>18.658999999999999</v>
      </c>
      <c r="R403">
        <v>64.671999999999997</v>
      </c>
      <c r="S403">
        <v>411.71699999999998</v>
      </c>
    </row>
    <row r="404" spans="1:19">
      <c r="A404" t="s">
        <v>10752</v>
      </c>
      <c r="B404" s="34">
        <v>1</v>
      </c>
      <c r="C404" t="s">
        <v>3689</v>
      </c>
      <c r="D404" t="s">
        <v>4707</v>
      </c>
      <c r="E404" t="s">
        <v>3688</v>
      </c>
      <c r="F404" t="s">
        <v>4706</v>
      </c>
      <c r="G404">
        <v>527426.81999999995</v>
      </c>
      <c r="H404">
        <v>6375984.1799999997</v>
      </c>
      <c r="I404">
        <v>564918.06000000203</v>
      </c>
      <c r="J404">
        <v>6321826.8300000001</v>
      </c>
      <c r="K404">
        <v>66225</v>
      </c>
      <c r="L404">
        <v>289</v>
      </c>
      <c r="M404">
        <v>543</v>
      </c>
      <c r="N404">
        <v>543</v>
      </c>
      <c r="O404">
        <v>682</v>
      </c>
      <c r="P404">
        <v>5.6050000000000004</v>
      </c>
      <c r="Q404">
        <v>25.282</v>
      </c>
      <c r="R404">
        <v>87.551000000000002</v>
      </c>
      <c r="S404">
        <v>557.36699999999996</v>
      </c>
    </row>
    <row r="405" spans="1:19">
      <c r="A405" t="s">
        <v>10752</v>
      </c>
      <c r="B405" s="34">
        <v>1</v>
      </c>
      <c r="C405" t="s">
        <v>2191</v>
      </c>
      <c r="D405" t="s">
        <v>6764</v>
      </c>
      <c r="E405" t="s">
        <v>2191</v>
      </c>
      <c r="F405" t="s">
        <v>6763</v>
      </c>
      <c r="G405">
        <v>849592.14999999898</v>
      </c>
      <c r="H405">
        <v>6260713.7599999998</v>
      </c>
      <c r="I405">
        <v>859185.61999999697</v>
      </c>
      <c r="J405">
        <v>6268094.8700000001</v>
      </c>
      <c r="K405">
        <v>17682</v>
      </c>
      <c r="L405">
        <v>795</v>
      </c>
      <c r="M405">
        <v>795</v>
      </c>
      <c r="N405">
        <v>970</v>
      </c>
      <c r="O405">
        <v>970</v>
      </c>
      <c r="P405">
        <v>1.028</v>
      </c>
      <c r="Q405">
        <v>6.3639999999999999</v>
      </c>
      <c r="R405">
        <v>108.307</v>
      </c>
      <c r="S405">
        <v>689.50300000000004</v>
      </c>
    </row>
    <row r="406" spans="1:19">
      <c r="A406" t="s">
        <v>10752</v>
      </c>
      <c r="B406" s="34">
        <v>1</v>
      </c>
      <c r="C406" t="s">
        <v>2191</v>
      </c>
      <c r="D406" t="s">
        <v>8356</v>
      </c>
      <c r="E406" t="s">
        <v>2191</v>
      </c>
      <c r="F406" t="s">
        <v>8355</v>
      </c>
      <c r="G406">
        <v>849592.14999999898</v>
      </c>
      <c r="H406">
        <v>6260713.7599999998</v>
      </c>
      <c r="I406">
        <v>854377.74000000197</v>
      </c>
      <c r="J406">
        <v>6263619.0599999996</v>
      </c>
      <c r="K406">
        <v>13143</v>
      </c>
      <c r="L406">
        <v>1233</v>
      </c>
      <c r="M406">
        <v>1320</v>
      </c>
      <c r="N406">
        <v>1320</v>
      </c>
      <c r="O406">
        <v>1389</v>
      </c>
      <c r="P406">
        <v>0.78700000000000003</v>
      </c>
      <c r="Q406">
        <v>5.2729999999999997</v>
      </c>
      <c r="R406">
        <v>18.882999999999999</v>
      </c>
      <c r="S406">
        <v>120.211</v>
      </c>
    </row>
    <row r="407" spans="1:19">
      <c r="A407" t="s">
        <v>10752</v>
      </c>
      <c r="B407" s="34">
        <v>2</v>
      </c>
      <c r="C407" t="s">
        <v>2191</v>
      </c>
      <c r="D407" t="s">
        <v>8356</v>
      </c>
      <c r="E407" t="s">
        <v>2191</v>
      </c>
      <c r="F407" t="s">
        <v>8355</v>
      </c>
      <c r="G407">
        <v>849592.14999999898</v>
      </c>
      <c r="H407">
        <v>6260713.7599999998</v>
      </c>
      <c r="I407">
        <v>854377.74000000197</v>
      </c>
      <c r="J407">
        <v>6263619.0599999996</v>
      </c>
      <c r="K407">
        <v>13766</v>
      </c>
      <c r="L407">
        <v>1233</v>
      </c>
      <c r="M407">
        <v>1320</v>
      </c>
      <c r="N407">
        <v>1320</v>
      </c>
      <c r="O407">
        <v>1389</v>
      </c>
      <c r="P407">
        <v>0.72499999999999998</v>
      </c>
      <c r="Q407">
        <v>4.8380000000000001</v>
      </c>
      <c r="R407">
        <v>22.071000000000002</v>
      </c>
      <c r="S407">
        <v>140.51</v>
      </c>
    </row>
    <row r="408" spans="1:19">
      <c r="A408" t="s">
        <v>10752</v>
      </c>
      <c r="B408" s="34">
        <v>1</v>
      </c>
      <c r="C408" t="s">
        <v>8342</v>
      </c>
      <c r="D408" t="s">
        <v>930</v>
      </c>
      <c r="E408" t="s">
        <v>8342</v>
      </c>
      <c r="F408" t="s">
        <v>929</v>
      </c>
      <c r="G408">
        <v>709945.02000000305</v>
      </c>
      <c r="H408">
        <v>7029439.5700000003</v>
      </c>
      <c r="I408">
        <v>720796.5</v>
      </c>
      <c r="J408">
        <v>7022197.9100000001</v>
      </c>
      <c r="K408">
        <v>19226</v>
      </c>
      <c r="L408">
        <v>935</v>
      </c>
      <c r="M408">
        <v>1000</v>
      </c>
      <c r="N408">
        <v>1000</v>
      </c>
      <c r="O408">
        <v>1080</v>
      </c>
      <c r="P408">
        <v>1.7050000000000001</v>
      </c>
      <c r="Q408">
        <v>18.414000000000001</v>
      </c>
      <c r="R408">
        <v>27.131</v>
      </c>
      <c r="S408">
        <v>172.721</v>
      </c>
    </row>
    <row r="409" spans="1:19">
      <c r="A409" t="s">
        <v>10752</v>
      </c>
      <c r="B409" s="34">
        <v>1</v>
      </c>
      <c r="C409" t="s">
        <v>2175</v>
      </c>
      <c r="D409" t="s">
        <v>4755</v>
      </c>
      <c r="E409" t="s">
        <v>2174</v>
      </c>
      <c r="F409" t="s">
        <v>4754</v>
      </c>
      <c r="G409">
        <v>464320.67000000202</v>
      </c>
      <c r="H409">
        <v>6683192.9500000002</v>
      </c>
      <c r="I409">
        <v>515224.61999999703</v>
      </c>
      <c r="J409">
        <v>6641124.1500000004</v>
      </c>
      <c r="K409">
        <v>67333</v>
      </c>
      <c r="L409">
        <v>957</v>
      </c>
      <c r="M409">
        <v>1023</v>
      </c>
      <c r="N409">
        <v>1023</v>
      </c>
      <c r="O409">
        <v>1096</v>
      </c>
      <c r="P409">
        <v>5.9630000000000001</v>
      </c>
      <c r="Q409">
        <v>27.297000000000001</v>
      </c>
      <c r="R409">
        <v>94.754000000000005</v>
      </c>
      <c r="S409">
        <v>603.221</v>
      </c>
    </row>
    <row r="410" spans="1:19">
      <c r="A410" t="s">
        <v>10751</v>
      </c>
      <c r="B410" s="34">
        <v>1</v>
      </c>
      <c r="C410" t="s">
        <v>2175</v>
      </c>
      <c r="D410" t="s">
        <v>1278</v>
      </c>
      <c r="E410" t="s">
        <v>2174</v>
      </c>
      <c r="F410" t="s">
        <v>1277</v>
      </c>
      <c r="G410">
        <v>464320.67000000202</v>
      </c>
      <c r="H410">
        <v>6683192.9500000002</v>
      </c>
      <c r="I410">
        <v>465746.32999999798</v>
      </c>
      <c r="J410">
        <v>6638065.4500000002</v>
      </c>
      <c r="K410">
        <v>46472</v>
      </c>
      <c r="L410">
        <v>2200</v>
      </c>
      <c r="M410">
        <v>2300</v>
      </c>
      <c r="N410">
        <v>2300</v>
      </c>
      <c r="O410">
        <v>2400</v>
      </c>
      <c r="P410">
        <v>1.395</v>
      </c>
      <c r="Q410">
        <v>14.154999999999999</v>
      </c>
      <c r="R410">
        <v>87.456000000000003</v>
      </c>
      <c r="S410">
        <v>556.76099999999997</v>
      </c>
    </row>
    <row r="411" spans="1:19">
      <c r="A411" t="s">
        <v>10751</v>
      </c>
      <c r="B411" s="34">
        <v>2</v>
      </c>
      <c r="C411" t="s">
        <v>2175</v>
      </c>
      <c r="D411" t="s">
        <v>1278</v>
      </c>
      <c r="E411" t="s">
        <v>2174</v>
      </c>
      <c r="F411" t="s">
        <v>1277</v>
      </c>
      <c r="G411">
        <v>464320.67000000202</v>
      </c>
      <c r="H411">
        <v>6683192.9500000002</v>
      </c>
      <c r="I411">
        <v>465746.32999999798</v>
      </c>
      <c r="J411">
        <v>6638065.4500000002</v>
      </c>
      <c r="K411">
        <v>46472</v>
      </c>
      <c r="L411">
        <v>2200</v>
      </c>
      <c r="M411">
        <v>2300</v>
      </c>
      <c r="N411">
        <v>2300</v>
      </c>
      <c r="O411">
        <v>2400</v>
      </c>
      <c r="P411">
        <v>1.3939999999999999</v>
      </c>
      <c r="Q411">
        <v>14.141999999999999</v>
      </c>
      <c r="R411">
        <v>87.643000000000001</v>
      </c>
      <c r="S411">
        <v>557.95500000000004</v>
      </c>
    </row>
    <row r="412" spans="1:19">
      <c r="A412" t="s">
        <v>10752</v>
      </c>
      <c r="B412" s="34">
        <v>1</v>
      </c>
      <c r="C412" t="s">
        <v>1070</v>
      </c>
      <c r="D412" t="s">
        <v>979</v>
      </c>
      <c r="E412" t="s">
        <v>1069</v>
      </c>
      <c r="F412" t="s">
        <v>978</v>
      </c>
      <c r="G412">
        <v>297404.38000000297</v>
      </c>
      <c r="H412">
        <v>6836797.04</v>
      </c>
      <c r="I412">
        <v>329297.03999999899</v>
      </c>
      <c r="J412">
        <v>6847029.7999999998</v>
      </c>
      <c r="K412">
        <v>37272</v>
      </c>
      <c r="L412">
        <v>1104</v>
      </c>
      <c r="M412">
        <v>1222</v>
      </c>
      <c r="N412">
        <v>1222</v>
      </c>
      <c r="O412">
        <v>1315</v>
      </c>
      <c r="P412">
        <v>2.133</v>
      </c>
      <c r="Q412">
        <v>14.721</v>
      </c>
      <c r="R412">
        <v>54.256999999999998</v>
      </c>
      <c r="S412">
        <v>345.41199999999998</v>
      </c>
    </row>
    <row r="413" spans="1:19">
      <c r="A413" t="s">
        <v>10752</v>
      </c>
      <c r="B413" s="34">
        <v>1</v>
      </c>
      <c r="C413" t="s">
        <v>1070</v>
      </c>
      <c r="D413" t="s">
        <v>1122</v>
      </c>
      <c r="E413" t="s">
        <v>1069</v>
      </c>
      <c r="F413" t="s">
        <v>1121</v>
      </c>
      <c r="G413">
        <v>297404.38000000297</v>
      </c>
      <c r="H413">
        <v>6836797.04</v>
      </c>
      <c r="I413">
        <v>273994.22999999701</v>
      </c>
      <c r="J413">
        <v>6836773.1500000004</v>
      </c>
      <c r="K413">
        <v>24854</v>
      </c>
      <c r="L413">
        <v>1217</v>
      </c>
      <c r="M413">
        <v>1266</v>
      </c>
      <c r="N413">
        <v>1266</v>
      </c>
      <c r="O413">
        <v>1322</v>
      </c>
      <c r="P413">
        <v>1.421</v>
      </c>
      <c r="Q413">
        <v>9.8070000000000004</v>
      </c>
      <c r="R413">
        <v>36.182000000000002</v>
      </c>
      <c r="S413">
        <v>230.339</v>
      </c>
    </row>
    <row r="414" spans="1:19">
      <c r="A414" t="s">
        <v>10751</v>
      </c>
      <c r="B414" s="34">
        <v>1</v>
      </c>
      <c r="C414" t="s">
        <v>6208</v>
      </c>
      <c r="D414" t="s">
        <v>5626</v>
      </c>
      <c r="E414" t="s">
        <v>6207</v>
      </c>
      <c r="F414" t="s">
        <v>5625</v>
      </c>
      <c r="G414">
        <v>361060.46999999898</v>
      </c>
      <c r="H414">
        <v>6786669.25</v>
      </c>
      <c r="I414">
        <v>366982.78000000102</v>
      </c>
      <c r="J414">
        <v>6740494.8399999999</v>
      </c>
      <c r="K414">
        <v>49232</v>
      </c>
      <c r="L414">
        <v>2494</v>
      </c>
      <c r="M414">
        <v>2676</v>
      </c>
      <c r="N414">
        <v>2676</v>
      </c>
      <c r="O414">
        <v>2778</v>
      </c>
      <c r="P414">
        <v>1.4690000000000001</v>
      </c>
      <c r="Q414">
        <v>14.91</v>
      </c>
      <c r="R414">
        <v>92.034999999999997</v>
      </c>
      <c r="S414">
        <v>585.91300000000001</v>
      </c>
    </row>
    <row r="415" spans="1:19">
      <c r="A415" t="s">
        <v>10751</v>
      </c>
      <c r="B415" s="34">
        <v>1</v>
      </c>
      <c r="C415" t="s">
        <v>6208</v>
      </c>
      <c r="D415" t="s">
        <v>8024</v>
      </c>
      <c r="E415" t="s">
        <v>6207</v>
      </c>
      <c r="F415" t="s">
        <v>8023</v>
      </c>
      <c r="G415">
        <v>361060.46999999898</v>
      </c>
      <c r="H415">
        <v>6786669.25</v>
      </c>
      <c r="I415">
        <v>265552.03999999899</v>
      </c>
      <c r="J415">
        <v>6830584.1799999997</v>
      </c>
      <c r="K415">
        <v>112008</v>
      </c>
      <c r="L415">
        <v>2200</v>
      </c>
      <c r="M415">
        <v>2300</v>
      </c>
      <c r="N415">
        <v>2300</v>
      </c>
      <c r="O415">
        <v>2400</v>
      </c>
      <c r="P415">
        <v>3.3959999999999999</v>
      </c>
      <c r="Q415">
        <v>36.664999999999999</v>
      </c>
      <c r="R415">
        <v>197.39599999999999</v>
      </c>
      <c r="S415">
        <v>1256.665</v>
      </c>
    </row>
    <row r="416" spans="1:19">
      <c r="A416" t="s">
        <v>10751</v>
      </c>
      <c r="B416" s="34">
        <v>2</v>
      </c>
      <c r="C416" t="s">
        <v>6208</v>
      </c>
      <c r="D416" t="s">
        <v>5626</v>
      </c>
      <c r="E416" t="s">
        <v>6207</v>
      </c>
      <c r="F416" t="s">
        <v>5625</v>
      </c>
      <c r="G416">
        <v>361060.46999999898</v>
      </c>
      <c r="H416">
        <v>6786669.25</v>
      </c>
      <c r="I416">
        <v>366982.78000000102</v>
      </c>
      <c r="J416">
        <v>6740494.8399999999</v>
      </c>
      <c r="K416">
        <v>49165</v>
      </c>
      <c r="L416">
        <v>2494</v>
      </c>
      <c r="M416">
        <v>2676</v>
      </c>
      <c r="N416">
        <v>2676</v>
      </c>
      <c r="O416">
        <v>2778</v>
      </c>
      <c r="P416">
        <v>1.4690000000000001</v>
      </c>
      <c r="Q416">
        <v>14.91</v>
      </c>
      <c r="R416">
        <v>92.034999999999997</v>
      </c>
      <c r="S416">
        <v>585.91300000000001</v>
      </c>
    </row>
    <row r="417" spans="1:19">
      <c r="A417" t="s">
        <v>10751</v>
      </c>
      <c r="B417" s="34">
        <v>1</v>
      </c>
      <c r="C417" t="s">
        <v>6208</v>
      </c>
      <c r="D417" t="s">
        <v>7073</v>
      </c>
      <c r="E417" t="s">
        <v>6207</v>
      </c>
      <c r="F417" t="s">
        <v>7072</v>
      </c>
      <c r="G417">
        <v>361060.46999999898</v>
      </c>
      <c r="H417">
        <v>6786669.25</v>
      </c>
      <c r="I417">
        <v>385686.859999999</v>
      </c>
      <c r="J417">
        <v>6837723.6799999997</v>
      </c>
      <c r="K417">
        <v>70591</v>
      </c>
      <c r="L417">
        <v>3465</v>
      </c>
      <c r="M417">
        <v>3622</v>
      </c>
      <c r="N417">
        <v>3622</v>
      </c>
      <c r="O417">
        <v>3780</v>
      </c>
      <c r="P417">
        <v>1.411</v>
      </c>
      <c r="Q417">
        <v>18.547999999999998</v>
      </c>
      <c r="R417">
        <v>153.791</v>
      </c>
      <c r="S417">
        <v>979.06100000000004</v>
      </c>
    </row>
    <row r="418" spans="1:19">
      <c r="A418" t="s">
        <v>10751</v>
      </c>
      <c r="B418" s="34">
        <v>2</v>
      </c>
      <c r="C418" t="s">
        <v>6208</v>
      </c>
      <c r="D418" t="s">
        <v>7073</v>
      </c>
      <c r="E418" t="s">
        <v>6207</v>
      </c>
      <c r="F418" t="s">
        <v>7072</v>
      </c>
      <c r="G418">
        <v>361060.46999999898</v>
      </c>
      <c r="H418">
        <v>6786669.25</v>
      </c>
      <c r="I418">
        <v>385686.859999999</v>
      </c>
      <c r="J418">
        <v>6837723.6799999997</v>
      </c>
      <c r="K418">
        <v>70614</v>
      </c>
      <c r="L418">
        <v>3465</v>
      </c>
      <c r="M418">
        <v>3622</v>
      </c>
      <c r="N418">
        <v>3622</v>
      </c>
      <c r="O418">
        <v>3780</v>
      </c>
      <c r="P418">
        <v>1.4119999999999999</v>
      </c>
      <c r="Q418">
        <v>18.552</v>
      </c>
      <c r="R418">
        <v>153.822</v>
      </c>
      <c r="S418">
        <v>979.26099999999997</v>
      </c>
    </row>
    <row r="419" spans="1:19">
      <c r="A419" t="s">
        <v>10752</v>
      </c>
      <c r="B419" s="34">
        <v>1</v>
      </c>
      <c r="C419" t="s">
        <v>257</v>
      </c>
      <c r="D419" t="s">
        <v>4707</v>
      </c>
      <c r="E419" t="s">
        <v>256</v>
      </c>
      <c r="F419" t="s">
        <v>4706</v>
      </c>
      <c r="G419">
        <v>525700.13000000303</v>
      </c>
      <c r="H419">
        <v>6336144.5499999998</v>
      </c>
      <c r="I419">
        <v>564918.06000000203</v>
      </c>
      <c r="J419">
        <v>6321826.8300000001</v>
      </c>
      <c r="K419">
        <v>44328</v>
      </c>
      <c r="L419">
        <v>831</v>
      </c>
      <c r="M419">
        <v>960</v>
      </c>
      <c r="N419">
        <v>984</v>
      </c>
      <c r="O419">
        <v>1099</v>
      </c>
      <c r="P419">
        <v>2.6440000000000001</v>
      </c>
      <c r="Q419">
        <v>17.552</v>
      </c>
      <c r="R419">
        <v>75.05</v>
      </c>
      <c r="S419">
        <v>477.78199999999998</v>
      </c>
    </row>
    <row r="420" spans="1:19">
      <c r="A420" t="s">
        <v>10751</v>
      </c>
      <c r="B420" s="34">
        <v>1</v>
      </c>
      <c r="C420" t="s">
        <v>257</v>
      </c>
      <c r="D420" t="s">
        <v>8281</v>
      </c>
      <c r="E420" t="s">
        <v>256</v>
      </c>
      <c r="F420" t="s">
        <v>8280</v>
      </c>
      <c r="G420">
        <v>525700.13000000303</v>
      </c>
      <c r="H420">
        <v>6336144.5499999998</v>
      </c>
      <c r="I420">
        <v>561081.40999999596</v>
      </c>
      <c r="J420">
        <v>6303473.9800000004</v>
      </c>
      <c r="K420">
        <v>50522</v>
      </c>
      <c r="L420">
        <v>3255</v>
      </c>
      <c r="M420">
        <v>3600</v>
      </c>
      <c r="N420">
        <v>3600</v>
      </c>
      <c r="O420">
        <v>3780</v>
      </c>
      <c r="P420">
        <v>1.0069999999999999</v>
      </c>
      <c r="Q420">
        <v>13.151</v>
      </c>
      <c r="R420">
        <v>107.82</v>
      </c>
      <c r="S420">
        <v>686.40200000000004</v>
      </c>
    </row>
    <row r="421" spans="1:19">
      <c r="A421" t="s">
        <v>10751</v>
      </c>
      <c r="B421" s="34">
        <v>2</v>
      </c>
      <c r="C421" t="s">
        <v>257</v>
      </c>
      <c r="D421" t="s">
        <v>1452</v>
      </c>
      <c r="E421" t="s">
        <v>256</v>
      </c>
      <c r="F421" t="s">
        <v>1451</v>
      </c>
      <c r="G421">
        <v>525700.13000000303</v>
      </c>
      <c r="H421">
        <v>6336144.5499999998</v>
      </c>
      <c r="I421">
        <v>592807.53999999899</v>
      </c>
      <c r="J421">
        <v>6282056.5599999996</v>
      </c>
      <c r="K421">
        <v>90406</v>
      </c>
      <c r="L421">
        <v>3255</v>
      </c>
      <c r="M421">
        <v>3600</v>
      </c>
      <c r="N421">
        <v>3600</v>
      </c>
      <c r="O421">
        <v>3780</v>
      </c>
      <c r="P421">
        <v>1.7969999999999999</v>
      </c>
      <c r="Q421">
        <v>23.745999999999999</v>
      </c>
      <c r="R421">
        <v>195.697</v>
      </c>
      <c r="S421">
        <v>1245.845</v>
      </c>
    </row>
    <row r="422" spans="1:19">
      <c r="A422" t="s">
        <v>10752</v>
      </c>
      <c r="B422" s="34">
        <v>1</v>
      </c>
      <c r="C422" t="s">
        <v>4627</v>
      </c>
      <c r="D422" t="s">
        <v>6713</v>
      </c>
      <c r="E422" t="s">
        <v>4626</v>
      </c>
      <c r="F422" t="s">
        <v>6712</v>
      </c>
      <c r="G422">
        <v>584031.06000000203</v>
      </c>
      <c r="H422">
        <v>6458366.3399999999</v>
      </c>
      <c r="I422">
        <v>578959.21999999904</v>
      </c>
      <c r="J422">
        <v>6425254.7999999998</v>
      </c>
      <c r="K422">
        <v>43009</v>
      </c>
      <c r="L422">
        <v>814</v>
      </c>
      <c r="M422">
        <v>983</v>
      </c>
      <c r="N422">
        <v>983</v>
      </c>
      <c r="O422">
        <v>1099</v>
      </c>
      <c r="P422">
        <v>2.58</v>
      </c>
      <c r="Q422">
        <v>17.132999999999999</v>
      </c>
      <c r="R422">
        <v>62.279000000000003</v>
      </c>
      <c r="S422">
        <v>396.48</v>
      </c>
    </row>
    <row r="423" spans="1:19">
      <c r="A423" t="s">
        <v>10752</v>
      </c>
      <c r="B423" s="34">
        <v>1</v>
      </c>
      <c r="C423" t="s">
        <v>6058</v>
      </c>
      <c r="D423" t="s">
        <v>4903</v>
      </c>
      <c r="E423" t="s">
        <v>6057</v>
      </c>
      <c r="F423" t="s">
        <v>4903</v>
      </c>
      <c r="G423">
        <v>456431.68</v>
      </c>
      <c r="H423">
        <v>6898344.6799999997</v>
      </c>
      <c r="I423">
        <v>438900.88000000297</v>
      </c>
      <c r="J423">
        <v>6854406.1399999997</v>
      </c>
      <c r="K423">
        <v>52330</v>
      </c>
      <c r="L423">
        <v>1250</v>
      </c>
      <c r="M423">
        <v>1312</v>
      </c>
      <c r="N423">
        <v>1312</v>
      </c>
      <c r="O423">
        <v>1375</v>
      </c>
      <c r="P423">
        <v>2.9769999999999999</v>
      </c>
      <c r="Q423">
        <v>20.562999999999999</v>
      </c>
      <c r="R423">
        <v>75.816999999999993</v>
      </c>
      <c r="S423">
        <v>482.66300000000001</v>
      </c>
    </row>
    <row r="424" spans="1:19">
      <c r="A424" t="s">
        <v>10752</v>
      </c>
      <c r="B424" s="34">
        <v>1</v>
      </c>
      <c r="C424" t="s">
        <v>6058</v>
      </c>
      <c r="D424" t="s">
        <v>6554</v>
      </c>
      <c r="E424" t="s">
        <v>6057</v>
      </c>
      <c r="F424" t="s">
        <v>6553</v>
      </c>
      <c r="G424">
        <v>456431.68</v>
      </c>
      <c r="H424">
        <v>6898344.6799999997</v>
      </c>
      <c r="I424">
        <v>461693.59000000398</v>
      </c>
      <c r="J424">
        <v>6894753.4000000004</v>
      </c>
      <c r="K424">
        <v>10567</v>
      </c>
      <c r="L424">
        <v>1308</v>
      </c>
      <c r="M424">
        <v>1408</v>
      </c>
      <c r="N424">
        <v>1408</v>
      </c>
      <c r="O424">
        <v>1478</v>
      </c>
      <c r="P424">
        <v>0.61399999999999999</v>
      </c>
      <c r="Q424">
        <v>4.0940000000000003</v>
      </c>
      <c r="R424">
        <v>14.797000000000001</v>
      </c>
      <c r="S424">
        <v>94.201999999999998</v>
      </c>
    </row>
    <row r="425" spans="1:19">
      <c r="A425" t="s">
        <v>10752</v>
      </c>
      <c r="B425" s="34">
        <v>2</v>
      </c>
      <c r="C425" t="s">
        <v>6058</v>
      </c>
      <c r="D425" t="s">
        <v>6554</v>
      </c>
      <c r="E425" t="s">
        <v>6057</v>
      </c>
      <c r="F425" t="s">
        <v>6553</v>
      </c>
      <c r="G425">
        <v>456431.68</v>
      </c>
      <c r="H425">
        <v>6898344.6799999997</v>
      </c>
      <c r="I425">
        <v>461693.59000000398</v>
      </c>
      <c r="J425">
        <v>6894753.4000000004</v>
      </c>
      <c r="K425">
        <v>10550</v>
      </c>
      <c r="L425">
        <v>1308</v>
      </c>
      <c r="M425">
        <v>1408</v>
      </c>
      <c r="N425">
        <v>1408</v>
      </c>
      <c r="O425">
        <v>1478</v>
      </c>
      <c r="P425">
        <v>0.61499999999999999</v>
      </c>
      <c r="Q425">
        <v>4.0979999999999999</v>
      </c>
      <c r="R425">
        <v>14.81</v>
      </c>
      <c r="S425">
        <v>94.284999999999997</v>
      </c>
    </row>
    <row r="426" spans="1:19">
      <c r="A426" t="s">
        <v>10752</v>
      </c>
      <c r="B426" s="34">
        <v>1</v>
      </c>
      <c r="C426" t="s">
        <v>4421</v>
      </c>
      <c r="D426" t="s">
        <v>1774</v>
      </c>
      <c r="E426" t="s">
        <v>4420</v>
      </c>
      <c r="F426" t="s">
        <v>1773</v>
      </c>
      <c r="G426">
        <v>834271.60999999905</v>
      </c>
      <c r="H426">
        <v>6494838.5899999999</v>
      </c>
      <c r="I426">
        <v>809903.38000000303</v>
      </c>
      <c r="J426">
        <v>6480298.4500000002</v>
      </c>
      <c r="K426">
        <v>28844</v>
      </c>
      <c r="L426">
        <v>1800</v>
      </c>
      <c r="M426">
        <v>2030</v>
      </c>
      <c r="N426">
        <v>2030</v>
      </c>
      <c r="O426">
        <v>2224</v>
      </c>
      <c r="P426">
        <v>0.86499999999999999</v>
      </c>
      <c r="Q426">
        <v>8.4220000000000006</v>
      </c>
      <c r="R426">
        <v>57.082000000000001</v>
      </c>
      <c r="S426">
        <v>363.39699999999999</v>
      </c>
    </row>
    <row r="427" spans="1:19">
      <c r="A427" t="s">
        <v>10752</v>
      </c>
      <c r="B427" s="34">
        <v>1</v>
      </c>
      <c r="C427" t="s">
        <v>4421</v>
      </c>
      <c r="D427" t="s">
        <v>6285</v>
      </c>
      <c r="E427" t="s">
        <v>4420</v>
      </c>
      <c r="F427" t="s">
        <v>6284</v>
      </c>
      <c r="G427">
        <v>834271.60999999905</v>
      </c>
      <c r="H427">
        <v>6494838.5899999999</v>
      </c>
      <c r="I427">
        <v>810162.93999999797</v>
      </c>
      <c r="J427">
        <v>6485710.2999999998</v>
      </c>
      <c r="K427">
        <v>28207</v>
      </c>
      <c r="L427">
        <v>1375</v>
      </c>
      <c r="M427">
        <v>1437</v>
      </c>
      <c r="N427">
        <v>1437</v>
      </c>
      <c r="O427">
        <v>1500</v>
      </c>
      <c r="P427">
        <v>0.89</v>
      </c>
      <c r="Q427">
        <v>8.83</v>
      </c>
      <c r="R427">
        <v>54</v>
      </c>
      <c r="S427" t="s">
        <v>8819</v>
      </c>
    </row>
    <row r="428" spans="1:19">
      <c r="A428" t="s">
        <v>10751</v>
      </c>
      <c r="B428" s="34">
        <v>2</v>
      </c>
      <c r="C428" t="s">
        <v>4421</v>
      </c>
      <c r="D428" t="s">
        <v>5423</v>
      </c>
      <c r="E428" t="s">
        <v>4420</v>
      </c>
      <c r="F428" t="s">
        <v>5422</v>
      </c>
      <c r="G428">
        <v>834271.60999999905</v>
      </c>
      <c r="H428">
        <v>6494838.5899999999</v>
      </c>
      <c r="I428">
        <v>837769.10999999905</v>
      </c>
      <c r="J428">
        <v>6480423.7300000004</v>
      </c>
      <c r="K428">
        <v>16748</v>
      </c>
      <c r="L428">
        <v>3465</v>
      </c>
      <c r="M428">
        <v>3622</v>
      </c>
      <c r="N428">
        <v>3622</v>
      </c>
      <c r="O428">
        <v>3780</v>
      </c>
      <c r="P428">
        <v>0.26800000000000002</v>
      </c>
      <c r="Q428">
        <v>4.9009999999999998</v>
      </c>
      <c r="R428">
        <v>32.790999999999997</v>
      </c>
      <c r="S428">
        <v>208.756</v>
      </c>
    </row>
    <row r="429" spans="1:19">
      <c r="A429" t="s">
        <v>10752</v>
      </c>
      <c r="B429" s="34">
        <v>1</v>
      </c>
      <c r="C429" t="s">
        <v>4421</v>
      </c>
      <c r="D429" t="s">
        <v>5164</v>
      </c>
      <c r="E429" t="s">
        <v>4420</v>
      </c>
      <c r="F429" t="s">
        <v>5163</v>
      </c>
      <c r="G429">
        <v>834271.60999999905</v>
      </c>
      <c r="H429">
        <v>6494838.5899999999</v>
      </c>
      <c r="I429">
        <v>839375.89999999898</v>
      </c>
      <c r="J429">
        <v>6498524.7300000004</v>
      </c>
      <c r="K429">
        <v>6946</v>
      </c>
      <c r="L429">
        <v>900</v>
      </c>
      <c r="M429">
        <v>910</v>
      </c>
      <c r="N429">
        <v>1015</v>
      </c>
      <c r="O429">
        <v>1080</v>
      </c>
      <c r="P429">
        <v>0.42</v>
      </c>
      <c r="Q429">
        <v>2.89</v>
      </c>
      <c r="R429">
        <v>18</v>
      </c>
      <c r="S429" t="s">
        <v>8819</v>
      </c>
    </row>
    <row r="430" spans="1:19">
      <c r="A430" t="s">
        <v>10752</v>
      </c>
      <c r="B430" s="34">
        <v>2</v>
      </c>
      <c r="C430" t="s">
        <v>4421</v>
      </c>
      <c r="D430" t="s">
        <v>5164</v>
      </c>
      <c r="E430" t="s">
        <v>4420</v>
      </c>
      <c r="F430" t="s">
        <v>5163</v>
      </c>
      <c r="G430">
        <v>834271.60999999905</v>
      </c>
      <c r="H430">
        <v>6494838.5899999999</v>
      </c>
      <c r="I430">
        <v>839375.89999999898</v>
      </c>
      <c r="J430">
        <v>6498524.7300000004</v>
      </c>
      <c r="K430">
        <v>7034</v>
      </c>
      <c r="L430">
        <v>900</v>
      </c>
      <c r="M430">
        <v>910</v>
      </c>
      <c r="N430">
        <v>1015</v>
      </c>
      <c r="O430">
        <v>1080</v>
      </c>
      <c r="P430">
        <v>0.42</v>
      </c>
      <c r="Q430">
        <v>2.89</v>
      </c>
      <c r="R430">
        <v>22</v>
      </c>
      <c r="S430">
        <v>140.05600000000001</v>
      </c>
    </row>
    <row r="431" spans="1:19">
      <c r="A431" t="s">
        <v>10752</v>
      </c>
      <c r="B431" s="34">
        <v>1</v>
      </c>
      <c r="C431" t="s">
        <v>2589</v>
      </c>
      <c r="D431" t="s">
        <v>5799</v>
      </c>
      <c r="E431" t="s">
        <v>2588</v>
      </c>
      <c r="F431" t="s">
        <v>5798</v>
      </c>
      <c r="G431">
        <v>603747.18999999797</v>
      </c>
      <c r="H431">
        <v>7067531.0199999996</v>
      </c>
      <c r="I431">
        <v>609087.31999999995</v>
      </c>
      <c r="J431">
        <v>7040529.3200000003</v>
      </c>
      <c r="K431">
        <v>29715</v>
      </c>
      <c r="L431">
        <v>935</v>
      </c>
      <c r="M431">
        <v>935</v>
      </c>
      <c r="N431">
        <v>935</v>
      </c>
      <c r="O431">
        <v>935</v>
      </c>
      <c r="P431">
        <v>2.65</v>
      </c>
      <c r="Q431">
        <v>12.047000000000001</v>
      </c>
      <c r="R431">
        <v>41.776000000000003</v>
      </c>
      <c r="S431">
        <v>265.95600000000002</v>
      </c>
    </row>
    <row r="432" spans="1:19">
      <c r="A432" t="s">
        <v>10752</v>
      </c>
      <c r="B432" s="34">
        <v>1</v>
      </c>
      <c r="C432" t="s">
        <v>2589</v>
      </c>
      <c r="D432" t="s">
        <v>2987</v>
      </c>
      <c r="E432" t="s">
        <v>2588</v>
      </c>
      <c r="F432" t="s">
        <v>2986</v>
      </c>
      <c r="G432">
        <v>603747.18999999797</v>
      </c>
      <c r="H432">
        <v>7067531.0199999996</v>
      </c>
      <c r="I432">
        <v>614318.46999999904</v>
      </c>
      <c r="J432">
        <v>7090366.3499999996</v>
      </c>
      <c r="K432">
        <v>31993</v>
      </c>
      <c r="L432" t="s">
        <v>8819</v>
      </c>
      <c r="M432" t="s">
        <v>8819</v>
      </c>
      <c r="N432" t="s">
        <v>8819</v>
      </c>
      <c r="O432" t="s">
        <v>8819</v>
      </c>
      <c r="P432">
        <v>1.919</v>
      </c>
      <c r="Q432">
        <v>12.79</v>
      </c>
      <c r="R432">
        <v>46.210999999999999</v>
      </c>
      <c r="S432">
        <v>294.18599999999998</v>
      </c>
    </row>
    <row r="433" spans="1:19">
      <c r="A433" t="s">
        <v>10752</v>
      </c>
      <c r="B433" s="34">
        <v>1</v>
      </c>
      <c r="C433" t="s">
        <v>8346</v>
      </c>
      <c r="D433" t="s">
        <v>1887</v>
      </c>
      <c r="E433" t="s">
        <v>8345</v>
      </c>
      <c r="F433" t="s">
        <v>1886</v>
      </c>
      <c r="G433">
        <v>594090.84000000404</v>
      </c>
      <c r="H433">
        <v>6596206.4500000002</v>
      </c>
      <c r="I433">
        <v>581051.15999999596</v>
      </c>
      <c r="J433">
        <v>6537413.7699999996</v>
      </c>
      <c r="K433">
        <v>76254</v>
      </c>
      <c r="L433">
        <v>905</v>
      </c>
      <c r="M433">
        <v>1003</v>
      </c>
      <c r="N433">
        <v>1003</v>
      </c>
      <c r="O433">
        <v>1063</v>
      </c>
      <c r="P433">
        <v>6.3869999999999996</v>
      </c>
      <c r="Q433">
        <v>30.780999999999999</v>
      </c>
      <c r="R433">
        <v>108.205</v>
      </c>
      <c r="S433">
        <v>688.85699999999997</v>
      </c>
    </row>
    <row r="434" spans="1:19">
      <c r="A434" t="s">
        <v>10752</v>
      </c>
      <c r="B434" s="34">
        <v>1</v>
      </c>
      <c r="C434" t="s">
        <v>8346</v>
      </c>
      <c r="D434" t="s">
        <v>5016</v>
      </c>
      <c r="E434" t="s">
        <v>8345</v>
      </c>
      <c r="F434" t="s">
        <v>5015</v>
      </c>
      <c r="G434">
        <v>594090.84000000404</v>
      </c>
      <c r="H434">
        <v>6596206.4500000002</v>
      </c>
      <c r="I434">
        <v>602876.38000000303</v>
      </c>
      <c r="J434">
        <v>6635412.6500000004</v>
      </c>
      <c r="K434">
        <v>51013</v>
      </c>
      <c r="L434">
        <v>520</v>
      </c>
      <c r="M434">
        <v>831</v>
      </c>
      <c r="N434">
        <v>831</v>
      </c>
      <c r="O434">
        <v>895</v>
      </c>
      <c r="P434">
        <v>4.5910000000000002</v>
      </c>
      <c r="Q434">
        <v>21.707999999999998</v>
      </c>
      <c r="R434">
        <v>85.033000000000001</v>
      </c>
      <c r="S434">
        <v>541.33900000000006</v>
      </c>
    </row>
    <row r="435" spans="1:19">
      <c r="A435" t="s">
        <v>10752</v>
      </c>
      <c r="B435" s="34">
        <v>1</v>
      </c>
      <c r="C435" t="s">
        <v>8346</v>
      </c>
      <c r="D435" t="s">
        <v>7880</v>
      </c>
      <c r="E435" t="s">
        <v>8345</v>
      </c>
      <c r="F435" t="s">
        <v>7879</v>
      </c>
      <c r="G435">
        <v>594090.84000000404</v>
      </c>
      <c r="H435">
        <v>6596206.4500000002</v>
      </c>
      <c r="I435">
        <v>669583.53999999899</v>
      </c>
      <c r="J435">
        <v>6580127.9400000004</v>
      </c>
      <c r="K435">
        <v>79482</v>
      </c>
      <c r="L435">
        <v>497</v>
      </c>
      <c r="M435">
        <v>596</v>
      </c>
      <c r="N435">
        <v>596</v>
      </c>
      <c r="O435">
        <v>663</v>
      </c>
      <c r="P435">
        <v>10.43</v>
      </c>
      <c r="Q435">
        <v>34.479999999999997</v>
      </c>
      <c r="R435">
        <v>107</v>
      </c>
      <c r="S435" t="s">
        <v>8819</v>
      </c>
    </row>
    <row r="436" spans="1:19">
      <c r="A436" t="s">
        <v>10752</v>
      </c>
      <c r="B436" s="34">
        <v>1</v>
      </c>
      <c r="C436" t="s">
        <v>8346</v>
      </c>
      <c r="D436" t="s">
        <v>2013</v>
      </c>
      <c r="E436" t="s">
        <v>8345</v>
      </c>
      <c r="F436" t="s">
        <v>2012</v>
      </c>
      <c r="G436">
        <v>594090.84000000404</v>
      </c>
      <c r="H436">
        <v>6596206.4500000002</v>
      </c>
      <c r="I436">
        <v>616808.03999999899</v>
      </c>
      <c r="J436">
        <v>6566883.75</v>
      </c>
      <c r="K436">
        <v>41628</v>
      </c>
      <c r="L436">
        <v>832</v>
      </c>
      <c r="M436">
        <v>921</v>
      </c>
      <c r="N436">
        <v>921</v>
      </c>
      <c r="O436">
        <v>975</v>
      </c>
      <c r="P436">
        <v>3.9180000000000001</v>
      </c>
      <c r="Q436">
        <v>16.521000000000001</v>
      </c>
      <c r="R436">
        <v>60.131</v>
      </c>
      <c r="S436">
        <v>382.80799999999999</v>
      </c>
    </row>
    <row r="437" spans="1:19">
      <c r="A437" t="s">
        <v>10751</v>
      </c>
      <c r="B437" s="34">
        <v>1</v>
      </c>
      <c r="C437" t="s">
        <v>8346</v>
      </c>
      <c r="D437" t="s">
        <v>1662</v>
      </c>
      <c r="E437" t="s">
        <v>8345</v>
      </c>
      <c r="F437" t="s">
        <v>1662</v>
      </c>
      <c r="G437">
        <v>594090.84000000404</v>
      </c>
      <c r="H437">
        <v>6596206.4500000002</v>
      </c>
      <c r="I437">
        <v>534024.31999999995</v>
      </c>
      <c r="J437">
        <v>6536983.3099999996</v>
      </c>
      <c r="K437">
        <v>85207</v>
      </c>
      <c r="L437">
        <v>2200</v>
      </c>
      <c r="M437">
        <v>2300</v>
      </c>
      <c r="N437">
        <v>2300</v>
      </c>
      <c r="O437">
        <v>2400</v>
      </c>
      <c r="P437">
        <v>2.641</v>
      </c>
      <c r="Q437">
        <v>29.645</v>
      </c>
      <c r="R437">
        <v>141.511</v>
      </c>
      <c r="S437">
        <v>900.88599999999997</v>
      </c>
    </row>
    <row r="438" spans="1:19">
      <c r="A438" t="s">
        <v>10752</v>
      </c>
      <c r="B438" s="34">
        <v>1</v>
      </c>
      <c r="C438" t="s">
        <v>8346</v>
      </c>
      <c r="D438" t="s">
        <v>4755</v>
      </c>
      <c r="E438" t="s">
        <v>8345</v>
      </c>
      <c r="F438" t="s">
        <v>4754</v>
      </c>
      <c r="G438">
        <v>594090.84000000404</v>
      </c>
      <c r="H438">
        <v>6596206.4500000002</v>
      </c>
      <c r="I438">
        <v>515224.61999999703</v>
      </c>
      <c r="J438">
        <v>6641124.1500000004</v>
      </c>
      <c r="K438">
        <v>94599</v>
      </c>
      <c r="L438">
        <v>409</v>
      </c>
      <c r="M438">
        <v>644</v>
      </c>
      <c r="N438">
        <v>644</v>
      </c>
      <c r="O438">
        <v>761</v>
      </c>
      <c r="P438">
        <v>8.4540000000000006</v>
      </c>
      <c r="Q438">
        <v>38.122999999999998</v>
      </c>
      <c r="R438">
        <v>132.089</v>
      </c>
      <c r="S438">
        <v>840.90200000000004</v>
      </c>
    </row>
    <row r="439" spans="1:19">
      <c r="A439" t="s">
        <v>10751</v>
      </c>
      <c r="B439" s="34">
        <v>1</v>
      </c>
      <c r="C439" t="s">
        <v>8346</v>
      </c>
      <c r="D439" t="s">
        <v>5116</v>
      </c>
      <c r="E439" t="s">
        <v>8345</v>
      </c>
      <c r="F439" t="s">
        <v>5115</v>
      </c>
      <c r="G439">
        <v>594090.84000000404</v>
      </c>
      <c r="H439">
        <v>6596206.4500000002</v>
      </c>
      <c r="I439">
        <v>519683.07</v>
      </c>
      <c r="J439">
        <v>6598869.2199999997</v>
      </c>
      <c r="K439">
        <v>76000</v>
      </c>
      <c r="L439">
        <v>3465</v>
      </c>
      <c r="M439">
        <v>3622</v>
      </c>
      <c r="N439">
        <v>3622</v>
      </c>
      <c r="O439">
        <v>3780</v>
      </c>
      <c r="P439">
        <v>1.518</v>
      </c>
      <c r="Q439">
        <v>19.984999999999999</v>
      </c>
      <c r="R439">
        <v>165.917</v>
      </c>
      <c r="S439">
        <v>1056.2619999999999</v>
      </c>
    </row>
    <row r="440" spans="1:19">
      <c r="A440" t="s">
        <v>10751</v>
      </c>
      <c r="B440" s="34">
        <v>2</v>
      </c>
      <c r="C440" t="s">
        <v>8346</v>
      </c>
      <c r="D440" t="s">
        <v>5116</v>
      </c>
      <c r="E440" t="s">
        <v>8345</v>
      </c>
      <c r="F440" t="s">
        <v>5115</v>
      </c>
      <c r="G440">
        <v>594090.84000000404</v>
      </c>
      <c r="H440">
        <v>6596206.4500000002</v>
      </c>
      <c r="I440">
        <v>519683.07</v>
      </c>
      <c r="J440">
        <v>6598869.2199999997</v>
      </c>
      <c r="K440">
        <v>75954</v>
      </c>
      <c r="L440">
        <v>3465</v>
      </c>
      <c r="M440">
        <v>3622</v>
      </c>
      <c r="N440">
        <v>3622</v>
      </c>
      <c r="O440">
        <v>3780</v>
      </c>
      <c r="P440">
        <v>1.5169999999999999</v>
      </c>
      <c r="Q440">
        <v>19.972999999999999</v>
      </c>
      <c r="R440">
        <v>165.821</v>
      </c>
      <c r="S440">
        <v>1055.6489999999999</v>
      </c>
    </row>
    <row r="441" spans="1:19">
      <c r="A441" t="s">
        <v>10751</v>
      </c>
      <c r="B441" s="34">
        <v>1</v>
      </c>
      <c r="C441" t="s">
        <v>8346</v>
      </c>
      <c r="D441" t="s">
        <v>4723</v>
      </c>
      <c r="E441" t="s">
        <v>8345</v>
      </c>
      <c r="F441" t="s">
        <v>4722</v>
      </c>
      <c r="G441">
        <v>594090.84000000404</v>
      </c>
      <c r="H441">
        <v>6596206.4500000002</v>
      </c>
      <c r="I441">
        <v>594882.78999999899</v>
      </c>
      <c r="J441">
        <v>6735539.5300000003</v>
      </c>
      <c r="K441">
        <v>143761</v>
      </c>
      <c r="L441">
        <v>2200</v>
      </c>
      <c r="M441">
        <v>2300</v>
      </c>
      <c r="N441">
        <v>2300</v>
      </c>
      <c r="O441">
        <v>2400</v>
      </c>
      <c r="P441">
        <v>4.1710000000000003</v>
      </c>
      <c r="Q441">
        <v>45.845999999999997</v>
      </c>
      <c r="R441">
        <v>262.72399999999999</v>
      </c>
      <c r="S441">
        <v>1672.5540000000001</v>
      </c>
    </row>
    <row r="442" spans="1:19">
      <c r="A442" t="s">
        <v>10752</v>
      </c>
      <c r="B442" s="34">
        <v>1</v>
      </c>
      <c r="C442" t="s">
        <v>8346</v>
      </c>
      <c r="D442" t="s">
        <v>5526</v>
      </c>
      <c r="E442" t="s">
        <v>8345</v>
      </c>
      <c r="F442" t="s">
        <v>5525</v>
      </c>
      <c r="G442">
        <v>594090.84000000404</v>
      </c>
      <c r="H442">
        <v>6596206.4500000002</v>
      </c>
      <c r="I442">
        <v>643945.52000000305</v>
      </c>
      <c r="J442">
        <v>6667080.8899999997</v>
      </c>
      <c r="K442">
        <v>92576</v>
      </c>
      <c r="L442">
        <v>274</v>
      </c>
      <c r="M442">
        <v>412</v>
      </c>
      <c r="N442">
        <v>412</v>
      </c>
      <c r="O442">
        <v>476</v>
      </c>
      <c r="P442">
        <v>14.456</v>
      </c>
      <c r="Q442">
        <v>40.725999999999999</v>
      </c>
      <c r="R442">
        <v>130.06</v>
      </c>
      <c r="S442">
        <v>827.98900000000003</v>
      </c>
    </row>
    <row r="443" spans="1:19">
      <c r="A443" t="s">
        <v>10751</v>
      </c>
      <c r="B443" s="34">
        <v>1</v>
      </c>
      <c r="C443" t="s">
        <v>8346</v>
      </c>
      <c r="D443" t="s">
        <v>5526</v>
      </c>
      <c r="E443" t="s">
        <v>8345</v>
      </c>
      <c r="F443" t="s">
        <v>5525</v>
      </c>
      <c r="G443">
        <v>594090.84000000404</v>
      </c>
      <c r="H443">
        <v>6596206.4500000002</v>
      </c>
      <c r="I443">
        <v>643945.52000000305</v>
      </c>
      <c r="J443">
        <v>6667080.8899999997</v>
      </c>
      <c r="K443">
        <v>88128</v>
      </c>
      <c r="L443">
        <v>2170</v>
      </c>
      <c r="M443">
        <v>2300</v>
      </c>
      <c r="N443">
        <v>2300</v>
      </c>
      <c r="O443">
        <v>2400</v>
      </c>
      <c r="P443">
        <v>2.742</v>
      </c>
      <c r="Q443">
        <v>30.811</v>
      </c>
      <c r="R443">
        <v>147.81700000000001</v>
      </c>
      <c r="S443">
        <v>941.03300000000002</v>
      </c>
    </row>
    <row r="444" spans="1:19">
      <c r="A444" t="s">
        <v>10751</v>
      </c>
      <c r="B444" s="34">
        <v>1</v>
      </c>
      <c r="C444" t="s">
        <v>8346</v>
      </c>
      <c r="D444" t="s">
        <v>3084</v>
      </c>
      <c r="E444" t="s">
        <v>8345</v>
      </c>
      <c r="F444" t="s">
        <v>3083</v>
      </c>
      <c r="G444">
        <v>594090.84000000404</v>
      </c>
      <c r="H444">
        <v>6596206.4500000002</v>
      </c>
      <c r="I444">
        <v>675392.50999999803</v>
      </c>
      <c r="J444">
        <v>6408936.0999999996</v>
      </c>
      <c r="K444">
        <v>225707</v>
      </c>
      <c r="L444">
        <v>1390</v>
      </c>
      <c r="M444">
        <v>1730</v>
      </c>
      <c r="N444" t="s">
        <v>8819</v>
      </c>
      <c r="O444">
        <v>1920</v>
      </c>
      <c r="P444">
        <v>6.694</v>
      </c>
      <c r="Q444">
        <v>73.668000000000006</v>
      </c>
      <c r="R444">
        <v>400.88299999999998</v>
      </c>
      <c r="S444">
        <v>2552.1010000000001</v>
      </c>
    </row>
    <row r="445" spans="1:19">
      <c r="A445" t="s">
        <v>10752</v>
      </c>
      <c r="B445" s="34">
        <v>1</v>
      </c>
      <c r="C445" t="s">
        <v>7795</v>
      </c>
      <c r="D445" t="s">
        <v>6659</v>
      </c>
      <c r="E445" t="s">
        <v>7794</v>
      </c>
      <c r="F445" t="s">
        <v>6658</v>
      </c>
      <c r="G445">
        <v>622961.82999999798</v>
      </c>
      <c r="H445">
        <v>6853203.2599999998</v>
      </c>
      <c r="I445">
        <v>636993.67000000202</v>
      </c>
      <c r="J445">
        <v>6848151.6500000004</v>
      </c>
      <c r="K445">
        <v>18556</v>
      </c>
      <c r="L445">
        <v>511</v>
      </c>
      <c r="M445">
        <v>768</v>
      </c>
      <c r="N445">
        <v>768</v>
      </c>
      <c r="O445">
        <v>979</v>
      </c>
      <c r="P445">
        <v>1.1220000000000001</v>
      </c>
      <c r="Q445">
        <v>7.3730000000000002</v>
      </c>
      <c r="R445">
        <v>29.428999999999998</v>
      </c>
      <c r="S445">
        <v>187.35400000000001</v>
      </c>
    </row>
    <row r="446" spans="1:19">
      <c r="A446" t="s">
        <v>10752</v>
      </c>
      <c r="B446" s="34">
        <v>1</v>
      </c>
      <c r="C446" t="s">
        <v>7795</v>
      </c>
      <c r="D446" t="s">
        <v>503</v>
      </c>
      <c r="E446" t="s">
        <v>7794</v>
      </c>
      <c r="F446" t="s">
        <v>502</v>
      </c>
      <c r="G446">
        <v>622961.82999999798</v>
      </c>
      <c r="H446">
        <v>6853203.2599999998</v>
      </c>
      <c r="I446">
        <v>613956.06000000203</v>
      </c>
      <c r="J446">
        <v>6856615.5800000001</v>
      </c>
      <c r="K446">
        <v>12751</v>
      </c>
      <c r="L446">
        <v>1056</v>
      </c>
      <c r="M446">
        <v>1056</v>
      </c>
      <c r="N446">
        <v>1360</v>
      </c>
      <c r="O446">
        <v>1360</v>
      </c>
      <c r="P446">
        <v>0.29799999999999999</v>
      </c>
      <c r="Q446">
        <v>2.0129999999999999</v>
      </c>
      <c r="R446">
        <v>469.685</v>
      </c>
      <c r="S446">
        <v>2990.1080000000002</v>
      </c>
    </row>
    <row r="447" spans="1:19">
      <c r="A447" t="s">
        <v>10752</v>
      </c>
      <c r="B447" s="34">
        <v>1</v>
      </c>
      <c r="C447" t="s">
        <v>7795</v>
      </c>
      <c r="D447" t="s">
        <v>8073</v>
      </c>
      <c r="E447" t="s">
        <v>7794</v>
      </c>
      <c r="F447" t="s">
        <v>8072</v>
      </c>
      <c r="G447">
        <v>622961.82999999798</v>
      </c>
      <c r="H447">
        <v>6853203.2599999998</v>
      </c>
      <c r="I447">
        <v>607795.97999999695</v>
      </c>
      <c r="J447">
        <v>6871087.7400000002</v>
      </c>
      <c r="K447">
        <v>27540</v>
      </c>
      <c r="L447">
        <v>1140</v>
      </c>
      <c r="M447">
        <v>1248</v>
      </c>
      <c r="N447">
        <v>1248</v>
      </c>
      <c r="O447">
        <v>1347</v>
      </c>
      <c r="P447">
        <v>1.6759999999999999</v>
      </c>
      <c r="Q447">
        <v>10.871</v>
      </c>
      <c r="R447">
        <v>39.982999999999997</v>
      </c>
      <c r="S447">
        <v>254.53800000000001</v>
      </c>
    </row>
    <row r="448" spans="1:19">
      <c r="A448" t="s">
        <v>10752</v>
      </c>
      <c r="B448" s="34">
        <v>1</v>
      </c>
      <c r="C448" t="s">
        <v>5412</v>
      </c>
      <c r="D448" t="s">
        <v>2760</v>
      </c>
      <c r="E448" t="s">
        <v>5411</v>
      </c>
      <c r="F448" t="s">
        <v>2759</v>
      </c>
      <c r="G448">
        <v>901322.28000000096</v>
      </c>
      <c r="H448">
        <v>6250016.3099999996</v>
      </c>
      <c r="I448">
        <v>894674.95000000298</v>
      </c>
      <c r="J448">
        <v>6244944.7800000003</v>
      </c>
      <c r="K448">
        <v>14103</v>
      </c>
      <c r="L448">
        <v>400</v>
      </c>
      <c r="M448">
        <v>400</v>
      </c>
      <c r="N448">
        <v>715</v>
      </c>
      <c r="O448">
        <v>715</v>
      </c>
      <c r="P448">
        <v>0.71299999999999997</v>
      </c>
      <c r="Q448">
        <v>4.3</v>
      </c>
      <c r="R448">
        <v>231.83500000000001</v>
      </c>
      <c r="S448">
        <v>1475.9090000000001</v>
      </c>
    </row>
    <row r="449" spans="1:19">
      <c r="A449" t="s">
        <v>10752</v>
      </c>
      <c r="B449" s="34">
        <v>1</v>
      </c>
      <c r="C449" t="s">
        <v>5412</v>
      </c>
      <c r="D449" t="s">
        <v>7878</v>
      </c>
      <c r="E449" t="s">
        <v>5411</v>
      </c>
      <c r="F449" t="s">
        <v>7877</v>
      </c>
      <c r="G449">
        <v>901322.28000000096</v>
      </c>
      <c r="H449">
        <v>6250016.3099999996</v>
      </c>
      <c r="I449">
        <v>935426.04999999702</v>
      </c>
      <c r="J449">
        <v>6230215.25</v>
      </c>
      <c r="K449">
        <v>42400</v>
      </c>
      <c r="L449">
        <v>1062</v>
      </c>
      <c r="M449">
        <v>1160</v>
      </c>
      <c r="N449">
        <v>1160</v>
      </c>
      <c r="O449">
        <v>1238</v>
      </c>
      <c r="P449">
        <v>2.5470000000000002</v>
      </c>
      <c r="Q449">
        <v>16.891999999999999</v>
      </c>
      <c r="R449">
        <v>61.469000000000001</v>
      </c>
      <c r="S449">
        <v>391.32400000000001</v>
      </c>
    </row>
    <row r="450" spans="1:19">
      <c r="A450" t="s">
        <v>10752</v>
      </c>
      <c r="B450" s="34">
        <v>1</v>
      </c>
      <c r="C450" t="s">
        <v>5412</v>
      </c>
      <c r="D450" t="s">
        <v>1877</v>
      </c>
      <c r="E450" t="s">
        <v>5411</v>
      </c>
      <c r="F450" t="s">
        <v>1876</v>
      </c>
      <c r="G450">
        <v>901322.28000000096</v>
      </c>
      <c r="H450">
        <v>6250016.3099999996</v>
      </c>
      <c r="I450">
        <v>901250.85999999905</v>
      </c>
      <c r="J450">
        <v>6266240.1200000001</v>
      </c>
      <c r="K450">
        <v>17835</v>
      </c>
      <c r="L450">
        <v>1001</v>
      </c>
      <c r="M450">
        <v>1093</v>
      </c>
      <c r="N450">
        <v>1093</v>
      </c>
      <c r="O450">
        <v>1165</v>
      </c>
      <c r="P450">
        <v>1.1200000000000001</v>
      </c>
      <c r="Q450">
        <v>7.1130000000000004</v>
      </c>
      <c r="R450">
        <v>25.446999999999999</v>
      </c>
      <c r="S450" t="s">
        <v>8819</v>
      </c>
    </row>
    <row r="451" spans="1:19">
      <c r="A451" t="s">
        <v>10752</v>
      </c>
      <c r="B451" s="34">
        <v>2</v>
      </c>
      <c r="C451" t="s">
        <v>5412</v>
      </c>
      <c r="D451" t="s">
        <v>1877</v>
      </c>
      <c r="E451" t="s">
        <v>5411</v>
      </c>
      <c r="F451" t="s">
        <v>1876</v>
      </c>
      <c r="G451">
        <v>901322.28000000096</v>
      </c>
      <c r="H451">
        <v>6250016.3099999996</v>
      </c>
      <c r="I451">
        <v>901250.85999999905</v>
      </c>
      <c r="J451">
        <v>6266240.1200000001</v>
      </c>
      <c r="K451">
        <v>17816</v>
      </c>
      <c r="L451">
        <v>1001</v>
      </c>
      <c r="M451">
        <v>1093</v>
      </c>
      <c r="N451">
        <v>1093</v>
      </c>
      <c r="O451">
        <v>1165</v>
      </c>
      <c r="P451">
        <v>1.123</v>
      </c>
      <c r="Q451">
        <v>7.0579999999999998</v>
      </c>
      <c r="R451">
        <v>25.779</v>
      </c>
      <c r="S451">
        <v>164.11199999999999</v>
      </c>
    </row>
    <row r="452" spans="1:19">
      <c r="A452" t="s">
        <v>10752</v>
      </c>
      <c r="B452" s="34">
        <v>1</v>
      </c>
      <c r="C452" t="s">
        <v>5412</v>
      </c>
      <c r="D452" t="s">
        <v>6768</v>
      </c>
      <c r="E452" t="s">
        <v>5411</v>
      </c>
      <c r="F452" t="s">
        <v>6767</v>
      </c>
      <c r="G452">
        <v>901322.28000000096</v>
      </c>
      <c r="H452">
        <v>6250016.3099999996</v>
      </c>
      <c r="I452">
        <v>889736.79999999702</v>
      </c>
      <c r="J452">
        <v>6263661.1699999999</v>
      </c>
      <c r="K452">
        <v>23562</v>
      </c>
      <c r="L452">
        <v>1062</v>
      </c>
      <c r="M452">
        <v>1160</v>
      </c>
      <c r="N452">
        <v>1160</v>
      </c>
      <c r="O452">
        <v>1238</v>
      </c>
      <c r="P452">
        <v>1.3360000000000001</v>
      </c>
      <c r="Q452">
        <v>8.9179999999999993</v>
      </c>
      <c r="R452">
        <v>32.087000000000003</v>
      </c>
      <c r="S452">
        <v>204.274</v>
      </c>
    </row>
    <row r="453" spans="1:19">
      <c r="A453" t="s">
        <v>10752</v>
      </c>
      <c r="B453" s="34">
        <v>1</v>
      </c>
      <c r="C453" t="s">
        <v>612</v>
      </c>
      <c r="D453" t="s">
        <v>1944</v>
      </c>
      <c r="E453" t="s">
        <v>612</v>
      </c>
      <c r="F453" t="s">
        <v>1943</v>
      </c>
      <c r="G453">
        <v>699942.86999999697</v>
      </c>
      <c r="H453">
        <v>6518399.3200000003</v>
      </c>
      <c r="I453">
        <v>705099.18999999797</v>
      </c>
      <c r="J453">
        <v>6532201.8600000003</v>
      </c>
      <c r="K453">
        <v>15031</v>
      </c>
      <c r="L453">
        <v>814</v>
      </c>
      <c r="M453">
        <v>983</v>
      </c>
      <c r="N453">
        <v>983</v>
      </c>
      <c r="O453">
        <v>1099</v>
      </c>
      <c r="P453">
        <v>0.87</v>
      </c>
      <c r="Q453">
        <v>6.07</v>
      </c>
      <c r="R453">
        <v>21</v>
      </c>
      <c r="S453" t="s">
        <v>8819</v>
      </c>
    </row>
    <row r="454" spans="1:19">
      <c r="A454" t="s">
        <v>10752</v>
      </c>
      <c r="B454" s="34">
        <v>1</v>
      </c>
      <c r="C454" t="s">
        <v>612</v>
      </c>
      <c r="D454" t="s">
        <v>2323</v>
      </c>
      <c r="E454" t="s">
        <v>612</v>
      </c>
      <c r="F454" t="s">
        <v>2322</v>
      </c>
      <c r="G454">
        <v>699942.86999999697</v>
      </c>
      <c r="H454">
        <v>6518399.3200000003</v>
      </c>
      <c r="I454">
        <v>719889.96000000101</v>
      </c>
      <c r="J454">
        <v>6494868.0599999996</v>
      </c>
      <c r="K454">
        <v>31568</v>
      </c>
      <c r="L454">
        <v>617</v>
      </c>
      <c r="M454">
        <v>740</v>
      </c>
      <c r="N454">
        <v>740</v>
      </c>
      <c r="O454">
        <v>826</v>
      </c>
      <c r="P454">
        <v>2.87</v>
      </c>
      <c r="Q454">
        <v>13.21</v>
      </c>
      <c r="R454">
        <v>47</v>
      </c>
      <c r="S454" t="s">
        <v>8819</v>
      </c>
    </row>
    <row r="455" spans="1:19">
      <c r="A455" t="s">
        <v>10752</v>
      </c>
      <c r="B455" s="34">
        <v>1</v>
      </c>
      <c r="C455" t="s">
        <v>7878</v>
      </c>
      <c r="D455" t="s">
        <v>5621</v>
      </c>
      <c r="E455" t="s">
        <v>7877</v>
      </c>
      <c r="F455" t="s">
        <v>5620</v>
      </c>
      <c r="G455">
        <v>935426.04999999702</v>
      </c>
      <c r="H455">
        <v>6230215.25</v>
      </c>
      <c r="I455">
        <v>945420.03999999899</v>
      </c>
      <c r="J455">
        <v>6246765.1500000004</v>
      </c>
      <c r="K455">
        <v>24415</v>
      </c>
      <c r="L455">
        <v>935</v>
      </c>
      <c r="M455">
        <v>935</v>
      </c>
      <c r="N455">
        <v>1085</v>
      </c>
      <c r="O455">
        <v>1085</v>
      </c>
      <c r="P455">
        <v>0.95599999999999996</v>
      </c>
      <c r="Q455">
        <v>7.0439999999999996</v>
      </c>
      <c r="R455">
        <v>397.66899999999998</v>
      </c>
      <c r="S455">
        <v>2531.6419999999998</v>
      </c>
    </row>
    <row r="456" spans="1:19">
      <c r="A456" t="s">
        <v>10752</v>
      </c>
      <c r="B456" s="34">
        <v>1</v>
      </c>
      <c r="C456" t="s">
        <v>8257</v>
      </c>
      <c r="D456" t="s">
        <v>2563</v>
      </c>
      <c r="E456" t="s">
        <v>8256</v>
      </c>
      <c r="F456" t="s">
        <v>2562</v>
      </c>
      <c r="G456">
        <v>645845.65999999596</v>
      </c>
      <c r="H456">
        <v>6871538.4699999997</v>
      </c>
      <c r="I456">
        <v>649030.29999999702</v>
      </c>
      <c r="J456">
        <v>6868460.2400000002</v>
      </c>
      <c r="K456">
        <v>4998</v>
      </c>
      <c r="L456">
        <v>620</v>
      </c>
      <c r="M456">
        <v>620</v>
      </c>
      <c r="N456">
        <v>690</v>
      </c>
      <c r="O456">
        <v>690</v>
      </c>
      <c r="P456">
        <v>0.157</v>
      </c>
      <c r="Q456">
        <v>0.53600000000000003</v>
      </c>
      <c r="R456">
        <v>233.24799999999999</v>
      </c>
      <c r="S456">
        <v>1484.903</v>
      </c>
    </row>
    <row r="457" spans="1:19">
      <c r="A457" t="s">
        <v>10752</v>
      </c>
      <c r="B457" s="34">
        <v>2</v>
      </c>
      <c r="C457" t="s">
        <v>8257</v>
      </c>
      <c r="D457" t="s">
        <v>2563</v>
      </c>
      <c r="E457" t="s">
        <v>8256</v>
      </c>
      <c r="F457" t="s">
        <v>2562</v>
      </c>
      <c r="G457">
        <v>645845.65999999596</v>
      </c>
      <c r="H457">
        <v>6871538.4699999997</v>
      </c>
      <c r="I457">
        <v>649030.29999999702</v>
      </c>
      <c r="J457">
        <v>6868460.2400000002</v>
      </c>
      <c r="K457">
        <v>5478</v>
      </c>
      <c r="L457">
        <v>935</v>
      </c>
      <c r="M457">
        <v>935</v>
      </c>
      <c r="N457">
        <v>1105</v>
      </c>
      <c r="O457">
        <v>1105</v>
      </c>
      <c r="P457">
        <v>0.106</v>
      </c>
      <c r="Q457">
        <v>0.91600000000000004</v>
      </c>
      <c r="R457">
        <v>179.15199999999999</v>
      </c>
      <c r="S457">
        <v>1140.5170000000001</v>
      </c>
    </row>
    <row r="458" spans="1:19">
      <c r="A458" t="s">
        <v>10752</v>
      </c>
      <c r="B458" s="34">
        <v>2</v>
      </c>
      <c r="C458" t="s">
        <v>8257</v>
      </c>
      <c r="D458" t="s">
        <v>910</v>
      </c>
      <c r="E458" t="s">
        <v>8256</v>
      </c>
      <c r="F458" t="s">
        <v>909</v>
      </c>
      <c r="G458">
        <v>645845.65999999596</v>
      </c>
      <c r="H458">
        <v>6871538.4699999997</v>
      </c>
      <c r="I458">
        <v>658607.93999999797</v>
      </c>
      <c r="J458">
        <v>6881590.9900000002</v>
      </c>
      <c r="K458">
        <v>19369</v>
      </c>
      <c r="L458">
        <v>930</v>
      </c>
      <c r="M458">
        <v>930</v>
      </c>
      <c r="N458">
        <v>1050</v>
      </c>
      <c r="O458">
        <v>1050</v>
      </c>
      <c r="P458">
        <v>1.1060000000000001</v>
      </c>
      <c r="Q458">
        <v>7.46</v>
      </c>
      <c r="R458">
        <v>45.518000000000001</v>
      </c>
      <c r="S458">
        <v>289.77999999999997</v>
      </c>
    </row>
    <row r="459" spans="1:19">
      <c r="A459" t="s">
        <v>10752</v>
      </c>
      <c r="B459" s="34">
        <v>1</v>
      </c>
      <c r="C459" t="s">
        <v>492</v>
      </c>
      <c r="D459" t="s">
        <v>1139</v>
      </c>
      <c r="E459" t="s">
        <v>491</v>
      </c>
      <c r="F459" t="s">
        <v>1138</v>
      </c>
      <c r="G459">
        <v>736149.27000000305</v>
      </c>
      <c r="H459">
        <v>7023914.4500000002</v>
      </c>
      <c r="I459">
        <v>724148.25999999803</v>
      </c>
      <c r="J459">
        <v>7024363.5499999998</v>
      </c>
      <c r="K459">
        <v>17235</v>
      </c>
      <c r="L459">
        <v>975</v>
      </c>
      <c r="M459">
        <v>1030</v>
      </c>
      <c r="N459">
        <v>1030</v>
      </c>
      <c r="O459">
        <v>1110</v>
      </c>
      <c r="P459">
        <v>1.407</v>
      </c>
      <c r="Q459">
        <v>6.9859999999999998</v>
      </c>
      <c r="R459">
        <v>24.584</v>
      </c>
      <c r="S459">
        <v>156.50899999999999</v>
      </c>
    </row>
    <row r="460" spans="1:19">
      <c r="A460" t="s">
        <v>10752</v>
      </c>
      <c r="B460" s="34">
        <v>1</v>
      </c>
      <c r="C460" t="s">
        <v>5611</v>
      </c>
      <c r="D460" t="s">
        <v>7578</v>
      </c>
      <c r="E460" t="s">
        <v>5610</v>
      </c>
      <c r="F460" t="s">
        <v>7577</v>
      </c>
      <c r="G460">
        <v>401143.609999999</v>
      </c>
      <c r="H460">
        <v>6548108.2599999998</v>
      </c>
      <c r="I460">
        <v>428953.96999999898</v>
      </c>
      <c r="J460">
        <v>6574802.5800000001</v>
      </c>
      <c r="K460">
        <v>43118</v>
      </c>
      <c r="L460">
        <v>1249</v>
      </c>
      <c r="M460">
        <v>1337</v>
      </c>
      <c r="N460">
        <v>1337</v>
      </c>
      <c r="O460">
        <v>1434</v>
      </c>
      <c r="P460">
        <v>2.5510000000000002</v>
      </c>
      <c r="Q460">
        <v>17.077000000000002</v>
      </c>
      <c r="R460">
        <v>61.137</v>
      </c>
      <c r="S460">
        <v>389.20800000000003</v>
      </c>
    </row>
    <row r="461" spans="1:19">
      <c r="A461" t="s">
        <v>10752</v>
      </c>
      <c r="B461" s="34">
        <v>1</v>
      </c>
      <c r="C461" t="s">
        <v>6713</v>
      </c>
      <c r="D461" t="s">
        <v>2452</v>
      </c>
      <c r="E461" t="s">
        <v>6712</v>
      </c>
      <c r="F461" t="s">
        <v>2451</v>
      </c>
      <c r="G461">
        <v>578959.21999999904</v>
      </c>
      <c r="H461">
        <v>6425254.7999999998</v>
      </c>
      <c r="I461">
        <v>617117.17000000202</v>
      </c>
      <c r="J461">
        <v>6430297.4299999997</v>
      </c>
      <c r="K461">
        <v>41489</v>
      </c>
      <c r="L461">
        <v>895</v>
      </c>
      <c r="M461">
        <v>980</v>
      </c>
      <c r="N461" t="s">
        <v>8819</v>
      </c>
      <c r="O461">
        <v>1070</v>
      </c>
      <c r="P461">
        <v>2.4870000000000001</v>
      </c>
      <c r="Q461">
        <v>16.515000000000001</v>
      </c>
      <c r="R461">
        <v>60.03</v>
      </c>
      <c r="S461">
        <v>382.16199999999998</v>
      </c>
    </row>
    <row r="462" spans="1:19">
      <c r="A462" t="s">
        <v>10752</v>
      </c>
      <c r="B462" s="34">
        <v>1</v>
      </c>
      <c r="C462" t="s">
        <v>8356</v>
      </c>
      <c r="D462" t="s">
        <v>7702</v>
      </c>
      <c r="E462" t="s">
        <v>8355</v>
      </c>
      <c r="F462" t="s">
        <v>7701</v>
      </c>
      <c r="G462">
        <v>854377.74000000197</v>
      </c>
      <c r="H462">
        <v>6263619.0599999996</v>
      </c>
      <c r="I462">
        <v>867435.72999999695</v>
      </c>
      <c r="J462">
        <v>6271981.9000000004</v>
      </c>
      <c r="K462">
        <v>35580</v>
      </c>
      <c r="L462">
        <v>1233</v>
      </c>
      <c r="M462">
        <v>1320</v>
      </c>
      <c r="N462">
        <v>1320</v>
      </c>
      <c r="O462">
        <v>1389</v>
      </c>
      <c r="P462">
        <v>2.0409999999999999</v>
      </c>
      <c r="Q462">
        <v>13.923999999999999</v>
      </c>
      <c r="R462">
        <v>50.96</v>
      </c>
      <c r="S462">
        <v>324.42</v>
      </c>
    </row>
    <row r="463" spans="1:19">
      <c r="A463" t="s">
        <v>10752</v>
      </c>
      <c r="B463" s="34">
        <v>1</v>
      </c>
      <c r="C463" t="s">
        <v>8356</v>
      </c>
      <c r="D463" t="s">
        <v>3786</v>
      </c>
      <c r="E463" t="s">
        <v>8355</v>
      </c>
      <c r="F463" t="s">
        <v>3785</v>
      </c>
      <c r="G463">
        <v>854377.74000000197</v>
      </c>
      <c r="H463">
        <v>6263619.0599999996</v>
      </c>
      <c r="I463">
        <v>864027.67000000202</v>
      </c>
      <c r="J463">
        <v>6255883.25</v>
      </c>
      <c r="K463">
        <v>17020</v>
      </c>
      <c r="L463">
        <v>1233</v>
      </c>
      <c r="M463">
        <v>1320</v>
      </c>
      <c r="N463">
        <v>1320</v>
      </c>
      <c r="O463">
        <v>1389</v>
      </c>
      <c r="P463">
        <v>1.0209999999999999</v>
      </c>
      <c r="Q463">
        <v>6.8579999999999997</v>
      </c>
      <c r="R463">
        <v>24.347000000000001</v>
      </c>
      <c r="S463">
        <v>154.99799999999999</v>
      </c>
    </row>
    <row r="464" spans="1:19">
      <c r="A464" t="s">
        <v>10752</v>
      </c>
      <c r="B464" s="34">
        <v>1</v>
      </c>
      <c r="C464" t="s">
        <v>8356</v>
      </c>
      <c r="D464" t="s">
        <v>5671</v>
      </c>
      <c r="E464" t="s">
        <v>8355</v>
      </c>
      <c r="F464" t="s">
        <v>5670</v>
      </c>
      <c r="G464">
        <v>854377.74000000197</v>
      </c>
      <c r="H464">
        <v>6263619.0599999996</v>
      </c>
      <c r="I464">
        <v>864144.64999999898</v>
      </c>
      <c r="J464">
        <v>6253619.29</v>
      </c>
      <c r="K464">
        <v>19037</v>
      </c>
      <c r="L464">
        <v>1375</v>
      </c>
      <c r="M464">
        <v>1437</v>
      </c>
      <c r="N464">
        <v>1437</v>
      </c>
      <c r="O464">
        <v>1500</v>
      </c>
      <c r="P464">
        <v>0.55400000000000005</v>
      </c>
      <c r="Q464">
        <v>5.84</v>
      </c>
      <c r="R464">
        <v>35.631999999999998</v>
      </c>
      <c r="S464">
        <v>226.84</v>
      </c>
    </row>
    <row r="465" spans="1:19">
      <c r="A465" t="s">
        <v>10752</v>
      </c>
      <c r="B465" s="34">
        <v>2</v>
      </c>
      <c r="C465" t="s">
        <v>8356</v>
      </c>
      <c r="D465" t="s">
        <v>5671</v>
      </c>
      <c r="E465" t="s">
        <v>8355</v>
      </c>
      <c r="F465" t="s">
        <v>5670</v>
      </c>
      <c r="G465">
        <v>854377.74000000197</v>
      </c>
      <c r="H465">
        <v>6263619.0599999996</v>
      </c>
      <c r="I465">
        <v>864144.64999999898</v>
      </c>
      <c r="J465">
        <v>6253619.29</v>
      </c>
      <c r="K465">
        <v>19037</v>
      </c>
      <c r="L465">
        <v>835</v>
      </c>
      <c r="M465">
        <v>835</v>
      </c>
      <c r="N465">
        <v>913</v>
      </c>
      <c r="O465">
        <v>913</v>
      </c>
      <c r="P465">
        <v>0.55500000000000005</v>
      </c>
      <c r="Q465">
        <v>5.8559999999999999</v>
      </c>
      <c r="R465">
        <v>35.706000000000003</v>
      </c>
      <c r="S465">
        <v>227.309</v>
      </c>
    </row>
    <row r="466" spans="1:19">
      <c r="A466" t="s">
        <v>10752</v>
      </c>
      <c r="B466" s="34">
        <v>1</v>
      </c>
      <c r="C466" t="s">
        <v>8166</v>
      </c>
      <c r="D466" t="s">
        <v>7926</v>
      </c>
      <c r="E466" t="s">
        <v>8165</v>
      </c>
      <c r="F466" t="s">
        <v>7925</v>
      </c>
      <c r="G466">
        <v>654126.07999999798</v>
      </c>
      <c r="H466">
        <v>6865523.5700000003</v>
      </c>
      <c r="I466">
        <v>658743.88000000303</v>
      </c>
      <c r="J466">
        <v>6866230.7400000002</v>
      </c>
      <c r="K466">
        <v>5295</v>
      </c>
      <c r="L466">
        <v>633</v>
      </c>
      <c r="M466">
        <v>633</v>
      </c>
      <c r="N466">
        <v>738</v>
      </c>
      <c r="O466">
        <v>738</v>
      </c>
      <c r="P466">
        <v>0.16</v>
      </c>
      <c r="Q466">
        <v>0.64</v>
      </c>
      <c r="R466">
        <v>140</v>
      </c>
      <c r="S466" t="s">
        <v>8819</v>
      </c>
    </row>
    <row r="467" spans="1:19">
      <c r="A467" t="s">
        <v>10752</v>
      </c>
      <c r="B467" s="34">
        <v>1</v>
      </c>
      <c r="C467" t="s">
        <v>4532</v>
      </c>
      <c r="D467" t="s">
        <v>3911</v>
      </c>
      <c r="E467" t="s">
        <v>4532</v>
      </c>
      <c r="F467" t="s">
        <v>3910</v>
      </c>
      <c r="G467">
        <v>473444.14999999898</v>
      </c>
      <c r="H467">
        <v>6515223.8700000001</v>
      </c>
      <c r="I467">
        <v>447423.13000000297</v>
      </c>
      <c r="J467">
        <v>6461090.8099999996</v>
      </c>
      <c r="K467">
        <v>62460</v>
      </c>
      <c r="L467">
        <v>831</v>
      </c>
      <c r="M467">
        <v>921</v>
      </c>
      <c r="N467">
        <v>921</v>
      </c>
      <c r="O467">
        <v>975</v>
      </c>
      <c r="P467">
        <v>7.4820000000000002</v>
      </c>
      <c r="Q467">
        <v>26.459</v>
      </c>
      <c r="R467">
        <v>82.231999999999999</v>
      </c>
      <c r="S467">
        <v>523.50400000000002</v>
      </c>
    </row>
    <row r="468" spans="1:19">
      <c r="A468" t="s">
        <v>10752</v>
      </c>
      <c r="B468" s="34">
        <v>1</v>
      </c>
      <c r="C468" t="s">
        <v>4532</v>
      </c>
      <c r="D468" t="s">
        <v>5312</v>
      </c>
      <c r="E468" t="s">
        <v>4532</v>
      </c>
      <c r="F468" t="s">
        <v>5311</v>
      </c>
      <c r="G468">
        <v>473444.14999999898</v>
      </c>
      <c r="H468">
        <v>6515223.8700000001</v>
      </c>
      <c r="I468">
        <v>518154.32999999798</v>
      </c>
      <c r="J468">
        <v>6452005.2400000002</v>
      </c>
      <c r="K468">
        <v>90158</v>
      </c>
      <c r="L468">
        <v>642</v>
      </c>
      <c r="M468">
        <v>757</v>
      </c>
      <c r="N468">
        <v>757</v>
      </c>
      <c r="O468">
        <v>845</v>
      </c>
      <c r="P468">
        <v>8.0579999999999998</v>
      </c>
      <c r="Q468">
        <v>36.643999999999998</v>
      </c>
      <c r="R468">
        <v>126.259</v>
      </c>
      <c r="S468">
        <v>803.78700000000003</v>
      </c>
    </row>
    <row r="469" spans="1:19">
      <c r="A469" t="s">
        <v>10752</v>
      </c>
      <c r="B469" s="34">
        <v>1</v>
      </c>
      <c r="C469" t="s">
        <v>4532</v>
      </c>
      <c r="D469" t="s">
        <v>7185</v>
      </c>
      <c r="E469" t="s">
        <v>4532</v>
      </c>
      <c r="F469" t="s">
        <v>7185</v>
      </c>
      <c r="G469">
        <v>473444.14999999898</v>
      </c>
      <c r="H469">
        <v>6515223.8700000001</v>
      </c>
      <c r="I469">
        <v>436064.43999999802</v>
      </c>
      <c r="J469">
        <v>6588929.8200000003</v>
      </c>
      <c r="K469">
        <v>86837</v>
      </c>
      <c r="L469">
        <v>524</v>
      </c>
      <c r="M469">
        <v>644</v>
      </c>
      <c r="N469">
        <v>644</v>
      </c>
      <c r="O469">
        <v>717</v>
      </c>
      <c r="P469">
        <v>10.395</v>
      </c>
      <c r="Q469">
        <v>37.201000000000001</v>
      </c>
      <c r="R469">
        <v>115.91500000000001</v>
      </c>
      <c r="S469">
        <v>737.93799999999999</v>
      </c>
    </row>
    <row r="470" spans="1:19">
      <c r="A470" t="s">
        <v>10752</v>
      </c>
      <c r="B470" s="34">
        <v>1</v>
      </c>
      <c r="C470" t="s">
        <v>4532</v>
      </c>
      <c r="D470" t="s">
        <v>4744</v>
      </c>
      <c r="E470" t="s">
        <v>4532</v>
      </c>
      <c r="F470" t="s">
        <v>4743</v>
      </c>
      <c r="G470">
        <v>473444.14999999898</v>
      </c>
      <c r="H470">
        <v>6515223.8700000001</v>
      </c>
      <c r="I470">
        <v>420635.20000000298</v>
      </c>
      <c r="J470">
        <v>6440107.3899999997</v>
      </c>
      <c r="K470">
        <v>92259</v>
      </c>
      <c r="L470">
        <v>1112</v>
      </c>
      <c r="M470">
        <v>1233</v>
      </c>
      <c r="N470">
        <v>1233</v>
      </c>
      <c r="O470">
        <v>1307</v>
      </c>
      <c r="P470">
        <v>5.5380000000000003</v>
      </c>
      <c r="Q470">
        <v>36.781999999999996</v>
      </c>
      <c r="R470">
        <v>133.22200000000001</v>
      </c>
      <c r="S470">
        <v>848.11599999999999</v>
      </c>
    </row>
    <row r="471" spans="1:19">
      <c r="A471" t="s">
        <v>10752</v>
      </c>
      <c r="B471" s="34">
        <v>1</v>
      </c>
      <c r="C471" t="s">
        <v>4903</v>
      </c>
      <c r="D471" t="s">
        <v>7073</v>
      </c>
      <c r="E471" t="s">
        <v>4903</v>
      </c>
      <c r="F471" t="s">
        <v>7072</v>
      </c>
      <c r="G471">
        <v>438900.88000000297</v>
      </c>
      <c r="H471">
        <v>6854406.1399999997</v>
      </c>
      <c r="I471">
        <v>385686.859999999</v>
      </c>
      <c r="J471">
        <v>6837723.6799999997</v>
      </c>
      <c r="K471">
        <v>57880</v>
      </c>
      <c r="L471">
        <v>539</v>
      </c>
      <c r="M471">
        <v>675</v>
      </c>
      <c r="N471">
        <v>675</v>
      </c>
      <c r="O471">
        <v>781</v>
      </c>
      <c r="P471">
        <v>5.0179999999999998</v>
      </c>
      <c r="Q471">
        <v>22.63</v>
      </c>
      <c r="R471">
        <v>179.74700000000001</v>
      </c>
      <c r="S471">
        <v>1144.3050000000001</v>
      </c>
    </row>
    <row r="472" spans="1:19">
      <c r="A472" t="s">
        <v>10752</v>
      </c>
      <c r="B472" s="34">
        <v>1</v>
      </c>
      <c r="C472" t="s">
        <v>883</v>
      </c>
      <c r="D472" t="s">
        <v>3149</v>
      </c>
      <c r="E472" t="s">
        <v>882</v>
      </c>
      <c r="F472" t="s">
        <v>3148</v>
      </c>
      <c r="G472">
        <v>870254.36999999697</v>
      </c>
      <c r="H472">
        <v>6572689.04</v>
      </c>
      <c r="I472">
        <v>903986.59000000404</v>
      </c>
      <c r="J472">
        <v>6591629.4199999999</v>
      </c>
      <c r="K472">
        <v>42068</v>
      </c>
      <c r="L472">
        <v>850</v>
      </c>
      <c r="M472">
        <v>959</v>
      </c>
      <c r="N472">
        <v>959</v>
      </c>
      <c r="O472">
        <v>1050</v>
      </c>
      <c r="P472">
        <v>2.82</v>
      </c>
      <c r="Q472">
        <v>17.02</v>
      </c>
      <c r="R472">
        <v>62</v>
      </c>
      <c r="S472" t="s">
        <v>8819</v>
      </c>
    </row>
    <row r="473" spans="1:19">
      <c r="A473" t="s">
        <v>10752</v>
      </c>
      <c r="B473" s="34">
        <v>1</v>
      </c>
      <c r="C473" t="s">
        <v>7078</v>
      </c>
      <c r="D473" t="s">
        <v>4284</v>
      </c>
      <c r="E473" t="s">
        <v>7077</v>
      </c>
      <c r="F473" t="s">
        <v>4283</v>
      </c>
      <c r="G473">
        <v>421439.46999999898</v>
      </c>
      <c r="H473">
        <v>6419823.8700000001</v>
      </c>
      <c r="I473">
        <v>410123.63000000297</v>
      </c>
      <c r="J473">
        <v>6416616.4199999999</v>
      </c>
      <c r="K473">
        <v>22465</v>
      </c>
      <c r="L473">
        <v>932</v>
      </c>
      <c r="M473">
        <v>1049</v>
      </c>
      <c r="N473">
        <v>1049</v>
      </c>
      <c r="O473">
        <v>1126</v>
      </c>
      <c r="P473">
        <v>1.347</v>
      </c>
      <c r="Q473">
        <v>9.0180000000000007</v>
      </c>
      <c r="R473">
        <v>32.354999999999997</v>
      </c>
      <c r="S473">
        <v>205.977</v>
      </c>
    </row>
    <row r="474" spans="1:19">
      <c r="A474" t="s">
        <v>10752</v>
      </c>
      <c r="B474" s="34">
        <v>1</v>
      </c>
      <c r="C474" t="s">
        <v>7078</v>
      </c>
      <c r="D474" t="s">
        <v>4744</v>
      </c>
      <c r="E474" t="s">
        <v>7077</v>
      </c>
      <c r="F474" t="s">
        <v>4743</v>
      </c>
      <c r="G474">
        <v>421439.46999999898</v>
      </c>
      <c r="H474">
        <v>6419823.8700000001</v>
      </c>
      <c r="I474">
        <v>420635.20000000298</v>
      </c>
      <c r="J474">
        <v>6440107.3899999997</v>
      </c>
      <c r="K474">
        <v>24720</v>
      </c>
      <c r="L474">
        <v>929</v>
      </c>
      <c r="M474">
        <v>965</v>
      </c>
      <c r="N474">
        <v>1088</v>
      </c>
      <c r="O474">
        <v>1140</v>
      </c>
      <c r="P474">
        <v>1.506</v>
      </c>
      <c r="Q474">
        <v>9.859</v>
      </c>
      <c r="R474">
        <v>49.780999999999999</v>
      </c>
      <c r="S474">
        <v>316.91899999999998</v>
      </c>
    </row>
    <row r="475" spans="1:19">
      <c r="A475" t="s">
        <v>10752</v>
      </c>
      <c r="B475" s="34">
        <v>1</v>
      </c>
      <c r="C475" t="s">
        <v>7041</v>
      </c>
      <c r="D475" t="s">
        <v>6728</v>
      </c>
      <c r="E475" t="s">
        <v>7040</v>
      </c>
      <c r="F475" t="s">
        <v>6727</v>
      </c>
      <c r="G475">
        <v>738988.75999999803</v>
      </c>
      <c r="H475">
        <v>6254253.2000000002</v>
      </c>
      <c r="I475">
        <v>717732.68999999797</v>
      </c>
      <c r="J475">
        <v>6252212.3200000003</v>
      </c>
      <c r="K475">
        <v>25831</v>
      </c>
      <c r="L475">
        <v>1161</v>
      </c>
      <c r="M475">
        <v>1241</v>
      </c>
      <c r="N475">
        <v>1241</v>
      </c>
      <c r="O475">
        <v>1306</v>
      </c>
      <c r="P475">
        <v>1.7050000000000001</v>
      </c>
      <c r="Q475">
        <v>10.144</v>
      </c>
      <c r="R475">
        <v>37.662999999999997</v>
      </c>
      <c r="S475">
        <v>239.77099999999999</v>
      </c>
    </row>
    <row r="476" spans="1:19">
      <c r="A476" t="s">
        <v>10752</v>
      </c>
      <c r="B476" s="34">
        <v>1</v>
      </c>
      <c r="C476" t="s">
        <v>2087</v>
      </c>
      <c r="D476" t="s">
        <v>6573</v>
      </c>
      <c r="E476" t="s">
        <v>2086</v>
      </c>
      <c r="F476" t="s">
        <v>6572</v>
      </c>
      <c r="G476">
        <v>736961.28000000096</v>
      </c>
      <c r="H476">
        <v>6278677.6200000001</v>
      </c>
      <c r="I476">
        <v>757826.07999999798</v>
      </c>
      <c r="J476">
        <v>6281826.6100000003</v>
      </c>
      <c r="K476">
        <v>24931</v>
      </c>
      <c r="L476">
        <v>1233</v>
      </c>
      <c r="M476">
        <v>1320</v>
      </c>
      <c r="N476">
        <v>1320</v>
      </c>
      <c r="O476">
        <v>1389</v>
      </c>
      <c r="P476">
        <v>1.4950000000000001</v>
      </c>
      <c r="Q476">
        <v>10.016999999999999</v>
      </c>
      <c r="R476">
        <v>35.871000000000002</v>
      </c>
      <c r="S476">
        <v>228.364</v>
      </c>
    </row>
    <row r="477" spans="1:19">
      <c r="A477" t="s">
        <v>10752</v>
      </c>
      <c r="B477" s="34">
        <v>2</v>
      </c>
      <c r="C477" t="s">
        <v>2087</v>
      </c>
      <c r="D477" t="s">
        <v>6573</v>
      </c>
      <c r="E477" t="s">
        <v>2086</v>
      </c>
      <c r="F477" t="s">
        <v>6572</v>
      </c>
      <c r="G477">
        <v>736961.28000000096</v>
      </c>
      <c r="H477">
        <v>6278677.6200000001</v>
      </c>
      <c r="I477">
        <v>757826.07999999798</v>
      </c>
      <c r="J477">
        <v>6281826.6100000003</v>
      </c>
      <c r="K477">
        <v>24908</v>
      </c>
      <c r="L477">
        <v>1233</v>
      </c>
      <c r="M477">
        <v>1320</v>
      </c>
      <c r="N477">
        <v>1320</v>
      </c>
      <c r="O477">
        <v>1389</v>
      </c>
      <c r="P477">
        <v>1.4950000000000001</v>
      </c>
      <c r="Q477">
        <v>9.9849999999999994</v>
      </c>
      <c r="R477">
        <v>35.906999999999996</v>
      </c>
      <c r="S477">
        <v>228.59100000000001</v>
      </c>
    </row>
    <row r="478" spans="1:19">
      <c r="A478" t="s">
        <v>10751</v>
      </c>
      <c r="B478" s="34">
        <v>1</v>
      </c>
      <c r="C478" t="s">
        <v>4500</v>
      </c>
      <c r="D478" t="s">
        <v>2482</v>
      </c>
      <c r="E478" t="s">
        <v>4499</v>
      </c>
      <c r="F478" t="s">
        <v>2481</v>
      </c>
      <c r="G478">
        <v>940846.68999999797</v>
      </c>
      <c r="H478">
        <v>6646126.8899999997</v>
      </c>
      <c r="I478">
        <v>976405.32999999798</v>
      </c>
      <c r="J478">
        <v>6702732.46</v>
      </c>
      <c r="K478">
        <v>71747</v>
      </c>
      <c r="L478">
        <v>2070</v>
      </c>
      <c r="M478">
        <v>2282</v>
      </c>
      <c r="N478">
        <v>2282</v>
      </c>
      <c r="O478">
        <v>2400</v>
      </c>
      <c r="P478">
        <v>2.0680000000000001</v>
      </c>
      <c r="Q478">
        <v>22.620999999999999</v>
      </c>
      <c r="R478">
        <v>130.16</v>
      </c>
      <c r="S478">
        <v>828.62199999999996</v>
      </c>
    </row>
    <row r="479" spans="1:19">
      <c r="A479" t="s">
        <v>10751</v>
      </c>
      <c r="B479" s="34">
        <v>1</v>
      </c>
      <c r="C479" t="s">
        <v>4500</v>
      </c>
      <c r="D479" t="s">
        <v>7839</v>
      </c>
      <c r="E479" t="s">
        <v>4499</v>
      </c>
      <c r="F479" t="s">
        <v>7838</v>
      </c>
      <c r="G479">
        <v>940846.68999999797</v>
      </c>
      <c r="H479">
        <v>6646126.8899999997</v>
      </c>
      <c r="I479">
        <v>916717.14999999898</v>
      </c>
      <c r="J479">
        <v>6554356.2699999996</v>
      </c>
      <c r="K479">
        <v>99394</v>
      </c>
      <c r="L479">
        <v>1600</v>
      </c>
      <c r="M479">
        <v>1772</v>
      </c>
      <c r="N479">
        <v>1772</v>
      </c>
      <c r="O479">
        <v>1904</v>
      </c>
      <c r="P479">
        <v>3.012</v>
      </c>
      <c r="Q479">
        <v>36.863</v>
      </c>
      <c r="R479">
        <v>157.27199999999999</v>
      </c>
      <c r="S479">
        <v>1001.225</v>
      </c>
    </row>
    <row r="480" spans="1:19">
      <c r="A480" t="s">
        <v>10752</v>
      </c>
      <c r="B480" s="34">
        <v>1</v>
      </c>
      <c r="C480" t="s">
        <v>6653</v>
      </c>
      <c r="D480" t="s">
        <v>7924</v>
      </c>
      <c r="E480" t="s">
        <v>6652</v>
      </c>
      <c r="F480" t="s">
        <v>7924</v>
      </c>
      <c r="G480">
        <v>1002243.81</v>
      </c>
      <c r="H480">
        <v>6266953.2800000003</v>
      </c>
      <c r="I480">
        <v>981028.45000000298</v>
      </c>
      <c r="J480">
        <v>6274088.71</v>
      </c>
      <c r="K480">
        <v>22800</v>
      </c>
      <c r="L480">
        <v>1062</v>
      </c>
      <c r="M480">
        <v>1066</v>
      </c>
      <c r="N480">
        <v>1160</v>
      </c>
      <c r="O480">
        <v>1238</v>
      </c>
      <c r="P480">
        <v>1.383</v>
      </c>
      <c r="Q480">
        <v>9.2230000000000008</v>
      </c>
      <c r="R480">
        <v>47.398000000000003</v>
      </c>
      <c r="S480">
        <v>301.74700000000001</v>
      </c>
    </row>
    <row r="481" spans="1:19">
      <c r="A481" t="s">
        <v>10752</v>
      </c>
      <c r="B481" s="34">
        <v>2</v>
      </c>
      <c r="C481" t="s">
        <v>6653</v>
      </c>
      <c r="D481" t="s">
        <v>7924</v>
      </c>
      <c r="E481" t="s">
        <v>6652</v>
      </c>
      <c r="F481" t="s">
        <v>7924</v>
      </c>
      <c r="G481">
        <v>1002243.81</v>
      </c>
      <c r="H481">
        <v>6266953.2800000003</v>
      </c>
      <c r="I481">
        <v>981028.45000000298</v>
      </c>
      <c r="J481">
        <v>6274088.71</v>
      </c>
      <c r="K481">
        <v>22800</v>
      </c>
      <c r="L481">
        <v>1062</v>
      </c>
      <c r="M481">
        <v>1066</v>
      </c>
      <c r="N481">
        <v>1160</v>
      </c>
      <c r="O481">
        <v>1238</v>
      </c>
      <c r="P481">
        <v>1.397</v>
      </c>
      <c r="Q481">
        <v>9.218</v>
      </c>
      <c r="R481">
        <v>47.938000000000002</v>
      </c>
      <c r="S481">
        <v>305.18400000000003</v>
      </c>
    </row>
    <row r="482" spans="1:19">
      <c r="A482" t="s">
        <v>10752</v>
      </c>
      <c r="B482" s="34">
        <v>1</v>
      </c>
      <c r="C482" t="s">
        <v>6184</v>
      </c>
      <c r="D482" t="s">
        <v>5854</v>
      </c>
      <c r="E482" t="s">
        <v>6183</v>
      </c>
      <c r="F482" t="s">
        <v>5853</v>
      </c>
      <c r="G482">
        <v>843593.85000000102</v>
      </c>
      <c r="H482">
        <v>6472319.7699999996</v>
      </c>
      <c r="I482">
        <v>850503.85999999905</v>
      </c>
      <c r="J482">
        <v>6493190.2300000004</v>
      </c>
      <c r="K482">
        <v>24656</v>
      </c>
      <c r="L482">
        <v>880</v>
      </c>
      <c r="M482">
        <v>992</v>
      </c>
      <c r="N482">
        <v>992</v>
      </c>
      <c r="O482">
        <v>1086</v>
      </c>
      <c r="P482">
        <v>1.43</v>
      </c>
      <c r="Q482">
        <v>9.66</v>
      </c>
      <c r="R482">
        <v>34</v>
      </c>
      <c r="S482" t="s">
        <v>8819</v>
      </c>
    </row>
    <row r="483" spans="1:19">
      <c r="A483" t="s">
        <v>10752</v>
      </c>
      <c r="B483" s="34">
        <v>1</v>
      </c>
      <c r="C483" t="s">
        <v>6184</v>
      </c>
      <c r="D483" t="s">
        <v>5846</v>
      </c>
      <c r="E483" t="s">
        <v>6183</v>
      </c>
      <c r="F483" t="s">
        <v>5846</v>
      </c>
      <c r="G483">
        <v>843593.85000000102</v>
      </c>
      <c r="H483">
        <v>6472319.7699999996</v>
      </c>
      <c r="I483">
        <v>853743.00999999803</v>
      </c>
      <c r="J483">
        <v>6510230.2300000004</v>
      </c>
      <c r="K483">
        <v>40129</v>
      </c>
      <c r="L483">
        <v>880</v>
      </c>
      <c r="M483">
        <v>992</v>
      </c>
      <c r="N483">
        <v>992</v>
      </c>
      <c r="O483">
        <v>1086</v>
      </c>
      <c r="P483">
        <v>2.41</v>
      </c>
      <c r="Q483">
        <v>16.25</v>
      </c>
      <c r="R483">
        <v>56</v>
      </c>
      <c r="S483" t="s">
        <v>8819</v>
      </c>
    </row>
    <row r="484" spans="1:19">
      <c r="A484" t="s">
        <v>10752</v>
      </c>
      <c r="B484" s="34">
        <v>1</v>
      </c>
      <c r="C484" t="s">
        <v>724</v>
      </c>
      <c r="D484" t="s">
        <v>3099</v>
      </c>
      <c r="E484" t="s">
        <v>723</v>
      </c>
      <c r="F484" t="s">
        <v>3098</v>
      </c>
      <c r="G484">
        <v>758114.14000000095</v>
      </c>
      <c r="H484">
        <v>6316566.8300000001</v>
      </c>
      <c r="I484">
        <v>794201.84000000404</v>
      </c>
      <c r="J484">
        <v>6338346.9299999997</v>
      </c>
      <c r="K484">
        <v>58068</v>
      </c>
      <c r="L484">
        <v>302</v>
      </c>
      <c r="M484">
        <v>424</v>
      </c>
      <c r="N484">
        <v>424</v>
      </c>
      <c r="O484">
        <v>531</v>
      </c>
      <c r="P484">
        <v>6.56</v>
      </c>
      <c r="Q484">
        <v>23.93</v>
      </c>
      <c r="R484">
        <v>79.453999999999994</v>
      </c>
      <c r="S484">
        <v>505.82</v>
      </c>
    </row>
    <row r="485" spans="1:19">
      <c r="A485" t="s">
        <v>10752</v>
      </c>
      <c r="B485" s="34">
        <v>1</v>
      </c>
      <c r="C485" t="s">
        <v>724</v>
      </c>
      <c r="D485" t="s">
        <v>2044</v>
      </c>
      <c r="E485" t="s">
        <v>723</v>
      </c>
      <c r="F485" t="s">
        <v>2043</v>
      </c>
      <c r="G485">
        <v>758114.14000000095</v>
      </c>
      <c r="H485">
        <v>6316566.8300000001</v>
      </c>
      <c r="I485">
        <v>684319.22999999695</v>
      </c>
      <c r="J485">
        <v>6328045.4199999999</v>
      </c>
      <c r="K485">
        <v>77078</v>
      </c>
      <c r="L485">
        <v>325</v>
      </c>
      <c r="M485">
        <v>457</v>
      </c>
      <c r="N485">
        <v>457</v>
      </c>
      <c r="O485">
        <v>572</v>
      </c>
      <c r="P485">
        <v>10.901</v>
      </c>
      <c r="Q485">
        <v>30.969000000000001</v>
      </c>
      <c r="R485">
        <v>110.277</v>
      </c>
      <c r="S485">
        <v>702.048</v>
      </c>
    </row>
    <row r="486" spans="1:19">
      <c r="A486" t="s">
        <v>10752</v>
      </c>
      <c r="B486" s="34">
        <v>1</v>
      </c>
      <c r="C486" t="s">
        <v>5074</v>
      </c>
      <c r="D486" t="s">
        <v>6159</v>
      </c>
      <c r="E486" t="s">
        <v>5073</v>
      </c>
      <c r="F486" t="s">
        <v>6158</v>
      </c>
      <c r="G486">
        <v>706345.85000000102</v>
      </c>
      <c r="H486">
        <v>6659073.2599999998</v>
      </c>
      <c r="I486">
        <v>716119.27000000305</v>
      </c>
      <c r="J486">
        <v>6654555.1399999997</v>
      </c>
      <c r="K486">
        <v>12095</v>
      </c>
      <c r="L486">
        <v>814</v>
      </c>
      <c r="M486">
        <v>930</v>
      </c>
      <c r="N486">
        <v>983</v>
      </c>
      <c r="O486">
        <v>1099</v>
      </c>
      <c r="P486">
        <v>0.68899999999999995</v>
      </c>
      <c r="Q486">
        <v>4.6109999999999998</v>
      </c>
      <c r="R486">
        <v>29.745000000000001</v>
      </c>
      <c r="S486">
        <v>189.36500000000001</v>
      </c>
    </row>
    <row r="487" spans="1:19">
      <c r="A487" t="s">
        <v>10751</v>
      </c>
      <c r="B487" s="34">
        <v>1</v>
      </c>
      <c r="C487" t="s">
        <v>3229</v>
      </c>
      <c r="D487" t="s">
        <v>1396</v>
      </c>
      <c r="E487" t="s">
        <v>3228</v>
      </c>
      <c r="F487" t="s">
        <v>1395</v>
      </c>
      <c r="G487">
        <v>654199.21999999904</v>
      </c>
      <c r="H487">
        <v>6776674.5099999998</v>
      </c>
      <c r="I487">
        <v>690237.72999999695</v>
      </c>
      <c r="J487">
        <v>6711803.6799999997</v>
      </c>
      <c r="K487">
        <v>87032</v>
      </c>
      <c r="L487">
        <v>3195</v>
      </c>
      <c r="M487">
        <v>3561</v>
      </c>
      <c r="N487">
        <v>3561</v>
      </c>
      <c r="O487">
        <v>3780</v>
      </c>
      <c r="P487">
        <v>1.74</v>
      </c>
      <c r="Q487">
        <v>22.882999999999999</v>
      </c>
      <c r="R487">
        <v>189.83199999999999</v>
      </c>
      <c r="S487">
        <v>1208.509</v>
      </c>
    </row>
    <row r="488" spans="1:19">
      <c r="A488" t="s">
        <v>10751</v>
      </c>
      <c r="B488" s="34">
        <v>2</v>
      </c>
      <c r="C488" t="s">
        <v>3229</v>
      </c>
      <c r="D488" t="s">
        <v>1396</v>
      </c>
      <c r="E488" t="s">
        <v>3228</v>
      </c>
      <c r="F488" t="s">
        <v>1395</v>
      </c>
      <c r="G488">
        <v>654199.21999999904</v>
      </c>
      <c r="H488">
        <v>6776674.5099999998</v>
      </c>
      <c r="I488">
        <v>690237.72999999695</v>
      </c>
      <c r="J488">
        <v>6711803.6799999997</v>
      </c>
      <c r="K488">
        <v>86978</v>
      </c>
      <c r="L488">
        <v>3195</v>
      </c>
      <c r="M488">
        <v>3561</v>
      </c>
      <c r="N488">
        <v>3561</v>
      </c>
      <c r="O488">
        <v>3780</v>
      </c>
      <c r="P488">
        <v>1.752</v>
      </c>
      <c r="Q488">
        <v>22.99</v>
      </c>
      <c r="R488">
        <v>190.43</v>
      </c>
      <c r="S488">
        <v>1212.3150000000001</v>
      </c>
    </row>
    <row r="489" spans="1:19">
      <c r="A489" t="s">
        <v>10751</v>
      </c>
      <c r="B489" s="34">
        <v>1</v>
      </c>
      <c r="C489" t="s">
        <v>3229</v>
      </c>
      <c r="D489" t="s">
        <v>6869</v>
      </c>
      <c r="E489" t="s">
        <v>3228</v>
      </c>
      <c r="F489" t="s">
        <v>6868</v>
      </c>
      <c r="G489">
        <v>654199.21999999904</v>
      </c>
      <c r="H489">
        <v>6776674.5099999998</v>
      </c>
      <c r="I489">
        <v>665207.65999999596</v>
      </c>
      <c r="J489">
        <v>6738536.1600000001</v>
      </c>
      <c r="K489">
        <v>44816</v>
      </c>
      <c r="L489">
        <v>3465</v>
      </c>
      <c r="M489">
        <v>3622</v>
      </c>
      <c r="N489">
        <v>3622</v>
      </c>
      <c r="O489">
        <v>3780</v>
      </c>
      <c r="P489">
        <v>0.89900000000000002</v>
      </c>
      <c r="Q489">
        <v>11.804</v>
      </c>
      <c r="R489">
        <v>97.813000000000002</v>
      </c>
      <c r="S489">
        <v>622.697</v>
      </c>
    </row>
    <row r="490" spans="1:19">
      <c r="A490" t="s">
        <v>10751</v>
      </c>
      <c r="B490" s="34">
        <v>2</v>
      </c>
      <c r="C490" t="s">
        <v>3229</v>
      </c>
      <c r="D490" t="s">
        <v>6869</v>
      </c>
      <c r="E490" t="s">
        <v>3228</v>
      </c>
      <c r="F490" t="s">
        <v>6868</v>
      </c>
      <c r="G490">
        <v>654199.21999999904</v>
      </c>
      <c r="H490">
        <v>6776674.5099999998</v>
      </c>
      <c r="I490">
        <v>665207.65999999596</v>
      </c>
      <c r="J490">
        <v>6738536.1600000001</v>
      </c>
      <c r="K490">
        <v>44814</v>
      </c>
      <c r="L490">
        <v>3465</v>
      </c>
      <c r="M490">
        <v>3622</v>
      </c>
      <c r="N490">
        <v>3622</v>
      </c>
      <c r="O490">
        <v>3780</v>
      </c>
      <c r="P490">
        <v>0.89900000000000002</v>
      </c>
      <c r="Q490">
        <v>11.804</v>
      </c>
      <c r="R490">
        <v>97.814999999999998</v>
      </c>
      <c r="S490">
        <v>622.71</v>
      </c>
    </row>
    <row r="491" spans="1:19">
      <c r="A491" t="s">
        <v>10752</v>
      </c>
      <c r="B491" s="34">
        <v>1</v>
      </c>
      <c r="C491" t="s">
        <v>6197</v>
      </c>
      <c r="D491" t="s">
        <v>6030</v>
      </c>
      <c r="E491" t="s">
        <v>6196</v>
      </c>
      <c r="F491" t="s">
        <v>6029</v>
      </c>
      <c r="G491">
        <v>673780.89999999898</v>
      </c>
      <c r="H491">
        <v>6238014.5800000001</v>
      </c>
      <c r="I491">
        <v>698683.61999999697</v>
      </c>
      <c r="J491">
        <v>6232836.0300000003</v>
      </c>
      <c r="K491">
        <v>26831</v>
      </c>
      <c r="L491">
        <v>1090</v>
      </c>
      <c r="M491">
        <v>1090</v>
      </c>
      <c r="N491">
        <v>1260</v>
      </c>
      <c r="O491">
        <v>1260</v>
      </c>
      <c r="P491">
        <v>0.82099999999999995</v>
      </c>
      <c r="Q491">
        <v>5.5430000000000001</v>
      </c>
      <c r="R491">
        <v>80.543999999999997</v>
      </c>
      <c r="S491">
        <v>512.75800000000004</v>
      </c>
    </row>
    <row r="492" spans="1:19">
      <c r="A492" t="s">
        <v>10752</v>
      </c>
      <c r="B492" s="34">
        <v>1</v>
      </c>
      <c r="C492" t="s">
        <v>6197</v>
      </c>
      <c r="D492" t="s">
        <v>5452</v>
      </c>
      <c r="E492" t="s">
        <v>6196</v>
      </c>
      <c r="F492" t="s">
        <v>5451</v>
      </c>
      <c r="G492">
        <v>673780.89999999898</v>
      </c>
      <c r="H492">
        <v>6238014.5800000001</v>
      </c>
      <c r="I492">
        <v>650434.89000000095</v>
      </c>
      <c r="J492">
        <v>6234864.96</v>
      </c>
      <c r="K492">
        <v>24262</v>
      </c>
      <c r="L492">
        <v>946</v>
      </c>
      <c r="M492">
        <v>1010</v>
      </c>
      <c r="N492">
        <v>1010</v>
      </c>
      <c r="O492">
        <v>1063</v>
      </c>
      <c r="P492">
        <v>2.2080000000000002</v>
      </c>
      <c r="Q492">
        <v>9.8249999999999993</v>
      </c>
      <c r="R492">
        <v>34.220999999999997</v>
      </c>
      <c r="S492">
        <v>217.85499999999999</v>
      </c>
    </row>
    <row r="493" spans="1:19">
      <c r="A493" t="s">
        <v>10752</v>
      </c>
      <c r="B493" s="34">
        <v>2</v>
      </c>
      <c r="C493" t="s">
        <v>6197</v>
      </c>
      <c r="D493" t="s">
        <v>5452</v>
      </c>
      <c r="E493" t="s">
        <v>6196</v>
      </c>
      <c r="F493" t="s">
        <v>5451</v>
      </c>
      <c r="G493">
        <v>673780.89999999898</v>
      </c>
      <c r="H493">
        <v>6238014.5800000001</v>
      </c>
      <c r="I493">
        <v>650434.89000000095</v>
      </c>
      <c r="J493">
        <v>6234864.96</v>
      </c>
      <c r="K493">
        <v>24293</v>
      </c>
      <c r="L493">
        <v>1233</v>
      </c>
      <c r="M493">
        <v>1320</v>
      </c>
      <c r="N493">
        <v>1320</v>
      </c>
      <c r="O493">
        <v>1389</v>
      </c>
      <c r="P493">
        <v>1.46</v>
      </c>
      <c r="Q493">
        <v>9.6829999999999998</v>
      </c>
      <c r="R493">
        <v>35.237000000000002</v>
      </c>
      <c r="S493">
        <v>224.32300000000001</v>
      </c>
    </row>
    <row r="494" spans="1:19">
      <c r="A494" t="s">
        <v>10752</v>
      </c>
      <c r="B494" s="34">
        <v>1</v>
      </c>
      <c r="C494" t="s">
        <v>6197</v>
      </c>
      <c r="D494" t="s">
        <v>6728</v>
      </c>
      <c r="E494" t="s">
        <v>6196</v>
      </c>
      <c r="F494" t="s">
        <v>6727</v>
      </c>
      <c r="G494">
        <v>673780.89999999898</v>
      </c>
      <c r="H494">
        <v>6238014.5800000001</v>
      </c>
      <c r="I494">
        <v>717732.68999999797</v>
      </c>
      <c r="J494">
        <v>6252212.3200000003</v>
      </c>
      <c r="K494">
        <v>55078</v>
      </c>
      <c r="L494">
        <v>1233</v>
      </c>
      <c r="M494">
        <v>1320</v>
      </c>
      <c r="N494">
        <v>1320</v>
      </c>
      <c r="O494">
        <v>1389</v>
      </c>
      <c r="P494">
        <v>3.26</v>
      </c>
      <c r="Q494">
        <v>22.082000000000001</v>
      </c>
      <c r="R494">
        <v>79.778000000000006</v>
      </c>
      <c r="S494">
        <v>507.88099999999997</v>
      </c>
    </row>
    <row r="495" spans="1:19">
      <c r="A495" t="s">
        <v>10751</v>
      </c>
      <c r="B495" s="34">
        <v>1</v>
      </c>
      <c r="C495" t="s">
        <v>6197</v>
      </c>
      <c r="D495" t="s">
        <v>7245</v>
      </c>
      <c r="E495" t="s">
        <v>6196</v>
      </c>
      <c r="F495" t="s">
        <v>7245</v>
      </c>
      <c r="G495">
        <v>673780.89999999898</v>
      </c>
      <c r="H495">
        <v>6238014.5800000001</v>
      </c>
      <c r="I495">
        <v>617593.5</v>
      </c>
      <c r="J495">
        <v>6254451.8300000001</v>
      </c>
      <c r="K495">
        <v>59180</v>
      </c>
      <c r="L495">
        <v>2200</v>
      </c>
      <c r="M495">
        <v>2300</v>
      </c>
      <c r="N495">
        <v>2300</v>
      </c>
      <c r="O495">
        <v>2400</v>
      </c>
      <c r="P495">
        <v>1.7749999999999999</v>
      </c>
      <c r="Q495">
        <v>17.931000000000001</v>
      </c>
      <c r="R495">
        <v>112.482</v>
      </c>
      <c r="S495">
        <v>716.08399999999995</v>
      </c>
    </row>
    <row r="496" spans="1:19">
      <c r="A496" t="s">
        <v>10751</v>
      </c>
      <c r="B496" s="34">
        <v>2</v>
      </c>
      <c r="C496" t="s">
        <v>6197</v>
      </c>
      <c r="D496" t="s">
        <v>7245</v>
      </c>
      <c r="E496" t="s">
        <v>6196</v>
      </c>
      <c r="F496" t="s">
        <v>7245</v>
      </c>
      <c r="G496">
        <v>673780.89999999898</v>
      </c>
      <c r="H496">
        <v>6238014.5800000001</v>
      </c>
      <c r="I496">
        <v>617593.5</v>
      </c>
      <c r="J496">
        <v>6254451.8300000001</v>
      </c>
      <c r="K496">
        <v>59180</v>
      </c>
      <c r="L496">
        <v>2200</v>
      </c>
      <c r="M496">
        <v>2300</v>
      </c>
      <c r="N496">
        <v>2300</v>
      </c>
      <c r="O496">
        <v>2400</v>
      </c>
      <c r="P496">
        <v>1.7749999999999999</v>
      </c>
      <c r="Q496">
        <v>17.998999999999999</v>
      </c>
      <c r="R496">
        <v>111.619</v>
      </c>
      <c r="S496">
        <v>710.59199999999998</v>
      </c>
    </row>
    <row r="497" spans="1:19">
      <c r="A497" t="s">
        <v>10751</v>
      </c>
      <c r="B497" s="34">
        <v>1</v>
      </c>
      <c r="C497" t="s">
        <v>6197</v>
      </c>
      <c r="D497" t="s">
        <v>3084</v>
      </c>
      <c r="E497" t="s">
        <v>6196</v>
      </c>
      <c r="F497" t="s">
        <v>3083</v>
      </c>
      <c r="G497">
        <v>673780.89999999898</v>
      </c>
      <c r="H497">
        <v>6238014.5800000001</v>
      </c>
      <c r="I497">
        <v>675392.50999999803</v>
      </c>
      <c r="J497">
        <v>6408936.0999999996</v>
      </c>
      <c r="K497">
        <v>175049</v>
      </c>
      <c r="L497">
        <v>2176</v>
      </c>
      <c r="M497">
        <v>2400</v>
      </c>
      <c r="N497">
        <v>2400</v>
      </c>
      <c r="O497">
        <v>2576</v>
      </c>
      <c r="P497">
        <v>5.2140000000000004</v>
      </c>
      <c r="Q497">
        <v>58.322000000000003</v>
      </c>
      <c r="R497">
        <v>303.86900000000003</v>
      </c>
      <c r="S497">
        <v>1934.492</v>
      </c>
    </row>
    <row r="498" spans="1:19">
      <c r="A498" t="s">
        <v>10751</v>
      </c>
      <c r="B498" s="34">
        <v>1</v>
      </c>
      <c r="C498" t="s">
        <v>6197</v>
      </c>
      <c r="D498" t="s">
        <v>6573</v>
      </c>
      <c r="E498" t="s">
        <v>6196</v>
      </c>
      <c r="F498" t="s">
        <v>6572</v>
      </c>
      <c r="G498">
        <v>673780.89999999898</v>
      </c>
      <c r="H498">
        <v>6238014.5800000001</v>
      </c>
      <c r="I498">
        <v>757826.07999999798</v>
      </c>
      <c r="J498">
        <v>6281826.6100000003</v>
      </c>
      <c r="K498">
        <v>97048</v>
      </c>
      <c r="L498">
        <v>3150</v>
      </c>
      <c r="M498">
        <v>3392</v>
      </c>
      <c r="N498">
        <v>3392</v>
      </c>
      <c r="O498">
        <v>3590</v>
      </c>
      <c r="P498">
        <v>2.036</v>
      </c>
      <c r="Q498">
        <v>29.623000000000001</v>
      </c>
      <c r="R498">
        <v>184.215</v>
      </c>
      <c r="S498">
        <v>1172.752</v>
      </c>
    </row>
    <row r="499" spans="1:19">
      <c r="A499" t="s">
        <v>10751</v>
      </c>
      <c r="B499" s="34">
        <v>2</v>
      </c>
      <c r="C499" t="s">
        <v>6197</v>
      </c>
      <c r="D499" t="s">
        <v>6573</v>
      </c>
      <c r="E499" t="s">
        <v>6196</v>
      </c>
      <c r="F499" t="s">
        <v>6572</v>
      </c>
      <c r="G499">
        <v>673780.89999999898</v>
      </c>
      <c r="H499">
        <v>6238014.5800000001</v>
      </c>
      <c r="I499">
        <v>757826.07999999798</v>
      </c>
      <c r="J499">
        <v>6281826.6100000003</v>
      </c>
      <c r="K499">
        <v>97048</v>
      </c>
      <c r="L499">
        <v>3150</v>
      </c>
      <c r="M499">
        <v>3392</v>
      </c>
      <c r="N499">
        <v>3392</v>
      </c>
      <c r="O499">
        <v>3590</v>
      </c>
      <c r="P499">
        <v>2.036</v>
      </c>
      <c r="Q499">
        <v>28.774000000000001</v>
      </c>
      <c r="R499">
        <v>189.16399999999999</v>
      </c>
      <c r="S499">
        <v>1204.252</v>
      </c>
    </row>
    <row r="500" spans="1:19">
      <c r="A500" t="s">
        <v>10751</v>
      </c>
      <c r="B500" s="34">
        <v>2</v>
      </c>
      <c r="C500" t="s">
        <v>1396</v>
      </c>
      <c r="D500" t="s">
        <v>6159</v>
      </c>
      <c r="E500" t="s">
        <v>1395</v>
      </c>
      <c r="F500" t="s">
        <v>6158</v>
      </c>
      <c r="G500">
        <v>690237.72999999695</v>
      </c>
      <c r="H500">
        <v>6711803.6799999997</v>
      </c>
      <c r="I500">
        <v>716119.27000000305</v>
      </c>
      <c r="J500">
        <v>6654555.1399999997</v>
      </c>
      <c r="K500">
        <v>70830</v>
      </c>
      <c r="L500">
        <v>3195</v>
      </c>
      <c r="M500">
        <v>3561</v>
      </c>
      <c r="N500">
        <v>3561</v>
      </c>
      <c r="O500">
        <v>3780</v>
      </c>
      <c r="P500">
        <v>1.417</v>
      </c>
      <c r="Q500">
        <v>18.638999999999999</v>
      </c>
      <c r="R500">
        <v>154.61000000000001</v>
      </c>
      <c r="S500">
        <v>984.27599999999995</v>
      </c>
    </row>
    <row r="501" spans="1:19">
      <c r="A501" t="s">
        <v>10752</v>
      </c>
      <c r="B501" s="34">
        <v>1</v>
      </c>
      <c r="C501" t="s">
        <v>3217</v>
      </c>
      <c r="D501" t="s">
        <v>6191</v>
      </c>
      <c r="E501" t="s">
        <v>3216</v>
      </c>
      <c r="F501" t="s">
        <v>6190</v>
      </c>
      <c r="G501">
        <v>691870.74000000197</v>
      </c>
      <c r="H501">
        <v>7026556.0599999996</v>
      </c>
      <c r="I501">
        <v>689620.03000000096</v>
      </c>
      <c r="J501">
        <v>6966254.7199999997</v>
      </c>
      <c r="K501">
        <v>62843</v>
      </c>
      <c r="L501">
        <v>956</v>
      </c>
      <c r="M501">
        <v>1010</v>
      </c>
      <c r="N501">
        <v>1010</v>
      </c>
      <c r="O501">
        <v>1088</v>
      </c>
      <c r="P501">
        <v>5.7190000000000003</v>
      </c>
      <c r="Q501">
        <v>25.952000000000002</v>
      </c>
      <c r="R501">
        <v>87.466999999999999</v>
      </c>
      <c r="S501">
        <v>556.83100000000002</v>
      </c>
    </row>
    <row r="502" spans="1:19">
      <c r="A502" t="s">
        <v>10752</v>
      </c>
      <c r="B502" s="34">
        <v>1</v>
      </c>
      <c r="C502" t="s">
        <v>7839</v>
      </c>
      <c r="D502" t="s">
        <v>6887</v>
      </c>
      <c r="E502" t="s">
        <v>7838</v>
      </c>
      <c r="F502" t="s">
        <v>6886</v>
      </c>
      <c r="G502">
        <v>916717.14999999898</v>
      </c>
      <c r="H502">
        <v>6554356.2699999996</v>
      </c>
      <c r="I502">
        <v>896616.68</v>
      </c>
      <c r="J502">
        <v>6569798.5099999998</v>
      </c>
      <c r="K502">
        <v>27258</v>
      </c>
      <c r="L502">
        <v>862</v>
      </c>
      <c r="M502">
        <v>928</v>
      </c>
      <c r="N502">
        <v>928</v>
      </c>
      <c r="O502">
        <v>987</v>
      </c>
      <c r="P502">
        <v>1.9279999999999999</v>
      </c>
      <c r="Q502">
        <v>9.4019999999999992</v>
      </c>
      <c r="R502">
        <v>54.634999999999998</v>
      </c>
      <c r="S502">
        <v>347.81700000000001</v>
      </c>
    </row>
    <row r="503" spans="1:19">
      <c r="A503" t="s">
        <v>10752</v>
      </c>
      <c r="B503" s="34">
        <v>1</v>
      </c>
      <c r="C503" t="s">
        <v>7839</v>
      </c>
      <c r="D503" t="s">
        <v>2803</v>
      </c>
      <c r="E503" t="s">
        <v>7838</v>
      </c>
      <c r="F503" t="s">
        <v>2802</v>
      </c>
      <c r="G503">
        <v>916717.14999999898</v>
      </c>
      <c r="H503">
        <v>6554356.2699999996</v>
      </c>
      <c r="I503">
        <v>920331.22999999695</v>
      </c>
      <c r="J503">
        <v>6535915.1399999997</v>
      </c>
      <c r="K503">
        <v>20269</v>
      </c>
      <c r="L503">
        <v>477</v>
      </c>
      <c r="M503">
        <v>566</v>
      </c>
      <c r="N503">
        <v>566</v>
      </c>
      <c r="O503">
        <v>642</v>
      </c>
      <c r="P503">
        <v>1.98</v>
      </c>
      <c r="Q503">
        <v>8.5</v>
      </c>
      <c r="R503">
        <v>28</v>
      </c>
      <c r="S503" t="s">
        <v>8819</v>
      </c>
    </row>
    <row r="504" spans="1:19">
      <c r="A504" t="s">
        <v>10752</v>
      </c>
      <c r="B504" s="34">
        <v>1</v>
      </c>
      <c r="C504" t="s">
        <v>7839</v>
      </c>
      <c r="D504" t="s">
        <v>3149</v>
      </c>
      <c r="E504" t="s">
        <v>7838</v>
      </c>
      <c r="F504" t="s">
        <v>3148</v>
      </c>
      <c r="G504">
        <v>916717.14999999898</v>
      </c>
      <c r="H504">
        <v>6554356.2699999996</v>
      </c>
      <c r="I504">
        <v>903986.59000000404</v>
      </c>
      <c r="J504">
        <v>6591629.4199999999</v>
      </c>
      <c r="K504">
        <v>40005</v>
      </c>
      <c r="L504">
        <v>853</v>
      </c>
      <c r="M504">
        <v>991</v>
      </c>
      <c r="N504">
        <v>991</v>
      </c>
      <c r="O504">
        <v>1118</v>
      </c>
      <c r="P504">
        <v>2.5579999999999998</v>
      </c>
      <c r="Q504">
        <v>15.756</v>
      </c>
      <c r="R504">
        <v>58.140999999999998</v>
      </c>
      <c r="S504">
        <v>370.14</v>
      </c>
    </row>
    <row r="505" spans="1:19">
      <c r="A505" t="s">
        <v>10751</v>
      </c>
      <c r="B505" s="34">
        <v>1</v>
      </c>
      <c r="C505" t="s">
        <v>7839</v>
      </c>
      <c r="D505" t="s">
        <v>6277</v>
      </c>
      <c r="E505" t="s">
        <v>7838</v>
      </c>
      <c r="F505" t="s">
        <v>6276</v>
      </c>
      <c r="G505">
        <v>916717.14999999898</v>
      </c>
      <c r="H505">
        <v>6554356.2699999996</v>
      </c>
      <c r="I505">
        <v>827404.36999999697</v>
      </c>
      <c r="J505">
        <v>6693049.9100000001</v>
      </c>
      <c r="K505">
        <v>168213</v>
      </c>
      <c r="L505">
        <v>2200</v>
      </c>
      <c r="M505">
        <v>2556</v>
      </c>
      <c r="N505">
        <v>2556</v>
      </c>
      <c r="O505">
        <v>2800</v>
      </c>
      <c r="P505">
        <v>3.5449999999999999</v>
      </c>
      <c r="Q505">
        <v>51.484999999999999</v>
      </c>
      <c r="R505">
        <v>320.80900000000003</v>
      </c>
      <c r="S505">
        <v>2042.3320000000001</v>
      </c>
    </row>
    <row r="506" spans="1:19">
      <c r="A506" t="s">
        <v>10751</v>
      </c>
      <c r="B506" s="34">
        <v>2</v>
      </c>
      <c r="C506" t="s">
        <v>7839</v>
      </c>
      <c r="D506" t="s">
        <v>6277</v>
      </c>
      <c r="E506" t="s">
        <v>7838</v>
      </c>
      <c r="F506" t="s">
        <v>6276</v>
      </c>
      <c r="G506">
        <v>916717.14999999898</v>
      </c>
      <c r="H506">
        <v>6554356.2699999996</v>
      </c>
      <c r="I506">
        <v>827404.36999999697</v>
      </c>
      <c r="J506">
        <v>6693049.9100000001</v>
      </c>
      <c r="K506">
        <v>168248</v>
      </c>
      <c r="L506">
        <v>2200</v>
      </c>
      <c r="M506">
        <v>2556</v>
      </c>
      <c r="N506">
        <v>2556</v>
      </c>
      <c r="O506">
        <v>2864</v>
      </c>
      <c r="P506">
        <v>3.5369999999999999</v>
      </c>
      <c r="Q506">
        <v>51.372999999999998</v>
      </c>
      <c r="R506">
        <v>320.113</v>
      </c>
      <c r="S506">
        <v>2037.9010000000001</v>
      </c>
    </row>
    <row r="507" spans="1:19">
      <c r="A507" t="s">
        <v>10751</v>
      </c>
      <c r="B507" s="34">
        <v>3</v>
      </c>
      <c r="C507" t="s">
        <v>7839</v>
      </c>
      <c r="D507" t="s">
        <v>6277</v>
      </c>
      <c r="E507" t="s">
        <v>7838</v>
      </c>
      <c r="F507" t="s">
        <v>6276</v>
      </c>
      <c r="G507">
        <v>916717.14999999898</v>
      </c>
      <c r="H507">
        <v>6554356.2699999996</v>
      </c>
      <c r="I507">
        <v>827404.36999999697</v>
      </c>
      <c r="J507">
        <v>6693049.9100000001</v>
      </c>
      <c r="K507">
        <v>169194</v>
      </c>
      <c r="L507">
        <v>1236</v>
      </c>
      <c r="M507">
        <v>1236</v>
      </c>
      <c r="N507">
        <v>1236</v>
      </c>
      <c r="O507">
        <v>1236</v>
      </c>
      <c r="P507">
        <v>7.59</v>
      </c>
      <c r="Q507">
        <v>58.344999999999999</v>
      </c>
      <c r="R507">
        <v>283.74599999999998</v>
      </c>
      <c r="S507">
        <v>1806.3820000000001</v>
      </c>
    </row>
    <row r="508" spans="1:19">
      <c r="A508" t="s">
        <v>10752</v>
      </c>
      <c r="B508" s="34">
        <v>1</v>
      </c>
      <c r="C508" t="s">
        <v>1350</v>
      </c>
      <c r="D508" t="s">
        <v>8281</v>
      </c>
      <c r="E508" t="s">
        <v>1349</v>
      </c>
      <c r="F508" t="s">
        <v>8280</v>
      </c>
      <c r="G508">
        <v>571847.25999999803</v>
      </c>
      <c r="H508">
        <v>6285602.0099999998</v>
      </c>
      <c r="I508">
        <v>561081.40999999596</v>
      </c>
      <c r="J508">
        <v>6303473.9800000004</v>
      </c>
      <c r="K508">
        <v>27394</v>
      </c>
      <c r="L508">
        <v>1080</v>
      </c>
      <c r="M508">
        <v>1185</v>
      </c>
      <c r="N508">
        <v>1185</v>
      </c>
      <c r="O508">
        <v>1289</v>
      </c>
      <c r="P508">
        <v>1.645</v>
      </c>
      <c r="Q508">
        <v>10.967000000000001</v>
      </c>
      <c r="R508">
        <v>39.598999999999997</v>
      </c>
      <c r="S508">
        <v>252.095</v>
      </c>
    </row>
    <row r="509" spans="1:19">
      <c r="A509" t="s">
        <v>10752</v>
      </c>
      <c r="B509" s="34">
        <v>2</v>
      </c>
      <c r="C509" t="s">
        <v>1350</v>
      </c>
      <c r="D509" t="s">
        <v>8281</v>
      </c>
      <c r="E509" t="s">
        <v>1349</v>
      </c>
      <c r="F509" t="s">
        <v>8280</v>
      </c>
      <c r="G509">
        <v>571847.25999999803</v>
      </c>
      <c r="H509">
        <v>6285602.0099999998</v>
      </c>
      <c r="I509">
        <v>561081.40999999596</v>
      </c>
      <c r="J509">
        <v>6303473.9800000004</v>
      </c>
      <c r="K509">
        <v>27386</v>
      </c>
      <c r="L509">
        <v>1080</v>
      </c>
      <c r="M509">
        <v>1185</v>
      </c>
      <c r="N509">
        <v>1185</v>
      </c>
      <c r="O509">
        <v>1289</v>
      </c>
      <c r="P509">
        <v>1.6439999999999999</v>
      </c>
      <c r="Q509">
        <v>11.016999999999999</v>
      </c>
      <c r="R509">
        <v>39.466999999999999</v>
      </c>
      <c r="S509">
        <v>251.25800000000001</v>
      </c>
    </row>
    <row r="510" spans="1:19">
      <c r="A510" t="s">
        <v>10752</v>
      </c>
      <c r="B510" s="34">
        <v>2</v>
      </c>
      <c r="C510" t="s">
        <v>5164</v>
      </c>
      <c r="D510" t="s">
        <v>6285</v>
      </c>
      <c r="E510" t="s">
        <v>5163</v>
      </c>
      <c r="F510" t="s">
        <v>6284</v>
      </c>
      <c r="G510">
        <v>839375.89999999898</v>
      </c>
      <c r="H510">
        <v>6498524.7300000004</v>
      </c>
      <c r="I510">
        <v>810162.93999999797</v>
      </c>
      <c r="J510">
        <v>6485710.2999999998</v>
      </c>
      <c r="K510">
        <v>34932</v>
      </c>
      <c r="L510">
        <v>639</v>
      </c>
      <c r="M510">
        <v>717</v>
      </c>
      <c r="N510">
        <v>717</v>
      </c>
      <c r="O510">
        <v>783</v>
      </c>
      <c r="P510">
        <v>2.802</v>
      </c>
      <c r="Q510">
        <v>13.691000000000001</v>
      </c>
      <c r="R510">
        <v>62.194000000000003</v>
      </c>
      <c r="S510">
        <v>395.94200000000001</v>
      </c>
    </row>
    <row r="511" spans="1:19">
      <c r="A511" t="s">
        <v>10752</v>
      </c>
      <c r="B511" s="34">
        <v>1</v>
      </c>
      <c r="C511" t="s">
        <v>5164</v>
      </c>
      <c r="D511" t="s">
        <v>5846</v>
      </c>
      <c r="E511" t="s">
        <v>5163</v>
      </c>
      <c r="F511" t="s">
        <v>5846</v>
      </c>
      <c r="G511">
        <v>839375.89999999898</v>
      </c>
      <c r="H511">
        <v>6498524.7300000004</v>
      </c>
      <c r="I511">
        <v>853743.00999999803</v>
      </c>
      <c r="J511">
        <v>6510230.2300000004</v>
      </c>
      <c r="K511">
        <v>19391</v>
      </c>
      <c r="L511">
        <v>695</v>
      </c>
      <c r="M511">
        <v>782</v>
      </c>
      <c r="N511">
        <v>782</v>
      </c>
      <c r="O511">
        <v>940</v>
      </c>
      <c r="P511">
        <v>1.62</v>
      </c>
      <c r="Q511">
        <v>8.0500000000000007</v>
      </c>
      <c r="R511">
        <v>35</v>
      </c>
      <c r="S511" t="s">
        <v>8819</v>
      </c>
    </row>
    <row r="512" spans="1:19">
      <c r="A512" t="s">
        <v>10752</v>
      </c>
      <c r="B512" s="34">
        <v>2</v>
      </c>
      <c r="C512" t="s">
        <v>5164</v>
      </c>
      <c r="D512" t="s">
        <v>5846</v>
      </c>
      <c r="E512" t="s">
        <v>5163</v>
      </c>
      <c r="F512" t="s">
        <v>5846</v>
      </c>
      <c r="G512">
        <v>839375.89999999898</v>
      </c>
      <c r="H512">
        <v>6498524.7300000004</v>
      </c>
      <c r="I512">
        <v>853743.00999999803</v>
      </c>
      <c r="J512">
        <v>6510230.2300000004</v>
      </c>
      <c r="K512">
        <v>20765</v>
      </c>
      <c r="L512">
        <v>576</v>
      </c>
      <c r="M512">
        <v>917</v>
      </c>
      <c r="N512">
        <v>917</v>
      </c>
      <c r="O512">
        <v>1260</v>
      </c>
      <c r="P512">
        <v>0.66800000000000004</v>
      </c>
      <c r="Q512">
        <v>6.62</v>
      </c>
      <c r="R512">
        <v>37.747999999999998</v>
      </c>
      <c r="S512">
        <v>240.31200000000001</v>
      </c>
    </row>
    <row r="513" spans="1:19">
      <c r="A513" t="s">
        <v>10752</v>
      </c>
      <c r="B513" s="34">
        <v>1</v>
      </c>
      <c r="C513" t="s">
        <v>5561</v>
      </c>
      <c r="D513" t="s">
        <v>5164</v>
      </c>
      <c r="E513" t="s">
        <v>5560</v>
      </c>
      <c r="F513" t="s">
        <v>5163</v>
      </c>
      <c r="G513">
        <v>838929.60999999905</v>
      </c>
      <c r="H513">
        <v>6498946.9199999999</v>
      </c>
      <c r="I513">
        <v>839375.89999999898</v>
      </c>
      <c r="J513">
        <v>6498524.7300000004</v>
      </c>
      <c r="K513">
        <v>558</v>
      </c>
      <c r="L513">
        <v>900</v>
      </c>
      <c r="M513">
        <v>1015</v>
      </c>
      <c r="N513">
        <v>1015</v>
      </c>
      <c r="O513">
        <v>1112</v>
      </c>
      <c r="P513">
        <v>0.02</v>
      </c>
      <c r="Q513">
        <v>0.19</v>
      </c>
      <c r="R513">
        <v>0</v>
      </c>
      <c r="S513" t="s">
        <v>8819</v>
      </c>
    </row>
    <row r="514" spans="1:19">
      <c r="A514" t="s">
        <v>10752</v>
      </c>
      <c r="B514" s="34">
        <v>2</v>
      </c>
      <c r="C514" t="s">
        <v>5561</v>
      </c>
      <c r="D514" t="s">
        <v>5164</v>
      </c>
      <c r="E514" t="s">
        <v>5560</v>
      </c>
      <c r="F514" t="s">
        <v>5163</v>
      </c>
      <c r="G514">
        <v>838929.60999999905</v>
      </c>
      <c r="H514">
        <v>6498946.9199999999</v>
      </c>
      <c r="I514">
        <v>839375.89999999898</v>
      </c>
      <c r="J514">
        <v>6498524.7300000004</v>
      </c>
      <c r="K514">
        <v>500</v>
      </c>
      <c r="L514">
        <v>468</v>
      </c>
      <c r="M514">
        <v>722</v>
      </c>
      <c r="N514">
        <v>722</v>
      </c>
      <c r="O514">
        <v>899</v>
      </c>
      <c r="P514">
        <v>0.03</v>
      </c>
      <c r="Q514">
        <v>0.2</v>
      </c>
      <c r="R514">
        <v>0</v>
      </c>
      <c r="S514" t="s">
        <v>8819</v>
      </c>
    </row>
    <row r="515" spans="1:19">
      <c r="A515" t="s">
        <v>10752</v>
      </c>
      <c r="B515" s="34">
        <v>3</v>
      </c>
      <c r="C515" t="s">
        <v>5561</v>
      </c>
      <c r="D515" t="s">
        <v>5164</v>
      </c>
      <c r="E515" t="s">
        <v>5560</v>
      </c>
      <c r="F515" t="s">
        <v>5163</v>
      </c>
      <c r="G515">
        <v>838929.60999999905</v>
      </c>
      <c r="H515">
        <v>6498946.9199999999</v>
      </c>
      <c r="I515">
        <v>839375.89999999898</v>
      </c>
      <c r="J515">
        <v>6498524.7300000004</v>
      </c>
      <c r="K515">
        <v>465</v>
      </c>
      <c r="L515">
        <v>468</v>
      </c>
      <c r="M515">
        <v>722</v>
      </c>
      <c r="N515">
        <v>722</v>
      </c>
      <c r="O515">
        <v>899</v>
      </c>
      <c r="P515">
        <v>0.03</v>
      </c>
      <c r="Q515">
        <v>0.23</v>
      </c>
      <c r="R515">
        <v>1</v>
      </c>
      <c r="S515" t="s">
        <v>8819</v>
      </c>
    </row>
    <row r="516" spans="1:19">
      <c r="A516" t="s">
        <v>10752</v>
      </c>
      <c r="B516" s="34">
        <v>1</v>
      </c>
      <c r="C516" t="s">
        <v>3053</v>
      </c>
      <c r="D516" t="s">
        <v>2044</v>
      </c>
      <c r="E516" t="s">
        <v>3053</v>
      </c>
      <c r="F516" t="s">
        <v>2043</v>
      </c>
      <c r="G516">
        <v>638750.21000000101</v>
      </c>
      <c r="H516">
        <v>6382633.8099999996</v>
      </c>
      <c r="I516">
        <v>684319.22999999695</v>
      </c>
      <c r="J516">
        <v>6328045.4199999999</v>
      </c>
      <c r="K516">
        <v>74374</v>
      </c>
      <c r="L516">
        <v>442</v>
      </c>
      <c r="M516">
        <v>511</v>
      </c>
      <c r="N516">
        <v>511</v>
      </c>
      <c r="O516">
        <v>577</v>
      </c>
      <c r="P516">
        <v>11.175000000000001</v>
      </c>
      <c r="Q516">
        <v>31.341000000000001</v>
      </c>
      <c r="R516">
        <v>99.850999999999999</v>
      </c>
      <c r="S516">
        <v>635.66999999999996</v>
      </c>
    </row>
    <row r="517" spans="1:19">
      <c r="A517" t="s">
        <v>10752</v>
      </c>
      <c r="B517" s="34">
        <v>1</v>
      </c>
      <c r="C517" t="s">
        <v>3053</v>
      </c>
      <c r="D517" t="s">
        <v>4707</v>
      </c>
      <c r="E517" t="s">
        <v>3053</v>
      </c>
      <c r="F517" t="s">
        <v>4706</v>
      </c>
      <c r="G517">
        <v>638750.21000000101</v>
      </c>
      <c r="H517">
        <v>6382633.8099999996</v>
      </c>
      <c r="I517">
        <v>564918.06000000203</v>
      </c>
      <c r="J517">
        <v>6321826.8300000001</v>
      </c>
      <c r="K517">
        <v>96865</v>
      </c>
      <c r="L517">
        <v>819</v>
      </c>
      <c r="M517">
        <v>897</v>
      </c>
      <c r="N517">
        <v>897</v>
      </c>
      <c r="O517">
        <v>974</v>
      </c>
      <c r="P517">
        <v>8.8149999999999995</v>
      </c>
      <c r="Q517">
        <v>41.177</v>
      </c>
      <c r="R517">
        <v>130.74</v>
      </c>
      <c r="S517">
        <v>832.31799999999998</v>
      </c>
    </row>
    <row r="518" spans="1:19">
      <c r="A518" t="s">
        <v>10752</v>
      </c>
      <c r="B518" s="34">
        <v>1</v>
      </c>
      <c r="C518" t="s">
        <v>3053</v>
      </c>
      <c r="D518" t="s">
        <v>3084</v>
      </c>
      <c r="E518" t="s">
        <v>3053</v>
      </c>
      <c r="F518" t="s">
        <v>3083</v>
      </c>
      <c r="G518">
        <v>638750.21000000101</v>
      </c>
      <c r="H518">
        <v>6382633.8099999996</v>
      </c>
      <c r="I518">
        <v>675392.50999999803</v>
      </c>
      <c r="J518">
        <v>6408936.0999999996</v>
      </c>
      <c r="K518">
        <v>46373</v>
      </c>
      <c r="L518">
        <v>637</v>
      </c>
      <c r="M518">
        <v>706</v>
      </c>
      <c r="N518">
        <v>706</v>
      </c>
      <c r="O518">
        <v>793</v>
      </c>
      <c r="P518">
        <v>4.6929999999999996</v>
      </c>
      <c r="Q518">
        <v>19.594000000000001</v>
      </c>
      <c r="R518">
        <v>62.848999999999997</v>
      </c>
      <c r="S518">
        <v>400.11200000000002</v>
      </c>
    </row>
    <row r="519" spans="1:19">
      <c r="A519" t="s">
        <v>10752</v>
      </c>
      <c r="B519" s="34">
        <v>1</v>
      </c>
      <c r="C519" t="s">
        <v>7933</v>
      </c>
      <c r="D519" t="s">
        <v>2044</v>
      </c>
      <c r="E519" t="s">
        <v>7932</v>
      </c>
      <c r="F519" t="s">
        <v>2043</v>
      </c>
      <c r="G519">
        <v>639670.78999999899</v>
      </c>
      <c r="H519">
        <v>6280739.5499999998</v>
      </c>
      <c r="I519">
        <v>684319.22999999695</v>
      </c>
      <c r="J519">
        <v>6328045.4199999999</v>
      </c>
      <c r="K519">
        <v>66436</v>
      </c>
      <c r="L519">
        <v>828</v>
      </c>
      <c r="M519">
        <v>908</v>
      </c>
      <c r="N519">
        <v>908</v>
      </c>
      <c r="O519">
        <v>986</v>
      </c>
      <c r="P519">
        <v>5.8520000000000003</v>
      </c>
      <c r="Q519">
        <v>26.821000000000002</v>
      </c>
      <c r="R519">
        <v>93.043000000000006</v>
      </c>
      <c r="S519">
        <v>592.33299999999997</v>
      </c>
    </row>
    <row r="520" spans="1:19">
      <c r="A520" t="s">
        <v>10752</v>
      </c>
      <c r="B520" s="34">
        <v>1</v>
      </c>
      <c r="C520" t="s">
        <v>7933</v>
      </c>
      <c r="D520" t="s">
        <v>1452</v>
      </c>
      <c r="E520" t="s">
        <v>7932</v>
      </c>
      <c r="F520" t="s">
        <v>1451</v>
      </c>
      <c r="G520">
        <v>639670.78999999899</v>
      </c>
      <c r="H520">
        <v>6280739.5499999998</v>
      </c>
      <c r="I520">
        <v>592807.53999999899</v>
      </c>
      <c r="J520">
        <v>6282056.5599999996</v>
      </c>
      <c r="K520">
        <v>69653</v>
      </c>
      <c r="L520">
        <v>828</v>
      </c>
      <c r="M520">
        <v>908</v>
      </c>
      <c r="N520">
        <v>908</v>
      </c>
      <c r="O520">
        <v>986</v>
      </c>
      <c r="P520">
        <v>5.8280000000000003</v>
      </c>
      <c r="Q520">
        <v>28.347999999999999</v>
      </c>
      <c r="R520">
        <v>99.126999999999995</v>
      </c>
      <c r="S520">
        <v>631.06200000000001</v>
      </c>
    </row>
    <row r="521" spans="1:19">
      <c r="A521" t="s">
        <v>10752</v>
      </c>
      <c r="B521" s="34">
        <v>1</v>
      </c>
      <c r="C521" t="s">
        <v>3942</v>
      </c>
      <c r="D521" t="s">
        <v>5193</v>
      </c>
      <c r="E521" t="s">
        <v>3941</v>
      </c>
      <c r="F521" t="s">
        <v>5192</v>
      </c>
      <c r="G521">
        <v>1045612.72</v>
      </c>
      <c r="H521">
        <v>6835873.5599999996</v>
      </c>
      <c r="I521">
        <v>1034591.62</v>
      </c>
      <c r="J521">
        <v>6815867.7800000003</v>
      </c>
      <c r="K521">
        <v>23641</v>
      </c>
      <c r="L521">
        <v>654</v>
      </c>
      <c r="M521">
        <v>758</v>
      </c>
      <c r="N521">
        <v>758</v>
      </c>
      <c r="O521">
        <v>857</v>
      </c>
      <c r="P521">
        <v>2.1230000000000002</v>
      </c>
      <c r="Q521">
        <v>9.657</v>
      </c>
      <c r="R521">
        <v>33.091999999999999</v>
      </c>
      <c r="S521">
        <v>210.66800000000001</v>
      </c>
    </row>
    <row r="522" spans="1:19">
      <c r="A522" t="s">
        <v>10752</v>
      </c>
      <c r="B522" s="34">
        <v>1</v>
      </c>
      <c r="C522" t="s">
        <v>3942</v>
      </c>
      <c r="D522" t="s">
        <v>4029</v>
      </c>
      <c r="E522" t="s">
        <v>3941</v>
      </c>
      <c r="F522" t="s">
        <v>4028</v>
      </c>
      <c r="G522">
        <v>1045612.72</v>
      </c>
      <c r="H522">
        <v>6835873.5599999996</v>
      </c>
      <c r="I522">
        <v>1033493.35</v>
      </c>
      <c r="J522">
        <v>6844194.4800000004</v>
      </c>
      <c r="K522">
        <v>18385</v>
      </c>
      <c r="L522">
        <v>843</v>
      </c>
      <c r="M522">
        <v>909</v>
      </c>
      <c r="N522">
        <v>909</v>
      </c>
      <c r="O522">
        <v>996</v>
      </c>
      <c r="P522">
        <v>1.5069999999999999</v>
      </c>
      <c r="Q522">
        <v>7.4660000000000002</v>
      </c>
      <c r="R522">
        <v>25.948</v>
      </c>
      <c r="S522">
        <v>165.19200000000001</v>
      </c>
    </row>
    <row r="523" spans="1:19">
      <c r="A523" t="s">
        <v>10752</v>
      </c>
      <c r="B523" s="34">
        <v>1</v>
      </c>
      <c r="C523" t="s">
        <v>7916</v>
      </c>
      <c r="D523" t="s">
        <v>2085</v>
      </c>
      <c r="E523" t="s">
        <v>7915</v>
      </c>
      <c r="F523" t="s">
        <v>2084</v>
      </c>
      <c r="G523">
        <v>554175.88000000303</v>
      </c>
      <c r="H523">
        <v>6918579.6799999997</v>
      </c>
      <c r="I523">
        <v>562315.46999999904</v>
      </c>
      <c r="J523">
        <v>6920246.0199999996</v>
      </c>
      <c r="K523">
        <v>9071</v>
      </c>
      <c r="L523">
        <v>1300</v>
      </c>
      <c r="M523">
        <v>1350</v>
      </c>
      <c r="N523">
        <v>1350</v>
      </c>
      <c r="O523">
        <v>1400</v>
      </c>
      <c r="P523">
        <v>0.54400000000000004</v>
      </c>
      <c r="Q523">
        <v>3.6459999999999999</v>
      </c>
      <c r="R523">
        <v>13.061999999999999</v>
      </c>
      <c r="S523">
        <v>83.153000000000006</v>
      </c>
    </row>
    <row r="524" spans="1:19">
      <c r="A524" t="s">
        <v>10752</v>
      </c>
      <c r="B524" s="34">
        <v>2</v>
      </c>
      <c r="C524" t="s">
        <v>7916</v>
      </c>
      <c r="D524" t="s">
        <v>2085</v>
      </c>
      <c r="E524" t="s">
        <v>7915</v>
      </c>
      <c r="F524" t="s">
        <v>2084</v>
      </c>
      <c r="G524">
        <v>554175.88000000303</v>
      </c>
      <c r="H524">
        <v>6918579.6799999997</v>
      </c>
      <c r="I524">
        <v>562315.46999999904</v>
      </c>
      <c r="J524">
        <v>6920246.0199999996</v>
      </c>
      <c r="K524">
        <v>9071</v>
      </c>
      <c r="L524">
        <v>1308</v>
      </c>
      <c r="M524">
        <v>1408</v>
      </c>
      <c r="N524">
        <v>1408</v>
      </c>
      <c r="O524">
        <v>1478</v>
      </c>
      <c r="P524">
        <v>0.54400000000000004</v>
      </c>
      <c r="Q524">
        <v>3.6459999999999999</v>
      </c>
      <c r="R524">
        <v>13.061999999999999</v>
      </c>
      <c r="S524">
        <v>83.153000000000006</v>
      </c>
    </row>
    <row r="525" spans="1:19">
      <c r="A525" t="s">
        <v>10752</v>
      </c>
      <c r="B525" s="34">
        <v>1</v>
      </c>
      <c r="C525" t="s">
        <v>7916</v>
      </c>
      <c r="D525" t="s">
        <v>1038</v>
      </c>
      <c r="E525" t="s">
        <v>7915</v>
      </c>
      <c r="F525" t="s">
        <v>1037</v>
      </c>
      <c r="G525">
        <v>554175.88000000303</v>
      </c>
      <c r="H525">
        <v>6918579.6799999997</v>
      </c>
      <c r="I525">
        <v>555700.5</v>
      </c>
      <c r="J525">
        <v>6933393.6799999997</v>
      </c>
      <c r="K525">
        <v>25989</v>
      </c>
      <c r="L525">
        <v>1308</v>
      </c>
      <c r="M525">
        <v>1408</v>
      </c>
      <c r="N525">
        <v>1408</v>
      </c>
      <c r="O525">
        <v>1478</v>
      </c>
      <c r="P525">
        <v>1.5589999999999999</v>
      </c>
      <c r="Q525">
        <v>10.443</v>
      </c>
      <c r="R525">
        <v>37.189</v>
      </c>
      <c r="S525">
        <v>236.75299999999999</v>
      </c>
    </row>
    <row r="526" spans="1:19">
      <c r="A526" t="s">
        <v>10752</v>
      </c>
      <c r="B526" s="34">
        <v>2</v>
      </c>
      <c r="C526" t="s">
        <v>7916</v>
      </c>
      <c r="D526" t="s">
        <v>1038</v>
      </c>
      <c r="E526" t="s">
        <v>7915</v>
      </c>
      <c r="F526" t="s">
        <v>1037</v>
      </c>
      <c r="G526">
        <v>554175.88000000303</v>
      </c>
      <c r="H526">
        <v>6918579.6799999997</v>
      </c>
      <c r="I526">
        <v>555700.5</v>
      </c>
      <c r="J526">
        <v>6933393.6799999997</v>
      </c>
      <c r="K526">
        <v>25444</v>
      </c>
      <c r="L526">
        <v>1308</v>
      </c>
      <c r="M526">
        <v>1408</v>
      </c>
      <c r="N526">
        <v>1408</v>
      </c>
      <c r="O526">
        <v>1478</v>
      </c>
      <c r="P526">
        <v>1.53</v>
      </c>
      <c r="Q526">
        <v>10.18</v>
      </c>
      <c r="R526">
        <v>36.6</v>
      </c>
      <c r="S526" t="s">
        <v>8819</v>
      </c>
    </row>
    <row r="527" spans="1:19">
      <c r="A527" t="s">
        <v>10752</v>
      </c>
      <c r="B527" s="34">
        <v>3</v>
      </c>
      <c r="C527" t="s">
        <v>7916</v>
      </c>
      <c r="D527" t="s">
        <v>1038</v>
      </c>
      <c r="E527" t="s">
        <v>7915</v>
      </c>
      <c r="F527" t="s">
        <v>1037</v>
      </c>
      <c r="G527">
        <v>554175.88000000303</v>
      </c>
      <c r="H527">
        <v>6918579.6799999997</v>
      </c>
      <c r="I527">
        <v>555700.5</v>
      </c>
      <c r="J527">
        <v>6933393.6799999997</v>
      </c>
      <c r="K527">
        <v>25402</v>
      </c>
      <c r="L527">
        <v>1000</v>
      </c>
      <c r="M527">
        <v>1000</v>
      </c>
      <c r="N527">
        <v>1190</v>
      </c>
      <c r="O527">
        <v>1190</v>
      </c>
      <c r="P527">
        <v>1.53</v>
      </c>
      <c r="Q527">
        <v>10.210000000000001</v>
      </c>
      <c r="R527">
        <v>43.2</v>
      </c>
      <c r="S527" t="s">
        <v>8819</v>
      </c>
    </row>
    <row r="528" spans="1:19">
      <c r="A528" t="s">
        <v>10752</v>
      </c>
      <c r="B528" s="34">
        <v>1</v>
      </c>
      <c r="C528" t="s">
        <v>7916</v>
      </c>
      <c r="D528" t="s">
        <v>2932</v>
      </c>
      <c r="E528" t="s">
        <v>7915</v>
      </c>
      <c r="F528" t="s">
        <v>2931</v>
      </c>
      <c r="G528">
        <v>554175.88000000303</v>
      </c>
      <c r="H528">
        <v>6918579.6799999997</v>
      </c>
      <c r="I528">
        <v>535293.77000000305</v>
      </c>
      <c r="J528">
        <v>6918286.96</v>
      </c>
      <c r="K528">
        <v>23798</v>
      </c>
      <c r="L528">
        <v>1308</v>
      </c>
      <c r="M528">
        <v>1408</v>
      </c>
      <c r="N528">
        <v>1408</v>
      </c>
      <c r="O528">
        <v>1478</v>
      </c>
      <c r="P528">
        <v>1.423</v>
      </c>
      <c r="Q528">
        <v>9.5289999999999999</v>
      </c>
      <c r="R528">
        <v>34.164999999999999</v>
      </c>
      <c r="S528">
        <v>217.49799999999999</v>
      </c>
    </row>
    <row r="529" spans="1:19">
      <c r="A529" t="s">
        <v>10752</v>
      </c>
      <c r="B529" s="34">
        <v>2</v>
      </c>
      <c r="C529" t="s">
        <v>7916</v>
      </c>
      <c r="D529" t="s">
        <v>2932</v>
      </c>
      <c r="E529" t="s">
        <v>7915</v>
      </c>
      <c r="F529" t="s">
        <v>2931</v>
      </c>
      <c r="G529">
        <v>554175.88000000303</v>
      </c>
      <c r="H529">
        <v>6918579.6799999997</v>
      </c>
      <c r="I529">
        <v>535293.77000000305</v>
      </c>
      <c r="J529">
        <v>6918286.96</v>
      </c>
      <c r="K529">
        <v>23822</v>
      </c>
      <c r="L529">
        <v>1308</v>
      </c>
      <c r="M529">
        <v>1408</v>
      </c>
      <c r="N529">
        <v>1408</v>
      </c>
      <c r="O529">
        <v>1478</v>
      </c>
      <c r="P529">
        <v>1.43</v>
      </c>
      <c r="Q529">
        <v>9.58</v>
      </c>
      <c r="R529">
        <v>34.350999999999999</v>
      </c>
      <c r="S529">
        <v>218.68799999999999</v>
      </c>
    </row>
    <row r="530" spans="1:19">
      <c r="A530" t="s">
        <v>10752</v>
      </c>
      <c r="B530" s="34">
        <v>1</v>
      </c>
      <c r="C530" t="s">
        <v>8264</v>
      </c>
      <c r="D530" t="s">
        <v>1183</v>
      </c>
      <c r="E530" t="s">
        <v>8263</v>
      </c>
      <c r="F530" t="s">
        <v>1182</v>
      </c>
      <c r="G530">
        <v>649393.36999999697</v>
      </c>
      <c r="H530">
        <v>7102111.8499999996</v>
      </c>
      <c r="I530">
        <v>644361.39999999898</v>
      </c>
      <c r="J530">
        <v>7084106.1600000001</v>
      </c>
      <c r="K530">
        <v>19435</v>
      </c>
      <c r="L530">
        <v>1308</v>
      </c>
      <c r="M530">
        <v>1408</v>
      </c>
      <c r="N530">
        <v>1408</v>
      </c>
      <c r="O530">
        <v>1478</v>
      </c>
      <c r="P530">
        <v>1.1459999999999999</v>
      </c>
      <c r="Q530">
        <v>7.6219999999999999</v>
      </c>
      <c r="R530">
        <v>27.637</v>
      </c>
      <c r="S530">
        <v>175.94300000000001</v>
      </c>
    </row>
    <row r="531" spans="1:19">
      <c r="A531" t="s">
        <v>10752</v>
      </c>
      <c r="B531" s="34">
        <v>1</v>
      </c>
      <c r="C531" t="s">
        <v>8264</v>
      </c>
      <c r="D531" t="s">
        <v>3403</v>
      </c>
      <c r="E531" t="s">
        <v>8263</v>
      </c>
      <c r="F531" t="s">
        <v>3402</v>
      </c>
      <c r="G531">
        <v>649393.36999999697</v>
      </c>
      <c r="H531">
        <v>7102111.8499999996</v>
      </c>
      <c r="I531">
        <v>640900.56000000203</v>
      </c>
      <c r="J531">
        <v>7095113.0300000003</v>
      </c>
      <c r="K531">
        <v>14722</v>
      </c>
      <c r="L531">
        <v>1308</v>
      </c>
      <c r="M531">
        <v>1408</v>
      </c>
      <c r="N531">
        <v>1408</v>
      </c>
      <c r="O531">
        <v>1478</v>
      </c>
      <c r="P531">
        <v>0.88400000000000001</v>
      </c>
      <c r="Q531">
        <v>5.8970000000000002</v>
      </c>
      <c r="R531">
        <v>21.288</v>
      </c>
      <c r="S531">
        <v>135.52600000000001</v>
      </c>
    </row>
    <row r="532" spans="1:19">
      <c r="A532" t="s">
        <v>10752</v>
      </c>
      <c r="B532" s="34">
        <v>2</v>
      </c>
      <c r="C532" t="s">
        <v>8264</v>
      </c>
      <c r="D532" t="s">
        <v>3403</v>
      </c>
      <c r="E532" t="s">
        <v>8263</v>
      </c>
      <c r="F532" t="s">
        <v>3402</v>
      </c>
      <c r="G532">
        <v>649393.36999999697</v>
      </c>
      <c r="H532">
        <v>7102111.8499999996</v>
      </c>
      <c r="I532">
        <v>640900.56000000203</v>
      </c>
      <c r="J532">
        <v>7095113.0300000003</v>
      </c>
      <c r="K532">
        <v>14713</v>
      </c>
      <c r="L532">
        <v>1250</v>
      </c>
      <c r="M532">
        <v>1250</v>
      </c>
      <c r="N532">
        <v>1250</v>
      </c>
      <c r="O532">
        <v>1250</v>
      </c>
      <c r="P532">
        <v>0.88400000000000001</v>
      </c>
      <c r="Q532">
        <v>5.8929999999999998</v>
      </c>
      <c r="R532">
        <v>21.277000000000001</v>
      </c>
      <c r="S532">
        <v>135.453</v>
      </c>
    </row>
    <row r="533" spans="1:19">
      <c r="A533" t="s">
        <v>10752</v>
      </c>
      <c r="B533" s="34">
        <v>3</v>
      </c>
      <c r="C533" t="s">
        <v>8264</v>
      </c>
      <c r="D533" t="s">
        <v>3403</v>
      </c>
      <c r="E533" t="s">
        <v>8263</v>
      </c>
      <c r="F533" t="s">
        <v>3402</v>
      </c>
      <c r="G533">
        <v>649393.36999999697</v>
      </c>
      <c r="H533">
        <v>7102111.8499999996</v>
      </c>
      <c r="I533">
        <v>640900.56000000203</v>
      </c>
      <c r="J533">
        <v>7095113.0300000003</v>
      </c>
      <c r="K533">
        <v>14198</v>
      </c>
      <c r="L533">
        <v>1308</v>
      </c>
      <c r="M533">
        <v>1408</v>
      </c>
      <c r="N533">
        <v>1408</v>
      </c>
      <c r="O533">
        <v>1478</v>
      </c>
      <c r="P533">
        <v>0.85299999999999998</v>
      </c>
      <c r="Q533">
        <v>5.6849999999999996</v>
      </c>
      <c r="R533">
        <v>20.547000000000001</v>
      </c>
      <c r="S533">
        <v>130.804</v>
      </c>
    </row>
    <row r="534" spans="1:19">
      <c r="A534" t="s">
        <v>10752</v>
      </c>
      <c r="B534" s="34">
        <v>1</v>
      </c>
      <c r="C534" t="s">
        <v>2046</v>
      </c>
      <c r="D534" t="s">
        <v>1038</v>
      </c>
      <c r="E534" t="s">
        <v>2045</v>
      </c>
      <c r="F534" t="s">
        <v>1037</v>
      </c>
      <c r="G534">
        <v>556498.85000000102</v>
      </c>
      <c r="H534">
        <v>6926119.2599999998</v>
      </c>
      <c r="I534">
        <v>555700.5</v>
      </c>
      <c r="J534">
        <v>6933393.6799999997</v>
      </c>
      <c r="K534">
        <v>9478</v>
      </c>
      <c r="L534">
        <v>820</v>
      </c>
      <c r="M534">
        <v>820</v>
      </c>
      <c r="N534">
        <v>1040</v>
      </c>
      <c r="O534">
        <v>1040</v>
      </c>
      <c r="P534">
        <v>0.56000000000000005</v>
      </c>
      <c r="Q534">
        <v>3.82</v>
      </c>
      <c r="R534">
        <v>35</v>
      </c>
      <c r="S534" t="s">
        <v>8819</v>
      </c>
    </row>
    <row r="535" spans="1:19">
      <c r="A535" t="s">
        <v>10752</v>
      </c>
      <c r="B535" s="34">
        <v>1</v>
      </c>
      <c r="C535" t="s">
        <v>7578</v>
      </c>
      <c r="D535" t="s">
        <v>2091</v>
      </c>
      <c r="E535" t="s">
        <v>7577</v>
      </c>
      <c r="F535" t="s">
        <v>2090</v>
      </c>
      <c r="G535">
        <v>428953.96999999898</v>
      </c>
      <c r="H535">
        <v>6574802.5800000001</v>
      </c>
      <c r="I535">
        <v>432684.68999999802</v>
      </c>
      <c r="J535">
        <v>6584399.1900000004</v>
      </c>
      <c r="K535">
        <v>10767</v>
      </c>
      <c r="L535">
        <v>1249</v>
      </c>
      <c r="M535">
        <v>1337</v>
      </c>
      <c r="N535">
        <v>1337</v>
      </c>
      <c r="O535">
        <v>1434</v>
      </c>
      <c r="P535">
        <v>0.64400000000000002</v>
      </c>
      <c r="Q535">
        <v>4.29</v>
      </c>
      <c r="R535">
        <v>15.509</v>
      </c>
      <c r="S535">
        <v>98.733000000000004</v>
      </c>
    </row>
    <row r="536" spans="1:19">
      <c r="A536" t="s">
        <v>10752</v>
      </c>
      <c r="B536" s="34">
        <v>2</v>
      </c>
      <c r="C536" t="s">
        <v>7578</v>
      </c>
      <c r="D536" t="s">
        <v>2091</v>
      </c>
      <c r="E536" t="s">
        <v>7577</v>
      </c>
      <c r="F536" t="s">
        <v>2090</v>
      </c>
      <c r="G536">
        <v>428953.96999999898</v>
      </c>
      <c r="H536">
        <v>6574802.5800000001</v>
      </c>
      <c r="I536">
        <v>432684.68999999802</v>
      </c>
      <c r="J536">
        <v>6584399.1900000004</v>
      </c>
      <c r="K536">
        <v>10767</v>
      </c>
      <c r="L536">
        <v>1012</v>
      </c>
      <c r="M536">
        <v>1150</v>
      </c>
      <c r="N536">
        <v>1150</v>
      </c>
      <c r="O536">
        <v>1247</v>
      </c>
      <c r="P536">
        <v>0.64500000000000002</v>
      </c>
      <c r="Q536">
        <v>4.2960000000000003</v>
      </c>
      <c r="R536">
        <v>15.531000000000001</v>
      </c>
      <c r="S536">
        <v>98.870999999999995</v>
      </c>
    </row>
    <row r="537" spans="1:19">
      <c r="A537" t="s">
        <v>10752</v>
      </c>
      <c r="B537" s="34">
        <v>1</v>
      </c>
      <c r="C537" t="s">
        <v>7578</v>
      </c>
      <c r="D537" t="s">
        <v>7185</v>
      </c>
      <c r="E537" t="s">
        <v>7577</v>
      </c>
      <c r="F537" t="s">
        <v>7185</v>
      </c>
      <c r="G537">
        <v>428953.96999999898</v>
      </c>
      <c r="H537">
        <v>6574802.5800000001</v>
      </c>
      <c r="I537">
        <v>436064.43999999802</v>
      </c>
      <c r="J537">
        <v>6588929.8200000003</v>
      </c>
      <c r="K537">
        <v>26683</v>
      </c>
      <c r="L537">
        <v>1249</v>
      </c>
      <c r="M537">
        <v>1337</v>
      </c>
      <c r="N537">
        <v>1337</v>
      </c>
      <c r="O537">
        <v>1434</v>
      </c>
      <c r="P537">
        <v>1.599</v>
      </c>
      <c r="Q537">
        <v>10.685</v>
      </c>
      <c r="R537">
        <v>38.267000000000003</v>
      </c>
      <c r="S537">
        <v>243.614</v>
      </c>
    </row>
    <row r="538" spans="1:19">
      <c r="A538" t="s">
        <v>10751</v>
      </c>
      <c r="B538" s="34">
        <v>1</v>
      </c>
      <c r="C538" t="s">
        <v>7578</v>
      </c>
      <c r="D538" t="s">
        <v>1577</v>
      </c>
      <c r="E538" t="s">
        <v>7577</v>
      </c>
      <c r="F538" t="s">
        <v>1576</v>
      </c>
      <c r="G538">
        <v>428953.96999999898</v>
      </c>
      <c r="H538">
        <v>6574802.5800000001</v>
      </c>
      <c r="I538">
        <v>419400.38000000297</v>
      </c>
      <c r="J538">
        <v>6514644.1399999997</v>
      </c>
      <c r="K538">
        <v>64198</v>
      </c>
      <c r="L538">
        <v>3072</v>
      </c>
      <c r="M538">
        <v>3414</v>
      </c>
      <c r="N538">
        <v>3414</v>
      </c>
      <c r="O538">
        <v>3598</v>
      </c>
      <c r="P538">
        <v>1.35</v>
      </c>
      <c r="Q538">
        <v>19.588000000000001</v>
      </c>
      <c r="R538">
        <v>121.989</v>
      </c>
      <c r="S538">
        <v>776.60799999999995</v>
      </c>
    </row>
    <row r="539" spans="1:19">
      <c r="A539" t="s">
        <v>10751</v>
      </c>
      <c r="B539" s="34">
        <v>2</v>
      </c>
      <c r="C539" t="s">
        <v>7578</v>
      </c>
      <c r="D539" t="s">
        <v>1577</v>
      </c>
      <c r="E539" t="s">
        <v>7577</v>
      </c>
      <c r="F539" t="s">
        <v>1576</v>
      </c>
      <c r="G539">
        <v>428953.96999999898</v>
      </c>
      <c r="H539">
        <v>6574802.5800000001</v>
      </c>
      <c r="I539">
        <v>419400.38000000297</v>
      </c>
      <c r="J539">
        <v>6514644.1399999997</v>
      </c>
      <c r="K539">
        <v>64213</v>
      </c>
      <c r="L539">
        <v>3072</v>
      </c>
      <c r="M539">
        <v>3414</v>
      </c>
      <c r="N539">
        <v>3414</v>
      </c>
      <c r="O539">
        <v>3598</v>
      </c>
      <c r="P539">
        <v>1.349</v>
      </c>
      <c r="Q539">
        <v>19.588000000000001</v>
      </c>
      <c r="R539">
        <v>121.98699999999999</v>
      </c>
      <c r="S539">
        <v>776.596</v>
      </c>
    </row>
    <row r="540" spans="1:19">
      <c r="A540" t="s">
        <v>10751</v>
      </c>
      <c r="B540" s="34">
        <v>1</v>
      </c>
      <c r="C540" t="s">
        <v>7578</v>
      </c>
      <c r="D540" t="s">
        <v>1278</v>
      </c>
      <c r="E540" t="s">
        <v>7577</v>
      </c>
      <c r="F540" t="s">
        <v>1277</v>
      </c>
      <c r="G540">
        <v>428953.96999999898</v>
      </c>
      <c r="H540">
        <v>6574802.5800000001</v>
      </c>
      <c r="I540">
        <v>465746.32999999798</v>
      </c>
      <c r="J540">
        <v>6638065.4500000002</v>
      </c>
      <c r="K540">
        <v>79944</v>
      </c>
      <c r="L540">
        <v>2200</v>
      </c>
      <c r="M540">
        <v>2300</v>
      </c>
      <c r="N540">
        <v>2300</v>
      </c>
      <c r="O540">
        <v>2400</v>
      </c>
      <c r="P540">
        <v>2.3639999999999999</v>
      </c>
      <c r="Q540">
        <v>24.314</v>
      </c>
      <c r="R540">
        <v>150.815</v>
      </c>
      <c r="S540">
        <v>960.11800000000005</v>
      </c>
    </row>
    <row r="541" spans="1:19">
      <c r="A541" t="s">
        <v>10751</v>
      </c>
      <c r="B541" s="34">
        <v>2</v>
      </c>
      <c r="C541" t="s">
        <v>7578</v>
      </c>
      <c r="D541" t="s">
        <v>1278</v>
      </c>
      <c r="E541" t="s">
        <v>7577</v>
      </c>
      <c r="F541" t="s">
        <v>1277</v>
      </c>
      <c r="G541">
        <v>428953.96999999898</v>
      </c>
      <c r="H541">
        <v>6574802.5800000001</v>
      </c>
      <c r="I541">
        <v>465746.32999999798</v>
      </c>
      <c r="J541">
        <v>6638065.4500000002</v>
      </c>
      <c r="K541">
        <v>79954</v>
      </c>
      <c r="L541">
        <v>2200</v>
      </c>
      <c r="M541">
        <v>2300</v>
      </c>
      <c r="N541">
        <v>2300</v>
      </c>
      <c r="O541">
        <v>2400</v>
      </c>
      <c r="P541">
        <v>2.3639999999999999</v>
      </c>
      <c r="Q541">
        <v>24.317</v>
      </c>
      <c r="R541">
        <v>150.727</v>
      </c>
      <c r="S541">
        <v>959.56</v>
      </c>
    </row>
    <row r="542" spans="1:19">
      <c r="A542" t="s">
        <v>10751</v>
      </c>
      <c r="B542" s="34">
        <v>1</v>
      </c>
      <c r="C542" t="s">
        <v>7578</v>
      </c>
      <c r="D542" t="s">
        <v>5116</v>
      </c>
      <c r="E542" t="s">
        <v>7577</v>
      </c>
      <c r="F542" t="s">
        <v>5115</v>
      </c>
      <c r="G542">
        <v>428953.96999999898</v>
      </c>
      <c r="H542">
        <v>6574802.5800000001</v>
      </c>
      <c r="I542">
        <v>519683.07</v>
      </c>
      <c r="J542">
        <v>6598869.2199999997</v>
      </c>
      <c r="K542">
        <v>103436</v>
      </c>
      <c r="L542">
        <v>3465</v>
      </c>
      <c r="M542">
        <v>3622</v>
      </c>
      <c r="N542">
        <v>3622</v>
      </c>
      <c r="O542">
        <v>3780</v>
      </c>
      <c r="P542">
        <v>2.0699999999999998</v>
      </c>
      <c r="Q542">
        <v>27.225999999999999</v>
      </c>
      <c r="R542">
        <v>225.8</v>
      </c>
      <c r="S542">
        <v>1437.4849999999999</v>
      </c>
    </row>
    <row r="543" spans="1:19">
      <c r="A543" t="s">
        <v>10751</v>
      </c>
      <c r="B543" s="34">
        <v>2</v>
      </c>
      <c r="C543" t="s">
        <v>7578</v>
      </c>
      <c r="D543" t="s">
        <v>5116</v>
      </c>
      <c r="E543" t="s">
        <v>7577</v>
      </c>
      <c r="F543" t="s">
        <v>5115</v>
      </c>
      <c r="G543">
        <v>428953.96999999898</v>
      </c>
      <c r="H543">
        <v>6574802.5800000001</v>
      </c>
      <c r="I543">
        <v>519683.07</v>
      </c>
      <c r="J543">
        <v>6598869.2199999997</v>
      </c>
      <c r="K543">
        <v>103445</v>
      </c>
      <c r="L543">
        <v>3465</v>
      </c>
      <c r="M543">
        <v>3622</v>
      </c>
      <c r="N543">
        <v>3622</v>
      </c>
      <c r="O543">
        <v>3780</v>
      </c>
      <c r="P543">
        <v>2.069</v>
      </c>
      <c r="Q543">
        <v>27.225999999999999</v>
      </c>
      <c r="R543">
        <v>225.797</v>
      </c>
      <c r="S543">
        <v>1437.471</v>
      </c>
    </row>
    <row r="544" spans="1:19">
      <c r="A544" t="s">
        <v>10752</v>
      </c>
      <c r="B544" s="34">
        <v>1</v>
      </c>
      <c r="C544" t="s">
        <v>7184</v>
      </c>
      <c r="D544" t="s">
        <v>5606</v>
      </c>
      <c r="E544" t="s">
        <v>7183</v>
      </c>
      <c r="F544" t="s">
        <v>5606</v>
      </c>
      <c r="G544">
        <v>444562.36999999703</v>
      </c>
      <c r="H544">
        <v>6417906.5899999999</v>
      </c>
      <c r="I544">
        <v>473008.46999999898</v>
      </c>
      <c r="J544">
        <v>6387575.6100000003</v>
      </c>
      <c r="K544">
        <v>43710</v>
      </c>
      <c r="L544">
        <v>831</v>
      </c>
      <c r="M544">
        <v>984</v>
      </c>
      <c r="N544">
        <v>984</v>
      </c>
      <c r="O544">
        <v>1099</v>
      </c>
      <c r="P544">
        <v>2.6339999999999999</v>
      </c>
      <c r="Q544">
        <v>17.483000000000001</v>
      </c>
      <c r="R544">
        <v>63.573</v>
      </c>
      <c r="S544">
        <v>404.71600000000001</v>
      </c>
    </row>
    <row r="545" spans="1:19">
      <c r="A545" t="s">
        <v>10752</v>
      </c>
      <c r="B545" s="34">
        <v>1</v>
      </c>
      <c r="C545" t="s">
        <v>5202</v>
      </c>
      <c r="D545" t="s">
        <v>5208</v>
      </c>
      <c r="E545" t="s">
        <v>5201</v>
      </c>
      <c r="F545" t="s">
        <v>5207</v>
      </c>
      <c r="G545">
        <v>948943.97999999695</v>
      </c>
      <c r="H545">
        <v>6391526.5999999996</v>
      </c>
      <c r="I545">
        <v>959920.10999999905</v>
      </c>
      <c r="J545">
        <v>6379848.8600000003</v>
      </c>
      <c r="K545">
        <v>17195</v>
      </c>
      <c r="L545">
        <v>1059</v>
      </c>
      <c r="M545">
        <v>1141</v>
      </c>
      <c r="N545">
        <v>1141</v>
      </c>
      <c r="O545">
        <v>1215</v>
      </c>
      <c r="P545">
        <v>1.0640000000000001</v>
      </c>
      <c r="Q545">
        <v>6.7290000000000001</v>
      </c>
      <c r="R545">
        <v>24.463000000000001</v>
      </c>
      <c r="S545">
        <v>155.739</v>
      </c>
    </row>
    <row r="546" spans="1:19">
      <c r="A546" t="s">
        <v>10752</v>
      </c>
      <c r="B546" s="34">
        <v>1</v>
      </c>
      <c r="C546" t="s">
        <v>1139</v>
      </c>
      <c r="D546" t="s">
        <v>930</v>
      </c>
      <c r="E546" t="s">
        <v>1138</v>
      </c>
      <c r="F546" t="s">
        <v>929</v>
      </c>
      <c r="G546">
        <v>724148.25999999803</v>
      </c>
      <c r="H546">
        <v>7024363.5499999998</v>
      </c>
      <c r="I546">
        <v>720796.5</v>
      </c>
      <c r="J546">
        <v>7022197.9100000001</v>
      </c>
      <c r="K546">
        <v>4208</v>
      </c>
      <c r="L546">
        <v>1273</v>
      </c>
      <c r="M546">
        <v>1346</v>
      </c>
      <c r="N546">
        <v>1346</v>
      </c>
      <c r="O546">
        <v>1453</v>
      </c>
      <c r="P546">
        <v>0.253</v>
      </c>
      <c r="Q546">
        <v>1.6759999999999999</v>
      </c>
      <c r="R546">
        <v>6.1</v>
      </c>
      <c r="S546">
        <v>38.835000000000001</v>
      </c>
    </row>
    <row r="547" spans="1:19">
      <c r="A547" t="s">
        <v>10752</v>
      </c>
      <c r="B547" s="34">
        <v>2</v>
      </c>
      <c r="C547" t="s">
        <v>1139</v>
      </c>
      <c r="D547" t="s">
        <v>930</v>
      </c>
      <c r="E547" t="s">
        <v>1138</v>
      </c>
      <c r="F547" t="s">
        <v>929</v>
      </c>
      <c r="G547">
        <v>724148.25999999803</v>
      </c>
      <c r="H547">
        <v>7024363.5499999998</v>
      </c>
      <c r="I547">
        <v>720796.5</v>
      </c>
      <c r="J547">
        <v>7022197.9100000001</v>
      </c>
      <c r="K547">
        <v>4318</v>
      </c>
      <c r="L547">
        <v>1273</v>
      </c>
      <c r="M547">
        <v>1346</v>
      </c>
      <c r="N547">
        <v>1346</v>
      </c>
      <c r="O547">
        <v>1453</v>
      </c>
      <c r="P547">
        <v>0.25900000000000001</v>
      </c>
      <c r="Q547">
        <v>1.72</v>
      </c>
      <c r="R547">
        <v>6.2569999999999997</v>
      </c>
      <c r="S547">
        <v>39.832999999999998</v>
      </c>
    </row>
    <row r="548" spans="1:19">
      <c r="A548" t="s">
        <v>10752</v>
      </c>
      <c r="B548" s="34">
        <v>3</v>
      </c>
      <c r="C548" t="s">
        <v>1139</v>
      </c>
      <c r="D548" t="s">
        <v>930</v>
      </c>
      <c r="E548" t="s">
        <v>1138</v>
      </c>
      <c r="F548" t="s">
        <v>929</v>
      </c>
      <c r="G548">
        <v>724148.25999999803</v>
      </c>
      <c r="H548">
        <v>7024363.5499999998</v>
      </c>
      <c r="I548">
        <v>720796.5</v>
      </c>
      <c r="J548">
        <v>7022197.9100000001</v>
      </c>
      <c r="K548">
        <v>6105</v>
      </c>
      <c r="L548">
        <v>975</v>
      </c>
      <c r="M548">
        <v>1030</v>
      </c>
      <c r="N548">
        <v>1030</v>
      </c>
      <c r="O548">
        <v>1110</v>
      </c>
      <c r="P548">
        <v>0.497</v>
      </c>
      <c r="Q548">
        <v>2.4780000000000002</v>
      </c>
      <c r="R548">
        <v>8.7509999999999994</v>
      </c>
      <c r="S548">
        <v>55.710999999999999</v>
      </c>
    </row>
    <row r="549" spans="1:19">
      <c r="A549" t="s">
        <v>10752</v>
      </c>
      <c r="B549" s="34">
        <v>1</v>
      </c>
      <c r="C549" t="s">
        <v>51</v>
      </c>
      <c r="D549" t="s">
        <v>132</v>
      </c>
      <c r="E549" t="s">
        <v>50</v>
      </c>
      <c r="F549" t="s">
        <v>131</v>
      </c>
      <c r="G549">
        <v>830900.18</v>
      </c>
      <c r="H549">
        <v>6615805.3499999996</v>
      </c>
      <c r="I549">
        <v>781734.95000000298</v>
      </c>
      <c r="J549">
        <v>6612100.6600000001</v>
      </c>
      <c r="K549">
        <v>54965</v>
      </c>
      <c r="L549">
        <v>814</v>
      </c>
      <c r="M549">
        <v>983</v>
      </c>
      <c r="N549">
        <v>983</v>
      </c>
      <c r="O549">
        <v>1099</v>
      </c>
      <c r="P549">
        <v>3.29</v>
      </c>
      <c r="Q549">
        <v>21.899000000000001</v>
      </c>
      <c r="R549">
        <v>79.311000000000007</v>
      </c>
      <c r="S549">
        <v>504.90899999999999</v>
      </c>
    </row>
    <row r="550" spans="1:19">
      <c r="A550" t="s">
        <v>10752</v>
      </c>
      <c r="B550" s="34">
        <v>1</v>
      </c>
      <c r="C550" t="s">
        <v>51</v>
      </c>
      <c r="D550" t="s">
        <v>6946</v>
      </c>
      <c r="E550" t="s">
        <v>50</v>
      </c>
      <c r="F550" t="s">
        <v>6946</v>
      </c>
      <c r="G550">
        <v>830900.18</v>
      </c>
      <c r="H550">
        <v>6615805.3499999996</v>
      </c>
      <c r="I550">
        <v>836493.34000000404</v>
      </c>
      <c r="J550">
        <v>6577975.75</v>
      </c>
      <c r="K550">
        <v>59040</v>
      </c>
      <c r="L550">
        <v>618</v>
      </c>
      <c r="M550">
        <v>718</v>
      </c>
      <c r="N550">
        <v>718</v>
      </c>
      <c r="O550">
        <v>807</v>
      </c>
      <c r="P550">
        <v>1.8919999999999999</v>
      </c>
      <c r="Q550">
        <v>19.148</v>
      </c>
      <c r="R550">
        <v>107.529</v>
      </c>
      <c r="S550">
        <v>684.55200000000002</v>
      </c>
    </row>
    <row r="551" spans="1:19">
      <c r="A551" t="s">
        <v>10751</v>
      </c>
      <c r="B551" s="34">
        <v>1</v>
      </c>
      <c r="C551" t="s">
        <v>51</v>
      </c>
      <c r="D551" t="s">
        <v>5498</v>
      </c>
      <c r="E551" t="s">
        <v>50</v>
      </c>
      <c r="F551" t="s">
        <v>5497</v>
      </c>
      <c r="G551">
        <v>830900.18</v>
      </c>
      <c r="H551">
        <v>6615805.3499999996</v>
      </c>
      <c r="I551">
        <v>875338.43999999797</v>
      </c>
      <c r="J551">
        <v>6524027.1799999997</v>
      </c>
      <c r="K551">
        <v>115235</v>
      </c>
      <c r="L551">
        <v>2238</v>
      </c>
      <c r="M551">
        <v>2382</v>
      </c>
      <c r="N551">
        <v>2382</v>
      </c>
      <c r="O551">
        <v>2526</v>
      </c>
      <c r="P551">
        <v>3.5670000000000002</v>
      </c>
      <c r="Q551">
        <v>39.287999999999997</v>
      </c>
      <c r="R551">
        <v>198.80500000000001</v>
      </c>
      <c r="S551">
        <v>1265.6300000000001</v>
      </c>
    </row>
    <row r="552" spans="1:19">
      <c r="A552" t="s">
        <v>10751</v>
      </c>
      <c r="B552" s="34">
        <v>1</v>
      </c>
      <c r="C552" t="s">
        <v>51</v>
      </c>
      <c r="D552" t="s">
        <v>6277</v>
      </c>
      <c r="E552" t="s">
        <v>50</v>
      </c>
      <c r="F552" t="s">
        <v>6276</v>
      </c>
      <c r="G552">
        <v>830900.18</v>
      </c>
      <c r="H552">
        <v>6615805.3499999996</v>
      </c>
      <c r="I552">
        <v>827404.36999999697</v>
      </c>
      <c r="J552">
        <v>6693049.9100000001</v>
      </c>
      <c r="K552">
        <v>82310</v>
      </c>
      <c r="L552">
        <v>2138</v>
      </c>
      <c r="M552">
        <v>2356</v>
      </c>
      <c r="N552">
        <v>2356</v>
      </c>
      <c r="O552">
        <v>2522</v>
      </c>
      <c r="P552">
        <v>2.5489999999999999</v>
      </c>
      <c r="Q552">
        <v>28.582000000000001</v>
      </c>
      <c r="R552">
        <v>136.87799999999999</v>
      </c>
      <c r="S552">
        <v>871.39200000000005</v>
      </c>
    </row>
    <row r="553" spans="1:19">
      <c r="A553" t="s">
        <v>10752</v>
      </c>
      <c r="B553" s="34">
        <v>1</v>
      </c>
      <c r="C553" t="s">
        <v>7912</v>
      </c>
      <c r="D553" t="s">
        <v>6679</v>
      </c>
      <c r="E553" t="s">
        <v>7911</v>
      </c>
      <c r="F553" t="s">
        <v>6678</v>
      </c>
      <c r="G553">
        <v>1015652.66</v>
      </c>
      <c r="H553">
        <v>6763937.8399999999</v>
      </c>
      <c r="I553">
        <v>1040662.69</v>
      </c>
      <c r="J553">
        <v>6778548.1200000001</v>
      </c>
      <c r="K553">
        <v>34526</v>
      </c>
      <c r="L553">
        <v>1070</v>
      </c>
      <c r="M553">
        <v>1155</v>
      </c>
      <c r="N553">
        <v>1155</v>
      </c>
      <c r="O553">
        <v>1265</v>
      </c>
      <c r="P553">
        <v>2.0870000000000002</v>
      </c>
      <c r="Q553">
        <v>13.943</v>
      </c>
      <c r="R553">
        <v>49.170999999999999</v>
      </c>
      <c r="S553">
        <v>313.03500000000003</v>
      </c>
    </row>
    <row r="554" spans="1:19">
      <c r="A554" t="s">
        <v>10752</v>
      </c>
      <c r="B554" s="34">
        <v>1</v>
      </c>
      <c r="C554" t="s">
        <v>7912</v>
      </c>
      <c r="D554" t="s">
        <v>1361</v>
      </c>
      <c r="E554" t="s">
        <v>7911</v>
      </c>
      <c r="F554" t="s">
        <v>1360</v>
      </c>
      <c r="G554">
        <v>1015652.66</v>
      </c>
      <c r="H554">
        <v>6763937.8399999999</v>
      </c>
      <c r="I554">
        <v>1020514.07</v>
      </c>
      <c r="J554">
        <v>6784646.4900000002</v>
      </c>
      <c r="K554">
        <v>28559</v>
      </c>
      <c r="L554">
        <v>1070</v>
      </c>
      <c r="M554">
        <v>1155</v>
      </c>
      <c r="N554">
        <v>1155</v>
      </c>
      <c r="O554">
        <v>1265</v>
      </c>
      <c r="P554">
        <v>1.722</v>
      </c>
      <c r="Q554">
        <v>11.523999999999999</v>
      </c>
      <c r="R554">
        <v>40.826000000000001</v>
      </c>
      <c r="S554">
        <v>259.90499999999997</v>
      </c>
    </row>
    <row r="555" spans="1:19">
      <c r="A555" t="s">
        <v>10752</v>
      </c>
      <c r="B555" s="34">
        <v>1</v>
      </c>
      <c r="C555" t="s">
        <v>6661</v>
      </c>
      <c r="D555" t="s">
        <v>2967</v>
      </c>
      <c r="E555" t="s">
        <v>6660</v>
      </c>
      <c r="F555" t="s">
        <v>2966</v>
      </c>
      <c r="G555">
        <v>646428.31000000203</v>
      </c>
      <c r="H555">
        <v>6859604.4000000004</v>
      </c>
      <c r="I555">
        <v>644973.28000000096</v>
      </c>
      <c r="J555">
        <v>6854514.8899999997</v>
      </c>
      <c r="K555">
        <v>6997</v>
      </c>
      <c r="L555">
        <v>930</v>
      </c>
      <c r="M555">
        <v>930</v>
      </c>
      <c r="N555">
        <v>1095</v>
      </c>
      <c r="O555">
        <v>1095</v>
      </c>
      <c r="P555">
        <v>0.14899999999999999</v>
      </c>
      <c r="Q555">
        <v>1.351</v>
      </c>
      <c r="R555">
        <v>184.14500000000001</v>
      </c>
      <c r="S555">
        <v>1172.307</v>
      </c>
    </row>
    <row r="556" spans="1:19">
      <c r="A556" t="s">
        <v>10752</v>
      </c>
      <c r="B556" s="34">
        <v>2</v>
      </c>
      <c r="C556" t="s">
        <v>6661</v>
      </c>
      <c r="D556" t="s">
        <v>2967</v>
      </c>
      <c r="E556" t="s">
        <v>6660</v>
      </c>
      <c r="F556" t="s">
        <v>2966</v>
      </c>
      <c r="G556">
        <v>646428.31000000203</v>
      </c>
      <c r="H556">
        <v>6859604.4000000004</v>
      </c>
      <c r="I556">
        <v>644973.28000000096</v>
      </c>
      <c r="J556">
        <v>6854514.8899999997</v>
      </c>
      <c r="K556">
        <v>6253</v>
      </c>
      <c r="L556">
        <v>660</v>
      </c>
      <c r="M556">
        <v>660</v>
      </c>
      <c r="N556">
        <v>900</v>
      </c>
      <c r="O556">
        <v>900</v>
      </c>
      <c r="P556">
        <v>0.218</v>
      </c>
      <c r="Q556">
        <v>0.84199999999999997</v>
      </c>
      <c r="R556">
        <v>330.827</v>
      </c>
      <c r="S556">
        <v>2106.11</v>
      </c>
    </row>
    <row r="557" spans="1:19">
      <c r="A557" t="s">
        <v>10752</v>
      </c>
      <c r="B557" s="34">
        <v>1</v>
      </c>
      <c r="C557" t="s">
        <v>1456</v>
      </c>
      <c r="D557" t="s">
        <v>6273</v>
      </c>
      <c r="E557" t="s">
        <v>1455</v>
      </c>
      <c r="F557" t="s">
        <v>6272</v>
      </c>
      <c r="G557">
        <v>493264.21000000101</v>
      </c>
      <c r="H557">
        <v>6934763.1600000001</v>
      </c>
      <c r="I557">
        <v>495772.13000000297</v>
      </c>
      <c r="J557">
        <v>6936353.4699999997</v>
      </c>
      <c r="K557">
        <v>3952</v>
      </c>
      <c r="L557">
        <v>2200</v>
      </c>
      <c r="M557">
        <v>2300</v>
      </c>
      <c r="N557">
        <v>2300</v>
      </c>
      <c r="O557">
        <v>2400</v>
      </c>
      <c r="P557">
        <v>0.11899999999999999</v>
      </c>
      <c r="Q557">
        <v>1.1539999999999999</v>
      </c>
      <c r="R557">
        <v>7.7969999999999997</v>
      </c>
      <c r="S557">
        <v>49.639000000000003</v>
      </c>
    </row>
    <row r="558" spans="1:19">
      <c r="A558" t="s">
        <v>10752</v>
      </c>
      <c r="B558" s="34">
        <v>2</v>
      </c>
      <c r="C558" t="s">
        <v>1456</v>
      </c>
      <c r="D558" t="s">
        <v>6273</v>
      </c>
      <c r="E558" t="s">
        <v>1455</v>
      </c>
      <c r="F558" t="s">
        <v>6272</v>
      </c>
      <c r="G558">
        <v>493264.21000000101</v>
      </c>
      <c r="H558">
        <v>6934763.1600000001</v>
      </c>
      <c r="I558">
        <v>495772.13000000297</v>
      </c>
      <c r="J558">
        <v>6936353.4699999997</v>
      </c>
      <c r="K558">
        <v>4244</v>
      </c>
      <c r="L558">
        <v>2200</v>
      </c>
      <c r="M558">
        <v>2300</v>
      </c>
      <c r="N558">
        <v>2300</v>
      </c>
      <c r="O558">
        <v>2400</v>
      </c>
      <c r="P558">
        <v>0.127</v>
      </c>
      <c r="Q558">
        <v>1.2410000000000001</v>
      </c>
      <c r="R558">
        <v>8.3800000000000008</v>
      </c>
      <c r="S558">
        <v>53.347999999999999</v>
      </c>
    </row>
    <row r="559" spans="1:19">
      <c r="A559" t="s">
        <v>10751</v>
      </c>
      <c r="B559" s="34">
        <v>2</v>
      </c>
      <c r="C559" t="s">
        <v>1456</v>
      </c>
      <c r="D559" t="s">
        <v>2932</v>
      </c>
      <c r="E559" t="s">
        <v>1455</v>
      </c>
      <c r="F559" t="s">
        <v>2931</v>
      </c>
      <c r="G559">
        <v>493264.21000000101</v>
      </c>
      <c r="H559">
        <v>6934763.1600000001</v>
      </c>
      <c r="I559">
        <v>535293.77000000305</v>
      </c>
      <c r="J559">
        <v>6918286.96</v>
      </c>
      <c r="K559">
        <v>54113</v>
      </c>
      <c r="L559">
        <v>2104</v>
      </c>
      <c r="M559">
        <v>2300</v>
      </c>
      <c r="N559">
        <v>2300</v>
      </c>
      <c r="O559">
        <v>2400</v>
      </c>
      <c r="P559">
        <v>1.65</v>
      </c>
      <c r="Q559">
        <v>16.594000000000001</v>
      </c>
      <c r="R559">
        <v>99.090999999999994</v>
      </c>
      <c r="S559">
        <v>630.83299999999997</v>
      </c>
    </row>
    <row r="560" spans="1:19">
      <c r="A560" t="s">
        <v>10751</v>
      </c>
      <c r="B560" s="34">
        <v>3</v>
      </c>
      <c r="C560" t="s">
        <v>1456</v>
      </c>
      <c r="D560" t="s">
        <v>2932</v>
      </c>
      <c r="E560" t="s">
        <v>1455</v>
      </c>
      <c r="F560" t="s">
        <v>2931</v>
      </c>
      <c r="G560">
        <v>493264.21000000101</v>
      </c>
      <c r="H560">
        <v>6934763.1600000001</v>
      </c>
      <c r="I560">
        <v>535293.77000000305</v>
      </c>
      <c r="J560">
        <v>6918286.96</v>
      </c>
      <c r="K560">
        <v>54084</v>
      </c>
      <c r="L560">
        <v>2104</v>
      </c>
      <c r="M560">
        <v>2300</v>
      </c>
      <c r="N560">
        <v>2300</v>
      </c>
      <c r="O560">
        <v>2400</v>
      </c>
      <c r="P560">
        <v>1.57</v>
      </c>
      <c r="Q560">
        <v>17.87</v>
      </c>
      <c r="R560">
        <v>87</v>
      </c>
      <c r="S560" t="s">
        <v>8819</v>
      </c>
    </row>
    <row r="561" spans="1:19">
      <c r="A561" t="s">
        <v>10752</v>
      </c>
      <c r="B561" s="34">
        <v>1</v>
      </c>
      <c r="C561" t="s">
        <v>1183</v>
      </c>
      <c r="D561" t="s">
        <v>3219</v>
      </c>
      <c r="E561" t="s">
        <v>1182</v>
      </c>
      <c r="F561" t="s">
        <v>3218</v>
      </c>
      <c r="G561">
        <v>644361.39999999898</v>
      </c>
      <c r="H561">
        <v>7084106.1600000001</v>
      </c>
      <c r="I561">
        <v>645435.63000000303</v>
      </c>
      <c r="J561">
        <v>7072261.5300000003</v>
      </c>
      <c r="K561">
        <v>12938</v>
      </c>
      <c r="L561">
        <v>969</v>
      </c>
      <c r="M561">
        <v>969</v>
      </c>
      <c r="N561">
        <v>1061</v>
      </c>
      <c r="O561">
        <v>1061</v>
      </c>
      <c r="P561">
        <v>0.78200000000000003</v>
      </c>
      <c r="Q561">
        <v>5.2140000000000004</v>
      </c>
      <c r="R561">
        <v>23.440999999999999</v>
      </c>
      <c r="S561">
        <v>149.22900000000001</v>
      </c>
    </row>
    <row r="562" spans="1:19">
      <c r="A562" t="s">
        <v>10752</v>
      </c>
      <c r="B562" s="34">
        <v>2</v>
      </c>
      <c r="C562" t="s">
        <v>1183</v>
      </c>
      <c r="D562" t="s">
        <v>3219</v>
      </c>
      <c r="E562" t="s">
        <v>1182</v>
      </c>
      <c r="F562" t="s">
        <v>3218</v>
      </c>
      <c r="G562">
        <v>644361.39999999898</v>
      </c>
      <c r="H562">
        <v>7084106.1600000001</v>
      </c>
      <c r="I562">
        <v>645435.63000000303</v>
      </c>
      <c r="J562">
        <v>7072261.5300000003</v>
      </c>
      <c r="K562">
        <v>12948</v>
      </c>
      <c r="L562">
        <v>1308</v>
      </c>
      <c r="M562">
        <v>1408</v>
      </c>
      <c r="N562">
        <v>1408</v>
      </c>
      <c r="O562">
        <v>1478</v>
      </c>
      <c r="P562">
        <v>0.77900000000000003</v>
      </c>
      <c r="Q562">
        <v>5.1920000000000002</v>
      </c>
      <c r="R562">
        <v>18.760000000000002</v>
      </c>
      <c r="S562">
        <v>119.42700000000001</v>
      </c>
    </row>
    <row r="563" spans="1:19">
      <c r="A563" t="s">
        <v>10752</v>
      </c>
      <c r="B563" s="34">
        <v>1</v>
      </c>
      <c r="C563" t="s">
        <v>1183</v>
      </c>
      <c r="D563" t="s">
        <v>3403</v>
      </c>
      <c r="E563" t="s">
        <v>1182</v>
      </c>
      <c r="F563" t="s">
        <v>3402</v>
      </c>
      <c r="G563">
        <v>644361.39999999898</v>
      </c>
      <c r="H563">
        <v>7084106.1600000001</v>
      </c>
      <c r="I563">
        <v>640900.56000000203</v>
      </c>
      <c r="J563">
        <v>7095113.0300000003</v>
      </c>
      <c r="K563">
        <v>21021</v>
      </c>
      <c r="L563">
        <v>1300</v>
      </c>
      <c r="M563">
        <v>1350</v>
      </c>
      <c r="N563">
        <v>1350</v>
      </c>
      <c r="O563">
        <v>1400</v>
      </c>
      <c r="P563">
        <v>1.2629999999999999</v>
      </c>
      <c r="Q563">
        <v>8.407</v>
      </c>
      <c r="R563">
        <v>30.405000000000001</v>
      </c>
      <c r="S563">
        <v>193.56299999999999</v>
      </c>
    </row>
    <row r="564" spans="1:19">
      <c r="A564" t="s">
        <v>10751</v>
      </c>
      <c r="B564" s="34">
        <v>1</v>
      </c>
      <c r="C564" t="s">
        <v>713</v>
      </c>
      <c r="D564" t="s">
        <v>1361</v>
      </c>
      <c r="E564" t="s">
        <v>712</v>
      </c>
      <c r="F564" t="s">
        <v>1360</v>
      </c>
      <c r="G564">
        <v>927488.59000000404</v>
      </c>
      <c r="H564">
        <v>6828847.3099999996</v>
      </c>
      <c r="I564">
        <v>1020514.07</v>
      </c>
      <c r="J564">
        <v>6784646.4900000002</v>
      </c>
      <c r="K564">
        <v>109145</v>
      </c>
      <c r="L564">
        <v>2055</v>
      </c>
      <c r="M564">
        <v>2277</v>
      </c>
      <c r="N564">
        <v>2277</v>
      </c>
      <c r="O564">
        <v>2458</v>
      </c>
      <c r="P564">
        <v>3.0910000000000002</v>
      </c>
      <c r="Q564">
        <v>35.695999999999998</v>
      </c>
      <c r="R564">
        <v>191.803</v>
      </c>
      <c r="S564">
        <v>1221.0550000000001</v>
      </c>
    </row>
    <row r="565" spans="1:19">
      <c r="A565" t="s">
        <v>10751</v>
      </c>
      <c r="B565" s="34">
        <v>1</v>
      </c>
      <c r="C565" t="s">
        <v>713</v>
      </c>
      <c r="D565" t="s">
        <v>1085</v>
      </c>
      <c r="E565" t="s">
        <v>712</v>
      </c>
      <c r="F565" t="s">
        <v>1084</v>
      </c>
      <c r="G565">
        <v>927488.59000000404</v>
      </c>
      <c r="H565">
        <v>6828847.3099999996</v>
      </c>
      <c r="I565">
        <v>946135.21000000101</v>
      </c>
      <c r="J565">
        <v>6811238.5499999998</v>
      </c>
      <c r="K565">
        <v>28045</v>
      </c>
      <c r="L565">
        <v>2214</v>
      </c>
      <c r="M565">
        <v>2450</v>
      </c>
      <c r="N565">
        <v>2450</v>
      </c>
      <c r="O565">
        <v>2630</v>
      </c>
      <c r="P565">
        <v>0.80900000000000005</v>
      </c>
      <c r="Q565">
        <v>8.9489999999999998</v>
      </c>
      <c r="R565">
        <v>50.988</v>
      </c>
      <c r="S565">
        <v>324.59699999999998</v>
      </c>
    </row>
    <row r="566" spans="1:19">
      <c r="A566" t="s">
        <v>10751</v>
      </c>
      <c r="B566" s="34">
        <v>1</v>
      </c>
      <c r="C566" t="s">
        <v>713</v>
      </c>
      <c r="D566" t="s">
        <v>2460</v>
      </c>
      <c r="E566" t="s">
        <v>712</v>
      </c>
      <c r="F566" t="s">
        <v>2459</v>
      </c>
      <c r="G566">
        <v>927488.59000000404</v>
      </c>
      <c r="H566">
        <v>6828847.3099999996</v>
      </c>
      <c r="I566">
        <v>767888.46999999904</v>
      </c>
      <c r="J566">
        <v>6824700.1200000001</v>
      </c>
      <c r="K566">
        <v>162860</v>
      </c>
      <c r="L566">
        <v>2366</v>
      </c>
      <c r="M566">
        <v>2596</v>
      </c>
      <c r="N566">
        <v>2596</v>
      </c>
      <c r="O566">
        <v>2778</v>
      </c>
      <c r="P566">
        <v>4.883</v>
      </c>
      <c r="Q566">
        <v>49.515000000000001</v>
      </c>
      <c r="R566">
        <v>306.8</v>
      </c>
      <c r="S566">
        <v>1953.1510000000001</v>
      </c>
    </row>
    <row r="567" spans="1:19">
      <c r="A567" t="s">
        <v>10751</v>
      </c>
      <c r="B567" s="34">
        <v>2</v>
      </c>
      <c r="C567" t="s">
        <v>713</v>
      </c>
      <c r="D567" t="s">
        <v>2460</v>
      </c>
      <c r="E567" t="s">
        <v>712</v>
      </c>
      <c r="F567" t="s">
        <v>2459</v>
      </c>
      <c r="G567">
        <v>927488.59000000404</v>
      </c>
      <c r="H567">
        <v>6828847.3099999996</v>
      </c>
      <c r="I567">
        <v>767888.46999999904</v>
      </c>
      <c r="J567">
        <v>6824700.1200000001</v>
      </c>
      <c r="K567">
        <v>162850</v>
      </c>
      <c r="L567">
        <v>2366</v>
      </c>
      <c r="M567">
        <v>2596</v>
      </c>
      <c r="N567">
        <v>2596</v>
      </c>
      <c r="O567">
        <v>2778</v>
      </c>
      <c r="P567">
        <v>4.883</v>
      </c>
      <c r="Q567">
        <v>49.523000000000003</v>
      </c>
      <c r="R567">
        <v>306.846</v>
      </c>
      <c r="S567">
        <v>1953.442</v>
      </c>
    </row>
    <row r="568" spans="1:19">
      <c r="A568" t="s">
        <v>10752</v>
      </c>
      <c r="B568" s="34">
        <v>1</v>
      </c>
      <c r="C568" t="s">
        <v>6086</v>
      </c>
      <c r="D568" t="s">
        <v>1713</v>
      </c>
      <c r="E568" t="s">
        <v>6085</v>
      </c>
      <c r="F568" t="s">
        <v>1712</v>
      </c>
      <c r="G568">
        <v>420318.59000000398</v>
      </c>
      <c r="H568">
        <v>6215288.9500000002</v>
      </c>
      <c r="I568">
        <v>418436.32</v>
      </c>
      <c r="J568">
        <v>6209857.25</v>
      </c>
      <c r="K568">
        <v>6195</v>
      </c>
      <c r="L568">
        <v>392</v>
      </c>
      <c r="M568">
        <v>542</v>
      </c>
      <c r="N568">
        <v>542</v>
      </c>
      <c r="O568">
        <v>673</v>
      </c>
      <c r="P568">
        <v>0.55600000000000005</v>
      </c>
      <c r="Q568">
        <v>2.5950000000000002</v>
      </c>
      <c r="R568">
        <v>8.4779999999999998</v>
      </c>
      <c r="S568">
        <v>53.970999999999997</v>
      </c>
    </row>
    <row r="569" spans="1:19">
      <c r="A569" t="s">
        <v>10752</v>
      </c>
      <c r="B569" s="34">
        <v>1</v>
      </c>
      <c r="C569" t="s">
        <v>6086</v>
      </c>
      <c r="D569" t="s">
        <v>5641</v>
      </c>
      <c r="E569" t="s">
        <v>6085</v>
      </c>
      <c r="F569" t="s">
        <v>5640</v>
      </c>
      <c r="G569">
        <v>420318.59000000398</v>
      </c>
      <c r="H569">
        <v>6215288.9500000002</v>
      </c>
      <c r="I569">
        <v>408736.39999999898</v>
      </c>
      <c r="J569">
        <v>6260624.4000000004</v>
      </c>
      <c r="K569">
        <v>48124</v>
      </c>
      <c r="L569">
        <v>419</v>
      </c>
      <c r="M569">
        <v>580</v>
      </c>
      <c r="N569">
        <v>580</v>
      </c>
      <c r="O569">
        <v>720</v>
      </c>
      <c r="P569">
        <v>4.3209999999999997</v>
      </c>
      <c r="Q569">
        <v>19.707999999999998</v>
      </c>
      <c r="R569">
        <v>66.966999999999999</v>
      </c>
      <c r="S569">
        <v>426.327</v>
      </c>
    </row>
    <row r="570" spans="1:19">
      <c r="A570" t="s">
        <v>10752</v>
      </c>
      <c r="B570" s="34">
        <v>1</v>
      </c>
      <c r="C570" t="s">
        <v>1074</v>
      </c>
      <c r="D570" t="s">
        <v>1705</v>
      </c>
      <c r="E570" t="s">
        <v>1073</v>
      </c>
      <c r="F570" t="s">
        <v>1704</v>
      </c>
      <c r="G570">
        <v>1028015.11</v>
      </c>
      <c r="H570">
        <v>6750030.5899999999</v>
      </c>
      <c r="I570">
        <v>1038308.34</v>
      </c>
      <c r="J570">
        <v>6751224.9900000002</v>
      </c>
      <c r="K570">
        <v>11225</v>
      </c>
      <c r="L570">
        <v>1100</v>
      </c>
      <c r="M570">
        <v>1187</v>
      </c>
      <c r="N570">
        <v>1187</v>
      </c>
      <c r="O570">
        <v>1302</v>
      </c>
      <c r="P570">
        <v>0.67300000000000004</v>
      </c>
      <c r="Q570">
        <v>4.4669999999999996</v>
      </c>
      <c r="R570">
        <v>16.254999999999999</v>
      </c>
      <c r="S570">
        <v>103.485</v>
      </c>
    </row>
    <row r="571" spans="1:19">
      <c r="A571" t="s">
        <v>10752</v>
      </c>
      <c r="B571" s="34">
        <v>1</v>
      </c>
      <c r="C571" t="s">
        <v>1074</v>
      </c>
      <c r="D571" t="s">
        <v>6186</v>
      </c>
      <c r="E571" t="s">
        <v>1073</v>
      </c>
      <c r="F571" t="s">
        <v>6185</v>
      </c>
      <c r="G571">
        <v>1028015.11</v>
      </c>
      <c r="H571">
        <v>6750030.5899999999</v>
      </c>
      <c r="I571">
        <v>1018911.52</v>
      </c>
      <c r="J571">
        <v>6747798.2300000004</v>
      </c>
      <c r="K571">
        <v>18460</v>
      </c>
      <c r="L571">
        <v>847</v>
      </c>
      <c r="M571">
        <v>985</v>
      </c>
      <c r="N571">
        <v>985</v>
      </c>
      <c r="O571">
        <v>1116</v>
      </c>
      <c r="P571">
        <v>1.107</v>
      </c>
      <c r="Q571">
        <v>7.4480000000000004</v>
      </c>
      <c r="R571">
        <v>26.298999999999999</v>
      </c>
      <c r="S571">
        <v>167.42599999999999</v>
      </c>
    </row>
    <row r="572" spans="1:19">
      <c r="A572" t="s">
        <v>10751</v>
      </c>
      <c r="B572" s="34">
        <v>1</v>
      </c>
      <c r="C572" t="s">
        <v>7245</v>
      </c>
      <c r="D572" t="s">
        <v>1452</v>
      </c>
      <c r="E572" t="s">
        <v>7245</v>
      </c>
      <c r="F572" t="s">
        <v>1451</v>
      </c>
      <c r="G572">
        <v>617593.5</v>
      </c>
      <c r="H572">
        <v>6254451.8300000001</v>
      </c>
      <c r="I572">
        <v>592807.53999999899</v>
      </c>
      <c r="J572">
        <v>6282056.5599999996</v>
      </c>
      <c r="K572">
        <v>38918</v>
      </c>
      <c r="L572">
        <v>2170</v>
      </c>
      <c r="M572">
        <v>2400</v>
      </c>
      <c r="N572">
        <v>2400</v>
      </c>
      <c r="O572">
        <v>2574</v>
      </c>
      <c r="P572">
        <v>1.167</v>
      </c>
      <c r="Q572">
        <v>11.808999999999999</v>
      </c>
      <c r="R572">
        <v>73.876000000000005</v>
      </c>
      <c r="S572">
        <v>470.30900000000003</v>
      </c>
    </row>
    <row r="573" spans="1:19">
      <c r="A573" t="s">
        <v>10751</v>
      </c>
      <c r="B573" s="34">
        <v>2</v>
      </c>
      <c r="C573" t="s">
        <v>7245</v>
      </c>
      <c r="D573" t="s">
        <v>1452</v>
      </c>
      <c r="E573" t="s">
        <v>7245</v>
      </c>
      <c r="F573" t="s">
        <v>1451</v>
      </c>
      <c r="G573">
        <v>617593.5</v>
      </c>
      <c r="H573">
        <v>6254451.8300000001</v>
      </c>
      <c r="I573">
        <v>592807.53999999899</v>
      </c>
      <c r="J573">
        <v>6282056.5599999996</v>
      </c>
      <c r="K573">
        <v>38897</v>
      </c>
      <c r="L573">
        <v>2170</v>
      </c>
      <c r="M573">
        <v>2400</v>
      </c>
      <c r="N573">
        <v>2400</v>
      </c>
      <c r="O573">
        <v>2574</v>
      </c>
      <c r="P573">
        <v>1.1659999999999999</v>
      </c>
      <c r="Q573">
        <v>11.833</v>
      </c>
      <c r="R573">
        <v>73.293999999999997</v>
      </c>
      <c r="S573">
        <v>466.60700000000003</v>
      </c>
    </row>
    <row r="574" spans="1:19">
      <c r="A574" t="s">
        <v>10752</v>
      </c>
      <c r="B574" s="34">
        <v>1</v>
      </c>
      <c r="C574" t="s">
        <v>2323</v>
      </c>
      <c r="D574" t="s">
        <v>5803</v>
      </c>
      <c r="E574" t="s">
        <v>2322</v>
      </c>
      <c r="F574" t="s">
        <v>5802</v>
      </c>
      <c r="G574">
        <v>719889.96000000101</v>
      </c>
      <c r="H574">
        <v>6494868.0599999996</v>
      </c>
      <c r="I574">
        <v>720632.39999999898</v>
      </c>
      <c r="J574">
        <v>6513415.9400000004</v>
      </c>
      <c r="K574">
        <v>20903</v>
      </c>
      <c r="L574">
        <v>1002</v>
      </c>
      <c r="M574">
        <v>1113</v>
      </c>
      <c r="N574">
        <v>1113</v>
      </c>
      <c r="O574">
        <v>1205</v>
      </c>
      <c r="P574">
        <v>1.28</v>
      </c>
      <c r="Q574">
        <v>8.4700000000000006</v>
      </c>
      <c r="R574">
        <v>30</v>
      </c>
      <c r="S574" t="s">
        <v>8819</v>
      </c>
    </row>
    <row r="575" spans="1:19">
      <c r="A575" t="s">
        <v>10752</v>
      </c>
      <c r="B575" s="34">
        <v>1</v>
      </c>
      <c r="C575" t="s">
        <v>2323</v>
      </c>
      <c r="D575" t="s">
        <v>8341</v>
      </c>
      <c r="E575" t="s">
        <v>2322</v>
      </c>
      <c r="F575" t="s">
        <v>8340</v>
      </c>
      <c r="G575">
        <v>719889.96000000101</v>
      </c>
      <c r="H575">
        <v>6494868.0599999996</v>
      </c>
      <c r="I575">
        <v>751245.46000000101</v>
      </c>
      <c r="J575">
        <v>6430619.7400000002</v>
      </c>
      <c r="K575">
        <v>74277</v>
      </c>
      <c r="L575">
        <v>770</v>
      </c>
      <c r="M575">
        <v>928</v>
      </c>
      <c r="N575">
        <v>928</v>
      </c>
      <c r="O575">
        <v>1037</v>
      </c>
      <c r="P575">
        <v>4.5460000000000003</v>
      </c>
      <c r="Q575">
        <v>30.66</v>
      </c>
      <c r="R575">
        <v>103.282</v>
      </c>
      <c r="S575">
        <v>657.51300000000003</v>
      </c>
    </row>
    <row r="576" spans="1:19">
      <c r="A576" t="s">
        <v>10752</v>
      </c>
      <c r="B576" s="34">
        <v>1</v>
      </c>
      <c r="C576" t="s">
        <v>1093</v>
      </c>
      <c r="D576" t="s">
        <v>8281</v>
      </c>
      <c r="E576" t="s">
        <v>1093</v>
      </c>
      <c r="F576" t="s">
        <v>8280</v>
      </c>
      <c r="G576">
        <v>505188.43999999802</v>
      </c>
      <c r="H576">
        <v>6283338.8799999999</v>
      </c>
      <c r="I576">
        <v>561081.40999999596</v>
      </c>
      <c r="J576">
        <v>6303473.9800000004</v>
      </c>
      <c r="K576">
        <v>71153</v>
      </c>
      <c r="L576">
        <v>828</v>
      </c>
      <c r="M576">
        <v>908</v>
      </c>
      <c r="N576">
        <v>908</v>
      </c>
      <c r="O576">
        <v>986</v>
      </c>
      <c r="P576">
        <v>5.569</v>
      </c>
      <c r="Q576">
        <v>28.651</v>
      </c>
      <c r="R576">
        <v>101.393</v>
      </c>
      <c r="S576">
        <v>645.48699999999997</v>
      </c>
    </row>
    <row r="577" spans="1:19">
      <c r="A577" t="s">
        <v>10752</v>
      </c>
      <c r="B577" s="34">
        <v>1</v>
      </c>
      <c r="C577" t="s">
        <v>2164</v>
      </c>
      <c r="D577" t="s">
        <v>3697</v>
      </c>
      <c r="E577" t="s">
        <v>2163</v>
      </c>
      <c r="F577" t="s">
        <v>3696</v>
      </c>
      <c r="G577">
        <v>827362.46999999904</v>
      </c>
      <c r="H577">
        <v>6304728.5199999996</v>
      </c>
      <c r="I577">
        <v>807518.60000000102</v>
      </c>
      <c r="J577">
        <v>6302353.1600000001</v>
      </c>
      <c r="K577">
        <v>21709</v>
      </c>
      <c r="L577">
        <v>1055</v>
      </c>
      <c r="M577">
        <v>1055</v>
      </c>
      <c r="N577">
        <v>1230</v>
      </c>
      <c r="O577">
        <v>1230</v>
      </c>
      <c r="P577">
        <v>1.244</v>
      </c>
      <c r="Q577">
        <v>8.2729999999999997</v>
      </c>
      <c r="R577">
        <v>35.11</v>
      </c>
      <c r="S577">
        <v>223.51599999999999</v>
      </c>
    </row>
    <row r="578" spans="1:19">
      <c r="A578" t="s">
        <v>10752</v>
      </c>
      <c r="B578" s="34">
        <v>2</v>
      </c>
      <c r="C578" t="s">
        <v>2164</v>
      </c>
      <c r="D578" t="s">
        <v>3697</v>
      </c>
      <c r="E578" t="s">
        <v>2163</v>
      </c>
      <c r="F578" t="s">
        <v>3696</v>
      </c>
      <c r="G578">
        <v>827362.46999999904</v>
      </c>
      <c r="H578">
        <v>6304728.5199999996</v>
      </c>
      <c r="I578">
        <v>807518.60000000102</v>
      </c>
      <c r="J578">
        <v>6302353.1600000001</v>
      </c>
      <c r="K578">
        <v>21840</v>
      </c>
      <c r="L578">
        <v>990</v>
      </c>
      <c r="M578">
        <v>990</v>
      </c>
      <c r="N578">
        <v>1165</v>
      </c>
      <c r="O578">
        <v>1165</v>
      </c>
      <c r="P578">
        <v>1.302</v>
      </c>
      <c r="Q578">
        <v>8.6820000000000004</v>
      </c>
      <c r="R578">
        <v>40.101999999999997</v>
      </c>
      <c r="S578">
        <v>255.29900000000001</v>
      </c>
    </row>
    <row r="579" spans="1:19">
      <c r="A579" t="s">
        <v>10751</v>
      </c>
      <c r="B579" s="34">
        <v>1</v>
      </c>
      <c r="C579" t="s">
        <v>2164</v>
      </c>
      <c r="D579" t="s">
        <v>3455</v>
      </c>
      <c r="E579" t="s">
        <v>2163</v>
      </c>
      <c r="F579" t="s">
        <v>3455</v>
      </c>
      <c r="G579">
        <v>827362.46999999904</v>
      </c>
      <c r="H579">
        <v>6304728.5199999996</v>
      </c>
      <c r="I579">
        <v>831766.11999999697</v>
      </c>
      <c r="J579">
        <v>6325302.1399999997</v>
      </c>
      <c r="K579">
        <v>25266</v>
      </c>
      <c r="L579">
        <v>2462</v>
      </c>
      <c r="M579">
        <v>2644</v>
      </c>
      <c r="N579">
        <v>2644</v>
      </c>
      <c r="O579">
        <v>2798</v>
      </c>
      <c r="P579">
        <v>0.65600000000000003</v>
      </c>
      <c r="Q579">
        <v>7.2670000000000003</v>
      </c>
      <c r="R579">
        <v>50.509</v>
      </c>
      <c r="S579">
        <v>321.55</v>
      </c>
    </row>
    <row r="580" spans="1:19">
      <c r="A580" t="s">
        <v>10752</v>
      </c>
      <c r="B580" s="34">
        <v>1</v>
      </c>
      <c r="C580" t="s">
        <v>7559</v>
      </c>
      <c r="D580" t="s">
        <v>1705</v>
      </c>
      <c r="E580" t="s">
        <v>7559</v>
      </c>
      <c r="F580" t="s">
        <v>1704</v>
      </c>
      <c r="G580">
        <v>1038979.09</v>
      </c>
      <c r="H580">
        <v>6737772.0800000001</v>
      </c>
      <c r="I580">
        <v>1038308.34</v>
      </c>
      <c r="J580">
        <v>6751224.9900000002</v>
      </c>
      <c r="K580">
        <v>13944</v>
      </c>
      <c r="L580">
        <v>539</v>
      </c>
      <c r="M580">
        <v>661</v>
      </c>
      <c r="N580">
        <v>661</v>
      </c>
      <c r="O580">
        <v>754</v>
      </c>
      <c r="P580">
        <v>1.24</v>
      </c>
      <c r="Q580">
        <v>5.6369999999999996</v>
      </c>
      <c r="R580">
        <v>19.768000000000001</v>
      </c>
      <c r="S580">
        <v>125.84699999999999</v>
      </c>
    </row>
    <row r="581" spans="1:19">
      <c r="A581" t="s">
        <v>10752</v>
      </c>
      <c r="B581" s="34">
        <v>1</v>
      </c>
      <c r="C581" t="s">
        <v>7559</v>
      </c>
      <c r="D581" t="s">
        <v>7565</v>
      </c>
      <c r="E581" t="s">
        <v>7559</v>
      </c>
      <c r="F581" t="s">
        <v>7564</v>
      </c>
      <c r="G581">
        <v>1038979.09</v>
      </c>
      <c r="H581">
        <v>6737772.0800000001</v>
      </c>
      <c r="I581">
        <v>1035577.23</v>
      </c>
      <c r="J581">
        <v>6736880.9900000002</v>
      </c>
      <c r="K581">
        <v>3807</v>
      </c>
      <c r="L581">
        <v>827</v>
      </c>
      <c r="M581">
        <v>891</v>
      </c>
      <c r="N581">
        <v>891</v>
      </c>
      <c r="O581">
        <v>976</v>
      </c>
      <c r="P581">
        <v>0.33500000000000002</v>
      </c>
      <c r="Q581">
        <v>1.5860000000000001</v>
      </c>
      <c r="R581">
        <v>5.2469999999999999</v>
      </c>
      <c r="S581">
        <v>33.405999999999999</v>
      </c>
    </row>
    <row r="582" spans="1:19">
      <c r="A582" t="s">
        <v>10752</v>
      </c>
      <c r="B582" s="34">
        <v>1</v>
      </c>
      <c r="C582" t="s">
        <v>3023</v>
      </c>
      <c r="D582" t="s">
        <v>3521</v>
      </c>
      <c r="E582" t="s">
        <v>3022</v>
      </c>
      <c r="F582" t="s">
        <v>3520</v>
      </c>
      <c r="G582">
        <v>736412.49000000197</v>
      </c>
      <c r="H582">
        <v>6562223.9800000004</v>
      </c>
      <c r="I582">
        <v>781637.71000000101</v>
      </c>
      <c r="J582">
        <v>6551463.5800000001</v>
      </c>
      <c r="K582">
        <v>50746</v>
      </c>
      <c r="L582">
        <v>358</v>
      </c>
      <c r="M582">
        <v>692</v>
      </c>
      <c r="N582">
        <v>692</v>
      </c>
      <c r="O582">
        <v>883</v>
      </c>
      <c r="P582">
        <v>3.0150000000000001</v>
      </c>
      <c r="Q582">
        <v>20.202999999999999</v>
      </c>
      <c r="R582">
        <v>73.372</v>
      </c>
      <c r="S582">
        <v>467.10199999999998</v>
      </c>
    </row>
    <row r="583" spans="1:19">
      <c r="A583" t="s">
        <v>10752</v>
      </c>
      <c r="B583" s="34">
        <v>1</v>
      </c>
      <c r="C583" t="s">
        <v>1974</v>
      </c>
      <c r="D583" t="s">
        <v>2013</v>
      </c>
      <c r="E583" t="s">
        <v>1973</v>
      </c>
      <c r="F583" t="s">
        <v>2012</v>
      </c>
      <c r="G583">
        <v>649678.21000000101</v>
      </c>
      <c r="H583">
        <v>6477396.9400000004</v>
      </c>
      <c r="I583">
        <v>616808.03999999899</v>
      </c>
      <c r="J583">
        <v>6566883.75</v>
      </c>
      <c r="K583">
        <v>105922</v>
      </c>
      <c r="L583">
        <v>578</v>
      </c>
      <c r="M583">
        <v>694</v>
      </c>
      <c r="N583">
        <v>694</v>
      </c>
      <c r="O583">
        <v>774</v>
      </c>
      <c r="P583">
        <v>8.1229999999999993</v>
      </c>
      <c r="Q583">
        <v>41.941000000000003</v>
      </c>
      <c r="R583">
        <v>154.04400000000001</v>
      </c>
      <c r="S583">
        <v>980.67200000000003</v>
      </c>
    </row>
    <row r="584" spans="1:19">
      <c r="A584" t="s">
        <v>10752</v>
      </c>
      <c r="B584" s="34">
        <v>1</v>
      </c>
      <c r="C584" t="s">
        <v>1974</v>
      </c>
      <c r="D584" t="s">
        <v>3084</v>
      </c>
      <c r="E584" t="s">
        <v>1973</v>
      </c>
      <c r="F584" t="s">
        <v>3083</v>
      </c>
      <c r="G584">
        <v>649678.21000000101</v>
      </c>
      <c r="H584">
        <v>6477396.9400000004</v>
      </c>
      <c r="I584">
        <v>675392.50999999803</v>
      </c>
      <c r="J584">
        <v>6408936.0999999996</v>
      </c>
      <c r="K584">
        <v>81267</v>
      </c>
      <c r="L584">
        <v>622</v>
      </c>
      <c r="M584">
        <v>748</v>
      </c>
      <c r="N584">
        <v>748</v>
      </c>
      <c r="O584">
        <v>834</v>
      </c>
      <c r="P584">
        <v>7.2210000000000001</v>
      </c>
      <c r="Q584">
        <v>34.122</v>
      </c>
      <c r="R584">
        <v>110.947</v>
      </c>
      <c r="S584">
        <v>706.31299999999999</v>
      </c>
    </row>
    <row r="585" spans="1:19">
      <c r="A585" t="s">
        <v>10752</v>
      </c>
      <c r="B585" s="34">
        <v>2</v>
      </c>
      <c r="C585" t="s">
        <v>1974</v>
      </c>
      <c r="D585" t="s">
        <v>3084</v>
      </c>
      <c r="E585" t="s">
        <v>1973</v>
      </c>
      <c r="F585" t="s">
        <v>3083</v>
      </c>
      <c r="G585">
        <v>649678.21000000101</v>
      </c>
      <c r="H585">
        <v>6477396.9400000004</v>
      </c>
      <c r="I585">
        <v>675392.50999999803</v>
      </c>
      <c r="J585">
        <v>6408936.0999999996</v>
      </c>
      <c r="K585">
        <v>77606</v>
      </c>
      <c r="L585">
        <v>622</v>
      </c>
      <c r="M585">
        <v>748</v>
      </c>
      <c r="N585">
        <v>748</v>
      </c>
      <c r="O585">
        <v>834</v>
      </c>
      <c r="P585">
        <v>6.8049999999999997</v>
      </c>
      <c r="Q585">
        <v>32.206000000000003</v>
      </c>
      <c r="R585">
        <v>104.676</v>
      </c>
      <c r="S585">
        <v>666.38499999999999</v>
      </c>
    </row>
    <row r="586" spans="1:19">
      <c r="A586" t="s">
        <v>10752</v>
      </c>
      <c r="B586" s="34">
        <v>1</v>
      </c>
      <c r="C586" t="s">
        <v>1690</v>
      </c>
      <c r="D586" t="s">
        <v>572</v>
      </c>
      <c r="E586" t="s">
        <v>1689</v>
      </c>
      <c r="F586" t="s">
        <v>571</v>
      </c>
      <c r="G586">
        <v>165896.509999998</v>
      </c>
      <c r="H586">
        <v>6842228.6600000001</v>
      </c>
      <c r="I586">
        <v>146228.369999997</v>
      </c>
      <c r="J586">
        <v>6840354.0700000003</v>
      </c>
      <c r="K586">
        <v>25862</v>
      </c>
      <c r="L586">
        <v>1212</v>
      </c>
      <c r="M586">
        <v>1262</v>
      </c>
      <c r="N586">
        <v>1262</v>
      </c>
      <c r="O586">
        <v>1318</v>
      </c>
      <c r="P586">
        <v>1.5509999999999999</v>
      </c>
      <c r="Q586">
        <v>10.314</v>
      </c>
      <c r="R586">
        <v>37.317</v>
      </c>
      <c r="S586">
        <v>237.566</v>
      </c>
    </row>
    <row r="587" spans="1:19">
      <c r="A587" t="s">
        <v>10752</v>
      </c>
      <c r="B587" s="34">
        <v>1</v>
      </c>
      <c r="C587" t="s">
        <v>1690</v>
      </c>
      <c r="D587" t="s">
        <v>792</v>
      </c>
      <c r="E587" t="s">
        <v>1689</v>
      </c>
      <c r="F587" t="s">
        <v>791</v>
      </c>
      <c r="G587">
        <v>165896.509999998</v>
      </c>
      <c r="H587">
        <v>6842228.6600000001</v>
      </c>
      <c r="I587">
        <v>168746</v>
      </c>
      <c r="J587">
        <v>6840196.6600000001</v>
      </c>
      <c r="K587">
        <v>3870</v>
      </c>
      <c r="L587">
        <v>1217</v>
      </c>
      <c r="M587">
        <v>1266</v>
      </c>
      <c r="N587">
        <v>1266</v>
      </c>
      <c r="O587">
        <v>1322</v>
      </c>
      <c r="P587">
        <v>0.222</v>
      </c>
      <c r="Q587">
        <v>1.3240000000000001</v>
      </c>
      <c r="R587">
        <v>4.8899999999999997</v>
      </c>
      <c r="S587">
        <v>31.132000000000001</v>
      </c>
    </row>
    <row r="588" spans="1:19">
      <c r="A588" t="s">
        <v>10752</v>
      </c>
      <c r="B588" s="34">
        <v>2</v>
      </c>
      <c r="C588" t="s">
        <v>1690</v>
      </c>
      <c r="D588" t="s">
        <v>792</v>
      </c>
      <c r="E588" t="s">
        <v>1689</v>
      </c>
      <c r="F588" t="s">
        <v>791</v>
      </c>
      <c r="G588">
        <v>165896.509999998</v>
      </c>
      <c r="H588">
        <v>6842228.6600000001</v>
      </c>
      <c r="I588">
        <v>168746</v>
      </c>
      <c r="J588">
        <v>6840196.6600000001</v>
      </c>
      <c r="K588">
        <v>3831</v>
      </c>
      <c r="L588">
        <v>1056</v>
      </c>
      <c r="M588">
        <v>1123</v>
      </c>
      <c r="N588">
        <v>1123</v>
      </c>
      <c r="O588">
        <v>1189</v>
      </c>
      <c r="P588">
        <v>0.249</v>
      </c>
      <c r="Q588">
        <v>1.4830000000000001</v>
      </c>
      <c r="R588">
        <v>5.4980000000000002</v>
      </c>
      <c r="S588">
        <v>35.002000000000002</v>
      </c>
    </row>
    <row r="589" spans="1:19">
      <c r="A589" t="s">
        <v>10752</v>
      </c>
      <c r="B589" s="34">
        <v>1</v>
      </c>
      <c r="C589" t="s">
        <v>5141</v>
      </c>
      <c r="D589" t="s">
        <v>5347</v>
      </c>
      <c r="E589" t="s">
        <v>5140</v>
      </c>
      <c r="F589" t="s">
        <v>5346</v>
      </c>
      <c r="G589">
        <v>901774.34000000404</v>
      </c>
      <c r="H589">
        <v>6915530</v>
      </c>
      <c r="I589">
        <v>919361.18</v>
      </c>
      <c r="J589">
        <v>6905685.2000000002</v>
      </c>
      <c r="K589">
        <v>23325</v>
      </c>
      <c r="L589">
        <v>1100</v>
      </c>
      <c r="M589">
        <v>1187</v>
      </c>
      <c r="N589">
        <v>1187</v>
      </c>
      <c r="O589">
        <v>1302</v>
      </c>
      <c r="P589">
        <v>1.3959999999999999</v>
      </c>
      <c r="Q589">
        <v>9.3849999999999998</v>
      </c>
      <c r="R589">
        <v>33.850999999999999</v>
      </c>
      <c r="S589">
        <v>215.50399999999999</v>
      </c>
    </row>
    <row r="590" spans="1:19">
      <c r="A590" t="s">
        <v>10752</v>
      </c>
      <c r="B590" s="34">
        <v>1</v>
      </c>
      <c r="C590" t="s">
        <v>5141</v>
      </c>
      <c r="D590" t="s">
        <v>3890</v>
      </c>
      <c r="E590" t="s">
        <v>5140</v>
      </c>
      <c r="F590" t="s">
        <v>3889</v>
      </c>
      <c r="G590">
        <v>901774.34000000404</v>
      </c>
      <c r="H590">
        <v>6915530</v>
      </c>
      <c r="I590">
        <v>859392</v>
      </c>
      <c r="J590">
        <v>6936734.21</v>
      </c>
      <c r="K590">
        <v>49025</v>
      </c>
      <c r="L590">
        <v>1100</v>
      </c>
      <c r="M590">
        <v>1187</v>
      </c>
      <c r="N590">
        <v>1187</v>
      </c>
      <c r="O590">
        <v>1302</v>
      </c>
      <c r="P590">
        <v>2.8039999999999998</v>
      </c>
      <c r="Q590">
        <v>19.286999999999999</v>
      </c>
      <c r="R590">
        <v>71.206999999999994</v>
      </c>
      <c r="S590">
        <v>453.32</v>
      </c>
    </row>
    <row r="591" spans="1:19">
      <c r="A591" t="s">
        <v>10752</v>
      </c>
      <c r="B591" s="34">
        <v>1</v>
      </c>
      <c r="C591" t="s">
        <v>5141</v>
      </c>
      <c r="D591" t="s">
        <v>4475</v>
      </c>
      <c r="E591" t="s">
        <v>5140</v>
      </c>
      <c r="F591" t="s">
        <v>4474</v>
      </c>
      <c r="G591">
        <v>901774.34000000404</v>
      </c>
      <c r="H591">
        <v>6915530</v>
      </c>
      <c r="I591">
        <v>902412.39999999898</v>
      </c>
      <c r="J591">
        <v>6935182.5300000003</v>
      </c>
      <c r="K591">
        <v>19700</v>
      </c>
      <c r="L591">
        <v>1070</v>
      </c>
      <c r="M591">
        <v>1155</v>
      </c>
      <c r="N591">
        <v>1155</v>
      </c>
      <c r="O591">
        <v>1265</v>
      </c>
      <c r="P591">
        <v>1.2070000000000001</v>
      </c>
      <c r="Q591">
        <v>8.0150000000000006</v>
      </c>
      <c r="R591">
        <v>27.771000000000001</v>
      </c>
      <c r="S591">
        <v>176.797</v>
      </c>
    </row>
    <row r="592" spans="1:19">
      <c r="A592" t="s">
        <v>10752</v>
      </c>
      <c r="B592" s="34">
        <v>1</v>
      </c>
      <c r="C592" t="s">
        <v>5141</v>
      </c>
      <c r="D592" t="s">
        <v>2944</v>
      </c>
      <c r="E592" t="s">
        <v>5140</v>
      </c>
      <c r="F592" t="s">
        <v>2943</v>
      </c>
      <c r="G592">
        <v>901774.34000000404</v>
      </c>
      <c r="H592">
        <v>6915530</v>
      </c>
      <c r="I592">
        <v>938816.46999999904</v>
      </c>
      <c r="J592">
        <v>6904732.8499999996</v>
      </c>
      <c r="K592">
        <v>43185</v>
      </c>
      <c r="L592">
        <v>1070</v>
      </c>
      <c r="M592">
        <v>1155</v>
      </c>
      <c r="N592">
        <v>1155</v>
      </c>
      <c r="O592">
        <v>1265</v>
      </c>
      <c r="P592">
        <v>2.59</v>
      </c>
      <c r="Q592">
        <v>17.344999999999999</v>
      </c>
      <c r="R592">
        <v>62.143999999999998</v>
      </c>
      <c r="S592">
        <v>395.62299999999999</v>
      </c>
    </row>
    <row r="593" spans="1:19">
      <c r="A593" t="s">
        <v>10752</v>
      </c>
      <c r="B593" s="34">
        <v>1</v>
      </c>
      <c r="C593" t="s">
        <v>2302</v>
      </c>
      <c r="D593" t="s">
        <v>7884</v>
      </c>
      <c r="E593" t="s">
        <v>2301</v>
      </c>
      <c r="F593" t="s">
        <v>7883</v>
      </c>
      <c r="G593">
        <v>487277.93999999802</v>
      </c>
      <c r="H593">
        <v>6227113.7699999996</v>
      </c>
      <c r="I593">
        <v>456271.52000000299</v>
      </c>
      <c r="J593">
        <v>6196243.7599999998</v>
      </c>
      <c r="K593">
        <v>62874</v>
      </c>
      <c r="L593">
        <v>737</v>
      </c>
      <c r="M593">
        <v>820</v>
      </c>
      <c r="N593">
        <v>820</v>
      </c>
      <c r="O593">
        <v>889</v>
      </c>
      <c r="P593">
        <v>5.673</v>
      </c>
      <c r="Q593">
        <v>25.457000000000001</v>
      </c>
      <c r="R593">
        <v>88.754000000000005</v>
      </c>
      <c r="S593">
        <v>565.02599999999995</v>
      </c>
    </row>
    <row r="594" spans="1:19">
      <c r="A594" t="s">
        <v>10752</v>
      </c>
      <c r="B594" s="34">
        <v>1</v>
      </c>
      <c r="C594" t="s">
        <v>2578</v>
      </c>
      <c r="D594" t="s">
        <v>7463</v>
      </c>
      <c r="E594" t="s">
        <v>2577</v>
      </c>
      <c r="F594" t="s">
        <v>7462</v>
      </c>
      <c r="G594">
        <v>695422.25</v>
      </c>
      <c r="H594">
        <v>6950927.6100000003</v>
      </c>
      <c r="I594">
        <v>685611.93</v>
      </c>
      <c r="J594">
        <v>6955013.21</v>
      </c>
      <c r="K594">
        <v>11268</v>
      </c>
      <c r="L594">
        <v>1172</v>
      </c>
      <c r="M594">
        <v>1285</v>
      </c>
      <c r="N594">
        <v>1285</v>
      </c>
      <c r="O594">
        <v>1388</v>
      </c>
      <c r="P594">
        <v>0.65</v>
      </c>
      <c r="Q594">
        <v>4.4489999999999998</v>
      </c>
      <c r="R594">
        <v>16.332999999999998</v>
      </c>
      <c r="S594">
        <v>103.976</v>
      </c>
    </row>
    <row r="595" spans="1:19">
      <c r="A595" t="s">
        <v>10752</v>
      </c>
      <c r="B595" s="34">
        <v>1</v>
      </c>
      <c r="C595" t="s">
        <v>2578</v>
      </c>
      <c r="D595" t="s">
        <v>6191</v>
      </c>
      <c r="E595" t="s">
        <v>2577</v>
      </c>
      <c r="F595" t="s">
        <v>6190</v>
      </c>
      <c r="G595">
        <v>695422.25</v>
      </c>
      <c r="H595">
        <v>6950927.6100000003</v>
      </c>
      <c r="I595">
        <v>689620.03000000096</v>
      </c>
      <c r="J595">
        <v>6966254.7199999997</v>
      </c>
      <c r="K595">
        <v>16987</v>
      </c>
      <c r="L595">
        <v>1172</v>
      </c>
      <c r="M595">
        <v>1235</v>
      </c>
      <c r="N595">
        <v>1285</v>
      </c>
      <c r="O595">
        <v>1388</v>
      </c>
      <c r="P595">
        <v>1.0029999999999999</v>
      </c>
      <c r="Q595">
        <v>6.694</v>
      </c>
      <c r="R595">
        <v>30.791</v>
      </c>
      <c r="S595">
        <v>196.02199999999999</v>
      </c>
    </row>
    <row r="596" spans="1:19">
      <c r="A596" t="s">
        <v>10751</v>
      </c>
      <c r="B596" s="34">
        <v>1</v>
      </c>
      <c r="C596" t="s">
        <v>2578</v>
      </c>
      <c r="D596" t="s">
        <v>3313</v>
      </c>
      <c r="E596" t="s">
        <v>2577</v>
      </c>
      <c r="F596" t="s">
        <v>3312</v>
      </c>
      <c r="G596">
        <v>695422.25</v>
      </c>
      <c r="H596">
        <v>6950927.6100000003</v>
      </c>
      <c r="I596">
        <v>675266.82</v>
      </c>
      <c r="J596">
        <v>6867147.4199999999</v>
      </c>
      <c r="K596">
        <v>102029</v>
      </c>
      <c r="L596">
        <v>2200</v>
      </c>
      <c r="M596">
        <v>2300</v>
      </c>
      <c r="N596">
        <v>2300</v>
      </c>
      <c r="O596">
        <v>2400</v>
      </c>
      <c r="P596">
        <v>3.0630000000000002</v>
      </c>
      <c r="Q596">
        <v>31.059000000000001</v>
      </c>
      <c r="R596">
        <v>192.249</v>
      </c>
      <c r="S596">
        <v>1223.894</v>
      </c>
    </row>
    <row r="597" spans="1:19">
      <c r="A597" t="s">
        <v>10752</v>
      </c>
      <c r="B597" s="34">
        <v>1</v>
      </c>
      <c r="C597" t="s">
        <v>7073</v>
      </c>
      <c r="D597" t="s">
        <v>979</v>
      </c>
      <c r="E597" t="s">
        <v>7072</v>
      </c>
      <c r="F597" t="s">
        <v>978</v>
      </c>
      <c r="G597">
        <v>385686.859999999</v>
      </c>
      <c r="H597">
        <v>6837723.6799999997</v>
      </c>
      <c r="I597">
        <v>329297.03999999899</v>
      </c>
      <c r="J597">
        <v>6847029.7999999998</v>
      </c>
      <c r="K597">
        <v>66725</v>
      </c>
      <c r="L597">
        <v>901</v>
      </c>
      <c r="M597">
        <v>988</v>
      </c>
      <c r="N597">
        <v>988</v>
      </c>
      <c r="O597">
        <v>1050</v>
      </c>
      <c r="P597">
        <v>5.9560000000000004</v>
      </c>
      <c r="Q597">
        <v>27.074000000000002</v>
      </c>
      <c r="R597">
        <v>93.918999999999997</v>
      </c>
      <c r="S597">
        <v>597.91</v>
      </c>
    </row>
    <row r="598" spans="1:19">
      <c r="A598" t="s">
        <v>10751</v>
      </c>
      <c r="B598" s="34">
        <v>1</v>
      </c>
      <c r="C598" t="s">
        <v>7073</v>
      </c>
      <c r="D598" t="s">
        <v>6077</v>
      </c>
      <c r="E598" t="s">
        <v>7072</v>
      </c>
      <c r="F598" t="s">
        <v>6077</v>
      </c>
      <c r="G598">
        <v>385686.859999999</v>
      </c>
      <c r="H598">
        <v>6837723.6799999997</v>
      </c>
      <c r="I598">
        <v>382239.89999999898</v>
      </c>
      <c r="J598">
        <v>6909182.1100000003</v>
      </c>
      <c r="K598">
        <v>82053</v>
      </c>
      <c r="L598">
        <v>3465</v>
      </c>
      <c r="M598">
        <v>3622</v>
      </c>
      <c r="N598">
        <v>3622</v>
      </c>
      <c r="O598">
        <v>3780</v>
      </c>
      <c r="P598">
        <v>1.641</v>
      </c>
      <c r="Q598">
        <v>21.58</v>
      </c>
      <c r="R598">
        <v>179.155</v>
      </c>
      <c r="S598">
        <v>1140.537</v>
      </c>
    </row>
    <row r="599" spans="1:19">
      <c r="A599" t="s">
        <v>10751</v>
      </c>
      <c r="B599" s="34">
        <v>2</v>
      </c>
      <c r="C599" t="s">
        <v>7073</v>
      </c>
      <c r="D599" t="s">
        <v>6077</v>
      </c>
      <c r="E599" t="s">
        <v>7072</v>
      </c>
      <c r="F599" t="s">
        <v>6077</v>
      </c>
      <c r="G599">
        <v>385686.859999999</v>
      </c>
      <c r="H599">
        <v>6837723.6799999997</v>
      </c>
      <c r="I599">
        <v>382239.89999999898</v>
      </c>
      <c r="J599">
        <v>6909182.1100000003</v>
      </c>
      <c r="K599">
        <v>82051</v>
      </c>
      <c r="L599">
        <v>3465</v>
      </c>
      <c r="M599">
        <v>3622</v>
      </c>
      <c r="N599">
        <v>3622</v>
      </c>
      <c r="O599">
        <v>3780</v>
      </c>
      <c r="P599">
        <v>1.641</v>
      </c>
      <c r="Q599">
        <v>21.579000000000001</v>
      </c>
      <c r="R599">
        <v>179.15100000000001</v>
      </c>
      <c r="S599">
        <v>1140.509</v>
      </c>
    </row>
    <row r="600" spans="1:19">
      <c r="A600" t="s">
        <v>10752</v>
      </c>
      <c r="B600" s="34">
        <v>1</v>
      </c>
      <c r="C600" t="s">
        <v>3786</v>
      </c>
      <c r="D600" t="s">
        <v>7717</v>
      </c>
      <c r="E600" t="s">
        <v>3785</v>
      </c>
      <c r="F600" t="s">
        <v>7716</v>
      </c>
      <c r="G600">
        <v>864027.67000000202</v>
      </c>
      <c r="H600">
        <v>6255883.25</v>
      </c>
      <c r="I600">
        <v>861395.14999999898</v>
      </c>
      <c r="J600">
        <v>6259363.6100000003</v>
      </c>
      <c r="K600">
        <v>8816</v>
      </c>
      <c r="L600">
        <v>1233</v>
      </c>
      <c r="M600">
        <v>1320</v>
      </c>
      <c r="N600">
        <v>1320</v>
      </c>
      <c r="O600">
        <v>1389</v>
      </c>
      <c r="P600">
        <v>0.52600000000000002</v>
      </c>
      <c r="Q600">
        <v>3.524</v>
      </c>
      <c r="R600">
        <v>12.707000000000001</v>
      </c>
      <c r="S600">
        <v>80.894000000000005</v>
      </c>
    </row>
    <row r="601" spans="1:19">
      <c r="A601" t="s">
        <v>10752</v>
      </c>
      <c r="B601" s="34">
        <v>1</v>
      </c>
      <c r="C601" t="s">
        <v>3786</v>
      </c>
      <c r="D601" t="s">
        <v>5671</v>
      </c>
      <c r="E601" t="s">
        <v>3785</v>
      </c>
      <c r="F601" t="s">
        <v>5670</v>
      </c>
      <c r="G601">
        <v>864027.67000000202</v>
      </c>
      <c r="H601">
        <v>6255883.25</v>
      </c>
      <c r="I601">
        <v>864144.64999999898</v>
      </c>
      <c r="J601">
        <v>6253619.29</v>
      </c>
      <c r="K601">
        <v>2540</v>
      </c>
      <c r="L601">
        <v>2200</v>
      </c>
      <c r="M601">
        <v>2300</v>
      </c>
      <c r="N601">
        <v>2300</v>
      </c>
      <c r="O601">
        <v>2400</v>
      </c>
      <c r="P601">
        <v>6.3E-2</v>
      </c>
      <c r="Q601">
        <v>0.69599999999999995</v>
      </c>
      <c r="R601">
        <v>5.3280000000000003</v>
      </c>
      <c r="S601">
        <v>33.917999999999999</v>
      </c>
    </row>
    <row r="602" spans="1:19">
      <c r="A602" t="s">
        <v>10752</v>
      </c>
      <c r="B602" s="34">
        <v>1</v>
      </c>
      <c r="C602" t="s">
        <v>3786</v>
      </c>
      <c r="D602" t="s">
        <v>6279</v>
      </c>
      <c r="E602" t="s">
        <v>3785</v>
      </c>
      <c r="F602" t="s">
        <v>6278</v>
      </c>
      <c r="G602">
        <v>864027.67000000202</v>
      </c>
      <c r="H602">
        <v>6255883.25</v>
      </c>
      <c r="I602">
        <v>890696.35999999905</v>
      </c>
      <c r="J602">
        <v>6258088.7599999998</v>
      </c>
      <c r="K602">
        <v>28904</v>
      </c>
      <c r="L602">
        <v>1062</v>
      </c>
      <c r="M602">
        <v>1160</v>
      </c>
      <c r="N602">
        <v>1160</v>
      </c>
      <c r="O602">
        <v>1238</v>
      </c>
      <c r="P602">
        <v>1.732</v>
      </c>
      <c r="Q602">
        <v>11.488</v>
      </c>
      <c r="R602">
        <v>41.796999999999997</v>
      </c>
      <c r="S602">
        <v>266.08999999999997</v>
      </c>
    </row>
    <row r="603" spans="1:19">
      <c r="A603" t="s">
        <v>10752</v>
      </c>
      <c r="B603" s="34">
        <v>1</v>
      </c>
      <c r="C603" t="s">
        <v>7131</v>
      </c>
      <c r="D603" t="s">
        <v>2587</v>
      </c>
      <c r="E603" t="s">
        <v>7130</v>
      </c>
      <c r="F603" t="s">
        <v>2586</v>
      </c>
      <c r="G603">
        <v>560598.00999999803</v>
      </c>
      <c r="H603">
        <v>6279197.8200000003</v>
      </c>
      <c r="I603">
        <v>569561.90999999596</v>
      </c>
      <c r="J603">
        <v>6271236.9000000004</v>
      </c>
      <c r="K603">
        <v>17986</v>
      </c>
      <c r="L603">
        <v>813</v>
      </c>
      <c r="M603">
        <v>890</v>
      </c>
      <c r="N603">
        <v>890</v>
      </c>
      <c r="O603">
        <v>966</v>
      </c>
      <c r="P603">
        <v>1.6160000000000001</v>
      </c>
      <c r="Q603">
        <v>7.4809999999999999</v>
      </c>
      <c r="R603">
        <v>24.699000000000002</v>
      </c>
      <c r="S603">
        <v>157.24100000000001</v>
      </c>
    </row>
    <row r="604" spans="1:19">
      <c r="A604" t="s">
        <v>10752</v>
      </c>
      <c r="B604" s="34">
        <v>1</v>
      </c>
      <c r="C604" t="s">
        <v>7131</v>
      </c>
      <c r="D604" t="s">
        <v>8281</v>
      </c>
      <c r="E604" t="s">
        <v>7130</v>
      </c>
      <c r="F604" t="s">
        <v>8280</v>
      </c>
      <c r="G604">
        <v>560598.00999999803</v>
      </c>
      <c r="H604">
        <v>6279197.8200000003</v>
      </c>
      <c r="I604">
        <v>561081.40999999596</v>
      </c>
      <c r="J604">
        <v>6303473.9800000004</v>
      </c>
      <c r="K604">
        <v>24939</v>
      </c>
      <c r="L604">
        <v>813</v>
      </c>
      <c r="M604">
        <v>890</v>
      </c>
      <c r="N604">
        <v>890</v>
      </c>
      <c r="O604">
        <v>966</v>
      </c>
      <c r="P604">
        <v>2.266</v>
      </c>
      <c r="Q604">
        <v>10.728999999999999</v>
      </c>
      <c r="R604">
        <v>35.597999999999999</v>
      </c>
      <c r="S604">
        <v>226.62100000000001</v>
      </c>
    </row>
    <row r="605" spans="1:19">
      <c r="A605" t="s">
        <v>10752</v>
      </c>
      <c r="B605" s="34">
        <v>2</v>
      </c>
      <c r="C605" t="s">
        <v>3325</v>
      </c>
      <c r="D605" t="s">
        <v>5641</v>
      </c>
      <c r="E605" t="s">
        <v>3324</v>
      </c>
      <c r="F605" t="s">
        <v>5640</v>
      </c>
      <c r="G605">
        <v>421344</v>
      </c>
      <c r="H605">
        <v>6252255.2000000002</v>
      </c>
      <c r="I605">
        <v>408736.39999999898</v>
      </c>
      <c r="J605">
        <v>6260624.4000000004</v>
      </c>
      <c r="K605">
        <v>18078</v>
      </c>
      <c r="L605">
        <v>1172</v>
      </c>
      <c r="M605">
        <v>1248</v>
      </c>
      <c r="N605">
        <v>1248</v>
      </c>
      <c r="O605">
        <v>1310</v>
      </c>
      <c r="P605">
        <v>1.085</v>
      </c>
      <c r="Q605">
        <v>7.2690000000000001</v>
      </c>
      <c r="R605">
        <v>26.030999999999999</v>
      </c>
      <c r="S605">
        <v>165.72</v>
      </c>
    </row>
    <row r="606" spans="1:19">
      <c r="A606" t="s">
        <v>10752</v>
      </c>
      <c r="B606" s="34">
        <v>1</v>
      </c>
      <c r="C606" t="s">
        <v>8281</v>
      </c>
      <c r="D606" t="s">
        <v>4707</v>
      </c>
      <c r="E606" t="s">
        <v>8280</v>
      </c>
      <c r="F606" t="s">
        <v>4706</v>
      </c>
      <c r="G606">
        <v>561081.40999999596</v>
      </c>
      <c r="H606">
        <v>6303473.9800000004</v>
      </c>
      <c r="I606">
        <v>564918.06000000203</v>
      </c>
      <c r="J606">
        <v>6321826.8300000001</v>
      </c>
      <c r="K606">
        <v>24271</v>
      </c>
      <c r="L606">
        <v>828</v>
      </c>
      <c r="M606">
        <v>908</v>
      </c>
      <c r="N606">
        <v>908</v>
      </c>
      <c r="O606">
        <v>986</v>
      </c>
      <c r="P606">
        <v>2.0449999999999999</v>
      </c>
      <c r="Q606">
        <v>9.1430000000000007</v>
      </c>
      <c r="R606">
        <v>34.203000000000003</v>
      </c>
      <c r="S606">
        <v>217.74100000000001</v>
      </c>
    </row>
    <row r="607" spans="1:19">
      <c r="A607" t="s">
        <v>10752</v>
      </c>
      <c r="B607" s="34">
        <v>2</v>
      </c>
      <c r="C607" t="s">
        <v>8281</v>
      </c>
      <c r="D607" t="s">
        <v>4707</v>
      </c>
      <c r="E607" t="s">
        <v>8280</v>
      </c>
      <c r="F607" t="s">
        <v>4706</v>
      </c>
      <c r="G607">
        <v>561081.40999999596</v>
      </c>
      <c r="H607">
        <v>6303473.9800000004</v>
      </c>
      <c r="I607">
        <v>564918.06000000203</v>
      </c>
      <c r="J607">
        <v>6321826.8300000001</v>
      </c>
      <c r="K607">
        <v>25755</v>
      </c>
      <c r="L607">
        <v>813</v>
      </c>
      <c r="M607">
        <v>890</v>
      </c>
      <c r="N607">
        <v>890</v>
      </c>
      <c r="O607">
        <v>966</v>
      </c>
      <c r="P607">
        <v>2.266</v>
      </c>
      <c r="Q607">
        <v>10.706</v>
      </c>
      <c r="R607">
        <v>35.576999999999998</v>
      </c>
      <c r="S607">
        <v>226.49</v>
      </c>
    </row>
    <row r="608" spans="1:19">
      <c r="A608" t="s">
        <v>10751</v>
      </c>
      <c r="B608" s="34">
        <v>1</v>
      </c>
      <c r="C608" t="s">
        <v>8281</v>
      </c>
      <c r="D608" t="s">
        <v>1452</v>
      </c>
      <c r="E608" t="s">
        <v>8280</v>
      </c>
      <c r="F608" t="s">
        <v>1451</v>
      </c>
      <c r="G608">
        <v>561081.40999999596</v>
      </c>
      <c r="H608">
        <v>6303473.9800000004</v>
      </c>
      <c r="I608">
        <v>592807.53999999899</v>
      </c>
      <c r="J608">
        <v>6282056.5599999996</v>
      </c>
      <c r="K608">
        <v>40205</v>
      </c>
      <c r="L608">
        <v>3255</v>
      </c>
      <c r="M608">
        <v>3600</v>
      </c>
      <c r="N608">
        <v>3600</v>
      </c>
      <c r="O608">
        <v>3780</v>
      </c>
      <c r="P608">
        <v>0.80500000000000005</v>
      </c>
      <c r="Q608">
        <v>10.592000000000001</v>
      </c>
      <c r="R608">
        <v>87.694000000000003</v>
      </c>
      <c r="S608">
        <v>558.279</v>
      </c>
    </row>
    <row r="609" spans="1:19">
      <c r="A609" t="s">
        <v>10752</v>
      </c>
      <c r="B609" s="34">
        <v>1</v>
      </c>
      <c r="C609" t="s">
        <v>5803</v>
      </c>
      <c r="D609" t="s">
        <v>7814</v>
      </c>
      <c r="E609" t="s">
        <v>5802</v>
      </c>
      <c r="F609" t="s">
        <v>7813</v>
      </c>
      <c r="G609">
        <v>720632.39999999898</v>
      </c>
      <c r="H609">
        <v>6513415.9400000004</v>
      </c>
      <c r="I609">
        <v>720943.39000000095</v>
      </c>
      <c r="J609">
        <v>6523761.2000000002</v>
      </c>
      <c r="K609">
        <v>10255</v>
      </c>
      <c r="L609">
        <v>1032</v>
      </c>
      <c r="M609">
        <v>1146</v>
      </c>
      <c r="N609">
        <v>1146</v>
      </c>
      <c r="O609">
        <v>1241</v>
      </c>
      <c r="P609">
        <v>0.63300000000000001</v>
      </c>
      <c r="Q609">
        <v>4.1959999999999997</v>
      </c>
      <c r="R609">
        <v>14.352</v>
      </c>
      <c r="S609">
        <v>91.369</v>
      </c>
    </row>
    <row r="610" spans="1:19">
      <c r="A610" t="s">
        <v>10752</v>
      </c>
      <c r="B610" s="34">
        <v>1</v>
      </c>
      <c r="C610" t="s">
        <v>8358</v>
      </c>
      <c r="D610" t="s">
        <v>2544</v>
      </c>
      <c r="E610" t="s">
        <v>8357</v>
      </c>
      <c r="F610" t="s">
        <v>2543</v>
      </c>
      <c r="G610">
        <v>1037382.74</v>
      </c>
      <c r="H610">
        <v>6300029.8499999996</v>
      </c>
      <c r="I610">
        <v>1047624.42</v>
      </c>
      <c r="J610">
        <v>6303729.2599999998</v>
      </c>
      <c r="K610">
        <v>12188</v>
      </c>
      <c r="L610">
        <v>816</v>
      </c>
      <c r="M610">
        <v>889</v>
      </c>
      <c r="N610">
        <v>889</v>
      </c>
      <c r="O610">
        <v>947</v>
      </c>
      <c r="P610">
        <v>1.0920000000000001</v>
      </c>
      <c r="Q610">
        <v>4.9370000000000003</v>
      </c>
      <c r="R610">
        <v>17.279</v>
      </c>
      <c r="S610" t="s">
        <v>8819</v>
      </c>
    </row>
    <row r="611" spans="1:19">
      <c r="A611" t="s">
        <v>10752</v>
      </c>
      <c r="B611" s="34">
        <v>1</v>
      </c>
      <c r="C611" t="s">
        <v>6030</v>
      </c>
      <c r="D611" t="s">
        <v>6728</v>
      </c>
      <c r="E611" t="s">
        <v>6029</v>
      </c>
      <c r="F611" t="s">
        <v>6727</v>
      </c>
      <c r="G611">
        <v>698683.61999999697</v>
      </c>
      <c r="H611">
        <v>6232836.0300000003</v>
      </c>
      <c r="I611">
        <v>717732.68999999797</v>
      </c>
      <c r="J611">
        <v>6252212.3200000003</v>
      </c>
      <c r="K611">
        <v>28524</v>
      </c>
      <c r="L611">
        <v>1234</v>
      </c>
      <c r="M611">
        <v>1320</v>
      </c>
      <c r="N611">
        <v>1320</v>
      </c>
      <c r="O611">
        <v>1389</v>
      </c>
      <c r="P611">
        <v>1.661</v>
      </c>
      <c r="Q611">
        <v>11.462999999999999</v>
      </c>
      <c r="R611">
        <v>41.341000000000001</v>
      </c>
      <c r="S611">
        <v>263.185</v>
      </c>
    </row>
    <row r="612" spans="1:19">
      <c r="A612" t="s">
        <v>10751</v>
      </c>
      <c r="B612" s="34">
        <v>1</v>
      </c>
      <c r="C612" t="s">
        <v>1361</v>
      </c>
      <c r="D612" t="s">
        <v>6212</v>
      </c>
      <c r="E612" t="s">
        <v>1360</v>
      </c>
      <c r="F612" t="s">
        <v>6211</v>
      </c>
      <c r="G612">
        <v>1020514.07</v>
      </c>
      <c r="H612">
        <v>6784646.4900000002</v>
      </c>
      <c r="I612">
        <v>1040153.4</v>
      </c>
      <c r="J612">
        <v>6766115.9699999997</v>
      </c>
      <c r="K612">
        <v>30365</v>
      </c>
      <c r="L612">
        <v>2196</v>
      </c>
      <c r="M612">
        <v>2400</v>
      </c>
      <c r="N612">
        <v>2400</v>
      </c>
      <c r="O612">
        <v>2596</v>
      </c>
      <c r="P612">
        <v>0.91100000000000003</v>
      </c>
      <c r="Q612">
        <v>9.2560000000000002</v>
      </c>
      <c r="R612">
        <v>56.923000000000002</v>
      </c>
      <c r="S612">
        <v>362.38</v>
      </c>
    </row>
    <row r="613" spans="1:19">
      <c r="A613" t="s">
        <v>10752</v>
      </c>
      <c r="B613" s="34">
        <v>1</v>
      </c>
      <c r="C613" t="s">
        <v>5974</v>
      </c>
      <c r="D613" t="s">
        <v>4504</v>
      </c>
      <c r="E613" t="s">
        <v>5973</v>
      </c>
      <c r="F613" t="s">
        <v>4503</v>
      </c>
      <c r="G613">
        <v>842016.27000000305</v>
      </c>
      <c r="H613">
        <v>6398819.3499999996</v>
      </c>
      <c r="I613">
        <v>852051.10000000102</v>
      </c>
      <c r="J613">
        <v>6426150.3499999996</v>
      </c>
      <c r="K613">
        <v>33476</v>
      </c>
      <c r="L613">
        <v>695</v>
      </c>
      <c r="M613">
        <v>782</v>
      </c>
      <c r="N613">
        <v>782</v>
      </c>
      <c r="O613">
        <v>855</v>
      </c>
      <c r="P613">
        <v>2.95</v>
      </c>
      <c r="Q613">
        <v>13.683999999999999</v>
      </c>
      <c r="R613">
        <v>46.914000000000001</v>
      </c>
      <c r="S613">
        <v>298.66300000000001</v>
      </c>
    </row>
    <row r="614" spans="1:19">
      <c r="A614" t="s">
        <v>10752</v>
      </c>
      <c r="B614" s="34">
        <v>1</v>
      </c>
      <c r="C614" t="s">
        <v>1133</v>
      </c>
      <c r="D614" t="s">
        <v>5711</v>
      </c>
      <c r="E614" t="s">
        <v>1132</v>
      </c>
      <c r="F614" t="s">
        <v>5710</v>
      </c>
      <c r="G614">
        <v>734754.49000000197</v>
      </c>
      <c r="H614">
        <v>6916085.1200000001</v>
      </c>
      <c r="I614">
        <v>723268.50999999803</v>
      </c>
      <c r="J614">
        <v>6917435.3600000003</v>
      </c>
      <c r="K614">
        <v>13165</v>
      </c>
      <c r="L614">
        <v>731</v>
      </c>
      <c r="M614">
        <v>835</v>
      </c>
      <c r="N614">
        <v>835</v>
      </c>
      <c r="O614">
        <v>925</v>
      </c>
      <c r="P614">
        <v>1.1120000000000001</v>
      </c>
      <c r="Q614">
        <v>5.351</v>
      </c>
      <c r="R614">
        <v>18.501000000000001</v>
      </c>
      <c r="S614">
        <v>117.783</v>
      </c>
    </row>
    <row r="615" spans="1:19">
      <c r="A615" t="s">
        <v>10751</v>
      </c>
      <c r="B615" s="34">
        <v>1</v>
      </c>
      <c r="C615" t="s">
        <v>2182</v>
      </c>
      <c r="D615" t="s">
        <v>4475</v>
      </c>
      <c r="E615" t="s">
        <v>2182</v>
      </c>
      <c r="F615" t="s">
        <v>4474</v>
      </c>
      <c r="G615">
        <v>813242.82</v>
      </c>
      <c r="H615">
        <v>6970958.4299999997</v>
      </c>
      <c r="I615">
        <v>902412.39999999898</v>
      </c>
      <c r="J615">
        <v>6935182.5300000003</v>
      </c>
      <c r="K615">
        <v>112247</v>
      </c>
      <c r="L615">
        <v>3465</v>
      </c>
      <c r="M615">
        <v>3622</v>
      </c>
      <c r="N615">
        <v>3622</v>
      </c>
      <c r="O615">
        <v>3780</v>
      </c>
      <c r="P615">
        <v>2.2599999999999998</v>
      </c>
      <c r="Q615">
        <v>29.7</v>
      </c>
      <c r="R615">
        <v>245.63399999999999</v>
      </c>
      <c r="S615">
        <v>1563.7560000000001</v>
      </c>
    </row>
    <row r="616" spans="1:19">
      <c r="A616" t="s">
        <v>10751</v>
      </c>
      <c r="B616" s="34">
        <v>2</v>
      </c>
      <c r="C616" t="s">
        <v>2182</v>
      </c>
      <c r="D616" t="s">
        <v>4475</v>
      </c>
      <c r="E616" t="s">
        <v>2182</v>
      </c>
      <c r="F616" t="s">
        <v>4474</v>
      </c>
      <c r="G616">
        <v>813242.82</v>
      </c>
      <c r="H616">
        <v>6970958.4299999997</v>
      </c>
      <c r="I616">
        <v>902412.39999999898</v>
      </c>
      <c r="J616">
        <v>6935182.5300000003</v>
      </c>
      <c r="K616">
        <v>112252</v>
      </c>
      <c r="L616">
        <v>3465</v>
      </c>
      <c r="M616">
        <v>3622</v>
      </c>
      <c r="N616">
        <v>3622</v>
      </c>
      <c r="O616">
        <v>3780</v>
      </c>
      <c r="P616">
        <v>2.2589999999999999</v>
      </c>
      <c r="Q616">
        <v>29.692</v>
      </c>
      <c r="R616">
        <v>245.577</v>
      </c>
      <c r="S616">
        <v>1563.395</v>
      </c>
    </row>
    <row r="617" spans="1:19">
      <c r="A617" t="s">
        <v>10751</v>
      </c>
      <c r="B617" s="34">
        <v>1</v>
      </c>
      <c r="C617" t="s">
        <v>2182</v>
      </c>
      <c r="D617" t="s">
        <v>3126</v>
      </c>
      <c r="E617" t="s">
        <v>2182</v>
      </c>
      <c r="F617" t="s">
        <v>3125</v>
      </c>
      <c r="G617">
        <v>813242.82</v>
      </c>
      <c r="H617">
        <v>6970958.4299999997</v>
      </c>
      <c r="I617">
        <v>816960.10000000102</v>
      </c>
      <c r="J617">
        <v>6979777.79</v>
      </c>
      <c r="K617">
        <v>10770</v>
      </c>
      <c r="L617">
        <v>2196</v>
      </c>
      <c r="M617">
        <v>2400</v>
      </c>
      <c r="N617">
        <v>2400</v>
      </c>
      <c r="O617">
        <v>2596</v>
      </c>
      <c r="P617">
        <v>0.32500000000000001</v>
      </c>
      <c r="Q617">
        <v>3.36</v>
      </c>
      <c r="R617">
        <v>20.059000000000001</v>
      </c>
      <c r="S617">
        <v>127.699</v>
      </c>
    </row>
    <row r="618" spans="1:19">
      <c r="A618" t="s">
        <v>10751</v>
      </c>
      <c r="B618" s="34">
        <v>2</v>
      </c>
      <c r="C618" t="s">
        <v>2182</v>
      </c>
      <c r="D618" t="s">
        <v>3126</v>
      </c>
      <c r="E618" t="s">
        <v>2182</v>
      </c>
      <c r="F618" t="s">
        <v>3125</v>
      </c>
      <c r="G618">
        <v>813242.82</v>
      </c>
      <c r="H618">
        <v>6970958.4299999997</v>
      </c>
      <c r="I618">
        <v>816960.10000000102</v>
      </c>
      <c r="J618">
        <v>6979777.79</v>
      </c>
      <c r="K618">
        <v>10831</v>
      </c>
      <c r="L618">
        <v>2196</v>
      </c>
      <c r="M618">
        <v>2400</v>
      </c>
      <c r="N618">
        <v>2400</v>
      </c>
      <c r="O618">
        <v>2596</v>
      </c>
      <c r="P618">
        <v>0.32500000000000001</v>
      </c>
      <c r="Q618">
        <v>3.339</v>
      </c>
      <c r="R618">
        <v>20.204999999999998</v>
      </c>
      <c r="S618">
        <v>128.63200000000001</v>
      </c>
    </row>
    <row r="619" spans="1:19">
      <c r="A619" t="s">
        <v>10751</v>
      </c>
      <c r="B619" s="34">
        <v>2</v>
      </c>
      <c r="C619" t="s">
        <v>2182</v>
      </c>
      <c r="D619" t="s">
        <v>930</v>
      </c>
      <c r="E619" t="s">
        <v>2182</v>
      </c>
      <c r="F619" t="s">
        <v>929</v>
      </c>
      <c r="G619">
        <v>813242.82</v>
      </c>
      <c r="H619">
        <v>6970958.4299999997</v>
      </c>
      <c r="I619">
        <v>720796.5</v>
      </c>
      <c r="J619">
        <v>7022197.9100000001</v>
      </c>
      <c r="K619">
        <v>118259</v>
      </c>
      <c r="L619">
        <v>3465</v>
      </c>
      <c r="M619">
        <v>3622</v>
      </c>
      <c r="N619">
        <v>3622</v>
      </c>
      <c r="O619">
        <v>3780</v>
      </c>
      <c r="P619">
        <v>2.3740000000000001</v>
      </c>
      <c r="Q619">
        <v>31.111999999999998</v>
      </c>
      <c r="R619">
        <v>257.916</v>
      </c>
      <c r="S619">
        <v>1641.942</v>
      </c>
    </row>
    <row r="620" spans="1:19">
      <c r="A620" t="s">
        <v>10751</v>
      </c>
      <c r="B620" s="34">
        <v>3</v>
      </c>
      <c r="C620" t="s">
        <v>2182</v>
      </c>
      <c r="D620" t="s">
        <v>930</v>
      </c>
      <c r="E620" t="s">
        <v>2182</v>
      </c>
      <c r="F620" t="s">
        <v>929</v>
      </c>
      <c r="G620">
        <v>813242.82</v>
      </c>
      <c r="H620">
        <v>6970958.4299999997</v>
      </c>
      <c r="I620">
        <v>720796.5</v>
      </c>
      <c r="J620">
        <v>7022197.9100000001</v>
      </c>
      <c r="K620">
        <v>118189</v>
      </c>
      <c r="L620">
        <v>3465</v>
      </c>
      <c r="M620">
        <v>3622</v>
      </c>
      <c r="N620">
        <v>3622</v>
      </c>
      <c r="O620">
        <v>3780</v>
      </c>
      <c r="P620">
        <v>2.3610000000000002</v>
      </c>
      <c r="Q620">
        <v>31.053000000000001</v>
      </c>
      <c r="R620">
        <v>257.80099999999999</v>
      </c>
      <c r="S620">
        <v>1641.2149999999999</v>
      </c>
    </row>
    <row r="621" spans="1:19">
      <c r="A621" t="s">
        <v>10752</v>
      </c>
      <c r="B621" s="34">
        <v>1</v>
      </c>
      <c r="C621" t="s">
        <v>572</v>
      </c>
      <c r="D621" t="s">
        <v>792</v>
      </c>
      <c r="E621" t="s">
        <v>571</v>
      </c>
      <c r="F621" t="s">
        <v>791</v>
      </c>
      <c r="G621">
        <v>146228.369999997</v>
      </c>
      <c r="H621">
        <v>6840354.0700000003</v>
      </c>
      <c r="I621">
        <v>168746</v>
      </c>
      <c r="J621">
        <v>6840196.6600000001</v>
      </c>
      <c r="K621">
        <v>29488</v>
      </c>
      <c r="L621">
        <v>1280</v>
      </c>
      <c r="M621">
        <v>1332</v>
      </c>
      <c r="N621">
        <v>1332</v>
      </c>
      <c r="O621">
        <v>1382</v>
      </c>
      <c r="P621">
        <v>1.7050000000000001</v>
      </c>
      <c r="Q621">
        <v>11.348000000000001</v>
      </c>
      <c r="R621">
        <v>41.058999999999997</v>
      </c>
      <c r="S621">
        <v>261.392</v>
      </c>
    </row>
    <row r="622" spans="1:19">
      <c r="A622" t="s">
        <v>10752</v>
      </c>
      <c r="B622" s="34">
        <v>1</v>
      </c>
      <c r="C622" t="s">
        <v>8185</v>
      </c>
      <c r="D622" t="s">
        <v>3836</v>
      </c>
      <c r="E622" t="s">
        <v>8185</v>
      </c>
      <c r="F622" t="s">
        <v>3836</v>
      </c>
      <c r="G622">
        <v>829534.40999999596</v>
      </c>
      <c r="H622">
        <v>6962470.9000000004</v>
      </c>
      <c r="I622">
        <v>825206.85000000102</v>
      </c>
      <c r="J622">
        <v>6962962</v>
      </c>
      <c r="K622">
        <v>4700</v>
      </c>
      <c r="L622">
        <v>647</v>
      </c>
      <c r="M622">
        <v>749</v>
      </c>
      <c r="N622">
        <v>749</v>
      </c>
      <c r="O622">
        <v>847</v>
      </c>
      <c r="P622">
        <v>0.39500000000000002</v>
      </c>
      <c r="Q622">
        <v>1.79</v>
      </c>
      <c r="R622">
        <v>6.048</v>
      </c>
      <c r="S622">
        <v>38.503</v>
      </c>
    </row>
    <row r="623" spans="1:19">
      <c r="A623" t="s">
        <v>10752</v>
      </c>
      <c r="B623" s="34">
        <v>1</v>
      </c>
      <c r="C623" t="s">
        <v>8185</v>
      </c>
      <c r="D623" t="s">
        <v>3890</v>
      </c>
      <c r="E623" t="s">
        <v>8185</v>
      </c>
      <c r="F623" t="s">
        <v>3889</v>
      </c>
      <c r="G623">
        <v>829534.40999999596</v>
      </c>
      <c r="H623">
        <v>6962470.9000000004</v>
      </c>
      <c r="I623">
        <v>859392</v>
      </c>
      <c r="J623">
        <v>6936734.21</v>
      </c>
      <c r="K623">
        <v>44900</v>
      </c>
      <c r="L623">
        <v>1100</v>
      </c>
      <c r="M623">
        <v>1187</v>
      </c>
      <c r="N623">
        <v>1187</v>
      </c>
      <c r="O623">
        <v>1302</v>
      </c>
      <c r="P623">
        <v>2.5510000000000002</v>
      </c>
      <c r="Q623">
        <v>17.609000000000002</v>
      </c>
      <c r="R623">
        <v>64.078999999999994</v>
      </c>
      <c r="S623">
        <v>407.93799999999999</v>
      </c>
    </row>
    <row r="624" spans="1:19">
      <c r="A624" t="s">
        <v>10752</v>
      </c>
      <c r="B624" s="34">
        <v>3</v>
      </c>
      <c r="C624" t="s">
        <v>8185</v>
      </c>
      <c r="D624" t="s">
        <v>3836</v>
      </c>
      <c r="E624" t="s">
        <v>8185</v>
      </c>
      <c r="F624" t="s">
        <v>3836</v>
      </c>
      <c r="G624">
        <v>829534.40999999596</v>
      </c>
      <c r="H624">
        <v>6962470.9000000004</v>
      </c>
      <c r="I624">
        <v>825206.85000000102</v>
      </c>
      <c r="J624">
        <v>6962962</v>
      </c>
      <c r="K624">
        <v>5500</v>
      </c>
      <c r="L624">
        <v>328</v>
      </c>
      <c r="M624">
        <v>554</v>
      </c>
      <c r="N624">
        <v>554</v>
      </c>
      <c r="O624">
        <v>694</v>
      </c>
      <c r="P624">
        <v>0.35699999999999998</v>
      </c>
      <c r="Q624">
        <v>2.3250000000000002</v>
      </c>
      <c r="R624">
        <v>8.43</v>
      </c>
      <c r="S624">
        <v>53.667999999999999</v>
      </c>
    </row>
    <row r="625" spans="1:19">
      <c r="A625" t="s">
        <v>10752</v>
      </c>
      <c r="B625" s="34">
        <v>1</v>
      </c>
      <c r="C625" t="s">
        <v>8185</v>
      </c>
      <c r="D625" t="s">
        <v>3126</v>
      </c>
      <c r="E625" t="s">
        <v>8185</v>
      </c>
      <c r="F625" t="s">
        <v>3125</v>
      </c>
      <c r="G625">
        <v>829534.40999999596</v>
      </c>
      <c r="H625">
        <v>6962470.9000000004</v>
      </c>
      <c r="I625">
        <v>816960.10000000102</v>
      </c>
      <c r="J625">
        <v>6979777.79</v>
      </c>
      <c r="K625">
        <v>23715</v>
      </c>
      <c r="L625">
        <v>843</v>
      </c>
      <c r="M625">
        <v>909</v>
      </c>
      <c r="N625">
        <v>909</v>
      </c>
      <c r="O625">
        <v>996</v>
      </c>
      <c r="P625">
        <v>1.9370000000000001</v>
      </c>
      <c r="Q625">
        <v>9.4489999999999998</v>
      </c>
      <c r="R625">
        <v>33.167000000000002</v>
      </c>
      <c r="S625">
        <v>211.15</v>
      </c>
    </row>
    <row r="626" spans="1:19">
      <c r="A626" t="s">
        <v>10752</v>
      </c>
      <c r="B626" s="34">
        <v>2</v>
      </c>
      <c r="C626" t="s">
        <v>8185</v>
      </c>
      <c r="D626" t="s">
        <v>3126</v>
      </c>
      <c r="E626" t="s">
        <v>8185</v>
      </c>
      <c r="F626" t="s">
        <v>3125</v>
      </c>
      <c r="G626">
        <v>829534.40999999596</v>
      </c>
      <c r="H626">
        <v>6962470.9000000004</v>
      </c>
      <c r="I626">
        <v>816960.10000000102</v>
      </c>
      <c r="J626">
        <v>6979777.79</v>
      </c>
      <c r="K626">
        <v>22765</v>
      </c>
      <c r="L626">
        <v>843</v>
      </c>
      <c r="M626">
        <v>909</v>
      </c>
      <c r="N626">
        <v>909</v>
      </c>
      <c r="O626">
        <v>996</v>
      </c>
      <c r="P626">
        <v>1.8320000000000001</v>
      </c>
      <c r="Q626">
        <v>8.9169999999999998</v>
      </c>
      <c r="R626">
        <v>31.202000000000002</v>
      </c>
      <c r="S626">
        <v>198.64</v>
      </c>
    </row>
    <row r="627" spans="1:19">
      <c r="A627" t="s">
        <v>10752</v>
      </c>
      <c r="B627" s="34">
        <v>1</v>
      </c>
      <c r="C627" t="s">
        <v>6186</v>
      </c>
      <c r="D627" t="s">
        <v>7565</v>
      </c>
      <c r="E627" t="s">
        <v>6185</v>
      </c>
      <c r="F627" t="s">
        <v>7564</v>
      </c>
      <c r="G627">
        <v>1018911.52</v>
      </c>
      <c r="H627">
        <v>6747798.2300000004</v>
      </c>
      <c r="I627">
        <v>1035577.23</v>
      </c>
      <c r="J627">
        <v>6736880.9900000002</v>
      </c>
      <c r="K627">
        <v>22900</v>
      </c>
      <c r="L627">
        <v>847</v>
      </c>
      <c r="M627">
        <v>985</v>
      </c>
      <c r="N627">
        <v>985</v>
      </c>
      <c r="O627">
        <v>1116</v>
      </c>
      <c r="P627">
        <v>1.375</v>
      </c>
      <c r="Q627">
        <v>9.2140000000000004</v>
      </c>
      <c r="R627">
        <v>33.012999999999998</v>
      </c>
      <c r="S627">
        <v>210.16499999999999</v>
      </c>
    </row>
    <row r="628" spans="1:19">
      <c r="A628" t="s">
        <v>10752</v>
      </c>
      <c r="B628" s="34">
        <v>2</v>
      </c>
      <c r="C628" t="s">
        <v>6186</v>
      </c>
      <c r="D628" t="s">
        <v>7565</v>
      </c>
      <c r="E628" t="s">
        <v>6185</v>
      </c>
      <c r="F628" t="s">
        <v>7564</v>
      </c>
      <c r="G628">
        <v>1018911.52</v>
      </c>
      <c r="H628">
        <v>6747798.2300000004</v>
      </c>
      <c r="I628">
        <v>1035577.23</v>
      </c>
      <c r="J628">
        <v>6736880.9900000002</v>
      </c>
      <c r="K628">
        <v>22900</v>
      </c>
      <c r="L628">
        <v>847</v>
      </c>
      <c r="M628">
        <v>985</v>
      </c>
      <c r="N628">
        <v>985</v>
      </c>
      <c r="O628">
        <v>1116</v>
      </c>
      <c r="P628">
        <v>1.375</v>
      </c>
      <c r="Q628">
        <v>9.2080000000000002</v>
      </c>
      <c r="R628">
        <v>33.014000000000003</v>
      </c>
      <c r="S628">
        <v>210.17099999999999</v>
      </c>
    </row>
    <row r="629" spans="1:19">
      <c r="A629" t="s">
        <v>10752</v>
      </c>
      <c r="B629" s="34">
        <v>1</v>
      </c>
      <c r="C629" t="s">
        <v>6281</v>
      </c>
      <c r="D629" t="s">
        <v>2498</v>
      </c>
      <c r="E629" t="s">
        <v>6280</v>
      </c>
      <c r="F629" t="s">
        <v>2498</v>
      </c>
      <c r="G629">
        <v>995305.09000000404</v>
      </c>
      <c r="H629">
        <v>6509202.75</v>
      </c>
      <c r="I629">
        <v>988640.70000000298</v>
      </c>
      <c r="J629">
        <v>6541956.9100000001</v>
      </c>
      <c r="K629">
        <v>35004</v>
      </c>
      <c r="L629">
        <v>533</v>
      </c>
      <c r="M629">
        <v>622</v>
      </c>
      <c r="N629">
        <v>622</v>
      </c>
      <c r="O629">
        <v>673</v>
      </c>
      <c r="P629">
        <v>4.59</v>
      </c>
      <c r="Q629">
        <v>14.74</v>
      </c>
      <c r="R629">
        <v>48</v>
      </c>
      <c r="S629" t="s">
        <v>8819</v>
      </c>
    </row>
    <row r="630" spans="1:19">
      <c r="A630" t="s">
        <v>10752</v>
      </c>
      <c r="B630" s="34">
        <v>1</v>
      </c>
      <c r="C630" t="s">
        <v>5805</v>
      </c>
      <c r="D630" t="s">
        <v>7814</v>
      </c>
      <c r="E630" t="s">
        <v>5804</v>
      </c>
      <c r="F630" t="s">
        <v>7813</v>
      </c>
      <c r="G630">
        <v>715185</v>
      </c>
      <c r="H630">
        <v>6523266.2999999998</v>
      </c>
      <c r="I630">
        <v>720943.39000000095</v>
      </c>
      <c r="J630">
        <v>6523761.2000000002</v>
      </c>
      <c r="K630">
        <v>5747</v>
      </c>
      <c r="L630">
        <v>1034</v>
      </c>
      <c r="M630">
        <v>1149</v>
      </c>
      <c r="N630">
        <v>1149</v>
      </c>
      <c r="O630">
        <v>1244</v>
      </c>
      <c r="P630">
        <v>0.35499999999999998</v>
      </c>
      <c r="Q630">
        <v>2.3279999999999998</v>
      </c>
      <c r="R630">
        <v>8.1460000000000008</v>
      </c>
      <c r="S630">
        <v>51.856000000000002</v>
      </c>
    </row>
    <row r="631" spans="1:19">
      <c r="A631" t="s">
        <v>10752</v>
      </c>
      <c r="B631" s="34">
        <v>2</v>
      </c>
      <c r="C631" t="s">
        <v>5805</v>
      </c>
      <c r="D631" t="s">
        <v>7814</v>
      </c>
      <c r="E631" t="s">
        <v>5804</v>
      </c>
      <c r="F631" t="s">
        <v>7813</v>
      </c>
      <c r="G631">
        <v>715185</v>
      </c>
      <c r="H631">
        <v>6523266.2999999998</v>
      </c>
      <c r="I631">
        <v>720943.39000000095</v>
      </c>
      <c r="J631">
        <v>6523761.2000000002</v>
      </c>
      <c r="K631">
        <v>5787</v>
      </c>
      <c r="L631">
        <v>1034</v>
      </c>
      <c r="M631">
        <v>1149</v>
      </c>
      <c r="N631">
        <v>1149</v>
      </c>
      <c r="O631">
        <v>1244</v>
      </c>
      <c r="P631">
        <v>0.35699999999999998</v>
      </c>
      <c r="Q631">
        <v>2.3439999999999999</v>
      </c>
      <c r="R631">
        <v>8.2050000000000001</v>
      </c>
      <c r="S631">
        <v>52.237000000000002</v>
      </c>
    </row>
    <row r="632" spans="1:19">
      <c r="A632" t="s">
        <v>10752</v>
      </c>
      <c r="B632" s="34">
        <v>1</v>
      </c>
      <c r="C632" t="s">
        <v>2482</v>
      </c>
      <c r="D632" t="s">
        <v>6558</v>
      </c>
      <c r="E632" t="s">
        <v>2481</v>
      </c>
      <c r="F632" t="s">
        <v>6557</v>
      </c>
      <c r="G632">
        <v>976405.32999999798</v>
      </c>
      <c r="H632">
        <v>6702732.46</v>
      </c>
      <c r="I632">
        <v>955471.27000000305</v>
      </c>
      <c r="J632">
        <v>6651149.4400000004</v>
      </c>
      <c r="K632">
        <v>86680</v>
      </c>
      <c r="L632">
        <v>412</v>
      </c>
      <c r="M632">
        <v>449</v>
      </c>
      <c r="N632">
        <v>449</v>
      </c>
      <c r="O632">
        <v>449</v>
      </c>
      <c r="P632">
        <v>9.5190000000000001</v>
      </c>
      <c r="Q632">
        <v>35.036000000000001</v>
      </c>
      <c r="R632">
        <v>121.723</v>
      </c>
      <c r="S632">
        <v>774.91099999999994</v>
      </c>
    </row>
    <row r="633" spans="1:19">
      <c r="A633" t="s">
        <v>10752</v>
      </c>
      <c r="B633" s="34">
        <v>1</v>
      </c>
      <c r="C633" t="s">
        <v>2482</v>
      </c>
      <c r="D633" t="s">
        <v>7914</v>
      </c>
      <c r="E633" t="s">
        <v>2481</v>
      </c>
      <c r="F633" t="s">
        <v>7913</v>
      </c>
      <c r="G633">
        <v>976405.32999999798</v>
      </c>
      <c r="H633">
        <v>6702732.46</v>
      </c>
      <c r="I633">
        <v>937423.39999999898</v>
      </c>
      <c r="J633">
        <v>6732792.1200000001</v>
      </c>
      <c r="K633">
        <v>77914</v>
      </c>
      <c r="L633">
        <v>525</v>
      </c>
      <c r="M633">
        <v>730</v>
      </c>
      <c r="N633" t="s">
        <v>8819</v>
      </c>
      <c r="O633">
        <v>835</v>
      </c>
      <c r="P633">
        <v>6.2309999999999999</v>
      </c>
      <c r="Q633">
        <v>31.693000000000001</v>
      </c>
      <c r="R633">
        <v>109.58499999999999</v>
      </c>
      <c r="S633">
        <v>697.64200000000005</v>
      </c>
    </row>
    <row r="634" spans="1:19">
      <c r="A634" t="s">
        <v>10752</v>
      </c>
      <c r="B634" s="34">
        <v>1</v>
      </c>
      <c r="C634" t="s">
        <v>2482</v>
      </c>
      <c r="D634" t="s">
        <v>2023</v>
      </c>
      <c r="E634" t="s">
        <v>2481</v>
      </c>
      <c r="F634" t="s">
        <v>2022</v>
      </c>
      <c r="G634">
        <v>976405.32999999798</v>
      </c>
      <c r="H634">
        <v>6702732.46</v>
      </c>
      <c r="I634">
        <v>930864.07999999798</v>
      </c>
      <c r="J634">
        <v>6689707.21</v>
      </c>
      <c r="K634">
        <v>52934</v>
      </c>
      <c r="L634">
        <v>577</v>
      </c>
      <c r="M634">
        <v>706</v>
      </c>
      <c r="N634">
        <v>706</v>
      </c>
      <c r="O634">
        <v>782</v>
      </c>
      <c r="P634">
        <v>6.3259999999999996</v>
      </c>
      <c r="Q634">
        <v>22.082999999999998</v>
      </c>
      <c r="R634">
        <v>72.680000000000007</v>
      </c>
      <c r="S634">
        <v>462.69400000000002</v>
      </c>
    </row>
    <row r="635" spans="1:19">
      <c r="A635" t="s">
        <v>10752</v>
      </c>
      <c r="B635" s="34">
        <v>2</v>
      </c>
      <c r="C635" t="s">
        <v>2482</v>
      </c>
      <c r="D635" t="s">
        <v>2023</v>
      </c>
      <c r="E635" t="s">
        <v>2481</v>
      </c>
      <c r="F635" t="s">
        <v>2022</v>
      </c>
      <c r="G635">
        <v>976405.32999999798</v>
      </c>
      <c r="H635">
        <v>6702732.46</v>
      </c>
      <c r="I635">
        <v>930864.07999999798</v>
      </c>
      <c r="J635">
        <v>6689707.21</v>
      </c>
      <c r="K635">
        <v>52770</v>
      </c>
      <c r="L635">
        <v>577</v>
      </c>
      <c r="M635">
        <v>706</v>
      </c>
      <c r="N635">
        <v>706</v>
      </c>
      <c r="O635">
        <v>807</v>
      </c>
      <c r="P635">
        <v>3.6320000000000001</v>
      </c>
      <c r="Q635">
        <v>21.629000000000001</v>
      </c>
      <c r="R635">
        <v>73.882999999999996</v>
      </c>
      <c r="S635">
        <v>470.35500000000002</v>
      </c>
    </row>
    <row r="636" spans="1:19">
      <c r="A636" t="s">
        <v>10751</v>
      </c>
      <c r="B636" s="34">
        <v>1</v>
      </c>
      <c r="C636" t="s">
        <v>2482</v>
      </c>
      <c r="D636" t="s">
        <v>7565</v>
      </c>
      <c r="E636" t="s">
        <v>2481</v>
      </c>
      <c r="F636" t="s">
        <v>7564</v>
      </c>
      <c r="G636">
        <v>976405.32999999798</v>
      </c>
      <c r="H636">
        <v>6702732.46</v>
      </c>
      <c r="I636">
        <v>1035577.23</v>
      </c>
      <c r="J636">
        <v>6736880.9900000002</v>
      </c>
      <c r="K636">
        <v>75255</v>
      </c>
      <c r="L636">
        <v>2070</v>
      </c>
      <c r="M636">
        <v>2282</v>
      </c>
      <c r="N636">
        <v>2282</v>
      </c>
      <c r="O636">
        <v>2400</v>
      </c>
      <c r="P636">
        <v>2.35</v>
      </c>
      <c r="Q636">
        <v>24.591999999999999</v>
      </c>
      <c r="R636">
        <v>132.447</v>
      </c>
      <c r="S636">
        <v>843.18700000000001</v>
      </c>
    </row>
    <row r="637" spans="1:19">
      <c r="A637" t="s">
        <v>10751</v>
      </c>
      <c r="B637" s="34">
        <v>1</v>
      </c>
      <c r="C637" t="s">
        <v>2987</v>
      </c>
      <c r="D637" t="s">
        <v>3403</v>
      </c>
      <c r="E637" t="s">
        <v>2986</v>
      </c>
      <c r="F637" t="s">
        <v>3402</v>
      </c>
      <c r="G637">
        <v>614318.46999999904</v>
      </c>
      <c r="H637">
        <v>7090366.3499999996</v>
      </c>
      <c r="I637">
        <v>640900.56000000203</v>
      </c>
      <c r="J637">
        <v>7095113.0300000003</v>
      </c>
      <c r="K637">
        <v>28604</v>
      </c>
      <c r="L637">
        <v>3465</v>
      </c>
      <c r="M637">
        <v>3622</v>
      </c>
      <c r="N637">
        <v>3622</v>
      </c>
      <c r="O637">
        <v>3780</v>
      </c>
      <c r="P637">
        <v>0.57199999999999995</v>
      </c>
      <c r="Q637">
        <v>7.5469999999999997</v>
      </c>
      <c r="R637">
        <v>62.167000000000002</v>
      </c>
      <c r="S637">
        <v>395.767</v>
      </c>
    </row>
    <row r="638" spans="1:19">
      <c r="A638" t="s">
        <v>10752</v>
      </c>
      <c r="B638" s="34">
        <v>1</v>
      </c>
      <c r="C638" t="s">
        <v>7391</v>
      </c>
      <c r="D638" t="s">
        <v>589</v>
      </c>
      <c r="E638" t="s">
        <v>7390</v>
      </c>
      <c r="F638" t="s">
        <v>588</v>
      </c>
      <c r="G638">
        <v>570458.5</v>
      </c>
      <c r="H638">
        <v>6914548.4100000001</v>
      </c>
      <c r="I638">
        <v>581188.93000000005</v>
      </c>
      <c r="J638">
        <v>6893147</v>
      </c>
      <c r="K638">
        <v>41848</v>
      </c>
      <c r="L638">
        <v>757</v>
      </c>
      <c r="M638">
        <v>946</v>
      </c>
      <c r="N638">
        <v>946</v>
      </c>
      <c r="O638">
        <v>1075</v>
      </c>
      <c r="P638">
        <v>2.544</v>
      </c>
      <c r="Q638">
        <v>16.971</v>
      </c>
      <c r="R638">
        <v>59.613</v>
      </c>
      <c r="S638">
        <v>379.50700000000001</v>
      </c>
    </row>
    <row r="639" spans="1:19">
      <c r="A639" t="s">
        <v>10752</v>
      </c>
      <c r="B639" s="34">
        <v>1</v>
      </c>
      <c r="C639" t="s">
        <v>3559</v>
      </c>
      <c r="D639" t="s">
        <v>8341</v>
      </c>
      <c r="E639" t="s">
        <v>3558</v>
      </c>
      <c r="F639" t="s">
        <v>8340</v>
      </c>
      <c r="G639">
        <v>722298.04999999702</v>
      </c>
      <c r="H639">
        <v>6410243.9100000001</v>
      </c>
      <c r="I639">
        <v>751245.46000000101</v>
      </c>
      <c r="J639">
        <v>6430619.7400000002</v>
      </c>
      <c r="K639">
        <v>38458</v>
      </c>
      <c r="L639">
        <v>792</v>
      </c>
      <c r="M639">
        <v>844</v>
      </c>
      <c r="N639">
        <v>844</v>
      </c>
      <c r="O639">
        <v>905</v>
      </c>
      <c r="P639">
        <v>3.738</v>
      </c>
      <c r="Q639">
        <v>15.121</v>
      </c>
      <c r="R639">
        <v>55.942</v>
      </c>
      <c r="S639">
        <v>356.13900000000001</v>
      </c>
    </row>
    <row r="640" spans="1:19">
      <c r="A640" t="s">
        <v>10752</v>
      </c>
      <c r="B640" s="34">
        <v>1</v>
      </c>
      <c r="C640" t="s">
        <v>3559</v>
      </c>
      <c r="D640" t="s">
        <v>3084</v>
      </c>
      <c r="E640" t="s">
        <v>3558</v>
      </c>
      <c r="F640" t="s">
        <v>3083</v>
      </c>
      <c r="G640">
        <v>722298.04999999702</v>
      </c>
      <c r="H640">
        <v>6410243.9100000001</v>
      </c>
      <c r="I640">
        <v>675392.50999999803</v>
      </c>
      <c r="J640">
        <v>6408936.0999999996</v>
      </c>
      <c r="K640">
        <v>47388</v>
      </c>
      <c r="L640">
        <v>802</v>
      </c>
      <c r="M640">
        <v>844</v>
      </c>
      <c r="N640">
        <v>844</v>
      </c>
      <c r="O640">
        <v>919</v>
      </c>
      <c r="P640">
        <v>4.6449999999999996</v>
      </c>
      <c r="Q640">
        <v>19.038</v>
      </c>
      <c r="R640">
        <v>67.968999999999994</v>
      </c>
      <c r="S640">
        <v>432.70499999999998</v>
      </c>
    </row>
    <row r="641" spans="1:19">
      <c r="A641" t="s">
        <v>10751</v>
      </c>
      <c r="B641" s="34">
        <v>1</v>
      </c>
      <c r="C641" t="s">
        <v>4029</v>
      </c>
      <c r="D641" t="s">
        <v>5193</v>
      </c>
      <c r="E641" t="s">
        <v>4028</v>
      </c>
      <c r="F641" t="s">
        <v>5192</v>
      </c>
      <c r="G641">
        <v>1033493.35</v>
      </c>
      <c r="H641">
        <v>6844194.4800000004</v>
      </c>
      <c r="I641">
        <v>1034591.62</v>
      </c>
      <c r="J641">
        <v>6815867.7800000003</v>
      </c>
      <c r="K641">
        <v>33046</v>
      </c>
      <c r="L641">
        <v>3294</v>
      </c>
      <c r="M641">
        <v>3622</v>
      </c>
      <c r="N641">
        <v>3622</v>
      </c>
      <c r="O641">
        <v>3780</v>
      </c>
      <c r="P641">
        <v>0.66300000000000003</v>
      </c>
      <c r="Q641">
        <v>8.7029999999999994</v>
      </c>
      <c r="R641">
        <v>72.078999999999994</v>
      </c>
      <c r="S641">
        <v>458.86900000000003</v>
      </c>
    </row>
    <row r="642" spans="1:19">
      <c r="A642" t="s">
        <v>10751</v>
      </c>
      <c r="B642" s="34">
        <v>1</v>
      </c>
      <c r="C642" t="s">
        <v>4029</v>
      </c>
      <c r="D642" t="s">
        <v>2944</v>
      </c>
      <c r="E642" t="s">
        <v>4028</v>
      </c>
      <c r="F642" t="s">
        <v>2943</v>
      </c>
      <c r="G642">
        <v>1033493.35</v>
      </c>
      <c r="H642">
        <v>6844194.4800000004</v>
      </c>
      <c r="I642">
        <v>938816.46999999904</v>
      </c>
      <c r="J642">
        <v>6904732.8499999996</v>
      </c>
      <c r="K642">
        <v>137596</v>
      </c>
      <c r="L642">
        <v>3465</v>
      </c>
      <c r="M642">
        <v>3622</v>
      </c>
      <c r="N642">
        <v>3622</v>
      </c>
      <c r="O642">
        <v>3780</v>
      </c>
      <c r="P642">
        <v>2.6779999999999999</v>
      </c>
      <c r="Q642">
        <v>36.335999999999999</v>
      </c>
      <c r="R642">
        <v>296.53699999999998</v>
      </c>
      <c r="S642">
        <v>1887.8130000000001</v>
      </c>
    </row>
    <row r="643" spans="1:19">
      <c r="A643" t="s">
        <v>10752</v>
      </c>
      <c r="B643" s="34">
        <v>1</v>
      </c>
      <c r="C643" t="s">
        <v>5526</v>
      </c>
      <c r="D643" t="s">
        <v>6964</v>
      </c>
      <c r="E643" t="s">
        <v>5525</v>
      </c>
      <c r="F643" t="s">
        <v>6963</v>
      </c>
      <c r="G643">
        <v>643945.52000000305</v>
      </c>
      <c r="H643">
        <v>6667080.8899999997</v>
      </c>
      <c r="I643">
        <v>593757.71000000101</v>
      </c>
      <c r="J643">
        <v>6677756.5800000001</v>
      </c>
      <c r="K643">
        <v>53196</v>
      </c>
      <c r="L643">
        <v>409</v>
      </c>
      <c r="M643">
        <v>644</v>
      </c>
      <c r="N643">
        <v>644</v>
      </c>
      <c r="O643">
        <v>761</v>
      </c>
      <c r="P643">
        <v>4.7460000000000004</v>
      </c>
      <c r="Q643">
        <v>21.571999999999999</v>
      </c>
      <c r="R643">
        <v>74.790000000000006</v>
      </c>
      <c r="S643">
        <v>476.12599999999998</v>
      </c>
    </row>
    <row r="644" spans="1:19">
      <c r="A644" t="s">
        <v>10752</v>
      </c>
      <c r="B644" s="34">
        <v>1</v>
      </c>
      <c r="C644" t="s">
        <v>5526</v>
      </c>
      <c r="D644" t="s">
        <v>5016</v>
      </c>
      <c r="E644" t="s">
        <v>5525</v>
      </c>
      <c r="F644" t="s">
        <v>5015</v>
      </c>
      <c r="G644">
        <v>643945.52000000305</v>
      </c>
      <c r="H644">
        <v>6667080.8899999997</v>
      </c>
      <c r="I644">
        <v>602876.38000000303</v>
      </c>
      <c r="J644">
        <v>6635412.6500000004</v>
      </c>
      <c r="K644">
        <v>65313</v>
      </c>
      <c r="L644">
        <v>320</v>
      </c>
      <c r="M644">
        <v>496</v>
      </c>
      <c r="N644">
        <v>496</v>
      </c>
      <c r="O644">
        <v>585</v>
      </c>
      <c r="P644">
        <v>7.48</v>
      </c>
      <c r="Q644">
        <v>27.751000000000001</v>
      </c>
      <c r="R644">
        <v>87.679000000000002</v>
      </c>
      <c r="S644">
        <v>558.18200000000002</v>
      </c>
    </row>
    <row r="645" spans="1:19">
      <c r="A645" t="s">
        <v>10751</v>
      </c>
      <c r="B645" s="34">
        <v>1</v>
      </c>
      <c r="C645" t="s">
        <v>5526</v>
      </c>
      <c r="D645" t="s">
        <v>6869</v>
      </c>
      <c r="E645" t="s">
        <v>5525</v>
      </c>
      <c r="F645" t="s">
        <v>6868</v>
      </c>
      <c r="G645">
        <v>643945.52000000305</v>
      </c>
      <c r="H645">
        <v>6667080.8899999997</v>
      </c>
      <c r="I645">
        <v>665207.65999999596</v>
      </c>
      <c r="J645">
        <v>6738536.1600000001</v>
      </c>
      <c r="K645">
        <v>86084</v>
      </c>
      <c r="L645">
        <v>1838</v>
      </c>
      <c r="M645">
        <v>2036</v>
      </c>
      <c r="N645">
        <v>2036</v>
      </c>
      <c r="O645">
        <v>2140</v>
      </c>
      <c r="P645">
        <v>3.7530000000000001</v>
      </c>
      <c r="Q645">
        <v>29.361000000000001</v>
      </c>
      <c r="R645">
        <v>145.57300000000001</v>
      </c>
      <c r="S645">
        <v>926.74800000000005</v>
      </c>
    </row>
    <row r="646" spans="1:19">
      <c r="A646" t="s">
        <v>10751</v>
      </c>
      <c r="B646" s="34">
        <v>2</v>
      </c>
      <c r="C646" t="s">
        <v>5526</v>
      </c>
      <c r="D646" t="s">
        <v>6869</v>
      </c>
      <c r="E646" t="s">
        <v>5525</v>
      </c>
      <c r="F646" t="s">
        <v>6868</v>
      </c>
      <c r="G646">
        <v>643945.52000000305</v>
      </c>
      <c r="H646">
        <v>6667080.8899999997</v>
      </c>
      <c r="I646">
        <v>665207.65999999596</v>
      </c>
      <c r="J646">
        <v>6738536.1600000001</v>
      </c>
      <c r="K646">
        <v>90623</v>
      </c>
      <c r="L646">
        <v>1410</v>
      </c>
      <c r="M646">
        <v>1890</v>
      </c>
      <c r="N646">
        <v>1890</v>
      </c>
      <c r="O646">
        <v>2114</v>
      </c>
      <c r="P646">
        <v>2.7909999999999999</v>
      </c>
      <c r="Q646">
        <v>30.898</v>
      </c>
      <c r="R646">
        <v>154.03899999999999</v>
      </c>
      <c r="S646">
        <v>980.64099999999996</v>
      </c>
    </row>
    <row r="647" spans="1:19">
      <c r="A647" t="s">
        <v>10751</v>
      </c>
      <c r="B647" s="34">
        <v>1</v>
      </c>
      <c r="C647" t="s">
        <v>4744</v>
      </c>
      <c r="D647" t="s">
        <v>5946</v>
      </c>
      <c r="E647" t="s">
        <v>4743</v>
      </c>
      <c r="F647" t="s">
        <v>5945</v>
      </c>
      <c r="G647">
        <v>420635.20000000298</v>
      </c>
      <c r="H647">
        <v>6440107.3899999997</v>
      </c>
      <c r="I647">
        <v>413349.79999999702</v>
      </c>
      <c r="J647">
        <v>6397088.6500000004</v>
      </c>
      <c r="K647">
        <v>52535</v>
      </c>
      <c r="L647">
        <v>2070</v>
      </c>
      <c r="M647">
        <v>2272</v>
      </c>
      <c r="N647">
        <v>2272</v>
      </c>
      <c r="O647">
        <v>2410</v>
      </c>
      <c r="P647">
        <v>1.595</v>
      </c>
      <c r="Q647">
        <v>17.587</v>
      </c>
      <c r="R647">
        <v>89.954999999999998</v>
      </c>
      <c r="S647">
        <v>572.66800000000001</v>
      </c>
    </row>
    <row r="648" spans="1:19">
      <c r="A648" t="s">
        <v>10752</v>
      </c>
      <c r="B648" s="34">
        <v>1</v>
      </c>
      <c r="C648" t="s">
        <v>5641</v>
      </c>
      <c r="D648" t="s">
        <v>7884</v>
      </c>
      <c r="E648" t="s">
        <v>5640</v>
      </c>
      <c r="F648" t="s">
        <v>7883</v>
      </c>
      <c r="G648">
        <v>408736.39999999898</v>
      </c>
      <c r="H648">
        <v>6260624.4000000004</v>
      </c>
      <c r="I648">
        <v>456271.52000000299</v>
      </c>
      <c r="J648">
        <v>6196243.7599999998</v>
      </c>
      <c r="K648">
        <v>84292</v>
      </c>
      <c r="L648">
        <v>565</v>
      </c>
      <c r="M648">
        <v>673</v>
      </c>
      <c r="N648">
        <v>673</v>
      </c>
      <c r="O648">
        <v>765</v>
      </c>
      <c r="P648">
        <v>7.8410000000000002</v>
      </c>
      <c r="Q648">
        <v>34.130000000000003</v>
      </c>
      <c r="R648">
        <v>118.81399999999999</v>
      </c>
      <c r="S648">
        <v>756.39</v>
      </c>
    </row>
    <row r="649" spans="1:19">
      <c r="A649" t="s">
        <v>10752</v>
      </c>
      <c r="B649" s="34">
        <v>1</v>
      </c>
      <c r="C649" t="s">
        <v>792</v>
      </c>
      <c r="D649" t="s">
        <v>1235</v>
      </c>
      <c r="E649" t="s">
        <v>791</v>
      </c>
      <c r="F649" t="s">
        <v>1234</v>
      </c>
      <c r="G649">
        <v>168746</v>
      </c>
      <c r="H649">
        <v>6840196.6600000001</v>
      </c>
      <c r="I649">
        <v>174841.619999997</v>
      </c>
      <c r="J649">
        <v>6792039.0800000001</v>
      </c>
      <c r="K649">
        <v>51302</v>
      </c>
      <c r="L649">
        <v>1056</v>
      </c>
      <c r="M649">
        <v>1123</v>
      </c>
      <c r="N649">
        <v>1123</v>
      </c>
      <c r="O649">
        <v>1189</v>
      </c>
      <c r="P649">
        <v>3.0379999999999998</v>
      </c>
      <c r="Q649">
        <v>20.399000000000001</v>
      </c>
      <c r="R649">
        <v>74.183000000000007</v>
      </c>
      <c r="S649">
        <v>472.26400000000001</v>
      </c>
    </row>
    <row r="650" spans="1:19">
      <c r="A650" t="s">
        <v>10752</v>
      </c>
      <c r="B650" s="34">
        <v>1</v>
      </c>
      <c r="C650" t="s">
        <v>6202</v>
      </c>
      <c r="D650" t="s">
        <v>4284</v>
      </c>
      <c r="E650" t="s">
        <v>6201</v>
      </c>
      <c r="F650" t="s">
        <v>4283</v>
      </c>
      <c r="G650">
        <v>386765.25</v>
      </c>
      <c r="H650">
        <v>6399068.1600000001</v>
      </c>
      <c r="I650">
        <v>410123.63000000297</v>
      </c>
      <c r="J650">
        <v>6416616.4199999999</v>
      </c>
      <c r="K650">
        <v>31540</v>
      </c>
      <c r="L650">
        <v>932</v>
      </c>
      <c r="M650">
        <v>1049</v>
      </c>
      <c r="N650">
        <v>1049</v>
      </c>
      <c r="O650">
        <v>1126</v>
      </c>
      <c r="P650">
        <v>1.8919999999999999</v>
      </c>
      <c r="Q650">
        <v>12.554</v>
      </c>
      <c r="R650">
        <v>45.664999999999999</v>
      </c>
      <c r="S650">
        <v>290.70999999999998</v>
      </c>
    </row>
    <row r="651" spans="1:19">
      <c r="A651" t="s">
        <v>10752</v>
      </c>
      <c r="B651" s="34">
        <v>1</v>
      </c>
      <c r="C651" t="s">
        <v>930</v>
      </c>
      <c r="D651" t="s">
        <v>421</v>
      </c>
      <c r="E651" t="s">
        <v>929</v>
      </c>
      <c r="F651" t="s">
        <v>420</v>
      </c>
      <c r="G651">
        <v>720796.5</v>
      </c>
      <c r="H651">
        <v>7022197.9100000001</v>
      </c>
      <c r="I651">
        <v>726115.52000000305</v>
      </c>
      <c r="J651">
        <v>6998518.6600000001</v>
      </c>
      <c r="K651">
        <v>24738</v>
      </c>
      <c r="L651">
        <v>975</v>
      </c>
      <c r="M651">
        <v>1030</v>
      </c>
      <c r="N651">
        <v>1030</v>
      </c>
      <c r="O651">
        <v>1110</v>
      </c>
      <c r="P651">
        <v>2.2189999999999999</v>
      </c>
      <c r="Q651">
        <v>10.244</v>
      </c>
      <c r="R651">
        <v>35.643999999999998</v>
      </c>
      <c r="S651">
        <v>226.917</v>
      </c>
    </row>
    <row r="652" spans="1:19">
      <c r="A652" t="s">
        <v>10752</v>
      </c>
      <c r="B652" s="34">
        <v>1</v>
      </c>
      <c r="C652" t="s">
        <v>930</v>
      </c>
      <c r="D652" t="s">
        <v>5684</v>
      </c>
      <c r="E652" t="s">
        <v>929</v>
      </c>
      <c r="F652" t="s">
        <v>5683</v>
      </c>
      <c r="G652">
        <v>720796.5</v>
      </c>
      <c r="H652">
        <v>7022197.9100000001</v>
      </c>
      <c r="I652">
        <v>761730.78000000096</v>
      </c>
      <c r="J652">
        <v>7014863.4299999997</v>
      </c>
      <c r="K652">
        <v>44098</v>
      </c>
      <c r="L652">
        <v>975</v>
      </c>
      <c r="M652">
        <v>976</v>
      </c>
      <c r="N652">
        <v>1030</v>
      </c>
      <c r="O652">
        <v>1104</v>
      </c>
      <c r="P652">
        <v>3.8650000000000002</v>
      </c>
      <c r="Q652">
        <v>17.913</v>
      </c>
      <c r="R652">
        <v>66.137</v>
      </c>
      <c r="S652">
        <v>421.04</v>
      </c>
    </row>
    <row r="653" spans="1:19">
      <c r="A653" t="s">
        <v>10752</v>
      </c>
      <c r="B653" s="34">
        <v>1</v>
      </c>
      <c r="C653" t="s">
        <v>45</v>
      </c>
      <c r="D653" t="s">
        <v>5684</v>
      </c>
      <c r="E653" t="s">
        <v>44</v>
      </c>
      <c r="F653" t="s">
        <v>5683</v>
      </c>
      <c r="G653">
        <v>766269.85000000102</v>
      </c>
      <c r="H653">
        <v>7018633.0999999996</v>
      </c>
      <c r="I653">
        <v>761730.78000000096</v>
      </c>
      <c r="J653">
        <v>7014863.4299999997</v>
      </c>
      <c r="K653">
        <v>6968</v>
      </c>
      <c r="L653">
        <v>956</v>
      </c>
      <c r="M653">
        <v>1010</v>
      </c>
      <c r="N653">
        <v>1010</v>
      </c>
      <c r="O653">
        <v>1088</v>
      </c>
      <c r="P653">
        <v>0.58799999999999997</v>
      </c>
      <c r="Q653">
        <v>2.8079999999999998</v>
      </c>
      <c r="R653">
        <v>9.8729999999999993</v>
      </c>
      <c r="S653">
        <v>62.854999999999997</v>
      </c>
    </row>
    <row r="654" spans="1:19">
      <c r="A654" t="s">
        <v>10752</v>
      </c>
      <c r="B654" s="34">
        <v>1</v>
      </c>
      <c r="C654" t="s">
        <v>2173</v>
      </c>
      <c r="D654" t="s">
        <v>6180</v>
      </c>
      <c r="E654" t="s">
        <v>2172</v>
      </c>
      <c r="F654" t="s">
        <v>6179</v>
      </c>
      <c r="G654">
        <v>401951.56000000198</v>
      </c>
      <c r="H654">
        <v>6692651.5199999996</v>
      </c>
      <c r="I654">
        <v>360770.20000000298</v>
      </c>
      <c r="J654">
        <v>6685478.9800000004</v>
      </c>
      <c r="K654">
        <v>47048</v>
      </c>
      <c r="L654">
        <v>488</v>
      </c>
      <c r="M654">
        <v>682</v>
      </c>
      <c r="N654">
        <v>682</v>
      </c>
      <c r="O654">
        <v>795</v>
      </c>
      <c r="P654">
        <v>4.1909999999999998</v>
      </c>
      <c r="Q654">
        <v>19.190000000000001</v>
      </c>
      <c r="R654">
        <v>65.698999999999998</v>
      </c>
      <c r="S654">
        <v>418.25400000000002</v>
      </c>
    </row>
    <row r="655" spans="1:19">
      <c r="A655" t="s">
        <v>10752</v>
      </c>
      <c r="B655" s="34">
        <v>1</v>
      </c>
      <c r="C655" t="s">
        <v>1887</v>
      </c>
      <c r="D655" t="s">
        <v>5214</v>
      </c>
      <c r="E655" t="s">
        <v>1886</v>
      </c>
      <c r="F655" t="s">
        <v>5213</v>
      </c>
      <c r="G655">
        <v>581051.15999999596</v>
      </c>
      <c r="H655">
        <v>6537413.7699999996</v>
      </c>
      <c r="I655">
        <v>607125.70000000298</v>
      </c>
      <c r="J655">
        <v>6523188.4800000004</v>
      </c>
      <c r="K655">
        <v>35567</v>
      </c>
      <c r="L655">
        <v>725</v>
      </c>
      <c r="M655">
        <v>800</v>
      </c>
      <c r="N655" t="s">
        <v>8819</v>
      </c>
      <c r="O655">
        <v>865</v>
      </c>
      <c r="P655">
        <v>2.673</v>
      </c>
      <c r="Q655">
        <v>14.733000000000001</v>
      </c>
      <c r="R655">
        <v>48.939</v>
      </c>
      <c r="S655">
        <v>311.55599999999998</v>
      </c>
    </row>
    <row r="656" spans="1:19">
      <c r="A656" t="s">
        <v>10751</v>
      </c>
      <c r="B656" s="34">
        <v>1</v>
      </c>
      <c r="C656" t="s">
        <v>3514</v>
      </c>
      <c r="D656" t="s">
        <v>4662</v>
      </c>
      <c r="E656" t="s">
        <v>3513</v>
      </c>
      <c r="F656" t="s">
        <v>4661</v>
      </c>
      <c r="G656">
        <v>368332.390000001</v>
      </c>
      <c r="H656">
        <v>6940413.8700000001</v>
      </c>
      <c r="I656">
        <v>367480.82</v>
      </c>
      <c r="J656">
        <v>6953628.4500000002</v>
      </c>
      <c r="K656">
        <v>14210</v>
      </c>
      <c r="L656">
        <v>2662</v>
      </c>
      <c r="M656">
        <v>2878</v>
      </c>
      <c r="N656">
        <v>2878</v>
      </c>
      <c r="O656">
        <v>2996</v>
      </c>
      <c r="P656">
        <v>0.42799999999999999</v>
      </c>
      <c r="Q656">
        <v>4.3559999999999999</v>
      </c>
      <c r="R656">
        <v>26.731000000000002</v>
      </c>
      <c r="S656">
        <v>170.17500000000001</v>
      </c>
    </row>
    <row r="657" spans="1:19">
      <c r="A657" t="s">
        <v>10751</v>
      </c>
      <c r="B657" s="34">
        <v>2</v>
      </c>
      <c r="C657" t="s">
        <v>3514</v>
      </c>
      <c r="D657" t="s">
        <v>4662</v>
      </c>
      <c r="E657" t="s">
        <v>3513</v>
      </c>
      <c r="F657" t="s">
        <v>4661</v>
      </c>
      <c r="G657">
        <v>368332.390000001</v>
      </c>
      <c r="H657">
        <v>6940413.8700000001</v>
      </c>
      <c r="I657">
        <v>367480.82</v>
      </c>
      <c r="J657">
        <v>6953628.4500000002</v>
      </c>
      <c r="K657">
        <v>14210</v>
      </c>
      <c r="L657">
        <v>2662</v>
      </c>
      <c r="M657">
        <v>2878</v>
      </c>
      <c r="N657">
        <v>2878</v>
      </c>
      <c r="O657">
        <v>2996</v>
      </c>
      <c r="P657">
        <v>0.42899999999999999</v>
      </c>
      <c r="Q657">
        <v>4.3470000000000004</v>
      </c>
      <c r="R657">
        <v>26.977</v>
      </c>
      <c r="S657">
        <v>171.74299999999999</v>
      </c>
    </row>
    <row r="658" spans="1:19">
      <c r="A658" t="s">
        <v>10751</v>
      </c>
      <c r="B658" s="34">
        <v>1</v>
      </c>
      <c r="C658" t="s">
        <v>3514</v>
      </c>
      <c r="D658" t="s">
        <v>6077</v>
      </c>
      <c r="E658" t="s">
        <v>3513</v>
      </c>
      <c r="F658" t="s">
        <v>6077</v>
      </c>
      <c r="G658">
        <v>368332.390000001</v>
      </c>
      <c r="H658">
        <v>6940413.8700000001</v>
      </c>
      <c r="I658">
        <v>382239.89999999898</v>
      </c>
      <c r="J658">
        <v>6909182.1100000003</v>
      </c>
      <c r="K658">
        <v>35856</v>
      </c>
      <c r="L658">
        <v>3465</v>
      </c>
      <c r="M658">
        <v>3622</v>
      </c>
      <c r="N658">
        <v>3622</v>
      </c>
      <c r="O658">
        <v>3780</v>
      </c>
      <c r="P658">
        <v>0.72</v>
      </c>
      <c r="Q658">
        <v>9.468</v>
      </c>
      <c r="R658">
        <v>78.602999999999994</v>
      </c>
      <c r="S658">
        <v>500.4</v>
      </c>
    </row>
    <row r="659" spans="1:19">
      <c r="A659" t="s">
        <v>10751</v>
      </c>
      <c r="B659" s="34">
        <v>2</v>
      </c>
      <c r="C659" t="s">
        <v>3514</v>
      </c>
      <c r="D659" t="s">
        <v>6077</v>
      </c>
      <c r="E659" t="s">
        <v>3513</v>
      </c>
      <c r="F659" t="s">
        <v>6077</v>
      </c>
      <c r="G659">
        <v>368332.390000001</v>
      </c>
      <c r="H659">
        <v>6940413.8700000001</v>
      </c>
      <c r="I659">
        <v>382239.89999999898</v>
      </c>
      <c r="J659">
        <v>6909182.1100000003</v>
      </c>
      <c r="K659">
        <v>36440</v>
      </c>
      <c r="L659">
        <v>3465</v>
      </c>
      <c r="M659">
        <v>3622</v>
      </c>
      <c r="N659">
        <v>3622</v>
      </c>
      <c r="O659">
        <v>3780</v>
      </c>
      <c r="P659">
        <v>0.72899999999999998</v>
      </c>
      <c r="Q659">
        <v>9.5839999999999996</v>
      </c>
      <c r="R659">
        <v>79.563000000000002</v>
      </c>
      <c r="S659">
        <v>506.51600000000002</v>
      </c>
    </row>
    <row r="660" spans="1:19">
      <c r="A660" t="s">
        <v>10751</v>
      </c>
      <c r="B660" s="34">
        <v>3</v>
      </c>
      <c r="C660" t="s">
        <v>3514</v>
      </c>
      <c r="D660" t="s">
        <v>6077</v>
      </c>
      <c r="E660" t="s">
        <v>3513</v>
      </c>
      <c r="F660" t="s">
        <v>6077</v>
      </c>
      <c r="G660">
        <v>368332.390000001</v>
      </c>
      <c r="H660">
        <v>6940413.8700000001</v>
      </c>
      <c r="I660">
        <v>382239.89999999898</v>
      </c>
      <c r="J660">
        <v>6909182.1100000003</v>
      </c>
      <c r="K660">
        <v>36159</v>
      </c>
      <c r="L660">
        <v>3465</v>
      </c>
      <c r="M660">
        <v>3622</v>
      </c>
      <c r="N660">
        <v>3622</v>
      </c>
      <c r="O660">
        <v>3780</v>
      </c>
      <c r="P660">
        <v>0.72</v>
      </c>
      <c r="Q660">
        <v>9.468</v>
      </c>
      <c r="R660">
        <v>78.602999999999994</v>
      </c>
      <c r="S660">
        <v>500.4</v>
      </c>
    </row>
    <row r="661" spans="1:19">
      <c r="A661" t="s">
        <v>10751</v>
      </c>
      <c r="B661" s="34">
        <v>4</v>
      </c>
      <c r="C661" t="s">
        <v>3514</v>
      </c>
      <c r="D661" t="s">
        <v>6077</v>
      </c>
      <c r="E661" t="s">
        <v>3513</v>
      </c>
      <c r="F661" t="s">
        <v>6077</v>
      </c>
      <c r="G661">
        <v>368332.390000001</v>
      </c>
      <c r="H661">
        <v>6940413.8700000001</v>
      </c>
      <c r="I661">
        <v>382239.89999999898</v>
      </c>
      <c r="J661">
        <v>6909182.1100000003</v>
      </c>
      <c r="K661">
        <v>36160</v>
      </c>
      <c r="L661">
        <v>3465</v>
      </c>
      <c r="M661">
        <v>3622</v>
      </c>
      <c r="N661">
        <v>3622</v>
      </c>
      <c r="O661">
        <v>3780</v>
      </c>
      <c r="P661">
        <v>0.72</v>
      </c>
      <c r="Q661">
        <v>9.468</v>
      </c>
      <c r="R661">
        <v>78.602999999999994</v>
      </c>
      <c r="S661">
        <v>500.4</v>
      </c>
    </row>
    <row r="662" spans="1:19">
      <c r="A662" t="s">
        <v>10752</v>
      </c>
      <c r="B662" s="34">
        <v>1</v>
      </c>
      <c r="C662" t="s">
        <v>3028</v>
      </c>
      <c r="D662" t="s">
        <v>6522</v>
      </c>
      <c r="E662" t="s">
        <v>3027</v>
      </c>
      <c r="F662" t="s">
        <v>6521</v>
      </c>
      <c r="G662">
        <v>369787.17000000202</v>
      </c>
      <c r="H662">
        <v>6639732.1100000003</v>
      </c>
      <c r="I662">
        <v>327397.29999999702</v>
      </c>
      <c r="J662">
        <v>6643143.6100000003</v>
      </c>
      <c r="K662">
        <v>43410</v>
      </c>
      <c r="L662">
        <v>1249</v>
      </c>
      <c r="M662">
        <v>1337</v>
      </c>
      <c r="N662">
        <v>1337</v>
      </c>
      <c r="O662">
        <v>1434</v>
      </c>
      <c r="P662">
        <v>2.6030000000000002</v>
      </c>
      <c r="Q662">
        <v>17.492000000000001</v>
      </c>
      <c r="R662">
        <v>62.186999999999998</v>
      </c>
      <c r="S662">
        <v>395.89699999999999</v>
      </c>
    </row>
    <row r="663" spans="1:19">
      <c r="A663" t="s">
        <v>10752</v>
      </c>
      <c r="B663" s="34">
        <v>1</v>
      </c>
      <c r="C663" t="s">
        <v>3028</v>
      </c>
      <c r="D663" t="s">
        <v>1426</v>
      </c>
      <c r="E663" t="s">
        <v>3027</v>
      </c>
      <c r="F663" t="s">
        <v>1425</v>
      </c>
      <c r="G663">
        <v>369787.17000000202</v>
      </c>
      <c r="H663">
        <v>6639732.1100000003</v>
      </c>
      <c r="I663">
        <v>362622.07999999798</v>
      </c>
      <c r="J663">
        <v>6624303.5199999996</v>
      </c>
      <c r="K663">
        <v>25917</v>
      </c>
      <c r="L663">
        <v>1249</v>
      </c>
      <c r="M663">
        <v>1337</v>
      </c>
      <c r="N663">
        <v>1337</v>
      </c>
      <c r="O663">
        <v>1432</v>
      </c>
      <c r="P663">
        <v>1.514</v>
      </c>
      <c r="Q663">
        <v>10.321999999999999</v>
      </c>
      <c r="R663">
        <v>37.287999999999997</v>
      </c>
      <c r="S663">
        <v>237.381</v>
      </c>
    </row>
    <row r="664" spans="1:19">
      <c r="A664" t="s">
        <v>10751</v>
      </c>
      <c r="B664" s="34">
        <v>1</v>
      </c>
      <c r="C664" t="s">
        <v>2460</v>
      </c>
      <c r="D664" t="s">
        <v>2185</v>
      </c>
      <c r="E664" t="s">
        <v>2459</v>
      </c>
      <c r="F664" t="s">
        <v>2185</v>
      </c>
      <c r="G664">
        <v>767888.46999999904</v>
      </c>
      <c r="H664">
        <v>6824700.1200000001</v>
      </c>
      <c r="I664">
        <v>790498.96000000101</v>
      </c>
      <c r="J664">
        <v>6900893.0499999998</v>
      </c>
      <c r="K664">
        <v>80810</v>
      </c>
      <c r="L664">
        <v>2200</v>
      </c>
      <c r="M664">
        <v>2300</v>
      </c>
      <c r="N664">
        <v>2300</v>
      </c>
      <c r="O664">
        <v>2400</v>
      </c>
      <c r="P664">
        <v>2.504</v>
      </c>
      <c r="Q664">
        <v>26.818999999999999</v>
      </c>
      <c r="R664">
        <v>140.84800000000001</v>
      </c>
      <c r="S664">
        <v>896.66899999999998</v>
      </c>
    </row>
    <row r="665" spans="1:19">
      <c r="A665" t="s">
        <v>10751</v>
      </c>
      <c r="B665" s="34">
        <v>1</v>
      </c>
      <c r="C665" t="s">
        <v>2460</v>
      </c>
      <c r="D665" t="s">
        <v>6277</v>
      </c>
      <c r="E665" t="s">
        <v>2459</v>
      </c>
      <c r="F665" t="s">
        <v>6276</v>
      </c>
      <c r="G665">
        <v>767888.46999999904</v>
      </c>
      <c r="H665">
        <v>6824700.1200000001</v>
      </c>
      <c r="I665">
        <v>827404.36999999697</v>
      </c>
      <c r="J665">
        <v>6693049.9100000001</v>
      </c>
      <c r="K665">
        <v>149915</v>
      </c>
      <c r="L665">
        <v>2600</v>
      </c>
      <c r="M665">
        <v>2700</v>
      </c>
      <c r="N665">
        <v>2700</v>
      </c>
      <c r="O665">
        <v>2800</v>
      </c>
      <c r="P665">
        <v>3.149</v>
      </c>
      <c r="Q665">
        <v>45.723999999999997</v>
      </c>
      <c r="R665">
        <v>284.64100000000002</v>
      </c>
      <c r="S665">
        <v>1812.0830000000001</v>
      </c>
    </row>
    <row r="666" spans="1:19">
      <c r="A666" t="s">
        <v>10751</v>
      </c>
      <c r="B666" s="34">
        <v>2</v>
      </c>
      <c r="C666" t="s">
        <v>2460</v>
      </c>
      <c r="D666" t="s">
        <v>6277</v>
      </c>
      <c r="E666" t="s">
        <v>2459</v>
      </c>
      <c r="F666" t="s">
        <v>6276</v>
      </c>
      <c r="G666">
        <v>767888.46999999904</v>
      </c>
      <c r="H666">
        <v>6824700.1200000001</v>
      </c>
      <c r="I666">
        <v>827404.36999999697</v>
      </c>
      <c r="J666">
        <v>6693049.9100000001</v>
      </c>
      <c r="K666">
        <v>149920</v>
      </c>
      <c r="L666">
        <v>2600</v>
      </c>
      <c r="M666">
        <v>2700</v>
      </c>
      <c r="N666">
        <v>2700</v>
      </c>
      <c r="O666">
        <v>2800</v>
      </c>
      <c r="P666">
        <v>3.1469999999999998</v>
      </c>
      <c r="Q666">
        <v>45.695999999999998</v>
      </c>
      <c r="R666">
        <v>284.46600000000001</v>
      </c>
      <c r="S666">
        <v>1810.97</v>
      </c>
    </row>
    <row r="667" spans="1:19">
      <c r="A667" t="s">
        <v>10751</v>
      </c>
      <c r="B667" s="34">
        <v>1</v>
      </c>
      <c r="C667" t="s">
        <v>8073</v>
      </c>
      <c r="D667" t="s">
        <v>503</v>
      </c>
      <c r="E667" t="s">
        <v>8072</v>
      </c>
      <c r="F667" t="s">
        <v>502</v>
      </c>
      <c r="G667">
        <v>607795.97999999695</v>
      </c>
      <c r="H667">
        <v>6871087.7400000002</v>
      </c>
      <c r="I667">
        <v>613956.06000000203</v>
      </c>
      <c r="J667">
        <v>6856615.5800000001</v>
      </c>
      <c r="K667">
        <v>17274</v>
      </c>
      <c r="L667">
        <v>2200</v>
      </c>
      <c r="M667">
        <v>2300</v>
      </c>
      <c r="N667">
        <v>2300</v>
      </c>
      <c r="O667">
        <v>2400</v>
      </c>
      <c r="P667">
        <v>0.51800000000000002</v>
      </c>
      <c r="Q667">
        <v>5.2510000000000003</v>
      </c>
      <c r="R667">
        <v>32.561</v>
      </c>
      <c r="S667">
        <v>207.28800000000001</v>
      </c>
    </row>
    <row r="668" spans="1:19">
      <c r="A668" t="s">
        <v>10751</v>
      </c>
      <c r="B668" s="34">
        <v>1</v>
      </c>
      <c r="C668" t="s">
        <v>8073</v>
      </c>
      <c r="D668" t="s">
        <v>1008</v>
      </c>
      <c r="E668" t="s">
        <v>8072</v>
      </c>
      <c r="F668" t="s">
        <v>1007</v>
      </c>
      <c r="G668">
        <v>607795.97999999695</v>
      </c>
      <c r="H668">
        <v>6871087.7400000002</v>
      </c>
      <c r="I668">
        <v>551429.32999999798</v>
      </c>
      <c r="J668">
        <v>6883091.9000000004</v>
      </c>
      <c r="K668">
        <v>70737</v>
      </c>
      <c r="L668">
        <v>2200</v>
      </c>
      <c r="M668">
        <v>2300</v>
      </c>
      <c r="N668">
        <v>2300</v>
      </c>
      <c r="O668">
        <v>2400</v>
      </c>
      <c r="P668">
        <v>2.1230000000000002</v>
      </c>
      <c r="Q668">
        <v>21.523</v>
      </c>
      <c r="R668">
        <v>133.33699999999999</v>
      </c>
      <c r="S668">
        <v>848.851</v>
      </c>
    </row>
    <row r="669" spans="1:19">
      <c r="A669" t="s">
        <v>10751</v>
      </c>
      <c r="B669" s="34">
        <v>2</v>
      </c>
      <c r="C669" t="s">
        <v>8073</v>
      </c>
      <c r="D669" t="s">
        <v>1008</v>
      </c>
      <c r="E669" t="s">
        <v>8072</v>
      </c>
      <c r="F669" t="s">
        <v>1007</v>
      </c>
      <c r="G669">
        <v>607795.97999999695</v>
      </c>
      <c r="H669">
        <v>6871087.7400000002</v>
      </c>
      <c r="I669">
        <v>551429.32999999798</v>
      </c>
      <c r="J669">
        <v>6883091.9000000004</v>
      </c>
      <c r="K669">
        <v>70115</v>
      </c>
      <c r="L669">
        <v>2200</v>
      </c>
      <c r="M669">
        <v>2300</v>
      </c>
      <c r="N669">
        <v>2300</v>
      </c>
      <c r="O669">
        <v>2400</v>
      </c>
      <c r="P669">
        <v>2.1059999999999999</v>
      </c>
      <c r="Q669">
        <v>21.35</v>
      </c>
      <c r="R669">
        <v>132.29</v>
      </c>
      <c r="S669">
        <v>842.18399999999997</v>
      </c>
    </row>
    <row r="670" spans="1:19">
      <c r="A670" t="s">
        <v>10752</v>
      </c>
      <c r="B670" s="34">
        <v>1</v>
      </c>
      <c r="C670" t="s">
        <v>8073</v>
      </c>
      <c r="D670" t="s">
        <v>7687</v>
      </c>
      <c r="E670" t="s">
        <v>8072</v>
      </c>
      <c r="F670" t="s">
        <v>7686</v>
      </c>
      <c r="G670">
        <v>607795.97999999695</v>
      </c>
      <c r="H670">
        <v>6871087.7400000002</v>
      </c>
      <c r="I670">
        <v>609515.75999999803</v>
      </c>
      <c r="J670">
        <v>6875296.1900000004</v>
      </c>
      <c r="K670">
        <v>6148</v>
      </c>
      <c r="L670">
        <v>520</v>
      </c>
      <c r="M670">
        <v>782</v>
      </c>
      <c r="N670">
        <v>782</v>
      </c>
      <c r="O670">
        <v>998</v>
      </c>
      <c r="P670">
        <v>0.371</v>
      </c>
      <c r="Q670">
        <v>2.4489999999999998</v>
      </c>
      <c r="R670">
        <v>8.8439999999999994</v>
      </c>
      <c r="S670">
        <v>56.301000000000002</v>
      </c>
    </row>
    <row r="671" spans="1:19">
      <c r="A671" t="s">
        <v>10752</v>
      </c>
      <c r="B671" s="34">
        <v>2</v>
      </c>
      <c r="C671" t="s">
        <v>8073</v>
      </c>
      <c r="D671" t="s">
        <v>7687</v>
      </c>
      <c r="E671" t="s">
        <v>8072</v>
      </c>
      <c r="F671" t="s">
        <v>7686</v>
      </c>
      <c r="G671">
        <v>607795.97999999695</v>
      </c>
      <c r="H671">
        <v>6871087.7400000002</v>
      </c>
      <c r="I671">
        <v>609515.75999999803</v>
      </c>
      <c r="J671">
        <v>6875296.1900000004</v>
      </c>
      <c r="K671">
        <v>6134</v>
      </c>
      <c r="L671">
        <v>520</v>
      </c>
      <c r="M671">
        <v>782</v>
      </c>
      <c r="N671">
        <v>782</v>
      </c>
      <c r="O671">
        <v>998</v>
      </c>
      <c r="P671">
        <v>0.371</v>
      </c>
      <c r="Q671">
        <v>2.4470000000000001</v>
      </c>
      <c r="R671">
        <v>8.8490000000000002</v>
      </c>
      <c r="S671">
        <v>56.334000000000003</v>
      </c>
    </row>
    <row r="672" spans="1:19">
      <c r="A672" t="s">
        <v>10752</v>
      </c>
      <c r="B672" s="34">
        <v>3</v>
      </c>
      <c r="C672" t="s">
        <v>8073</v>
      </c>
      <c r="D672" t="s">
        <v>7687</v>
      </c>
      <c r="E672" t="s">
        <v>8072</v>
      </c>
      <c r="F672" t="s">
        <v>7686</v>
      </c>
      <c r="G672">
        <v>607795.97999999695</v>
      </c>
      <c r="H672">
        <v>6871087.7400000002</v>
      </c>
      <c r="I672">
        <v>609515.75999999803</v>
      </c>
      <c r="J672">
        <v>6875296.1900000004</v>
      </c>
      <c r="K672">
        <v>6406</v>
      </c>
      <c r="L672">
        <v>511</v>
      </c>
      <c r="M672">
        <v>768</v>
      </c>
      <c r="N672">
        <v>768</v>
      </c>
      <c r="O672">
        <v>979</v>
      </c>
      <c r="P672">
        <v>0.36599999999999999</v>
      </c>
      <c r="Q672">
        <v>2.4449999999999998</v>
      </c>
      <c r="R672">
        <v>8.6319999999999997</v>
      </c>
      <c r="S672">
        <v>54.95</v>
      </c>
    </row>
    <row r="673" spans="1:19">
      <c r="A673" t="s">
        <v>10751</v>
      </c>
      <c r="B673" s="34">
        <v>2</v>
      </c>
      <c r="C673" t="s">
        <v>8073</v>
      </c>
      <c r="D673" t="s">
        <v>1729</v>
      </c>
      <c r="E673" t="s">
        <v>8072</v>
      </c>
      <c r="F673" t="s">
        <v>1728</v>
      </c>
      <c r="G673">
        <v>607795.97999999695</v>
      </c>
      <c r="H673">
        <v>6871087.7400000002</v>
      </c>
      <c r="I673">
        <v>643400.17000000202</v>
      </c>
      <c r="J673">
        <v>6842199.3499999996</v>
      </c>
      <c r="K673">
        <v>60042</v>
      </c>
      <c r="L673">
        <v>2200</v>
      </c>
      <c r="M673">
        <v>2300</v>
      </c>
      <c r="N673">
        <v>2300</v>
      </c>
      <c r="O673">
        <v>2400</v>
      </c>
      <c r="P673">
        <v>1.802</v>
      </c>
      <c r="Q673">
        <v>18.298999999999999</v>
      </c>
      <c r="R673">
        <v>112.97499999999999</v>
      </c>
      <c r="S673">
        <v>719.22299999999996</v>
      </c>
    </row>
    <row r="674" spans="1:19">
      <c r="A674" t="s">
        <v>10752</v>
      </c>
      <c r="B674" s="34">
        <v>1</v>
      </c>
      <c r="C674" t="s">
        <v>5846</v>
      </c>
      <c r="D674" t="s">
        <v>3199</v>
      </c>
      <c r="E674" t="s">
        <v>5846</v>
      </c>
      <c r="F674" t="s">
        <v>3198</v>
      </c>
      <c r="G674">
        <v>853743.00999999803</v>
      </c>
      <c r="H674">
        <v>6510230.2300000004</v>
      </c>
      <c r="I674">
        <v>900015.60999999905</v>
      </c>
      <c r="J674">
        <v>6473081.29</v>
      </c>
      <c r="K674">
        <v>67808</v>
      </c>
      <c r="L674">
        <v>579</v>
      </c>
      <c r="M674">
        <v>672</v>
      </c>
      <c r="N674">
        <v>672</v>
      </c>
      <c r="O674">
        <v>755</v>
      </c>
      <c r="P674">
        <v>5.95</v>
      </c>
      <c r="Q674">
        <v>27.53</v>
      </c>
      <c r="R674">
        <v>92</v>
      </c>
      <c r="S674" t="s">
        <v>8819</v>
      </c>
    </row>
    <row r="675" spans="1:19">
      <c r="A675" t="s">
        <v>10752</v>
      </c>
      <c r="B675" s="34">
        <v>1</v>
      </c>
      <c r="C675" t="s">
        <v>5846</v>
      </c>
      <c r="D675" t="s">
        <v>5898</v>
      </c>
      <c r="E675" t="s">
        <v>5846</v>
      </c>
      <c r="F675" t="s">
        <v>5897</v>
      </c>
      <c r="G675">
        <v>853743.00999999803</v>
      </c>
      <c r="H675">
        <v>6510230.2300000004</v>
      </c>
      <c r="I675">
        <v>843435.14999999898</v>
      </c>
      <c r="J675">
        <v>6515084.5</v>
      </c>
      <c r="K675">
        <v>13700</v>
      </c>
      <c r="L675">
        <v>1800</v>
      </c>
      <c r="M675">
        <v>2030</v>
      </c>
      <c r="N675">
        <v>2030</v>
      </c>
      <c r="O675">
        <v>2224</v>
      </c>
      <c r="P675">
        <v>0.42</v>
      </c>
      <c r="Q675">
        <v>4.24</v>
      </c>
      <c r="R675">
        <v>26</v>
      </c>
      <c r="S675" t="s">
        <v>8819</v>
      </c>
    </row>
    <row r="676" spans="1:19">
      <c r="A676" t="s">
        <v>10752</v>
      </c>
      <c r="B676" s="34">
        <v>1</v>
      </c>
      <c r="C676" t="s">
        <v>5846</v>
      </c>
      <c r="D676" t="s">
        <v>5854</v>
      </c>
      <c r="E676" t="s">
        <v>5846</v>
      </c>
      <c r="F676" t="s">
        <v>5853</v>
      </c>
      <c r="G676">
        <v>853743.00999999803</v>
      </c>
      <c r="H676">
        <v>6510230.2300000004</v>
      </c>
      <c r="I676">
        <v>850503.85999999905</v>
      </c>
      <c r="J676">
        <v>6493190.2300000004</v>
      </c>
      <c r="K676">
        <v>18949</v>
      </c>
      <c r="L676">
        <v>880</v>
      </c>
      <c r="M676">
        <v>992</v>
      </c>
      <c r="N676">
        <v>992</v>
      </c>
      <c r="O676">
        <v>1086</v>
      </c>
      <c r="P676">
        <v>1.22</v>
      </c>
      <c r="Q676">
        <v>8.32</v>
      </c>
      <c r="R676">
        <v>27</v>
      </c>
      <c r="S676" t="s">
        <v>8819</v>
      </c>
    </row>
    <row r="677" spans="1:19">
      <c r="A677" t="s">
        <v>10752</v>
      </c>
      <c r="B677" s="34">
        <v>1</v>
      </c>
      <c r="C677" t="s">
        <v>5846</v>
      </c>
      <c r="D677" t="s">
        <v>5900</v>
      </c>
      <c r="E677" t="s">
        <v>5846</v>
      </c>
      <c r="F677" t="s">
        <v>5899</v>
      </c>
      <c r="G677">
        <v>853743.00999999803</v>
      </c>
      <c r="H677">
        <v>6510230.2300000004</v>
      </c>
      <c r="I677">
        <v>848243.39999999898</v>
      </c>
      <c r="J677">
        <v>6514749.4100000001</v>
      </c>
      <c r="K677">
        <v>9344</v>
      </c>
      <c r="L677">
        <v>900</v>
      </c>
      <c r="M677">
        <v>1015</v>
      </c>
      <c r="N677">
        <v>1015</v>
      </c>
      <c r="O677">
        <v>1112</v>
      </c>
      <c r="P677">
        <v>0.33</v>
      </c>
      <c r="Q677">
        <v>3.01</v>
      </c>
      <c r="R677">
        <v>17</v>
      </c>
      <c r="S677" t="s">
        <v>8819</v>
      </c>
    </row>
    <row r="678" spans="1:19">
      <c r="A678" t="s">
        <v>10752</v>
      </c>
      <c r="B678" s="34">
        <v>2</v>
      </c>
      <c r="C678" t="s">
        <v>5846</v>
      </c>
      <c r="D678" t="s">
        <v>5898</v>
      </c>
      <c r="E678" t="s">
        <v>5846</v>
      </c>
      <c r="F678" t="s">
        <v>5897</v>
      </c>
      <c r="G678">
        <v>853743.00999999803</v>
      </c>
      <c r="H678">
        <v>6510230.2300000004</v>
      </c>
      <c r="I678">
        <v>843435.14999999898</v>
      </c>
      <c r="J678">
        <v>6515084.5</v>
      </c>
      <c r="K678">
        <v>13921</v>
      </c>
      <c r="L678">
        <v>1800</v>
      </c>
      <c r="M678">
        <v>1940</v>
      </c>
      <c r="N678">
        <v>2030</v>
      </c>
      <c r="O678">
        <v>2224</v>
      </c>
      <c r="P678">
        <v>0.44</v>
      </c>
      <c r="Q678">
        <v>4.3099999999999996</v>
      </c>
      <c r="R678">
        <v>27</v>
      </c>
      <c r="S678" t="s">
        <v>8819</v>
      </c>
    </row>
    <row r="679" spans="1:19">
      <c r="A679" t="s">
        <v>10752</v>
      </c>
      <c r="B679" s="34">
        <v>2</v>
      </c>
      <c r="C679" t="s">
        <v>5846</v>
      </c>
      <c r="D679" t="s">
        <v>5900</v>
      </c>
      <c r="E679" t="s">
        <v>5846</v>
      </c>
      <c r="F679" t="s">
        <v>5899</v>
      </c>
      <c r="G679">
        <v>853743.00999999803</v>
      </c>
      <c r="H679">
        <v>6510230.2300000004</v>
      </c>
      <c r="I679">
        <v>848243.39999999898</v>
      </c>
      <c r="J679">
        <v>6514749.4100000001</v>
      </c>
      <c r="K679">
        <v>9493</v>
      </c>
      <c r="L679">
        <v>1050</v>
      </c>
      <c r="M679">
        <v>1050</v>
      </c>
      <c r="N679">
        <v>1270</v>
      </c>
      <c r="O679">
        <v>1270</v>
      </c>
      <c r="P679">
        <v>0.32</v>
      </c>
      <c r="Q679">
        <v>2.83</v>
      </c>
      <c r="R679">
        <v>47</v>
      </c>
      <c r="S679" t="s">
        <v>8819</v>
      </c>
    </row>
    <row r="680" spans="1:19">
      <c r="A680" t="s">
        <v>10752</v>
      </c>
      <c r="B680" s="34">
        <v>1</v>
      </c>
      <c r="C680" t="s">
        <v>5846</v>
      </c>
      <c r="D680" t="s">
        <v>5392</v>
      </c>
      <c r="E680" t="s">
        <v>5846</v>
      </c>
      <c r="F680" t="s">
        <v>5391</v>
      </c>
      <c r="G680">
        <v>853743.00999999803</v>
      </c>
      <c r="H680">
        <v>6510230.2300000004</v>
      </c>
      <c r="I680">
        <v>875540</v>
      </c>
      <c r="J680">
        <v>6524669.5599999996</v>
      </c>
      <c r="K680">
        <v>33600</v>
      </c>
      <c r="L680">
        <v>297</v>
      </c>
      <c r="M680">
        <v>442</v>
      </c>
      <c r="N680">
        <v>442</v>
      </c>
      <c r="O680">
        <v>545</v>
      </c>
      <c r="P680">
        <v>3.84</v>
      </c>
      <c r="Q680">
        <v>14.24</v>
      </c>
      <c r="R680">
        <v>45</v>
      </c>
      <c r="S680" t="s">
        <v>8819</v>
      </c>
    </row>
    <row r="681" spans="1:19">
      <c r="A681" t="s">
        <v>10752</v>
      </c>
      <c r="B681" s="34">
        <v>1</v>
      </c>
      <c r="C681" t="s">
        <v>6976</v>
      </c>
      <c r="D681" t="s">
        <v>6970</v>
      </c>
      <c r="E681" t="s">
        <v>6975</v>
      </c>
      <c r="F681" t="s">
        <v>6969</v>
      </c>
      <c r="G681">
        <v>672755.93</v>
      </c>
      <c r="H681">
        <v>6874052.8099999996</v>
      </c>
      <c r="I681">
        <v>668825.85000000102</v>
      </c>
      <c r="J681">
        <v>6875037.3700000001</v>
      </c>
      <c r="K681">
        <v>4933</v>
      </c>
      <c r="L681">
        <v>731</v>
      </c>
      <c r="M681">
        <v>835</v>
      </c>
      <c r="N681">
        <v>835</v>
      </c>
      <c r="O681">
        <v>930</v>
      </c>
      <c r="P681">
        <v>0.39700000000000002</v>
      </c>
      <c r="Q681">
        <v>1.9890000000000001</v>
      </c>
      <c r="R681">
        <v>7.016</v>
      </c>
      <c r="S681">
        <v>44.662999999999997</v>
      </c>
    </row>
    <row r="682" spans="1:19">
      <c r="A682" t="s">
        <v>10752</v>
      </c>
      <c r="B682" s="34">
        <v>1</v>
      </c>
      <c r="C682" t="s">
        <v>6976</v>
      </c>
      <c r="D682" t="s">
        <v>3313</v>
      </c>
      <c r="E682" t="s">
        <v>6975</v>
      </c>
      <c r="F682" t="s">
        <v>3312</v>
      </c>
      <c r="G682">
        <v>672755.93</v>
      </c>
      <c r="H682">
        <v>6874052.8099999996</v>
      </c>
      <c r="I682">
        <v>675266.82</v>
      </c>
      <c r="J682">
        <v>6867147.4199999999</v>
      </c>
      <c r="K682">
        <v>8375</v>
      </c>
      <c r="L682">
        <v>899</v>
      </c>
      <c r="M682">
        <v>984</v>
      </c>
      <c r="N682">
        <v>984</v>
      </c>
      <c r="O682">
        <v>1061</v>
      </c>
      <c r="P682">
        <v>0.72699999999999998</v>
      </c>
      <c r="Q682">
        <v>3.391</v>
      </c>
      <c r="R682">
        <v>11.867000000000001</v>
      </c>
      <c r="S682">
        <v>75.548000000000002</v>
      </c>
    </row>
    <row r="683" spans="1:19">
      <c r="A683" t="s">
        <v>10751</v>
      </c>
      <c r="B683" s="34">
        <v>1</v>
      </c>
      <c r="C683" t="s">
        <v>2466</v>
      </c>
      <c r="D683" t="s">
        <v>6896</v>
      </c>
      <c r="E683" t="s">
        <v>2465</v>
      </c>
      <c r="F683" t="s">
        <v>6895</v>
      </c>
      <c r="G683">
        <v>452850.96000000101</v>
      </c>
      <c r="H683">
        <v>6757874.2699999996</v>
      </c>
      <c r="I683">
        <v>493797.27000000299</v>
      </c>
      <c r="J683">
        <v>6757441.25</v>
      </c>
      <c r="K683">
        <v>46831</v>
      </c>
      <c r="L683">
        <v>3465</v>
      </c>
      <c r="M683">
        <v>3622</v>
      </c>
      <c r="N683">
        <v>3622</v>
      </c>
      <c r="O683">
        <v>3780</v>
      </c>
      <c r="P683">
        <v>0.98399999999999999</v>
      </c>
      <c r="Q683">
        <v>12.420999999999999</v>
      </c>
      <c r="R683">
        <v>102.268</v>
      </c>
      <c r="S683">
        <v>651.05899999999997</v>
      </c>
    </row>
    <row r="684" spans="1:19">
      <c r="A684" t="s">
        <v>10751</v>
      </c>
      <c r="B684" s="34">
        <v>1</v>
      </c>
      <c r="C684" t="s">
        <v>1980</v>
      </c>
      <c r="D684" t="s">
        <v>3084</v>
      </c>
      <c r="E684" t="s">
        <v>1979</v>
      </c>
      <c r="F684" t="s">
        <v>3083</v>
      </c>
      <c r="G684">
        <v>671812.54999999702</v>
      </c>
      <c r="H684">
        <v>6403377.3700000001</v>
      </c>
      <c r="I684">
        <v>675392.50999999803</v>
      </c>
      <c r="J684">
        <v>6408936.0999999996</v>
      </c>
      <c r="K684">
        <v>6805</v>
      </c>
      <c r="L684">
        <v>1677</v>
      </c>
      <c r="M684">
        <v>1875</v>
      </c>
      <c r="N684">
        <v>1875</v>
      </c>
      <c r="O684">
        <v>2100</v>
      </c>
      <c r="P684">
        <v>0.16300000000000001</v>
      </c>
      <c r="Q684">
        <v>2.758</v>
      </c>
      <c r="R684">
        <v>9.7449999999999992</v>
      </c>
      <c r="S684">
        <v>62.039000000000001</v>
      </c>
    </row>
    <row r="685" spans="1:19">
      <c r="A685" t="s">
        <v>10752</v>
      </c>
      <c r="B685" s="34">
        <v>1</v>
      </c>
      <c r="C685" t="s">
        <v>7880</v>
      </c>
      <c r="D685" t="s">
        <v>7465</v>
      </c>
      <c r="E685" t="s">
        <v>7879</v>
      </c>
      <c r="F685" t="s">
        <v>7464</v>
      </c>
      <c r="G685">
        <v>669583.53999999899</v>
      </c>
      <c r="H685">
        <v>6580127.9400000004</v>
      </c>
      <c r="I685">
        <v>686225.64000000095</v>
      </c>
      <c r="J685">
        <v>6578463.7199999997</v>
      </c>
      <c r="K685">
        <v>17280</v>
      </c>
      <c r="L685">
        <v>555</v>
      </c>
      <c r="M685">
        <v>692</v>
      </c>
      <c r="N685">
        <v>692</v>
      </c>
      <c r="O685">
        <v>790</v>
      </c>
      <c r="P685">
        <v>1.752</v>
      </c>
      <c r="Q685">
        <v>7.0350000000000001</v>
      </c>
      <c r="R685">
        <v>24.242999999999999</v>
      </c>
      <c r="S685">
        <v>154.33699999999999</v>
      </c>
    </row>
    <row r="686" spans="1:19">
      <c r="A686" t="s">
        <v>10752</v>
      </c>
      <c r="B686" s="34">
        <v>1</v>
      </c>
      <c r="C686" t="s">
        <v>5347</v>
      </c>
      <c r="D686" t="s">
        <v>7472</v>
      </c>
      <c r="E686" t="s">
        <v>5346</v>
      </c>
      <c r="F686" t="s">
        <v>7471</v>
      </c>
      <c r="G686">
        <v>919361.18</v>
      </c>
      <c r="H686">
        <v>6905685.2000000002</v>
      </c>
      <c r="I686">
        <v>927853.53999999899</v>
      </c>
      <c r="J686">
        <v>6915705.6600000001</v>
      </c>
      <c r="K686">
        <v>14580</v>
      </c>
      <c r="L686">
        <v>456</v>
      </c>
      <c r="M686">
        <v>556</v>
      </c>
      <c r="N686">
        <v>556</v>
      </c>
      <c r="O686">
        <v>634</v>
      </c>
      <c r="P686">
        <v>1.92</v>
      </c>
      <c r="Q686">
        <v>6.1870000000000003</v>
      </c>
      <c r="R686">
        <v>19.649999999999999</v>
      </c>
      <c r="S686">
        <v>125.09699999999999</v>
      </c>
    </row>
    <row r="687" spans="1:19">
      <c r="A687" t="s">
        <v>10752</v>
      </c>
      <c r="B687" s="34">
        <v>1</v>
      </c>
      <c r="C687" t="s">
        <v>7603</v>
      </c>
      <c r="D687" t="s">
        <v>6573</v>
      </c>
      <c r="E687" t="s">
        <v>7602</v>
      </c>
      <c r="F687" t="s">
        <v>6572</v>
      </c>
      <c r="G687">
        <v>768636.65999999596</v>
      </c>
      <c r="H687">
        <v>6276073.4900000002</v>
      </c>
      <c r="I687">
        <v>757826.07999999798</v>
      </c>
      <c r="J687">
        <v>6281826.6100000003</v>
      </c>
      <c r="K687">
        <v>20339</v>
      </c>
      <c r="L687">
        <v>1233</v>
      </c>
      <c r="M687">
        <v>1320</v>
      </c>
      <c r="N687">
        <v>1320</v>
      </c>
      <c r="O687">
        <v>1389</v>
      </c>
      <c r="P687">
        <v>1.2170000000000001</v>
      </c>
      <c r="Q687">
        <v>8.1280000000000001</v>
      </c>
      <c r="R687">
        <v>29.297000000000001</v>
      </c>
      <c r="S687">
        <v>186.51300000000001</v>
      </c>
    </row>
    <row r="688" spans="1:19">
      <c r="A688" t="s">
        <v>10752</v>
      </c>
      <c r="B688" s="34">
        <v>2</v>
      </c>
      <c r="C688" t="s">
        <v>7603</v>
      </c>
      <c r="D688" t="s">
        <v>6573</v>
      </c>
      <c r="E688" t="s">
        <v>7602</v>
      </c>
      <c r="F688" t="s">
        <v>6572</v>
      </c>
      <c r="G688">
        <v>768636.65999999596</v>
      </c>
      <c r="H688">
        <v>6276073.4900000002</v>
      </c>
      <c r="I688">
        <v>757826.07999999798</v>
      </c>
      <c r="J688">
        <v>6281826.6100000003</v>
      </c>
      <c r="K688">
        <v>20170</v>
      </c>
      <c r="L688">
        <v>1161</v>
      </c>
      <c r="M688">
        <v>1241</v>
      </c>
      <c r="N688">
        <v>1241</v>
      </c>
      <c r="O688">
        <v>1306</v>
      </c>
      <c r="P688">
        <v>1.3089999999999999</v>
      </c>
      <c r="Q688">
        <v>8.0289999999999999</v>
      </c>
      <c r="R688">
        <v>29.628</v>
      </c>
      <c r="S688">
        <v>188.61699999999999</v>
      </c>
    </row>
    <row r="689" spans="1:19">
      <c r="A689" t="s">
        <v>10752</v>
      </c>
      <c r="B689" s="34">
        <v>3</v>
      </c>
      <c r="C689" t="s">
        <v>7603</v>
      </c>
      <c r="D689" t="s">
        <v>6573</v>
      </c>
      <c r="E689" t="s">
        <v>7602</v>
      </c>
      <c r="F689" t="s">
        <v>6572</v>
      </c>
      <c r="G689">
        <v>768636.65999999596</v>
      </c>
      <c r="H689">
        <v>6276073.4900000002</v>
      </c>
      <c r="I689">
        <v>757826.07999999798</v>
      </c>
      <c r="J689">
        <v>6281826.6100000003</v>
      </c>
      <c r="K689">
        <v>20543</v>
      </c>
      <c r="L689">
        <v>1200</v>
      </c>
      <c r="M689">
        <v>1200</v>
      </c>
      <c r="N689">
        <v>1320</v>
      </c>
      <c r="O689">
        <v>1389</v>
      </c>
      <c r="P689">
        <v>1.216</v>
      </c>
      <c r="Q689">
        <v>8.1609999999999996</v>
      </c>
      <c r="R689">
        <v>39.024999999999999</v>
      </c>
      <c r="S689">
        <v>248.44200000000001</v>
      </c>
    </row>
    <row r="690" spans="1:19">
      <c r="A690" t="s">
        <v>10752</v>
      </c>
      <c r="B690" s="34">
        <v>1</v>
      </c>
      <c r="C690" t="s">
        <v>4071</v>
      </c>
      <c r="D690" t="s">
        <v>8341</v>
      </c>
      <c r="E690" t="s">
        <v>8372</v>
      </c>
      <c r="F690" t="s">
        <v>8340</v>
      </c>
      <c r="G690">
        <v>797456.35000000102</v>
      </c>
      <c r="H690">
        <v>6401122.8600000003</v>
      </c>
      <c r="I690">
        <v>751245.46000000101</v>
      </c>
      <c r="J690">
        <v>6430619.7400000002</v>
      </c>
      <c r="K690">
        <v>66141</v>
      </c>
      <c r="L690">
        <v>346</v>
      </c>
      <c r="M690">
        <v>524</v>
      </c>
      <c r="N690">
        <v>524</v>
      </c>
      <c r="O690">
        <v>649</v>
      </c>
      <c r="P690">
        <v>5.976</v>
      </c>
      <c r="Q690">
        <v>26.795999999999999</v>
      </c>
      <c r="R690">
        <v>93.08</v>
      </c>
      <c r="S690">
        <v>592.56299999999999</v>
      </c>
    </row>
    <row r="691" spans="1:19">
      <c r="A691" t="s">
        <v>10752</v>
      </c>
      <c r="B691" s="34">
        <v>1</v>
      </c>
      <c r="C691" t="s">
        <v>7170</v>
      </c>
      <c r="D691" t="s">
        <v>5998</v>
      </c>
      <c r="E691" t="s">
        <v>7169</v>
      </c>
      <c r="F691" t="s">
        <v>5997</v>
      </c>
      <c r="G691">
        <v>673992.03000000096</v>
      </c>
      <c r="H691">
        <v>6853299.6399999997</v>
      </c>
      <c r="I691">
        <v>659328.74000000197</v>
      </c>
      <c r="J691">
        <v>6850460.5899999999</v>
      </c>
      <c r="K691">
        <v>18381</v>
      </c>
      <c r="L691">
        <v>886</v>
      </c>
      <c r="M691">
        <v>886</v>
      </c>
      <c r="N691">
        <v>984</v>
      </c>
      <c r="O691">
        <v>1061</v>
      </c>
      <c r="P691">
        <v>1.37</v>
      </c>
      <c r="Q691">
        <v>6.9039999999999999</v>
      </c>
      <c r="R691">
        <v>74.820999999999998</v>
      </c>
      <c r="S691">
        <v>476.32499999999999</v>
      </c>
    </row>
    <row r="692" spans="1:19">
      <c r="A692" t="s">
        <v>10751</v>
      </c>
      <c r="B692" s="34">
        <v>1</v>
      </c>
      <c r="C692" t="s">
        <v>7170</v>
      </c>
      <c r="D692" t="s">
        <v>3313</v>
      </c>
      <c r="E692" t="s">
        <v>7169</v>
      </c>
      <c r="F692" t="s">
        <v>3312</v>
      </c>
      <c r="G692">
        <v>673992.03000000096</v>
      </c>
      <c r="H692">
        <v>6853299.6399999997</v>
      </c>
      <c r="I692">
        <v>675266.82</v>
      </c>
      <c r="J692">
        <v>6867147.4199999999</v>
      </c>
      <c r="K692">
        <v>15315</v>
      </c>
      <c r="L692">
        <v>3465</v>
      </c>
      <c r="M692">
        <v>3622</v>
      </c>
      <c r="N692">
        <v>3622</v>
      </c>
      <c r="O692">
        <v>3780</v>
      </c>
      <c r="P692">
        <v>0.24399999999999999</v>
      </c>
      <c r="Q692">
        <v>3.9660000000000002</v>
      </c>
      <c r="R692">
        <v>37.356000000000002</v>
      </c>
      <c r="S692">
        <v>237.815</v>
      </c>
    </row>
    <row r="693" spans="1:19">
      <c r="A693" t="s">
        <v>10751</v>
      </c>
      <c r="B693" s="34">
        <v>2</v>
      </c>
      <c r="C693" t="s">
        <v>7170</v>
      </c>
      <c r="D693" t="s">
        <v>3313</v>
      </c>
      <c r="E693" t="s">
        <v>7169</v>
      </c>
      <c r="F693" t="s">
        <v>3312</v>
      </c>
      <c r="G693">
        <v>673992.03000000096</v>
      </c>
      <c r="H693">
        <v>6853299.6399999997</v>
      </c>
      <c r="I693">
        <v>675266.82</v>
      </c>
      <c r="J693">
        <v>6867147.4199999999</v>
      </c>
      <c r="K693">
        <v>15228</v>
      </c>
      <c r="L693">
        <v>3465</v>
      </c>
      <c r="M693">
        <v>3622</v>
      </c>
      <c r="N693">
        <v>3622</v>
      </c>
      <c r="O693">
        <v>3780</v>
      </c>
      <c r="P693">
        <v>0.23300000000000001</v>
      </c>
      <c r="Q693">
        <v>3.8969999999999998</v>
      </c>
      <c r="R693">
        <v>33.981000000000002</v>
      </c>
      <c r="S693">
        <v>216.32900000000001</v>
      </c>
    </row>
    <row r="694" spans="1:19">
      <c r="A694" t="s">
        <v>10752</v>
      </c>
      <c r="B694" s="34">
        <v>1</v>
      </c>
      <c r="C694" t="s">
        <v>6486</v>
      </c>
      <c r="D694" t="s">
        <v>2533</v>
      </c>
      <c r="E694" t="s">
        <v>6485</v>
      </c>
      <c r="F694" t="s">
        <v>2532</v>
      </c>
      <c r="G694">
        <v>1023688.24</v>
      </c>
      <c r="H694">
        <v>6284333.0899999999</v>
      </c>
      <c r="I694">
        <v>1017815.88</v>
      </c>
      <c r="J694">
        <v>6292001.5300000003</v>
      </c>
      <c r="K694">
        <v>12987</v>
      </c>
      <c r="L694">
        <v>1000</v>
      </c>
      <c r="M694">
        <v>1000</v>
      </c>
      <c r="N694">
        <v>1160</v>
      </c>
      <c r="O694">
        <v>1185</v>
      </c>
      <c r="P694">
        <v>0.58399999999999996</v>
      </c>
      <c r="Q694">
        <v>4.2030000000000003</v>
      </c>
      <c r="R694">
        <v>65.078000000000003</v>
      </c>
      <c r="S694">
        <v>414.298</v>
      </c>
    </row>
    <row r="695" spans="1:19">
      <c r="A695" t="s">
        <v>10751</v>
      </c>
      <c r="B695" s="34">
        <v>1</v>
      </c>
      <c r="C695" t="s">
        <v>4475</v>
      </c>
      <c r="D695" t="s">
        <v>2944</v>
      </c>
      <c r="E695" t="s">
        <v>4474</v>
      </c>
      <c r="F695" t="s">
        <v>2943</v>
      </c>
      <c r="G695">
        <v>902412.39999999898</v>
      </c>
      <c r="H695">
        <v>6935182.5300000003</v>
      </c>
      <c r="I695">
        <v>938816.46999999904</v>
      </c>
      <c r="J695">
        <v>6904732.8499999996</v>
      </c>
      <c r="K695">
        <v>61570</v>
      </c>
      <c r="L695">
        <v>3465</v>
      </c>
      <c r="M695">
        <v>3622</v>
      </c>
      <c r="N695">
        <v>3622</v>
      </c>
      <c r="O695">
        <v>3780</v>
      </c>
      <c r="P695">
        <v>1.234</v>
      </c>
      <c r="Q695">
        <v>16.216999999999999</v>
      </c>
      <c r="R695">
        <v>134.09</v>
      </c>
      <c r="S695">
        <v>853.64599999999996</v>
      </c>
    </row>
    <row r="696" spans="1:19">
      <c r="A696" t="s">
        <v>10751</v>
      </c>
      <c r="B696" s="34">
        <v>1</v>
      </c>
      <c r="C696" t="s">
        <v>6212</v>
      </c>
      <c r="D696" t="s">
        <v>5193</v>
      </c>
      <c r="E696" t="s">
        <v>6211</v>
      </c>
      <c r="F696" t="s">
        <v>5192</v>
      </c>
      <c r="G696">
        <v>1040153.4</v>
      </c>
      <c r="H696">
        <v>6766115.9699999997</v>
      </c>
      <c r="I696">
        <v>1034591.62</v>
      </c>
      <c r="J696">
        <v>6815867.7800000003</v>
      </c>
      <c r="K696">
        <v>57810</v>
      </c>
      <c r="L696">
        <v>1740</v>
      </c>
      <c r="M696">
        <v>2010</v>
      </c>
      <c r="N696">
        <v>2010</v>
      </c>
      <c r="O696">
        <v>2262</v>
      </c>
      <c r="P696">
        <v>1.59</v>
      </c>
      <c r="Q696">
        <v>17.975000000000001</v>
      </c>
      <c r="R696">
        <v>107.675</v>
      </c>
      <c r="S696">
        <v>685.47699999999998</v>
      </c>
    </row>
    <row r="697" spans="1:19">
      <c r="A697" t="s">
        <v>10751</v>
      </c>
      <c r="B697" s="34">
        <v>1</v>
      </c>
      <c r="C697" t="s">
        <v>6212</v>
      </c>
      <c r="D697" t="s">
        <v>1085</v>
      </c>
      <c r="E697" t="s">
        <v>6211</v>
      </c>
      <c r="F697" t="s">
        <v>1084</v>
      </c>
      <c r="G697">
        <v>1040153.4</v>
      </c>
      <c r="H697">
        <v>6766115.9699999997</v>
      </c>
      <c r="I697">
        <v>946135.21000000101</v>
      </c>
      <c r="J697">
        <v>6811238.5499999998</v>
      </c>
      <c r="K697">
        <v>111165</v>
      </c>
      <c r="L697">
        <v>2055</v>
      </c>
      <c r="M697">
        <v>2277</v>
      </c>
      <c r="N697">
        <v>2277</v>
      </c>
      <c r="O697">
        <v>2458</v>
      </c>
      <c r="P697">
        <v>3.1859999999999999</v>
      </c>
      <c r="Q697">
        <v>35.994</v>
      </c>
      <c r="R697">
        <v>198.357</v>
      </c>
      <c r="S697">
        <v>1262.7809999999999</v>
      </c>
    </row>
    <row r="698" spans="1:19">
      <c r="A698" t="s">
        <v>10751</v>
      </c>
      <c r="B698" s="34">
        <v>1</v>
      </c>
      <c r="C698" t="s">
        <v>6212</v>
      </c>
      <c r="D698" t="s">
        <v>7565</v>
      </c>
      <c r="E698" t="s">
        <v>6211</v>
      </c>
      <c r="F698" t="s">
        <v>7564</v>
      </c>
      <c r="G698">
        <v>1040153.4</v>
      </c>
      <c r="H698">
        <v>6766115.9699999997</v>
      </c>
      <c r="I698">
        <v>1035577.23</v>
      </c>
      <c r="J698">
        <v>6736880.9900000002</v>
      </c>
      <c r="K698">
        <v>32688</v>
      </c>
      <c r="L698">
        <v>2200</v>
      </c>
      <c r="M698">
        <v>2300</v>
      </c>
      <c r="N698">
        <v>2300</v>
      </c>
      <c r="O698">
        <v>2400</v>
      </c>
      <c r="P698">
        <v>1.3</v>
      </c>
      <c r="Q698">
        <v>10.8</v>
      </c>
      <c r="R698">
        <v>33.93</v>
      </c>
      <c r="S698">
        <v>216.005</v>
      </c>
    </row>
    <row r="699" spans="1:19">
      <c r="A699" t="s">
        <v>10751</v>
      </c>
      <c r="B699" s="34">
        <v>2</v>
      </c>
      <c r="C699" t="s">
        <v>6212</v>
      </c>
      <c r="D699" t="s">
        <v>7565</v>
      </c>
      <c r="E699" t="s">
        <v>6211</v>
      </c>
      <c r="F699" t="s">
        <v>7564</v>
      </c>
      <c r="G699">
        <v>1040153.4</v>
      </c>
      <c r="H699">
        <v>6766115.9699999997</v>
      </c>
      <c r="I699">
        <v>1035577.23</v>
      </c>
      <c r="J699">
        <v>6736880.9900000002</v>
      </c>
      <c r="K699">
        <v>32497</v>
      </c>
      <c r="L699">
        <v>2200</v>
      </c>
      <c r="M699">
        <v>2300</v>
      </c>
      <c r="N699">
        <v>2300</v>
      </c>
      <c r="O699">
        <v>2400</v>
      </c>
      <c r="P699">
        <v>1.3</v>
      </c>
      <c r="Q699">
        <v>10.7</v>
      </c>
      <c r="R699">
        <v>44.7</v>
      </c>
      <c r="S699">
        <v>284.56900000000002</v>
      </c>
    </row>
    <row r="700" spans="1:19">
      <c r="A700" t="s">
        <v>10752</v>
      </c>
      <c r="B700" s="34">
        <v>1</v>
      </c>
      <c r="C700" t="s">
        <v>7525</v>
      </c>
      <c r="D700" t="s">
        <v>3805</v>
      </c>
      <c r="E700" t="s">
        <v>7524</v>
      </c>
      <c r="F700" t="s">
        <v>3804</v>
      </c>
      <c r="G700">
        <v>676812.75</v>
      </c>
      <c r="H700">
        <v>6792786.6600000001</v>
      </c>
      <c r="I700">
        <v>678852.40999999596</v>
      </c>
      <c r="J700">
        <v>6765959.0899999999</v>
      </c>
      <c r="K700">
        <v>28561</v>
      </c>
      <c r="L700">
        <v>520</v>
      </c>
      <c r="M700">
        <v>782</v>
      </c>
      <c r="N700">
        <v>782</v>
      </c>
      <c r="O700">
        <v>998</v>
      </c>
      <c r="P700">
        <v>1.6819999999999999</v>
      </c>
      <c r="Q700">
        <v>11.497999999999999</v>
      </c>
      <c r="R700">
        <v>40.975999999999999</v>
      </c>
      <c r="S700">
        <v>260.86200000000002</v>
      </c>
    </row>
    <row r="701" spans="1:19">
      <c r="A701" t="s">
        <v>10752</v>
      </c>
      <c r="B701" s="34">
        <v>1</v>
      </c>
      <c r="C701" t="s">
        <v>5621</v>
      </c>
      <c r="D701" t="s">
        <v>2140</v>
      </c>
      <c r="E701" t="s">
        <v>5620</v>
      </c>
      <c r="F701" t="s">
        <v>2139</v>
      </c>
      <c r="G701">
        <v>945420.03999999899</v>
      </c>
      <c r="H701">
        <v>6246765.1500000004</v>
      </c>
      <c r="I701">
        <v>952030.28000000096</v>
      </c>
      <c r="J701">
        <v>6264584.4900000002</v>
      </c>
      <c r="K701">
        <v>27764</v>
      </c>
      <c r="L701">
        <v>1057</v>
      </c>
      <c r="M701">
        <v>1057</v>
      </c>
      <c r="N701">
        <v>1160</v>
      </c>
      <c r="O701">
        <v>1224</v>
      </c>
      <c r="P701">
        <v>1.669</v>
      </c>
      <c r="Q701">
        <v>11.087999999999999</v>
      </c>
      <c r="R701">
        <v>45.902999999999999</v>
      </c>
      <c r="S701">
        <v>292.22500000000002</v>
      </c>
    </row>
    <row r="702" spans="1:19">
      <c r="A702" t="s">
        <v>10751</v>
      </c>
      <c r="B702" s="34">
        <v>1</v>
      </c>
      <c r="C702" t="s">
        <v>5621</v>
      </c>
      <c r="D702" t="s">
        <v>7924</v>
      </c>
      <c r="E702" t="s">
        <v>5620</v>
      </c>
      <c r="F702" t="s">
        <v>7924</v>
      </c>
      <c r="G702">
        <v>945420.03999999899</v>
      </c>
      <c r="H702">
        <v>6246765.1500000004</v>
      </c>
      <c r="I702">
        <v>981028.45000000298</v>
      </c>
      <c r="J702">
        <v>6274088.71</v>
      </c>
      <c r="K702">
        <v>45633</v>
      </c>
      <c r="L702">
        <v>2128</v>
      </c>
      <c r="M702">
        <v>2326</v>
      </c>
      <c r="N702">
        <v>2326</v>
      </c>
      <c r="O702">
        <v>2482</v>
      </c>
      <c r="P702">
        <v>1.357</v>
      </c>
      <c r="Q702">
        <v>13.765000000000001</v>
      </c>
      <c r="R702">
        <v>85.099000000000004</v>
      </c>
      <c r="S702">
        <v>541.75900000000001</v>
      </c>
    </row>
    <row r="703" spans="1:19">
      <c r="A703" t="s">
        <v>10751</v>
      </c>
      <c r="B703" s="34">
        <v>2</v>
      </c>
      <c r="C703" t="s">
        <v>5621</v>
      </c>
      <c r="D703" t="s">
        <v>7924</v>
      </c>
      <c r="E703" t="s">
        <v>5620</v>
      </c>
      <c r="F703" t="s">
        <v>7924</v>
      </c>
      <c r="G703">
        <v>945420.03999999899</v>
      </c>
      <c r="H703">
        <v>6246765.1500000004</v>
      </c>
      <c r="I703">
        <v>981028.45000000298</v>
      </c>
      <c r="J703">
        <v>6274088.71</v>
      </c>
      <c r="K703">
        <v>45205</v>
      </c>
      <c r="L703">
        <v>2128</v>
      </c>
      <c r="M703">
        <v>2326</v>
      </c>
      <c r="N703">
        <v>2326</v>
      </c>
      <c r="O703">
        <v>2482</v>
      </c>
      <c r="P703">
        <v>1.357</v>
      </c>
      <c r="Q703">
        <v>13.765000000000001</v>
      </c>
      <c r="R703">
        <v>85.099000000000004</v>
      </c>
      <c r="S703">
        <v>541.75900000000001</v>
      </c>
    </row>
    <row r="704" spans="1:19">
      <c r="A704" t="s">
        <v>10751</v>
      </c>
      <c r="B704" s="34">
        <v>1</v>
      </c>
      <c r="C704" t="s">
        <v>5621</v>
      </c>
      <c r="D704" t="s">
        <v>6768</v>
      </c>
      <c r="E704" t="s">
        <v>5620</v>
      </c>
      <c r="F704" t="s">
        <v>6767</v>
      </c>
      <c r="G704">
        <v>945420.03999999899</v>
      </c>
      <c r="H704">
        <v>6246765.1500000004</v>
      </c>
      <c r="I704">
        <v>889736.79999999702</v>
      </c>
      <c r="J704">
        <v>6263661.1699999999</v>
      </c>
      <c r="K704">
        <v>67690</v>
      </c>
      <c r="L704">
        <v>2006</v>
      </c>
      <c r="M704">
        <v>2192</v>
      </c>
      <c r="N704">
        <v>2192</v>
      </c>
      <c r="O704">
        <v>2336</v>
      </c>
      <c r="P704">
        <v>2.16</v>
      </c>
      <c r="Q704">
        <v>20.427</v>
      </c>
      <c r="R704">
        <v>128.31200000000001</v>
      </c>
      <c r="S704">
        <v>816.86</v>
      </c>
    </row>
    <row r="705" spans="1:19">
      <c r="A705" t="s">
        <v>10751</v>
      </c>
      <c r="B705" s="34">
        <v>2</v>
      </c>
      <c r="C705" t="s">
        <v>5621</v>
      </c>
      <c r="D705" t="s">
        <v>6768</v>
      </c>
      <c r="E705" t="s">
        <v>5620</v>
      </c>
      <c r="F705" t="s">
        <v>6767</v>
      </c>
      <c r="G705">
        <v>945420.03999999899</v>
      </c>
      <c r="H705">
        <v>6246765.1500000004</v>
      </c>
      <c r="I705">
        <v>889736.79999999702</v>
      </c>
      <c r="J705">
        <v>6263661.1699999999</v>
      </c>
      <c r="K705">
        <v>67681</v>
      </c>
      <c r="L705">
        <v>2006</v>
      </c>
      <c r="M705">
        <v>2192</v>
      </c>
      <c r="N705">
        <v>2192</v>
      </c>
      <c r="O705">
        <v>2336</v>
      </c>
      <c r="P705">
        <v>2.16</v>
      </c>
      <c r="Q705">
        <v>20.427</v>
      </c>
      <c r="R705">
        <v>128.31200000000001</v>
      </c>
      <c r="S705">
        <v>816.86</v>
      </c>
    </row>
    <row r="706" spans="1:19">
      <c r="A706" t="s">
        <v>10752</v>
      </c>
      <c r="B706" s="34">
        <v>1</v>
      </c>
      <c r="C706" t="s">
        <v>7185</v>
      </c>
      <c r="D706" t="s">
        <v>6774</v>
      </c>
      <c r="E706" t="s">
        <v>7185</v>
      </c>
      <c r="F706" t="s">
        <v>6773</v>
      </c>
      <c r="G706">
        <v>436064.43999999802</v>
      </c>
      <c r="H706">
        <v>6588929.8200000003</v>
      </c>
      <c r="I706">
        <v>420985.90999999602</v>
      </c>
      <c r="J706">
        <v>6634331.9000000004</v>
      </c>
      <c r="K706">
        <v>52463</v>
      </c>
      <c r="L706">
        <v>803</v>
      </c>
      <c r="M706">
        <v>858</v>
      </c>
      <c r="N706">
        <v>858</v>
      </c>
      <c r="O706">
        <v>918</v>
      </c>
      <c r="P706">
        <v>6.1959999999999997</v>
      </c>
      <c r="Q706">
        <v>22.472000000000001</v>
      </c>
      <c r="R706">
        <v>73.328999999999994</v>
      </c>
      <c r="S706">
        <v>466.82400000000001</v>
      </c>
    </row>
    <row r="707" spans="1:19">
      <c r="A707" t="s">
        <v>10752</v>
      </c>
      <c r="B707" s="34">
        <v>1</v>
      </c>
      <c r="C707" t="s">
        <v>4560</v>
      </c>
      <c r="D707" t="s">
        <v>7786</v>
      </c>
      <c r="E707" t="s">
        <v>4559</v>
      </c>
      <c r="F707" t="s">
        <v>7786</v>
      </c>
      <c r="G707">
        <v>729716.64000000095</v>
      </c>
      <c r="H707">
        <v>6880502.9699999997</v>
      </c>
      <c r="I707">
        <v>771026.70000000298</v>
      </c>
      <c r="J707">
        <v>6904471.8300000001</v>
      </c>
      <c r="K707">
        <v>57945</v>
      </c>
      <c r="L707" t="s">
        <v>8819</v>
      </c>
      <c r="M707" t="s">
        <v>8819</v>
      </c>
      <c r="N707" t="s">
        <v>8819</v>
      </c>
      <c r="O707" t="s">
        <v>8819</v>
      </c>
      <c r="P707">
        <v>3.5019999999999998</v>
      </c>
      <c r="Q707">
        <v>23.311</v>
      </c>
      <c r="R707">
        <v>84.537000000000006</v>
      </c>
      <c r="S707">
        <v>538.17700000000002</v>
      </c>
    </row>
    <row r="708" spans="1:19">
      <c r="A708" t="s">
        <v>10752</v>
      </c>
      <c r="B708" s="34">
        <v>1</v>
      </c>
      <c r="C708" t="s">
        <v>8018</v>
      </c>
      <c r="D708" t="s">
        <v>3084</v>
      </c>
      <c r="E708" t="s">
        <v>8017</v>
      </c>
      <c r="F708" t="s">
        <v>3083</v>
      </c>
      <c r="G708">
        <v>668717.60000000102</v>
      </c>
      <c r="H708">
        <v>6365436.5300000003</v>
      </c>
      <c r="I708">
        <v>675392.50999999803</v>
      </c>
      <c r="J708">
        <v>6408936.0999999996</v>
      </c>
      <c r="K708">
        <v>49985</v>
      </c>
      <c r="L708">
        <v>902</v>
      </c>
      <c r="M708">
        <v>1004</v>
      </c>
      <c r="N708">
        <v>1004</v>
      </c>
      <c r="O708">
        <v>1131</v>
      </c>
      <c r="P708">
        <v>2.9350000000000001</v>
      </c>
      <c r="Q708">
        <v>20.096</v>
      </c>
      <c r="R708">
        <v>71.475999999999999</v>
      </c>
      <c r="S708">
        <v>455.02800000000002</v>
      </c>
    </row>
    <row r="709" spans="1:19">
      <c r="A709" t="s">
        <v>10752</v>
      </c>
      <c r="B709" s="34">
        <v>1</v>
      </c>
      <c r="C709" t="s">
        <v>7786</v>
      </c>
      <c r="D709" t="s">
        <v>2185</v>
      </c>
      <c r="E709" t="s">
        <v>7786</v>
      </c>
      <c r="F709" t="s">
        <v>2185</v>
      </c>
      <c r="G709">
        <v>771026.70000000298</v>
      </c>
      <c r="H709">
        <v>6904471.8300000001</v>
      </c>
      <c r="I709">
        <v>790498.96000000101</v>
      </c>
      <c r="J709">
        <v>6900893.0499999998</v>
      </c>
      <c r="K709">
        <v>23535</v>
      </c>
      <c r="L709">
        <v>1172</v>
      </c>
      <c r="M709">
        <v>1285</v>
      </c>
      <c r="N709">
        <v>1285</v>
      </c>
      <c r="O709">
        <v>1388</v>
      </c>
      <c r="P709">
        <v>1.4319999999999999</v>
      </c>
      <c r="Q709">
        <v>9.593</v>
      </c>
      <c r="R709">
        <v>34.39</v>
      </c>
      <c r="S709">
        <v>218.93199999999999</v>
      </c>
    </row>
    <row r="710" spans="1:19">
      <c r="A710" t="s">
        <v>10752</v>
      </c>
      <c r="B710" s="34">
        <v>3</v>
      </c>
      <c r="C710" t="s">
        <v>7786</v>
      </c>
      <c r="D710" t="s">
        <v>2185</v>
      </c>
      <c r="E710" t="s">
        <v>7786</v>
      </c>
      <c r="F710" t="s">
        <v>2185</v>
      </c>
      <c r="G710">
        <v>771026.70000000298</v>
      </c>
      <c r="H710">
        <v>6904471.8300000001</v>
      </c>
      <c r="I710">
        <v>790498.96000000101</v>
      </c>
      <c r="J710">
        <v>6900893.0499999998</v>
      </c>
      <c r="K710">
        <v>21661</v>
      </c>
      <c r="L710">
        <v>1140</v>
      </c>
      <c r="M710">
        <v>1248</v>
      </c>
      <c r="N710">
        <v>1248</v>
      </c>
      <c r="O710">
        <v>1347</v>
      </c>
      <c r="P710">
        <v>1.3109999999999999</v>
      </c>
      <c r="Q710">
        <v>8.7379999999999995</v>
      </c>
      <c r="R710">
        <v>30.562000000000001</v>
      </c>
      <c r="S710">
        <v>194.565</v>
      </c>
    </row>
    <row r="711" spans="1:19">
      <c r="A711" t="s">
        <v>10752</v>
      </c>
      <c r="B711" s="34">
        <v>1</v>
      </c>
      <c r="C711" t="s">
        <v>1877</v>
      </c>
      <c r="D711" t="s">
        <v>1076</v>
      </c>
      <c r="E711" t="s">
        <v>1876</v>
      </c>
      <c r="F711" t="s">
        <v>1075</v>
      </c>
      <c r="G711">
        <v>901250.85999999905</v>
      </c>
      <c r="H711">
        <v>6266240.1200000001</v>
      </c>
      <c r="I711">
        <v>923357.36999999697</v>
      </c>
      <c r="J711">
        <v>6302221.9199999999</v>
      </c>
      <c r="K711">
        <v>45834</v>
      </c>
      <c r="L711">
        <v>816</v>
      </c>
      <c r="M711">
        <v>889</v>
      </c>
      <c r="N711">
        <v>889</v>
      </c>
      <c r="O711">
        <v>947</v>
      </c>
      <c r="P711">
        <v>3.5110000000000001</v>
      </c>
      <c r="Q711">
        <v>18.486000000000001</v>
      </c>
      <c r="R711">
        <v>65.281999999999996</v>
      </c>
      <c r="S711">
        <v>415.59800000000001</v>
      </c>
    </row>
    <row r="712" spans="1:19">
      <c r="A712" t="s">
        <v>10752</v>
      </c>
      <c r="B712" s="34">
        <v>1</v>
      </c>
      <c r="C712" t="s">
        <v>1877</v>
      </c>
      <c r="D712" t="s">
        <v>6279</v>
      </c>
      <c r="E712" t="s">
        <v>1876</v>
      </c>
      <c r="F712" t="s">
        <v>6278</v>
      </c>
      <c r="G712">
        <v>901250.85999999905</v>
      </c>
      <c r="H712">
        <v>6266240.1200000001</v>
      </c>
      <c r="I712">
        <v>890696.35999999905</v>
      </c>
      <c r="J712">
        <v>6258088.7599999998</v>
      </c>
      <c r="K712">
        <v>16137</v>
      </c>
      <c r="L712">
        <v>1375</v>
      </c>
      <c r="M712">
        <v>1437</v>
      </c>
      <c r="N712">
        <v>1437</v>
      </c>
      <c r="O712">
        <v>1500</v>
      </c>
      <c r="P712">
        <v>0.52400000000000002</v>
      </c>
      <c r="Q712">
        <v>6.4390000000000001</v>
      </c>
      <c r="R712">
        <v>24.103999999999999</v>
      </c>
      <c r="S712">
        <v>153.45099999999999</v>
      </c>
    </row>
    <row r="713" spans="1:19">
      <c r="A713" t="s">
        <v>10752</v>
      </c>
      <c r="B713" s="34">
        <v>2</v>
      </c>
      <c r="C713" t="s">
        <v>1877</v>
      </c>
      <c r="D713" t="s">
        <v>6279</v>
      </c>
      <c r="E713" t="s">
        <v>1876</v>
      </c>
      <c r="F713" t="s">
        <v>6278</v>
      </c>
      <c r="G713">
        <v>901250.85999999905</v>
      </c>
      <c r="H713">
        <v>6266240.1200000001</v>
      </c>
      <c r="I713">
        <v>890696.35999999905</v>
      </c>
      <c r="J713">
        <v>6258088.7599999998</v>
      </c>
      <c r="K713">
        <v>15600</v>
      </c>
      <c r="L713">
        <v>1062</v>
      </c>
      <c r="M713">
        <v>1160</v>
      </c>
      <c r="N713">
        <v>1160</v>
      </c>
      <c r="O713">
        <v>1238</v>
      </c>
      <c r="P713">
        <v>0.91100000000000003</v>
      </c>
      <c r="Q713">
        <v>6.1150000000000002</v>
      </c>
      <c r="R713">
        <v>21.861999999999998</v>
      </c>
      <c r="S713">
        <v>139.17599999999999</v>
      </c>
    </row>
    <row r="714" spans="1:19">
      <c r="A714" t="s">
        <v>10752</v>
      </c>
      <c r="B714" s="34">
        <v>1</v>
      </c>
      <c r="C714" t="s">
        <v>2498</v>
      </c>
      <c r="D714" t="s">
        <v>2493</v>
      </c>
      <c r="E714" t="s">
        <v>2498</v>
      </c>
      <c r="F714" t="s">
        <v>2492</v>
      </c>
      <c r="G714">
        <v>988640.70000000298</v>
      </c>
      <c r="H714">
        <v>6541956.9100000001</v>
      </c>
      <c r="I714">
        <v>975103.65999999596</v>
      </c>
      <c r="J714">
        <v>6559587.4800000004</v>
      </c>
      <c r="K714">
        <v>26303</v>
      </c>
      <c r="L714">
        <v>619</v>
      </c>
      <c r="M714">
        <v>687</v>
      </c>
      <c r="N714">
        <v>687</v>
      </c>
      <c r="O714">
        <v>744</v>
      </c>
      <c r="P714">
        <v>2.3149999999999999</v>
      </c>
      <c r="Q714">
        <v>10.285</v>
      </c>
      <c r="R714">
        <v>39.945</v>
      </c>
      <c r="S714">
        <v>254.3</v>
      </c>
    </row>
    <row r="715" spans="1:19">
      <c r="A715" t="s">
        <v>10752</v>
      </c>
      <c r="B715" s="34">
        <v>1</v>
      </c>
      <c r="C715" t="s">
        <v>4208</v>
      </c>
      <c r="D715" t="s">
        <v>4419</v>
      </c>
      <c r="E715" t="s">
        <v>4208</v>
      </c>
      <c r="F715" t="s">
        <v>4418</v>
      </c>
      <c r="G715">
        <v>634693.02000000305</v>
      </c>
      <c r="H715">
        <v>6921760.0199999996</v>
      </c>
      <c r="I715">
        <v>622186.18999999797</v>
      </c>
      <c r="J715">
        <v>6910360.5800000001</v>
      </c>
      <c r="K715">
        <v>19879</v>
      </c>
      <c r="L715">
        <v>1035</v>
      </c>
      <c r="M715">
        <v>1035</v>
      </c>
      <c r="N715">
        <v>1235</v>
      </c>
      <c r="O715">
        <v>1235</v>
      </c>
    </row>
    <row r="716" spans="1:19">
      <c r="A716" t="s">
        <v>10752</v>
      </c>
      <c r="B716" s="34">
        <v>1</v>
      </c>
      <c r="C716" t="s">
        <v>4208</v>
      </c>
      <c r="D716" t="s">
        <v>7929</v>
      </c>
      <c r="E716" t="s">
        <v>4208</v>
      </c>
      <c r="F716" t="s">
        <v>7928</v>
      </c>
      <c r="G716">
        <v>634693.02000000305</v>
      </c>
      <c r="H716">
        <v>6921760.0199999996</v>
      </c>
      <c r="I716">
        <v>646009.39999999898</v>
      </c>
      <c r="J716">
        <v>6902215.3399999999</v>
      </c>
      <c r="K716">
        <v>25455</v>
      </c>
      <c r="L716">
        <v>910</v>
      </c>
      <c r="M716">
        <v>910</v>
      </c>
      <c r="N716">
        <v>1105</v>
      </c>
      <c r="O716">
        <v>1105</v>
      </c>
      <c r="P716">
        <v>1.4259999999999999</v>
      </c>
      <c r="Q716">
        <v>9.7439999999999998</v>
      </c>
      <c r="R716">
        <v>47.213000000000001</v>
      </c>
      <c r="S716">
        <v>300.57</v>
      </c>
    </row>
    <row r="717" spans="1:19">
      <c r="A717" t="s">
        <v>10752</v>
      </c>
      <c r="B717" s="34">
        <v>1</v>
      </c>
      <c r="C717" t="s">
        <v>1792</v>
      </c>
      <c r="D717" t="s">
        <v>2044</v>
      </c>
      <c r="E717" t="s">
        <v>1791</v>
      </c>
      <c r="F717" t="s">
        <v>2043</v>
      </c>
      <c r="G717">
        <v>630827.95000000298</v>
      </c>
      <c r="H717">
        <v>6317700.7400000002</v>
      </c>
      <c r="I717">
        <v>684319.22999999695</v>
      </c>
      <c r="J717">
        <v>6328045.4199999999</v>
      </c>
      <c r="K717">
        <v>55118</v>
      </c>
      <c r="L717">
        <v>1018</v>
      </c>
      <c r="M717">
        <v>1117</v>
      </c>
      <c r="N717">
        <v>1117</v>
      </c>
      <c r="O717">
        <v>1213</v>
      </c>
      <c r="P717">
        <v>3.91</v>
      </c>
      <c r="Q717">
        <v>22.5</v>
      </c>
      <c r="R717">
        <v>81</v>
      </c>
      <c r="S717" t="s">
        <v>8819</v>
      </c>
    </row>
    <row r="718" spans="1:19">
      <c r="A718" t="s">
        <v>10752</v>
      </c>
      <c r="B718" s="34">
        <v>1</v>
      </c>
      <c r="C718" t="s">
        <v>421</v>
      </c>
      <c r="D718" t="s">
        <v>1842</v>
      </c>
      <c r="E718" t="s">
        <v>420</v>
      </c>
      <c r="F718" t="s">
        <v>1841</v>
      </c>
      <c r="G718">
        <v>726115.52000000305</v>
      </c>
      <c r="H718">
        <v>6998518.6600000001</v>
      </c>
      <c r="I718">
        <v>724906.88000000303</v>
      </c>
      <c r="J718">
        <v>6971637.7800000003</v>
      </c>
      <c r="K718">
        <v>27058</v>
      </c>
      <c r="L718">
        <v>579</v>
      </c>
      <c r="M718">
        <v>709</v>
      </c>
      <c r="N718">
        <v>709</v>
      </c>
      <c r="O718">
        <v>822</v>
      </c>
      <c r="P718">
        <v>2.4039999999999999</v>
      </c>
      <c r="Q718">
        <v>11.2</v>
      </c>
      <c r="R718">
        <v>37.372999999999998</v>
      </c>
      <c r="S718">
        <v>237.92500000000001</v>
      </c>
    </row>
    <row r="719" spans="1:19">
      <c r="A719" t="s">
        <v>10752</v>
      </c>
      <c r="B719" s="34">
        <v>1</v>
      </c>
      <c r="C719" t="s">
        <v>6191</v>
      </c>
      <c r="D719" t="s">
        <v>7463</v>
      </c>
      <c r="E719" t="s">
        <v>6190</v>
      </c>
      <c r="F719" t="s">
        <v>7462</v>
      </c>
      <c r="G719">
        <v>689620.03000000096</v>
      </c>
      <c r="H719">
        <v>6966254.7199999997</v>
      </c>
      <c r="I719">
        <v>685611.93</v>
      </c>
      <c r="J719">
        <v>6955013.21</v>
      </c>
      <c r="K719">
        <v>12168</v>
      </c>
      <c r="L719">
        <v>566</v>
      </c>
      <c r="M719">
        <v>692</v>
      </c>
      <c r="N719">
        <v>692</v>
      </c>
      <c r="O719">
        <v>802</v>
      </c>
      <c r="P719">
        <v>1.083</v>
      </c>
      <c r="Q719">
        <v>4.9359999999999999</v>
      </c>
      <c r="R719">
        <v>25.181000000000001</v>
      </c>
      <c r="S719">
        <v>160.31</v>
      </c>
    </row>
    <row r="720" spans="1:19">
      <c r="A720" t="s">
        <v>10752</v>
      </c>
      <c r="B720" s="34">
        <v>1</v>
      </c>
      <c r="C720" t="s">
        <v>4284</v>
      </c>
      <c r="D720" t="s">
        <v>5946</v>
      </c>
      <c r="E720" t="s">
        <v>4283</v>
      </c>
      <c r="F720" t="s">
        <v>5945</v>
      </c>
      <c r="G720">
        <v>410123.63000000297</v>
      </c>
      <c r="H720">
        <v>6416616.4199999999</v>
      </c>
      <c r="I720">
        <v>413349.79999999702</v>
      </c>
      <c r="J720">
        <v>6397088.6500000004</v>
      </c>
      <c r="K720">
        <v>21293</v>
      </c>
      <c r="L720">
        <v>938</v>
      </c>
      <c r="M720">
        <v>980</v>
      </c>
      <c r="N720">
        <v>1055</v>
      </c>
      <c r="O720">
        <v>1132</v>
      </c>
      <c r="P720">
        <v>1.234</v>
      </c>
      <c r="Q720">
        <v>8.3320000000000007</v>
      </c>
      <c r="R720">
        <v>30.988</v>
      </c>
      <c r="S720">
        <v>197.27600000000001</v>
      </c>
    </row>
    <row r="721" spans="1:19">
      <c r="A721" t="s">
        <v>10752</v>
      </c>
      <c r="B721" s="34">
        <v>2</v>
      </c>
      <c r="C721" t="s">
        <v>4284</v>
      </c>
      <c r="D721" t="s">
        <v>5946</v>
      </c>
      <c r="E721" t="s">
        <v>4283</v>
      </c>
      <c r="F721" t="s">
        <v>5945</v>
      </c>
      <c r="G721">
        <v>410123.63000000297</v>
      </c>
      <c r="H721">
        <v>6416616.4199999999</v>
      </c>
      <c r="I721">
        <v>413349.79999999702</v>
      </c>
      <c r="J721">
        <v>6397088.6500000004</v>
      </c>
      <c r="K721">
        <v>21233</v>
      </c>
      <c r="L721">
        <v>932</v>
      </c>
      <c r="M721">
        <v>1049</v>
      </c>
      <c r="N721">
        <v>1049</v>
      </c>
      <c r="O721">
        <v>1126</v>
      </c>
      <c r="P721">
        <v>1.2350000000000001</v>
      </c>
      <c r="Q721">
        <v>8.3339999999999996</v>
      </c>
      <c r="R721">
        <v>31.663</v>
      </c>
      <c r="S721">
        <v>201.57499999999999</v>
      </c>
    </row>
    <row r="722" spans="1:19">
      <c r="A722" t="s">
        <v>10752</v>
      </c>
      <c r="B722" s="34">
        <v>1</v>
      </c>
      <c r="C722" t="s">
        <v>3847</v>
      </c>
      <c r="D722" t="s">
        <v>3840</v>
      </c>
      <c r="E722" t="s">
        <v>3846</v>
      </c>
      <c r="F722" t="s">
        <v>3839</v>
      </c>
      <c r="G722">
        <v>982856.61999999697</v>
      </c>
      <c r="H722">
        <v>6906659.7599999998</v>
      </c>
      <c r="I722">
        <v>997670</v>
      </c>
      <c r="J722">
        <v>6896105.5</v>
      </c>
      <c r="K722">
        <v>24575</v>
      </c>
      <c r="L722">
        <v>843</v>
      </c>
      <c r="M722">
        <v>909</v>
      </c>
      <c r="N722">
        <v>909</v>
      </c>
      <c r="O722">
        <v>996</v>
      </c>
      <c r="P722">
        <v>1.9850000000000001</v>
      </c>
      <c r="Q722">
        <v>10.313000000000001</v>
      </c>
      <c r="R722">
        <v>36.482999999999997</v>
      </c>
      <c r="S722">
        <v>232.25899999999999</v>
      </c>
    </row>
    <row r="723" spans="1:19">
      <c r="A723" t="s">
        <v>10752</v>
      </c>
      <c r="B723" s="34">
        <v>1</v>
      </c>
      <c r="C723" t="s">
        <v>3847</v>
      </c>
      <c r="D723" t="s">
        <v>5583</v>
      </c>
      <c r="E723" t="s">
        <v>3846</v>
      </c>
      <c r="F723" t="s">
        <v>5582</v>
      </c>
      <c r="G723">
        <v>982856.61999999697</v>
      </c>
      <c r="H723">
        <v>6906659.7599999998</v>
      </c>
      <c r="I723">
        <v>970124.07</v>
      </c>
      <c r="J723">
        <v>6899297.0800000001</v>
      </c>
      <c r="K723">
        <v>15830</v>
      </c>
      <c r="L723">
        <v>715</v>
      </c>
      <c r="M723">
        <v>715</v>
      </c>
      <c r="N723">
        <v>840</v>
      </c>
      <c r="O723">
        <v>840</v>
      </c>
      <c r="P723">
        <v>1.4239999999999999</v>
      </c>
      <c r="Q723">
        <v>6.3220000000000001</v>
      </c>
      <c r="R723">
        <v>31.428999999999998</v>
      </c>
      <c r="S723">
        <v>200.08199999999999</v>
      </c>
    </row>
    <row r="724" spans="1:19">
      <c r="A724" t="s">
        <v>10752</v>
      </c>
      <c r="B724" s="34">
        <v>1</v>
      </c>
      <c r="C724" t="s">
        <v>3548</v>
      </c>
      <c r="D724" t="s">
        <v>8341</v>
      </c>
      <c r="E724" t="s">
        <v>3547</v>
      </c>
      <c r="F724" t="s">
        <v>8340</v>
      </c>
      <c r="G724">
        <v>778418.59000000404</v>
      </c>
      <c r="H724">
        <v>6375999.3099999996</v>
      </c>
      <c r="I724">
        <v>751245.46000000101</v>
      </c>
      <c r="J724">
        <v>6430619.7400000002</v>
      </c>
      <c r="K724">
        <v>68823</v>
      </c>
      <c r="L724">
        <v>315</v>
      </c>
      <c r="M724">
        <v>400</v>
      </c>
      <c r="N724">
        <v>400</v>
      </c>
      <c r="O724">
        <v>493</v>
      </c>
      <c r="P724">
        <v>9.1319999999999997</v>
      </c>
      <c r="Q724">
        <v>29.257000000000001</v>
      </c>
      <c r="R724">
        <v>90.870999999999995</v>
      </c>
      <c r="S724">
        <v>578.50300000000004</v>
      </c>
    </row>
    <row r="725" spans="1:19">
      <c r="A725" t="s">
        <v>10752</v>
      </c>
      <c r="B725" s="34">
        <v>1</v>
      </c>
      <c r="C725" t="s">
        <v>5091</v>
      </c>
      <c r="D725" t="s">
        <v>367</v>
      </c>
      <c r="E725" t="s">
        <v>5090</v>
      </c>
      <c r="F725" t="s">
        <v>366</v>
      </c>
      <c r="G725">
        <v>699476.68999999797</v>
      </c>
      <c r="H725">
        <v>7058412.1600000001</v>
      </c>
      <c r="I725">
        <v>702640.70000000298</v>
      </c>
      <c r="J725">
        <v>7064377.3899999997</v>
      </c>
      <c r="K725">
        <v>10423</v>
      </c>
      <c r="L725">
        <v>825</v>
      </c>
      <c r="M725">
        <v>825</v>
      </c>
      <c r="N725">
        <v>990</v>
      </c>
      <c r="O725">
        <v>990</v>
      </c>
      <c r="P725">
        <v>0.95099999999999996</v>
      </c>
      <c r="Q725">
        <v>4.24</v>
      </c>
      <c r="R725">
        <v>17.989999999999998</v>
      </c>
      <c r="S725">
        <v>114.52500000000001</v>
      </c>
    </row>
    <row r="726" spans="1:19">
      <c r="A726" t="s">
        <v>10752</v>
      </c>
      <c r="B726" s="34">
        <v>1</v>
      </c>
      <c r="C726" t="s">
        <v>8024</v>
      </c>
      <c r="D726" t="s">
        <v>5631</v>
      </c>
      <c r="E726" t="s">
        <v>8023</v>
      </c>
      <c r="F726" t="s">
        <v>5630</v>
      </c>
      <c r="G726">
        <v>265552.03999999899</v>
      </c>
      <c r="H726">
        <v>6830584.1799999997</v>
      </c>
      <c r="I726">
        <v>229502.18999999799</v>
      </c>
      <c r="J726">
        <v>6866226.2000000002</v>
      </c>
      <c r="K726">
        <v>54579</v>
      </c>
      <c r="L726">
        <v>1375</v>
      </c>
      <c r="M726">
        <v>1437</v>
      </c>
      <c r="N726">
        <v>1437</v>
      </c>
      <c r="O726">
        <v>1484</v>
      </c>
      <c r="P726">
        <v>3.2749999999999999</v>
      </c>
      <c r="Q726">
        <v>21.742000000000001</v>
      </c>
      <c r="R726">
        <v>79.043000000000006</v>
      </c>
      <c r="S726">
        <v>503.20499999999998</v>
      </c>
    </row>
    <row r="727" spans="1:19">
      <c r="A727" t="s">
        <v>10752</v>
      </c>
      <c r="B727" s="34">
        <v>1</v>
      </c>
      <c r="C727" t="s">
        <v>8024</v>
      </c>
      <c r="D727" t="s">
        <v>1122</v>
      </c>
      <c r="E727" t="s">
        <v>8023</v>
      </c>
      <c r="F727" t="s">
        <v>1121</v>
      </c>
      <c r="G727">
        <v>265552.03999999899</v>
      </c>
      <c r="H727">
        <v>6830584.1799999997</v>
      </c>
      <c r="I727">
        <v>273994.22999999701</v>
      </c>
      <c r="J727">
        <v>6836773.1500000004</v>
      </c>
      <c r="K727">
        <v>13973</v>
      </c>
      <c r="L727">
        <v>1212</v>
      </c>
      <c r="M727">
        <v>1262</v>
      </c>
      <c r="N727">
        <v>1262</v>
      </c>
      <c r="O727">
        <v>1318</v>
      </c>
      <c r="P727">
        <v>0.83499999999999996</v>
      </c>
      <c r="Q727">
        <v>5.58</v>
      </c>
      <c r="R727">
        <v>20.079999999999998</v>
      </c>
      <c r="S727">
        <v>127.834</v>
      </c>
    </row>
    <row r="728" spans="1:19">
      <c r="A728" t="s">
        <v>10752</v>
      </c>
      <c r="B728" s="34">
        <v>2</v>
      </c>
      <c r="C728" t="s">
        <v>8024</v>
      </c>
      <c r="D728" t="s">
        <v>1122</v>
      </c>
      <c r="E728" t="s">
        <v>8023</v>
      </c>
      <c r="F728" t="s">
        <v>1121</v>
      </c>
      <c r="G728">
        <v>265552.03999999899</v>
      </c>
      <c r="H728">
        <v>6830584.1799999997</v>
      </c>
      <c r="I728">
        <v>273994.22999999701</v>
      </c>
      <c r="J728">
        <v>6836773.1500000004</v>
      </c>
      <c r="K728">
        <v>13946</v>
      </c>
      <c r="L728">
        <v>1280</v>
      </c>
      <c r="M728">
        <v>1332</v>
      </c>
      <c r="N728">
        <v>1332</v>
      </c>
      <c r="O728">
        <v>1382</v>
      </c>
      <c r="P728">
        <v>0.83699999999999997</v>
      </c>
      <c r="Q728">
        <v>5.5910000000000002</v>
      </c>
      <c r="R728">
        <v>20.120999999999999</v>
      </c>
      <c r="S728">
        <v>128.09200000000001</v>
      </c>
    </row>
    <row r="729" spans="1:19">
      <c r="A729" t="s">
        <v>10752</v>
      </c>
      <c r="B729" s="34">
        <v>1</v>
      </c>
      <c r="C729" t="s">
        <v>6519</v>
      </c>
      <c r="D729" t="s">
        <v>7926</v>
      </c>
      <c r="E729" t="s">
        <v>6518</v>
      </c>
      <c r="F729" t="s">
        <v>7925</v>
      </c>
      <c r="G729">
        <v>664686.97999999695</v>
      </c>
      <c r="H729">
        <v>6862924.5899999999</v>
      </c>
      <c r="I729">
        <v>658743.88000000303</v>
      </c>
      <c r="J729">
        <v>6866230.7400000002</v>
      </c>
      <c r="K729">
        <v>7921</v>
      </c>
      <c r="L729">
        <v>480</v>
      </c>
      <c r="M729">
        <v>480</v>
      </c>
      <c r="N729">
        <v>835</v>
      </c>
      <c r="O729">
        <v>835</v>
      </c>
      <c r="P729">
        <v>0.39300000000000002</v>
      </c>
      <c r="Q729">
        <v>2.335</v>
      </c>
      <c r="R729">
        <v>171.89500000000001</v>
      </c>
      <c r="S729">
        <v>1094.318</v>
      </c>
    </row>
    <row r="730" spans="1:19">
      <c r="A730" t="s">
        <v>10752</v>
      </c>
      <c r="B730" s="34">
        <v>1</v>
      </c>
      <c r="C730" t="s">
        <v>4666</v>
      </c>
      <c r="D730" t="s">
        <v>5031</v>
      </c>
      <c r="E730" t="s">
        <v>4665</v>
      </c>
      <c r="F730" t="s">
        <v>5030</v>
      </c>
      <c r="G730">
        <v>862311.43999999797</v>
      </c>
      <c r="H730">
        <v>6304938.5800000001</v>
      </c>
      <c r="I730">
        <v>869398.90999999596</v>
      </c>
      <c r="J730">
        <v>6288216.8399999999</v>
      </c>
      <c r="K730">
        <v>19640</v>
      </c>
      <c r="L730">
        <v>816</v>
      </c>
      <c r="M730">
        <v>889</v>
      </c>
      <c r="N730">
        <v>889</v>
      </c>
      <c r="O730">
        <v>947</v>
      </c>
      <c r="P730">
        <v>1.7549999999999999</v>
      </c>
      <c r="Q730">
        <v>8.0220000000000002</v>
      </c>
      <c r="R730">
        <v>27.658000000000001</v>
      </c>
      <c r="S730">
        <v>176.07599999999999</v>
      </c>
    </row>
    <row r="731" spans="1:19">
      <c r="A731" t="s">
        <v>10752</v>
      </c>
      <c r="B731" s="34">
        <v>1</v>
      </c>
      <c r="C731" t="s">
        <v>4666</v>
      </c>
      <c r="D731" t="s">
        <v>3455</v>
      </c>
      <c r="E731" t="s">
        <v>4665</v>
      </c>
      <c r="F731" t="s">
        <v>3455</v>
      </c>
      <c r="G731">
        <v>862311.43999999797</v>
      </c>
      <c r="H731">
        <v>6304938.5800000001</v>
      </c>
      <c r="I731">
        <v>831766.11999999697</v>
      </c>
      <c r="J731">
        <v>6325302.1399999997</v>
      </c>
      <c r="K731">
        <v>41590</v>
      </c>
      <c r="L731">
        <v>1062</v>
      </c>
      <c r="M731">
        <v>1160</v>
      </c>
      <c r="N731">
        <v>1160</v>
      </c>
      <c r="O731">
        <v>1238</v>
      </c>
      <c r="P731">
        <v>0.84099999999999997</v>
      </c>
      <c r="Q731">
        <v>10.965</v>
      </c>
      <c r="R731">
        <v>89.757000000000005</v>
      </c>
      <c r="S731">
        <v>571.41300000000001</v>
      </c>
    </row>
    <row r="732" spans="1:19">
      <c r="A732" t="s">
        <v>10752</v>
      </c>
      <c r="B732" s="34">
        <v>1</v>
      </c>
      <c r="C732" t="s">
        <v>910</v>
      </c>
      <c r="D732" t="s">
        <v>2797</v>
      </c>
      <c r="E732" t="s">
        <v>909</v>
      </c>
      <c r="F732" t="s">
        <v>2797</v>
      </c>
      <c r="G732">
        <v>658607.93999999797</v>
      </c>
      <c r="H732">
        <v>6881590.9900000002</v>
      </c>
      <c r="I732">
        <v>651577.31999999995</v>
      </c>
      <c r="J732">
        <v>6869810.0599999996</v>
      </c>
      <c r="K732">
        <v>17062</v>
      </c>
      <c r="L732">
        <v>888</v>
      </c>
      <c r="M732">
        <v>950</v>
      </c>
      <c r="N732">
        <v>972</v>
      </c>
      <c r="O732">
        <v>1049</v>
      </c>
      <c r="P732">
        <v>1.3029999999999999</v>
      </c>
      <c r="Q732">
        <v>6.8550000000000004</v>
      </c>
      <c r="R732">
        <v>34.485999999999997</v>
      </c>
      <c r="S732">
        <v>219.548</v>
      </c>
    </row>
    <row r="733" spans="1:19">
      <c r="A733" t="s">
        <v>10752</v>
      </c>
      <c r="B733" s="34">
        <v>3</v>
      </c>
      <c r="C733" t="s">
        <v>910</v>
      </c>
      <c r="D733" t="s">
        <v>2797</v>
      </c>
      <c r="E733" t="s">
        <v>909</v>
      </c>
      <c r="F733" t="s">
        <v>2797</v>
      </c>
      <c r="G733">
        <v>658607.93999999797</v>
      </c>
      <c r="H733">
        <v>6881590.9900000002</v>
      </c>
      <c r="I733">
        <v>651577.31999999995</v>
      </c>
      <c r="J733">
        <v>6869810.0599999996</v>
      </c>
      <c r="K733">
        <v>16391</v>
      </c>
      <c r="L733">
        <v>1796</v>
      </c>
      <c r="M733">
        <v>1800</v>
      </c>
      <c r="N733">
        <v>1975</v>
      </c>
      <c r="O733">
        <v>2100</v>
      </c>
      <c r="P733">
        <v>0.49099999999999999</v>
      </c>
      <c r="Q733">
        <v>4.8079999999999998</v>
      </c>
      <c r="R733">
        <v>37.149000000000001</v>
      </c>
      <c r="S733">
        <v>236.501</v>
      </c>
    </row>
    <row r="734" spans="1:19">
      <c r="A734" t="s">
        <v>10752</v>
      </c>
      <c r="B734" s="34">
        <v>1</v>
      </c>
      <c r="C734" t="s">
        <v>910</v>
      </c>
      <c r="D734" t="s">
        <v>6970</v>
      </c>
      <c r="E734" t="s">
        <v>909</v>
      </c>
      <c r="F734" t="s">
        <v>6969</v>
      </c>
      <c r="G734">
        <v>658607.93999999797</v>
      </c>
      <c r="H734">
        <v>6881590.9900000002</v>
      </c>
      <c r="I734">
        <v>668825.85000000102</v>
      </c>
      <c r="J734">
        <v>6875037.3700000001</v>
      </c>
      <c r="K734">
        <v>14028</v>
      </c>
      <c r="L734">
        <v>899</v>
      </c>
      <c r="M734">
        <v>984</v>
      </c>
      <c r="N734">
        <v>984</v>
      </c>
      <c r="O734">
        <v>1061</v>
      </c>
      <c r="P734">
        <v>1.1539999999999999</v>
      </c>
      <c r="Q734">
        <v>5.6909999999999998</v>
      </c>
      <c r="R734">
        <v>20.010999999999999</v>
      </c>
      <c r="S734">
        <v>127.395</v>
      </c>
    </row>
    <row r="735" spans="1:19">
      <c r="A735" t="s">
        <v>10751</v>
      </c>
      <c r="B735" s="34">
        <v>1</v>
      </c>
      <c r="C735" t="s">
        <v>910</v>
      </c>
      <c r="D735" t="s">
        <v>6970</v>
      </c>
      <c r="E735" t="s">
        <v>909</v>
      </c>
      <c r="F735" t="s">
        <v>6969</v>
      </c>
      <c r="G735">
        <v>658607.93999999797</v>
      </c>
      <c r="H735">
        <v>6881590.9900000002</v>
      </c>
      <c r="I735">
        <v>668825.85000000102</v>
      </c>
      <c r="J735">
        <v>6875037.3700000001</v>
      </c>
      <c r="K735">
        <v>13828</v>
      </c>
      <c r="L735">
        <v>2300</v>
      </c>
      <c r="M735">
        <v>2522</v>
      </c>
      <c r="N735">
        <v>2522</v>
      </c>
      <c r="O735">
        <v>2696</v>
      </c>
      <c r="P735">
        <v>0.42499999999999999</v>
      </c>
      <c r="Q735">
        <v>4.7069999999999999</v>
      </c>
      <c r="R735">
        <v>23.536000000000001</v>
      </c>
      <c r="S735">
        <v>149.83199999999999</v>
      </c>
    </row>
    <row r="736" spans="1:19">
      <c r="A736" t="s">
        <v>10751</v>
      </c>
      <c r="B736" s="34">
        <v>4</v>
      </c>
      <c r="C736" t="s">
        <v>910</v>
      </c>
      <c r="D736" t="s">
        <v>3313</v>
      </c>
      <c r="E736" t="s">
        <v>909</v>
      </c>
      <c r="F736" t="s">
        <v>3312</v>
      </c>
      <c r="G736">
        <v>658607.93999999797</v>
      </c>
      <c r="H736">
        <v>6881590.9900000002</v>
      </c>
      <c r="I736">
        <v>675266.82</v>
      </c>
      <c r="J736">
        <v>6867147.4199999999</v>
      </c>
      <c r="K736">
        <v>25390</v>
      </c>
      <c r="L736">
        <v>2200</v>
      </c>
      <c r="M736">
        <v>2300</v>
      </c>
      <c r="N736">
        <v>2300</v>
      </c>
      <c r="O736">
        <v>2400</v>
      </c>
      <c r="P736">
        <v>0.78500000000000003</v>
      </c>
      <c r="Q736">
        <v>8.7309999999999999</v>
      </c>
      <c r="R736">
        <v>42.808</v>
      </c>
      <c r="S736">
        <v>272.52100000000002</v>
      </c>
    </row>
    <row r="737" spans="1:19">
      <c r="A737" t="s">
        <v>10751</v>
      </c>
      <c r="B737" s="34">
        <v>1</v>
      </c>
      <c r="C737" t="s">
        <v>910</v>
      </c>
      <c r="D737" t="s">
        <v>7929</v>
      </c>
      <c r="E737" t="s">
        <v>909</v>
      </c>
      <c r="F737" t="s">
        <v>7928</v>
      </c>
      <c r="G737">
        <v>658607.93999999797</v>
      </c>
      <c r="H737">
        <v>6881590.9900000002</v>
      </c>
      <c r="I737">
        <v>646009.39999999898</v>
      </c>
      <c r="J737">
        <v>6902215.3399999999</v>
      </c>
      <c r="K737">
        <v>29084</v>
      </c>
      <c r="L737">
        <v>2300</v>
      </c>
      <c r="M737">
        <v>2522</v>
      </c>
      <c r="N737">
        <v>2522</v>
      </c>
      <c r="O737">
        <v>2696</v>
      </c>
      <c r="P737">
        <v>0.80500000000000005</v>
      </c>
      <c r="Q737">
        <v>9.0790000000000006</v>
      </c>
      <c r="R737">
        <v>54.359000000000002</v>
      </c>
      <c r="S737">
        <v>346.06099999999998</v>
      </c>
    </row>
    <row r="738" spans="1:19">
      <c r="A738" t="s">
        <v>10751</v>
      </c>
      <c r="B738" s="34">
        <v>2</v>
      </c>
      <c r="C738" t="s">
        <v>910</v>
      </c>
      <c r="D738" t="s">
        <v>7929</v>
      </c>
      <c r="E738" t="s">
        <v>909</v>
      </c>
      <c r="F738" t="s">
        <v>7928</v>
      </c>
      <c r="G738">
        <v>658607.93999999797</v>
      </c>
      <c r="H738">
        <v>6881590.9900000002</v>
      </c>
      <c r="I738">
        <v>646009.39999999898</v>
      </c>
      <c r="J738">
        <v>6902215.3399999999</v>
      </c>
      <c r="K738">
        <v>28911</v>
      </c>
      <c r="L738">
        <v>2200</v>
      </c>
      <c r="M738">
        <v>2300</v>
      </c>
      <c r="N738">
        <v>2300</v>
      </c>
      <c r="O738">
        <v>2400</v>
      </c>
      <c r="P738">
        <v>0.80200000000000005</v>
      </c>
      <c r="Q738">
        <v>8.9039999999999999</v>
      </c>
      <c r="R738">
        <v>55.207999999999998</v>
      </c>
      <c r="S738">
        <v>351.46199999999999</v>
      </c>
    </row>
    <row r="739" spans="1:19">
      <c r="A739" t="s">
        <v>10751</v>
      </c>
      <c r="B739" s="34">
        <v>3</v>
      </c>
      <c r="C739" t="s">
        <v>910</v>
      </c>
      <c r="D739" t="s">
        <v>7929</v>
      </c>
      <c r="E739" t="s">
        <v>909</v>
      </c>
      <c r="F739" t="s">
        <v>7928</v>
      </c>
      <c r="G739">
        <v>658607.93999999797</v>
      </c>
      <c r="H739">
        <v>6881590.9900000002</v>
      </c>
      <c r="I739">
        <v>646009.39999999898</v>
      </c>
      <c r="J739">
        <v>6902215.3399999999</v>
      </c>
      <c r="K739">
        <v>27362</v>
      </c>
      <c r="L739">
        <v>3465</v>
      </c>
      <c r="M739">
        <v>3622</v>
      </c>
      <c r="N739">
        <v>3622</v>
      </c>
      <c r="O739">
        <v>3780</v>
      </c>
      <c r="P739">
        <v>0.55100000000000005</v>
      </c>
      <c r="Q739">
        <v>7.2229999999999999</v>
      </c>
      <c r="R739">
        <v>59.564999999999998</v>
      </c>
      <c r="S739">
        <v>379.20299999999997</v>
      </c>
    </row>
    <row r="740" spans="1:19">
      <c r="A740" t="s">
        <v>10751</v>
      </c>
      <c r="B740" s="34">
        <v>4</v>
      </c>
      <c r="C740" t="s">
        <v>910</v>
      </c>
      <c r="D740" t="s">
        <v>7929</v>
      </c>
      <c r="E740" t="s">
        <v>909</v>
      </c>
      <c r="F740" t="s">
        <v>7928</v>
      </c>
      <c r="G740">
        <v>658607.93999999797</v>
      </c>
      <c r="H740">
        <v>6881590.9900000002</v>
      </c>
      <c r="I740">
        <v>646009.39999999898</v>
      </c>
      <c r="J740">
        <v>6902215.3399999999</v>
      </c>
      <c r="K740">
        <v>27372</v>
      </c>
      <c r="L740">
        <v>3465</v>
      </c>
      <c r="M740">
        <v>3622</v>
      </c>
      <c r="N740">
        <v>3622</v>
      </c>
      <c r="O740">
        <v>3780</v>
      </c>
      <c r="P740">
        <v>0.55200000000000005</v>
      </c>
      <c r="Q740">
        <v>7.2249999999999996</v>
      </c>
      <c r="R740">
        <v>59.588000000000001</v>
      </c>
      <c r="S740">
        <v>379.35</v>
      </c>
    </row>
    <row r="741" spans="1:19">
      <c r="A741" t="s">
        <v>10752</v>
      </c>
      <c r="B741" s="34">
        <v>1</v>
      </c>
      <c r="C741" t="s">
        <v>5671</v>
      </c>
      <c r="D741" t="s">
        <v>6768</v>
      </c>
      <c r="E741" t="s">
        <v>5670</v>
      </c>
      <c r="F741" t="s">
        <v>6767</v>
      </c>
      <c r="G741">
        <v>864144.64999999898</v>
      </c>
      <c r="H741">
        <v>6253619.29</v>
      </c>
      <c r="I741">
        <v>889736.79999999702</v>
      </c>
      <c r="J741">
        <v>6263661.1699999999</v>
      </c>
      <c r="K741">
        <v>34309</v>
      </c>
      <c r="L741">
        <v>1062</v>
      </c>
      <c r="M741">
        <v>1160</v>
      </c>
      <c r="N741">
        <v>1160</v>
      </c>
      <c r="O741">
        <v>1238</v>
      </c>
      <c r="P741">
        <v>1.0089999999999999</v>
      </c>
      <c r="Q741">
        <v>10.356999999999999</v>
      </c>
      <c r="R741">
        <v>63.218000000000004</v>
      </c>
      <c r="S741">
        <v>402.45699999999999</v>
      </c>
    </row>
    <row r="742" spans="1:19">
      <c r="A742" t="s">
        <v>10752</v>
      </c>
      <c r="B742" s="34">
        <v>2</v>
      </c>
      <c r="C742" t="s">
        <v>5671</v>
      </c>
      <c r="D742" t="s">
        <v>6768</v>
      </c>
      <c r="E742" t="s">
        <v>5670</v>
      </c>
      <c r="F742" t="s">
        <v>6767</v>
      </c>
      <c r="G742">
        <v>864144.64999999898</v>
      </c>
      <c r="H742">
        <v>6253619.29</v>
      </c>
      <c r="I742">
        <v>889736.79999999702</v>
      </c>
      <c r="J742">
        <v>6263661.1699999999</v>
      </c>
      <c r="K742">
        <v>34309</v>
      </c>
      <c r="L742">
        <v>1062</v>
      </c>
      <c r="M742">
        <v>1160</v>
      </c>
      <c r="N742">
        <v>1160</v>
      </c>
      <c r="O742">
        <v>1238</v>
      </c>
      <c r="P742">
        <v>1.0089999999999999</v>
      </c>
      <c r="Q742">
        <v>10.364000000000001</v>
      </c>
      <c r="R742">
        <v>63.255000000000003</v>
      </c>
      <c r="S742">
        <v>402.69299999999998</v>
      </c>
    </row>
    <row r="743" spans="1:19">
      <c r="A743" t="s">
        <v>10752</v>
      </c>
      <c r="B743" s="34">
        <v>1</v>
      </c>
      <c r="C743" t="s">
        <v>6273</v>
      </c>
      <c r="D743" t="s">
        <v>1454</v>
      </c>
      <c r="E743" t="s">
        <v>6272</v>
      </c>
      <c r="F743" t="s">
        <v>1453</v>
      </c>
      <c r="G743">
        <v>495772.13000000297</v>
      </c>
      <c r="H743">
        <v>6936353.4699999997</v>
      </c>
      <c r="I743">
        <v>502749.27000000299</v>
      </c>
      <c r="J743">
        <v>6942591.1500000004</v>
      </c>
      <c r="K743">
        <v>11365</v>
      </c>
      <c r="L743">
        <v>455</v>
      </c>
      <c r="M743">
        <v>455</v>
      </c>
      <c r="N743">
        <v>560</v>
      </c>
      <c r="O743">
        <v>560</v>
      </c>
      <c r="P743">
        <v>0.62</v>
      </c>
      <c r="Q743">
        <v>3.468</v>
      </c>
      <c r="R743">
        <v>137.916</v>
      </c>
      <c r="S743">
        <v>878.00400000000002</v>
      </c>
    </row>
    <row r="744" spans="1:19">
      <c r="A744" t="s">
        <v>10752</v>
      </c>
      <c r="B744" s="34">
        <v>1</v>
      </c>
      <c r="C744" t="s">
        <v>6273</v>
      </c>
      <c r="D744" t="s">
        <v>7381</v>
      </c>
      <c r="E744" t="s">
        <v>6272</v>
      </c>
      <c r="F744" t="s">
        <v>7380</v>
      </c>
      <c r="G744">
        <v>495772.13000000297</v>
      </c>
      <c r="H744">
        <v>6936353.4699999997</v>
      </c>
      <c r="I744">
        <v>504241.88000000297</v>
      </c>
      <c r="J744">
        <v>6934128.4500000002</v>
      </c>
      <c r="K744">
        <v>14613</v>
      </c>
      <c r="L744">
        <v>1308</v>
      </c>
      <c r="M744">
        <v>1408</v>
      </c>
      <c r="N744">
        <v>1408</v>
      </c>
      <c r="O744">
        <v>1478</v>
      </c>
      <c r="P744">
        <v>0.877</v>
      </c>
      <c r="Q744">
        <v>5.875</v>
      </c>
      <c r="R744">
        <v>21.018999999999998</v>
      </c>
      <c r="S744">
        <v>133.81299999999999</v>
      </c>
    </row>
    <row r="745" spans="1:19">
      <c r="A745" t="s">
        <v>10752</v>
      </c>
      <c r="B745" s="34">
        <v>1</v>
      </c>
      <c r="C745" t="s">
        <v>7687</v>
      </c>
      <c r="D745" t="s">
        <v>7133</v>
      </c>
      <c r="E745" t="s">
        <v>7686</v>
      </c>
      <c r="F745" t="s">
        <v>7132</v>
      </c>
      <c r="G745">
        <v>609515.75999999803</v>
      </c>
      <c r="H745">
        <v>6875296.1900000004</v>
      </c>
      <c r="I745">
        <v>627868.52000000305</v>
      </c>
      <c r="J745">
        <v>6884267.3600000003</v>
      </c>
      <c r="K745">
        <v>22686</v>
      </c>
      <c r="L745">
        <v>511</v>
      </c>
      <c r="M745">
        <v>768</v>
      </c>
      <c r="N745">
        <v>768</v>
      </c>
      <c r="O745">
        <v>979</v>
      </c>
      <c r="P745">
        <v>1.381</v>
      </c>
      <c r="Q745">
        <v>9.0310000000000006</v>
      </c>
      <c r="R745">
        <v>32.695</v>
      </c>
      <c r="S745">
        <v>208.143</v>
      </c>
    </row>
    <row r="746" spans="1:19">
      <c r="A746" t="s">
        <v>10752</v>
      </c>
      <c r="B746" s="34">
        <v>1</v>
      </c>
      <c r="C746" t="s">
        <v>7687</v>
      </c>
      <c r="D746" t="s">
        <v>589</v>
      </c>
      <c r="E746" t="s">
        <v>7686</v>
      </c>
      <c r="F746" t="s">
        <v>588</v>
      </c>
      <c r="G746">
        <v>609515.75999999803</v>
      </c>
      <c r="H746">
        <v>6875296.1900000004</v>
      </c>
      <c r="I746">
        <v>581188.93000000005</v>
      </c>
      <c r="J746">
        <v>6893147</v>
      </c>
      <c r="K746">
        <v>48359</v>
      </c>
      <c r="L746">
        <v>1140</v>
      </c>
      <c r="M746">
        <v>1248</v>
      </c>
      <c r="N746">
        <v>1248</v>
      </c>
      <c r="O746">
        <v>1347</v>
      </c>
      <c r="P746">
        <v>2.91</v>
      </c>
      <c r="Q746">
        <v>19.420000000000002</v>
      </c>
      <c r="R746">
        <v>68.057000000000002</v>
      </c>
      <c r="S746">
        <v>433.267</v>
      </c>
    </row>
    <row r="747" spans="1:19">
      <c r="A747" t="s">
        <v>10752</v>
      </c>
      <c r="B747" s="34">
        <v>1</v>
      </c>
      <c r="C747" t="s">
        <v>2587</v>
      </c>
      <c r="D747" t="s">
        <v>6927</v>
      </c>
      <c r="E747" t="s">
        <v>2586</v>
      </c>
      <c r="F747" t="s">
        <v>6926</v>
      </c>
      <c r="G747">
        <v>569561.90999999596</v>
      </c>
      <c r="H747">
        <v>6271236.9000000004</v>
      </c>
      <c r="I747">
        <v>589337.89999999898</v>
      </c>
      <c r="J747">
        <v>6225551.2599999998</v>
      </c>
      <c r="K747">
        <v>54760</v>
      </c>
      <c r="L747">
        <v>813</v>
      </c>
      <c r="M747">
        <v>890</v>
      </c>
      <c r="N747">
        <v>890</v>
      </c>
      <c r="O747">
        <v>966</v>
      </c>
      <c r="P747">
        <v>4.9960000000000004</v>
      </c>
      <c r="Q747">
        <v>22.853000000000002</v>
      </c>
      <c r="R747">
        <v>75.248000000000005</v>
      </c>
      <c r="S747">
        <v>479.04500000000002</v>
      </c>
    </row>
    <row r="748" spans="1:19">
      <c r="A748" t="s">
        <v>10752</v>
      </c>
      <c r="B748" s="34">
        <v>1</v>
      </c>
      <c r="C748" t="s">
        <v>2587</v>
      </c>
      <c r="D748" t="s">
        <v>3832</v>
      </c>
      <c r="E748" t="s">
        <v>2586</v>
      </c>
      <c r="F748" t="s">
        <v>3831</v>
      </c>
      <c r="G748">
        <v>569561.90999999596</v>
      </c>
      <c r="H748">
        <v>6271236.9000000004</v>
      </c>
      <c r="I748">
        <v>579645</v>
      </c>
      <c r="J748">
        <v>6273769.0499999998</v>
      </c>
      <c r="K748">
        <v>11937</v>
      </c>
      <c r="L748">
        <v>780</v>
      </c>
      <c r="M748">
        <v>780</v>
      </c>
      <c r="N748">
        <v>940</v>
      </c>
      <c r="O748">
        <v>940</v>
      </c>
      <c r="P748">
        <v>0.72199999999999998</v>
      </c>
      <c r="Q748">
        <v>4.6959999999999997</v>
      </c>
      <c r="R748">
        <v>28.834</v>
      </c>
      <c r="S748">
        <v>183.566</v>
      </c>
    </row>
    <row r="749" spans="1:19">
      <c r="A749" t="s">
        <v>10752</v>
      </c>
      <c r="B749" s="34">
        <v>1</v>
      </c>
      <c r="C749" t="s">
        <v>2587</v>
      </c>
      <c r="D749" t="s">
        <v>127</v>
      </c>
      <c r="E749" t="s">
        <v>2586</v>
      </c>
      <c r="F749" t="s">
        <v>126</v>
      </c>
      <c r="G749">
        <v>569561.90999999596</v>
      </c>
      <c r="H749">
        <v>6271236.9000000004</v>
      </c>
      <c r="I749">
        <v>585217.39999999898</v>
      </c>
      <c r="J749">
        <v>6195682.2800000003</v>
      </c>
      <c r="K749">
        <v>79654</v>
      </c>
      <c r="L749">
        <v>430</v>
      </c>
      <c r="M749">
        <v>550</v>
      </c>
      <c r="N749" t="s">
        <v>8819</v>
      </c>
      <c r="O749">
        <v>630</v>
      </c>
      <c r="P749">
        <v>7.1589999999999998</v>
      </c>
      <c r="Q749">
        <v>32.6</v>
      </c>
      <c r="R749">
        <v>111.97</v>
      </c>
      <c r="S749">
        <v>712.82100000000003</v>
      </c>
    </row>
    <row r="750" spans="1:19">
      <c r="A750" t="s">
        <v>10752</v>
      </c>
      <c r="B750" s="34">
        <v>2</v>
      </c>
      <c r="C750" t="s">
        <v>2587</v>
      </c>
      <c r="D750" t="s">
        <v>1452</v>
      </c>
      <c r="E750" t="s">
        <v>2586</v>
      </c>
      <c r="F750" t="s">
        <v>1451</v>
      </c>
      <c r="G750">
        <v>569561.90999999596</v>
      </c>
      <c r="H750">
        <v>6271236.9000000004</v>
      </c>
      <c r="I750">
        <v>592807.53999999899</v>
      </c>
      <c r="J750">
        <v>6282056.5599999996</v>
      </c>
      <c r="K750">
        <v>29255</v>
      </c>
      <c r="L750">
        <v>780</v>
      </c>
      <c r="M750">
        <v>780</v>
      </c>
      <c r="N750">
        <v>940</v>
      </c>
      <c r="O750">
        <v>940</v>
      </c>
      <c r="P750">
        <v>1.7729999999999999</v>
      </c>
      <c r="Q750">
        <v>11.734999999999999</v>
      </c>
      <c r="R750">
        <v>54.066000000000003</v>
      </c>
      <c r="S750">
        <v>344.19299999999998</v>
      </c>
    </row>
    <row r="751" spans="1:19">
      <c r="A751" t="s">
        <v>10752</v>
      </c>
      <c r="B751" s="34">
        <v>3</v>
      </c>
      <c r="C751" t="s">
        <v>2587</v>
      </c>
      <c r="D751" t="s">
        <v>1452</v>
      </c>
      <c r="E751" t="s">
        <v>2586</v>
      </c>
      <c r="F751" t="s">
        <v>1451</v>
      </c>
      <c r="G751">
        <v>569561.90999999596</v>
      </c>
      <c r="H751">
        <v>6271236.9000000004</v>
      </c>
      <c r="I751">
        <v>592807.53999999899</v>
      </c>
      <c r="J751">
        <v>6282056.5599999996</v>
      </c>
      <c r="K751">
        <v>30788</v>
      </c>
      <c r="L751">
        <v>756</v>
      </c>
      <c r="M751">
        <v>858</v>
      </c>
      <c r="N751">
        <v>858</v>
      </c>
      <c r="O751">
        <v>921</v>
      </c>
      <c r="P751">
        <v>2.379</v>
      </c>
      <c r="Q751">
        <v>12.608000000000001</v>
      </c>
      <c r="R751">
        <v>43.095999999999997</v>
      </c>
      <c r="S751">
        <v>274.35899999999998</v>
      </c>
    </row>
    <row r="752" spans="1:19">
      <c r="A752" t="s">
        <v>10752</v>
      </c>
      <c r="B752" s="34">
        <v>1</v>
      </c>
      <c r="C752" t="s">
        <v>4357</v>
      </c>
      <c r="D752" t="s">
        <v>7381</v>
      </c>
      <c r="E752" t="s">
        <v>4356</v>
      </c>
      <c r="F752" t="s">
        <v>7380</v>
      </c>
      <c r="G752">
        <v>522414.93999999802</v>
      </c>
      <c r="H752">
        <v>6934354.2699999996</v>
      </c>
      <c r="I752">
        <v>504241.88000000297</v>
      </c>
      <c r="J752">
        <v>6934128.4500000002</v>
      </c>
      <c r="K752">
        <v>22280</v>
      </c>
      <c r="L752">
        <v>1308</v>
      </c>
      <c r="M752">
        <v>1408</v>
      </c>
      <c r="N752">
        <v>1408</v>
      </c>
      <c r="O752">
        <v>1478</v>
      </c>
      <c r="P752">
        <v>1.3360000000000001</v>
      </c>
      <c r="Q752">
        <v>8.9510000000000005</v>
      </c>
      <c r="R752">
        <v>32.069000000000003</v>
      </c>
      <c r="S752">
        <v>204.15899999999999</v>
      </c>
    </row>
    <row r="753" spans="1:19">
      <c r="A753" t="s">
        <v>10752</v>
      </c>
      <c r="B753" s="34">
        <v>1</v>
      </c>
      <c r="C753" t="s">
        <v>4357</v>
      </c>
      <c r="D753" t="s">
        <v>1038</v>
      </c>
      <c r="E753" t="s">
        <v>4356</v>
      </c>
      <c r="F753" t="s">
        <v>1037</v>
      </c>
      <c r="G753">
        <v>522414.93999999802</v>
      </c>
      <c r="H753">
        <v>6934354.2699999996</v>
      </c>
      <c r="I753">
        <v>555700.5</v>
      </c>
      <c r="J753">
        <v>6933393.6799999997</v>
      </c>
      <c r="K753">
        <v>41042</v>
      </c>
      <c r="L753">
        <v>618</v>
      </c>
      <c r="M753">
        <v>745</v>
      </c>
      <c r="N753">
        <v>745</v>
      </c>
      <c r="O753">
        <v>819</v>
      </c>
      <c r="P753">
        <v>3.64</v>
      </c>
      <c r="Q753">
        <v>16.84</v>
      </c>
      <c r="R753">
        <v>61</v>
      </c>
      <c r="S753" t="s">
        <v>8819</v>
      </c>
    </row>
    <row r="754" spans="1:19">
      <c r="A754" t="s">
        <v>10752</v>
      </c>
      <c r="B754" s="34">
        <v>1</v>
      </c>
      <c r="C754" t="s">
        <v>4357</v>
      </c>
      <c r="D754" t="s">
        <v>2932</v>
      </c>
      <c r="E754" t="s">
        <v>4356</v>
      </c>
      <c r="F754" t="s">
        <v>2931</v>
      </c>
      <c r="G754">
        <v>522414.93999999802</v>
      </c>
      <c r="H754">
        <v>6934354.2699999996</v>
      </c>
      <c r="I754">
        <v>535293.77000000305</v>
      </c>
      <c r="J754">
        <v>6918286.96</v>
      </c>
      <c r="K754">
        <v>25271</v>
      </c>
      <c r="L754">
        <v>720</v>
      </c>
      <c r="M754">
        <v>720</v>
      </c>
      <c r="N754">
        <v>950</v>
      </c>
      <c r="O754">
        <v>950</v>
      </c>
      <c r="P754">
        <v>1.498</v>
      </c>
      <c r="Q754">
        <v>10.023</v>
      </c>
      <c r="R754">
        <v>68.397000000000006</v>
      </c>
      <c r="S754">
        <v>435.43200000000002</v>
      </c>
    </row>
    <row r="755" spans="1:19">
      <c r="A755" t="s">
        <v>10752</v>
      </c>
      <c r="B755" s="34">
        <v>1</v>
      </c>
      <c r="C755" t="s">
        <v>4691</v>
      </c>
      <c r="D755" t="s">
        <v>209</v>
      </c>
      <c r="E755" t="s">
        <v>4690</v>
      </c>
      <c r="F755" t="s">
        <v>209</v>
      </c>
      <c r="G755">
        <v>228345.42000000199</v>
      </c>
      <c r="H755">
        <v>6766240.29</v>
      </c>
      <c r="I755">
        <v>273997.64999999898</v>
      </c>
      <c r="J755">
        <v>6744421.25</v>
      </c>
      <c r="K755">
        <v>52773</v>
      </c>
      <c r="L755">
        <v>1212</v>
      </c>
      <c r="M755">
        <v>1262</v>
      </c>
      <c r="N755">
        <v>1262</v>
      </c>
      <c r="O755">
        <v>1318</v>
      </c>
      <c r="P755">
        <v>3.1659999999999999</v>
      </c>
      <c r="Q755">
        <v>21.042999999999999</v>
      </c>
      <c r="R755">
        <v>76.364000000000004</v>
      </c>
      <c r="S755">
        <v>486.15</v>
      </c>
    </row>
    <row r="756" spans="1:19">
      <c r="A756" t="s">
        <v>10752</v>
      </c>
      <c r="B756" s="34">
        <v>1</v>
      </c>
      <c r="C756" t="s">
        <v>4691</v>
      </c>
      <c r="D756" t="s">
        <v>1235</v>
      </c>
      <c r="E756" t="s">
        <v>4690</v>
      </c>
      <c r="F756" t="s">
        <v>1234</v>
      </c>
      <c r="G756">
        <v>228345.42000000199</v>
      </c>
      <c r="H756">
        <v>6766240.29</v>
      </c>
      <c r="I756">
        <v>174841.619999997</v>
      </c>
      <c r="J756">
        <v>6792039.0800000001</v>
      </c>
      <c r="K756">
        <v>61476</v>
      </c>
      <c r="L756">
        <v>1280</v>
      </c>
      <c r="M756">
        <v>1332</v>
      </c>
      <c r="N756">
        <v>1332</v>
      </c>
      <c r="O756">
        <v>1382</v>
      </c>
      <c r="P756">
        <v>3.6890000000000001</v>
      </c>
      <c r="Q756">
        <v>24.527999999999999</v>
      </c>
      <c r="R756">
        <v>88.86</v>
      </c>
      <c r="S756">
        <v>565.69899999999996</v>
      </c>
    </row>
    <row r="757" spans="1:19">
      <c r="A757" t="s">
        <v>10752</v>
      </c>
      <c r="B757" s="34">
        <v>1</v>
      </c>
      <c r="C757" t="s">
        <v>8341</v>
      </c>
      <c r="D757" t="s">
        <v>3225</v>
      </c>
      <c r="E757" t="s">
        <v>8340</v>
      </c>
      <c r="F757" t="s">
        <v>3224</v>
      </c>
      <c r="G757">
        <v>751245.46000000101</v>
      </c>
      <c r="H757">
        <v>6430619.7400000002</v>
      </c>
      <c r="I757">
        <v>763015.85999999905</v>
      </c>
      <c r="J757">
        <v>6438710.2300000004</v>
      </c>
      <c r="K757">
        <v>14685</v>
      </c>
      <c r="L757">
        <v>639</v>
      </c>
      <c r="M757">
        <v>717</v>
      </c>
      <c r="N757">
        <v>717</v>
      </c>
      <c r="O757">
        <v>860</v>
      </c>
      <c r="P757">
        <v>1.3380000000000001</v>
      </c>
      <c r="Q757">
        <v>6.0330000000000004</v>
      </c>
      <c r="R757">
        <v>20.678999999999998</v>
      </c>
      <c r="S757">
        <v>131.64400000000001</v>
      </c>
    </row>
    <row r="758" spans="1:19">
      <c r="A758" t="s">
        <v>10752</v>
      </c>
      <c r="B758" s="34">
        <v>1</v>
      </c>
      <c r="C758" t="s">
        <v>1403</v>
      </c>
      <c r="D758" t="s">
        <v>8275</v>
      </c>
      <c r="E758" t="s">
        <v>1402</v>
      </c>
      <c r="F758" t="s">
        <v>8274</v>
      </c>
      <c r="G758">
        <v>981471.89000000095</v>
      </c>
      <c r="H758">
        <v>6462767.6500000004</v>
      </c>
      <c r="I758">
        <v>972713.38000000303</v>
      </c>
      <c r="J758">
        <v>6462638.96</v>
      </c>
      <c r="K758">
        <v>9854</v>
      </c>
      <c r="L758">
        <v>966</v>
      </c>
      <c r="M758">
        <v>1076</v>
      </c>
      <c r="N758">
        <v>1076</v>
      </c>
      <c r="O758">
        <v>1168</v>
      </c>
      <c r="P758">
        <v>0.68</v>
      </c>
      <c r="Q758">
        <v>3.98</v>
      </c>
      <c r="R758">
        <v>14</v>
      </c>
      <c r="S758" t="s">
        <v>8819</v>
      </c>
    </row>
    <row r="759" spans="1:19">
      <c r="A759" t="s">
        <v>10752</v>
      </c>
      <c r="B759" s="34">
        <v>1</v>
      </c>
      <c r="C759" t="s">
        <v>8130</v>
      </c>
      <c r="D759" t="s">
        <v>4974</v>
      </c>
      <c r="E759" t="s">
        <v>8129</v>
      </c>
      <c r="F759" t="s">
        <v>4973</v>
      </c>
      <c r="G759">
        <v>745485.47999999695</v>
      </c>
      <c r="H759">
        <v>6745478.8099999996</v>
      </c>
      <c r="I759">
        <v>755388.89999999898</v>
      </c>
      <c r="J759">
        <v>6754244.6799999997</v>
      </c>
      <c r="K759">
        <v>13940</v>
      </c>
      <c r="L759">
        <v>1100</v>
      </c>
      <c r="M759">
        <v>1187</v>
      </c>
      <c r="N759">
        <v>1187</v>
      </c>
      <c r="O759">
        <v>1302</v>
      </c>
      <c r="P759">
        <v>0.84199999999999997</v>
      </c>
      <c r="Q759">
        <v>5.6109999999999998</v>
      </c>
      <c r="R759">
        <v>20.280999999999999</v>
      </c>
      <c r="S759">
        <v>129.11199999999999</v>
      </c>
    </row>
    <row r="760" spans="1:19">
      <c r="A760" t="s">
        <v>10752</v>
      </c>
      <c r="B760" s="34">
        <v>2</v>
      </c>
      <c r="C760" t="s">
        <v>8130</v>
      </c>
      <c r="D760" t="s">
        <v>4974</v>
      </c>
      <c r="E760" t="s">
        <v>8129</v>
      </c>
      <c r="F760" t="s">
        <v>4973</v>
      </c>
      <c r="G760">
        <v>745485.47999999695</v>
      </c>
      <c r="H760">
        <v>6745478.8099999996</v>
      </c>
      <c r="I760">
        <v>755388.89999999898</v>
      </c>
      <c r="J760">
        <v>6754244.6799999997</v>
      </c>
      <c r="K760">
        <v>14135</v>
      </c>
      <c r="L760">
        <v>843</v>
      </c>
      <c r="M760">
        <v>909</v>
      </c>
      <c r="N760">
        <v>909</v>
      </c>
      <c r="O760">
        <v>996</v>
      </c>
      <c r="P760">
        <v>1.266</v>
      </c>
      <c r="Q760">
        <v>5.7270000000000003</v>
      </c>
      <c r="R760">
        <v>19.959</v>
      </c>
      <c r="S760">
        <v>127.06</v>
      </c>
    </row>
    <row r="761" spans="1:19">
      <c r="A761" t="s">
        <v>10752</v>
      </c>
      <c r="B761" s="34">
        <v>1</v>
      </c>
      <c r="C761" t="s">
        <v>7914</v>
      </c>
      <c r="D761" t="s">
        <v>4616</v>
      </c>
      <c r="E761" t="s">
        <v>7913</v>
      </c>
      <c r="F761" t="s">
        <v>4615</v>
      </c>
      <c r="G761">
        <v>937423.39999999898</v>
      </c>
      <c r="H761">
        <v>6732792.1200000001</v>
      </c>
      <c r="I761">
        <v>871020.31000000203</v>
      </c>
      <c r="J761">
        <v>6760587.4000000004</v>
      </c>
      <c r="K761">
        <v>74096</v>
      </c>
      <c r="L761">
        <v>827</v>
      </c>
      <c r="M761">
        <v>891</v>
      </c>
      <c r="N761">
        <v>891</v>
      </c>
      <c r="O761">
        <v>976</v>
      </c>
      <c r="P761">
        <v>6.7169999999999996</v>
      </c>
      <c r="Q761">
        <v>30.544</v>
      </c>
      <c r="R761">
        <v>102.916</v>
      </c>
      <c r="S761">
        <v>655.17999999999995</v>
      </c>
    </row>
    <row r="762" spans="1:19">
      <c r="A762" t="s">
        <v>10752</v>
      </c>
      <c r="B762" s="34">
        <v>1</v>
      </c>
      <c r="C762" t="s">
        <v>939</v>
      </c>
      <c r="D762" t="s">
        <v>10753</v>
      </c>
      <c r="E762" t="s">
        <v>938</v>
      </c>
      <c r="F762" t="s">
        <v>4682</v>
      </c>
      <c r="G762">
        <v>643900.47999999695</v>
      </c>
      <c r="H762">
        <v>6864711.8399999999</v>
      </c>
      <c r="I762">
        <v>644033.32999999798</v>
      </c>
      <c r="J762">
        <v>6864218.0599999996</v>
      </c>
      <c r="K762">
        <v>165</v>
      </c>
      <c r="P762">
        <v>0.01</v>
      </c>
      <c r="Q762">
        <v>0.01</v>
      </c>
      <c r="R762">
        <v>5</v>
      </c>
      <c r="S762">
        <v>31.831</v>
      </c>
    </row>
    <row r="763" spans="1:19">
      <c r="A763" t="s">
        <v>10752</v>
      </c>
      <c r="B763" s="34">
        <v>2</v>
      </c>
      <c r="C763" t="s">
        <v>939</v>
      </c>
      <c r="D763" t="s">
        <v>10753</v>
      </c>
      <c r="E763" t="s">
        <v>938</v>
      </c>
      <c r="F763" t="s">
        <v>4682</v>
      </c>
      <c r="G763">
        <v>643900.47999999695</v>
      </c>
      <c r="H763">
        <v>6864711.8399999999</v>
      </c>
      <c r="I763">
        <v>644033.32999999798</v>
      </c>
      <c r="J763">
        <v>6864218.0599999996</v>
      </c>
      <c r="K763">
        <v>303</v>
      </c>
      <c r="P763">
        <v>0.01</v>
      </c>
      <c r="Q763">
        <v>0.01</v>
      </c>
      <c r="R763">
        <v>5</v>
      </c>
      <c r="S763">
        <v>31.831</v>
      </c>
    </row>
    <row r="764" spans="1:19">
      <c r="A764" t="s">
        <v>10752</v>
      </c>
      <c r="B764" s="34">
        <v>1</v>
      </c>
      <c r="C764" t="s">
        <v>4659</v>
      </c>
      <c r="D764" t="s">
        <v>3149</v>
      </c>
      <c r="E764" t="s">
        <v>4658</v>
      </c>
      <c r="F764" t="s">
        <v>3148</v>
      </c>
      <c r="G764">
        <v>895630.25</v>
      </c>
      <c r="H764">
        <v>6624304.6900000004</v>
      </c>
      <c r="I764">
        <v>903986.59000000404</v>
      </c>
      <c r="J764">
        <v>6591629.4199999999</v>
      </c>
      <c r="K764">
        <v>37473</v>
      </c>
      <c r="L764">
        <v>704</v>
      </c>
      <c r="M764">
        <v>866</v>
      </c>
      <c r="N764">
        <v>866</v>
      </c>
      <c r="O764">
        <v>990</v>
      </c>
      <c r="P764">
        <v>2.2839999999999998</v>
      </c>
      <c r="Q764">
        <v>14.651999999999999</v>
      </c>
      <c r="R764">
        <v>54.042999999999999</v>
      </c>
      <c r="S764">
        <v>344.048</v>
      </c>
    </row>
    <row r="765" spans="1:19">
      <c r="A765" t="s">
        <v>10752</v>
      </c>
      <c r="B765" s="34">
        <v>1</v>
      </c>
      <c r="C765" t="s">
        <v>5914</v>
      </c>
      <c r="D765" t="s">
        <v>6573</v>
      </c>
      <c r="E765" t="s">
        <v>5913</v>
      </c>
      <c r="F765" t="s">
        <v>6572</v>
      </c>
      <c r="G765">
        <v>767943.38000000303</v>
      </c>
      <c r="H765">
        <v>6283518.1500000004</v>
      </c>
      <c r="I765">
        <v>757826.07999999798</v>
      </c>
      <c r="J765">
        <v>6281826.6100000003</v>
      </c>
      <c r="K765">
        <v>11660</v>
      </c>
      <c r="L765">
        <v>855</v>
      </c>
      <c r="M765">
        <v>855</v>
      </c>
      <c r="N765">
        <v>1040</v>
      </c>
      <c r="O765">
        <v>1040</v>
      </c>
      <c r="P765">
        <v>0.68400000000000005</v>
      </c>
      <c r="Q765">
        <v>4.5490000000000004</v>
      </c>
      <c r="R765">
        <v>29.943000000000001</v>
      </c>
      <c r="S765">
        <v>190.626</v>
      </c>
    </row>
    <row r="766" spans="1:19">
      <c r="A766" t="s">
        <v>10752</v>
      </c>
      <c r="B766" s="34">
        <v>1</v>
      </c>
      <c r="C766" t="s">
        <v>6896</v>
      </c>
      <c r="D766" t="s">
        <v>5301</v>
      </c>
      <c r="E766" t="s">
        <v>6895</v>
      </c>
      <c r="F766" t="s">
        <v>5300</v>
      </c>
      <c r="G766">
        <v>493797.27000000299</v>
      </c>
      <c r="H766">
        <v>6757441.25</v>
      </c>
      <c r="I766">
        <v>530381.89999999898</v>
      </c>
      <c r="J766">
        <v>6759948.1900000004</v>
      </c>
      <c r="K766">
        <v>39236</v>
      </c>
      <c r="L766">
        <v>1249</v>
      </c>
      <c r="M766">
        <v>1316</v>
      </c>
      <c r="N766">
        <v>1316</v>
      </c>
      <c r="O766">
        <v>1389</v>
      </c>
      <c r="P766">
        <v>2.3540000000000001</v>
      </c>
      <c r="Q766">
        <v>15.737</v>
      </c>
      <c r="R766">
        <v>56.228000000000002</v>
      </c>
      <c r="S766">
        <v>357.959</v>
      </c>
    </row>
    <row r="767" spans="1:19">
      <c r="A767" t="s">
        <v>10752</v>
      </c>
      <c r="B767" s="34">
        <v>1</v>
      </c>
      <c r="C767" t="s">
        <v>2967</v>
      </c>
      <c r="D767" t="s">
        <v>1729</v>
      </c>
      <c r="E767" t="s">
        <v>2966</v>
      </c>
      <c r="F767" t="s">
        <v>1728</v>
      </c>
      <c r="G767">
        <v>644973.28000000096</v>
      </c>
      <c r="H767">
        <v>6854514.8899999997</v>
      </c>
      <c r="I767">
        <v>643400.17000000202</v>
      </c>
      <c r="J767">
        <v>6842199.3499999996</v>
      </c>
      <c r="K767">
        <v>15924</v>
      </c>
      <c r="L767">
        <v>1040</v>
      </c>
      <c r="M767">
        <v>1285</v>
      </c>
      <c r="N767">
        <v>1285</v>
      </c>
      <c r="O767">
        <v>1388</v>
      </c>
      <c r="P767">
        <v>0.47799999999999998</v>
      </c>
      <c r="Q767">
        <v>4.6520000000000001</v>
      </c>
      <c r="R767">
        <v>31.518999999999998</v>
      </c>
      <c r="S767">
        <v>200.655</v>
      </c>
    </row>
    <row r="768" spans="1:19">
      <c r="A768" t="s">
        <v>10752</v>
      </c>
      <c r="B768" s="34">
        <v>2</v>
      </c>
      <c r="C768" t="s">
        <v>2967</v>
      </c>
      <c r="D768" t="s">
        <v>1729</v>
      </c>
      <c r="E768" t="s">
        <v>2966</v>
      </c>
      <c r="F768" t="s">
        <v>1728</v>
      </c>
      <c r="G768">
        <v>644973.28000000096</v>
      </c>
      <c r="H768">
        <v>6854514.8899999997</v>
      </c>
      <c r="I768">
        <v>643400.17000000202</v>
      </c>
      <c r="J768">
        <v>6842199.3499999996</v>
      </c>
      <c r="K768">
        <v>15219</v>
      </c>
      <c r="L768">
        <v>1172</v>
      </c>
      <c r="M768">
        <v>1285</v>
      </c>
      <c r="N768">
        <v>1285</v>
      </c>
      <c r="O768">
        <v>1388</v>
      </c>
      <c r="P768">
        <v>0.45300000000000001</v>
      </c>
      <c r="Q768">
        <v>4.383</v>
      </c>
      <c r="R768">
        <v>29.994</v>
      </c>
      <c r="S768">
        <v>190.94800000000001</v>
      </c>
    </row>
    <row r="769" spans="1:19">
      <c r="A769" t="s">
        <v>10752</v>
      </c>
      <c r="B769" s="34">
        <v>1</v>
      </c>
      <c r="C769" t="s">
        <v>6764</v>
      </c>
      <c r="D769" t="s">
        <v>5031</v>
      </c>
      <c r="E769" t="s">
        <v>6763</v>
      </c>
      <c r="F769" t="s">
        <v>5030</v>
      </c>
      <c r="G769">
        <v>859185.61999999697</v>
      </c>
      <c r="H769">
        <v>6268094.8700000001</v>
      </c>
      <c r="I769">
        <v>869398.90999999596</v>
      </c>
      <c r="J769">
        <v>6288216.8399999999</v>
      </c>
      <c r="K769">
        <v>30192</v>
      </c>
      <c r="L769">
        <v>1062</v>
      </c>
      <c r="M769">
        <v>1160</v>
      </c>
      <c r="N769">
        <v>1160</v>
      </c>
      <c r="O769">
        <v>1238</v>
      </c>
      <c r="P769">
        <v>1.76</v>
      </c>
      <c r="Q769">
        <v>12.055999999999999</v>
      </c>
      <c r="R769">
        <v>44.545000000000002</v>
      </c>
      <c r="S769">
        <v>283.58300000000003</v>
      </c>
    </row>
    <row r="770" spans="1:19">
      <c r="A770" t="s">
        <v>10752</v>
      </c>
      <c r="B770" s="34">
        <v>1</v>
      </c>
      <c r="C770" t="s">
        <v>6768</v>
      </c>
      <c r="D770" t="s">
        <v>6279</v>
      </c>
      <c r="E770" t="s">
        <v>6767</v>
      </c>
      <c r="F770" t="s">
        <v>6278</v>
      </c>
      <c r="G770">
        <v>889736.79999999702</v>
      </c>
      <c r="H770">
        <v>6263661.1699999999</v>
      </c>
      <c r="I770">
        <v>890696.35999999905</v>
      </c>
      <c r="J770">
        <v>6258088.7599999998</v>
      </c>
      <c r="K770">
        <v>6966</v>
      </c>
      <c r="L770">
        <v>1062</v>
      </c>
      <c r="M770">
        <v>1160</v>
      </c>
      <c r="N770">
        <v>1160</v>
      </c>
      <c r="O770">
        <v>1238</v>
      </c>
      <c r="P770">
        <v>0.41299999999999998</v>
      </c>
      <c r="Q770">
        <v>2.766</v>
      </c>
      <c r="R770">
        <v>9.9039999999999999</v>
      </c>
      <c r="S770">
        <v>63.052999999999997</v>
      </c>
    </row>
    <row r="771" spans="1:19">
      <c r="A771" t="s">
        <v>10752</v>
      </c>
      <c r="B771" s="34">
        <v>3</v>
      </c>
      <c r="C771" t="s">
        <v>6768</v>
      </c>
      <c r="D771" t="s">
        <v>6279</v>
      </c>
      <c r="E771" t="s">
        <v>6767</v>
      </c>
      <c r="F771" t="s">
        <v>6278</v>
      </c>
      <c r="G771">
        <v>889736.79999999702</v>
      </c>
      <c r="H771">
        <v>6263661.1699999999</v>
      </c>
      <c r="I771">
        <v>890696.35999999905</v>
      </c>
      <c r="J771">
        <v>6258088.7599999998</v>
      </c>
      <c r="K771">
        <v>7112</v>
      </c>
      <c r="L771">
        <v>1062</v>
      </c>
      <c r="M771">
        <v>1160</v>
      </c>
      <c r="N771">
        <v>1160</v>
      </c>
      <c r="O771">
        <v>1238</v>
      </c>
      <c r="P771">
        <v>0.38200000000000001</v>
      </c>
      <c r="Q771">
        <v>2.5619999999999998</v>
      </c>
      <c r="R771">
        <v>12.324999999999999</v>
      </c>
      <c r="S771">
        <v>78.463999999999999</v>
      </c>
    </row>
    <row r="772" spans="1:19">
      <c r="A772" t="s">
        <v>10751</v>
      </c>
      <c r="B772" s="34">
        <v>1</v>
      </c>
      <c r="C772" t="s">
        <v>6768</v>
      </c>
      <c r="D772" t="s">
        <v>3455</v>
      </c>
      <c r="E772" t="s">
        <v>6767</v>
      </c>
      <c r="F772" t="s">
        <v>3455</v>
      </c>
      <c r="G772">
        <v>889736.79999999702</v>
      </c>
      <c r="H772">
        <v>6263661.1699999999</v>
      </c>
      <c r="I772">
        <v>831766.11999999697</v>
      </c>
      <c r="J772">
        <v>6325302.1399999997</v>
      </c>
      <c r="K772">
        <v>91268</v>
      </c>
      <c r="L772">
        <v>2128</v>
      </c>
      <c r="M772">
        <v>2326</v>
      </c>
      <c r="N772">
        <v>2326</v>
      </c>
      <c r="O772">
        <v>2482</v>
      </c>
      <c r="P772">
        <v>2.7349999999999999</v>
      </c>
      <c r="Q772">
        <v>27.716000000000001</v>
      </c>
      <c r="R772">
        <v>171.851</v>
      </c>
      <c r="S772">
        <v>1094.04</v>
      </c>
    </row>
    <row r="773" spans="1:19">
      <c r="A773" t="s">
        <v>10751</v>
      </c>
      <c r="B773" s="34">
        <v>2</v>
      </c>
      <c r="C773" t="s">
        <v>6768</v>
      </c>
      <c r="D773" t="s">
        <v>3455</v>
      </c>
      <c r="E773" t="s">
        <v>6767</v>
      </c>
      <c r="F773" t="s">
        <v>3455</v>
      </c>
      <c r="G773">
        <v>889736.79999999702</v>
      </c>
      <c r="H773">
        <v>6263661.1699999999</v>
      </c>
      <c r="I773">
        <v>831766.11999999697</v>
      </c>
      <c r="J773">
        <v>6325302.1399999997</v>
      </c>
      <c r="K773">
        <v>91202</v>
      </c>
      <c r="L773">
        <v>2128</v>
      </c>
      <c r="M773">
        <v>2326</v>
      </c>
      <c r="N773">
        <v>2326</v>
      </c>
      <c r="O773">
        <v>2482</v>
      </c>
      <c r="P773">
        <v>2.7309999999999999</v>
      </c>
      <c r="Q773">
        <v>27.719000000000001</v>
      </c>
      <c r="R773">
        <v>171.78700000000001</v>
      </c>
      <c r="S773">
        <v>1093.6320000000001</v>
      </c>
    </row>
    <row r="774" spans="1:19">
      <c r="A774" t="s">
        <v>10751</v>
      </c>
      <c r="B774" s="34">
        <v>1</v>
      </c>
      <c r="C774" t="s">
        <v>4419</v>
      </c>
      <c r="D774" t="s">
        <v>7929</v>
      </c>
      <c r="E774" t="s">
        <v>4418</v>
      </c>
      <c r="F774" t="s">
        <v>7928</v>
      </c>
      <c r="G774">
        <v>622186.18999999797</v>
      </c>
      <c r="H774">
        <v>6910360.5800000001</v>
      </c>
      <c r="I774">
        <v>646009.39999999898</v>
      </c>
      <c r="J774">
        <v>6902215.3399999999</v>
      </c>
      <c r="K774">
        <v>28714</v>
      </c>
      <c r="L774">
        <v>3465</v>
      </c>
      <c r="M774">
        <v>3622</v>
      </c>
      <c r="N774">
        <v>3622</v>
      </c>
      <c r="O774">
        <v>3780</v>
      </c>
      <c r="P774">
        <v>0.57599999999999996</v>
      </c>
      <c r="Q774">
        <v>7.5650000000000004</v>
      </c>
      <c r="R774">
        <v>62.451999999999998</v>
      </c>
      <c r="S774">
        <v>397.58499999999998</v>
      </c>
    </row>
    <row r="775" spans="1:19">
      <c r="A775" t="s">
        <v>10751</v>
      </c>
      <c r="B775" s="34">
        <v>2</v>
      </c>
      <c r="C775" t="s">
        <v>4419</v>
      </c>
      <c r="D775" t="s">
        <v>7929</v>
      </c>
      <c r="E775" t="s">
        <v>4418</v>
      </c>
      <c r="F775" t="s">
        <v>7928</v>
      </c>
      <c r="G775">
        <v>622186.18999999797</v>
      </c>
      <c r="H775">
        <v>6910360.5800000001</v>
      </c>
      <c r="I775">
        <v>646009.39999999898</v>
      </c>
      <c r="J775">
        <v>6902215.3399999999</v>
      </c>
      <c r="K775">
        <v>28730</v>
      </c>
      <c r="L775">
        <v>3465</v>
      </c>
      <c r="M775">
        <v>3622</v>
      </c>
      <c r="N775">
        <v>3622</v>
      </c>
      <c r="O775">
        <v>3780</v>
      </c>
      <c r="P775">
        <v>0.57599999999999996</v>
      </c>
      <c r="Q775">
        <v>7.5679999999999996</v>
      </c>
      <c r="R775">
        <v>62.645000000000003</v>
      </c>
      <c r="S775">
        <v>398.80900000000003</v>
      </c>
    </row>
    <row r="776" spans="1:19">
      <c r="A776" t="s">
        <v>10751</v>
      </c>
      <c r="B776" s="34">
        <v>1</v>
      </c>
      <c r="C776" t="s">
        <v>3699</v>
      </c>
      <c r="D776" t="s">
        <v>2944</v>
      </c>
      <c r="E776" t="s">
        <v>3698</v>
      </c>
      <c r="F776" t="s">
        <v>2943</v>
      </c>
      <c r="G776">
        <v>846569.90999999596</v>
      </c>
      <c r="H776">
        <v>6859435.9400000004</v>
      </c>
      <c r="I776">
        <v>938816.46999999904</v>
      </c>
      <c r="J776">
        <v>6904732.8499999996</v>
      </c>
      <c r="K776">
        <v>128838</v>
      </c>
      <c r="L776">
        <v>2196</v>
      </c>
      <c r="M776">
        <v>2422</v>
      </c>
      <c r="N776">
        <v>2422</v>
      </c>
      <c r="O776">
        <v>2596</v>
      </c>
      <c r="P776">
        <v>3.8929999999999998</v>
      </c>
      <c r="Q776">
        <v>41.122999999999998</v>
      </c>
      <c r="R776">
        <v>228.547</v>
      </c>
      <c r="S776">
        <v>1454.9770000000001</v>
      </c>
    </row>
    <row r="777" spans="1:19">
      <c r="A777" t="s">
        <v>10752</v>
      </c>
      <c r="B777" s="34">
        <v>1</v>
      </c>
      <c r="C777" t="s">
        <v>6373</v>
      </c>
      <c r="D777" t="s">
        <v>7472</v>
      </c>
      <c r="E777" t="s">
        <v>6372</v>
      </c>
      <c r="F777" t="s">
        <v>7471</v>
      </c>
      <c r="G777">
        <v>931325.50999999803</v>
      </c>
      <c r="H777">
        <v>6913947.1900000004</v>
      </c>
      <c r="I777">
        <v>927853.53999999899</v>
      </c>
      <c r="J777">
        <v>6915705.6600000001</v>
      </c>
      <c r="K777">
        <v>3770</v>
      </c>
      <c r="L777">
        <v>413</v>
      </c>
      <c r="M777">
        <v>714</v>
      </c>
      <c r="N777">
        <v>714</v>
      </c>
      <c r="O777">
        <v>899</v>
      </c>
      <c r="P777">
        <v>0.254</v>
      </c>
      <c r="Q777">
        <v>1.5009999999999999</v>
      </c>
      <c r="R777">
        <v>5.3810000000000002</v>
      </c>
      <c r="S777">
        <v>34.258000000000003</v>
      </c>
    </row>
    <row r="778" spans="1:19">
      <c r="A778" t="s">
        <v>10752</v>
      </c>
      <c r="B778" s="34">
        <v>1</v>
      </c>
      <c r="C778" t="s">
        <v>6927</v>
      </c>
      <c r="D778" t="s">
        <v>127</v>
      </c>
      <c r="E778" t="s">
        <v>6926</v>
      </c>
      <c r="F778" t="s">
        <v>126</v>
      </c>
      <c r="G778">
        <v>589337.89999999898</v>
      </c>
      <c r="H778">
        <v>6225551.2599999998</v>
      </c>
      <c r="I778">
        <v>585217.39999999898</v>
      </c>
      <c r="J778">
        <v>6195682.2800000003</v>
      </c>
      <c r="K778">
        <v>35577</v>
      </c>
      <c r="L778">
        <v>716</v>
      </c>
      <c r="M778">
        <v>807</v>
      </c>
      <c r="N778">
        <v>807</v>
      </c>
      <c r="O778">
        <v>887</v>
      </c>
      <c r="P778">
        <v>3.286</v>
      </c>
      <c r="Q778">
        <v>14.920999999999999</v>
      </c>
      <c r="R778">
        <v>49.593000000000004</v>
      </c>
      <c r="S778">
        <v>315.71600000000001</v>
      </c>
    </row>
    <row r="779" spans="1:19">
      <c r="A779" t="s">
        <v>10752</v>
      </c>
      <c r="B779" s="34">
        <v>1</v>
      </c>
      <c r="C779" t="s">
        <v>1774</v>
      </c>
      <c r="D779" t="s">
        <v>4634</v>
      </c>
      <c r="E779" t="s">
        <v>1773</v>
      </c>
      <c r="F779" t="s">
        <v>4633</v>
      </c>
      <c r="G779">
        <v>809903.38000000303</v>
      </c>
      <c r="H779">
        <v>6480298.4500000002</v>
      </c>
      <c r="I779">
        <v>791366.10999999905</v>
      </c>
      <c r="J779">
        <v>6461264.0199999996</v>
      </c>
      <c r="K779">
        <v>27117</v>
      </c>
      <c r="L779">
        <v>639</v>
      </c>
      <c r="M779">
        <v>717</v>
      </c>
      <c r="N779">
        <v>717</v>
      </c>
      <c r="O779">
        <v>783</v>
      </c>
      <c r="P779">
        <v>2.4649999999999999</v>
      </c>
      <c r="Q779">
        <v>11.382</v>
      </c>
      <c r="R779">
        <v>36.982999999999997</v>
      </c>
      <c r="S779">
        <v>235.43799999999999</v>
      </c>
    </row>
    <row r="780" spans="1:19">
      <c r="A780" t="s">
        <v>10752</v>
      </c>
      <c r="B780" s="34">
        <v>1</v>
      </c>
      <c r="C780" t="s">
        <v>2300</v>
      </c>
      <c r="D780" t="s">
        <v>7702</v>
      </c>
      <c r="E780" t="s">
        <v>2299</v>
      </c>
      <c r="F780" t="s">
        <v>7701</v>
      </c>
      <c r="G780">
        <v>879387.65999999596</v>
      </c>
      <c r="H780">
        <v>6270127.4500000002</v>
      </c>
      <c r="I780">
        <v>867435.72999999695</v>
      </c>
      <c r="J780">
        <v>6271981.9000000004</v>
      </c>
      <c r="K780">
        <v>14043</v>
      </c>
      <c r="L780">
        <v>1062</v>
      </c>
      <c r="M780">
        <v>1160</v>
      </c>
      <c r="N780">
        <v>1160</v>
      </c>
      <c r="O780">
        <v>1238</v>
      </c>
      <c r="P780">
        <v>0.84799999999999998</v>
      </c>
      <c r="Q780">
        <v>5.6239999999999997</v>
      </c>
      <c r="R780">
        <v>20.463999999999999</v>
      </c>
      <c r="S780">
        <v>130.279</v>
      </c>
    </row>
    <row r="781" spans="1:19">
      <c r="A781" t="s">
        <v>10752</v>
      </c>
      <c r="B781" s="34">
        <v>1</v>
      </c>
      <c r="C781" t="s">
        <v>2300</v>
      </c>
      <c r="D781" t="s">
        <v>5031</v>
      </c>
      <c r="E781" t="s">
        <v>2299</v>
      </c>
      <c r="F781" t="s">
        <v>5030</v>
      </c>
      <c r="G781">
        <v>879387.65999999596</v>
      </c>
      <c r="H781">
        <v>6270127.4500000002</v>
      </c>
      <c r="I781">
        <v>869398.90999999596</v>
      </c>
      <c r="J781">
        <v>6288216.8399999999</v>
      </c>
      <c r="K781">
        <v>24566</v>
      </c>
      <c r="L781">
        <v>1062</v>
      </c>
      <c r="M781">
        <v>1160</v>
      </c>
      <c r="N781">
        <v>1160</v>
      </c>
      <c r="O781">
        <v>1238</v>
      </c>
      <c r="P781">
        <v>1.492</v>
      </c>
      <c r="Q781">
        <v>10.006</v>
      </c>
      <c r="R781">
        <v>34.872</v>
      </c>
      <c r="S781" t="s">
        <v>8819</v>
      </c>
    </row>
    <row r="782" spans="1:19">
      <c r="A782" t="s">
        <v>10752</v>
      </c>
      <c r="B782" s="34">
        <v>1</v>
      </c>
      <c r="C782" t="s">
        <v>7926</v>
      </c>
      <c r="D782" t="s">
        <v>3313</v>
      </c>
      <c r="E782" t="s">
        <v>7925</v>
      </c>
      <c r="F782" t="s">
        <v>3312</v>
      </c>
      <c r="G782">
        <v>658743.88000000303</v>
      </c>
      <c r="H782">
        <v>6866230.7400000002</v>
      </c>
      <c r="I782">
        <v>675266.82</v>
      </c>
      <c r="J782">
        <v>6867147.4199999999</v>
      </c>
      <c r="K782">
        <v>20202</v>
      </c>
      <c r="L782">
        <v>480</v>
      </c>
      <c r="M782">
        <v>480</v>
      </c>
      <c r="N782">
        <v>782</v>
      </c>
      <c r="O782">
        <v>835</v>
      </c>
      <c r="P782">
        <v>1.3939999999999999</v>
      </c>
      <c r="Q782">
        <v>7.1840000000000002</v>
      </c>
      <c r="R782">
        <v>184.86500000000001</v>
      </c>
      <c r="S782">
        <v>1176.8900000000001</v>
      </c>
    </row>
    <row r="783" spans="1:19">
      <c r="A783" t="s">
        <v>10752</v>
      </c>
      <c r="B783" s="34">
        <v>2</v>
      </c>
      <c r="C783" t="s">
        <v>7926</v>
      </c>
      <c r="D783" t="s">
        <v>3313</v>
      </c>
      <c r="E783" t="s">
        <v>7925</v>
      </c>
      <c r="F783" t="s">
        <v>3312</v>
      </c>
      <c r="G783">
        <v>658743.88000000303</v>
      </c>
      <c r="H783">
        <v>6866230.7400000002</v>
      </c>
      <c r="I783">
        <v>675266.82</v>
      </c>
      <c r="J783">
        <v>6867147.4199999999</v>
      </c>
      <c r="K783">
        <v>19154</v>
      </c>
      <c r="L783">
        <v>480</v>
      </c>
      <c r="M783">
        <v>480</v>
      </c>
      <c r="N783">
        <v>835</v>
      </c>
      <c r="O783">
        <v>835</v>
      </c>
      <c r="P783">
        <v>1.252</v>
      </c>
      <c r="Q783">
        <v>6.9980000000000002</v>
      </c>
      <c r="R783">
        <v>173.61199999999999</v>
      </c>
      <c r="S783">
        <v>1105.248</v>
      </c>
    </row>
    <row r="784" spans="1:19">
      <c r="A784" t="s">
        <v>10752</v>
      </c>
      <c r="B784" s="34">
        <v>1</v>
      </c>
      <c r="C784" t="s">
        <v>5031</v>
      </c>
      <c r="D784" t="s">
        <v>1385</v>
      </c>
      <c r="E784" t="s">
        <v>5030</v>
      </c>
      <c r="F784" t="s">
        <v>1384</v>
      </c>
      <c r="G784">
        <v>869398.90999999596</v>
      </c>
      <c r="H784">
        <v>6288216.8399999999</v>
      </c>
      <c r="I784">
        <v>892263.93999999797</v>
      </c>
      <c r="J784">
        <v>6291040.3499999996</v>
      </c>
      <c r="K784">
        <v>23308</v>
      </c>
      <c r="L784">
        <v>1034</v>
      </c>
      <c r="M784">
        <v>1128</v>
      </c>
      <c r="N784">
        <v>1128</v>
      </c>
      <c r="O784">
        <v>1203</v>
      </c>
      <c r="P784">
        <v>1.4390000000000001</v>
      </c>
      <c r="Q784">
        <v>9.4269999999999996</v>
      </c>
      <c r="R784">
        <v>32.89</v>
      </c>
      <c r="S784">
        <v>209.387</v>
      </c>
    </row>
    <row r="785" spans="1:19">
      <c r="A785" t="s">
        <v>10752</v>
      </c>
      <c r="B785" s="34">
        <v>1</v>
      </c>
      <c r="C785" t="s">
        <v>2932</v>
      </c>
      <c r="D785" t="s">
        <v>1137</v>
      </c>
      <c r="E785" t="s">
        <v>2931</v>
      </c>
      <c r="F785" t="s">
        <v>1136</v>
      </c>
      <c r="G785">
        <v>535293.77000000305</v>
      </c>
      <c r="H785">
        <v>6918286.96</v>
      </c>
      <c r="I785">
        <v>542093.28000000096</v>
      </c>
      <c r="J785">
        <v>6931071.0800000001</v>
      </c>
      <c r="K785">
        <v>26893</v>
      </c>
      <c r="L785">
        <v>757</v>
      </c>
      <c r="M785">
        <v>946</v>
      </c>
      <c r="N785">
        <v>946</v>
      </c>
      <c r="O785">
        <v>1075</v>
      </c>
      <c r="P785">
        <v>1.6180000000000001</v>
      </c>
      <c r="Q785">
        <v>10.872</v>
      </c>
      <c r="R785">
        <v>38.314</v>
      </c>
      <c r="S785">
        <v>243.916</v>
      </c>
    </row>
    <row r="786" spans="1:19">
      <c r="A786" t="s">
        <v>10751</v>
      </c>
      <c r="B786" s="34">
        <v>1</v>
      </c>
      <c r="C786" t="s">
        <v>2932</v>
      </c>
      <c r="D786" t="s">
        <v>1008</v>
      </c>
      <c r="E786" t="s">
        <v>2931</v>
      </c>
      <c r="F786" t="s">
        <v>1007</v>
      </c>
      <c r="G786">
        <v>535293.77000000305</v>
      </c>
      <c r="H786">
        <v>6918286.96</v>
      </c>
      <c r="I786">
        <v>551429.32999999798</v>
      </c>
      <c r="J786">
        <v>6883091.9000000004</v>
      </c>
      <c r="K786">
        <v>41287</v>
      </c>
      <c r="L786">
        <v>2200</v>
      </c>
      <c r="M786">
        <v>2300</v>
      </c>
      <c r="N786">
        <v>2300</v>
      </c>
      <c r="O786">
        <v>2400</v>
      </c>
      <c r="P786">
        <v>1.1919999999999999</v>
      </c>
      <c r="Q786">
        <v>12.086</v>
      </c>
      <c r="R786">
        <v>74.817999999999998</v>
      </c>
      <c r="S786">
        <v>476.30900000000003</v>
      </c>
    </row>
    <row r="787" spans="1:19">
      <c r="A787" t="s">
        <v>10751</v>
      </c>
      <c r="B787" s="34">
        <v>2</v>
      </c>
      <c r="C787" t="s">
        <v>2932</v>
      </c>
      <c r="D787" t="s">
        <v>1008</v>
      </c>
      <c r="E787" t="s">
        <v>2931</v>
      </c>
      <c r="F787" t="s">
        <v>1007</v>
      </c>
      <c r="G787">
        <v>535293.77000000305</v>
      </c>
      <c r="H787">
        <v>6918286.96</v>
      </c>
      <c r="I787">
        <v>551429.32999999798</v>
      </c>
      <c r="J787">
        <v>6883091.9000000004</v>
      </c>
      <c r="K787">
        <v>41169</v>
      </c>
      <c r="L787">
        <v>2200</v>
      </c>
      <c r="M787">
        <v>2300</v>
      </c>
      <c r="N787">
        <v>2300</v>
      </c>
      <c r="O787">
        <v>2400</v>
      </c>
      <c r="P787">
        <v>1.1919999999999999</v>
      </c>
      <c r="Q787">
        <v>12.086</v>
      </c>
      <c r="R787">
        <v>74.817999999999998</v>
      </c>
      <c r="S787">
        <v>476.30900000000003</v>
      </c>
    </row>
    <row r="788" spans="1:19">
      <c r="A788" t="s">
        <v>10751</v>
      </c>
      <c r="B788" s="34">
        <v>1</v>
      </c>
      <c r="C788" t="s">
        <v>2932</v>
      </c>
      <c r="D788" t="s">
        <v>6554</v>
      </c>
      <c r="E788" t="s">
        <v>2931</v>
      </c>
      <c r="F788" t="s">
        <v>6553</v>
      </c>
      <c r="G788">
        <v>535293.77000000305</v>
      </c>
      <c r="H788">
        <v>6918286.96</v>
      </c>
      <c r="I788">
        <v>461693.59000000398</v>
      </c>
      <c r="J788">
        <v>6894753.4000000004</v>
      </c>
      <c r="K788">
        <v>82949</v>
      </c>
      <c r="L788">
        <v>3416</v>
      </c>
      <c r="M788">
        <v>3622</v>
      </c>
      <c r="N788">
        <v>3622</v>
      </c>
      <c r="O788">
        <v>3780</v>
      </c>
      <c r="P788">
        <v>1.7490000000000001</v>
      </c>
      <c r="Q788">
        <v>25.373000000000001</v>
      </c>
      <c r="R788">
        <v>158.22200000000001</v>
      </c>
      <c r="S788">
        <v>1007.271</v>
      </c>
    </row>
    <row r="789" spans="1:19">
      <c r="A789" t="s">
        <v>10751</v>
      </c>
      <c r="B789" s="34">
        <v>2</v>
      </c>
      <c r="C789" t="s">
        <v>2932</v>
      </c>
      <c r="D789" t="s">
        <v>6554</v>
      </c>
      <c r="E789" t="s">
        <v>2931</v>
      </c>
      <c r="F789" t="s">
        <v>6553</v>
      </c>
      <c r="G789">
        <v>535293.77000000305</v>
      </c>
      <c r="H789">
        <v>6918286.96</v>
      </c>
      <c r="I789">
        <v>461693.59000000398</v>
      </c>
      <c r="J789">
        <v>6894753.4000000004</v>
      </c>
      <c r="K789">
        <v>83032</v>
      </c>
      <c r="L789">
        <v>3416</v>
      </c>
      <c r="M789">
        <v>3622</v>
      </c>
      <c r="N789">
        <v>3622</v>
      </c>
      <c r="O789">
        <v>3780</v>
      </c>
      <c r="P789">
        <v>1.7350000000000001</v>
      </c>
      <c r="Q789">
        <v>25.184000000000001</v>
      </c>
      <c r="R789">
        <v>157.077</v>
      </c>
      <c r="S789">
        <v>999.98500000000001</v>
      </c>
    </row>
    <row r="790" spans="1:19">
      <c r="A790" t="s">
        <v>10752</v>
      </c>
      <c r="B790" s="34">
        <v>1</v>
      </c>
      <c r="C790" t="s">
        <v>4664</v>
      </c>
      <c r="D790" t="s">
        <v>4974</v>
      </c>
      <c r="E790" t="s">
        <v>4663</v>
      </c>
      <c r="F790" t="s">
        <v>4973</v>
      </c>
      <c r="G790">
        <v>720690.96000000101</v>
      </c>
      <c r="H790">
        <v>6776984.5300000003</v>
      </c>
      <c r="I790">
        <v>755388.89999999898</v>
      </c>
      <c r="J790">
        <v>6754244.6799999997</v>
      </c>
      <c r="K790">
        <v>42580</v>
      </c>
      <c r="L790">
        <v>435</v>
      </c>
      <c r="M790">
        <v>595</v>
      </c>
      <c r="N790" t="s">
        <v>8819</v>
      </c>
      <c r="O790">
        <v>680</v>
      </c>
      <c r="P790">
        <v>3.8210000000000002</v>
      </c>
      <c r="Q790">
        <v>17.297000000000001</v>
      </c>
      <c r="R790">
        <v>59.963999999999999</v>
      </c>
      <c r="S790">
        <v>381.74200000000002</v>
      </c>
    </row>
    <row r="791" spans="1:19">
      <c r="A791" t="s">
        <v>10752</v>
      </c>
      <c r="B791" s="34">
        <v>1</v>
      </c>
      <c r="C791" t="s">
        <v>3084</v>
      </c>
      <c r="D791" t="s">
        <v>6695</v>
      </c>
      <c r="E791" t="s">
        <v>3083</v>
      </c>
      <c r="F791" t="s">
        <v>6694</v>
      </c>
      <c r="G791">
        <v>675392.50999999803</v>
      </c>
      <c r="H791">
        <v>6408936.0999999996</v>
      </c>
      <c r="I791">
        <v>702656.28999999899</v>
      </c>
      <c r="J791">
        <v>6444826.2000000002</v>
      </c>
      <c r="K791">
        <v>45790</v>
      </c>
      <c r="L791">
        <v>548</v>
      </c>
      <c r="M791">
        <v>606</v>
      </c>
      <c r="N791">
        <v>606</v>
      </c>
      <c r="O791">
        <v>678</v>
      </c>
      <c r="P791">
        <v>5.109</v>
      </c>
      <c r="Q791">
        <v>19.887</v>
      </c>
      <c r="R791">
        <v>62.697000000000003</v>
      </c>
      <c r="S791">
        <v>399.14</v>
      </c>
    </row>
    <row r="792" spans="1:19">
      <c r="A792" t="s">
        <v>10752</v>
      </c>
      <c r="B792" s="34">
        <v>1</v>
      </c>
      <c r="C792" t="s">
        <v>1454</v>
      </c>
      <c r="D792" t="s">
        <v>1137</v>
      </c>
      <c r="E792" t="s">
        <v>1453</v>
      </c>
      <c r="F792" t="s">
        <v>1136</v>
      </c>
      <c r="G792">
        <v>502749.27000000299</v>
      </c>
      <c r="H792">
        <v>6942591.1500000004</v>
      </c>
      <c r="I792">
        <v>542093.28000000096</v>
      </c>
      <c r="J792">
        <v>6931071.0800000001</v>
      </c>
      <c r="K792">
        <v>49270</v>
      </c>
      <c r="L792">
        <v>769</v>
      </c>
      <c r="M792">
        <v>872</v>
      </c>
      <c r="N792">
        <v>872</v>
      </c>
      <c r="O792">
        <v>961</v>
      </c>
      <c r="P792">
        <v>4.38</v>
      </c>
      <c r="Q792">
        <v>19.966000000000001</v>
      </c>
      <c r="R792">
        <v>71.674999999999997</v>
      </c>
      <c r="S792">
        <v>456.298</v>
      </c>
    </row>
    <row r="793" spans="1:19">
      <c r="A793" t="s">
        <v>10752</v>
      </c>
      <c r="B793" s="34">
        <v>1</v>
      </c>
      <c r="C793" t="s">
        <v>5312</v>
      </c>
      <c r="D793" t="s">
        <v>1723</v>
      </c>
      <c r="E793" t="s">
        <v>5311</v>
      </c>
      <c r="F793" t="s">
        <v>1722</v>
      </c>
      <c r="G793">
        <v>518154.32999999798</v>
      </c>
      <c r="H793">
        <v>6452005.2400000002</v>
      </c>
      <c r="I793">
        <v>512927.609999999</v>
      </c>
      <c r="J793">
        <v>6419262.9199999999</v>
      </c>
      <c r="K793">
        <v>46667</v>
      </c>
      <c r="L793">
        <v>289</v>
      </c>
      <c r="M793">
        <v>543</v>
      </c>
      <c r="N793">
        <v>543</v>
      </c>
      <c r="O793">
        <v>682</v>
      </c>
      <c r="P793">
        <v>4.218</v>
      </c>
      <c r="Q793">
        <v>19.175999999999998</v>
      </c>
      <c r="R793">
        <v>65.510000000000005</v>
      </c>
      <c r="S793">
        <v>417.05200000000002</v>
      </c>
    </row>
    <row r="794" spans="1:19">
      <c r="A794" t="s">
        <v>10752</v>
      </c>
      <c r="B794" s="34">
        <v>1</v>
      </c>
      <c r="C794" t="s">
        <v>3225</v>
      </c>
      <c r="D794" t="s">
        <v>4634</v>
      </c>
      <c r="E794" t="s">
        <v>3224</v>
      </c>
      <c r="F794" t="s">
        <v>4633</v>
      </c>
      <c r="G794">
        <v>763015.85999999905</v>
      </c>
      <c r="H794">
        <v>6438710.2300000004</v>
      </c>
      <c r="I794">
        <v>791366.10999999905</v>
      </c>
      <c r="J794">
        <v>6461264.0199999996</v>
      </c>
      <c r="K794">
        <v>36870</v>
      </c>
      <c r="L794">
        <v>639</v>
      </c>
      <c r="M794">
        <v>717</v>
      </c>
      <c r="N794">
        <v>717</v>
      </c>
      <c r="O794">
        <v>783</v>
      </c>
      <c r="P794">
        <v>4.4420000000000002</v>
      </c>
      <c r="Q794">
        <v>15.837999999999999</v>
      </c>
      <c r="R794">
        <v>48.789000000000001</v>
      </c>
      <c r="S794">
        <v>310.601</v>
      </c>
    </row>
    <row r="795" spans="1:19">
      <c r="A795" t="s">
        <v>10752</v>
      </c>
      <c r="B795" s="34">
        <v>1</v>
      </c>
      <c r="C795" t="s">
        <v>6970</v>
      </c>
      <c r="D795" t="s">
        <v>3313</v>
      </c>
      <c r="E795" t="s">
        <v>6969</v>
      </c>
      <c r="F795" t="s">
        <v>3312</v>
      </c>
      <c r="G795">
        <v>668825.85000000102</v>
      </c>
      <c r="H795">
        <v>6875037.3700000001</v>
      </c>
      <c r="I795">
        <v>675266.82</v>
      </c>
      <c r="J795">
        <v>6867147.4199999999</v>
      </c>
      <c r="K795">
        <v>11001</v>
      </c>
      <c r="L795">
        <v>750</v>
      </c>
      <c r="M795">
        <v>850</v>
      </c>
      <c r="N795">
        <v>850</v>
      </c>
      <c r="O795">
        <v>895</v>
      </c>
      <c r="P795">
        <v>0.98499999999999999</v>
      </c>
      <c r="Q795">
        <v>4.45</v>
      </c>
      <c r="R795">
        <v>15.531000000000001</v>
      </c>
      <c r="S795">
        <v>98.876000000000005</v>
      </c>
    </row>
    <row r="796" spans="1:19">
      <c r="A796" t="s">
        <v>10751</v>
      </c>
      <c r="B796" s="34">
        <v>1</v>
      </c>
      <c r="C796" t="s">
        <v>6970</v>
      </c>
      <c r="D796" t="s">
        <v>3313</v>
      </c>
      <c r="E796" t="s">
        <v>6969</v>
      </c>
      <c r="F796" t="s">
        <v>3312</v>
      </c>
      <c r="G796">
        <v>668825.85000000102</v>
      </c>
      <c r="H796">
        <v>6875037.3700000001</v>
      </c>
      <c r="I796">
        <v>675266.82</v>
      </c>
      <c r="J796">
        <v>6867147.4199999999</v>
      </c>
      <c r="K796">
        <v>11504</v>
      </c>
      <c r="L796">
        <v>2200</v>
      </c>
      <c r="M796">
        <v>2300</v>
      </c>
      <c r="N796">
        <v>2300</v>
      </c>
      <c r="O796">
        <v>2400</v>
      </c>
      <c r="P796">
        <v>0.35399999999999998</v>
      </c>
      <c r="Q796">
        <v>3.9460000000000002</v>
      </c>
      <c r="R796">
        <v>19.341999999999999</v>
      </c>
      <c r="S796">
        <v>123.13800000000001</v>
      </c>
    </row>
    <row r="797" spans="1:19">
      <c r="A797" t="s">
        <v>10752</v>
      </c>
      <c r="B797" s="34">
        <v>1</v>
      </c>
      <c r="C797" t="s">
        <v>4974</v>
      </c>
      <c r="D797" t="s">
        <v>7620</v>
      </c>
      <c r="E797" t="s">
        <v>4973</v>
      </c>
      <c r="F797" t="s">
        <v>7619</v>
      </c>
      <c r="G797">
        <v>755388.89999999898</v>
      </c>
      <c r="H797">
        <v>6754244.6799999997</v>
      </c>
      <c r="I797">
        <v>775567.89999999898</v>
      </c>
      <c r="J797">
        <v>6750525.0899999999</v>
      </c>
      <c r="K797">
        <v>23150</v>
      </c>
      <c r="L797">
        <v>1100</v>
      </c>
      <c r="M797">
        <v>1187</v>
      </c>
      <c r="N797">
        <v>1187</v>
      </c>
      <c r="O797">
        <v>1302</v>
      </c>
      <c r="P797">
        <v>1.393</v>
      </c>
      <c r="Q797">
        <v>9.4860000000000007</v>
      </c>
      <c r="R797">
        <v>32.795999999999999</v>
      </c>
      <c r="S797">
        <v>208.78399999999999</v>
      </c>
    </row>
    <row r="798" spans="1:19">
      <c r="A798" t="s">
        <v>10751</v>
      </c>
      <c r="B798" s="34">
        <v>1</v>
      </c>
      <c r="C798" t="s">
        <v>4974</v>
      </c>
      <c r="D798" t="s">
        <v>6277</v>
      </c>
      <c r="E798" t="s">
        <v>4973</v>
      </c>
      <c r="F798" t="s">
        <v>6276</v>
      </c>
      <c r="G798">
        <v>755388.89999999898</v>
      </c>
      <c r="H798">
        <v>6754244.6799999997</v>
      </c>
      <c r="I798">
        <v>827404.36999999697</v>
      </c>
      <c r="J798">
        <v>6693049.9100000001</v>
      </c>
      <c r="K798">
        <v>95230</v>
      </c>
      <c r="L798">
        <v>2138</v>
      </c>
      <c r="M798">
        <v>2356</v>
      </c>
      <c r="N798">
        <v>2356</v>
      </c>
      <c r="O798">
        <v>2522</v>
      </c>
      <c r="P798">
        <v>2.952</v>
      </c>
      <c r="Q798">
        <v>33.112000000000002</v>
      </c>
      <c r="R798">
        <v>158.815</v>
      </c>
      <c r="S798">
        <v>1011.05</v>
      </c>
    </row>
    <row r="799" spans="1:19">
      <c r="A799" t="s">
        <v>10752</v>
      </c>
      <c r="B799" s="34">
        <v>1</v>
      </c>
      <c r="C799" t="s">
        <v>5208</v>
      </c>
      <c r="D799" t="s">
        <v>4862</v>
      </c>
      <c r="E799" t="s">
        <v>5207</v>
      </c>
      <c r="F799" t="s">
        <v>4861</v>
      </c>
      <c r="G799">
        <v>959920.10999999905</v>
      </c>
      <c r="H799">
        <v>6379848.8600000003</v>
      </c>
      <c r="I799">
        <v>933395.07999999798</v>
      </c>
      <c r="J799">
        <v>6350221.4699999997</v>
      </c>
      <c r="K799">
        <v>42224</v>
      </c>
      <c r="L799">
        <v>862</v>
      </c>
      <c r="M799">
        <v>928</v>
      </c>
      <c r="N799">
        <v>928</v>
      </c>
      <c r="O799">
        <v>987</v>
      </c>
      <c r="P799">
        <v>3.508</v>
      </c>
      <c r="Q799">
        <v>16.913</v>
      </c>
      <c r="R799">
        <v>59.832999999999998</v>
      </c>
      <c r="S799">
        <v>380.90800000000002</v>
      </c>
    </row>
    <row r="800" spans="1:19">
      <c r="A800" t="s">
        <v>10752</v>
      </c>
      <c r="B800" s="34">
        <v>1</v>
      </c>
      <c r="C800" t="s">
        <v>2803</v>
      </c>
      <c r="D800" t="s">
        <v>5392</v>
      </c>
      <c r="E800" t="s">
        <v>2802</v>
      </c>
      <c r="F800" t="s">
        <v>5391</v>
      </c>
      <c r="G800">
        <v>920331.22999999695</v>
      </c>
      <c r="H800">
        <v>6535915.1399999997</v>
      </c>
      <c r="I800">
        <v>875540</v>
      </c>
      <c r="J800">
        <v>6524669.5599999996</v>
      </c>
      <c r="K800">
        <v>50471</v>
      </c>
      <c r="L800">
        <v>204</v>
      </c>
      <c r="M800">
        <v>397</v>
      </c>
      <c r="N800">
        <v>397</v>
      </c>
      <c r="O800">
        <v>493</v>
      </c>
      <c r="P800">
        <v>6.6849999999999996</v>
      </c>
      <c r="Q800">
        <v>21.696000000000002</v>
      </c>
      <c r="R800">
        <v>66.891000000000005</v>
      </c>
      <c r="S800">
        <v>425.839</v>
      </c>
    </row>
    <row r="801" spans="1:19">
      <c r="A801" t="s">
        <v>10752</v>
      </c>
      <c r="B801" s="34">
        <v>1</v>
      </c>
      <c r="C801" t="s">
        <v>6285</v>
      </c>
      <c r="D801" t="s">
        <v>4622</v>
      </c>
      <c r="E801" t="s">
        <v>6284</v>
      </c>
      <c r="F801" t="s">
        <v>4621</v>
      </c>
      <c r="G801">
        <v>810162.93999999797</v>
      </c>
      <c r="H801">
        <v>6485710.2999999998</v>
      </c>
      <c r="I801">
        <v>803090.68</v>
      </c>
      <c r="J801">
        <v>6496427.6900000004</v>
      </c>
      <c r="K801">
        <v>14948</v>
      </c>
      <c r="L801">
        <v>1123</v>
      </c>
      <c r="M801">
        <v>1211</v>
      </c>
      <c r="N801">
        <v>1211</v>
      </c>
      <c r="O801">
        <v>1290</v>
      </c>
      <c r="P801">
        <v>0.89700000000000002</v>
      </c>
      <c r="Q801">
        <v>5.9870000000000001</v>
      </c>
      <c r="R801">
        <v>21.555</v>
      </c>
      <c r="S801">
        <v>137.226</v>
      </c>
    </row>
    <row r="802" spans="1:19">
      <c r="A802" t="s">
        <v>10752</v>
      </c>
      <c r="B802" s="34">
        <v>1</v>
      </c>
      <c r="C802" t="s">
        <v>5325</v>
      </c>
      <c r="D802" t="s">
        <v>1076</v>
      </c>
      <c r="E802" t="s">
        <v>5324</v>
      </c>
      <c r="F802" t="s">
        <v>1075</v>
      </c>
      <c r="G802">
        <v>940457.75</v>
      </c>
      <c r="H802">
        <v>6335100.9100000001</v>
      </c>
      <c r="I802">
        <v>923357.36999999697</v>
      </c>
      <c r="J802">
        <v>6302221.9199999999</v>
      </c>
      <c r="K802">
        <v>42091</v>
      </c>
      <c r="L802">
        <v>678</v>
      </c>
      <c r="M802">
        <v>729</v>
      </c>
      <c r="N802">
        <v>729</v>
      </c>
      <c r="O802">
        <v>775</v>
      </c>
      <c r="P802">
        <v>5.0419999999999998</v>
      </c>
      <c r="Q802">
        <v>18.111999999999998</v>
      </c>
      <c r="R802">
        <v>56.494999999999997</v>
      </c>
      <c r="S802">
        <v>359.65600000000001</v>
      </c>
    </row>
    <row r="803" spans="1:19">
      <c r="A803" t="s">
        <v>10752</v>
      </c>
      <c r="B803" s="34">
        <v>1</v>
      </c>
      <c r="C803" t="s">
        <v>5583</v>
      </c>
      <c r="D803" t="s">
        <v>2944</v>
      </c>
      <c r="E803" t="s">
        <v>5582</v>
      </c>
      <c r="F803" t="s">
        <v>2943</v>
      </c>
      <c r="G803">
        <v>970124.07</v>
      </c>
      <c r="H803">
        <v>6899297.0800000001</v>
      </c>
      <c r="I803">
        <v>938816.46999999904</v>
      </c>
      <c r="J803">
        <v>6904732.8499999996</v>
      </c>
      <c r="K803">
        <v>32825</v>
      </c>
      <c r="L803">
        <v>1412</v>
      </c>
      <c r="M803">
        <v>1412</v>
      </c>
      <c r="N803">
        <v>1639</v>
      </c>
      <c r="O803">
        <v>1639</v>
      </c>
      <c r="P803">
        <v>0.72299999999999998</v>
      </c>
      <c r="Q803">
        <v>9.9369999999999994</v>
      </c>
      <c r="R803">
        <v>74.415000000000006</v>
      </c>
      <c r="S803">
        <v>473.74200000000002</v>
      </c>
    </row>
    <row r="804" spans="1:19">
      <c r="A804" t="s">
        <v>10751</v>
      </c>
      <c r="B804" s="34">
        <v>1</v>
      </c>
      <c r="C804" t="s">
        <v>5583</v>
      </c>
      <c r="D804" t="s">
        <v>2944</v>
      </c>
      <c r="E804" t="s">
        <v>5582</v>
      </c>
      <c r="F804" t="s">
        <v>2943</v>
      </c>
      <c r="G804">
        <v>970124.07</v>
      </c>
      <c r="H804">
        <v>6899297.0800000001</v>
      </c>
      <c r="I804">
        <v>938816.46999999904</v>
      </c>
      <c r="J804">
        <v>6904732.8499999996</v>
      </c>
      <c r="K804">
        <v>34074</v>
      </c>
      <c r="L804">
        <v>1150</v>
      </c>
      <c r="M804">
        <v>1150</v>
      </c>
      <c r="N804">
        <v>1350</v>
      </c>
      <c r="O804">
        <v>1350</v>
      </c>
      <c r="P804">
        <v>0.67700000000000005</v>
      </c>
      <c r="Q804">
        <v>8.9280000000000008</v>
      </c>
      <c r="R804">
        <v>82.225999999999999</v>
      </c>
      <c r="S804">
        <v>523.46699999999998</v>
      </c>
    </row>
    <row r="805" spans="1:19">
      <c r="A805" t="s">
        <v>10752</v>
      </c>
      <c r="B805" s="34">
        <v>1</v>
      </c>
      <c r="C805" t="s">
        <v>3697</v>
      </c>
      <c r="D805" t="s">
        <v>3207</v>
      </c>
      <c r="E805" t="s">
        <v>3696</v>
      </c>
      <c r="F805" t="s">
        <v>3206</v>
      </c>
      <c r="G805">
        <v>807518.60000000102</v>
      </c>
      <c r="H805">
        <v>6302353.1600000001</v>
      </c>
      <c r="I805">
        <v>786221.25</v>
      </c>
      <c r="J805">
        <v>6290062.04</v>
      </c>
      <c r="K805">
        <v>27156</v>
      </c>
      <c r="L805">
        <v>597</v>
      </c>
      <c r="M805">
        <v>676</v>
      </c>
      <c r="N805">
        <v>676</v>
      </c>
      <c r="O805">
        <v>724</v>
      </c>
      <c r="P805">
        <v>3.42</v>
      </c>
      <c r="Q805">
        <v>11.744</v>
      </c>
      <c r="R805">
        <v>36.006</v>
      </c>
      <c r="S805">
        <v>229.221</v>
      </c>
    </row>
    <row r="806" spans="1:19">
      <c r="A806" t="s">
        <v>10752</v>
      </c>
      <c r="B806" s="34">
        <v>1</v>
      </c>
      <c r="C806" t="s">
        <v>6159</v>
      </c>
      <c r="D806" t="s">
        <v>7662</v>
      </c>
      <c r="E806" t="s">
        <v>6158</v>
      </c>
      <c r="F806" t="s">
        <v>7661</v>
      </c>
      <c r="G806">
        <v>716119.27000000305</v>
      </c>
      <c r="H806">
        <v>6654555.1399999997</v>
      </c>
      <c r="I806">
        <v>748988.06000000203</v>
      </c>
      <c r="J806">
        <v>6693907.1299999999</v>
      </c>
      <c r="K806">
        <v>63891</v>
      </c>
      <c r="L806">
        <v>617</v>
      </c>
      <c r="M806">
        <v>740</v>
      </c>
      <c r="N806">
        <v>740</v>
      </c>
      <c r="O806">
        <v>826</v>
      </c>
      <c r="P806">
        <v>5.4029999999999996</v>
      </c>
      <c r="Q806">
        <v>26.382999999999999</v>
      </c>
      <c r="R806">
        <v>88.947000000000003</v>
      </c>
      <c r="S806">
        <v>566.25599999999997</v>
      </c>
    </row>
    <row r="807" spans="1:19">
      <c r="A807" t="s">
        <v>10752</v>
      </c>
      <c r="B807" s="34">
        <v>1</v>
      </c>
      <c r="C807" t="s">
        <v>1385</v>
      </c>
      <c r="D807" t="s">
        <v>1076</v>
      </c>
      <c r="E807" t="s">
        <v>1384</v>
      </c>
      <c r="F807" t="s">
        <v>1075</v>
      </c>
      <c r="G807">
        <v>892263.93999999797</v>
      </c>
      <c r="H807">
        <v>6291040.3499999996</v>
      </c>
      <c r="I807">
        <v>923357.36999999697</v>
      </c>
      <c r="J807">
        <v>6302221.9199999999</v>
      </c>
      <c r="K807">
        <v>34371</v>
      </c>
      <c r="L807">
        <v>280</v>
      </c>
      <c r="M807">
        <v>647</v>
      </c>
      <c r="N807">
        <v>647</v>
      </c>
      <c r="O807">
        <v>824</v>
      </c>
      <c r="P807">
        <v>1.9930000000000001</v>
      </c>
      <c r="Q807">
        <v>13.509</v>
      </c>
      <c r="R807">
        <v>50.07</v>
      </c>
      <c r="S807">
        <v>318.75299999999999</v>
      </c>
    </row>
    <row r="808" spans="1:19">
      <c r="A808" t="s">
        <v>10752</v>
      </c>
      <c r="B808" s="34">
        <v>1</v>
      </c>
      <c r="C808" t="s">
        <v>5286</v>
      </c>
      <c r="D808" t="s">
        <v>2944</v>
      </c>
      <c r="E808" t="s">
        <v>7764</v>
      </c>
      <c r="F808" t="s">
        <v>2943</v>
      </c>
      <c r="G808">
        <v>934317.29999999702</v>
      </c>
      <c r="H808">
        <v>6899413.6900000004</v>
      </c>
      <c r="I808">
        <v>938816.46999999904</v>
      </c>
      <c r="J808">
        <v>6904732.8499999996</v>
      </c>
      <c r="K808">
        <v>7202</v>
      </c>
      <c r="L808">
        <v>1100</v>
      </c>
      <c r="M808">
        <v>1187</v>
      </c>
      <c r="N808">
        <v>1187</v>
      </c>
      <c r="O808">
        <v>1302</v>
      </c>
      <c r="P808">
        <v>0.433</v>
      </c>
      <c r="Q808">
        <v>2.9009999999999998</v>
      </c>
      <c r="R808">
        <v>10.387</v>
      </c>
      <c r="S808">
        <v>66.123999999999995</v>
      </c>
    </row>
    <row r="809" spans="1:19">
      <c r="A809" t="s">
        <v>10752</v>
      </c>
      <c r="B809" s="34">
        <v>1</v>
      </c>
      <c r="C809" t="s">
        <v>3832</v>
      </c>
      <c r="D809" t="s">
        <v>1452</v>
      </c>
      <c r="E809" t="s">
        <v>3831</v>
      </c>
      <c r="F809" t="s">
        <v>1451</v>
      </c>
      <c r="G809">
        <v>579645</v>
      </c>
      <c r="H809">
        <v>6273769.0499999998</v>
      </c>
      <c r="I809">
        <v>592807.53999999899</v>
      </c>
      <c r="J809">
        <v>6282056.5599999996</v>
      </c>
      <c r="K809">
        <v>17610</v>
      </c>
      <c r="L809">
        <v>1080</v>
      </c>
      <c r="M809">
        <v>1185</v>
      </c>
      <c r="N809">
        <v>1185</v>
      </c>
      <c r="O809">
        <v>1289</v>
      </c>
      <c r="P809">
        <v>1.0569999999999999</v>
      </c>
      <c r="Q809">
        <v>7.0789999999999997</v>
      </c>
      <c r="R809">
        <v>25.364000000000001</v>
      </c>
      <c r="S809">
        <v>161.471</v>
      </c>
    </row>
    <row r="810" spans="1:19">
      <c r="A810" t="s">
        <v>10751</v>
      </c>
      <c r="B810" s="34">
        <v>1</v>
      </c>
      <c r="C810" t="s">
        <v>5498</v>
      </c>
      <c r="D810" t="s">
        <v>6277</v>
      </c>
      <c r="E810" t="s">
        <v>5497</v>
      </c>
      <c r="F810" t="s">
        <v>6276</v>
      </c>
      <c r="G810">
        <v>875338.43999999797</v>
      </c>
      <c r="H810">
        <v>6524027.1799999997</v>
      </c>
      <c r="I810">
        <v>827404.36999999697</v>
      </c>
      <c r="J810">
        <v>6693049.9100000001</v>
      </c>
      <c r="K810">
        <v>198069</v>
      </c>
      <c r="L810">
        <v>2300</v>
      </c>
      <c r="M810">
        <v>2450</v>
      </c>
      <c r="N810">
        <v>2450</v>
      </c>
      <c r="O810">
        <v>2600</v>
      </c>
      <c r="P810">
        <v>3.9460000000000002</v>
      </c>
      <c r="Q810">
        <v>54.59</v>
      </c>
      <c r="R810">
        <v>416.06700000000001</v>
      </c>
      <c r="S810">
        <v>2648.7649999999999</v>
      </c>
    </row>
    <row r="811" spans="1:19">
      <c r="A811" t="s">
        <v>10751</v>
      </c>
      <c r="B811" s="34">
        <v>1</v>
      </c>
      <c r="C811" t="s">
        <v>6573</v>
      </c>
      <c r="D811" t="s">
        <v>3455</v>
      </c>
      <c r="E811" t="s">
        <v>6572</v>
      </c>
      <c r="F811" t="s">
        <v>3455</v>
      </c>
      <c r="G811">
        <v>757826.07999999798</v>
      </c>
      <c r="H811">
        <v>6281826.6100000003</v>
      </c>
      <c r="I811">
        <v>831766.11999999697</v>
      </c>
      <c r="J811">
        <v>6325302.1399999997</v>
      </c>
      <c r="K811">
        <v>91293</v>
      </c>
      <c r="L811">
        <v>4400</v>
      </c>
      <c r="M811">
        <v>4500</v>
      </c>
      <c r="N811">
        <v>4500</v>
      </c>
      <c r="O811">
        <v>4500</v>
      </c>
      <c r="P811">
        <v>2.036</v>
      </c>
      <c r="Q811">
        <v>28.884</v>
      </c>
      <c r="R811">
        <v>171.542</v>
      </c>
      <c r="S811">
        <v>1092.07</v>
      </c>
    </row>
    <row r="812" spans="1:19">
      <c r="A812" t="s">
        <v>10751</v>
      </c>
      <c r="B812" s="34">
        <v>2</v>
      </c>
      <c r="C812" t="s">
        <v>6573</v>
      </c>
      <c r="D812" t="s">
        <v>3455</v>
      </c>
      <c r="E812" t="s">
        <v>6572</v>
      </c>
      <c r="F812" t="s">
        <v>3455</v>
      </c>
      <c r="G812">
        <v>757826.07999999798</v>
      </c>
      <c r="H812">
        <v>6281826.6100000003</v>
      </c>
      <c r="I812">
        <v>831766.11999999697</v>
      </c>
      <c r="J812">
        <v>6325302.1399999997</v>
      </c>
      <c r="K812">
        <v>91272</v>
      </c>
      <c r="L812">
        <v>4400</v>
      </c>
      <c r="M812">
        <v>4500</v>
      </c>
      <c r="N812">
        <v>4500</v>
      </c>
      <c r="O812">
        <v>4500</v>
      </c>
      <c r="P812">
        <v>2.036</v>
      </c>
      <c r="Q812">
        <v>28.884</v>
      </c>
      <c r="R812">
        <v>171.542</v>
      </c>
      <c r="S812">
        <v>1092.07</v>
      </c>
    </row>
    <row r="813" spans="1:19">
      <c r="A813" t="s">
        <v>10751</v>
      </c>
      <c r="B813" s="34">
        <v>1</v>
      </c>
      <c r="C813" t="s">
        <v>6077</v>
      </c>
      <c r="D813" t="s">
        <v>5274</v>
      </c>
      <c r="E813" t="s">
        <v>6077</v>
      </c>
      <c r="F813" t="s">
        <v>5273</v>
      </c>
      <c r="G813">
        <v>382239.89999999898</v>
      </c>
      <c r="H813">
        <v>6909182.1100000003</v>
      </c>
      <c r="I813">
        <v>394642.28999999899</v>
      </c>
      <c r="J813">
        <v>6903707.5999999996</v>
      </c>
      <c r="K813">
        <v>13998</v>
      </c>
      <c r="L813">
        <v>3465</v>
      </c>
      <c r="M813">
        <v>3622</v>
      </c>
      <c r="N813">
        <v>3622</v>
      </c>
      <c r="O813">
        <v>3780</v>
      </c>
      <c r="P813">
        <v>0.28000000000000003</v>
      </c>
      <c r="Q813">
        <v>3.6819999999999999</v>
      </c>
      <c r="R813">
        <v>30.568000000000001</v>
      </c>
      <c r="S813">
        <v>194.6</v>
      </c>
    </row>
    <row r="814" spans="1:19">
      <c r="A814" t="s">
        <v>10751</v>
      </c>
      <c r="B814" s="34">
        <v>2</v>
      </c>
      <c r="C814" t="s">
        <v>6077</v>
      </c>
      <c r="D814" t="s">
        <v>5274</v>
      </c>
      <c r="E814" t="s">
        <v>6077</v>
      </c>
      <c r="F814" t="s">
        <v>5273</v>
      </c>
      <c r="G814">
        <v>382239.89999999898</v>
      </c>
      <c r="H814">
        <v>6909182.1100000003</v>
      </c>
      <c r="I814">
        <v>394642.28999999899</v>
      </c>
      <c r="J814">
        <v>6903707.5999999996</v>
      </c>
      <c r="K814">
        <v>13998</v>
      </c>
      <c r="L814">
        <v>3465</v>
      </c>
      <c r="M814">
        <v>3622</v>
      </c>
      <c r="N814">
        <v>3622</v>
      </c>
      <c r="O814">
        <v>3780</v>
      </c>
      <c r="P814">
        <v>0.28000000000000003</v>
      </c>
      <c r="Q814">
        <v>3.6819999999999999</v>
      </c>
      <c r="R814">
        <v>30.568000000000001</v>
      </c>
      <c r="S814">
        <v>194.6</v>
      </c>
    </row>
    <row r="815" spans="1:19">
      <c r="A815" t="s">
        <v>10752</v>
      </c>
      <c r="B815" s="34">
        <v>1</v>
      </c>
      <c r="C815" t="s">
        <v>3455</v>
      </c>
      <c r="D815" t="s">
        <v>3099</v>
      </c>
      <c r="E815" t="s">
        <v>3455</v>
      </c>
      <c r="F815" t="s">
        <v>3098</v>
      </c>
      <c r="G815">
        <v>831766.11999999697</v>
      </c>
      <c r="H815">
        <v>6325302.1399999997</v>
      </c>
      <c r="I815">
        <v>794201.84000000404</v>
      </c>
      <c r="J815">
        <v>6338346.9299999997</v>
      </c>
      <c r="K815">
        <v>46486</v>
      </c>
      <c r="L815">
        <v>985</v>
      </c>
      <c r="M815">
        <v>985</v>
      </c>
      <c r="N815">
        <v>1129</v>
      </c>
      <c r="O815">
        <v>1165</v>
      </c>
      <c r="P815">
        <v>2.891</v>
      </c>
      <c r="Q815">
        <v>18.245000000000001</v>
      </c>
      <c r="R815">
        <v>86.918999999999997</v>
      </c>
      <c r="S815">
        <v>553.34400000000005</v>
      </c>
    </row>
    <row r="816" spans="1:19">
      <c r="A816" t="s">
        <v>10752</v>
      </c>
      <c r="B816" s="34">
        <v>2</v>
      </c>
      <c r="C816" t="s">
        <v>3455</v>
      </c>
      <c r="D816" t="s">
        <v>3099</v>
      </c>
      <c r="E816" t="s">
        <v>3455</v>
      </c>
      <c r="F816" t="s">
        <v>3098</v>
      </c>
      <c r="G816">
        <v>831766.11999999697</v>
      </c>
      <c r="H816">
        <v>6325302.1399999997</v>
      </c>
      <c r="I816">
        <v>794201.84000000404</v>
      </c>
      <c r="J816">
        <v>6338346.9299999997</v>
      </c>
      <c r="K816">
        <v>46832</v>
      </c>
      <c r="L816">
        <v>985</v>
      </c>
      <c r="M816">
        <v>985</v>
      </c>
      <c r="N816">
        <v>1129</v>
      </c>
      <c r="O816">
        <v>1165</v>
      </c>
      <c r="P816">
        <v>2.9079999999999999</v>
      </c>
      <c r="Q816">
        <v>18.350000000000001</v>
      </c>
      <c r="R816">
        <v>98.712000000000003</v>
      </c>
      <c r="S816">
        <v>628.41899999999998</v>
      </c>
    </row>
    <row r="817" spans="1:19">
      <c r="A817" t="s">
        <v>10751</v>
      </c>
      <c r="B817" s="34">
        <v>1</v>
      </c>
      <c r="C817" t="s">
        <v>3455</v>
      </c>
      <c r="D817" t="s">
        <v>1643</v>
      </c>
      <c r="E817" t="s">
        <v>3455</v>
      </c>
      <c r="F817" t="s">
        <v>1642</v>
      </c>
      <c r="G817">
        <v>831766.11999999697</v>
      </c>
      <c r="H817">
        <v>6325302.1399999997</v>
      </c>
      <c r="I817">
        <v>836298.03999999899</v>
      </c>
      <c r="J817">
        <v>6360375.4800000004</v>
      </c>
      <c r="K817">
        <v>41133</v>
      </c>
      <c r="L817">
        <v>2212</v>
      </c>
      <c r="M817">
        <v>2380</v>
      </c>
      <c r="N817">
        <v>2380</v>
      </c>
      <c r="O817">
        <v>2498</v>
      </c>
      <c r="P817">
        <v>1.294</v>
      </c>
      <c r="Q817">
        <v>12.506</v>
      </c>
      <c r="R817">
        <v>77.834000000000003</v>
      </c>
      <c r="S817">
        <v>495.50400000000002</v>
      </c>
    </row>
    <row r="818" spans="1:19">
      <c r="A818" t="s">
        <v>10751</v>
      </c>
      <c r="B818" s="34">
        <v>2</v>
      </c>
      <c r="C818" t="s">
        <v>3455</v>
      </c>
      <c r="D818" t="s">
        <v>1643</v>
      </c>
      <c r="E818" t="s">
        <v>3455</v>
      </c>
      <c r="F818" t="s">
        <v>1642</v>
      </c>
      <c r="G818">
        <v>831766.11999999697</v>
      </c>
      <c r="H818">
        <v>6325302.1399999997</v>
      </c>
      <c r="I818">
        <v>836298.03999999899</v>
      </c>
      <c r="J818">
        <v>6360375.4800000004</v>
      </c>
      <c r="K818">
        <v>41181</v>
      </c>
      <c r="L818">
        <v>2212</v>
      </c>
      <c r="M818">
        <v>2380</v>
      </c>
      <c r="N818">
        <v>2380</v>
      </c>
      <c r="O818">
        <v>2498</v>
      </c>
      <c r="P818">
        <v>1.294</v>
      </c>
      <c r="Q818">
        <v>12.506</v>
      </c>
      <c r="R818">
        <v>77.834000000000003</v>
      </c>
      <c r="S818">
        <v>495.50400000000002</v>
      </c>
    </row>
    <row r="819" spans="1:19">
      <c r="A819" t="s">
        <v>10751</v>
      </c>
      <c r="B819" s="34">
        <v>3</v>
      </c>
      <c r="C819" t="s">
        <v>3455</v>
      </c>
      <c r="D819" t="s">
        <v>1643</v>
      </c>
      <c r="E819" t="s">
        <v>3455</v>
      </c>
      <c r="F819" t="s">
        <v>1642</v>
      </c>
      <c r="G819">
        <v>831766.11999999697</v>
      </c>
      <c r="H819">
        <v>6325302.1399999997</v>
      </c>
      <c r="I819">
        <v>836298.03999999899</v>
      </c>
      <c r="J819">
        <v>6360375.4800000004</v>
      </c>
      <c r="K819">
        <v>52405</v>
      </c>
      <c r="L819">
        <v>2334</v>
      </c>
      <c r="M819">
        <v>2470</v>
      </c>
      <c r="N819">
        <v>2470</v>
      </c>
      <c r="O819">
        <v>2596</v>
      </c>
      <c r="P819">
        <v>1.6859999999999999</v>
      </c>
      <c r="Q819">
        <v>15.385</v>
      </c>
      <c r="R819">
        <v>102.074</v>
      </c>
      <c r="S819">
        <v>649.82399999999996</v>
      </c>
    </row>
    <row r="820" spans="1:19">
      <c r="A820" t="s">
        <v>10751</v>
      </c>
      <c r="B820" s="34">
        <v>4</v>
      </c>
      <c r="C820" t="s">
        <v>3455</v>
      </c>
      <c r="D820" t="s">
        <v>1643</v>
      </c>
      <c r="E820" t="s">
        <v>3455</v>
      </c>
      <c r="F820" t="s">
        <v>1642</v>
      </c>
      <c r="G820">
        <v>831766.11999999697</v>
      </c>
      <c r="H820">
        <v>6325302.1399999997</v>
      </c>
      <c r="I820">
        <v>836298.03999999899</v>
      </c>
      <c r="J820">
        <v>6360375.4800000004</v>
      </c>
      <c r="K820">
        <v>39327</v>
      </c>
      <c r="L820">
        <v>4400</v>
      </c>
      <c r="M820">
        <v>4500</v>
      </c>
      <c r="N820">
        <v>4500</v>
      </c>
      <c r="O820">
        <v>4500</v>
      </c>
      <c r="P820">
        <v>0.58899999999999997</v>
      </c>
      <c r="Q820">
        <v>10.034000000000001</v>
      </c>
      <c r="R820">
        <v>87.209000000000003</v>
      </c>
      <c r="S820">
        <v>555.18899999999996</v>
      </c>
    </row>
    <row r="821" spans="1:19">
      <c r="A821" t="s">
        <v>10751</v>
      </c>
      <c r="B821" s="34">
        <v>5</v>
      </c>
      <c r="C821" t="s">
        <v>3455</v>
      </c>
      <c r="D821" t="s">
        <v>1643</v>
      </c>
      <c r="E821" t="s">
        <v>3455</v>
      </c>
      <c r="F821" t="s">
        <v>1642</v>
      </c>
      <c r="G821">
        <v>831766.11999999697</v>
      </c>
      <c r="H821">
        <v>6325302.1399999997</v>
      </c>
      <c r="I821">
        <v>836298.03999999899</v>
      </c>
      <c r="J821">
        <v>6360375.4800000004</v>
      </c>
      <c r="K821">
        <v>39327</v>
      </c>
      <c r="L821">
        <v>3465</v>
      </c>
      <c r="M821">
        <v>3622</v>
      </c>
      <c r="N821">
        <v>3622</v>
      </c>
      <c r="O821">
        <v>3780</v>
      </c>
      <c r="P821">
        <v>0.58899999999999997</v>
      </c>
      <c r="Q821">
        <v>10.025</v>
      </c>
      <c r="R821">
        <v>87.128</v>
      </c>
      <c r="S821">
        <v>554.67100000000005</v>
      </c>
    </row>
    <row r="822" spans="1:19">
      <c r="A822" t="s">
        <v>10751</v>
      </c>
      <c r="B822" s="34">
        <v>1</v>
      </c>
      <c r="C822" t="s">
        <v>5274</v>
      </c>
      <c r="D822" t="s">
        <v>6554</v>
      </c>
      <c r="E822" t="s">
        <v>5273</v>
      </c>
      <c r="F822" t="s">
        <v>6553</v>
      </c>
      <c r="G822">
        <v>394642.28999999899</v>
      </c>
      <c r="H822">
        <v>6903707.5999999996</v>
      </c>
      <c r="I822">
        <v>461693.59000000398</v>
      </c>
      <c r="J822">
        <v>6894753.4000000004</v>
      </c>
      <c r="K822">
        <v>69804</v>
      </c>
      <c r="L822">
        <v>3416</v>
      </c>
      <c r="M822">
        <v>3622</v>
      </c>
      <c r="N822">
        <v>3622</v>
      </c>
      <c r="O822">
        <v>3780</v>
      </c>
      <c r="P822">
        <v>1.466</v>
      </c>
      <c r="Q822">
        <v>21.29</v>
      </c>
      <c r="R822">
        <v>132.67400000000001</v>
      </c>
      <c r="S822">
        <v>844.62800000000004</v>
      </c>
    </row>
    <row r="823" spans="1:19">
      <c r="A823" t="s">
        <v>10751</v>
      </c>
      <c r="B823" s="34">
        <v>2</v>
      </c>
      <c r="C823" t="s">
        <v>5274</v>
      </c>
      <c r="D823" t="s">
        <v>6554</v>
      </c>
      <c r="E823" t="s">
        <v>5273</v>
      </c>
      <c r="F823" t="s">
        <v>6553</v>
      </c>
      <c r="G823">
        <v>394642.28999999899</v>
      </c>
      <c r="H823">
        <v>6903707.5999999996</v>
      </c>
      <c r="I823">
        <v>461693.59000000398</v>
      </c>
      <c r="J823">
        <v>6894753.4000000004</v>
      </c>
      <c r="K823">
        <v>69842</v>
      </c>
      <c r="L823">
        <v>3416</v>
      </c>
      <c r="M823">
        <v>3622</v>
      </c>
      <c r="N823">
        <v>3622</v>
      </c>
      <c r="O823">
        <v>3780</v>
      </c>
      <c r="P823">
        <v>1.4690000000000001</v>
      </c>
      <c r="Q823">
        <v>21.341999999999999</v>
      </c>
      <c r="R823">
        <v>132.887</v>
      </c>
      <c r="S823">
        <v>845.98599999999999</v>
      </c>
    </row>
    <row r="824" spans="1:19">
      <c r="A824" t="s">
        <v>10752</v>
      </c>
      <c r="B824" s="34">
        <v>1</v>
      </c>
      <c r="C824" t="s">
        <v>7924</v>
      </c>
      <c r="D824" t="s">
        <v>2140</v>
      </c>
      <c r="E824" t="s">
        <v>7924</v>
      </c>
      <c r="F824" t="s">
        <v>2139</v>
      </c>
      <c r="G824">
        <v>981028.45000000298</v>
      </c>
      <c r="H824">
        <v>6274088.71</v>
      </c>
      <c r="I824">
        <v>952030.28000000096</v>
      </c>
      <c r="J824">
        <v>6264584.4900000002</v>
      </c>
      <c r="K824">
        <v>38676</v>
      </c>
      <c r="L824">
        <v>1000</v>
      </c>
      <c r="M824">
        <v>1000</v>
      </c>
      <c r="N824">
        <v>1160</v>
      </c>
      <c r="O824">
        <v>1185</v>
      </c>
      <c r="P824">
        <v>2.3010000000000002</v>
      </c>
      <c r="Q824">
        <v>15.304</v>
      </c>
      <c r="R824">
        <v>57.173000000000002</v>
      </c>
      <c r="S824">
        <v>363.976</v>
      </c>
    </row>
    <row r="825" spans="1:19">
      <c r="A825" t="s">
        <v>10752</v>
      </c>
      <c r="B825" s="34">
        <v>1</v>
      </c>
      <c r="C825" t="s">
        <v>1038</v>
      </c>
      <c r="D825" t="s">
        <v>1137</v>
      </c>
      <c r="E825" t="s">
        <v>1037</v>
      </c>
      <c r="F825" t="s">
        <v>1136</v>
      </c>
      <c r="G825">
        <v>555700.5</v>
      </c>
      <c r="H825">
        <v>6933393.6799999997</v>
      </c>
      <c r="I825">
        <v>542093.28000000096</v>
      </c>
      <c r="J825">
        <v>6931071.0800000001</v>
      </c>
      <c r="K825">
        <v>16018</v>
      </c>
      <c r="L825">
        <v>599</v>
      </c>
      <c r="M825">
        <v>746</v>
      </c>
      <c r="N825">
        <v>746</v>
      </c>
      <c r="O825">
        <v>847</v>
      </c>
      <c r="P825">
        <v>1.4330000000000001</v>
      </c>
      <c r="Q825">
        <v>6.577</v>
      </c>
      <c r="R825">
        <v>29.597999999999999</v>
      </c>
      <c r="S825">
        <v>188.42699999999999</v>
      </c>
    </row>
    <row r="826" spans="1:19">
      <c r="A826" t="s">
        <v>10751</v>
      </c>
      <c r="B826" s="34">
        <v>1</v>
      </c>
      <c r="C826" t="s">
        <v>4723</v>
      </c>
      <c r="D826" t="s">
        <v>5816</v>
      </c>
      <c r="E826" t="s">
        <v>4722</v>
      </c>
      <c r="F826" t="s">
        <v>5815</v>
      </c>
      <c r="G826">
        <v>594882.78999999899</v>
      </c>
      <c r="H826">
        <v>6735539.5300000003</v>
      </c>
      <c r="I826">
        <v>574571.35999999905</v>
      </c>
      <c r="J826">
        <v>6728941.9699999997</v>
      </c>
      <c r="K826">
        <v>26844</v>
      </c>
      <c r="L826">
        <v>2200</v>
      </c>
      <c r="M826">
        <v>2300</v>
      </c>
      <c r="N826">
        <v>2300</v>
      </c>
      <c r="O826">
        <v>2400</v>
      </c>
      <c r="P826">
        <v>0.80500000000000005</v>
      </c>
      <c r="Q826">
        <v>8.1720000000000006</v>
      </c>
      <c r="R826">
        <v>50.491999999999997</v>
      </c>
      <c r="S826">
        <v>321.44099999999997</v>
      </c>
    </row>
    <row r="827" spans="1:19">
      <c r="A827" t="s">
        <v>10751</v>
      </c>
      <c r="B827" s="34">
        <v>2</v>
      </c>
      <c r="C827" t="s">
        <v>4723</v>
      </c>
      <c r="D827" t="s">
        <v>5816</v>
      </c>
      <c r="E827" t="s">
        <v>4722</v>
      </c>
      <c r="F827" t="s">
        <v>5815</v>
      </c>
      <c r="G827">
        <v>594882.78999999899</v>
      </c>
      <c r="H827">
        <v>6735539.5300000003</v>
      </c>
      <c r="I827">
        <v>574571.35999999905</v>
      </c>
      <c r="J827">
        <v>6728941.9699999997</v>
      </c>
      <c r="K827">
        <v>26822</v>
      </c>
      <c r="L827">
        <v>2200</v>
      </c>
      <c r="M827">
        <v>2300</v>
      </c>
      <c r="N827">
        <v>2300</v>
      </c>
      <c r="O827">
        <v>2400</v>
      </c>
      <c r="P827">
        <v>0.80600000000000005</v>
      </c>
      <c r="Q827">
        <v>8.1820000000000004</v>
      </c>
      <c r="R827">
        <v>50.529000000000003</v>
      </c>
      <c r="S827">
        <v>321.67700000000002</v>
      </c>
    </row>
    <row r="828" spans="1:19">
      <c r="A828" t="s">
        <v>10752</v>
      </c>
      <c r="B828" s="34">
        <v>1</v>
      </c>
      <c r="C828" t="s">
        <v>367</v>
      </c>
      <c r="D828" t="s">
        <v>6797</v>
      </c>
      <c r="E828" t="s">
        <v>366</v>
      </c>
      <c r="F828" t="s">
        <v>6796</v>
      </c>
      <c r="G828">
        <v>702640.70000000298</v>
      </c>
      <c r="H828">
        <v>7064377.3899999997</v>
      </c>
      <c r="I828">
        <v>692641.10000000102</v>
      </c>
      <c r="J828">
        <v>7060715.8899999997</v>
      </c>
      <c r="K828">
        <v>12642</v>
      </c>
      <c r="L828">
        <v>1273</v>
      </c>
      <c r="M828">
        <v>1346</v>
      </c>
      <c r="N828">
        <v>1346</v>
      </c>
      <c r="O828">
        <v>1453</v>
      </c>
      <c r="P828">
        <v>0.75800000000000001</v>
      </c>
      <c r="Q828">
        <v>5.0739999999999998</v>
      </c>
      <c r="R828">
        <v>18.216000000000001</v>
      </c>
      <c r="S828">
        <v>115.96599999999999</v>
      </c>
    </row>
    <row r="829" spans="1:19">
      <c r="A829" t="s">
        <v>10752</v>
      </c>
      <c r="B829" s="34">
        <v>1</v>
      </c>
      <c r="C829" t="s">
        <v>1085</v>
      </c>
      <c r="D829" t="s">
        <v>2099</v>
      </c>
      <c r="E829" t="s">
        <v>1084</v>
      </c>
      <c r="F829" t="s">
        <v>2098</v>
      </c>
      <c r="G829">
        <v>946135.21000000101</v>
      </c>
      <c r="H829">
        <v>6811238.5499999998</v>
      </c>
      <c r="I829">
        <v>919199.77000000305</v>
      </c>
      <c r="J829">
        <v>6791793.0499999998</v>
      </c>
      <c r="K829">
        <v>35257</v>
      </c>
      <c r="L829">
        <v>881</v>
      </c>
      <c r="M829">
        <v>964</v>
      </c>
      <c r="N829">
        <v>964</v>
      </c>
      <c r="O829">
        <v>1040</v>
      </c>
      <c r="P829">
        <v>2.1190000000000002</v>
      </c>
      <c r="Q829">
        <v>14.103999999999999</v>
      </c>
      <c r="R829">
        <v>50.94</v>
      </c>
      <c r="S829">
        <v>324.29500000000002</v>
      </c>
    </row>
    <row r="830" spans="1:19">
      <c r="A830" t="s">
        <v>10751</v>
      </c>
      <c r="B830" s="34">
        <v>1</v>
      </c>
      <c r="C830" t="s">
        <v>3403</v>
      </c>
      <c r="D830" t="s">
        <v>6797</v>
      </c>
      <c r="E830" t="s">
        <v>3402</v>
      </c>
      <c r="F830" t="s">
        <v>6796</v>
      </c>
      <c r="G830">
        <v>640900.56000000203</v>
      </c>
      <c r="H830">
        <v>7095113.0300000003</v>
      </c>
      <c r="I830">
        <v>692641.10000000102</v>
      </c>
      <c r="J830">
        <v>7060715.8899999997</v>
      </c>
      <c r="K830">
        <v>65573</v>
      </c>
      <c r="L830">
        <v>3078</v>
      </c>
      <c r="M830">
        <v>3266</v>
      </c>
      <c r="N830">
        <v>3266</v>
      </c>
      <c r="O830">
        <v>3458</v>
      </c>
      <c r="P830">
        <v>1.6279999999999999</v>
      </c>
      <c r="Q830">
        <v>20.841000000000001</v>
      </c>
      <c r="R830">
        <v>117.65</v>
      </c>
      <c r="S830">
        <v>748.98299999999995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154"/>
  <sheetViews>
    <sheetView workbookViewId="0">
      <selection activeCell="D1" sqref="D1"/>
    </sheetView>
  </sheetViews>
  <sheetFormatPr baseColWidth="10" defaultRowHeight="13.8"/>
  <sheetData>
    <row r="1" spans="1:4">
      <c r="A1" t="s">
        <v>8760</v>
      </c>
      <c r="B1" t="s">
        <v>8761</v>
      </c>
      <c r="C1" t="s">
        <v>8762</v>
      </c>
      <c r="D1" t="s">
        <v>10783</v>
      </c>
    </row>
    <row r="2" spans="1:4">
      <c r="A2" t="s">
        <v>8598</v>
      </c>
      <c r="B2" t="s">
        <v>8599</v>
      </c>
      <c r="C2" t="s">
        <v>7372</v>
      </c>
      <c r="D2" t="s">
        <v>6272</v>
      </c>
    </row>
    <row r="3" spans="1:4">
      <c r="A3" t="s">
        <v>8598</v>
      </c>
      <c r="B3" t="s">
        <v>8600</v>
      </c>
      <c r="C3" t="s">
        <v>7372</v>
      </c>
      <c r="D3" t="s">
        <v>6272</v>
      </c>
    </row>
    <row r="4" spans="1:4">
      <c r="A4" t="s">
        <v>8598</v>
      </c>
      <c r="B4" t="s">
        <v>8601</v>
      </c>
      <c r="C4" t="s">
        <v>6496</v>
      </c>
      <c r="D4" t="s">
        <v>4549</v>
      </c>
    </row>
    <row r="5" spans="1:4">
      <c r="A5" t="s">
        <v>8598</v>
      </c>
      <c r="B5" t="s">
        <v>8602</v>
      </c>
      <c r="C5" t="s">
        <v>6891</v>
      </c>
      <c r="D5" t="s">
        <v>929</v>
      </c>
    </row>
    <row r="6" spans="1:4">
      <c r="A6" t="s">
        <v>8598</v>
      </c>
      <c r="B6" t="s">
        <v>8603</v>
      </c>
      <c r="C6" t="s">
        <v>8763</v>
      </c>
      <c r="D6" t="s">
        <v>2191</v>
      </c>
    </row>
    <row r="7" spans="1:4">
      <c r="A7" t="s">
        <v>8598</v>
      </c>
      <c r="B7" t="s">
        <v>8455</v>
      </c>
      <c r="C7" t="s">
        <v>8764</v>
      </c>
      <c r="D7" t="s">
        <v>2191</v>
      </c>
    </row>
    <row r="8" spans="1:4">
      <c r="A8" t="s">
        <v>8598</v>
      </c>
      <c r="B8" t="s">
        <v>8604</v>
      </c>
      <c r="C8" t="s">
        <v>8765</v>
      </c>
      <c r="D8" t="s">
        <v>2191</v>
      </c>
    </row>
    <row r="9" spans="1:4">
      <c r="A9" t="s">
        <v>8598</v>
      </c>
      <c r="B9" t="s">
        <v>8605</v>
      </c>
      <c r="C9" t="s">
        <v>8766</v>
      </c>
      <c r="D9" t="s">
        <v>5984</v>
      </c>
    </row>
    <row r="10" spans="1:4">
      <c r="A10" t="s">
        <v>8598</v>
      </c>
      <c r="B10" t="s">
        <v>8606</v>
      </c>
      <c r="C10" t="s">
        <v>8767</v>
      </c>
      <c r="D10" t="s">
        <v>8263</v>
      </c>
    </row>
    <row r="11" spans="1:4">
      <c r="A11" t="s">
        <v>8598</v>
      </c>
      <c r="B11" t="s">
        <v>8607</v>
      </c>
      <c r="C11" t="s">
        <v>8767</v>
      </c>
      <c r="D11" t="s">
        <v>8263</v>
      </c>
    </row>
    <row r="12" spans="1:4">
      <c r="A12" t="s">
        <v>8598</v>
      </c>
      <c r="B12" t="s">
        <v>8608</v>
      </c>
      <c r="C12" t="s">
        <v>8768</v>
      </c>
      <c r="D12" t="s">
        <v>8263</v>
      </c>
    </row>
    <row r="13" spans="1:4">
      <c r="A13" t="s">
        <v>8598</v>
      </c>
      <c r="B13" t="s">
        <v>8609</v>
      </c>
      <c r="C13" t="s">
        <v>8768</v>
      </c>
      <c r="D13" t="s">
        <v>8263</v>
      </c>
    </row>
    <row r="14" spans="1:4">
      <c r="A14" t="s">
        <v>8598</v>
      </c>
      <c r="B14" t="s">
        <v>8610</v>
      </c>
      <c r="C14" t="s">
        <v>8768</v>
      </c>
      <c r="D14" t="s">
        <v>8263</v>
      </c>
    </row>
    <row r="15" spans="1:4">
      <c r="A15" t="s">
        <v>8598</v>
      </c>
      <c r="B15" t="s">
        <v>8611</v>
      </c>
      <c r="C15" t="s">
        <v>8768</v>
      </c>
      <c r="D15" t="s">
        <v>8263</v>
      </c>
    </row>
    <row r="16" spans="1:4">
      <c r="A16" t="s">
        <v>8598</v>
      </c>
      <c r="B16" t="s">
        <v>8612</v>
      </c>
      <c r="C16" t="s">
        <v>8769</v>
      </c>
      <c r="D16" t="s">
        <v>5582</v>
      </c>
    </row>
    <row r="17" spans="1:4">
      <c r="A17" t="s">
        <v>8598</v>
      </c>
      <c r="B17" t="s">
        <v>8613</v>
      </c>
      <c r="C17" t="s">
        <v>8769</v>
      </c>
      <c r="D17" t="s">
        <v>5582</v>
      </c>
    </row>
    <row r="18" spans="1:4">
      <c r="A18" t="s">
        <v>8598</v>
      </c>
      <c r="B18" t="s">
        <v>8614</v>
      </c>
      <c r="C18" t="s">
        <v>8770</v>
      </c>
      <c r="D18" t="s">
        <v>6885</v>
      </c>
    </row>
    <row r="19" spans="1:4">
      <c r="A19" t="s">
        <v>8598</v>
      </c>
      <c r="B19" t="s">
        <v>8615</v>
      </c>
      <c r="C19" t="s">
        <v>2232</v>
      </c>
      <c r="D19" t="s">
        <v>8256</v>
      </c>
    </row>
    <row r="20" spans="1:4">
      <c r="A20" t="s">
        <v>8598</v>
      </c>
      <c r="B20" t="s">
        <v>8616</v>
      </c>
      <c r="C20" t="s">
        <v>8771</v>
      </c>
      <c r="D20" t="s">
        <v>5670</v>
      </c>
    </row>
    <row r="21" spans="1:4">
      <c r="A21" t="s">
        <v>8598</v>
      </c>
      <c r="B21" t="s">
        <v>8617</v>
      </c>
      <c r="C21" t="s">
        <v>8771</v>
      </c>
      <c r="D21" t="s">
        <v>5670</v>
      </c>
    </row>
    <row r="22" spans="1:4">
      <c r="A22" t="s">
        <v>8598</v>
      </c>
      <c r="B22" t="s">
        <v>8618</v>
      </c>
      <c r="C22" t="s">
        <v>8772</v>
      </c>
      <c r="D22" t="s">
        <v>5683</v>
      </c>
    </row>
    <row r="23" spans="1:4">
      <c r="A23" t="s">
        <v>8598</v>
      </c>
      <c r="B23" t="s">
        <v>8619</v>
      </c>
      <c r="C23" t="s">
        <v>8773</v>
      </c>
      <c r="D23" t="s">
        <v>1228</v>
      </c>
    </row>
    <row r="24" spans="1:4">
      <c r="A24" t="s">
        <v>8620</v>
      </c>
      <c r="B24" t="s">
        <v>8621</v>
      </c>
      <c r="C24" t="s">
        <v>6496</v>
      </c>
      <c r="D24" t="s">
        <v>4549</v>
      </c>
    </row>
    <row r="25" spans="1:4">
      <c r="A25" t="s">
        <v>8620</v>
      </c>
      <c r="B25" t="s">
        <v>8622</v>
      </c>
      <c r="C25" t="s">
        <v>6496</v>
      </c>
      <c r="D25" t="s">
        <v>4549</v>
      </c>
    </row>
    <row r="26" spans="1:4">
      <c r="A26" t="s">
        <v>8620</v>
      </c>
      <c r="B26" t="s">
        <v>8623</v>
      </c>
      <c r="C26" t="s">
        <v>1299</v>
      </c>
      <c r="D26" t="s">
        <v>7854</v>
      </c>
    </row>
    <row r="27" spans="1:4">
      <c r="A27" t="s">
        <v>8620</v>
      </c>
      <c r="B27" t="s">
        <v>8624</v>
      </c>
      <c r="C27" t="s">
        <v>1299</v>
      </c>
      <c r="D27" t="s">
        <v>7854</v>
      </c>
    </row>
    <row r="28" spans="1:4">
      <c r="A28" t="s">
        <v>8620</v>
      </c>
      <c r="B28" t="s">
        <v>8625</v>
      </c>
      <c r="C28" t="s">
        <v>8769</v>
      </c>
      <c r="D28" t="s">
        <v>5582</v>
      </c>
    </row>
    <row r="29" spans="1:4">
      <c r="A29" t="s">
        <v>8620</v>
      </c>
      <c r="B29" t="s">
        <v>8626</v>
      </c>
      <c r="C29" t="s">
        <v>1456</v>
      </c>
      <c r="D29" t="s">
        <v>1455</v>
      </c>
    </row>
    <row r="30" spans="1:4">
      <c r="A30" t="s">
        <v>8620</v>
      </c>
      <c r="B30" t="s">
        <v>8627</v>
      </c>
      <c r="C30" t="s">
        <v>1458</v>
      </c>
      <c r="D30" t="s">
        <v>1455</v>
      </c>
    </row>
    <row r="31" spans="1:4">
      <c r="A31" t="s">
        <v>8620</v>
      </c>
      <c r="B31" t="s">
        <v>8628</v>
      </c>
      <c r="C31" t="s">
        <v>154</v>
      </c>
      <c r="D31" t="s">
        <v>1728</v>
      </c>
    </row>
    <row r="32" spans="1:4">
      <c r="A32" t="s">
        <v>8629</v>
      </c>
      <c r="B32" t="s">
        <v>8630</v>
      </c>
      <c r="C32" t="s">
        <v>2198</v>
      </c>
      <c r="D32" t="s">
        <v>2348</v>
      </c>
    </row>
    <row r="33" spans="1:4">
      <c r="A33" t="s">
        <v>8629</v>
      </c>
      <c r="B33" t="s">
        <v>8631</v>
      </c>
      <c r="C33" t="s">
        <v>2198</v>
      </c>
      <c r="D33" t="s">
        <v>2348</v>
      </c>
    </row>
    <row r="34" spans="1:4">
      <c r="A34" t="s">
        <v>8629</v>
      </c>
      <c r="B34" t="s">
        <v>8632</v>
      </c>
      <c r="C34" t="s">
        <v>3340</v>
      </c>
      <c r="D34" t="s">
        <v>3339</v>
      </c>
    </row>
    <row r="35" spans="1:4">
      <c r="A35" t="s">
        <v>8629</v>
      </c>
      <c r="B35" t="s">
        <v>8633</v>
      </c>
      <c r="C35" t="s">
        <v>3340</v>
      </c>
      <c r="D35" t="s">
        <v>3339</v>
      </c>
    </row>
    <row r="36" spans="1:4">
      <c r="A36" t="s">
        <v>8629</v>
      </c>
      <c r="B36" t="s">
        <v>8634</v>
      </c>
      <c r="C36" t="s">
        <v>3729</v>
      </c>
      <c r="D36" t="s">
        <v>3728</v>
      </c>
    </row>
    <row r="37" spans="1:4">
      <c r="A37" t="s">
        <v>8629</v>
      </c>
      <c r="B37" t="s">
        <v>8635</v>
      </c>
      <c r="C37" t="s">
        <v>3729</v>
      </c>
      <c r="D37" t="s">
        <v>3728</v>
      </c>
    </row>
    <row r="38" spans="1:4">
      <c r="A38" t="s">
        <v>8629</v>
      </c>
      <c r="B38" t="s">
        <v>8636</v>
      </c>
      <c r="C38" t="s">
        <v>3729</v>
      </c>
      <c r="D38" t="s">
        <v>3728</v>
      </c>
    </row>
    <row r="39" spans="1:4">
      <c r="A39" t="s">
        <v>8629</v>
      </c>
      <c r="B39" t="s">
        <v>8637</v>
      </c>
      <c r="C39" t="s">
        <v>1299</v>
      </c>
      <c r="D39" t="s">
        <v>7854</v>
      </c>
    </row>
    <row r="40" spans="1:4">
      <c r="A40" t="s">
        <v>8629</v>
      </c>
      <c r="B40" t="s">
        <v>8638</v>
      </c>
      <c r="C40" t="s">
        <v>1299</v>
      </c>
      <c r="D40" t="s">
        <v>7854</v>
      </c>
    </row>
    <row r="41" spans="1:4">
      <c r="A41" t="s">
        <v>8629</v>
      </c>
      <c r="B41" t="s">
        <v>8639</v>
      </c>
      <c r="C41" t="s">
        <v>6638</v>
      </c>
      <c r="D41" t="s">
        <v>791</v>
      </c>
    </row>
    <row r="42" spans="1:4">
      <c r="A42" t="s">
        <v>8629</v>
      </c>
      <c r="B42" t="s">
        <v>8640</v>
      </c>
      <c r="C42" t="s">
        <v>6638</v>
      </c>
      <c r="D42" t="s">
        <v>791</v>
      </c>
    </row>
    <row r="43" spans="1:4">
      <c r="A43" t="s">
        <v>8629</v>
      </c>
      <c r="B43" t="s">
        <v>8641</v>
      </c>
      <c r="C43" t="s">
        <v>3602</v>
      </c>
      <c r="D43" t="s">
        <v>4289</v>
      </c>
    </row>
    <row r="44" spans="1:4">
      <c r="A44" t="s">
        <v>8629</v>
      </c>
      <c r="B44" t="s">
        <v>8642</v>
      </c>
      <c r="C44" t="s">
        <v>3602</v>
      </c>
      <c r="D44" t="s">
        <v>4289</v>
      </c>
    </row>
    <row r="45" spans="1:4">
      <c r="A45" t="s">
        <v>8629</v>
      </c>
      <c r="B45" t="s">
        <v>8643</v>
      </c>
      <c r="C45" t="s">
        <v>7687</v>
      </c>
      <c r="D45" t="s">
        <v>7686</v>
      </c>
    </row>
    <row r="46" spans="1:4">
      <c r="A46" t="s">
        <v>8629</v>
      </c>
      <c r="B46" t="s">
        <v>8644</v>
      </c>
      <c r="C46" t="s">
        <v>7687</v>
      </c>
      <c r="D46" t="s">
        <v>7686</v>
      </c>
    </row>
    <row r="47" spans="1:4">
      <c r="A47" t="s">
        <v>8629</v>
      </c>
      <c r="B47" t="s">
        <v>8645</v>
      </c>
      <c r="C47" t="s">
        <v>7687</v>
      </c>
      <c r="D47" t="s">
        <v>7686</v>
      </c>
    </row>
    <row r="48" spans="1:4">
      <c r="A48" t="s">
        <v>8629</v>
      </c>
      <c r="B48" t="s">
        <v>8646</v>
      </c>
      <c r="C48" t="s">
        <v>7687</v>
      </c>
      <c r="D48" t="s">
        <v>7686</v>
      </c>
    </row>
    <row r="49" spans="1:4">
      <c r="A49" t="s">
        <v>8629</v>
      </c>
      <c r="B49" t="s">
        <v>8647</v>
      </c>
      <c r="C49" t="s">
        <v>8774</v>
      </c>
      <c r="D49" t="s">
        <v>3312</v>
      </c>
    </row>
    <row r="50" spans="1:4">
      <c r="A50" t="s">
        <v>8629</v>
      </c>
      <c r="B50" t="s">
        <v>8648</v>
      </c>
      <c r="C50" t="s">
        <v>8774</v>
      </c>
      <c r="D50" t="s">
        <v>3312</v>
      </c>
    </row>
    <row r="51" spans="1:4">
      <c r="A51" t="s">
        <v>8629</v>
      </c>
      <c r="B51" t="s">
        <v>8649</v>
      </c>
      <c r="C51" t="s">
        <v>8774</v>
      </c>
      <c r="D51" t="s">
        <v>3312</v>
      </c>
    </row>
    <row r="52" spans="1:4">
      <c r="A52" t="s">
        <v>8650</v>
      </c>
      <c r="B52" t="s">
        <v>8651</v>
      </c>
      <c r="C52" t="s">
        <v>8775</v>
      </c>
      <c r="D52" t="s">
        <v>4673</v>
      </c>
    </row>
    <row r="53" spans="1:4">
      <c r="A53" t="s">
        <v>8650</v>
      </c>
      <c r="B53" t="s">
        <v>8652</v>
      </c>
      <c r="C53" t="s">
        <v>8775</v>
      </c>
      <c r="D53" t="s">
        <v>4673</v>
      </c>
    </row>
    <row r="54" spans="1:4">
      <c r="A54" t="s">
        <v>8650</v>
      </c>
      <c r="B54" t="s">
        <v>8653</v>
      </c>
      <c r="C54" t="s">
        <v>8776</v>
      </c>
      <c r="D54" t="s">
        <v>6785</v>
      </c>
    </row>
    <row r="55" spans="1:4">
      <c r="A55" t="s">
        <v>8650</v>
      </c>
      <c r="B55" t="s">
        <v>8654</v>
      </c>
      <c r="C55" t="s">
        <v>8777</v>
      </c>
      <c r="D55" t="s">
        <v>6785</v>
      </c>
    </row>
    <row r="56" spans="1:4">
      <c r="A56" t="s">
        <v>8650</v>
      </c>
      <c r="B56" t="s">
        <v>8655</v>
      </c>
      <c r="C56" t="s">
        <v>8777</v>
      </c>
      <c r="D56" t="s">
        <v>6785</v>
      </c>
    </row>
    <row r="57" spans="1:4">
      <c r="A57" t="s">
        <v>8650</v>
      </c>
      <c r="B57" t="s">
        <v>8656</v>
      </c>
      <c r="C57" t="s">
        <v>8777</v>
      </c>
      <c r="D57" t="s">
        <v>6785</v>
      </c>
    </row>
    <row r="58" spans="1:4">
      <c r="A58" t="s">
        <v>8650</v>
      </c>
      <c r="B58" t="s">
        <v>8657</v>
      </c>
      <c r="C58" t="s">
        <v>8776</v>
      </c>
      <c r="D58" t="s">
        <v>6785</v>
      </c>
    </row>
    <row r="59" spans="1:4">
      <c r="A59" t="s">
        <v>8650</v>
      </c>
      <c r="B59" t="s">
        <v>8658</v>
      </c>
      <c r="C59" t="s">
        <v>8776</v>
      </c>
      <c r="D59" t="s">
        <v>6785</v>
      </c>
    </row>
    <row r="60" spans="1:4">
      <c r="A60" t="s">
        <v>8650</v>
      </c>
      <c r="B60" t="s">
        <v>8659</v>
      </c>
      <c r="C60" t="s">
        <v>8776</v>
      </c>
      <c r="D60" t="s">
        <v>6785</v>
      </c>
    </row>
    <row r="61" spans="1:4">
      <c r="A61" t="s">
        <v>8650</v>
      </c>
      <c r="B61" t="s">
        <v>8660</v>
      </c>
      <c r="C61" t="s">
        <v>8776</v>
      </c>
      <c r="D61" t="s">
        <v>6785</v>
      </c>
    </row>
    <row r="62" spans="1:4">
      <c r="A62" t="s">
        <v>8650</v>
      </c>
      <c r="B62" t="s">
        <v>8661</v>
      </c>
      <c r="C62" t="s">
        <v>8776</v>
      </c>
      <c r="D62" t="s">
        <v>6785</v>
      </c>
    </row>
    <row r="63" spans="1:4">
      <c r="A63" t="s">
        <v>8650</v>
      </c>
      <c r="B63" t="s">
        <v>8662</v>
      </c>
      <c r="C63" t="s">
        <v>8776</v>
      </c>
      <c r="D63" t="s">
        <v>6785</v>
      </c>
    </row>
    <row r="64" spans="1:4">
      <c r="A64" t="s">
        <v>8650</v>
      </c>
      <c r="B64" t="s">
        <v>8663</v>
      </c>
      <c r="C64" t="s">
        <v>8776</v>
      </c>
      <c r="D64" t="s">
        <v>6785</v>
      </c>
    </row>
    <row r="65" spans="1:4">
      <c r="A65" t="s">
        <v>8650</v>
      </c>
      <c r="B65" t="s">
        <v>8664</v>
      </c>
      <c r="C65" t="s">
        <v>8776</v>
      </c>
      <c r="D65" t="s">
        <v>6785</v>
      </c>
    </row>
    <row r="66" spans="1:4">
      <c r="A66" t="s">
        <v>8650</v>
      </c>
      <c r="B66" t="s">
        <v>8665</v>
      </c>
      <c r="C66" t="s">
        <v>1980</v>
      </c>
      <c r="D66" t="s">
        <v>1979</v>
      </c>
    </row>
    <row r="67" spans="1:4">
      <c r="A67" t="s">
        <v>8650</v>
      </c>
      <c r="B67" t="s">
        <v>8666</v>
      </c>
      <c r="C67" t="s">
        <v>1980</v>
      </c>
      <c r="D67" t="s">
        <v>1979</v>
      </c>
    </row>
    <row r="68" spans="1:4">
      <c r="A68" t="s">
        <v>8650</v>
      </c>
      <c r="B68" t="s">
        <v>8667</v>
      </c>
      <c r="C68" t="s">
        <v>1980</v>
      </c>
      <c r="D68" t="s">
        <v>1979</v>
      </c>
    </row>
    <row r="69" spans="1:4">
      <c r="A69" t="s">
        <v>8650</v>
      </c>
      <c r="B69" t="s">
        <v>8668</v>
      </c>
      <c r="C69" t="s">
        <v>1980</v>
      </c>
      <c r="D69" t="s">
        <v>1979</v>
      </c>
    </row>
    <row r="70" spans="1:4">
      <c r="A70" t="s">
        <v>8650</v>
      </c>
      <c r="B70" t="s">
        <v>8669</v>
      </c>
      <c r="C70" t="s">
        <v>660</v>
      </c>
      <c r="D70" t="s">
        <v>3125</v>
      </c>
    </row>
    <row r="71" spans="1:4">
      <c r="A71" t="s">
        <v>8650</v>
      </c>
      <c r="B71" t="s">
        <v>8670</v>
      </c>
      <c r="C71" t="s">
        <v>660</v>
      </c>
      <c r="D71" t="s">
        <v>3125</v>
      </c>
    </row>
    <row r="72" spans="1:4">
      <c r="A72" t="s">
        <v>8650</v>
      </c>
      <c r="B72" t="s">
        <v>8671</v>
      </c>
      <c r="C72" t="s">
        <v>660</v>
      </c>
      <c r="D72" t="s">
        <v>3125</v>
      </c>
    </row>
    <row r="73" spans="1:4">
      <c r="A73" t="s">
        <v>8650</v>
      </c>
      <c r="B73" t="s">
        <v>8672</v>
      </c>
      <c r="C73" t="s">
        <v>660</v>
      </c>
      <c r="D73" t="s">
        <v>3125</v>
      </c>
    </row>
    <row r="74" spans="1:4">
      <c r="A74" t="s">
        <v>8650</v>
      </c>
      <c r="B74" t="s">
        <v>8673</v>
      </c>
      <c r="C74" t="s">
        <v>8778</v>
      </c>
      <c r="D74" t="s">
        <v>1402</v>
      </c>
    </row>
    <row r="75" spans="1:4">
      <c r="A75" t="s">
        <v>8650</v>
      </c>
      <c r="B75" t="s">
        <v>8674</v>
      </c>
      <c r="C75" t="s">
        <v>8778</v>
      </c>
      <c r="D75" t="s">
        <v>1402</v>
      </c>
    </row>
    <row r="76" spans="1:4">
      <c r="A76" t="s">
        <v>8650</v>
      </c>
      <c r="B76" t="s">
        <v>8675</v>
      </c>
      <c r="C76" t="s">
        <v>8778</v>
      </c>
      <c r="D76" t="s">
        <v>1402</v>
      </c>
    </row>
    <row r="77" spans="1:4">
      <c r="A77" t="s">
        <v>8650</v>
      </c>
      <c r="B77" t="s">
        <v>8676</v>
      </c>
      <c r="C77" t="s">
        <v>8778</v>
      </c>
      <c r="D77" t="s">
        <v>1402</v>
      </c>
    </row>
    <row r="78" spans="1:4">
      <c r="A78" t="s">
        <v>8650</v>
      </c>
      <c r="B78" t="s">
        <v>8677</v>
      </c>
      <c r="C78" t="s">
        <v>8778</v>
      </c>
      <c r="D78" t="s">
        <v>1402</v>
      </c>
    </row>
    <row r="79" spans="1:4">
      <c r="A79" t="s">
        <v>8678</v>
      </c>
      <c r="B79" t="s">
        <v>8679</v>
      </c>
      <c r="C79" t="s">
        <v>6163</v>
      </c>
      <c r="D79" t="s">
        <v>2451</v>
      </c>
    </row>
    <row r="80" spans="1:4">
      <c r="A80" t="s">
        <v>8678</v>
      </c>
      <c r="B80" t="s">
        <v>8680</v>
      </c>
      <c r="C80" t="s">
        <v>8779</v>
      </c>
      <c r="D80" t="s">
        <v>2451</v>
      </c>
    </row>
    <row r="81" spans="1:4">
      <c r="A81" t="s">
        <v>8678</v>
      </c>
      <c r="B81" t="s">
        <v>8681</v>
      </c>
      <c r="C81" t="s">
        <v>8779</v>
      </c>
      <c r="D81" t="s">
        <v>2451</v>
      </c>
    </row>
    <row r="82" spans="1:4">
      <c r="A82" t="s">
        <v>8678</v>
      </c>
      <c r="B82" t="s">
        <v>8682</v>
      </c>
      <c r="C82" t="s">
        <v>8780</v>
      </c>
      <c r="D82" t="s">
        <v>1973</v>
      </c>
    </row>
    <row r="83" spans="1:4">
      <c r="A83" t="s">
        <v>8683</v>
      </c>
      <c r="B83" t="s">
        <v>8684</v>
      </c>
      <c r="C83" t="s">
        <v>8276</v>
      </c>
      <c r="D83" t="s">
        <v>6167</v>
      </c>
    </row>
    <row r="84" spans="1:4">
      <c r="A84" t="s">
        <v>8683</v>
      </c>
      <c r="B84" t="s">
        <v>8685</v>
      </c>
      <c r="C84" t="s">
        <v>8781</v>
      </c>
      <c r="D84" t="s">
        <v>7885</v>
      </c>
    </row>
    <row r="85" spans="1:4">
      <c r="A85" t="s">
        <v>8683</v>
      </c>
      <c r="B85" t="s">
        <v>8686</v>
      </c>
      <c r="C85" t="s">
        <v>8781</v>
      </c>
      <c r="D85" t="s">
        <v>7885</v>
      </c>
    </row>
    <row r="86" spans="1:4">
      <c r="A86" t="s">
        <v>8683</v>
      </c>
      <c r="B86" t="s">
        <v>8687</v>
      </c>
      <c r="C86" t="s">
        <v>8781</v>
      </c>
      <c r="D86" t="s">
        <v>7885</v>
      </c>
    </row>
    <row r="87" spans="1:4">
      <c r="A87" t="s">
        <v>8683</v>
      </c>
      <c r="B87" t="s">
        <v>8688</v>
      </c>
      <c r="C87" t="s">
        <v>2831</v>
      </c>
      <c r="D87" t="s">
        <v>1973</v>
      </c>
    </row>
    <row r="88" spans="1:4">
      <c r="A88" t="s">
        <v>8683</v>
      </c>
      <c r="B88" t="s">
        <v>8689</v>
      </c>
      <c r="C88" t="s">
        <v>2831</v>
      </c>
      <c r="D88" t="s">
        <v>1973</v>
      </c>
    </row>
    <row r="89" spans="1:4">
      <c r="A89" t="s">
        <v>8683</v>
      </c>
      <c r="B89" t="s">
        <v>8690</v>
      </c>
      <c r="C89" t="s">
        <v>6271</v>
      </c>
      <c r="D89" t="s">
        <v>3083</v>
      </c>
    </row>
    <row r="90" spans="1:4">
      <c r="A90" t="s">
        <v>8683</v>
      </c>
      <c r="B90" t="s">
        <v>8691</v>
      </c>
      <c r="C90" t="s">
        <v>8782</v>
      </c>
      <c r="D90" t="s">
        <v>6916</v>
      </c>
    </row>
    <row r="91" spans="1:4">
      <c r="A91" t="s">
        <v>8683</v>
      </c>
      <c r="B91" t="s">
        <v>8692</v>
      </c>
      <c r="C91" t="s">
        <v>8783</v>
      </c>
      <c r="D91" t="s">
        <v>2043</v>
      </c>
    </row>
    <row r="92" spans="1:4">
      <c r="A92" t="s">
        <v>8683</v>
      </c>
      <c r="B92" t="s">
        <v>8693</v>
      </c>
      <c r="C92" t="s">
        <v>4862</v>
      </c>
      <c r="D92" t="s">
        <v>4861</v>
      </c>
    </row>
    <row r="93" spans="1:4">
      <c r="A93" t="s">
        <v>8683</v>
      </c>
      <c r="B93" t="s">
        <v>8694</v>
      </c>
      <c r="C93" t="s">
        <v>4862</v>
      </c>
      <c r="D93" t="s">
        <v>4861</v>
      </c>
    </row>
    <row r="94" spans="1:4">
      <c r="A94" t="s">
        <v>8683</v>
      </c>
      <c r="B94" t="s">
        <v>8695</v>
      </c>
      <c r="C94" t="s">
        <v>7728</v>
      </c>
      <c r="D94" t="s">
        <v>6916</v>
      </c>
    </row>
    <row r="95" spans="1:4">
      <c r="A95" t="s">
        <v>8683</v>
      </c>
      <c r="B95" t="s">
        <v>8696</v>
      </c>
      <c r="C95" t="s">
        <v>7728</v>
      </c>
      <c r="D95" t="s">
        <v>6916</v>
      </c>
    </row>
    <row r="96" spans="1:4">
      <c r="A96" t="s">
        <v>8697</v>
      </c>
      <c r="B96" t="s">
        <v>8698</v>
      </c>
      <c r="C96" t="s">
        <v>2057</v>
      </c>
      <c r="D96" t="s">
        <v>1395</v>
      </c>
    </row>
    <row r="97" spans="1:4">
      <c r="A97" t="s">
        <v>8697</v>
      </c>
      <c r="B97" t="s">
        <v>8699</v>
      </c>
      <c r="C97" t="s">
        <v>2057</v>
      </c>
      <c r="D97" t="s">
        <v>1395</v>
      </c>
    </row>
    <row r="98" spans="1:4">
      <c r="A98" t="s">
        <v>8697</v>
      </c>
      <c r="B98" t="s">
        <v>8700</v>
      </c>
      <c r="C98" t="s">
        <v>8784</v>
      </c>
      <c r="D98" t="s">
        <v>7751</v>
      </c>
    </row>
    <row r="99" spans="1:4">
      <c r="A99" t="s">
        <v>8697</v>
      </c>
      <c r="B99" t="s">
        <v>8701</v>
      </c>
      <c r="C99" t="s">
        <v>8784</v>
      </c>
      <c r="D99" t="s">
        <v>7751</v>
      </c>
    </row>
    <row r="100" spans="1:4">
      <c r="A100" t="s">
        <v>8697</v>
      </c>
      <c r="B100" t="s">
        <v>8702</v>
      </c>
      <c r="C100" t="s">
        <v>8784</v>
      </c>
      <c r="D100" t="s">
        <v>7751</v>
      </c>
    </row>
    <row r="101" spans="1:4">
      <c r="A101" t="s">
        <v>8697</v>
      </c>
      <c r="B101" t="s">
        <v>8703</v>
      </c>
      <c r="C101" t="s">
        <v>8784</v>
      </c>
      <c r="D101" t="s">
        <v>7751</v>
      </c>
    </row>
    <row r="102" spans="1:4">
      <c r="A102" t="s">
        <v>8697</v>
      </c>
      <c r="B102" t="s">
        <v>8704</v>
      </c>
      <c r="C102" t="s">
        <v>1146</v>
      </c>
      <c r="D102" t="s">
        <v>5391</v>
      </c>
    </row>
    <row r="103" spans="1:4">
      <c r="A103" t="s">
        <v>8697</v>
      </c>
      <c r="B103" t="s">
        <v>8705</v>
      </c>
      <c r="C103" t="s">
        <v>1146</v>
      </c>
      <c r="D103" t="s">
        <v>5391</v>
      </c>
    </row>
    <row r="104" spans="1:4">
      <c r="A104" t="s">
        <v>8697</v>
      </c>
      <c r="B104" t="s">
        <v>8706</v>
      </c>
      <c r="C104" t="s">
        <v>1146</v>
      </c>
      <c r="D104" t="s">
        <v>5391</v>
      </c>
    </row>
    <row r="105" spans="1:4">
      <c r="A105" t="s">
        <v>8697</v>
      </c>
      <c r="B105" t="s">
        <v>8707</v>
      </c>
      <c r="C105" t="s">
        <v>1146</v>
      </c>
      <c r="D105" t="s">
        <v>5391</v>
      </c>
    </row>
    <row r="106" spans="1:4">
      <c r="A106" t="s">
        <v>8697</v>
      </c>
      <c r="B106" t="s">
        <v>8708</v>
      </c>
      <c r="C106" t="s">
        <v>2194</v>
      </c>
      <c r="D106" t="s">
        <v>7471</v>
      </c>
    </row>
    <row r="107" spans="1:4">
      <c r="A107" t="s">
        <v>8697</v>
      </c>
      <c r="B107" t="s">
        <v>8709</v>
      </c>
      <c r="C107" t="s">
        <v>2194</v>
      </c>
      <c r="D107" t="s">
        <v>7471</v>
      </c>
    </row>
    <row r="108" spans="1:4">
      <c r="A108" t="s">
        <v>8697</v>
      </c>
      <c r="B108" t="s">
        <v>8710</v>
      </c>
      <c r="C108" t="s">
        <v>2194</v>
      </c>
      <c r="D108" t="s">
        <v>7471</v>
      </c>
    </row>
    <row r="109" spans="1:4">
      <c r="A109" t="s">
        <v>8697</v>
      </c>
      <c r="B109" t="s">
        <v>8711</v>
      </c>
      <c r="C109" t="s">
        <v>2194</v>
      </c>
      <c r="D109" t="s">
        <v>7471</v>
      </c>
    </row>
    <row r="110" spans="1:4">
      <c r="A110" t="s">
        <v>8697</v>
      </c>
      <c r="B110" t="s">
        <v>8712</v>
      </c>
      <c r="C110" t="s">
        <v>4131</v>
      </c>
      <c r="D110" t="s">
        <v>4312</v>
      </c>
    </row>
    <row r="111" spans="1:4">
      <c r="A111" t="s">
        <v>8697</v>
      </c>
      <c r="B111" t="s">
        <v>8713</v>
      </c>
      <c r="C111" t="s">
        <v>4131</v>
      </c>
      <c r="D111" t="s">
        <v>4312</v>
      </c>
    </row>
    <row r="112" spans="1:4">
      <c r="A112" t="s">
        <v>8697</v>
      </c>
      <c r="B112" t="s">
        <v>8714</v>
      </c>
      <c r="C112" t="s">
        <v>4131</v>
      </c>
      <c r="D112" t="s">
        <v>4312</v>
      </c>
    </row>
    <row r="113" spans="1:4">
      <c r="A113" t="s">
        <v>8697</v>
      </c>
      <c r="B113" t="s">
        <v>8715</v>
      </c>
      <c r="C113" t="s">
        <v>4131</v>
      </c>
      <c r="D113" t="s">
        <v>4312</v>
      </c>
    </row>
    <row r="114" spans="1:4">
      <c r="A114" t="s">
        <v>8697</v>
      </c>
      <c r="B114" t="s">
        <v>8716</v>
      </c>
      <c r="C114" t="s">
        <v>8184</v>
      </c>
      <c r="D114" t="s">
        <v>8183</v>
      </c>
    </row>
    <row r="115" spans="1:4">
      <c r="A115" t="s">
        <v>8697</v>
      </c>
      <c r="B115" t="s">
        <v>8717</v>
      </c>
      <c r="C115" t="s">
        <v>8184</v>
      </c>
      <c r="D115" t="s">
        <v>8183</v>
      </c>
    </row>
    <row r="116" spans="1:4">
      <c r="A116" t="s">
        <v>8697</v>
      </c>
      <c r="B116" t="s">
        <v>8718</v>
      </c>
      <c r="C116" t="s">
        <v>3334</v>
      </c>
      <c r="D116" t="s">
        <v>5115</v>
      </c>
    </row>
    <row r="117" spans="1:4">
      <c r="A117" t="s">
        <v>8697</v>
      </c>
      <c r="B117" t="s">
        <v>8719</v>
      </c>
      <c r="C117" t="s">
        <v>3334</v>
      </c>
      <c r="D117" t="s">
        <v>5115</v>
      </c>
    </row>
    <row r="118" spans="1:4">
      <c r="A118" t="s">
        <v>8697</v>
      </c>
      <c r="B118" t="s">
        <v>8720</v>
      </c>
      <c r="C118" t="s">
        <v>3645</v>
      </c>
      <c r="D118" t="s">
        <v>1649</v>
      </c>
    </row>
    <row r="119" spans="1:4">
      <c r="A119" t="s">
        <v>8697</v>
      </c>
      <c r="B119" t="s">
        <v>8721</v>
      </c>
      <c r="C119" t="s">
        <v>3645</v>
      </c>
      <c r="D119" t="s">
        <v>1649</v>
      </c>
    </row>
    <row r="120" spans="1:4">
      <c r="A120" t="s">
        <v>8697</v>
      </c>
      <c r="B120" t="s">
        <v>8722</v>
      </c>
      <c r="C120" t="s">
        <v>3645</v>
      </c>
      <c r="D120" t="s">
        <v>1649</v>
      </c>
    </row>
    <row r="121" spans="1:4">
      <c r="A121" t="s">
        <v>8697</v>
      </c>
      <c r="B121" t="s">
        <v>8723</v>
      </c>
      <c r="C121" t="s">
        <v>3645</v>
      </c>
      <c r="D121" t="s">
        <v>1649</v>
      </c>
    </row>
    <row r="122" spans="1:4">
      <c r="A122" t="s">
        <v>8697</v>
      </c>
      <c r="B122" t="s">
        <v>8724</v>
      </c>
      <c r="C122" t="s">
        <v>8785</v>
      </c>
      <c r="D122" t="s">
        <v>6868</v>
      </c>
    </row>
    <row r="123" spans="1:4">
      <c r="A123" t="s">
        <v>8697</v>
      </c>
      <c r="B123" t="s">
        <v>8725</v>
      </c>
      <c r="C123" t="s">
        <v>8785</v>
      </c>
      <c r="D123" t="s">
        <v>6868</v>
      </c>
    </row>
    <row r="124" spans="1:4">
      <c r="A124" t="s">
        <v>8697</v>
      </c>
      <c r="B124" t="s">
        <v>8726</v>
      </c>
      <c r="C124" t="s">
        <v>8785</v>
      </c>
      <c r="D124" t="s">
        <v>6868</v>
      </c>
    </row>
    <row r="125" spans="1:4">
      <c r="A125" t="s">
        <v>8697</v>
      </c>
      <c r="B125" t="s">
        <v>8727</v>
      </c>
      <c r="C125" t="s">
        <v>8785</v>
      </c>
      <c r="D125" t="s">
        <v>6868</v>
      </c>
    </row>
    <row r="126" spans="1:4">
      <c r="A126" t="s">
        <v>8697</v>
      </c>
      <c r="B126" t="s">
        <v>8728</v>
      </c>
      <c r="C126" t="s">
        <v>4350</v>
      </c>
      <c r="D126" t="s">
        <v>6211</v>
      </c>
    </row>
    <row r="127" spans="1:4">
      <c r="A127" t="s">
        <v>8697</v>
      </c>
      <c r="B127" t="s">
        <v>8729</v>
      </c>
      <c r="C127" t="s">
        <v>4350</v>
      </c>
      <c r="D127" t="s">
        <v>6211</v>
      </c>
    </row>
    <row r="128" spans="1:4">
      <c r="A128" t="s">
        <v>8697</v>
      </c>
      <c r="B128" t="s">
        <v>8730</v>
      </c>
      <c r="C128" t="s">
        <v>1863</v>
      </c>
      <c r="D128" t="s">
        <v>4661</v>
      </c>
    </row>
    <row r="129" spans="1:4">
      <c r="A129" t="s">
        <v>8697</v>
      </c>
      <c r="B129" t="s">
        <v>8731</v>
      </c>
      <c r="C129" t="s">
        <v>1863</v>
      </c>
      <c r="D129" t="s">
        <v>4661</v>
      </c>
    </row>
    <row r="130" spans="1:4">
      <c r="A130" t="s">
        <v>8697</v>
      </c>
      <c r="B130" t="s">
        <v>8732</v>
      </c>
      <c r="C130" t="s">
        <v>2478</v>
      </c>
      <c r="D130" t="s">
        <v>256</v>
      </c>
    </row>
    <row r="131" spans="1:4">
      <c r="A131" t="s">
        <v>8697</v>
      </c>
      <c r="B131" t="s">
        <v>8733</v>
      </c>
      <c r="C131" t="s">
        <v>2478</v>
      </c>
      <c r="D131" t="s">
        <v>256</v>
      </c>
    </row>
    <row r="132" spans="1:4">
      <c r="A132" t="s">
        <v>8697</v>
      </c>
      <c r="B132" t="s">
        <v>8734</v>
      </c>
      <c r="C132" t="s">
        <v>1179</v>
      </c>
      <c r="D132" t="s">
        <v>3402</v>
      </c>
    </row>
    <row r="133" spans="1:4">
      <c r="A133" t="s">
        <v>8697</v>
      </c>
      <c r="B133" t="s">
        <v>8735</v>
      </c>
      <c r="C133" t="s">
        <v>1179</v>
      </c>
      <c r="D133" t="s">
        <v>3402</v>
      </c>
    </row>
    <row r="134" spans="1:4">
      <c r="A134" t="s">
        <v>8697</v>
      </c>
      <c r="B134" t="s">
        <v>8736</v>
      </c>
      <c r="C134" t="s">
        <v>1179</v>
      </c>
      <c r="D134" t="s">
        <v>3402</v>
      </c>
    </row>
    <row r="135" spans="1:4">
      <c r="A135" t="s">
        <v>8697</v>
      </c>
      <c r="B135" t="s">
        <v>8737</v>
      </c>
      <c r="C135" t="s">
        <v>1179</v>
      </c>
      <c r="D135" t="s">
        <v>3402</v>
      </c>
    </row>
    <row r="136" spans="1:4">
      <c r="A136" t="s">
        <v>8697</v>
      </c>
      <c r="B136" t="s">
        <v>8738</v>
      </c>
      <c r="C136" t="s">
        <v>1179</v>
      </c>
      <c r="D136" t="s">
        <v>3402</v>
      </c>
    </row>
    <row r="137" spans="1:4">
      <c r="A137" t="s">
        <v>8697</v>
      </c>
      <c r="B137" t="s">
        <v>8739</v>
      </c>
      <c r="C137" t="s">
        <v>1179</v>
      </c>
      <c r="D137" t="s">
        <v>3402</v>
      </c>
    </row>
    <row r="138" spans="1:4">
      <c r="A138" t="s">
        <v>8697</v>
      </c>
      <c r="B138" t="s">
        <v>8740</v>
      </c>
      <c r="C138" t="s">
        <v>8786</v>
      </c>
      <c r="D138" t="s">
        <v>4514</v>
      </c>
    </row>
    <row r="139" spans="1:4">
      <c r="A139" t="s">
        <v>8697</v>
      </c>
      <c r="B139" t="s">
        <v>8741</v>
      </c>
      <c r="C139" t="s">
        <v>8786</v>
      </c>
      <c r="D139" t="s">
        <v>4514</v>
      </c>
    </row>
    <row r="140" spans="1:4">
      <c r="A140" t="s">
        <v>8697</v>
      </c>
      <c r="B140" t="s">
        <v>8742</v>
      </c>
      <c r="C140" t="s">
        <v>2196</v>
      </c>
      <c r="D140" t="s">
        <v>679</v>
      </c>
    </row>
    <row r="141" spans="1:4">
      <c r="A141" t="s">
        <v>8697</v>
      </c>
      <c r="B141" t="s">
        <v>8743</v>
      </c>
      <c r="C141" t="s">
        <v>2196</v>
      </c>
      <c r="D141" t="s">
        <v>679</v>
      </c>
    </row>
    <row r="142" spans="1:4">
      <c r="A142" t="s">
        <v>8697</v>
      </c>
      <c r="B142" t="s">
        <v>8744</v>
      </c>
      <c r="C142" t="s">
        <v>2196</v>
      </c>
      <c r="D142" t="s">
        <v>679</v>
      </c>
    </row>
    <row r="143" spans="1:4">
      <c r="A143" t="s">
        <v>8697</v>
      </c>
      <c r="B143" t="s">
        <v>8745</v>
      </c>
      <c r="C143" t="s">
        <v>2196</v>
      </c>
      <c r="D143" t="s">
        <v>679</v>
      </c>
    </row>
    <row r="144" spans="1:4">
      <c r="A144" t="s">
        <v>8697</v>
      </c>
      <c r="B144" t="s">
        <v>8746</v>
      </c>
      <c r="C144" t="s">
        <v>3002</v>
      </c>
      <c r="D144" t="s">
        <v>3001</v>
      </c>
    </row>
    <row r="145" spans="1:4">
      <c r="A145" t="s">
        <v>8697</v>
      </c>
      <c r="B145" t="s">
        <v>8747</v>
      </c>
      <c r="C145" t="s">
        <v>3002</v>
      </c>
      <c r="D145" t="s">
        <v>3001</v>
      </c>
    </row>
    <row r="146" spans="1:4">
      <c r="A146" t="s">
        <v>8697</v>
      </c>
      <c r="B146" t="s">
        <v>8748</v>
      </c>
      <c r="C146" t="s">
        <v>8787</v>
      </c>
      <c r="D146" t="s">
        <v>5422</v>
      </c>
    </row>
    <row r="147" spans="1:4">
      <c r="A147" t="s">
        <v>8697</v>
      </c>
      <c r="B147" t="s">
        <v>8749</v>
      </c>
      <c r="C147" t="s">
        <v>8787</v>
      </c>
      <c r="D147" t="s">
        <v>5422</v>
      </c>
    </row>
    <row r="148" spans="1:4">
      <c r="A148" t="s">
        <v>8697</v>
      </c>
      <c r="B148" t="s">
        <v>8750</v>
      </c>
      <c r="C148" t="s">
        <v>8788</v>
      </c>
      <c r="D148" t="s">
        <v>4722</v>
      </c>
    </row>
    <row r="149" spans="1:4">
      <c r="A149" t="s">
        <v>8697</v>
      </c>
      <c r="B149" t="s">
        <v>8751</v>
      </c>
      <c r="C149" t="s">
        <v>8788</v>
      </c>
      <c r="D149" t="s">
        <v>4722</v>
      </c>
    </row>
    <row r="150" spans="1:4">
      <c r="A150" t="s">
        <v>8697</v>
      </c>
      <c r="B150" t="s">
        <v>8752</v>
      </c>
      <c r="C150" t="s">
        <v>8789</v>
      </c>
      <c r="D150" t="s">
        <v>1642</v>
      </c>
    </row>
    <row r="151" spans="1:4">
      <c r="A151" t="s">
        <v>8697</v>
      </c>
      <c r="B151" t="s">
        <v>8753</v>
      </c>
      <c r="C151" t="s">
        <v>8789</v>
      </c>
      <c r="D151" t="s">
        <v>1642</v>
      </c>
    </row>
    <row r="152" spans="1:4">
      <c r="A152" t="s">
        <v>8697</v>
      </c>
      <c r="B152" t="s">
        <v>8754</v>
      </c>
      <c r="C152" t="s">
        <v>8789</v>
      </c>
      <c r="D152" t="s">
        <v>1642</v>
      </c>
    </row>
    <row r="153" spans="1:4">
      <c r="A153" t="s">
        <v>8697</v>
      </c>
      <c r="B153" t="s">
        <v>8755</v>
      </c>
      <c r="C153" t="s">
        <v>8789</v>
      </c>
      <c r="D153" t="s">
        <v>1642</v>
      </c>
    </row>
    <row r="154" spans="1:4">
      <c r="A154" t="s">
        <v>8756</v>
      </c>
      <c r="B154" t="s">
        <v>8757</v>
      </c>
      <c r="C154" t="s">
        <v>8790</v>
      </c>
      <c r="D154" t="s">
        <v>2191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14</vt:i4>
      </vt:variant>
    </vt:vector>
  </HeadingPairs>
  <TitlesOfParts>
    <vt:vector size="14" baseType="lpstr">
      <vt:lpstr>sources</vt:lpstr>
      <vt:lpstr>postes 1</vt:lpstr>
      <vt:lpstr>postes 2</vt:lpstr>
      <vt:lpstr>postes 3</vt:lpstr>
      <vt:lpstr>hydro</vt:lpstr>
      <vt:lpstr>nucleaire</vt:lpstr>
      <vt:lpstr>thermique</vt:lpstr>
      <vt:lpstr>7</vt:lpstr>
      <vt:lpstr>Groupes</vt:lpstr>
      <vt:lpstr>Static Grid Model RTE lines</vt:lpstr>
      <vt:lpstr>Static Grid Model CWE FR IC</vt:lpstr>
      <vt:lpstr>Static Grid Model RTE Transf</vt:lpstr>
      <vt:lpstr>lines</vt:lpstr>
      <vt:lpstr>Feuil1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Vergier Martin</dc:creator>
  <cp:lastModifiedBy>Vergier Martin</cp:lastModifiedBy>
  <dcterms:created xsi:type="dcterms:W3CDTF">2017-03-20T11:24:07Z</dcterms:created>
  <dcterms:modified xsi:type="dcterms:W3CDTF">2017-03-27T21:40:39Z</dcterms:modified>
</cp:coreProperties>
</file>